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aberdeen.aberdeen-asset.com\EMEA\UsersEDN\Lisa.McIntosh\Desktop\Lisa 2024\"/>
    </mc:Choice>
  </mc:AlternateContent>
  <xr:revisionPtr revIDLastSave="0" documentId="8_{92B13BED-0C70-4B81-AB6E-8E73B46A9A78}" xr6:coauthVersionLast="47" xr6:coauthVersionMax="47" xr10:uidLastSave="{00000000-0000-0000-0000-000000000000}"/>
  <workbookProtection workbookAlgorithmName="SHA-512" workbookHashValue="0DSSzmtuMr0w/4F5sul0lP/LefFXuP/00HUvQyNSCAgXHbP6WH7iNziItoKJaiQ1y2XffRuR97mBgsZayRnGQg==" workbookSaltValue="9CNM4hljFt3d9X+2cE/KXA==" workbookSpinCount="100000" lockStructure="1"/>
  <bookViews>
    <workbookView xWindow="-110" yWindow="-110" windowWidth="19420" windowHeight="10300" xr2:uid="{CA196897-BE8A-4DE9-970B-4AF720951E01}"/>
  </bookViews>
  <sheets>
    <sheet name="Front Page " sheetId="7" r:id="rId1"/>
    <sheet name="Inputs" sheetId="4" r:id="rId2"/>
    <sheet name="Outputs for pdf" sheetId="5" r:id="rId3"/>
    <sheet name="Hidden inputs" sheetId="6" state="hidden" r:id="rId4"/>
    <sheet name="Hidden calculations" sheetId="1" state="hidden" r:id="rId5"/>
  </sheets>
  <externalReferences>
    <externalReference r:id="rId6"/>
  </externalReferences>
  <definedNames>
    <definedName name="A_charge">Inputs!#REF!</definedName>
    <definedName name="advisor_drop">Inputs!#REF!</definedName>
    <definedName name="advisor_frequency">Inputs!#REF!</definedName>
    <definedName name="Advisorcharge">Inputs!#REF!</definedName>
    <definedName name="Assets">OFFSET('Hidden calculations'!$GD$4,0,0,Inputs!$C$28+1,1)</definedName>
    <definedName name="bond_assets">Inputs!$C$17</definedName>
    <definedName name="Charge1">OFFSET('Hidden calculations'!$FU$4,0,0,Inputs!$C$28+1,1)</definedName>
    <definedName name="Charge2">OFFSET('Hidden calculations'!$FY$4,0,0,Inputs!$C$28+1,1)</definedName>
    <definedName name="DD_Frequency">Inputs!$C$27</definedName>
    <definedName name="DD_Payment">Inputs!$C$26</definedName>
    <definedName name="Frequency">Inputs!$C$27</definedName>
    <definedName name="income">Inputs!$D$26</definedName>
    <definedName name="ISA_assets">Inputs!$C$18</definedName>
    <definedName name="linked_assets">Inputs!$C$19</definedName>
    <definedName name="Max_TFLS">'Hidden inputs'!$C$24</definedName>
    <definedName name="_xlnm.Print_Area" localSheetId="0">'Front Page '!$A$1:$P$42</definedName>
    <definedName name="rate_A">Inputs!$C$22</definedName>
    <definedName name="rate_joint">Inputs!$C$23</definedName>
    <definedName name="SIPP_assets" localSheetId="0">[1]Inputs!$D$17</definedName>
    <definedName name="SIPP_assets">Inputs!$C$16</definedName>
    <definedName name="SLSL_footer_link" localSheetId="2">'Outputs for pdf'!$B$53</definedName>
    <definedName name="term">Inputs!$C$28</definedName>
    <definedName name="TFC" localSheetId="0">[1]Inputs!$E$26</definedName>
    <definedName name="TFC">Inputs!$D$25</definedName>
    <definedName name="TFC_drop">Inputs!$C$25</definedName>
    <definedName name="Total">Inputs!$C$20</definedName>
    <definedName name="Years">OFFSET('Hidden calculations'!$B$4,0,0,Inputs!$C$28+1,1)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1" l="1" a="1"/>
  <c r="D5" i="1" s="1"/>
  <c r="I14" i="5"/>
  <c r="B16" i="4"/>
  <c r="B17" i="4"/>
  <c r="B18" i="4"/>
  <c r="B25" i="4"/>
  <c r="B26" i="4"/>
  <c r="B28" i="4"/>
  <c r="B22" i="4"/>
  <c r="FR4" i="1"/>
  <c r="FQ4" i="1"/>
  <c r="B5" i="1"/>
  <c r="C5" i="1"/>
  <c r="FP4" i="1"/>
  <c r="FL4" i="1"/>
  <c r="I4" i="1"/>
  <c r="I5" i="1" s="1"/>
  <c r="H4" i="1"/>
  <c r="H5" i="1" s="1"/>
  <c r="G4" i="1"/>
  <c r="G5" i="1" s="1"/>
  <c r="C4" i="1"/>
  <c r="GD4" i="1" l="1"/>
  <c r="J4" i="1"/>
  <c r="FS4" i="1"/>
  <c r="FT4" i="1" s="1" a="1"/>
  <c r="FT4" i="1" s="1"/>
  <c r="E5" i="1"/>
  <c r="F5" i="1" s="1"/>
  <c r="O5" i="1" s="1"/>
  <c r="K4" i="1" l="1" a="1"/>
  <c r="K4" i="1" s="1"/>
  <c r="P4" i="1" s="1"/>
  <c r="B32" i="4" s="1"/>
  <c r="R5" i="1"/>
  <c r="S5" i="1" s="1" a="1"/>
  <c r="S5" i="1" s="1"/>
  <c r="J5" i="1"/>
  <c r="K5" i="1" s="1" a="1"/>
  <c r="K5" i="1" s="1"/>
  <c r="FY4" i="1" l="1"/>
  <c r="AE5" i="1"/>
  <c r="CM5" i="1"/>
  <c r="FY5" i="1"/>
  <c r="FU4" i="1"/>
  <c r="EF5" i="1"/>
  <c r="Q4" i="1"/>
  <c r="FZ4" i="1" s="1"/>
  <c r="P5" i="1"/>
  <c r="Q5" i="1" s="1"/>
  <c r="BX5" i="1"/>
  <c r="DQ5" i="1"/>
  <c r="FJ5" i="1"/>
  <c r="BI5" i="1"/>
  <c r="AT5" i="1"/>
  <c r="L4" i="1"/>
  <c r="EU5" i="1"/>
  <c r="DB5" i="1"/>
  <c r="L5" i="1"/>
  <c r="N5" i="1" l="1"/>
  <c r="M5" i="1"/>
  <c r="C23" i="5" l="1"/>
  <c r="E25" i="4" l="1"/>
  <c r="F25" i="4" s="1"/>
  <c r="C20" i="4"/>
  <c r="B6" i="1"/>
  <c r="E1" i="1"/>
  <c r="T1" i="1"/>
  <c r="AI1" i="1"/>
  <c r="AX1" i="1"/>
  <c r="BM1" i="1"/>
  <c r="CB1" i="1"/>
  <c r="CQ1" i="1"/>
  <c r="DF1" i="1"/>
  <c r="DU1" i="1"/>
  <c r="EJ1" i="1"/>
  <c r="EY1" i="1"/>
  <c r="FN1" i="1"/>
  <c r="A5" i="1"/>
  <c r="V5" i="1" l="1"/>
  <c r="AK5" i="1" s="1"/>
  <c r="AZ5" i="1" s="1"/>
  <c r="BO5" i="1" s="1"/>
  <c r="CD5" i="1" s="1"/>
  <c r="CS5" i="1" s="1"/>
  <c r="DH5" i="1" s="1"/>
  <c r="DW5" i="1" s="1"/>
  <c r="EL5" i="1" s="1"/>
  <c r="FA5" i="1" s="1"/>
  <c r="FP5" i="1" s="1"/>
  <c r="W5" i="1"/>
  <c r="AL5" i="1" s="1"/>
  <c r="BA5" i="1" s="1"/>
  <c r="BP5" i="1" s="1"/>
  <c r="CE5" i="1" s="1"/>
  <c r="CT5" i="1" s="1"/>
  <c r="DI5" i="1" s="1"/>
  <c r="DX5" i="1" s="1"/>
  <c r="EM5" i="1" s="1"/>
  <c r="FB5" i="1" s="1"/>
  <c r="FQ5" i="1" s="1"/>
  <c r="X5" i="1"/>
  <c r="AM5" i="1" s="1"/>
  <c r="BB5" i="1" s="1"/>
  <c r="BQ5" i="1" s="1"/>
  <c r="CF5" i="1" s="1"/>
  <c r="CU5" i="1" s="1"/>
  <c r="DJ5" i="1" s="1"/>
  <c r="DY5" i="1" s="1"/>
  <c r="EN5" i="1" s="1"/>
  <c r="FC5" i="1" s="1"/>
  <c r="FR5" i="1" s="1"/>
  <c r="T5" i="1"/>
  <c r="U5" i="1" s="1"/>
  <c r="G6" i="1"/>
  <c r="H6" i="1"/>
  <c r="I6" i="1"/>
  <c r="EU6" i="1"/>
  <c r="AE6" i="1"/>
  <c r="BI6" i="1"/>
  <c r="FY6" i="1"/>
  <c r="FJ6" i="1"/>
  <c r="CM6" i="1"/>
  <c r="AT6" i="1"/>
  <c r="EF6" i="1"/>
  <c r="DQ6" i="1"/>
  <c r="P6" i="1"/>
  <c r="DB6" i="1"/>
  <c r="BX6" i="1"/>
  <c r="B7" i="1"/>
  <c r="A6" i="1"/>
  <c r="AD5" i="1" l="1"/>
  <c r="V6" i="1"/>
  <c r="AK6" i="1" s="1"/>
  <c r="AZ6" i="1" s="1"/>
  <c r="BO6" i="1" s="1"/>
  <c r="CD6" i="1" s="1"/>
  <c r="CS6" i="1" s="1"/>
  <c r="DH6" i="1" s="1"/>
  <c r="DW6" i="1" s="1"/>
  <c r="EL6" i="1" s="1"/>
  <c r="FA6" i="1" s="1"/>
  <c r="FP6" i="1" s="1"/>
  <c r="Y5" i="1"/>
  <c r="Z5" i="1" s="1" a="1"/>
  <c r="Z5" i="1" s="1"/>
  <c r="AG5" i="1"/>
  <c r="AH5" i="1" s="1" a="1"/>
  <c r="AH5" i="1" s="1"/>
  <c r="AF5" i="1"/>
  <c r="W6" i="1"/>
  <c r="AL6" i="1" s="1"/>
  <c r="BA6" i="1" s="1"/>
  <c r="BP6" i="1" s="1"/>
  <c r="CE6" i="1" s="1"/>
  <c r="CT6" i="1" s="1"/>
  <c r="DI6" i="1" s="1"/>
  <c r="DX6" i="1" s="1"/>
  <c r="EM6" i="1" s="1"/>
  <c r="FB6" i="1" s="1"/>
  <c r="FQ6" i="1" s="1"/>
  <c r="AT7" i="1"/>
  <c r="EF7" i="1"/>
  <c r="CM7" i="1"/>
  <c r="H7" i="1"/>
  <c r="BI7" i="1"/>
  <c r="FJ7" i="1"/>
  <c r="P7" i="1"/>
  <c r="DQ7" i="1"/>
  <c r="AE7" i="1"/>
  <c r="DB7" i="1"/>
  <c r="G7" i="1"/>
  <c r="I7" i="1"/>
  <c r="EU7" i="1"/>
  <c r="BX7" i="1"/>
  <c r="FY7" i="1"/>
  <c r="X6" i="1"/>
  <c r="AM6" i="1" s="1"/>
  <c r="BB6" i="1" s="1"/>
  <c r="BQ6" i="1" s="1"/>
  <c r="CF6" i="1" s="1"/>
  <c r="CU6" i="1" s="1"/>
  <c r="DJ6" i="1" s="1"/>
  <c r="DY6" i="1" s="1"/>
  <c r="EN6" i="1" s="1"/>
  <c r="FC6" i="1" s="1"/>
  <c r="FR6" i="1" s="1"/>
  <c r="B8" i="1"/>
  <c r="A7" i="1"/>
  <c r="C22" i="5"/>
  <c r="AA5" i="1" l="1"/>
  <c r="AI5" i="1"/>
  <c r="AJ5" i="1" s="1"/>
  <c r="AS5" i="1" s="1"/>
  <c r="V7" i="1"/>
  <c r="AK7" i="1" s="1"/>
  <c r="AZ7" i="1" s="1"/>
  <c r="BO7" i="1" s="1"/>
  <c r="CD7" i="1" s="1"/>
  <c r="CS7" i="1" s="1"/>
  <c r="DH7" i="1" s="1"/>
  <c r="DW7" i="1" s="1"/>
  <c r="EL7" i="1" s="1"/>
  <c r="FA7" i="1" s="1"/>
  <c r="FP7" i="1" s="1"/>
  <c r="W7" i="1"/>
  <c r="AL7" i="1" s="1"/>
  <c r="BA7" i="1" s="1"/>
  <c r="BP7" i="1" s="1"/>
  <c r="CE7" i="1" s="1"/>
  <c r="CT7" i="1" s="1"/>
  <c r="DI7" i="1" s="1"/>
  <c r="DX7" i="1" s="1"/>
  <c r="EM7" i="1" s="1"/>
  <c r="FB7" i="1" s="1"/>
  <c r="FQ7" i="1" s="1"/>
  <c r="X7" i="1"/>
  <c r="AM7" i="1" s="1"/>
  <c r="BB7" i="1" s="1"/>
  <c r="BQ7" i="1" s="1"/>
  <c r="CF7" i="1" s="1"/>
  <c r="CU7" i="1" s="1"/>
  <c r="DJ7" i="1" s="1"/>
  <c r="DY7" i="1" s="1"/>
  <c r="EN7" i="1" s="1"/>
  <c r="FC7" i="1" s="1"/>
  <c r="FR7" i="1" s="1"/>
  <c r="DQ8" i="1"/>
  <c r="AT8" i="1"/>
  <c r="FY8" i="1"/>
  <c r="P8" i="1"/>
  <c r="CM8" i="1"/>
  <c r="EU8" i="1"/>
  <c r="DB8" i="1"/>
  <c r="AE8" i="1"/>
  <c r="BX8" i="1"/>
  <c r="FJ8" i="1"/>
  <c r="BI8" i="1"/>
  <c r="EF8" i="1"/>
  <c r="G8" i="1"/>
  <c r="H8" i="1"/>
  <c r="I8" i="1"/>
  <c r="B9" i="1"/>
  <c r="A8" i="1"/>
  <c r="AC5" i="1" l="1"/>
  <c r="AB5" i="1"/>
  <c r="AN5" i="1"/>
  <c r="AO5" i="1" s="1" a="1"/>
  <c r="AO5" i="1" s="1"/>
  <c r="AV5" i="1"/>
  <c r="AW5" i="1" s="1" a="1"/>
  <c r="AW5" i="1" s="1"/>
  <c r="AU5" i="1"/>
  <c r="W8" i="1"/>
  <c r="AL8" i="1" s="1"/>
  <c r="BA8" i="1" s="1"/>
  <c r="BP8" i="1" s="1"/>
  <c r="CE8" i="1" s="1"/>
  <c r="CT8" i="1" s="1"/>
  <c r="DI8" i="1" s="1"/>
  <c r="DX8" i="1" s="1"/>
  <c r="EM8" i="1" s="1"/>
  <c r="FB8" i="1" s="1"/>
  <c r="FQ8" i="1" s="1"/>
  <c r="X8" i="1"/>
  <c r="AM8" i="1" s="1"/>
  <c r="BB8" i="1" s="1"/>
  <c r="BQ8" i="1" s="1"/>
  <c r="CF8" i="1" s="1"/>
  <c r="CU8" i="1" s="1"/>
  <c r="DJ8" i="1" s="1"/>
  <c r="DY8" i="1" s="1"/>
  <c r="EN8" i="1" s="1"/>
  <c r="FC8" i="1" s="1"/>
  <c r="FR8" i="1" s="1"/>
  <c r="V8" i="1"/>
  <c r="AK8" i="1" s="1"/>
  <c r="AZ8" i="1" s="1"/>
  <c r="BO8" i="1" s="1"/>
  <c r="CD8" i="1" s="1"/>
  <c r="CS8" i="1" s="1"/>
  <c r="DH8" i="1" s="1"/>
  <c r="DW8" i="1" s="1"/>
  <c r="EL8" i="1" s="1"/>
  <c r="FA8" i="1" s="1"/>
  <c r="FP8" i="1" s="1"/>
  <c r="AE9" i="1"/>
  <c r="DB9" i="1"/>
  <c r="AT9" i="1"/>
  <c r="EF9" i="1"/>
  <c r="CM9" i="1"/>
  <c r="EU9" i="1"/>
  <c r="DQ9" i="1"/>
  <c r="BX9" i="1"/>
  <c r="FY9" i="1"/>
  <c r="FJ9" i="1"/>
  <c r="P9" i="1"/>
  <c r="BI9" i="1"/>
  <c r="I9" i="1"/>
  <c r="G9" i="1"/>
  <c r="H9" i="1"/>
  <c r="B10" i="1"/>
  <c r="A9" i="1"/>
  <c r="AP5" i="1" l="1"/>
  <c r="V9" i="1"/>
  <c r="AK9" i="1" s="1"/>
  <c r="AZ9" i="1" s="1"/>
  <c r="BO9" i="1" s="1"/>
  <c r="CD9" i="1" s="1"/>
  <c r="CS9" i="1" s="1"/>
  <c r="DH9" i="1" s="1"/>
  <c r="DW9" i="1" s="1"/>
  <c r="EL9" i="1" s="1"/>
  <c r="FA9" i="1" s="1"/>
  <c r="FP9" i="1" s="1"/>
  <c r="AX5" i="1"/>
  <c r="AY5" i="1" s="1"/>
  <c r="BH5" i="1" s="1"/>
  <c r="X9" i="1"/>
  <c r="AM9" i="1" s="1"/>
  <c r="BB9" i="1" s="1"/>
  <c r="BQ9" i="1" s="1"/>
  <c r="CF9" i="1" s="1"/>
  <c r="CU9" i="1" s="1"/>
  <c r="DJ9" i="1" s="1"/>
  <c r="DY9" i="1" s="1"/>
  <c r="EN9" i="1" s="1"/>
  <c r="FC9" i="1" s="1"/>
  <c r="FR9" i="1" s="1"/>
  <c r="W9" i="1"/>
  <c r="AL9" i="1" s="1"/>
  <c r="BA9" i="1" s="1"/>
  <c r="BP9" i="1" s="1"/>
  <c r="CE9" i="1" s="1"/>
  <c r="CT9" i="1" s="1"/>
  <c r="DI9" i="1" s="1"/>
  <c r="DX9" i="1" s="1"/>
  <c r="EM9" i="1" s="1"/>
  <c r="FB9" i="1" s="1"/>
  <c r="FQ9" i="1" s="1"/>
  <c r="EU10" i="1"/>
  <c r="DB10" i="1"/>
  <c r="AT10" i="1"/>
  <c r="DQ10" i="1"/>
  <c r="BX10" i="1"/>
  <c r="AE10" i="1"/>
  <c r="CM10" i="1"/>
  <c r="EF10" i="1"/>
  <c r="P10" i="1"/>
  <c r="FY10" i="1"/>
  <c r="FJ10" i="1"/>
  <c r="BI10" i="1"/>
  <c r="G10" i="1"/>
  <c r="I10" i="1"/>
  <c r="H10" i="1"/>
  <c r="B11" i="1"/>
  <c r="A10" i="1"/>
  <c r="X10" i="1" l="1"/>
  <c r="AM10" i="1" s="1"/>
  <c r="BB10" i="1" s="1"/>
  <c r="BQ10" i="1" s="1"/>
  <c r="CF10" i="1" s="1"/>
  <c r="CU10" i="1" s="1"/>
  <c r="DJ10" i="1" s="1"/>
  <c r="DY10" i="1" s="1"/>
  <c r="EN10" i="1" s="1"/>
  <c r="FC10" i="1" s="1"/>
  <c r="FR10" i="1" s="1"/>
  <c r="AR5" i="1"/>
  <c r="AQ5" i="1"/>
  <c r="W10" i="1"/>
  <c r="AL10" i="1" s="1"/>
  <c r="BA10" i="1" s="1"/>
  <c r="BP10" i="1" s="1"/>
  <c r="CE10" i="1" s="1"/>
  <c r="CT10" i="1" s="1"/>
  <c r="DI10" i="1" s="1"/>
  <c r="DX10" i="1" s="1"/>
  <c r="EM10" i="1" s="1"/>
  <c r="FB10" i="1" s="1"/>
  <c r="FQ10" i="1" s="1"/>
  <c r="BK5" i="1"/>
  <c r="BL5" i="1" s="1" a="1"/>
  <c r="BL5" i="1" s="1"/>
  <c r="BC5" i="1"/>
  <c r="BD5" i="1" s="1" a="1"/>
  <c r="BD5" i="1" s="1"/>
  <c r="BJ5" i="1"/>
  <c r="V10" i="1"/>
  <c r="AK10" i="1" s="1"/>
  <c r="AZ10" i="1" s="1"/>
  <c r="BO10" i="1" s="1"/>
  <c r="CD10" i="1" s="1"/>
  <c r="CS10" i="1" s="1"/>
  <c r="DH10" i="1" s="1"/>
  <c r="DW10" i="1" s="1"/>
  <c r="EL10" i="1" s="1"/>
  <c r="FA10" i="1" s="1"/>
  <c r="FP10" i="1" s="1"/>
  <c r="EF11" i="1"/>
  <c r="CM11" i="1"/>
  <c r="EU11" i="1"/>
  <c r="DQ11" i="1"/>
  <c r="AE11" i="1"/>
  <c r="P11" i="1"/>
  <c r="FJ11" i="1"/>
  <c r="AT11" i="1"/>
  <c r="FY11" i="1"/>
  <c r="BX11" i="1"/>
  <c r="BI11" i="1"/>
  <c r="DB11" i="1"/>
  <c r="H11" i="1"/>
  <c r="I11" i="1"/>
  <c r="G11" i="1"/>
  <c r="B12" i="1"/>
  <c r="A11" i="1"/>
  <c r="BE5" i="1" l="1"/>
  <c r="X11" i="1"/>
  <c r="AM11" i="1" s="1"/>
  <c r="BB11" i="1" s="1"/>
  <c r="BQ11" i="1" s="1"/>
  <c r="CF11" i="1" s="1"/>
  <c r="CU11" i="1" s="1"/>
  <c r="DJ11" i="1" s="1"/>
  <c r="DY11" i="1" s="1"/>
  <c r="EN11" i="1" s="1"/>
  <c r="FC11" i="1" s="1"/>
  <c r="FR11" i="1" s="1"/>
  <c r="BM5" i="1"/>
  <c r="BN5" i="1" s="1"/>
  <c r="BW5" i="1" s="1"/>
  <c r="V11" i="1"/>
  <c r="AK11" i="1" s="1"/>
  <c r="AZ11" i="1" s="1"/>
  <c r="BO11" i="1" s="1"/>
  <c r="CD11" i="1" s="1"/>
  <c r="CS11" i="1" s="1"/>
  <c r="DH11" i="1" s="1"/>
  <c r="DW11" i="1" s="1"/>
  <c r="EL11" i="1" s="1"/>
  <c r="FA11" i="1" s="1"/>
  <c r="FP11" i="1" s="1"/>
  <c r="W11" i="1"/>
  <c r="AL11" i="1" s="1"/>
  <c r="BA11" i="1" s="1"/>
  <c r="BP11" i="1" s="1"/>
  <c r="CE11" i="1" s="1"/>
  <c r="CT11" i="1" s="1"/>
  <c r="DI11" i="1" s="1"/>
  <c r="DX11" i="1" s="1"/>
  <c r="EM11" i="1" s="1"/>
  <c r="FB11" i="1" s="1"/>
  <c r="FQ11" i="1" s="1"/>
  <c r="FY12" i="1"/>
  <c r="EU12" i="1"/>
  <c r="DQ12" i="1"/>
  <c r="P12" i="1"/>
  <c r="CM12" i="1"/>
  <c r="BI12" i="1"/>
  <c r="FJ12" i="1"/>
  <c r="DB12" i="1"/>
  <c r="BX12" i="1"/>
  <c r="AT12" i="1"/>
  <c r="AE12" i="1"/>
  <c r="EF12" i="1"/>
  <c r="H12" i="1"/>
  <c r="I12" i="1"/>
  <c r="G12" i="1"/>
  <c r="B13" i="1"/>
  <c r="A12" i="1"/>
  <c r="BG5" i="1" l="1"/>
  <c r="BF5" i="1"/>
  <c r="BZ5" i="1"/>
  <c r="CA5" i="1" s="1" a="1"/>
  <c r="CA5" i="1" s="1"/>
  <c r="BY5" i="1"/>
  <c r="BR5" i="1"/>
  <c r="BS5" i="1" s="1" a="1"/>
  <c r="BS5" i="1" s="1"/>
  <c r="V12" i="1"/>
  <c r="AK12" i="1" s="1"/>
  <c r="AZ12" i="1" s="1"/>
  <c r="BO12" i="1" s="1"/>
  <c r="CD12" i="1" s="1"/>
  <c r="CS12" i="1" s="1"/>
  <c r="DH12" i="1" s="1"/>
  <c r="DW12" i="1" s="1"/>
  <c r="EL12" i="1" s="1"/>
  <c r="FA12" i="1" s="1"/>
  <c r="FP12" i="1" s="1"/>
  <c r="W12" i="1"/>
  <c r="AL12" i="1" s="1"/>
  <c r="BA12" i="1" s="1"/>
  <c r="BP12" i="1" s="1"/>
  <c r="CE12" i="1" s="1"/>
  <c r="CT12" i="1" s="1"/>
  <c r="DI12" i="1" s="1"/>
  <c r="DX12" i="1" s="1"/>
  <c r="EM12" i="1" s="1"/>
  <c r="FB12" i="1" s="1"/>
  <c r="FQ12" i="1" s="1"/>
  <c r="X12" i="1"/>
  <c r="AM12" i="1" s="1"/>
  <c r="BB12" i="1" s="1"/>
  <c r="BQ12" i="1" s="1"/>
  <c r="CF12" i="1" s="1"/>
  <c r="CU12" i="1" s="1"/>
  <c r="DJ12" i="1" s="1"/>
  <c r="DY12" i="1" s="1"/>
  <c r="EN12" i="1" s="1"/>
  <c r="FC12" i="1" s="1"/>
  <c r="FR12" i="1" s="1"/>
  <c r="FJ13" i="1"/>
  <c r="BX13" i="1"/>
  <c r="EF13" i="1"/>
  <c r="BI13" i="1"/>
  <c r="AT13" i="1"/>
  <c r="DB13" i="1"/>
  <c r="EU13" i="1"/>
  <c r="P13" i="1"/>
  <c r="AE13" i="1"/>
  <c r="DQ13" i="1"/>
  <c r="FY13" i="1"/>
  <c r="CM13" i="1"/>
  <c r="I13" i="1"/>
  <c r="H13" i="1"/>
  <c r="G13" i="1"/>
  <c r="B14" i="1"/>
  <c r="A13" i="1"/>
  <c r="X13" i="1" l="1"/>
  <c r="AM13" i="1" s="1"/>
  <c r="BB13" i="1" s="1"/>
  <c r="BQ13" i="1" s="1"/>
  <c r="CF13" i="1" s="1"/>
  <c r="CU13" i="1" s="1"/>
  <c r="DJ13" i="1" s="1"/>
  <c r="DY13" i="1" s="1"/>
  <c r="EN13" i="1" s="1"/>
  <c r="FC13" i="1" s="1"/>
  <c r="FR13" i="1" s="1"/>
  <c r="BT5" i="1"/>
  <c r="W13" i="1"/>
  <c r="AL13" i="1" s="1"/>
  <c r="BA13" i="1" s="1"/>
  <c r="BP13" i="1" s="1"/>
  <c r="CE13" i="1" s="1"/>
  <c r="CT13" i="1" s="1"/>
  <c r="DI13" i="1" s="1"/>
  <c r="DX13" i="1" s="1"/>
  <c r="EM13" i="1" s="1"/>
  <c r="FB13" i="1" s="1"/>
  <c r="FQ13" i="1" s="1"/>
  <c r="V13" i="1"/>
  <c r="AK13" i="1" s="1"/>
  <c r="AZ13" i="1" s="1"/>
  <c r="BO13" i="1" s="1"/>
  <c r="CD13" i="1" s="1"/>
  <c r="CS13" i="1" s="1"/>
  <c r="DH13" i="1" s="1"/>
  <c r="DW13" i="1" s="1"/>
  <c r="EL13" i="1" s="1"/>
  <c r="FA13" i="1" s="1"/>
  <c r="FP13" i="1" s="1"/>
  <c r="CB5" i="1"/>
  <c r="CC5" i="1" s="1"/>
  <c r="CL5" i="1" s="1"/>
  <c r="EU14" i="1"/>
  <c r="DB14" i="1"/>
  <c r="AT14" i="1"/>
  <c r="AE14" i="1"/>
  <c r="EF14" i="1"/>
  <c r="FY14" i="1"/>
  <c r="P14" i="1"/>
  <c r="DQ14" i="1"/>
  <c r="CM14" i="1"/>
  <c r="FJ14" i="1"/>
  <c r="BX14" i="1"/>
  <c r="BI14" i="1"/>
  <c r="G14" i="1"/>
  <c r="H14" i="1"/>
  <c r="I14" i="1"/>
  <c r="B15" i="1"/>
  <c r="D15" i="1" s="1" a="1"/>
  <c r="D15" i="1" s="1"/>
  <c r="A14" i="1"/>
  <c r="EI15" i="1" l="1" a="1"/>
  <c r="EI15" i="1" s="1"/>
  <c r="FM15" i="1" a="1"/>
  <c r="FM15" i="1" s="1"/>
  <c r="EX15" i="1" a="1"/>
  <c r="EX15" i="1" s="1"/>
  <c r="DE15" i="1" a="1"/>
  <c r="DE15" i="1" s="1"/>
  <c r="DT15" i="1" a="1"/>
  <c r="DT15" i="1" s="1"/>
  <c r="CA15" i="1" a="1"/>
  <c r="CA15" i="1" s="1"/>
  <c r="CP15" i="1" a="1"/>
  <c r="CP15" i="1" s="1"/>
  <c r="AW15" i="1" a="1"/>
  <c r="AW15" i="1" s="1"/>
  <c r="BL15" i="1" a="1"/>
  <c r="BL15" i="1" s="1"/>
  <c r="S15" i="1" a="1"/>
  <c r="S15" i="1" s="1"/>
  <c r="AH15" i="1" a="1"/>
  <c r="AH15" i="1" s="1"/>
  <c r="BV5" i="1"/>
  <c r="BU5" i="1"/>
  <c r="CO5" i="1"/>
  <c r="CP5" i="1" s="1" a="1"/>
  <c r="CP5" i="1" s="1"/>
  <c r="CN5" i="1"/>
  <c r="CG5" i="1"/>
  <c r="CH5" i="1" s="1" a="1"/>
  <c r="CH5" i="1" s="1"/>
  <c r="X14" i="1"/>
  <c r="AM14" i="1" s="1"/>
  <c r="BB14" i="1" s="1"/>
  <c r="BQ14" i="1" s="1"/>
  <c r="CF14" i="1" s="1"/>
  <c r="CU14" i="1" s="1"/>
  <c r="DJ14" i="1" s="1"/>
  <c r="DY14" i="1" s="1"/>
  <c r="EN14" i="1" s="1"/>
  <c r="FC14" i="1" s="1"/>
  <c r="FR14" i="1" s="1"/>
  <c r="V14" i="1"/>
  <c r="AK14" i="1" s="1"/>
  <c r="AZ14" i="1" s="1"/>
  <c r="BO14" i="1" s="1"/>
  <c r="CD14" i="1" s="1"/>
  <c r="CS14" i="1" s="1"/>
  <c r="DH14" i="1" s="1"/>
  <c r="DW14" i="1" s="1"/>
  <c r="EL14" i="1" s="1"/>
  <c r="FA14" i="1" s="1"/>
  <c r="FP14" i="1" s="1"/>
  <c r="FY15" i="1"/>
  <c r="DQ15" i="1"/>
  <c r="BI15" i="1"/>
  <c r="EF15" i="1"/>
  <c r="BX15" i="1"/>
  <c r="I15" i="1"/>
  <c r="EU15" i="1"/>
  <c r="CM15" i="1"/>
  <c r="P15" i="1"/>
  <c r="H15" i="1"/>
  <c r="AE15" i="1"/>
  <c r="G15" i="1"/>
  <c r="FJ15" i="1"/>
  <c r="DB15" i="1"/>
  <c r="AT15" i="1"/>
  <c r="W14" i="1"/>
  <c r="AL14" i="1" s="1"/>
  <c r="BA14" i="1" s="1"/>
  <c r="BP14" i="1" s="1"/>
  <c r="CE14" i="1" s="1"/>
  <c r="CT14" i="1" s="1"/>
  <c r="DI14" i="1" s="1"/>
  <c r="DX14" i="1" s="1"/>
  <c r="EM14" i="1" s="1"/>
  <c r="FB14" i="1" s="1"/>
  <c r="FQ14" i="1" s="1"/>
  <c r="B16" i="1"/>
  <c r="D16" i="1" s="1" a="1"/>
  <c r="D16" i="1" s="1"/>
  <c r="A15" i="1"/>
  <c r="W15" i="1" s="1"/>
  <c r="AL15" i="1" s="1"/>
  <c r="BA15" i="1" s="1"/>
  <c r="BP15" i="1" s="1"/>
  <c r="CE15" i="1" s="1"/>
  <c r="CT15" i="1" s="1"/>
  <c r="DI15" i="1" s="1"/>
  <c r="DX15" i="1" s="1"/>
  <c r="EM15" i="1" s="1"/>
  <c r="FB15" i="1" s="1"/>
  <c r="FQ15" i="1" s="1"/>
  <c r="EI16" i="1" l="1" a="1"/>
  <c r="EI16" i="1" s="1"/>
  <c r="FM16" i="1" a="1"/>
  <c r="FM16" i="1" s="1"/>
  <c r="EX16" i="1" a="1"/>
  <c r="EX16" i="1" s="1"/>
  <c r="DE16" i="1" a="1"/>
  <c r="DE16" i="1" s="1"/>
  <c r="DT16" i="1" a="1"/>
  <c r="DT16" i="1" s="1"/>
  <c r="CA16" i="1" a="1"/>
  <c r="CA16" i="1" s="1"/>
  <c r="CP16" i="1" a="1"/>
  <c r="CP16" i="1" s="1"/>
  <c r="AW16" i="1" a="1"/>
  <c r="AW16" i="1" s="1"/>
  <c r="BL16" i="1" a="1"/>
  <c r="BL16" i="1" s="1"/>
  <c r="S16" i="1" a="1"/>
  <c r="S16" i="1" s="1"/>
  <c r="AH16" i="1" a="1"/>
  <c r="AH16" i="1" s="1"/>
  <c r="V15" i="1"/>
  <c r="AK15" i="1" s="1"/>
  <c r="AZ15" i="1" s="1"/>
  <c r="BO15" i="1" s="1"/>
  <c r="CD15" i="1" s="1"/>
  <c r="CS15" i="1" s="1"/>
  <c r="DH15" i="1" s="1"/>
  <c r="DW15" i="1" s="1"/>
  <c r="EL15" i="1" s="1"/>
  <c r="FA15" i="1" s="1"/>
  <c r="FP15" i="1" s="1"/>
  <c r="X15" i="1"/>
  <c r="AM15" i="1" s="1"/>
  <c r="BB15" i="1" s="1"/>
  <c r="BQ15" i="1" s="1"/>
  <c r="CF15" i="1" s="1"/>
  <c r="CU15" i="1" s="1"/>
  <c r="DJ15" i="1" s="1"/>
  <c r="DY15" i="1" s="1"/>
  <c r="EN15" i="1" s="1"/>
  <c r="FC15" i="1" s="1"/>
  <c r="FR15" i="1" s="1"/>
  <c r="CI5" i="1"/>
  <c r="CQ5" i="1"/>
  <c r="EF16" i="1"/>
  <c r="BX16" i="1"/>
  <c r="I16" i="1"/>
  <c r="EU16" i="1"/>
  <c r="CM16" i="1"/>
  <c r="P16" i="1"/>
  <c r="H16" i="1"/>
  <c r="AE16" i="1"/>
  <c r="G16" i="1"/>
  <c r="FJ16" i="1"/>
  <c r="DB16" i="1"/>
  <c r="AT16" i="1"/>
  <c r="FY16" i="1"/>
  <c r="DQ16" i="1"/>
  <c r="BI16" i="1"/>
  <c r="B17" i="1"/>
  <c r="D17" i="1" s="1" a="1"/>
  <c r="D17" i="1" s="1"/>
  <c r="A16" i="1"/>
  <c r="EI17" i="1" l="1" a="1"/>
  <c r="EI17" i="1" s="1"/>
  <c r="FM17" i="1" a="1"/>
  <c r="FM17" i="1" s="1"/>
  <c r="EX17" i="1" a="1"/>
  <c r="EX17" i="1" s="1"/>
  <c r="DE17" i="1" a="1"/>
  <c r="DE17" i="1" s="1"/>
  <c r="DT17" i="1" a="1"/>
  <c r="DT17" i="1" s="1"/>
  <c r="CA17" i="1" a="1"/>
  <c r="CA17" i="1" s="1"/>
  <c r="CP17" i="1" a="1"/>
  <c r="CP17" i="1" s="1"/>
  <c r="AW17" i="1" a="1"/>
  <c r="AW17" i="1" s="1"/>
  <c r="BL17" i="1" a="1"/>
  <c r="BL17" i="1" s="1"/>
  <c r="S17" i="1" a="1"/>
  <c r="S17" i="1" s="1"/>
  <c r="AH17" i="1" a="1"/>
  <c r="AH17" i="1" s="1"/>
  <c r="X16" i="1"/>
  <c r="AM16" i="1" s="1"/>
  <c r="BB16" i="1" s="1"/>
  <c r="BQ16" i="1" s="1"/>
  <c r="CF16" i="1" s="1"/>
  <c r="CU16" i="1" s="1"/>
  <c r="DJ16" i="1" s="1"/>
  <c r="DY16" i="1" s="1"/>
  <c r="EN16" i="1" s="1"/>
  <c r="FC16" i="1" s="1"/>
  <c r="FR16" i="1" s="1"/>
  <c r="V16" i="1"/>
  <c r="AK16" i="1" s="1"/>
  <c r="AZ16" i="1" s="1"/>
  <c r="BO16" i="1" s="1"/>
  <c r="CD16" i="1" s="1"/>
  <c r="CS16" i="1" s="1"/>
  <c r="DH16" i="1" s="1"/>
  <c r="DW16" i="1" s="1"/>
  <c r="EL16" i="1" s="1"/>
  <c r="FA16" i="1" s="1"/>
  <c r="FP16" i="1" s="1"/>
  <c r="W16" i="1"/>
  <c r="AL16" i="1" s="1"/>
  <c r="BA16" i="1" s="1"/>
  <c r="BP16" i="1" s="1"/>
  <c r="CE16" i="1" s="1"/>
  <c r="CT16" i="1" s="1"/>
  <c r="DI16" i="1" s="1"/>
  <c r="DX16" i="1" s="1"/>
  <c r="EM16" i="1" s="1"/>
  <c r="FB16" i="1" s="1"/>
  <c r="FQ16" i="1" s="1"/>
  <c r="CJ5" i="1"/>
  <c r="CK5" i="1"/>
  <c r="CR5" i="1"/>
  <c r="DA5" i="1" s="1"/>
  <c r="I17" i="1"/>
  <c r="EU17" i="1"/>
  <c r="CM17" i="1"/>
  <c r="P17" i="1"/>
  <c r="H17" i="1"/>
  <c r="AE17" i="1"/>
  <c r="G17" i="1"/>
  <c r="FJ17" i="1"/>
  <c r="DB17" i="1"/>
  <c r="AT17" i="1"/>
  <c r="FY17" i="1"/>
  <c r="DQ17" i="1"/>
  <c r="BI17" i="1"/>
  <c r="EF17" i="1"/>
  <c r="BX17" i="1"/>
  <c r="B18" i="1"/>
  <c r="D18" i="1" s="1" a="1"/>
  <c r="D18" i="1" s="1"/>
  <c r="A17" i="1"/>
  <c r="EI18" i="1" l="1" a="1"/>
  <c r="EI18" i="1" s="1"/>
  <c r="FM18" i="1" a="1"/>
  <c r="FM18" i="1" s="1"/>
  <c r="EX18" i="1" a="1"/>
  <c r="EX18" i="1" s="1"/>
  <c r="DE18" i="1" a="1"/>
  <c r="DE18" i="1" s="1"/>
  <c r="DT18" i="1" a="1"/>
  <c r="DT18" i="1" s="1"/>
  <c r="CA18" i="1" a="1"/>
  <c r="CA18" i="1" s="1"/>
  <c r="CP18" i="1" a="1"/>
  <c r="CP18" i="1" s="1"/>
  <c r="AW18" i="1" a="1"/>
  <c r="AW18" i="1" s="1"/>
  <c r="BL18" i="1" a="1"/>
  <c r="BL18" i="1" s="1"/>
  <c r="S18" i="1" a="1"/>
  <c r="S18" i="1" s="1"/>
  <c r="AH18" i="1" a="1"/>
  <c r="AH18" i="1" s="1"/>
  <c r="V17" i="1"/>
  <c r="AK17" i="1" s="1"/>
  <c r="AZ17" i="1" s="1"/>
  <c r="BO17" i="1" s="1"/>
  <c r="CD17" i="1" s="1"/>
  <c r="CS17" i="1" s="1"/>
  <c r="DH17" i="1" s="1"/>
  <c r="DW17" i="1" s="1"/>
  <c r="EL17" i="1" s="1"/>
  <c r="FA17" i="1" s="1"/>
  <c r="FP17" i="1" s="1"/>
  <c r="X17" i="1"/>
  <c r="AM17" i="1" s="1"/>
  <c r="BB17" i="1" s="1"/>
  <c r="BQ17" i="1" s="1"/>
  <c r="CF17" i="1" s="1"/>
  <c r="CU17" i="1" s="1"/>
  <c r="DJ17" i="1" s="1"/>
  <c r="DY17" i="1" s="1"/>
  <c r="EN17" i="1" s="1"/>
  <c r="FC17" i="1" s="1"/>
  <c r="FR17" i="1" s="1"/>
  <c r="W17" i="1"/>
  <c r="AL17" i="1" s="1"/>
  <c r="BA17" i="1" s="1"/>
  <c r="BP17" i="1" s="1"/>
  <c r="CE17" i="1" s="1"/>
  <c r="CT17" i="1" s="1"/>
  <c r="DI17" i="1" s="1"/>
  <c r="DX17" i="1" s="1"/>
  <c r="EM17" i="1" s="1"/>
  <c r="FB17" i="1" s="1"/>
  <c r="FQ17" i="1" s="1"/>
  <c r="DD5" i="1"/>
  <c r="DE5" i="1" s="1" a="1"/>
  <c r="DE5" i="1" s="1"/>
  <c r="CV5" i="1"/>
  <c r="CW5" i="1" s="1" a="1"/>
  <c r="CW5" i="1" s="1"/>
  <c r="DC5" i="1"/>
  <c r="AE18" i="1"/>
  <c r="G18" i="1"/>
  <c r="FJ18" i="1"/>
  <c r="DB18" i="1"/>
  <c r="AT18" i="1"/>
  <c r="FY18" i="1"/>
  <c r="DQ18" i="1"/>
  <c r="BI18" i="1"/>
  <c r="EF18" i="1"/>
  <c r="BX18" i="1"/>
  <c r="I18" i="1"/>
  <c r="EU18" i="1"/>
  <c r="CM18" i="1"/>
  <c r="P18" i="1"/>
  <c r="H18" i="1"/>
  <c r="B19" i="1"/>
  <c r="D19" i="1" s="1" a="1"/>
  <c r="D19" i="1" s="1"/>
  <c r="A18" i="1"/>
  <c r="EI19" i="1" l="1" a="1"/>
  <c r="EI19" i="1" s="1"/>
  <c r="FM19" i="1" a="1"/>
  <c r="FM19" i="1" s="1"/>
  <c r="EX19" i="1" a="1"/>
  <c r="EX19" i="1" s="1"/>
  <c r="DE19" i="1" a="1"/>
  <c r="DE19" i="1" s="1"/>
  <c r="DT19" i="1" a="1"/>
  <c r="DT19" i="1" s="1"/>
  <c r="CA19" i="1" a="1"/>
  <c r="CA19" i="1" s="1"/>
  <c r="CP19" i="1" a="1"/>
  <c r="CP19" i="1" s="1"/>
  <c r="AW19" i="1" a="1"/>
  <c r="AW19" i="1" s="1"/>
  <c r="BL19" i="1" a="1"/>
  <c r="BL19" i="1" s="1"/>
  <c r="S19" i="1" a="1"/>
  <c r="S19" i="1" s="1"/>
  <c r="AH19" i="1" a="1"/>
  <c r="AH19" i="1" s="1"/>
  <c r="X18" i="1"/>
  <c r="AM18" i="1" s="1"/>
  <c r="BB18" i="1" s="1"/>
  <c r="BQ18" i="1" s="1"/>
  <c r="CF18" i="1" s="1"/>
  <c r="CU18" i="1" s="1"/>
  <c r="DJ18" i="1" s="1"/>
  <c r="DY18" i="1" s="1"/>
  <c r="EN18" i="1" s="1"/>
  <c r="FC18" i="1" s="1"/>
  <c r="FR18" i="1" s="1"/>
  <c r="V18" i="1"/>
  <c r="AK18" i="1" s="1"/>
  <c r="AZ18" i="1" s="1"/>
  <c r="BO18" i="1" s="1"/>
  <c r="CD18" i="1" s="1"/>
  <c r="CS18" i="1" s="1"/>
  <c r="DH18" i="1" s="1"/>
  <c r="DW18" i="1" s="1"/>
  <c r="EL18" i="1" s="1"/>
  <c r="FA18" i="1" s="1"/>
  <c r="FP18" i="1" s="1"/>
  <c r="W18" i="1"/>
  <c r="AL18" i="1" s="1"/>
  <c r="BA18" i="1" s="1"/>
  <c r="BP18" i="1" s="1"/>
  <c r="CE18" i="1" s="1"/>
  <c r="CT18" i="1" s="1"/>
  <c r="DI18" i="1" s="1"/>
  <c r="DX18" i="1" s="1"/>
  <c r="EM18" i="1" s="1"/>
  <c r="FB18" i="1" s="1"/>
  <c r="FQ18" i="1" s="1"/>
  <c r="CX5" i="1"/>
  <c r="DF5" i="1"/>
  <c r="DG5" i="1" s="1"/>
  <c r="DP5" i="1" s="1"/>
  <c r="FY19" i="1"/>
  <c r="DQ19" i="1"/>
  <c r="BI19" i="1"/>
  <c r="EF19" i="1"/>
  <c r="BX19" i="1"/>
  <c r="I19" i="1"/>
  <c r="EU19" i="1"/>
  <c r="CM19" i="1"/>
  <c r="P19" i="1"/>
  <c r="H19" i="1"/>
  <c r="AE19" i="1"/>
  <c r="G19" i="1"/>
  <c r="FJ19" i="1"/>
  <c r="DB19" i="1"/>
  <c r="AT19" i="1"/>
  <c r="B20" i="1"/>
  <c r="D20" i="1" s="1" a="1"/>
  <c r="D20" i="1" s="1"/>
  <c r="A19" i="1"/>
  <c r="EI20" i="1" l="1" a="1"/>
  <c r="EI20" i="1" s="1"/>
  <c r="FM20" i="1" a="1"/>
  <c r="FM20" i="1" s="1"/>
  <c r="EX20" i="1" a="1"/>
  <c r="EX20" i="1" s="1"/>
  <c r="DE20" i="1" a="1"/>
  <c r="DE20" i="1" s="1"/>
  <c r="DT20" i="1" a="1"/>
  <c r="DT20" i="1" s="1"/>
  <c r="CA20" i="1" a="1"/>
  <c r="CA20" i="1" s="1"/>
  <c r="CP20" i="1" a="1"/>
  <c r="CP20" i="1" s="1"/>
  <c r="AW20" i="1" a="1"/>
  <c r="AW20" i="1" s="1"/>
  <c r="BL20" i="1" a="1"/>
  <c r="BL20" i="1" s="1"/>
  <c r="S20" i="1" a="1"/>
  <c r="S20" i="1" s="1"/>
  <c r="AH20" i="1" a="1"/>
  <c r="AH20" i="1" s="1"/>
  <c r="X19" i="1"/>
  <c r="AM19" i="1" s="1"/>
  <c r="BB19" i="1" s="1"/>
  <c r="BQ19" i="1" s="1"/>
  <c r="CF19" i="1" s="1"/>
  <c r="CU19" i="1" s="1"/>
  <c r="DJ19" i="1" s="1"/>
  <c r="DY19" i="1" s="1"/>
  <c r="EN19" i="1" s="1"/>
  <c r="FC19" i="1" s="1"/>
  <c r="FR19" i="1" s="1"/>
  <c r="W19" i="1"/>
  <c r="AL19" i="1" s="1"/>
  <c r="BA19" i="1" s="1"/>
  <c r="BP19" i="1" s="1"/>
  <c r="CE19" i="1" s="1"/>
  <c r="CT19" i="1" s="1"/>
  <c r="DI19" i="1" s="1"/>
  <c r="DX19" i="1" s="1"/>
  <c r="EM19" i="1" s="1"/>
  <c r="FB19" i="1" s="1"/>
  <c r="FQ19" i="1" s="1"/>
  <c r="V19" i="1"/>
  <c r="AK19" i="1" s="1"/>
  <c r="AZ19" i="1" s="1"/>
  <c r="BO19" i="1" s="1"/>
  <c r="CD19" i="1" s="1"/>
  <c r="CS19" i="1" s="1"/>
  <c r="DH19" i="1" s="1"/>
  <c r="DW19" i="1" s="1"/>
  <c r="EL19" i="1" s="1"/>
  <c r="FA19" i="1" s="1"/>
  <c r="FP19" i="1" s="1"/>
  <c r="CY5" i="1"/>
  <c r="CZ5" i="1"/>
  <c r="DS5" i="1"/>
  <c r="DT5" i="1" s="1" a="1"/>
  <c r="DT5" i="1" s="1"/>
  <c r="DK5" i="1"/>
  <c r="DL5" i="1" s="1" a="1"/>
  <c r="DL5" i="1" s="1"/>
  <c r="DR5" i="1"/>
  <c r="EF20" i="1"/>
  <c r="BX20" i="1"/>
  <c r="I20" i="1"/>
  <c r="EU20" i="1"/>
  <c r="CM20" i="1"/>
  <c r="P20" i="1"/>
  <c r="H20" i="1"/>
  <c r="AE20" i="1"/>
  <c r="G20" i="1"/>
  <c r="FJ20" i="1"/>
  <c r="DB20" i="1"/>
  <c r="AT20" i="1"/>
  <c r="FY20" i="1"/>
  <c r="DQ20" i="1"/>
  <c r="BI20" i="1"/>
  <c r="B21" i="1"/>
  <c r="D21" i="1" s="1" a="1"/>
  <c r="D21" i="1" s="1"/>
  <c r="A20" i="1"/>
  <c r="EI21" i="1" l="1" a="1"/>
  <c r="EI21" i="1" s="1"/>
  <c r="FM21" i="1" a="1"/>
  <c r="FM21" i="1" s="1"/>
  <c r="EX21" i="1" a="1"/>
  <c r="EX21" i="1" s="1"/>
  <c r="DE21" i="1" a="1"/>
  <c r="DE21" i="1" s="1"/>
  <c r="DT21" i="1" a="1"/>
  <c r="DT21" i="1" s="1"/>
  <c r="CA21" i="1" a="1"/>
  <c r="CA21" i="1" s="1"/>
  <c r="CP21" i="1" a="1"/>
  <c r="CP21" i="1" s="1"/>
  <c r="AW21" i="1" a="1"/>
  <c r="AW21" i="1" s="1"/>
  <c r="BL21" i="1" a="1"/>
  <c r="BL21" i="1" s="1"/>
  <c r="S21" i="1" a="1"/>
  <c r="S21" i="1" s="1"/>
  <c r="AH21" i="1" a="1"/>
  <c r="AH21" i="1" s="1"/>
  <c r="V20" i="1"/>
  <c r="AK20" i="1" s="1"/>
  <c r="AZ20" i="1" s="1"/>
  <c r="BO20" i="1" s="1"/>
  <c r="CD20" i="1" s="1"/>
  <c r="CS20" i="1" s="1"/>
  <c r="DH20" i="1" s="1"/>
  <c r="DW20" i="1" s="1"/>
  <c r="EL20" i="1" s="1"/>
  <c r="FA20" i="1" s="1"/>
  <c r="FP20" i="1" s="1"/>
  <c r="X20" i="1"/>
  <c r="AM20" i="1" s="1"/>
  <c r="BB20" i="1" s="1"/>
  <c r="BQ20" i="1" s="1"/>
  <c r="CF20" i="1" s="1"/>
  <c r="CU20" i="1" s="1"/>
  <c r="DJ20" i="1" s="1"/>
  <c r="DY20" i="1" s="1"/>
  <c r="EN20" i="1" s="1"/>
  <c r="FC20" i="1" s="1"/>
  <c r="FR20" i="1" s="1"/>
  <c r="W20" i="1"/>
  <c r="AL20" i="1" s="1"/>
  <c r="BA20" i="1" s="1"/>
  <c r="BP20" i="1" s="1"/>
  <c r="CE20" i="1" s="1"/>
  <c r="CT20" i="1" s="1"/>
  <c r="DI20" i="1" s="1"/>
  <c r="DX20" i="1" s="1"/>
  <c r="EM20" i="1" s="1"/>
  <c r="FB20" i="1" s="1"/>
  <c r="FQ20" i="1" s="1"/>
  <c r="DM5" i="1"/>
  <c r="DU5" i="1"/>
  <c r="DV5" i="1" s="1"/>
  <c r="EE5" i="1" s="1"/>
  <c r="I21" i="1"/>
  <c r="EU21" i="1"/>
  <c r="CM21" i="1"/>
  <c r="P21" i="1"/>
  <c r="H21" i="1"/>
  <c r="AE21" i="1"/>
  <c r="G21" i="1"/>
  <c r="FJ21" i="1"/>
  <c r="DB21" i="1"/>
  <c r="AT21" i="1"/>
  <c r="FY21" i="1"/>
  <c r="DQ21" i="1"/>
  <c r="BI21" i="1"/>
  <c r="EF21" i="1"/>
  <c r="BX21" i="1"/>
  <c r="B22" i="1"/>
  <c r="D22" i="1" s="1" a="1"/>
  <c r="D22" i="1" s="1"/>
  <c r="A21" i="1"/>
  <c r="EI22" i="1" l="1" a="1"/>
  <c r="EI22" i="1" s="1"/>
  <c r="FM22" i="1" a="1"/>
  <c r="FM22" i="1" s="1"/>
  <c r="EX22" i="1" a="1"/>
  <c r="EX22" i="1" s="1"/>
  <c r="DE22" i="1" a="1"/>
  <c r="DE22" i="1" s="1"/>
  <c r="DT22" i="1" a="1"/>
  <c r="DT22" i="1" s="1"/>
  <c r="CA22" i="1" a="1"/>
  <c r="CA22" i="1" s="1"/>
  <c r="CP22" i="1" a="1"/>
  <c r="CP22" i="1" s="1"/>
  <c r="AW22" i="1" a="1"/>
  <c r="AW22" i="1" s="1"/>
  <c r="BL22" i="1" a="1"/>
  <c r="BL22" i="1" s="1"/>
  <c r="S22" i="1" a="1"/>
  <c r="S22" i="1" s="1"/>
  <c r="AH22" i="1" a="1"/>
  <c r="AH22" i="1" s="1"/>
  <c r="W21" i="1"/>
  <c r="AL21" i="1" s="1"/>
  <c r="BA21" i="1" s="1"/>
  <c r="BP21" i="1" s="1"/>
  <c r="CE21" i="1" s="1"/>
  <c r="CT21" i="1" s="1"/>
  <c r="DI21" i="1" s="1"/>
  <c r="DX21" i="1" s="1"/>
  <c r="EM21" i="1" s="1"/>
  <c r="FB21" i="1" s="1"/>
  <c r="FQ21" i="1" s="1"/>
  <c r="V21" i="1"/>
  <c r="AK21" i="1" s="1"/>
  <c r="AZ21" i="1" s="1"/>
  <c r="BO21" i="1" s="1"/>
  <c r="CD21" i="1" s="1"/>
  <c r="CS21" i="1" s="1"/>
  <c r="DH21" i="1" s="1"/>
  <c r="DW21" i="1" s="1"/>
  <c r="EL21" i="1" s="1"/>
  <c r="FA21" i="1" s="1"/>
  <c r="FP21" i="1" s="1"/>
  <c r="X21" i="1"/>
  <c r="AM21" i="1" s="1"/>
  <c r="BB21" i="1" s="1"/>
  <c r="BQ21" i="1" s="1"/>
  <c r="CF21" i="1" s="1"/>
  <c r="CU21" i="1" s="1"/>
  <c r="DJ21" i="1" s="1"/>
  <c r="DY21" i="1" s="1"/>
  <c r="EN21" i="1" s="1"/>
  <c r="FC21" i="1" s="1"/>
  <c r="FR21" i="1" s="1"/>
  <c r="DO5" i="1"/>
  <c r="DN5" i="1"/>
  <c r="DZ5" i="1"/>
  <c r="EA5" i="1" s="1" a="1"/>
  <c r="EA5" i="1" s="1"/>
  <c r="EG5" i="1"/>
  <c r="EH5" i="1"/>
  <c r="AE22" i="1"/>
  <c r="G22" i="1"/>
  <c r="FJ22" i="1"/>
  <c r="DB22" i="1"/>
  <c r="AT22" i="1"/>
  <c r="FY22" i="1"/>
  <c r="DQ22" i="1"/>
  <c r="BI22" i="1"/>
  <c r="EF22" i="1"/>
  <c r="BX22" i="1"/>
  <c r="I22" i="1"/>
  <c r="EU22" i="1"/>
  <c r="CM22" i="1"/>
  <c r="P22" i="1"/>
  <c r="H22" i="1"/>
  <c r="B23" i="1"/>
  <c r="D23" i="1" s="1" a="1"/>
  <c r="D23" i="1" s="1"/>
  <c r="A22" i="1"/>
  <c r="EI23" i="1" l="1" a="1"/>
  <c r="EI23" i="1" s="1"/>
  <c r="FM23" i="1" a="1"/>
  <c r="FM23" i="1" s="1"/>
  <c r="EX23" i="1" a="1"/>
  <c r="EX23" i="1" s="1"/>
  <c r="EI5" i="1" a="1"/>
  <c r="EI5" i="1" s="1"/>
  <c r="EJ5" i="1" s="1"/>
  <c r="EK5" i="1" s="1"/>
  <c r="DE23" i="1" a="1"/>
  <c r="DE23" i="1" s="1"/>
  <c r="DT23" i="1" a="1"/>
  <c r="DT23" i="1" s="1"/>
  <c r="CA23" i="1" a="1"/>
  <c r="CA23" i="1" s="1"/>
  <c r="CP23" i="1" a="1"/>
  <c r="CP23" i="1" s="1"/>
  <c r="AW23" i="1" a="1"/>
  <c r="AW23" i="1" s="1"/>
  <c r="BL23" i="1" a="1"/>
  <c r="BL23" i="1" s="1"/>
  <c r="S23" i="1" a="1"/>
  <c r="S23" i="1" s="1"/>
  <c r="AH23" i="1" a="1"/>
  <c r="AH23" i="1" s="1"/>
  <c r="W22" i="1"/>
  <c r="AL22" i="1" s="1"/>
  <c r="BA22" i="1" s="1"/>
  <c r="BP22" i="1" s="1"/>
  <c r="CE22" i="1" s="1"/>
  <c r="CT22" i="1" s="1"/>
  <c r="DI22" i="1" s="1"/>
  <c r="DX22" i="1" s="1"/>
  <c r="EM22" i="1" s="1"/>
  <c r="FB22" i="1" s="1"/>
  <c r="FQ22" i="1" s="1"/>
  <c r="X22" i="1"/>
  <c r="AM22" i="1" s="1"/>
  <c r="BB22" i="1" s="1"/>
  <c r="BQ22" i="1" s="1"/>
  <c r="CF22" i="1" s="1"/>
  <c r="CU22" i="1" s="1"/>
  <c r="DJ22" i="1" s="1"/>
  <c r="DY22" i="1" s="1"/>
  <c r="EN22" i="1" s="1"/>
  <c r="FC22" i="1" s="1"/>
  <c r="FR22" i="1" s="1"/>
  <c r="V22" i="1"/>
  <c r="AK22" i="1" s="1"/>
  <c r="AZ22" i="1" s="1"/>
  <c r="BO22" i="1" s="1"/>
  <c r="CD22" i="1" s="1"/>
  <c r="CS22" i="1" s="1"/>
  <c r="DH22" i="1" s="1"/>
  <c r="DW22" i="1" s="1"/>
  <c r="EL22" i="1" s="1"/>
  <c r="FA22" i="1" s="1"/>
  <c r="FP22" i="1" s="1"/>
  <c r="EB5" i="1"/>
  <c r="FY23" i="1"/>
  <c r="DQ23" i="1"/>
  <c r="BI23" i="1"/>
  <c r="EF23" i="1"/>
  <c r="BX23" i="1"/>
  <c r="I23" i="1"/>
  <c r="EU23" i="1"/>
  <c r="CM23" i="1"/>
  <c r="P23" i="1"/>
  <c r="H23" i="1"/>
  <c r="AE23" i="1"/>
  <c r="G23" i="1"/>
  <c r="FJ23" i="1"/>
  <c r="DB23" i="1"/>
  <c r="AT23" i="1"/>
  <c r="B24" i="1"/>
  <c r="D24" i="1" s="1" a="1"/>
  <c r="D24" i="1" s="1"/>
  <c r="A23" i="1"/>
  <c r="EI24" i="1" l="1" a="1"/>
  <c r="EI24" i="1" s="1"/>
  <c r="FM24" i="1" a="1"/>
  <c r="FM24" i="1" s="1"/>
  <c r="EX24" i="1" a="1"/>
  <c r="EX24" i="1" s="1"/>
  <c r="ET5" i="1"/>
  <c r="EW5" i="1"/>
  <c r="EX5" i="1" s="1" a="1"/>
  <c r="EX5" i="1" s="1"/>
  <c r="EY5" i="1" s="1"/>
  <c r="EO5" i="1"/>
  <c r="EP5" i="1" s="1" a="1"/>
  <c r="EP5" i="1" s="1"/>
  <c r="EV5" i="1"/>
  <c r="DE24" i="1" a="1"/>
  <c r="DE24" i="1" s="1"/>
  <c r="DT24" i="1" a="1"/>
  <c r="DT24" i="1" s="1"/>
  <c r="CA24" i="1" a="1"/>
  <c r="CA24" i="1" s="1"/>
  <c r="CP24" i="1" a="1"/>
  <c r="CP24" i="1" s="1"/>
  <c r="AW24" i="1" a="1"/>
  <c r="AW24" i="1" s="1"/>
  <c r="BL24" i="1" a="1"/>
  <c r="BL24" i="1" s="1"/>
  <c r="S24" i="1" a="1"/>
  <c r="S24" i="1" s="1"/>
  <c r="AH24" i="1" a="1"/>
  <c r="AH24" i="1" s="1"/>
  <c r="V23" i="1"/>
  <c r="AK23" i="1" s="1"/>
  <c r="AZ23" i="1" s="1"/>
  <c r="BO23" i="1" s="1"/>
  <c r="CD23" i="1" s="1"/>
  <c r="CS23" i="1" s="1"/>
  <c r="DH23" i="1" s="1"/>
  <c r="DW23" i="1" s="1"/>
  <c r="EL23" i="1" s="1"/>
  <c r="FA23" i="1" s="1"/>
  <c r="FP23" i="1" s="1"/>
  <c r="W23" i="1"/>
  <c r="AL23" i="1" s="1"/>
  <c r="BA23" i="1" s="1"/>
  <c r="BP23" i="1" s="1"/>
  <c r="CE23" i="1" s="1"/>
  <c r="CT23" i="1" s="1"/>
  <c r="DI23" i="1" s="1"/>
  <c r="DX23" i="1" s="1"/>
  <c r="EM23" i="1" s="1"/>
  <c r="FB23" i="1" s="1"/>
  <c r="FQ23" i="1" s="1"/>
  <c r="X23" i="1"/>
  <c r="AM23" i="1" s="1"/>
  <c r="BB23" i="1" s="1"/>
  <c r="BQ23" i="1" s="1"/>
  <c r="CF23" i="1" s="1"/>
  <c r="CU23" i="1" s="1"/>
  <c r="DJ23" i="1" s="1"/>
  <c r="DY23" i="1" s="1"/>
  <c r="EN23" i="1" s="1"/>
  <c r="FC23" i="1" s="1"/>
  <c r="FR23" i="1" s="1"/>
  <c r="EC5" i="1"/>
  <c r="ED5" i="1"/>
  <c r="EF24" i="1"/>
  <c r="BX24" i="1"/>
  <c r="I24" i="1"/>
  <c r="EU24" i="1"/>
  <c r="CM24" i="1"/>
  <c r="P24" i="1"/>
  <c r="H24" i="1"/>
  <c r="AE24" i="1"/>
  <c r="G24" i="1"/>
  <c r="FJ24" i="1"/>
  <c r="DB24" i="1"/>
  <c r="AT24" i="1"/>
  <c r="FY24" i="1"/>
  <c r="DQ24" i="1"/>
  <c r="BI24" i="1"/>
  <c r="B25" i="1"/>
  <c r="D25" i="1" s="1" a="1"/>
  <c r="D25" i="1" s="1"/>
  <c r="A24" i="1"/>
  <c r="EI25" i="1" l="1" a="1"/>
  <c r="EI25" i="1" s="1"/>
  <c r="FM25" i="1" a="1"/>
  <c r="FM25" i="1" s="1"/>
  <c r="EX25" i="1" a="1"/>
  <c r="EX25" i="1" s="1"/>
  <c r="EQ5" i="1"/>
  <c r="ES5" i="1" s="1"/>
  <c r="DE25" i="1" a="1"/>
  <c r="DE25" i="1" s="1"/>
  <c r="DT25" i="1" a="1"/>
  <c r="DT25" i="1" s="1"/>
  <c r="CA25" i="1" a="1"/>
  <c r="CA25" i="1" s="1"/>
  <c r="CP25" i="1" a="1"/>
  <c r="CP25" i="1" s="1"/>
  <c r="AW25" i="1" a="1"/>
  <c r="AW25" i="1" s="1"/>
  <c r="BL25" i="1" a="1"/>
  <c r="BL25" i="1" s="1"/>
  <c r="S25" i="1" a="1"/>
  <c r="S25" i="1" s="1"/>
  <c r="AH25" i="1" a="1"/>
  <c r="AH25" i="1" s="1"/>
  <c r="V24" i="1"/>
  <c r="AK24" i="1" s="1"/>
  <c r="AZ24" i="1" s="1"/>
  <c r="BO24" i="1" s="1"/>
  <c r="CD24" i="1" s="1"/>
  <c r="CS24" i="1" s="1"/>
  <c r="DH24" i="1" s="1"/>
  <c r="DW24" i="1" s="1"/>
  <c r="EL24" i="1" s="1"/>
  <c r="FA24" i="1" s="1"/>
  <c r="FP24" i="1" s="1"/>
  <c r="W24" i="1"/>
  <c r="AL24" i="1" s="1"/>
  <c r="BA24" i="1" s="1"/>
  <c r="BP24" i="1" s="1"/>
  <c r="CE24" i="1" s="1"/>
  <c r="CT24" i="1" s="1"/>
  <c r="DI24" i="1" s="1"/>
  <c r="DX24" i="1" s="1"/>
  <c r="EM24" i="1" s="1"/>
  <c r="FB24" i="1" s="1"/>
  <c r="FQ24" i="1" s="1"/>
  <c r="X24" i="1"/>
  <c r="AM24" i="1" s="1"/>
  <c r="BB24" i="1" s="1"/>
  <c r="BQ24" i="1" s="1"/>
  <c r="CF24" i="1" s="1"/>
  <c r="CU24" i="1" s="1"/>
  <c r="DJ24" i="1" s="1"/>
  <c r="DY24" i="1" s="1"/>
  <c r="EN24" i="1" s="1"/>
  <c r="FC24" i="1" s="1"/>
  <c r="FR24" i="1" s="1"/>
  <c r="EZ5" i="1"/>
  <c r="FI5" i="1" s="1"/>
  <c r="FX25" i="1"/>
  <c r="ET25" i="1"/>
  <c r="DP25" i="1"/>
  <c r="FI25" i="1"/>
  <c r="EE25" i="1"/>
  <c r="AD25" i="1"/>
  <c r="BW25" i="1"/>
  <c r="AS25" i="1"/>
  <c r="CL25" i="1"/>
  <c r="O25" i="1"/>
  <c r="BH25" i="1"/>
  <c r="DA25" i="1"/>
  <c r="FV25" i="1"/>
  <c r="FN25" i="1"/>
  <c r="EW25" i="1"/>
  <c r="EN25" i="1"/>
  <c r="DW25" i="1"/>
  <c r="DN25" i="1"/>
  <c r="DF25" i="1"/>
  <c r="CO25" i="1"/>
  <c r="CF25" i="1"/>
  <c r="BO25" i="1"/>
  <c r="BF25" i="1"/>
  <c r="AX25" i="1"/>
  <c r="AG25" i="1"/>
  <c r="Y25" i="1"/>
  <c r="Z25" i="1" s="1" a="1"/>
  <c r="Z25" i="1" s="1"/>
  <c r="Q25" i="1"/>
  <c r="AU25" i="1" s="1"/>
  <c r="BY25" i="1" s="1"/>
  <c r="DC25" i="1" s="1"/>
  <c r="EG25" i="1" s="1"/>
  <c r="FK25" i="1" s="1"/>
  <c r="I25" i="1"/>
  <c r="FU25" i="1"/>
  <c r="FD25" i="1"/>
  <c r="FE25" i="1" s="1" a="1"/>
  <c r="FE25" i="1" s="1"/>
  <c r="EU25" i="1"/>
  <c r="EM25" i="1"/>
  <c r="ED25" i="1"/>
  <c r="DV25" i="1"/>
  <c r="DM25" i="1"/>
  <c r="CV25" i="1"/>
  <c r="CW25" i="1" s="1" a="1"/>
  <c r="CW25" i="1" s="1"/>
  <c r="CM25" i="1"/>
  <c r="CE25" i="1"/>
  <c r="BV25" i="1"/>
  <c r="BN25" i="1"/>
  <c r="BE25" i="1"/>
  <c r="AN25" i="1"/>
  <c r="AO25" i="1" s="1" a="1"/>
  <c r="AO25" i="1" s="1"/>
  <c r="AF25" i="1"/>
  <c r="BJ25" i="1" s="1"/>
  <c r="CN25" i="1" s="1"/>
  <c r="DR25" i="1" s="1"/>
  <c r="EV25" i="1" s="1"/>
  <c r="X25" i="1"/>
  <c r="P25" i="1"/>
  <c r="H25" i="1"/>
  <c r="FL25" i="1"/>
  <c r="FC25" i="1"/>
  <c r="EL25" i="1"/>
  <c r="EC25" i="1"/>
  <c r="DU25" i="1"/>
  <c r="DD25" i="1"/>
  <c r="CU25" i="1"/>
  <c r="CD25" i="1"/>
  <c r="BU25" i="1"/>
  <c r="BM25" i="1"/>
  <c r="AV25" i="1"/>
  <c r="AM25" i="1"/>
  <c r="AE25" i="1"/>
  <c r="W25" i="1"/>
  <c r="G25" i="1"/>
  <c r="FS25" i="1"/>
  <c r="FT25" i="1" s="1" a="1"/>
  <c r="FT25" i="1" s="1"/>
  <c r="FJ25" i="1"/>
  <c r="FB25" i="1"/>
  <c r="ES25" i="1"/>
  <c r="EK25" i="1"/>
  <c r="EB25" i="1"/>
  <c r="DK25" i="1"/>
  <c r="DL25" i="1" s="1" a="1"/>
  <c r="DL25" i="1" s="1"/>
  <c r="DB25" i="1"/>
  <c r="CT25" i="1"/>
  <c r="CK25" i="1"/>
  <c r="CC25" i="1"/>
  <c r="BT25" i="1"/>
  <c r="BC25" i="1"/>
  <c r="BD25" i="1" s="1" a="1"/>
  <c r="BD25" i="1" s="1"/>
  <c r="AT25" i="1"/>
  <c r="AL25" i="1"/>
  <c r="V25" i="1"/>
  <c r="N25" i="1"/>
  <c r="F25" i="1"/>
  <c r="FR25" i="1"/>
  <c r="FA25" i="1"/>
  <c r="ER25" i="1"/>
  <c r="EJ25" i="1"/>
  <c r="DS25" i="1"/>
  <c r="DJ25" i="1"/>
  <c r="CS25" i="1"/>
  <c r="CJ25" i="1"/>
  <c r="CB25" i="1"/>
  <c r="BK25" i="1"/>
  <c r="BB25" i="1"/>
  <c r="AK25" i="1"/>
  <c r="AC25" i="1"/>
  <c r="U25" i="1"/>
  <c r="M25" i="1"/>
  <c r="E25" i="1"/>
  <c r="FY25" i="1"/>
  <c r="FQ25" i="1"/>
  <c r="FH25" i="1"/>
  <c r="EZ25" i="1"/>
  <c r="EQ25" i="1"/>
  <c r="DZ25" i="1"/>
  <c r="EA25" i="1" s="1" a="1"/>
  <c r="EA25" i="1" s="1"/>
  <c r="DQ25" i="1"/>
  <c r="DI25" i="1"/>
  <c r="CZ25" i="1"/>
  <c r="CR25" i="1"/>
  <c r="CI25" i="1"/>
  <c r="BR25" i="1"/>
  <c r="BS25" i="1" s="1" a="1"/>
  <c r="BS25" i="1" s="1"/>
  <c r="BI25" i="1"/>
  <c r="BA25" i="1"/>
  <c r="AR25" i="1"/>
  <c r="AJ25" i="1"/>
  <c r="AB25" i="1"/>
  <c r="T25" i="1"/>
  <c r="L25" i="1"/>
  <c r="FP25" i="1"/>
  <c r="FG25" i="1"/>
  <c r="EY25" i="1"/>
  <c r="EH25" i="1"/>
  <c r="DY25" i="1"/>
  <c r="DH25" i="1"/>
  <c r="CY25" i="1"/>
  <c r="CQ25" i="1"/>
  <c r="BZ25" i="1"/>
  <c r="BQ25" i="1"/>
  <c r="AZ25" i="1"/>
  <c r="AQ25" i="1"/>
  <c r="AI25" i="1"/>
  <c r="AA25" i="1"/>
  <c r="C25" i="1"/>
  <c r="FW25" i="1"/>
  <c r="FO25" i="1"/>
  <c r="FF25" i="1"/>
  <c r="EO25" i="1"/>
  <c r="EP25" i="1" s="1" a="1"/>
  <c r="EP25" i="1" s="1"/>
  <c r="EF25" i="1"/>
  <c r="DX25" i="1"/>
  <c r="DO25" i="1"/>
  <c r="DG25" i="1"/>
  <c r="CX25" i="1"/>
  <c r="CG25" i="1"/>
  <c r="CH25" i="1" s="1" a="1"/>
  <c r="CH25" i="1" s="1"/>
  <c r="BX25" i="1"/>
  <c r="BP25" i="1"/>
  <c r="BG25" i="1"/>
  <c r="AY25" i="1"/>
  <c r="AP25" i="1"/>
  <c r="R25" i="1"/>
  <c r="J25" i="1"/>
  <c r="K25" i="1" s="1" a="1"/>
  <c r="K25" i="1" s="1"/>
  <c r="B26" i="1"/>
  <c r="D26" i="1" s="1" a="1"/>
  <c r="D26" i="1" s="1"/>
  <c r="A25" i="1"/>
  <c r="ER5" i="1" l="1"/>
  <c r="EI26" i="1" a="1"/>
  <c r="EI26" i="1" s="1"/>
  <c r="FM26" i="1" a="1"/>
  <c r="FM26" i="1" s="1"/>
  <c r="EX26" i="1" a="1"/>
  <c r="EX26" i="1" s="1"/>
  <c r="DE26" i="1" a="1"/>
  <c r="DE26" i="1" s="1"/>
  <c r="DT26" i="1" a="1"/>
  <c r="DT26" i="1" s="1"/>
  <c r="CA26" i="1" a="1"/>
  <c r="CA26" i="1" s="1"/>
  <c r="CP26" i="1" a="1"/>
  <c r="CP26" i="1" s="1"/>
  <c r="AW26" i="1" a="1"/>
  <c r="AW26" i="1" s="1"/>
  <c r="BL26" i="1" a="1"/>
  <c r="BL26" i="1" s="1"/>
  <c r="S26" i="1" a="1"/>
  <c r="S26" i="1" s="1"/>
  <c r="AH26" i="1" a="1"/>
  <c r="AH26" i="1" s="1"/>
  <c r="GA25" i="1"/>
  <c r="GB25" i="1"/>
  <c r="FL5" i="1"/>
  <c r="FD5" i="1"/>
  <c r="FE5" i="1" s="1" a="1"/>
  <c r="FE5" i="1" s="1"/>
  <c r="FF5" i="1" s="1"/>
  <c r="FK5" i="1"/>
  <c r="FX26" i="1"/>
  <c r="ET26" i="1"/>
  <c r="FI26" i="1"/>
  <c r="DP26" i="1"/>
  <c r="EE26" i="1"/>
  <c r="BW26" i="1"/>
  <c r="AS26" i="1"/>
  <c r="AD26" i="1"/>
  <c r="CL26" i="1"/>
  <c r="O26" i="1"/>
  <c r="BH26" i="1"/>
  <c r="DA26" i="1"/>
  <c r="FL26" i="1"/>
  <c r="FC26" i="1"/>
  <c r="EL26" i="1"/>
  <c r="EC26" i="1"/>
  <c r="DU26" i="1"/>
  <c r="DD26" i="1"/>
  <c r="CU26" i="1"/>
  <c r="CD26" i="1"/>
  <c r="BU26" i="1"/>
  <c r="BM26" i="1"/>
  <c r="AV26" i="1"/>
  <c r="AM26" i="1"/>
  <c r="AE26" i="1"/>
  <c r="W26" i="1"/>
  <c r="G26" i="1"/>
  <c r="FS26" i="1"/>
  <c r="FT26" i="1" s="1" a="1"/>
  <c r="FT26" i="1" s="1"/>
  <c r="FJ26" i="1"/>
  <c r="FB26" i="1"/>
  <c r="ES26" i="1"/>
  <c r="EK26" i="1"/>
  <c r="EB26" i="1"/>
  <c r="DK26" i="1"/>
  <c r="DL26" i="1" s="1" a="1"/>
  <c r="DL26" i="1" s="1"/>
  <c r="DB26" i="1"/>
  <c r="CT26" i="1"/>
  <c r="CK26" i="1"/>
  <c r="CC26" i="1"/>
  <c r="BT26" i="1"/>
  <c r="BC26" i="1"/>
  <c r="BD26" i="1" s="1" a="1"/>
  <c r="BD26" i="1" s="1"/>
  <c r="AT26" i="1"/>
  <c r="AL26" i="1"/>
  <c r="V26" i="1"/>
  <c r="N26" i="1"/>
  <c r="F26" i="1"/>
  <c r="FR26" i="1"/>
  <c r="FA26" i="1"/>
  <c r="ER26" i="1"/>
  <c r="EJ26" i="1"/>
  <c r="DS26" i="1"/>
  <c r="DJ26" i="1"/>
  <c r="CS26" i="1"/>
  <c r="CJ26" i="1"/>
  <c r="CB26" i="1"/>
  <c r="BK26" i="1"/>
  <c r="BB26" i="1"/>
  <c r="AK26" i="1"/>
  <c r="AC26" i="1"/>
  <c r="U26" i="1"/>
  <c r="M26" i="1"/>
  <c r="E26" i="1"/>
  <c r="FY26" i="1"/>
  <c r="FQ26" i="1"/>
  <c r="FH26" i="1"/>
  <c r="EZ26" i="1"/>
  <c r="EQ26" i="1"/>
  <c r="DZ26" i="1"/>
  <c r="EA26" i="1" s="1" a="1"/>
  <c r="EA26" i="1" s="1"/>
  <c r="DQ26" i="1"/>
  <c r="DI26" i="1"/>
  <c r="CZ26" i="1"/>
  <c r="CR26" i="1"/>
  <c r="CI26" i="1"/>
  <c r="BR26" i="1"/>
  <c r="BS26" i="1" s="1" a="1"/>
  <c r="BS26" i="1" s="1"/>
  <c r="BI26" i="1"/>
  <c r="BA26" i="1"/>
  <c r="AR26" i="1"/>
  <c r="AJ26" i="1"/>
  <c r="AB26" i="1"/>
  <c r="T26" i="1"/>
  <c r="L26" i="1"/>
  <c r="FP26" i="1"/>
  <c r="FG26" i="1"/>
  <c r="EY26" i="1"/>
  <c r="EH26" i="1"/>
  <c r="DY26" i="1"/>
  <c r="DH26" i="1"/>
  <c r="CY26" i="1"/>
  <c r="CQ26" i="1"/>
  <c r="BZ26" i="1"/>
  <c r="BQ26" i="1"/>
  <c r="AZ26" i="1"/>
  <c r="AQ26" i="1"/>
  <c r="AI26" i="1"/>
  <c r="AA26" i="1"/>
  <c r="C26" i="1"/>
  <c r="FW26" i="1"/>
  <c r="FO26" i="1"/>
  <c r="FF26" i="1"/>
  <c r="EO26" i="1"/>
  <c r="EP26" i="1" s="1" a="1"/>
  <c r="EP26" i="1" s="1"/>
  <c r="EF26" i="1"/>
  <c r="DX26" i="1"/>
  <c r="DO26" i="1"/>
  <c r="DG26" i="1"/>
  <c r="CX26" i="1"/>
  <c r="CG26" i="1"/>
  <c r="CH26" i="1" s="1" a="1"/>
  <c r="CH26" i="1" s="1"/>
  <c r="BX26" i="1"/>
  <c r="BP26" i="1"/>
  <c r="BG26" i="1"/>
  <c r="AY26" i="1"/>
  <c r="AP26" i="1"/>
  <c r="R26" i="1"/>
  <c r="J26" i="1"/>
  <c r="K26" i="1" s="1" a="1"/>
  <c r="K26" i="1" s="1"/>
  <c r="FV26" i="1"/>
  <c r="FN26" i="1"/>
  <c r="EW26" i="1"/>
  <c r="EN26" i="1"/>
  <c r="DW26" i="1"/>
  <c r="DN26" i="1"/>
  <c r="DF26" i="1"/>
  <c r="CO26" i="1"/>
  <c r="CF26" i="1"/>
  <c r="BO26" i="1"/>
  <c r="BF26" i="1"/>
  <c r="AX26" i="1"/>
  <c r="AG26" i="1"/>
  <c r="Y26" i="1"/>
  <c r="Z26" i="1" s="1" a="1"/>
  <c r="Z26" i="1" s="1"/>
  <c r="Q26" i="1"/>
  <c r="AU26" i="1" s="1"/>
  <c r="BY26" i="1" s="1"/>
  <c r="DC26" i="1" s="1"/>
  <c r="EG26" i="1" s="1"/>
  <c r="FK26" i="1" s="1"/>
  <c r="I26" i="1"/>
  <c r="FU26" i="1"/>
  <c r="FD26" i="1"/>
  <c r="FE26" i="1" s="1" a="1"/>
  <c r="FE26" i="1" s="1"/>
  <c r="EU26" i="1"/>
  <c r="EM26" i="1"/>
  <c r="ED26" i="1"/>
  <c r="DV26" i="1"/>
  <c r="DM26" i="1"/>
  <c r="CV26" i="1"/>
  <c r="CW26" i="1" s="1" a="1"/>
  <c r="CW26" i="1" s="1"/>
  <c r="CM26" i="1"/>
  <c r="CE26" i="1"/>
  <c r="BV26" i="1"/>
  <c r="BN26" i="1"/>
  <c r="BE26" i="1"/>
  <c r="AN26" i="1"/>
  <c r="AO26" i="1" s="1" a="1"/>
  <c r="AO26" i="1" s="1"/>
  <c r="AF26" i="1"/>
  <c r="BJ26" i="1" s="1"/>
  <c r="CN26" i="1" s="1"/>
  <c r="DR26" i="1" s="1"/>
  <c r="EV26" i="1" s="1"/>
  <c r="X26" i="1"/>
  <c r="P26" i="1"/>
  <c r="H26" i="1"/>
  <c r="GD25" i="1"/>
  <c r="GC25" i="1"/>
  <c r="FZ25" i="1"/>
  <c r="B27" i="1"/>
  <c r="D27" i="1" s="1" a="1"/>
  <c r="D27" i="1" s="1"/>
  <c r="A26" i="1"/>
  <c r="EI27" i="1" l="1" a="1"/>
  <c r="EI27" i="1" s="1"/>
  <c r="FM27" i="1" a="1"/>
  <c r="FM27" i="1" s="1"/>
  <c r="FM5" i="1" a="1"/>
  <c r="FM5" i="1" s="1"/>
  <c r="FN5" i="1" s="1"/>
  <c r="FO5" i="1" s="1"/>
  <c r="EX27" i="1" a="1"/>
  <c r="EX27" i="1" s="1"/>
  <c r="DE27" i="1" a="1"/>
  <c r="DE27" i="1" s="1"/>
  <c r="DT27" i="1" a="1"/>
  <c r="DT27" i="1" s="1"/>
  <c r="CA27" i="1" a="1"/>
  <c r="CA27" i="1" s="1"/>
  <c r="CP27" i="1" a="1"/>
  <c r="CP27" i="1" s="1"/>
  <c r="AW27" i="1" a="1"/>
  <c r="AW27" i="1" s="1"/>
  <c r="BL27" i="1" a="1"/>
  <c r="BL27" i="1" s="1"/>
  <c r="S27" i="1" a="1"/>
  <c r="S27" i="1" s="1"/>
  <c r="AH27" i="1" a="1"/>
  <c r="AH27" i="1" s="1"/>
  <c r="GA26" i="1"/>
  <c r="GB26" i="1"/>
  <c r="FH5" i="1"/>
  <c r="FG5" i="1"/>
  <c r="FX27" i="1"/>
  <c r="ET27" i="1"/>
  <c r="FI27" i="1"/>
  <c r="EE27" i="1"/>
  <c r="DP27" i="1"/>
  <c r="AS27" i="1"/>
  <c r="CL27" i="1"/>
  <c r="O27" i="1"/>
  <c r="BH27" i="1"/>
  <c r="DA27" i="1"/>
  <c r="BW27" i="1"/>
  <c r="AD27" i="1"/>
  <c r="FR27" i="1"/>
  <c r="FA27" i="1"/>
  <c r="ER27" i="1"/>
  <c r="EJ27" i="1"/>
  <c r="DS27" i="1"/>
  <c r="DJ27" i="1"/>
  <c r="CS27" i="1"/>
  <c r="CJ27" i="1"/>
  <c r="CB27" i="1"/>
  <c r="BK27" i="1"/>
  <c r="BB27" i="1"/>
  <c r="AK27" i="1"/>
  <c r="AC27" i="1"/>
  <c r="U27" i="1"/>
  <c r="M27" i="1"/>
  <c r="E27" i="1"/>
  <c r="FY27" i="1"/>
  <c r="FQ27" i="1"/>
  <c r="FH27" i="1"/>
  <c r="EZ27" i="1"/>
  <c r="EQ27" i="1"/>
  <c r="DZ27" i="1"/>
  <c r="EA27" i="1" s="1" a="1"/>
  <c r="EA27" i="1" s="1"/>
  <c r="DQ27" i="1"/>
  <c r="DI27" i="1"/>
  <c r="CZ27" i="1"/>
  <c r="CR27" i="1"/>
  <c r="CI27" i="1"/>
  <c r="BR27" i="1"/>
  <c r="BS27" i="1" s="1" a="1"/>
  <c r="BS27" i="1" s="1"/>
  <c r="BI27" i="1"/>
  <c r="BA27" i="1"/>
  <c r="AR27" i="1"/>
  <c r="AJ27" i="1"/>
  <c r="AB27" i="1"/>
  <c r="T27" i="1"/>
  <c r="L27" i="1"/>
  <c r="FP27" i="1"/>
  <c r="FG27" i="1"/>
  <c r="EY27" i="1"/>
  <c r="EH27" i="1"/>
  <c r="DY27" i="1"/>
  <c r="DH27" i="1"/>
  <c r="CY27" i="1"/>
  <c r="CQ27" i="1"/>
  <c r="BZ27" i="1"/>
  <c r="BQ27" i="1"/>
  <c r="AZ27" i="1"/>
  <c r="AQ27" i="1"/>
  <c r="AI27" i="1"/>
  <c r="AA27" i="1"/>
  <c r="C27" i="1"/>
  <c r="FW27" i="1"/>
  <c r="FO27" i="1"/>
  <c r="FF27" i="1"/>
  <c r="EO27" i="1"/>
  <c r="EP27" i="1" s="1" a="1"/>
  <c r="EP27" i="1" s="1"/>
  <c r="EF27" i="1"/>
  <c r="DX27" i="1"/>
  <c r="DO27" i="1"/>
  <c r="DG27" i="1"/>
  <c r="CX27" i="1"/>
  <c r="CG27" i="1"/>
  <c r="CH27" i="1" s="1" a="1"/>
  <c r="CH27" i="1" s="1"/>
  <c r="BX27" i="1"/>
  <c r="BP27" i="1"/>
  <c r="BG27" i="1"/>
  <c r="AY27" i="1"/>
  <c r="AP27" i="1"/>
  <c r="R27" i="1"/>
  <c r="J27" i="1"/>
  <c r="K27" i="1" s="1" a="1"/>
  <c r="K27" i="1" s="1"/>
  <c r="FV27" i="1"/>
  <c r="FN27" i="1"/>
  <c r="EW27" i="1"/>
  <c r="EN27" i="1"/>
  <c r="DW27" i="1"/>
  <c r="DN27" i="1"/>
  <c r="DF27" i="1"/>
  <c r="CO27" i="1"/>
  <c r="CF27" i="1"/>
  <c r="BO27" i="1"/>
  <c r="BF27" i="1"/>
  <c r="AX27" i="1"/>
  <c r="AG27" i="1"/>
  <c r="Y27" i="1"/>
  <c r="Z27" i="1" s="1" a="1"/>
  <c r="Z27" i="1" s="1"/>
  <c r="Q27" i="1"/>
  <c r="AU27" i="1" s="1"/>
  <c r="BY27" i="1" s="1"/>
  <c r="DC27" i="1" s="1"/>
  <c r="EG27" i="1" s="1"/>
  <c r="FK27" i="1" s="1"/>
  <c r="I27" i="1"/>
  <c r="FU27" i="1"/>
  <c r="FD27" i="1"/>
  <c r="FE27" i="1" s="1" a="1"/>
  <c r="FE27" i="1" s="1"/>
  <c r="EU27" i="1"/>
  <c r="EM27" i="1"/>
  <c r="ED27" i="1"/>
  <c r="DV27" i="1"/>
  <c r="DM27" i="1"/>
  <c r="CV27" i="1"/>
  <c r="CW27" i="1" s="1" a="1"/>
  <c r="CW27" i="1" s="1"/>
  <c r="CM27" i="1"/>
  <c r="CE27" i="1"/>
  <c r="BV27" i="1"/>
  <c r="BN27" i="1"/>
  <c r="BE27" i="1"/>
  <c r="AN27" i="1"/>
  <c r="AO27" i="1" s="1" a="1"/>
  <c r="AO27" i="1" s="1"/>
  <c r="AF27" i="1"/>
  <c r="BJ27" i="1" s="1"/>
  <c r="CN27" i="1" s="1"/>
  <c r="DR27" i="1" s="1"/>
  <c r="EV27" i="1" s="1"/>
  <c r="X27" i="1"/>
  <c r="P27" i="1"/>
  <c r="H27" i="1"/>
  <c r="FL27" i="1"/>
  <c r="FC27" i="1"/>
  <c r="EL27" i="1"/>
  <c r="EC27" i="1"/>
  <c r="DU27" i="1"/>
  <c r="DD27" i="1"/>
  <c r="CU27" i="1"/>
  <c r="CD27" i="1"/>
  <c r="BU27" i="1"/>
  <c r="BM27" i="1"/>
  <c r="AV27" i="1"/>
  <c r="AM27" i="1"/>
  <c r="AE27" i="1"/>
  <c r="W27" i="1"/>
  <c r="G27" i="1"/>
  <c r="FS27" i="1"/>
  <c r="FT27" i="1" s="1" a="1"/>
  <c r="FT27" i="1" s="1"/>
  <c r="FJ27" i="1"/>
  <c r="FB27" i="1"/>
  <c r="ES27" i="1"/>
  <c r="EK27" i="1"/>
  <c r="EB27" i="1"/>
  <c r="DK27" i="1"/>
  <c r="DL27" i="1" s="1" a="1"/>
  <c r="DL27" i="1" s="1"/>
  <c r="DB27" i="1"/>
  <c r="CT27" i="1"/>
  <c r="CK27" i="1"/>
  <c r="CC27" i="1"/>
  <c r="BT27" i="1"/>
  <c r="BC27" i="1"/>
  <c r="BD27" i="1" s="1" a="1"/>
  <c r="BD27" i="1" s="1"/>
  <c r="AT27" i="1"/>
  <c r="AL27" i="1"/>
  <c r="V27" i="1"/>
  <c r="N27" i="1"/>
  <c r="F27" i="1"/>
  <c r="GC26" i="1"/>
  <c r="FZ26" i="1"/>
  <c r="GD26" i="1"/>
  <c r="B28" i="1"/>
  <c r="D28" i="1" s="1" a="1"/>
  <c r="D28" i="1" s="1"/>
  <c r="A27" i="1"/>
  <c r="EI28" i="1" l="1" a="1"/>
  <c r="EI28" i="1" s="1"/>
  <c r="FM28" i="1" a="1"/>
  <c r="FM28" i="1" s="1"/>
  <c r="FX5" i="1"/>
  <c r="FS5" i="1"/>
  <c r="FT5" i="1" s="1" a="1"/>
  <c r="FT5" i="1" s="1"/>
  <c r="FZ5" i="1"/>
  <c r="GB5" i="1" s="1"/>
  <c r="C6" i="1"/>
  <c r="D6" i="1" s="1" a="1"/>
  <c r="D6" i="1" s="1"/>
  <c r="GD5" i="1"/>
  <c r="EX28" i="1" a="1"/>
  <c r="EX28" i="1" s="1"/>
  <c r="DE28" i="1" a="1"/>
  <c r="DE28" i="1" s="1"/>
  <c r="DT28" i="1" a="1"/>
  <c r="DT28" i="1" s="1"/>
  <c r="CA28" i="1" a="1"/>
  <c r="CA28" i="1" s="1"/>
  <c r="CP28" i="1" a="1"/>
  <c r="CP28" i="1" s="1"/>
  <c r="AW28" i="1" a="1"/>
  <c r="AW28" i="1" s="1"/>
  <c r="BL28" i="1" a="1"/>
  <c r="BL28" i="1" s="1"/>
  <c r="S28" i="1" a="1"/>
  <c r="S28" i="1" s="1"/>
  <c r="AH28" i="1" a="1"/>
  <c r="AH28" i="1" s="1"/>
  <c r="GA27" i="1"/>
  <c r="GB27" i="1"/>
  <c r="ET28" i="1"/>
  <c r="FI28" i="1"/>
  <c r="EE28" i="1"/>
  <c r="DP28" i="1"/>
  <c r="AS28" i="1"/>
  <c r="CL28" i="1"/>
  <c r="FX28" i="1"/>
  <c r="O28" i="1"/>
  <c r="BH28" i="1"/>
  <c r="DA28" i="1"/>
  <c r="AD28" i="1"/>
  <c r="BW28" i="1"/>
  <c r="GC27" i="1"/>
  <c r="FZ27" i="1"/>
  <c r="GD27" i="1"/>
  <c r="FP28" i="1"/>
  <c r="FG28" i="1"/>
  <c r="EY28" i="1"/>
  <c r="EH28" i="1"/>
  <c r="DY28" i="1"/>
  <c r="DH28" i="1"/>
  <c r="CY28" i="1"/>
  <c r="CQ28" i="1"/>
  <c r="BZ28" i="1"/>
  <c r="BQ28" i="1"/>
  <c r="AZ28" i="1"/>
  <c r="AQ28" i="1"/>
  <c r="AI28" i="1"/>
  <c r="AA28" i="1"/>
  <c r="C28" i="1"/>
  <c r="FW28" i="1"/>
  <c r="FO28" i="1"/>
  <c r="FF28" i="1"/>
  <c r="EO28" i="1"/>
  <c r="EP28" i="1" s="1" a="1"/>
  <c r="EP28" i="1" s="1"/>
  <c r="EF28" i="1"/>
  <c r="DX28" i="1"/>
  <c r="DO28" i="1"/>
  <c r="DG28" i="1"/>
  <c r="CX28" i="1"/>
  <c r="CG28" i="1"/>
  <c r="CH28" i="1" s="1" a="1"/>
  <c r="CH28" i="1" s="1"/>
  <c r="BX28" i="1"/>
  <c r="BP28" i="1"/>
  <c r="BG28" i="1"/>
  <c r="AY28" i="1"/>
  <c r="AP28" i="1"/>
  <c r="R28" i="1"/>
  <c r="J28" i="1"/>
  <c r="K28" i="1" s="1" a="1"/>
  <c r="K28" i="1" s="1"/>
  <c r="FV28" i="1"/>
  <c r="FN28" i="1"/>
  <c r="EW28" i="1"/>
  <c r="EN28" i="1"/>
  <c r="DW28" i="1"/>
  <c r="DN28" i="1"/>
  <c r="DF28" i="1"/>
  <c r="CO28" i="1"/>
  <c r="CF28" i="1"/>
  <c r="BO28" i="1"/>
  <c r="BF28" i="1"/>
  <c r="AX28" i="1"/>
  <c r="AG28" i="1"/>
  <c r="Y28" i="1"/>
  <c r="Z28" i="1" s="1" a="1"/>
  <c r="Z28" i="1" s="1"/>
  <c r="Q28" i="1"/>
  <c r="AU28" i="1" s="1"/>
  <c r="BY28" i="1" s="1"/>
  <c r="DC28" i="1" s="1"/>
  <c r="EG28" i="1" s="1"/>
  <c r="FK28" i="1" s="1"/>
  <c r="I28" i="1"/>
  <c r="FU28" i="1"/>
  <c r="FD28" i="1"/>
  <c r="FE28" i="1" s="1" a="1"/>
  <c r="FE28" i="1" s="1"/>
  <c r="EU28" i="1"/>
  <c r="EM28" i="1"/>
  <c r="ED28" i="1"/>
  <c r="DV28" i="1"/>
  <c r="DM28" i="1"/>
  <c r="CV28" i="1"/>
  <c r="CW28" i="1" s="1" a="1"/>
  <c r="CW28" i="1" s="1"/>
  <c r="CM28" i="1"/>
  <c r="CE28" i="1"/>
  <c r="BV28" i="1"/>
  <c r="BN28" i="1"/>
  <c r="BE28" i="1"/>
  <c r="AN28" i="1"/>
  <c r="AO28" i="1" s="1" a="1"/>
  <c r="AO28" i="1" s="1"/>
  <c r="AF28" i="1"/>
  <c r="BJ28" i="1" s="1"/>
  <c r="CN28" i="1" s="1"/>
  <c r="DR28" i="1" s="1"/>
  <c r="EV28" i="1" s="1"/>
  <c r="X28" i="1"/>
  <c r="P28" i="1"/>
  <c r="H28" i="1"/>
  <c r="FL28" i="1"/>
  <c r="FC28" i="1"/>
  <c r="EL28" i="1"/>
  <c r="EC28" i="1"/>
  <c r="DU28" i="1"/>
  <c r="DD28" i="1"/>
  <c r="CU28" i="1"/>
  <c r="CD28" i="1"/>
  <c r="BU28" i="1"/>
  <c r="BM28" i="1"/>
  <c r="AV28" i="1"/>
  <c r="AM28" i="1"/>
  <c r="AE28" i="1"/>
  <c r="W28" i="1"/>
  <c r="G28" i="1"/>
  <c r="FS28" i="1"/>
  <c r="FT28" i="1" s="1" a="1"/>
  <c r="FT28" i="1" s="1"/>
  <c r="FJ28" i="1"/>
  <c r="FB28" i="1"/>
  <c r="ES28" i="1"/>
  <c r="EK28" i="1"/>
  <c r="EB28" i="1"/>
  <c r="DK28" i="1"/>
  <c r="DL28" i="1" s="1" a="1"/>
  <c r="DL28" i="1" s="1"/>
  <c r="DB28" i="1"/>
  <c r="CT28" i="1"/>
  <c r="CK28" i="1"/>
  <c r="CC28" i="1"/>
  <c r="BT28" i="1"/>
  <c r="BC28" i="1"/>
  <c r="BD28" i="1" s="1" a="1"/>
  <c r="BD28" i="1" s="1"/>
  <c r="AT28" i="1"/>
  <c r="AL28" i="1"/>
  <c r="V28" i="1"/>
  <c r="N28" i="1"/>
  <c r="F28" i="1"/>
  <c r="FR28" i="1"/>
  <c r="FA28" i="1"/>
  <c r="ER28" i="1"/>
  <c r="EJ28" i="1"/>
  <c r="DS28" i="1"/>
  <c r="DJ28" i="1"/>
  <c r="CS28" i="1"/>
  <c r="CJ28" i="1"/>
  <c r="CB28" i="1"/>
  <c r="BK28" i="1"/>
  <c r="BB28" i="1"/>
  <c r="AK28" i="1"/>
  <c r="AC28" i="1"/>
  <c r="U28" i="1"/>
  <c r="M28" i="1"/>
  <c r="E28" i="1"/>
  <c r="FY28" i="1"/>
  <c r="FQ28" i="1"/>
  <c r="FH28" i="1"/>
  <c r="EZ28" i="1"/>
  <c r="EQ28" i="1"/>
  <c r="DZ28" i="1"/>
  <c r="EA28" i="1" s="1" a="1"/>
  <c r="EA28" i="1" s="1"/>
  <c r="DQ28" i="1"/>
  <c r="DI28" i="1"/>
  <c r="CZ28" i="1"/>
  <c r="CR28" i="1"/>
  <c r="CI28" i="1"/>
  <c r="BR28" i="1"/>
  <c r="BS28" i="1" s="1" a="1"/>
  <c r="BS28" i="1" s="1"/>
  <c r="BI28" i="1"/>
  <c r="BA28" i="1"/>
  <c r="AR28" i="1"/>
  <c r="AJ28" i="1"/>
  <c r="AB28" i="1"/>
  <c r="T28" i="1"/>
  <c r="L28" i="1"/>
  <c r="B29" i="1"/>
  <c r="D29" i="1" s="1" a="1"/>
  <c r="D29" i="1" s="1"/>
  <c r="A28" i="1"/>
  <c r="E6" i="1" l="1"/>
  <c r="F6" i="1" s="1"/>
  <c r="O6" i="1" s="1"/>
  <c r="EI29" i="1" a="1"/>
  <c r="EI29" i="1" s="1"/>
  <c r="FM29" i="1" a="1"/>
  <c r="FM29" i="1" s="1"/>
  <c r="FU5" i="1"/>
  <c r="FV5" i="1" s="1"/>
  <c r="EX29" i="1" a="1"/>
  <c r="EX29" i="1" s="1"/>
  <c r="DE29" i="1" a="1"/>
  <c r="DE29" i="1" s="1"/>
  <c r="DT29" i="1" a="1"/>
  <c r="DT29" i="1" s="1"/>
  <c r="CA29" i="1" a="1"/>
  <c r="CA29" i="1" s="1"/>
  <c r="CP29" i="1" a="1"/>
  <c r="CP29" i="1" s="1"/>
  <c r="AW29" i="1" a="1"/>
  <c r="AW29" i="1" s="1"/>
  <c r="BL29" i="1" a="1"/>
  <c r="BL29" i="1" s="1"/>
  <c r="S29" i="1" a="1"/>
  <c r="S29" i="1" s="1"/>
  <c r="AH29" i="1" a="1"/>
  <c r="AH29" i="1" s="1"/>
  <c r="GA28" i="1"/>
  <c r="GB28" i="1"/>
  <c r="FW5" i="1"/>
  <c r="GA5" i="1" s="1"/>
  <c r="ET29" i="1"/>
  <c r="FI29" i="1"/>
  <c r="FX29" i="1"/>
  <c r="EE29" i="1"/>
  <c r="CL29" i="1"/>
  <c r="O29" i="1"/>
  <c r="BH29" i="1"/>
  <c r="DA29" i="1"/>
  <c r="AD29" i="1"/>
  <c r="AS29" i="1"/>
  <c r="DP29" i="1"/>
  <c r="BW29" i="1"/>
  <c r="FV29" i="1"/>
  <c r="FN29" i="1"/>
  <c r="EW29" i="1"/>
  <c r="EN29" i="1"/>
  <c r="DW29" i="1"/>
  <c r="DN29" i="1"/>
  <c r="DF29" i="1"/>
  <c r="CO29" i="1"/>
  <c r="CF29" i="1"/>
  <c r="BO29" i="1"/>
  <c r="BF29" i="1"/>
  <c r="AX29" i="1"/>
  <c r="AG29" i="1"/>
  <c r="Y29" i="1"/>
  <c r="Z29" i="1" s="1" a="1"/>
  <c r="Z29" i="1" s="1"/>
  <c r="Q29" i="1"/>
  <c r="AU29" i="1" s="1"/>
  <c r="BY29" i="1" s="1"/>
  <c r="DC29" i="1" s="1"/>
  <c r="EG29" i="1" s="1"/>
  <c r="FK29" i="1" s="1"/>
  <c r="I29" i="1"/>
  <c r="FU29" i="1"/>
  <c r="FD29" i="1"/>
  <c r="FE29" i="1" s="1" a="1"/>
  <c r="FE29" i="1" s="1"/>
  <c r="EU29" i="1"/>
  <c r="EM29" i="1"/>
  <c r="ED29" i="1"/>
  <c r="DV29" i="1"/>
  <c r="DM29" i="1"/>
  <c r="CV29" i="1"/>
  <c r="CW29" i="1" s="1" a="1"/>
  <c r="CW29" i="1" s="1"/>
  <c r="CM29" i="1"/>
  <c r="CE29" i="1"/>
  <c r="BV29" i="1"/>
  <c r="BN29" i="1"/>
  <c r="BE29" i="1"/>
  <c r="AN29" i="1"/>
  <c r="AO29" i="1" s="1" a="1"/>
  <c r="AO29" i="1" s="1"/>
  <c r="AF29" i="1"/>
  <c r="BJ29" i="1" s="1"/>
  <c r="CN29" i="1" s="1"/>
  <c r="DR29" i="1" s="1"/>
  <c r="EV29" i="1" s="1"/>
  <c r="X29" i="1"/>
  <c r="P29" i="1"/>
  <c r="H29" i="1"/>
  <c r="FL29" i="1"/>
  <c r="FC29" i="1"/>
  <c r="EL29" i="1"/>
  <c r="EC29" i="1"/>
  <c r="DU29" i="1"/>
  <c r="DD29" i="1"/>
  <c r="CU29" i="1"/>
  <c r="CD29" i="1"/>
  <c r="BU29" i="1"/>
  <c r="BM29" i="1"/>
  <c r="AV29" i="1"/>
  <c r="AM29" i="1"/>
  <c r="AE29" i="1"/>
  <c r="W29" i="1"/>
  <c r="G29" i="1"/>
  <c r="FS29" i="1"/>
  <c r="FT29" i="1" s="1" a="1"/>
  <c r="FT29" i="1" s="1"/>
  <c r="FJ29" i="1"/>
  <c r="FB29" i="1"/>
  <c r="ES29" i="1"/>
  <c r="EK29" i="1"/>
  <c r="EB29" i="1"/>
  <c r="DK29" i="1"/>
  <c r="DL29" i="1" s="1" a="1"/>
  <c r="DL29" i="1" s="1"/>
  <c r="DB29" i="1"/>
  <c r="CT29" i="1"/>
  <c r="CK29" i="1"/>
  <c r="CC29" i="1"/>
  <c r="BT29" i="1"/>
  <c r="BC29" i="1"/>
  <c r="BD29" i="1" s="1" a="1"/>
  <c r="BD29" i="1" s="1"/>
  <c r="AT29" i="1"/>
  <c r="AL29" i="1"/>
  <c r="V29" i="1"/>
  <c r="N29" i="1"/>
  <c r="F29" i="1"/>
  <c r="FR29" i="1"/>
  <c r="FA29" i="1"/>
  <c r="ER29" i="1"/>
  <c r="EJ29" i="1"/>
  <c r="DS29" i="1"/>
  <c r="DJ29" i="1"/>
  <c r="CS29" i="1"/>
  <c r="CJ29" i="1"/>
  <c r="CB29" i="1"/>
  <c r="BK29" i="1"/>
  <c r="BB29" i="1"/>
  <c r="AK29" i="1"/>
  <c r="AC29" i="1"/>
  <c r="U29" i="1"/>
  <c r="M29" i="1"/>
  <c r="E29" i="1"/>
  <c r="FY29" i="1"/>
  <c r="FQ29" i="1"/>
  <c r="FH29" i="1"/>
  <c r="EZ29" i="1"/>
  <c r="EQ29" i="1"/>
  <c r="DZ29" i="1"/>
  <c r="EA29" i="1" s="1" a="1"/>
  <c r="EA29" i="1" s="1"/>
  <c r="DQ29" i="1"/>
  <c r="DI29" i="1"/>
  <c r="CZ29" i="1"/>
  <c r="CR29" i="1"/>
  <c r="CI29" i="1"/>
  <c r="BR29" i="1"/>
  <c r="BS29" i="1" s="1" a="1"/>
  <c r="BS29" i="1" s="1"/>
  <c r="BI29" i="1"/>
  <c r="BA29" i="1"/>
  <c r="AR29" i="1"/>
  <c r="AJ29" i="1"/>
  <c r="AB29" i="1"/>
  <c r="T29" i="1"/>
  <c r="L29" i="1"/>
  <c r="FP29" i="1"/>
  <c r="FG29" i="1"/>
  <c r="EY29" i="1"/>
  <c r="EH29" i="1"/>
  <c r="DY29" i="1"/>
  <c r="DH29" i="1"/>
  <c r="CY29" i="1"/>
  <c r="CQ29" i="1"/>
  <c r="BZ29" i="1"/>
  <c r="BQ29" i="1"/>
  <c r="AZ29" i="1"/>
  <c r="AQ29" i="1"/>
  <c r="AI29" i="1"/>
  <c r="AA29" i="1"/>
  <c r="C29" i="1"/>
  <c r="FW29" i="1"/>
  <c r="FO29" i="1"/>
  <c r="FF29" i="1"/>
  <c r="EO29" i="1"/>
  <c r="EP29" i="1" s="1" a="1"/>
  <c r="EP29" i="1" s="1"/>
  <c r="EF29" i="1"/>
  <c r="DX29" i="1"/>
  <c r="DO29" i="1"/>
  <c r="DG29" i="1"/>
  <c r="CX29" i="1"/>
  <c r="CG29" i="1"/>
  <c r="CH29" i="1" s="1" a="1"/>
  <c r="CH29" i="1" s="1"/>
  <c r="BX29" i="1"/>
  <c r="BP29" i="1"/>
  <c r="BG29" i="1"/>
  <c r="AY29" i="1"/>
  <c r="AP29" i="1"/>
  <c r="R29" i="1"/>
  <c r="J29" i="1"/>
  <c r="K29" i="1" s="1" a="1"/>
  <c r="K29" i="1" s="1"/>
  <c r="GC28" i="1"/>
  <c r="FZ28" i="1"/>
  <c r="GD28" i="1"/>
  <c r="B30" i="1"/>
  <c r="D30" i="1" s="1" a="1"/>
  <c r="D30" i="1" s="1"/>
  <c r="A29" i="1"/>
  <c r="R6" i="1" l="1"/>
  <c r="S6" i="1" s="1" a="1"/>
  <c r="S6" i="1" s="1"/>
  <c r="J6" i="1"/>
  <c r="K6" i="1" s="1" a="1"/>
  <c r="K6" i="1" s="1"/>
  <c r="Q6" i="1"/>
  <c r="EI30" i="1" a="1"/>
  <c r="EI30" i="1" s="1"/>
  <c r="FM30" i="1" a="1"/>
  <c r="FM30" i="1" s="1"/>
  <c r="EX30" i="1" a="1"/>
  <c r="EX30" i="1" s="1"/>
  <c r="DE30" i="1" a="1"/>
  <c r="DE30" i="1" s="1"/>
  <c r="DT30" i="1" a="1"/>
  <c r="DT30" i="1" s="1"/>
  <c r="CA30" i="1" a="1"/>
  <c r="CA30" i="1" s="1"/>
  <c r="CP30" i="1" a="1"/>
  <c r="CP30" i="1" s="1"/>
  <c r="AW30" i="1" a="1"/>
  <c r="AW30" i="1" s="1"/>
  <c r="BL30" i="1" a="1"/>
  <c r="BL30" i="1" s="1"/>
  <c r="S30" i="1" a="1"/>
  <c r="S30" i="1" s="1"/>
  <c r="AH30" i="1" a="1"/>
  <c r="AH30" i="1" s="1"/>
  <c r="GA29" i="1"/>
  <c r="GB29" i="1"/>
  <c r="GC5" i="1"/>
  <c r="FI30" i="1"/>
  <c r="FX30" i="1"/>
  <c r="ET30" i="1"/>
  <c r="DP30" i="1"/>
  <c r="EE30" i="1"/>
  <c r="O30" i="1"/>
  <c r="BH30" i="1"/>
  <c r="DA30" i="1"/>
  <c r="AD30" i="1"/>
  <c r="BW30" i="1"/>
  <c r="CL30" i="1"/>
  <c r="AS30" i="1"/>
  <c r="T6" i="1"/>
  <c r="GD29" i="1"/>
  <c r="GC29" i="1"/>
  <c r="FZ29" i="1"/>
  <c r="FL30" i="1"/>
  <c r="FC30" i="1"/>
  <c r="EL30" i="1"/>
  <c r="EC30" i="1"/>
  <c r="DU30" i="1"/>
  <c r="DD30" i="1"/>
  <c r="CU30" i="1"/>
  <c r="CD30" i="1"/>
  <c r="BU30" i="1"/>
  <c r="BM30" i="1"/>
  <c r="AV30" i="1"/>
  <c r="AM30" i="1"/>
  <c r="AE30" i="1"/>
  <c r="W30" i="1"/>
  <c r="G30" i="1"/>
  <c r="FS30" i="1"/>
  <c r="FT30" i="1" s="1" a="1"/>
  <c r="FT30" i="1" s="1"/>
  <c r="FJ30" i="1"/>
  <c r="FB30" i="1"/>
  <c r="ES30" i="1"/>
  <c r="EK30" i="1"/>
  <c r="EB30" i="1"/>
  <c r="DK30" i="1"/>
  <c r="DL30" i="1" s="1" a="1"/>
  <c r="DL30" i="1" s="1"/>
  <c r="DB30" i="1"/>
  <c r="CT30" i="1"/>
  <c r="CK30" i="1"/>
  <c r="CC30" i="1"/>
  <c r="BT30" i="1"/>
  <c r="BC30" i="1"/>
  <c r="BD30" i="1" s="1" a="1"/>
  <c r="BD30" i="1" s="1"/>
  <c r="AT30" i="1"/>
  <c r="AL30" i="1"/>
  <c r="V30" i="1"/>
  <c r="N30" i="1"/>
  <c r="F30" i="1"/>
  <c r="FR30" i="1"/>
  <c r="FA30" i="1"/>
  <c r="ER30" i="1"/>
  <c r="EJ30" i="1"/>
  <c r="DS30" i="1"/>
  <c r="DJ30" i="1"/>
  <c r="CS30" i="1"/>
  <c r="CJ30" i="1"/>
  <c r="CB30" i="1"/>
  <c r="BK30" i="1"/>
  <c r="BB30" i="1"/>
  <c r="AK30" i="1"/>
  <c r="AC30" i="1"/>
  <c r="U30" i="1"/>
  <c r="M30" i="1"/>
  <c r="E30" i="1"/>
  <c r="FY30" i="1"/>
  <c r="FQ30" i="1"/>
  <c r="FH30" i="1"/>
  <c r="EZ30" i="1"/>
  <c r="EQ30" i="1"/>
  <c r="DZ30" i="1"/>
  <c r="EA30" i="1" s="1" a="1"/>
  <c r="EA30" i="1" s="1"/>
  <c r="DQ30" i="1"/>
  <c r="DI30" i="1"/>
  <c r="CZ30" i="1"/>
  <c r="CR30" i="1"/>
  <c r="CI30" i="1"/>
  <c r="BR30" i="1"/>
  <c r="BS30" i="1" s="1" a="1"/>
  <c r="BS30" i="1" s="1"/>
  <c r="BI30" i="1"/>
  <c r="BA30" i="1"/>
  <c r="AR30" i="1"/>
  <c r="AJ30" i="1"/>
  <c r="AB30" i="1"/>
  <c r="T30" i="1"/>
  <c r="L30" i="1"/>
  <c r="FP30" i="1"/>
  <c r="FG30" i="1"/>
  <c r="EY30" i="1"/>
  <c r="EH30" i="1"/>
  <c r="DY30" i="1"/>
  <c r="DH30" i="1"/>
  <c r="CY30" i="1"/>
  <c r="CQ30" i="1"/>
  <c r="BZ30" i="1"/>
  <c r="BQ30" i="1"/>
  <c r="AZ30" i="1"/>
  <c r="AQ30" i="1"/>
  <c r="AI30" i="1"/>
  <c r="AA30" i="1"/>
  <c r="C30" i="1"/>
  <c r="FW30" i="1"/>
  <c r="FO30" i="1"/>
  <c r="FF30" i="1"/>
  <c r="EO30" i="1"/>
  <c r="EP30" i="1" s="1" a="1"/>
  <c r="EP30" i="1" s="1"/>
  <c r="EF30" i="1"/>
  <c r="DX30" i="1"/>
  <c r="DO30" i="1"/>
  <c r="DG30" i="1"/>
  <c r="CX30" i="1"/>
  <c r="CG30" i="1"/>
  <c r="CH30" i="1" s="1" a="1"/>
  <c r="CH30" i="1" s="1"/>
  <c r="BX30" i="1"/>
  <c r="BP30" i="1"/>
  <c r="BG30" i="1"/>
  <c r="AY30" i="1"/>
  <c r="AP30" i="1"/>
  <c r="R30" i="1"/>
  <c r="J30" i="1"/>
  <c r="K30" i="1" s="1" a="1"/>
  <c r="K30" i="1" s="1"/>
  <c r="FV30" i="1"/>
  <c r="FN30" i="1"/>
  <c r="EW30" i="1"/>
  <c r="EN30" i="1"/>
  <c r="DW30" i="1"/>
  <c r="DN30" i="1"/>
  <c r="DF30" i="1"/>
  <c r="CO30" i="1"/>
  <c r="CF30" i="1"/>
  <c r="BO30" i="1"/>
  <c r="BF30" i="1"/>
  <c r="AX30" i="1"/>
  <c r="AG30" i="1"/>
  <c r="Y30" i="1"/>
  <c r="Z30" i="1" s="1" a="1"/>
  <c r="Z30" i="1" s="1"/>
  <c r="Q30" i="1"/>
  <c r="AU30" i="1" s="1"/>
  <c r="BY30" i="1" s="1"/>
  <c r="DC30" i="1" s="1"/>
  <c r="EG30" i="1" s="1"/>
  <c r="FK30" i="1" s="1"/>
  <c r="I30" i="1"/>
  <c r="FU30" i="1"/>
  <c r="FD30" i="1"/>
  <c r="FE30" i="1" s="1" a="1"/>
  <c r="FE30" i="1" s="1"/>
  <c r="EU30" i="1"/>
  <c r="EM30" i="1"/>
  <c r="ED30" i="1"/>
  <c r="DV30" i="1"/>
  <c r="DM30" i="1"/>
  <c r="CV30" i="1"/>
  <c r="CW30" i="1" s="1" a="1"/>
  <c r="CW30" i="1" s="1"/>
  <c r="CM30" i="1"/>
  <c r="CE30" i="1"/>
  <c r="BV30" i="1"/>
  <c r="BN30" i="1"/>
  <c r="BE30" i="1"/>
  <c r="AN30" i="1"/>
  <c r="AO30" i="1" s="1" a="1"/>
  <c r="AO30" i="1" s="1"/>
  <c r="AF30" i="1"/>
  <c r="BJ30" i="1" s="1"/>
  <c r="CN30" i="1" s="1"/>
  <c r="DR30" i="1" s="1"/>
  <c r="EV30" i="1" s="1"/>
  <c r="X30" i="1"/>
  <c r="P30" i="1"/>
  <c r="H30" i="1"/>
  <c r="B31" i="1"/>
  <c r="D31" i="1" s="1" a="1"/>
  <c r="D31" i="1" s="1"/>
  <c r="A30" i="1"/>
  <c r="L6" i="1" l="1"/>
  <c r="EI31" i="1" a="1"/>
  <c r="EI31" i="1" s="1"/>
  <c r="FM31" i="1" a="1"/>
  <c r="FM31" i="1" s="1"/>
  <c r="EX31" i="1" a="1"/>
  <c r="EX31" i="1" s="1"/>
  <c r="DE31" i="1" a="1"/>
  <c r="DE31" i="1" s="1"/>
  <c r="DT31" i="1" a="1"/>
  <c r="DT31" i="1" s="1"/>
  <c r="CA31" i="1" a="1"/>
  <c r="CA31" i="1" s="1"/>
  <c r="CP31" i="1" a="1"/>
  <c r="CP31" i="1" s="1"/>
  <c r="AW31" i="1" a="1"/>
  <c r="AW31" i="1" s="1"/>
  <c r="BL31" i="1" a="1"/>
  <c r="BL31" i="1" s="1"/>
  <c r="S31" i="1" a="1"/>
  <c r="S31" i="1" s="1"/>
  <c r="AH31" i="1" a="1"/>
  <c r="AH31" i="1" s="1"/>
  <c r="GA30" i="1"/>
  <c r="GB30" i="1"/>
  <c r="M6" i="1"/>
  <c r="N6" i="1"/>
  <c r="FI31" i="1"/>
  <c r="FX31" i="1"/>
  <c r="ET31" i="1"/>
  <c r="DP31" i="1"/>
  <c r="EE31" i="1"/>
  <c r="BH31" i="1"/>
  <c r="O31" i="1"/>
  <c r="DA31" i="1"/>
  <c r="AD31" i="1"/>
  <c r="BW31" i="1"/>
  <c r="AS31" i="1"/>
  <c r="CL31" i="1"/>
  <c r="U6" i="1"/>
  <c r="AD6" i="1" s="1"/>
  <c r="GC30" i="1"/>
  <c r="FZ30" i="1"/>
  <c r="GD30" i="1"/>
  <c r="FR31" i="1"/>
  <c r="FA31" i="1"/>
  <c r="ER31" i="1"/>
  <c r="EJ31" i="1"/>
  <c r="DS31" i="1"/>
  <c r="DJ31" i="1"/>
  <c r="CS31" i="1"/>
  <c r="CJ31" i="1"/>
  <c r="CB31" i="1"/>
  <c r="BK31" i="1"/>
  <c r="BB31" i="1"/>
  <c r="AK31" i="1"/>
  <c r="AC31" i="1"/>
  <c r="U31" i="1"/>
  <c r="M31" i="1"/>
  <c r="E31" i="1"/>
  <c r="FY31" i="1"/>
  <c r="FQ31" i="1"/>
  <c r="FH31" i="1"/>
  <c r="EZ31" i="1"/>
  <c r="EQ31" i="1"/>
  <c r="DZ31" i="1"/>
  <c r="EA31" i="1" s="1" a="1"/>
  <c r="EA31" i="1" s="1"/>
  <c r="DQ31" i="1"/>
  <c r="DI31" i="1"/>
  <c r="CZ31" i="1"/>
  <c r="CR31" i="1"/>
  <c r="CI31" i="1"/>
  <c r="BR31" i="1"/>
  <c r="BS31" i="1" s="1" a="1"/>
  <c r="BS31" i="1" s="1"/>
  <c r="BI31" i="1"/>
  <c r="BA31" i="1"/>
  <c r="AR31" i="1"/>
  <c r="AJ31" i="1"/>
  <c r="AB31" i="1"/>
  <c r="T31" i="1"/>
  <c r="L31" i="1"/>
  <c r="FP31" i="1"/>
  <c r="FG31" i="1"/>
  <c r="EY31" i="1"/>
  <c r="EH31" i="1"/>
  <c r="DY31" i="1"/>
  <c r="DH31" i="1"/>
  <c r="CY31" i="1"/>
  <c r="CQ31" i="1"/>
  <c r="BZ31" i="1"/>
  <c r="BQ31" i="1"/>
  <c r="AZ31" i="1"/>
  <c r="AQ31" i="1"/>
  <c r="AI31" i="1"/>
  <c r="AA31" i="1"/>
  <c r="C31" i="1"/>
  <c r="FW31" i="1"/>
  <c r="FO31" i="1"/>
  <c r="FF31" i="1"/>
  <c r="EO31" i="1"/>
  <c r="EP31" i="1" s="1" a="1"/>
  <c r="EP31" i="1" s="1"/>
  <c r="EF31" i="1"/>
  <c r="DX31" i="1"/>
  <c r="DO31" i="1"/>
  <c r="DG31" i="1"/>
  <c r="CX31" i="1"/>
  <c r="CG31" i="1"/>
  <c r="CH31" i="1" s="1" a="1"/>
  <c r="CH31" i="1" s="1"/>
  <c r="BX31" i="1"/>
  <c r="BP31" i="1"/>
  <c r="BG31" i="1"/>
  <c r="AY31" i="1"/>
  <c r="AP31" i="1"/>
  <c r="R31" i="1"/>
  <c r="J31" i="1"/>
  <c r="K31" i="1" s="1" a="1"/>
  <c r="K31" i="1" s="1"/>
  <c r="FV31" i="1"/>
  <c r="FN31" i="1"/>
  <c r="EW31" i="1"/>
  <c r="EN31" i="1"/>
  <c r="DW31" i="1"/>
  <c r="DN31" i="1"/>
  <c r="DF31" i="1"/>
  <c r="CO31" i="1"/>
  <c r="CF31" i="1"/>
  <c r="BO31" i="1"/>
  <c r="BF31" i="1"/>
  <c r="AX31" i="1"/>
  <c r="AG31" i="1"/>
  <c r="Y31" i="1"/>
  <c r="Z31" i="1" s="1" a="1"/>
  <c r="Z31" i="1" s="1"/>
  <c r="Q31" i="1"/>
  <c r="AU31" i="1" s="1"/>
  <c r="BY31" i="1" s="1"/>
  <c r="DC31" i="1" s="1"/>
  <c r="EG31" i="1" s="1"/>
  <c r="FK31" i="1" s="1"/>
  <c r="I31" i="1"/>
  <c r="FU31" i="1"/>
  <c r="FD31" i="1"/>
  <c r="FE31" i="1" s="1" a="1"/>
  <c r="FE31" i="1" s="1"/>
  <c r="EU31" i="1"/>
  <c r="EM31" i="1"/>
  <c r="ED31" i="1"/>
  <c r="DV31" i="1"/>
  <c r="DM31" i="1"/>
  <c r="CV31" i="1"/>
  <c r="CW31" i="1" s="1" a="1"/>
  <c r="CW31" i="1" s="1"/>
  <c r="CM31" i="1"/>
  <c r="CE31" i="1"/>
  <c r="BV31" i="1"/>
  <c r="BN31" i="1"/>
  <c r="BE31" i="1"/>
  <c r="AN31" i="1"/>
  <c r="AO31" i="1" s="1" a="1"/>
  <c r="AO31" i="1" s="1"/>
  <c r="AF31" i="1"/>
  <c r="BJ31" i="1" s="1"/>
  <c r="CN31" i="1" s="1"/>
  <c r="DR31" i="1" s="1"/>
  <c r="EV31" i="1" s="1"/>
  <c r="X31" i="1"/>
  <c r="P31" i="1"/>
  <c r="H31" i="1"/>
  <c r="FL31" i="1"/>
  <c r="FC31" i="1"/>
  <c r="EL31" i="1"/>
  <c r="EC31" i="1"/>
  <c r="DU31" i="1"/>
  <c r="DD31" i="1"/>
  <c r="CU31" i="1"/>
  <c r="CD31" i="1"/>
  <c r="BU31" i="1"/>
  <c r="BM31" i="1"/>
  <c r="AV31" i="1"/>
  <c r="AM31" i="1"/>
  <c r="AE31" i="1"/>
  <c r="W31" i="1"/>
  <c r="G31" i="1"/>
  <c r="FS31" i="1"/>
  <c r="FT31" i="1" s="1" a="1"/>
  <c r="FT31" i="1" s="1"/>
  <c r="FJ31" i="1"/>
  <c r="FB31" i="1"/>
  <c r="ES31" i="1"/>
  <c r="EK31" i="1"/>
  <c r="EB31" i="1"/>
  <c r="DK31" i="1"/>
  <c r="DL31" i="1" s="1" a="1"/>
  <c r="DL31" i="1" s="1"/>
  <c r="DB31" i="1"/>
  <c r="CT31" i="1"/>
  <c r="CK31" i="1"/>
  <c r="CC31" i="1"/>
  <c r="BT31" i="1"/>
  <c r="BC31" i="1"/>
  <c r="BD31" i="1" s="1" a="1"/>
  <c r="BD31" i="1" s="1"/>
  <c r="AT31" i="1"/>
  <c r="AL31" i="1"/>
  <c r="V31" i="1"/>
  <c r="N31" i="1"/>
  <c r="F31" i="1"/>
  <c r="B32" i="1"/>
  <c r="D32" i="1" s="1" a="1"/>
  <c r="D32" i="1" s="1"/>
  <c r="A31" i="1"/>
  <c r="EI32" i="1" l="1" a="1"/>
  <c r="EI32" i="1" s="1"/>
  <c r="FM32" i="1" a="1"/>
  <c r="FM32" i="1" s="1"/>
  <c r="EX32" i="1" a="1"/>
  <c r="EX32" i="1" s="1"/>
  <c r="DE32" i="1" a="1"/>
  <c r="DE32" i="1" s="1"/>
  <c r="DT32" i="1" a="1"/>
  <c r="DT32" i="1" s="1"/>
  <c r="CA32" i="1" a="1"/>
  <c r="CA32" i="1" s="1"/>
  <c r="CP32" i="1" a="1"/>
  <c r="CP32" i="1" s="1"/>
  <c r="AW32" i="1" a="1"/>
  <c r="AW32" i="1" s="1"/>
  <c r="BL32" i="1" a="1"/>
  <c r="BL32" i="1" s="1"/>
  <c r="S32" i="1" a="1"/>
  <c r="S32" i="1" s="1"/>
  <c r="AH32" i="1" a="1"/>
  <c r="AH32" i="1" s="1"/>
  <c r="GA31" i="1"/>
  <c r="GB31" i="1"/>
  <c r="FI32" i="1"/>
  <c r="FX32" i="1"/>
  <c r="ET32" i="1"/>
  <c r="DP32" i="1"/>
  <c r="DA32" i="1"/>
  <c r="AD32" i="1"/>
  <c r="BW32" i="1"/>
  <c r="AS32" i="1"/>
  <c r="CL32" i="1"/>
  <c r="EE32" i="1"/>
  <c r="O32" i="1"/>
  <c r="BH32" i="1"/>
  <c r="AF6" i="1"/>
  <c r="Y6" i="1"/>
  <c r="Z6" i="1" s="1" a="1"/>
  <c r="Z6" i="1" s="1"/>
  <c r="AG6" i="1"/>
  <c r="GC31" i="1"/>
  <c r="FZ31" i="1"/>
  <c r="GD31" i="1"/>
  <c r="FP32" i="1"/>
  <c r="FG32" i="1"/>
  <c r="EY32" i="1"/>
  <c r="EH32" i="1"/>
  <c r="DY32" i="1"/>
  <c r="DH32" i="1"/>
  <c r="CY32" i="1"/>
  <c r="CQ32" i="1"/>
  <c r="BZ32" i="1"/>
  <c r="BQ32" i="1"/>
  <c r="AZ32" i="1"/>
  <c r="AQ32" i="1"/>
  <c r="AI32" i="1"/>
  <c r="AA32" i="1"/>
  <c r="C32" i="1"/>
  <c r="FW32" i="1"/>
  <c r="FO32" i="1"/>
  <c r="FF32" i="1"/>
  <c r="EO32" i="1"/>
  <c r="EP32" i="1" s="1" a="1"/>
  <c r="EP32" i="1" s="1"/>
  <c r="EF32" i="1"/>
  <c r="DX32" i="1"/>
  <c r="DO32" i="1"/>
  <c r="DG32" i="1"/>
  <c r="CX32" i="1"/>
  <c r="CG32" i="1"/>
  <c r="CH32" i="1" s="1" a="1"/>
  <c r="CH32" i="1" s="1"/>
  <c r="BX32" i="1"/>
  <c r="BP32" i="1"/>
  <c r="BG32" i="1"/>
  <c r="AY32" i="1"/>
  <c r="AP32" i="1"/>
  <c r="R32" i="1"/>
  <c r="J32" i="1"/>
  <c r="K32" i="1" s="1" a="1"/>
  <c r="K32" i="1" s="1"/>
  <c r="FV32" i="1"/>
  <c r="FN32" i="1"/>
  <c r="EW32" i="1"/>
  <c r="EN32" i="1"/>
  <c r="DW32" i="1"/>
  <c r="DN32" i="1"/>
  <c r="DF32" i="1"/>
  <c r="CO32" i="1"/>
  <c r="CF32" i="1"/>
  <c r="BO32" i="1"/>
  <c r="BF32" i="1"/>
  <c r="AX32" i="1"/>
  <c r="AG32" i="1"/>
  <c r="Y32" i="1"/>
  <c r="Z32" i="1" s="1" a="1"/>
  <c r="Z32" i="1" s="1"/>
  <c r="Q32" i="1"/>
  <c r="AU32" i="1" s="1"/>
  <c r="BY32" i="1" s="1"/>
  <c r="DC32" i="1" s="1"/>
  <c r="EG32" i="1" s="1"/>
  <c r="FK32" i="1" s="1"/>
  <c r="I32" i="1"/>
  <c r="FU32" i="1"/>
  <c r="FD32" i="1"/>
  <c r="FE32" i="1" s="1" a="1"/>
  <c r="FE32" i="1" s="1"/>
  <c r="EU32" i="1"/>
  <c r="EM32" i="1"/>
  <c r="ED32" i="1"/>
  <c r="DV32" i="1"/>
  <c r="DM32" i="1"/>
  <c r="CV32" i="1"/>
  <c r="CW32" i="1" s="1" a="1"/>
  <c r="CW32" i="1" s="1"/>
  <c r="CM32" i="1"/>
  <c r="CE32" i="1"/>
  <c r="BV32" i="1"/>
  <c r="BN32" i="1"/>
  <c r="BE32" i="1"/>
  <c r="AN32" i="1"/>
  <c r="AO32" i="1" s="1" a="1"/>
  <c r="AO32" i="1" s="1"/>
  <c r="AF32" i="1"/>
  <c r="BJ32" i="1" s="1"/>
  <c r="CN32" i="1" s="1"/>
  <c r="DR32" i="1" s="1"/>
  <c r="EV32" i="1" s="1"/>
  <c r="X32" i="1"/>
  <c r="P32" i="1"/>
  <c r="H32" i="1"/>
  <c r="FL32" i="1"/>
  <c r="FC32" i="1"/>
  <c r="EL32" i="1"/>
  <c r="EC32" i="1"/>
  <c r="DU32" i="1"/>
  <c r="DD32" i="1"/>
  <c r="CU32" i="1"/>
  <c r="CD32" i="1"/>
  <c r="BU32" i="1"/>
  <c r="BM32" i="1"/>
  <c r="AV32" i="1"/>
  <c r="AM32" i="1"/>
  <c r="AE32" i="1"/>
  <c r="W32" i="1"/>
  <c r="G32" i="1"/>
  <c r="FS32" i="1"/>
  <c r="FT32" i="1" s="1" a="1"/>
  <c r="FT32" i="1" s="1"/>
  <c r="FJ32" i="1"/>
  <c r="FB32" i="1"/>
  <c r="ES32" i="1"/>
  <c r="EK32" i="1"/>
  <c r="EB32" i="1"/>
  <c r="DK32" i="1"/>
  <c r="DL32" i="1" s="1" a="1"/>
  <c r="DL32" i="1" s="1"/>
  <c r="DB32" i="1"/>
  <c r="CT32" i="1"/>
  <c r="CK32" i="1"/>
  <c r="CC32" i="1"/>
  <c r="BT32" i="1"/>
  <c r="BC32" i="1"/>
  <c r="BD32" i="1" s="1" a="1"/>
  <c r="BD32" i="1" s="1"/>
  <c r="AT32" i="1"/>
  <c r="AL32" i="1"/>
  <c r="V32" i="1"/>
  <c r="N32" i="1"/>
  <c r="F32" i="1"/>
  <c r="FR32" i="1"/>
  <c r="FA32" i="1"/>
  <c r="ER32" i="1"/>
  <c r="EJ32" i="1"/>
  <c r="DS32" i="1"/>
  <c r="DJ32" i="1"/>
  <c r="CS32" i="1"/>
  <c r="CJ32" i="1"/>
  <c r="CB32" i="1"/>
  <c r="BK32" i="1"/>
  <c r="BB32" i="1"/>
  <c r="AK32" i="1"/>
  <c r="AC32" i="1"/>
  <c r="U32" i="1"/>
  <c r="M32" i="1"/>
  <c r="E32" i="1"/>
  <c r="FY32" i="1"/>
  <c r="FQ32" i="1"/>
  <c r="FH32" i="1"/>
  <c r="EZ32" i="1"/>
  <c r="EQ32" i="1"/>
  <c r="DZ32" i="1"/>
  <c r="EA32" i="1" s="1" a="1"/>
  <c r="EA32" i="1" s="1"/>
  <c r="DQ32" i="1"/>
  <c r="DI32" i="1"/>
  <c r="CZ32" i="1"/>
  <c r="CR32" i="1"/>
  <c r="CI32" i="1"/>
  <c r="BR32" i="1"/>
  <c r="BS32" i="1" s="1" a="1"/>
  <c r="BS32" i="1" s="1"/>
  <c r="BI32" i="1"/>
  <c r="BA32" i="1"/>
  <c r="AR32" i="1"/>
  <c r="AJ32" i="1"/>
  <c r="AB32" i="1"/>
  <c r="T32" i="1"/>
  <c r="L32" i="1"/>
  <c r="B33" i="1"/>
  <c r="D33" i="1" s="1" a="1"/>
  <c r="D33" i="1" s="1"/>
  <c r="A32" i="1"/>
  <c r="EI33" i="1" l="1" a="1"/>
  <c r="EI33" i="1" s="1"/>
  <c r="FM33" i="1" a="1"/>
  <c r="FM33" i="1" s="1"/>
  <c r="EX33" i="1" a="1"/>
  <c r="EX33" i="1" s="1"/>
  <c r="DE33" i="1" a="1"/>
  <c r="DE33" i="1" s="1"/>
  <c r="DT33" i="1" a="1"/>
  <c r="DT33" i="1" s="1"/>
  <c r="CA33" i="1" a="1"/>
  <c r="CA33" i="1" s="1"/>
  <c r="CP33" i="1" a="1"/>
  <c r="CP33" i="1" s="1"/>
  <c r="AW33" i="1" a="1"/>
  <c r="AW33" i="1" s="1"/>
  <c r="BL33" i="1" a="1"/>
  <c r="BL33" i="1" s="1"/>
  <c r="S33" i="1" a="1"/>
  <c r="S33" i="1" s="1"/>
  <c r="AH33" i="1" a="1"/>
  <c r="AH33" i="1" s="1"/>
  <c r="AH6" i="1" a="1"/>
  <c r="AH6" i="1" s="1"/>
  <c r="AI6" i="1" s="1"/>
  <c r="AJ6" i="1" s="1"/>
  <c r="GA32" i="1"/>
  <c r="GB32" i="1"/>
  <c r="FX33" i="1"/>
  <c r="ET33" i="1"/>
  <c r="DP33" i="1"/>
  <c r="FI33" i="1"/>
  <c r="EE33" i="1"/>
  <c r="AD33" i="1"/>
  <c r="BW33" i="1"/>
  <c r="DA33" i="1"/>
  <c r="AS33" i="1"/>
  <c r="CL33" i="1"/>
  <c r="O33" i="1"/>
  <c r="BH33" i="1"/>
  <c r="AA6" i="1"/>
  <c r="AU6" i="1"/>
  <c r="FV33" i="1"/>
  <c r="FN33" i="1"/>
  <c r="EW33" i="1"/>
  <c r="EN33" i="1"/>
  <c r="DW33" i="1"/>
  <c r="DN33" i="1"/>
  <c r="DF33" i="1"/>
  <c r="CO33" i="1"/>
  <c r="CF33" i="1"/>
  <c r="BO33" i="1"/>
  <c r="BF33" i="1"/>
  <c r="AX33" i="1"/>
  <c r="AG33" i="1"/>
  <c r="Y33" i="1"/>
  <c r="Z33" i="1" s="1" a="1"/>
  <c r="Z33" i="1" s="1"/>
  <c r="Q33" i="1"/>
  <c r="AU33" i="1" s="1"/>
  <c r="BY33" i="1" s="1"/>
  <c r="DC33" i="1" s="1"/>
  <c r="EG33" i="1" s="1"/>
  <c r="FK33" i="1" s="1"/>
  <c r="I33" i="1"/>
  <c r="FU33" i="1"/>
  <c r="FD33" i="1"/>
  <c r="FE33" i="1" s="1" a="1"/>
  <c r="FE33" i="1" s="1"/>
  <c r="EU33" i="1"/>
  <c r="EM33" i="1"/>
  <c r="ED33" i="1"/>
  <c r="DV33" i="1"/>
  <c r="DM33" i="1"/>
  <c r="CV33" i="1"/>
  <c r="CW33" i="1" s="1" a="1"/>
  <c r="CW33" i="1" s="1"/>
  <c r="CM33" i="1"/>
  <c r="CE33" i="1"/>
  <c r="BV33" i="1"/>
  <c r="BN33" i="1"/>
  <c r="BE33" i="1"/>
  <c r="AN33" i="1"/>
  <c r="AO33" i="1" s="1" a="1"/>
  <c r="AO33" i="1" s="1"/>
  <c r="AF33" i="1"/>
  <c r="BJ33" i="1" s="1"/>
  <c r="CN33" i="1" s="1"/>
  <c r="DR33" i="1" s="1"/>
  <c r="EV33" i="1" s="1"/>
  <c r="X33" i="1"/>
  <c r="P33" i="1"/>
  <c r="H33" i="1"/>
  <c r="FL33" i="1"/>
  <c r="FC33" i="1"/>
  <c r="EL33" i="1"/>
  <c r="EC33" i="1"/>
  <c r="DU33" i="1"/>
  <c r="DD33" i="1"/>
  <c r="CU33" i="1"/>
  <c r="CD33" i="1"/>
  <c r="BU33" i="1"/>
  <c r="BM33" i="1"/>
  <c r="AV33" i="1"/>
  <c r="AM33" i="1"/>
  <c r="AE33" i="1"/>
  <c r="W33" i="1"/>
  <c r="G33" i="1"/>
  <c r="FS33" i="1"/>
  <c r="FT33" i="1" s="1" a="1"/>
  <c r="FT33" i="1" s="1"/>
  <c r="FJ33" i="1"/>
  <c r="FB33" i="1"/>
  <c r="ES33" i="1"/>
  <c r="EK33" i="1"/>
  <c r="EB33" i="1"/>
  <c r="DK33" i="1"/>
  <c r="DL33" i="1" s="1" a="1"/>
  <c r="DL33" i="1" s="1"/>
  <c r="DB33" i="1"/>
  <c r="CT33" i="1"/>
  <c r="CK33" i="1"/>
  <c r="CC33" i="1"/>
  <c r="BT33" i="1"/>
  <c r="BC33" i="1"/>
  <c r="BD33" i="1" s="1" a="1"/>
  <c r="BD33" i="1" s="1"/>
  <c r="AT33" i="1"/>
  <c r="AL33" i="1"/>
  <c r="V33" i="1"/>
  <c r="N33" i="1"/>
  <c r="F33" i="1"/>
  <c r="FR33" i="1"/>
  <c r="FA33" i="1"/>
  <c r="ER33" i="1"/>
  <c r="EJ33" i="1"/>
  <c r="DS33" i="1"/>
  <c r="DJ33" i="1"/>
  <c r="CS33" i="1"/>
  <c r="CJ33" i="1"/>
  <c r="CB33" i="1"/>
  <c r="BK33" i="1"/>
  <c r="BB33" i="1"/>
  <c r="AK33" i="1"/>
  <c r="AC33" i="1"/>
  <c r="U33" i="1"/>
  <c r="M33" i="1"/>
  <c r="E33" i="1"/>
  <c r="FY33" i="1"/>
  <c r="FQ33" i="1"/>
  <c r="FH33" i="1"/>
  <c r="EZ33" i="1"/>
  <c r="EQ33" i="1"/>
  <c r="DZ33" i="1"/>
  <c r="EA33" i="1" s="1" a="1"/>
  <c r="EA33" i="1" s="1"/>
  <c r="DQ33" i="1"/>
  <c r="DI33" i="1"/>
  <c r="CZ33" i="1"/>
  <c r="CR33" i="1"/>
  <c r="CI33" i="1"/>
  <c r="BR33" i="1"/>
  <c r="BS33" i="1" s="1" a="1"/>
  <c r="BS33" i="1" s="1"/>
  <c r="BI33" i="1"/>
  <c r="BA33" i="1"/>
  <c r="AR33" i="1"/>
  <c r="AJ33" i="1"/>
  <c r="AB33" i="1"/>
  <c r="T33" i="1"/>
  <c r="L33" i="1"/>
  <c r="FP33" i="1"/>
  <c r="FG33" i="1"/>
  <c r="EY33" i="1"/>
  <c r="EH33" i="1"/>
  <c r="DY33" i="1"/>
  <c r="DH33" i="1"/>
  <c r="CY33" i="1"/>
  <c r="CQ33" i="1"/>
  <c r="BZ33" i="1"/>
  <c r="BQ33" i="1"/>
  <c r="AZ33" i="1"/>
  <c r="AQ33" i="1"/>
  <c r="AI33" i="1"/>
  <c r="AA33" i="1"/>
  <c r="C33" i="1"/>
  <c r="FW33" i="1"/>
  <c r="FO33" i="1"/>
  <c r="FF33" i="1"/>
  <c r="EO33" i="1"/>
  <c r="EP33" i="1" s="1" a="1"/>
  <c r="EP33" i="1" s="1"/>
  <c r="EF33" i="1"/>
  <c r="DX33" i="1"/>
  <c r="DO33" i="1"/>
  <c r="DG33" i="1"/>
  <c r="CX33" i="1"/>
  <c r="CG33" i="1"/>
  <c r="CH33" i="1" s="1" a="1"/>
  <c r="CH33" i="1" s="1"/>
  <c r="BX33" i="1"/>
  <c r="BP33" i="1"/>
  <c r="BG33" i="1"/>
  <c r="AY33" i="1"/>
  <c r="AP33" i="1"/>
  <c r="R33" i="1"/>
  <c r="J33" i="1"/>
  <c r="K33" i="1" s="1" a="1"/>
  <c r="K33" i="1" s="1"/>
  <c r="FZ32" i="1"/>
  <c r="GD32" i="1"/>
  <c r="GC32" i="1"/>
  <c r="B34" i="1"/>
  <c r="D34" i="1" s="1" a="1"/>
  <c r="D34" i="1" s="1"/>
  <c r="A33" i="1"/>
  <c r="EI34" i="1" l="1" a="1"/>
  <c r="EI34" i="1" s="1"/>
  <c r="FM34" i="1" a="1"/>
  <c r="FM34" i="1" s="1"/>
  <c r="EX34" i="1" a="1"/>
  <c r="EX34" i="1" s="1"/>
  <c r="DE34" i="1" a="1"/>
  <c r="DE34" i="1" s="1"/>
  <c r="DT34" i="1" a="1"/>
  <c r="DT34" i="1" s="1"/>
  <c r="CA34" i="1" a="1"/>
  <c r="CA34" i="1" s="1"/>
  <c r="CP34" i="1" a="1"/>
  <c r="CP34" i="1" s="1"/>
  <c r="AW34" i="1" a="1"/>
  <c r="AW34" i="1" s="1"/>
  <c r="BL34" i="1" a="1"/>
  <c r="BL34" i="1" s="1"/>
  <c r="AS6" i="1"/>
  <c r="AN6" i="1"/>
  <c r="AO6" i="1" s="1" a="1"/>
  <c r="AO6" i="1" s="1"/>
  <c r="AV6" i="1"/>
  <c r="S34" i="1" a="1"/>
  <c r="S34" i="1" s="1"/>
  <c r="AH34" i="1" a="1"/>
  <c r="AH34" i="1" s="1"/>
  <c r="GA33" i="1"/>
  <c r="GB33" i="1"/>
  <c r="AB6" i="1"/>
  <c r="AC6" i="1"/>
  <c r="FX34" i="1"/>
  <c r="ET34" i="1"/>
  <c r="FI34" i="1"/>
  <c r="DP34" i="1"/>
  <c r="EE34" i="1"/>
  <c r="BW34" i="1"/>
  <c r="AD34" i="1"/>
  <c r="AS34" i="1"/>
  <c r="CL34" i="1"/>
  <c r="O34" i="1"/>
  <c r="BH34" i="1"/>
  <c r="DA34" i="1"/>
  <c r="GC33" i="1"/>
  <c r="FZ33" i="1"/>
  <c r="GD33" i="1"/>
  <c r="FL34" i="1"/>
  <c r="FC34" i="1"/>
  <c r="EL34" i="1"/>
  <c r="EC34" i="1"/>
  <c r="DU34" i="1"/>
  <c r="DD34" i="1"/>
  <c r="CU34" i="1"/>
  <c r="CD34" i="1"/>
  <c r="BU34" i="1"/>
  <c r="BM34" i="1"/>
  <c r="AV34" i="1"/>
  <c r="AM34" i="1"/>
  <c r="AE34" i="1"/>
  <c r="W34" i="1"/>
  <c r="G34" i="1"/>
  <c r="FS34" i="1"/>
  <c r="FT34" i="1" s="1" a="1"/>
  <c r="FT34" i="1" s="1"/>
  <c r="FJ34" i="1"/>
  <c r="FB34" i="1"/>
  <c r="ES34" i="1"/>
  <c r="EK34" i="1"/>
  <c r="EB34" i="1"/>
  <c r="DK34" i="1"/>
  <c r="DL34" i="1" s="1" a="1"/>
  <c r="DL34" i="1" s="1"/>
  <c r="DB34" i="1"/>
  <c r="CT34" i="1"/>
  <c r="CK34" i="1"/>
  <c r="CC34" i="1"/>
  <c r="BT34" i="1"/>
  <c r="BC34" i="1"/>
  <c r="BD34" i="1" s="1" a="1"/>
  <c r="BD34" i="1" s="1"/>
  <c r="AT34" i="1"/>
  <c r="AL34" i="1"/>
  <c r="V34" i="1"/>
  <c r="N34" i="1"/>
  <c r="F34" i="1"/>
  <c r="FR34" i="1"/>
  <c r="FA34" i="1"/>
  <c r="ER34" i="1"/>
  <c r="EJ34" i="1"/>
  <c r="DS34" i="1"/>
  <c r="DJ34" i="1"/>
  <c r="CS34" i="1"/>
  <c r="CJ34" i="1"/>
  <c r="CB34" i="1"/>
  <c r="BK34" i="1"/>
  <c r="BB34" i="1"/>
  <c r="AK34" i="1"/>
  <c r="AC34" i="1"/>
  <c r="U34" i="1"/>
  <c r="M34" i="1"/>
  <c r="E34" i="1"/>
  <c r="FY34" i="1"/>
  <c r="FQ34" i="1"/>
  <c r="FH34" i="1"/>
  <c r="EZ34" i="1"/>
  <c r="EQ34" i="1"/>
  <c r="DZ34" i="1"/>
  <c r="EA34" i="1" s="1" a="1"/>
  <c r="EA34" i="1" s="1"/>
  <c r="DQ34" i="1"/>
  <c r="DI34" i="1"/>
  <c r="CZ34" i="1"/>
  <c r="CR34" i="1"/>
  <c r="CI34" i="1"/>
  <c r="BR34" i="1"/>
  <c r="BS34" i="1" s="1" a="1"/>
  <c r="BS34" i="1" s="1"/>
  <c r="BI34" i="1"/>
  <c r="BA34" i="1"/>
  <c r="AR34" i="1"/>
  <c r="AJ34" i="1"/>
  <c r="AB34" i="1"/>
  <c r="T34" i="1"/>
  <c r="L34" i="1"/>
  <c r="FP34" i="1"/>
  <c r="FG34" i="1"/>
  <c r="EY34" i="1"/>
  <c r="EH34" i="1"/>
  <c r="DY34" i="1"/>
  <c r="DH34" i="1"/>
  <c r="CY34" i="1"/>
  <c r="CQ34" i="1"/>
  <c r="BZ34" i="1"/>
  <c r="BQ34" i="1"/>
  <c r="AZ34" i="1"/>
  <c r="AQ34" i="1"/>
  <c r="AI34" i="1"/>
  <c r="AA34" i="1"/>
  <c r="C34" i="1"/>
  <c r="FW34" i="1"/>
  <c r="FO34" i="1"/>
  <c r="FF34" i="1"/>
  <c r="EO34" i="1"/>
  <c r="EP34" i="1" s="1" a="1"/>
  <c r="EP34" i="1" s="1"/>
  <c r="EF34" i="1"/>
  <c r="DX34" i="1"/>
  <c r="DO34" i="1"/>
  <c r="DG34" i="1"/>
  <c r="CX34" i="1"/>
  <c r="CG34" i="1"/>
  <c r="CH34" i="1" s="1" a="1"/>
  <c r="CH34" i="1" s="1"/>
  <c r="BX34" i="1"/>
  <c r="BP34" i="1"/>
  <c r="BG34" i="1"/>
  <c r="AY34" i="1"/>
  <c r="AP34" i="1"/>
  <c r="R34" i="1"/>
  <c r="J34" i="1"/>
  <c r="K34" i="1" s="1" a="1"/>
  <c r="K34" i="1" s="1"/>
  <c r="FV34" i="1"/>
  <c r="FN34" i="1"/>
  <c r="EW34" i="1"/>
  <c r="EN34" i="1"/>
  <c r="DW34" i="1"/>
  <c r="DN34" i="1"/>
  <c r="DF34" i="1"/>
  <c r="CO34" i="1"/>
  <c r="CF34" i="1"/>
  <c r="BO34" i="1"/>
  <c r="BF34" i="1"/>
  <c r="AX34" i="1"/>
  <c r="AG34" i="1"/>
  <c r="Y34" i="1"/>
  <c r="Z34" i="1" s="1" a="1"/>
  <c r="Z34" i="1" s="1"/>
  <c r="Q34" i="1"/>
  <c r="AU34" i="1" s="1"/>
  <c r="BY34" i="1" s="1"/>
  <c r="DC34" i="1" s="1"/>
  <c r="EG34" i="1" s="1"/>
  <c r="FK34" i="1" s="1"/>
  <c r="I34" i="1"/>
  <c r="FU34" i="1"/>
  <c r="FD34" i="1"/>
  <c r="FE34" i="1" s="1" a="1"/>
  <c r="FE34" i="1" s="1"/>
  <c r="EU34" i="1"/>
  <c r="EM34" i="1"/>
  <c r="ED34" i="1"/>
  <c r="DV34" i="1"/>
  <c r="DM34" i="1"/>
  <c r="CV34" i="1"/>
  <c r="CW34" i="1" s="1" a="1"/>
  <c r="CW34" i="1" s="1"/>
  <c r="CM34" i="1"/>
  <c r="CE34" i="1"/>
  <c r="BV34" i="1"/>
  <c r="BN34" i="1"/>
  <c r="BE34" i="1"/>
  <c r="AN34" i="1"/>
  <c r="AO34" i="1" s="1" a="1"/>
  <c r="AO34" i="1" s="1"/>
  <c r="AF34" i="1"/>
  <c r="BJ34" i="1" s="1"/>
  <c r="CN34" i="1" s="1"/>
  <c r="DR34" i="1" s="1"/>
  <c r="EV34" i="1" s="1"/>
  <c r="X34" i="1"/>
  <c r="P34" i="1"/>
  <c r="H34" i="1"/>
  <c r="B35" i="1"/>
  <c r="D35" i="1" s="1" a="1"/>
  <c r="D35" i="1" s="1"/>
  <c r="A34" i="1"/>
  <c r="EI35" i="1" l="1" a="1"/>
  <c r="EI35" i="1" s="1"/>
  <c r="FM35" i="1" a="1"/>
  <c r="FM35" i="1" s="1"/>
  <c r="EX35" i="1" a="1"/>
  <c r="EX35" i="1" s="1"/>
  <c r="DE35" i="1" a="1"/>
  <c r="DE35" i="1" s="1"/>
  <c r="DT35" i="1" a="1"/>
  <c r="DT35" i="1" s="1"/>
  <c r="CA35" i="1" a="1"/>
  <c r="CA35" i="1" s="1"/>
  <c r="CP35" i="1" a="1"/>
  <c r="CP35" i="1" s="1"/>
  <c r="AW35" i="1" a="1"/>
  <c r="AW35" i="1" s="1"/>
  <c r="BL35" i="1" a="1"/>
  <c r="BL35" i="1" s="1"/>
  <c r="AW6" i="1" a="1"/>
  <c r="AW6" i="1" s="1"/>
  <c r="AX6" i="1" s="1"/>
  <c r="AY6" i="1" s="1"/>
  <c r="BJ6" i="1" s="1"/>
  <c r="AP6" i="1"/>
  <c r="AQ6" i="1" s="1"/>
  <c r="S35" i="1" a="1"/>
  <c r="S35" i="1" s="1"/>
  <c r="AH35" i="1" a="1"/>
  <c r="AH35" i="1" s="1"/>
  <c r="GA34" i="1"/>
  <c r="GB34" i="1"/>
  <c r="FX35" i="1"/>
  <c r="ET35" i="1"/>
  <c r="FI35" i="1"/>
  <c r="EE35" i="1"/>
  <c r="DP35" i="1"/>
  <c r="AS35" i="1"/>
  <c r="BW35" i="1"/>
  <c r="CL35" i="1"/>
  <c r="O35" i="1"/>
  <c r="BH35" i="1"/>
  <c r="DA35" i="1"/>
  <c r="AD35" i="1"/>
  <c r="GC34" i="1"/>
  <c r="FZ34" i="1"/>
  <c r="GD34" i="1"/>
  <c r="FR35" i="1"/>
  <c r="FA35" i="1"/>
  <c r="ER35" i="1"/>
  <c r="EJ35" i="1"/>
  <c r="DS35" i="1"/>
  <c r="DJ35" i="1"/>
  <c r="CS35" i="1"/>
  <c r="CJ35" i="1"/>
  <c r="CB35" i="1"/>
  <c r="BK35" i="1"/>
  <c r="BB35" i="1"/>
  <c r="AK35" i="1"/>
  <c r="AC35" i="1"/>
  <c r="U35" i="1"/>
  <c r="M35" i="1"/>
  <c r="E35" i="1"/>
  <c r="FY35" i="1"/>
  <c r="FQ35" i="1"/>
  <c r="FH35" i="1"/>
  <c r="EZ35" i="1"/>
  <c r="EQ35" i="1"/>
  <c r="DZ35" i="1"/>
  <c r="EA35" i="1" s="1" a="1"/>
  <c r="EA35" i="1" s="1"/>
  <c r="DQ35" i="1"/>
  <c r="DI35" i="1"/>
  <c r="CZ35" i="1"/>
  <c r="CR35" i="1"/>
  <c r="CI35" i="1"/>
  <c r="BR35" i="1"/>
  <c r="BS35" i="1" s="1" a="1"/>
  <c r="BS35" i="1" s="1"/>
  <c r="BI35" i="1"/>
  <c r="BA35" i="1"/>
  <c r="AR35" i="1"/>
  <c r="AJ35" i="1"/>
  <c r="AB35" i="1"/>
  <c r="T35" i="1"/>
  <c r="L35" i="1"/>
  <c r="FP35" i="1"/>
  <c r="FG35" i="1"/>
  <c r="EY35" i="1"/>
  <c r="EH35" i="1"/>
  <c r="DY35" i="1"/>
  <c r="DH35" i="1"/>
  <c r="CY35" i="1"/>
  <c r="CQ35" i="1"/>
  <c r="BZ35" i="1"/>
  <c r="BQ35" i="1"/>
  <c r="AZ35" i="1"/>
  <c r="AQ35" i="1"/>
  <c r="AI35" i="1"/>
  <c r="AA35" i="1"/>
  <c r="C35" i="1"/>
  <c r="FW35" i="1"/>
  <c r="FO35" i="1"/>
  <c r="FF35" i="1"/>
  <c r="EO35" i="1"/>
  <c r="EP35" i="1" s="1" a="1"/>
  <c r="EP35" i="1" s="1"/>
  <c r="EF35" i="1"/>
  <c r="DX35" i="1"/>
  <c r="DO35" i="1"/>
  <c r="DG35" i="1"/>
  <c r="CX35" i="1"/>
  <c r="CG35" i="1"/>
  <c r="CH35" i="1" s="1" a="1"/>
  <c r="CH35" i="1" s="1"/>
  <c r="BX35" i="1"/>
  <c r="BP35" i="1"/>
  <c r="BG35" i="1"/>
  <c r="AY35" i="1"/>
  <c r="AP35" i="1"/>
  <c r="R35" i="1"/>
  <c r="J35" i="1"/>
  <c r="K35" i="1" s="1" a="1"/>
  <c r="K35" i="1" s="1"/>
  <c r="FV35" i="1"/>
  <c r="FN35" i="1"/>
  <c r="EW35" i="1"/>
  <c r="EN35" i="1"/>
  <c r="DW35" i="1"/>
  <c r="DN35" i="1"/>
  <c r="DF35" i="1"/>
  <c r="CO35" i="1"/>
  <c r="CF35" i="1"/>
  <c r="BO35" i="1"/>
  <c r="BF35" i="1"/>
  <c r="AX35" i="1"/>
  <c r="AG35" i="1"/>
  <c r="Y35" i="1"/>
  <c r="Z35" i="1" s="1" a="1"/>
  <c r="Z35" i="1" s="1"/>
  <c r="Q35" i="1"/>
  <c r="AU35" i="1" s="1"/>
  <c r="BY35" i="1" s="1"/>
  <c r="DC35" i="1" s="1"/>
  <c r="EG35" i="1" s="1"/>
  <c r="FK35" i="1" s="1"/>
  <c r="I35" i="1"/>
  <c r="FU35" i="1"/>
  <c r="FD35" i="1"/>
  <c r="FE35" i="1" s="1" a="1"/>
  <c r="FE35" i="1" s="1"/>
  <c r="EU35" i="1"/>
  <c r="EM35" i="1"/>
  <c r="ED35" i="1"/>
  <c r="DV35" i="1"/>
  <c r="DM35" i="1"/>
  <c r="CV35" i="1"/>
  <c r="CW35" i="1" s="1" a="1"/>
  <c r="CW35" i="1" s="1"/>
  <c r="CM35" i="1"/>
  <c r="CE35" i="1"/>
  <c r="BV35" i="1"/>
  <c r="BN35" i="1"/>
  <c r="BE35" i="1"/>
  <c r="AN35" i="1"/>
  <c r="AO35" i="1" s="1" a="1"/>
  <c r="AO35" i="1" s="1"/>
  <c r="AF35" i="1"/>
  <c r="BJ35" i="1" s="1"/>
  <c r="CN35" i="1" s="1"/>
  <c r="DR35" i="1" s="1"/>
  <c r="EV35" i="1" s="1"/>
  <c r="X35" i="1"/>
  <c r="P35" i="1"/>
  <c r="H35" i="1"/>
  <c r="FL35" i="1"/>
  <c r="FC35" i="1"/>
  <c r="EL35" i="1"/>
  <c r="EC35" i="1"/>
  <c r="DU35" i="1"/>
  <c r="DD35" i="1"/>
  <c r="CU35" i="1"/>
  <c r="CD35" i="1"/>
  <c r="BU35" i="1"/>
  <c r="BM35" i="1"/>
  <c r="AV35" i="1"/>
  <c r="AM35" i="1"/>
  <c r="AE35" i="1"/>
  <c r="W35" i="1"/>
  <c r="G35" i="1"/>
  <c r="FS35" i="1"/>
  <c r="FT35" i="1" s="1" a="1"/>
  <c r="FT35" i="1" s="1"/>
  <c r="FJ35" i="1"/>
  <c r="FB35" i="1"/>
  <c r="ES35" i="1"/>
  <c r="EK35" i="1"/>
  <c r="EB35" i="1"/>
  <c r="DK35" i="1"/>
  <c r="DL35" i="1" s="1" a="1"/>
  <c r="DL35" i="1" s="1"/>
  <c r="DB35" i="1"/>
  <c r="CT35" i="1"/>
  <c r="CK35" i="1"/>
  <c r="CC35" i="1"/>
  <c r="BT35" i="1"/>
  <c r="BC35" i="1"/>
  <c r="BD35" i="1" s="1" a="1"/>
  <c r="BD35" i="1" s="1"/>
  <c r="AT35" i="1"/>
  <c r="AL35" i="1"/>
  <c r="V35" i="1"/>
  <c r="N35" i="1"/>
  <c r="F35" i="1"/>
  <c r="B36" i="1"/>
  <c r="D36" i="1" s="1" a="1"/>
  <c r="D36" i="1" s="1"/>
  <c r="A35" i="1"/>
  <c r="EI36" i="1" l="1" a="1"/>
  <c r="EI36" i="1" s="1"/>
  <c r="FM36" i="1" a="1"/>
  <c r="FM36" i="1" s="1"/>
  <c r="EX36" i="1" a="1"/>
  <c r="EX36" i="1" s="1"/>
  <c r="DE36" i="1" a="1"/>
  <c r="DE36" i="1" s="1"/>
  <c r="DT36" i="1" a="1"/>
  <c r="DT36" i="1" s="1"/>
  <c r="CA36" i="1" a="1"/>
  <c r="CA36" i="1" s="1"/>
  <c r="CP36" i="1" a="1"/>
  <c r="CP36" i="1" s="1"/>
  <c r="AW36" i="1" a="1"/>
  <c r="AW36" i="1" s="1"/>
  <c r="BL36" i="1" a="1"/>
  <c r="BL36" i="1" s="1"/>
  <c r="AR6" i="1"/>
  <c r="BC6" i="1"/>
  <c r="BK6" i="1"/>
  <c r="BH6" i="1"/>
  <c r="S36" i="1" a="1"/>
  <c r="S36" i="1" s="1"/>
  <c r="AH36" i="1" a="1"/>
  <c r="AH36" i="1" s="1"/>
  <c r="GA35" i="1"/>
  <c r="GB35" i="1"/>
  <c r="ET36" i="1"/>
  <c r="FI36" i="1"/>
  <c r="EE36" i="1"/>
  <c r="FX36" i="1"/>
  <c r="DP36" i="1"/>
  <c r="AS36" i="1"/>
  <c r="CL36" i="1"/>
  <c r="O36" i="1"/>
  <c r="BH36" i="1"/>
  <c r="DA36" i="1"/>
  <c r="AD36" i="1"/>
  <c r="BW36" i="1"/>
  <c r="FP36" i="1"/>
  <c r="FG36" i="1"/>
  <c r="EY36" i="1"/>
  <c r="EH36" i="1"/>
  <c r="DY36" i="1"/>
  <c r="DH36" i="1"/>
  <c r="CY36" i="1"/>
  <c r="CQ36" i="1"/>
  <c r="BZ36" i="1"/>
  <c r="BQ36" i="1"/>
  <c r="AZ36" i="1"/>
  <c r="AQ36" i="1"/>
  <c r="AI36" i="1"/>
  <c r="AA36" i="1"/>
  <c r="C36" i="1"/>
  <c r="FW36" i="1"/>
  <c r="FO36" i="1"/>
  <c r="FF36" i="1"/>
  <c r="EO36" i="1"/>
  <c r="EP36" i="1" s="1" a="1"/>
  <c r="EP36" i="1" s="1"/>
  <c r="EF36" i="1"/>
  <c r="DX36" i="1"/>
  <c r="DO36" i="1"/>
  <c r="DG36" i="1"/>
  <c r="CX36" i="1"/>
  <c r="CG36" i="1"/>
  <c r="CH36" i="1" s="1" a="1"/>
  <c r="CH36" i="1" s="1"/>
  <c r="BX36" i="1"/>
  <c r="BP36" i="1"/>
  <c r="BG36" i="1"/>
  <c r="AY36" i="1"/>
  <c r="AP36" i="1"/>
  <c r="R36" i="1"/>
  <c r="J36" i="1"/>
  <c r="K36" i="1" s="1" a="1"/>
  <c r="K36" i="1" s="1"/>
  <c r="FV36" i="1"/>
  <c r="FN36" i="1"/>
  <c r="EW36" i="1"/>
  <c r="EN36" i="1"/>
  <c r="DW36" i="1"/>
  <c r="DN36" i="1"/>
  <c r="DF36" i="1"/>
  <c r="CO36" i="1"/>
  <c r="CF36" i="1"/>
  <c r="BO36" i="1"/>
  <c r="BF36" i="1"/>
  <c r="AX36" i="1"/>
  <c r="AG36" i="1"/>
  <c r="Y36" i="1"/>
  <c r="Z36" i="1" s="1" a="1"/>
  <c r="Z36" i="1" s="1"/>
  <c r="Q36" i="1"/>
  <c r="AU36" i="1" s="1"/>
  <c r="BY36" i="1" s="1"/>
  <c r="DC36" i="1" s="1"/>
  <c r="EG36" i="1" s="1"/>
  <c r="FK36" i="1" s="1"/>
  <c r="I36" i="1"/>
  <c r="FU36" i="1"/>
  <c r="FD36" i="1"/>
  <c r="FE36" i="1" s="1" a="1"/>
  <c r="FE36" i="1" s="1"/>
  <c r="EU36" i="1"/>
  <c r="EM36" i="1"/>
  <c r="ED36" i="1"/>
  <c r="DV36" i="1"/>
  <c r="DM36" i="1"/>
  <c r="CV36" i="1"/>
  <c r="CW36" i="1" s="1" a="1"/>
  <c r="CW36" i="1" s="1"/>
  <c r="CM36" i="1"/>
  <c r="CE36" i="1"/>
  <c r="BV36" i="1"/>
  <c r="BN36" i="1"/>
  <c r="BE36" i="1"/>
  <c r="AN36" i="1"/>
  <c r="AO36" i="1" s="1" a="1"/>
  <c r="AO36" i="1" s="1"/>
  <c r="AF36" i="1"/>
  <c r="BJ36" i="1" s="1"/>
  <c r="CN36" i="1" s="1"/>
  <c r="DR36" i="1" s="1"/>
  <c r="EV36" i="1" s="1"/>
  <c r="X36" i="1"/>
  <c r="P36" i="1"/>
  <c r="H36" i="1"/>
  <c r="FL36" i="1"/>
  <c r="FC36" i="1"/>
  <c r="EL36" i="1"/>
  <c r="EC36" i="1"/>
  <c r="DU36" i="1"/>
  <c r="DD36" i="1"/>
  <c r="CU36" i="1"/>
  <c r="CD36" i="1"/>
  <c r="BU36" i="1"/>
  <c r="BM36" i="1"/>
  <c r="AV36" i="1"/>
  <c r="AM36" i="1"/>
  <c r="AE36" i="1"/>
  <c r="W36" i="1"/>
  <c r="G36" i="1"/>
  <c r="FS36" i="1"/>
  <c r="FT36" i="1" s="1" a="1"/>
  <c r="FT36" i="1" s="1"/>
  <c r="FJ36" i="1"/>
  <c r="FB36" i="1"/>
  <c r="ES36" i="1"/>
  <c r="EK36" i="1"/>
  <c r="EB36" i="1"/>
  <c r="DK36" i="1"/>
  <c r="DL36" i="1" s="1" a="1"/>
  <c r="DL36" i="1" s="1"/>
  <c r="DB36" i="1"/>
  <c r="CT36" i="1"/>
  <c r="CK36" i="1"/>
  <c r="CC36" i="1"/>
  <c r="BT36" i="1"/>
  <c r="BC36" i="1"/>
  <c r="BD36" i="1" s="1" a="1"/>
  <c r="BD36" i="1" s="1"/>
  <c r="AT36" i="1"/>
  <c r="AL36" i="1"/>
  <c r="V36" i="1"/>
  <c r="N36" i="1"/>
  <c r="F36" i="1"/>
  <c r="FR36" i="1"/>
  <c r="FA36" i="1"/>
  <c r="ER36" i="1"/>
  <c r="EJ36" i="1"/>
  <c r="DS36" i="1"/>
  <c r="DJ36" i="1"/>
  <c r="CS36" i="1"/>
  <c r="CJ36" i="1"/>
  <c r="CB36" i="1"/>
  <c r="BK36" i="1"/>
  <c r="BB36" i="1"/>
  <c r="AK36" i="1"/>
  <c r="AC36" i="1"/>
  <c r="U36" i="1"/>
  <c r="M36" i="1"/>
  <c r="E36" i="1"/>
  <c r="FY36" i="1"/>
  <c r="FQ36" i="1"/>
  <c r="FH36" i="1"/>
  <c r="EZ36" i="1"/>
  <c r="EQ36" i="1"/>
  <c r="DZ36" i="1"/>
  <c r="EA36" i="1" s="1" a="1"/>
  <c r="EA36" i="1" s="1"/>
  <c r="DQ36" i="1"/>
  <c r="DI36" i="1"/>
  <c r="CZ36" i="1"/>
  <c r="CR36" i="1"/>
  <c r="CI36" i="1"/>
  <c r="BR36" i="1"/>
  <c r="BS36" i="1" s="1" a="1"/>
  <c r="BS36" i="1" s="1"/>
  <c r="BI36" i="1"/>
  <c r="BA36" i="1"/>
  <c r="AR36" i="1"/>
  <c r="AJ36" i="1"/>
  <c r="AB36" i="1"/>
  <c r="T36" i="1"/>
  <c r="L36" i="1"/>
  <c r="GC35" i="1"/>
  <c r="FZ35" i="1"/>
  <c r="GD35" i="1"/>
  <c r="B37" i="1"/>
  <c r="D37" i="1" s="1" a="1"/>
  <c r="D37" i="1" s="1"/>
  <c r="A36" i="1"/>
  <c r="EI37" i="1" l="1" a="1"/>
  <c r="EI37" i="1" s="1"/>
  <c r="FM37" i="1" a="1"/>
  <c r="FM37" i="1" s="1"/>
  <c r="EX37" i="1" a="1"/>
  <c r="EX37" i="1" s="1"/>
  <c r="DE37" i="1" a="1"/>
  <c r="DE37" i="1" s="1"/>
  <c r="DT37" i="1" a="1"/>
  <c r="DT37" i="1" s="1"/>
  <c r="CA37" i="1" a="1"/>
  <c r="CA37" i="1" s="1"/>
  <c r="CP37" i="1" a="1"/>
  <c r="CP37" i="1" s="1"/>
  <c r="BL6" i="1" a="1"/>
  <c r="BL6" i="1" s="1"/>
  <c r="BM6" i="1" s="1"/>
  <c r="BN6" i="1" s="1"/>
  <c r="BY6" i="1" s="1"/>
  <c r="AW37" i="1" a="1"/>
  <c r="AW37" i="1" s="1"/>
  <c r="BL37" i="1" a="1"/>
  <c r="BL37" i="1" s="1"/>
  <c r="BD6" i="1" a="1"/>
  <c r="BD6" i="1" s="1"/>
  <c r="BE6" i="1" s="1"/>
  <c r="S37" i="1" a="1"/>
  <c r="S37" i="1" s="1"/>
  <c r="AH37" i="1" a="1"/>
  <c r="AH37" i="1" s="1"/>
  <c r="GA36" i="1"/>
  <c r="GB36" i="1"/>
  <c r="ET37" i="1"/>
  <c r="FI37" i="1"/>
  <c r="FX37" i="1"/>
  <c r="EE37" i="1"/>
  <c r="CL37" i="1"/>
  <c r="O37" i="1"/>
  <c r="BH37" i="1"/>
  <c r="DA37" i="1"/>
  <c r="DP37" i="1"/>
  <c r="AD37" i="1"/>
  <c r="BW37" i="1"/>
  <c r="AS37" i="1"/>
  <c r="GC36" i="1"/>
  <c r="FZ36" i="1"/>
  <c r="GD36" i="1"/>
  <c r="FV37" i="1"/>
  <c r="FN37" i="1"/>
  <c r="EW37" i="1"/>
  <c r="EN37" i="1"/>
  <c r="DW37" i="1"/>
  <c r="DN37" i="1"/>
  <c r="DF37" i="1"/>
  <c r="CO37" i="1"/>
  <c r="CF37" i="1"/>
  <c r="BO37" i="1"/>
  <c r="BF37" i="1"/>
  <c r="AX37" i="1"/>
  <c r="AG37" i="1"/>
  <c r="Y37" i="1"/>
  <c r="Z37" i="1" s="1" a="1"/>
  <c r="Z37" i="1" s="1"/>
  <c r="Q37" i="1"/>
  <c r="AU37" i="1" s="1"/>
  <c r="BY37" i="1" s="1"/>
  <c r="DC37" i="1" s="1"/>
  <c r="EG37" i="1" s="1"/>
  <c r="FK37" i="1" s="1"/>
  <c r="I37" i="1"/>
  <c r="FU37" i="1"/>
  <c r="FD37" i="1"/>
  <c r="FE37" i="1" s="1" a="1"/>
  <c r="FE37" i="1" s="1"/>
  <c r="EU37" i="1"/>
  <c r="EM37" i="1"/>
  <c r="ED37" i="1"/>
  <c r="DV37" i="1"/>
  <c r="DM37" i="1"/>
  <c r="CV37" i="1"/>
  <c r="CW37" i="1" s="1" a="1"/>
  <c r="CW37" i="1" s="1"/>
  <c r="CM37" i="1"/>
  <c r="CE37" i="1"/>
  <c r="BV37" i="1"/>
  <c r="BN37" i="1"/>
  <c r="BE37" i="1"/>
  <c r="AN37" i="1"/>
  <c r="AO37" i="1" s="1" a="1"/>
  <c r="AO37" i="1" s="1"/>
  <c r="AF37" i="1"/>
  <c r="BJ37" i="1" s="1"/>
  <c r="CN37" i="1" s="1"/>
  <c r="DR37" i="1" s="1"/>
  <c r="EV37" i="1" s="1"/>
  <c r="X37" i="1"/>
  <c r="P37" i="1"/>
  <c r="H37" i="1"/>
  <c r="FL37" i="1"/>
  <c r="FC37" i="1"/>
  <c r="EL37" i="1"/>
  <c r="EC37" i="1"/>
  <c r="DU37" i="1"/>
  <c r="DD37" i="1"/>
  <c r="CU37" i="1"/>
  <c r="CD37" i="1"/>
  <c r="BU37" i="1"/>
  <c r="BM37" i="1"/>
  <c r="AV37" i="1"/>
  <c r="AM37" i="1"/>
  <c r="AE37" i="1"/>
  <c r="W37" i="1"/>
  <c r="G37" i="1"/>
  <c r="FS37" i="1"/>
  <c r="FT37" i="1" s="1" a="1"/>
  <c r="FT37" i="1" s="1"/>
  <c r="FJ37" i="1"/>
  <c r="FB37" i="1"/>
  <c r="ES37" i="1"/>
  <c r="EK37" i="1"/>
  <c r="EB37" i="1"/>
  <c r="DK37" i="1"/>
  <c r="DL37" i="1" s="1" a="1"/>
  <c r="DL37" i="1" s="1"/>
  <c r="DB37" i="1"/>
  <c r="CT37" i="1"/>
  <c r="CK37" i="1"/>
  <c r="CC37" i="1"/>
  <c r="BT37" i="1"/>
  <c r="BC37" i="1"/>
  <c r="BD37" i="1" s="1" a="1"/>
  <c r="BD37" i="1" s="1"/>
  <c r="AT37" i="1"/>
  <c r="AL37" i="1"/>
  <c r="V37" i="1"/>
  <c r="N37" i="1"/>
  <c r="F37" i="1"/>
  <c r="FR37" i="1"/>
  <c r="FA37" i="1"/>
  <c r="ER37" i="1"/>
  <c r="EJ37" i="1"/>
  <c r="DS37" i="1"/>
  <c r="DJ37" i="1"/>
  <c r="CS37" i="1"/>
  <c r="CJ37" i="1"/>
  <c r="CB37" i="1"/>
  <c r="BK37" i="1"/>
  <c r="BB37" i="1"/>
  <c r="AK37" i="1"/>
  <c r="AC37" i="1"/>
  <c r="U37" i="1"/>
  <c r="M37" i="1"/>
  <c r="E37" i="1"/>
  <c r="FY37" i="1"/>
  <c r="FQ37" i="1"/>
  <c r="FH37" i="1"/>
  <c r="EZ37" i="1"/>
  <c r="EQ37" i="1"/>
  <c r="DZ37" i="1"/>
  <c r="EA37" i="1" s="1" a="1"/>
  <c r="EA37" i="1" s="1"/>
  <c r="DQ37" i="1"/>
  <c r="DI37" i="1"/>
  <c r="CZ37" i="1"/>
  <c r="CR37" i="1"/>
  <c r="CI37" i="1"/>
  <c r="BR37" i="1"/>
  <c r="BS37" i="1" s="1" a="1"/>
  <c r="BS37" i="1" s="1"/>
  <c r="BI37" i="1"/>
  <c r="BA37" i="1"/>
  <c r="AR37" i="1"/>
  <c r="AJ37" i="1"/>
  <c r="AB37" i="1"/>
  <c r="T37" i="1"/>
  <c r="L37" i="1"/>
  <c r="FP37" i="1"/>
  <c r="FG37" i="1"/>
  <c r="EY37" i="1"/>
  <c r="EH37" i="1"/>
  <c r="DY37" i="1"/>
  <c r="DH37" i="1"/>
  <c r="CY37" i="1"/>
  <c r="CQ37" i="1"/>
  <c r="BZ37" i="1"/>
  <c r="BQ37" i="1"/>
  <c r="AZ37" i="1"/>
  <c r="AQ37" i="1"/>
  <c r="AI37" i="1"/>
  <c r="AA37" i="1"/>
  <c r="C37" i="1"/>
  <c r="FW37" i="1"/>
  <c r="FO37" i="1"/>
  <c r="FF37" i="1"/>
  <c r="EO37" i="1"/>
  <c r="EP37" i="1" s="1" a="1"/>
  <c r="EP37" i="1" s="1"/>
  <c r="EF37" i="1"/>
  <c r="DX37" i="1"/>
  <c r="DO37" i="1"/>
  <c r="DG37" i="1"/>
  <c r="CX37" i="1"/>
  <c r="CG37" i="1"/>
  <c r="CH37" i="1" s="1" a="1"/>
  <c r="CH37" i="1" s="1"/>
  <c r="BX37" i="1"/>
  <c r="BP37" i="1"/>
  <c r="BG37" i="1"/>
  <c r="AY37" i="1"/>
  <c r="AP37" i="1"/>
  <c r="R37" i="1"/>
  <c r="J37" i="1"/>
  <c r="K37" i="1" s="1" a="1"/>
  <c r="K37" i="1" s="1"/>
  <c r="B38" i="1"/>
  <c r="D38" i="1" s="1" a="1"/>
  <c r="D38" i="1" s="1"/>
  <c r="A37" i="1"/>
  <c r="EI38" i="1" l="1" a="1"/>
  <c r="EI38" i="1" s="1"/>
  <c r="FM38" i="1" a="1"/>
  <c r="FM38" i="1" s="1"/>
  <c r="EX38" i="1" a="1"/>
  <c r="EX38" i="1" s="1"/>
  <c r="DE38" i="1" a="1"/>
  <c r="DE38" i="1" s="1"/>
  <c r="DT38" i="1" a="1"/>
  <c r="DT38" i="1" s="1"/>
  <c r="CA38" i="1" a="1"/>
  <c r="CA38" i="1" s="1"/>
  <c r="CP38" i="1" a="1"/>
  <c r="CP38" i="1" s="1"/>
  <c r="BR6" i="1"/>
  <c r="BS6" i="1" s="1" a="1"/>
  <c r="BS6" i="1" s="1"/>
  <c r="BZ6" i="1"/>
  <c r="BW6" i="1"/>
  <c r="AW38" i="1" a="1"/>
  <c r="AW38" i="1" s="1"/>
  <c r="BL38" i="1" a="1"/>
  <c r="BL38" i="1" s="1"/>
  <c r="BF6" i="1"/>
  <c r="BG6" i="1"/>
  <c r="S38" i="1" a="1"/>
  <c r="S38" i="1" s="1"/>
  <c r="AH38" i="1" a="1"/>
  <c r="AH38" i="1" s="1"/>
  <c r="GA37" i="1"/>
  <c r="GB37" i="1"/>
  <c r="FI38" i="1"/>
  <c r="FX38" i="1"/>
  <c r="ET38" i="1"/>
  <c r="DP38" i="1"/>
  <c r="EE38" i="1"/>
  <c r="O38" i="1"/>
  <c r="BH38" i="1"/>
  <c r="CL38" i="1"/>
  <c r="DA38" i="1"/>
  <c r="AD38" i="1"/>
  <c r="BW38" i="1"/>
  <c r="AS38" i="1"/>
  <c r="FZ37" i="1"/>
  <c r="GD37" i="1"/>
  <c r="GC37" i="1"/>
  <c r="FL38" i="1"/>
  <c r="FC38" i="1"/>
  <c r="EL38" i="1"/>
  <c r="EC38" i="1"/>
  <c r="DU38" i="1"/>
  <c r="DD38" i="1"/>
  <c r="CU38" i="1"/>
  <c r="CD38" i="1"/>
  <c r="BU38" i="1"/>
  <c r="BM38" i="1"/>
  <c r="AV38" i="1"/>
  <c r="AM38" i="1"/>
  <c r="AE38" i="1"/>
  <c r="W38" i="1"/>
  <c r="G38" i="1"/>
  <c r="FS38" i="1"/>
  <c r="FT38" i="1" s="1" a="1"/>
  <c r="FT38" i="1" s="1"/>
  <c r="FJ38" i="1"/>
  <c r="FB38" i="1"/>
  <c r="ES38" i="1"/>
  <c r="EK38" i="1"/>
  <c r="EB38" i="1"/>
  <c r="DK38" i="1"/>
  <c r="DL38" i="1" s="1" a="1"/>
  <c r="DL38" i="1" s="1"/>
  <c r="DB38" i="1"/>
  <c r="CT38" i="1"/>
  <c r="CK38" i="1"/>
  <c r="CC38" i="1"/>
  <c r="BT38" i="1"/>
  <c r="BC38" i="1"/>
  <c r="BD38" i="1" s="1" a="1"/>
  <c r="BD38" i="1" s="1"/>
  <c r="AT38" i="1"/>
  <c r="AL38" i="1"/>
  <c r="V38" i="1"/>
  <c r="N38" i="1"/>
  <c r="F38" i="1"/>
  <c r="FR38" i="1"/>
  <c r="FA38" i="1"/>
  <c r="ER38" i="1"/>
  <c r="EJ38" i="1"/>
  <c r="DS38" i="1"/>
  <c r="DJ38" i="1"/>
  <c r="CS38" i="1"/>
  <c r="CJ38" i="1"/>
  <c r="CB38" i="1"/>
  <c r="BK38" i="1"/>
  <c r="BB38" i="1"/>
  <c r="AK38" i="1"/>
  <c r="AC38" i="1"/>
  <c r="U38" i="1"/>
  <c r="M38" i="1"/>
  <c r="E38" i="1"/>
  <c r="FY38" i="1"/>
  <c r="FQ38" i="1"/>
  <c r="FH38" i="1"/>
  <c r="EZ38" i="1"/>
  <c r="EQ38" i="1"/>
  <c r="DZ38" i="1"/>
  <c r="EA38" i="1" s="1" a="1"/>
  <c r="EA38" i="1" s="1"/>
  <c r="DQ38" i="1"/>
  <c r="DI38" i="1"/>
  <c r="CZ38" i="1"/>
  <c r="CR38" i="1"/>
  <c r="CI38" i="1"/>
  <c r="BR38" i="1"/>
  <c r="BS38" i="1" s="1" a="1"/>
  <c r="BS38" i="1" s="1"/>
  <c r="BI38" i="1"/>
  <c r="BA38" i="1"/>
  <c r="AR38" i="1"/>
  <c r="AJ38" i="1"/>
  <c r="AB38" i="1"/>
  <c r="T38" i="1"/>
  <c r="L38" i="1"/>
  <c r="FP38" i="1"/>
  <c r="FG38" i="1"/>
  <c r="EY38" i="1"/>
  <c r="EH38" i="1"/>
  <c r="DY38" i="1"/>
  <c r="DH38" i="1"/>
  <c r="CY38" i="1"/>
  <c r="CQ38" i="1"/>
  <c r="BZ38" i="1"/>
  <c r="BQ38" i="1"/>
  <c r="AZ38" i="1"/>
  <c r="AQ38" i="1"/>
  <c r="AI38" i="1"/>
  <c r="AA38" i="1"/>
  <c r="C38" i="1"/>
  <c r="FW38" i="1"/>
  <c r="FO38" i="1"/>
  <c r="FF38" i="1"/>
  <c r="EO38" i="1"/>
  <c r="EP38" i="1" s="1" a="1"/>
  <c r="EP38" i="1" s="1"/>
  <c r="EF38" i="1"/>
  <c r="DX38" i="1"/>
  <c r="DO38" i="1"/>
  <c r="DG38" i="1"/>
  <c r="CX38" i="1"/>
  <c r="CG38" i="1"/>
  <c r="CH38" i="1" s="1" a="1"/>
  <c r="CH38" i="1" s="1"/>
  <c r="BX38" i="1"/>
  <c r="BP38" i="1"/>
  <c r="BG38" i="1"/>
  <c r="AY38" i="1"/>
  <c r="AP38" i="1"/>
  <c r="R38" i="1"/>
  <c r="J38" i="1"/>
  <c r="K38" i="1" s="1" a="1"/>
  <c r="K38" i="1" s="1"/>
  <c r="FV38" i="1"/>
  <c r="FN38" i="1"/>
  <c r="EW38" i="1"/>
  <c r="EN38" i="1"/>
  <c r="DW38" i="1"/>
  <c r="DN38" i="1"/>
  <c r="DF38" i="1"/>
  <c r="CO38" i="1"/>
  <c r="CF38" i="1"/>
  <c r="BO38" i="1"/>
  <c r="BF38" i="1"/>
  <c r="AX38" i="1"/>
  <c r="AG38" i="1"/>
  <c r="Y38" i="1"/>
  <c r="Z38" i="1" s="1" a="1"/>
  <c r="Z38" i="1" s="1"/>
  <c r="Q38" i="1"/>
  <c r="AU38" i="1" s="1"/>
  <c r="BY38" i="1" s="1"/>
  <c r="DC38" i="1" s="1"/>
  <c r="EG38" i="1" s="1"/>
  <c r="FK38" i="1" s="1"/>
  <c r="I38" i="1"/>
  <c r="FU38" i="1"/>
  <c r="FD38" i="1"/>
  <c r="FE38" i="1" s="1" a="1"/>
  <c r="FE38" i="1" s="1"/>
  <c r="EU38" i="1"/>
  <c r="EM38" i="1"/>
  <c r="ED38" i="1"/>
  <c r="DV38" i="1"/>
  <c r="DM38" i="1"/>
  <c r="CV38" i="1"/>
  <c r="CW38" i="1" s="1" a="1"/>
  <c r="CW38" i="1" s="1"/>
  <c r="CM38" i="1"/>
  <c r="CE38" i="1"/>
  <c r="BV38" i="1"/>
  <c r="BN38" i="1"/>
  <c r="BE38" i="1"/>
  <c r="AN38" i="1"/>
  <c r="AO38" i="1" s="1" a="1"/>
  <c r="AO38" i="1" s="1"/>
  <c r="AF38" i="1"/>
  <c r="BJ38" i="1" s="1"/>
  <c r="CN38" i="1" s="1"/>
  <c r="DR38" i="1" s="1"/>
  <c r="EV38" i="1" s="1"/>
  <c r="X38" i="1"/>
  <c r="P38" i="1"/>
  <c r="H38" i="1"/>
  <c r="B39" i="1"/>
  <c r="D39" i="1" s="1" a="1"/>
  <c r="D39" i="1" s="1"/>
  <c r="A38" i="1"/>
  <c r="EI39" i="1" l="1" a="1"/>
  <c r="EI39" i="1" s="1"/>
  <c r="FM39" i="1" a="1"/>
  <c r="FM39" i="1" s="1"/>
  <c r="EX39" i="1" a="1"/>
  <c r="EX39" i="1" s="1"/>
  <c r="DE39" i="1" a="1"/>
  <c r="DE39" i="1" s="1"/>
  <c r="DT39" i="1" a="1"/>
  <c r="DT39" i="1" s="1"/>
  <c r="BT6" i="1"/>
  <c r="BV6" i="1" s="1"/>
  <c r="CA39" i="1" a="1"/>
  <c r="CA39" i="1" s="1"/>
  <c r="CP39" i="1" a="1"/>
  <c r="CP39" i="1" s="1"/>
  <c r="CA6" i="1" a="1"/>
  <c r="CA6" i="1" s="1"/>
  <c r="CB6" i="1" s="1"/>
  <c r="CC6" i="1" s="1"/>
  <c r="CN6" i="1" s="1"/>
  <c r="AW39" i="1" a="1"/>
  <c r="AW39" i="1" s="1"/>
  <c r="BL39" i="1" a="1"/>
  <c r="BL39" i="1" s="1"/>
  <c r="S39" i="1" a="1"/>
  <c r="S39" i="1" s="1"/>
  <c r="AH39" i="1" a="1"/>
  <c r="AH39" i="1" s="1"/>
  <c r="GA38" i="1"/>
  <c r="GB38" i="1"/>
  <c r="FI39" i="1"/>
  <c r="FX39" i="1"/>
  <c r="ET39" i="1"/>
  <c r="DP39" i="1"/>
  <c r="EE39" i="1"/>
  <c r="BH39" i="1"/>
  <c r="DA39" i="1"/>
  <c r="AD39" i="1"/>
  <c r="BW39" i="1"/>
  <c r="O39" i="1"/>
  <c r="AS39" i="1"/>
  <c r="CL39" i="1"/>
  <c r="GC38" i="1"/>
  <c r="FZ38" i="1"/>
  <c r="GD38" i="1"/>
  <c r="FR39" i="1"/>
  <c r="FA39" i="1"/>
  <c r="ER39" i="1"/>
  <c r="EJ39" i="1"/>
  <c r="DS39" i="1"/>
  <c r="DJ39" i="1"/>
  <c r="CS39" i="1"/>
  <c r="CJ39" i="1"/>
  <c r="CB39" i="1"/>
  <c r="BK39" i="1"/>
  <c r="BB39" i="1"/>
  <c r="AK39" i="1"/>
  <c r="AC39" i="1"/>
  <c r="U39" i="1"/>
  <c r="M39" i="1"/>
  <c r="E39" i="1"/>
  <c r="FY39" i="1"/>
  <c r="FQ39" i="1"/>
  <c r="FH39" i="1"/>
  <c r="EZ39" i="1"/>
  <c r="EQ39" i="1"/>
  <c r="DZ39" i="1"/>
  <c r="EA39" i="1" s="1" a="1"/>
  <c r="EA39" i="1" s="1"/>
  <c r="DQ39" i="1"/>
  <c r="DI39" i="1"/>
  <c r="CZ39" i="1"/>
  <c r="CR39" i="1"/>
  <c r="CI39" i="1"/>
  <c r="BR39" i="1"/>
  <c r="BS39" i="1" s="1" a="1"/>
  <c r="BS39" i="1" s="1"/>
  <c r="BI39" i="1"/>
  <c r="BA39" i="1"/>
  <c r="AR39" i="1"/>
  <c r="AJ39" i="1"/>
  <c r="AB39" i="1"/>
  <c r="T39" i="1"/>
  <c r="L39" i="1"/>
  <c r="FP39" i="1"/>
  <c r="FG39" i="1"/>
  <c r="EY39" i="1"/>
  <c r="EH39" i="1"/>
  <c r="DY39" i="1"/>
  <c r="DH39" i="1"/>
  <c r="CY39" i="1"/>
  <c r="CQ39" i="1"/>
  <c r="BZ39" i="1"/>
  <c r="BQ39" i="1"/>
  <c r="AZ39" i="1"/>
  <c r="AQ39" i="1"/>
  <c r="AI39" i="1"/>
  <c r="AA39" i="1"/>
  <c r="C39" i="1"/>
  <c r="FW39" i="1"/>
  <c r="FO39" i="1"/>
  <c r="FF39" i="1"/>
  <c r="EO39" i="1"/>
  <c r="EP39" i="1" s="1" a="1"/>
  <c r="EP39" i="1" s="1"/>
  <c r="EF39" i="1"/>
  <c r="DX39" i="1"/>
  <c r="DO39" i="1"/>
  <c r="DG39" i="1"/>
  <c r="CX39" i="1"/>
  <c r="CG39" i="1"/>
  <c r="CH39" i="1" s="1" a="1"/>
  <c r="CH39" i="1" s="1"/>
  <c r="BX39" i="1"/>
  <c r="BP39" i="1"/>
  <c r="BG39" i="1"/>
  <c r="AY39" i="1"/>
  <c r="AP39" i="1"/>
  <c r="R39" i="1"/>
  <c r="J39" i="1"/>
  <c r="K39" i="1" s="1" a="1"/>
  <c r="K39" i="1" s="1"/>
  <c r="FV39" i="1"/>
  <c r="FN39" i="1"/>
  <c r="EW39" i="1"/>
  <c r="EN39" i="1"/>
  <c r="DW39" i="1"/>
  <c r="DN39" i="1"/>
  <c r="DF39" i="1"/>
  <c r="CO39" i="1"/>
  <c r="CF39" i="1"/>
  <c r="BO39" i="1"/>
  <c r="BF39" i="1"/>
  <c r="AX39" i="1"/>
  <c r="AG39" i="1"/>
  <c r="Y39" i="1"/>
  <c r="Z39" i="1" s="1" a="1"/>
  <c r="Z39" i="1" s="1"/>
  <c r="Q39" i="1"/>
  <c r="AU39" i="1" s="1"/>
  <c r="BY39" i="1" s="1"/>
  <c r="DC39" i="1" s="1"/>
  <c r="EG39" i="1" s="1"/>
  <c r="FK39" i="1" s="1"/>
  <c r="I39" i="1"/>
  <c r="FU39" i="1"/>
  <c r="FD39" i="1"/>
  <c r="FE39" i="1" s="1" a="1"/>
  <c r="FE39" i="1" s="1"/>
  <c r="EU39" i="1"/>
  <c r="EM39" i="1"/>
  <c r="ED39" i="1"/>
  <c r="DV39" i="1"/>
  <c r="DM39" i="1"/>
  <c r="CV39" i="1"/>
  <c r="CW39" i="1" s="1" a="1"/>
  <c r="CW39" i="1" s="1"/>
  <c r="CM39" i="1"/>
  <c r="CE39" i="1"/>
  <c r="BV39" i="1"/>
  <c r="BN39" i="1"/>
  <c r="BE39" i="1"/>
  <c r="AN39" i="1"/>
  <c r="AO39" i="1" s="1" a="1"/>
  <c r="AO39" i="1" s="1"/>
  <c r="AF39" i="1"/>
  <c r="BJ39" i="1" s="1"/>
  <c r="CN39" i="1" s="1"/>
  <c r="DR39" i="1" s="1"/>
  <c r="EV39" i="1" s="1"/>
  <c r="X39" i="1"/>
  <c r="P39" i="1"/>
  <c r="H39" i="1"/>
  <c r="FL39" i="1"/>
  <c r="FC39" i="1"/>
  <c r="EL39" i="1"/>
  <c r="EC39" i="1"/>
  <c r="DU39" i="1"/>
  <c r="DD39" i="1"/>
  <c r="CU39" i="1"/>
  <c r="CD39" i="1"/>
  <c r="BU39" i="1"/>
  <c r="BM39" i="1"/>
  <c r="AV39" i="1"/>
  <c r="AM39" i="1"/>
  <c r="AE39" i="1"/>
  <c r="W39" i="1"/>
  <c r="G39" i="1"/>
  <c r="FS39" i="1"/>
  <c r="FT39" i="1" s="1" a="1"/>
  <c r="FT39" i="1" s="1"/>
  <c r="FJ39" i="1"/>
  <c r="FB39" i="1"/>
  <c r="ES39" i="1"/>
  <c r="EK39" i="1"/>
  <c r="EB39" i="1"/>
  <c r="DK39" i="1"/>
  <c r="DL39" i="1" s="1" a="1"/>
  <c r="DL39" i="1" s="1"/>
  <c r="DB39" i="1"/>
  <c r="CT39" i="1"/>
  <c r="CK39" i="1"/>
  <c r="CC39" i="1"/>
  <c r="BT39" i="1"/>
  <c r="BC39" i="1"/>
  <c r="BD39" i="1" s="1" a="1"/>
  <c r="BD39" i="1" s="1"/>
  <c r="AT39" i="1"/>
  <c r="AL39" i="1"/>
  <c r="V39" i="1"/>
  <c r="N39" i="1"/>
  <c r="F39" i="1"/>
  <c r="B40" i="1"/>
  <c r="D40" i="1" s="1" a="1"/>
  <c r="D40" i="1" s="1"/>
  <c r="A39" i="1"/>
  <c r="EI40" i="1" l="1" a="1"/>
  <c r="EI40" i="1" s="1"/>
  <c r="FM40" i="1" a="1"/>
  <c r="FM40" i="1" s="1"/>
  <c r="EX40" i="1" a="1"/>
  <c r="EX40" i="1" s="1"/>
  <c r="DE40" i="1" a="1"/>
  <c r="DE40" i="1" s="1"/>
  <c r="DT40" i="1" a="1"/>
  <c r="DT40" i="1" s="1"/>
  <c r="BU6" i="1"/>
  <c r="CA40" i="1" a="1"/>
  <c r="CA40" i="1" s="1"/>
  <c r="CP40" i="1" a="1"/>
  <c r="CP40" i="1" s="1"/>
  <c r="CL6" i="1"/>
  <c r="CG6" i="1"/>
  <c r="CO6" i="1"/>
  <c r="AW40" i="1" a="1"/>
  <c r="AW40" i="1" s="1"/>
  <c r="BL40" i="1" a="1"/>
  <c r="BL40" i="1" s="1"/>
  <c r="S40" i="1" a="1"/>
  <c r="S40" i="1" s="1"/>
  <c r="AH40" i="1" a="1"/>
  <c r="AH40" i="1" s="1"/>
  <c r="GA39" i="1"/>
  <c r="GB39" i="1"/>
  <c r="FI40" i="1"/>
  <c r="FX40" i="1"/>
  <c r="ET40" i="1"/>
  <c r="DP40" i="1"/>
  <c r="DA40" i="1"/>
  <c r="AD40" i="1"/>
  <c r="BW40" i="1"/>
  <c r="AS40" i="1"/>
  <c r="BH40" i="1"/>
  <c r="EE40" i="1"/>
  <c r="CL40" i="1"/>
  <c r="O40" i="1"/>
  <c r="FP40" i="1"/>
  <c r="FG40" i="1"/>
  <c r="EY40" i="1"/>
  <c r="EH40" i="1"/>
  <c r="DY40" i="1"/>
  <c r="DH40" i="1"/>
  <c r="CY40" i="1"/>
  <c r="CQ40" i="1"/>
  <c r="BZ40" i="1"/>
  <c r="BQ40" i="1"/>
  <c r="AZ40" i="1"/>
  <c r="AQ40" i="1"/>
  <c r="AI40" i="1"/>
  <c r="AA40" i="1"/>
  <c r="C40" i="1"/>
  <c r="FW40" i="1"/>
  <c r="FO40" i="1"/>
  <c r="FF40" i="1"/>
  <c r="EO40" i="1"/>
  <c r="EP40" i="1" s="1" a="1"/>
  <c r="EP40" i="1" s="1"/>
  <c r="EF40" i="1"/>
  <c r="DX40" i="1"/>
  <c r="DO40" i="1"/>
  <c r="DG40" i="1"/>
  <c r="CX40" i="1"/>
  <c r="CG40" i="1"/>
  <c r="CH40" i="1" s="1" a="1"/>
  <c r="CH40" i="1" s="1"/>
  <c r="BX40" i="1"/>
  <c r="BP40" i="1"/>
  <c r="BG40" i="1"/>
  <c r="AY40" i="1"/>
  <c r="AP40" i="1"/>
  <c r="R40" i="1"/>
  <c r="J40" i="1"/>
  <c r="K40" i="1" s="1" a="1"/>
  <c r="K40" i="1" s="1"/>
  <c r="FV40" i="1"/>
  <c r="FN40" i="1"/>
  <c r="EW40" i="1"/>
  <c r="EN40" i="1"/>
  <c r="DW40" i="1"/>
  <c r="DN40" i="1"/>
  <c r="DF40" i="1"/>
  <c r="CO40" i="1"/>
  <c r="CF40" i="1"/>
  <c r="BO40" i="1"/>
  <c r="BF40" i="1"/>
  <c r="AX40" i="1"/>
  <c r="AG40" i="1"/>
  <c r="Y40" i="1"/>
  <c r="Z40" i="1" s="1" a="1"/>
  <c r="Z40" i="1" s="1"/>
  <c r="Q40" i="1"/>
  <c r="AU40" i="1" s="1"/>
  <c r="BY40" i="1" s="1"/>
  <c r="DC40" i="1" s="1"/>
  <c r="EG40" i="1" s="1"/>
  <c r="FK40" i="1" s="1"/>
  <c r="I40" i="1"/>
  <c r="FU40" i="1"/>
  <c r="FD40" i="1"/>
  <c r="FE40" i="1" s="1" a="1"/>
  <c r="FE40" i="1" s="1"/>
  <c r="EU40" i="1"/>
  <c r="EM40" i="1"/>
  <c r="ED40" i="1"/>
  <c r="DV40" i="1"/>
  <c r="DM40" i="1"/>
  <c r="CV40" i="1"/>
  <c r="CW40" i="1" s="1" a="1"/>
  <c r="CW40" i="1" s="1"/>
  <c r="CM40" i="1"/>
  <c r="CE40" i="1"/>
  <c r="BV40" i="1"/>
  <c r="BN40" i="1"/>
  <c r="BE40" i="1"/>
  <c r="AN40" i="1"/>
  <c r="AO40" i="1" s="1" a="1"/>
  <c r="AO40" i="1" s="1"/>
  <c r="AF40" i="1"/>
  <c r="BJ40" i="1" s="1"/>
  <c r="CN40" i="1" s="1"/>
  <c r="DR40" i="1" s="1"/>
  <c r="EV40" i="1" s="1"/>
  <c r="X40" i="1"/>
  <c r="P40" i="1"/>
  <c r="H40" i="1"/>
  <c r="FL40" i="1"/>
  <c r="FC40" i="1"/>
  <c r="EL40" i="1"/>
  <c r="EC40" i="1"/>
  <c r="DU40" i="1"/>
  <c r="DD40" i="1"/>
  <c r="CU40" i="1"/>
  <c r="CD40" i="1"/>
  <c r="BU40" i="1"/>
  <c r="BM40" i="1"/>
  <c r="AV40" i="1"/>
  <c r="AM40" i="1"/>
  <c r="AE40" i="1"/>
  <c r="W40" i="1"/>
  <c r="G40" i="1"/>
  <c r="FS40" i="1"/>
  <c r="FT40" i="1" s="1" a="1"/>
  <c r="FT40" i="1" s="1"/>
  <c r="FJ40" i="1"/>
  <c r="FB40" i="1"/>
  <c r="ES40" i="1"/>
  <c r="EK40" i="1"/>
  <c r="EB40" i="1"/>
  <c r="DK40" i="1"/>
  <c r="DL40" i="1" s="1" a="1"/>
  <c r="DL40" i="1" s="1"/>
  <c r="DB40" i="1"/>
  <c r="CT40" i="1"/>
  <c r="CK40" i="1"/>
  <c r="CC40" i="1"/>
  <c r="BT40" i="1"/>
  <c r="BC40" i="1"/>
  <c r="BD40" i="1" s="1" a="1"/>
  <c r="BD40" i="1" s="1"/>
  <c r="AT40" i="1"/>
  <c r="AL40" i="1"/>
  <c r="V40" i="1"/>
  <c r="N40" i="1"/>
  <c r="F40" i="1"/>
  <c r="FR40" i="1"/>
  <c r="FA40" i="1"/>
  <c r="ER40" i="1"/>
  <c r="EJ40" i="1"/>
  <c r="DS40" i="1"/>
  <c r="DJ40" i="1"/>
  <c r="CS40" i="1"/>
  <c r="CJ40" i="1"/>
  <c r="CB40" i="1"/>
  <c r="BK40" i="1"/>
  <c r="BB40" i="1"/>
  <c r="AK40" i="1"/>
  <c r="AC40" i="1"/>
  <c r="U40" i="1"/>
  <c r="M40" i="1"/>
  <c r="E40" i="1"/>
  <c r="FY40" i="1"/>
  <c r="FQ40" i="1"/>
  <c r="FH40" i="1"/>
  <c r="EZ40" i="1"/>
  <c r="EQ40" i="1"/>
  <c r="DZ40" i="1"/>
  <c r="EA40" i="1" s="1" a="1"/>
  <c r="EA40" i="1" s="1"/>
  <c r="DQ40" i="1"/>
  <c r="DI40" i="1"/>
  <c r="CZ40" i="1"/>
  <c r="CR40" i="1"/>
  <c r="CI40" i="1"/>
  <c r="BR40" i="1"/>
  <c r="BS40" i="1" s="1" a="1"/>
  <c r="BS40" i="1" s="1"/>
  <c r="BI40" i="1"/>
  <c r="BA40" i="1"/>
  <c r="AR40" i="1"/>
  <c r="AJ40" i="1"/>
  <c r="AB40" i="1"/>
  <c r="T40" i="1"/>
  <c r="L40" i="1"/>
  <c r="GC39" i="1"/>
  <c r="FZ39" i="1"/>
  <c r="GD39" i="1"/>
  <c r="B41" i="1"/>
  <c r="D41" i="1" s="1" a="1"/>
  <c r="D41" i="1" s="1"/>
  <c r="A40" i="1"/>
  <c r="EI41" i="1" l="1" a="1"/>
  <c r="EI41" i="1" s="1"/>
  <c r="FM41" i="1" a="1"/>
  <c r="FM41" i="1" s="1"/>
  <c r="EX41" i="1" a="1"/>
  <c r="EX41" i="1" s="1"/>
  <c r="CH6" i="1" a="1"/>
  <c r="CH6" i="1" s="1"/>
  <c r="CI6" i="1" s="1"/>
  <c r="DE41" i="1" a="1"/>
  <c r="DE41" i="1" s="1"/>
  <c r="DT41" i="1" a="1"/>
  <c r="DT41" i="1" s="1"/>
  <c r="CP6" i="1" a="1"/>
  <c r="CP6" i="1" s="1"/>
  <c r="CQ6" i="1" s="1"/>
  <c r="CR6" i="1" s="1"/>
  <c r="DC6" i="1" s="1"/>
  <c r="CA41" i="1" a="1"/>
  <c r="CA41" i="1" s="1"/>
  <c r="CP41" i="1" a="1"/>
  <c r="CP41" i="1" s="1"/>
  <c r="AW41" i="1" a="1"/>
  <c r="AW41" i="1" s="1"/>
  <c r="BL41" i="1" a="1"/>
  <c r="BL41" i="1" s="1"/>
  <c r="S41" i="1" a="1"/>
  <c r="S41" i="1" s="1"/>
  <c r="AH41" i="1" a="1"/>
  <c r="AH41" i="1" s="1"/>
  <c r="GA40" i="1"/>
  <c r="GB40" i="1"/>
  <c r="FX41" i="1"/>
  <c r="ET41" i="1"/>
  <c r="DP41" i="1"/>
  <c r="FI41" i="1"/>
  <c r="EE41" i="1"/>
  <c r="AD41" i="1"/>
  <c r="BW41" i="1"/>
  <c r="AS41" i="1"/>
  <c r="CL41" i="1"/>
  <c r="DA41" i="1"/>
  <c r="O41" i="1"/>
  <c r="BH41" i="1"/>
  <c r="GC40" i="1"/>
  <c r="FZ40" i="1"/>
  <c r="GD40" i="1"/>
  <c r="FV41" i="1"/>
  <c r="FN41" i="1"/>
  <c r="EW41" i="1"/>
  <c r="EN41" i="1"/>
  <c r="DW41" i="1"/>
  <c r="DN41" i="1"/>
  <c r="DF41" i="1"/>
  <c r="CO41" i="1"/>
  <c r="CF41" i="1"/>
  <c r="BO41" i="1"/>
  <c r="BF41" i="1"/>
  <c r="AX41" i="1"/>
  <c r="AG41" i="1"/>
  <c r="Y41" i="1"/>
  <c r="Z41" i="1" s="1" a="1"/>
  <c r="Z41" i="1" s="1"/>
  <c r="Q41" i="1"/>
  <c r="AU41" i="1" s="1"/>
  <c r="BY41" i="1" s="1"/>
  <c r="DC41" i="1" s="1"/>
  <c r="EG41" i="1" s="1"/>
  <c r="FK41" i="1" s="1"/>
  <c r="I41" i="1"/>
  <c r="FU41" i="1"/>
  <c r="FD41" i="1"/>
  <c r="FE41" i="1" s="1" a="1"/>
  <c r="FE41" i="1" s="1"/>
  <c r="EU41" i="1"/>
  <c r="EM41" i="1"/>
  <c r="ED41" i="1"/>
  <c r="DV41" i="1"/>
  <c r="DM41" i="1"/>
  <c r="CV41" i="1"/>
  <c r="CW41" i="1" s="1" a="1"/>
  <c r="CW41" i="1" s="1"/>
  <c r="CM41" i="1"/>
  <c r="CE41" i="1"/>
  <c r="BV41" i="1"/>
  <c r="BN41" i="1"/>
  <c r="BE41" i="1"/>
  <c r="AN41" i="1"/>
  <c r="AO41" i="1" s="1" a="1"/>
  <c r="AO41" i="1" s="1"/>
  <c r="AF41" i="1"/>
  <c r="BJ41" i="1" s="1"/>
  <c r="CN41" i="1" s="1"/>
  <c r="DR41" i="1" s="1"/>
  <c r="EV41" i="1" s="1"/>
  <c r="X41" i="1"/>
  <c r="P41" i="1"/>
  <c r="H41" i="1"/>
  <c r="FL41" i="1"/>
  <c r="FC41" i="1"/>
  <c r="EL41" i="1"/>
  <c r="EC41" i="1"/>
  <c r="DU41" i="1"/>
  <c r="DD41" i="1"/>
  <c r="CU41" i="1"/>
  <c r="CD41" i="1"/>
  <c r="BU41" i="1"/>
  <c r="BM41" i="1"/>
  <c r="AV41" i="1"/>
  <c r="AM41" i="1"/>
  <c r="AE41" i="1"/>
  <c r="W41" i="1"/>
  <c r="G41" i="1"/>
  <c r="FS41" i="1"/>
  <c r="FT41" i="1" s="1" a="1"/>
  <c r="FT41" i="1" s="1"/>
  <c r="FJ41" i="1"/>
  <c r="FB41" i="1"/>
  <c r="ES41" i="1"/>
  <c r="EK41" i="1"/>
  <c r="EB41" i="1"/>
  <c r="DK41" i="1"/>
  <c r="DL41" i="1" s="1" a="1"/>
  <c r="DL41" i="1" s="1"/>
  <c r="DB41" i="1"/>
  <c r="CT41" i="1"/>
  <c r="CK41" i="1"/>
  <c r="CC41" i="1"/>
  <c r="BT41" i="1"/>
  <c r="BC41" i="1"/>
  <c r="BD41" i="1" s="1" a="1"/>
  <c r="BD41" i="1" s="1"/>
  <c r="AT41" i="1"/>
  <c r="AL41" i="1"/>
  <c r="V41" i="1"/>
  <c r="N41" i="1"/>
  <c r="F41" i="1"/>
  <c r="FR41" i="1"/>
  <c r="FA41" i="1"/>
  <c r="ER41" i="1"/>
  <c r="EJ41" i="1"/>
  <c r="DS41" i="1"/>
  <c r="DJ41" i="1"/>
  <c r="CS41" i="1"/>
  <c r="CJ41" i="1"/>
  <c r="CB41" i="1"/>
  <c r="BK41" i="1"/>
  <c r="BB41" i="1"/>
  <c r="AK41" i="1"/>
  <c r="AC41" i="1"/>
  <c r="U41" i="1"/>
  <c r="M41" i="1"/>
  <c r="E41" i="1"/>
  <c r="FY41" i="1"/>
  <c r="FQ41" i="1"/>
  <c r="FH41" i="1"/>
  <c r="EZ41" i="1"/>
  <c r="EQ41" i="1"/>
  <c r="DZ41" i="1"/>
  <c r="EA41" i="1" s="1" a="1"/>
  <c r="EA41" i="1" s="1"/>
  <c r="DQ41" i="1"/>
  <c r="DI41" i="1"/>
  <c r="CZ41" i="1"/>
  <c r="CR41" i="1"/>
  <c r="CI41" i="1"/>
  <c r="BR41" i="1"/>
  <c r="BS41" i="1" s="1" a="1"/>
  <c r="BS41" i="1" s="1"/>
  <c r="BI41" i="1"/>
  <c r="BA41" i="1"/>
  <c r="AR41" i="1"/>
  <c r="AJ41" i="1"/>
  <c r="AB41" i="1"/>
  <c r="T41" i="1"/>
  <c r="L41" i="1"/>
  <c r="FP41" i="1"/>
  <c r="FG41" i="1"/>
  <c r="EY41" i="1"/>
  <c r="EH41" i="1"/>
  <c r="DY41" i="1"/>
  <c r="DH41" i="1"/>
  <c r="CY41" i="1"/>
  <c r="CQ41" i="1"/>
  <c r="BZ41" i="1"/>
  <c r="BQ41" i="1"/>
  <c r="AZ41" i="1"/>
  <c r="AQ41" i="1"/>
  <c r="AI41" i="1"/>
  <c r="AA41" i="1"/>
  <c r="C41" i="1"/>
  <c r="FW41" i="1"/>
  <c r="FO41" i="1"/>
  <c r="FF41" i="1"/>
  <c r="EO41" i="1"/>
  <c r="EP41" i="1" s="1" a="1"/>
  <c r="EP41" i="1" s="1"/>
  <c r="EF41" i="1"/>
  <c r="DX41" i="1"/>
  <c r="DO41" i="1"/>
  <c r="DG41" i="1"/>
  <c r="CX41" i="1"/>
  <c r="CG41" i="1"/>
  <c r="CH41" i="1" s="1" a="1"/>
  <c r="CH41" i="1" s="1"/>
  <c r="BX41" i="1"/>
  <c r="BP41" i="1"/>
  <c r="BG41" i="1"/>
  <c r="AY41" i="1"/>
  <c r="AP41" i="1"/>
  <c r="R41" i="1"/>
  <c r="J41" i="1"/>
  <c r="K41" i="1" s="1" a="1"/>
  <c r="K41" i="1" s="1"/>
  <c r="B42" i="1"/>
  <c r="D42" i="1" s="1" a="1"/>
  <c r="D42" i="1" s="1"/>
  <c r="A41" i="1"/>
  <c r="EI42" i="1" l="1" a="1"/>
  <c r="EI42" i="1" s="1"/>
  <c r="FM42" i="1" a="1"/>
  <c r="FM42" i="1" s="1"/>
  <c r="CJ6" i="1"/>
  <c r="CK6" i="1"/>
  <c r="EX42" i="1" a="1"/>
  <c r="EX42" i="1" s="1"/>
  <c r="DE42" i="1" a="1"/>
  <c r="DE42" i="1" s="1"/>
  <c r="DT42" i="1" a="1"/>
  <c r="DT42" i="1" s="1"/>
  <c r="DA6" i="1"/>
  <c r="CV6" i="1"/>
  <c r="DD6" i="1"/>
  <c r="CA42" i="1" a="1"/>
  <c r="CA42" i="1" s="1"/>
  <c r="CP42" i="1" a="1"/>
  <c r="CP42" i="1" s="1"/>
  <c r="AW42" i="1" a="1"/>
  <c r="AW42" i="1" s="1"/>
  <c r="BL42" i="1" a="1"/>
  <c r="BL42" i="1" s="1"/>
  <c r="S42" i="1" a="1"/>
  <c r="S42" i="1" s="1"/>
  <c r="AH42" i="1" a="1"/>
  <c r="AH42" i="1" s="1"/>
  <c r="GA41" i="1"/>
  <c r="GB41" i="1"/>
  <c r="FX42" i="1"/>
  <c r="ET42" i="1"/>
  <c r="FI42" i="1"/>
  <c r="DP42" i="1"/>
  <c r="EE42" i="1"/>
  <c r="BW42" i="1"/>
  <c r="AS42" i="1"/>
  <c r="CL42" i="1"/>
  <c r="AD42" i="1"/>
  <c r="O42" i="1"/>
  <c r="BH42" i="1"/>
  <c r="DA42" i="1"/>
  <c r="FZ41" i="1"/>
  <c r="GD41" i="1"/>
  <c r="GC41" i="1"/>
  <c r="FL42" i="1"/>
  <c r="FC42" i="1"/>
  <c r="EL42" i="1"/>
  <c r="EC42" i="1"/>
  <c r="DU42" i="1"/>
  <c r="DD42" i="1"/>
  <c r="CU42" i="1"/>
  <c r="CD42" i="1"/>
  <c r="BU42" i="1"/>
  <c r="BM42" i="1"/>
  <c r="AV42" i="1"/>
  <c r="AM42" i="1"/>
  <c r="AE42" i="1"/>
  <c r="W42" i="1"/>
  <c r="G42" i="1"/>
  <c r="FS42" i="1"/>
  <c r="FT42" i="1" s="1" a="1"/>
  <c r="FT42" i="1" s="1"/>
  <c r="FJ42" i="1"/>
  <c r="FB42" i="1"/>
  <c r="ES42" i="1"/>
  <c r="EK42" i="1"/>
  <c r="EB42" i="1"/>
  <c r="DK42" i="1"/>
  <c r="DL42" i="1" s="1" a="1"/>
  <c r="DL42" i="1" s="1"/>
  <c r="DB42" i="1"/>
  <c r="CT42" i="1"/>
  <c r="CK42" i="1"/>
  <c r="CC42" i="1"/>
  <c r="BT42" i="1"/>
  <c r="BC42" i="1"/>
  <c r="BD42" i="1" s="1" a="1"/>
  <c r="BD42" i="1" s="1"/>
  <c r="AT42" i="1"/>
  <c r="AL42" i="1"/>
  <c r="V42" i="1"/>
  <c r="N42" i="1"/>
  <c r="F42" i="1"/>
  <c r="FR42" i="1"/>
  <c r="FA42" i="1"/>
  <c r="ER42" i="1"/>
  <c r="EJ42" i="1"/>
  <c r="DS42" i="1"/>
  <c r="DJ42" i="1"/>
  <c r="CS42" i="1"/>
  <c r="CJ42" i="1"/>
  <c r="CB42" i="1"/>
  <c r="BK42" i="1"/>
  <c r="BB42" i="1"/>
  <c r="AK42" i="1"/>
  <c r="AC42" i="1"/>
  <c r="U42" i="1"/>
  <c r="M42" i="1"/>
  <c r="E42" i="1"/>
  <c r="FY42" i="1"/>
  <c r="FQ42" i="1"/>
  <c r="FH42" i="1"/>
  <c r="EZ42" i="1"/>
  <c r="EQ42" i="1"/>
  <c r="DZ42" i="1"/>
  <c r="EA42" i="1" s="1" a="1"/>
  <c r="EA42" i="1" s="1"/>
  <c r="DQ42" i="1"/>
  <c r="DI42" i="1"/>
  <c r="CZ42" i="1"/>
  <c r="CR42" i="1"/>
  <c r="CI42" i="1"/>
  <c r="BR42" i="1"/>
  <c r="BS42" i="1" s="1" a="1"/>
  <c r="BS42" i="1" s="1"/>
  <c r="BI42" i="1"/>
  <c r="BA42" i="1"/>
  <c r="AR42" i="1"/>
  <c r="AJ42" i="1"/>
  <c r="AB42" i="1"/>
  <c r="T42" i="1"/>
  <c r="L42" i="1"/>
  <c r="FP42" i="1"/>
  <c r="FG42" i="1"/>
  <c r="EY42" i="1"/>
  <c r="EH42" i="1"/>
  <c r="DY42" i="1"/>
  <c r="DH42" i="1"/>
  <c r="CY42" i="1"/>
  <c r="CQ42" i="1"/>
  <c r="BZ42" i="1"/>
  <c r="BQ42" i="1"/>
  <c r="AZ42" i="1"/>
  <c r="AQ42" i="1"/>
  <c r="AI42" i="1"/>
  <c r="AA42" i="1"/>
  <c r="C42" i="1"/>
  <c r="FW42" i="1"/>
  <c r="FO42" i="1"/>
  <c r="FF42" i="1"/>
  <c r="EO42" i="1"/>
  <c r="EP42" i="1" s="1" a="1"/>
  <c r="EP42" i="1" s="1"/>
  <c r="EF42" i="1"/>
  <c r="DX42" i="1"/>
  <c r="DO42" i="1"/>
  <c r="DG42" i="1"/>
  <c r="CX42" i="1"/>
  <c r="CG42" i="1"/>
  <c r="CH42" i="1" s="1" a="1"/>
  <c r="CH42" i="1" s="1"/>
  <c r="BX42" i="1"/>
  <c r="BP42" i="1"/>
  <c r="BG42" i="1"/>
  <c r="AY42" i="1"/>
  <c r="AP42" i="1"/>
  <c r="R42" i="1"/>
  <c r="J42" i="1"/>
  <c r="K42" i="1" s="1" a="1"/>
  <c r="K42" i="1" s="1"/>
  <c r="FV42" i="1"/>
  <c r="FN42" i="1"/>
  <c r="EW42" i="1"/>
  <c r="EN42" i="1"/>
  <c r="DW42" i="1"/>
  <c r="DN42" i="1"/>
  <c r="DF42" i="1"/>
  <c r="CO42" i="1"/>
  <c r="CF42" i="1"/>
  <c r="BO42" i="1"/>
  <c r="BF42" i="1"/>
  <c r="AX42" i="1"/>
  <c r="AG42" i="1"/>
  <c r="Y42" i="1"/>
  <c r="Z42" i="1" s="1" a="1"/>
  <c r="Z42" i="1" s="1"/>
  <c r="Q42" i="1"/>
  <c r="AU42" i="1" s="1"/>
  <c r="BY42" i="1" s="1"/>
  <c r="DC42" i="1" s="1"/>
  <c r="EG42" i="1" s="1"/>
  <c r="FK42" i="1" s="1"/>
  <c r="I42" i="1"/>
  <c r="FU42" i="1"/>
  <c r="FD42" i="1"/>
  <c r="FE42" i="1" s="1" a="1"/>
  <c r="FE42" i="1" s="1"/>
  <c r="EU42" i="1"/>
  <c r="EM42" i="1"/>
  <c r="ED42" i="1"/>
  <c r="DV42" i="1"/>
  <c r="DM42" i="1"/>
  <c r="CV42" i="1"/>
  <c r="CW42" i="1" s="1" a="1"/>
  <c r="CW42" i="1" s="1"/>
  <c r="CM42" i="1"/>
  <c r="CE42" i="1"/>
  <c r="BV42" i="1"/>
  <c r="BN42" i="1"/>
  <c r="BE42" i="1"/>
  <c r="AN42" i="1"/>
  <c r="AO42" i="1" s="1" a="1"/>
  <c r="AO42" i="1" s="1"/>
  <c r="AF42" i="1"/>
  <c r="BJ42" i="1" s="1"/>
  <c r="CN42" i="1" s="1"/>
  <c r="DR42" i="1" s="1"/>
  <c r="EV42" i="1" s="1"/>
  <c r="X42" i="1"/>
  <c r="P42" i="1"/>
  <c r="H42" i="1"/>
  <c r="B43" i="1"/>
  <c r="D43" i="1" s="1" a="1"/>
  <c r="D43" i="1" s="1"/>
  <c r="A42" i="1"/>
  <c r="EI43" i="1" l="1" a="1"/>
  <c r="EI43" i="1" s="1"/>
  <c r="FM43" i="1" a="1"/>
  <c r="FM43" i="1" s="1"/>
  <c r="EX43" i="1" a="1"/>
  <c r="EX43" i="1" s="1"/>
  <c r="DE43" i="1" a="1"/>
  <c r="DE43" i="1" s="1"/>
  <c r="DT43" i="1" a="1"/>
  <c r="DT43" i="1" s="1"/>
  <c r="DE6" i="1" a="1"/>
  <c r="DE6" i="1" s="1"/>
  <c r="CA43" i="1" a="1"/>
  <c r="CA43" i="1" s="1"/>
  <c r="CP43" i="1" a="1"/>
  <c r="CP43" i="1" s="1"/>
  <c r="CW6" i="1" a="1"/>
  <c r="CW6" i="1" s="1"/>
  <c r="CX6" i="1" s="1"/>
  <c r="AW43" i="1" a="1"/>
  <c r="AW43" i="1" s="1"/>
  <c r="BL43" i="1" a="1"/>
  <c r="BL43" i="1" s="1"/>
  <c r="S43" i="1" a="1"/>
  <c r="S43" i="1" s="1"/>
  <c r="AH43" i="1" a="1"/>
  <c r="AH43" i="1" s="1"/>
  <c r="GA42" i="1"/>
  <c r="GB42" i="1"/>
  <c r="FX43" i="1"/>
  <c r="ET43" i="1"/>
  <c r="FI43" i="1"/>
  <c r="EE43" i="1"/>
  <c r="DP43" i="1"/>
  <c r="AS43" i="1"/>
  <c r="CL43" i="1"/>
  <c r="O43" i="1"/>
  <c r="BH43" i="1"/>
  <c r="DA43" i="1"/>
  <c r="AD43" i="1"/>
  <c r="BW43" i="1"/>
  <c r="FR43" i="1"/>
  <c r="FA43" i="1"/>
  <c r="ER43" i="1"/>
  <c r="EJ43" i="1"/>
  <c r="DS43" i="1"/>
  <c r="DJ43" i="1"/>
  <c r="CS43" i="1"/>
  <c r="CJ43" i="1"/>
  <c r="CB43" i="1"/>
  <c r="BK43" i="1"/>
  <c r="BB43" i="1"/>
  <c r="AK43" i="1"/>
  <c r="AC43" i="1"/>
  <c r="U43" i="1"/>
  <c r="M43" i="1"/>
  <c r="E43" i="1"/>
  <c r="FY43" i="1"/>
  <c r="FQ43" i="1"/>
  <c r="FH43" i="1"/>
  <c r="EZ43" i="1"/>
  <c r="EQ43" i="1"/>
  <c r="DZ43" i="1"/>
  <c r="EA43" i="1" s="1" a="1"/>
  <c r="EA43" i="1" s="1"/>
  <c r="DQ43" i="1"/>
  <c r="DI43" i="1"/>
  <c r="CZ43" i="1"/>
  <c r="CR43" i="1"/>
  <c r="CI43" i="1"/>
  <c r="BR43" i="1"/>
  <c r="BS43" i="1" s="1" a="1"/>
  <c r="BS43" i="1" s="1"/>
  <c r="BI43" i="1"/>
  <c r="BA43" i="1"/>
  <c r="AR43" i="1"/>
  <c r="AJ43" i="1"/>
  <c r="AB43" i="1"/>
  <c r="T43" i="1"/>
  <c r="L43" i="1"/>
  <c r="FP43" i="1"/>
  <c r="FG43" i="1"/>
  <c r="EY43" i="1"/>
  <c r="EH43" i="1"/>
  <c r="DY43" i="1"/>
  <c r="DH43" i="1"/>
  <c r="CY43" i="1"/>
  <c r="CQ43" i="1"/>
  <c r="BZ43" i="1"/>
  <c r="BQ43" i="1"/>
  <c r="AZ43" i="1"/>
  <c r="AQ43" i="1"/>
  <c r="AI43" i="1"/>
  <c r="AA43" i="1"/>
  <c r="C43" i="1"/>
  <c r="FW43" i="1"/>
  <c r="FO43" i="1"/>
  <c r="FF43" i="1"/>
  <c r="EO43" i="1"/>
  <c r="EP43" i="1" s="1" a="1"/>
  <c r="EP43" i="1" s="1"/>
  <c r="EF43" i="1"/>
  <c r="DX43" i="1"/>
  <c r="DO43" i="1"/>
  <c r="DG43" i="1"/>
  <c r="CX43" i="1"/>
  <c r="CG43" i="1"/>
  <c r="CH43" i="1" s="1" a="1"/>
  <c r="CH43" i="1" s="1"/>
  <c r="BX43" i="1"/>
  <c r="BP43" i="1"/>
  <c r="BG43" i="1"/>
  <c r="AY43" i="1"/>
  <c r="AP43" i="1"/>
  <c r="R43" i="1"/>
  <c r="J43" i="1"/>
  <c r="K43" i="1" s="1" a="1"/>
  <c r="K43" i="1" s="1"/>
  <c r="FV43" i="1"/>
  <c r="FN43" i="1"/>
  <c r="EW43" i="1"/>
  <c r="EN43" i="1"/>
  <c r="DW43" i="1"/>
  <c r="DN43" i="1"/>
  <c r="DF43" i="1"/>
  <c r="CO43" i="1"/>
  <c r="CF43" i="1"/>
  <c r="BO43" i="1"/>
  <c r="BF43" i="1"/>
  <c r="AX43" i="1"/>
  <c r="AG43" i="1"/>
  <c r="Y43" i="1"/>
  <c r="Z43" i="1" s="1" a="1"/>
  <c r="Z43" i="1" s="1"/>
  <c r="Q43" i="1"/>
  <c r="AU43" i="1" s="1"/>
  <c r="BY43" i="1" s="1"/>
  <c r="DC43" i="1" s="1"/>
  <c r="EG43" i="1" s="1"/>
  <c r="FK43" i="1" s="1"/>
  <c r="I43" i="1"/>
  <c r="FU43" i="1"/>
  <c r="FD43" i="1"/>
  <c r="FE43" i="1" s="1" a="1"/>
  <c r="FE43" i="1" s="1"/>
  <c r="EU43" i="1"/>
  <c r="EM43" i="1"/>
  <c r="ED43" i="1"/>
  <c r="DV43" i="1"/>
  <c r="DM43" i="1"/>
  <c r="CV43" i="1"/>
  <c r="CW43" i="1" s="1" a="1"/>
  <c r="CW43" i="1" s="1"/>
  <c r="CM43" i="1"/>
  <c r="CE43" i="1"/>
  <c r="BV43" i="1"/>
  <c r="BN43" i="1"/>
  <c r="BE43" i="1"/>
  <c r="AN43" i="1"/>
  <c r="AO43" i="1" s="1" a="1"/>
  <c r="AO43" i="1" s="1"/>
  <c r="AF43" i="1"/>
  <c r="BJ43" i="1" s="1"/>
  <c r="CN43" i="1" s="1"/>
  <c r="DR43" i="1" s="1"/>
  <c r="EV43" i="1" s="1"/>
  <c r="X43" i="1"/>
  <c r="P43" i="1"/>
  <c r="H43" i="1"/>
  <c r="FL43" i="1"/>
  <c r="FC43" i="1"/>
  <c r="EL43" i="1"/>
  <c r="EC43" i="1"/>
  <c r="DU43" i="1"/>
  <c r="DD43" i="1"/>
  <c r="CU43" i="1"/>
  <c r="CD43" i="1"/>
  <c r="BU43" i="1"/>
  <c r="BM43" i="1"/>
  <c r="AV43" i="1"/>
  <c r="AM43" i="1"/>
  <c r="AE43" i="1"/>
  <c r="W43" i="1"/>
  <c r="G43" i="1"/>
  <c r="FS43" i="1"/>
  <c r="FT43" i="1" s="1" a="1"/>
  <c r="FT43" i="1" s="1"/>
  <c r="FJ43" i="1"/>
  <c r="FB43" i="1"/>
  <c r="ES43" i="1"/>
  <c r="EK43" i="1"/>
  <c r="EB43" i="1"/>
  <c r="DK43" i="1"/>
  <c r="DL43" i="1" s="1" a="1"/>
  <c r="DL43" i="1" s="1"/>
  <c r="DB43" i="1"/>
  <c r="CT43" i="1"/>
  <c r="CK43" i="1"/>
  <c r="CC43" i="1"/>
  <c r="BT43" i="1"/>
  <c r="BC43" i="1"/>
  <c r="BD43" i="1" s="1" a="1"/>
  <c r="BD43" i="1" s="1"/>
  <c r="AT43" i="1"/>
  <c r="AL43" i="1"/>
  <c r="V43" i="1"/>
  <c r="N43" i="1"/>
  <c r="F43" i="1"/>
  <c r="FZ42" i="1"/>
  <c r="GC42" i="1"/>
  <c r="GD42" i="1"/>
  <c r="B44" i="1"/>
  <c r="D44" i="1" s="1" a="1"/>
  <c r="D44" i="1" s="1"/>
  <c r="A43" i="1"/>
  <c r="EI44" i="1" l="1" a="1"/>
  <c r="EI44" i="1" s="1"/>
  <c r="FM44" i="1" a="1"/>
  <c r="FM44" i="1" s="1"/>
  <c r="EX44" i="1" a="1"/>
  <c r="EX44" i="1" s="1"/>
  <c r="DE44" i="1" a="1"/>
  <c r="DE44" i="1" s="1"/>
  <c r="DT44" i="1" a="1"/>
  <c r="DT44" i="1" s="1"/>
  <c r="DF6" i="1"/>
  <c r="DG6" i="1" s="1"/>
  <c r="DR6" i="1" s="1"/>
  <c r="CY6" i="1"/>
  <c r="CZ6" i="1"/>
  <c r="CA44" i="1" a="1"/>
  <c r="CA44" i="1" s="1"/>
  <c r="CP44" i="1" a="1"/>
  <c r="CP44" i="1" s="1"/>
  <c r="AW44" i="1" a="1"/>
  <c r="AW44" i="1" s="1"/>
  <c r="BL44" i="1" a="1"/>
  <c r="BL44" i="1" s="1"/>
  <c r="S44" i="1" a="1"/>
  <c r="S44" i="1" s="1"/>
  <c r="AH44" i="1" a="1"/>
  <c r="AH44" i="1" s="1"/>
  <c r="GA43" i="1"/>
  <c r="GB43" i="1"/>
  <c r="ET44" i="1"/>
  <c r="FI44" i="1"/>
  <c r="EE44" i="1"/>
  <c r="FX44" i="1"/>
  <c r="DP44" i="1"/>
  <c r="AS44" i="1"/>
  <c r="CL44" i="1"/>
  <c r="O44" i="1"/>
  <c r="BH44" i="1"/>
  <c r="DA44" i="1"/>
  <c r="AD44" i="1"/>
  <c r="BW44" i="1"/>
  <c r="FV44" i="1"/>
  <c r="FN44" i="1"/>
  <c r="EW44" i="1"/>
  <c r="FU44" i="1"/>
  <c r="FD44" i="1"/>
  <c r="FE44" i="1" s="1" a="1"/>
  <c r="FE44" i="1" s="1"/>
  <c r="EU44" i="1"/>
  <c r="EM44" i="1"/>
  <c r="FL44" i="1"/>
  <c r="FC44" i="1"/>
  <c r="FS44" i="1"/>
  <c r="FT44" i="1" s="1" a="1"/>
  <c r="FT44" i="1" s="1"/>
  <c r="FJ44" i="1"/>
  <c r="FB44" i="1"/>
  <c r="ES44" i="1"/>
  <c r="FR44" i="1"/>
  <c r="FA44" i="1"/>
  <c r="ER44" i="1"/>
  <c r="FY44" i="1"/>
  <c r="FQ44" i="1"/>
  <c r="FH44" i="1"/>
  <c r="EZ44" i="1"/>
  <c r="FP44" i="1"/>
  <c r="FG44" i="1"/>
  <c r="EY44" i="1"/>
  <c r="FW44" i="1"/>
  <c r="FO44" i="1"/>
  <c r="FF44" i="1"/>
  <c r="EQ44" i="1"/>
  <c r="EH44" i="1"/>
  <c r="DY44" i="1"/>
  <c r="DH44" i="1"/>
  <c r="CY44" i="1"/>
  <c r="CQ44" i="1"/>
  <c r="BZ44" i="1"/>
  <c r="BQ44" i="1"/>
  <c r="AZ44" i="1"/>
  <c r="AQ44" i="1"/>
  <c r="AI44" i="1"/>
  <c r="AA44" i="1"/>
  <c r="C44" i="1"/>
  <c r="EF44" i="1"/>
  <c r="DX44" i="1"/>
  <c r="DO44" i="1"/>
  <c r="DG44" i="1"/>
  <c r="CX44" i="1"/>
  <c r="CG44" i="1"/>
  <c r="CH44" i="1" s="1" a="1"/>
  <c r="CH44" i="1" s="1"/>
  <c r="BX44" i="1"/>
  <c r="BP44" i="1"/>
  <c r="BG44" i="1"/>
  <c r="AY44" i="1"/>
  <c r="AP44" i="1"/>
  <c r="R44" i="1"/>
  <c r="J44" i="1"/>
  <c r="K44" i="1" s="1" a="1"/>
  <c r="K44" i="1" s="1"/>
  <c r="EO44" i="1"/>
  <c r="EP44" i="1" s="1" a="1"/>
  <c r="EP44" i="1" s="1"/>
  <c r="DW44" i="1"/>
  <c r="DN44" i="1"/>
  <c r="DF44" i="1"/>
  <c r="CO44" i="1"/>
  <c r="CF44" i="1"/>
  <c r="BO44" i="1"/>
  <c r="BF44" i="1"/>
  <c r="AX44" i="1"/>
  <c r="AG44" i="1"/>
  <c r="Y44" i="1"/>
  <c r="Z44" i="1" s="1" a="1"/>
  <c r="Z44" i="1" s="1"/>
  <c r="Q44" i="1"/>
  <c r="AU44" i="1" s="1"/>
  <c r="BY44" i="1" s="1"/>
  <c r="DC44" i="1" s="1"/>
  <c r="EG44" i="1" s="1"/>
  <c r="FK44" i="1" s="1"/>
  <c r="I44" i="1"/>
  <c r="EN44" i="1"/>
  <c r="ED44" i="1"/>
  <c r="DV44" i="1"/>
  <c r="DM44" i="1"/>
  <c r="CV44" i="1"/>
  <c r="CW44" i="1" s="1" a="1"/>
  <c r="CW44" i="1" s="1"/>
  <c r="CM44" i="1"/>
  <c r="CE44" i="1"/>
  <c r="BV44" i="1"/>
  <c r="BN44" i="1"/>
  <c r="BE44" i="1"/>
  <c r="AN44" i="1"/>
  <c r="AO44" i="1" s="1" a="1"/>
  <c r="AO44" i="1" s="1"/>
  <c r="AF44" i="1"/>
  <c r="BJ44" i="1" s="1"/>
  <c r="CN44" i="1" s="1"/>
  <c r="DR44" i="1" s="1"/>
  <c r="EV44" i="1" s="1"/>
  <c r="X44" i="1"/>
  <c r="P44" i="1"/>
  <c r="H44" i="1"/>
  <c r="EL44" i="1"/>
  <c r="EC44" i="1"/>
  <c r="DU44" i="1"/>
  <c r="DD44" i="1"/>
  <c r="CU44" i="1"/>
  <c r="CD44" i="1"/>
  <c r="BU44" i="1"/>
  <c r="BM44" i="1"/>
  <c r="AV44" i="1"/>
  <c r="AM44" i="1"/>
  <c r="AE44" i="1"/>
  <c r="W44" i="1"/>
  <c r="G44" i="1"/>
  <c r="EK44" i="1"/>
  <c r="EB44" i="1"/>
  <c r="DK44" i="1"/>
  <c r="DL44" i="1" s="1" a="1"/>
  <c r="DL44" i="1" s="1"/>
  <c r="DB44" i="1"/>
  <c r="CT44" i="1"/>
  <c r="CK44" i="1"/>
  <c r="CC44" i="1"/>
  <c r="BT44" i="1"/>
  <c r="BC44" i="1"/>
  <c r="BD44" i="1" s="1" a="1"/>
  <c r="BD44" i="1" s="1"/>
  <c r="AT44" i="1"/>
  <c r="AL44" i="1"/>
  <c r="V44" i="1"/>
  <c r="N44" i="1"/>
  <c r="F44" i="1"/>
  <c r="EJ44" i="1"/>
  <c r="DS44" i="1"/>
  <c r="DJ44" i="1"/>
  <c r="CS44" i="1"/>
  <c r="CJ44" i="1"/>
  <c r="CB44" i="1"/>
  <c r="BK44" i="1"/>
  <c r="BB44" i="1"/>
  <c r="AK44" i="1"/>
  <c r="AC44" i="1"/>
  <c r="U44" i="1"/>
  <c r="M44" i="1"/>
  <c r="E44" i="1"/>
  <c r="DZ44" i="1"/>
  <c r="EA44" i="1" s="1" a="1"/>
  <c r="EA44" i="1" s="1"/>
  <c r="DQ44" i="1"/>
  <c r="DI44" i="1"/>
  <c r="CZ44" i="1"/>
  <c r="CR44" i="1"/>
  <c r="CI44" i="1"/>
  <c r="BR44" i="1"/>
  <c r="BS44" i="1" s="1" a="1"/>
  <c r="BS44" i="1" s="1"/>
  <c r="BI44" i="1"/>
  <c r="BA44" i="1"/>
  <c r="AR44" i="1"/>
  <c r="AJ44" i="1"/>
  <c r="AB44" i="1"/>
  <c r="T44" i="1"/>
  <c r="L44" i="1"/>
  <c r="GD43" i="1"/>
  <c r="FZ43" i="1"/>
  <c r="GC43" i="1"/>
  <c r="B45" i="1"/>
  <c r="D45" i="1" s="1" a="1"/>
  <c r="D45" i="1" s="1"/>
  <c r="A44" i="1"/>
  <c r="EI45" i="1" l="1" a="1"/>
  <c r="EI45" i="1" s="1"/>
  <c r="FM45" i="1" a="1"/>
  <c r="FM45" i="1" s="1"/>
  <c r="EX45" i="1" a="1"/>
  <c r="EX45" i="1" s="1"/>
  <c r="DE45" i="1" a="1"/>
  <c r="DE45" i="1" s="1"/>
  <c r="DT45" i="1" a="1"/>
  <c r="DT45" i="1" s="1"/>
  <c r="DP6" i="1"/>
  <c r="DS6" i="1"/>
  <c r="DK6" i="1"/>
  <c r="DL6" i="1" s="1" a="1"/>
  <c r="DL6" i="1" s="1"/>
  <c r="DM6" i="1" s="1"/>
  <c r="DO6" i="1" s="1"/>
  <c r="CA45" i="1" a="1"/>
  <c r="CA45" i="1" s="1"/>
  <c r="CP45" i="1" a="1"/>
  <c r="CP45" i="1" s="1"/>
  <c r="AW45" i="1" a="1"/>
  <c r="AW45" i="1" s="1"/>
  <c r="BL45" i="1" a="1"/>
  <c r="BL45" i="1" s="1"/>
  <c r="S45" i="1" a="1"/>
  <c r="S45" i="1" s="1"/>
  <c r="AH45" i="1" a="1"/>
  <c r="AH45" i="1" s="1"/>
  <c r="GA44" i="1"/>
  <c r="GB44" i="1"/>
  <c r="ET45" i="1"/>
  <c r="FI45" i="1"/>
  <c r="FX45" i="1"/>
  <c r="EE45" i="1"/>
  <c r="CL45" i="1"/>
  <c r="O45" i="1"/>
  <c r="BH45" i="1"/>
  <c r="DP45" i="1"/>
  <c r="DA45" i="1"/>
  <c r="AD45" i="1"/>
  <c r="BW45" i="1"/>
  <c r="AS45" i="1"/>
  <c r="GC44" i="1"/>
  <c r="FZ44" i="1"/>
  <c r="GD44" i="1"/>
  <c r="FL45" i="1"/>
  <c r="FC45" i="1"/>
  <c r="EL45" i="1"/>
  <c r="EC45" i="1"/>
  <c r="DU45" i="1"/>
  <c r="DD45" i="1"/>
  <c r="CU45" i="1"/>
  <c r="CD45" i="1"/>
  <c r="BU45" i="1"/>
  <c r="BM45" i="1"/>
  <c r="AV45" i="1"/>
  <c r="AM45" i="1"/>
  <c r="AE45" i="1"/>
  <c r="W45" i="1"/>
  <c r="G45" i="1"/>
  <c r="FS45" i="1"/>
  <c r="FT45" i="1" s="1" a="1"/>
  <c r="FT45" i="1" s="1"/>
  <c r="FJ45" i="1"/>
  <c r="FB45" i="1"/>
  <c r="ES45" i="1"/>
  <c r="EK45" i="1"/>
  <c r="EB45" i="1"/>
  <c r="DK45" i="1"/>
  <c r="DL45" i="1" s="1" a="1"/>
  <c r="DL45" i="1" s="1"/>
  <c r="DB45" i="1"/>
  <c r="CT45" i="1"/>
  <c r="CK45" i="1"/>
  <c r="CC45" i="1"/>
  <c r="BT45" i="1"/>
  <c r="BC45" i="1"/>
  <c r="BD45" i="1" s="1" a="1"/>
  <c r="BD45" i="1" s="1"/>
  <c r="AT45" i="1"/>
  <c r="AL45" i="1"/>
  <c r="V45" i="1"/>
  <c r="N45" i="1"/>
  <c r="F45" i="1"/>
  <c r="FR45" i="1"/>
  <c r="FA45" i="1"/>
  <c r="ER45" i="1"/>
  <c r="EJ45" i="1"/>
  <c r="DS45" i="1"/>
  <c r="DJ45" i="1"/>
  <c r="CS45" i="1"/>
  <c r="CJ45" i="1"/>
  <c r="CB45" i="1"/>
  <c r="BK45" i="1"/>
  <c r="BB45" i="1"/>
  <c r="AK45" i="1"/>
  <c r="AC45" i="1"/>
  <c r="U45" i="1"/>
  <c r="M45" i="1"/>
  <c r="E45" i="1"/>
  <c r="FY45" i="1"/>
  <c r="FQ45" i="1"/>
  <c r="FH45" i="1"/>
  <c r="EZ45" i="1"/>
  <c r="EQ45" i="1"/>
  <c r="DZ45" i="1"/>
  <c r="EA45" i="1" s="1" a="1"/>
  <c r="EA45" i="1" s="1"/>
  <c r="DQ45" i="1"/>
  <c r="DI45" i="1"/>
  <c r="CZ45" i="1"/>
  <c r="CR45" i="1"/>
  <c r="CI45" i="1"/>
  <c r="BR45" i="1"/>
  <c r="BS45" i="1" s="1" a="1"/>
  <c r="BS45" i="1" s="1"/>
  <c r="BI45" i="1"/>
  <c r="BA45" i="1"/>
  <c r="AR45" i="1"/>
  <c r="AJ45" i="1"/>
  <c r="AB45" i="1"/>
  <c r="T45" i="1"/>
  <c r="L45" i="1"/>
  <c r="FP45" i="1"/>
  <c r="FG45" i="1"/>
  <c r="EY45" i="1"/>
  <c r="EH45" i="1"/>
  <c r="DY45" i="1"/>
  <c r="DH45" i="1"/>
  <c r="CY45" i="1"/>
  <c r="CQ45" i="1"/>
  <c r="BZ45" i="1"/>
  <c r="BQ45" i="1"/>
  <c r="AZ45" i="1"/>
  <c r="AQ45" i="1"/>
  <c r="AI45" i="1"/>
  <c r="AA45" i="1"/>
  <c r="C45" i="1"/>
  <c r="FW45" i="1"/>
  <c r="FO45" i="1"/>
  <c r="FF45" i="1"/>
  <c r="EO45" i="1"/>
  <c r="EP45" i="1" s="1" a="1"/>
  <c r="EP45" i="1" s="1"/>
  <c r="EF45" i="1"/>
  <c r="DX45" i="1"/>
  <c r="DO45" i="1"/>
  <c r="DG45" i="1"/>
  <c r="CX45" i="1"/>
  <c r="CG45" i="1"/>
  <c r="CH45" i="1" s="1" a="1"/>
  <c r="CH45" i="1" s="1"/>
  <c r="BX45" i="1"/>
  <c r="BP45" i="1"/>
  <c r="BG45" i="1"/>
  <c r="AY45" i="1"/>
  <c r="AP45" i="1"/>
  <c r="R45" i="1"/>
  <c r="J45" i="1"/>
  <c r="K45" i="1" s="1" a="1"/>
  <c r="K45" i="1" s="1"/>
  <c r="FV45" i="1"/>
  <c r="FN45" i="1"/>
  <c r="EW45" i="1"/>
  <c r="EN45" i="1"/>
  <c r="DW45" i="1"/>
  <c r="DN45" i="1"/>
  <c r="DF45" i="1"/>
  <c r="CO45" i="1"/>
  <c r="CF45" i="1"/>
  <c r="BO45" i="1"/>
  <c r="BF45" i="1"/>
  <c r="AX45" i="1"/>
  <c r="AG45" i="1"/>
  <c r="Y45" i="1"/>
  <c r="Z45" i="1" s="1" a="1"/>
  <c r="Z45" i="1" s="1"/>
  <c r="Q45" i="1"/>
  <c r="AU45" i="1" s="1"/>
  <c r="BY45" i="1" s="1"/>
  <c r="DC45" i="1" s="1"/>
  <c r="EG45" i="1" s="1"/>
  <c r="FK45" i="1" s="1"/>
  <c r="I45" i="1"/>
  <c r="FU45" i="1"/>
  <c r="FD45" i="1"/>
  <c r="FE45" i="1" s="1" a="1"/>
  <c r="FE45" i="1" s="1"/>
  <c r="EU45" i="1"/>
  <c r="EM45" i="1"/>
  <c r="ED45" i="1"/>
  <c r="DV45" i="1"/>
  <c r="DM45" i="1"/>
  <c r="CV45" i="1"/>
  <c r="CW45" i="1" s="1" a="1"/>
  <c r="CW45" i="1" s="1"/>
  <c r="CM45" i="1"/>
  <c r="CE45" i="1"/>
  <c r="BV45" i="1"/>
  <c r="BN45" i="1"/>
  <c r="BE45" i="1"/>
  <c r="AN45" i="1"/>
  <c r="AO45" i="1" s="1" a="1"/>
  <c r="AO45" i="1" s="1"/>
  <c r="AF45" i="1"/>
  <c r="BJ45" i="1" s="1"/>
  <c r="CN45" i="1" s="1"/>
  <c r="DR45" i="1" s="1"/>
  <c r="EV45" i="1" s="1"/>
  <c r="X45" i="1"/>
  <c r="P45" i="1"/>
  <c r="H45" i="1"/>
  <c r="B46" i="1"/>
  <c r="D46" i="1" s="1" a="1"/>
  <c r="D46" i="1" s="1"/>
  <c r="A45" i="1"/>
  <c r="EI46" i="1" l="1" a="1"/>
  <c r="EI46" i="1" s="1"/>
  <c r="FM46" i="1" a="1"/>
  <c r="FM46" i="1" s="1"/>
  <c r="DN6" i="1"/>
  <c r="EX46" i="1" a="1"/>
  <c r="EX46" i="1" s="1"/>
  <c r="DT6" i="1" a="1"/>
  <c r="DT6" i="1" s="1"/>
  <c r="DU6" i="1" s="1"/>
  <c r="DV6" i="1" s="1"/>
  <c r="EG6" i="1" s="1"/>
  <c r="DE46" i="1" a="1"/>
  <c r="DE46" i="1" s="1"/>
  <c r="DT46" i="1" a="1"/>
  <c r="DT46" i="1" s="1"/>
  <c r="CA46" i="1" a="1"/>
  <c r="CA46" i="1" s="1"/>
  <c r="CP46" i="1" a="1"/>
  <c r="CP46" i="1" s="1"/>
  <c r="AW46" i="1" a="1"/>
  <c r="AW46" i="1" s="1"/>
  <c r="BL46" i="1" a="1"/>
  <c r="BL46" i="1" s="1"/>
  <c r="S46" i="1" a="1"/>
  <c r="S46" i="1" s="1"/>
  <c r="AH46" i="1" a="1"/>
  <c r="AH46" i="1" s="1"/>
  <c r="GA45" i="1"/>
  <c r="GB45" i="1"/>
  <c r="FI46" i="1"/>
  <c r="FX46" i="1"/>
  <c r="ET46" i="1"/>
  <c r="DP46" i="1"/>
  <c r="EE46" i="1"/>
  <c r="O46" i="1"/>
  <c r="BH46" i="1"/>
  <c r="DA46" i="1"/>
  <c r="AD46" i="1"/>
  <c r="BW46" i="1"/>
  <c r="AS46" i="1"/>
  <c r="CL46" i="1"/>
  <c r="GC45" i="1"/>
  <c r="FZ45" i="1"/>
  <c r="GD45" i="1"/>
  <c r="FY46" i="1"/>
  <c r="FQ46" i="1"/>
  <c r="FH46" i="1"/>
  <c r="EZ46" i="1"/>
  <c r="EQ46" i="1"/>
  <c r="DS46" i="1"/>
  <c r="DJ46" i="1"/>
  <c r="CS46" i="1"/>
  <c r="CJ46" i="1"/>
  <c r="CB46" i="1"/>
  <c r="BK46" i="1"/>
  <c r="BB46" i="1"/>
  <c r="AK46" i="1"/>
  <c r="AC46" i="1"/>
  <c r="U46" i="1"/>
  <c r="M46" i="1"/>
  <c r="E46" i="1"/>
  <c r="FP46" i="1"/>
  <c r="FG46" i="1"/>
  <c r="EY46" i="1"/>
  <c r="EH46" i="1"/>
  <c r="DZ46" i="1"/>
  <c r="EA46" i="1" s="1" a="1"/>
  <c r="EA46" i="1" s="1"/>
  <c r="DQ46" i="1"/>
  <c r="DI46" i="1"/>
  <c r="CZ46" i="1"/>
  <c r="CR46" i="1"/>
  <c r="CI46" i="1"/>
  <c r="BR46" i="1"/>
  <c r="BS46" i="1" s="1" a="1"/>
  <c r="BS46" i="1" s="1"/>
  <c r="BI46" i="1"/>
  <c r="BA46" i="1"/>
  <c r="AR46" i="1"/>
  <c r="AJ46" i="1"/>
  <c r="AB46" i="1"/>
  <c r="T46" i="1"/>
  <c r="L46" i="1"/>
  <c r="FW46" i="1"/>
  <c r="FO46" i="1"/>
  <c r="FF46" i="1"/>
  <c r="EO46" i="1"/>
  <c r="EP46" i="1" s="1" a="1"/>
  <c r="EP46" i="1" s="1"/>
  <c r="EF46" i="1"/>
  <c r="DY46" i="1"/>
  <c r="DH46" i="1"/>
  <c r="CY46" i="1"/>
  <c r="CQ46" i="1"/>
  <c r="BZ46" i="1"/>
  <c r="BQ46" i="1"/>
  <c r="AZ46" i="1"/>
  <c r="AQ46" i="1"/>
  <c r="AI46" i="1"/>
  <c r="AA46" i="1"/>
  <c r="C46" i="1"/>
  <c r="FV46" i="1"/>
  <c r="FN46" i="1"/>
  <c r="EW46" i="1"/>
  <c r="EN46" i="1"/>
  <c r="DX46" i="1"/>
  <c r="DO46" i="1"/>
  <c r="DG46" i="1"/>
  <c r="CX46" i="1"/>
  <c r="CG46" i="1"/>
  <c r="CH46" i="1" s="1" a="1"/>
  <c r="CH46" i="1" s="1"/>
  <c r="BX46" i="1"/>
  <c r="BP46" i="1"/>
  <c r="BG46" i="1"/>
  <c r="AY46" i="1"/>
  <c r="AP46" i="1"/>
  <c r="R46" i="1"/>
  <c r="J46" i="1"/>
  <c r="K46" i="1" s="1" a="1"/>
  <c r="K46" i="1" s="1"/>
  <c r="FU46" i="1"/>
  <c r="FD46" i="1"/>
  <c r="FE46" i="1" s="1" a="1"/>
  <c r="FE46" i="1" s="1"/>
  <c r="EU46" i="1"/>
  <c r="EM46" i="1"/>
  <c r="ED46" i="1"/>
  <c r="DW46" i="1"/>
  <c r="DN46" i="1"/>
  <c r="DF46" i="1"/>
  <c r="CO46" i="1"/>
  <c r="CF46" i="1"/>
  <c r="BO46" i="1"/>
  <c r="BF46" i="1"/>
  <c r="AX46" i="1"/>
  <c r="AG46" i="1"/>
  <c r="Y46" i="1"/>
  <c r="Z46" i="1" s="1" a="1"/>
  <c r="Z46" i="1" s="1"/>
  <c r="Q46" i="1"/>
  <c r="AU46" i="1" s="1"/>
  <c r="BY46" i="1" s="1"/>
  <c r="DC46" i="1" s="1"/>
  <c r="EG46" i="1" s="1"/>
  <c r="FK46" i="1" s="1"/>
  <c r="I46" i="1"/>
  <c r="FL46" i="1"/>
  <c r="FC46" i="1"/>
  <c r="EL46" i="1"/>
  <c r="EC46" i="1"/>
  <c r="DV46" i="1"/>
  <c r="DM46" i="1"/>
  <c r="CV46" i="1"/>
  <c r="CW46" i="1" s="1" a="1"/>
  <c r="CW46" i="1" s="1"/>
  <c r="CM46" i="1"/>
  <c r="CE46" i="1"/>
  <c r="BV46" i="1"/>
  <c r="BN46" i="1"/>
  <c r="BE46" i="1"/>
  <c r="AN46" i="1"/>
  <c r="AO46" i="1" s="1" a="1"/>
  <c r="AO46" i="1" s="1"/>
  <c r="AF46" i="1"/>
  <c r="BJ46" i="1" s="1"/>
  <c r="CN46" i="1" s="1"/>
  <c r="DR46" i="1" s="1"/>
  <c r="EV46" i="1" s="1"/>
  <c r="X46" i="1"/>
  <c r="P46" i="1"/>
  <c r="H46" i="1"/>
  <c r="FS46" i="1"/>
  <c r="FT46" i="1" s="1" a="1"/>
  <c r="FT46" i="1" s="1"/>
  <c r="FJ46" i="1"/>
  <c r="FB46" i="1"/>
  <c r="ES46" i="1"/>
  <c r="EK46" i="1"/>
  <c r="EB46" i="1"/>
  <c r="DU46" i="1"/>
  <c r="DD46" i="1"/>
  <c r="CU46" i="1"/>
  <c r="CD46" i="1"/>
  <c r="BU46" i="1"/>
  <c r="BM46" i="1"/>
  <c r="AV46" i="1"/>
  <c r="AM46" i="1"/>
  <c r="AE46" i="1"/>
  <c r="W46" i="1"/>
  <c r="G46" i="1"/>
  <c r="FR46" i="1"/>
  <c r="FA46" i="1"/>
  <c r="ER46" i="1"/>
  <c r="EJ46" i="1"/>
  <c r="DK46" i="1"/>
  <c r="DL46" i="1" s="1" a="1"/>
  <c r="DL46" i="1" s="1"/>
  <c r="DB46" i="1"/>
  <c r="CT46" i="1"/>
  <c r="CK46" i="1"/>
  <c r="CC46" i="1"/>
  <c r="BT46" i="1"/>
  <c r="BC46" i="1"/>
  <c r="BD46" i="1" s="1" a="1"/>
  <c r="BD46" i="1" s="1"/>
  <c r="AT46" i="1"/>
  <c r="AL46" i="1"/>
  <c r="V46" i="1"/>
  <c r="N46" i="1"/>
  <c r="F46" i="1"/>
  <c r="B47" i="1"/>
  <c r="D47" i="1" s="1" a="1"/>
  <c r="D47" i="1" s="1"/>
  <c r="A46" i="1"/>
  <c r="EI47" i="1" l="1" a="1"/>
  <c r="EI47" i="1" s="1"/>
  <c r="FM47" i="1" a="1"/>
  <c r="FM47" i="1" s="1"/>
  <c r="EX47" i="1" a="1"/>
  <c r="EX47" i="1" s="1"/>
  <c r="DZ6" i="1"/>
  <c r="EA6" i="1" s="1" a="1"/>
  <c r="EA6" i="1" s="1"/>
  <c r="EB6" i="1" s="1"/>
  <c r="EE6" i="1"/>
  <c r="EH6" i="1"/>
  <c r="EI6" i="1" s="1" a="1"/>
  <c r="EI6" i="1" s="1"/>
  <c r="DE47" i="1" a="1"/>
  <c r="DE47" i="1" s="1"/>
  <c r="DT47" i="1" a="1"/>
  <c r="DT47" i="1" s="1"/>
  <c r="CA47" i="1" a="1"/>
  <c r="CA47" i="1" s="1"/>
  <c r="CP47" i="1" a="1"/>
  <c r="CP47" i="1" s="1"/>
  <c r="AW47" i="1" a="1"/>
  <c r="AW47" i="1" s="1"/>
  <c r="BL47" i="1" a="1"/>
  <c r="BL47" i="1" s="1"/>
  <c r="S47" i="1" a="1"/>
  <c r="S47" i="1" s="1"/>
  <c r="AH47" i="1" a="1"/>
  <c r="AH47" i="1" s="1"/>
  <c r="GA46" i="1"/>
  <c r="GB46" i="1"/>
  <c r="FI47" i="1"/>
  <c r="FX47" i="1"/>
  <c r="ET47" i="1"/>
  <c r="DP47" i="1"/>
  <c r="EE47" i="1"/>
  <c r="BH47" i="1"/>
  <c r="DA47" i="1"/>
  <c r="O47" i="1"/>
  <c r="AD47" i="1"/>
  <c r="BW47" i="1"/>
  <c r="AS47" i="1"/>
  <c r="CL47" i="1"/>
  <c r="FZ46" i="1"/>
  <c r="GD46" i="1"/>
  <c r="GC46" i="1"/>
  <c r="FW47" i="1"/>
  <c r="FO47" i="1"/>
  <c r="FF47" i="1"/>
  <c r="EO47" i="1"/>
  <c r="EP47" i="1" s="1" a="1"/>
  <c r="EP47" i="1" s="1"/>
  <c r="EF47" i="1"/>
  <c r="DX47" i="1"/>
  <c r="DO47" i="1"/>
  <c r="DG47" i="1"/>
  <c r="CX47" i="1"/>
  <c r="CG47" i="1"/>
  <c r="CH47" i="1" s="1" a="1"/>
  <c r="CH47" i="1" s="1"/>
  <c r="BX47" i="1"/>
  <c r="BP47" i="1"/>
  <c r="BG47" i="1"/>
  <c r="AY47" i="1"/>
  <c r="AP47" i="1"/>
  <c r="R47" i="1"/>
  <c r="J47" i="1"/>
  <c r="K47" i="1" s="1" a="1"/>
  <c r="K47" i="1" s="1"/>
  <c r="FV47" i="1"/>
  <c r="FN47" i="1"/>
  <c r="EW47" i="1"/>
  <c r="EN47" i="1"/>
  <c r="DW47" i="1"/>
  <c r="DN47" i="1"/>
  <c r="DF47" i="1"/>
  <c r="CO47" i="1"/>
  <c r="CF47" i="1"/>
  <c r="BO47" i="1"/>
  <c r="BF47" i="1"/>
  <c r="AX47" i="1"/>
  <c r="AG47" i="1"/>
  <c r="Y47" i="1"/>
  <c r="Z47" i="1" s="1" a="1"/>
  <c r="Z47" i="1" s="1"/>
  <c r="Q47" i="1"/>
  <c r="AU47" i="1" s="1"/>
  <c r="BY47" i="1" s="1"/>
  <c r="DC47" i="1" s="1"/>
  <c r="EG47" i="1" s="1"/>
  <c r="FK47" i="1" s="1"/>
  <c r="I47" i="1"/>
  <c r="FU47" i="1"/>
  <c r="FD47" i="1"/>
  <c r="FE47" i="1" s="1" a="1"/>
  <c r="FE47" i="1" s="1"/>
  <c r="EU47" i="1"/>
  <c r="EM47" i="1"/>
  <c r="ED47" i="1"/>
  <c r="DV47" i="1"/>
  <c r="DM47" i="1"/>
  <c r="CV47" i="1"/>
  <c r="CW47" i="1" s="1" a="1"/>
  <c r="CW47" i="1" s="1"/>
  <c r="CM47" i="1"/>
  <c r="CE47" i="1"/>
  <c r="BV47" i="1"/>
  <c r="BN47" i="1"/>
  <c r="BE47" i="1"/>
  <c r="AN47" i="1"/>
  <c r="AO47" i="1" s="1" a="1"/>
  <c r="AO47" i="1" s="1"/>
  <c r="AF47" i="1"/>
  <c r="BJ47" i="1" s="1"/>
  <c r="CN47" i="1" s="1"/>
  <c r="DR47" i="1" s="1"/>
  <c r="EV47" i="1" s="1"/>
  <c r="X47" i="1"/>
  <c r="P47" i="1"/>
  <c r="H47" i="1"/>
  <c r="FL47" i="1"/>
  <c r="FC47" i="1"/>
  <c r="EL47" i="1"/>
  <c r="EC47" i="1"/>
  <c r="DU47" i="1"/>
  <c r="DD47" i="1"/>
  <c r="CU47" i="1"/>
  <c r="CD47" i="1"/>
  <c r="BU47" i="1"/>
  <c r="BM47" i="1"/>
  <c r="AV47" i="1"/>
  <c r="AM47" i="1"/>
  <c r="AE47" i="1"/>
  <c r="W47" i="1"/>
  <c r="G47" i="1"/>
  <c r="FS47" i="1"/>
  <c r="FT47" i="1" s="1" a="1"/>
  <c r="FT47" i="1" s="1"/>
  <c r="FJ47" i="1"/>
  <c r="FB47" i="1"/>
  <c r="ES47" i="1"/>
  <c r="EK47" i="1"/>
  <c r="EB47" i="1"/>
  <c r="DK47" i="1"/>
  <c r="DL47" i="1" s="1" a="1"/>
  <c r="DL47" i="1" s="1"/>
  <c r="DB47" i="1"/>
  <c r="CT47" i="1"/>
  <c r="CK47" i="1"/>
  <c r="CC47" i="1"/>
  <c r="BT47" i="1"/>
  <c r="BC47" i="1"/>
  <c r="BD47" i="1" s="1" a="1"/>
  <c r="BD47" i="1" s="1"/>
  <c r="AT47" i="1"/>
  <c r="AL47" i="1"/>
  <c r="V47" i="1"/>
  <c r="N47" i="1"/>
  <c r="F47" i="1"/>
  <c r="FR47" i="1"/>
  <c r="FA47" i="1"/>
  <c r="ER47" i="1"/>
  <c r="EJ47" i="1"/>
  <c r="DS47" i="1"/>
  <c r="DJ47" i="1"/>
  <c r="CS47" i="1"/>
  <c r="CJ47" i="1"/>
  <c r="CB47" i="1"/>
  <c r="BK47" i="1"/>
  <c r="BB47" i="1"/>
  <c r="AK47" i="1"/>
  <c r="AC47" i="1"/>
  <c r="U47" i="1"/>
  <c r="M47" i="1"/>
  <c r="E47" i="1"/>
  <c r="FY47" i="1"/>
  <c r="FQ47" i="1"/>
  <c r="FH47" i="1"/>
  <c r="EZ47" i="1"/>
  <c r="EQ47" i="1"/>
  <c r="DZ47" i="1"/>
  <c r="EA47" i="1" s="1" a="1"/>
  <c r="EA47" i="1" s="1"/>
  <c r="DQ47" i="1"/>
  <c r="DI47" i="1"/>
  <c r="CZ47" i="1"/>
  <c r="CR47" i="1"/>
  <c r="CI47" i="1"/>
  <c r="BR47" i="1"/>
  <c r="BS47" i="1" s="1" a="1"/>
  <c r="BS47" i="1" s="1"/>
  <c r="BI47" i="1"/>
  <c r="BA47" i="1"/>
  <c r="AR47" i="1"/>
  <c r="AJ47" i="1"/>
  <c r="AB47" i="1"/>
  <c r="T47" i="1"/>
  <c r="L47" i="1"/>
  <c r="FP47" i="1"/>
  <c r="FG47" i="1"/>
  <c r="EY47" i="1"/>
  <c r="EH47" i="1"/>
  <c r="DY47" i="1"/>
  <c r="DH47" i="1"/>
  <c r="CY47" i="1"/>
  <c r="CQ47" i="1"/>
  <c r="BZ47" i="1"/>
  <c r="BQ47" i="1"/>
  <c r="AZ47" i="1"/>
  <c r="AQ47" i="1"/>
  <c r="AI47" i="1"/>
  <c r="AA47" i="1"/>
  <c r="C47" i="1"/>
  <c r="B48" i="1"/>
  <c r="D48" i="1" s="1" a="1"/>
  <c r="D48" i="1" s="1"/>
  <c r="A47" i="1"/>
  <c r="EI48" i="1" l="1" a="1"/>
  <c r="EI48" i="1" s="1"/>
  <c r="FM48" i="1" a="1"/>
  <c r="FM48" i="1" s="1"/>
  <c r="EX48" i="1" a="1"/>
  <c r="EX48" i="1" s="1"/>
  <c r="EJ6" i="1"/>
  <c r="EK6" i="1" s="1"/>
  <c r="EV6" i="1" s="1"/>
  <c r="DE48" i="1" a="1"/>
  <c r="DE48" i="1" s="1"/>
  <c r="DT48" i="1" a="1"/>
  <c r="DT48" i="1" s="1"/>
  <c r="ED6" i="1"/>
  <c r="EC6" i="1"/>
  <c r="CA48" i="1" a="1"/>
  <c r="CA48" i="1" s="1"/>
  <c r="CP48" i="1" a="1"/>
  <c r="CP48" i="1" s="1"/>
  <c r="AW48" i="1" a="1"/>
  <c r="AW48" i="1" s="1"/>
  <c r="BL48" i="1" a="1"/>
  <c r="BL48" i="1" s="1"/>
  <c r="S48" i="1" a="1"/>
  <c r="S48" i="1" s="1"/>
  <c r="AH48" i="1" a="1"/>
  <c r="AH48" i="1" s="1"/>
  <c r="GA47" i="1"/>
  <c r="GB47" i="1"/>
  <c r="FI48" i="1"/>
  <c r="FX48" i="1"/>
  <c r="ET48" i="1"/>
  <c r="DP48" i="1"/>
  <c r="DA48" i="1"/>
  <c r="AD48" i="1"/>
  <c r="BW48" i="1"/>
  <c r="BH48" i="1"/>
  <c r="EE48" i="1"/>
  <c r="AS48" i="1"/>
  <c r="CL48" i="1"/>
  <c r="O48" i="1"/>
  <c r="FZ47" i="1"/>
  <c r="GD47" i="1"/>
  <c r="GC47" i="1"/>
  <c r="FU48" i="1"/>
  <c r="FD48" i="1"/>
  <c r="FE48" i="1" s="1" a="1"/>
  <c r="FE48" i="1" s="1"/>
  <c r="EU48" i="1"/>
  <c r="EM48" i="1"/>
  <c r="ED48" i="1"/>
  <c r="DV48" i="1"/>
  <c r="DM48" i="1"/>
  <c r="CV48" i="1"/>
  <c r="CW48" i="1" s="1" a="1"/>
  <c r="CW48" i="1" s="1"/>
  <c r="CM48" i="1"/>
  <c r="CE48" i="1"/>
  <c r="BV48" i="1"/>
  <c r="BN48" i="1"/>
  <c r="BE48" i="1"/>
  <c r="AN48" i="1"/>
  <c r="AO48" i="1" s="1" a="1"/>
  <c r="AO48" i="1" s="1"/>
  <c r="AF48" i="1"/>
  <c r="BJ48" i="1" s="1"/>
  <c r="CN48" i="1" s="1"/>
  <c r="DR48" i="1" s="1"/>
  <c r="EV48" i="1" s="1"/>
  <c r="X48" i="1"/>
  <c r="P48" i="1"/>
  <c r="H48" i="1"/>
  <c r="FL48" i="1"/>
  <c r="FC48" i="1"/>
  <c r="EL48" i="1"/>
  <c r="EC48" i="1"/>
  <c r="DU48" i="1"/>
  <c r="DD48" i="1"/>
  <c r="CU48" i="1"/>
  <c r="CD48" i="1"/>
  <c r="BU48" i="1"/>
  <c r="BM48" i="1"/>
  <c r="AV48" i="1"/>
  <c r="AM48" i="1"/>
  <c r="AE48" i="1"/>
  <c r="W48" i="1"/>
  <c r="G48" i="1"/>
  <c r="FS48" i="1"/>
  <c r="FT48" i="1" s="1" a="1"/>
  <c r="FT48" i="1" s="1"/>
  <c r="FJ48" i="1"/>
  <c r="FB48" i="1"/>
  <c r="ES48" i="1"/>
  <c r="EK48" i="1"/>
  <c r="EB48" i="1"/>
  <c r="DK48" i="1"/>
  <c r="DL48" i="1" s="1" a="1"/>
  <c r="DL48" i="1" s="1"/>
  <c r="DB48" i="1"/>
  <c r="CT48" i="1"/>
  <c r="CK48" i="1"/>
  <c r="CC48" i="1"/>
  <c r="BT48" i="1"/>
  <c r="BC48" i="1"/>
  <c r="BD48" i="1" s="1" a="1"/>
  <c r="BD48" i="1" s="1"/>
  <c r="AT48" i="1"/>
  <c r="AL48" i="1"/>
  <c r="V48" i="1"/>
  <c r="N48" i="1"/>
  <c r="F48" i="1"/>
  <c r="FR48" i="1"/>
  <c r="FA48" i="1"/>
  <c r="ER48" i="1"/>
  <c r="EJ48" i="1"/>
  <c r="DS48" i="1"/>
  <c r="DJ48" i="1"/>
  <c r="CS48" i="1"/>
  <c r="CJ48" i="1"/>
  <c r="CB48" i="1"/>
  <c r="BK48" i="1"/>
  <c r="BB48" i="1"/>
  <c r="AK48" i="1"/>
  <c r="AC48" i="1"/>
  <c r="U48" i="1"/>
  <c r="M48" i="1"/>
  <c r="E48" i="1"/>
  <c r="FY48" i="1"/>
  <c r="FQ48" i="1"/>
  <c r="FH48" i="1"/>
  <c r="EZ48" i="1"/>
  <c r="EQ48" i="1"/>
  <c r="DZ48" i="1"/>
  <c r="EA48" i="1" s="1" a="1"/>
  <c r="EA48" i="1" s="1"/>
  <c r="DQ48" i="1"/>
  <c r="DI48" i="1"/>
  <c r="CZ48" i="1"/>
  <c r="CR48" i="1"/>
  <c r="CI48" i="1"/>
  <c r="BR48" i="1"/>
  <c r="BS48" i="1" s="1" a="1"/>
  <c r="BS48" i="1" s="1"/>
  <c r="BI48" i="1"/>
  <c r="BA48" i="1"/>
  <c r="AR48" i="1"/>
  <c r="AJ48" i="1"/>
  <c r="AB48" i="1"/>
  <c r="T48" i="1"/>
  <c r="L48" i="1"/>
  <c r="FP48" i="1"/>
  <c r="FG48" i="1"/>
  <c r="EY48" i="1"/>
  <c r="EH48" i="1"/>
  <c r="DY48" i="1"/>
  <c r="DH48" i="1"/>
  <c r="CY48" i="1"/>
  <c r="CQ48" i="1"/>
  <c r="BZ48" i="1"/>
  <c r="BQ48" i="1"/>
  <c r="AZ48" i="1"/>
  <c r="AQ48" i="1"/>
  <c r="AI48" i="1"/>
  <c r="AA48" i="1"/>
  <c r="C48" i="1"/>
  <c r="FW48" i="1"/>
  <c r="FO48" i="1"/>
  <c r="FF48" i="1"/>
  <c r="EO48" i="1"/>
  <c r="EP48" i="1" s="1" a="1"/>
  <c r="EP48" i="1" s="1"/>
  <c r="EF48" i="1"/>
  <c r="DX48" i="1"/>
  <c r="DO48" i="1"/>
  <c r="DG48" i="1"/>
  <c r="CX48" i="1"/>
  <c r="CG48" i="1"/>
  <c r="CH48" i="1" s="1" a="1"/>
  <c r="CH48" i="1" s="1"/>
  <c r="BX48" i="1"/>
  <c r="BP48" i="1"/>
  <c r="BG48" i="1"/>
  <c r="AY48" i="1"/>
  <c r="AP48" i="1"/>
  <c r="R48" i="1"/>
  <c r="J48" i="1"/>
  <c r="K48" i="1" s="1" a="1"/>
  <c r="K48" i="1" s="1"/>
  <c r="FV48" i="1"/>
  <c r="FN48" i="1"/>
  <c r="EW48" i="1"/>
  <c r="EN48" i="1"/>
  <c r="DW48" i="1"/>
  <c r="DN48" i="1"/>
  <c r="DF48" i="1"/>
  <c r="CO48" i="1"/>
  <c r="CF48" i="1"/>
  <c r="BO48" i="1"/>
  <c r="BF48" i="1"/>
  <c r="AX48" i="1"/>
  <c r="AG48" i="1"/>
  <c r="Y48" i="1"/>
  <c r="Z48" i="1" s="1" a="1"/>
  <c r="Z48" i="1" s="1"/>
  <c r="Q48" i="1"/>
  <c r="AU48" i="1" s="1"/>
  <c r="BY48" i="1" s="1"/>
  <c r="DC48" i="1" s="1"/>
  <c r="EG48" i="1" s="1"/>
  <c r="FK48" i="1" s="1"/>
  <c r="I48" i="1"/>
  <c r="B49" i="1"/>
  <c r="D49" i="1" s="1" a="1"/>
  <c r="D49" i="1" s="1"/>
  <c r="A48" i="1"/>
  <c r="EI49" i="1" l="1" a="1"/>
  <c r="EI49" i="1" s="1"/>
  <c r="FM49" i="1" a="1"/>
  <c r="FM49" i="1" s="1"/>
  <c r="EX49" i="1" a="1"/>
  <c r="EX49" i="1" s="1"/>
  <c r="ET6" i="1"/>
  <c r="EO6" i="1"/>
  <c r="EW6" i="1"/>
  <c r="DE49" i="1" a="1"/>
  <c r="DE49" i="1" s="1"/>
  <c r="DT49" i="1" a="1"/>
  <c r="DT49" i="1" s="1"/>
  <c r="CA49" i="1" a="1"/>
  <c r="CA49" i="1" s="1"/>
  <c r="CP49" i="1" a="1"/>
  <c r="CP49" i="1" s="1"/>
  <c r="AW49" i="1" a="1"/>
  <c r="AW49" i="1" s="1"/>
  <c r="BL49" i="1" a="1"/>
  <c r="BL49" i="1" s="1"/>
  <c r="S49" i="1" a="1"/>
  <c r="S49" i="1" s="1"/>
  <c r="AH49" i="1" a="1"/>
  <c r="AH49" i="1" s="1"/>
  <c r="GA48" i="1"/>
  <c r="GB48" i="1"/>
  <c r="FX49" i="1"/>
  <c r="ET49" i="1"/>
  <c r="FI49" i="1"/>
  <c r="DP49" i="1"/>
  <c r="EE49" i="1"/>
  <c r="AD49" i="1"/>
  <c r="DA49" i="1"/>
  <c r="BW49" i="1"/>
  <c r="AS49" i="1"/>
  <c r="CL49" i="1"/>
  <c r="O49" i="1"/>
  <c r="BH49" i="1"/>
  <c r="FZ48" i="1"/>
  <c r="GD48" i="1"/>
  <c r="GC48" i="1"/>
  <c r="FS49" i="1"/>
  <c r="FT49" i="1" s="1" a="1"/>
  <c r="FT49" i="1" s="1"/>
  <c r="FJ49" i="1"/>
  <c r="FB49" i="1"/>
  <c r="ES49" i="1"/>
  <c r="EK49" i="1"/>
  <c r="EB49" i="1"/>
  <c r="DK49" i="1"/>
  <c r="DL49" i="1" s="1" a="1"/>
  <c r="DL49" i="1" s="1"/>
  <c r="DB49" i="1"/>
  <c r="CT49" i="1"/>
  <c r="CK49" i="1"/>
  <c r="CC49" i="1"/>
  <c r="BT49" i="1"/>
  <c r="BC49" i="1"/>
  <c r="BD49" i="1" s="1" a="1"/>
  <c r="BD49" i="1" s="1"/>
  <c r="AT49" i="1"/>
  <c r="AL49" i="1"/>
  <c r="V49" i="1"/>
  <c r="N49" i="1"/>
  <c r="F49" i="1"/>
  <c r="FR49" i="1"/>
  <c r="FA49" i="1"/>
  <c r="ER49" i="1"/>
  <c r="EJ49" i="1"/>
  <c r="DS49" i="1"/>
  <c r="DJ49" i="1"/>
  <c r="CS49" i="1"/>
  <c r="CJ49" i="1"/>
  <c r="CB49" i="1"/>
  <c r="BK49" i="1"/>
  <c r="BB49" i="1"/>
  <c r="AK49" i="1"/>
  <c r="AC49" i="1"/>
  <c r="U49" i="1"/>
  <c r="M49" i="1"/>
  <c r="E49" i="1"/>
  <c r="FY49" i="1"/>
  <c r="FQ49" i="1"/>
  <c r="FH49" i="1"/>
  <c r="EZ49" i="1"/>
  <c r="EQ49" i="1"/>
  <c r="DZ49" i="1"/>
  <c r="EA49" i="1" s="1" a="1"/>
  <c r="EA49" i="1" s="1"/>
  <c r="DQ49" i="1"/>
  <c r="DI49" i="1"/>
  <c r="CZ49" i="1"/>
  <c r="CR49" i="1"/>
  <c r="CI49" i="1"/>
  <c r="BR49" i="1"/>
  <c r="BS49" i="1" s="1" a="1"/>
  <c r="BS49" i="1" s="1"/>
  <c r="BI49" i="1"/>
  <c r="BA49" i="1"/>
  <c r="AR49" i="1"/>
  <c r="AJ49" i="1"/>
  <c r="AB49" i="1"/>
  <c r="T49" i="1"/>
  <c r="L49" i="1"/>
  <c r="FP49" i="1"/>
  <c r="FG49" i="1"/>
  <c r="EY49" i="1"/>
  <c r="EH49" i="1"/>
  <c r="DY49" i="1"/>
  <c r="DH49" i="1"/>
  <c r="CY49" i="1"/>
  <c r="CQ49" i="1"/>
  <c r="BZ49" i="1"/>
  <c r="BQ49" i="1"/>
  <c r="AZ49" i="1"/>
  <c r="AQ49" i="1"/>
  <c r="AI49" i="1"/>
  <c r="AA49" i="1"/>
  <c r="C49" i="1"/>
  <c r="FW49" i="1"/>
  <c r="FO49" i="1"/>
  <c r="FF49" i="1"/>
  <c r="EO49" i="1"/>
  <c r="EP49" i="1" s="1" a="1"/>
  <c r="EP49" i="1" s="1"/>
  <c r="EF49" i="1"/>
  <c r="DX49" i="1"/>
  <c r="DO49" i="1"/>
  <c r="DG49" i="1"/>
  <c r="CX49" i="1"/>
  <c r="CG49" i="1"/>
  <c r="CH49" i="1" s="1" a="1"/>
  <c r="CH49" i="1" s="1"/>
  <c r="BX49" i="1"/>
  <c r="BP49" i="1"/>
  <c r="BG49" i="1"/>
  <c r="AY49" i="1"/>
  <c r="AP49" i="1"/>
  <c r="R49" i="1"/>
  <c r="J49" i="1"/>
  <c r="K49" i="1" s="1" a="1"/>
  <c r="K49" i="1" s="1"/>
  <c r="FV49" i="1"/>
  <c r="FN49" i="1"/>
  <c r="EW49" i="1"/>
  <c r="EN49" i="1"/>
  <c r="DW49" i="1"/>
  <c r="DN49" i="1"/>
  <c r="DF49" i="1"/>
  <c r="CO49" i="1"/>
  <c r="CF49" i="1"/>
  <c r="BO49" i="1"/>
  <c r="BF49" i="1"/>
  <c r="AX49" i="1"/>
  <c r="AG49" i="1"/>
  <c r="Y49" i="1"/>
  <c r="Z49" i="1" s="1" a="1"/>
  <c r="Z49" i="1" s="1"/>
  <c r="Q49" i="1"/>
  <c r="AU49" i="1" s="1"/>
  <c r="BY49" i="1" s="1"/>
  <c r="DC49" i="1" s="1"/>
  <c r="EG49" i="1" s="1"/>
  <c r="FK49" i="1" s="1"/>
  <c r="I49" i="1"/>
  <c r="FU49" i="1"/>
  <c r="FD49" i="1"/>
  <c r="FE49" i="1" s="1" a="1"/>
  <c r="FE49" i="1" s="1"/>
  <c r="EU49" i="1"/>
  <c r="EM49" i="1"/>
  <c r="ED49" i="1"/>
  <c r="DV49" i="1"/>
  <c r="DM49" i="1"/>
  <c r="CV49" i="1"/>
  <c r="CW49" i="1" s="1" a="1"/>
  <c r="CW49" i="1" s="1"/>
  <c r="CM49" i="1"/>
  <c r="CE49" i="1"/>
  <c r="BV49" i="1"/>
  <c r="BN49" i="1"/>
  <c r="BE49" i="1"/>
  <c r="AN49" i="1"/>
  <c r="AO49" i="1" s="1" a="1"/>
  <c r="AO49" i="1" s="1"/>
  <c r="AF49" i="1"/>
  <c r="BJ49" i="1" s="1"/>
  <c r="CN49" i="1" s="1"/>
  <c r="DR49" i="1" s="1"/>
  <c r="EV49" i="1" s="1"/>
  <c r="X49" i="1"/>
  <c r="P49" i="1"/>
  <c r="H49" i="1"/>
  <c r="FL49" i="1"/>
  <c r="FC49" i="1"/>
  <c r="EL49" i="1"/>
  <c r="EC49" i="1"/>
  <c r="DU49" i="1"/>
  <c r="DD49" i="1"/>
  <c r="CU49" i="1"/>
  <c r="CD49" i="1"/>
  <c r="BU49" i="1"/>
  <c r="BM49" i="1"/>
  <c r="AV49" i="1"/>
  <c r="AM49" i="1"/>
  <c r="AE49" i="1"/>
  <c r="W49" i="1"/>
  <c r="G49" i="1"/>
  <c r="B50" i="1"/>
  <c r="D50" i="1" s="1" a="1"/>
  <c r="D50" i="1" s="1"/>
  <c r="A49" i="1"/>
  <c r="EI50" i="1" l="1" a="1"/>
  <c r="EI50" i="1" s="1"/>
  <c r="FM50" i="1" a="1"/>
  <c r="FM50" i="1" s="1"/>
  <c r="EX6" i="1" a="1"/>
  <c r="EX6" i="1" s="1"/>
  <c r="EY6" i="1" s="1"/>
  <c r="EZ6" i="1" s="1"/>
  <c r="FK6" i="1" s="1"/>
  <c r="EX50" i="1" a="1"/>
  <c r="EX50" i="1" s="1"/>
  <c r="EP6" i="1" a="1"/>
  <c r="EP6" i="1" s="1"/>
  <c r="EQ6" i="1" s="1"/>
  <c r="DE50" i="1" a="1"/>
  <c r="DE50" i="1" s="1"/>
  <c r="DT50" i="1" a="1"/>
  <c r="DT50" i="1" s="1"/>
  <c r="CA50" i="1" a="1"/>
  <c r="CA50" i="1" s="1"/>
  <c r="CP50" i="1" a="1"/>
  <c r="CP50" i="1" s="1"/>
  <c r="AW50" i="1" a="1"/>
  <c r="AW50" i="1" s="1"/>
  <c r="BL50" i="1" a="1"/>
  <c r="BL50" i="1" s="1"/>
  <c r="S50" i="1" a="1"/>
  <c r="S50" i="1" s="1"/>
  <c r="AH50" i="1" a="1"/>
  <c r="AH50" i="1" s="1"/>
  <c r="GA49" i="1"/>
  <c r="GB49" i="1"/>
  <c r="FX50" i="1"/>
  <c r="ET50" i="1"/>
  <c r="FI50" i="1"/>
  <c r="DP50" i="1"/>
  <c r="EE50" i="1"/>
  <c r="BW50" i="1"/>
  <c r="AD50" i="1"/>
  <c r="AS50" i="1"/>
  <c r="CL50" i="1"/>
  <c r="O50" i="1"/>
  <c r="BH50" i="1"/>
  <c r="DA50" i="1"/>
  <c r="GC49" i="1"/>
  <c r="FZ49" i="1"/>
  <c r="GD49" i="1"/>
  <c r="FY50" i="1"/>
  <c r="FQ50" i="1"/>
  <c r="FH50" i="1"/>
  <c r="EZ50" i="1"/>
  <c r="EQ50" i="1"/>
  <c r="DZ50" i="1"/>
  <c r="EA50" i="1" s="1" a="1"/>
  <c r="EA50" i="1" s="1"/>
  <c r="DQ50" i="1"/>
  <c r="DI50" i="1"/>
  <c r="CZ50" i="1"/>
  <c r="CR50" i="1"/>
  <c r="CI50" i="1"/>
  <c r="BR50" i="1"/>
  <c r="BS50" i="1" s="1" a="1"/>
  <c r="BS50" i="1" s="1"/>
  <c r="BI50" i="1"/>
  <c r="BA50" i="1"/>
  <c r="AR50" i="1"/>
  <c r="AJ50" i="1"/>
  <c r="AB50" i="1"/>
  <c r="T50" i="1"/>
  <c r="L50" i="1"/>
  <c r="FP50" i="1"/>
  <c r="FG50" i="1"/>
  <c r="EY50" i="1"/>
  <c r="EH50" i="1"/>
  <c r="DY50" i="1"/>
  <c r="DH50" i="1"/>
  <c r="CY50" i="1"/>
  <c r="CQ50" i="1"/>
  <c r="BZ50" i="1"/>
  <c r="BQ50" i="1"/>
  <c r="AZ50" i="1"/>
  <c r="AQ50" i="1"/>
  <c r="AI50" i="1"/>
  <c r="AA50" i="1"/>
  <c r="C50" i="1"/>
  <c r="FW50" i="1"/>
  <c r="FO50" i="1"/>
  <c r="FF50" i="1"/>
  <c r="EO50" i="1"/>
  <c r="EP50" i="1" s="1" a="1"/>
  <c r="EP50" i="1" s="1"/>
  <c r="EF50" i="1"/>
  <c r="DX50" i="1"/>
  <c r="DO50" i="1"/>
  <c r="DG50" i="1"/>
  <c r="CX50" i="1"/>
  <c r="CG50" i="1"/>
  <c r="CH50" i="1" s="1" a="1"/>
  <c r="CH50" i="1" s="1"/>
  <c r="BX50" i="1"/>
  <c r="BP50" i="1"/>
  <c r="BG50" i="1"/>
  <c r="AY50" i="1"/>
  <c r="AP50" i="1"/>
  <c r="R50" i="1"/>
  <c r="J50" i="1"/>
  <c r="K50" i="1" s="1" a="1"/>
  <c r="K50" i="1" s="1"/>
  <c r="FV50" i="1"/>
  <c r="FN50" i="1"/>
  <c r="EW50" i="1"/>
  <c r="EN50" i="1"/>
  <c r="DW50" i="1"/>
  <c r="DN50" i="1"/>
  <c r="DF50" i="1"/>
  <c r="CO50" i="1"/>
  <c r="CF50" i="1"/>
  <c r="BO50" i="1"/>
  <c r="BF50" i="1"/>
  <c r="AX50" i="1"/>
  <c r="AG50" i="1"/>
  <c r="Y50" i="1"/>
  <c r="Z50" i="1" s="1" a="1"/>
  <c r="Z50" i="1" s="1"/>
  <c r="Q50" i="1"/>
  <c r="AU50" i="1" s="1"/>
  <c r="BY50" i="1" s="1"/>
  <c r="DC50" i="1" s="1"/>
  <c r="EG50" i="1" s="1"/>
  <c r="FK50" i="1" s="1"/>
  <c r="I50" i="1"/>
  <c r="FU50" i="1"/>
  <c r="FD50" i="1"/>
  <c r="FE50" i="1" s="1" a="1"/>
  <c r="FE50" i="1" s="1"/>
  <c r="EU50" i="1"/>
  <c r="EM50" i="1"/>
  <c r="ED50" i="1"/>
  <c r="DV50" i="1"/>
  <c r="DM50" i="1"/>
  <c r="CV50" i="1"/>
  <c r="CW50" i="1" s="1" a="1"/>
  <c r="CW50" i="1" s="1"/>
  <c r="CM50" i="1"/>
  <c r="CE50" i="1"/>
  <c r="BV50" i="1"/>
  <c r="BN50" i="1"/>
  <c r="BE50" i="1"/>
  <c r="AN50" i="1"/>
  <c r="AO50" i="1" s="1" a="1"/>
  <c r="AO50" i="1" s="1"/>
  <c r="AF50" i="1"/>
  <c r="BJ50" i="1" s="1"/>
  <c r="CN50" i="1" s="1"/>
  <c r="DR50" i="1" s="1"/>
  <c r="EV50" i="1" s="1"/>
  <c r="X50" i="1"/>
  <c r="P50" i="1"/>
  <c r="H50" i="1"/>
  <c r="FL50" i="1"/>
  <c r="FC50" i="1"/>
  <c r="EL50" i="1"/>
  <c r="EC50" i="1"/>
  <c r="DU50" i="1"/>
  <c r="DD50" i="1"/>
  <c r="CU50" i="1"/>
  <c r="CD50" i="1"/>
  <c r="BU50" i="1"/>
  <c r="BM50" i="1"/>
  <c r="AV50" i="1"/>
  <c r="AM50" i="1"/>
  <c r="AE50" i="1"/>
  <c r="W50" i="1"/>
  <c r="G50" i="1"/>
  <c r="FS50" i="1"/>
  <c r="FT50" i="1" s="1" a="1"/>
  <c r="FT50" i="1" s="1"/>
  <c r="FJ50" i="1"/>
  <c r="FB50" i="1"/>
  <c r="ES50" i="1"/>
  <c r="EK50" i="1"/>
  <c r="EB50" i="1"/>
  <c r="DK50" i="1"/>
  <c r="DL50" i="1" s="1" a="1"/>
  <c r="DL50" i="1" s="1"/>
  <c r="DB50" i="1"/>
  <c r="CT50" i="1"/>
  <c r="CK50" i="1"/>
  <c r="CC50" i="1"/>
  <c r="BT50" i="1"/>
  <c r="BC50" i="1"/>
  <c r="BD50" i="1" s="1" a="1"/>
  <c r="BD50" i="1" s="1"/>
  <c r="AT50" i="1"/>
  <c r="AL50" i="1"/>
  <c r="V50" i="1"/>
  <c r="N50" i="1"/>
  <c r="F50" i="1"/>
  <c r="FR50" i="1"/>
  <c r="FA50" i="1"/>
  <c r="ER50" i="1"/>
  <c r="EJ50" i="1"/>
  <c r="DS50" i="1"/>
  <c r="DJ50" i="1"/>
  <c r="CS50" i="1"/>
  <c r="CJ50" i="1"/>
  <c r="CB50" i="1"/>
  <c r="BK50" i="1"/>
  <c r="BB50" i="1"/>
  <c r="AK50" i="1"/>
  <c r="AC50" i="1"/>
  <c r="U50" i="1"/>
  <c r="M50" i="1"/>
  <c r="E50" i="1"/>
  <c r="B51" i="1"/>
  <c r="D51" i="1" s="1" a="1"/>
  <c r="D51" i="1" s="1"/>
  <c r="A50" i="1"/>
  <c r="EI51" i="1" l="1" a="1"/>
  <c r="EI51" i="1" s="1"/>
  <c r="FM51" i="1" a="1"/>
  <c r="FM51" i="1" s="1"/>
  <c r="FI6" i="1"/>
  <c r="FL6" i="1"/>
  <c r="FD6" i="1"/>
  <c r="FE6" i="1" s="1" a="1"/>
  <c r="FE6" i="1" s="1"/>
  <c r="FF6" i="1" s="1"/>
  <c r="FG6" i="1" s="1"/>
  <c r="EX51" i="1" a="1"/>
  <c r="EX51" i="1" s="1"/>
  <c r="ES6" i="1"/>
  <c r="ER6" i="1"/>
  <c r="DE51" i="1" a="1"/>
  <c r="DE51" i="1" s="1"/>
  <c r="DT51" i="1" a="1"/>
  <c r="DT51" i="1" s="1"/>
  <c r="CA51" i="1" a="1"/>
  <c r="CA51" i="1" s="1"/>
  <c r="CP51" i="1" a="1"/>
  <c r="CP51" i="1" s="1"/>
  <c r="AW51" i="1" a="1"/>
  <c r="AW51" i="1" s="1"/>
  <c r="BL51" i="1" a="1"/>
  <c r="BL51" i="1" s="1"/>
  <c r="S51" i="1" a="1"/>
  <c r="S51" i="1" s="1"/>
  <c r="AH51" i="1" a="1"/>
  <c r="AH51" i="1" s="1"/>
  <c r="GA50" i="1"/>
  <c r="GB50" i="1"/>
  <c r="FX51" i="1"/>
  <c r="ET51" i="1"/>
  <c r="FI51" i="1"/>
  <c r="EE51" i="1"/>
  <c r="DP51" i="1"/>
  <c r="BW51" i="1"/>
  <c r="AS51" i="1"/>
  <c r="CL51" i="1"/>
  <c r="O51" i="1"/>
  <c r="BH51" i="1"/>
  <c r="DA51" i="1"/>
  <c r="AD51" i="1"/>
  <c r="FW51" i="1"/>
  <c r="FO51" i="1"/>
  <c r="FF51" i="1"/>
  <c r="EO51" i="1"/>
  <c r="EP51" i="1" s="1" a="1"/>
  <c r="EP51" i="1" s="1"/>
  <c r="EF51" i="1"/>
  <c r="DX51" i="1"/>
  <c r="DO51" i="1"/>
  <c r="DG51" i="1"/>
  <c r="CX51" i="1"/>
  <c r="CG51" i="1"/>
  <c r="CH51" i="1" s="1" a="1"/>
  <c r="CH51" i="1" s="1"/>
  <c r="BX51" i="1"/>
  <c r="BP51" i="1"/>
  <c r="BG51" i="1"/>
  <c r="AY51" i="1"/>
  <c r="AP51" i="1"/>
  <c r="R51" i="1"/>
  <c r="J51" i="1"/>
  <c r="K51" i="1" s="1" a="1"/>
  <c r="K51" i="1" s="1"/>
  <c r="FV51" i="1"/>
  <c r="FN51" i="1"/>
  <c r="EW51" i="1"/>
  <c r="EN51" i="1"/>
  <c r="DW51" i="1"/>
  <c r="DN51" i="1"/>
  <c r="DF51" i="1"/>
  <c r="CO51" i="1"/>
  <c r="CF51" i="1"/>
  <c r="BO51" i="1"/>
  <c r="BF51" i="1"/>
  <c r="AX51" i="1"/>
  <c r="AG51" i="1"/>
  <c r="Y51" i="1"/>
  <c r="Z51" i="1" s="1" a="1"/>
  <c r="Z51" i="1" s="1"/>
  <c r="Q51" i="1"/>
  <c r="AU51" i="1" s="1"/>
  <c r="BY51" i="1" s="1"/>
  <c r="DC51" i="1" s="1"/>
  <c r="EG51" i="1" s="1"/>
  <c r="FK51" i="1" s="1"/>
  <c r="I51" i="1"/>
  <c r="FU51" i="1"/>
  <c r="FD51" i="1"/>
  <c r="FE51" i="1" s="1" a="1"/>
  <c r="FE51" i="1" s="1"/>
  <c r="EU51" i="1"/>
  <c r="EM51" i="1"/>
  <c r="ED51" i="1"/>
  <c r="DV51" i="1"/>
  <c r="DM51" i="1"/>
  <c r="CV51" i="1"/>
  <c r="CW51" i="1" s="1" a="1"/>
  <c r="CW51" i="1" s="1"/>
  <c r="CM51" i="1"/>
  <c r="CE51" i="1"/>
  <c r="BV51" i="1"/>
  <c r="BN51" i="1"/>
  <c r="BE51" i="1"/>
  <c r="AN51" i="1"/>
  <c r="AO51" i="1" s="1" a="1"/>
  <c r="AO51" i="1" s="1"/>
  <c r="AF51" i="1"/>
  <c r="BJ51" i="1" s="1"/>
  <c r="CN51" i="1" s="1"/>
  <c r="DR51" i="1" s="1"/>
  <c r="EV51" i="1" s="1"/>
  <c r="X51" i="1"/>
  <c r="P51" i="1"/>
  <c r="H51" i="1"/>
  <c r="FL51" i="1"/>
  <c r="FC51" i="1"/>
  <c r="EL51" i="1"/>
  <c r="EC51" i="1"/>
  <c r="DU51" i="1"/>
  <c r="DD51" i="1"/>
  <c r="CU51" i="1"/>
  <c r="CD51" i="1"/>
  <c r="BU51" i="1"/>
  <c r="BM51" i="1"/>
  <c r="AV51" i="1"/>
  <c r="AM51" i="1"/>
  <c r="AE51" i="1"/>
  <c r="W51" i="1"/>
  <c r="G51" i="1"/>
  <c r="FS51" i="1"/>
  <c r="FT51" i="1" s="1" a="1"/>
  <c r="FT51" i="1" s="1"/>
  <c r="FJ51" i="1"/>
  <c r="FB51" i="1"/>
  <c r="ES51" i="1"/>
  <c r="EK51" i="1"/>
  <c r="EB51" i="1"/>
  <c r="DK51" i="1"/>
  <c r="DL51" i="1" s="1" a="1"/>
  <c r="DL51" i="1" s="1"/>
  <c r="DB51" i="1"/>
  <c r="CT51" i="1"/>
  <c r="CK51" i="1"/>
  <c r="CC51" i="1"/>
  <c r="BT51" i="1"/>
  <c r="BC51" i="1"/>
  <c r="BD51" i="1" s="1" a="1"/>
  <c r="BD51" i="1" s="1"/>
  <c r="AT51" i="1"/>
  <c r="AL51" i="1"/>
  <c r="V51" i="1"/>
  <c r="N51" i="1"/>
  <c r="F51" i="1"/>
  <c r="FR51" i="1"/>
  <c r="FA51" i="1"/>
  <c r="ER51" i="1"/>
  <c r="EJ51" i="1"/>
  <c r="DS51" i="1"/>
  <c r="DJ51" i="1"/>
  <c r="CS51" i="1"/>
  <c r="CJ51" i="1"/>
  <c r="CB51" i="1"/>
  <c r="BK51" i="1"/>
  <c r="BB51" i="1"/>
  <c r="AK51" i="1"/>
  <c r="AC51" i="1"/>
  <c r="U51" i="1"/>
  <c r="M51" i="1"/>
  <c r="E51" i="1"/>
  <c r="FY51" i="1"/>
  <c r="FQ51" i="1"/>
  <c r="FH51" i="1"/>
  <c r="EZ51" i="1"/>
  <c r="EQ51" i="1"/>
  <c r="DZ51" i="1"/>
  <c r="EA51" i="1" s="1" a="1"/>
  <c r="EA51" i="1" s="1"/>
  <c r="DQ51" i="1"/>
  <c r="DI51" i="1"/>
  <c r="CZ51" i="1"/>
  <c r="CR51" i="1"/>
  <c r="CI51" i="1"/>
  <c r="BR51" i="1"/>
  <c r="BS51" i="1" s="1" a="1"/>
  <c r="BS51" i="1" s="1"/>
  <c r="BI51" i="1"/>
  <c r="BA51" i="1"/>
  <c r="AR51" i="1"/>
  <c r="AJ51" i="1"/>
  <c r="AB51" i="1"/>
  <c r="T51" i="1"/>
  <c r="L51" i="1"/>
  <c r="FP51" i="1"/>
  <c r="FG51" i="1"/>
  <c r="EY51" i="1"/>
  <c r="EH51" i="1"/>
  <c r="DY51" i="1"/>
  <c r="DH51" i="1"/>
  <c r="CY51" i="1"/>
  <c r="CQ51" i="1"/>
  <c r="BZ51" i="1"/>
  <c r="BQ51" i="1"/>
  <c r="AZ51" i="1"/>
  <c r="AQ51" i="1"/>
  <c r="AI51" i="1"/>
  <c r="AA51" i="1"/>
  <c r="C51" i="1"/>
  <c r="FZ50" i="1"/>
  <c r="GC50" i="1"/>
  <c r="GD50" i="1"/>
  <c r="B52" i="1"/>
  <c r="D52" i="1" s="1" a="1"/>
  <c r="D52" i="1" s="1"/>
  <c r="A51" i="1"/>
  <c r="FM6" i="1" l="1" a="1"/>
  <c r="FM6" i="1" s="1"/>
  <c r="FN6" i="1" s="1"/>
  <c r="FO6" i="1" s="1"/>
  <c r="EI52" i="1" a="1"/>
  <c r="EI52" i="1" s="1"/>
  <c r="FM52" i="1" a="1"/>
  <c r="FM52" i="1" s="1"/>
  <c r="FH6" i="1"/>
  <c r="EX52" i="1" a="1"/>
  <c r="EX52" i="1" s="1"/>
  <c r="DE52" i="1" a="1"/>
  <c r="DE52" i="1" s="1"/>
  <c r="DT52" i="1" a="1"/>
  <c r="DT52" i="1" s="1"/>
  <c r="CA52" i="1" a="1"/>
  <c r="CA52" i="1" s="1"/>
  <c r="CP52" i="1" a="1"/>
  <c r="CP52" i="1" s="1"/>
  <c r="AW52" i="1" a="1"/>
  <c r="AW52" i="1" s="1"/>
  <c r="BL52" i="1" a="1"/>
  <c r="BL52" i="1" s="1"/>
  <c r="S52" i="1" a="1"/>
  <c r="S52" i="1" s="1"/>
  <c r="AH52" i="1" a="1"/>
  <c r="AH52" i="1" s="1"/>
  <c r="GA51" i="1"/>
  <c r="GB51" i="1"/>
  <c r="ET52" i="1"/>
  <c r="FI52" i="1"/>
  <c r="EE52" i="1"/>
  <c r="FX52" i="1"/>
  <c r="DP52" i="1"/>
  <c r="AS52" i="1"/>
  <c r="CL52" i="1"/>
  <c r="O52" i="1"/>
  <c r="BH52" i="1"/>
  <c r="DA52" i="1"/>
  <c r="AD52" i="1"/>
  <c r="BW52" i="1"/>
  <c r="FU52" i="1"/>
  <c r="FD52" i="1"/>
  <c r="FE52" i="1" s="1" a="1"/>
  <c r="FE52" i="1" s="1"/>
  <c r="EU52" i="1"/>
  <c r="EM52" i="1"/>
  <c r="ED52" i="1"/>
  <c r="DV52" i="1"/>
  <c r="DM52" i="1"/>
  <c r="CV52" i="1"/>
  <c r="CW52" i="1" s="1" a="1"/>
  <c r="CW52" i="1" s="1"/>
  <c r="CM52" i="1"/>
  <c r="CE52" i="1"/>
  <c r="BV52" i="1"/>
  <c r="BN52" i="1"/>
  <c r="BE52" i="1"/>
  <c r="AN52" i="1"/>
  <c r="AO52" i="1" s="1" a="1"/>
  <c r="AO52" i="1" s="1"/>
  <c r="AF52" i="1"/>
  <c r="BJ52" i="1" s="1"/>
  <c r="CN52" i="1" s="1"/>
  <c r="DR52" i="1" s="1"/>
  <c r="EV52" i="1" s="1"/>
  <c r="X52" i="1"/>
  <c r="P52" i="1"/>
  <c r="H52" i="1"/>
  <c r="FL52" i="1"/>
  <c r="FC52" i="1"/>
  <c r="EL52" i="1"/>
  <c r="EC52" i="1"/>
  <c r="DU52" i="1"/>
  <c r="DD52" i="1"/>
  <c r="CU52" i="1"/>
  <c r="CD52" i="1"/>
  <c r="BU52" i="1"/>
  <c r="BM52" i="1"/>
  <c r="AV52" i="1"/>
  <c r="AM52" i="1"/>
  <c r="AE52" i="1"/>
  <c r="W52" i="1"/>
  <c r="G52" i="1"/>
  <c r="FS52" i="1"/>
  <c r="FT52" i="1" s="1" a="1"/>
  <c r="FT52" i="1" s="1"/>
  <c r="FJ52" i="1"/>
  <c r="FB52" i="1"/>
  <c r="ES52" i="1"/>
  <c r="EK52" i="1"/>
  <c r="EB52" i="1"/>
  <c r="DK52" i="1"/>
  <c r="DL52" i="1" s="1" a="1"/>
  <c r="DL52" i="1" s="1"/>
  <c r="DB52" i="1"/>
  <c r="CT52" i="1"/>
  <c r="CK52" i="1"/>
  <c r="CC52" i="1"/>
  <c r="BT52" i="1"/>
  <c r="BC52" i="1"/>
  <c r="BD52" i="1" s="1" a="1"/>
  <c r="BD52" i="1" s="1"/>
  <c r="AT52" i="1"/>
  <c r="AL52" i="1"/>
  <c r="V52" i="1"/>
  <c r="N52" i="1"/>
  <c r="F52" i="1"/>
  <c r="FR52" i="1"/>
  <c r="FA52" i="1"/>
  <c r="ER52" i="1"/>
  <c r="EJ52" i="1"/>
  <c r="DS52" i="1"/>
  <c r="DJ52" i="1"/>
  <c r="CS52" i="1"/>
  <c r="CJ52" i="1"/>
  <c r="CB52" i="1"/>
  <c r="BK52" i="1"/>
  <c r="BB52" i="1"/>
  <c r="AK52" i="1"/>
  <c r="AC52" i="1"/>
  <c r="U52" i="1"/>
  <c r="M52" i="1"/>
  <c r="E52" i="1"/>
  <c r="FY52" i="1"/>
  <c r="FQ52" i="1"/>
  <c r="FH52" i="1"/>
  <c r="EZ52" i="1"/>
  <c r="EQ52" i="1"/>
  <c r="DZ52" i="1"/>
  <c r="EA52" i="1" s="1" a="1"/>
  <c r="EA52" i="1" s="1"/>
  <c r="DQ52" i="1"/>
  <c r="DI52" i="1"/>
  <c r="CZ52" i="1"/>
  <c r="CR52" i="1"/>
  <c r="CI52" i="1"/>
  <c r="BR52" i="1"/>
  <c r="BS52" i="1" s="1" a="1"/>
  <c r="BS52" i="1" s="1"/>
  <c r="BI52" i="1"/>
  <c r="BA52" i="1"/>
  <c r="AR52" i="1"/>
  <c r="AJ52" i="1"/>
  <c r="AB52" i="1"/>
  <c r="T52" i="1"/>
  <c r="L52" i="1"/>
  <c r="FP52" i="1"/>
  <c r="FG52" i="1"/>
  <c r="EY52" i="1"/>
  <c r="EH52" i="1"/>
  <c r="DY52" i="1"/>
  <c r="DH52" i="1"/>
  <c r="CY52" i="1"/>
  <c r="CQ52" i="1"/>
  <c r="BZ52" i="1"/>
  <c r="BQ52" i="1"/>
  <c r="AZ52" i="1"/>
  <c r="AQ52" i="1"/>
  <c r="AI52" i="1"/>
  <c r="AA52" i="1"/>
  <c r="C52" i="1"/>
  <c r="FW52" i="1"/>
  <c r="FO52" i="1"/>
  <c r="FF52" i="1"/>
  <c r="EO52" i="1"/>
  <c r="EP52" i="1" s="1" a="1"/>
  <c r="EP52" i="1" s="1"/>
  <c r="EF52" i="1"/>
  <c r="DX52" i="1"/>
  <c r="DO52" i="1"/>
  <c r="DG52" i="1"/>
  <c r="CX52" i="1"/>
  <c r="CG52" i="1"/>
  <c r="CH52" i="1" s="1" a="1"/>
  <c r="CH52" i="1" s="1"/>
  <c r="BX52" i="1"/>
  <c r="BP52" i="1"/>
  <c r="BG52" i="1"/>
  <c r="AY52" i="1"/>
  <c r="AP52" i="1"/>
  <c r="R52" i="1"/>
  <c r="J52" i="1"/>
  <c r="K52" i="1" s="1" a="1"/>
  <c r="K52" i="1" s="1"/>
  <c r="FV52" i="1"/>
  <c r="FN52" i="1"/>
  <c r="EW52" i="1"/>
  <c r="EN52" i="1"/>
  <c r="DW52" i="1"/>
  <c r="DN52" i="1"/>
  <c r="DF52" i="1"/>
  <c r="CO52" i="1"/>
  <c r="CF52" i="1"/>
  <c r="BO52" i="1"/>
  <c r="BF52" i="1"/>
  <c r="AX52" i="1"/>
  <c r="AG52" i="1"/>
  <c r="Y52" i="1"/>
  <c r="Z52" i="1" s="1" a="1"/>
  <c r="Z52" i="1" s="1"/>
  <c r="Q52" i="1"/>
  <c r="AU52" i="1" s="1"/>
  <c r="BY52" i="1" s="1"/>
  <c r="DC52" i="1" s="1"/>
  <c r="EG52" i="1" s="1"/>
  <c r="FK52" i="1" s="1"/>
  <c r="I52" i="1"/>
  <c r="GC51" i="1"/>
  <c r="FZ51" i="1"/>
  <c r="GD51" i="1"/>
  <c r="B53" i="1"/>
  <c r="D53" i="1" s="1" a="1"/>
  <c r="D53" i="1" s="1"/>
  <c r="A52" i="1"/>
  <c r="FX6" i="1" l="1"/>
  <c r="C7" i="1"/>
  <c r="FS6" i="1"/>
  <c r="FT6" i="1" s="1" a="1"/>
  <c r="FT6" i="1" s="1"/>
  <c r="FU6" i="1" s="1"/>
  <c r="GD6" i="1"/>
  <c r="FZ6" i="1"/>
  <c r="GB6" i="1" s="1"/>
  <c r="EI53" i="1" a="1"/>
  <c r="EI53" i="1" s="1"/>
  <c r="FM53" i="1" a="1"/>
  <c r="FM53" i="1" s="1"/>
  <c r="EX53" i="1" a="1"/>
  <c r="EX53" i="1" s="1"/>
  <c r="DE53" i="1" a="1"/>
  <c r="DE53" i="1" s="1"/>
  <c r="DT53" i="1" a="1"/>
  <c r="DT53" i="1" s="1"/>
  <c r="CA53" i="1" a="1"/>
  <c r="CA53" i="1" s="1"/>
  <c r="CP53" i="1" a="1"/>
  <c r="CP53" i="1" s="1"/>
  <c r="AW53" i="1" a="1"/>
  <c r="AW53" i="1" s="1"/>
  <c r="BL53" i="1" a="1"/>
  <c r="BL53" i="1" s="1"/>
  <c r="S53" i="1" a="1"/>
  <c r="S53" i="1" s="1"/>
  <c r="AH53" i="1" a="1"/>
  <c r="AH53" i="1" s="1"/>
  <c r="GA52" i="1"/>
  <c r="GB52" i="1"/>
  <c r="ET53" i="1"/>
  <c r="FI53" i="1"/>
  <c r="FX53" i="1"/>
  <c r="EE53" i="1"/>
  <c r="CL53" i="1"/>
  <c r="O53" i="1"/>
  <c r="DP53" i="1"/>
  <c r="BH53" i="1"/>
  <c r="AS53" i="1"/>
  <c r="DA53" i="1"/>
  <c r="AD53" i="1"/>
  <c r="BW53" i="1"/>
  <c r="GD52" i="1"/>
  <c r="FZ52" i="1"/>
  <c r="GC52" i="1"/>
  <c r="FS53" i="1"/>
  <c r="FT53" i="1" s="1" a="1"/>
  <c r="FT53" i="1" s="1"/>
  <c r="FJ53" i="1"/>
  <c r="FB53" i="1"/>
  <c r="ES53" i="1"/>
  <c r="EK53" i="1"/>
  <c r="EB53" i="1"/>
  <c r="DK53" i="1"/>
  <c r="DL53" i="1" s="1" a="1"/>
  <c r="DL53" i="1" s="1"/>
  <c r="DB53" i="1"/>
  <c r="CT53" i="1"/>
  <c r="CK53" i="1"/>
  <c r="CC53" i="1"/>
  <c r="BT53" i="1"/>
  <c r="BC53" i="1"/>
  <c r="BD53" i="1" s="1" a="1"/>
  <c r="BD53" i="1" s="1"/>
  <c r="AT53" i="1"/>
  <c r="AL53" i="1"/>
  <c r="V53" i="1"/>
  <c r="N53" i="1"/>
  <c r="F53" i="1"/>
  <c r="FR53" i="1"/>
  <c r="FA53" i="1"/>
  <c r="ER53" i="1"/>
  <c r="EJ53" i="1"/>
  <c r="DS53" i="1"/>
  <c r="DJ53" i="1"/>
  <c r="CS53" i="1"/>
  <c r="CJ53" i="1"/>
  <c r="CB53" i="1"/>
  <c r="BK53" i="1"/>
  <c r="BB53" i="1"/>
  <c r="AK53" i="1"/>
  <c r="AC53" i="1"/>
  <c r="U53" i="1"/>
  <c r="M53" i="1"/>
  <c r="E53" i="1"/>
  <c r="FY53" i="1"/>
  <c r="FQ53" i="1"/>
  <c r="FH53" i="1"/>
  <c r="EZ53" i="1"/>
  <c r="EQ53" i="1"/>
  <c r="DZ53" i="1"/>
  <c r="EA53" i="1" s="1" a="1"/>
  <c r="EA53" i="1" s="1"/>
  <c r="DQ53" i="1"/>
  <c r="DI53" i="1"/>
  <c r="CZ53" i="1"/>
  <c r="CR53" i="1"/>
  <c r="CI53" i="1"/>
  <c r="BR53" i="1"/>
  <c r="BS53" i="1" s="1" a="1"/>
  <c r="BS53" i="1" s="1"/>
  <c r="BI53" i="1"/>
  <c r="BA53" i="1"/>
  <c r="AR53" i="1"/>
  <c r="AJ53" i="1"/>
  <c r="AB53" i="1"/>
  <c r="T53" i="1"/>
  <c r="L53" i="1"/>
  <c r="FP53" i="1"/>
  <c r="FG53" i="1"/>
  <c r="EY53" i="1"/>
  <c r="EH53" i="1"/>
  <c r="DY53" i="1"/>
  <c r="DH53" i="1"/>
  <c r="CY53" i="1"/>
  <c r="CQ53" i="1"/>
  <c r="BZ53" i="1"/>
  <c r="BQ53" i="1"/>
  <c r="AZ53" i="1"/>
  <c r="AQ53" i="1"/>
  <c r="AI53" i="1"/>
  <c r="AA53" i="1"/>
  <c r="C53" i="1"/>
  <c r="FW53" i="1"/>
  <c r="FO53" i="1"/>
  <c r="FF53" i="1"/>
  <c r="EO53" i="1"/>
  <c r="EP53" i="1" s="1" a="1"/>
  <c r="EP53" i="1" s="1"/>
  <c r="EF53" i="1"/>
  <c r="DX53" i="1"/>
  <c r="DO53" i="1"/>
  <c r="DG53" i="1"/>
  <c r="CX53" i="1"/>
  <c r="CG53" i="1"/>
  <c r="CH53" i="1" s="1" a="1"/>
  <c r="CH53" i="1" s="1"/>
  <c r="BX53" i="1"/>
  <c r="BP53" i="1"/>
  <c r="BG53" i="1"/>
  <c r="AY53" i="1"/>
  <c r="AP53" i="1"/>
  <c r="R53" i="1"/>
  <c r="J53" i="1"/>
  <c r="K53" i="1" s="1" a="1"/>
  <c r="K53" i="1" s="1"/>
  <c r="FV53" i="1"/>
  <c r="FN53" i="1"/>
  <c r="EW53" i="1"/>
  <c r="EN53" i="1"/>
  <c r="DW53" i="1"/>
  <c r="DN53" i="1"/>
  <c r="DF53" i="1"/>
  <c r="CO53" i="1"/>
  <c r="CF53" i="1"/>
  <c r="BO53" i="1"/>
  <c r="BF53" i="1"/>
  <c r="AX53" i="1"/>
  <c r="AG53" i="1"/>
  <c r="Y53" i="1"/>
  <c r="Z53" i="1" s="1" a="1"/>
  <c r="Z53" i="1" s="1"/>
  <c r="Q53" i="1"/>
  <c r="AU53" i="1" s="1"/>
  <c r="BY53" i="1" s="1"/>
  <c r="DC53" i="1" s="1"/>
  <c r="EG53" i="1" s="1"/>
  <c r="FK53" i="1" s="1"/>
  <c r="I53" i="1"/>
  <c r="FU53" i="1"/>
  <c r="FD53" i="1"/>
  <c r="FE53" i="1" s="1" a="1"/>
  <c r="FE53" i="1" s="1"/>
  <c r="EU53" i="1"/>
  <c r="EM53" i="1"/>
  <c r="ED53" i="1"/>
  <c r="DV53" i="1"/>
  <c r="DM53" i="1"/>
  <c r="CV53" i="1"/>
  <c r="CW53" i="1" s="1" a="1"/>
  <c r="CW53" i="1" s="1"/>
  <c r="CM53" i="1"/>
  <c r="CE53" i="1"/>
  <c r="BV53" i="1"/>
  <c r="BN53" i="1"/>
  <c r="BE53" i="1"/>
  <c r="AN53" i="1"/>
  <c r="AO53" i="1" s="1" a="1"/>
  <c r="AO53" i="1" s="1"/>
  <c r="AF53" i="1"/>
  <c r="BJ53" i="1" s="1"/>
  <c r="CN53" i="1" s="1"/>
  <c r="DR53" i="1" s="1"/>
  <c r="EV53" i="1" s="1"/>
  <c r="X53" i="1"/>
  <c r="P53" i="1"/>
  <c r="H53" i="1"/>
  <c r="FL53" i="1"/>
  <c r="FC53" i="1"/>
  <c r="EL53" i="1"/>
  <c r="EC53" i="1"/>
  <c r="DU53" i="1"/>
  <c r="DD53" i="1"/>
  <c r="CU53" i="1"/>
  <c r="CD53" i="1"/>
  <c r="BU53" i="1"/>
  <c r="BM53" i="1"/>
  <c r="AV53" i="1"/>
  <c r="AM53" i="1"/>
  <c r="AE53" i="1"/>
  <c r="W53" i="1"/>
  <c r="G53" i="1"/>
  <c r="B54" i="1"/>
  <c r="D54" i="1" s="1" a="1"/>
  <c r="D54" i="1" s="1"/>
  <c r="A53" i="1"/>
  <c r="D7" i="1" l="1" a="1"/>
  <c r="D7" i="1" s="1"/>
  <c r="E7" i="1" s="1"/>
  <c r="F7" i="1" s="1"/>
  <c r="FW6" i="1"/>
  <c r="GA6" i="1" s="1"/>
  <c r="GC6" i="1" s="1"/>
  <c r="FV6" i="1"/>
  <c r="EI54" i="1" a="1"/>
  <c r="EI54" i="1" s="1"/>
  <c r="FM54" i="1" a="1"/>
  <c r="FM54" i="1" s="1"/>
  <c r="EX54" i="1" a="1"/>
  <c r="EX54" i="1" s="1"/>
  <c r="DE54" i="1" a="1"/>
  <c r="DE54" i="1" s="1"/>
  <c r="DT54" i="1" a="1"/>
  <c r="DT54" i="1" s="1"/>
  <c r="CA54" i="1" a="1"/>
  <c r="CA54" i="1" s="1"/>
  <c r="CP54" i="1" a="1"/>
  <c r="CP54" i="1" s="1"/>
  <c r="AW54" i="1" a="1"/>
  <c r="AW54" i="1" s="1"/>
  <c r="BL54" i="1" a="1"/>
  <c r="BL54" i="1" s="1"/>
  <c r="S54" i="1" a="1"/>
  <c r="S54" i="1" s="1"/>
  <c r="AH54" i="1" a="1"/>
  <c r="AH54" i="1" s="1"/>
  <c r="GA53" i="1"/>
  <c r="GB53" i="1"/>
  <c r="FI54" i="1"/>
  <c r="FX54" i="1"/>
  <c r="DP54" i="1"/>
  <c r="ET54" i="1"/>
  <c r="EE54" i="1"/>
  <c r="O54" i="1"/>
  <c r="CL54" i="1"/>
  <c r="BH54" i="1"/>
  <c r="DA54" i="1"/>
  <c r="AD54" i="1"/>
  <c r="BW54" i="1"/>
  <c r="AS54" i="1"/>
  <c r="GC53" i="1"/>
  <c r="FZ53" i="1"/>
  <c r="GD53" i="1"/>
  <c r="FY54" i="1"/>
  <c r="FQ54" i="1"/>
  <c r="FH54" i="1"/>
  <c r="EZ54" i="1"/>
  <c r="EQ54" i="1"/>
  <c r="DZ54" i="1"/>
  <c r="EA54" i="1" s="1" a="1"/>
  <c r="EA54" i="1" s="1"/>
  <c r="DQ54" i="1"/>
  <c r="DI54" i="1"/>
  <c r="CZ54" i="1"/>
  <c r="CR54" i="1"/>
  <c r="CI54" i="1"/>
  <c r="BR54" i="1"/>
  <c r="BS54" i="1" s="1" a="1"/>
  <c r="BS54" i="1" s="1"/>
  <c r="BI54" i="1"/>
  <c r="BA54" i="1"/>
  <c r="AR54" i="1"/>
  <c r="AJ54" i="1"/>
  <c r="AB54" i="1"/>
  <c r="T54" i="1"/>
  <c r="L54" i="1"/>
  <c r="FP54" i="1"/>
  <c r="FG54" i="1"/>
  <c r="EY54" i="1"/>
  <c r="EH54" i="1"/>
  <c r="DY54" i="1"/>
  <c r="DH54" i="1"/>
  <c r="CY54" i="1"/>
  <c r="CQ54" i="1"/>
  <c r="BZ54" i="1"/>
  <c r="BQ54" i="1"/>
  <c r="AZ54" i="1"/>
  <c r="AQ54" i="1"/>
  <c r="AI54" i="1"/>
  <c r="AA54" i="1"/>
  <c r="C54" i="1"/>
  <c r="FW54" i="1"/>
  <c r="FO54" i="1"/>
  <c r="FF54" i="1"/>
  <c r="EO54" i="1"/>
  <c r="EP54" i="1" s="1" a="1"/>
  <c r="EP54" i="1" s="1"/>
  <c r="EF54" i="1"/>
  <c r="DX54" i="1"/>
  <c r="DO54" i="1"/>
  <c r="DG54" i="1"/>
  <c r="CX54" i="1"/>
  <c r="CG54" i="1"/>
  <c r="CH54" i="1" s="1" a="1"/>
  <c r="CH54" i="1" s="1"/>
  <c r="BX54" i="1"/>
  <c r="BP54" i="1"/>
  <c r="BG54" i="1"/>
  <c r="AY54" i="1"/>
  <c r="AP54" i="1"/>
  <c r="R54" i="1"/>
  <c r="J54" i="1"/>
  <c r="K54" i="1" s="1" a="1"/>
  <c r="K54" i="1" s="1"/>
  <c r="FV54" i="1"/>
  <c r="FN54" i="1"/>
  <c r="EW54" i="1"/>
  <c r="EN54" i="1"/>
  <c r="DW54" i="1"/>
  <c r="DN54" i="1"/>
  <c r="DF54" i="1"/>
  <c r="CO54" i="1"/>
  <c r="CF54" i="1"/>
  <c r="BO54" i="1"/>
  <c r="BF54" i="1"/>
  <c r="AX54" i="1"/>
  <c r="AG54" i="1"/>
  <c r="Y54" i="1"/>
  <c r="Z54" i="1" s="1" a="1"/>
  <c r="Z54" i="1" s="1"/>
  <c r="Q54" i="1"/>
  <c r="AU54" i="1" s="1"/>
  <c r="BY54" i="1" s="1"/>
  <c r="DC54" i="1" s="1"/>
  <c r="EG54" i="1" s="1"/>
  <c r="FK54" i="1" s="1"/>
  <c r="I54" i="1"/>
  <c r="FU54" i="1"/>
  <c r="FD54" i="1"/>
  <c r="FE54" i="1" s="1" a="1"/>
  <c r="FE54" i="1" s="1"/>
  <c r="EU54" i="1"/>
  <c r="EM54" i="1"/>
  <c r="ED54" i="1"/>
  <c r="DV54" i="1"/>
  <c r="DM54" i="1"/>
  <c r="CV54" i="1"/>
  <c r="CW54" i="1" s="1" a="1"/>
  <c r="CW54" i="1" s="1"/>
  <c r="CM54" i="1"/>
  <c r="CE54" i="1"/>
  <c r="BV54" i="1"/>
  <c r="BN54" i="1"/>
  <c r="BE54" i="1"/>
  <c r="AN54" i="1"/>
  <c r="AO54" i="1" s="1" a="1"/>
  <c r="AO54" i="1" s="1"/>
  <c r="AF54" i="1"/>
  <c r="BJ54" i="1" s="1"/>
  <c r="CN54" i="1" s="1"/>
  <c r="DR54" i="1" s="1"/>
  <c r="EV54" i="1" s="1"/>
  <c r="X54" i="1"/>
  <c r="P54" i="1"/>
  <c r="H54" i="1"/>
  <c r="FL54" i="1"/>
  <c r="FC54" i="1"/>
  <c r="EL54" i="1"/>
  <c r="EC54" i="1"/>
  <c r="DU54" i="1"/>
  <c r="DD54" i="1"/>
  <c r="CU54" i="1"/>
  <c r="CD54" i="1"/>
  <c r="BU54" i="1"/>
  <c r="BM54" i="1"/>
  <c r="AV54" i="1"/>
  <c r="AM54" i="1"/>
  <c r="AE54" i="1"/>
  <c r="W54" i="1"/>
  <c r="G54" i="1"/>
  <c r="FS54" i="1"/>
  <c r="FT54" i="1" s="1" a="1"/>
  <c r="FT54" i="1" s="1"/>
  <c r="FJ54" i="1"/>
  <c r="FB54" i="1"/>
  <c r="ES54" i="1"/>
  <c r="EK54" i="1"/>
  <c r="EB54" i="1"/>
  <c r="DK54" i="1"/>
  <c r="DL54" i="1" s="1" a="1"/>
  <c r="DL54" i="1" s="1"/>
  <c r="DB54" i="1"/>
  <c r="CT54" i="1"/>
  <c r="CK54" i="1"/>
  <c r="CC54" i="1"/>
  <c r="BT54" i="1"/>
  <c r="BC54" i="1"/>
  <c r="BD54" i="1" s="1" a="1"/>
  <c r="BD54" i="1" s="1"/>
  <c r="AT54" i="1"/>
  <c r="AL54" i="1"/>
  <c r="V54" i="1"/>
  <c r="N54" i="1"/>
  <c r="F54" i="1"/>
  <c r="FR54" i="1"/>
  <c r="FA54" i="1"/>
  <c r="ER54" i="1"/>
  <c r="EJ54" i="1"/>
  <c r="DS54" i="1"/>
  <c r="DJ54" i="1"/>
  <c r="CS54" i="1"/>
  <c r="CJ54" i="1"/>
  <c r="CB54" i="1"/>
  <c r="BK54" i="1"/>
  <c r="BB54" i="1"/>
  <c r="AK54" i="1"/>
  <c r="AC54" i="1"/>
  <c r="U54" i="1"/>
  <c r="M54" i="1"/>
  <c r="E54" i="1"/>
  <c r="B55" i="1"/>
  <c r="D55" i="1" s="1" a="1"/>
  <c r="D55" i="1" s="1"/>
  <c r="A54" i="1"/>
  <c r="R7" i="1" l="1"/>
  <c r="S7" i="1" s="1" a="1"/>
  <c r="S7" i="1" s="1"/>
  <c r="T7" i="1" s="1"/>
  <c r="U7" i="1" s="1"/>
  <c r="AD7" i="1" s="1"/>
  <c r="Q7" i="1"/>
  <c r="O7" i="1"/>
  <c r="J7" i="1"/>
  <c r="K7" i="1" s="1" a="1"/>
  <c r="K7" i="1" s="1"/>
  <c r="L7" i="1" s="1"/>
  <c r="M7" i="1" s="1"/>
  <c r="EI55" i="1" a="1"/>
  <c r="EI55" i="1" s="1"/>
  <c r="FM55" i="1" a="1"/>
  <c r="FM55" i="1" s="1"/>
  <c r="EX55" i="1" a="1"/>
  <c r="EX55" i="1" s="1"/>
  <c r="DE55" i="1" a="1"/>
  <c r="DE55" i="1" s="1"/>
  <c r="DT55" i="1" a="1"/>
  <c r="DT55" i="1" s="1"/>
  <c r="CA55" i="1" a="1"/>
  <c r="CA55" i="1" s="1"/>
  <c r="CP55" i="1" a="1"/>
  <c r="CP55" i="1" s="1"/>
  <c r="AW55" i="1" a="1"/>
  <c r="AW55" i="1" s="1"/>
  <c r="BL55" i="1" a="1"/>
  <c r="BL55" i="1" s="1"/>
  <c r="S55" i="1" a="1"/>
  <c r="S55" i="1" s="1"/>
  <c r="AH55" i="1" a="1"/>
  <c r="AH55" i="1" s="1"/>
  <c r="GA54" i="1"/>
  <c r="GB54" i="1"/>
  <c r="FI55" i="1"/>
  <c r="FX55" i="1"/>
  <c r="ET55" i="1"/>
  <c r="DP55" i="1"/>
  <c r="EE55" i="1"/>
  <c r="BH55" i="1"/>
  <c r="DA55" i="1"/>
  <c r="AD55" i="1"/>
  <c r="BW55" i="1"/>
  <c r="O55" i="1"/>
  <c r="AS55" i="1"/>
  <c r="CL55" i="1"/>
  <c r="FW55" i="1"/>
  <c r="FO55" i="1"/>
  <c r="FF55" i="1"/>
  <c r="EO55" i="1"/>
  <c r="EP55" i="1" s="1" a="1"/>
  <c r="EP55" i="1" s="1"/>
  <c r="EF55" i="1"/>
  <c r="DX55" i="1"/>
  <c r="DO55" i="1"/>
  <c r="DG55" i="1"/>
  <c r="CX55" i="1"/>
  <c r="CG55" i="1"/>
  <c r="CH55" i="1" s="1" a="1"/>
  <c r="CH55" i="1" s="1"/>
  <c r="BX55" i="1"/>
  <c r="BP55" i="1"/>
  <c r="BG55" i="1"/>
  <c r="AY55" i="1"/>
  <c r="AP55" i="1"/>
  <c r="R55" i="1"/>
  <c r="J55" i="1"/>
  <c r="K55" i="1" s="1" a="1"/>
  <c r="K55" i="1" s="1"/>
  <c r="FV55" i="1"/>
  <c r="FN55" i="1"/>
  <c r="EW55" i="1"/>
  <c r="EN55" i="1"/>
  <c r="DW55" i="1"/>
  <c r="DN55" i="1"/>
  <c r="DF55" i="1"/>
  <c r="CO55" i="1"/>
  <c r="CF55" i="1"/>
  <c r="BO55" i="1"/>
  <c r="BF55" i="1"/>
  <c r="AX55" i="1"/>
  <c r="AG55" i="1"/>
  <c r="Y55" i="1"/>
  <c r="Z55" i="1" s="1" a="1"/>
  <c r="Z55" i="1" s="1"/>
  <c r="Q55" i="1"/>
  <c r="AU55" i="1" s="1"/>
  <c r="BY55" i="1" s="1"/>
  <c r="DC55" i="1" s="1"/>
  <c r="EG55" i="1" s="1"/>
  <c r="FK55" i="1" s="1"/>
  <c r="I55" i="1"/>
  <c r="FU55" i="1"/>
  <c r="FD55" i="1"/>
  <c r="FE55" i="1" s="1" a="1"/>
  <c r="FE55" i="1" s="1"/>
  <c r="EU55" i="1"/>
  <c r="EM55" i="1"/>
  <c r="ED55" i="1"/>
  <c r="DV55" i="1"/>
  <c r="DM55" i="1"/>
  <c r="CV55" i="1"/>
  <c r="CW55" i="1" s="1" a="1"/>
  <c r="CW55" i="1" s="1"/>
  <c r="CM55" i="1"/>
  <c r="CE55" i="1"/>
  <c r="BV55" i="1"/>
  <c r="BN55" i="1"/>
  <c r="BE55" i="1"/>
  <c r="AN55" i="1"/>
  <c r="AO55" i="1" s="1" a="1"/>
  <c r="AO55" i="1" s="1"/>
  <c r="AF55" i="1"/>
  <c r="BJ55" i="1" s="1"/>
  <c r="CN55" i="1" s="1"/>
  <c r="DR55" i="1" s="1"/>
  <c r="EV55" i="1" s="1"/>
  <c r="X55" i="1"/>
  <c r="P55" i="1"/>
  <c r="H55" i="1"/>
  <c r="FL55" i="1"/>
  <c r="FC55" i="1"/>
  <c r="EL55" i="1"/>
  <c r="EC55" i="1"/>
  <c r="DU55" i="1"/>
  <c r="DD55" i="1"/>
  <c r="CU55" i="1"/>
  <c r="CD55" i="1"/>
  <c r="BU55" i="1"/>
  <c r="BM55" i="1"/>
  <c r="AV55" i="1"/>
  <c r="AM55" i="1"/>
  <c r="AE55" i="1"/>
  <c r="W55" i="1"/>
  <c r="G55" i="1"/>
  <c r="FS55" i="1"/>
  <c r="FT55" i="1" s="1" a="1"/>
  <c r="FT55" i="1" s="1"/>
  <c r="FJ55" i="1"/>
  <c r="FB55" i="1"/>
  <c r="ES55" i="1"/>
  <c r="EK55" i="1"/>
  <c r="EB55" i="1"/>
  <c r="DK55" i="1"/>
  <c r="DL55" i="1" s="1" a="1"/>
  <c r="DL55" i="1" s="1"/>
  <c r="DB55" i="1"/>
  <c r="CT55" i="1"/>
  <c r="CK55" i="1"/>
  <c r="CC55" i="1"/>
  <c r="BT55" i="1"/>
  <c r="BC55" i="1"/>
  <c r="BD55" i="1" s="1" a="1"/>
  <c r="BD55" i="1" s="1"/>
  <c r="AT55" i="1"/>
  <c r="AL55" i="1"/>
  <c r="V55" i="1"/>
  <c r="N55" i="1"/>
  <c r="F55" i="1"/>
  <c r="FR55" i="1"/>
  <c r="FA55" i="1"/>
  <c r="ER55" i="1"/>
  <c r="EJ55" i="1"/>
  <c r="DS55" i="1"/>
  <c r="DJ55" i="1"/>
  <c r="CS55" i="1"/>
  <c r="CJ55" i="1"/>
  <c r="CB55" i="1"/>
  <c r="BK55" i="1"/>
  <c r="BB55" i="1"/>
  <c r="AK55" i="1"/>
  <c r="AC55" i="1"/>
  <c r="U55" i="1"/>
  <c r="M55" i="1"/>
  <c r="E55" i="1"/>
  <c r="FY55" i="1"/>
  <c r="FQ55" i="1"/>
  <c r="FH55" i="1"/>
  <c r="EZ55" i="1"/>
  <c r="EQ55" i="1"/>
  <c r="DZ55" i="1"/>
  <c r="EA55" i="1" s="1" a="1"/>
  <c r="EA55" i="1" s="1"/>
  <c r="DQ55" i="1"/>
  <c r="DI55" i="1"/>
  <c r="CZ55" i="1"/>
  <c r="CR55" i="1"/>
  <c r="CI55" i="1"/>
  <c r="BR55" i="1"/>
  <c r="BS55" i="1" s="1" a="1"/>
  <c r="BS55" i="1" s="1"/>
  <c r="BI55" i="1"/>
  <c r="BA55" i="1"/>
  <c r="AR55" i="1"/>
  <c r="AJ55" i="1"/>
  <c r="AB55" i="1"/>
  <c r="T55" i="1"/>
  <c r="L55" i="1"/>
  <c r="FP55" i="1"/>
  <c r="FG55" i="1"/>
  <c r="EY55" i="1"/>
  <c r="EH55" i="1"/>
  <c r="DY55" i="1"/>
  <c r="DH55" i="1"/>
  <c r="CY55" i="1"/>
  <c r="CQ55" i="1"/>
  <c r="BZ55" i="1"/>
  <c r="BQ55" i="1"/>
  <c r="AZ55" i="1"/>
  <c r="AQ55" i="1"/>
  <c r="AI55" i="1"/>
  <c r="AA55" i="1"/>
  <c r="C55" i="1"/>
  <c r="FZ54" i="1"/>
  <c r="GD54" i="1"/>
  <c r="GC54" i="1"/>
  <c r="B56" i="1"/>
  <c r="D56" i="1" s="1" a="1"/>
  <c r="D56" i="1" s="1"/>
  <c r="A55" i="1"/>
  <c r="AF7" i="1" l="1"/>
  <c r="AG7" i="1"/>
  <c r="AH7" i="1" s="1" a="1"/>
  <c r="AH7" i="1" s="1"/>
  <c r="AI7" i="1" s="1"/>
  <c r="AJ7" i="1" s="1"/>
  <c r="AN7" i="1" s="1"/>
  <c r="N7" i="1"/>
  <c r="Y7" i="1"/>
  <c r="Z7" i="1" s="1" a="1"/>
  <c r="Z7" i="1" s="1"/>
  <c r="AA7" i="1" s="1"/>
  <c r="AC7" i="1" s="1"/>
  <c r="EI56" i="1" a="1"/>
  <c r="EI56" i="1" s="1"/>
  <c r="FM56" i="1" a="1"/>
  <c r="FM56" i="1" s="1"/>
  <c r="EX56" i="1" a="1"/>
  <c r="EX56" i="1" s="1"/>
  <c r="DE56" i="1" a="1"/>
  <c r="DE56" i="1" s="1"/>
  <c r="DT56" i="1" a="1"/>
  <c r="DT56" i="1" s="1"/>
  <c r="CA56" i="1" a="1"/>
  <c r="CA56" i="1" s="1"/>
  <c r="CP56" i="1" a="1"/>
  <c r="CP56" i="1" s="1"/>
  <c r="AW56" i="1" a="1"/>
  <c r="AW56" i="1" s="1"/>
  <c r="BL56" i="1" a="1"/>
  <c r="BL56" i="1" s="1"/>
  <c r="S56" i="1" a="1"/>
  <c r="S56" i="1" s="1"/>
  <c r="AH56" i="1" a="1"/>
  <c r="AH56" i="1" s="1"/>
  <c r="GA55" i="1"/>
  <c r="GB55" i="1"/>
  <c r="FI56" i="1"/>
  <c r="FX56" i="1"/>
  <c r="ET56" i="1"/>
  <c r="DP56" i="1"/>
  <c r="DA56" i="1"/>
  <c r="AD56" i="1"/>
  <c r="BH56" i="1"/>
  <c r="BW56" i="1"/>
  <c r="EE56" i="1"/>
  <c r="AS56" i="1"/>
  <c r="CL56" i="1"/>
  <c r="O56" i="1"/>
  <c r="GC55" i="1"/>
  <c r="FZ55" i="1"/>
  <c r="GD55" i="1"/>
  <c r="FU56" i="1"/>
  <c r="FD56" i="1"/>
  <c r="FE56" i="1" s="1" a="1"/>
  <c r="FE56" i="1" s="1"/>
  <c r="EU56" i="1"/>
  <c r="EM56" i="1"/>
  <c r="ED56" i="1"/>
  <c r="DV56" i="1"/>
  <c r="DM56" i="1"/>
  <c r="CV56" i="1"/>
  <c r="CW56" i="1" s="1" a="1"/>
  <c r="CW56" i="1" s="1"/>
  <c r="CM56" i="1"/>
  <c r="CE56" i="1"/>
  <c r="BV56" i="1"/>
  <c r="BN56" i="1"/>
  <c r="BE56" i="1"/>
  <c r="AN56" i="1"/>
  <c r="AO56" i="1" s="1" a="1"/>
  <c r="AO56" i="1" s="1"/>
  <c r="AF56" i="1"/>
  <c r="BJ56" i="1" s="1"/>
  <c r="CN56" i="1" s="1"/>
  <c r="DR56" i="1" s="1"/>
  <c r="EV56" i="1" s="1"/>
  <c r="X56" i="1"/>
  <c r="P56" i="1"/>
  <c r="H56" i="1"/>
  <c r="FL56" i="1"/>
  <c r="FC56" i="1"/>
  <c r="EL56" i="1"/>
  <c r="EC56" i="1"/>
  <c r="DU56" i="1"/>
  <c r="DD56" i="1"/>
  <c r="CU56" i="1"/>
  <c r="CD56" i="1"/>
  <c r="BU56" i="1"/>
  <c r="BM56" i="1"/>
  <c r="AV56" i="1"/>
  <c r="AM56" i="1"/>
  <c r="AE56" i="1"/>
  <c r="W56" i="1"/>
  <c r="G56" i="1"/>
  <c r="FS56" i="1"/>
  <c r="FT56" i="1" s="1" a="1"/>
  <c r="FT56" i="1" s="1"/>
  <c r="FJ56" i="1"/>
  <c r="FB56" i="1"/>
  <c r="ES56" i="1"/>
  <c r="EK56" i="1"/>
  <c r="EB56" i="1"/>
  <c r="DK56" i="1"/>
  <c r="DL56" i="1" s="1" a="1"/>
  <c r="DL56" i="1" s="1"/>
  <c r="DB56" i="1"/>
  <c r="CT56" i="1"/>
  <c r="CK56" i="1"/>
  <c r="CC56" i="1"/>
  <c r="BT56" i="1"/>
  <c r="BC56" i="1"/>
  <c r="BD56" i="1" s="1" a="1"/>
  <c r="BD56" i="1" s="1"/>
  <c r="AT56" i="1"/>
  <c r="AL56" i="1"/>
  <c r="V56" i="1"/>
  <c r="N56" i="1"/>
  <c r="F56" i="1"/>
  <c r="FR56" i="1"/>
  <c r="FA56" i="1"/>
  <c r="ER56" i="1"/>
  <c r="EJ56" i="1"/>
  <c r="DS56" i="1"/>
  <c r="DJ56" i="1"/>
  <c r="CS56" i="1"/>
  <c r="CJ56" i="1"/>
  <c r="CB56" i="1"/>
  <c r="BK56" i="1"/>
  <c r="BB56" i="1"/>
  <c r="AK56" i="1"/>
  <c r="AC56" i="1"/>
  <c r="U56" i="1"/>
  <c r="M56" i="1"/>
  <c r="E56" i="1"/>
  <c r="FY56" i="1"/>
  <c r="FQ56" i="1"/>
  <c r="FH56" i="1"/>
  <c r="EZ56" i="1"/>
  <c r="EQ56" i="1"/>
  <c r="DZ56" i="1"/>
  <c r="EA56" i="1" s="1" a="1"/>
  <c r="EA56" i="1" s="1"/>
  <c r="DQ56" i="1"/>
  <c r="DI56" i="1"/>
  <c r="CZ56" i="1"/>
  <c r="CR56" i="1"/>
  <c r="CI56" i="1"/>
  <c r="BR56" i="1"/>
  <c r="BS56" i="1" s="1" a="1"/>
  <c r="BS56" i="1" s="1"/>
  <c r="BI56" i="1"/>
  <c r="BA56" i="1"/>
  <c r="AR56" i="1"/>
  <c r="AJ56" i="1"/>
  <c r="AB56" i="1"/>
  <c r="T56" i="1"/>
  <c r="L56" i="1"/>
  <c r="FP56" i="1"/>
  <c r="FG56" i="1"/>
  <c r="EY56" i="1"/>
  <c r="EH56" i="1"/>
  <c r="DY56" i="1"/>
  <c r="DH56" i="1"/>
  <c r="CY56" i="1"/>
  <c r="CQ56" i="1"/>
  <c r="BZ56" i="1"/>
  <c r="BQ56" i="1"/>
  <c r="AZ56" i="1"/>
  <c r="AQ56" i="1"/>
  <c r="AI56" i="1"/>
  <c r="AA56" i="1"/>
  <c r="C56" i="1"/>
  <c r="FW56" i="1"/>
  <c r="FO56" i="1"/>
  <c r="FF56" i="1"/>
  <c r="EO56" i="1"/>
  <c r="EP56" i="1" s="1" a="1"/>
  <c r="EP56" i="1" s="1"/>
  <c r="EF56" i="1"/>
  <c r="DX56" i="1"/>
  <c r="DO56" i="1"/>
  <c r="DG56" i="1"/>
  <c r="CX56" i="1"/>
  <c r="CG56" i="1"/>
  <c r="CH56" i="1" s="1" a="1"/>
  <c r="CH56" i="1" s="1"/>
  <c r="BX56" i="1"/>
  <c r="BP56" i="1"/>
  <c r="BG56" i="1"/>
  <c r="AY56" i="1"/>
  <c r="AP56" i="1"/>
  <c r="R56" i="1"/>
  <c r="J56" i="1"/>
  <c r="K56" i="1" s="1" a="1"/>
  <c r="K56" i="1" s="1"/>
  <c r="FV56" i="1"/>
  <c r="FN56" i="1"/>
  <c r="EW56" i="1"/>
  <c r="EN56" i="1"/>
  <c r="DW56" i="1"/>
  <c r="DN56" i="1"/>
  <c r="DF56" i="1"/>
  <c r="CO56" i="1"/>
  <c r="CF56" i="1"/>
  <c r="BO56" i="1"/>
  <c r="BF56" i="1"/>
  <c r="AX56" i="1"/>
  <c r="AG56" i="1"/>
  <c r="Y56" i="1"/>
  <c r="Z56" i="1" s="1" a="1"/>
  <c r="Z56" i="1" s="1"/>
  <c r="Q56" i="1"/>
  <c r="AU56" i="1" s="1"/>
  <c r="BY56" i="1" s="1"/>
  <c r="DC56" i="1" s="1"/>
  <c r="EG56" i="1" s="1"/>
  <c r="FK56" i="1" s="1"/>
  <c r="I56" i="1"/>
  <c r="B57" i="1"/>
  <c r="D57" i="1" s="1" a="1"/>
  <c r="D57" i="1" s="1"/>
  <c r="A56" i="1"/>
  <c r="AS7" i="1" l="1"/>
  <c r="AV7" i="1"/>
  <c r="AW7" i="1" s="1" a="1"/>
  <c r="AW7" i="1" s="1"/>
  <c r="AX7" i="1" s="1"/>
  <c r="AY7" i="1" s="1"/>
  <c r="BJ7" i="1" s="1"/>
  <c r="AU7" i="1"/>
  <c r="AB7" i="1"/>
  <c r="AO7" i="1" a="1"/>
  <c r="AO7" i="1" s="1"/>
  <c r="AP7" i="1" s="1"/>
  <c r="BH7" i="1"/>
  <c r="BK7" i="1"/>
  <c r="BL7" i="1" s="1" a="1"/>
  <c r="BL7" i="1" s="1"/>
  <c r="BM7" i="1" s="1"/>
  <c r="BN7" i="1" s="1"/>
  <c r="EI57" i="1" a="1"/>
  <c r="EI57" i="1" s="1"/>
  <c r="FM57" i="1" a="1"/>
  <c r="FM57" i="1" s="1"/>
  <c r="EX57" i="1" a="1"/>
  <c r="EX57" i="1" s="1"/>
  <c r="DE57" i="1" a="1"/>
  <c r="DE57" i="1" s="1"/>
  <c r="DT57" i="1" a="1"/>
  <c r="DT57" i="1" s="1"/>
  <c r="CA57" i="1" a="1"/>
  <c r="CA57" i="1" s="1"/>
  <c r="CP57" i="1" a="1"/>
  <c r="CP57" i="1" s="1"/>
  <c r="AW57" i="1" a="1"/>
  <c r="AW57" i="1" s="1"/>
  <c r="BL57" i="1" a="1"/>
  <c r="BL57" i="1" s="1"/>
  <c r="S57" i="1" a="1"/>
  <c r="S57" i="1" s="1"/>
  <c r="AH57" i="1" a="1"/>
  <c r="AH57" i="1" s="1"/>
  <c r="GA56" i="1"/>
  <c r="GB56" i="1"/>
  <c r="FX57" i="1"/>
  <c r="ET57" i="1"/>
  <c r="FI57" i="1"/>
  <c r="DP57" i="1"/>
  <c r="EE57" i="1"/>
  <c r="AD57" i="1"/>
  <c r="BW57" i="1"/>
  <c r="AS57" i="1"/>
  <c r="CL57" i="1"/>
  <c r="O57" i="1"/>
  <c r="DA57" i="1"/>
  <c r="BH57" i="1"/>
  <c r="FS57" i="1"/>
  <c r="FT57" i="1" s="1" a="1"/>
  <c r="FT57" i="1" s="1"/>
  <c r="FJ57" i="1"/>
  <c r="FB57" i="1"/>
  <c r="ES57" i="1"/>
  <c r="EK57" i="1"/>
  <c r="EB57" i="1"/>
  <c r="DK57" i="1"/>
  <c r="DL57" i="1" s="1" a="1"/>
  <c r="DL57" i="1" s="1"/>
  <c r="DB57" i="1"/>
  <c r="CT57" i="1"/>
  <c r="CK57" i="1"/>
  <c r="CC57" i="1"/>
  <c r="BT57" i="1"/>
  <c r="BC57" i="1"/>
  <c r="BD57" i="1" s="1" a="1"/>
  <c r="BD57" i="1" s="1"/>
  <c r="AT57" i="1"/>
  <c r="AL57" i="1"/>
  <c r="V57" i="1"/>
  <c r="N57" i="1"/>
  <c r="F57" i="1"/>
  <c r="FR57" i="1"/>
  <c r="FA57" i="1"/>
  <c r="ER57" i="1"/>
  <c r="EJ57" i="1"/>
  <c r="DS57" i="1"/>
  <c r="DJ57" i="1"/>
  <c r="CS57" i="1"/>
  <c r="CJ57" i="1"/>
  <c r="CB57" i="1"/>
  <c r="BK57" i="1"/>
  <c r="BB57" i="1"/>
  <c r="AK57" i="1"/>
  <c r="AC57" i="1"/>
  <c r="U57" i="1"/>
  <c r="M57" i="1"/>
  <c r="E57" i="1"/>
  <c r="FY57" i="1"/>
  <c r="FQ57" i="1"/>
  <c r="FH57" i="1"/>
  <c r="EZ57" i="1"/>
  <c r="EQ57" i="1"/>
  <c r="DZ57" i="1"/>
  <c r="EA57" i="1" s="1" a="1"/>
  <c r="EA57" i="1" s="1"/>
  <c r="DQ57" i="1"/>
  <c r="DI57" i="1"/>
  <c r="CZ57" i="1"/>
  <c r="CR57" i="1"/>
  <c r="CI57" i="1"/>
  <c r="BR57" i="1"/>
  <c r="BS57" i="1" s="1" a="1"/>
  <c r="BS57" i="1" s="1"/>
  <c r="BI57" i="1"/>
  <c r="BA57" i="1"/>
  <c r="AR57" i="1"/>
  <c r="AJ57" i="1"/>
  <c r="AB57" i="1"/>
  <c r="T57" i="1"/>
  <c r="L57" i="1"/>
  <c r="FP57" i="1"/>
  <c r="FG57" i="1"/>
  <c r="EY57" i="1"/>
  <c r="EH57" i="1"/>
  <c r="DY57" i="1"/>
  <c r="DH57" i="1"/>
  <c r="CY57" i="1"/>
  <c r="CQ57" i="1"/>
  <c r="BZ57" i="1"/>
  <c r="BQ57" i="1"/>
  <c r="AZ57" i="1"/>
  <c r="AQ57" i="1"/>
  <c r="AI57" i="1"/>
  <c r="AA57" i="1"/>
  <c r="C57" i="1"/>
  <c r="FW57" i="1"/>
  <c r="FO57" i="1"/>
  <c r="FF57" i="1"/>
  <c r="EO57" i="1"/>
  <c r="EP57" i="1" s="1" a="1"/>
  <c r="EP57" i="1" s="1"/>
  <c r="EF57" i="1"/>
  <c r="DX57" i="1"/>
  <c r="DO57" i="1"/>
  <c r="DG57" i="1"/>
  <c r="CX57" i="1"/>
  <c r="CG57" i="1"/>
  <c r="CH57" i="1" s="1" a="1"/>
  <c r="CH57" i="1" s="1"/>
  <c r="BX57" i="1"/>
  <c r="BP57" i="1"/>
  <c r="BG57" i="1"/>
  <c r="AY57" i="1"/>
  <c r="AP57" i="1"/>
  <c r="R57" i="1"/>
  <c r="J57" i="1"/>
  <c r="K57" i="1" s="1" a="1"/>
  <c r="K57" i="1" s="1"/>
  <c r="FV57" i="1"/>
  <c r="FN57" i="1"/>
  <c r="EW57" i="1"/>
  <c r="EN57" i="1"/>
  <c r="DW57" i="1"/>
  <c r="DN57" i="1"/>
  <c r="DF57" i="1"/>
  <c r="CO57" i="1"/>
  <c r="CF57" i="1"/>
  <c r="BO57" i="1"/>
  <c r="BF57" i="1"/>
  <c r="AX57" i="1"/>
  <c r="AG57" i="1"/>
  <c r="Y57" i="1"/>
  <c r="Z57" i="1" s="1" a="1"/>
  <c r="Z57" i="1" s="1"/>
  <c r="Q57" i="1"/>
  <c r="AU57" i="1" s="1"/>
  <c r="BY57" i="1" s="1"/>
  <c r="DC57" i="1" s="1"/>
  <c r="EG57" i="1" s="1"/>
  <c r="FK57" i="1" s="1"/>
  <c r="I57" i="1"/>
  <c r="FU57" i="1"/>
  <c r="FD57" i="1"/>
  <c r="FE57" i="1" s="1" a="1"/>
  <c r="FE57" i="1" s="1"/>
  <c r="EU57" i="1"/>
  <c r="EM57" i="1"/>
  <c r="ED57" i="1"/>
  <c r="DV57" i="1"/>
  <c r="DM57" i="1"/>
  <c r="CV57" i="1"/>
  <c r="CW57" i="1" s="1" a="1"/>
  <c r="CW57" i="1" s="1"/>
  <c r="CM57" i="1"/>
  <c r="CE57" i="1"/>
  <c r="BV57" i="1"/>
  <c r="BN57" i="1"/>
  <c r="BE57" i="1"/>
  <c r="AN57" i="1"/>
  <c r="AO57" i="1" s="1" a="1"/>
  <c r="AO57" i="1" s="1"/>
  <c r="AF57" i="1"/>
  <c r="BJ57" i="1" s="1"/>
  <c r="CN57" i="1" s="1"/>
  <c r="DR57" i="1" s="1"/>
  <c r="EV57" i="1" s="1"/>
  <c r="X57" i="1"/>
  <c r="P57" i="1"/>
  <c r="H57" i="1"/>
  <c r="FL57" i="1"/>
  <c r="FC57" i="1"/>
  <c r="EL57" i="1"/>
  <c r="EC57" i="1"/>
  <c r="DU57" i="1"/>
  <c r="DD57" i="1"/>
  <c r="CU57" i="1"/>
  <c r="CD57" i="1"/>
  <c r="BU57" i="1"/>
  <c r="BM57" i="1"/>
  <c r="AV57" i="1"/>
  <c r="AM57" i="1"/>
  <c r="AE57" i="1"/>
  <c r="W57" i="1"/>
  <c r="G57" i="1"/>
  <c r="GC56" i="1"/>
  <c r="FZ56" i="1"/>
  <c r="GD56" i="1"/>
  <c r="B58" i="1"/>
  <c r="D58" i="1" s="1" a="1"/>
  <c r="D58" i="1" s="1"/>
  <c r="A57" i="1"/>
  <c r="BY7" i="1" l="1"/>
  <c r="BC7" i="1"/>
  <c r="BD7" i="1" s="1" a="1"/>
  <c r="BD7" i="1" s="1"/>
  <c r="BE7" i="1" s="1"/>
  <c r="BZ7" i="1"/>
  <c r="CA7" i="1" s="1" a="1"/>
  <c r="CA7" i="1" s="1"/>
  <c r="CB7" i="1" s="1"/>
  <c r="CC7" i="1" s="1"/>
  <c r="CN7" i="1" s="1"/>
  <c r="BR7" i="1"/>
  <c r="BS7" i="1" s="1" a="1"/>
  <c r="BS7" i="1" s="1"/>
  <c r="BT7" i="1" s="1"/>
  <c r="BW7" i="1"/>
  <c r="BF7" i="1"/>
  <c r="BG7" i="1"/>
  <c r="EI58" i="1" a="1"/>
  <c r="EI58" i="1" s="1"/>
  <c r="FM58" i="1" a="1"/>
  <c r="FM58" i="1" s="1"/>
  <c r="AQ7" i="1"/>
  <c r="AR7" i="1"/>
  <c r="EX58" i="1" a="1"/>
  <c r="EX58" i="1" s="1"/>
  <c r="DE58" i="1" a="1"/>
  <c r="DE58" i="1" s="1"/>
  <c r="DT58" i="1" a="1"/>
  <c r="DT58" i="1" s="1"/>
  <c r="CA58" i="1" a="1"/>
  <c r="CA58" i="1" s="1"/>
  <c r="CP58" i="1" a="1"/>
  <c r="CP58" i="1" s="1"/>
  <c r="AW58" i="1" a="1"/>
  <c r="AW58" i="1" s="1"/>
  <c r="BL58" i="1" a="1"/>
  <c r="BL58" i="1" s="1"/>
  <c r="S58" i="1" a="1"/>
  <c r="S58" i="1" s="1"/>
  <c r="AH58" i="1" a="1"/>
  <c r="AH58" i="1" s="1"/>
  <c r="GA57" i="1"/>
  <c r="GB57" i="1"/>
  <c r="FX58" i="1"/>
  <c r="ET58" i="1"/>
  <c r="FI58" i="1"/>
  <c r="DP58" i="1"/>
  <c r="EE58" i="1"/>
  <c r="BW58" i="1"/>
  <c r="AS58" i="1"/>
  <c r="CL58" i="1"/>
  <c r="O58" i="1"/>
  <c r="AD58" i="1"/>
  <c r="BH58" i="1"/>
  <c r="DA58" i="1"/>
  <c r="FY58" i="1"/>
  <c r="FQ58" i="1"/>
  <c r="FH58" i="1"/>
  <c r="EZ58" i="1"/>
  <c r="EQ58" i="1"/>
  <c r="DZ58" i="1"/>
  <c r="EA58" i="1" s="1" a="1"/>
  <c r="EA58" i="1" s="1"/>
  <c r="DQ58" i="1"/>
  <c r="DI58" i="1"/>
  <c r="CZ58" i="1"/>
  <c r="CR58" i="1"/>
  <c r="CI58" i="1"/>
  <c r="BR58" i="1"/>
  <c r="BS58" i="1" s="1" a="1"/>
  <c r="BS58" i="1" s="1"/>
  <c r="BI58" i="1"/>
  <c r="BA58" i="1"/>
  <c r="AR58" i="1"/>
  <c r="AJ58" i="1"/>
  <c r="AB58" i="1"/>
  <c r="T58" i="1"/>
  <c r="L58" i="1"/>
  <c r="FP58" i="1"/>
  <c r="FG58" i="1"/>
  <c r="EY58" i="1"/>
  <c r="EH58" i="1"/>
  <c r="DY58" i="1"/>
  <c r="DH58" i="1"/>
  <c r="CY58" i="1"/>
  <c r="CQ58" i="1"/>
  <c r="BZ58" i="1"/>
  <c r="BQ58" i="1"/>
  <c r="AZ58" i="1"/>
  <c r="AQ58" i="1"/>
  <c r="AI58" i="1"/>
  <c r="AA58" i="1"/>
  <c r="C58" i="1"/>
  <c r="FW58" i="1"/>
  <c r="FO58" i="1"/>
  <c r="FF58" i="1"/>
  <c r="EO58" i="1"/>
  <c r="EP58" i="1" s="1" a="1"/>
  <c r="EP58" i="1" s="1"/>
  <c r="EF58" i="1"/>
  <c r="DX58" i="1"/>
  <c r="DO58" i="1"/>
  <c r="DG58" i="1"/>
  <c r="CX58" i="1"/>
  <c r="CG58" i="1"/>
  <c r="CH58" i="1" s="1" a="1"/>
  <c r="CH58" i="1" s="1"/>
  <c r="BX58" i="1"/>
  <c r="BP58" i="1"/>
  <c r="BG58" i="1"/>
  <c r="AY58" i="1"/>
  <c r="AP58" i="1"/>
  <c r="R58" i="1"/>
  <c r="J58" i="1"/>
  <c r="K58" i="1" s="1" a="1"/>
  <c r="K58" i="1" s="1"/>
  <c r="FV58" i="1"/>
  <c r="FN58" i="1"/>
  <c r="EW58" i="1"/>
  <c r="EN58" i="1"/>
  <c r="DW58" i="1"/>
  <c r="DN58" i="1"/>
  <c r="DF58" i="1"/>
  <c r="CO58" i="1"/>
  <c r="CF58" i="1"/>
  <c r="BO58" i="1"/>
  <c r="BF58" i="1"/>
  <c r="AX58" i="1"/>
  <c r="AG58" i="1"/>
  <c r="Y58" i="1"/>
  <c r="Z58" i="1" s="1" a="1"/>
  <c r="Z58" i="1" s="1"/>
  <c r="Q58" i="1"/>
  <c r="AU58" i="1" s="1"/>
  <c r="BY58" i="1" s="1"/>
  <c r="DC58" i="1" s="1"/>
  <c r="EG58" i="1" s="1"/>
  <c r="FK58" i="1" s="1"/>
  <c r="I58" i="1"/>
  <c r="FU58" i="1"/>
  <c r="FD58" i="1"/>
  <c r="FE58" i="1" s="1" a="1"/>
  <c r="FE58" i="1" s="1"/>
  <c r="EU58" i="1"/>
  <c r="EM58" i="1"/>
  <c r="ED58" i="1"/>
  <c r="DV58" i="1"/>
  <c r="DM58" i="1"/>
  <c r="CV58" i="1"/>
  <c r="CW58" i="1" s="1" a="1"/>
  <c r="CW58" i="1" s="1"/>
  <c r="CM58" i="1"/>
  <c r="CE58" i="1"/>
  <c r="BV58" i="1"/>
  <c r="BN58" i="1"/>
  <c r="BE58" i="1"/>
  <c r="AN58" i="1"/>
  <c r="AO58" i="1" s="1" a="1"/>
  <c r="AO58" i="1" s="1"/>
  <c r="AF58" i="1"/>
  <c r="BJ58" i="1" s="1"/>
  <c r="CN58" i="1" s="1"/>
  <c r="DR58" i="1" s="1"/>
  <c r="EV58" i="1" s="1"/>
  <c r="X58" i="1"/>
  <c r="P58" i="1"/>
  <c r="H58" i="1"/>
  <c r="FL58" i="1"/>
  <c r="FC58" i="1"/>
  <c r="EL58" i="1"/>
  <c r="EC58" i="1"/>
  <c r="DU58" i="1"/>
  <c r="DD58" i="1"/>
  <c r="CU58" i="1"/>
  <c r="CD58" i="1"/>
  <c r="BU58" i="1"/>
  <c r="BM58" i="1"/>
  <c r="AV58" i="1"/>
  <c r="AM58" i="1"/>
  <c r="AE58" i="1"/>
  <c r="W58" i="1"/>
  <c r="G58" i="1"/>
  <c r="FS58" i="1"/>
  <c r="FT58" i="1" s="1" a="1"/>
  <c r="FT58" i="1" s="1"/>
  <c r="FJ58" i="1"/>
  <c r="FB58" i="1"/>
  <c r="ES58" i="1"/>
  <c r="EK58" i="1"/>
  <c r="EB58" i="1"/>
  <c r="DK58" i="1"/>
  <c r="DL58" i="1" s="1" a="1"/>
  <c r="DL58" i="1" s="1"/>
  <c r="DB58" i="1"/>
  <c r="CT58" i="1"/>
  <c r="CK58" i="1"/>
  <c r="CC58" i="1"/>
  <c r="BT58" i="1"/>
  <c r="BC58" i="1"/>
  <c r="BD58" i="1" s="1" a="1"/>
  <c r="BD58" i="1" s="1"/>
  <c r="AT58" i="1"/>
  <c r="AL58" i="1"/>
  <c r="V58" i="1"/>
  <c r="N58" i="1"/>
  <c r="F58" i="1"/>
  <c r="FR58" i="1"/>
  <c r="FA58" i="1"/>
  <c r="ER58" i="1"/>
  <c r="EJ58" i="1"/>
  <c r="DS58" i="1"/>
  <c r="DJ58" i="1"/>
  <c r="CS58" i="1"/>
  <c r="CJ58" i="1"/>
  <c r="CB58" i="1"/>
  <c r="BK58" i="1"/>
  <c r="BB58" i="1"/>
  <c r="AK58" i="1"/>
  <c r="AC58" i="1"/>
  <c r="U58" i="1"/>
  <c r="M58" i="1"/>
  <c r="E58" i="1"/>
  <c r="FZ57" i="1"/>
  <c r="GC57" i="1"/>
  <c r="GD57" i="1"/>
  <c r="B59" i="1"/>
  <c r="D59" i="1" s="1" a="1"/>
  <c r="D59" i="1" s="1"/>
  <c r="A58" i="1"/>
  <c r="CL7" i="1" l="1"/>
  <c r="CG7" i="1"/>
  <c r="CH7" i="1" s="1" a="1"/>
  <c r="CH7" i="1" s="1"/>
  <c r="CI7" i="1" s="1"/>
  <c r="CJ7" i="1" s="1"/>
  <c r="CO7" i="1"/>
  <c r="CP7" i="1" s="1" a="1"/>
  <c r="CP7" i="1" s="1"/>
  <c r="EI59" i="1" a="1"/>
  <c r="EI59" i="1" s="1"/>
  <c r="FM59" i="1" a="1"/>
  <c r="FM59" i="1" s="1"/>
  <c r="BV7" i="1"/>
  <c r="BU7" i="1"/>
  <c r="EX59" i="1" a="1"/>
  <c r="EX59" i="1" s="1"/>
  <c r="DE59" i="1" a="1"/>
  <c r="DE59" i="1" s="1"/>
  <c r="DT59" i="1" a="1"/>
  <c r="DT59" i="1" s="1"/>
  <c r="CA59" i="1" a="1"/>
  <c r="CA59" i="1" s="1"/>
  <c r="CP59" i="1" a="1"/>
  <c r="CP59" i="1" s="1"/>
  <c r="AW59" i="1" a="1"/>
  <c r="AW59" i="1" s="1"/>
  <c r="BL59" i="1" a="1"/>
  <c r="BL59" i="1" s="1"/>
  <c r="S59" i="1" a="1"/>
  <c r="S59" i="1" s="1"/>
  <c r="AH59" i="1" a="1"/>
  <c r="AH59" i="1" s="1"/>
  <c r="GA58" i="1"/>
  <c r="GB58" i="1"/>
  <c r="FX59" i="1"/>
  <c r="ET59" i="1"/>
  <c r="FI59" i="1"/>
  <c r="EE59" i="1"/>
  <c r="DP59" i="1"/>
  <c r="AS59" i="1"/>
  <c r="CL59" i="1"/>
  <c r="O59" i="1"/>
  <c r="BW59" i="1"/>
  <c r="BH59" i="1"/>
  <c r="DA59" i="1"/>
  <c r="AD59" i="1"/>
  <c r="GC58" i="1"/>
  <c r="GD58" i="1"/>
  <c r="FZ58" i="1"/>
  <c r="FW59" i="1"/>
  <c r="FO59" i="1"/>
  <c r="FF59" i="1"/>
  <c r="EO59" i="1"/>
  <c r="EP59" i="1" s="1" a="1"/>
  <c r="EP59" i="1" s="1"/>
  <c r="EF59" i="1"/>
  <c r="DX59" i="1"/>
  <c r="DO59" i="1"/>
  <c r="DG59" i="1"/>
  <c r="CX59" i="1"/>
  <c r="CG59" i="1"/>
  <c r="CH59" i="1" s="1" a="1"/>
  <c r="CH59" i="1" s="1"/>
  <c r="BX59" i="1"/>
  <c r="BP59" i="1"/>
  <c r="BG59" i="1"/>
  <c r="AY59" i="1"/>
  <c r="AP59" i="1"/>
  <c r="R59" i="1"/>
  <c r="J59" i="1"/>
  <c r="K59" i="1" s="1" a="1"/>
  <c r="K59" i="1" s="1"/>
  <c r="FV59" i="1"/>
  <c r="FN59" i="1"/>
  <c r="EW59" i="1"/>
  <c r="EN59" i="1"/>
  <c r="DW59" i="1"/>
  <c r="DN59" i="1"/>
  <c r="DF59" i="1"/>
  <c r="CO59" i="1"/>
  <c r="CF59" i="1"/>
  <c r="BO59" i="1"/>
  <c r="BF59" i="1"/>
  <c r="AX59" i="1"/>
  <c r="AG59" i="1"/>
  <c r="Y59" i="1"/>
  <c r="Z59" i="1" s="1" a="1"/>
  <c r="Z59" i="1" s="1"/>
  <c r="Q59" i="1"/>
  <c r="AU59" i="1" s="1"/>
  <c r="BY59" i="1" s="1"/>
  <c r="DC59" i="1" s="1"/>
  <c r="EG59" i="1" s="1"/>
  <c r="FK59" i="1" s="1"/>
  <c r="I59" i="1"/>
  <c r="FU59" i="1"/>
  <c r="FD59" i="1"/>
  <c r="FE59" i="1" s="1" a="1"/>
  <c r="FE59" i="1" s="1"/>
  <c r="EU59" i="1"/>
  <c r="EM59" i="1"/>
  <c r="ED59" i="1"/>
  <c r="DV59" i="1"/>
  <c r="DM59" i="1"/>
  <c r="CV59" i="1"/>
  <c r="CW59" i="1" s="1" a="1"/>
  <c r="CW59" i="1" s="1"/>
  <c r="CM59" i="1"/>
  <c r="CE59" i="1"/>
  <c r="BV59" i="1"/>
  <c r="BN59" i="1"/>
  <c r="BE59" i="1"/>
  <c r="AN59" i="1"/>
  <c r="AO59" i="1" s="1" a="1"/>
  <c r="AO59" i="1" s="1"/>
  <c r="AF59" i="1"/>
  <c r="BJ59" i="1" s="1"/>
  <c r="CN59" i="1" s="1"/>
  <c r="DR59" i="1" s="1"/>
  <c r="EV59" i="1" s="1"/>
  <c r="X59" i="1"/>
  <c r="P59" i="1"/>
  <c r="H59" i="1"/>
  <c r="FL59" i="1"/>
  <c r="FC59" i="1"/>
  <c r="EL59" i="1"/>
  <c r="EC59" i="1"/>
  <c r="DU59" i="1"/>
  <c r="DD59" i="1"/>
  <c r="CU59" i="1"/>
  <c r="CD59" i="1"/>
  <c r="BU59" i="1"/>
  <c r="BM59" i="1"/>
  <c r="AV59" i="1"/>
  <c r="AM59" i="1"/>
  <c r="AE59" i="1"/>
  <c r="W59" i="1"/>
  <c r="G59" i="1"/>
  <c r="FS59" i="1"/>
  <c r="FT59" i="1" s="1" a="1"/>
  <c r="FT59" i="1" s="1"/>
  <c r="FJ59" i="1"/>
  <c r="FB59" i="1"/>
  <c r="ES59" i="1"/>
  <c r="EK59" i="1"/>
  <c r="EB59" i="1"/>
  <c r="DK59" i="1"/>
  <c r="DL59" i="1" s="1" a="1"/>
  <c r="DL59" i="1" s="1"/>
  <c r="DB59" i="1"/>
  <c r="CT59" i="1"/>
  <c r="CK59" i="1"/>
  <c r="CC59" i="1"/>
  <c r="BT59" i="1"/>
  <c r="BC59" i="1"/>
  <c r="BD59" i="1" s="1" a="1"/>
  <c r="BD59" i="1" s="1"/>
  <c r="AT59" i="1"/>
  <c r="AL59" i="1"/>
  <c r="V59" i="1"/>
  <c r="N59" i="1"/>
  <c r="F59" i="1"/>
  <c r="FR59" i="1"/>
  <c r="FA59" i="1"/>
  <c r="ER59" i="1"/>
  <c r="EJ59" i="1"/>
  <c r="DS59" i="1"/>
  <c r="DJ59" i="1"/>
  <c r="CS59" i="1"/>
  <c r="CJ59" i="1"/>
  <c r="CB59" i="1"/>
  <c r="BK59" i="1"/>
  <c r="BB59" i="1"/>
  <c r="AK59" i="1"/>
  <c r="AC59" i="1"/>
  <c r="U59" i="1"/>
  <c r="M59" i="1"/>
  <c r="E59" i="1"/>
  <c r="FY59" i="1"/>
  <c r="FQ59" i="1"/>
  <c r="FH59" i="1"/>
  <c r="EZ59" i="1"/>
  <c r="EQ59" i="1"/>
  <c r="DZ59" i="1"/>
  <c r="EA59" i="1" s="1" a="1"/>
  <c r="EA59" i="1" s="1"/>
  <c r="DQ59" i="1"/>
  <c r="DI59" i="1"/>
  <c r="CZ59" i="1"/>
  <c r="CR59" i="1"/>
  <c r="CI59" i="1"/>
  <c r="BR59" i="1"/>
  <c r="BS59" i="1" s="1" a="1"/>
  <c r="BS59" i="1" s="1"/>
  <c r="BI59" i="1"/>
  <c r="BA59" i="1"/>
  <c r="AR59" i="1"/>
  <c r="AJ59" i="1"/>
  <c r="AB59" i="1"/>
  <c r="T59" i="1"/>
  <c r="L59" i="1"/>
  <c r="FP59" i="1"/>
  <c r="FG59" i="1"/>
  <c r="EY59" i="1"/>
  <c r="EH59" i="1"/>
  <c r="DY59" i="1"/>
  <c r="DH59" i="1"/>
  <c r="CY59" i="1"/>
  <c r="CQ59" i="1"/>
  <c r="BZ59" i="1"/>
  <c r="BQ59" i="1"/>
  <c r="AZ59" i="1"/>
  <c r="AQ59" i="1"/>
  <c r="AI59" i="1"/>
  <c r="AA59" i="1"/>
  <c r="C59" i="1"/>
  <c r="B60" i="1"/>
  <c r="D60" i="1" s="1" a="1"/>
  <c r="D60" i="1" s="1"/>
  <c r="A59" i="1"/>
  <c r="CK7" i="1" l="1"/>
  <c r="CQ7" i="1"/>
  <c r="CR7" i="1" s="1"/>
  <c r="DC7" i="1" s="1"/>
  <c r="EI60" i="1" a="1"/>
  <c r="EI60" i="1" s="1"/>
  <c r="FM60" i="1" a="1"/>
  <c r="FM60" i="1" s="1"/>
  <c r="EX60" i="1" a="1"/>
  <c r="EX60" i="1" s="1"/>
  <c r="DE60" i="1" a="1"/>
  <c r="DE60" i="1" s="1"/>
  <c r="DT60" i="1" a="1"/>
  <c r="DT60" i="1" s="1"/>
  <c r="CA60" i="1" a="1"/>
  <c r="CA60" i="1" s="1"/>
  <c r="CP60" i="1" a="1"/>
  <c r="CP60" i="1" s="1"/>
  <c r="AW60" i="1" a="1"/>
  <c r="AW60" i="1" s="1"/>
  <c r="BL60" i="1" a="1"/>
  <c r="BL60" i="1" s="1"/>
  <c r="S60" i="1" a="1"/>
  <c r="S60" i="1" s="1"/>
  <c r="AH60" i="1" a="1"/>
  <c r="AH60" i="1" s="1"/>
  <c r="GA59" i="1"/>
  <c r="GB59" i="1"/>
  <c r="ET60" i="1"/>
  <c r="FI60" i="1"/>
  <c r="FX60" i="1"/>
  <c r="EE60" i="1"/>
  <c r="DP60" i="1"/>
  <c r="AS60" i="1"/>
  <c r="CL60" i="1"/>
  <c r="O60" i="1"/>
  <c r="BH60" i="1"/>
  <c r="DA60" i="1"/>
  <c r="AD60" i="1"/>
  <c r="BW60" i="1"/>
  <c r="GD59" i="1"/>
  <c r="FZ59" i="1"/>
  <c r="GC59" i="1"/>
  <c r="FU60" i="1"/>
  <c r="FD60" i="1"/>
  <c r="FE60" i="1" s="1" a="1"/>
  <c r="FE60" i="1" s="1"/>
  <c r="EU60" i="1"/>
  <c r="EM60" i="1"/>
  <c r="ED60" i="1"/>
  <c r="DV60" i="1"/>
  <c r="DM60" i="1"/>
  <c r="CV60" i="1"/>
  <c r="CW60" i="1" s="1" a="1"/>
  <c r="CW60" i="1" s="1"/>
  <c r="CM60" i="1"/>
  <c r="CE60" i="1"/>
  <c r="BV60" i="1"/>
  <c r="BN60" i="1"/>
  <c r="BE60" i="1"/>
  <c r="AN60" i="1"/>
  <c r="AO60" i="1" s="1" a="1"/>
  <c r="AO60" i="1" s="1"/>
  <c r="AF60" i="1"/>
  <c r="BJ60" i="1" s="1"/>
  <c r="CN60" i="1" s="1"/>
  <c r="DR60" i="1" s="1"/>
  <c r="EV60" i="1" s="1"/>
  <c r="X60" i="1"/>
  <c r="P60" i="1"/>
  <c r="H60" i="1"/>
  <c r="FL60" i="1"/>
  <c r="FC60" i="1"/>
  <c r="EL60" i="1"/>
  <c r="EC60" i="1"/>
  <c r="DU60" i="1"/>
  <c r="DD60" i="1"/>
  <c r="CU60" i="1"/>
  <c r="CD60" i="1"/>
  <c r="BU60" i="1"/>
  <c r="BM60" i="1"/>
  <c r="AV60" i="1"/>
  <c r="AM60" i="1"/>
  <c r="AE60" i="1"/>
  <c r="W60" i="1"/>
  <c r="G60" i="1"/>
  <c r="FS60" i="1"/>
  <c r="FT60" i="1" s="1" a="1"/>
  <c r="FT60" i="1" s="1"/>
  <c r="FJ60" i="1"/>
  <c r="FB60" i="1"/>
  <c r="ES60" i="1"/>
  <c r="EK60" i="1"/>
  <c r="EB60" i="1"/>
  <c r="DK60" i="1"/>
  <c r="DL60" i="1" s="1" a="1"/>
  <c r="DL60" i="1" s="1"/>
  <c r="DB60" i="1"/>
  <c r="CT60" i="1"/>
  <c r="CK60" i="1"/>
  <c r="CC60" i="1"/>
  <c r="BT60" i="1"/>
  <c r="BC60" i="1"/>
  <c r="BD60" i="1" s="1" a="1"/>
  <c r="BD60" i="1" s="1"/>
  <c r="AT60" i="1"/>
  <c r="AL60" i="1"/>
  <c r="V60" i="1"/>
  <c r="N60" i="1"/>
  <c r="F60" i="1"/>
  <c r="FR60" i="1"/>
  <c r="FA60" i="1"/>
  <c r="ER60" i="1"/>
  <c r="EJ60" i="1"/>
  <c r="DS60" i="1"/>
  <c r="DJ60" i="1"/>
  <c r="CS60" i="1"/>
  <c r="CJ60" i="1"/>
  <c r="CB60" i="1"/>
  <c r="BK60" i="1"/>
  <c r="BB60" i="1"/>
  <c r="AK60" i="1"/>
  <c r="AC60" i="1"/>
  <c r="U60" i="1"/>
  <c r="M60" i="1"/>
  <c r="E60" i="1"/>
  <c r="FY60" i="1"/>
  <c r="FQ60" i="1"/>
  <c r="FH60" i="1"/>
  <c r="EZ60" i="1"/>
  <c r="EQ60" i="1"/>
  <c r="DZ60" i="1"/>
  <c r="EA60" i="1" s="1" a="1"/>
  <c r="EA60" i="1" s="1"/>
  <c r="DQ60" i="1"/>
  <c r="DI60" i="1"/>
  <c r="CZ60" i="1"/>
  <c r="CR60" i="1"/>
  <c r="CI60" i="1"/>
  <c r="BR60" i="1"/>
  <c r="BS60" i="1" s="1" a="1"/>
  <c r="BS60" i="1" s="1"/>
  <c r="BI60" i="1"/>
  <c r="BA60" i="1"/>
  <c r="AR60" i="1"/>
  <c r="AJ60" i="1"/>
  <c r="AB60" i="1"/>
  <c r="T60" i="1"/>
  <c r="L60" i="1"/>
  <c r="FP60" i="1"/>
  <c r="FG60" i="1"/>
  <c r="EY60" i="1"/>
  <c r="EH60" i="1"/>
  <c r="DY60" i="1"/>
  <c r="DH60" i="1"/>
  <c r="CY60" i="1"/>
  <c r="CQ60" i="1"/>
  <c r="BZ60" i="1"/>
  <c r="BQ60" i="1"/>
  <c r="AZ60" i="1"/>
  <c r="AQ60" i="1"/>
  <c r="AI60" i="1"/>
  <c r="AA60" i="1"/>
  <c r="C60" i="1"/>
  <c r="FW60" i="1"/>
  <c r="FO60" i="1"/>
  <c r="FF60" i="1"/>
  <c r="EO60" i="1"/>
  <c r="EP60" i="1" s="1" a="1"/>
  <c r="EP60" i="1" s="1"/>
  <c r="EF60" i="1"/>
  <c r="DX60" i="1"/>
  <c r="DO60" i="1"/>
  <c r="DG60" i="1"/>
  <c r="CX60" i="1"/>
  <c r="CG60" i="1"/>
  <c r="CH60" i="1" s="1" a="1"/>
  <c r="CH60" i="1" s="1"/>
  <c r="BX60" i="1"/>
  <c r="BP60" i="1"/>
  <c r="BG60" i="1"/>
  <c r="AY60" i="1"/>
  <c r="AP60" i="1"/>
  <c r="R60" i="1"/>
  <c r="J60" i="1"/>
  <c r="K60" i="1" s="1" a="1"/>
  <c r="K60" i="1" s="1"/>
  <c r="FV60" i="1"/>
  <c r="FN60" i="1"/>
  <c r="EW60" i="1"/>
  <c r="EN60" i="1"/>
  <c r="DW60" i="1"/>
  <c r="DN60" i="1"/>
  <c r="DF60" i="1"/>
  <c r="CO60" i="1"/>
  <c r="CF60" i="1"/>
  <c r="BO60" i="1"/>
  <c r="BF60" i="1"/>
  <c r="AX60" i="1"/>
  <c r="AG60" i="1"/>
  <c r="Y60" i="1"/>
  <c r="Z60" i="1" s="1" a="1"/>
  <c r="Z60" i="1" s="1"/>
  <c r="Q60" i="1"/>
  <c r="AU60" i="1" s="1"/>
  <c r="BY60" i="1" s="1"/>
  <c r="DC60" i="1" s="1"/>
  <c r="EG60" i="1" s="1"/>
  <c r="FK60" i="1" s="1"/>
  <c r="I60" i="1"/>
  <c r="B61" i="1"/>
  <c r="D61" i="1" s="1" a="1"/>
  <c r="D61" i="1" s="1"/>
  <c r="A60" i="1"/>
  <c r="DA7" i="1" l="1"/>
  <c r="CV7" i="1"/>
  <c r="DD7" i="1"/>
  <c r="DE7" i="1" s="1" a="1"/>
  <c r="DE7" i="1" s="1"/>
  <c r="DF7" i="1" s="1"/>
  <c r="DG7" i="1" s="1"/>
  <c r="DR7" i="1" s="1"/>
  <c r="EI61" i="1" a="1"/>
  <c r="EI61" i="1" s="1"/>
  <c r="FM61" i="1" a="1"/>
  <c r="FM61" i="1" s="1"/>
  <c r="EX61" i="1" a="1"/>
  <c r="EX61" i="1" s="1"/>
  <c r="DE61" i="1" a="1"/>
  <c r="DE61" i="1" s="1"/>
  <c r="DT61" i="1" a="1"/>
  <c r="DT61" i="1" s="1"/>
  <c r="CA61" i="1" a="1"/>
  <c r="CA61" i="1" s="1"/>
  <c r="CP61" i="1" a="1"/>
  <c r="CP61" i="1" s="1"/>
  <c r="AW61" i="1" a="1"/>
  <c r="AW61" i="1" s="1"/>
  <c r="BL61" i="1" a="1"/>
  <c r="BL61" i="1" s="1"/>
  <c r="CW7" i="1" a="1"/>
  <c r="CW7" i="1" s="1"/>
  <c r="CX7" i="1" s="1"/>
  <c r="S61" i="1" a="1"/>
  <c r="S61" i="1" s="1"/>
  <c r="AH61" i="1" a="1"/>
  <c r="AH61" i="1" s="1"/>
  <c r="GA60" i="1"/>
  <c r="GB60" i="1"/>
  <c r="ET61" i="1"/>
  <c r="FI61" i="1"/>
  <c r="FX61" i="1"/>
  <c r="EE61" i="1"/>
  <c r="CL61" i="1"/>
  <c r="DP61" i="1"/>
  <c r="O61" i="1"/>
  <c r="BH61" i="1"/>
  <c r="DA61" i="1"/>
  <c r="AS61" i="1"/>
  <c r="AD61" i="1"/>
  <c r="BW61" i="1"/>
  <c r="FS61" i="1"/>
  <c r="FT61" i="1" s="1" a="1"/>
  <c r="FT61" i="1" s="1"/>
  <c r="FJ61" i="1"/>
  <c r="FB61" i="1"/>
  <c r="ES61" i="1"/>
  <c r="EK61" i="1"/>
  <c r="EB61" i="1"/>
  <c r="DK61" i="1"/>
  <c r="DL61" i="1" s="1" a="1"/>
  <c r="DL61" i="1" s="1"/>
  <c r="DB61" i="1"/>
  <c r="CT61" i="1"/>
  <c r="CK61" i="1"/>
  <c r="CC61" i="1"/>
  <c r="BT61" i="1"/>
  <c r="BC61" i="1"/>
  <c r="BD61" i="1" s="1" a="1"/>
  <c r="BD61" i="1" s="1"/>
  <c r="AT61" i="1"/>
  <c r="AL61" i="1"/>
  <c r="V61" i="1"/>
  <c r="N61" i="1"/>
  <c r="F61" i="1"/>
  <c r="FR61" i="1"/>
  <c r="FA61" i="1"/>
  <c r="ER61" i="1"/>
  <c r="EJ61" i="1"/>
  <c r="DS61" i="1"/>
  <c r="DJ61" i="1"/>
  <c r="CS61" i="1"/>
  <c r="CJ61" i="1"/>
  <c r="CB61" i="1"/>
  <c r="BK61" i="1"/>
  <c r="BB61" i="1"/>
  <c r="AK61" i="1"/>
  <c r="AC61" i="1"/>
  <c r="U61" i="1"/>
  <c r="M61" i="1"/>
  <c r="E61" i="1"/>
  <c r="FY61" i="1"/>
  <c r="FQ61" i="1"/>
  <c r="FH61" i="1"/>
  <c r="EZ61" i="1"/>
  <c r="EQ61" i="1"/>
  <c r="DZ61" i="1"/>
  <c r="EA61" i="1" s="1" a="1"/>
  <c r="EA61" i="1" s="1"/>
  <c r="DQ61" i="1"/>
  <c r="DI61" i="1"/>
  <c r="CZ61" i="1"/>
  <c r="CR61" i="1"/>
  <c r="CI61" i="1"/>
  <c r="BR61" i="1"/>
  <c r="BS61" i="1" s="1" a="1"/>
  <c r="BS61" i="1" s="1"/>
  <c r="BI61" i="1"/>
  <c r="BA61" i="1"/>
  <c r="AR61" i="1"/>
  <c r="AJ61" i="1"/>
  <c r="AB61" i="1"/>
  <c r="T61" i="1"/>
  <c r="L61" i="1"/>
  <c r="FP61" i="1"/>
  <c r="FG61" i="1"/>
  <c r="EY61" i="1"/>
  <c r="EH61" i="1"/>
  <c r="DY61" i="1"/>
  <c r="DH61" i="1"/>
  <c r="CY61" i="1"/>
  <c r="CQ61" i="1"/>
  <c r="BZ61" i="1"/>
  <c r="BQ61" i="1"/>
  <c r="AZ61" i="1"/>
  <c r="AQ61" i="1"/>
  <c r="AI61" i="1"/>
  <c r="AA61" i="1"/>
  <c r="C61" i="1"/>
  <c r="FW61" i="1"/>
  <c r="FO61" i="1"/>
  <c r="FF61" i="1"/>
  <c r="EO61" i="1"/>
  <c r="EP61" i="1" s="1" a="1"/>
  <c r="EP61" i="1" s="1"/>
  <c r="EF61" i="1"/>
  <c r="DX61" i="1"/>
  <c r="DO61" i="1"/>
  <c r="DG61" i="1"/>
  <c r="CX61" i="1"/>
  <c r="CG61" i="1"/>
  <c r="CH61" i="1" s="1" a="1"/>
  <c r="CH61" i="1" s="1"/>
  <c r="BX61" i="1"/>
  <c r="BP61" i="1"/>
  <c r="BG61" i="1"/>
  <c r="AY61" i="1"/>
  <c r="AP61" i="1"/>
  <c r="R61" i="1"/>
  <c r="J61" i="1"/>
  <c r="K61" i="1" s="1" a="1"/>
  <c r="K61" i="1" s="1"/>
  <c r="FV61" i="1"/>
  <c r="FN61" i="1"/>
  <c r="EW61" i="1"/>
  <c r="EN61" i="1"/>
  <c r="DW61" i="1"/>
  <c r="DN61" i="1"/>
  <c r="DF61" i="1"/>
  <c r="CO61" i="1"/>
  <c r="CF61" i="1"/>
  <c r="BO61" i="1"/>
  <c r="BF61" i="1"/>
  <c r="AX61" i="1"/>
  <c r="AG61" i="1"/>
  <c r="Y61" i="1"/>
  <c r="Z61" i="1" s="1" a="1"/>
  <c r="Z61" i="1" s="1"/>
  <c r="Q61" i="1"/>
  <c r="AU61" i="1" s="1"/>
  <c r="BY61" i="1" s="1"/>
  <c r="DC61" i="1" s="1"/>
  <c r="EG61" i="1" s="1"/>
  <c r="FK61" i="1" s="1"/>
  <c r="I61" i="1"/>
  <c r="FU61" i="1"/>
  <c r="FD61" i="1"/>
  <c r="FE61" i="1" s="1" a="1"/>
  <c r="FE61" i="1" s="1"/>
  <c r="EU61" i="1"/>
  <c r="EM61" i="1"/>
  <c r="ED61" i="1"/>
  <c r="DV61" i="1"/>
  <c r="DM61" i="1"/>
  <c r="CV61" i="1"/>
  <c r="CW61" i="1" s="1" a="1"/>
  <c r="CW61" i="1" s="1"/>
  <c r="CM61" i="1"/>
  <c r="CE61" i="1"/>
  <c r="BV61" i="1"/>
  <c r="BN61" i="1"/>
  <c r="BE61" i="1"/>
  <c r="AN61" i="1"/>
  <c r="AO61" i="1" s="1" a="1"/>
  <c r="AO61" i="1" s="1"/>
  <c r="AF61" i="1"/>
  <c r="BJ61" i="1" s="1"/>
  <c r="CN61" i="1" s="1"/>
  <c r="DR61" i="1" s="1"/>
  <c r="EV61" i="1" s="1"/>
  <c r="X61" i="1"/>
  <c r="P61" i="1"/>
  <c r="H61" i="1"/>
  <c r="FL61" i="1"/>
  <c r="FC61" i="1"/>
  <c r="EL61" i="1"/>
  <c r="EC61" i="1"/>
  <c r="DU61" i="1"/>
  <c r="DD61" i="1"/>
  <c r="CU61" i="1"/>
  <c r="CD61" i="1"/>
  <c r="BU61" i="1"/>
  <c r="BM61" i="1"/>
  <c r="AV61" i="1"/>
  <c r="AM61" i="1"/>
  <c r="AE61" i="1"/>
  <c r="W61" i="1"/>
  <c r="G61" i="1"/>
  <c r="FZ60" i="1"/>
  <c r="GD60" i="1"/>
  <c r="GC60" i="1"/>
  <c r="B62" i="1"/>
  <c r="D62" i="1" s="1" a="1"/>
  <c r="D62" i="1" s="1"/>
  <c r="A61" i="1"/>
  <c r="EI62" i="1" l="1" a="1"/>
  <c r="EI62" i="1" s="1"/>
  <c r="FM62" i="1" a="1"/>
  <c r="FM62" i="1" s="1"/>
  <c r="EX62" i="1" a="1"/>
  <c r="EX62" i="1" s="1"/>
  <c r="DE62" i="1" a="1"/>
  <c r="DE62" i="1" s="1"/>
  <c r="DT62" i="1" a="1"/>
  <c r="DT62" i="1" s="1"/>
  <c r="CA62" i="1" a="1"/>
  <c r="CA62" i="1" s="1"/>
  <c r="CP62" i="1" a="1"/>
  <c r="CP62" i="1" s="1"/>
  <c r="CZ7" i="1"/>
  <c r="CY7" i="1"/>
  <c r="DP7" i="1"/>
  <c r="DK7" i="1"/>
  <c r="DS7" i="1"/>
  <c r="AW62" i="1" a="1"/>
  <c r="AW62" i="1" s="1"/>
  <c r="BL62" i="1" a="1"/>
  <c r="BL62" i="1" s="1"/>
  <c r="S62" i="1" a="1"/>
  <c r="S62" i="1" s="1"/>
  <c r="AH62" i="1" a="1"/>
  <c r="AH62" i="1" s="1"/>
  <c r="GA61" i="1"/>
  <c r="GB61" i="1"/>
  <c r="FI62" i="1"/>
  <c r="FX62" i="1"/>
  <c r="DP62" i="1"/>
  <c r="ET62" i="1"/>
  <c r="EE62" i="1"/>
  <c r="O62" i="1"/>
  <c r="BH62" i="1"/>
  <c r="CL62" i="1"/>
  <c r="DA62" i="1"/>
  <c r="AD62" i="1"/>
  <c r="BW62" i="1"/>
  <c r="AS62" i="1"/>
  <c r="FZ61" i="1"/>
  <c r="GD61" i="1"/>
  <c r="GC61" i="1"/>
  <c r="FY62" i="1"/>
  <c r="FQ62" i="1"/>
  <c r="FH62" i="1"/>
  <c r="EZ62" i="1"/>
  <c r="EQ62" i="1"/>
  <c r="DZ62" i="1"/>
  <c r="EA62" i="1" s="1" a="1"/>
  <c r="EA62" i="1" s="1"/>
  <c r="DQ62" i="1"/>
  <c r="DI62" i="1"/>
  <c r="CZ62" i="1"/>
  <c r="CR62" i="1"/>
  <c r="CI62" i="1"/>
  <c r="BR62" i="1"/>
  <c r="BS62" i="1" s="1" a="1"/>
  <c r="BS62" i="1" s="1"/>
  <c r="BI62" i="1"/>
  <c r="BA62" i="1"/>
  <c r="AR62" i="1"/>
  <c r="AJ62" i="1"/>
  <c r="AB62" i="1"/>
  <c r="T62" i="1"/>
  <c r="L62" i="1"/>
  <c r="FP62" i="1"/>
  <c r="FG62" i="1"/>
  <c r="EY62" i="1"/>
  <c r="EH62" i="1"/>
  <c r="DY62" i="1"/>
  <c r="DH62" i="1"/>
  <c r="CY62" i="1"/>
  <c r="CQ62" i="1"/>
  <c r="BZ62" i="1"/>
  <c r="BQ62" i="1"/>
  <c r="AZ62" i="1"/>
  <c r="AQ62" i="1"/>
  <c r="AI62" i="1"/>
  <c r="AA62" i="1"/>
  <c r="C62" i="1"/>
  <c r="FW62" i="1"/>
  <c r="FO62" i="1"/>
  <c r="FF62" i="1"/>
  <c r="EO62" i="1"/>
  <c r="EP62" i="1" s="1" a="1"/>
  <c r="EP62" i="1" s="1"/>
  <c r="EF62" i="1"/>
  <c r="DX62" i="1"/>
  <c r="DO62" i="1"/>
  <c r="DG62" i="1"/>
  <c r="CX62" i="1"/>
  <c r="CG62" i="1"/>
  <c r="CH62" i="1" s="1" a="1"/>
  <c r="CH62" i="1" s="1"/>
  <c r="BX62" i="1"/>
  <c r="BP62" i="1"/>
  <c r="BG62" i="1"/>
  <c r="AY62" i="1"/>
  <c r="AP62" i="1"/>
  <c r="R62" i="1"/>
  <c r="J62" i="1"/>
  <c r="K62" i="1" s="1" a="1"/>
  <c r="K62" i="1" s="1"/>
  <c r="FV62" i="1"/>
  <c r="FN62" i="1"/>
  <c r="EW62" i="1"/>
  <c r="EN62" i="1"/>
  <c r="DW62" i="1"/>
  <c r="DN62" i="1"/>
  <c r="DF62" i="1"/>
  <c r="CO62" i="1"/>
  <c r="CF62" i="1"/>
  <c r="BO62" i="1"/>
  <c r="BF62" i="1"/>
  <c r="AX62" i="1"/>
  <c r="AG62" i="1"/>
  <c r="Y62" i="1"/>
  <c r="Z62" i="1" s="1" a="1"/>
  <c r="Z62" i="1" s="1"/>
  <c r="Q62" i="1"/>
  <c r="AU62" i="1" s="1"/>
  <c r="BY62" i="1" s="1"/>
  <c r="DC62" i="1" s="1"/>
  <c r="EG62" i="1" s="1"/>
  <c r="FK62" i="1" s="1"/>
  <c r="I62" i="1"/>
  <c r="FU62" i="1"/>
  <c r="FD62" i="1"/>
  <c r="FE62" i="1" s="1" a="1"/>
  <c r="FE62" i="1" s="1"/>
  <c r="EU62" i="1"/>
  <c r="EM62" i="1"/>
  <c r="ED62" i="1"/>
  <c r="DV62" i="1"/>
  <c r="DM62" i="1"/>
  <c r="CV62" i="1"/>
  <c r="CW62" i="1" s="1" a="1"/>
  <c r="CW62" i="1" s="1"/>
  <c r="CM62" i="1"/>
  <c r="CE62" i="1"/>
  <c r="BV62" i="1"/>
  <c r="BN62" i="1"/>
  <c r="BE62" i="1"/>
  <c r="AN62" i="1"/>
  <c r="AO62" i="1" s="1" a="1"/>
  <c r="AO62" i="1" s="1"/>
  <c r="AF62" i="1"/>
  <c r="BJ62" i="1" s="1"/>
  <c r="CN62" i="1" s="1"/>
  <c r="DR62" i="1" s="1"/>
  <c r="EV62" i="1" s="1"/>
  <c r="X62" i="1"/>
  <c r="P62" i="1"/>
  <c r="H62" i="1"/>
  <c r="FL62" i="1"/>
  <c r="FC62" i="1"/>
  <c r="EL62" i="1"/>
  <c r="EC62" i="1"/>
  <c r="DU62" i="1"/>
  <c r="DD62" i="1"/>
  <c r="CU62" i="1"/>
  <c r="CD62" i="1"/>
  <c r="BU62" i="1"/>
  <c r="BM62" i="1"/>
  <c r="AV62" i="1"/>
  <c r="AM62" i="1"/>
  <c r="AE62" i="1"/>
  <c r="W62" i="1"/>
  <c r="G62" i="1"/>
  <c r="FS62" i="1"/>
  <c r="FT62" i="1" s="1" a="1"/>
  <c r="FT62" i="1" s="1"/>
  <c r="FJ62" i="1"/>
  <c r="FB62" i="1"/>
  <c r="ES62" i="1"/>
  <c r="EK62" i="1"/>
  <c r="EB62" i="1"/>
  <c r="DK62" i="1"/>
  <c r="DL62" i="1" s="1" a="1"/>
  <c r="DL62" i="1" s="1"/>
  <c r="DB62" i="1"/>
  <c r="CT62" i="1"/>
  <c r="CK62" i="1"/>
  <c r="CC62" i="1"/>
  <c r="BT62" i="1"/>
  <c r="BC62" i="1"/>
  <c r="BD62" i="1" s="1" a="1"/>
  <c r="BD62" i="1" s="1"/>
  <c r="AT62" i="1"/>
  <c r="AL62" i="1"/>
  <c r="V62" i="1"/>
  <c r="N62" i="1"/>
  <c r="F62" i="1"/>
  <c r="FR62" i="1"/>
  <c r="FA62" i="1"/>
  <c r="ER62" i="1"/>
  <c r="EJ62" i="1"/>
  <c r="DS62" i="1"/>
  <c r="DJ62" i="1"/>
  <c r="CS62" i="1"/>
  <c r="CJ62" i="1"/>
  <c r="CB62" i="1"/>
  <c r="BK62" i="1"/>
  <c r="BB62" i="1"/>
  <c r="AK62" i="1"/>
  <c r="AC62" i="1"/>
  <c r="U62" i="1"/>
  <c r="M62" i="1"/>
  <c r="E62" i="1"/>
  <c r="B63" i="1"/>
  <c r="D63" i="1" s="1" a="1"/>
  <c r="D63" i="1" s="1"/>
  <c r="A62" i="1"/>
  <c r="EI63" i="1" l="1" a="1"/>
  <c r="EI63" i="1" s="1"/>
  <c r="FM63" i="1" a="1"/>
  <c r="FM63" i="1" s="1"/>
  <c r="EX63" i="1" a="1"/>
  <c r="EX63" i="1" s="1"/>
  <c r="DE63" i="1" a="1"/>
  <c r="DE63" i="1" s="1"/>
  <c r="DT63" i="1" a="1"/>
  <c r="DT63" i="1" s="1"/>
  <c r="DT7" i="1" a="1"/>
  <c r="DT7" i="1" s="1"/>
  <c r="DU7" i="1" s="1"/>
  <c r="DV7" i="1" s="1"/>
  <c r="EG7" i="1" s="1"/>
  <c r="CA63" i="1" a="1"/>
  <c r="CA63" i="1" s="1"/>
  <c r="CP63" i="1" a="1"/>
  <c r="CP63" i="1" s="1"/>
  <c r="AW63" i="1" a="1"/>
  <c r="AW63" i="1" s="1"/>
  <c r="BL63" i="1" a="1"/>
  <c r="BL63" i="1" s="1"/>
  <c r="DL7" i="1" a="1"/>
  <c r="DL7" i="1" s="1"/>
  <c r="DM7" i="1" s="1"/>
  <c r="S63" i="1" a="1"/>
  <c r="S63" i="1" s="1"/>
  <c r="AH63" i="1" a="1"/>
  <c r="AH63" i="1" s="1"/>
  <c r="GA62" i="1"/>
  <c r="GB62" i="1"/>
  <c r="FI63" i="1"/>
  <c r="FX63" i="1"/>
  <c r="ET63" i="1"/>
  <c r="DP63" i="1"/>
  <c r="EE63" i="1"/>
  <c r="BH63" i="1"/>
  <c r="O63" i="1"/>
  <c r="DA63" i="1"/>
  <c r="AD63" i="1"/>
  <c r="BW63" i="1"/>
  <c r="AS63" i="1"/>
  <c r="CL63" i="1"/>
  <c r="GC62" i="1"/>
  <c r="FZ62" i="1"/>
  <c r="GD62" i="1"/>
  <c r="FW63" i="1"/>
  <c r="FO63" i="1"/>
  <c r="FF63" i="1"/>
  <c r="EO63" i="1"/>
  <c r="EP63" i="1" s="1" a="1"/>
  <c r="EP63" i="1" s="1"/>
  <c r="EF63" i="1"/>
  <c r="DX63" i="1"/>
  <c r="DO63" i="1"/>
  <c r="DG63" i="1"/>
  <c r="CX63" i="1"/>
  <c r="CG63" i="1"/>
  <c r="CH63" i="1" s="1" a="1"/>
  <c r="CH63" i="1" s="1"/>
  <c r="BX63" i="1"/>
  <c r="BP63" i="1"/>
  <c r="BG63" i="1"/>
  <c r="AY63" i="1"/>
  <c r="AP63" i="1"/>
  <c r="R63" i="1"/>
  <c r="J63" i="1"/>
  <c r="K63" i="1" s="1" a="1"/>
  <c r="K63" i="1" s="1"/>
  <c r="FV63" i="1"/>
  <c r="FN63" i="1"/>
  <c r="EW63" i="1"/>
  <c r="EN63" i="1"/>
  <c r="DW63" i="1"/>
  <c r="DN63" i="1"/>
  <c r="DF63" i="1"/>
  <c r="CO63" i="1"/>
  <c r="CF63" i="1"/>
  <c r="BO63" i="1"/>
  <c r="BF63" i="1"/>
  <c r="AX63" i="1"/>
  <c r="AG63" i="1"/>
  <c r="Y63" i="1"/>
  <c r="Z63" i="1" s="1" a="1"/>
  <c r="Z63" i="1" s="1"/>
  <c r="Q63" i="1"/>
  <c r="AU63" i="1" s="1"/>
  <c r="BY63" i="1" s="1"/>
  <c r="DC63" i="1" s="1"/>
  <c r="EG63" i="1" s="1"/>
  <c r="FK63" i="1" s="1"/>
  <c r="I63" i="1"/>
  <c r="FU63" i="1"/>
  <c r="FD63" i="1"/>
  <c r="FE63" i="1" s="1" a="1"/>
  <c r="FE63" i="1" s="1"/>
  <c r="EU63" i="1"/>
  <c r="EM63" i="1"/>
  <c r="ED63" i="1"/>
  <c r="DV63" i="1"/>
  <c r="DM63" i="1"/>
  <c r="CV63" i="1"/>
  <c r="CW63" i="1" s="1" a="1"/>
  <c r="CW63" i="1" s="1"/>
  <c r="CM63" i="1"/>
  <c r="CE63" i="1"/>
  <c r="BV63" i="1"/>
  <c r="BN63" i="1"/>
  <c r="BE63" i="1"/>
  <c r="AN63" i="1"/>
  <c r="AO63" i="1" s="1" a="1"/>
  <c r="AO63" i="1" s="1"/>
  <c r="AF63" i="1"/>
  <c r="BJ63" i="1" s="1"/>
  <c r="CN63" i="1" s="1"/>
  <c r="DR63" i="1" s="1"/>
  <c r="EV63" i="1" s="1"/>
  <c r="X63" i="1"/>
  <c r="P63" i="1"/>
  <c r="H63" i="1"/>
  <c r="FL63" i="1"/>
  <c r="FC63" i="1"/>
  <c r="EL63" i="1"/>
  <c r="EC63" i="1"/>
  <c r="DU63" i="1"/>
  <c r="DD63" i="1"/>
  <c r="CU63" i="1"/>
  <c r="CD63" i="1"/>
  <c r="BU63" i="1"/>
  <c r="BM63" i="1"/>
  <c r="AV63" i="1"/>
  <c r="AM63" i="1"/>
  <c r="AE63" i="1"/>
  <c r="W63" i="1"/>
  <c r="G63" i="1"/>
  <c r="FS63" i="1"/>
  <c r="FT63" i="1" s="1" a="1"/>
  <c r="FT63" i="1" s="1"/>
  <c r="FJ63" i="1"/>
  <c r="FB63" i="1"/>
  <c r="ES63" i="1"/>
  <c r="EK63" i="1"/>
  <c r="EB63" i="1"/>
  <c r="DK63" i="1"/>
  <c r="DL63" i="1" s="1" a="1"/>
  <c r="DL63" i="1" s="1"/>
  <c r="DB63" i="1"/>
  <c r="CT63" i="1"/>
  <c r="CK63" i="1"/>
  <c r="CC63" i="1"/>
  <c r="BT63" i="1"/>
  <c r="BC63" i="1"/>
  <c r="BD63" i="1" s="1" a="1"/>
  <c r="BD63" i="1" s="1"/>
  <c r="AT63" i="1"/>
  <c r="AL63" i="1"/>
  <c r="V63" i="1"/>
  <c r="N63" i="1"/>
  <c r="F63" i="1"/>
  <c r="FR63" i="1"/>
  <c r="FA63" i="1"/>
  <c r="ER63" i="1"/>
  <c r="EJ63" i="1"/>
  <c r="DS63" i="1"/>
  <c r="DJ63" i="1"/>
  <c r="CS63" i="1"/>
  <c r="CJ63" i="1"/>
  <c r="CB63" i="1"/>
  <c r="BK63" i="1"/>
  <c r="BB63" i="1"/>
  <c r="AK63" i="1"/>
  <c r="AC63" i="1"/>
  <c r="U63" i="1"/>
  <c r="M63" i="1"/>
  <c r="E63" i="1"/>
  <c r="FY63" i="1"/>
  <c r="FQ63" i="1"/>
  <c r="FH63" i="1"/>
  <c r="EZ63" i="1"/>
  <c r="EQ63" i="1"/>
  <c r="DZ63" i="1"/>
  <c r="EA63" i="1" s="1" a="1"/>
  <c r="EA63" i="1" s="1"/>
  <c r="DQ63" i="1"/>
  <c r="DI63" i="1"/>
  <c r="CZ63" i="1"/>
  <c r="CR63" i="1"/>
  <c r="CI63" i="1"/>
  <c r="BR63" i="1"/>
  <c r="BS63" i="1" s="1" a="1"/>
  <c r="BS63" i="1" s="1"/>
  <c r="BI63" i="1"/>
  <c r="BA63" i="1"/>
  <c r="AR63" i="1"/>
  <c r="AJ63" i="1"/>
  <c r="AB63" i="1"/>
  <c r="T63" i="1"/>
  <c r="L63" i="1"/>
  <c r="FP63" i="1"/>
  <c r="FG63" i="1"/>
  <c r="EY63" i="1"/>
  <c r="EH63" i="1"/>
  <c r="DY63" i="1"/>
  <c r="DH63" i="1"/>
  <c r="CY63" i="1"/>
  <c r="CQ63" i="1"/>
  <c r="BZ63" i="1"/>
  <c r="BQ63" i="1"/>
  <c r="AZ63" i="1"/>
  <c r="AQ63" i="1"/>
  <c r="AI63" i="1"/>
  <c r="AA63" i="1"/>
  <c r="C63" i="1"/>
  <c r="B64" i="1"/>
  <c r="D64" i="1" s="1" a="1"/>
  <c r="D64" i="1" s="1"/>
  <c r="A63" i="1"/>
  <c r="EI64" i="1" l="1" a="1"/>
  <c r="EI64" i="1" s="1"/>
  <c r="FM64" i="1" a="1"/>
  <c r="FM64" i="1" s="1"/>
  <c r="EX64" i="1" a="1"/>
  <c r="EX64" i="1" s="1"/>
  <c r="EE7" i="1"/>
  <c r="EH7" i="1"/>
  <c r="EI7" i="1" s="1" a="1"/>
  <c r="EI7" i="1" s="1"/>
  <c r="DZ7" i="1"/>
  <c r="DE64" i="1" a="1"/>
  <c r="DE64" i="1" s="1"/>
  <c r="DT64" i="1" a="1"/>
  <c r="DT64" i="1" s="1"/>
  <c r="CA64" i="1" a="1"/>
  <c r="CA64" i="1" s="1"/>
  <c r="CP64" i="1" a="1"/>
  <c r="CP64" i="1" s="1"/>
  <c r="AW64" i="1" a="1"/>
  <c r="AW64" i="1" s="1"/>
  <c r="BL64" i="1" a="1"/>
  <c r="BL64" i="1" s="1"/>
  <c r="DO7" i="1"/>
  <c r="DN7" i="1"/>
  <c r="S64" i="1" a="1"/>
  <c r="S64" i="1" s="1"/>
  <c r="AH64" i="1" a="1"/>
  <c r="AH64" i="1" s="1"/>
  <c r="GA63" i="1"/>
  <c r="GB63" i="1"/>
  <c r="FI64" i="1"/>
  <c r="FX64" i="1"/>
  <c r="ET64" i="1"/>
  <c r="DP64" i="1"/>
  <c r="DA64" i="1"/>
  <c r="BH64" i="1"/>
  <c r="AD64" i="1"/>
  <c r="EE64" i="1"/>
  <c r="BW64" i="1"/>
  <c r="AS64" i="1"/>
  <c r="CL64" i="1"/>
  <c r="O64" i="1"/>
  <c r="GC63" i="1"/>
  <c r="FZ63" i="1"/>
  <c r="GD63" i="1"/>
  <c r="FU64" i="1"/>
  <c r="FD64" i="1"/>
  <c r="FE64" i="1" s="1" a="1"/>
  <c r="FE64" i="1" s="1"/>
  <c r="EU64" i="1"/>
  <c r="EM64" i="1"/>
  <c r="ED64" i="1"/>
  <c r="DV64" i="1"/>
  <c r="DM64" i="1"/>
  <c r="CV64" i="1"/>
  <c r="CW64" i="1" s="1" a="1"/>
  <c r="CW64" i="1" s="1"/>
  <c r="CM64" i="1"/>
  <c r="CE64" i="1"/>
  <c r="BV64" i="1"/>
  <c r="BN64" i="1"/>
  <c r="BE64" i="1"/>
  <c r="AN64" i="1"/>
  <c r="AO64" i="1" s="1" a="1"/>
  <c r="AO64" i="1" s="1"/>
  <c r="AF64" i="1"/>
  <c r="BJ64" i="1" s="1"/>
  <c r="CN64" i="1" s="1"/>
  <c r="DR64" i="1" s="1"/>
  <c r="EV64" i="1" s="1"/>
  <c r="X64" i="1"/>
  <c r="P64" i="1"/>
  <c r="H64" i="1"/>
  <c r="FL64" i="1"/>
  <c r="FC64" i="1"/>
  <c r="EL64" i="1"/>
  <c r="EC64" i="1"/>
  <c r="DU64" i="1"/>
  <c r="DD64" i="1"/>
  <c r="CU64" i="1"/>
  <c r="CD64" i="1"/>
  <c r="BU64" i="1"/>
  <c r="BM64" i="1"/>
  <c r="AV64" i="1"/>
  <c r="AM64" i="1"/>
  <c r="AE64" i="1"/>
  <c r="W64" i="1"/>
  <c r="G64" i="1"/>
  <c r="FS64" i="1"/>
  <c r="FT64" i="1" s="1" a="1"/>
  <c r="FT64" i="1" s="1"/>
  <c r="FJ64" i="1"/>
  <c r="FB64" i="1"/>
  <c r="ES64" i="1"/>
  <c r="EK64" i="1"/>
  <c r="EB64" i="1"/>
  <c r="DK64" i="1"/>
  <c r="DL64" i="1" s="1" a="1"/>
  <c r="DL64" i="1" s="1"/>
  <c r="DB64" i="1"/>
  <c r="CT64" i="1"/>
  <c r="CK64" i="1"/>
  <c r="CC64" i="1"/>
  <c r="BT64" i="1"/>
  <c r="BC64" i="1"/>
  <c r="BD64" i="1" s="1" a="1"/>
  <c r="BD64" i="1" s="1"/>
  <c r="AT64" i="1"/>
  <c r="AL64" i="1"/>
  <c r="V64" i="1"/>
  <c r="N64" i="1"/>
  <c r="F64" i="1"/>
  <c r="FR64" i="1"/>
  <c r="FA64" i="1"/>
  <c r="ER64" i="1"/>
  <c r="EJ64" i="1"/>
  <c r="DS64" i="1"/>
  <c r="DJ64" i="1"/>
  <c r="CS64" i="1"/>
  <c r="CJ64" i="1"/>
  <c r="CB64" i="1"/>
  <c r="BK64" i="1"/>
  <c r="BB64" i="1"/>
  <c r="AK64" i="1"/>
  <c r="AC64" i="1"/>
  <c r="U64" i="1"/>
  <c r="M64" i="1"/>
  <c r="E64" i="1"/>
  <c r="FY64" i="1"/>
  <c r="FQ64" i="1"/>
  <c r="FH64" i="1"/>
  <c r="EZ64" i="1"/>
  <c r="EQ64" i="1"/>
  <c r="DZ64" i="1"/>
  <c r="EA64" i="1" s="1" a="1"/>
  <c r="EA64" i="1" s="1"/>
  <c r="DQ64" i="1"/>
  <c r="DI64" i="1"/>
  <c r="CZ64" i="1"/>
  <c r="CR64" i="1"/>
  <c r="CI64" i="1"/>
  <c r="BR64" i="1"/>
  <c r="BS64" i="1" s="1" a="1"/>
  <c r="BS64" i="1" s="1"/>
  <c r="BI64" i="1"/>
  <c r="BA64" i="1"/>
  <c r="AR64" i="1"/>
  <c r="AJ64" i="1"/>
  <c r="AB64" i="1"/>
  <c r="T64" i="1"/>
  <c r="L64" i="1"/>
  <c r="FP64" i="1"/>
  <c r="FG64" i="1"/>
  <c r="EY64" i="1"/>
  <c r="EH64" i="1"/>
  <c r="DY64" i="1"/>
  <c r="DH64" i="1"/>
  <c r="CY64" i="1"/>
  <c r="CQ64" i="1"/>
  <c r="BZ64" i="1"/>
  <c r="BQ64" i="1"/>
  <c r="AZ64" i="1"/>
  <c r="AQ64" i="1"/>
  <c r="AI64" i="1"/>
  <c r="AA64" i="1"/>
  <c r="C64" i="1"/>
  <c r="FW64" i="1"/>
  <c r="FO64" i="1"/>
  <c r="FF64" i="1"/>
  <c r="EO64" i="1"/>
  <c r="EP64" i="1" s="1" a="1"/>
  <c r="EP64" i="1" s="1"/>
  <c r="EF64" i="1"/>
  <c r="DX64" i="1"/>
  <c r="DO64" i="1"/>
  <c r="DG64" i="1"/>
  <c r="CX64" i="1"/>
  <c r="CG64" i="1"/>
  <c r="CH64" i="1" s="1" a="1"/>
  <c r="CH64" i="1" s="1"/>
  <c r="BX64" i="1"/>
  <c r="BP64" i="1"/>
  <c r="BG64" i="1"/>
  <c r="AY64" i="1"/>
  <c r="AP64" i="1"/>
  <c r="R64" i="1"/>
  <c r="J64" i="1"/>
  <c r="K64" i="1" s="1" a="1"/>
  <c r="K64" i="1" s="1"/>
  <c r="FV64" i="1"/>
  <c r="FN64" i="1"/>
  <c r="EW64" i="1"/>
  <c r="EN64" i="1"/>
  <c r="DW64" i="1"/>
  <c r="DN64" i="1"/>
  <c r="DF64" i="1"/>
  <c r="CO64" i="1"/>
  <c r="CF64" i="1"/>
  <c r="BO64" i="1"/>
  <c r="BF64" i="1"/>
  <c r="AX64" i="1"/>
  <c r="AG64" i="1"/>
  <c r="Y64" i="1"/>
  <c r="Z64" i="1" s="1" a="1"/>
  <c r="Z64" i="1" s="1"/>
  <c r="Q64" i="1"/>
  <c r="AU64" i="1" s="1"/>
  <c r="BY64" i="1" s="1"/>
  <c r="DC64" i="1" s="1"/>
  <c r="EG64" i="1" s="1"/>
  <c r="FK64" i="1" s="1"/>
  <c r="I64" i="1"/>
  <c r="B65" i="1"/>
  <c r="D65" i="1" s="1" a="1"/>
  <c r="D65" i="1" s="1"/>
  <c r="A64" i="1"/>
  <c r="EI65" i="1" l="1" a="1"/>
  <c r="EI65" i="1" s="1"/>
  <c r="FM65" i="1" a="1"/>
  <c r="FM65" i="1" s="1"/>
  <c r="EX65" i="1" a="1"/>
  <c r="EX65" i="1" s="1"/>
  <c r="EA7" i="1" a="1"/>
  <c r="EA7" i="1" s="1"/>
  <c r="EB7" i="1" s="1"/>
  <c r="EJ7" i="1"/>
  <c r="EK7" i="1" s="1"/>
  <c r="EV7" i="1" s="1"/>
  <c r="DE65" i="1" a="1"/>
  <c r="DE65" i="1" s="1"/>
  <c r="DT65" i="1" a="1"/>
  <c r="DT65" i="1" s="1"/>
  <c r="CA65" i="1" a="1"/>
  <c r="CA65" i="1" s="1"/>
  <c r="CP65" i="1" a="1"/>
  <c r="CP65" i="1" s="1"/>
  <c r="AW65" i="1" a="1"/>
  <c r="AW65" i="1" s="1"/>
  <c r="BL65" i="1" a="1"/>
  <c r="BL65" i="1" s="1"/>
  <c r="S65" i="1" a="1"/>
  <c r="S65" i="1" s="1"/>
  <c r="AH65" i="1" a="1"/>
  <c r="AH65" i="1" s="1"/>
  <c r="GA64" i="1"/>
  <c r="GB64" i="1"/>
  <c r="FX65" i="1"/>
  <c r="ET65" i="1"/>
  <c r="DP65" i="1"/>
  <c r="EE65" i="1"/>
  <c r="DA65" i="1"/>
  <c r="FI65" i="1"/>
  <c r="AD65" i="1"/>
  <c r="BW65" i="1"/>
  <c r="AS65" i="1"/>
  <c r="CL65" i="1"/>
  <c r="O65" i="1"/>
  <c r="BH65" i="1"/>
  <c r="GC64" i="1"/>
  <c r="FZ64" i="1"/>
  <c r="GD64" i="1"/>
  <c r="FS65" i="1"/>
  <c r="FT65" i="1" s="1" a="1"/>
  <c r="FT65" i="1" s="1"/>
  <c r="FJ65" i="1"/>
  <c r="FB65" i="1"/>
  <c r="ES65" i="1"/>
  <c r="EK65" i="1"/>
  <c r="EB65" i="1"/>
  <c r="DK65" i="1"/>
  <c r="DL65" i="1" s="1" a="1"/>
  <c r="DL65" i="1" s="1"/>
  <c r="DB65" i="1"/>
  <c r="CT65" i="1"/>
  <c r="CK65" i="1"/>
  <c r="CC65" i="1"/>
  <c r="BT65" i="1"/>
  <c r="BC65" i="1"/>
  <c r="BD65" i="1" s="1" a="1"/>
  <c r="BD65" i="1" s="1"/>
  <c r="AT65" i="1"/>
  <c r="AL65" i="1"/>
  <c r="V65" i="1"/>
  <c r="N65" i="1"/>
  <c r="F65" i="1"/>
  <c r="FR65" i="1"/>
  <c r="FA65" i="1"/>
  <c r="ER65" i="1"/>
  <c r="EJ65" i="1"/>
  <c r="DS65" i="1"/>
  <c r="DJ65" i="1"/>
  <c r="CS65" i="1"/>
  <c r="CJ65" i="1"/>
  <c r="CB65" i="1"/>
  <c r="BK65" i="1"/>
  <c r="BB65" i="1"/>
  <c r="AK65" i="1"/>
  <c r="AC65" i="1"/>
  <c r="U65" i="1"/>
  <c r="M65" i="1"/>
  <c r="E65" i="1"/>
  <c r="FY65" i="1"/>
  <c r="FQ65" i="1"/>
  <c r="FH65" i="1"/>
  <c r="EZ65" i="1"/>
  <c r="EQ65" i="1"/>
  <c r="DZ65" i="1"/>
  <c r="EA65" i="1" s="1" a="1"/>
  <c r="EA65" i="1" s="1"/>
  <c r="DQ65" i="1"/>
  <c r="DI65" i="1"/>
  <c r="CZ65" i="1"/>
  <c r="CR65" i="1"/>
  <c r="CI65" i="1"/>
  <c r="BR65" i="1"/>
  <c r="BS65" i="1" s="1" a="1"/>
  <c r="BS65" i="1" s="1"/>
  <c r="BI65" i="1"/>
  <c r="BA65" i="1"/>
  <c r="AR65" i="1"/>
  <c r="AJ65" i="1"/>
  <c r="AB65" i="1"/>
  <c r="T65" i="1"/>
  <c r="L65" i="1"/>
  <c r="FP65" i="1"/>
  <c r="FG65" i="1"/>
  <c r="EY65" i="1"/>
  <c r="EH65" i="1"/>
  <c r="DY65" i="1"/>
  <c r="DH65" i="1"/>
  <c r="CY65" i="1"/>
  <c r="CQ65" i="1"/>
  <c r="BZ65" i="1"/>
  <c r="BQ65" i="1"/>
  <c r="AZ65" i="1"/>
  <c r="AQ65" i="1"/>
  <c r="AI65" i="1"/>
  <c r="AA65" i="1"/>
  <c r="C65" i="1"/>
  <c r="FW65" i="1"/>
  <c r="FO65" i="1"/>
  <c r="FF65" i="1"/>
  <c r="EO65" i="1"/>
  <c r="EP65" i="1" s="1" a="1"/>
  <c r="EP65" i="1" s="1"/>
  <c r="EF65" i="1"/>
  <c r="DX65" i="1"/>
  <c r="DO65" i="1"/>
  <c r="DG65" i="1"/>
  <c r="CX65" i="1"/>
  <c r="CG65" i="1"/>
  <c r="CH65" i="1" s="1" a="1"/>
  <c r="CH65" i="1" s="1"/>
  <c r="BX65" i="1"/>
  <c r="BP65" i="1"/>
  <c r="BG65" i="1"/>
  <c r="AY65" i="1"/>
  <c r="AP65" i="1"/>
  <c r="R65" i="1"/>
  <c r="J65" i="1"/>
  <c r="K65" i="1" s="1" a="1"/>
  <c r="K65" i="1" s="1"/>
  <c r="FV65" i="1"/>
  <c r="FN65" i="1"/>
  <c r="EW65" i="1"/>
  <c r="EN65" i="1"/>
  <c r="DW65" i="1"/>
  <c r="DN65" i="1"/>
  <c r="DF65" i="1"/>
  <c r="CO65" i="1"/>
  <c r="CF65" i="1"/>
  <c r="BO65" i="1"/>
  <c r="BF65" i="1"/>
  <c r="AX65" i="1"/>
  <c r="AG65" i="1"/>
  <c r="Y65" i="1"/>
  <c r="Z65" i="1" s="1" a="1"/>
  <c r="Z65" i="1" s="1"/>
  <c r="Q65" i="1"/>
  <c r="AU65" i="1" s="1"/>
  <c r="BY65" i="1" s="1"/>
  <c r="DC65" i="1" s="1"/>
  <c r="EG65" i="1" s="1"/>
  <c r="FK65" i="1" s="1"/>
  <c r="I65" i="1"/>
  <c r="FU65" i="1"/>
  <c r="FD65" i="1"/>
  <c r="FE65" i="1" s="1" a="1"/>
  <c r="FE65" i="1" s="1"/>
  <c r="EU65" i="1"/>
  <c r="EM65" i="1"/>
  <c r="ED65" i="1"/>
  <c r="DV65" i="1"/>
  <c r="DM65" i="1"/>
  <c r="CV65" i="1"/>
  <c r="CW65" i="1" s="1" a="1"/>
  <c r="CW65" i="1" s="1"/>
  <c r="CM65" i="1"/>
  <c r="CE65" i="1"/>
  <c r="BV65" i="1"/>
  <c r="BN65" i="1"/>
  <c r="BE65" i="1"/>
  <c r="AN65" i="1"/>
  <c r="AO65" i="1" s="1" a="1"/>
  <c r="AO65" i="1" s="1"/>
  <c r="AF65" i="1"/>
  <c r="BJ65" i="1" s="1"/>
  <c r="CN65" i="1" s="1"/>
  <c r="DR65" i="1" s="1"/>
  <c r="EV65" i="1" s="1"/>
  <c r="X65" i="1"/>
  <c r="P65" i="1"/>
  <c r="H65" i="1"/>
  <c r="FL65" i="1"/>
  <c r="FC65" i="1"/>
  <c r="EL65" i="1"/>
  <c r="EC65" i="1"/>
  <c r="DU65" i="1"/>
  <c r="DD65" i="1"/>
  <c r="CU65" i="1"/>
  <c r="CD65" i="1"/>
  <c r="BU65" i="1"/>
  <c r="BM65" i="1"/>
  <c r="AV65" i="1"/>
  <c r="AM65" i="1"/>
  <c r="AE65" i="1"/>
  <c r="W65" i="1"/>
  <c r="G65" i="1"/>
  <c r="B66" i="1"/>
  <c r="D66" i="1" s="1" a="1"/>
  <c r="D66" i="1" s="1"/>
  <c r="A65" i="1"/>
  <c r="EC7" i="1" l="1"/>
  <c r="ED7" i="1"/>
  <c r="EI66" i="1" a="1"/>
  <c r="EI66" i="1" s="1"/>
  <c r="FM66" i="1" a="1"/>
  <c r="FM66" i="1" s="1"/>
  <c r="EX66" i="1" a="1"/>
  <c r="EX66" i="1" s="1"/>
  <c r="EO7" i="1"/>
  <c r="EW7" i="1"/>
  <c r="ET7" i="1"/>
  <c r="DE66" i="1" a="1"/>
  <c r="DE66" i="1" s="1"/>
  <c r="DT66" i="1" a="1"/>
  <c r="DT66" i="1" s="1"/>
  <c r="CA66" i="1" a="1"/>
  <c r="CA66" i="1" s="1"/>
  <c r="CP66" i="1" a="1"/>
  <c r="CP66" i="1" s="1"/>
  <c r="AW66" i="1" a="1"/>
  <c r="AW66" i="1" s="1"/>
  <c r="BL66" i="1" a="1"/>
  <c r="BL66" i="1" s="1"/>
  <c r="S66" i="1" a="1"/>
  <c r="S66" i="1" s="1"/>
  <c r="AH66" i="1" a="1"/>
  <c r="AH66" i="1" s="1"/>
  <c r="GA65" i="1"/>
  <c r="GB65" i="1"/>
  <c r="FX66" i="1"/>
  <c r="ET66" i="1"/>
  <c r="FI66" i="1"/>
  <c r="DP66" i="1"/>
  <c r="EE66" i="1"/>
  <c r="BW66" i="1"/>
  <c r="AS66" i="1"/>
  <c r="CL66" i="1"/>
  <c r="O66" i="1"/>
  <c r="DA66" i="1"/>
  <c r="BH66" i="1"/>
  <c r="AD66" i="1"/>
  <c r="FY66" i="1"/>
  <c r="FQ66" i="1"/>
  <c r="FH66" i="1"/>
  <c r="EZ66" i="1"/>
  <c r="EQ66" i="1"/>
  <c r="DZ66" i="1"/>
  <c r="EA66" i="1" s="1" a="1"/>
  <c r="EA66" i="1" s="1"/>
  <c r="DQ66" i="1"/>
  <c r="DI66" i="1"/>
  <c r="CZ66" i="1"/>
  <c r="CR66" i="1"/>
  <c r="CI66" i="1"/>
  <c r="BR66" i="1"/>
  <c r="BS66" i="1" s="1" a="1"/>
  <c r="BS66" i="1" s="1"/>
  <c r="BI66" i="1"/>
  <c r="BA66" i="1"/>
  <c r="AR66" i="1"/>
  <c r="AJ66" i="1"/>
  <c r="AB66" i="1"/>
  <c r="T66" i="1"/>
  <c r="L66" i="1"/>
  <c r="FP66" i="1"/>
  <c r="FG66" i="1"/>
  <c r="EY66" i="1"/>
  <c r="EH66" i="1"/>
  <c r="DY66" i="1"/>
  <c r="DH66" i="1"/>
  <c r="CY66" i="1"/>
  <c r="CQ66" i="1"/>
  <c r="BZ66" i="1"/>
  <c r="BQ66" i="1"/>
  <c r="AZ66" i="1"/>
  <c r="AQ66" i="1"/>
  <c r="AI66" i="1"/>
  <c r="AA66" i="1"/>
  <c r="C66" i="1"/>
  <c r="FW66" i="1"/>
  <c r="FO66" i="1"/>
  <c r="FF66" i="1"/>
  <c r="EO66" i="1"/>
  <c r="EP66" i="1" s="1" a="1"/>
  <c r="EP66" i="1" s="1"/>
  <c r="EF66" i="1"/>
  <c r="DX66" i="1"/>
  <c r="DO66" i="1"/>
  <c r="DG66" i="1"/>
  <c r="CX66" i="1"/>
  <c r="CG66" i="1"/>
  <c r="CH66" i="1" s="1" a="1"/>
  <c r="CH66" i="1" s="1"/>
  <c r="BX66" i="1"/>
  <c r="BP66" i="1"/>
  <c r="BG66" i="1"/>
  <c r="AY66" i="1"/>
  <c r="AP66" i="1"/>
  <c r="R66" i="1"/>
  <c r="J66" i="1"/>
  <c r="K66" i="1" s="1" a="1"/>
  <c r="K66" i="1" s="1"/>
  <c r="FV66" i="1"/>
  <c r="FN66" i="1"/>
  <c r="EW66" i="1"/>
  <c r="EN66" i="1"/>
  <c r="DW66" i="1"/>
  <c r="DN66" i="1"/>
  <c r="DF66" i="1"/>
  <c r="CO66" i="1"/>
  <c r="CF66" i="1"/>
  <c r="BO66" i="1"/>
  <c r="BF66" i="1"/>
  <c r="AX66" i="1"/>
  <c r="AG66" i="1"/>
  <c r="Y66" i="1"/>
  <c r="Z66" i="1" s="1" a="1"/>
  <c r="Z66" i="1" s="1"/>
  <c r="Q66" i="1"/>
  <c r="AU66" i="1" s="1"/>
  <c r="BY66" i="1" s="1"/>
  <c r="DC66" i="1" s="1"/>
  <c r="EG66" i="1" s="1"/>
  <c r="FK66" i="1" s="1"/>
  <c r="I66" i="1"/>
  <c r="FU66" i="1"/>
  <c r="FD66" i="1"/>
  <c r="FE66" i="1" s="1" a="1"/>
  <c r="FE66" i="1" s="1"/>
  <c r="EU66" i="1"/>
  <c r="EM66" i="1"/>
  <c r="ED66" i="1"/>
  <c r="DV66" i="1"/>
  <c r="DM66" i="1"/>
  <c r="CV66" i="1"/>
  <c r="CW66" i="1" s="1" a="1"/>
  <c r="CW66" i="1" s="1"/>
  <c r="CM66" i="1"/>
  <c r="CE66" i="1"/>
  <c r="BV66" i="1"/>
  <c r="BN66" i="1"/>
  <c r="BE66" i="1"/>
  <c r="AN66" i="1"/>
  <c r="AO66" i="1" s="1" a="1"/>
  <c r="AO66" i="1" s="1"/>
  <c r="AF66" i="1"/>
  <c r="BJ66" i="1" s="1"/>
  <c r="CN66" i="1" s="1"/>
  <c r="DR66" i="1" s="1"/>
  <c r="EV66" i="1" s="1"/>
  <c r="X66" i="1"/>
  <c r="P66" i="1"/>
  <c r="H66" i="1"/>
  <c r="FL66" i="1"/>
  <c r="FC66" i="1"/>
  <c r="EL66" i="1"/>
  <c r="EC66" i="1"/>
  <c r="DU66" i="1"/>
  <c r="DD66" i="1"/>
  <c r="CU66" i="1"/>
  <c r="CD66" i="1"/>
  <c r="BU66" i="1"/>
  <c r="BM66" i="1"/>
  <c r="AV66" i="1"/>
  <c r="AM66" i="1"/>
  <c r="AE66" i="1"/>
  <c r="W66" i="1"/>
  <c r="G66" i="1"/>
  <c r="FS66" i="1"/>
  <c r="FT66" i="1" s="1" a="1"/>
  <c r="FT66" i="1" s="1"/>
  <c r="FJ66" i="1"/>
  <c r="FB66" i="1"/>
  <c r="ES66" i="1"/>
  <c r="EK66" i="1"/>
  <c r="EB66" i="1"/>
  <c r="DK66" i="1"/>
  <c r="DL66" i="1" s="1" a="1"/>
  <c r="DL66" i="1" s="1"/>
  <c r="DB66" i="1"/>
  <c r="CT66" i="1"/>
  <c r="CK66" i="1"/>
  <c r="CC66" i="1"/>
  <c r="BT66" i="1"/>
  <c r="BC66" i="1"/>
  <c r="BD66" i="1" s="1" a="1"/>
  <c r="BD66" i="1" s="1"/>
  <c r="AT66" i="1"/>
  <c r="AL66" i="1"/>
  <c r="V66" i="1"/>
  <c r="N66" i="1"/>
  <c r="F66" i="1"/>
  <c r="FR66" i="1"/>
  <c r="FA66" i="1"/>
  <c r="ER66" i="1"/>
  <c r="EJ66" i="1"/>
  <c r="DS66" i="1"/>
  <c r="DJ66" i="1"/>
  <c r="CS66" i="1"/>
  <c r="CJ66" i="1"/>
  <c r="CB66" i="1"/>
  <c r="BK66" i="1"/>
  <c r="BB66" i="1"/>
  <c r="AK66" i="1"/>
  <c r="AC66" i="1"/>
  <c r="U66" i="1"/>
  <c r="M66" i="1"/>
  <c r="E66" i="1"/>
  <c r="GC65" i="1"/>
  <c r="FZ65" i="1"/>
  <c r="GD65" i="1"/>
  <c r="B67" i="1"/>
  <c r="D67" i="1" s="1" a="1"/>
  <c r="D67" i="1" s="1"/>
  <c r="A66" i="1"/>
  <c r="EI67" i="1" l="1" a="1"/>
  <c r="EI67" i="1" s="1"/>
  <c r="FM67" i="1" a="1"/>
  <c r="FM67" i="1" s="1"/>
  <c r="EX67" i="1" a="1"/>
  <c r="EX67" i="1" s="1"/>
  <c r="EX7" i="1" a="1"/>
  <c r="EX7" i="1" s="1"/>
  <c r="EY7" i="1" s="1"/>
  <c r="EZ7" i="1" s="1"/>
  <c r="FK7" i="1" s="1"/>
  <c r="EP7" i="1" a="1"/>
  <c r="EP7" i="1" s="1"/>
  <c r="EQ7" i="1" s="1"/>
  <c r="DE67" i="1" a="1"/>
  <c r="DE67" i="1" s="1"/>
  <c r="DT67" i="1" a="1"/>
  <c r="DT67" i="1" s="1"/>
  <c r="CA67" i="1" a="1"/>
  <c r="CA67" i="1" s="1"/>
  <c r="CP67" i="1" a="1"/>
  <c r="CP67" i="1" s="1"/>
  <c r="AW67" i="1" a="1"/>
  <c r="AW67" i="1" s="1"/>
  <c r="BL67" i="1" a="1"/>
  <c r="BL67" i="1" s="1"/>
  <c r="S67" i="1" a="1"/>
  <c r="S67" i="1" s="1"/>
  <c r="AH67" i="1" a="1"/>
  <c r="AH67" i="1" s="1"/>
  <c r="GA66" i="1"/>
  <c r="GB66" i="1"/>
  <c r="FX67" i="1"/>
  <c r="ET67" i="1"/>
  <c r="FI67" i="1"/>
  <c r="EE67" i="1"/>
  <c r="DA67" i="1"/>
  <c r="DP67" i="1"/>
  <c r="AS67" i="1"/>
  <c r="CL67" i="1"/>
  <c r="O67" i="1"/>
  <c r="BH67" i="1"/>
  <c r="BW67" i="1"/>
  <c r="AD67" i="1"/>
  <c r="GC66" i="1"/>
  <c r="FZ66" i="1"/>
  <c r="GD66" i="1"/>
  <c r="FW67" i="1"/>
  <c r="FO67" i="1"/>
  <c r="FF67" i="1"/>
  <c r="EO67" i="1"/>
  <c r="EP67" i="1" s="1" a="1"/>
  <c r="EP67" i="1" s="1"/>
  <c r="EF67" i="1"/>
  <c r="DX67" i="1"/>
  <c r="DO67" i="1"/>
  <c r="DG67" i="1"/>
  <c r="CX67" i="1"/>
  <c r="CG67" i="1"/>
  <c r="CH67" i="1" s="1" a="1"/>
  <c r="CH67" i="1" s="1"/>
  <c r="BX67" i="1"/>
  <c r="BP67" i="1"/>
  <c r="BG67" i="1"/>
  <c r="AY67" i="1"/>
  <c r="AP67" i="1"/>
  <c r="R67" i="1"/>
  <c r="J67" i="1"/>
  <c r="K67" i="1" s="1" a="1"/>
  <c r="K67" i="1" s="1"/>
  <c r="FV67" i="1"/>
  <c r="FN67" i="1"/>
  <c r="EW67" i="1"/>
  <c r="EN67" i="1"/>
  <c r="DW67" i="1"/>
  <c r="DN67" i="1"/>
  <c r="DF67" i="1"/>
  <c r="CO67" i="1"/>
  <c r="CF67" i="1"/>
  <c r="BO67" i="1"/>
  <c r="BF67" i="1"/>
  <c r="AX67" i="1"/>
  <c r="AG67" i="1"/>
  <c r="Y67" i="1"/>
  <c r="Z67" i="1" s="1" a="1"/>
  <c r="Z67" i="1" s="1"/>
  <c r="Q67" i="1"/>
  <c r="AU67" i="1" s="1"/>
  <c r="BY67" i="1" s="1"/>
  <c r="DC67" i="1" s="1"/>
  <c r="EG67" i="1" s="1"/>
  <c r="FK67" i="1" s="1"/>
  <c r="I67" i="1"/>
  <c r="FU67" i="1"/>
  <c r="FD67" i="1"/>
  <c r="FE67" i="1" s="1" a="1"/>
  <c r="FE67" i="1" s="1"/>
  <c r="EU67" i="1"/>
  <c r="EM67" i="1"/>
  <c r="ED67" i="1"/>
  <c r="DV67" i="1"/>
  <c r="DM67" i="1"/>
  <c r="CV67" i="1"/>
  <c r="CW67" i="1" s="1" a="1"/>
  <c r="CW67" i="1" s="1"/>
  <c r="CM67" i="1"/>
  <c r="CE67" i="1"/>
  <c r="BV67" i="1"/>
  <c r="BN67" i="1"/>
  <c r="BE67" i="1"/>
  <c r="AN67" i="1"/>
  <c r="AO67" i="1" s="1" a="1"/>
  <c r="AO67" i="1" s="1"/>
  <c r="AF67" i="1"/>
  <c r="BJ67" i="1" s="1"/>
  <c r="CN67" i="1" s="1"/>
  <c r="DR67" i="1" s="1"/>
  <c r="EV67" i="1" s="1"/>
  <c r="X67" i="1"/>
  <c r="P67" i="1"/>
  <c r="H67" i="1"/>
  <c r="FL67" i="1"/>
  <c r="FC67" i="1"/>
  <c r="EL67" i="1"/>
  <c r="EC67" i="1"/>
  <c r="DU67" i="1"/>
  <c r="DD67" i="1"/>
  <c r="CU67" i="1"/>
  <c r="CD67" i="1"/>
  <c r="BU67" i="1"/>
  <c r="BM67" i="1"/>
  <c r="AV67" i="1"/>
  <c r="AM67" i="1"/>
  <c r="AE67" i="1"/>
  <c r="W67" i="1"/>
  <c r="G67" i="1"/>
  <c r="FS67" i="1"/>
  <c r="FT67" i="1" s="1" a="1"/>
  <c r="FT67" i="1" s="1"/>
  <c r="FJ67" i="1"/>
  <c r="FB67" i="1"/>
  <c r="ES67" i="1"/>
  <c r="EK67" i="1"/>
  <c r="EB67" i="1"/>
  <c r="DK67" i="1"/>
  <c r="DL67" i="1" s="1" a="1"/>
  <c r="DL67" i="1" s="1"/>
  <c r="DB67" i="1"/>
  <c r="CT67" i="1"/>
  <c r="CK67" i="1"/>
  <c r="CC67" i="1"/>
  <c r="BT67" i="1"/>
  <c r="BC67" i="1"/>
  <c r="BD67" i="1" s="1" a="1"/>
  <c r="BD67" i="1" s="1"/>
  <c r="AT67" i="1"/>
  <c r="AL67" i="1"/>
  <c r="V67" i="1"/>
  <c r="N67" i="1"/>
  <c r="F67" i="1"/>
  <c r="FR67" i="1"/>
  <c r="FA67" i="1"/>
  <c r="ER67" i="1"/>
  <c r="EJ67" i="1"/>
  <c r="DS67" i="1"/>
  <c r="DJ67" i="1"/>
  <c r="CS67" i="1"/>
  <c r="CJ67" i="1"/>
  <c r="CB67" i="1"/>
  <c r="BK67" i="1"/>
  <c r="BB67" i="1"/>
  <c r="AK67" i="1"/>
  <c r="AC67" i="1"/>
  <c r="U67" i="1"/>
  <c r="M67" i="1"/>
  <c r="E67" i="1"/>
  <c r="FY67" i="1"/>
  <c r="FQ67" i="1"/>
  <c r="FH67" i="1"/>
  <c r="EZ67" i="1"/>
  <c r="EQ67" i="1"/>
  <c r="DZ67" i="1"/>
  <c r="EA67" i="1" s="1" a="1"/>
  <c r="EA67" i="1" s="1"/>
  <c r="DQ67" i="1"/>
  <c r="DI67" i="1"/>
  <c r="CZ67" i="1"/>
  <c r="CR67" i="1"/>
  <c r="CI67" i="1"/>
  <c r="BR67" i="1"/>
  <c r="BS67" i="1" s="1" a="1"/>
  <c r="BS67" i="1" s="1"/>
  <c r="BI67" i="1"/>
  <c r="BA67" i="1"/>
  <c r="AR67" i="1"/>
  <c r="AJ67" i="1"/>
  <c r="AB67" i="1"/>
  <c r="T67" i="1"/>
  <c r="L67" i="1"/>
  <c r="FP67" i="1"/>
  <c r="FG67" i="1"/>
  <c r="EY67" i="1"/>
  <c r="EH67" i="1"/>
  <c r="DY67" i="1"/>
  <c r="DH67" i="1"/>
  <c r="CY67" i="1"/>
  <c r="CQ67" i="1"/>
  <c r="BZ67" i="1"/>
  <c r="BQ67" i="1"/>
  <c r="AZ67" i="1"/>
  <c r="AQ67" i="1"/>
  <c r="AI67" i="1"/>
  <c r="AA67" i="1"/>
  <c r="C67" i="1"/>
  <c r="B68" i="1"/>
  <c r="D68" i="1" s="1" a="1"/>
  <c r="D68" i="1" s="1"/>
  <c r="A67" i="1"/>
  <c r="EI68" i="1" l="1" a="1"/>
  <c r="EI68" i="1" s="1"/>
  <c r="FM68" i="1" a="1"/>
  <c r="FM68" i="1" s="1"/>
  <c r="FL7" i="1"/>
  <c r="FD7" i="1"/>
  <c r="FI7" i="1"/>
  <c r="EX68" i="1" a="1"/>
  <c r="EX68" i="1" s="1"/>
  <c r="ES7" i="1"/>
  <c r="ER7" i="1"/>
  <c r="DE68" i="1" a="1"/>
  <c r="DE68" i="1" s="1"/>
  <c r="DT68" i="1" a="1"/>
  <c r="DT68" i="1" s="1"/>
  <c r="CA68" i="1" a="1"/>
  <c r="CA68" i="1" s="1"/>
  <c r="CP68" i="1" a="1"/>
  <c r="CP68" i="1" s="1"/>
  <c r="AW68" i="1" a="1"/>
  <c r="AW68" i="1" s="1"/>
  <c r="BL68" i="1" a="1"/>
  <c r="BL68" i="1" s="1"/>
  <c r="S68" i="1" a="1"/>
  <c r="S68" i="1" s="1"/>
  <c r="AH68" i="1" a="1"/>
  <c r="AH68" i="1" s="1"/>
  <c r="GA67" i="1"/>
  <c r="GB67" i="1"/>
  <c r="ET68" i="1"/>
  <c r="FI68" i="1"/>
  <c r="FX68" i="1"/>
  <c r="EE68" i="1"/>
  <c r="DA68" i="1"/>
  <c r="DP68" i="1"/>
  <c r="AS68" i="1"/>
  <c r="CL68" i="1"/>
  <c r="O68" i="1"/>
  <c r="BH68" i="1"/>
  <c r="AD68" i="1"/>
  <c r="BW68" i="1"/>
  <c r="GC67" i="1"/>
  <c r="FZ67" i="1"/>
  <c r="GD67" i="1"/>
  <c r="FU68" i="1"/>
  <c r="FD68" i="1"/>
  <c r="FE68" i="1" s="1" a="1"/>
  <c r="FE68" i="1" s="1"/>
  <c r="EU68" i="1"/>
  <c r="EM68" i="1"/>
  <c r="ED68" i="1"/>
  <c r="DV68" i="1"/>
  <c r="DM68" i="1"/>
  <c r="CV68" i="1"/>
  <c r="CW68" i="1" s="1" a="1"/>
  <c r="CW68" i="1" s="1"/>
  <c r="CM68" i="1"/>
  <c r="CE68" i="1"/>
  <c r="BV68" i="1"/>
  <c r="BN68" i="1"/>
  <c r="BE68" i="1"/>
  <c r="AN68" i="1"/>
  <c r="AO68" i="1" s="1" a="1"/>
  <c r="AO68" i="1" s="1"/>
  <c r="AF68" i="1"/>
  <c r="BJ68" i="1" s="1"/>
  <c r="CN68" i="1" s="1"/>
  <c r="DR68" i="1" s="1"/>
  <c r="EV68" i="1" s="1"/>
  <c r="X68" i="1"/>
  <c r="P68" i="1"/>
  <c r="H68" i="1"/>
  <c r="FL68" i="1"/>
  <c r="FC68" i="1"/>
  <c r="EL68" i="1"/>
  <c r="EC68" i="1"/>
  <c r="DU68" i="1"/>
  <c r="DD68" i="1"/>
  <c r="CU68" i="1"/>
  <c r="CD68" i="1"/>
  <c r="BU68" i="1"/>
  <c r="BM68" i="1"/>
  <c r="AV68" i="1"/>
  <c r="AM68" i="1"/>
  <c r="AE68" i="1"/>
  <c r="W68" i="1"/>
  <c r="G68" i="1"/>
  <c r="FS68" i="1"/>
  <c r="FT68" i="1" s="1" a="1"/>
  <c r="FT68" i="1" s="1"/>
  <c r="FJ68" i="1"/>
  <c r="FB68" i="1"/>
  <c r="ES68" i="1"/>
  <c r="EK68" i="1"/>
  <c r="EB68" i="1"/>
  <c r="DK68" i="1"/>
  <c r="DL68" i="1" s="1" a="1"/>
  <c r="DL68" i="1" s="1"/>
  <c r="DB68" i="1"/>
  <c r="CT68" i="1"/>
  <c r="CK68" i="1"/>
  <c r="CC68" i="1"/>
  <c r="BT68" i="1"/>
  <c r="BC68" i="1"/>
  <c r="BD68" i="1" s="1" a="1"/>
  <c r="BD68" i="1" s="1"/>
  <c r="AT68" i="1"/>
  <c r="AL68" i="1"/>
  <c r="V68" i="1"/>
  <c r="N68" i="1"/>
  <c r="F68" i="1"/>
  <c r="FR68" i="1"/>
  <c r="FA68" i="1"/>
  <c r="ER68" i="1"/>
  <c r="EJ68" i="1"/>
  <c r="DS68" i="1"/>
  <c r="DJ68" i="1"/>
  <c r="CS68" i="1"/>
  <c r="CJ68" i="1"/>
  <c r="CB68" i="1"/>
  <c r="BK68" i="1"/>
  <c r="BB68" i="1"/>
  <c r="AK68" i="1"/>
  <c r="AC68" i="1"/>
  <c r="U68" i="1"/>
  <c r="M68" i="1"/>
  <c r="E68" i="1"/>
  <c r="FY68" i="1"/>
  <c r="FQ68" i="1"/>
  <c r="FH68" i="1"/>
  <c r="EZ68" i="1"/>
  <c r="EQ68" i="1"/>
  <c r="DZ68" i="1"/>
  <c r="EA68" i="1" s="1" a="1"/>
  <c r="EA68" i="1" s="1"/>
  <c r="DQ68" i="1"/>
  <c r="DI68" i="1"/>
  <c r="CZ68" i="1"/>
  <c r="CR68" i="1"/>
  <c r="CI68" i="1"/>
  <c r="BR68" i="1"/>
  <c r="BS68" i="1" s="1" a="1"/>
  <c r="BS68" i="1" s="1"/>
  <c r="BI68" i="1"/>
  <c r="BA68" i="1"/>
  <c r="AR68" i="1"/>
  <c r="AJ68" i="1"/>
  <c r="AB68" i="1"/>
  <c r="T68" i="1"/>
  <c r="L68" i="1"/>
  <c r="FP68" i="1"/>
  <c r="FG68" i="1"/>
  <c r="EY68" i="1"/>
  <c r="EH68" i="1"/>
  <c r="DY68" i="1"/>
  <c r="DH68" i="1"/>
  <c r="CY68" i="1"/>
  <c r="CQ68" i="1"/>
  <c r="BZ68" i="1"/>
  <c r="BQ68" i="1"/>
  <c r="AZ68" i="1"/>
  <c r="AQ68" i="1"/>
  <c r="AI68" i="1"/>
  <c r="AA68" i="1"/>
  <c r="C68" i="1"/>
  <c r="FW68" i="1"/>
  <c r="FO68" i="1"/>
  <c r="FF68" i="1"/>
  <c r="EO68" i="1"/>
  <c r="EP68" i="1" s="1" a="1"/>
  <c r="EP68" i="1" s="1"/>
  <c r="EF68" i="1"/>
  <c r="DX68" i="1"/>
  <c r="DO68" i="1"/>
  <c r="DG68" i="1"/>
  <c r="CX68" i="1"/>
  <c r="CG68" i="1"/>
  <c r="CH68" i="1" s="1" a="1"/>
  <c r="CH68" i="1" s="1"/>
  <c r="BX68" i="1"/>
  <c r="BP68" i="1"/>
  <c r="BG68" i="1"/>
  <c r="AY68" i="1"/>
  <c r="AP68" i="1"/>
  <c r="R68" i="1"/>
  <c r="J68" i="1"/>
  <c r="K68" i="1" s="1" a="1"/>
  <c r="K68" i="1" s="1"/>
  <c r="FV68" i="1"/>
  <c r="FN68" i="1"/>
  <c r="EW68" i="1"/>
  <c r="EN68" i="1"/>
  <c r="DW68" i="1"/>
  <c r="DN68" i="1"/>
  <c r="DF68" i="1"/>
  <c r="CO68" i="1"/>
  <c r="CF68" i="1"/>
  <c r="BO68" i="1"/>
  <c r="BF68" i="1"/>
  <c r="AX68" i="1"/>
  <c r="AG68" i="1"/>
  <c r="Y68" i="1"/>
  <c r="Z68" i="1" s="1" a="1"/>
  <c r="Z68" i="1" s="1"/>
  <c r="Q68" i="1"/>
  <c r="AU68" i="1" s="1"/>
  <c r="BY68" i="1" s="1"/>
  <c r="DC68" i="1" s="1"/>
  <c r="EG68" i="1" s="1"/>
  <c r="FK68" i="1" s="1"/>
  <c r="I68" i="1"/>
  <c r="B69" i="1"/>
  <c r="D69" i="1" s="1" a="1"/>
  <c r="D69" i="1" s="1"/>
  <c r="A68" i="1"/>
  <c r="EI69" i="1" l="1" a="1"/>
  <c r="EI69" i="1" s="1"/>
  <c r="FM69" i="1" a="1"/>
  <c r="FM69" i="1" s="1"/>
  <c r="FM7" i="1" a="1"/>
  <c r="FM7" i="1" s="1"/>
  <c r="FN7" i="1" s="1"/>
  <c r="FO7" i="1" s="1"/>
  <c r="FE7" i="1" a="1"/>
  <c r="FE7" i="1" s="1"/>
  <c r="FF7" i="1" s="1"/>
  <c r="EX69" i="1" a="1"/>
  <c r="EX69" i="1" s="1"/>
  <c r="DE69" i="1" a="1"/>
  <c r="DE69" i="1" s="1"/>
  <c r="DT69" i="1" a="1"/>
  <c r="DT69" i="1" s="1"/>
  <c r="CA69" i="1" a="1"/>
  <c r="CA69" i="1" s="1"/>
  <c r="CP69" i="1" a="1"/>
  <c r="CP69" i="1" s="1"/>
  <c r="AW69" i="1" a="1"/>
  <c r="AW69" i="1" s="1"/>
  <c r="BL69" i="1" a="1"/>
  <c r="BL69" i="1" s="1"/>
  <c r="S69" i="1" a="1"/>
  <c r="S69" i="1" s="1"/>
  <c r="AH69" i="1" a="1"/>
  <c r="AH69" i="1" s="1"/>
  <c r="GA68" i="1"/>
  <c r="GB68" i="1"/>
  <c r="ET69" i="1"/>
  <c r="FI69" i="1"/>
  <c r="FX69" i="1"/>
  <c r="EE69" i="1"/>
  <c r="DA69" i="1"/>
  <c r="DP69" i="1"/>
  <c r="CL69" i="1"/>
  <c r="AS69" i="1"/>
  <c r="O69" i="1"/>
  <c r="BH69" i="1"/>
  <c r="AD69" i="1"/>
  <c r="BW69" i="1"/>
  <c r="GD68" i="1"/>
  <c r="GC68" i="1"/>
  <c r="FZ68" i="1"/>
  <c r="FS69" i="1"/>
  <c r="FT69" i="1" s="1" a="1"/>
  <c r="FT69" i="1" s="1"/>
  <c r="FJ69" i="1"/>
  <c r="FB69" i="1"/>
  <c r="ES69" i="1"/>
  <c r="EK69" i="1"/>
  <c r="EB69" i="1"/>
  <c r="DK69" i="1"/>
  <c r="DL69" i="1" s="1" a="1"/>
  <c r="DL69" i="1" s="1"/>
  <c r="DB69" i="1"/>
  <c r="CT69" i="1"/>
  <c r="CK69" i="1"/>
  <c r="CC69" i="1"/>
  <c r="BT69" i="1"/>
  <c r="BC69" i="1"/>
  <c r="BD69" i="1" s="1" a="1"/>
  <c r="BD69" i="1" s="1"/>
  <c r="AT69" i="1"/>
  <c r="AL69" i="1"/>
  <c r="V69" i="1"/>
  <c r="N69" i="1"/>
  <c r="F69" i="1"/>
  <c r="FR69" i="1"/>
  <c r="FA69" i="1"/>
  <c r="ER69" i="1"/>
  <c r="EJ69" i="1"/>
  <c r="DS69" i="1"/>
  <c r="DJ69" i="1"/>
  <c r="CS69" i="1"/>
  <c r="CJ69" i="1"/>
  <c r="CB69" i="1"/>
  <c r="BK69" i="1"/>
  <c r="BB69" i="1"/>
  <c r="AK69" i="1"/>
  <c r="AC69" i="1"/>
  <c r="U69" i="1"/>
  <c r="M69" i="1"/>
  <c r="E69" i="1"/>
  <c r="FY69" i="1"/>
  <c r="FQ69" i="1"/>
  <c r="FH69" i="1"/>
  <c r="EZ69" i="1"/>
  <c r="EQ69" i="1"/>
  <c r="DZ69" i="1"/>
  <c r="EA69" i="1" s="1" a="1"/>
  <c r="EA69" i="1" s="1"/>
  <c r="DQ69" i="1"/>
  <c r="DI69" i="1"/>
  <c r="CZ69" i="1"/>
  <c r="CR69" i="1"/>
  <c r="CI69" i="1"/>
  <c r="BR69" i="1"/>
  <c r="BS69" i="1" s="1" a="1"/>
  <c r="BS69" i="1" s="1"/>
  <c r="BI69" i="1"/>
  <c r="BA69" i="1"/>
  <c r="AR69" i="1"/>
  <c r="AJ69" i="1"/>
  <c r="AB69" i="1"/>
  <c r="T69" i="1"/>
  <c r="L69" i="1"/>
  <c r="FP69" i="1"/>
  <c r="FG69" i="1"/>
  <c r="EY69" i="1"/>
  <c r="EH69" i="1"/>
  <c r="DY69" i="1"/>
  <c r="DH69" i="1"/>
  <c r="CY69" i="1"/>
  <c r="CQ69" i="1"/>
  <c r="BZ69" i="1"/>
  <c r="BQ69" i="1"/>
  <c r="AZ69" i="1"/>
  <c r="AQ69" i="1"/>
  <c r="AI69" i="1"/>
  <c r="AA69" i="1"/>
  <c r="C69" i="1"/>
  <c r="FW69" i="1"/>
  <c r="FO69" i="1"/>
  <c r="FF69" i="1"/>
  <c r="EO69" i="1"/>
  <c r="EP69" i="1" s="1" a="1"/>
  <c r="EP69" i="1" s="1"/>
  <c r="EF69" i="1"/>
  <c r="DX69" i="1"/>
  <c r="DO69" i="1"/>
  <c r="DG69" i="1"/>
  <c r="CX69" i="1"/>
  <c r="CG69" i="1"/>
  <c r="CH69" i="1" s="1" a="1"/>
  <c r="CH69" i="1" s="1"/>
  <c r="BX69" i="1"/>
  <c r="BP69" i="1"/>
  <c r="BG69" i="1"/>
  <c r="AY69" i="1"/>
  <c r="AP69" i="1"/>
  <c r="R69" i="1"/>
  <c r="J69" i="1"/>
  <c r="K69" i="1" s="1" a="1"/>
  <c r="K69" i="1" s="1"/>
  <c r="FV69" i="1"/>
  <c r="FN69" i="1"/>
  <c r="EW69" i="1"/>
  <c r="EN69" i="1"/>
  <c r="DW69" i="1"/>
  <c r="DN69" i="1"/>
  <c r="DF69" i="1"/>
  <c r="CO69" i="1"/>
  <c r="CF69" i="1"/>
  <c r="BO69" i="1"/>
  <c r="BF69" i="1"/>
  <c r="AX69" i="1"/>
  <c r="AG69" i="1"/>
  <c r="Y69" i="1"/>
  <c r="Z69" i="1" s="1" a="1"/>
  <c r="Z69" i="1" s="1"/>
  <c r="Q69" i="1"/>
  <c r="AU69" i="1" s="1"/>
  <c r="BY69" i="1" s="1"/>
  <c r="DC69" i="1" s="1"/>
  <c r="EG69" i="1" s="1"/>
  <c r="FK69" i="1" s="1"/>
  <c r="I69" i="1"/>
  <c r="FU69" i="1"/>
  <c r="FD69" i="1"/>
  <c r="FE69" i="1" s="1" a="1"/>
  <c r="FE69" i="1" s="1"/>
  <c r="EU69" i="1"/>
  <c r="EM69" i="1"/>
  <c r="ED69" i="1"/>
  <c r="DV69" i="1"/>
  <c r="DM69" i="1"/>
  <c r="CV69" i="1"/>
  <c r="CW69" i="1" s="1" a="1"/>
  <c r="CW69" i="1" s="1"/>
  <c r="CM69" i="1"/>
  <c r="CE69" i="1"/>
  <c r="BV69" i="1"/>
  <c r="BN69" i="1"/>
  <c r="BE69" i="1"/>
  <c r="AN69" i="1"/>
  <c r="AO69" i="1" s="1" a="1"/>
  <c r="AO69" i="1" s="1"/>
  <c r="AF69" i="1"/>
  <c r="BJ69" i="1" s="1"/>
  <c r="CN69" i="1" s="1"/>
  <c r="DR69" i="1" s="1"/>
  <c r="EV69" i="1" s="1"/>
  <c r="X69" i="1"/>
  <c r="P69" i="1"/>
  <c r="H69" i="1"/>
  <c r="FL69" i="1"/>
  <c r="FC69" i="1"/>
  <c r="EL69" i="1"/>
  <c r="EC69" i="1"/>
  <c r="DU69" i="1"/>
  <c r="DD69" i="1"/>
  <c r="CU69" i="1"/>
  <c r="CD69" i="1"/>
  <c r="BU69" i="1"/>
  <c r="BM69" i="1"/>
  <c r="AV69" i="1"/>
  <c r="AM69" i="1"/>
  <c r="AE69" i="1"/>
  <c r="W69" i="1"/>
  <c r="G69" i="1"/>
  <c r="B70" i="1"/>
  <c r="D70" i="1" s="1" a="1"/>
  <c r="D70" i="1" s="1"/>
  <c r="A69" i="1"/>
  <c r="FG7" i="1" l="1"/>
  <c r="FH7" i="1"/>
  <c r="FZ7" i="1"/>
  <c r="GB7" i="1" s="1"/>
  <c r="GD7" i="1"/>
  <c r="FS7" i="1"/>
  <c r="FX7" i="1"/>
  <c r="C8" i="1"/>
  <c r="EI70" i="1" a="1"/>
  <c r="EI70" i="1" s="1"/>
  <c r="FM70" i="1" a="1"/>
  <c r="FM70" i="1" s="1"/>
  <c r="EX70" i="1" a="1"/>
  <c r="EX70" i="1" s="1"/>
  <c r="DE70" i="1" a="1"/>
  <c r="DE70" i="1" s="1"/>
  <c r="DT70" i="1" a="1"/>
  <c r="DT70" i="1" s="1"/>
  <c r="CA70" i="1" a="1"/>
  <c r="CA70" i="1" s="1"/>
  <c r="CP70" i="1" a="1"/>
  <c r="CP70" i="1" s="1"/>
  <c r="AW70" i="1" a="1"/>
  <c r="AW70" i="1" s="1"/>
  <c r="BL70" i="1" a="1"/>
  <c r="BL70" i="1" s="1"/>
  <c r="S70" i="1" a="1"/>
  <c r="S70" i="1" s="1"/>
  <c r="AH70" i="1" a="1"/>
  <c r="AH70" i="1" s="1"/>
  <c r="GA69" i="1"/>
  <c r="GB69" i="1"/>
  <c r="FI70" i="1"/>
  <c r="FX70" i="1"/>
  <c r="DA70" i="1"/>
  <c r="DP70" i="1"/>
  <c r="EE70" i="1"/>
  <c r="O70" i="1"/>
  <c r="BH70" i="1"/>
  <c r="AD70" i="1"/>
  <c r="CL70" i="1"/>
  <c r="BW70" i="1"/>
  <c r="ET70" i="1"/>
  <c r="AS70" i="1"/>
  <c r="FY70" i="1"/>
  <c r="FQ70" i="1"/>
  <c r="FH70" i="1"/>
  <c r="EZ70" i="1"/>
  <c r="EQ70" i="1"/>
  <c r="DZ70" i="1"/>
  <c r="EA70" i="1" s="1" a="1"/>
  <c r="EA70" i="1" s="1"/>
  <c r="DQ70" i="1"/>
  <c r="DI70" i="1"/>
  <c r="CZ70" i="1"/>
  <c r="CR70" i="1"/>
  <c r="CI70" i="1"/>
  <c r="BR70" i="1"/>
  <c r="BS70" i="1" s="1" a="1"/>
  <c r="BS70" i="1" s="1"/>
  <c r="BI70" i="1"/>
  <c r="BA70" i="1"/>
  <c r="AR70" i="1"/>
  <c r="AJ70" i="1"/>
  <c r="AB70" i="1"/>
  <c r="T70" i="1"/>
  <c r="L70" i="1"/>
  <c r="FP70" i="1"/>
  <c r="FG70" i="1"/>
  <c r="EY70" i="1"/>
  <c r="EH70" i="1"/>
  <c r="DY70" i="1"/>
  <c r="DH70" i="1"/>
  <c r="CY70" i="1"/>
  <c r="CQ70" i="1"/>
  <c r="BZ70" i="1"/>
  <c r="BQ70" i="1"/>
  <c r="AZ70" i="1"/>
  <c r="AQ70" i="1"/>
  <c r="AI70" i="1"/>
  <c r="AA70" i="1"/>
  <c r="C70" i="1"/>
  <c r="FW70" i="1"/>
  <c r="FO70" i="1"/>
  <c r="FF70" i="1"/>
  <c r="EO70" i="1"/>
  <c r="EP70" i="1" s="1" a="1"/>
  <c r="EP70" i="1" s="1"/>
  <c r="EF70" i="1"/>
  <c r="DX70" i="1"/>
  <c r="DO70" i="1"/>
  <c r="DG70" i="1"/>
  <c r="CX70" i="1"/>
  <c r="CG70" i="1"/>
  <c r="CH70" i="1" s="1" a="1"/>
  <c r="CH70" i="1" s="1"/>
  <c r="BX70" i="1"/>
  <c r="BP70" i="1"/>
  <c r="BG70" i="1"/>
  <c r="AY70" i="1"/>
  <c r="AP70" i="1"/>
  <c r="R70" i="1"/>
  <c r="J70" i="1"/>
  <c r="K70" i="1" s="1" a="1"/>
  <c r="K70" i="1" s="1"/>
  <c r="FV70" i="1"/>
  <c r="FN70" i="1"/>
  <c r="EW70" i="1"/>
  <c r="EN70" i="1"/>
  <c r="DW70" i="1"/>
  <c r="DN70" i="1"/>
  <c r="DF70" i="1"/>
  <c r="CO70" i="1"/>
  <c r="CF70" i="1"/>
  <c r="BO70" i="1"/>
  <c r="BF70" i="1"/>
  <c r="AX70" i="1"/>
  <c r="AG70" i="1"/>
  <c r="Y70" i="1"/>
  <c r="Z70" i="1" s="1" a="1"/>
  <c r="Z70" i="1" s="1"/>
  <c r="Q70" i="1"/>
  <c r="AU70" i="1" s="1"/>
  <c r="BY70" i="1" s="1"/>
  <c r="DC70" i="1" s="1"/>
  <c r="EG70" i="1" s="1"/>
  <c r="FK70" i="1" s="1"/>
  <c r="I70" i="1"/>
  <c r="FU70" i="1"/>
  <c r="FD70" i="1"/>
  <c r="FE70" i="1" s="1" a="1"/>
  <c r="FE70" i="1" s="1"/>
  <c r="EU70" i="1"/>
  <c r="EM70" i="1"/>
  <c r="ED70" i="1"/>
  <c r="DV70" i="1"/>
  <c r="DM70" i="1"/>
  <c r="CV70" i="1"/>
  <c r="CW70" i="1" s="1" a="1"/>
  <c r="CW70" i="1" s="1"/>
  <c r="CM70" i="1"/>
  <c r="CE70" i="1"/>
  <c r="BV70" i="1"/>
  <c r="BN70" i="1"/>
  <c r="BE70" i="1"/>
  <c r="AN70" i="1"/>
  <c r="AO70" i="1" s="1" a="1"/>
  <c r="AO70" i="1" s="1"/>
  <c r="AF70" i="1"/>
  <c r="BJ70" i="1" s="1"/>
  <c r="CN70" i="1" s="1"/>
  <c r="DR70" i="1" s="1"/>
  <c r="EV70" i="1" s="1"/>
  <c r="X70" i="1"/>
  <c r="P70" i="1"/>
  <c r="H70" i="1"/>
  <c r="FL70" i="1"/>
  <c r="FC70" i="1"/>
  <c r="EL70" i="1"/>
  <c r="EC70" i="1"/>
  <c r="DU70" i="1"/>
  <c r="DD70" i="1"/>
  <c r="CU70" i="1"/>
  <c r="CD70" i="1"/>
  <c r="BU70" i="1"/>
  <c r="BM70" i="1"/>
  <c r="AV70" i="1"/>
  <c r="AM70" i="1"/>
  <c r="AE70" i="1"/>
  <c r="W70" i="1"/>
  <c r="G70" i="1"/>
  <c r="FS70" i="1"/>
  <c r="FT70" i="1" s="1" a="1"/>
  <c r="FT70" i="1" s="1"/>
  <c r="FJ70" i="1"/>
  <c r="FB70" i="1"/>
  <c r="ES70" i="1"/>
  <c r="EK70" i="1"/>
  <c r="EB70" i="1"/>
  <c r="DK70" i="1"/>
  <c r="DL70" i="1" s="1" a="1"/>
  <c r="DL70" i="1" s="1"/>
  <c r="DB70" i="1"/>
  <c r="CT70" i="1"/>
  <c r="CK70" i="1"/>
  <c r="CC70" i="1"/>
  <c r="BT70" i="1"/>
  <c r="BC70" i="1"/>
  <c r="BD70" i="1" s="1" a="1"/>
  <c r="BD70" i="1" s="1"/>
  <c r="AT70" i="1"/>
  <c r="AL70" i="1"/>
  <c r="V70" i="1"/>
  <c r="N70" i="1"/>
  <c r="F70" i="1"/>
  <c r="FR70" i="1"/>
  <c r="FA70" i="1"/>
  <c r="ER70" i="1"/>
  <c r="EJ70" i="1"/>
  <c r="DS70" i="1"/>
  <c r="DJ70" i="1"/>
  <c r="CS70" i="1"/>
  <c r="CJ70" i="1"/>
  <c r="CB70" i="1"/>
  <c r="BK70" i="1"/>
  <c r="BB70" i="1"/>
  <c r="AK70" i="1"/>
  <c r="AC70" i="1"/>
  <c r="U70" i="1"/>
  <c r="M70" i="1"/>
  <c r="E70" i="1"/>
  <c r="GC69" i="1"/>
  <c r="GD69" i="1"/>
  <c r="FZ69" i="1"/>
  <c r="B71" i="1"/>
  <c r="D71" i="1" s="1" a="1"/>
  <c r="D71" i="1" s="1"/>
  <c r="A70" i="1"/>
  <c r="D8" i="1" l="1" a="1"/>
  <c r="D8" i="1" s="1"/>
  <c r="E8" i="1" s="1"/>
  <c r="F8" i="1" s="1"/>
  <c r="EI71" i="1" a="1"/>
  <c r="EI71" i="1" s="1"/>
  <c r="FM71" i="1" a="1"/>
  <c r="FM71" i="1" s="1"/>
  <c r="FT7" i="1" a="1"/>
  <c r="FT7" i="1" s="1"/>
  <c r="FU7" i="1" s="1"/>
  <c r="EX71" i="1" a="1"/>
  <c r="EX71" i="1" s="1"/>
  <c r="DE71" i="1" a="1"/>
  <c r="DE71" i="1" s="1"/>
  <c r="DT71" i="1" a="1"/>
  <c r="DT71" i="1" s="1"/>
  <c r="CA71" i="1" a="1"/>
  <c r="CA71" i="1" s="1"/>
  <c r="CP71" i="1" a="1"/>
  <c r="CP71" i="1" s="1"/>
  <c r="AW71" i="1" a="1"/>
  <c r="AW71" i="1" s="1"/>
  <c r="BL71" i="1" a="1"/>
  <c r="BL71" i="1" s="1"/>
  <c r="S71" i="1" a="1"/>
  <c r="S71" i="1" s="1"/>
  <c r="AH71" i="1" a="1"/>
  <c r="AH71" i="1" s="1"/>
  <c r="GA70" i="1"/>
  <c r="GB70" i="1"/>
  <c r="FI71" i="1"/>
  <c r="FX71" i="1"/>
  <c r="ET71" i="1"/>
  <c r="DA71" i="1"/>
  <c r="DP71" i="1"/>
  <c r="EE71" i="1"/>
  <c r="BH71" i="1"/>
  <c r="AD71" i="1"/>
  <c r="O71" i="1"/>
  <c r="BW71" i="1"/>
  <c r="AS71" i="1"/>
  <c r="CL71" i="1"/>
  <c r="FW71" i="1"/>
  <c r="FO71" i="1"/>
  <c r="FF71" i="1"/>
  <c r="EO71" i="1"/>
  <c r="EP71" i="1" s="1" a="1"/>
  <c r="EP71" i="1" s="1"/>
  <c r="EF71" i="1"/>
  <c r="DX71" i="1"/>
  <c r="DO71" i="1"/>
  <c r="DG71" i="1"/>
  <c r="CX71" i="1"/>
  <c r="CG71" i="1"/>
  <c r="CH71" i="1" s="1" a="1"/>
  <c r="CH71" i="1" s="1"/>
  <c r="BX71" i="1"/>
  <c r="BP71" i="1"/>
  <c r="BG71" i="1"/>
  <c r="AY71" i="1"/>
  <c r="AP71" i="1"/>
  <c r="R71" i="1"/>
  <c r="J71" i="1"/>
  <c r="K71" i="1" s="1" a="1"/>
  <c r="K71" i="1" s="1"/>
  <c r="FV71" i="1"/>
  <c r="FN71" i="1"/>
  <c r="EW71" i="1"/>
  <c r="EN71" i="1"/>
  <c r="DW71" i="1"/>
  <c r="DN71" i="1"/>
  <c r="DF71" i="1"/>
  <c r="CO71" i="1"/>
  <c r="CF71" i="1"/>
  <c r="BO71" i="1"/>
  <c r="BF71" i="1"/>
  <c r="AX71" i="1"/>
  <c r="AG71" i="1"/>
  <c r="Y71" i="1"/>
  <c r="Z71" i="1" s="1" a="1"/>
  <c r="Z71" i="1" s="1"/>
  <c r="Q71" i="1"/>
  <c r="AU71" i="1" s="1"/>
  <c r="BY71" i="1" s="1"/>
  <c r="DC71" i="1" s="1"/>
  <c r="EG71" i="1" s="1"/>
  <c r="FK71" i="1" s="1"/>
  <c r="I71" i="1"/>
  <c r="FU71" i="1"/>
  <c r="FD71" i="1"/>
  <c r="FE71" i="1" s="1" a="1"/>
  <c r="FE71" i="1" s="1"/>
  <c r="EU71" i="1"/>
  <c r="EM71" i="1"/>
  <c r="ED71" i="1"/>
  <c r="DV71" i="1"/>
  <c r="DM71" i="1"/>
  <c r="CV71" i="1"/>
  <c r="CW71" i="1" s="1" a="1"/>
  <c r="CW71" i="1" s="1"/>
  <c r="CM71" i="1"/>
  <c r="CE71" i="1"/>
  <c r="BV71" i="1"/>
  <c r="BN71" i="1"/>
  <c r="BE71" i="1"/>
  <c r="AN71" i="1"/>
  <c r="AO71" i="1" s="1" a="1"/>
  <c r="AO71" i="1" s="1"/>
  <c r="AF71" i="1"/>
  <c r="BJ71" i="1" s="1"/>
  <c r="CN71" i="1" s="1"/>
  <c r="DR71" i="1" s="1"/>
  <c r="EV71" i="1" s="1"/>
  <c r="X71" i="1"/>
  <c r="P71" i="1"/>
  <c r="H71" i="1"/>
  <c r="FL71" i="1"/>
  <c r="FC71" i="1"/>
  <c r="EL71" i="1"/>
  <c r="EC71" i="1"/>
  <c r="DU71" i="1"/>
  <c r="DD71" i="1"/>
  <c r="CU71" i="1"/>
  <c r="CD71" i="1"/>
  <c r="BU71" i="1"/>
  <c r="BM71" i="1"/>
  <c r="AV71" i="1"/>
  <c r="AM71" i="1"/>
  <c r="AE71" i="1"/>
  <c r="W71" i="1"/>
  <c r="G71" i="1"/>
  <c r="FS71" i="1"/>
  <c r="FT71" i="1" s="1" a="1"/>
  <c r="FT71" i="1" s="1"/>
  <c r="FJ71" i="1"/>
  <c r="FB71" i="1"/>
  <c r="ES71" i="1"/>
  <c r="EK71" i="1"/>
  <c r="EB71" i="1"/>
  <c r="DK71" i="1"/>
  <c r="DL71" i="1" s="1" a="1"/>
  <c r="DL71" i="1" s="1"/>
  <c r="DB71" i="1"/>
  <c r="CT71" i="1"/>
  <c r="CK71" i="1"/>
  <c r="CC71" i="1"/>
  <c r="BT71" i="1"/>
  <c r="BC71" i="1"/>
  <c r="BD71" i="1" s="1" a="1"/>
  <c r="BD71" i="1" s="1"/>
  <c r="AT71" i="1"/>
  <c r="AL71" i="1"/>
  <c r="V71" i="1"/>
  <c r="N71" i="1"/>
  <c r="F71" i="1"/>
  <c r="FR71" i="1"/>
  <c r="FA71" i="1"/>
  <c r="ER71" i="1"/>
  <c r="EJ71" i="1"/>
  <c r="DS71" i="1"/>
  <c r="DJ71" i="1"/>
  <c r="CS71" i="1"/>
  <c r="CJ71" i="1"/>
  <c r="CB71" i="1"/>
  <c r="BK71" i="1"/>
  <c r="BB71" i="1"/>
  <c r="AK71" i="1"/>
  <c r="AC71" i="1"/>
  <c r="U71" i="1"/>
  <c r="M71" i="1"/>
  <c r="E71" i="1"/>
  <c r="FY71" i="1"/>
  <c r="FQ71" i="1"/>
  <c r="FH71" i="1"/>
  <c r="EZ71" i="1"/>
  <c r="EQ71" i="1"/>
  <c r="DZ71" i="1"/>
  <c r="EA71" i="1" s="1" a="1"/>
  <c r="EA71" i="1" s="1"/>
  <c r="DQ71" i="1"/>
  <c r="DI71" i="1"/>
  <c r="CZ71" i="1"/>
  <c r="CR71" i="1"/>
  <c r="CI71" i="1"/>
  <c r="BR71" i="1"/>
  <c r="BS71" i="1" s="1" a="1"/>
  <c r="BS71" i="1" s="1"/>
  <c r="BI71" i="1"/>
  <c r="BA71" i="1"/>
  <c r="AR71" i="1"/>
  <c r="AJ71" i="1"/>
  <c r="AB71" i="1"/>
  <c r="T71" i="1"/>
  <c r="L71" i="1"/>
  <c r="FP71" i="1"/>
  <c r="FG71" i="1"/>
  <c r="EY71" i="1"/>
  <c r="EH71" i="1"/>
  <c r="DY71" i="1"/>
  <c r="DH71" i="1"/>
  <c r="CY71" i="1"/>
  <c r="CQ71" i="1"/>
  <c r="BZ71" i="1"/>
  <c r="BQ71" i="1"/>
  <c r="AZ71" i="1"/>
  <c r="AQ71" i="1"/>
  <c r="AI71" i="1"/>
  <c r="AA71" i="1"/>
  <c r="C71" i="1"/>
  <c r="FZ70" i="1"/>
  <c r="GC70" i="1"/>
  <c r="GD70" i="1"/>
  <c r="B72" i="1"/>
  <c r="D72" i="1" s="1" a="1"/>
  <c r="D72" i="1" s="1"/>
  <c r="A71" i="1"/>
  <c r="J8" i="1" l="1"/>
  <c r="Q8" i="1"/>
  <c r="R8" i="1"/>
  <c r="S8" i="1" s="1" a="1"/>
  <c r="S8" i="1" s="1"/>
  <c r="T8" i="1" s="1"/>
  <c r="U8" i="1" s="1"/>
  <c r="AD8" i="1" s="1"/>
  <c r="O8" i="1"/>
  <c r="FW7" i="1"/>
  <c r="GA7" i="1" s="1"/>
  <c r="GC7" i="1" s="1"/>
  <c r="FV7" i="1"/>
  <c r="EI72" i="1" a="1"/>
  <c r="EI72" i="1" s="1"/>
  <c r="FM72" i="1" a="1"/>
  <c r="FM72" i="1" s="1"/>
  <c r="EX72" i="1" a="1"/>
  <c r="EX72" i="1" s="1"/>
  <c r="DE72" i="1" a="1"/>
  <c r="DE72" i="1" s="1"/>
  <c r="DT72" i="1" a="1"/>
  <c r="DT72" i="1" s="1"/>
  <c r="CA72" i="1" a="1"/>
  <c r="CA72" i="1" s="1"/>
  <c r="CP72" i="1" a="1"/>
  <c r="CP72" i="1" s="1"/>
  <c r="AW72" i="1" a="1"/>
  <c r="AW72" i="1" s="1"/>
  <c r="BL72" i="1" a="1"/>
  <c r="BL72" i="1" s="1"/>
  <c r="S72" i="1" a="1"/>
  <c r="S72" i="1" s="1"/>
  <c r="AH72" i="1" a="1"/>
  <c r="AH72" i="1" s="1"/>
  <c r="GA71" i="1"/>
  <c r="GB71" i="1"/>
  <c r="FI72" i="1"/>
  <c r="FX72" i="1"/>
  <c r="ET72" i="1"/>
  <c r="DP72" i="1"/>
  <c r="DA72" i="1"/>
  <c r="EE72" i="1"/>
  <c r="AD72" i="1"/>
  <c r="BW72" i="1"/>
  <c r="AS72" i="1"/>
  <c r="CL72" i="1"/>
  <c r="BH72" i="1"/>
  <c r="O72" i="1"/>
  <c r="FZ71" i="1"/>
  <c r="GD71" i="1"/>
  <c r="GC71" i="1"/>
  <c r="FU72" i="1"/>
  <c r="FD72" i="1"/>
  <c r="FE72" i="1" s="1" a="1"/>
  <c r="FE72" i="1" s="1"/>
  <c r="EU72" i="1"/>
  <c r="EM72" i="1"/>
  <c r="ED72" i="1"/>
  <c r="DV72" i="1"/>
  <c r="DM72" i="1"/>
  <c r="CV72" i="1"/>
  <c r="CW72" i="1" s="1" a="1"/>
  <c r="CW72" i="1" s="1"/>
  <c r="CM72" i="1"/>
  <c r="CE72" i="1"/>
  <c r="BV72" i="1"/>
  <c r="BN72" i="1"/>
  <c r="BE72" i="1"/>
  <c r="AN72" i="1"/>
  <c r="AO72" i="1" s="1" a="1"/>
  <c r="AO72" i="1" s="1"/>
  <c r="AF72" i="1"/>
  <c r="BJ72" i="1" s="1"/>
  <c r="CN72" i="1" s="1"/>
  <c r="DR72" i="1" s="1"/>
  <c r="EV72" i="1" s="1"/>
  <c r="X72" i="1"/>
  <c r="P72" i="1"/>
  <c r="H72" i="1"/>
  <c r="FL72" i="1"/>
  <c r="FC72" i="1"/>
  <c r="EL72" i="1"/>
  <c r="EC72" i="1"/>
  <c r="DU72" i="1"/>
  <c r="DD72" i="1"/>
  <c r="CU72" i="1"/>
  <c r="CD72" i="1"/>
  <c r="BU72" i="1"/>
  <c r="BM72" i="1"/>
  <c r="AV72" i="1"/>
  <c r="AM72" i="1"/>
  <c r="AE72" i="1"/>
  <c r="W72" i="1"/>
  <c r="G72" i="1"/>
  <c r="FS72" i="1"/>
  <c r="FT72" i="1" s="1" a="1"/>
  <c r="FT72" i="1" s="1"/>
  <c r="FJ72" i="1"/>
  <c r="FB72" i="1"/>
  <c r="ES72" i="1"/>
  <c r="EK72" i="1"/>
  <c r="EB72" i="1"/>
  <c r="DK72" i="1"/>
  <c r="DL72" i="1" s="1" a="1"/>
  <c r="DL72" i="1" s="1"/>
  <c r="DB72" i="1"/>
  <c r="CT72" i="1"/>
  <c r="CK72" i="1"/>
  <c r="CC72" i="1"/>
  <c r="BT72" i="1"/>
  <c r="BC72" i="1"/>
  <c r="BD72" i="1" s="1" a="1"/>
  <c r="BD72" i="1" s="1"/>
  <c r="AT72" i="1"/>
  <c r="AL72" i="1"/>
  <c r="V72" i="1"/>
  <c r="N72" i="1"/>
  <c r="F72" i="1"/>
  <c r="FR72" i="1"/>
  <c r="FA72" i="1"/>
  <c r="ER72" i="1"/>
  <c r="EJ72" i="1"/>
  <c r="DS72" i="1"/>
  <c r="DJ72" i="1"/>
  <c r="CS72" i="1"/>
  <c r="CJ72" i="1"/>
  <c r="CB72" i="1"/>
  <c r="BK72" i="1"/>
  <c r="BB72" i="1"/>
  <c r="AK72" i="1"/>
  <c r="AC72" i="1"/>
  <c r="U72" i="1"/>
  <c r="M72" i="1"/>
  <c r="E72" i="1"/>
  <c r="FY72" i="1"/>
  <c r="FQ72" i="1"/>
  <c r="FH72" i="1"/>
  <c r="EZ72" i="1"/>
  <c r="EQ72" i="1"/>
  <c r="DZ72" i="1"/>
  <c r="EA72" i="1" s="1" a="1"/>
  <c r="EA72" i="1" s="1"/>
  <c r="DQ72" i="1"/>
  <c r="DI72" i="1"/>
  <c r="CZ72" i="1"/>
  <c r="CR72" i="1"/>
  <c r="CI72" i="1"/>
  <c r="BR72" i="1"/>
  <c r="BS72" i="1" s="1" a="1"/>
  <c r="BS72" i="1" s="1"/>
  <c r="BI72" i="1"/>
  <c r="BA72" i="1"/>
  <c r="AR72" i="1"/>
  <c r="AJ72" i="1"/>
  <c r="AB72" i="1"/>
  <c r="T72" i="1"/>
  <c r="L72" i="1"/>
  <c r="FP72" i="1"/>
  <c r="FG72" i="1"/>
  <c r="EY72" i="1"/>
  <c r="EH72" i="1"/>
  <c r="DY72" i="1"/>
  <c r="DH72" i="1"/>
  <c r="CY72" i="1"/>
  <c r="CQ72" i="1"/>
  <c r="BZ72" i="1"/>
  <c r="BQ72" i="1"/>
  <c r="AZ72" i="1"/>
  <c r="AQ72" i="1"/>
  <c r="AI72" i="1"/>
  <c r="AA72" i="1"/>
  <c r="C72" i="1"/>
  <c r="FW72" i="1"/>
  <c r="FO72" i="1"/>
  <c r="FF72" i="1"/>
  <c r="EO72" i="1"/>
  <c r="EP72" i="1" s="1" a="1"/>
  <c r="EP72" i="1" s="1"/>
  <c r="EF72" i="1"/>
  <c r="DX72" i="1"/>
  <c r="DO72" i="1"/>
  <c r="DG72" i="1"/>
  <c r="CX72" i="1"/>
  <c r="CG72" i="1"/>
  <c r="CH72" i="1" s="1" a="1"/>
  <c r="CH72" i="1" s="1"/>
  <c r="BX72" i="1"/>
  <c r="BP72" i="1"/>
  <c r="BG72" i="1"/>
  <c r="AY72" i="1"/>
  <c r="AP72" i="1"/>
  <c r="R72" i="1"/>
  <c r="J72" i="1"/>
  <c r="K72" i="1" s="1" a="1"/>
  <c r="K72" i="1" s="1"/>
  <c r="FV72" i="1"/>
  <c r="FN72" i="1"/>
  <c r="EW72" i="1"/>
  <c r="EN72" i="1"/>
  <c r="DW72" i="1"/>
  <c r="DN72" i="1"/>
  <c r="DF72" i="1"/>
  <c r="CO72" i="1"/>
  <c r="CF72" i="1"/>
  <c r="BO72" i="1"/>
  <c r="BF72" i="1"/>
  <c r="AX72" i="1"/>
  <c r="AG72" i="1"/>
  <c r="Y72" i="1"/>
  <c r="Z72" i="1" s="1" a="1"/>
  <c r="Z72" i="1" s="1"/>
  <c r="Q72" i="1"/>
  <c r="AU72" i="1" s="1"/>
  <c r="BY72" i="1" s="1"/>
  <c r="DC72" i="1" s="1"/>
  <c r="EG72" i="1" s="1"/>
  <c r="FK72" i="1" s="1"/>
  <c r="I72" i="1"/>
  <c r="B73" i="1"/>
  <c r="D73" i="1" s="1" a="1"/>
  <c r="D73" i="1" s="1"/>
  <c r="A72" i="1"/>
  <c r="AG8" i="1" l="1"/>
  <c r="AH8" i="1" s="1" a="1"/>
  <c r="AH8" i="1" s="1"/>
  <c r="AI8" i="1" s="1"/>
  <c r="AJ8" i="1" s="1"/>
  <c r="AU8" i="1" s="1"/>
  <c r="AF8" i="1"/>
  <c r="Y8" i="1"/>
  <c r="K8" i="1" a="1"/>
  <c r="K8" i="1" s="1"/>
  <c r="L8" i="1" s="1"/>
  <c r="EI73" i="1" a="1"/>
  <c r="EI73" i="1" s="1"/>
  <c r="FM73" i="1" a="1"/>
  <c r="FM73" i="1" s="1"/>
  <c r="Z8" i="1" a="1"/>
  <c r="Z8" i="1" s="1"/>
  <c r="AA8" i="1" s="1"/>
  <c r="EX73" i="1" a="1"/>
  <c r="EX73" i="1" s="1"/>
  <c r="DE73" i="1" a="1"/>
  <c r="DE73" i="1" s="1"/>
  <c r="DT73" i="1" a="1"/>
  <c r="DT73" i="1" s="1"/>
  <c r="CA73" i="1" a="1"/>
  <c r="CA73" i="1" s="1"/>
  <c r="CP73" i="1" a="1"/>
  <c r="CP73" i="1" s="1"/>
  <c r="AW73" i="1" a="1"/>
  <c r="AW73" i="1" s="1"/>
  <c r="BL73" i="1" a="1"/>
  <c r="BL73" i="1" s="1"/>
  <c r="S73" i="1" a="1"/>
  <c r="S73" i="1" s="1"/>
  <c r="AH73" i="1" a="1"/>
  <c r="AH73" i="1" s="1"/>
  <c r="GA72" i="1"/>
  <c r="GB72" i="1"/>
  <c r="FX73" i="1"/>
  <c r="ET73" i="1"/>
  <c r="DP73" i="1"/>
  <c r="EE73" i="1"/>
  <c r="FI73" i="1"/>
  <c r="DA73" i="1"/>
  <c r="AD73" i="1"/>
  <c r="BW73" i="1"/>
  <c r="AS73" i="1"/>
  <c r="CL73" i="1"/>
  <c r="O73" i="1"/>
  <c r="BH73" i="1"/>
  <c r="GC72" i="1"/>
  <c r="FZ72" i="1"/>
  <c r="GD72" i="1"/>
  <c r="FS73" i="1"/>
  <c r="FT73" i="1" s="1" a="1"/>
  <c r="FT73" i="1" s="1"/>
  <c r="FJ73" i="1"/>
  <c r="FB73" i="1"/>
  <c r="ES73" i="1"/>
  <c r="EK73" i="1"/>
  <c r="EB73" i="1"/>
  <c r="DK73" i="1"/>
  <c r="DL73" i="1" s="1" a="1"/>
  <c r="DL73" i="1" s="1"/>
  <c r="DB73" i="1"/>
  <c r="CT73" i="1"/>
  <c r="CK73" i="1"/>
  <c r="CC73" i="1"/>
  <c r="BT73" i="1"/>
  <c r="BC73" i="1"/>
  <c r="BD73" i="1" s="1" a="1"/>
  <c r="BD73" i="1" s="1"/>
  <c r="AT73" i="1"/>
  <c r="AL73" i="1"/>
  <c r="V73" i="1"/>
  <c r="N73" i="1"/>
  <c r="F73" i="1"/>
  <c r="FR73" i="1"/>
  <c r="FA73" i="1"/>
  <c r="ER73" i="1"/>
  <c r="EJ73" i="1"/>
  <c r="DS73" i="1"/>
  <c r="DJ73" i="1"/>
  <c r="CS73" i="1"/>
  <c r="CJ73" i="1"/>
  <c r="CB73" i="1"/>
  <c r="BK73" i="1"/>
  <c r="BB73" i="1"/>
  <c r="AK73" i="1"/>
  <c r="AC73" i="1"/>
  <c r="U73" i="1"/>
  <c r="M73" i="1"/>
  <c r="E73" i="1"/>
  <c r="FY73" i="1"/>
  <c r="FQ73" i="1"/>
  <c r="FH73" i="1"/>
  <c r="EZ73" i="1"/>
  <c r="EQ73" i="1"/>
  <c r="DZ73" i="1"/>
  <c r="EA73" i="1" s="1" a="1"/>
  <c r="EA73" i="1" s="1"/>
  <c r="DQ73" i="1"/>
  <c r="DI73" i="1"/>
  <c r="CZ73" i="1"/>
  <c r="CR73" i="1"/>
  <c r="CI73" i="1"/>
  <c r="BR73" i="1"/>
  <c r="BS73" i="1" s="1" a="1"/>
  <c r="BS73" i="1" s="1"/>
  <c r="BI73" i="1"/>
  <c r="BA73" i="1"/>
  <c r="AR73" i="1"/>
  <c r="AJ73" i="1"/>
  <c r="AB73" i="1"/>
  <c r="T73" i="1"/>
  <c r="L73" i="1"/>
  <c r="FP73" i="1"/>
  <c r="FG73" i="1"/>
  <c r="EY73" i="1"/>
  <c r="EH73" i="1"/>
  <c r="DY73" i="1"/>
  <c r="DH73" i="1"/>
  <c r="CY73" i="1"/>
  <c r="CQ73" i="1"/>
  <c r="BZ73" i="1"/>
  <c r="BQ73" i="1"/>
  <c r="AZ73" i="1"/>
  <c r="AQ73" i="1"/>
  <c r="AI73" i="1"/>
  <c r="AA73" i="1"/>
  <c r="C73" i="1"/>
  <c r="FW73" i="1"/>
  <c r="FO73" i="1"/>
  <c r="FF73" i="1"/>
  <c r="EO73" i="1"/>
  <c r="EP73" i="1" s="1" a="1"/>
  <c r="EP73" i="1" s="1"/>
  <c r="EF73" i="1"/>
  <c r="DX73" i="1"/>
  <c r="DO73" i="1"/>
  <c r="DG73" i="1"/>
  <c r="CX73" i="1"/>
  <c r="CG73" i="1"/>
  <c r="CH73" i="1" s="1" a="1"/>
  <c r="CH73" i="1" s="1"/>
  <c r="BX73" i="1"/>
  <c r="BP73" i="1"/>
  <c r="BG73" i="1"/>
  <c r="AY73" i="1"/>
  <c r="AP73" i="1"/>
  <c r="R73" i="1"/>
  <c r="J73" i="1"/>
  <c r="K73" i="1" s="1" a="1"/>
  <c r="K73" i="1" s="1"/>
  <c r="FV73" i="1"/>
  <c r="FN73" i="1"/>
  <c r="EW73" i="1"/>
  <c r="EN73" i="1"/>
  <c r="DW73" i="1"/>
  <c r="DN73" i="1"/>
  <c r="DF73" i="1"/>
  <c r="CO73" i="1"/>
  <c r="CF73" i="1"/>
  <c r="BO73" i="1"/>
  <c r="BF73" i="1"/>
  <c r="AX73" i="1"/>
  <c r="AG73" i="1"/>
  <c r="Y73" i="1"/>
  <c r="Z73" i="1" s="1" a="1"/>
  <c r="Z73" i="1" s="1"/>
  <c r="Q73" i="1"/>
  <c r="AU73" i="1" s="1"/>
  <c r="BY73" i="1" s="1"/>
  <c r="DC73" i="1" s="1"/>
  <c r="EG73" i="1" s="1"/>
  <c r="FK73" i="1" s="1"/>
  <c r="I73" i="1"/>
  <c r="FU73" i="1"/>
  <c r="FD73" i="1"/>
  <c r="FE73" i="1" s="1" a="1"/>
  <c r="FE73" i="1" s="1"/>
  <c r="EU73" i="1"/>
  <c r="EM73" i="1"/>
  <c r="ED73" i="1"/>
  <c r="DV73" i="1"/>
  <c r="DM73" i="1"/>
  <c r="CV73" i="1"/>
  <c r="CW73" i="1" s="1" a="1"/>
  <c r="CW73" i="1" s="1"/>
  <c r="CM73" i="1"/>
  <c r="CE73" i="1"/>
  <c r="BV73" i="1"/>
  <c r="BN73" i="1"/>
  <c r="BE73" i="1"/>
  <c r="AN73" i="1"/>
  <c r="AO73" i="1" s="1" a="1"/>
  <c r="AO73" i="1" s="1"/>
  <c r="AF73" i="1"/>
  <c r="BJ73" i="1" s="1"/>
  <c r="CN73" i="1" s="1"/>
  <c r="DR73" i="1" s="1"/>
  <c r="EV73" i="1" s="1"/>
  <c r="X73" i="1"/>
  <c r="P73" i="1"/>
  <c r="H73" i="1"/>
  <c r="FL73" i="1"/>
  <c r="FC73" i="1"/>
  <c r="EL73" i="1"/>
  <c r="EC73" i="1"/>
  <c r="DU73" i="1"/>
  <c r="DD73" i="1"/>
  <c r="CU73" i="1"/>
  <c r="CD73" i="1"/>
  <c r="BU73" i="1"/>
  <c r="BM73" i="1"/>
  <c r="AV73" i="1"/>
  <c r="AM73" i="1"/>
  <c r="AE73" i="1"/>
  <c r="W73" i="1"/>
  <c r="G73" i="1"/>
  <c r="B74" i="1"/>
  <c r="D74" i="1" s="1" a="1"/>
  <c r="D74" i="1" s="1"/>
  <c r="A73" i="1"/>
  <c r="AV8" i="1" l="1"/>
  <c r="AW8" i="1" s="1" a="1"/>
  <c r="AW8" i="1" s="1"/>
  <c r="AX8" i="1" s="1"/>
  <c r="AY8" i="1" s="1"/>
  <c r="BJ8" i="1" s="1"/>
  <c r="AS8" i="1"/>
  <c r="AN8" i="1"/>
  <c r="AO8" i="1" s="1" a="1"/>
  <c r="AO8" i="1" s="1"/>
  <c r="AP8" i="1" s="1"/>
  <c r="M8" i="1"/>
  <c r="N8" i="1"/>
  <c r="AC8" i="1"/>
  <c r="AB8" i="1"/>
  <c r="BH8" i="1"/>
  <c r="BK8" i="1"/>
  <c r="BL8" i="1" s="1" a="1"/>
  <c r="BL8" i="1" s="1"/>
  <c r="BM8" i="1" s="1"/>
  <c r="BN8" i="1" s="1"/>
  <c r="BY8" i="1" s="1"/>
  <c r="EI74" i="1" a="1"/>
  <c r="EI74" i="1" s="1"/>
  <c r="FM74" i="1" a="1"/>
  <c r="FM74" i="1" s="1"/>
  <c r="EX74" i="1" a="1"/>
  <c r="EX74" i="1" s="1"/>
  <c r="DE74" i="1" a="1"/>
  <c r="DE74" i="1" s="1"/>
  <c r="DT74" i="1" a="1"/>
  <c r="DT74" i="1" s="1"/>
  <c r="CA74" i="1" a="1"/>
  <c r="CA74" i="1" s="1"/>
  <c r="CP74" i="1" a="1"/>
  <c r="CP74" i="1" s="1"/>
  <c r="AW74" i="1" a="1"/>
  <c r="AW74" i="1" s="1"/>
  <c r="BL74" i="1" a="1"/>
  <c r="BL74" i="1" s="1"/>
  <c r="S74" i="1" a="1"/>
  <c r="S74" i="1" s="1"/>
  <c r="AH74" i="1" a="1"/>
  <c r="AH74" i="1" s="1"/>
  <c r="GA73" i="1"/>
  <c r="GB73" i="1"/>
  <c r="FX74" i="1"/>
  <c r="ET74" i="1"/>
  <c r="FI74" i="1"/>
  <c r="DP74" i="1"/>
  <c r="EE74" i="1"/>
  <c r="BW74" i="1"/>
  <c r="AS74" i="1"/>
  <c r="AD74" i="1"/>
  <c r="CL74" i="1"/>
  <c r="O74" i="1"/>
  <c r="BH74" i="1"/>
  <c r="DA74" i="1"/>
  <c r="FY74" i="1"/>
  <c r="FQ74" i="1"/>
  <c r="FH74" i="1"/>
  <c r="EZ74" i="1"/>
  <c r="EQ74" i="1"/>
  <c r="DZ74" i="1"/>
  <c r="EA74" i="1" s="1" a="1"/>
  <c r="EA74" i="1" s="1"/>
  <c r="DQ74" i="1"/>
  <c r="DI74" i="1"/>
  <c r="CZ74" i="1"/>
  <c r="CR74" i="1"/>
  <c r="CI74" i="1"/>
  <c r="BR74" i="1"/>
  <c r="BS74" i="1" s="1" a="1"/>
  <c r="BS74" i="1" s="1"/>
  <c r="BI74" i="1"/>
  <c r="BA74" i="1"/>
  <c r="AR74" i="1"/>
  <c r="AJ74" i="1"/>
  <c r="AB74" i="1"/>
  <c r="T74" i="1"/>
  <c r="L74" i="1"/>
  <c r="FP74" i="1"/>
  <c r="FG74" i="1"/>
  <c r="EY74" i="1"/>
  <c r="EH74" i="1"/>
  <c r="DY74" i="1"/>
  <c r="DH74" i="1"/>
  <c r="CY74" i="1"/>
  <c r="CQ74" i="1"/>
  <c r="BZ74" i="1"/>
  <c r="BQ74" i="1"/>
  <c r="AZ74" i="1"/>
  <c r="AQ74" i="1"/>
  <c r="AI74" i="1"/>
  <c r="AA74" i="1"/>
  <c r="C74" i="1"/>
  <c r="FW74" i="1"/>
  <c r="FO74" i="1"/>
  <c r="FF74" i="1"/>
  <c r="EO74" i="1"/>
  <c r="EP74" i="1" s="1" a="1"/>
  <c r="EP74" i="1" s="1"/>
  <c r="EF74" i="1"/>
  <c r="DX74" i="1"/>
  <c r="DO74" i="1"/>
  <c r="DG74" i="1"/>
  <c r="CX74" i="1"/>
  <c r="CG74" i="1"/>
  <c r="CH74" i="1" s="1" a="1"/>
  <c r="CH74" i="1" s="1"/>
  <c r="BX74" i="1"/>
  <c r="BP74" i="1"/>
  <c r="BG74" i="1"/>
  <c r="AY74" i="1"/>
  <c r="AP74" i="1"/>
  <c r="R74" i="1"/>
  <c r="J74" i="1"/>
  <c r="K74" i="1" s="1" a="1"/>
  <c r="K74" i="1" s="1"/>
  <c r="FV74" i="1"/>
  <c r="FN74" i="1"/>
  <c r="EW74" i="1"/>
  <c r="EN74" i="1"/>
  <c r="DW74" i="1"/>
  <c r="DN74" i="1"/>
  <c r="DF74" i="1"/>
  <c r="CO74" i="1"/>
  <c r="CF74" i="1"/>
  <c r="BO74" i="1"/>
  <c r="BF74" i="1"/>
  <c r="AX74" i="1"/>
  <c r="AG74" i="1"/>
  <c r="Y74" i="1"/>
  <c r="Z74" i="1" s="1" a="1"/>
  <c r="Z74" i="1" s="1"/>
  <c r="Q74" i="1"/>
  <c r="AU74" i="1" s="1"/>
  <c r="BY74" i="1" s="1"/>
  <c r="DC74" i="1" s="1"/>
  <c r="EG74" i="1" s="1"/>
  <c r="FK74" i="1" s="1"/>
  <c r="I74" i="1"/>
  <c r="FU74" i="1"/>
  <c r="FD74" i="1"/>
  <c r="FE74" i="1" s="1" a="1"/>
  <c r="FE74" i="1" s="1"/>
  <c r="EU74" i="1"/>
  <c r="EM74" i="1"/>
  <c r="ED74" i="1"/>
  <c r="DV74" i="1"/>
  <c r="DM74" i="1"/>
  <c r="CV74" i="1"/>
  <c r="CW74" i="1" s="1" a="1"/>
  <c r="CW74" i="1" s="1"/>
  <c r="CM74" i="1"/>
  <c r="CE74" i="1"/>
  <c r="BV74" i="1"/>
  <c r="BN74" i="1"/>
  <c r="BE74" i="1"/>
  <c r="AN74" i="1"/>
  <c r="AO74" i="1" s="1" a="1"/>
  <c r="AO74" i="1" s="1"/>
  <c r="AF74" i="1"/>
  <c r="BJ74" i="1" s="1"/>
  <c r="CN74" i="1" s="1"/>
  <c r="DR74" i="1" s="1"/>
  <c r="EV74" i="1" s="1"/>
  <c r="X74" i="1"/>
  <c r="P74" i="1"/>
  <c r="H74" i="1"/>
  <c r="FL74" i="1"/>
  <c r="FC74" i="1"/>
  <c r="EL74" i="1"/>
  <c r="EC74" i="1"/>
  <c r="DU74" i="1"/>
  <c r="DD74" i="1"/>
  <c r="CU74" i="1"/>
  <c r="CD74" i="1"/>
  <c r="BU74" i="1"/>
  <c r="BM74" i="1"/>
  <c r="AV74" i="1"/>
  <c r="AM74" i="1"/>
  <c r="AE74" i="1"/>
  <c r="W74" i="1"/>
  <c r="G74" i="1"/>
  <c r="FS74" i="1"/>
  <c r="FT74" i="1" s="1" a="1"/>
  <c r="FT74" i="1" s="1"/>
  <c r="FJ74" i="1"/>
  <c r="FB74" i="1"/>
  <c r="ES74" i="1"/>
  <c r="EK74" i="1"/>
  <c r="EB74" i="1"/>
  <c r="DK74" i="1"/>
  <c r="DL74" i="1" s="1" a="1"/>
  <c r="DL74" i="1" s="1"/>
  <c r="DB74" i="1"/>
  <c r="CT74" i="1"/>
  <c r="CK74" i="1"/>
  <c r="CC74" i="1"/>
  <c r="BT74" i="1"/>
  <c r="BC74" i="1"/>
  <c r="BD74" i="1" s="1" a="1"/>
  <c r="BD74" i="1" s="1"/>
  <c r="AT74" i="1"/>
  <c r="AL74" i="1"/>
  <c r="V74" i="1"/>
  <c r="N74" i="1"/>
  <c r="F74" i="1"/>
  <c r="FR74" i="1"/>
  <c r="FA74" i="1"/>
  <c r="ER74" i="1"/>
  <c r="EJ74" i="1"/>
  <c r="DS74" i="1"/>
  <c r="DJ74" i="1"/>
  <c r="CS74" i="1"/>
  <c r="CJ74" i="1"/>
  <c r="CB74" i="1"/>
  <c r="BK74" i="1"/>
  <c r="BB74" i="1"/>
  <c r="AK74" i="1"/>
  <c r="AC74" i="1"/>
  <c r="U74" i="1"/>
  <c r="M74" i="1"/>
  <c r="E74" i="1"/>
  <c r="GC73" i="1"/>
  <c r="FZ73" i="1"/>
  <c r="GD73" i="1"/>
  <c r="B75" i="1"/>
  <c r="D75" i="1" s="1" a="1"/>
  <c r="D75" i="1" s="1"/>
  <c r="A74" i="1"/>
  <c r="BC8" i="1" l="1"/>
  <c r="AQ8" i="1"/>
  <c r="AR8" i="1"/>
  <c r="EI75" i="1" a="1"/>
  <c r="EI75" i="1" s="1"/>
  <c r="FM75" i="1" a="1"/>
  <c r="FM75" i="1" s="1"/>
  <c r="BD8" i="1" a="1"/>
  <c r="BD8" i="1" s="1"/>
  <c r="BE8" i="1" s="1"/>
  <c r="BR8" i="1"/>
  <c r="BW8" i="1"/>
  <c r="BZ8" i="1"/>
  <c r="CA8" i="1" s="1" a="1"/>
  <c r="CA8" i="1" s="1"/>
  <c r="CB8" i="1" s="1"/>
  <c r="CC8" i="1" s="1"/>
  <c r="CN8" i="1" s="1"/>
  <c r="EX75" i="1" a="1"/>
  <c r="EX75" i="1" s="1"/>
  <c r="DE75" i="1" a="1"/>
  <c r="DE75" i="1" s="1"/>
  <c r="DT75" i="1" a="1"/>
  <c r="DT75" i="1" s="1"/>
  <c r="CA75" i="1" a="1"/>
  <c r="CA75" i="1" s="1"/>
  <c r="CP75" i="1" a="1"/>
  <c r="CP75" i="1" s="1"/>
  <c r="AW75" i="1" a="1"/>
  <c r="AW75" i="1" s="1"/>
  <c r="BL75" i="1" a="1"/>
  <c r="BL75" i="1" s="1"/>
  <c r="S75" i="1" a="1"/>
  <c r="S75" i="1" s="1"/>
  <c r="AH75" i="1" a="1"/>
  <c r="AH75" i="1" s="1"/>
  <c r="GA74" i="1"/>
  <c r="GB74" i="1"/>
  <c r="FX75" i="1"/>
  <c r="ET75" i="1"/>
  <c r="FI75" i="1"/>
  <c r="EE75" i="1"/>
  <c r="DA75" i="1"/>
  <c r="DP75" i="1"/>
  <c r="AS75" i="1"/>
  <c r="CL75" i="1"/>
  <c r="O75" i="1"/>
  <c r="BH75" i="1"/>
  <c r="AD75" i="1"/>
  <c r="BW75" i="1"/>
  <c r="FZ74" i="1"/>
  <c r="GD74" i="1"/>
  <c r="GC74" i="1"/>
  <c r="FW75" i="1"/>
  <c r="FO75" i="1"/>
  <c r="FF75" i="1"/>
  <c r="EO75" i="1"/>
  <c r="EP75" i="1" s="1" a="1"/>
  <c r="EP75" i="1" s="1"/>
  <c r="EF75" i="1"/>
  <c r="DX75" i="1"/>
  <c r="DO75" i="1"/>
  <c r="DG75" i="1"/>
  <c r="CX75" i="1"/>
  <c r="CG75" i="1"/>
  <c r="CH75" i="1" s="1" a="1"/>
  <c r="CH75" i="1" s="1"/>
  <c r="BX75" i="1"/>
  <c r="BP75" i="1"/>
  <c r="BG75" i="1"/>
  <c r="AY75" i="1"/>
  <c r="AP75" i="1"/>
  <c r="R75" i="1"/>
  <c r="J75" i="1"/>
  <c r="K75" i="1" s="1" a="1"/>
  <c r="K75" i="1" s="1"/>
  <c r="FV75" i="1"/>
  <c r="FN75" i="1"/>
  <c r="EW75" i="1"/>
  <c r="EN75" i="1"/>
  <c r="DW75" i="1"/>
  <c r="DN75" i="1"/>
  <c r="DF75" i="1"/>
  <c r="CO75" i="1"/>
  <c r="CF75" i="1"/>
  <c r="BO75" i="1"/>
  <c r="BF75" i="1"/>
  <c r="AX75" i="1"/>
  <c r="AG75" i="1"/>
  <c r="Y75" i="1"/>
  <c r="Z75" i="1" s="1" a="1"/>
  <c r="Z75" i="1" s="1"/>
  <c r="Q75" i="1"/>
  <c r="AU75" i="1" s="1"/>
  <c r="BY75" i="1" s="1"/>
  <c r="DC75" i="1" s="1"/>
  <c r="EG75" i="1" s="1"/>
  <c r="FK75" i="1" s="1"/>
  <c r="I75" i="1"/>
  <c r="FU75" i="1"/>
  <c r="FD75" i="1"/>
  <c r="FE75" i="1" s="1" a="1"/>
  <c r="FE75" i="1" s="1"/>
  <c r="EU75" i="1"/>
  <c r="EM75" i="1"/>
  <c r="ED75" i="1"/>
  <c r="DV75" i="1"/>
  <c r="DM75" i="1"/>
  <c r="CV75" i="1"/>
  <c r="CW75" i="1" s="1" a="1"/>
  <c r="CW75" i="1" s="1"/>
  <c r="CM75" i="1"/>
  <c r="CE75" i="1"/>
  <c r="BV75" i="1"/>
  <c r="BN75" i="1"/>
  <c r="BE75" i="1"/>
  <c r="AN75" i="1"/>
  <c r="AO75" i="1" s="1" a="1"/>
  <c r="AO75" i="1" s="1"/>
  <c r="AF75" i="1"/>
  <c r="BJ75" i="1" s="1"/>
  <c r="CN75" i="1" s="1"/>
  <c r="DR75" i="1" s="1"/>
  <c r="EV75" i="1" s="1"/>
  <c r="X75" i="1"/>
  <c r="P75" i="1"/>
  <c r="H75" i="1"/>
  <c r="FL75" i="1"/>
  <c r="FC75" i="1"/>
  <c r="EL75" i="1"/>
  <c r="EC75" i="1"/>
  <c r="DU75" i="1"/>
  <c r="DD75" i="1"/>
  <c r="CU75" i="1"/>
  <c r="CD75" i="1"/>
  <c r="BU75" i="1"/>
  <c r="BM75" i="1"/>
  <c r="AV75" i="1"/>
  <c r="AM75" i="1"/>
  <c r="AE75" i="1"/>
  <c r="W75" i="1"/>
  <c r="G75" i="1"/>
  <c r="FS75" i="1"/>
  <c r="FT75" i="1" s="1" a="1"/>
  <c r="FT75" i="1" s="1"/>
  <c r="FJ75" i="1"/>
  <c r="FB75" i="1"/>
  <c r="ES75" i="1"/>
  <c r="EK75" i="1"/>
  <c r="EB75" i="1"/>
  <c r="DK75" i="1"/>
  <c r="DL75" i="1" s="1" a="1"/>
  <c r="DL75" i="1" s="1"/>
  <c r="DB75" i="1"/>
  <c r="CT75" i="1"/>
  <c r="CK75" i="1"/>
  <c r="CC75" i="1"/>
  <c r="BT75" i="1"/>
  <c r="BC75" i="1"/>
  <c r="BD75" i="1" s="1" a="1"/>
  <c r="BD75" i="1" s="1"/>
  <c r="AT75" i="1"/>
  <c r="AL75" i="1"/>
  <c r="V75" i="1"/>
  <c r="N75" i="1"/>
  <c r="F75" i="1"/>
  <c r="FR75" i="1"/>
  <c r="FA75" i="1"/>
  <c r="ER75" i="1"/>
  <c r="EJ75" i="1"/>
  <c r="DS75" i="1"/>
  <c r="DJ75" i="1"/>
  <c r="CS75" i="1"/>
  <c r="CJ75" i="1"/>
  <c r="CB75" i="1"/>
  <c r="BK75" i="1"/>
  <c r="BB75" i="1"/>
  <c r="AK75" i="1"/>
  <c r="AC75" i="1"/>
  <c r="U75" i="1"/>
  <c r="M75" i="1"/>
  <c r="E75" i="1"/>
  <c r="FY75" i="1"/>
  <c r="FQ75" i="1"/>
  <c r="FH75" i="1"/>
  <c r="EZ75" i="1"/>
  <c r="EQ75" i="1"/>
  <c r="DZ75" i="1"/>
  <c r="EA75" i="1" s="1" a="1"/>
  <c r="EA75" i="1" s="1"/>
  <c r="DQ75" i="1"/>
  <c r="DI75" i="1"/>
  <c r="CZ75" i="1"/>
  <c r="CR75" i="1"/>
  <c r="CI75" i="1"/>
  <c r="BR75" i="1"/>
  <c r="BS75" i="1" s="1" a="1"/>
  <c r="BS75" i="1" s="1"/>
  <c r="BI75" i="1"/>
  <c r="BA75" i="1"/>
  <c r="AR75" i="1"/>
  <c r="AJ75" i="1"/>
  <c r="AB75" i="1"/>
  <c r="T75" i="1"/>
  <c r="L75" i="1"/>
  <c r="FP75" i="1"/>
  <c r="FG75" i="1"/>
  <c r="EY75" i="1"/>
  <c r="EH75" i="1"/>
  <c r="DY75" i="1"/>
  <c r="DH75" i="1"/>
  <c r="CY75" i="1"/>
  <c r="CQ75" i="1"/>
  <c r="BZ75" i="1"/>
  <c r="BQ75" i="1"/>
  <c r="AZ75" i="1"/>
  <c r="AQ75" i="1"/>
  <c r="AI75" i="1"/>
  <c r="AA75" i="1"/>
  <c r="C75" i="1"/>
  <c r="B76" i="1"/>
  <c r="D76" i="1" s="1" a="1"/>
  <c r="D76" i="1" s="1"/>
  <c r="A75" i="1"/>
  <c r="CG8" i="1" l="1"/>
  <c r="CL8" i="1"/>
  <c r="CO8" i="1"/>
  <c r="EI76" i="1" a="1"/>
  <c r="EI76" i="1" s="1"/>
  <c r="FM76" i="1" a="1"/>
  <c r="FM76" i="1" s="1"/>
  <c r="BS8" i="1" a="1"/>
  <c r="BS8" i="1" s="1"/>
  <c r="BT8" i="1" s="1"/>
  <c r="BF8" i="1"/>
  <c r="BG8" i="1"/>
  <c r="EX76" i="1" a="1"/>
  <c r="EX76" i="1" s="1"/>
  <c r="DE76" i="1" a="1"/>
  <c r="DE76" i="1" s="1"/>
  <c r="DT76" i="1" a="1"/>
  <c r="DT76" i="1" s="1"/>
  <c r="CP8" i="1" a="1"/>
  <c r="CP8" i="1" s="1"/>
  <c r="CQ8" i="1" s="1"/>
  <c r="CR8" i="1" s="1"/>
  <c r="DC8" i="1" s="1"/>
  <c r="CA76" i="1" a="1"/>
  <c r="CA76" i="1" s="1"/>
  <c r="CP76" i="1" a="1"/>
  <c r="CP76" i="1" s="1"/>
  <c r="CH8" i="1" a="1"/>
  <c r="CH8" i="1" s="1"/>
  <c r="CI8" i="1" s="1"/>
  <c r="AW76" i="1" a="1"/>
  <c r="AW76" i="1" s="1"/>
  <c r="BL76" i="1" a="1"/>
  <c r="BL76" i="1" s="1"/>
  <c r="S76" i="1" a="1"/>
  <c r="S76" i="1" s="1"/>
  <c r="AH76" i="1" a="1"/>
  <c r="AH76" i="1" s="1"/>
  <c r="GA75" i="1"/>
  <c r="GB75" i="1"/>
  <c r="ET76" i="1"/>
  <c r="FI76" i="1"/>
  <c r="EE76" i="1"/>
  <c r="DA76" i="1"/>
  <c r="DP76" i="1"/>
  <c r="FX76" i="1"/>
  <c r="AS76" i="1"/>
  <c r="CL76" i="1"/>
  <c r="O76" i="1"/>
  <c r="BH76" i="1"/>
  <c r="AD76" i="1"/>
  <c r="BW76" i="1"/>
  <c r="FU76" i="1"/>
  <c r="FD76" i="1"/>
  <c r="FE76" i="1" s="1" a="1"/>
  <c r="FE76" i="1" s="1"/>
  <c r="EU76" i="1"/>
  <c r="EM76" i="1"/>
  <c r="ED76" i="1"/>
  <c r="DV76" i="1"/>
  <c r="DM76" i="1"/>
  <c r="CV76" i="1"/>
  <c r="CW76" i="1" s="1" a="1"/>
  <c r="CW76" i="1" s="1"/>
  <c r="CM76" i="1"/>
  <c r="CE76" i="1"/>
  <c r="BV76" i="1"/>
  <c r="BN76" i="1"/>
  <c r="BE76" i="1"/>
  <c r="AN76" i="1"/>
  <c r="AO76" i="1" s="1" a="1"/>
  <c r="AO76" i="1" s="1"/>
  <c r="AF76" i="1"/>
  <c r="BJ76" i="1" s="1"/>
  <c r="CN76" i="1" s="1"/>
  <c r="DR76" i="1" s="1"/>
  <c r="EV76" i="1" s="1"/>
  <c r="X76" i="1"/>
  <c r="P76" i="1"/>
  <c r="H76" i="1"/>
  <c r="FL76" i="1"/>
  <c r="FC76" i="1"/>
  <c r="EL76" i="1"/>
  <c r="EC76" i="1"/>
  <c r="DU76" i="1"/>
  <c r="DD76" i="1"/>
  <c r="CU76" i="1"/>
  <c r="CD76" i="1"/>
  <c r="BU76" i="1"/>
  <c r="BM76" i="1"/>
  <c r="AV76" i="1"/>
  <c r="AM76" i="1"/>
  <c r="AE76" i="1"/>
  <c r="W76" i="1"/>
  <c r="G76" i="1"/>
  <c r="FS76" i="1"/>
  <c r="FT76" i="1" s="1" a="1"/>
  <c r="FT76" i="1" s="1"/>
  <c r="FJ76" i="1"/>
  <c r="FB76" i="1"/>
  <c r="ES76" i="1"/>
  <c r="EK76" i="1"/>
  <c r="EB76" i="1"/>
  <c r="DK76" i="1"/>
  <c r="DL76" i="1" s="1" a="1"/>
  <c r="DL76" i="1" s="1"/>
  <c r="DB76" i="1"/>
  <c r="CT76" i="1"/>
  <c r="CK76" i="1"/>
  <c r="CC76" i="1"/>
  <c r="BT76" i="1"/>
  <c r="BC76" i="1"/>
  <c r="BD76" i="1" s="1" a="1"/>
  <c r="BD76" i="1" s="1"/>
  <c r="AT76" i="1"/>
  <c r="AL76" i="1"/>
  <c r="V76" i="1"/>
  <c r="N76" i="1"/>
  <c r="F76" i="1"/>
  <c r="FR76" i="1"/>
  <c r="FA76" i="1"/>
  <c r="ER76" i="1"/>
  <c r="EJ76" i="1"/>
  <c r="DS76" i="1"/>
  <c r="DJ76" i="1"/>
  <c r="CS76" i="1"/>
  <c r="CJ76" i="1"/>
  <c r="CB76" i="1"/>
  <c r="BK76" i="1"/>
  <c r="BB76" i="1"/>
  <c r="AK76" i="1"/>
  <c r="AC76" i="1"/>
  <c r="U76" i="1"/>
  <c r="M76" i="1"/>
  <c r="E76" i="1"/>
  <c r="FY76" i="1"/>
  <c r="FQ76" i="1"/>
  <c r="FH76" i="1"/>
  <c r="EZ76" i="1"/>
  <c r="EQ76" i="1"/>
  <c r="DZ76" i="1"/>
  <c r="EA76" i="1" s="1" a="1"/>
  <c r="EA76" i="1" s="1"/>
  <c r="DQ76" i="1"/>
  <c r="DI76" i="1"/>
  <c r="CZ76" i="1"/>
  <c r="CR76" i="1"/>
  <c r="CI76" i="1"/>
  <c r="BR76" i="1"/>
  <c r="BS76" i="1" s="1" a="1"/>
  <c r="BS76" i="1" s="1"/>
  <c r="BI76" i="1"/>
  <c r="BA76" i="1"/>
  <c r="AR76" i="1"/>
  <c r="AJ76" i="1"/>
  <c r="AB76" i="1"/>
  <c r="T76" i="1"/>
  <c r="L76" i="1"/>
  <c r="FP76" i="1"/>
  <c r="FG76" i="1"/>
  <c r="EY76" i="1"/>
  <c r="EH76" i="1"/>
  <c r="DY76" i="1"/>
  <c r="DH76" i="1"/>
  <c r="CY76" i="1"/>
  <c r="CQ76" i="1"/>
  <c r="BZ76" i="1"/>
  <c r="BQ76" i="1"/>
  <c r="AZ76" i="1"/>
  <c r="AQ76" i="1"/>
  <c r="AI76" i="1"/>
  <c r="AA76" i="1"/>
  <c r="C76" i="1"/>
  <c r="FW76" i="1"/>
  <c r="FO76" i="1"/>
  <c r="FF76" i="1"/>
  <c r="EO76" i="1"/>
  <c r="EP76" i="1" s="1" a="1"/>
  <c r="EP76" i="1" s="1"/>
  <c r="EF76" i="1"/>
  <c r="DX76" i="1"/>
  <c r="DO76" i="1"/>
  <c r="DG76" i="1"/>
  <c r="CX76" i="1"/>
  <c r="CG76" i="1"/>
  <c r="CH76" i="1" s="1" a="1"/>
  <c r="CH76" i="1" s="1"/>
  <c r="BX76" i="1"/>
  <c r="BP76" i="1"/>
  <c r="BG76" i="1"/>
  <c r="AY76" i="1"/>
  <c r="AP76" i="1"/>
  <c r="R76" i="1"/>
  <c r="J76" i="1"/>
  <c r="K76" i="1" s="1" a="1"/>
  <c r="K76" i="1" s="1"/>
  <c r="FV76" i="1"/>
  <c r="FN76" i="1"/>
  <c r="EW76" i="1"/>
  <c r="EN76" i="1"/>
  <c r="DW76" i="1"/>
  <c r="DN76" i="1"/>
  <c r="DF76" i="1"/>
  <c r="CO76" i="1"/>
  <c r="CF76" i="1"/>
  <c r="BO76" i="1"/>
  <c r="BF76" i="1"/>
  <c r="AX76" i="1"/>
  <c r="AG76" i="1"/>
  <c r="Y76" i="1"/>
  <c r="Z76" i="1" s="1" a="1"/>
  <c r="Z76" i="1" s="1"/>
  <c r="Q76" i="1"/>
  <c r="AU76" i="1" s="1"/>
  <c r="BY76" i="1" s="1"/>
  <c r="DC76" i="1" s="1"/>
  <c r="EG76" i="1" s="1"/>
  <c r="FK76" i="1" s="1"/>
  <c r="I76" i="1"/>
  <c r="GC75" i="1"/>
  <c r="FZ75" i="1"/>
  <c r="GD75" i="1"/>
  <c r="B77" i="1"/>
  <c r="D77" i="1" s="1" a="1"/>
  <c r="D77" i="1" s="1"/>
  <c r="A76" i="1"/>
  <c r="CJ8" i="1" l="1"/>
  <c r="CK8" i="1"/>
  <c r="EI77" i="1" a="1"/>
  <c r="EI77" i="1" s="1"/>
  <c r="FM77" i="1" a="1"/>
  <c r="FM77" i="1" s="1"/>
  <c r="BU8" i="1"/>
  <c r="BV8" i="1"/>
  <c r="EX77" i="1" a="1"/>
  <c r="EX77" i="1" s="1"/>
  <c r="DE77" i="1" a="1"/>
  <c r="DE77" i="1" s="1"/>
  <c r="DT77" i="1" a="1"/>
  <c r="DT77" i="1" s="1"/>
  <c r="DD8" i="1"/>
  <c r="CV8" i="1"/>
  <c r="CW8" i="1" s="1" a="1"/>
  <c r="CW8" i="1" s="1"/>
  <c r="DA8" i="1"/>
  <c r="CA77" i="1" a="1"/>
  <c r="CA77" i="1" s="1"/>
  <c r="CP77" i="1" a="1"/>
  <c r="CP77" i="1" s="1"/>
  <c r="AW77" i="1" a="1"/>
  <c r="AW77" i="1" s="1"/>
  <c r="BL77" i="1" a="1"/>
  <c r="BL77" i="1" s="1"/>
  <c r="S77" i="1" a="1"/>
  <c r="S77" i="1" s="1"/>
  <c r="AH77" i="1" a="1"/>
  <c r="AH77" i="1" s="1"/>
  <c r="GA76" i="1"/>
  <c r="GB76" i="1"/>
  <c r="ET77" i="1"/>
  <c r="FI77" i="1"/>
  <c r="FX77" i="1"/>
  <c r="EE77" i="1"/>
  <c r="DA77" i="1"/>
  <c r="CL77" i="1"/>
  <c r="O77" i="1"/>
  <c r="AS77" i="1"/>
  <c r="BH77" i="1"/>
  <c r="AD77" i="1"/>
  <c r="DP77" i="1"/>
  <c r="BW77" i="1"/>
  <c r="GC76" i="1"/>
  <c r="FZ76" i="1"/>
  <c r="GD76" i="1"/>
  <c r="FS77" i="1"/>
  <c r="FT77" i="1" s="1" a="1"/>
  <c r="FT77" i="1" s="1"/>
  <c r="FJ77" i="1"/>
  <c r="FB77" i="1"/>
  <c r="ES77" i="1"/>
  <c r="EK77" i="1"/>
  <c r="EB77" i="1"/>
  <c r="DK77" i="1"/>
  <c r="DL77" i="1" s="1" a="1"/>
  <c r="DL77" i="1" s="1"/>
  <c r="DB77" i="1"/>
  <c r="CT77" i="1"/>
  <c r="CK77" i="1"/>
  <c r="CC77" i="1"/>
  <c r="BT77" i="1"/>
  <c r="BC77" i="1"/>
  <c r="BD77" i="1" s="1" a="1"/>
  <c r="BD77" i="1" s="1"/>
  <c r="AT77" i="1"/>
  <c r="AL77" i="1"/>
  <c r="V77" i="1"/>
  <c r="N77" i="1"/>
  <c r="F77" i="1"/>
  <c r="FR77" i="1"/>
  <c r="FA77" i="1"/>
  <c r="ER77" i="1"/>
  <c r="EJ77" i="1"/>
  <c r="DS77" i="1"/>
  <c r="DJ77" i="1"/>
  <c r="CS77" i="1"/>
  <c r="CJ77" i="1"/>
  <c r="CB77" i="1"/>
  <c r="BK77" i="1"/>
  <c r="BB77" i="1"/>
  <c r="AK77" i="1"/>
  <c r="AC77" i="1"/>
  <c r="U77" i="1"/>
  <c r="M77" i="1"/>
  <c r="E77" i="1"/>
  <c r="FY77" i="1"/>
  <c r="FQ77" i="1"/>
  <c r="FH77" i="1"/>
  <c r="EZ77" i="1"/>
  <c r="EQ77" i="1"/>
  <c r="DZ77" i="1"/>
  <c r="EA77" i="1" s="1" a="1"/>
  <c r="EA77" i="1" s="1"/>
  <c r="DQ77" i="1"/>
  <c r="DI77" i="1"/>
  <c r="CZ77" i="1"/>
  <c r="CR77" i="1"/>
  <c r="CI77" i="1"/>
  <c r="BR77" i="1"/>
  <c r="BS77" i="1" s="1" a="1"/>
  <c r="BS77" i="1" s="1"/>
  <c r="BI77" i="1"/>
  <c r="BA77" i="1"/>
  <c r="AR77" i="1"/>
  <c r="AJ77" i="1"/>
  <c r="AB77" i="1"/>
  <c r="T77" i="1"/>
  <c r="L77" i="1"/>
  <c r="FP77" i="1"/>
  <c r="FG77" i="1"/>
  <c r="EY77" i="1"/>
  <c r="EH77" i="1"/>
  <c r="DY77" i="1"/>
  <c r="DH77" i="1"/>
  <c r="CY77" i="1"/>
  <c r="CQ77" i="1"/>
  <c r="BZ77" i="1"/>
  <c r="BQ77" i="1"/>
  <c r="AZ77" i="1"/>
  <c r="AQ77" i="1"/>
  <c r="AI77" i="1"/>
  <c r="AA77" i="1"/>
  <c r="C77" i="1"/>
  <c r="FW77" i="1"/>
  <c r="FO77" i="1"/>
  <c r="FF77" i="1"/>
  <c r="EO77" i="1"/>
  <c r="EP77" i="1" s="1" a="1"/>
  <c r="EP77" i="1" s="1"/>
  <c r="EF77" i="1"/>
  <c r="DX77" i="1"/>
  <c r="DO77" i="1"/>
  <c r="DG77" i="1"/>
  <c r="CX77" i="1"/>
  <c r="CG77" i="1"/>
  <c r="CH77" i="1" s="1" a="1"/>
  <c r="CH77" i="1" s="1"/>
  <c r="BX77" i="1"/>
  <c r="BP77" i="1"/>
  <c r="BG77" i="1"/>
  <c r="AY77" i="1"/>
  <c r="AP77" i="1"/>
  <c r="R77" i="1"/>
  <c r="J77" i="1"/>
  <c r="K77" i="1" s="1" a="1"/>
  <c r="K77" i="1" s="1"/>
  <c r="FV77" i="1"/>
  <c r="FN77" i="1"/>
  <c r="EW77" i="1"/>
  <c r="EN77" i="1"/>
  <c r="DW77" i="1"/>
  <c r="DN77" i="1"/>
  <c r="DF77" i="1"/>
  <c r="CO77" i="1"/>
  <c r="CF77" i="1"/>
  <c r="BO77" i="1"/>
  <c r="BF77" i="1"/>
  <c r="AX77" i="1"/>
  <c r="AG77" i="1"/>
  <c r="Y77" i="1"/>
  <c r="Z77" i="1" s="1" a="1"/>
  <c r="Z77" i="1" s="1"/>
  <c r="Q77" i="1"/>
  <c r="AU77" i="1" s="1"/>
  <c r="BY77" i="1" s="1"/>
  <c r="DC77" i="1" s="1"/>
  <c r="EG77" i="1" s="1"/>
  <c r="FK77" i="1" s="1"/>
  <c r="I77" i="1"/>
  <c r="FU77" i="1"/>
  <c r="FD77" i="1"/>
  <c r="FE77" i="1" s="1" a="1"/>
  <c r="FE77" i="1" s="1"/>
  <c r="EU77" i="1"/>
  <c r="EM77" i="1"/>
  <c r="ED77" i="1"/>
  <c r="DV77" i="1"/>
  <c r="DM77" i="1"/>
  <c r="CV77" i="1"/>
  <c r="CW77" i="1" s="1" a="1"/>
  <c r="CW77" i="1" s="1"/>
  <c r="CM77" i="1"/>
  <c r="CE77" i="1"/>
  <c r="BV77" i="1"/>
  <c r="BN77" i="1"/>
  <c r="BE77" i="1"/>
  <c r="AN77" i="1"/>
  <c r="AO77" i="1" s="1" a="1"/>
  <c r="AO77" i="1" s="1"/>
  <c r="AF77" i="1"/>
  <c r="BJ77" i="1" s="1"/>
  <c r="CN77" i="1" s="1"/>
  <c r="DR77" i="1" s="1"/>
  <c r="EV77" i="1" s="1"/>
  <c r="X77" i="1"/>
  <c r="P77" i="1"/>
  <c r="H77" i="1"/>
  <c r="FL77" i="1"/>
  <c r="FC77" i="1"/>
  <c r="EL77" i="1"/>
  <c r="EC77" i="1"/>
  <c r="DU77" i="1"/>
  <c r="DD77" i="1"/>
  <c r="CU77" i="1"/>
  <c r="CD77" i="1"/>
  <c r="BU77" i="1"/>
  <c r="BM77" i="1"/>
  <c r="AV77" i="1"/>
  <c r="AM77" i="1"/>
  <c r="AE77" i="1"/>
  <c r="W77" i="1"/>
  <c r="G77" i="1"/>
  <c r="B78" i="1"/>
  <c r="D78" i="1" s="1" a="1"/>
  <c r="D78" i="1" s="1"/>
  <c r="A77" i="1"/>
  <c r="EI78" i="1" l="1" a="1"/>
  <c r="EI78" i="1" s="1"/>
  <c r="FM78" i="1" a="1"/>
  <c r="FM78" i="1" s="1"/>
  <c r="EX78" i="1" a="1"/>
  <c r="EX78" i="1" s="1"/>
  <c r="DE78" i="1" a="1"/>
  <c r="DE78" i="1" s="1"/>
  <c r="DT78" i="1" a="1"/>
  <c r="DT78" i="1" s="1"/>
  <c r="CX8" i="1"/>
  <c r="DE8" i="1" a="1"/>
  <c r="DE8" i="1" s="1"/>
  <c r="CA78" i="1" a="1"/>
  <c r="CA78" i="1" s="1"/>
  <c r="CP78" i="1" a="1"/>
  <c r="CP78" i="1" s="1"/>
  <c r="AW78" i="1" a="1"/>
  <c r="AW78" i="1" s="1"/>
  <c r="BL78" i="1" a="1"/>
  <c r="BL78" i="1" s="1"/>
  <c r="S78" i="1" a="1"/>
  <c r="S78" i="1" s="1"/>
  <c r="AH78" i="1" a="1"/>
  <c r="AH78" i="1" s="1"/>
  <c r="GA77" i="1"/>
  <c r="GB77" i="1"/>
  <c r="FI78" i="1"/>
  <c r="FX78" i="1"/>
  <c r="DA78" i="1"/>
  <c r="ET78" i="1"/>
  <c r="DP78" i="1"/>
  <c r="EE78" i="1"/>
  <c r="O78" i="1"/>
  <c r="BH78" i="1"/>
  <c r="AD78" i="1"/>
  <c r="BW78" i="1"/>
  <c r="AS78" i="1"/>
  <c r="CL78" i="1"/>
  <c r="FZ77" i="1"/>
  <c r="GD77" i="1"/>
  <c r="GC77" i="1"/>
  <c r="FY78" i="1"/>
  <c r="FQ78" i="1"/>
  <c r="FH78" i="1"/>
  <c r="EZ78" i="1"/>
  <c r="EQ78" i="1"/>
  <c r="DZ78" i="1"/>
  <c r="EA78" i="1" s="1" a="1"/>
  <c r="EA78" i="1" s="1"/>
  <c r="DQ78" i="1"/>
  <c r="DI78" i="1"/>
  <c r="CZ78" i="1"/>
  <c r="CR78" i="1"/>
  <c r="CI78" i="1"/>
  <c r="BR78" i="1"/>
  <c r="BS78" i="1" s="1" a="1"/>
  <c r="BS78" i="1" s="1"/>
  <c r="BI78" i="1"/>
  <c r="BA78" i="1"/>
  <c r="AR78" i="1"/>
  <c r="AJ78" i="1"/>
  <c r="AB78" i="1"/>
  <c r="T78" i="1"/>
  <c r="L78" i="1"/>
  <c r="FP78" i="1"/>
  <c r="FG78" i="1"/>
  <c r="EY78" i="1"/>
  <c r="EH78" i="1"/>
  <c r="DY78" i="1"/>
  <c r="DH78" i="1"/>
  <c r="CY78" i="1"/>
  <c r="CQ78" i="1"/>
  <c r="BZ78" i="1"/>
  <c r="BQ78" i="1"/>
  <c r="AZ78" i="1"/>
  <c r="AQ78" i="1"/>
  <c r="AI78" i="1"/>
  <c r="AA78" i="1"/>
  <c r="C78" i="1"/>
  <c r="FW78" i="1"/>
  <c r="FO78" i="1"/>
  <c r="FF78" i="1"/>
  <c r="EO78" i="1"/>
  <c r="EP78" i="1" s="1" a="1"/>
  <c r="EP78" i="1" s="1"/>
  <c r="EF78" i="1"/>
  <c r="DX78" i="1"/>
  <c r="DO78" i="1"/>
  <c r="DG78" i="1"/>
  <c r="CX78" i="1"/>
  <c r="CG78" i="1"/>
  <c r="CH78" i="1" s="1" a="1"/>
  <c r="CH78" i="1" s="1"/>
  <c r="BX78" i="1"/>
  <c r="BP78" i="1"/>
  <c r="BG78" i="1"/>
  <c r="AY78" i="1"/>
  <c r="AP78" i="1"/>
  <c r="R78" i="1"/>
  <c r="J78" i="1"/>
  <c r="K78" i="1" s="1" a="1"/>
  <c r="K78" i="1" s="1"/>
  <c r="FV78" i="1"/>
  <c r="FN78" i="1"/>
  <c r="EW78" i="1"/>
  <c r="EN78" i="1"/>
  <c r="DW78" i="1"/>
  <c r="DN78" i="1"/>
  <c r="DF78" i="1"/>
  <c r="CO78" i="1"/>
  <c r="CF78" i="1"/>
  <c r="BO78" i="1"/>
  <c r="BF78" i="1"/>
  <c r="AX78" i="1"/>
  <c r="AG78" i="1"/>
  <c r="Y78" i="1"/>
  <c r="Z78" i="1" s="1" a="1"/>
  <c r="Z78" i="1" s="1"/>
  <c r="Q78" i="1"/>
  <c r="AU78" i="1" s="1"/>
  <c r="BY78" i="1" s="1"/>
  <c r="DC78" i="1" s="1"/>
  <c r="EG78" i="1" s="1"/>
  <c r="FK78" i="1" s="1"/>
  <c r="I78" i="1"/>
  <c r="FU78" i="1"/>
  <c r="FD78" i="1"/>
  <c r="FE78" i="1" s="1" a="1"/>
  <c r="FE78" i="1" s="1"/>
  <c r="EU78" i="1"/>
  <c r="EM78" i="1"/>
  <c r="ED78" i="1"/>
  <c r="DV78" i="1"/>
  <c r="DM78" i="1"/>
  <c r="CV78" i="1"/>
  <c r="CW78" i="1" s="1" a="1"/>
  <c r="CW78" i="1" s="1"/>
  <c r="CM78" i="1"/>
  <c r="CE78" i="1"/>
  <c r="BV78" i="1"/>
  <c r="BN78" i="1"/>
  <c r="BE78" i="1"/>
  <c r="AN78" i="1"/>
  <c r="AO78" i="1" s="1" a="1"/>
  <c r="AO78" i="1" s="1"/>
  <c r="AF78" i="1"/>
  <c r="BJ78" i="1" s="1"/>
  <c r="CN78" i="1" s="1"/>
  <c r="DR78" i="1" s="1"/>
  <c r="EV78" i="1" s="1"/>
  <c r="X78" i="1"/>
  <c r="P78" i="1"/>
  <c r="H78" i="1"/>
  <c r="FL78" i="1"/>
  <c r="FC78" i="1"/>
  <c r="EL78" i="1"/>
  <c r="EC78" i="1"/>
  <c r="DU78" i="1"/>
  <c r="DD78" i="1"/>
  <c r="CU78" i="1"/>
  <c r="CD78" i="1"/>
  <c r="BU78" i="1"/>
  <c r="BM78" i="1"/>
  <c r="AV78" i="1"/>
  <c r="AM78" i="1"/>
  <c r="AE78" i="1"/>
  <c r="W78" i="1"/>
  <c r="G78" i="1"/>
  <c r="FS78" i="1"/>
  <c r="FT78" i="1" s="1" a="1"/>
  <c r="FT78" i="1" s="1"/>
  <c r="FJ78" i="1"/>
  <c r="FB78" i="1"/>
  <c r="ES78" i="1"/>
  <c r="EK78" i="1"/>
  <c r="EB78" i="1"/>
  <c r="DK78" i="1"/>
  <c r="DL78" i="1" s="1" a="1"/>
  <c r="DL78" i="1" s="1"/>
  <c r="DB78" i="1"/>
  <c r="CT78" i="1"/>
  <c r="CK78" i="1"/>
  <c r="CC78" i="1"/>
  <c r="BT78" i="1"/>
  <c r="BC78" i="1"/>
  <c r="BD78" i="1" s="1" a="1"/>
  <c r="BD78" i="1" s="1"/>
  <c r="AT78" i="1"/>
  <c r="AL78" i="1"/>
  <c r="V78" i="1"/>
  <c r="N78" i="1"/>
  <c r="F78" i="1"/>
  <c r="FR78" i="1"/>
  <c r="FA78" i="1"/>
  <c r="ER78" i="1"/>
  <c r="EJ78" i="1"/>
  <c r="DS78" i="1"/>
  <c r="DJ78" i="1"/>
  <c r="CS78" i="1"/>
  <c r="CJ78" i="1"/>
  <c r="CB78" i="1"/>
  <c r="BK78" i="1"/>
  <c r="BB78" i="1"/>
  <c r="AK78" i="1"/>
  <c r="AC78" i="1"/>
  <c r="U78" i="1"/>
  <c r="M78" i="1"/>
  <c r="E78" i="1"/>
  <c r="B79" i="1"/>
  <c r="D79" i="1" s="1" a="1"/>
  <c r="D79" i="1" s="1"/>
  <c r="A78" i="1"/>
  <c r="EI79" i="1" l="1" a="1"/>
  <c r="EI79" i="1" s="1"/>
  <c r="FM79" i="1" a="1"/>
  <c r="FM79" i="1" s="1"/>
  <c r="EX79" i="1" a="1"/>
  <c r="EX79" i="1" s="1"/>
  <c r="DE79" i="1" a="1"/>
  <c r="DE79" i="1" s="1"/>
  <c r="DT79" i="1" a="1"/>
  <c r="DT79" i="1" s="1"/>
  <c r="CZ8" i="1"/>
  <c r="CY8" i="1"/>
  <c r="DF8" i="1"/>
  <c r="DG8" i="1" s="1"/>
  <c r="DR8" i="1" s="1"/>
  <c r="CA79" i="1" a="1"/>
  <c r="CA79" i="1" s="1"/>
  <c r="CP79" i="1" a="1"/>
  <c r="CP79" i="1" s="1"/>
  <c r="AW79" i="1" a="1"/>
  <c r="AW79" i="1" s="1"/>
  <c r="BL79" i="1" a="1"/>
  <c r="BL79" i="1" s="1"/>
  <c r="S79" i="1" a="1"/>
  <c r="S79" i="1" s="1"/>
  <c r="AH79" i="1" a="1"/>
  <c r="AH79" i="1" s="1"/>
  <c r="GA78" i="1"/>
  <c r="GB78" i="1"/>
  <c r="FI79" i="1"/>
  <c r="FX79" i="1"/>
  <c r="ET79" i="1"/>
  <c r="DA79" i="1"/>
  <c r="DP79" i="1"/>
  <c r="EE79" i="1"/>
  <c r="BH79" i="1"/>
  <c r="AD79" i="1"/>
  <c r="BW79" i="1"/>
  <c r="AS79" i="1"/>
  <c r="O79" i="1"/>
  <c r="CL79" i="1"/>
  <c r="GD78" i="1"/>
  <c r="GC78" i="1"/>
  <c r="FZ78" i="1"/>
  <c r="FW79" i="1"/>
  <c r="FO79" i="1"/>
  <c r="FF79" i="1"/>
  <c r="EO79" i="1"/>
  <c r="EP79" i="1" s="1" a="1"/>
  <c r="EP79" i="1" s="1"/>
  <c r="EF79" i="1"/>
  <c r="DX79" i="1"/>
  <c r="DO79" i="1"/>
  <c r="DG79" i="1"/>
  <c r="CX79" i="1"/>
  <c r="CG79" i="1"/>
  <c r="CH79" i="1" s="1" a="1"/>
  <c r="CH79" i="1" s="1"/>
  <c r="BX79" i="1"/>
  <c r="BP79" i="1"/>
  <c r="BG79" i="1"/>
  <c r="AY79" i="1"/>
  <c r="AP79" i="1"/>
  <c r="R79" i="1"/>
  <c r="J79" i="1"/>
  <c r="K79" i="1" s="1" a="1"/>
  <c r="K79" i="1" s="1"/>
  <c r="FV79" i="1"/>
  <c r="FN79" i="1"/>
  <c r="EW79" i="1"/>
  <c r="EN79" i="1"/>
  <c r="DW79" i="1"/>
  <c r="DN79" i="1"/>
  <c r="DF79" i="1"/>
  <c r="CO79" i="1"/>
  <c r="CF79" i="1"/>
  <c r="BO79" i="1"/>
  <c r="BF79" i="1"/>
  <c r="AX79" i="1"/>
  <c r="AG79" i="1"/>
  <c r="Y79" i="1"/>
  <c r="Z79" i="1" s="1" a="1"/>
  <c r="Z79" i="1" s="1"/>
  <c r="Q79" i="1"/>
  <c r="AU79" i="1" s="1"/>
  <c r="BY79" i="1" s="1"/>
  <c r="DC79" i="1" s="1"/>
  <c r="EG79" i="1" s="1"/>
  <c r="FK79" i="1" s="1"/>
  <c r="I79" i="1"/>
  <c r="FU79" i="1"/>
  <c r="FD79" i="1"/>
  <c r="FE79" i="1" s="1" a="1"/>
  <c r="FE79" i="1" s="1"/>
  <c r="EU79" i="1"/>
  <c r="EM79" i="1"/>
  <c r="ED79" i="1"/>
  <c r="DV79" i="1"/>
  <c r="DM79" i="1"/>
  <c r="CV79" i="1"/>
  <c r="CW79" i="1" s="1" a="1"/>
  <c r="CW79" i="1" s="1"/>
  <c r="CM79" i="1"/>
  <c r="CE79" i="1"/>
  <c r="BV79" i="1"/>
  <c r="BN79" i="1"/>
  <c r="BE79" i="1"/>
  <c r="AN79" i="1"/>
  <c r="AO79" i="1" s="1" a="1"/>
  <c r="AO79" i="1" s="1"/>
  <c r="AF79" i="1"/>
  <c r="BJ79" i="1" s="1"/>
  <c r="CN79" i="1" s="1"/>
  <c r="DR79" i="1" s="1"/>
  <c r="EV79" i="1" s="1"/>
  <c r="X79" i="1"/>
  <c r="P79" i="1"/>
  <c r="H79" i="1"/>
  <c r="FL79" i="1"/>
  <c r="FC79" i="1"/>
  <c r="EL79" i="1"/>
  <c r="EC79" i="1"/>
  <c r="DU79" i="1"/>
  <c r="DD79" i="1"/>
  <c r="CU79" i="1"/>
  <c r="CD79" i="1"/>
  <c r="BU79" i="1"/>
  <c r="BM79" i="1"/>
  <c r="AV79" i="1"/>
  <c r="AM79" i="1"/>
  <c r="AE79" i="1"/>
  <c r="W79" i="1"/>
  <c r="G79" i="1"/>
  <c r="FS79" i="1"/>
  <c r="FT79" i="1" s="1" a="1"/>
  <c r="FT79" i="1" s="1"/>
  <c r="FJ79" i="1"/>
  <c r="FB79" i="1"/>
  <c r="ES79" i="1"/>
  <c r="EK79" i="1"/>
  <c r="EB79" i="1"/>
  <c r="DK79" i="1"/>
  <c r="DL79" i="1" s="1" a="1"/>
  <c r="DL79" i="1" s="1"/>
  <c r="DB79" i="1"/>
  <c r="CT79" i="1"/>
  <c r="CK79" i="1"/>
  <c r="CC79" i="1"/>
  <c r="BT79" i="1"/>
  <c r="BC79" i="1"/>
  <c r="BD79" i="1" s="1" a="1"/>
  <c r="BD79" i="1" s="1"/>
  <c r="AT79" i="1"/>
  <c r="AL79" i="1"/>
  <c r="V79" i="1"/>
  <c r="N79" i="1"/>
  <c r="F79" i="1"/>
  <c r="FR79" i="1"/>
  <c r="FA79" i="1"/>
  <c r="ER79" i="1"/>
  <c r="EJ79" i="1"/>
  <c r="DS79" i="1"/>
  <c r="DJ79" i="1"/>
  <c r="CS79" i="1"/>
  <c r="CJ79" i="1"/>
  <c r="CB79" i="1"/>
  <c r="BK79" i="1"/>
  <c r="BB79" i="1"/>
  <c r="AK79" i="1"/>
  <c r="AC79" i="1"/>
  <c r="U79" i="1"/>
  <c r="M79" i="1"/>
  <c r="E79" i="1"/>
  <c r="FY79" i="1"/>
  <c r="FQ79" i="1"/>
  <c r="FH79" i="1"/>
  <c r="EZ79" i="1"/>
  <c r="EQ79" i="1"/>
  <c r="DZ79" i="1"/>
  <c r="EA79" i="1" s="1" a="1"/>
  <c r="EA79" i="1" s="1"/>
  <c r="DQ79" i="1"/>
  <c r="DI79" i="1"/>
  <c r="CZ79" i="1"/>
  <c r="CR79" i="1"/>
  <c r="CI79" i="1"/>
  <c r="BR79" i="1"/>
  <c r="BS79" i="1" s="1" a="1"/>
  <c r="BS79" i="1" s="1"/>
  <c r="BI79" i="1"/>
  <c r="BA79" i="1"/>
  <c r="AR79" i="1"/>
  <c r="AJ79" i="1"/>
  <c r="AB79" i="1"/>
  <c r="T79" i="1"/>
  <c r="L79" i="1"/>
  <c r="FP79" i="1"/>
  <c r="FG79" i="1"/>
  <c r="EY79" i="1"/>
  <c r="EH79" i="1"/>
  <c r="DY79" i="1"/>
  <c r="DH79" i="1"/>
  <c r="CY79" i="1"/>
  <c r="CQ79" i="1"/>
  <c r="BZ79" i="1"/>
  <c r="BQ79" i="1"/>
  <c r="AZ79" i="1"/>
  <c r="AQ79" i="1"/>
  <c r="AI79" i="1"/>
  <c r="AA79" i="1"/>
  <c r="C79" i="1"/>
  <c r="B80" i="1"/>
  <c r="D80" i="1" s="1" a="1"/>
  <c r="D80" i="1" s="1"/>
  <c r="A79" i="1"/>
  <c r="EI80" i="1" l="1" a="1"/>
  <c r="EI80" i="1" s="1"/>
  <c r="FM80" i="1" a="1"/>
  <c r="FM80" i="1" s="1"/>
  <c r="EX80" i="1" a="1"/>
  <c r="EX80" i="1" s="1"/>
  <c r="DE80" i="1" a="1"/>
  <c r="DE80" i="1" s="1"/>
  <c r="DT80" i="1" a="1"/>
  <c r="DT80" i="1" s="1"/>
  <c r="DK8" i="1"/>
  <c r="DP8" i="1"/>
  <c r="DS8" i="1"/>
  <c r="DT8" i="1" s="1" a="1"/>
  <c r="DT8" i="1" s="1"/>
  <c r="CA80" i="1" a="1"/>
  <c r="CA80" i="1" s="1"/>
  <c r="CP80" i="1" a="1"/>
  <c r="CP80" i="1" s="1"/>
  <c r="AW80" i="1" a="1"/>
  <c r="AW80" i="1" s="1"/>
  <c r="BL80" i="1" a="1"/>
  <c r="BL80" i="1" s="1"/>
  <c r="S80" i="1" a="1"/>
  <c r="S80" i="1" s="1"/>
  <c r="AH80" i="1" a="1"/>
  <c r="AH80" i="1" s="1"/>
  <c r="GA79" i="1"/>
  <c r="GB79" i="1"/>
  <c r="FI80" i="1"/>
  <c r="FX80" i="1"/>
  <c r="ET80" i="1"/>
  <c r="DP80" i="1"/>
  <c r="DA80" i="1"/>
  <c r="EE80" i="1"/>
  <c r="AD80" i="1"/>
  <c r="BW80" i="1"/>
  <c r="BH80" i="1"/>
  <c r="AS80" i="1"/>
  <c r="CL80" i="1"/>
  <c r="O80" i="1"/>
  <c r="FU80" i="1"/>
  <c r="FD80" i="1"/>
  <c r="FE80" i="1" s="1" a="1"/>
  <c r="FE80" i="1" s="1"/>
  <c r="EU80" i="1"/>
  <c r="EM80" i="1"/>
  <c r="ED80" i="1"/>
  <c r="DV80" i="1"/>
  <c r="DM80" i="1"/>
  <c r="CV80" i="1"/>
  <c r="CW80" i="1" s="1" a="1"/>
  <c r="CW80" i="1" s="1"/>
  <c r="CM80" i="1"/>
  <c r="CE80" i="1"/>
  <c r="BV80" i="1"/>
  <c r="BN80" i="1"/>
  <c r="BE80" i="1"/>
  <c r="AN80" i="1"/>
  <c r="AO80" i="1" s="1" a="1"/>
  <c r="AO80" i="1" s="1"/>
  <c r="AF80" i="1"/>
  <c r="BJ80" i="1" s="1"/>
  <c r="CN80" i="1" s="1"/>
  <c r="DR80" i="1" s="1"/>
  <c r="EV80" i="1" s="1"/>
  <c r="X80" i="1"/>
  <c r="P80" i="1"/>
  <c r="H80" i="1"/>
  <c r="FL80" i="1"/>
  <c r="FC80" i="1"/>
  <c r="EL80" i="1"/>
  <c r="EC80" i="1"/>
  <c r="DU80" i="1"/>
  <c r="DD80" i="1"/>
  <c r="CU80" i="1"/>
  <c r="CD80" i="1"/>
  <c r="BU80" i="1"/>
  <c r="BM80" i="1"/>
  <c r="AV80" i="1"/>
  <c r="AM80" i="1"/>
  <c r="AE80" i="1"/>
  <c r="W80" i="1"/>
  <c r="G80" i="1"/>
  <c r="FS80" i="1"/>
  <c r="FT80" i="1" s="1" a="1"/>
  <c r="FT80" i="1" s="1"/>
  <c r="FJ80" i="1"/>
  <c r="FB80" i="1"/>
  <c r="ES80" i="1"/>
  <c r="EK80" i="1"/>
  <c r="EB80" i="1"/>
  <c r="DK80" i="1"/>
  <c r="DL80" i="1" s="1" a="1"/>
  <c r="DL80" i="1" s="1"/>
  <c r="DB80" i="1"/>
  <c r="CT80" i="1"/>
  <c r="CK80" i="1"/>
  <c r="CC80" i="1"/>
  <c r="BT80" i="1"/>
  <c r="BC80" i="1"/>
  <c r="BD80" i="1" s="1" a="1"/>
  <c r="BD80" i="1" s="1"/>
  <c r="AT80" i="1"/>
  <c r="AL80" i="1"/>
  <c r="V80" i="1"/>
  <c r="N80" i="1"/>
  <c r="F80" i="1"/>
  <c r="FR80" i="1"/>
  <c r="FA80" i="1"/>
  <c r="ER80" i="1"/>
  <c r="EJ80" i="1"/>
  <c r="DS80" i="1"/>
  <c r="DJ80" i="1"/>
  <c r="CS80" i="1"/>
  <c r="CJ80" i="1"/>
  <c r="CB80" i="1"/>
  <c r="BK80" i="1"/>
  <c r="BB80" i="1"/>
  <c r="AK80" i="1"/>
  <c r="AC80" i="1"/>
  <c r="U80" i="1"/>
  <c r="M80" i="1"/>
  <c r="E80" i="1"/>
  <c r="FY80" i="1"/>
  <c r="FQ80" i="1"/>
  <c r="FH80" i="1"/>
  <c r="EZ80" i="1"/>
  <c r="EQ80" i="1"/>
  <c r="DZ80" i="1"/>
  <c r="EA80" i="1" s="1" a="1"/>
  <c r="EA80" i="1" s="1"/>
  <c r="DQ80" i="1"/>
  <c r="DI80" i="1"/>
  <c r="CZ80" i="1"/>
  <c r="CR80" i="1"/>
  <c r="CI80" i="1"/>
  <c r="BR80" i="1"/>
  <c r="BS80" i="1" s="1" a="1"/>
  <c r="BS80" i="1" s="1"/>
  <c r="BI80" i="1"/>
  <c r="BA80" i="1"/>
  <c r="AR80" i="1"/>
  <c r="AJ80" i="1"/>
  <c r="AB80" i="1"/>
  <c r="T80" i="1"/>
  <c r="L80" i="1"/>
  <c r="FP80" i="1"/>
  <c r="FG80" i="1"/>
  <c r="EY80" i="1"/>
  <c r="EH80" i="1"/>
  <c r="DY80" i="1"/>
  <c r="DH80" i="1"/>
  <c r="CY80" i="1"/>
  <c r="CQ80" i="1"/>
  <c r="BZ80" i="1"/>
  <c r="BQ80" i="1"/>
  <c r="AZ80" i="1"/>
  <c r="AQ80" i="1"/>
  <c r="AI80" i="1"/>
  <c r="AA80" i="1"/>
  <c r="C80" i="1"/>
  <c r="FW80" i="1"/>
  <c r="FO80" i="1"/>
  <c r="FF80" i="1"/>
  <c r="EO80" i="1"/>
  <c r="EP80" i="1" s="1" a="1"/>
  <c r="EP80" i="1" s="1"/>
  <c r="EF80" i="1"/>
  <c r="DX80" i="1"/>
  <c r="DO80" i="1"/>
  <c r="DG80" i="1"/>
  <c r="CX80" i="1"/>
  <c r="CG80" i="1"/>
  <c r="CH80" i="1" s="1" a="1"/>
  <c r="CH80" i="1" s="1"/>
  <c r="BX80" i="1"/>
  <c r="BP80" i="1"/>
  <c r="BG80" i="1"/>
  <c r="AY80" i="1"/>
  <c r="AP80" i="1"/>
  <c r="R80" i="1"/>
  <c r="J80" i="1"/>
  <c r="K80" i="1" s="1" a="1"/>
  <c r="K80" i="1" s="1"/>
  <c r="FV80" i="1"/>
  <c r="FN80" i="1"/>
  <c r="EW80" i="1"/>
  <c r="EN80" i="1"/>
  <c r="DW80" i="1"/>
  <c r="DN80" i="1"/>
  <c r="DF80" i="1"/>
  <c r="CO80" i="1"/>
  <c r="CF80" i="1"/>
  <c r="BO80" i="1"/>
  <c r="BF80" i="1"/>
  <c r="AX80" i="1"/>
  <c r="AG80" i="1"/>
  <c r="Y80" i="1"/>
  <c r="Z80" i="1" s="1" a="1"/>
  <c r="Z80" i="1" s="1"/>
  <c r="Q80" i="1"/>
  <c r="AU80" i="1" s="1"/>
  <c r="BY80" i="1" s="1"/>
  <c r="DC80" i="1" s="1"/>
  <c r="EG80" i="1" s="1"/>
  <c r="FK80" i="1" s="1"/>
  <c r="I80" i="1"/>
  <c r="FZ79" i="1"/>
  <c r="GD79" i="1"/>
  <c r="GC79" i="1"/>
  <c r="B81" i="1"/>
  <c r="D81" i="1" s="1" a="1"/>
  <c r="D81" i="1" s="1"/>
  <c r="A80" i="1"/>
  <c r="EI81" i="1" l="1" a="1"/>
  <c r="EI81" i="1" s="1"/>
  <c r="FM81" i="1" a="1"/>
  <c r="FM81" i="1" s="1"/>
  <c r="EX81" i="1" a="1"/>
  <c r="EX81" i="1" s="1"/>
  <c r="DE81" i="1" a="1"/>
  <c r="DE81" i="1" s="1"/>
  <c r="DT81" i="1" a="1"/>
  <c r="DT81" i="1" s="1"/>
  <c r="DU8" i="1"/>
  <c r="DL8" i="1" a="1"/>
  <c r="DL8" i="1" s="1"/>
  <c r="DM8" i="1" s="1"/>
  <c r="CA81" i="1" a="1"/>
  <c r="CA81" i="1" s="1"/>
  <c r="CP81" i="1" a="1"/>
  <c r="CP81" i="1" s="1"/>
  <c r="AW81" i="1" a="1"/>
  <c r="AW81" i="1" s="1"/>
  <c r="BL81" i="1" a="1"/>
  <c r="BL81" i="1" s="1"/>
  <c r="S81" i="1" a="1"/>
  <c r="S81" i="1" s="1"/>
  <c r="AH81" i="1" a="1"/>
  <c r="AH81" i="1" s="1"/>
  <c r="GA80" i="1"/>
  <c r="GB80" i="1"/>
  <c r="FX81" i="1"/>
  <c r="ET81" i="1"/>
  <c r="DP81" i="1"/>
  <c r="EE81" i="1"/>
  <c r="DA81" i="1"/>
  <c r="AD81" i="1"/>
  <c r="BW81" i="1"/>
  <c r="FI81" i="1"/>
  <c r="AS81" i="1"/>
  <c r="CL81" i="1"/>
  <c r="O81" i="1"/>
  <c r="BH81" i="1"/>
  <c r="FS81" i="1"/>
  <c r="FT81" i="1" s="1" a="1"/>
  <c r="FT81" i="1" s="1"/>
  <c r="FJ81" i="1"/>
  <c r="FB81" i="1"/>
  <c r="ES81" i="1"/>
  <c r="EK81" i="1"/>
  <c r="EB81" i="1"/>
  <c r="DK81" i="1"/>
  <c r="DL81" i="1" s="1" a="1"/>
  <c r="DL81" i="1" s="1"/>
  <c r="DB81" i="1"/>
  <c r="CT81" i="1"/>
  <c r="CK81" i="1"/>
  <c r="CC81" i="1"/>
  <c r="BT81" i="1"/>
  <c r="BC81" i="1"/>
  <c r="BD81" i="1" s="1" a="1"/>
  <c r="BD81" i="1" s="1"/>
  <c r="AT81" i="1"/>
  <c r="AL81" i="1"/>
  <c r="V81" i="1"/>
  <c r="N81" i="1"/>
  <c r="F81" i="1"/>
  <c r="FR81" i="1"/>
  <c r="FA81" i="1"/>
  <c r="ER81" i="1"/>
  <c r="EJ81" i="1"/>
  <c r="DS81" i="1"/>
  <c r="DJ81" i="1"/>
  <c r="CS81" i="1"/>
  <c r="CJ81" i="1"/>
  <c r="CB81" i="1"/>
  <c r="BK81" i="1"/>
  <c r="BB81" i="1"/>
  <c r="AK81" i="1"/>
  <c r="AC81" i="1"/>
  <c r="U81" i="1"/>
  <c r="M81" i="1"/>
  <c r="E81" i="1"/>
  <c r="FY81" i="1"/>
  <c r="FQ81" i="1"/>
  <c r="FH81" i="1"/>
  <c r="EZ81" i="1"/>
  <c r="EQ81" i="1"/>
  <c r="DZ81" i="1"/>
  <c r="EA81" i="1" s="1" a="1"/>
  <c r="EA81" i="1" s="1"/>
  <c r="DQ81" i="1"/>
  <c r="DI81" i="1"/>
  <c r="CZ81" i="1"/>
  <c r="CR81" i="1"/>
  <c r="CI81" i="1"/>
  <c r="BR81" i="1"/>
  <c r="BS81" i="1" s="1" a="1"/>
  <c r="BS81" i="1" s="1"/>
  <c r="BI81" i="1"/>
  <c r="BA81" i="1"/>
  <c r="AR81" i="1"/>
  <c r="AJ81" i="1"/>
  <c r="AB81" i="1"/>
  <c r="T81" i="1"/>
  <c r="L81" i="1"/>
  <c r="FP81" i="1"/>
  <c r="FG81" i="1"/>
  <c r="EY81" i="1"/>
  <c r="EH81" i="1"/>
  <c r="DY81" i="1"/>
  <c r="DH81" i="1"/>
  <c r="CY81" i="1"/>
  <c r="CQ81" i="1"/>
  <c r="BZ81" i="1"/>
  <c r="BQ81" i="1"/>
  <c r="AZ81" i="1"/>
  <c r="AQ81" i="1"/>
  <c r="AI81" i="1"/>
  <c r="AA81" i="1"/>
  <c r="C81" i="1"/>
  <c r="FW81" i="1"/>
  <c r="FO81" i="1"/>
  <c r="FF81" i="1"/>
  <c r="EO81" i="1"/>
  <c r="EP81" i="1" s="1" a="1"/>
  <c r="EP81" i="1" s="1"/>
  <c r="EF81" i="1"/>
  <c r="DX81" i="1"/>
  <c r="DO81" i="1"/>
  <c r="DG81" i="1"/>
  <c r="CX81" i="1"/>
  <c r="CG81" i="1"/>
  <c r="CH81" i="1" s="1" a="1"/>
  <c r="CH81" i="1" s="1"/>
  <c r="BX81" i="1"/>
  <c r="BP81" i="1"/>
  <c r="BG81" i="1"/>
  <c r="AY81" i="1"/>
  <c r="AP81" i="1"/>
  <c r="R81" i="1"/>
  <c r="J81" i="1"/>
  <c r="K81" i="1" s="1" a="1"/>
  <c r="K81" i="1" s="1"/>
  <c r="FV81" i="1"/>
  <c r="FN81" i="1"/>
  <c r="EW81" i="1"/>
  <c r="EN81" i="1"/>
  <c r="DW81" i="1"/>
  <c r="DN81" i="1"/>
  <c r="DF81" i="1"/>
  <c r="CO81" i="1"/>
  <c r="CF81" i="1"/>
  <c r="BO81" i="1"/>
  <c r="BF81" i="1"/>
  <c r="AX81" i="1"/>
  <c r="AG81" i="1"/>
  <c r="Y81" i="1"/>
  <c r="Z81" i="1" s="1" a="1"/>
  <c r="Z81" i="1" s="1"/>
  <c r="Q81" i="1"/>
  <c r="AU81" i="1" s="1"/>
  <c r="BY81" i="1" s="1"/>
  <c r="DC81" i="1" s="1"/>
  <c r="EG81" i="1" s="1"/>
  <c r="FK81" i="1" s="1"/>
  <c r="I81" i="1"/>
  <c r="FU81" i="1"/>
  <c r="FD81" i="1"/>
  <c r="FE81" i="1" s="1" a="1"/>
  <c r="FE81" i="1" s="1"/>
  <c r="EU81" i="1"/>
  <c r="EM81" i="1"/>
  <c r="ED81" i="1"/>
  <c r="DV81" i="1"/>
  <c r="DM81" i="1"/>
  <c r="CV81" i="1"/>
  <c r="CW81" i="1" s="1" a="1"/>
  <c r="CW81" i="1" s="1"/>
  <c r="CM81" i="1"/>
  <c r="CE81" i="1"/>
  <c r="BV81" i="1"/>
  <c r="BN81" i="1"/>
  <c r="BE81" i="1"/>
  <c r="AN81" i="1"/>
  <c r="AO81" i="1" s="1" a="1"/>
  <c r="AO81" i="1" s="1"/>
  <c r="AF81" i="1"/>
  <c r="BJ81" i="1" s="1"/>
  <c r="CN81" i="1" s="1"/>
  <c r="DR81" i="1" s="1"/>
  <c r="EV81" i="1" s="1"/>
  <c r="X81" i="1"/>
  <c r="P81" i="1"/>
  <c r="H81" i="1"/>
  <c r="FL81" i="1"/>
  <c r="FC81" i="1"/>
  <c r="EL81" i="1"/>
  <c r="EC81" i="1"/>
  <c r="DU81" i="1"/>
  <c r="DD81" i="1"/>
  <c r="CU81" i="1"/>
  <c r="CD81" i="1"/>
  <c r="BU81" i="1"/>
  <c r="BM81" i="1"/>
  <c r="AV81" i="1"/>
  <c r="AM81" i="1"/>
  <c r="AE81" i="1"/>
  <c r="W81" i="1"/>
  <c r="G81" i="1"/>
  <c r="FZ80" i="1"/>
  <c r="GD80" i="1"/>
  <c r="GC80" i="1"/>
  <c r="B82" i="1"/>
  <c r="D82" i="1" s="1" a="1"/>
  <c r="D82" i="1" s="1"/>
  <c r="A81" i="1"/>
  <c r="EI82" i="1" l="1" a="1"/>
  <c r="EI82" i="1" s="1"/>
  <c r="FM82" i="1" a="1"/>
  <c r="FM82" i="1" s="1"/>
  <c r="EX82" i="1" a="1"/>
  <c r="EX82" i="1" s="1"/>
  <c r="DE82" i="1" a="1"/>
  <c r="DE82" i="1" s="1"/>
  <c r="DT82" i="1" a="1"/>
  <c r="DT82" i="1" s="1"/>
  <c r="DN8" i="1"/>
  <c r="DO8" i="1"/>
  <c r="DV8" i="1"/>
  <c r="EG8" i="1" s="1"/>
  <c r="CA82" i="1" a="1"/>
  <c r="CA82" i="1" s="1"/>
  <c r="CP82" i="1" a="1"/>
  <c r="CP82" i="1" s="1"/>
  <c r="AW82" i="1" a="1"/>
  <c r="AW82" i="1" s="1"/>
  <c r="BL82" i="1" a="1"/>
  <c r="BL82" i="1" s="1"/>
  <c r="S82" i="1" a="1"/>
  <c r="S82" i="1" s="1"/>
  <c r="AH82" i="1" a="1"/>
  <c r="AH82" i="1" s="1"/>
  <c r="GA81" i="1"/>
  <c r="GB81" i="1"/>
  <c r="FX82" i="1"/>
  <c r="ET82" i="1"/>
  <c r="FI82" i="1"/>
  <c r="DP82" i="1"/>
  <c r="EE82" i="1"/>
  <c r="BW82" i="1"/>
  <c r="AS82" i="1"/>
  <c r="CL82" i="1"/>
  <c r="O82" i="1"/>
  <c r="DA82" i="1"/>
  <c r="BH82" i="1"/>
  <c r="AD82" i="1"/>
  <c r="GC81" i="1"/>
  <c r="FZ81" i="1"/>
  <c r="GD81" i="1"/>
  <c r="FY82" i="1"/>
  <c r="FQ82" i="1"/>
  <c r="FH82" i="1"/>
  <c r="EZ82" i="1"/>
  <c r="EQ82" i="1"/>
  <c r="DZ82" i="1"/>
  <c r="EA82" i="1" s="1" a="1"/>
  <c r="EA82" i="1" s="1"/>
  <c r="DQ82" i="1"/>
  <c r="DI82" i="1"/>
  <c r="CZ82" i="1"/>
  <c r="CR82" i="1"/>
  <c r="CI82" i="1"/>
  <c r="BR82" i="1"/>
  <c r="BS82" i="1" s="1" a="1"/>
  <c r="BS82" i="1" s="1"/>
  <c r="BI82" i="1"/>
  <c r="BA82" i="1"/>
  <c r="AR82" i="1"/>
  <c r="AJ82" i="1"/>
  <c r="AB82" i="1"/>
  <c r="T82" i="1"/>
  <c r="L82" i="1"/>
  <c r="FP82" i="1"/>
  <c r="FG82" i="1"/>
  <c r="EY82" i="1"/>
  <c r="EH82" i="1"/>
  <c r="DY82" i="1"/>
  <c r="DH82" i="1"/>
  <c r="CY82" i="1"/>
  <c r="CQ82" i="1"/>
  <c r="BZ82" i="1"/>
  <c r="BQ82" i="1"/>
  <c r="AZ82" i="1"/>
  <c r="AQ82" i="1"/>
  <c r="AI82" i="1"/>
  <c r="AA82" i="1"/>
  <c r="C82" i="1"/>
  <c r="FW82" i="1"/>
  <c r="FO82" i="1"/>
  <c r="FF82" i="1"/>
  <c r="EO82" i="1"/>
  <c r="EP82" i="1" s="1" a="1"/>
  <c r="EP82" i="1" s="1"/>
  <c r="EF82" i="1"/>
  <c r="DX82" i="1"/>
  <c r="DO82" i="1"/>
  <c r="DG82" i="1"/>
  <c r="CX82" i="1"/>
  <c r="CG82" i="1"/>
  <c r="CH82" i="1" s="1" a="1"/>
  <c r="CH82" i="1" s="1"/>
  <c r="BX82" i="1"/>
  <c r="BP82" i="1"/>
  <c r="BG82" i="1"/>
  <c r="AY82" i="1"/>
  <c r="AP82" i="1"/>
  <c r="R82" i="1"/>
  <c r="J82" i="1"/>
  <c r="K82" i="1" s="1" a="1"/>
  <c r="K82" i="1" s="1"/>
  <c r="FV82" i="1"/>
  <c r="FN82" i="1"/>
  <c r="EW82" i="1"/>
  <c r="EN82" i="1"/>
  <c r="DW82" i="1"/>
  <c r="DN82" i="1"/>
  <c r="DF82" i="1"/>
  <c r="CO82" i="1"/>
  <c r="CF82" i="1"/>
  <c r="BO82" i="1"/>
  <c r="BF82" i="1"/>
  <c r="AX82" i="1"/>
  <c r="AG82" i="1"/>
  <c r="Y82" i="1"/>
  <c r="Z82" i="1" s="1" a="1"/>
  <c r="Z82" i="1" s="1"/>
  <c r="Q82" i="1"/>
  <c r="AU82" i="1" s="1"/>
  <c r="BY82" i="1" s="1"/>
  <c r="DC82" i="1" s="1"/>
  <c r="EG82" i="1" s="1"/>
  <c r="FK82" i="1" s="1"/>
  <c r="I82" i="1"/>
  <c r="FU82" i="1"/>
  <c r="FD82" i="1"/>
  <c r="FE82" i="1" s="1" a="1"/>
  <c r="FE82" i="1" s="1"/>
  <c r="EU82" i="1"/>
  <c r="EM82" i="1"/>
  <c r="ED82" i="1"/>
  <c r="DV82" i="1"/>
  <c r="DM82" i="1"/>
  <c r="CV82" i="1"/>
  <c r="CW82" i="1" s="1" a="1"/>
  <c r="CW82" i="1" s="1"/>
  <c r="CM82" i="1"/>
  <c r="CE82" i="1"/>
  <c r="BV82" i="1"/>
  <c r="BN82" i="1"/>
  <c r="BE82" i="1"/>
  <c r="AN82" i="1"/>
  <c r="AO82" i="1" s="1" a="1"/>
  <c r="AO82" i="1" s="1"/>
  <c r="AF82" i="1"/>
  <c r="BJ82" i="1" s="1"/>
  <c r="CN82" i="1" s="1"/>
  <c r="DR82" i="1" s="1"/>
  <c r="EV82" i="1" s="1"/>
  <c r="X82" i="1"/>
  <c r="P82" i="1"/>
  <c r="H82" i="1"/>
  <c r="FL82" i="1"/>
  <c r="FC82" i="1"/>
  <c r="EL82" i="1"/>
  <c r="EC82" i="1"/>
  <c r="DU82" i="1"/>
  <c r="DD82" i="1"/>
  <c r="CU82" i="1"/>
  <c r="CD82" i="1"/>
  <c r="BU82" i="1"/>
  <c r="BM82" i="1"/>
  <c r="AV82" i="1"/>
  <c r="AM82" i="1"/>
  <c r="AE82" i="1"/>
  <c r="W82" i="1"/>
  <c r="G82" i="1"/>
  <c r="FS82" i="1"/>
  <c r="FT82" i="1" s="1" a="1"/>
  <c r="FT82" i="1" s="1"/>
  <c r="FJ82" i="1"/>
  <c r="FB82" i="1"/>
  <c r="ES82" i="1"/>
  <c r="EK82" i="1"/>
  <c r="EB82" i="1"/>
  <c r="DK82" i="1"/>
  <c r="DL82" i="1" s="1" a="1"/>
  <c r="DL82" i="1" s="1"/>
  <c r="DB82" i="1"/>
  <c r="CT82" i="1"/>
  <c r="CK82" i="1"/>
  <c r="CC82" i="1"/>
  <c r="BT82" i="1"/>
  <c r="BC82" i="1"/>
  <c r="BD82" i="1" s="1" a="1"/>
  <c r="BD82" i="1" s="1"/>
  <c r="AT82" i="1"/>
  <c r="AL82" i="1"/>
  <c r="V82" i="1"/>
  <c r="N82" i="1"/>
  <c r="F82" i="1"/>
  <c r="FR82" i="1"/>
  <c r="FA82" i="1"/>
  <c r="ER82" i="1"/>
  <c r="EJ82" i="1"/>
  <c r="DS82" i="1"/>
  <c r="DJ82" i="1"/>
  <c r="CS82" i="1"/>
  <c r="CJ82" i="1"/>
  <c r="CB82" i="1"/>
  <c r="BK82" i="1"/>
  <c r="BB82" i="1"/>
  <c r="AK82" i="1"/>
  <c r="AC82" i="1"/>
  <c r="U82" i="1"/>
  <c r="M82" i="1"/>
  <c r="E82" i="1"/>
  <c r="B83" i="1"/>
  <c r="D83" i="1" s="1" a="1"/>
  <c r="D83" i="1" s="1"/>
  <c r="A82" i="1"/>
  <c r="EI83" i="1" l="1" a="1"/>
  <c r="EI83" i="1" s="1"/>
  <c r="FM83" i="1" a="1"/>
  <c r="FM83" i="1" s="1"/>
  <c r="EX83" i="1" a="1"/>
  <c r="EX83" i="1" s="1"/>
  <c r="DE83" i="1" a="1"/>
  <c r="DE83" i="1" s="1"/>
  <c r="DT83" i="1" a="1"/>
  <c r="DT83" i="1" s="1"/>
  <c r="EE8" i="1"/>
  <c r="DZ8" i="1"/>
  <c r="EH8" i="1"/>
  <c r="EI8" i="1" s="1" a="1"/>
  <c r="EI8" i="1" s="1"/>
  <c r="CA83" i="1" a="1"/>
  <c r="CA83" i="1" s="1"/>
  <c r="CP83" i="1" a="1"/>
  <c r="CP83" i="1" s="1"/>
  <c r="AW83" i="1" a="1"/>
  <c r="AW83" i="1" s="1"/>
  <c r="BL83" i="1" a="1"/>
  <c r="BL83" i="1" s="1"/>
  <c r="S83" i="1" a="1"/>
  <c r="S83" i="1" s="1"/>
  <c r="AH83" i="1" a="1"/>
  <c r="AH83" i="1" s="1"/>
  <c r="GA82" i="1"/>
  <c r="GB82" i="1"/>
  <c r="FX83" i="1"/>
  <c r="ET83" i="1"/>
  <c r="FI83" i="1"/>
  <c r="EE83" i="1"/>
  <c r="DA83" i="1"/>
  <c r="DP83" i="1"/>
  <c r="AS83" i="1"/>
  <c r="BW83" i="1"/>
  <c r="CL83" i="1"/>
  <c r="O83" i="1"/>
  <c r="BH83" i="1"/>
  <c r="AD83" i="1"/>
  <c r="FW83" i="1"/>
  <c r="FO83" i="1"/>
  <c r="FF83" i="1"/>
  <c r="EO83" i="1"/>
  <c r="EP83" i="1" s="1" a="1"/>
  <c r="EP83" i="1" s="1"/>
  <c r="EF83" i="1"/>
  <c r="DX83" i="1"/>
  <c r="DO83" i="1"/>
  <c r="DG83" i="1"/>
  <c r="CX83" i="1"/>
  <c r="CG83" i="1"/>
  <c r="CH83" i="1" s="1" a="1"/>
  <c r="CH83" i="1" s="1"/>
  <c r="BX83" i="1"/>
  <c r="BP83" i="1"/>
  <c r="BG83" i="1"/>
  <c r="AY83" i="1"/>
  <c r="AP83" i="1"/>
  <c r="R83" i="1"/>
  <c r="J83" i="1"/>
  <c r="K83" i="1" s="1" a="1"/>
  <c r="K83" i="1" s="1"/>
  <c r="FV83" i="1"/>
  <c r="FN83" i="1"/>
  <c r="EW83" i="1"/>
  <c r="EN83" i="1"/>
  <c r="DW83" i="1"/>
  <c r="DN83" i="1"/>
  <c r="DF83" i="1"/>
  <c r="CO83" i="1"/>
  <c r="CF83" i="1"/>
  <c r="BO83" i="1"/>
  <c r="BF83" i="1"/>
  <c r="AX83" i="1"/>
  <c r="AG83" i="1"/>
  <c r="Y83" i="1"/>
  <c r="Z83" i="1" s="1" a="1"/>
  <c r="Z83" i="1" s="1"/>
  <c r="Q83" i="1"/>
  <c r="AU83" i="1" s="1"/>
  <c r="BY83" i="1" s="1"/>
  <c r="DC83" i="1" s="1"/>
  <c r="EG83" i="1" s="1"/>
  <c r="FK83" i="1" s="1"/>
  <c r="I83" i="1"/>
  <c r="FU83" i="1"/>
  <c r="FD83" i="1"/>
  <c r="FE83" i="1" s="1" a="1"/>
  <c r="FE83" i="1" s="1"/>
  <c r="EU83" i="1"/>
  <c r="EM83" i="1"/>
  <c r="ED83" i="1"/>
  <c r="DV83" i="1"/>
  <c r="DM83" i="1"/>
  <c r="CV83" i="1"/>
  <c r="CW83" i="1" s="1" a="1"/>
  <c r="CW83" i="1" s="1"/>
  <c r="CM83" i="1"/>
  <c r="CE83" i="1"/>
  <c r="BV83" i="1"/>
  <c r="BN83" i="1"/>
  <c r="BE83" i="1"/>
  <c r="AN83" i="1"/>
  <c r="AO83" i="1" s="1" a="1"/>
  <c r="AO83" i="1" s="1"/>
  <c r="AF83" i="1"/>
  <c r="BJ83" i="1" s="1"/>
  <c r="CN83" i="1" s="1"/>
  <c r="DR83" i="1" s="1"/>
  <c r="EV83" i="1" s="1"/>
  <c r="X83" i="1"/>
  <c r="P83" i="1"/>
  <c r="H83" i="1"/>
  <c r="FL83" i="1"/>
  <c r="FC83" i="1"/>
  <c r="EL83" i="1"/>
  <c r="EC83" i="1"/>
  <c r="DU83" i="1"/>
  <c r="DD83" i="1"/>
  <c r="CU83" i="1"/>
  <c r="CD83" i="1"/>
  <c r="BU83" i="1"/>
  <c r="BM83" i="1"/>
  <c r="AV83" i="1"/>
  <c r="AM83" i="1"/>
  <c r="AE83" i="1"/>
  <c r="W83" i="1"/>
  <c r="G83" i="1"/>
  <c r="FS83" i="1"/>
  <c r="FT83" i="1" s="1" a="1"/>
  <c r="FT83" i="1" s="1"/>
  <c r="FJ83" i="1"/>
  <c r="FB83" i="1"/>
  <c r="ES83" i="1"/>
  <c r="EK83" i="1"/>
  <c r="EB83" i="1"/>
  <c r="DK83" i="1"/>
  <c r="DL83" i="1" s="1" a="1"/>
  <c r="DL83" i="1" s="1"/>
  <c r="DB83" i="1"/>
  <c r="CT83" i="1"/>
  <c r="CK83" i="1"/>
  <c r="CC83" i="1"/>
  <c r="BT83" i="1"/>
  <c r="BC83" i="1"/>
  <c r="BD83" i="1" s="1" a="1"/>
  <c r="BD83" i="1" s="1"/>
  <c r="AT83" i="1"/>
  <c r="AL83" i="1"/>
  <c r="V83" i="1"/>
  <c r="N83" i="1"/>
  <c r="F83" i="1"/>
  <c r="FR83" i="1"/>
  <c r="FA83" i="1"/>
  <c r="ER83" i="1"/>
  <c r="EJ83" i="1"/>
  <c r="DS83" i="1"/>
  <c r="DJ83" i="1"/>
  <c r="CS83" i="1"/>
  <c r="CJ83" i="1"/>
  <c r="CB83" i="1"/>
  <c r="BK83" i="1"/>
  <c r="BB83" i="1"/>
  <c r="AK83" i="1"/>
  <c r="AC83" i="1"/>
  <c r="U83" i="1"/>
  <c r="M83" i="1"/>
  <c r="E83" i="1"/>
  <c r="FY83" i="1"/>
  <c r="FQ83" i="1"/>
  <c r="FH83" i="1"/>
  <c r="EZ83" i="1"/>
  <c r="EQ83" i="1"/>
  <c r="DZ83" i="1"/>
  <c r="EA83" i="1" s="1" a="1"/>
  <c r="EA83" i="1" s="1"/>
  <c r="DQ83" i="1"/>
  <c r="DI83" i="1"/>
  <c r="CZ83" i="1"/>
  <c r="CR83" i="1"/>
  <c r="CI83" i="1"/>
  <c r="BR83" i="1"/>
  <c r="BS83" i="1" s="1" a="1"/>
  <c r="BS83" i="1" s="1"/>
  <c r="BI83" i="1"/>
  <c r="BA83" i="1"/>
  <c r="AR83" i="1"/>
  <c r="AJ83" i="1"/>
  <c r="AB83" i="1"/>
  <c r="T83" i="1"/>
  <c r="L83" i="1"/>
  <c r="FP83" i="1"/>
  <c r="FG83" i="1"/>
  <c r="EY83" i="1"/>
  <c r="EH83" i="1"/>
  <c r="DY83" i="1"/>
  <c r="DH83" i="1"/>
  <c r="CY83" i="1"/>
  <c r="CQ83" i="1"/>
  <c r="BZ83" i="1"/>
  <c r="BQ83" i="1"/>
  <c r="AZ83" i="1"/>
  <c r="AQ83" i="1"/>
  <c r="AI83" i="1"/>
  <c r="AA83" i="1"/>
  <c r="C83" i="1"/>
  <c r="GC82" i="1"/>
  <c r="FZ82" i="1"/>
  <c r="GD82" i="1"/>
  <c r="B84" i="1"/>
  <c r="D84" i="1" s="1" a="1"/>
  <c r="D84" i="1" s="1"/>
  <c r="A83" i="1"/>
  <c r="EI84" i="1" l="1" a="1"/>
  <c r="EI84" i="1" s="1"/>
  <c r="FM84" i="1" a="1"/>
  <c r="FM84" i="1" s="1"/>
  <c r="EX84" i="1" a="1"/>
  <c r="EX84" i="1" s="1"/>
  <c r="EJ8" i="1"/>
  <c r="EK8" i="1" s="1"/>
  <c r="EV8" i="1" s="1"/>
  <c r="DE84" i="1" a="1"/>
  <c r="DE84" i="1" s="1"/>
  <c r="DT84" i="1" a="1"/>
  <c r="DT84" i="1" s="1"/>
  <c r="EA8" i="1" a="1"/>
  <c r="EA8" i="1" s="1"/>
  <c r="EB8" i="1" s="1"/>
  <c r="CA84" i="1" a="1"/>
  <c r="CA84" i="1" s="1"/>
  <c r="CP84" i="1" a="1"/>
  <c r="CP84" i="1" s="1"/>
  <c r="AW84" i="1" a="1"/>
  <c r="AW84" i="1" s="1"/>
  <c r="BL84" i="1" a="1"/>
  <c r="BL84" i="1" s="1"/>
  <c r="S84" i="1" a="1"/>
  <c r="S84" i="1" s="1"/>
  <c r="AH84" i="1" a="1"/>
  <c r="AH84" i="1" s="1"/>
  <c r="GA83" i="1"/>
  <c r="GB83" i="1"/>
  <c r="ET84" i="1"/>
  <c r="FI84" i="1"/>
  <c r="EE84" i="1"/>
  <c r="DA84" i="1"/>
  <c r="FX84" i="1"/>
  <c r="DP84" i="1"/>
  <c r="AS84" i="1"/>
  <c r="CL84" i="1"/>
  <c r="O84" i="1"/>
  <c r="BH84" i="1"/>
  <c r="AD84" i="1"/>
  <c r="BW84" i="1"/>
  <c r="GC83" i="1"/>
  <c r="FZ83" i="1"/>
  <c r="GD83" i="1"/>
  <c r="FU84" i="1"/>
  <c r="FD84" i="1"/>
  <c r="FE84" i="1" s="1" a="1"/>
  <c r="FE84" i="1" s="1"/>
  <c r="EU84" i="1"/>
  <c r="EM84" i="1"/>
  <c r="ED84" i="1"/>
  <c r="DV84" i="1"/>
  <c r="DM84" i="1"/>
  <c r="CV84" i="1"/>
  <c r="CW84" i="1" s="1" a="1"/>
  <c r="CW84" i="1" s="1"/>
  <c r="CM84" i="1"/>
  <c r="CE84" i="1"/>
  <c r="BV84" i="1"/>
  <c r="BN84" i="1"/>
  <c r="BE84" i="1"/>
  <c r="AN84" i="1"/>
  <c r="AO84" i="1" s="1" a="1"/>
  <c r="AO84" i="1" s="1"/>
  <c r="AF84" i="1"/>
  <c r="BJ84" i="1" s="1"/>
  <c r="CN84" i="1" s="1"/>
  <c r="DR84" i="1" s="1"/>
  <c r="EV84" i="1" s="1"/>
  <c r="X84" i="1"/>
  <c r="P84" i="1"/>
  <c r="H84" i="1"/>
  <c r="FL84" i="1"/>
  <c r="FC84" i="1"/>
  <c r="EL84" i="1"/>
  <c r="EC84" i="1"/>
  <c r="DU84" i="1"/>
  <c r="DD84" i="1"/>
  <c r="CU84" i="1"/>
  <c r="CD84" i="1"/>
  <c r="BU84" i="1"/>
  <c r="BM84" i="1"/>
  <c r="AV84" i="1"/>
  <c r="AM84" i="1"/>
  <c r="AE84" i="1"/>
  <c r="W84" i="1"/>
  <c r="G84" i="1"/>
  <c r="FS84" i="1"/>
  <c r="FT84" i="1" s="1" a="1"/>
  <c r="FT84" i="1" s="1"/>
  <c r="FJ84" i="1"/>
  <c r="FB84" i="1"/>
  <c r="ES84" i="1"/>
  <c r="EK84" i="1"/>
  <c r="EB84" i="1"/>
  <c r="DK84" i="1"/>
  <c r="DL84" i="1" s="1" a="1"/>
  <c r="DL84" i="1" s="1"/>
  <c r="DB84" i="1"/>
  <c r="CT84" i="1"/>
  <c r="CK84" i="1"/>
  <c r="CC84" i="1"/>
  <c r="BT84" i="1"/>
  <c r="BC84" i="1"/>
  <c r="BD84" i="1" s="1" a="1"/>
  <c r="BD84" i="1" s="1"/>
  <c r="AT84" i="1"/>
  <c r="AL84" i="1"/>
  <c r="V84" i="1"/>
  <c r="N84" i="1"/>
  <c r="F84" i="1"/>
  <c r="FR84" i="1"/>
  <c r="FA84" i="1"/>
  <c r="ER84" i="1"/>
  <c r="EJ84" i="1"/>
  <c r="DS84" i="1"/>
  <c r="DJ84" i="1"/>
  <c r="CS84" i="1"/>
  <c r="CJ84" i="1"/>
  <c r="CB84" i="1"/>
  <c r="BK84" i="1"/>
  <c r="BB84" i="1"/>
  <c r="AK84" i="1"/>
  <c r="AC84" i="1"/>
  <c r="U84" i="1"/>
  <c r="M84" i="1"/>
  <c r="E84" i="1"/>
  <c r="FY84" i="1"/>
  <c r="FQ84" i="1"/>
  <c r="FH84" i="1"/>
  <c r="EZ84" i="1"/>
  <c r="EQ84" i="1"/>
  <c r="DZ84" i="1"/>
  <c r="EA84" i="1" s="1" a="1"/>
  <c r="EA84" i="1" s="1"/>
  <c r="DQ84" i="1"/>
  <c r="DI84" i="1"/>
  <c r="CZ84" i="1"/>
  <c r="CR84" i="1"/>
  <c r="CI84" i="1"/>
  <c r="BR84" i="1"/>
  <c r="BS84" i="1" s="1" a="1"/>
  <c r="BS84" i="1" s="1"/>
  <c r="BI84" i="1"/>
  <c r="BA84" i="1"/>
  <c r="AR84" i="1"/>
  <c r="AJ84" i="1"/>
  <c r="AB84" i="1"/>
  <c r="T84" i="1"/>
  <c r="L84" i="1"/>
  <c r="FP84" i="1"/>
  <c r="FG84" i="1"/>
  <c r="EY84" i="1"/>
  <c r="EH84" i="1"/>
  <c r="DY84" i="1"/>
  <c r="DH84" i="1"/>
  <c r="CY84" i="1"/>
  <c r="CQ84" i="1"/>
  <c r="BZ84" i="1"/>
  <c r="BQ84" i="1"/>
  <c r="AZ84" i="1"/>
  <c r="AQ84" i="1"/>
  <c r="AI84" i="1"/>
  <c r="AA84" i="1"/>
  <c r="C84" i="1"/>
  <c r="FW84" i="1"/>
  <c r="FO84" i="1"/>
  <c r="FF84" i="1"/>
  <c r="EO84" i="1"/>
  <c r="EP84" i="1" s="1" a="1"/>
  <c r="EP84" i="1" s="1"/>
  <c r="EF84" i="1"/>
  <c r="DX84" i="1"/>
  <c r="DO84" i="1"/>
  <c r="DG84" i="1"/>
  <c r="CX84" i="1"/>
  <c r="CG84" i="1"/>
  <c r="CH84" i="1" s="1" a="1"/>
  <c r="CH84" i="1" s="1"/>
  <c r="BX84" i="1"/>
  <c r="BP84" i="1"/>
  <c r="BG84" i="1"/>
  <c r="AY84" i="1"/>
  <c r="AP84" i="1"/>
  <c r="R84" i="1"/>
  <c r="J84" i="1"/>
  <c r="K84" i="1" s="1" a="1"/>
  <c r="K84" i="1" s="1"/>
  <c r="FV84" i="1"/>
  <c r="FN84" i="1"/>
  <c r="EW84" i="1"/>
  <c r="EN84" i="1"/>
  <c r="DW84" i="1"/>
  <c r="DN84" i="1"/>
  <c r="DF84" i="1"/>
  <c r="CO84" i="1"/>
  <c r="CF84" i="1"/>
  <c r="BO84" i="1"/>
  <c r="BF84" i="1"/>
  <c r="AX84" i="1"/>
  <c r="AG84" i="1"/>
  <c r="Y84" i="1"/>
  <c r="Z84" i="1" s="1" a="1"/>
  <c r="Z84" i="1" s="1"/>
  <c r="Q84" i="1"/>
  <c r="AU84" i="1" s="1"/>
  <c r="BY84" i="1" s="1"/>
  <c r="DC84" i="1" s="1"/>
  <c r="EG84" i="1" s="1"/>
  <c r="FK84" i="1" s="1"/>
  <c r="I84" i="1"/>
  <c r="B85" i="1"/>
  <c r="D85" i="1" s="1" a="1"/>
  <c r="D85" i="1" s="1"/>
  <c r="A84" i="1"/>
  <c r="EI85" i="1" l="1" a="1"/>
  <c r="EI85" i="1" s="1"/>
  <c r="FM85" i="1" a="1"/>
  <c r="FM85" i="1" s="1"/>
  <c r="EX85" i="1" a="1"/>
  <c r="EX85" i="1" s="1"/>
  <c r="ET8" i="1"/>
  <c r="EO8" i="1"/>
  <c r="EP8" i="1" s="1" a="1"/>
  <c r="EP8" i="1" s="1"/>
  <c r="EW8" i="1"/>
  <c r="DE85" i="1" a="1"/>
  <c r="DE85" i="1" s="1"/>
  <c r="DT85" i="1" a="1"/>
  <c r="DT85" i="1" s="1"/>
  <c r="EC8" i="1"/>
  <c r="ED8" i="1"/>
  <c r="CA85" i="1" a="1"/>
  <c r="CA85" i="1" s="1"/>
  <c r="CP85" i="1" a="1"/>
  <c r="CP85" i="1" s="1"/>
  <c r="AW85" i="1" a="1"/>
  <c r="AW85" i="1" s="1"/>
  <c r="BL85" i="1" a="1"/>
  <c r="BL85" i="1" s="1"/>
  <c r="S85" i="1" a="1"/>
  <c r="S85" i="1" s="1"/>
  <c r="AH85" i="1" a="1"/>
  <c r="AH85" i="1" s="1"/>
  <c r="GA84" i="1"/>
  <c r="GB84" i="1"/>
  <c r="ET85" i="1"/>
  <c r="FI85" i="1"/>
  <c r="FX85" i="1"/>
  <c r="EE85" i="1"/>
  <c r="DA85" i="1"/>
  <c r="CL85" i="1"/>
  <c r="O85" i="1"/>
  <c r="BH85" i="1"/>
  <c r="AD85" i="1"/>
  <c r="BW85" i="1"/>
  <c r="DP85" i="1"/>
  <c r="AS85" i="1"/>
  <c r="GD84" i="1"/>
  <c r="GC84" i="1"/>
  <c r="FZ84" i="1"/>
  <c r="FS85" i="1"/>
  <c r="FT85" i="1" s="1" a="1"/>
  <c r="FT85" i="1" s="1"/>
  <c r="FJ85" i="1"/>
  <c r="FB85" i="1"/>
  <c r="ES85" i="1"/>
  <c r="EK85" i="1"/>
  <c r="EB85" i="1"/>
  <c r="DK85" i="1"/>
  <c r="DL85" i="1" s="1" a="1"/>
  <c r="DL85" i="1" s="1"/>
  <c r="DB85" i="1"/>
  <c r="CT85" i="1"/>
  <c r="CK85" i="1"/>
  <c r="CC85" i="1"/>
  <c r="BT85" i="1"/>
  <c r="BC85" i="1"/>
  <c r="BD85" i="1" s="1" a="1"/>
  <c r="BD85" i="1" s="1"/>
  <c r="AT85" i="1"/>
  <c r="AL85" i="1"/>
  <c r="V85" i="1"/>
  <c r="N85" i="1"/>
  <c r="F85" i="1"/>
  <c r="FR85" i="1"/>
  <c r="FA85" i="1"/>
  <c r="ER85" i="1"/>
  <c r="EJ85" i="1"/>
  <c r="DS85" i="1"/>
  <c r="DJ85" i="1"/>
  <c r="CS85" i="1"/>
  <c r="CJ85" i="1"/>
  <c r="CB85" i="1"/>
  <c r="BK85" i="1"/>
  <c r="BB85" i="1"/>
  <c r="AK85" i="1"/>
  <c r="AC85" i="1"/>
  <c r="U85" i="1"/>
  <c r="M85" i="1"/>
  <c r="E85" i="1"/>
  <c r="FY85" i="1"/>
  <c r="FQ85" i="1"/>
  <c r="FH85" i="1"/>
  <c r="EZ85" i="1"/>
  <c r="EQ85" i="1"/>
  <c r="DZ85" i="1"/>
  <c r="EA85" i="1" s="1" a="1"/>
  <c r="EA85" i="1" s="1"/>
  <c r="DQ85" i="1"/>
  <c r="DI85" i="1"/>
  <c r="CZ85" i="1"/>
  <c r="CR85" i="1"/>
  <c r="CI85" i="1"/>
  <c r="BR85" i="1"/>
  <c r="BS85" i="1" s="1" a="1"/>
  <c r="BS85" i="1" s="1"/>
  <c r="BI85" i="1"/>
  <c r="BA85" i="1"/>
  <c r="AR85" i="1"/>
  <c r="AJ85" i="1"/>
  <c r="AB85" i="1"/>
  <c r="T85" i="1"/>
  <c r="L85" i="1"/>
  <c r="FP85" i="1"/>
  <c r="FG85" i="1"/>
  <c r="EY85" i="1"/>
  <c r="EH85" i="1"/>
  <c r="DY85" i="1"/>
  <c r="DH85" i="1"/>
  <c r="CY85" i="1"/>
  <c r="CQ85" i="1"/>
  <c r="BZ85" i="1"/>
  <c r="BQ85" i="1"/>
  <c r="AZ85" i="1"/>
  <c r="AQ85" i="1"/>
  <c r="AI85" i="1"/>
  <c r="AA85" i="1"/>
  <c r="C85" i="1"/>
  <c r="FW85" i="1"/>
  <c r="FO85" i="1"/>
  <c r="FF85" i="1"/>
  <c r="EO85" i="1"/>
  <c r="EP85" i="1" s="1" a="1"/>
  <c r="EP85" i="1" s="1"/>
  <c r="EF85" i="1"/>
  <c r="DX85" i="1"/>
  <c r="DO85" i="1"/>
  <c r="DG85" i="1"/>
  <c r="CX85" i="1"/>
  <c r="CG85" i="1"/>
  <c r="CH85" i="1" s="1" a="1"/>
  <c r="CH85" i="1" s="1"/>
  <c r="BX85" i="1"/>
  <c r="BP85" i="1"/>
  <c r="BG85" i="1"/>
  <c r="AY85" i="1"/>
  <c r="AP85" i="1"/>
  <c r="R85" i="1"/>
  <c r="J85" i="1"/>
  <c r="K85" i="1" s="1" a="1"/>
  <c r="K85" i="1" s="1"/>
  <c r="FV85" i="1"/>
  <c r="FN85" i="1"/>
  <c r="EW85" i="1"/>
  <c r="EN85" i="1"/>
  <c r="DW85" i="1"/>
  <c r="DN85" i="1"/>
  <c r="DF85" i="1"/>
  <c r="CO85" i="1"/>
  <c r="CF85" i="1"/>
  <c r="BO85" i="1"/>
  <c r="BF85" i="1"/>
  <c r="AX85" i="1"/>
  <c r="AG85" i="1"/>
  <c r="Y85" i="1"/>
  <c r="Z85" i="1" s="1" a="1"/>
  <c r="Z85" i="1" s="1"/>
  <c r="Q85" i="1"/>
  <c r="AU85" i="1" s="1"/>
  <c r="BY85" i="1" s="1"/>
  <c r="DC85" i="1" s="1"/>
  <c r="EG85" i="1" s="1"/>
  <c r="FK85" i="1" s="1"/>
  <c r="I85" i="1"/>
  <c r="FU85" i="1"/>
  <c r="FD85" i="1"/>
  <c r="FE85" i="1" s="1" a="1"/>
  <c r="FE85" i="1" s="1"/>
  <c r="EU85" i="1"/>
  <c r="EM85" i="1"/>
  <c r="ED85" i="1"/>
  <c r="DV85" i="1"/>
  <c r="DM85" i="1"/>
  <c r="CV85" i="1"/>
  <c r="CW85" i="1" s="1" a="1"/>
  <c r="CW85" i="1" s="1"/>
  <c r="CM85" i="1"/>
  <c r="CE85" i="1"/>
  <c r="BV85" i="1"/>
  <c r="BN85" i="1"/>
  <c r="BE85" i="1"/>
  <c r="AN85" i="1"/>
  <c r="AO85" i="1" s="1" a="1"/>
  <c r="AO85" i="1" s="1"/>
  <c r="AF85" i="1"/>
  <c r="BJ85" i="1" s="1"/>
  <c r="CN85" i="1" s="1"/>
  <c r="DR85" i="1" s="1"/>
  <c r="EV85" i="1" s="1"/>
  <c r="X85" i="1"/>
  <c r="P85" i="1"/>
  <c r="H85" i="1"/>
  <c r="FL85" i="1"/>
  <c r="FC85" i="1"/>
  <c r="EL85" i="1"/>
  <c r="EC85" i="1"/>
  <c r="DU85" i="1"/>
  <c r="DD85" i="1"/>
  <c r="CU85" i="1"/>
  <c r="CD85" i="1"/>
  <c r="BU85" i="1"/>
  <c r="BM85" i="1"/>
  <c r="AV85" i="1"/>
  <c r="AM85" i="1"/>
  <c r="AE85" i="1"/>
  <c r="W85" i="1"/>
  <c r="G85" i="1"/>
  <c r="B86" i="1"/>
  <c r="D86" i="1" s="1" a="1"/>
  <c r="D86" i="1" s="1"/>
  <c r="A85" i="1"/>
  <c r="EI86" i="1" l="1" a="1"/>
  <c r="EI86" i="1" s="1"/>
  <c r="FM86" i="1" a="1"/>
  <c r="FM86" i="1" s="1"/>
  <c r="EQ8" i="1"/>
  <c r="ER8" i="1" s="1"/>
  <c r="EX8" i="1" a="1"/>
  <c r="EX8" i="1" s="1"/>
  <c r="EY8" i="1" s="1"/>
  <c r="EZ8" i="1" s="1"/>
  <c r="EX86" i="1" a="1"/>
  <c r="EX86" i="1" s="1"/>
  <c r="DE86" i="1" a="1"/>
  <c r="DE86" i="1" s="1"/>
  <c r="DT86" i="1" a="1"/>
  <c r="DT86" i="1" s="1"/>
  <c r="ES8" i="1"/>
  <c r="CA86" i="1" a="1"/>
  <c r="CA86" i="1" s="1"/>
  <c r="CP86" i="1" a="1"/>
  <c r="CP86" i="1" s="1"/>
  <c r="AW86" i="1" a="1"/>
  <c r="AW86" i="1" s="1"/>
  <c r="BL86" i="1" a="1"/>
  <c r="BL86" i="1" s="1"/>
  <c r="S86" i="1" a="1"/>
  <c r="S86" i="1" s="1"/>
  <c r="AH86" i="1" a="1"/>
  <c r="AH86" i="1" s="1"/>
  <c r="GA85" i="1"/>
  <c r="GB85" i="1"/>
  <c r="FI86" i="1"/>
  <c r="FX86" i="1"/>
  <c r="DA86" i="1"/>
  <c r="ET86" i="1"/>
  <c r="DP86" i="1"/>
  <c r="EE86" i="1"/>
  <c r="O86" i="1"/>
  <c r="BH86" i="1"/>
  <c r="AD86" i="1"/>
  <c r="BW86" i="1"/>
  <c r="CL86" i="1"/>
  <c r="AS86" i="1"/>
  <c r="FY86" i="1"/>
  <c r="FQ86" i="1"/>
  <c r="FH86" i="1"/>
  <c r="EZ86" i="1"/>
  <c r="EQ86" i="1"/>
  <c r="DZ86" i="1"/>
  <c r="EA86" i="1" s="1" a="1"/>
  <c r="EA86" i="1" s="1"/>
  <c r="DQ86" i="1"/>
  <c r="DI86" i="1"/>
  <c r="CZ86" i="1"/>
  <c r="CR86" i="1"/>
  <c r="CI86" i="1"/>
  <c r="BR86" i="1"/>
  <c r="BS86" i="1" s="1" a="1"/>
  <c r="BS86" i="1" s="1"/>
  <c r="BI86" i="1"/>
  <c r="BA86" i="1"/>
  <c r="AR86" i="1"/>
  <c r="AJ86" i="1"/>
  <c r="AB86" i="1"/>
  <c r="T86" i="1"/>
  <c r="L86" i="1"/>
  <c r="FP86" i="1"/>
  <c r="FG86" i="1"/>
  <c r="EY86" i="1"/>
  <c r="EH86" i="1"/>
  <c r="DY86" i="1"/>
  <c r="DH86" i="1"/>
  <c r="CY86" i="1"/>
  <c r="CQ86" i="1"/>
  <c r="BZ86" i="1"/>
  <c r="BQ86" i="1"/>
  <c r="AZ86" i="1"/>
  <c r="AQ86" i="1"/>
  <c r="AI86" i="1"/>
  <c r="AA86" i="1"/>
  <c r="C86" i="1"/>
  <c r="FW86" i="1"/>
  <c r="FO86" i="1"/>
  <c r="FF86" i="1"/>
  <c r="EO86" i="1"/>
  <c r="EP86" i="1" s="1" a="1"/>
  <c r="EP86" i="1" s="1"/>
  <c r="EF86" i="1"/>
  <c r="DX86" i="1"/>
  <c r="DO86" i="1"/>
  <c r="DG86" i="1"/>
  <c r="CX86" i="1"/>
  <c r="CG86" i="1"/>
  <c r="CH86" i="1" s="1" a="1"/>
  <c r="CH86" i="1" s="1"/>
  <c r="BX86" i="1"/>
  <c r="BP86" i="1"/>
  <c r="BG86" i="1"/>
  <c r="AY86" i="1"/>
  <c r="AP86" i="1"/>
  <c r="R86" i="1"/>
  <c r="J86" i="1"/>
  <c r="K86" i="1" s="1" a="1"/>
  <c r="K86" i="1" s="1"/>
  <c r="FV86" i="1"/>
  <c r="FN86" i="1"/>
  <c r="EW86" i="1"/>
  <c r="EN86" i="1"/>
  <c r="DW86" i="1"/>
  <c r="DN86" i="1"/>
  <c r="DF86" i="1"/>
  <c r="CO86" i="1"/>
  <c r="CF86" i="1"/>
  <c r="BO86" i="1"/>
  <c r="BF86" i="1"/>
  <c r="AX86" i="1"/>
  <c r="AG86" i="1"/>
  <c r="Y86" i="1"/>
  <c r="Z86" i="1" s="1" a="1"/>
  <c r="Z86" i="1" s="1"/>
  <c r="Q86" i="1"/>
  <c r="AU86" i="1" s="1"/>
  <c r="BY86" i="1" s="1"/>
  <c r="DC86" i="1" s="1"/>
  <c r="EG86" i="1" s="1"/>
  <c r="FK86" i="1" s="1"/>
  <c r="I86" i="1"/>
  <c r="FU86" i="1"/>
  <c r="FD86" i="1"/>
  <c r="FE86" i="1" s="1" a="1"/>
  <c r="FE86" i="1" s="1"/>
  <c r="EU86" i="1"/>
  <c r="EM86" i="1"/>
  <c r="ED86" i="1"/>
  <c r="DV86" i="1"/>
  <c r="DM86" i="1"/>
  <c r="CV86" i="1"/>
  <c r="CW86" i="1" s="1" a="1"/>
  <c r="CW86" i="1" s="1"/>
  <c r="CM86" i="1"/>
  <c r="CE86" i="1"/>
  <c r="BV86" i="1"/>
  <c r="BN86" i="1"/>
  <c r="BE86" i="1"/>
  <c r="AN86" i="1"/>
  <c r="AO86" i="1" s="1" a="1"/>
  <c r="AO86" i="1" s="1"/>
  <c r="AF86" i="1"/>
  <c r="BJ86" i="1" s="1"/>
  <c r="CN86" i="1" s="1"/>
  <c r="DR86" i="1" s="1"/>
  <c r="EV86" i="1" s="1"/>
  <c r="X86" i="1"/>
  <c r="P86" i="1"/>
  <c r="H86" i="1"/>
  <c r="FL86" i="1"/>
  <c r="FC86" i="1"/>
  <c r="EL86" i="1"/>
  <c r="EC86" i="1"/>
  <c r="DU86" i="1"/>
  <c r="DD86" i="1"/>
  <c r="CU86" i="1"/>
  <c r="CD86" i="1"/>
  <c r="BU86" i="1"/>
  <c r="BM86" i="1"/>
  <c r="AV86" i="1"/>
  <c r="AM86" i="1"/>
  <c r="AE86" i="1"/>
  <c r="W86" i="1"/>
  <c r="G86" i="1"/>
  <c r="FS86" i="1"/>
  <c r="FT86" i="1" s="1" a="1"/>
  <c r="FT86" i="1" s="1"/>
  <c r="FJ86" i="1"/>
  <c r="FB86" i="1"/>
  <c r="ES86" i="1"/>
  <c r="EK86" i="1"/>
  <c r="EB86" i="1"/>
  <c r="DK86" i="1"/>
  <c r="DL86" i="1" s="1" a="1"/>
  <c r="DL86" i="1" s="1"/>
  <c r="DB86" i="1"/>
  <c r="CT86" i="1"/>
  <c r="CK86" i="1"/>
  <c r="CC86" i="1"/>
  <c r="BT86" i="1"/>
  <c r="BC86" i="1"/>
  <c r="BD86" i="1" s="1" a="1"/>
  <c r="BD86" i="1" s="1"/>
  <c r="AT86" i="1"/>
  <c r="AL86" i="1"/>
  <c r="V86" i="1"/>
  <c r="N86" i="1"/>
  <c r="F86" i="1"/>
  <c r="FR86" i="1"/>
  <c r="FA86" i="1"/>
  <c r="ER86" i="1"/>
  <c r="EJ86" i="1"/>
  <c r="DS86" i="1"/>
  <c r="DJ86" i="1"/>
  <c r="CS86" i="1"/>
  <c r="CJ86" i="1"/>
  <c r="CB86" i="1"/>
  <c r="BK86" i="1"/>
  <c r="BB86" i="1"/>
  <c r="AK86" i="1"/>
  <c r="AC86" i="1"/>
  <c r="U86" i="1"/>
  <c r="M86" i="1"/>
  <c r="E86" i="1"/>
  <c r="GC85" i="1"/>
  <c r="GD85" i="1"/>
  <c r="FZ85" i="1"/>
  <c r="B87" i="1"/>
  <c r="D87" i="1" s="1" a="1"/>
  <c r="D87" i="1" s="1"/>
  <c r="A86" i="1"/>
  <c r="FL8" i="1" l="1"/>
  <c r="FK8" i="1"/>
  <c r="EI87" i="1" a="1"/>
  <c r="EI87" i="1" s="1"/>
  <c r="FM87" i="1" a="1"/>
  <c r="FM87" i="1" s="1"/>
  <c r="FM8" i="1" a="1"/>
  <c r="FM8" i="1" s="1"/>
  <c r="FN8" i="1" s="1"/>
  <c r="FO8" i="1" s="1"/>
  <c r="EX87" i="1" a="1"/>
  <c r="EX87" i="1" s="1"/>
  <c r="FD8" i="1"/>
  <c r="FI8" i="1"/>
  <c r="DE87" i="1" a="1"/>
  <c r="DE87" i="1" s="1"/>
  <c r="DT87" i="1" a="1"/>
  <c r="DT87" i="1" s="1"/>
  <c r="CA87" i="1" a="1"/>
  <c r="CA87" i="1" s="1"/>
  <c r="CP87" i="1" a="1"/>
  <c r="CP87" i="1" s="1"/>
  <c r="AW87" i="1" a="1"/>
  <c r="AW87" i="1" s="1"/>
  <c r="BL87" i="1" a="1"/>
  <c r="BL87" i="1" s="1"/>
  <c r="S87" i="1" a="1"/>
  <c r="S87" i="1" s="1"/>
  <c r="AH87" i="1" a="1"/>
  <c r="AH87" i="1" s="1"/>
  <c r="GA86" i="1"/>
  <c r="GB86" i="1"/>
  <c r="FI87" i="1"/>
  <c r="FX87" i="1"/>
  <c r="ET87" i="1"/>
  <c r="DA87" i="1"/>
  <c r="DP87" i="1"/>
  <c r="EE87" i="1"/>
  <c r="BH87" i="1"/>
  <c r="AD87" i="1"/>
  <c r="BW87" i="1"/>
  <c r="O87" i="1"/>
  <c r="AS87" i="1"/>
  <c r="CL87" i="1"/>
  <c r="GC86" i="1"/>
  <c r="FZ86" i="1"/>
  <c r="GD86" i="1"/>
  <c r="FW87" i="1"/>
  <c r="FO87" i="1"/>
  <c r="FF87" i="1"/>
  <c r="EO87" i="1"/>
  <c r="EP87" i="1" s="1" a="1"/>
  <c r="EP87" i="1" s="1"/>
  <c r="EF87" i="1"/>
  <c r="DX87" i="1"/>
  <c r="DO87" i="1"/>
  <c r="DG87" i="1"/>
  <c r="CX87" i="1"/>
  <c r="CG87" i="1"/>
  <c r="CH87" i="1" s="1" a="1"/>
  <c r="CH87" i="1" s="1"/>
  <c r="BX87" i="1"/>
  <c r="BP87" i="1"/>
  <c r="BG87" i="1"/>
  <c r="AY87" i="1"/>
  <c r="AP87" i="1"/>
  <c r="R87" i="1"/>
  <c r="J87" i="1"/>
  <c r="K87" i="1" s="1" a="1"/>
  <c r="K87" i="1" s="1"/>
  <c r="FV87" i="1"/>
  <c r="FN87" i="1"/>
  <c r="EW87" i="1"/>
  <c r="EN87" i="1"/>
  <c r="DW87" i="1"/>
  <c r="DN87" i="1"/>
  <c r="DF87" i="1"/>
  <c r="CO87" i="1"/>
  <c r="CF87" i="1"/>
  <c r="BO87" i="1"/>
  <c r="BF87" i="1"/>
  <c r="AX87" i="1"/>
  <c r="AG87" i="1"/>
  <c r="Y87" i="1"/>
  <c r="Z87" i="1" s="1" a="1"/>
  <c r="Z87" i="1" s="1"/>
  <c r="Q87" i="1"/>
  <c r="AU87" i="1" s="1"/>
  <c r="BY87" i="1" s="1"/>
  <c r="DC87" i="1" s="1"/>
  <c r="EG87" i="1" s="1"/>
  <c r="FK87" i="1" s="1"/>
  <c r="I87" i="1"/>
  <c r="FU87" i="1"/>
  <c r="FD87" i="1"/>
  <c r="FE87" i="1" s="1" a="1"/>
  <c r="FE87" i="1" s="1"/>
  <c r="EU87" i="1"/>
  <c r="EM87" i="1"/>
  <c r="ED87" i="1"/>
  <c r="DV87" i="1"/>
  <c r="DM87" i="1"/>
  <c r="CV87" i="1"/>
  <c r="CW87" i="1" s="1" a="1"/>
  <c r="CW87" i="1" s="1"/>
  <c r="CM87" i="1"/>
  <c r="CE87" i="1"/>
  <c r="BV87" i="1"/>
  <c r="BN87" i="1"/>
  <c r="BE87" i="1"/>
  <c r="AN87" i="1"/>
  <c r="AO87" i="1" s="1" a="1"/>
  <c r="AO87" i="1" s="1"/>
  <c r="AF87" i="1"/>
  <c r="BJ87" i="1" s="1"/>
  <c r="CN87" i="1" s="1"/>
  <c r="DR87" i="1" s="1"/>
  <c r="EV87" i="1" s="1"/>
  <c r="X87" i="1"/>
  <c r="P87" i="1"/>
  <c r="H87" i="1"/>
  <c r="FL87" i="1"/>
  <c r="FC87" i="1"/>
  <c r="EL87" i="1"/>
  <c r="EC87" i="1"/>
  <c r="DU87" i="1"/>
  <c r="DD87" i="1"/>
  <c r="CU87" i="1"/>
  <c r="CD87" i="1"/>
  <c r="BU87" i="1"/>
  <c r="BM87" i="1"/>
  <c r="AV87" i="1"/>
  <c r="AM87" i="1"/>
  <c r="AE87" i="1"/>
  <c r="W87" i="1"/>
  <c r="G87" i="1"/>
  <c r="FS87" i="1"/>
  <c r="FT87" i="1" s="1" a="1"/>
  <c r="FT87" i="1" s="1"/>
  <c r="FJ87" i="1"/>
  <c r="FB87" i="1"/>
  <c r="ES87" i="1"/>
  <c r="EK87" i="1"/>
  <c r="EB87" i="1"/>
  <c r="DK87" i="1"/>
  <c r="DL87" i="1" s="1" a="1"/>
  <c r="DL87" i="1" s="1"/>
  <c r="DB87" i="1"/>
  <c r="CT87" i="1"/>
  <c r="CK87" i="1"/>
  <c r="CC87" i="1"/>
  <c r="BT87" i="1"/>
  <c r="BC87" i="1"/>
  <c r="BD87" i="1" s="1" a="1"/>
  <c r="BD87" i="1" s="1"/>
  <c r="AT87" i="1"/>
  <c r="AL87" i="1"/>
  <c r="V87" i="1"/>
  <c r="N87" i="1"/>
  <c r="F87" i="1"/>
  <c r="FR87" i="1"/>
  <c r="FA87" i="1"/>
  <c r="ER87" i="1"/>
  <c r="EJ87" i="1"/>
  <c r="DS87" i="1"/>
  <c r="DJ87" i="1"/>
  <c r="CS87" i="1"/>
  <c r="CJ87" i="1"/>
  <c r="CB87" i="1"/>
  <c r="BK87" i="1"/>
  <c r="BB87" i="1"/>
  <c r="AK87" i="1"/>
  <c r="AC87" i="1"/>
  <c r="U87" i="1"/>
  <c r="M87" i="1"/>
  <c r="E87" i="1"/>
  <c r="FY87" i="1"/>
  <c r="FQ87" i="1"/>
  <c r="FH87" i="1"/>
  <c r="EZ87" i="1"/>
  <c r="EQ87" i="1"/>
  <c r="DZ87" i="1"/>
  <c r="EA87" i="1" s="1" a="1"/>
  <c r="EA87" i="1" s="1"/>
  <c r="DQ87" i="1"/>
  <c r="DI87" i="1"/>
  <c r="CZ87" i="1"/>
  <c r="CR87" i="1"/>
  <c r="CI87" i="1"/>
  <c r="BR87" i="1"/>
  <c r="BS87" i="1" s="1" a="1"/>
  <c r="BS87" i="1" s="1"/>
  <c r="BI87" i="1"/>
  <c r="BA87" i="1"/>
  <c r="AR87" i="1"/>
  <c r="AJ87" i="1"/>
  <c r="AB87" i="1"/>
  <c r="T87" i="1"/>
  <c r="L87" i="1"/>
  <c r="FP87" i="1"/>
  <c r="FG87" i="1"/>
  <c r="EY87" i="1"/>
  <c r="EH87" i="1"/>
  <c r="DY87" i="1"/>
  <c r="DH87" i="1"/>
  <c r="CY87" i="1"/>
  <c r="CQ87" i="1"/>
  <c r="BZ87" i="1"/>
  <c r="BQ87" i="1"/>
  <c r="AZ87" i="1"/>
  <c r="AQ87" i="1"/>
  <c r="AI87" i="1"/>
  <c r="AA87" i="1"/>
  <c r="C87" i="1"/>
  <c r="B88" i="1"/>
  <c r="D88" i="1" s="1" a="1"/>
  <c r="D88" i="1" s="1"/>
  <c r="A87" i="1"/>
  <c r="FZ8" i="1" l="1"/>
  <c r="GB8" i="1" s="1"/>
  <c r="GD8" i="1"/>
  <c r="FX8" i="1"/>
  <c r="C9" i="1"/>
  <c r="FS8" i="1"/>
  <c r="FT8" i="1" s="1" a="1"/>
  <c r="FT8" i="1" s="1"/>
  <c r="EI88" i="1" a="1"/>
  <c r="EI88" i="1" s="1"/>
  <c r="FM88" i="1" a="1"/>
  <c r="FM88" i="1" s="1"/>
  <c r="FE8" i="1" a="1"/>
  <c r="FE8" i="1" s="1"/>
  <c r="FF8" i="1" s="1"/>
  <c r="EX88" i="1" a="1"/>
  <c r="EX88" i="1" s="1"/>
  <c r="DE88" i="1" a="1"/>
  <c r="DE88" i="1" s="1"/>
  <c r="DT88" i="1" a="1"/>
  <c r="DT88" i="1" s="1"/>
  <c r="CA88" i="1" a="1"/>
  <c r="CA88" i="1" s="1"/>
  <c r="CP88" i="1" a="1"/>
  <c r="CP88" i="1" s="1"/>
  <c r="AW88" i="1" a="1"/>
  <c r="AW88" i="1" s="1"/>
  <c r="BL88" i="1" a="1"/>
  <c r="BL88" i="1" s="1"/>
  <c r="S88" i="1" a="1"/>
  <c r="S88" i="1" s="1"/>
  <c r="AH88" i="1" a="1"/>
  <c r="AH88" i="1" s="1"/>
  <c r="GA87" i="1"/>
  <c r="GB87" i="1"/>
  <c r="FI88" i="1"/>
  <c r="FX88" i="1"/>
  <c r="ET88" i="1"/>
  <c r="DP88" i="1"/>
  <c r="DA88" i="1"/>
  <c r="AD88" i="1"/>
  <c r="BW88" i="1"/>
  <c r="AS88" i="1"/>
  <c r="EE88" i="1"/>
  <c r="CL88" i="1"/>
  <c r="O88" i="1"/>
  <c r="BH88" i="1"/>
  <c r="GC87" i="1"/>
  <c r="GD87" i="1"/>
  <c r="FZ87" i="1"/>
  <c r="FU88" i="1"/>
  <c r="FD88" i="1"/>
  <c r="FE88" i="1" s="1" a="1"/>
  <c r="FE88" i="1" s="1"/>
  <c r="EU88" i="1"/>
  <c r="EM88" i="1"/>
  <c r="ED88" i="1"/>
  <c r="DV88" i="1"/>
  <c r="DM88" i="1"/>
  <c r="CV88" i="1"/>
  <c r="CW88" i="1" s="1" a="1"/>
  <c r="CW88" i="1" s="1"/>
  <c r="CM88" i="1"/>
  <c r="CE88" i="1"/>
  <c r="BV88" i="1"/>
  <c r="BN88" i="1"/>
  <c r="BE88" i="1"/>
  <c r="AN88" i="1"/>
  <c r="AO88" i="1" s="1" a="1"/>
  <c r="AO88" i="1" s="1"/>
  <c r="AF88" i="1"/>
  <c r="BJ88" i="1" s="1"/>
  <c r="CN88" i="1" s="1"/>
  <c r="DR88" i="1" s="1"/>
  <c r="EV88" i="1" s="1"/>
  <c r="X88" i="1"/>
  <c r="P88" i="1"/>
  <c r="H88" i="1"/>
  <c r="FL88" i="1"/>
  <c r="FC88" i="1"/>
  <c r="EL88" i="1"/>
  <c r="EC88" i="1"/>
  <c r="DU88" i="1"/>
  <c r="DD88" i="1"/>
  <c r="CU88" i="1"/>
  <c r="CD88" i="1"/>
  <c r="BU88" i="1"/>
  <c r="BM88" i="1"/>
  <c r="AV88" i="1"/>
  <c r="AM88" i="1"/>
  <c r="AE88" i="1"/>
  <c r="W88" i="1"/>
  <c r="G88" i="1"/>
  <c r="FS88" i="1"/>
  <c r="FT88" i="1" s="1" a="1"/>
  <c r="FT88" i="1" s="1"/>
  <c r="FJ88" i="1"/>
  <c r="FB88" i="1"/>
  <c r="ES88" i="1"/>
  <c r="EK88" i="1"/>
  <c r="EB88" i="1"/>
  <c r="DK88" i="1"/>
  <c r="DL88" i="1" s="1" a="1"/>
  <c r="DL88" i="1" s="1"/>
  <c r="DB88" i="1"/>
  <c r="CT88" i="1"/>
  <c r="CK88" i="1"/>
  <c r="CC88" i="1"/>
  <c r="BT88" i="1"/>
  <c r="BC88" i="1"/>
  <c r="BD88" i="1" s="1" a="1"/>
  <c r="BD88" i="1" s="1"/>
  <c r="AT88" i="1"/>
  <c r="AL88" i="1"/>
  <c r="V88" i="1"/>
  <c r="N88" i="1"/>
  <c r="F88" i="1"/>
  <c r="FR88" i="1"/>
  <c r="FA88" i="1"/>
  <c r="ER88" i="1"/>
  <c r="EJ88" i="1"/>
  <c r="DS88" i="1"/>
  <c r="DJ88" i="1"/>
  <c r="CS88" i="1"/>
  <c r="CJ88" i="1"/>
  <c r="CB88" i="1"/>
  <c r="BK88" i="1"/>
  <c r="BB88" i="1"/>
  <c r="AK88" i="1"/>
  <c r="AC88" i="1"/>
  <c r="U88" i="1"/>
  <c r="M88" i="1"/>
  <c r="E88" i="1"/>
  <c r="FY88" i="1"/>
  <c r="FQ88" i="1"/>
  <c r="FH88" i="1"/>
  <c r="EZ88" i="1"/>
  <c r="EQ88" i="1"/>
  <c r="DZ88" i="1"/>
  <c r="EA88" i="1" s="1" a="1"/>
  <c r="EA88" i="1" s="1"/>
  <c r="DQ88" i="1"/>
  <c r="DI88" i="1"/>
  <c r="CZ88" i="1"/>
  <c r="CR88" i="1"/>
  <c r="CI88" i="1"/>
  <c r="BR88" i="1"/>
  <c r="BS88" i="1" s="1" a="1"/>
  <c r="BS88" i="1" s="1"/>
  <c r="BI88" i="1"/>
  <c r="BA88" i="1"/>
  <c r="AR88" i="1"/>
  <c r="AJ88" i="1"/>
  <c r="AB88" i="1"/>
  <c r="T88" i="1"/>
  <c r="L88" i="1"/>
  <c r="FP88" i="1"/>
  <c r="FG88" i="1"/>
  <c r="EY88" i="1"/>
  <c r="EH88" i="1"/>
  <c r="DY88" i="1"/>
  <c r="DH88" i="1"/>
  <c r="CY88" i="1"/>
  <c r="CQ88" i="1"/>
  <c r="BZ88" i="1"/>
  <c r="BQ88" i="1"/>
  <c r="AZ88" i="1"/>
  <c r="AQ88" i="1"/>
  <c r="AI88" i="1"/>
  <c r="AA88" i="1"/>
  <c r="C88" i="1"/>
  <c r="FW88" i="1"/>
  <c r="FO88" i="1"/>
  <c r="FF88" i="1"/>
  <c r="EO88" i="1"/>
  <c r="EP88" i="1" s="1" a="1"/>
  <c r="EP88" i="1" s="1"/>
  <c r="EF88" i="1"/>
  <c r="DX88" i="1"/>
  <c r="DO88" i="1"/>
  <c r="DG88" i="1"/>
  <c r="CX88" i="1"/>
  <c r="CG88" i="1"/>
  <c r="CH88" i="1" s="1" a="1"/>
  <c r="CH88" i="1" s="1"/>
  <c r="BX88" i="1"/>
  <c r="BP88" i="1"/>
  <c r="BG88" i="1"/>
  <c r="AY88" i="1"/>
  <c r="AP88" i="1"/>
  <c r="R88" i="1"/>
  <c r="J88" i="1"/>
  <c r="K88" i="1" s="1" a="1"/>
  <c r="K88" i="1" s="1"/>
  <c r="FV88" i="1"/>
  <c r="FN88" i="1"/>
  <c r="EW88" i="1"/>
  <c r="EN88" i="1"/>
  <c r="DW88" i="1"/>
  <c r="DN88" i="1"/>
  <c r="DF88" i="1"/>
  <c r="CO88" i="1"/>
  <c r="CF88" i="1"/>
  <c r="BO88" i="1"/>
  <c r="BF88" i="1"/>
  <c r="AX88" i="1"/>
  <c r="AG88" i="1"/>
  <c r="Y88" i="1"/>
  <c r="Z88" i="1" s="1" a="1"/>
  <c r="Z88" i="1" s="1"/>
  <c r="Q88" i="1"/>
  <c r="AU88" i="1" s="1"/>
  <c r="BY88" i="1" s="1"/>
  <c r="DC88" i="1" s="1"/>
  <c r="EG88" i="1" s="1"/>
  <c r="FK88" i="1" s="1"/>
  <c r="I88" i="1"/>
  <c r="B89" i="1"/>
  <c r="D89" i="1" s="1" a="1"/>
  <c r="D89" i="1" s="1"/>
  <c r="A88" i="1"/>
  <c r="D9" i="1" l="1" a="1"/>
  <c r="D9" i="1" s="1"/>
  <c r="E9" i="1" s="1"/>
  <c r="F9" i="1" s="1"/>
  <c r="EI89" i="1" a="1"/>
  <c r="EI89" i="1" s="1"/>
  <c r="FM89" i="1" a="1"/>
  <c r="FM89" i="1" s="1"/>
  <c r="FU8" i="1"/>
  <c r="FV8" i="1" s="1"/>
  <c r="EX89" i="1" a="1"/>
  <c r="EX89" i="1" s="1"/>
  <c r="FG8" i="1"/>
  <c r="FH8" i="1"/>
  <c r="DE89" i="1" a="1"/>
  <c r="DE89" i="1" s="1"/>
  <c r="DT89" i="1" a="1"/>
  <c r="DT89" i="1" s="1"/>
  <c r="CA89" i="1" a="1"/>
  <c r="CA89" i="1" s="1"/>
  <c r="CP89" i="1" a="1"/>
  <c r="CP89" i="1" s="1"/>
  <c r="AW89" i="1" a="1"/>
  <c r="AW89" i="1" s="1"/>
  <c r="BL89" i="1" a="1"/>
  <c r="BL89" i="1" s="1"/>
  <c r="S89" i="1" a="1"/>
  <c r="S89" i="1" s="1"/>
  <c r="AH89" i="1" a="1"/>
  <c r="AH89" i="1" s="1"/>
  <c r="GA88" i="1"/>
  <c r="GB88" i="1"/>
  <c r="FX89" i="1"/>
  <c r="ET89" i="1"/>
  <c r="DP89" i="1"/>
  <c r="FI89" i="1"/>
  <c r="EE89" i="1"/>
  <c r="DA89" i="1"/>
  <c r="AD89" i="1"/>
  <c r="BW89" i="1"/>
  <c r="AS89" i="1"/>
  <c r="CL89" i="1"/>
  <c r="O89" i="1"/>
  <c r="BH89" i="1"/>
  <c r="FZ88" i="1"/>
  <c r="GD88" i="1"/>
  <c r="GC88" i="1"/>
  <c r="FS89" i="1"/>
  <c r="FT89" i="1" s="1" a="1"/>
  <c r="FT89" i="1" s="1"/>
  <c r="FJ89" i="1"/>
  <c r="FB89" i="1"/>
  <c r="ES89" i="1"/>
  <c r="EK89" i="1"/>
  <c r="EB89" i="1"/>
  <c r="DK89" i="1"/>
  <c r="DL89" i="1" s="1" a="1"/>
  <c r="DL89" i="1" s="1"/>
  <c r="DB89" i="1"/>
  <c r="CT89" i="1"/>
  <c r="CK89" i="1"/>
  <c r="CC89" i="1"/>
  <c r="BT89" i="1"/>
  <c r="BC89" i="1"/>
  <c r="BD89" i="1" s="1" a="1"/>
  <c r="BD89" i="1" s="1"/>
  <c r="AT89" i="1"/>
  <c r="AL89" i="1"/>
  <c r="V89" i="1"/>
  <c r="N89" i="1"/>
  <c r="F89" i="1"/>
  <c r="FR89" i="1"/>
  <c r="FA89" i="1"/>
  <c r="ER89" i="1"/>
  <c r="EJ89" i="1"/>
  <c r="DS89" i="1"/>
  <c r="DJ89" i="1"/>
  <c r="CS89" i="1"/>
  <c r="CJ89" i="1"/>
  <c r="CB89" i="1"/>
  <c r="BK89" i="1"/>
  <c r="BB89" i="1"/>
  <c r="AK89" i="1"/>
  <c r="AC89" i="1"/>
  <c r="U89" i="1"/>
  <c r="M89" i="1"/>
  <c r="E89" i="1"/>
  <c r="FY89" i="1"/>
  <c r="FQ89" i="1"/>
  <c r="FH89" i="1"/>
  <c r="EZ89" i="1"/>
  <c r="EQ89" i="1"/>
  <c r="DZ89" i="1"/>
  <c r="EA89" i="1" s="1" a="1"/>
  <c r="EA89" i="1" s="1"/>
  <c r="DQ89" i="1"/>
  <c r="DI89" i="1"/>
  <c r="CZ89" i="1"/>
  <c r="CR89" i="1"/>
  <c r="CI89" i="1"/>
  <c r="BR89" i="1"/>
  <c r="BS89" i="1" s="1" a="1"/>
  <c r="BS89" i="1" s="1"/>
  <c r="BI89" i="1"/>
  <c r="BA89" i="1"/>
  <c r="AR89" i="1"/>
  <c r="AJ89" i="1"/>
  <c r="AB89" i="1"/>
  <c r="T89" i="1"/>
  <c r="L89" i="1"/>
  <c r="FP89" i="1"/>
  <c r="FG89" i="1"/>
  <c r="EY89" i="1"/>
  <c r="EH89" i="1"/>
  <c r="DY89" i="1"/>
  <c r="DH89" i="1"/>
  <c r="CY89" i="1"/>
  <c r="CQ89" i="1"/>
  <c r="BZ89" i="1"/>
  <c r="BQ89" i="1"/>
  <c r="AZ89" i="1"/>
  <c r="AQ89" i="1"/>
  <c r="AI89" i="1"/>
  <c r="AA89" i="1"/>
  <c r="C89" i="1"/>
  <c r="FW89" i="1"/>
  <c r="FO89" i="1"/>
  <c r="FF89" i="1"/>
  <c r="EO89" i="1"/>
  <c r="EP89" i="1" s="1" a="1"/>
  <c r="EP89" i="1" s="1"/>
  <c r="EF89" i="1"/>
  <c r="DX89" i="1"/>
  <c r="DO89" i="1"/>
  <c r="DG89" i="1"/>
  <c r="CX89" i="1"/>
  <c r="CG89" i="1"/>
  <c r="CH89" i="1" s="1" a="1"/>
  <c r="CH89" i="1" s="1"/>
  <c r="BX89" i="1"/>
  <c r="BP89" i="1"/>
  <c r="BG89" i="1"/>
  <c r="AY89" i="1"/>
  <c r="AP89" i="1"/>
  <c r="R89" i="1"/>
  <c r="J89" i="1"/>
  <c r="K89" i="1" s="1" a="1"/>
  <c r="K89" i="1" s="1"/>
  <c r="FV89" i="1"/>
  <c r="FN89" i="1"/>
  <c r="EW89" i="1"/>
  <c r="EN89" i="1"/>
  <c r="DW89" i="1"/>
  <c r="DN89" i="1"/>
  <c r="DF89" i="1"/>
  <c r="CO89" i="1"/>
  <c r="CF89" i="1"/>
  <c r="BO89" i="1"/>
  <c r="BF89" i="1"/>
  <c r="AX89" i="1"/>
  <c r="AG89" i="1"/>
  <c r="Y89" i="1"/>
  <c r="Z89" i="1" s="1" a="1"/>
  <c r="Z89" i="1" s="1"/>
  <c r="Q89" i="1"/>
  <c r="AU89" i="1" s="1"/>
  <c r="BY89" i="1" s="1"/>
  <c r="DC89" i="1" s="1"/>
  <c r="EG89" i="1" s="1"/>
  <c r="FK89" i="1" s="1"/>
  <c r="I89" i="1"/>
  <c r="FU89" i="1"/>
  <c r="FD89" i="1"/>
  <c r="FE89" i="1" s="1" a="1"/>
  <c r="FE89" i="1" s="1"/>
  <c r="EU89" i="1"/>
  <c r="EM89" i="1"/>
  <c r="ED89" i="1"/>
  <c r="DV89" i="1"/>
  <c r="DM89" i="1"/>
  <c r="CV89" i="1"/>
  <c r="CW89" i="1" s="1" a="1"/>
  <c r="CW89" i="1" s="1"/>
  <c r="CM89" i="1"/>
  <c r="CE89" i="1"/>
  <c r="BV89" i="1"/>
  <c r="BN89" i="1"/>
  <c r="BE89" i="1"/>
  <c r="AN89" i="1"/>
  <c r="AO89" i="1" s="1" a="1"/>
  <c r="AO89" i="1" s="1"/>
  <c r="AF89" i="1"/>
  <c r="BJ89" i="1" s="1"/>
  <c r="CN89" i="1" s="1"/>
  <c r="DR89" i="1" s="1"/>
  <c r="EV89" i="1" s="1"/>
  <c r="X89" i="1"/>
  <c r="P89" i="1"/>
  <c r="H89" i="1"/>
  <c r="FL89" i="1"/>
  <c r="FC89" i="1"/>
  <c r="EL89" i="1"/>
  <c r="EC89" i="1"/>
  <c r="DU89" i="1"/>
  <c r="DD89" i="1"/>
  <c r="CU89" i="1"/>
  <c r="CD89" i="1"/>
  <c r="BU89" i="1"/>
  <c r="BM89" i="1"/>
  <c r="AV89" i="1"/>
  <c r="AM89" i="1"/>
  <c r="AE89" i="1"/>
  <c r="W89" i="1"/>
  <c r="G89" i="1"/>
  <c r="B90" i="1"/>
  <c r="D90" i="1" s="1" a="1"/>
  <c r="D90" i="1" s="1"/>
  <c r="A89" i="1"/>
  <c r="FW8" i="1" l="1"/>
  <c r="J9" i="1"/>
  <c r="Q9" i="1"/>
  <c r="O9" i="1"/>
  <c r="R9" i="1"/>
  <c r="S9" i="1" s="1" a="1"/>
  <c r="S9" i="1" s="1"/>
  <c r="T9" i="1" s="1"/>
  <c r="U9" i="1" s="1"/>
  <c r="GA8" i="1"/>
  <c r="GC8" i="1" s="1"/>
  <c r="EI90" i="1" a="1"/>
  <c r="EI90" i="1" s="1"/>
  <c r="FM90" i="1" a="1"/>
  <c r="FM90" i="1" s="1"/>
  <c r="EX90" i="1" a="1"/>
  <c r="EX90" i="1" s="1"/>
  <c r="DE90" i="1" a="1"/>
  <c r="DE90" i="1" s="1"/>
  <c r="DT90" i="1" a="1"/>
  <c r="DT90" i="1" s="1"/>
  <c r="CA90" i="1" a="1"/>
  <c r="CA90" i="1" s="1"/>
  <c r="CP90" i="1" a="1"/>
  <c r="CP90" i="1" s="1"/>
  <c r="AW90" i="1" a="1"/>
  <c r="AW90" i="1" s="1"/>
  <c r="BL90" i="1" a="1"/>
  <c r="BL90" i="1" s="1"/>
  <c r="S90" i="1" a="1"/>
  <c r="S90" i="1" s="1"/>
  <c r="AH90" i="1" a="1"/>
  <c r="AH90" i="1" s="1"/>
  <c r="GA89" i="1"/>
  <c r="GB89" i="1"/>
  <c r="FX90" i="1"/>
  <c r="ET90" i="1"/>
  <c r="FI90" i="1"/>
  <c r="DP90" i="1"/>
  <c r="EE90" i="1"/>
  <c r="BW90" i="1"/>
  <c r="AD90" i="1"/>
  <c r="AS90" i="1"/>
  <c r="CL90" i="1"/>
  <c r="DA90" i="1"/>
  <c r="O90" i="1"/>
  <c r="BH90" i="1"/>
  <c r="GC89" i="1"/>
  <c r="FZ89" i="1"/>
  <c r="GD89" i="1"/>
  <c r="FY90" i="1"/>
  <c r="FQ90" i="1"/>
  <c r="FH90" i="1"/>
  <c r="EZ90" i="1"/>
  <c r="EQ90" i="1"/>
  <c r="DZ90" i="1"/>
  <c r="EA90" i="1" s="1" a="1"/>
  <c r="EA90" i="1" s="1"/>
  <c r="DQ90" i="1"/>
  <c r="DI90" i="1"/>
  <c r="CZ90" i="1"/>
  <c r="CR90" i="1"/>
  <c r="CI90" i="1"/>
  <c r="BR90" i="1"/>
  <c r="BS90" i="1" s="1" a="1"/>
  <c r="BS90" i="1" s="1"/>
  <c r="BI90" i="1"/>
  <c r="BA90" i="1"/>
  <c r="AR90" i="1"/>
  <c r="AJ90" i="1"/>
  <c r="AB90" i="1"/>
  <c r="T90" i="1"/>
  <c r="L90" i="1"/>
  <c r="FP90" i="1"/>
  <c r="FG90" i="1"/>
  <c r="EY90" i="1"/>
  <c r="EH90" i="1"/>
  <c r="DY90" i="1"/>
  <c r="DH90" i="1"/>
  <c r="CY90" i="1"/>
  <c r="CQ90" i="1"/>
  <c r="BZ90" i="1"/>
  <c r="BQ90" i="1"/>
  <c r="AZ90" i="1"/>
  <c r="AQ90" i="1"/>
  <c r="AI90" i="1"/>
  <c r="AA90" i="1"/>
  <c r="C90" i="1"/>
  <c r="FW90" i="1"/>
  <c r="FO90" i="1"/>
  <c r="FF90" i="1"/>
  <c r="EO90" i="1"/>
  <c r="EP90" i="1" s="1" a="1"/>
  <c r="EP90" i="1" s="1"/>
  <c r="EF90" i="1"/>
  <c r="DX90" i="1"/>
  <c r="DO90" i="1"/>
  <c r="DG90" i="1"/>
  <c r="CX90" i="1"/>
  <c r="CG90" i="1"/>
  <c r="CH90" i="1" s="1" a="1"/>
  <c r="CH90" i="1" s="1"/>
  <c r="BX90" i="1"/>
  <c r="BP90" i="1"/>
  <c r="BG90" i="1"/>
  <c r="AY90" i="1"/>
  <c r="AP90" i="1"/>
  <c r="R90" i="1"/>
  <c r="J90" i="1"/>
  <c r="K90" i="1" s="1" a="1"/>
  <c r="K90" i="1" s="1"/>
  <c r="FV90" i="1"/>
  <c r="FN90" i="1"/>
  <c r="EW90" i="1"/>
  <c r="EN90" i="1"/>
  <c r="DW90" i="1"/>
  <c r="DN90" i="1"/>
  <c r="DF90" i="1"/>
  <c r="CO90" i="1"/>
  <c r="CF90" i="1"/>
  <c r="BO90" i="1"/>
  <c r="BF90" i="1"/>
  <c r="AX90" i="1"/>
  <c r="AG90" i="1"/>
  <c r="Y90" i="1"/>
  <c r="Z90" i="1" s="1" a="1"/>
  <c r="Z90" i="1" s="1"/>
  <c r="Q90" i="1"/>
  <c r="AU90" i="1" s="1"/>
  <c r="BY90" i="1" s="1"/>
  <c r="DC90" i="1" s="1"/>
  <c r="EG90" i="1" s="1"/>
  <c r="FK90" i="1" s="1"/>
  <c r="I90" i="1"/>
  <c r="FU90" i="1"/>
  <c r="FD90" i="1"/>
  <c r="FE90" i="1" s="1" a="1"/>
  <c r="FE90" i="1" s="1"/>
  <c r="EU90" i="1"/>
  <c r="EM90" i="1"/>
  <c r="ED90" i="1"/>
  <c r="DV90" i="1"/>
  <c r="DM90" i="1"/>
  <c r="CV90" i="1"/>
  <c r="CW90" i="1" s="1" a="1"/>
  <c r="CW90" i="1" s="1"/>
  <c r="CM90" i="1"/>
  <c r="CE90" i="1"/>
  <c r="BV90" i="1"/>
  <c r="BN90" i="1"/>
  <c r="BE90" i="1"/>
  <c r="AN90" i="1"/>
  <c r="AO90" i="1" s="1" a="1"/>
  <c r="AO90" i="1" s="1"/>
  <c r="AF90" i="1"/>
  <c r="BJ90" i="1" s="1"/>
  <c r="CN90" i="1" s="1"/>
  <c r="DR90" i="1" s="1"/>
  <c r="EV90" i="1" s="1"/>
  <c r="X90" i="1"/>
  <c r="P90" i="1"/>
  <c r="H90" i="1"/>
  <c r="FL90" i="1"/>
  <c r="FC90" i="1"/>
  <c r="EL90" i="1"/>
  <c r="EC90" i="1"/>
  <c r="DU90" i="1"/>
  <c r="DD90" i="1"/>
  <c r="CU90" i="1"/>
  <c r="CD90" i="1"/>
  <c r="BU90" i="1"/>
  <c r="BM90" i="1"/>
  <c r="AV90" i="1"/>
  <c r="AM90" i="1"/>
  <c r="AE90" i="1"/>
  <c r="W90" i="1"/>
  <c r="G90" i="1"/>
  <c r="FS90" i="1"/>
  <c r="FT90" i="1" s="1" a="1"/>
  <c r="FT90" i="1" s="1"/>
  <c r="FJ90" i="1"/>
  <c r="FB90" i="1"/>
  <c r="ES90" i="1"/>
  <c r="EK90" i="1"/>
  <c r="EB90" i="1"/>
  <c r="DK90" i="1"/>
  <c r="DL90" i="1" s="1" a="1"/>
  <c r="DL90" i="1" s="1"/>
  <c r="DB90" i="1"/>
  <c r="CT90" i="1"/>
  <c r="CK90" i="1"/>
  <c r="CC90" i="1"/>
  <c r="BT90" i="1"/>
  <c r="BC90" i="1"/>
  <c r="BD90" i="1" s="1" a="1"/>
  <c r="BD90" i="1" s="1"/>
  <c r="AT90" i="1"/>
  <c r="AL90" i="1"/>
  <c r="V90" i="1"/>
  <c r="N90" i="1"/>
  <c r="F90" i="1"/>
  <c r="FR90" i="1"/>
  <c r="FA90" i="1"/>
  <c r="ER90" i="1"/>
  <c r="EJ90" i="1"/>
  <c r="DS90" i="1"/>
  <c r="DJ90" i="1"/>
  <c r="CS90" i="1"/>
  <c r="CJ90" i="1"/>
  <c r="CB90" i="1"/>
  <c r="BK90" i="1"/>
  <c r="BB90" i="1"/>
  <c r="AK90" i="1"/>
  <c r="AC90" i="1"/>
  <c r="U90" i="1"/>
  <c r="M90" i="1"/>
  <c r="E90" i="1"/>
  <c r="B91" i="1"/>
  <c r="D91" i="1" s="1" a="1"/>
  <c r="D91" i="1" s="1"/>
  <c r="A90" i="1"/>
  <c r="K9" i="1" l="1" a="1"/>
  <c r="K9" i="1" s="1"/>
  <c r="L9" i="1" s="1"/>
  <c r="AD9" i="1"/>
  <c r="Y9" i="1"/>
  <c r="AG9" i="1"/>
  <c r="AF9" i="1"/>
  <c r="EI91" i="1" a="1"/>
  <c r="EI91" i="1" s="1"/>
  <c r="FM91" i="1" a="1"/>
  <c r="FM91" i="1" s="1"/>
  <c r="EX91" i="1" a="1"/>
  <c r="EX91" i="1" s="1"/>
  <c r="DE91" i="1" a="1"/>
  <c r="DE91" i="1" s="1"/>
  <c r="DT91" i="1" a="1"/>
  <c r="DT91" i="1" s="1"/>
  <c r="CA91" i="1" a="1"/>
  <c r="CA91" i="1" s="1"/>
  <c r="CP91" i="1" a="1"/>
  <c r="CP91" i="1" s="1"/>
  <c r="AW91" i="1" a="1"/>
  <c r="AW91" i="1" s="1"/>
  <c r="BL91" i="1" a="1"/>
  <c r="BL91" i="1" s="1"/>
  <c r="S91" i="1" a="1"/>
  <c r="S91" i="1" s="1"/>
  <c r="AH91" i="1" a="1"/>
  <c r="AH91" i="1" s="1"/>
  <c r="GA90" i="1"/>
  <c r="GB90" i="1"/>
  <c r="FX91" i="1"/>
  <c r="ET91" i="1"/>
  <c r="FI91" i="1"/>
  <c r="EE91" i="1"/>
  <c r="DA91" i="1"/>
  <c r="DP91" i="1"/>
  <c r="AS91" i="1"/>
  <c r="CL91" i="1"/>
  <c r="BW91" i="1"/>
  <c r="O91" i="1"/>
  <c r="BH91" i="1"/>
  <c r="AD91" i="1"/>
  <c r="FW91" i="1"/>
  <c r="FO91" i="1"/>
  <c r="FF91" i="1"/>
  <c r="EO91" i="1"/>
  <c r="EP91" i="1" s="1" a="1"/>
  <c r="EP91" i="1" s="1"/>
  <c r="EF91" i="1"/>
  <c r="DX91" i="1"/>
  <c r="DO91" i="1"/>
  <c r="DG91" i="1"/>
  <c r="CX91" i="1"/>
  <c r="CG91" i="1"/>
  <c r="CH91" i="1" s="1" a="1"/>
  <c r="CH91" i="1" s="1"/>
  <c r="BX91" i="1"/>
  <c r="BP91" i="1"/>
  <c r="BG91" i="1"/>
  <c r="AY91" i="1"/>
  <c r="AP91" i="1"/>
  <c r="R91" i="1"/>
  <c r="J91" i="1"/>
  <c r="K91" i="1" s="1" a="1"/>
  <c r="K91" i="1" s="1"/>
  <c r="FV91" i="1"/>
  <c r="FN91" i="1"/>
  <c r="EW91" i="1"/>
  <c r="EN91" i="1"/>
  <c r="DW91" i="1"/>
  <c r="DN91" i="1"/>
  <c r="DF91" i="1"/>
  <c r="CO91" i="1"/>
  <c r="CF91" i="1"/>
  <c r="BO91" i="1"/>
  <c r="BF91" i="1"/>
  <c r="AX91" i="1"/>
  <c r="AG91" i="1"/>
  <c r="Y91" i="1"/>
  <c r="Z91" i="1" s="1" a="1"/>
  <c r="Z91" i="1" s="1"/>
  <c r="Q91" i="1"/>
  <c r="AU91" i="1" s="1"/>
  <c r="BY91" i="1" s="1"/>
  <c r="DC91" i="1" s="1"/>
  <c r="EG91" i="1" s="1"/>
  <c r="FK91" i="1" s="1"/>
  <c r="I91" i="1"/>
  <c r="FU91" i="1"/>
  <c r="FD91" i="1"/>
  <c r="FE91" i="1" s="1" a="1"/>
  <c r="FE91" i="1" s="1"/>
  <c r="EU91" i="1"/>
  <c r="EM91" i="1"/>
  <c r="ED91" i="1"/>
  <c r="DV91" i="1"/>
  <c r="DM91" i="1"/>
  <c r="CV91" i="1"/>
  <c r="CW91" i="1" s="1" a="1"/>
  <c r="CW91" i="1" s="1"/>
  <c r="CM91" i="1"/>
  <c r="CE91" i="1"/>
  <c r="BV91" i="1"/>
  <c r="BN91" i="1"/>
  <c r="BE91" i="1"/>
  <c r="AN91" i="1"/>
  <c r="AO91" i="1" s="1" a="1"/>
  <c r="AO91" i="1" s="1"/>
  <c r="AF91" i="1"/>
  <c r="BJ91" i="1" s="1"/>
  <c r="CN91" i="1" s="1"/>
  <c r="DR91" i="1" s="1"/>
  <c r="EV91" i="1" s="1"/>
  <c r="X91" i="1"/>
  <c r="P91" i="1"/>
  <c r="H91" i="1"/>
  <c r="FL91" i="1"/>
  <c r="FC91" i="1"/>
  <c r="EL91" i="1"/>
  <c r="EC91" i="1"/>
  <c r="DU91" i="1"/>
  <c r="DD91" i="1"/>
  <c r="CU91" i="1"/>
  <c r="CD91" i="1"/>
  <c r="BU91" i="1"/>
  <c r="BM91" i="1"/>
  <c r="AV91" i="1"/>
  <c r="AM91" i="1"/>
  <c r="AE91" i="1"/>
  <c r="W91" i="1"/>
  <c r="G91" i="1"/>
  <c r="FS91" i="1"/>
  <c r="FT91" i="1" s="1" a="1"/>
  <c r="FT91" i="1" s="1"/>
  <c r="FJ91" i="1"/>
  <c r="FB91" i="1"/>
  <c r="ES91" i="1"/>
  <c r="EK91" i="1"/>
  <c r="EB91" i="1"/>
  <c r="DK91" i="1"/>
  <c r="DL91" i="1" s="1" a="1"/>
  <c r="DL91" i="1" s="1"/>
  <c r="DB91" i="1"/>
  <c r="CT91" i="1"/>
  <c r="CK91" i="1"/>
  <c r="CC91" i="1"/>
  <c r="BT91" i="1"/>
  <c r="BC91" i="1"/>
  <c r="BD91" i="1" s="1" a="1"/>
  <c r="BD91" i="1" s="1"/>
  <c r="AT91" i="1"/>
  <c r="AL91" i="1"/>
  <c r="V91" i="1"/>
  <c r="N91" i="1"/>
  <c r="F91" i="1"/>
  <c r="FR91" i="1"/>
  <c r="FA91" i="1"/>
  <c r="ER91" i="1"/>
  <c r="EJ91" i="1"/>
  <c r="DS91" i="1"/>
  <c r="DJ91" i="1"/>
  <c r="CS91" i="1"/>
  <c r="CJ91" i="1"/>
  <c r="CB91" i="1"/>
  <c r="BK91" i="1"/>
  <c r="BB91" i="1"/>
  <c r="AK91" i="1"/>
  <c r="AC91" i="1"/>
  <c r="U91" i="1"/>
  <c r="M91" i="1"/>
  <c r="E91" i="1"/>
  <c r="FY91" i="1"/>
  <c r="FQ91" i="1"/>
  <c r="FH91" i="1"/>
  <c r="EZ91" i="1"/>
  <c r="EQ91" i="1"/>
  <c r="DZ91" i="1"/>
  <c r="EA91" i="1" s="1" a="1"/>
  <c r="EA91" i="1" s="1"/>
  <c r="DQ91" i="1"/>
  <c r="DI91" i="1"/>
  <c r="CZ91" i="1"/>
  <c r="CR91" i="1"/>
  <c r="CI91" i="1"/>
  <c r="BR91" i="1"/>
  <c r="BS91" i="1" s="1" a="1"/>
  <c r="BS91" i="1" s="1"/>
  <c r="BI91" i="1"/>
  <c r="BA91" i="1"/>
  <c r="AR91" i="1"/>
  <c r="AJ91" i="1"/>
  <c r="AB91" i="1"/>
  <c r="T91" i="1"/>
  <c r="L91" i="1"/>
  <c r="FP91" i="1"/>
  <c r="FG91" i="1"/>
  <c r="EY91" i="1"/>
  <c r="EH91" i="1"/>
  <c r="DY91" i="1"/>
  <c r="DH91" i="1"/>
  <c r="CY91" i="1"/>
  <c r="CQ91" i="1"/>
  <c r="BZ91" i="1"/>
  <c r="BQ91" i="1"/>
  <c r="AZ91" i="1"/>
  <c r="AQ91" i="1"/>
  <c r="AI91" i="1"/>
  <c r="AA91" i="1"/>
  <c r="C91" i="1"/>
  <c r="GC90" i="1"/>
  <c r="GD90" i="1"/>
  <c r="FZ90" i="1"/>
  <c r="B92" i="1"/>
  <c r="D92" i="1" s="1" a="1"/>
  <c r="D92" i="1" s="1"/>
  <c r="A91" i="1"/>
  <c r="N9" i="1" l="1"/>
  <c r="M9" i="1"/>
  <c r="EI92" i="1" a="1"/>
  <c r="EI92" i="1" s="1"/>
  <c r="FM92" i="1" a="1"/>
  <c r="FM92" i="1" s="1"/>
  <c r="AH9" i="1" a="1"/>
  <c r="AH9" i="1" s="1"/>
  <c r="AI9" i="1" s="1"/>
  <c r="AJ9" i="1" s="1"/>
  <c r="AU9" i="1" s="1"/>
  <c r="Z9" i="1" a="1"/>
  <c r="Z9" i="1" s="1"/>
  <c r="AA9" i="1" s="1"/>
  <c r="EX92" i="1" a="1"/>
  <c r="EX92" i="1" s="1"/>
  <c r="DE92" i="1" a="1"/>
  <c r="DE92" i="1" s="1"/>
  <c r="DT92" i="1" a="1"/>
  <c r="DT92" i="1" s="1"/>
  <c r="CA92" i="1" a="1"/>
  <c r="CA92" i="1" s="1"/>
  <c r="CP92" i="1" a="1"/>
  <c r="CP92" i="1" s="1"/>
  <c r="AW92" i="1" a="1"/>
  <c r="AW92" i="1" s="1"/>
  <c r="BL92" i="1" a="1"/>
  <c r="BL92" i="1" s="1"/>
  <c r="S92" i="1" a="1"/>
  <c r="S92" i="1" s="1"/>
  <c r="AH92" i="1" a="1"/>
  <c r="AH92" i="1" s="1"/>
  <c r="GA91" i="1"/>
  <c r="GB91" i="1"/>
  <c r="ET92" i="1"/>
  <c r="FI92" i="1"/>
  <c r="EE92" i="1"/>
  <c r="DA92" i="1"/>
  <c r="DP92" i="1"/>
  <c r="AS92" i="1"/>
  <c r="FX92" i="1"/>
  <c r="CL92" i="1"/>
  <c r="O92" i="1"/>
  <c r="BH92" i="1"/>
  <c r="AD92" i="1"/>
  <c r="BW92" i="1"/>
  <c r="GC91" i="1"/>
  <c r="FZ91" i="1"/>
  <c r="GD91" i="1"/>
  <c r="FU92" i="1"/>
  <c r="FD92" i="1"/>
  <c r="FE92" i="1" s="1" a="1"/>
  <c r="FE92" i="1" s="1"/>
  <c r="EU92" i="1"/>
  <c r="EM92" i="1"/>
  <c r="ED92" i="1"/>
  <c r="DV92" i="1"/>
  <c r="DM92" i="1"/>
  <c r="CV92" i="1"/>
  <c r="CW92" i="1" s="1" a="1"/>
  <c r="CW92" i="1" s="1"/>
  <c r="CM92" i="1"/>
  <c r="CE92" i="1"/>
  <c r="BV92" i="1"/>
  <c r="BN92" i="1"/>
  <c r="BE92" i="1"/>
  <c r="AN92" i="1"/>
  <c r="AO92" i="1" s="1" a="1"/>
  <c r="AO92" i="1" s="1"/>
  <c r="AF92" i="1"/>
  <c r="BJ92" i="1" s="1"/>
  <c r="CN92" i="1" s="1"/>
  <c r="DR92" i="1" s="1"/>
  <c r="EV92" i="1" s="1"/>
  <c r="X92" i="1"/>
  <c r="P92" i="1"/>
  <c r="H92" i="1"/>
  <c r="FL92" i="1"/>
  <c r="FC92" i="1"/>
  <c r="EL92" i="1"/>
  <c r="EC92" i="1"/>
  <c r="DU92" i="1"/>
  <c r="DD92" i="1"/>
  <c r="CU92" i="1"/>
  <c r="CD92" i="1"/>
  <c r="BU92" i="1"/>
  <c r="BM92" i="1"/>
  <c r="AV92" i="1"/>
  <c r="AM92" i="1"/>
  <c r="AE92" i="1"/>
  <c r="W92" i="1"/>
  <c r="G92" i="1"/>
  <c r="FS92" i="1"/>
  <c r="FT92" i="1" s="1" a="1"/>
  <c r="FT92" i="1" s="1"/>
  <c r="FJ92" i="1"/>
  <c r="FB92" i="1"/>
  <c r="ES92" i="1"/>
  <c r="EK92" i="1"/>
  <c r="EB92" i="1"/>
  <c r="DK92" i="1"/>
  <c r="DL92" i="1" s="1" a="1"/>
  <c r="DL92" i="1" s="1"/>
  <c r="DB92" i="1"/>
  <c r="CT92" i="1"/>
  <c r="CK92" i="1"/>
  <c r="CC92" i="1"/>
  <c r="BT92" i="1"/>
  <c r="BC92" i="1"/>
  <c r="BD92" i="1" s="1" a="1"/>
  <c r="BD92" i="1" s="1"/>
  <c r="AT92" i="1"/>
  <c r="AL92" i="1"/>
  <c r="V92" i="1"/>
  <c r="N92" i="1"/>
  <c r="F92" i="1"/>
  <c r="FR92" i="1"/>
  <c r="FA92" i="1"/>
  <c r="ER92" i="1"/>
  <c r="EJ92" i="1"/>
  <c r="DS92" i="1"/>
  <c r="DJ92" i="1"/>
  <c r="CS92" i="1"/>
  <c r="CJ92" i="1"/>
  <c r="CB92" i="1"/>
  <c r="BK92" i="1"/>
  <c r="BB92" i="1"/>
  <c r="AK92" i="1"/>
  <c r="AC92" i="1"/>
  <c r="U92" i="1"/>
  <c r="M92" i="1"/>
  <c r="E92" i="1"/>
  <c r="FY92" i="1"/>
  <c r="FQ92" i="1"/>
  <c r="FH92" i="1"/>
  <c r="EZ92" i="1"/>
  <c r="EQ92" i="1"/>
  <c r="DZ92" i="1"/>
  <c r="EA92" i="1" s="1" a="1"/>
  <c r="EA92" i="1" s="1"/>
  <c r="DQ92" i="1"/>
  <c r="DI92" i="1"/>
  <c r="CZ92" i="1"/>
  <c r="CR92" i="1"/>
  <c r="CI92" i="1"/>
  <c r="BR92" i="1"/>
  <c r="BS92" i="1" s="1" a="1"/>
  <c r="BS92" i="1" s="1"/>
  <c r="BI92" i="1"/>
  <c r="BA92" i="1"/>
  <c r="AR92" i="1"/>
  <c r="AJ92" i="1"/>
  <c r="AB92" i="1"/>
  <c r="T92" i="1"/>
  <c r="L92" i="1"/>
  <c r="FP92" i="1"/>
  <c r="FG92" i="1"/>
  <c r="EY92" i="1"/>
  <c r="EH92" i="1"/>
  <c r="DY92" i="1"/>
  <c r="DH92" i="1"/>
  <c r="CY92" i="1"/>
  <c r="CQ92" i="1"/>
  <c r="BZ92" i="1"/>
  <c r="BQ92" i="1"/>
  <c r="AZ92" i="1"/>
  <c r="AQ92" i="1"/>
  <c r="AI92" i="1"/>
  <c r="AA92" i="1"/>
  <c r="C92" i="1"/>
  <c r="FW92" i="1"/>
  <c r="FO92" i="1"/>
  <c r="FF92" i="1"/>
  <c r="EO92" i="1"/>
  <c r="EP92" i="1" s="1" a="1"/>
  <c r="EP92" i="1" s="1"/>
  <c r="EF92" i="1"/>
  <c r="DX92" i="1"/>
  <c r="DO92" i="1"/>
  <c r="DG92" i="1"/>
  <c r="CX92" i="1"/>
  <c r="CG92" i="1"/>
  <c r="CH92" i="1" s="1" a="1"/>
  <c r="CH92" i="1" s="1"/>
  <c r="BX92" i="1"/>
  <c r="BP92" i="1"/>
  <c r="BG92" i="1"/>
  <c r="AY92" i="1"/>
  <c r="AP92" i="1"/>
  <c r="R92" i="1"/>
  <c r="J92" i="1"/>
  <c r="K92" i="1" s="1" a="1"/>
  <c r="K92" i="1" s="1"/>
  <c r="FV92" i="1"/>
  <c r="FN92" i="1"/>
  <c r="EW92" i="1"/>
  <c r="EN92" i="1"/>
  <c r="DW92" i="1"/>
  <c r="DN92" i="1"/>
  <c r="DF92" i="1"/>
  <c r="CO92" i="1"/>
  <c r="CF92" i="1"/>
  <c r="BO92" i="1"/>
  <c r="BF92" i="1"/>
  <c r="AX92" i="1"/>
  <c r="AG92" i="1"/>
  <c r="Y92" i="1"/>
  <c r="Z92" i="1" s="1" a="1"/>
  <c r="Z92" i="1" s="1"/>
  <c r="Q92" i="1"/>
  <c r="AU92" i="1" s="1"/>
  <c r="BY92" i="1" s="1"/>
  <c r="DC92" i="1" s="1"/>
  <c r="EG92" i="1" s="1"/>
  <c r="FK92" i="1" s="1"/>
  <c r="I92" i="1"/>
  <c r="B93" i="1"/>
  <c r="D93" i="1" s="1" a="1"/>
  <c r="D93" i="1" s="1"/>
  <c r="A92" i="1"/>
  <c r="AC9" i="1" l="1"/>
  <c r="AB9" i="1"/>
  <c r="AS9" i="1"/>
  <c r="AV9" i="1"/>
  <c r="AN9" i="1"/>
  <c r="EI93" i="1" a="1"/>
  <c r="EI93" i="1" s="1"/>
  <c r="FM93" i="1" a="1"/>
  <c r="FM93" i="1" s="1"/>
  <c r="EX93" i="1" a="1"/>
  <c r="EX93" i="1" s="1"/>
  <c r="DE93" i="1" a="1"/>
  <c r="DE93" i="1" s="1"/>
  <c r="DT93" i="1" a="1"/>
  <c r="DT93" i="1" s="1"/>
  <c r="CA93" i="1" a="1"/>
  <c r="CA93" i="1" s="1"/>
  <c r="CP93" i="1" a="1"/>
  <c r="CP93" i="1" s="1"/>
  <c r="AW93" i="1" a="1"/>
  <c r="AW93" i="1" s="1"/>
  <c r="BL93" i="1" a="1"/>
  <c r="BL93" i="1" s="1"/>
  <c r="S93" i="1" a="1"/>
  <c r="S93" i="1" s="1"/>
  <c r="AH93" i="1" a="1"/>
  <c r="AH93" i="1" s="1"/>
  <c r="GA92" i="1"/>
  <c r="GB92" i="1"/>
  <c r="ET93" i="1"/>
  <c r="FI93" i="1"/>
  <c r="FX93" i="1"/>
  <c r="EE93" i="1"/>
  <c r="DA93" i="1"/>
  <c r="CL93" i="1"/>
  <c r="O93" i="1"/>
  <c r="BH93" i="1"/>
  <c r="AD93" i="1"/>
  <c r="DP93" i="1"/>
  <c r="BW93" i="1"/>
  <c r="AS93" i="1"/>
  <c r="GD92" i="1"/>
  <c r="GC92" i="1"/>
  <c r="FZ92" i="1"/>
  <c r="FS93" i="1"/>
  <c r="FT93" i="1" s="1" a="1"/>
  <c r="FT93" i="1" s="1"/>
  <c r="FJ93" i="1"/>
  <c r="FB93" i="1"/>
  <c r="ES93" i="1"/>
  <c r="EK93" i="1"/>
  <c r="EB93" i="1"/>
  <c r="DK93" i="1"/>
  <c r="DL93" i="1" s="1" a="1"/>
  <c r="DL93" i="1" s="1"/>
  <c r="DB93" i="1"/>
  <c r="CT93" i="1"/>
  <c r="CK93" i="1"/>
  <c r="CC93" i="1"/>
  <c r="BT93" i="1"/>
  <c r="BC93" i="1"/>
  <c r="BD93" i="1" s="1" a="1"/>
  <c r="BD93" i="1" s="1"/>
  <c r="AT93" i="1"/>
  <c r="AL93" i="1"/>
  <c r="V93" i="1"/>
  <c r="N93" i="1"/>
  <c r="F93" i="1"/>
  <c r="FR93" i="1"/>
  <c r="FA93" i="1"/>
  <c r="ER93" i="1"/>
  <c r="EJ93" i="1"/>
  <c r="DS93" i="1"/>
  <c r="DJ93" i="1"/>
  <c r="CS93" i="1"/>
  <c r="CJ93" i="1"/>
  <c r="CB93" i="1"/>
  <c r="BK93" i="1"/>
  <c r="BB93" i="1"/>
  <c r="AK93" i="1"/>
  <c r="AC93" i="1"/>
  <c r="U93" i="1"/>
  <c r="M93" i="1"/>
  <c r="E93" i="1"/>
  <c r="FY93" i="1"/>
  <c r="FQ93" i="1"/>
  <c r="FH93" i="1"/>
  <c r="EZ93" i="1"/>
  <c r="EQ93" i="1"/>
  <c r="DZ93" i="1"/>
  <c r="EA93" i="1" s="1" a="1"/>
  <c r="EA93" i="1" s="1"/>
  <c r="DQ93" i="1"/>
  <c r="DI93" i="1"/>
  <c r="CZ93" i="1"/>
  <c r="CR93" i="1"/>
  <c r="CI93" i="1"/>
  <c r="BR93" i="1"/>
  <c r="BS93" i="1" s="1" a="1"/>
  <c r="BS93" i="1" s="1"/>
  <c r="BI93" i="1"/>
  <c r="BA93" i="1"/>
  <c r="AR93" i="1"/>
  <c r="AJ93" i="1"/>
  <c r="AB93" i="1"/>
  <c r="T93" i="1"/>
  <c r="L93" i="1"/>
  <c r="FP93" i="1"/>
  <c r="FG93" i="1"/>
  <c r="EY93" i="1"/>
  <c r="EH93" i="1"/>
  <c r="DY93" i="1"/>
  <c r="DH93" i="1"/>
  <c r="CY93" i="1"/>
  <c r="CQ93" i="1"/>
  <c r="BZ93" i="1"/>
  <c r="BQ93" i="1"/>
  <c r="AZ93" i="1"/>
  <c r="AQ93" i="1"/>
  <c r="AI93" i="1"/>
  <c r="AA93" i="1"/>
  <c r="C93" i="1"/>
  <c r="FW93" i="1"/>
  <c r="FO93" i="1"/>
  <c r="FF93" i="1"/>
  <c r="EO93" i="1"/>
  <c r="EP93" i="1" s="1" a="1"/>
  <c r="EP93" i="1" s="1"/>
  <c r="EF93" i="1"/>
  <c r="DX93" i="1"/>
  <c r="DO93" i="1"/>
  <c r="DG93" i="1"/>
  <c r="CX93" i="1"/>
  <c r="CG93" i="1"/>
  <c r="CH93" i="1" s="1" a="1"/>
  <c r="CH93" i="1" s="1"/>
  <c r="BX93" i="1"/>
  <c r="BP93" i="1"/>
  <c r="BG93" i="1"/>
  <c r="AY93" i="1"/>
  <c r="AP93" i="1"/>
  <c r="R93" i="1"/>
  <c r="J93" i="1"/>
  <c r="K93" i="1" s="1" a="1"/>
  <c r="K93" i="1" s="1"/>
  <c r="FV93" i="1"/>
  <c r="FN93" i="1"/>
  <c r="EW93" i="1"/>
  <c r="EN93" i="1"/>
  <c r="DW93" i="1"/>
  <c r="DN93" i="1"/>
  <c r="DF93" i="1"/>
  <c r="CO93" i="1"/>
  <c r="CF93" i="1"/>
  <c r="BO93" i="1"/>
  <c r="BF93" i="1"/>
  <c r="AX93" i="1"/>
  <c r="AG93" i="1"/>
  <c r="Y93" i="1"/>
  <c r="Z93" i="1" s="1" a="1"/>
  <c r="Z93" i="1" s="1"/>
  <c r="Q93" i="1"/>
  <c r="AU93" i="1" s="1"/>
  <c r="BY93" i="1" s="1"/>
  <c r="DC93" i="1" s="1"/>
  <c r="EG93" i="1" s="1"/>
  <c r="FK93" i="1" s="1"/>
  <c r="I93" i="1"/>
  <c r="FU93" i="1"/>
  <c r="FD93" i="1"/>
  <c r="FE93" i="1" s="1" a="1"/>
  <c r="FE93" i="1" s="1"/>
  <c r="EU93" i="1"/>
  <c r="EM93" i="1"/>
  <c r="ED93" i="1"/>
  <c r="DV93" i="1"/>
  <c r="DM93" i="1"/>
  <c r="CV93" i="1"/>
  <c r="CW93" i="1" s="1" a="1"/>
  <c r="CW93" i="1" s="1"/>
  <c r="CM93" i="1"/>
  <c r="CE93" i="1"/>
  <c r="BV93" i="1"/>
  <c r="BN93" i="1"/>
  <c r="BE93" i="1"/>
  <c r="AN93" i="1"/>
  <c r="AO93" i="1" s="1" a="1"/>
  <c r="AO93" i="1" s="1"/>
  <c r="AF93" i="1"/>
  <c r="BJ93" i="1" s="1"/>
  <c r="CN93" i="1" s="1"/>
  <c r="DR93" i="1" s="1"/>
  <c r="EV93" i="1" s="1"/>
  <c r="X93" i="1"/>
  <c r="P93" i="1"/>
  <c r="H93" i="1"/>
  <c r="FL93" i="1"/>
  <c r="FC93" i="1"/>
  <c r="EL93" i="1"/>
  <c r="EC93" i="1"/>
  <c r="DU93" i="1"/>
  <c r="DD93" i="1"/>
  <c r="CU93" i="1"/>
  <c r="CD93" i="1"/>
  <c r="BU93" i="1"/>
  <c r="BM93" i="1"/>
  <c r="AV93" i="1"/>
  <c r="AM93" i="1"/>
  <c r="AE93" i="1"/>
  <c r="W93" i="1"/>
  <c r="G93" i="1"/>
  <c r="B94" i="1"/>
  <c r="D94" i="1" s="1" a="1"/>
  <c r="D94" i="1" s="1"/>
  <c r="A93" i="1"/>
  <c r="EI94" i="1" l="1" a="1"/>
  <c r="EI94" i="1" s="1"/>
  <c r="FM94" i="1" a="1"/>
  <c r="FM94" i="1" s="1"/>
  <c r="AO9" i="1" a="1"/>
  <c r="AO9" i="1" s="1"/>
  <c r="AP9" i="1" s="1"/>
  <c r="AW9" i="1" a="1"/>
  <c r="AW9" i="1" s="1"/>
  <c r="AX9" i="1" s="1"/>
  <c r="AY9" i="1" s="1"/>
  <c r="BJ9" i="1" s="1"/>
  <c r="EX94" i="1" a="1"/>
  <c r="EX94" i="1" s="1"/>
  <c r="DE94" i="1" a="1"/>
  <c r="DE94" i="1" s="1"/>
  <c r="DT94" i="1" a="1"/>
  <c r="DT94" i="1" s="1"/>
  <c r="CA94" i="1" a="1"/>
  <c r="CA94" i="1" s="1"/>
  <c r="CP94" i="1" a="1"/>
  <c r="CP94" i="1" s="1"/>
  <c r="AW94" i="1" a="1"/>
  <c r="AW94" i="1" s="1"/>
  <c r="BL94" i="1" a="1"/>
  <c r="BL94" i="1" s="1"/>
  <c r="S94" i="1" a="1"/>
  <c r="S94" i="1" s="1"/>
  <c r="AH94" i="1" a="1"/>
  <c r="AH94" i="1" s="1"/>
  <c r="GA93" i="1"/>
  <c r="GB93" i="1"/>
  <c r="FI94" i="1"/>
  <c r="FX94" i="1"/>
  <c r="DA94" i="1"/>
  <c r="ET94" i="1"/>
  <c r="DP94" i="1"/>
  <c r="EE94" i="1"/>
  <c r="O94" i="1"/>
  <c r="BH94" i="1"/>
  <c r="AD94" i="1"/>
  <c r="BW94" i="1"/>
  <c r="CL94" i="1"/>
  <c r="AS94" i="1"/>
  <c r="FY94" i="1"/>
  <c r="FQ94" i="1"/>
  <c r="FH94" i="1"/>
  <c r="EZ94" i="1"/>
  <c r="EQ94" i="1"/>
  <c r="DZ94" i="1"/>
  <c r="EA94" i="1" s="1" a="1"/>
  <c r="EA94" i="1" s="1"/>
  <c r="DQ94" i="1"/>
  <c r="DI94" i="1"/>
  <c r="CZ94" i="1"/>
  <c r="CR94" i="1"/>
  <c r="CI94" i="1"/>
  <c r="BR94" i="1"/>
  <c r="BS94" i="1" s="1" a="1"/>
  <c r="BS94" i="1" s="1"/>
  <c r="BI94" i="1"/>
  <c r="BA94" i="1"/>
  <c r="AR94" i="1"/>
  <c r="AJ94" i="1"/>
  <c r="AB94" i="1"/>
  <c r="T94" i="1"/>
  <c r="L94" i="1"/>
  <c r="FP94" i="1"/>
  <c r="FG94" i="1"/>
  <c r="EY94" i="1"/>
  <c r="EH94" i="1"/>
  <c r="DY94" i="1"/>
  <c r="DH94" i="1"/>
  <c r="CY94" i="1"/>
  <c r="CQ94" i="1"/>
  <c r="BZ94" i="1"/>
  <c r="BQ94" i="1"/>
  <c r="AZ94" i="1"/>
  <c r="AQ94" i="1"/>
  <c r="AI94" i="1"/>
  <c r="AA94" i="1"/>
  <c r="C94" i="1"/>
  <c r="FW94" i="1"/>
  <c r="FO94" i="1"/>
  <c r="FF94" i="1"/>
  <c r="EO94" i="1"/>
  <c r="EP94" i="1" s="1" a="1"/>
  <c r="EP94" i="1" s="1"/>
  <c r="EF94" i="1"/>
  <c r="DX94" i="1"/>
  <c r="DO94" i="1"/>
  <c r="DG94" i="1"/>
  <c r="CX94" i="1"/>
  <c r="CG94" i="1"/>
  <c r="CH94" i="1" s="1" a="1"/>
  <c r="CH94" i="1" s="1"/>
  <c r="BX94" i="1"/>
  <c r="BP94" i="1"/>
  <c r="BG94" i="1"/>
  <c r="AY94" i="1"/>
  <c r="AP94" i="1"/>
  <c r="R94" i="1"/>
  <c r="J94" i="1"/>
  <c r="K94" i="1" s="1" a="1"/>
  <c r="K94" i="1" s="1"/>
  <c r="FV94" i="1"/>
  <c r="FN94" i="1"/>
  <c r="EW94" i="1"/>
  <c r="EN94" i="1"/>
  <c r="DW94" i="1"/>
  <c r="DN94" i="1"/>
  <c r="DF94" i="1"/>
  <c r="CO94" i="1"/>
  <c r="CF94" i="1"/>
  <c r="BO94" i="1"/>
  <c r="BF94" i="1"/>
  <c r="AX94" i="1"/>
  <c r="AG94" i="1"/>
  <c r="Y94" i="1"/>
  <c r="Z94" i="1" s="1" a="1"/>
  <c r="Z94" i="1" s="1"/>
  <c r="Q94" i="1"/>
  <c r="AU94" i="1" s="1"/>
  <c r="BY94" i="1" s="1"/>
  <c r="DC94" i="1" s="1"/>
  <c r="EG94" i="1" s="1"/>
  <c r="FK94" i="1" s="1"/>
  <c r="I94" i="1"/>
  <c r="FU94" i="1"/>
  <c r="FD94" i="1"/>
  <c r="FE94" i="1" s="1" a="1"/>
  <c r="FE94" i="1" s="1"/>
  <c r="EU94" i="1"/>
  <c r="EM94" i="1"/>
  <c r="ED94" i="1"/>
  <c r="DV94" i="1"/>
  <c r="DM94" i="1"/>
  <c r="CV94" i="1"/>
  <c r="CW94" i="1" s="1" a="1"/>
  <c r="CW94" i="1" s="1"/>
  <c r="CM94" i="1"/>
  <c r="CE94" i="1"/>
  <c r="BV94" i="1"/>
  <c r="BN94" i="1"/>
  <c r="BE94" i="1"/>
  <c r="AN94" i="1"/>
  <c r="AO94" i="1" s="1" a="1"/>
  <c r="AO94" i="1" s="1"/>
  <c r="AF94" i="1"/>
  <c r="BJ94" i="1" s="1"/>
  <c r="CN94" i="1" s="1"/>
  <c r="DR94" i="1" s="1"/>
  <c r="EV94" i="1" s="1"/>
  <c r="X94" i="1"/>
  <c r="P94" i="1"/>
  <c r="H94" i="1"/>
  <c r="FL94" i="1"/>
  <c r="FC94" i="1"/>
  <c r="EL94" i="1"/>
  <c r="EC94" i="1"/>
  <c r="DU94" i="1"/>
  <c r="DD94" i="1"/>
  <c r="CU94" i="1"/>
  <c r="CD94" i="1"/>
  <c r="BU94" i="1"/>
  <c r="BM94" i="1"/>
  <c r="AV94" i="1"/>
  <c r="AM94" i="1"/>
  <c r="AE94" i="1"/>
  <c r="W94" i="1"/>
  <c r="G94" i="1"/>
  <c r="FS94" i="1"/>
  <c r="FT94" i="1" s="1" a="1"/>
  <c r="FT94" i="1" s="1"/>
  <c r="FJ94" i="1"/>
  <c r="FB94" i="1"/>
  <c r="ES94" i="1"/>
  <c r="EK94" i="1"/>
  <c r="EB94" i="1"/>
  <c r="DK94" i="1"/>
  <c r="DL94" i="1" s="1" a="1"/>
  <c r="DL94" i="1" s="1"/>
  <c r="DB94" i="1"/>
  <c r="CT94" i="1"/>
  <c r="CK94" i="1"/>
  <c r="CC94" i="1"/>
  <c r="BT94" i="1"/>
  <c r="BC94" i="1"/>
  <c r="BD94" i="1" s="1" a="1"/>
  <c r="BD94" i="1" s="1"/>
  <c r="AT94" i="1"/>
  <c r="AL94" i="1"/>
  <c r="V94" i="1"/>
  <c r="N94" i="1"/>
  <c r="F94" i="1"/>
  <c r="FR94" i="1"/>
  <c r="FA94" i="1"/>
  <c r="ER94" i="1"/>
  <c r="EJ94" i="1"/>
  <c r="DS94" i="1"/>
  <c r="DJ94" i="1"/>
  <c r="CS94" i="1"/>
  <c r="CJ94" i="1"/>
  <c r="CB94" i="1"/>
  <c r="BK94" i="1"/>
  <c r="BB94" i="1"/>
  <c r="AK94" i="1"/>
  <c r="AC94" i="1"/>
  <c r="U94" i="1"/>
  <c r="M94" i="1"/>
  <c r="E94" i="1"/>
  <c r="FZ93" i="1"/>
  <c r="GD93" i="1"/>
  <c r="GC93" i="1"/>
  <c r="B95" i="1"/>
  <c r="D95" i="1" s="1" a="1"/>
  <c r="D95" i="1" s="1"/>
  <c r="A94" i="1"/>
  <c r="BH9" i="1" l="1"/>
  <c r="BK9" i="1"/>
  <c r="BC9" i="1"/>
  <c r="AQ9" i="1"/>
  <c r="AR9" i="1"/>
  <c r="EI95" i="1" a="1"/>
  <c r="EI95" i="1" s="1"/>
  <c r="FM95" i="1" a="1"/>
  <c r="FM95" i="1" s="1"/>
  <c r="EX95" i="1" a="1"/>
  <c r="EX95" i="1" s="1"/>
  <c r="DE95" i="1" a="1"/>
  <c r="DE95" i="1" s="1"/>
  <c r="DT95" i="1" a="1"/>
  <c r="DT95" i="1" s="1"/>
  <c r="CA95" i="1" a="1"/>
  <c r="CA95" i="1" s="1"/>
  <c r="CP95" i="1" a="1"/>
  <c r="CP95" i="1" s="1"/>
  <c r="AW95" i="1" a="1"/>
  <c r="AW95" i="1" s="1"/>
  <c r="BL95" i="1" a="1"/>
  <c r="BL95" i="1" s="1"/>
  <c r="S95" i="1" a="1"/>
  <c r="S95" i="1" s="1"/>
  <c r="AH95" i="1" a="1"/>
  <c r="AH95" i="1" s="1"/>
  <c r="GA94" i="1"/>
  <c r="GB94" i="1"/>
  <c r="FI95" i="1"/>
  <c r="FX95" i="1"/>
  <c r="ET95" i="1"/>
  <c r="DA95" i="1"/>
  <c r="DP95" i="1"/>
  <c r="EE95" i="1"/>
  <c r="BH95" i="1"/>
  <c r="AD95" i="1"/>
  <c r="BW95" i="1"/>
  <c r="AS95" i="1"/>
  <c r="CL95" i="1"/>
  <c r="O95" i="1"/>
  <c r="FZ94" i="1"/>
  <c r="GD94" i="1"/>
  <c r="GC94" i="1"/>
  <c r="FW95" i="1"/>
  <c r="FO95" i="1"/>
  <c r="FF95" i="1"/>
  <c r="EO95" i="1"/>
  <c r="EP95" i="1" s="1" a="1"/>
  <c r="EP95" i="1" s="1"/>
  <c r="EF95" i="1"/>
  <c r="DX95" i="1"/>
  <c r="DO95" i="1"/>
  <c r="DG95" i="1"/>
  <c r="CX95" i="1"/>
  <c r="CG95" i="1"/>
  <c r="CH95" i="1" s="1" a="1"/>
  <c r="CH95" i="1" s="1"/>
  <c r="BX95" i="1"/>
  <c r="BP95" i="1"/>
  <c r="BG95" i="1"/>
  <c r="AY95" i="1"/>
  <c r="AP95" i="1"/>
  <c r="R95" i="1"/>
  <c r="J95" i="1"/>
  <c r="K95" i="1" s="1" a="1"/>
  <c r="K95" i="1" s="1"/>
  <c r="FV95" i="1"/>
  <c r="FN95" i="1"/>
  <c r="EW95" i="1"/>
  <c r="EN95" i="1"/>
  <c r="DW95" i="1"/>
  <c r="DN95" i="1"/>
  <c r="DF95" i="1"/>
  <c r="CO95" i="1"/>
  <c r="CF95" i="1"/>
  <c r="BO95" i="1"/>
  <c r="BF95" i="1"/>
  <c r="AX95" i="1"/>
  <c r="AG95" i="1"/>
  <c r="Y95" i="1"/>
  <c r="Z95" i="1" s="1" a="1"/>
  <c r="Z95" i="1" s="1"/>
  <c r="Q95" i="1"/>
  <c r="AU95" i="1" s="1"/>
  <c r="BY95" i="1" s="1"/>
  <c r="DC95" i="1" s="1"/>
  <c r="EG95" i="1" s="1"/>
  <c r="FK95" i="1" s="1"/>
  <c r="I95" i="1"/>
  <c r="FU95" i="1"/>
  <c r="FD95" i="1"/>
  <c r="FE95" i="1" s="1" a="1"/>
  <c r="FE95" i="1" s="1"/>
  <c r="EU95" i="1"/>
  <c r="EM95" i="1"/>
  <c r="ED95" i="1"/>
  <c r="DV95" i="1"/>
  <c r="DM95" i="1"/>
  <c r="CV95" i="1"/>
  <c r="CW95" i="1" s="1" a="1"/>
  <c r="CW95" i="1" s="1"/>
  <c r="CM95" i="1"/>
  <c r="CE95" i="1"/>
  <c r="BV95" i="1"/>
  <c r="BN95" i="1"/>
  <c r="BE95" i="1"/>
  <c r="AN95" i="1"/>
  <c r="AO95" i="1" s="1" a="1"/>
  <c r="AO95" i="1" s="1"/>
  <c r="AF95" i="1"/>
  <c r="BJ95" i="1" s="1"/>
  <c r="CN95" i="1" s="1"/>
  <c r="DR95" i="1" s="1"/>
  <c r="EV95" i="1" s="1"/>
  <c r="X95" i="1"/>
  <c r="P95" i="1"/>
  <c r="H95" i="1"/>
  <c r="FL95" i="1"/>
  <c r="FC95" i="1"/>
  <c r="EL95" i="1"/>
  <c r="EC95" i="1"/>
  <c r="DU95" i="1"/>
  <c r="DD95" i="1"/>
  <c r="CU95" i="1"/>
  <c r="CD95" i="1"/>
  <c r="BU95" i="1"/>
  <c r="BM95" i="1"/>
  <c r="AV95" i="1"/>
  <c r="AM95" i="1"/>
  <c r="AE95" i="1"/>
  <c r="W95" i="1"/>
  <c r="G95" i="1"/>
  <c r="FS95" i="1"/>
  <c r="FT95" i="1" s="1" a="1"/>
  <c r="FT95" i="1" s="1"/>
  <c r="FJ95" i="1"/>
  <c r="FB95" i="1"/>
  <c r="ES95" i="1"/>
  <c r="EK95" i="1"/>
  <c r="EB95" i="1"/>
  <c r="DK95" i="1"/>
  <c r="DL95" i="1" s="1" a="1"/>
  <c r="DL95" i="1" s="1"/>
  <c r="DB95" i="1"/>
  <c r="CT95" i="1"/>
  <c r="CK95" i="1"/>
  <c r="CC95" i="1"/>
  <c r="BT95" i="1"/>
  <c r="BC95" i="1"/>
  <c r="BD95" i="1" s="1" a="1"/>
  <c r="BD95" i="1" s="1"/>
  <c r="AT95" i="1"/>
  <c r="AL95" i="1"/>
  <c r="V95" i="1"/>
  <c r="N95" i="1"/>
  <c r="F95" i="1"/>
  <c r="FR95" i="1"/>
  <c r="FA95" i="1"/>
  <c r="ER95" i="1"/>
  <c r="EJ95" i="1"/>
  <c r="DS95" i="1"/>
  <c r="DJ95" i="1"/>
  <c r="CS95" i="1"/>
  <c r="CJ95" i="1"/>
  <c r="CB95" i="1"/>
  <c r="BK95" i="1"/>
  <c r="BB95" i="1"/>
  <c r="AK95" i="1"/>
  <c r="AC95" i="1"/>
  <c r="U95" i="1"/>
  <c r="M95" i="1"/>
  <c r="E95" i="1"/>
  <c r="FY95" i="1"/>
  <c r="FQ95" i="1"/>
  <c r="FH95" i="1"/>
  <c r="EZ95" i="1"/>
  <c r="EQ95" i="1"/>
  <c r="DZ95" i="1"/>
  <c r="EA95" i="1" s="1" a="1"/>
  <c r="EA95" i="1" s="1"/>
  <c r="DQ95" i="1"/>
  <c r="DI95" i="1"/>
  <c r="CZ95" i="1"/>
  <c r="CR95" i="1"/>
  <c r="CI95" i="1"/>
  <c r="BR95" i="1"/>
  <c r="BS95" i="1" s="1" a="1"/>
  <c r="BS95" i="1" s="1"/>
  <c r="BI95" i="1"/>
  <c r="BA95" i="1"/>
  <c r="AR95" i="1"/>
  <c r="AJ95" i="1"/>
  <c r="AB95" i="1"/>
  <c r="T95" i="1"/>
  <c r="L95" i="1"/>
  <c r="FP95" i="1"/>
  <c r="FG95" i="1"/>
  <c r="EY95" i="1"/>
  <c r="EH95" i="1"/>
  <c r="DY95" i="1"/>
  <c r="DH95" i="1"/>
  <c r="CY95" i="1"/>
  <c r="CQ95" i="1"/>
  <c r="BZ95" i="1"/>
  <c r="BQ95" i="1"/>
  <c r="AZ95" i="1"/>
  <c r="AQ95" i="1"/>
  <c r="AI95" i="1"/>
  <c r="AA95" i="1"/>
  <c r="C95" i="1"/>
  <c r="B96" i="1"/>
  <c r="D96" i="1" s="1" a="1"/>
  <c r="D96" i="1" s="1"/>
  <c r="A95" i="1"/>
  <c r="BD9" i="1" l="1" a="1"/>
  <c r="BD9" i="1" s="1"/>
  <c r="BE9" i="1" s="1"/>
  <c r="EI96" i="1" a="1"/>
  <c r="EI96" i="1" s="1"/>
  <c r="FM96" i="1" a="1"/>
  <c r="FM96" i="1" s="1"/>
  <c r="BL9" i="1" a="1"/>
  <c r="BL9" i="1" s="1"/>
  <c r="BM9" i="1" s="1"/>
  <c r="BN9" i="1" s="1"/>
  <c r="BY9" i="1" s="1"/>
  <c r="EX96" i="1" a="1"/>
  <c r="EX96" i="1" s="1"/>
  <c r="DE96" i="1" a="1"/>
  <c r="DE96" i="1" s="1"/>
  <c r="DT96" i="1" a="1"/>
  <c r="DT96" i="1" s="1"/>
  <c r="CA96" i="1" a="1"/>
  <c r="CA96" i="1" s="1"/>
  <c r="CP96" i="1" a="1"/>
  <c r="CP96" i="1" s="1"/>
  <c r="AW96" i="1" a="1"/>
  <c r="AW96" i="1" s="1"/>
  <c r="BL96" i="1" a="1"/>
  <c r="BL96" i="1" s="1"/>
  <c r="S96" i="1" a="1"/>
  <c r="S96" i="1" s="1"/>
  <c r="AH96" i="1" a="1"/>
  <c r="AH96" i="1" s="1"/>
  <c r="GA95" i="1"/>
  <c r="GB95" i="1"/>
  <c r="FI96" i="1"/>
  <c r="FX96" i="1"/>
  <c r="ET96" i="1"/>
  <c r="DP96" i="1"/>
  <c r="DA96" i="1"/>
  <c r="AD96" i="1"/>
  <c r="BW96" i="1"/>
  <c r="AS96" i="1"/>
  <c r="BH96" i="1"/>
  <c r="CL96" i="1"/>
  <c r="EE96" i="1"/>
  <c r="O96" i="1"/>
  <c r="FZ95" i="1"/>
  <c r="GD95" i="1"/>
  <c r="GC95" i="1"/>
  <c r="FU96" i="1"/>
  <c r="FD96" i="1"/>
  <c r="FE96" i="1" s="1" a="1"/>
  <c r="FE96" i="1" s="1"/>
  <c r="EU96" i="1"/>
  <c r="EM96" i="1"/>
  <c r="ED96" i="1"/>
  <c r="DV96" i="1"/>
  <c r="DM96" i="1"/>
  <c r="CV96" i="1"/>
  <c r="CW96" i="1" s="1" a="1"/>
  <c r="CW96" i="1" s="1"/>
  <c r="CM96" i="1"/>
  <c r="CE96" i="1"/>
  <c r="BV96" i="1"/>
  <c r="BN96" i="1"/>
  <c r="BE96" i="1"/>
  <c r="AN96" i="1"/>
  <c r="AO96" i="1" s="1" a="1"/>
  <c r="AO96" i="1" s="1"/>
  <c r="AF96" i="1"/>
  <c r="BJ96" i="1" s="1"/>
  <c r="CN96" i="1" s="1"/>
  <c r="DR96" i="1" s="1"/>
  <c r="EV96" i="1" s="1"/>
  <c r="X96" i="1"/>
  <c r="P96" i="1"/>
  <c r="H96" i="1"/>
  <c r="FL96" i="1"/>
  <c r="FC96" i="1"/>
  <c r="EL96" i="1"/>
  <c r="EC96" i="1"/>
  <c r="DU96" i="1"/>
  <c r="DD96" i="1"/>
  <c r="CU96" i="1"/>
  <c r="CD96" i="1"/>
  <c r="BU96" i="1"/>
  <c r="BM96" i="1"/>
  <c r="AV96" i="1"/>
  <c r="AM96" i="1"/>
  <c r="AE96" i="1"/>
  <c r="W96" i="1"/>
  <c r="G96" i="1"/>
  <c r="FS96" i="1"/>
  <c r="FT96" i="1" s="1" a="1"/>
  <c r="FT96" i="1" s="1"/>
  <c r="FJ96" i="1"/>
  <c r="FB96" i="1"/>
  <c r="ES96" i="1"/>
  <c r="EK96" i="1"/>
  <c r="EB96" i="1"/>
  <c r="DK96" i="1"/>
  <c r="DL96" i="1" s="1" a="1"/>
  <c r="DL96" i="1" s="1"/>
  <c r="DB96" i="1"/>
  <c r="CT96" i="1"/>
  <c r="CK96" i="1"/>
  <c r="CC96" i="1"/>
  <c r="BT96" i="1"/>
  <c r="BC96" i="1"/>
  <c r="BD96" i="1" s="1" a="1"/>
  <c r="BD96" i="1" s="1"/>
  <c r="AT96" i="1"/>
  <c r="AL96" i="1"/>
  <c r="V96" i="1"/>
  <c r="N96" i="1"/>
  <c r="F96" i="1"/>
  <c r="FR96" i="1"/>
  <c r="FA96" i="1"/>
  <c r="ER96" i="1"/>
  <c r="EJ96" i="1"/>
  <c r="DS96" i="1"/>
  <c r="DJ96" i="1"/>
  <c r="CS96" i="1"/>
  <c r="CJ96" i="1"/>
  <c r="CB96" i="1"/>
  <c r="BK96" i="1"/>
  <c r="BB96" i="1"/>
  <c r="AK96" i="1"/>
  <c r="AC96" i="1"/>
  <c r="U96" i="1"/>
  <c r="M96" i="1"/>
  <c r="E96" i="1"/>
  <c r="FY96" i="1"/>
  <c r="FQ96" i="1"/>
  <c r="FH96" i="1"/>
  <c r="EZ96" i="1"/>
  <c r="EQ96" i="1"/>
  <c r="DZ96" i="1"/>
  <c r="EA96" i="1" s="1" a="1"/>
  <c r="EA96" i="1" s="1"/>
  <c r="DQ96" i="1"/>
  <c r="DI96" i="1"/>
  <c r="CZ96" i="1"/>
  <c r="CR96" i="1"/>
  <c r="CI96" i="1"/>
  <c r="BR96" i="1"/>
  <c r="BS96" i="1" s="1" a="1"/>
  <c r="BS96" i="1" s="1"/>
  <c r="BI96" i="1"/>
  <c r="BA96" i="1"/>
  <c r="AR96" i="1"/>
  <c r="AJ96" i="1"/>
  <c r="AB96" i="1"/>
  <c r="T96" i="1"/>
  <c r="L96" i="1"/>
  <c r="FP96" i="1"/>
  <c r="FG96" i="1"/>
  <c r="EY96" i="1"/>
  <c r="EH96" i="1"/>
  <c r="DY96" i="1"/>
  <c r="DH96" i="1"/>
  <c r="CY96" i="1"/>
  <c r="CQ96" i="1"/>
  <c r="BZ96" i="1"/>
  <c r="BQ96" i="1"/>
  <c r="AZ96" i="1"/>
  <c r="AQ96" i="1"/>
  <c r="AI96" i="1"/>
  <c r="AA96" i="1"/>
  <c r="C96" i="1"/>
  <c r="FW96" i="1"/>
  <c r="FO96" i="1"/>
  <c r="FF96" i="1"/>
  <c r="EO96" i="1"/>
  <c r="EP96" i="1" s="1" a="1"/>
  <c r="EP96" i="1" s="1"/>
  <c r="EF96" i="1"/>
  <c r="DX96" i="1"/>
  <c r="DO96" i="1"/>
  <c r="DG96" i="1"/>
  <c r="CX96" i="1"/>
  <c r="CG96" i="1"/>
  <c r="CH96" i="1" s="1" a="1"/>
  <c r="CH96" i="1" s="1"/>
  <c r="BX96" i="1"/>
  <c r="BP96" i="1"/>
  <c r="BG96" i="1"/>
  <c r="AY96" i="1"/>
  <c r="AP96" i="1"/>
  <c r="R96" i="1"/>
  <c r="J96" i="1"/>
  <c r="K96" i="1" s="1" a="1"/>
  <c r="K96" i="1" s="1"/>
  <c r="FV96" i="1"/>
  <c r="FN96" i="1"/>
  <c r="EW96" i="1"/>
  <c r="EN96" i="1"/>
  <c r="DW96" i="1"/>
  <c r="DN96" i="1"/>
  <c r="DF96" i="1"/>
  <c r="CO96" i="1"/>
  <c r="CF96" i="1"/>
  <c r="BO96" i="1"/>
  <c r="BF96" i="1"/>
  <c r="AX96" i="1"/>
  <c r="AG96" i="1"/>
  <c r="Y96" i="1"/>
  <c r="Z96" i="1" s="1" a="1"/>
  <c r="Z96" i="1" s="1"/>
  <c r="Q96" i="1"/>
  <c r="AU96" i="1" s="1"/>
  <c r="BY96" i="1" s="1"/>
  <c r="DC96" i="1" s="1"/>
  <c r="EG96" i="1" s="1"/>
  <c r="FK96" i="1" s="1"/>
  <c r="I96" i="1"/>
  <c r="B97" i="1"/>
  <c r="D97" i="1" s="1" a="1"/>
  <c r="D97" i="1" s="1"/>
  <c r="A96" i="1"/>
  <c r="BW9" i="1" l="1"/>
  <c r="BZ9" i="1"/>
  <c r="BR9" i="1"/>
  <c r="EI97" i="1" a="1"/>
  <c r="EI97" i="1" s="1"/>
  <c r="FM97" i="1" a="1"/>
  <c r="FM97" i="1" s="1"/>
  <c r="BF9" i="1"/>
  <c r="BG9" i="1"/>
  <c r="EX97" i="1" a="1"/>
  <c r="EX97" i="1" s="1"/>
  <c r="DE97" i="1" a="1"/>
  <c r="DE97" i="1" s="1"/>
  <c r="DT97" i="1" a="1"/>
  <c r="DT97" i="1" s="1"/>
  <c r="CA97" i="1" a="1"/>
  <c r="CA97" i="1" s="1"/>
  <c r="CP97" i="1" a="1"/>
  <c r="CP97" i="1" s="1"/>
  <c r="AW97" i="1" a="1"/>
  <c r="AW97" i="1" s="1"/>
  <c r="BL97" i="1" a="1"/>
  <c r="BL97" i="1" s="1"/>
  <c r="S97" i="1" a="1"/>
  <c r="S97" i="1" s="1"/>
  <c r="AH97" i="1" a="1"/>
  <c r="AH97" i="1" s="1"/>
  <c r="GA96" i="1"/>
  <c r="GB96" i="1"/>
  <c r="FX97" i="1"/>
  <c r="ET97" i="1"/>
  <c r="DP97" i="1"/>
  <c r="FI97" i="1"/>
  <c r="EE97" i="1"/>
  <c r="DA97" i="1"/>
  <c r="AD97" i="1"/>
  <c r="BW97" i="1"/>
  <c r="AS97" i="1"/>
  <c r="CL97" i="1"/>
  <c r="O97" i="1"/>
  <c r="BH97" i="1"/>
  <c r="FS97" i="1"/>
  <c r="FT97" i="1" s="1" a="1"/>
  <c r="FT97" i="1" s="1"/>
  <c r="FJ97" i="1"/>
  <c r="FB97" i="1"/>
  <c r="ES97" i="1"/>
  <c r="EK97" i="1"/>
  <c r="EB97" i="1"/>
  <c r="DK97" i="1"/>
  <c r="DL97" i="1" s="1" a="1"/>
  <c r="DL97" i="1" s="1"/>
  <c r="DB97" i="1"/>
  <c r="CT97" i="1"/>
  <c r="CK97" i="1"/>
  <c r="CC97" i="1"/>
  <c r="BT97" i="1"/>
  <c r="BC97" i="1"/>
  <c r="BD97" i="1" s="1" a="1"/>
  <c r="BD97" i="1" s="1"/>
  <c r="AT97" i="1"/>
  <c r="AL97" i="1"/>
  <c r="V97" i="1"/>
  <c r="N97" i="1"/>
  <c r="F97" i="1"/>
  <c r="FR97" i="1"/>
  <c r="FA97" i="1"/>
  <c r="ER97" i="1"/>
  <c r="EJ97" i="1"/>
  <c r="DS97" i="1"/>
  <c r="DJ97" i="1"/>
  <c r="CS97" i="1"/>
  <c r="CJ97" i="1"/>
  <c r="CB97" i="1"/>
  <c r="BK97" i="1"/>
  <c r="BB97" i="1"/>
  <c r="AK97" i="1"/>
  <c r="AC97" i="1"/>
  <c r="U97" i="1"/>
  <c r="M97" i="1"/>
  <c r="E97" i="1"/>
  <c r="FY97" i="1"/>
  <c r="FQ97" i="1"/>
  <c r="FH97" i="1"/>
  <c r="EZ97" i="1"/>
  <c r="EQ97" i="1"/>
  <c r="DZ97" i="1"/>
  <c r="EA97" i="1" s="1" a="1"/>
  <c r="EA97" i="1" s="1"/>
  <c r="DQ97" i="1"/>
  <c r="DI97" i="1"/>
  <c r="CZ97" i="1"/>
  <c r="CR97" i="1"/>
  <c r="CI97" i="1"/>
  <c r="BR97" i="1"/>
  <c r="BS97" i="1" s="1" a="1"/>
  <c r="BS97" i="1" s="1"/>
  <c r="BI97" i="1"/>
  <c r="BA97" i="1"/>
  <c r="AR97" i="1"/>
  <c r="AJ97" i="1"/>
  <c r="AB97" i="1"/>
  <c r="T97" i="1"/>
  <c r="L97" i="1"/>
  <c r="FP97" i="1"/>
  <c r="FG97" i="1"/>
  <c r="EY97" i="1"/>
  <c r="EH97" i="1"/>
  <c r="DY97" i="1"/>
  <c r="DH97" i="1"/>
  <c r="CY97" i="1"/>
  <c r="CQ97" i="1"/>
  <c r="BZ97" i="1"/>
  <c r="BQ97" i="1"/>
  <c r="AZ97" i="1"/>
  <c r="AQ97" i="1"/>
  <c r="AI97" i="1"/>
  <c r="AA97" i="1"/>
  <c r="C97" i="1"/>
  <c r="FW97" i="1"/>
  <c r="FO97" i="1"/>
  <c r="FF97" i="1"/>
  <c r="EO97" i="1"/>
  <c r="EP97" i="1" s="1" a="1"/>
  <c r="EP97" i="1" s="1"/>
  <c r="EF97" i="1"/>
  <c r="DX97" i="1"/>
  <c r="DO97" i="1"/>
  <c r="DG97" i="1"/>
  <c r="CX97" i="1"/>
  <c r="CG97" i="1"/>
  <c r="CH97" i="1" s="1" a="1"/>
  <c r="CH97" i="1" s="1"/>
  <c r="BX97" i="1"/>
  <c r="BP97" i="1"/>
  <c r="BG97" i="1"/>
  <c r="AY97" i="1"/>
  <c r="AP97" i="1"/>
  <c r="R97" i="1"/>
  <c r="J97" i="1"/>
  <c r="K97" i="1" s="1" a="1"/>
  <c r="K97" i="1" s="1"/>
  <c r="FV97" i="1"/>
  <c r="FN97" i="1"/>
  <c r="EW97" i="1"/>
  <c r="EN97" i="1"/>
  <c r="DW97" i="1"/>
  <c r="DN97" i="1"/>
  <c r="DF97" i="1"/>
  <c r="CO97" i="1"/>
  <c r="CF97" i="1"/>
  <c r="BO97" i="1"/>
  <c r="BF97" i="1"/>
  <c r="AX97" i="1"/>
  <c r="AG97" i="1"/>
  <c r="Y97" i="1"/>
  <c r="Z97" i="1" s="1" a="1"/>
  <c r="Z97" i="1" s="1"/>
  <c r="Q97" i="1"/>
  <c r="AU97" i="1" s="1"/>
  <c r="BY97" i="1" s="1"/>
  <c r="DC97" i="1" s="1"/>
  <c r="EG97" i="1" s="1"/>
  <c r="FK97" i="1" s="1"/>
  <c r="I97" i="1"/>
  <c r="FU97" i="1"/>
  <c r="FD97" i="1"/>
  <c r="FE97" i="1" s="1" a="1"/>
  <c r="FE97" i="1" s="1"/>
  <c r="EU97" i="1"/>
  <c r="EM97" i="1"/>
  <c r="ED97" i="1"/>
  <c r="DV97" i="1"/>
  <c r="DM97" i="1"/>
  <c r="CV97" i="1"/>
  <c r="CW97" i="1" s="1" a="1"/>
  <c r="CW97" i="1" s="1"/>
  <c r="CM97" i="1"/>
  <c r="CE97" i="1"/>
  <c r="BV97" i="1"/>
  <c r="BN97" i="1"/>
  <c r="BE97" i="1"/>
  <c r="AN97" i="1"/>
  <c r="AO97" i="1" s="1" a="1"/>
  <c r="AO97" i="1" s="1"/>
  <c r="AF97" i="1"/>
  <c r="BJ97" i="1" s="1"/>
  <c r="CN97" i="1" s="1"/>
  <c r="DR97" i="1" s="1"/>
  <c r="EV97" i="1" s="1"/>
  <c r="X97" i="1"/>
  <c r="P97" i="1"/>
  <c r="H97" i="1"/>
  <c r="FL97" i="1"/>
  <c r="FC97" i="1"/>
  <c r="EL97" i="1"/>
  <c r="EC97" i="1"/>
  <c r="DU97" i="1"/>
  <c r="DD97" i="1"/>
  <c r="CU97" i="1"/>
  <c r="CD97" i="1"/>
  <c r="BU97" i="1"/>
  <c r="BM97" i="1"/>
  <c r="AV97" i="1"/>
  <c r="AM97" i="1"/>
  <c r="AE97" i="1"/>
  <c r="W97" i="1"/>
  <c r="G97" i="1"/>
  <c r="FZ96" i="1"/>
  <c r="GD96" i="1"/>
  <c r="GC96" i="1"/>
  <c r="B98" i="1"/>
  <c r="D98" i="1" s="1" a="1"/>
  <c r="D98" i="1" s="1"/>
  <c r="A97" i="1"/>
  <c r="EI98" i="1" l="1" a="1"/>
  <c r="EI98" i="1" s="1"/>
  <c r="FM98" i="1" a="1"/>
  <c r="FM98" i="1" s="1"/>
  <c r="BS9" i="1" a="1"/>
  <c r="BS9" i="1" s="1"/>
  <c r="BT9" i="1" s="1"/>
  <c r="CA9" i="1" a="1"/>
  <c r="CA9" i="1" s="1"/>
  <c r="CB9" i="1" s="1"/>
  <c r="CC9" i="1" s="1"/>
  <c r="CN9" i="1" s="1"/>
  <c r="EX98" i="1" a="1"/>
  <c r="EX98" i="1" s="1"/>
  <c r="DE98" i="1" a="1"/>
  <c r="DE98" i="1" s="1"/>
  <c r="DT98" i="1" a="1"/>
  <c r="DT98" i="1" s="1"/>
  <c r="CA98" i="1" a="1"/>
  <c r="CA98" i="1" s="1"/>
  <c r="CP98" i="1" a="1"/>
  <c r="CP98" i="1" s="1"/>
  <c r="AW98" i="1" a="1"/>
  <c r="AW98" i="1" s="1"/>
  <c r="BL98" i="1" a="1"/>
  <c r="BL98" i="1" s="1"/>
  <c r="S98" i="1" a="1"/>
  <c r="S98" i="1" s="1"/>
  <c r="AH98" i="1" a="1"/>
  <c r="AH98" i="1" s="1"/>
  <c r="GA97" i="1"/>
  <c r="GB97" i="1"/>
  <c r="FX98" i="1"/>
  <c r="ET98" i="1"/>
  <c r="FI98" i="1"/>
  <c r="DP98" i="1"/>
  <c r="EE98" i="1"/>
  <c r="BW98" i="1"/>
  <c r="AS98" i="1"/>
  <c r="DA98" i="1"/>
  <c r="CL98" i="1"/>
  <c r="AD98" i="1"/>
  <c r="O98" i="1"/>
  <c r="BH98" i="1"/>
  <c r="FY98" i="1"/>
  <c r="FQ98" i="1"/>
  <c r="FH98" i="1"/>
  <c r="EZ98" i="1"/>
  <c r="EQ98" i="1"/>
  <c r="DZ98" i="1"/>
  <c r="EA98" i="1" s="1" a="1"/>
  <c r="EA98" i="1" s="1"/>
  <c r="DQ98" i="1"/>
  <c r="DI98" i="1"/>
  <c r="CZ98" i="1"/>
  <c r="CR98" i="1"/>
  <c r="CI98" i="1"/>
  <c r="BR98" i="1"/>
  <c r="BS98" i="1" s="1" a="1"/>
  <c r="BS98" i="1" s="1"/>
  <c r="BI98" i="1"/>
  <c r="BA98" i="1"/>
  <c r="AR98" i="1"/>
  <c r="AJ98" i="1"/>
  <c r="AB98" i="1"/>
  <c r="T98" i="1"/>
  <c r="L98" i="1"/>
  <c r="FP98" i="1"/>
  <c r="FG98" i="1"/>
  <c r="EY98" i="1"/>
  <c r="EH98" i="1"/>
  <c r="DY98" i="1"/>
  <c r="DH98" i="1"/>
  <c r="CY98" i="1"/>
  <c r="CQ98" i="1"/>
  <c r="BZ98" i="1"/>
  <c r="BQ98" i="1"/>
  <c r="AZ98" i="1"/>
  <c r="AQ98" i="1"/>
  <c r="AI98" i="1"/>
  <c r="AA98" i="1"/>
  <c r="C98" i="1"/>
  <c r="FW98" i="1"/>
  <c r="FO98" i="1"/>
  <c r="FF98" i="1"/>
  <c r="EO98" i="1"/>
  <c r="EP98" i="1" s="1" a="1"/>
  <c r="EP98" i="1" s="1"/>
  <c r="EF98" i="1"/>
  <c r="DX98" i="1"/>
  <c r="DO98" i="1"/>
  <c r="DG98" i="1"/>
  <c r="CX98" i="1"/>
  <c r="CG98" i="1"/>
  <c r="CH98" i="1" s="1" a="1"/>
  <c r="CH98" i="1" s="1"/>
  <c r="BX98" i="1"/>
  <c r="BP98" i="1"/>
  <c r="BG98" i="1"/>
  <c r="AY98" i="1"/>
  <c r="AP98" i="1"/>
  <c r="R98" i="1"/>
  <c r="J98" i="1"/>
  <c r="K98" i="1" s="1" a="1"/>
  <c r="K98" i="1" s="1"/>
  <c r="FV98" i="1"/>
  <c r="FN98" i="1"/>
  <c r="EW98" i="1"/>
  <c r="EN98" i="1"/>
  <c r="DW98" i="1"/>
  <c r="DN98" i="1"/>
  <c r="DF98" i="1"/>
  <c r="CO98" i="1"/>
  <c r="CF98" i="1"/>
  <c r="BO98" i="1"/>
  <c r="BF98" i="1"/>
  <c r="AX98" i="1"/>
  <c r="AG98" i="1"/>
  <c r="Y98" i="1"/>
  <c r="Z98" i="1" s="1" a="1"/>
  <c r="Z98" i="1" s="1"/>
  <c r="Q98" i="1"/>
  <c r="AU98" i="1" s="1"/>
  <c r="BY98" i="1" s="1"/>
  <c r="DC98" i="1" s="1"/>
  <c r="EG98" i="1" s="1"/>
  <c r="FK98" i="1" s="1"/>
  <c r="I98" i="1"/>
  <c r="FU98" i="1"/>
  <c r="FD98" i="1"/>
  <c r="FE98" i="1" s="1" a="1"/>
  <c r="FE98" i="1" s="1"/>
  <c r="EU98" i="1"/>
  <c r="EM98" i="1"/>
  <c r="ED98" i="1"/>
  <c r="DV98" i="1"/>
  <c r="DM98" i="1"/>
  <c r="CV98" i="1"/>
  <c r="CW98" i="1" s="1" a="1"/>
  <c r="CW98" i="1" s="1"/>
  <c r="CM98" i="1"/>
  <c r="CE98" i="1"/>
  <c r="BV98" i="1"/>
  <c r="BN98" i="1"/>
  <c r="BE98" i="1"/>
  <c r="AN98" i="1"/>
  <c r="AO98" i="1" s="1" a="1"/>
  <c r="AO98" i="1" s="1"/>
  <c r="AF98" i="1"/>
  <c r="BJ98" i="1" s="1"/>
  <c r="CN98" i="1" s="1"/>
  <c r="DR98" i="1" s="1"/>
  <c r="EV98" i="1" s="1"/>
  <c r="X98" i="1"/>
  <c r="P98" i="1"/>
  <c r="H98" i="1"/>
  <c r="FL98" i="1"/>
  <c r="FC98" i="1"/>
  <c r="EL98" i="1"/>
  <c r="EC98" i="1"/>
  <c r="DU98" i="1"/>
  <c r="DD98" i="1"/>
  <c r="CU98" i="1"/>
  <c r="CD98" i="1"/>
  <c r="BU98" i="1"/>
  <c r="BM98" i="1"/>
  <c r="AV98" i="1"/>
  <c r="AM98" i="1"/>
  <c r="AE98" i="1"/>
  <c r="W98" i="1"/>
  <c r="G98" i="1"/>
  <c r="FS98" i="1"/>
  <c r="FT98" i="1" s="1" a="1"/>
  <c r="FT98" i="1" s="1"/>
  <c r="FJ98" i="1"/>
  <c r="FB98" i="1"/>
  <c r="ES98" i="1"/>
  <c r="EK98" i="1"/>
  <c r="EB98" i="1"/>
  <c r="DK98" i="1"/>
  <c r="DL98" i="1" s="1" a="1"/>
  <c r="DL98" i="1" s="1"/>
  <c r="DB98" i="1"/>
  <c r="CT98" i="1"/>
  <c r="CK98" i="1"/>
  <c r="CC98" i="1"/>
  <c r="BT98" i="1"/>
  <c r="BC98" i="1"/>
  <c r="BD98" i="1" s="1" a="1"/>
  <c r="BD98" i="1" s="1"/>
  <c r="AT98" i="1"/>
  <c r="AL98" i="1"/>
  <c r="V98" i="1"/>
  <c r="N98" i="1"/>
  <c r="F98" i="1"/>
  <c r="FR98" i="1"/>
  <c r="FA98" i="1"/>
  <c r="ER98" i="1"/>
  <c r="EJ98" i="1"/>
  <c r="DS98" i="1"/>
  <c r="DJ98" i="1"/>
  <c r="CS98" i="1"/>
  <c r="CJ98" i="1"/>
  <c r="CB98" i="1"/>
  <c r="BK98" i="1"/>
  <c r="BB98" i="1"/>
  <c r="AK98" i="1"/>
  <c r="AC98" i="1"/>
  <c r="U98" i="1"/>
  <c r="M98" i="1"/>
  <c r="E98" i="1"/>
  <c r="GD97" i="1"/>
  <c r="GC97" i="1"/>
  <c r="FZ97" i="1"/>
  <c r="B99" i="1"/>
  <c r="D99" i="1" s="1" a="1"/>
  <c r="D99" i="1" s="1"/>
  <c r="A98" i="1"/>
  <c r="CL9" i="1" l="1"/>
  <c r="CO9" i="1"/>
  <c r="CG9" i="1"/>
  <c r="BV9" i="1"/>
  <c r="BU9" i="1"/>
  <c r="EI99" i="1" a="1"/>
  <c r="EI99" i="1" s="1"/>
  <c r="FM99" i="1" a="1"/>
  <c r="FM99" i="1" s="1"/>
  <c r="EX99" i="1" a="1"/>
  <c r="EX99" i="1" s="1"/>
  <c r="DE99" i="1" a="1"/>
  <c r="DE99" i="1" s="1"/>
  <c r="DT99" i="1" a="1"/>
  <c r="DT99" i="1" s="1"/>
  <c r="CA99" i="1" a="1"/>
  <c r="CA99" i="1" s="1"/>
  <c r="CP99" i="1" a="1"/>
  <c r="CP99" i="1" s="1"/>
  <c r="AW99" i="1" a="1"/>
  <c r="AW99" i="1" s="1"/>
  <c r="BL99" i="1" a="1"/>
  <c r="BL99" i="1" s="1"/>
  <c r="S99" i="1" a="1"/>
  <c r="S99" i="1" s="1"/>
  <c r="AH99" i="1" a="1"/>
  <c r="AH99" i="1" s="1"/>
  <c r="GA98" i="1"/>
  <c r="GB98" i="1"/>
  <c r="FX99" i="1"/>
  <c r="ET99" i="1"/>
  <c r="FI99" i="1"/>
  <c r="EE99" i="1"/>
  <c r="DA99" i="1"/>
  <c r="DP99" i="1"/>
  <c r="AS99" i="1"/>
  <c r="CL99" i="1"/>
  <c r="O99" i="1"/>
  <c r="BH99" i="1"/>
  <c r="BW99" i="1"/>
  <c r="AD99" i="1"/>
  <c r="FW99" i="1"/>
  <c r="FO99" i="1"/>
  <c r="FF99" i="1"/>
  <c r="EO99" i="1"/>
  <c r="EP99" i="1" s="1" a="1"/>
  <c r="EP99" i="1" s="1"/>
  <c r="EF99" i="1"/>
  <c r="DX99" i="1"/>
  <c r="DO99" i="1"/>
  <c r="DG99" i="1"/>
  <c r="CX99" i="1"/>
  <c r="CG99" i="1"/>
  <c r="CH99" i="1" s="1" a="1"/>
  <c r="CH99" i="1" s="1"/>
  <c r="BX99" i="1"/>
  <c r="BP99" i="1"/>
  <c r="BG99" i="1"/>
  <c r="AY99" i="1"/>
  <c r="AP99" i="1"/>
  <c r="R99" i="1"/>
  <c r="J99" i="1"/>
  <c r="K99" i="1" s="1" a="1"/>
  <c r="K99" i="1" s="1"/>
  <c r="FV99" i="1"/>
  <c r="FN99" i="1"/>
  <c r="EW99" i="1"/>
  <c r="EN99" i="1"/>
  <c r="DW99" i="1"/>
  <c r="DN99" i="1"/>
  <c r="DF99" i="1"/>
  <c r="CO99" i="1"/>
  <c r="CF99" i="1"/>
  <c r="BO99" i="1"/>
  <c r="BF99" i="1"/>
  <c r="AX99" i="1"/>
  <c r="AG99" i="1"/>
  <c r="Y99" i="1"/>
  <c r="Z99" i="1" s="1" a="1"/>
  <c r="Z99" i="1" s="1"/>
  <c r="Q99" i="1"/>
  <c r="AU99" i="1" s="1"/>
  <c r="BY99" i="1" s="1"/>
  <c r="DC99" i="1" s="1"/>
  <c r="EG99" i="1" s="1"/>
  <c r="FK99" i="1" s="1"/>
  <c r="I99" i="1"/>
  <c r="FU99" i="1"/>
  <c r="FD99" i="1"/>
  <c r="FE99" i="1" s="1" a="1"/>
  <c r="FE99" i="1" s="1"/>
  <c r="EU99" i="1"/>
  <c r="EM99" i="1"/>
  <c r="ED99" i="1"/>
  <c r="DV99" i="1"/>
  <c r="DM99" i="1"/>
  <c r="CV99" i="1"/>
  <c r="CW99" i="1" s="1" a="1"/>
  <c r="CW99" i="1" s="1"/>
  <c r="CM99" i="1"/>
  <c r="CE99" i="1"/>
  <c r="BV99" i="1"/>
  <c r="BN99" i="1"/>
  <c r="BE99" i="1"/>
  <c r="AN99" i="1"/>
  <c r="AO99" i="1" s="1" a="1"/>
  <c r="AO99" i="1" s="1"/>
  <c r="AF99" i="1"/>
  <c r="BJ99" i="1" s="1"/>
  <c r="CN99" i="1" s="1"/>
  <c r="DR99" i="1" s="1"/>
  <c r="EV99" i="1" s="1"/>
  <c r="X99" i="1"/>
  <c r="P99" i="1"/>
  <c r="H99" i="1"/>
  <c r="FL99" i="1"/>
  <c r="FC99" i="1"/>
  <c r="EL99" i="1"/>
  <c r="EC99" i="1"/>
  <c r="DU99" i="1"/>
  <c r="DD99" i="1"/>
  <c r="CU99" i="1"/>
  <c r="CD99" i="1"/>
  <c r="BU99" i="1"/>
  <c r="BM99" i="1"/>
  <c r="AV99" i="1"/>
  <c r="AM99" i="1"/>
  <c r="AE99" i="1"/>
  <c r="W99" i="1"/>
  <c r="G99" i="1"/>
  <c r="FS99" i="1"/>
  <c r="FT99" i="1" s="1" a="1"/>
  <c r="FT99" i="1" s="1"/>
  <c r="FJ99" i="1"/>
  <c r="FB99" i="1"/>
  <c r="ES99" i="1"/>
  <c r="EK99" i="1"/>
  <c r="EB99" i="1"/>
  <c r="DK99" i="1"/>
  <c r="DL99" i="1" s="1" a="1"/>
  <c r="DL99" i="1" s="1"/>
  <c r="DB99" i="1"/>
  <c r="CT99" i="1"/>
  <c r="CK99" i="1"/>
  <c r="CC99" i="1"/>
  <c r="BT99" i="1"/>
  <c r="BC99" i="1"/>
  <c r="BD99" i="1" s="1" a="1"/>
  <c r="BD99" i="1" s="1"/>
  <c r="AT99" i="1"/>
  <c r="AL99" i="1"/>
  <c r="V99" i="1"/>
  <c r="N99" i="1"/>
  <c r="F99" i="1"/>
  <c r="FR99" i="1"/>
  <c r="FA99" i="1"/>
  <c r="ER99" i="1"/>
  <c r="EJ99" i="1"/>
  <c r="DS99" i="1"/>
  <c r="DJ99" i="1"/>
  <c r="CS99" i="1"/>
  <c r="CJ99" i="1"/>
  <c r="CB99" i="1"/>
  <c r="BK99" i="1"/>
  <c r="BB99" i="1"/>
  <c r="AK99" i="1"/>
  <c r="AC99" i="1"/>
  <c r="U99" i="1"/>
  <c r="M99" i="1"/>
  <c r="E99" i="1"/>
  <c r="FY99" i="1"/>
  <c r="FQ99" i="1"/>
  <c r="FH99" i="1"/>
  <c r="EZ99" i="1"/>
  <c r="EQ99" i="1"/>
  <c r="DZ99" i="1"/>
  <c r="EA99" i="1" s="1" a="1"/>
  <c r="EA99" i="1" s="1"/>
  <c r="DQ99" i="1"/>
  <c r="DI99" i="1"/>
  <c r="CZ99" i="1"/>
  <c r="CR99" i="1"/>
  <c r="CI99" i="1"/>
  <c r="BR99" i="1"/>
  <c r="BS99" i="1" s="1" a="1"/>
  <c r="BS99" i="1" s="1"/>
  <c r="BI99" i="1"/>
  <c r="BA99" i="1"/>
  <c r="AR99" i="1"/>
  <c r="AJ99" i="1"/>
  <c r="AB99" i="1"/>
  <c r="T99" i="1"/>
  <c r="L99" i="1"/>
  <c r="FP99" i="1"/>
  <c r="FG99" i="1"/>
  <c r="EY99" i="1"/>
  <c r="EH99" i="1"/>
  <c r="DY99" i="1"/>
  <c r="DH99" i="1"/>
  <c r="CY99" i="1"/>
  <c r="CQ99" i="1"/>
  <c r="BZ99" i="1"/>
  <c r="BQ99" i="1"/>
  <c r="AZ99" i="1"/>
  <c r="AQ99" i="1"/>
  <c r="AI99" i="1"/>
  <c r="AA99" i="1"/>
  <c r="C99" i="1"/>
  <c r="FZ98" i="1"/>
  <c r="GD98" i="1"/>
  <c r="GC98" i="1"/>
  <c r="B100" i="1"/>
  <c r="D100" i="1" s="1" a="1"/>
  <c r="D100" i="1" s="1"/>
  <c r="A99" i="1"/>
  <c r="EI100" i="1" l="1" a="1"/>
  <c r="EI100" i="1" s="1"/>
  <c r="FM100" i="1" a="1"/>
  <c r="FM100" i="1" s="1"/>
  <c r="CH9" i="1" a="1"/>
  <c r="CH9" i="1" s="1"/>
  <c r="CI9" i="1" s="1"/>
  <c r="CP9" i="1" a="1"/>
  <c r="CP9" i="1" s="1"/>
  <c r="CQ9" i="1" s="1"/>
  <c r="EX100" i="1" a="1"/>
  <c r="EX100" i="1" s="1"/>
  <c r="DE100" i="1" a="1"/>
  <c r="DE100" i="1" s="1"/>
  <c r="DT100" i="1" a="1"/>
  <c r="DT100" i="1" s="1"/>
  <c r="CA100" i="1" a="1"/>
  <c r="CA100" i="1" s="1"/>
  <c r="CP100" i="1" a="1"/>
  <c r="CP100" i="1" s="1"/>
  <c r="AW100" i="1" a="1"/>
  <c r="AW100" i="1" s="1"/>
  <c r="BL100" i="1" a="1"/>
  <c r="BL100" i="1" s="1"/>
  <c r="S100" i="1" a="1"/>
  <c r="S100" i="1" s="1"/>
  <c r="AH100" i="1" a="1"/>
  <c r="AH100" i="1" s="1"/>
  <c r="GA99" i="1"/>
  <c r="GB99" i="1"/>
  <c r="ET100" i="1"/>
  <c r="FI100" i="1"/>
  <c r="EE100" i="1"/>
  <c r="DA100" i="1"/>
  <c r="FX100" i="1"/>
  <c r="DP100" i="1"/>
  <c r="AS100" i="1"/>
  <c r="CL100" i="1"/>
  <c r="O100" i="1"/>
  <c r="BH100" i="1"/>
  <c r="AD100" i="1"/>
  <c r="BW100" i="1"/>
  <c r="FZ99" i="1"/>
  <c r="GD99" i="1"/>
  <c r="GC99" i="1"/>
  <c r="FU100" i="1"/>
  <c r="FD100" i="1"/>
  <c r="FE100" i="1" s="1" a="1"/>
  <c r="FE100" i="1" s="1"/>
  <c r="EU100" i="1"/>
  <c r="EM100" i="1"/>
  <c r="ED100" i="1"/>
  <c r="DV100" i="1"/>
  <c r="DM100" i="1"/>
  <c r="CV100" i="1"/>
  <c r="CW100" i="1" s="1" a="1"/>
  <c r="CW100" i="1" s="1"/>
  <c r="CM100" i="1"/>
  <c r="CE100" i="1"/>
  <c r="BV100" i="1"/>
  <c r="BN100" i="1"/>
  <c r="BE100" i="1"/>
  <c r="AN100" i="1"/>
  <c r="AO100" i="1" s="1" a="1"/>
  <c r="AO100" i="1" s="1"/>
  <c r="AF100" i="1"/>
  <c r="BJ100" i="1" s="1"/>
  <c r="CN100" i="1" s="1"/>
  <c r="DR100" i="1" s="1"/>
  <c r="EV100" i="1" s="1"/>
  <c r="X100" i="1"/>
  <c r="P100" i="1"/>
  <c r="H100" i="1"/>
  <c r="FL100" i="1"/>
  <c r="FC100" i="1"/>
  <c r="EL100" i="1"/>
  <c r="EC100" i="1"/>
  <c r="DU100" i="1"/>
  <c r="DD100" i="1"/>
  <c r="CU100" i="1"/>
  <c r="CD100" i="1"/>
  <c r="BU100" i="1"/>
  <c r="BM100" i="1"/>
  <c r="AV100" i="1"/>
  <c r="AM100" i="1"/>
  <c r="AE100" i="1"/>
  <c r="W100" i="1"/>
  <c r="G100" i="1"/>
  <c r="FS100" i="1"/>
  <c r="FT100" i="1" s="1" a="1"/>
  <c r="FT100" i="1" s="1"/>
  <c r="FJ100" i="1"/>
  <c r="FB100" i="1"/>
  <c r="ES100" i="1"/>
  <c r="EK100" i="1"/>
  <c r="EB100" i="1"/>
  <c r="DK100" i="1"/>
  <c r="DL100" i="1" s="1" a="1"/>
  <c r="DL100" i="1" s="1"/>
  <c r="DB100" i="1"/>
  <c r="CT100" i="1"/>
  <c r="CK100" i="1"/>
  <c r="CC100" i="1"/>
  <c r="BT100" i="1"/>
  <c r="BC100" i="1"/>
  <c r="BD100" i="1" s="1" a="1"/>
  <c r="BD100" i="1" s="1"/>
  <c r="AT100" i="1"/>
  <c r="AL100" i="1"/>
  <c r="V100" i="1"/>
  <c r="N100" i="1"/>
  <c r="F100" i="1"/>
  <c r="FR100" i="1"/>
  <c r="FA100" i="1"/>
  <c r="ER100" i="1"/>
  <c r="EJ100" i="1"/>
  <c r="DS100" i="1"/>
  <c r="DJ100" i="1"/>
  <c r="CS100" i="1"/>
  <c r="CJ100" i="1"/>
  <c r="CB100" i="1"/>
  <c r="BK100" i="1"/>
  <c r="BB100" i="1"/>
  <c r="AK100" i="1"/>
  <c r="AC100" i="1"/>
  <c r="U100" i="1"/>
  <c r="M100" i="1"/>
  <c r="E100" i="1"/>
  <c r="FY100" i="1"/>
  <c r="FQ100" i="1"/>
  <c r="FH100" i="1"/>
  <c r="EZ100" i="1"/>
  <c r="EQ100" i="1"/>
  <c r="DZ100" i="1"/>
  <c r="EA100" i="1" s="1" a="1"/>
  <c r="EA100" i="1" s="1"/>
  <c r="DQ100" i="1"/>
  <c r="DI100" i="1"/>
  <c r="CZ100" i="1"/>
  <c r="CR100" i="1"/>
  <c r="CI100" i="1"/>
  <c r="BR100" i="1"/>
  <c r="BS100" i="1" s="1" a="1"/>
  <c r="BS100" i="1" s="1"/>
  <c r="BI100" i="1"/>
  <c r="BA100" i="1"/>
  <c r="AR100" i="1"/>
  <c r="AJ100" i="1"/>
  <c r="AB100" i="1"/>
  <c r="T100" i="1"/>
  <c r="L100" i="1"/>
  <c r="FP100" i="1"/>
  <c r="FG100" i="1"/>
  <c r="EY100" i="1"/>
  <c r="EH100" i="1"/>
  <c r="DY100" i="1"/>
  <c r="DH100" i="1"/>
  <c r="CY100" i="1"/>
  <c r="CQ100" i="1"/>
  <c r="BZ100" i="1"/>
  <c r="BQ100" i="1"/>
  <c r="AZ100" i="1"/>
  <c r="AQ100" i="1"/>
  <c r="AI100" i="1"/>
  <c r="AA100" i="1"/>
  <c r="C100" i="1"/>
  <c r="FW100" i="1"/>
  <c r="FO100" i="1"/>
  <c r="FF100" i="1"/>
  <c r="EO100" i="1"/>
  <c r="EP100" i="1" s="1" a="1"/>
  <c r="EP100" i="1" s="1"/>
  <c r="EF100" i="1"/>
  <c r="DX100" i="1"/>
  <c r="DO100" i="1"/>
  <c r="DG100" i="1"/>
  <c r="CX100" i="1"/>
  <c r="CG100" i="1"/>
  <c r="CH100" i="1" s="1" a="1"/>
  <c r="CH100" i="1" s="1"/>
  <c r="BX100" i="1"/>
  <c r="BP100" i="1"/>
  <c r="BG100" i="1"/>
  <c r="AY100" i="1"/>
  <c r="AP100" i="1"/>
  <c r="R100" i="1"/>
  <c r="J100" i="1"/>
  <c r="K100" i="1" s="1" a="1"/>
  <c r="K100" i="1" s="1"/>
  <c r="FV100" i="1"/>
  <c r="FN100" i="1"/>
  <c r="EW100" i="1"/>
  <c r="EN100" i="1"/>
  <c r="DW100" i="1"/>
  <c r="DN100" i="1"/>
  <c r="DF100" i="1"/>
  <c r="CO100" i="1"/>
  <c r="CF100" i="1"/>
  <c r="BO100" i="1"/>
  <c r="BF100" i="1"/>
  <c r="AX100" i="1"/>
  <c r="AG100" i="1"/>
  <c r="Y100" i="1"/>
  <c r="Z100" i="1" s="1" a="1"/>
  <c r="Z100" i="1" s="1"/>
  <c r="Q100" i="1"/>
  <c r="AU100" i="1" s="1"/>
  <c r="BY100" i="1" s="1"/>
  <c r="DC100" i="1" s="1"/>
  <c r="EG100" i="1" s="1"/>
  <c r="FK100" i="1" s="1"/>
  <c r="I100" i="1"/>
  <c r="B101" i="1"/>
  <c r="D101" i="1" s="1" a="1"/>
  <c r="D101" i="1" s="1"/>
  <c r="A100" i="1"/>
  <c r="CR9" i="1" l="1"/>
  <c r="DC9" i="1" s="1"/>
  <c r="CJ9" i="1"/>
  <c r="CK9" i="1"/>
  <c r="EI101" i="1" a="1"/>
  <c r="EI101" i="1" s="1"/>
  <c r="FM101" i="1" a="1"/>
  <c r="FM101" i="1" s="1"/>
  <c r="EX101" i="1" a="1"/>
  <c r="EX101" i="1" s="1"/>
  <c r="DE101" i="1" a="1"/>
  <c r="DE101" i="1" s="1"/>
  <c r="DT101" i="1" a="1"/>
  <c r="DT101" i="1" s="1"/>
  <c r="CA101" i="1" a="1"/>
  <c r="CA101" i="1" s="1"/>
  <c r="CP101" i="1" a="1"/>
  <c r="CP101" i="1" s="1"/>
  <c r="AW101" i="1" a="1"/>
  <c r="AW101" i="1" s="1"/>
  <c r="BL101" i="1" a="1"/>
  <c r="BL101" i="1" s="1"/>
  <c r="S101" i="1" a="1"/>
  <c r="S101" i="1" s="1"/>
  <c r="AH101" i="1" a="1"/>
  <c r="AH101" i="1" s="1"/>
  <c r="GA100" i="1"/>
  <c r="GB100" i="1"/>
  <c r="ET101" i="1"/>
  <c r="FI101" i="1"/>
  <c r="FX101" i="1"/>
  <c r="EE101" i="1"/>
  <c r="DA101" i="1"/>
  <c r="CL101" i="1"/>
  <c r="O101" i="1"/>
  <c r="BH101" i="1"/>
  <c r="DP101" i="1"/>
  <c r="AD101" i="1"/>
  <c r="AS101" i="1"/>
  <c r="BW101" i="1"/>
  <c r="GD100" i="1"/>
  <c r="GC100" i="1"/>
  <c r="FZ100" i="1"/>
  <c r="FS101" i="1"/>
  <c r="FT101" i="1" s="1" a="1"/>
  <c r="FT101" i="1" s="1"/>
  <c r="FJ101" i="1"/>
  <c r="FB101" i="1"/>
  <c r="ES101" i="1"/>
  <c r="EK101" i="1"/>
  <c r="EB101" i="1"/>
  <c r="DK101" i="1"/>
  <c r="DL101" i="1" s="1" a="1"/>
  <c r="DL101" i="1" s="1"/>
  <c r="DB101" i="1"/>
  <c r="CT101" i="1"/>
  <c r="CK101" i="1"/>
  <c r="CC101" i="1"/>
  <c r="BT101" i="1"/>
  <c r="BC101" i="1"/>
  <c r="BD101" i="1" s="1" a="1"/>
  <c r="BD101" i="1" s="1"/>
  <c r="AT101" i="1"/>
  <c r="AL101" i="1"/>
  <c r="V101" i="1"/>
  <c r="N101" i="1"/>
  <c r="F101" i="1"/>
  <c r="FR101" i="1"/>
  <c r="FA101" i="1"/>
  <c r="ER101" i="1"/>
  <c r="EJ101" i="1"/>
  <c r="DS101" i="1"/>
  <c r="DJ101" i="1"/>
  <c r="CS101" i="1"/>
  <c r="CJ101" i="1"/>
  <c r="CB101" i="1"/>
  <c r="BK101" i="1"/>
  <c r="BB101" i="1"/>
  <c r="AK101" i="1"/>
  <c r="AC101" i="1"/>
  <c r="U101" i="1"/>
  <c r="M101" i="1"/>
  <c r="E101" i="1"/>
  <c r="FY101" i="1"/>
  <c r="FQ101" i="1"/>
  <c r="FH101" i="1"/>
  <c r="EZ101" i="1"/>
  <c r="EQ101" i="1"/>
  <c r="DZ101" i="1"/>
  <c r="EA101" i="1" s="1" a="1"/>
  <c r="EA101" i="1" s="1"/>
  <c r="DQ101" i="1"/>
  <c r="DI101" i="1"/>
  <c r="CZ101" i="1"/>
  <c r="CR101" i="1"/>
  <c r="CI101" i="1"/>
  <c r="BR101" i="1"/>
  <c r="BS101" i="1" s="1" a="1"/>
  <c r="BS101" i="1" s="1"/>
  <c r="BI101" i="1"/>
  <c r="BA101" i="1"/>
  <c r="AR101" i="1"/>
  <c r="AJ101" i="1"/>
  <c r="AB101" i="1"/>
  <c r="T101" i="1"/>
  <c r="L101" i="1"/>
  <c r="FP101" i="1"/>
  <c r="FG101" i="1"/>
  <c r="EY101" i="1"/>
  <c r="EH101" i="1"/>
  <c r="DY101" i="1"/>
  <c r="DH101" i="1"/>
  <c r="CY101" i="1"/>
  <c r="CQ101" i="1"/>
  <c r="BZ101" i="1"/>
  <c r="BQ101" i="1"/>
  <c r="AZ101" i="1"/>
  <c r="AQ101" i="1"/>
  <c r="AI101" i="1"/>
  <c r="AA101" i="1"/>
  <c r="C101" i="1"/>
  <c r="FW101" i="1"/>
  <c r="FO101" i="1"/>
  <c r="FF101" i="1"/>
  <c r="EO101" i="1"/>
  <c r="EP101" i="1" s="1" a="1"/>
  <c r="EP101" i="1" s="1"/>
  <c r="EF101" i="1"/>
  <c r="DX101" i="1"/>
  <c r="DO101" i="1"/>
  <c r="DG101" i="1"/>
  <c r="CX101" i="1"/>
  <c r="CG101" i="1"/>
  <c r="CH101" i="1" s="1" a="1"/>
  <c r="CH101" i="1" s="1"/>
  <c r="BX101" i="1"/>
  <c r="BP101" i="1"/>
  <c r="BG101" i="1"/>
  <c r="AY101" i="1"/>
  <c r="AP101" i="1"/>
  <c r="R101" i="1"/>
  <c r="J101" i="1"/>
  <c r="K101" i="1" s="1" a="1"/>
  <c r="K101" i="1" s="1"/>
  <c r="FV101" i="1"/>
  <c r="FN101" i="1"/>
  <c r="EW101" i="1"/>
  <c r="EN101" i="1"/>
  <c r="DW101" i="1"/>
  <c r="DN101" i="1"/>
  <c r="DF101" i="1"/>
  <c r="CO101" i="1"/>
  <c r="CF101" i="1"/>
  <c r="BO101" i="1"/>
  <c r="BF101" i="1"/>
  <c r="AX101" i="1"/>
  <c r="AG101" i="1"/>
  <c r="Y101" i="1"/>
  <c r="Z101" i="1" s="1" a="1"/>
  <c r="Z101" i="1" s="1"/>
  <c r="Q101" i="1"/>
  <c r="AU101" i="1" s="1"/>
  <c r="BY101" i="1" s="1"/>
  <c r="DC101" i="1" s="1"/>
  <c r="EG101" i="1" s="1"/>
  <c r="FK101" i="1" s="1"/>
  <c r="I101" i="1"/>
  <c r="FU101" i="1"/>
  <c r="FD101" i="1"/>
  <c r="FE101" i="1" s="1" a="1"/>
  <c r="FE101" i="1" s="1"/>
  <c r="EU101" i="1"/>
  <c r="EM101" i="1"/>
  <c r="ED101" i="1"/>
  <c r="DV101" i="1"/>
  <c r="DM101" i="1"/>
  <c r="CV101" i="1"/>
  <c r="CW101" i="1" s="1" a="1"/>
  <c r="CW101" i="1" s="1"/>
  <c r="CM101" i="1"/>
  <c r="CE101" i="1"/>
  <c r="BV101" i="1"/>
  <c r="BN101" i="1"/>
  <c r="BE101" i="1"/>
  <c r="AN101" i="1"/>
  <c r="AO101" i="1" s="1" a="1"/>
  <c r="AO101" i="1" s="1"/>
  <c r="AF101" i="1"/>
  <c r="BJ101" i="1" s="1"/>
  <c r="CN101" i="1" s="1"/>
  <c r="DR101" i="1" s="1"/>
  <c r="EV101" i="1" s="1"/>
  <c r="X101" i="1"/>
  <c r="P101" i="1"/>
  <c r="H101" i="1"/>
  <c r="FL101" i="1"/>
  <c r="FC101" i="1"/>
  <c r="EL101" i="1"/>
  <c r="EC101" i="1"/>
  <c r="DU101" i="1"/>
  <c r="DD101" i="1"/>
  <c r="CU101" i="1"/>
  <c r="CD101" i="1"/>
  <c r="BU101" i="1"/>
  <c r="BM101" i="1"/>
  <c r="AV101" i="1"/>
  <c r="AM101" i="1"/>
  <c r="AE101" i="1"/>
  <c r="W101" i="1"/>
  <c r="G101" i="1"/>
  <c r="B102" i="1"/>
  <c r="D102" i="1" s="1" a="1"/>
  <c r="D102" i="1" s="1"/>
  <c r="A101" i="1"/>
  <c r="EI102" i="1" l="1" a="1"/>
  <c r="EI102" i="1" s="1"/>
  <c r="FM102" i="1" a="1"/>
  <c r="FM102" i="1" s="1"/>
  <c r="DA9" i="1"/>
  <c r="CV9" i="1"/>
  <c r="DD9" i="1"/>
  <c r="EX102" i="1" a="1"/>
  <c r="EX102" i="1" s="1"/>
  <c r="DE102" i="1" a="1"/>
  <c r="DE102" i="1" s="1"/>
  <c r="DT102" i="1" a="1"/>
  <c r="DT102" i="1" s="1"/>
  <c r="CA102" i="1" a="1"/>
  <c r="CA102" i="1" s="1"/>
  <c r="CP102" i="1" a="1"/>
  <c r="CP102" i="1" s="1"/>
  <c r="AW102" i="1" a="1"/>
  <c r="AW102" i="1" s="1"/>
  <c r="BL102" i="1" a="1"/>
  <c r="BL102" i="1" s="1"/>
  <c r="S102" i="1" a="1"/>
  <c r="S102" i="1" s="1"/>
  <c r="AH102" i="1" a="1"/>
  <c r="AH102" i="1" s="1"/>
  <c r="GA101" i="1"/>
  <c r="GB101" i="1"/>
  <c r="FI102" i="1"/>
  <c r="FX102" i="1"/>
  <c r="ET102" i="1"/>
  <c r="DA102" i="1"/>
  <c r="DP102" i="1"/>
  <c r="EE102" i="1"/>
  <c r="O102" i="1"/>
  <c r="CL102" i="1"/>
  <c r="BH102" i="1"/>
  <c r="AD102" i="1"/>
  <c r="BW102" i="1"/>
  <c r="AS102" i="1"/>
  <c r="FY102" i="1"/>
  <c r="FQ102" i="1"/>
  <c r="FH102" i="1"/>
  <c r="EZ102" i="1"/>
  <c r="EQ102" i="1"/>
  <c r="DZ102" i="1"/>
  <c r="EA102" i="1" s="1" a="1"/>
  <c r="EA102" i="1" s="1"/>
  <c r="DQ102" i="1"/>
  <c r="DI102" i="1"/>
  <c r="CZ102" i="1"/>
  <c r="CR102" i="1"/>
  <c r="CI102" i="1"/>
  <c r="BR102" i="1"/>
  <c r="BS102" i="1" s="1" a="1"/>
  <c r="BS102" i="1" s="1"/>
  <c r="BI102" i="1"/>
  <c r="BA102" i="1"/>
  <c r="AR102" i="1"/>
  <c r="AJ102" i="1"/>
  <c r="AB102" i="1"/>
  <c r="T102" i="1"/>
  <c r="L102" i="1"/>
  <c r="FP102" i="1"/>
  <c r="FG102" i="1"/>
  <c r="EY102" i="1"/>
  <c r="EH102" i="1"/>
  <c r="DY102" i="1"/>
  <c r="DH102" i="1"/>
  <c r="CY102" i="1"/>
  <c r="CQ102" i="1"/>
  <c r="BZ102" i="1"/>
  <c r="BQ102" i="1"/>
  <c r="AZ102" i="1"/>
  <c r="AQ102" i="1"/>
  <c r="AI102" i="1"/>
  <c r="AA102" i="1"/>
  <c r="C102" i="1"/>
  <c r="FW102" i="1"/>
  <c r="FO102" i="1"/>
  <c r="FF102" i="1"/>
  <c r="EO102" i="1"/>
  <c r="EP102" i="1" s="1" a="1"/>
  <c r="EP102" i="1" s="1"/>
  <c r="EF102" i="1"/>
  <c r="DX102" i="1"/>
  <c r="DO102" i="1"/>
  <c r="DG102" i="1"/>
  <c r="CX102" i="1"/>
  <c r="CG102" i="1"/>
  <c r="CH102" i="1" s="1" a="1"/>
  <c r="CH102" i="1" s="1"/>
  <c r="BX102" i="1"/>
  <c r="BP102" i="1"/>
  <c r="BG102" i="1"/>
  <c r="AY102" i="1"/>
  <c r="AP102" i="1"/>
  <c r="R102" i="1"/>
  <c r="J102" i="1"/>
  <c r="K102" i="1" s="1" a="1"/>
  <c r="K102" i="1" s="1"/>
  <c r="FV102" i="1"/>
  <c r="FN102" i="1"/>
  <c r="EW102" i="1"/>
  <c r="EN102" i="1"/>
  <c r="DW102" i="1"/>
  <c r="DN102" i="1"/>
  <c r="DF102" i="1"/>
  <c r="CO102" i="1"/>
  <c r="CF102" i="1"/>
  <c r="BO102" i="1"/>
  <c r="BF102" i="1"/>
  <c r="AX102" i="1"/>
  <c r="AG102" i="1"/>
  <c r="Y102" i="1"/>
  <c r="Z102" i="1" s="1" a="1"/>
  <c r="Z102" i="1" s="1"/>
  <c r="Q102" i="1"/>
  <c r="AU102" i="1" s="1"/>
  <c r="BY102" i="1" s="1"/>
  <c r="DC102" i="1" s="1"/>
  <c r="EG102" i="1" s="1"/>
  <c r="FK102" i="1" s="1"/>
  <c r="I102" i="1"/>
  <c r="FU102" i="1"/>
  <c r="FD102" i="1"/>
  <c r="FE102" i="1" s="1" a="1"/>
  <c r="FE102" i="1" s="1"/>
  <c r="EU102" i="1"/>
  <c r="EM102" i="1"/>
  <c r="ED102" i="1"/>
  <c r="DV102" i="1"/>
  <c r="DM102" i="1"/>
  <c r="CV102" i="1"/>
  <c r="CW102" i="1" s="1" a="1"/>
  <c r="CW102" i="1" s="1"/>
  <c r="CM102" i="1"/>
  <c r="CE102" i="1"/>
  <c r="BV102" i="1"/>
  <c r="BN102" i="1"/>
  <c r="BE102" i="1"/>
  <c r="AN102" i="1"/>
  <c r="AO102" i="1" s="1" a="1"/>
  <c r="AO102" i="1" s="1"/>
  <c r="AF102" i="1"/>
  <c r="BJ102" i="1" s="1"/>
  <c r="CN102" i="1" s="1"/>
  <c r="DR102" i="1" s="1"/>
  <c r="EV102" i="1" s="1"/>
  <c r="X102" i="1"/>
  <c r="P102" i="1"/>
  <c r="H102" i="1"/>
  <c r="FL102" i="1"/>
  <c r="FC102" i="1"/>
  <c r="EL102" i="1"/>
  <c r="EC102" i="1"/>
  <c r="DU102" i="1"/>
  <c r="DD102" i="1"/>
  <c r="CU102" i="1"/>
  <c r="CD102" i="1"/>
  <c r="BU102" i="1"/>
  <c r="BM102" i="1"/>
  <c r="AV102" i="1"/>
  <c r="AM102" i="1"/>
  <c r="AE102" i="1"/>
  <c r="W102" i="1"/>
  <c r="G102" i="1"/>
  <c r="FS102" i="1"/>
  <c r="FT102" i="1" s="1" a="1"/>
  <c r="FT102" i="1" s="1"/>
  <c r="FJ102" i="1"/>
  <c r="FB102" i="1"/>
  <c r="ES102" i="1"/>
  <c r="EK102" i="1"/>
  <c r="EB102" i="1"/>
  <c r="DK102" i="1"/>
  <c r="DL102" i="1" s="1" a="1"/>
  <c r="DL102" i="1" s="1"/>
  <c r="DB102" i="1"/>
  <c r="CT102" i="1"/>
  <c r="CK102" i="1"/>
  <c r="CC102" i="1"/>
  <c r="BT102" i="1"/>
  <c r="BC102" i="1"/>
  <c r="BD102" i="1" s="1" a="1"/>
  <c r="BD102" i="1" s="1"/>
  <c r="AT102" i="1"/>
  <c r="AL102" i="1"/>
  <c r="V102" i="1"/>
  <c r="N102" i="1"/>
  <c r="F102" i="1"/>
  <c r="FR102" i="1"/>
  <c r="FA102" i="1"/>
  <c r="ER102" i="1"/>
  <c r="EJ102" i="1"/>
  <c r="DS102" i="1"/>
  <c r="DJ102" i="1"/>
  <c r="CS102" i="1"/>
  <c r="CJ102" i="1"/>
  <c r="CB102" i="1"/>
  <c r="BK102" i="1"/>
  <c r="BB102" i="1"/>
  <c r="AK102" i="1"/>
  <c r="AC102" i="1"/>
  <c r="U102" i="1"/>
  <c r="M102" i="1"/>
  <c r="E102" i="1"/>
  <c r="GD101" i="1"/>
  <c r="FZ101" i="1"/>
  <c r="GC101" i="1"/>
  <c r="B103" i="1"/>
  <c r="D103" i="1" s="1" a="1"/>
  <c r="D103" i="1" s="1"/>
  <c r="A102" i="1"/>
  <c r="DE9" i="1" l="1" a="1"/>
  <c r="DE9" i="1" s="1"/>
  <c r="DF9" i="1" s="1"/>
  <c r="DG9" i="1" s="1"/>
  <c r="DR9" i="1" s="1"/>
  <c r="CW9" i="1" a="1"/>
  <c r="CW9" i="1" s="1"/>
  <c r="CX9" i="1" s="1"/>
  <c r="EI103" i="1" a="1"/>
  <c r="EI103" i="1" s="1"/>
  <c r="FM103" i="1" a="1"/>
  <c r="FM103" i="1" s="1"/>
  <c r="EX103" i="1" a="1"/>
  <c r="EX103" i="1" s="1"/>
  <c r="DE103" i="1" a="1"/>
  <c r="DE103" i="1" s="1"/>
  <c r="DT103" i="1" a="1"/>
  <c r="DT103" i="1" s="1"/>
  <c r="CA103" i="1" a="1"/>
  <c r="CA103" i="1" s="1"/>
  <c r="CP103" i="1" a="1"/>
  <c r="CP103" i="1" s="1"/>
  <c r="AW103" i="1" a="1"/>
  <c r="AW103" i="1" s="1"/>
  <c r="BL103" i="1" a="1"/>
  <c r="BL103" i="1" s="1"/>
  <c r="S103" i="1" a="1"/>
  <c r="S103" i="1" s="1"/>
  <c r="AH103" i="1" a="1"/>
  <c r="AH103" i="1" s="1"/>
  <c r="GA102" i="1"/>
  <c r="GB102" i="1"/>
  <c r="FI103" i="1"/>
  <c r="FX103" i="1"/>
  <c r="ET103" i="1"/>
  <c r="DA103" i="1"/>
  <c r="DP103" i="1"/>
  <c r="EE103" i="1"/>
  <c r="BH103" i="1"/>
  <c r="O103" i="1"/>
  <c r="AD103" i="1"/>
  <c r="BW103" i="1"/>
  <c r="AS103" i="1"/>
  <c r="CL103" i="1"/>
  <c r="FZ102" i="1"/>
  <c r="GD102" i="1"/>
  <c r="GC102" i="1"/>
  <c r="FW103" i="1"/>
  <c r="FO103" i="1"/>
  <c r="FF103" i="1"/>
  <c r="EO103" i="1"/>
  <c r="EP103" i="1" s="1" a="1"/>
  <c r="EP103" i="1" s="1"/>
  <c r="EF103" i="1"/>
  <c r="DX103" i="1"/>
  <c r="DO103" i="1"/>
  <c r="DG103" i="1"/>
  <c r="CX103" i="1"/>
  <c r="CG103" i="1"/>
  <c r="CH103" i="1" s="1" a="1"/>
  <c r="CH103" i="1" s="1"/>
  <c r="BX103" i="1"/>
  <c r="BP103" i="1"/>
  <c r="BG103" i="1"/>
  <c r="AY103" i="1"/>
  <c r="AP103" i="1"/>
  <c r="R103" i="1"/>
  <c r="J103" i="1"/>
  <c r="K103" i="1" s="1" a="1"/>
  <c r="K103" i="1" s="1"/>
  <c r="FV103" i="1"/>
  <c r="FN103" i="1"/>
  <c r="EW103" i="1"/>
  <c r="EN103" i="1"/>
  <c r="DW103" i="1"/>
  <c r="DN103" i="1"/>
  <c r="DF103" i="1"/>
  <c r="CO103" i="1"/>
  <c r="CF103" i="1"/>
  <c r="BO103" i="1"/>
  <c r="BF103" i="1"/>
  <c r="AX103" i="1"/>
  <c r="AG103" i="1"/>
  <c r="Y103" i="1"/>
  <c r="Z103" i="1" s="1" a="1"/>
  <c r="Z103" i="1" s="1"/>
  <c r="Q103" i="1"/>
  <c r="AU103" i="1" s="1"/>
  <c r="BY103" i="1" s="1"/>
  <c r="DC103" i="1" s="1"/>
  <c r="EG103" i="1" s="1"/>
  <c r="FK103" i="1" s="1"/>
  <c r="I103" i="1"/>
  <c r="FU103" i="1"/>
  <c r="FD103" i="1"/>
  <c r="FE103" i="1" s="1" a="1"/>
  <c r="FE103" i="1" s="1"/>
  <c r="EU103" i="1"/>
  <c r="EM103" i="1"/>
  <c r="ED103" i="1"/>
  <c r="DV103" i="1"/>
  <c r="DM103" i="1"/>
  <c r="CV103" i="1"/>
  <c r="CW103" i="1" s="1" a="1"/>
  <c r="CW103" i="1" s="1"/>
  <c r="CM103" i="1"/>
  <c r="CE103" i="1"/>
  <c r="BV103" i="1"/>
  <c r="BN103" i="1"/>
  <c r="BE103" i="1"/>
  <c r="AN103" i="1"/>
  <c r="AO103" i="1" s="1" a="1"/>
  <c r="AO103" i="1" s="1"/>
  <c r="AF103" i="1"/>
  <c r="BJ103" i="1" s="1"/>
  <c r="CN103" i="1" s="1"/>
  <c r="DR103" i="1" s="1"/>
  <c r="EV103" i="1" s="1"/>
  <c r="X103" i="1"/>
  <c r="P103" i="1"/>
  <c r="H103" i="1"/>
  <c r="FL103" i="1"/>
  <c r="FC103" i="1"/>
  <c r="EL103" i="1"/>
  <c r="EC103" i="1"/>
  <c r="DU103" i="1"/>
  <c r="DD103" i="1"/>
  <c r="CU103" i="1"/>
  <c r="CD103" i="1"/>
  <c r="BU103" i="1"/>
  <c r="BM103" i="1"/>
  <c r="AV103" i="1"/>
  <c r="AM103" i="1"/>
  <c r="AE103" i="1"/>
  <c r="W103" i="1"/>
  <c r="G103" i="1"/>
  <c r="FS103" i="1"/>
  <c r="FT103" i="1" s="1" a="1"/>
  <c r="FT103" i="1" s="1"/>
  <c r="FJ103" i="1"/>
  <c r="FB103" i="1"/>
  <c r="ES103" i="1"/>
  <c r="EK103" i="1"/>
  <c r="EB103" i="1"/>
  <c r="DK103" i="1"/>
  <c r="DL103" i="1" s="1" a="1"/>
  <c r="DL103" i="1" s="1"/>
  <c r="DB103" i="1"/>
  <c r="CT103" i="1"/>
  <c r="CK103" i="1"/>
  <c r="CC103" i="1"/>
  <c r="BT103" i="1"/>
  <c r="BC103" i="1"/>
  <c r="BD103" i="1" s="1" a="1"/>
  <c r="BD103" i="1" s="1"/>
  <c r="AT103" i="1"/>
  <c r="AL103" i="1"/>
  <c r="V103" i="1"/>
  <c r="N103" i="1"/>
  <c r="F103" i="1"/>
  <c r="FR103" i="1"/>
  <c r="FA103" i="1"/>
  <c r="ER103" i="1"/>
  <c r="EJ103" i="1"/>
  <c r="DS103" i="1"/>
  <c r="DJ103" i="1"/>
  <c r="CS103" i="1"/>
  <c r="CJ103" i="1"/>
  <c r="CB103" i="1"/>
  <c r="BK103" i="1"/>
  <c r="BB103" i="1"/>
  <c r="AK103" i="1"/>
  <c r="AC103" i="1"/>
  <c r="U103" i="1"/>
  <c r="M103" i="1"/>
  <c r="E103" i="1"/>
  <c r="FY103" i="1"/>
  <c r="FQ103" i="1"/>
  <c r="FH103" i="1"/>
  <c r="EZ103" i="1"/>
  <c r="EQ103" i="1"/>
  <c r="DZ103" i="1"/>
  <c r="EA103" i="1" s="1" a="1"/>
  <c r="EA103" i="1" s="1"/>
  <c r="DQ103" i="1"/>
  <c r="DI103" i="1"/>
  <c r="CZ103" i="1"/>
  <c r="CR103" i="1"/>
  <c r="CI103" i="1"/>
  <c r="BR103" i="1"/>
  <c r="BS103" i="1" s="1" a="1"/>
  <c r="BS103" i="1" s="1"/>
  <c r="BI103" i="1"/>
  <c r="BA103" i="1"/>
  <c r="AR103" i="1"/>
  <c r="AJ103" i="1"/>
  <c r="AB103" i="1"/>
  <c r="T103" i="1"/>
  <c r="L103" i="1"/>
  <c r="FP103" i="1"/>
  <c r="FG103" i="1"/>
  <c r="EY103" i="1"/>
  <c r="EH103" i="1"/>
  <c r="DY103" i="1"/>
  <c r="DH103" i="1"/>
  <c r="CY103" i="1"/>
  <c r="CQ103" i="1"/>
  <c r="BZ103" i="1"/>
  <c r="BQ103" i="1"/>
  <c r="AZ103" i="1"/>
  <c r="AQ103" i="1"/>
  <c r="AI103" i="1"/>
  <c r="AA103" i="1"/>
  <c r="C103" i="1"/>
  <c r="B104" i="1"/>
  <c r="D104" i="1" s="1" a="1"/>
  <c r="D104" i="1" s="1"/>
  <c r="A103" i="1"/>
  <c r="DP9" i="1" l="1"/>
  <c r="DS9" i="1"/>
  <c r="DK9" i="1"/>
  <c r="CZ9" i="1"/>
  <c r="CY9" i="1"/>
  <c r="EI104" i="1" a="1"/>
  <c r="EI104" i="1" s="1"/>
  <c r="FM104" i="1" a="1"/>
  <c r="FM104" i="1" s="1"/>
  <c r="EX104" i="1" a="1"/>
  <c r="EX104" i="1" s="1"/>
  <c r="DE104" i="1" a="1"/>
  <c r="DE104" i="1" s="1"/>
  <c r="DT104" i="1" a="1"/>
  <c r="DT104" i="1" s="1"/>
  <c r="CA104" i="1" a="1"/>
  <c r="CA104" i="1" s="1"/>
  <c r="CP104" i="1" a="1"/>
  <c r="CP104" i="1" s="1"/>
  <c r="AW104" i="1" a="1"/>
  <c r="AW104" i="1" s="1"/>
  <c r="BL104" i="1" a="1"/>
  <c r="BL104" i="1" s="1"/>
  <c r="S104" i="1" a="1"/>
  <c r="S104" i="1" s="1"/>
  <c r="AH104" i="1" a="1"/>
  <c r="AH104" i="1" s="1"/>
  <c r="GA103" i="1"/>
  <c r="GB103" i="1"/>
  <c r="FI104" i="1"/>
  <c r="FX104" i="1"/>
  <c r="ET104" i="1"/>
  <c r="DP104" i="1"/>
  <c r="DA104" i="1"/>
  <c r="AD104" i="1"/>
  <c r="BW104" i="1"/>
  <c r="BH104" i="1"/>
  <c r="AS104" i="1"/>
  <c r="EE104" i="1"/>
  <c r="CL104" i="1"/>
  <c r="O104" i="1"/>
  <c r="FU104" i="1"/>
  <c r="FD104" i="1"/>
  <c r="FE104" i="1" s="1" a="1"/>
  <c r="FE104" i="1" s="1"/>
  <c r="EU104" i="1"/>
  <c r="EM104" i="1"/>
  <c r="ED104" i="1"/>
  <c r="DV104" i="1"/>
  <c r="DM104" i="1"/>
  <c r="CV104" i="1"/>
  <c r="CW104" i="1" s="1" a="1"/>
  <c r="CW104" i="1" s="1"/>
  <c r="CM104" i="1"/>
  <c r="CE104" i="1"/>
  <c r="BV104" i="1"/>
  <c r="BN104" i="1"/>
  <c r="BE104" i="1"/>
  <c r="AN104" i="1"/>
  <c r="AO104" i="1" s="1" a="1"/>
  <c r="AO104" i="1" s="1"/>
  <c r="AF104" i="1"/>
  <c r="BJ104" i="1" s="1"/>
  <c r="CN104" i="1" s="1"/>
  <c r="DR104" i="1" s="1"/>
  <c r="EV104" i="1" s="1"/>
  <c r="X104" i="1"/>
  <c r="P104" i="1"/>
  <c r="H104" i="1"/>
  <c r="FL104" i="1"/>
  <c r="FC104" i="1"/>
  <c r="EL104" i="1"/>
  <c r="EC104" i="1"/>
  <c r="DU104" i="1"/>
  <c r="DD104" i="1"/>
  <c r="CU104" i="1"/>
  <c r="CD104" i="1"/>
  <c r="BU104" i="1"/>
  <c r="BM104" i="1"/>
  <c r="AV104" i="1"/>
  <c r="AM104" i="1"/>
  <c r="AE104" i="1"/>
  <c r="W104" i="1"/>
  <c r="G104" i="1"/>
  <c r="FS104" i="1"/>
  <c r="FT104" i="1" s="1" a="1"/>
  <c r="FT104" i="1" s="1"/>
  <c r="FJ104" i="1"/>
  <c r="FB104" i="1"/>
  <c r="ES104" i="1"/>
  <c r="EK104" i="1"/>
  <c r="EB104" i="1"/>
  <c r="DK104" i="1"/>
  <c r="DL104" i="1" s="1" a="1"/>
  <c r="DL104" i="1" s="1"/>
  <c r="DB104" i="1"/>
  <c r="CT104" i="1"/>
  <c r="CK104" i="1"/>
  <c r="CC104" i="1"/>
  <c r="BT104" i="1"/>
  <c r="BC104" i="1"/>
  <c r="BD104" i="1" s="1" a="1"/>
  <c r="BD104" i="1" s="1"/>
  <c r="AT104" i="1"/>
  <c r="AL104" i="1"/>
  <c r="V104" i="1"/>
  <c r="N104" i="1"/>
  <c r="F104" i="1"/>
  <c r="FR104" i="1"/>
  <c r="FA104" i="1"/>
  <c r="ER104" i="1"/>
  <c r="EJ104" i="1"/>
  <c r="DS104" i="1"/>
  <c r="DJ104" i="1"/>
  <c r="CS104" i="1"/>
  <c r="CJ104" i="1"/>
  <c r="CB104" i="1"/>
  <c r="BK104" i="1"/>
  <c r="BB104" i="1"/>
  <c r="AK104" i="1"/>
  <c r="AC104" i="1"/>
  <c r="U104" i="1"/>
  <c r="M104" i="1"/>
  <c r="E104" i="1"/>
  <c r="FY104" i="1"/>
  <c r="FQ104" i="1"/>
  <c r="FH104" i="1"/>
  <c r="EZ104" i="1"/>
  <c r="EQ104" i="1"/>
  <c r="DZ104" i="1"/>
  <c r="EA104" i="1" s="1" a="1"/>
  <c r="EA104" i="1" s="1"/>
  <c r="DQ104" i="1"/>
  <c r="DI104" i="1"/>
  <c r="CZ104" i="1"/>
  <c r="CR104" i="1"/>
  <c r="CI104" i="1"/>
  <c r="BR104" i="1"/>
  <c r="BS104" i="1" s="1" a="1"/>
  <c r="BS104" i="1" s="1"/>
  <c r="BI104" i="1"/>
  <c r="BA104" i="1"/>
  <c r="AR104" i="1"/>
  <c r="AJ104" i="1"/>
  <c r="AB104" i="1"/>
  <c r="T104" i="1"/>
  <c r="L104" i="1"/>
  <c r="FP104" i="1"/>
  <c r="FG104" i="1"/>
  <c r="EY104" i="1"/>
  <c r="EH104" i="1"/>
  <c r="DY104" i="1"/>
  <c r="DH104" i="1"/>
  <c r="CY104" i="1"/>
  <c r="CQ104" i="1"/>
  <c r="BZ104" i="1"/>
  <c r="BQ104" i="1"/>
  <c r="AZ104" i="1"/>
  <c r="AQ104" i="1"/>
  <c r="AI104" i="1"/>
  <c r="AA104" i="1"/>
  <c r="C104" i="1"/>
  <c r="FW104" i="1"/>
  <c r="FO104" i="1"/>
  <c r="FF104" i="1"/>
  <c r="EO104" i="1"/>
  <c r="EP104" i="1" s="1" a="1"/>
  <c r="EP104" i="1" s="1"/>
  <c r="EF104" i="1"/>
  <c r="DX104" i="1"/>
  <c r="DO104" i="1"/>
  <c r="DG104" i="1"/>
  <c r="CX104" i="1"/>
  <c r="CG104" i="1"/>
  <c r="CH104" i="1" s="1" a="1"/>
  <c r="CH104" i="1" s="1"/>
  <c r="BX104" i="1"/>
  <c r="BP104" i="1"/>
  <c r="BG104" i="1"/>
  <c r="AY104" i="1"/>
  <c r="AP104" i="1"/>
  <c r="R104" i="1"/>
  <c r="J104" i="1"/>
  <c r="K104" i="1" s="1" a="1"/>
  <c r="K104" i="1" s="1"/>
  <c r="FV104" i="1"/>
  <c r="FN104" i="1"/>
  <c r="EW104" i="1"/>
  <c r="EN104" i="1"/>
  <c r="DW104" i="1"/>
  <c r="DN104" i="1"/>
  <c r="DF104" i="1"/>
  <c r="CO104" i="1"/>
  <c r="CF104" i="1"/>
  <c r="BO104" i="1"/>
  <c r="BF104" i="1"/>
  <c r="AX104" i="1"/>
  <c r="AG104" i="1"/>
  <c r="Y104" i="1"/>
  <c r="Z104" i="1" s="1" a="1"/>
  <c r="Z104" i="1" s="1"/>
  <c r="Q104" i="1"/>
  <c r="AU104" i="1" s="1"/>
  <c r="BY104" i="1" s="1"/>
  <c r="DC104" i="1" s="1"/>
  <c r="EG104" i="1" s="1"/>
  <c r="FK104" i="1" s="1"/>
  <c r="I104" i="1"/>
  <c r="GD103" i="1"/>
  <c r="FZ103" i="1"/>
  <c r="GC103" i="1"/>
  <c r="B105" i="1"/>
  <c r="D105" i="1" s="1" a="1"/>
  <c r="D105" i="1" s="1"/>
  <c r="A104" i="1"/>
  <c r="EI105" i="1" l="1" a="1"/>
  <c r="EI105" i="1" s="1"/>
  <c r="FM105" i="1" a="1"/>
  <c r="FM105" i="1" s="1"/>
  <c r="DL9" i="1" a="1"/>
  <c r="DL9" i="1" s="1"/>
  <c r="DM9" i="1" s="1"/>
  <c r="DT9" i="1" a="1"/>
  <c r="DT9" i="1" s="1"/>
  <c r="DU9" i="1" s="1"/>
  <c r="DV9" i="1" s="1"/>
  <c r="EG9" i="1" s="1"/>
  <c r="EX105" i="1" a="1"/>
  <c r="EX105" i="1" s="1"/>
  <c r="DE105" i="1" a="1"/>
  <c r="DE105" i="1" s="1"/>
  <c r="DT105" i="1" a="1"/>
  <c r="DT105" i="1" s="1"/>
  <c r="CA105" i="1" a="1"/>
  <c r="CA105" i="1" s="1"/>
  <c r="CP105" i="1" a="1"/>
  <c r="CP105" i="1" s="1"/>
  <c r="AW105" i="1" a="1"/>
  <c r="AW105" i="1" s="1"/>
  <c r="BL105" i="1" a="1"/>
  <c r="BL105" i="1" s="1"/>
  <c r="S105" i="1" a="1"/>
  <c r="S105" i="1" s="1"/>
  <c r="AH105" i="1" a="1"/>
  <c r="AH105" i="1" s="1"/>
  <c r="GA104" i="1"/>
  <c r="GB104" i="1"/>
  <c r="FX105" i="1"/>
  <c r="ET105" i="1"/>
  <c r="DP105" i="1"/>
  <c r="FI105" i="1"/>
  <c r="EE105" i="1"/>
  <c r="DA105" i="1"/>
  <c r="AD105" i="1"/>
  <c r="BW105" i="1"/>
  <c r="AS105" i="1"/>
  <c r="CL105" i="1"/>
  <c r="O105" i="1"/>
  <c r="BH105" i="1"/>
  <c r="FZ104" i="1"/>
  <c r="GD104" i="1"/>
  <c r="GC104" i="1"/>
  <c r="FS105" i="1"/>
  <c r="FT105" i="1" s="1" a="1"/>
  <c r="FT105" i="1" s="1"/>
  <c r="FJ105" i="1"/>
  <c r="FB105" i="1"/>
  <c r="ES105" i="1"/>
  <c r="EK105" i="1"/>
  <c r="EB105" i="1"/>
  <c r="DK105" i="1"/>
  <c r="DL105" i="1" s="1" a="1"/>
  <c r="DL105" i="1" s="1"/>
  <c r="DB105" i="1"/>
  <c r="CT105" i="1"/>
  <c r="CK105" i="1"/>
  <c r="CC105" i="1"/>
  <c r="BT105" i="1"/>
  <c r="BC105" i="1"/>
  <c r="BD105" i="1" s="1" a="1"/>
  <c r="BD105" i="1" s="1"/>
  <c r="AT105" i="1"/>
  <c r="AL105" i="1"/>
  <c r="V105" i="1"/>
  <c r="N105" i="1"/>
  <c r="F105" i="1"/>
  <c r="FR105" i="1"/>
  <c r="FA105" i="1"/>
  <c r="ER105" i="1"/>
  <c r="EJ105" i="1"/>
  <c r="DS105" i="1"/>
  <c r="DJ105" i="1"/>
  <c r="CS105" i="1"/>
  <c r="CJ105" i="1"/>
  <c r="CB105" i="1"/>
  <c r="BK105" i="1"/>
  <c r="BB105" i="1"/>
  <c r="AK105" i="1"/>
  <c r="AC105" i="1"/>
  <c r="U105" i="1"/>
  <c r="M105" i="1"/>
  <c r="E105" i="1"/>
  <c r="FY105" i="1"/>
  <c r="FQ105" i="1"/>
  <c r="FH105" i="1"/>
  <c r="EZ105" i="1"/>
  <c r="EQ105" i="1"/>
  <c r="DZ105" i="1"/>
  <c r="EA105" i="1" s="1" a="1"/>
  <c r="EA105" i="1" s="1"/>
  <c r="DQ105" i="1"/>
  <c r="DI105" i="1"/>
  <c r="CZ105" i="1"/>
  <c r="CR105" i="1"/>
  <c r="CI105" i="1"/>
  <c r="BR105" i="1"/>
  <c r="BS105" i="1" s="1" a="1"/>
  <c r="BS105" i="1" s="1"/>
  <c r="BI105" i="1"/>
  <c r="BA105" i="1"/>
  <c r="AR105" i="1"/>
  <c r="AJ105" i="1"/>
  <c r="AB105" i="1"/>
  <c r="T105" i="1"/>
  <c r="L105" i="1"/>
  <c r="FP105" i="1"/>
  <c r="FG105" i="1"/>
  <c r="EY105" i="1"/>
  <c r="EH105" i="1"/>
  <c r="DY105" i="1"/>
  <c r="DH105" i="1"/>
  <c r="CY105" i="1"/>
  <c r="CQ105" i="1"/>
  <c r="BZ105" i="1"/>
  <c r="BQ105" i="1"/>
  <c r="AZ105" i="1"/>
  <c r="AQ105" i="1"/>
  <c r="AI105" i="1"/>
  <c r="AA105" i="1"/>
  <c r="C105" i="1"/>
  <c r="FW105" i="1"/>
  <c r="FO105" i="1"/>
  <c r="FF105" i="1"/>
  <c r="EO105" i="1"/>
  <c r="EP105" i="1" s="1" a="1"/>
  <c r="EP105" i="1" s="1"/>
  <c r="EF105" i="1"/>
  <c r="DX105" i="1"/>
  <c r="DO105" i="1"/>
  <c r="DG105" i="1"/>
  <c r="CX105" i="1"/>
  <c r="CG105" i="1"/>
  <c r="CH105" i="1" s="1" a="1"/>
  <c r="CH105" i="1" s="1"/>
  <c r="BX105" i="1"/>
  <c r="BP105" i="1"/>
  <c r="BG105" i="1"/>
  <c r="AY105" i="1"/>
  <c r="AP105" i="1"/>
  <c r="R105" i="1"/>
  <c r="J105" i="1"/>
  <c r="K105" i="1" s="1" a="1"/>
  <c r="K105" i="1" s="1"/>
  <c r="FV105" i="1"/>
  <c r="FN105" i="1"/>
  <c r="EW105" i="1"/>
  <c r="EN105" i="1"/>
  <c r="DW105" i="1"/>
  <c r="DN105" i="1"/>
  <c r="DF105" i="1"/>
  <c r="CO105" i="1"/>
  <c r="CF105" i="1"/>
  <c r="BO105" i="1"/>
  <c r="BF105" i="1"/>
  <c r="AX105" i="1"/>
  <c r="AG105" i="1"/>
  <c r="Y105" i="1"/>
  <c r="Z105" i="1" s="1" a="1"/>
  <c r="Z105" i="1" s="1"/>
  <c r="Q105" i="1"/>
  <c r="AU105" i="1" s="1"/>
  <c r="BY105" i="1" s="1"/>
  <c r="DC105" i="1" s="1"/>
  <c r="EG105" i="1" s="1"/>
  <c r="FK105" i="1" s="1"/>
  <c r="I105" i="1"/>
  <c r="FU105" i="1"/>
  <c r="FD105" i="1"/>
  <c r="FE105" i="1" s="1" a="1"/>
  <c r="FE105" i="1" s="1"/>
  <c r="EU105" i="1"/>
  <c r="EM105" i="1"/>
  <c r="ED105" i="1"/>
  <c r="DV105" i="1"/>
  <c r="DM105" i="1"/>
  <c r="CV105" i="1"/>
  <c r="CW105" i="1" s="1" a="1"/>
  <c r="CW105" i="1" s="1"/>
  <c r="CM105" i="1"/>
  <c r="CE105" i="1"/>
  <c r="BV105" i="1"/>
  <c r="BN105" i="1"/>
  <c r="BE105" i="1"/>
  <c r="AN105" i="1"/>
  <c r="AO105" i="1" s="1" a="1"/>
  <c r="AO105" i="1" s="1"/>
  <c r="AF105" i="1"/>
  <c r="BJ105" i="1" s="1"/>
  <c r="CN105" i="1" s="1"/>
  <c r="DR105" i="1" s="1"/>
  <c r="EV105" i="1" s="1"/>
  <c r="X105" i="1"/>
  <c r="P105" i="1"/>
  <c r="H105" i="1"/>
  <c r="FL105" i="1"/>
  <c r="FC105" i="1"/>
  <c r="EL105" i="1"/>
  <c r="EC105" i="1"/>
  <c r="DU105" i="1"/>
  <c r="DD105" i="1"/>
  <c r="CU105" i="1"/>
  <c r="CD105" i="1"/>
  <c r="BU105" i="1"/>
  <c r="BM105" i="1"/>
  <c r="AV105" i="1"/>
  <c r="AM105" i="1"/>
  <c r="AE105" i="1"/>
  <c r="W105" i="1"/>
  <c r="G105" i="1"/>
  <c r="B106" i="1"/>
  <c r="D106" i="1" s="1" a="1"/>
  <c r="D106" i="1" s="1"/>
  <c r="A105" i="1"/>
  <c r="EE9" i="1" l="1"/>
  <c r="EH9" i="1"/>
  <c r="DZ9" i="1"/>
  <c r="DN9" i="1"/>
  <c r="DO9" i="1"/>
  <c r="EI106" i="1" a="1"/>
  <c r="EI106" i="1" s="1"/>
  <c r="FM106" i="1" a="1"/>
  <c r="FM106" i="1" s="1"/>
  <c r="EX106" i="1" a="1"/>
  <c r="EX106" i="1" s="1"/>
  <c r="DE106" i="1" a="1"/>
  <c r="DE106" i="1" s="1"/>
  <c r="DT106" i="1" a="1"/>
  <c r="DT106" i="1" s="1"/>
  <c r="CA106" i="1" a="1"/>
  <c r="CA106" i="1" s="1"/>
  <c r="CP106" i="1" a="1"/>
  <c r="CP106" i="1" s="1"/>
  <c r="AW106" i="1" a="1"/>
  <c r="AW106" i="1" s="1"/>
  <c r="BL106" i="1" a="1"/>
  <c r="BL106" i="1" s="1"/>
  <c r="S106" i="1" a="1"/>
  <c r="S106" i="1" s="1"/>
  <c r="AH106" i="1" a="1"/>
  <c r="AH106" i="1" s="1"/>
  <c r="GA105" i="1"/>
  <c r="GB105" i="1"/>
  <c r="FX106" i="1"/>
  <c r="ET106" i="1"/>
  <c r="FI106" i="1"/>
  <c r="DP106" i="1"/>
  <c r="EE106" i="1"/>
  <c r="BW106" i="1"/>
  <c r="AD106" i="1"/>
  <c r="DA106" i="1"/>
  <c r="AS106" i="1"/>
  <c r="CL106" i="1"/>
  <c r="O106" i="1"/>
  <c r="BH106" i="1"/>
  <c r="FY106" i="1"/>
  <c r="FQ106" i="1"/>
  <c r="FH106" i="1"/>
  <c r="EZ106" i="1"/>
  <c r="EQ106" i="1"/>
  <c r="DZ106" i="1"/>
  <c r="EA106" i="1" s="1" a="1"/>
  <c r="EA106" i="1" s="1"/>
  <c r="DQ106" i="1"/>
  <c r="DI106" i="1"/>
  <c r="CZ106" i="1"/>
  <c r="CR106" i="1"/>
  <c r="CI106" i="1"/>
  <c r="BR106" i="1"/>
  <c r="BS106" i="1" s="1" a="1"/>
  <c r="BS106" i="1" s="1"/>
  <c r="BI106" i="1"/>
  <c r="BA106" i="1"/>
  <c r="AR106" i="1"/>
  <c r="AJ106" i="1"/>
  <c r="AB106" i="1"/>
  <c r="T106" i="1"/>
  <c r="L106" i="1"/>
  <c r="FP106" i="1"/>
  <c r="FG106" i="1"/>
  <c r="EY106" i="1"/>
  <c r="EH106" i="1"/>
  <c r="DY106" i="1"/>
  <c r="DH106" i="1"/>
  <c r="CY106" i="1"/>
  <c r="CQ106" i="1"/>
  <c r="BZ106" i="1"/>
  <c r="BQ106" i="1"/>
  <c r="AZ106" i="1"/>
  <c r="AQ106" i="1"/>
  <c r="AI106" i="1"/>
  <c r="AA106" i="1"/>
  <c r="C106" i="1"/>
  <c r="FW106" i="1"/>
  <c r="FO106" i="1"/>
  <c r="FF106" i="1"/>
  <c r="EO106" i="1"/>
  <c r="EP106" i="1" s="1" a="1"/>
  <c r="EP106" i="1" s="1"/>
  <c r="EF106" i="1"/>
  <c r="DX106" i="1"/>
  <c r="DO106" i="1"/>
  <c r="DG106" i="1"/>
  <c r="CX106" i="1"/>
  <c r="CG106" i="1"/>
  <c r="CH106" i="1" s="1" a="1"/>
  <c r="CH106" i="1" s="1"/>
  <c r="BX106" i="1"/>
  <c r="BP106" i="1"/>
  <c r="BG106" i="1"/>
  <c r="AY106" i="1"/>
  <c r="AP106" i="1"/>
  <c r="R106" i="1"/>
  <c r="J106" i="1"/>
  <c r="K106" i="1" s="1" a="1"/>
  <c r="K106" i="1" s="1"/>
  <c r="FV106" i="1"/>
  <c r="FN106" i="1"/>
  <c r="EW106" i="1"/>
  <c r="EN106" i="1"/>
  <c r="DW106" i="1"/>
  <c r="DN106" i="1"/>
  <c r="DF106" i="1"/>
  <c r="CO106" i="1"/>
  <c r="CF106" i="1"/>
  <c r="BO106" i="1"/>
  <c r="BF106" i="1"/>
  <c r="AX106" i="1"/>
  <c r="AG106" i="1"/>
  <c r="Y106" i="1"/>
  <c r="Z106" i="1" s="1" a="1"/>
  <c r="Z106" i="1" s="1"/>
  <c r="Q106" i="1"/>
  <c r="AU106" i="1" s="1"/>
  <c r="BY106" i="1" s="1"/>
  <c r="DC106" i="1" s="1"/>
  <c r="EG106" i="1" s="1"/>
  <c r="FK106" i="1" s="1"/>
  <c r="I106" i="1"/>
  <c r="FU106" i="1"/>
  <c r="FD106" i="1"/>
  <c r="FE106" i="1" s="1" a="1"/>
  <c r="FE106" i="1" s="1"/>
  <c r="EU106" i="1"/>
  <c r="EM106" i="1"/>
  <c r="ED106" i="1"/>
  <c r="DV106" i="1"/>
  <c r="DM106" i="1"/>
  <c r="CV106" i="1"/>
  <c r="CW106" i="1" s="1" a="1"/>
  <c r="CW106" i="1" s="1"/>
  <c r="CM106" i="1"/>
  <c r="CE106" i="1"/>
  <c r="BV106" i="1"/>
  <c r="BN106" i="1"/>
  <c r="BE106" i="1"/>
  <c r="AN106" i="1"/>
  <c r="AO106" i="1" s="1" a="1"/>
  <c r="AO106" i="1" s="1"/>
  <c r="AF106" i="1"/>
  <c r="BJ106" i="1" s="1"/>
  <c r="CN106" i="1" s="1"/>
  <c r="DR106" i="1" s="1"/>
  <c r="EV106" i="1" s="1"/>
  <c r="X106" i="1"/>
  <c r="P106" i="1"/>
  <c r="H106" i="1"/>
  <c r="FL106" i="1"/>
  <c r="FC106" i="1"/>
  <c r="EL106" i="1"/>
  <c r="EC106" i="1"/>
  <c r="DU106" i="1"/>
  <c r="DD106" i="1"/>
  <c r="CU106" i="1"/>
  <c r="CD106" i="1"/>
  <c r="BU106" i="1"/>
  <c r="BM106" i="1"/>
  <c r="AV106" i="1"/>
  <c r="AM106" i="1"/>
  <c r="AE106" i="1"/>
  <c r="W106" i="1"/>
  <c r="G106" i="1"/>
  <c r="FS106" i="1"/>
  <c r="FT106" i="1" s="1" a="1"/>
  <c r="FT106" i="1" s="1"/>
  <c r="FJ106" i="1"/>
  <c r="FB106" i="1"/>
  <c r="ES106" i="1"/>
  <c r="EK106" i="1"/>
  <c r="EB106" i="1"/>
  <c r="DK106" i="1"/>
  <c r="DL106" i="1" s="1" a="1"/>
  <c r="DL106" i="1" s="1"/>
  <c r="DB106" i="1"/>
  <c r="CT106" i="1"/>
  <c r="CK106" i="1"/>
  <c r="CC106" i="1"/>
  <c r="BT106" i="1"/>
  <c r="BC106" i="1"/>
  <c r="BD106" i="1" s="1" a="1"/>
  <c r="BD106" i="1" s="1"/>
  <c r="AT106" i="1"/>
  <c r="AL106" i="1"/>
  <c r="V106" i="1"/>
  <c r="N106" i="1"/>
  <c r="F106" i="1"/>
  <c r="FR106" i="1"/>
  <c r="FA106" i="1"/>
  <c r="ER106" i="1"/>
  <c r="EJ106" i="1"/>
  <c r="DS106" i="1"/>
  <c r="DJ106" i="1"/>
  <c r="CS106" i="1"/>
  <c r="CJ106" i="1"/>
  <c r="CB106" i="1"/>
  <c r="BK106" i="1"/>
  <c r="BB106" i="1"/>
  <c r="AK106" i="1"/>
  <c r="AC106" i="1"/>
  <c r="U106" i="1"/>
  <c r="M106" i="1"/>
  <c r="E106" i="1"/>
  <c r="GD105" i="1"/>
  <c r="FZ105" i="1"/>
  <c r="GC105" i="1"/>
  <c r="B107" i="1"/>
  <c r="D107" i="1" s="1" a="1"/>
  <c r="D107" i="1" s="1"/>
  <c r="A106" i="1"/>
  <c r="EI107" i="1" l="1" a="1"/>
  <c r="EI107" i="1" s="1"/>
  <c r="FM107" i="1" a="1"/>
  <c r="FM107" i="1" s="1"/>
  <c r="EA9" i="1" a="1"/>
  <c r="EA9" i="1" s="1"/>
  <c r="EB9" i="1" s="1"/>
  <c r="EI9" i="1" a="1"/>
  <c r="EI9" i="1" s="1"/>
  <c r="EJ9" i="1" s="1"/>
  <c r="EK9" i="1" s="1"/>
  <c r="EV9" i="1" s="1"/>
  <c r="EX107" i="1" a="1"/>
  <c r="EX107" i="1" s="1"/>
  <c r="DE107" i="1" a="1"/>
  <c r="DE107" i="1" s="1"/>
  <c r="DT107" i="1" a="1"/>
  <c r="DT107" i="1" s="1"/>
  <c r="CA107" i="1" a="1"/>
  <c r="CA107" i="1" s="1"/>
  <c r="CP107" i="1" a="1"/>
  <c r="CP107" i="1" s="1"/>
  <c r="AW107" i="1" a="1"/>
  <c r="AW107" i="1" s="1"/>
  <c r="BL107" i="1" a="1"/>
  <c r="BL107" i="1" s="1"/>
  <c r="S107" i="1" a="1"/>
  <c r="S107" i="1" s="1"/>
  <c r="AH107" i="1" a="1"/>
  <c r="AH107" i="1" s="1"/>
  <c r="GA106" i="1"/>
  <c r="GB106" i="1"/>
  <c r="FX107" i="1"/>
  <c r="ET107" i="1"/>
  <c r="FI107" i="1"/>
  <c r="EE107" i="1"/>
  <c r="DA107" i="1"/>
  <c r="DP107" i="1"/>
  <c r="BW107" i="1"/>
  <c r="AS107" i="1"/>
  <c r="CL107" i="1"/>
  <c r="O107" i="1"/>
  <c r="BH107" i="1"/>
  <c r="AD107" i="1"/>
  <c r="FZ106" i="1"/>
  <c r="GD106" i="1"/>
  <c r="GC106" i="1"/>
  <c r="FW107" i="1"/>
  <c r="FO107" i="1"/>
  <c r="FF107" i="1"/>
  <c r="EO107" i="1"/>
  <c r="EP107" i="1" s="1" a="1"/>
  <c r="EP107" i="1" s="1"/>
  <c r="EF107" i="1"/>
  <c r="DX107" i="1"/>
  <c r="DO107" i="1"/>
  <c r="DG107" i="1"/>
  <c r="CX107" i="1"/>
  <c r="CG107" i="1"/>
  <c r="CH107" i="1" s="1" a="1"/>
  <c r="CH107" i="1" s="1"/>
  <c r="BX107" i="1"/>
  <c r="BP107" i="1"/>
  <c r="BG107" i="1"/>
  <c r="AY107" i="1"/>
  <c r="AP107" i="1"/>
  <c r="R107" i="1"/>
  <c r="J107" i="1"/>
  <c r="K107" i="1" s="1" a="1"/>
  <c r="K107" i="1" s="1"/>
  <c r="FV107" i="1"/>
  <c r="FN107" i="1"/>
  <c r="EW107" i="1"/>
  <c r="EN107" i="1"/>
  <c r="DW107" i="1"/>
  <c r="DN107" i="1"/>
  <c r="DF107" i="1"/>
  <c r="CO107" i="1"/>
  <c r="CF107" i="1"/>
  <c r="BO107" i="1"/>
  <c r="BF107" i="1"/>
  <c r="AX107" i="1"/>
  <c r="AG107" i="1"/>
  <c r="Y107" i="1"/>
  <c r="Z107" i="1" s="1" a="1"/>
  <c r="Z107" i="1" s="1"/>
  <c r="Q107" i="1"/>
  <c r="AU107" i="1" s="1"/>
  <c r="BY107" i="1" s="1"/>
  <c r="DC107" i="1" s="1"/>
  <c r="EG107" i="1" s="1"/>
  <c r="FK107" i="1" s="1"/>
  <c r="I107" i="1"/>
  <c r="FU107" i="1"/>
  <c r="FD107" i="1"/>
  <c r="FE107" i="1" s="1" a="1"/>
  <c r="FE107" i="1" s="1"/>
  <c r="EU107" i="1"/>
  <c r="EM107" i="1"/>
  <c r="ED107" i="1"/>
  <c r="DV107" i="1"/>
  <c r="DM107" i="1"/>
  <c r="CV107" i="1"/>
  <c r="CW107" i="1" s="1" a="1"/>
  <c r="CW107" i="1" s="1"/>
  <c r="CM107" i="1"/>
  <c r="CE107" i="1"/>
  <c r="BV107" i="1"/>
  <c r="BN107" i="1"/>
  <c r="BE107" i="1"/>
  <c r="AN107" i="1"/>
  <c r="AO107" i="1" s="1" a="1"/>
  <c r="AO107" i="1" s="1"/>
  <c r="AF107" i="1"/>
  <c r="BJ107" i="1" s="1"/>
  <c r="CN107" i="1" s="1"/>
  <c r="DR107" i="1" s="1"/>
  <c r="EV107" i="1" s="1"/>
  <c r="X107" i="1"/>
  <c r="P107" i="1"/>
  <c r="H107" i="1"/>
  <c r="FL107" i="1"/>
  <c r="FC107" i="1"/>
  <c r="EL107" i="1"/>
  <c r="EC107" i="1"/>
  <c r="DU107" i="1"/>
  <c r="DD107" i="1"/>
  <c r="CU107" i="1"/>
  <c r="CD107" i="1"/>
  <c r="BU107" i="1"/>
  <c r="BM107" i="1"/>
  <c r="AV107" i="1"/>
  <c r="AM107" i="1"/>
  <c r="AE107" i="1"/>
  <c r="W107" i="1"/>
  <c r="G107" i="1"/>
  <c r="FS107" i="1"/>
  <c r="FT107" i="1" s="1" a="1"/>
  <c r="FT107" i="1" s="1"/>
  <c r="FJ107" i="1"/>
  <c r="FB107" i="1"/>
  <c r="ES107" i="1"/>
  <c r="EK107" i="1"/>
  <c r="EB107" i="1"/>
  <c r="DK107" i="1"/>
  <c r="DL107" i="1" s="1" a="1"/>
  <c r="DL107" i="1" s="1"/>
  <c r="DB107" i="1"/>
  <c r="CT107" i="1"/>
  <c r="CK107" i="1"/>
  <c r="CC107" i="1"/>
  <c r="BT107" i="1"/>
  <c r="BC107" i="1"/>
  <c r="BD107" i="1" s="1" a="1"/>
  <c r="BD107" i="1" s="1"/>
  <c r="AT107" i="1"/>
  <c r="AL107" i="1"/>
  <c r="V107" i="1"/>
  <c r="N107" i="1"/>
  <c r="F107" i="1"/>
  <c r="FR107" i="1"/>
  <c r="FA107" i="1"/>
  <c r="ER107" i="1"/>
  <c r="EJ107" i="1"/>
  <c r="DS107" i="1"/>
  <c r="DJ107" i="1"/>
  <c r="CS107" i="1"/>
  <c r="CJ107" i="1"/>
  <c r="CB107" i="1"/>
  <c r="BK107" i="1"/>
  <c r="BB107" i="1"/>
  <c r="AK107" i="1"/>
  <c r="AC107" i="1"/>
  <c r="U107" i="1"/>
  <c r="M107" i="1"/>
  <c r="E107" i="1"/>
  <c r="FY107" i="1"/>
  <c r="FQ107" i="1"/>
  <c r="FH107" i="1"/>
  <c r="EZ107" i="1"/>
  <c r="EQ107" i="1"/>
  <c r="DZ107" i="1"/>
  <c r="EA107" i="1" s="1" a="1"/>
  <c r="EA107" i="1" s="1"/>
  <c r="DQ107" i="1"/>
  <c r="DI107" i="1"/>
  <c r="CZ107" i="1"/>
  <c r="CR107" i="1"/>
  <c r="CI107" i="1"/>
  <c r="BR107" i="1"/>
  <c r="BS107" i="1" s="1" a="1"/>
  <c r="BS107" i="1" s="1"/>
  <c r="BI107" i="1"/>
  <c r="BA107" i="1"/>
  <c r="AR107" i="1"/>
  <c r="AJ107" i="1"/>
  <c r="AB107" i="1"/>
  <c r="T107" i="1"/>
  <c r="L107" i="1"/>
  <c r="FP107" i="1"/>
  <c r="FG107" i="1"/>
  <c r="EY107" i="1"/>
  <c r="EH107" i="1"/>
  <c r="DY107" i="1"/>
  <c r="DH107" i="1"/>
  <c r="CY107" i="1"/>
  <c r="CQ107" i="1"/>
  <c r="BZ107" i="1"/>
  <c r="BQ107" i="1"/>
  <c r="AZ107" i="1"/>
  <c r="AQ107" i="1"/>
  <c r="AI107" i="1"/>
  <c r="AA107" i="1"/>
  <c r="C107" i="1"/>
  <c r="B108" i="1"/>
  <c r="D108" i="1" s="1" a="1"/>
  <c r="D108" i="1" s="1"/>
  <c r="A107" i="1"/>
  <c r="ET9" i="1" l="1"/>
  <c r="EO9" i="1"/>
  <c r="EW9" i="1"/>
  <c r="EC9" i="1"/>
  <c r="ED9" i="1"/>
  <c r="EI108" i="1" a="1"/>
  <c r="EI108" i="1" s="1"/>
  <c r="FM108" i="1" a="1"/>
  <c r="FM108" i="1" s="1"/>
  <c r="EX108" i="1" a="1"/>
  <c r="EX108" i="1" s="1"/>
  <c r="DE108" i="1" a="1"/>
  <c r="DE108" i="1" s="1"/>
  <c r="DT108" i="1" a="1"/>
  <c r="DT108" i="1" s="1"/>
  <c r="CA108" i="1" a="1"/>
  <c r="CA108" i="1" s="1"/>
  <c r="CP108" i="1" a="1"/>
  <c r="CP108" i="1" s="1"/>
  <c r="AW108" i="1" a="1"/>
  <c r="AW108" i="1" s="1"/>
  <c r="BL108" i="1" a="1"/>
  <c r="BL108" i="1" s="1"/>
  <c r="S108" i="1" a="1"/>
  <c r="S108" i="1" s="1"/>
  <c r="AH108" i="1" a="1"/>
  <c r="AH108" i="1" s="1"/>
  <c r="GA107" i="1"/>
  <c r="GB107" i="1"/>
  <c r="ET108" i="1"/>
  <c r="FI108" i="1"/>
  <c r="EE108" i="1"/>
  <c r="FX108" i="1"/>
  <c r="DA108" i="1"/>
  <c r="DP108" i="1"/>
  <c r="AS108" i="1"/>
  <c r="CL108" i="1"/>
  <c r="O108" i="1"/>
  <c r="BH108" i="1"/>
  <c r="AD108" i="1"/>
  <c r="BW108" i="1"/>
  <c r="GD107" i="1"/>
  <c r="FZ107" i="1"/>
  <c r="GC107" i="1"/>
  <c r="FU108" i="1"/>
  <c r="FD108" i="1"/>
  <c r="FE108" i="1" s="1" a="1"/>
  <c r="FE108" i="1" s="1"/>
  <c r="EU108" i="1"/>
  <c r="EM108" i="1"/>
  <c r="ED108" i="1"/>
  <c r="DV108" i="1"/>
  <c r="DM108" i="1"/>
  <c r="CV108" i="1"/>
  <c r="CW108" i="1" s="1" a="1"/>
  <c r="CW108" i="1" s="1"/>
  <c r="CM108" i="1"/>
  <c r="CE108" i="1"/>
  <c r="BV108" i="1"/>
  <c r="BN108" i="1"/>
  <c r="BE108" i="1"/>
  <c r="AN108" i="1"/>
  <c r="AO108" i="1" s="1" a="1"/>
  <c r="AO108" i="1" s="1"/>
  <c r="AF108" i="1"/>
  <c r="BJ108" i="1" s="1"/>
  <c r="CN108" i="1" s="1"/>
  <c r="DR108" i="1" s="1"/>
  <c r="EV108" i="1" s="1"/>
  <c r="X108" i="1"/>
  <c r="P108" i="1"/>
  <c r="H108" i="1"/>
  <c r="FL108" i="1"/>
  <c r="FC108" i="1"/>
  <c r="EL108" i="1"/>
  <c r="EC108" i="1"/>
  <c r="DU108" i="1"/>
  <c r="DD108" i="1"/>
  <c r="CU108" i="1"/>
  <c r="CD108" i="1"/>
  <c r="BU108" i="1"/>
  <c r="BM108" i="1"/>
  <c r="AV108" i="1"/>
  <c r="AM108" i="1"/>
  <c r="AE108" i="1"/>
  <c r="W108" i="1"/>
  <c r="G108" i="1"/>
  <c r="FS108" i="1"/>
  <c r="FT108" i="1" s="1" a="1"/>
  <c r="FT108" i="1" s="1"/>
  <c r="FJ108" i="1"/>
  <c r="FB108" i="1"/>
  <c r="ES108" i="1"/>
  <c r="EK108" i="1"/>
  <c r="EB108" i="1"/>
  <c r="DK108" i="1"/>
  <c r="DL108" i="1" s="1" a="1"/>
  <c r="DL108" i="1" s="1"/>
  <c r="DB108" i="1"/>
  <c r="CT108" i="1"/>
  <c r="CK108" i="1"/>
  <c r="CC108" i="1"/>
  <c r="BT108" i="1"/>
  <c r="BC108" i="1"/>
  <c r="BD108" i="1" s="1" a="1"/>
  <c r="BD108" i="1" s="1"/>
  <c r="AT108" i="1"/>
  <c r="AL108" i="1"/>
  <c r="V108" i="1"/>
  <c r="N108" i="1"/>
  <c r="F108" i="1"/>
  <c r="FR108" i="1"/>
  <c r="FA108" i="1"/>
  <c r="ER108" i="1"/>
  <c r="EJ108" i="1"/>
  <c r="DS108" i="1"/>
  <c r="DJ108" i="1"/>
  <c r="CS108" i="1"/>
  <c r="CJ108" i="1"/>
  <c r="CB108" i="1"/>
  <c r="BK108" i="1"/>
  <c r="BB108" i="1"/>
  <c r="AK108" i="1"/>
  <c r="AC108" i="1"/>
  <c r="U108" i="1"/>
  <c r="M108" i="1"/>
  <c r="E108" i="1"/>
  <c r="FY108" i="1"/>
  <c r="FQ108" i="1"/>
  <c r="FH108" i="1"/>
  <c r="EZ108" i="1"/>
  <c r="EQ108" i="1"/>
  <c r="DZ108" i="1"/>
  <c r="EA108" i="1" s="1" a="1"/>
  <c r="EA108" i="1" s="1"/>
  <c r="DQ108" i="1"/>
  <c r="DI108" i="1"/>
  <c r="CZ108" i="1"/>
  <c r="CR108" i="1"/>
  <c r="CI108" i="1"/>
  <c r="BR108" i="1"/>
  <c r="BS108" i="1" s="1" a="1"/>
  <c r="BS108" i="1" s="1"/>
  <c r="BI108" i="1"/>
  <c r="BA108" i="1"/>
  <c r="AR108" i="1"/>
  <c r="AJ108" i="1"/>
  <c r="AB108" i="1"/>
  <c r="T108" i="1"/>
  <c r="L108" i="1"/>
  <c r="FP108" i="1"/>
  <c r="FG108" i="1"/>
  <c r="EY108" i="1"/>
  <c r="EH108" i="1"/>
  <c r="DY108" i="1"/>
  <c r="DH108" i="1"/>
  <c r="CY108" i="1"/>
  <c r="CQ108" i="1"/>
  <c r="BZ108" i="1"/>
  <c r="BQ108" i="1"/>
  <c r="AZ108" i="1"/>
  <c r="AQ108" i="1"/>
  <c r="AI108" i="1"/>
  <c r="AA108" i="1"/>
  <c r="C108" i="1"/>
  <c r="FW108" i="1"/>
  <c r="FO108" i="1"/>
  <c r="FF108" i="1"/>
  <c r="EO108" i="1"/>
  <c r="EP108" i="1" s="1" a="1"/>
  <c r="EP108" i="1" s="1"/>
  <c r="EF108" i="1"/>
  <c r="DX108" i="1"/>
  <c r="DO108" i="1"/>
  <c r="DG108" i="1"/>
  <c r="CX108" i="1"/>
  <c r="CG108" i="1"/>
  <c r="CH108" i="1" s="1" a="1"/>
  <c r="CH108" i="1" s="1"/>
  <c r="BX108" i="1"/>
  <c r="BP108" i="1"/>
  <c r="BG108" i="1"/>
  <c r="AY108" i="1"/>
  <c r="AP108" i="1"/>
  <c r="R108" i="1"/>
  <c r="J108" i="1"/>
  <c r="K108" i="1" s="1" a="1"/>
  <c r="K108" i="1" s="1"/>
  <c r="FV108" i="1"/>
  <c r="FN108" i="1"/>
  <c r="EW108" i="1"/>
  <c r="EN108" i="1"/>
  <c r="DW108" i="1"/>
  <c r="DN108" i="1"/>
  <c r="DF108" i="1"/>
  <c r="CO108" i="1"/>
  <c r="CF108" i="1"/>
  <c r="BO108" i="1"/>
  <c r="BF108" i="1"/>
  <c r="AX108" i="1"/>
  <c r="AG108" i="1"/>
  <c r="Y108" i="1"/>
  <c r="Z108" i="1" s="1" a="1"/>
  <c r="Z108" i="1" s="1"/>
  <c r="Q108" i="1"/>
  <c r="AU108" i="1" s="1"/>
  <c r="BY108" i="1" s="1"/>
  <c r="DC108" i="1" s="1"/>
  <c r="EG108" i="1" s="1"/>
  <c r="FK108" i="1" s="1"/>
  <c r="I108" i="1"/>
  <c r="B109" i="1"/>
  <c r="D109" i="1" s="1" a="1"/>
  <c r="D109" i="1" s="1"/>
  <c r="A108" i="1"/>
  <c r="EX9" i="1" l="1" a="1"/>
  <c r="EX9" i="1" s="1"/>
  <c r="EY9" i="1" s="1"/>
  <c r="EZ9" i="1" s="1"/>
  <c r="FK9" i="1" s="1"/>
  <c r="EP9" i="1" a="1"/>
  <c r="EP9" i="1" s="1"/>
  <c r="EQ9" i="1" s="1"/>
  <c r="EI109" i="1" a="1"/>
  <c r="EI109" i="1" s="1"/>
  <c r="FM109" i="1" a="1"/>
  <c r="FM109" i="1" s="1"/>
  <c r="EX109" i="1" a="1"/>
  <c r="EX109" i="1" s="1"/>
  <c r="DE109" i="1" a="1"/>
  <c r="DE109" i="1" s="1"/>
  <c r="DT109" i="1" a="1"/>
  <c r="DT109" i="1" s="1"/>
  <c r="CA109" i="1" a="1"/>
  <c r="CA109" i="1" s="1"/>
  <c r="CP109" i="1" a="1"/>
  <c r="CP109" i="1" s="1"/>
  <c r="AW109" i="1" a="1"/>
  <c r="AW109" i="1" s="1"/>
  <c r="BL109" i="1" a="1"/>
  <c r="BL109" i="1" s="1"/>
  <c r="S109" i="1" a="1"/>
  <c r="S109" i="1" s="1"/>
  <c r="AH109" i="1" a="1"/>
  <c r="AH109" i="1" s="1"/>
  <c r="GA108" i="1"/>
  <c r="GB108" i="1"/>
  <c r="ET109" i="1"/>
  <c r="FI109" i="1"/>
  <c r="FX109" i="1"/>
  <c r="EE109" i="1"/>
  <c r="DA109" i="1"/>
  <c r="CL109" i="1"/>
  <c r="O109" i="1"/>
  <c r="BH109" i="1"/>
  <c r="AS109" i="1"/>
  <c r="DP109" i="1"/>
  <c r="AD109" i="1"/>
  <c r="BW109" i="1"/>
  <c r="GC108" i="1"/>
  <c r="FZ108" i="1"/>
  <c r="GD108" i="1"/>
  <c r="FU109" i="1"/>
  <c r="FD109" i="1"/>
  <c r="FE109" i="1" s="1" a="1"/>
  <c r="FE109" i="1" s="1"/>
  <c r="EU109" i="1"/>
  <c r="EM109" i="1"/>
  <c r="ED109" i="1"/>
  <c r="DV109" i="1"/>
  <c r="DM109" i="1"/>
  <c r="CV109" i="1"/>
  <c r="CW109" i="1" s="1" a="1"/>
  <c r="CW109" i="1" s="1"/>
  <c r="CM109" i="1"/>
  <c r="CE109" i="1"/>
  <c r="BV109" i="1"/>
  <c r="BN109" i="1"/>
  <c r="BE109" i="1"/>
  <c r="AN109" i="1"/>
  <c r="AO109" i="1" s="1" a="1"/>
  <c r="AO109" i="1" s="1"/>
  <c r="AF109" i="1"/>
  <c r="BJ109" i="1" s="1"/>
  <c r="CN109" i="1" s="1"/>
  <c r="DR109" i="1" s="1"/>
  <c r="EV109" i="1" s="1"/>
  <c r="X109" i="1"/>
  <c r="FL109" i="1"/>
  <c r="FC109" i="1"/>
  <c r="EL109" i="1"/>
  <c r="EC109" i="1"/>
  <c r="DU109" i="1"/>
  <c r="DD109" i="1"/>
  <c r="CU109" i="1"/>
  <c r="CD109" i="1"/>
  <c r="BU109" i="1"/>
  <c r="BM109" i="1"/>
  <c r="AV109" i="1"/>
  <c r="AM109" i="1"/>
  <c r="AE109" i="1"/>
  <c r="W109" i="1"/>
  <c r="FS109" i="1"/>
  <c r="FT109" i="1" s="1" a="1"/>
  <c r="FT109" i="1" s="1"/>
  <c r="FJ109" i="1"/>
  <c r="FB109" i="1"/>
  <c r="ES109" i="1"/>
  <c r="EK109" i="1"/>
  <c r="EB109" i="1"/>
  <c r="DK109" i="1"/>
  <c r="DL109" i="1" s="1" a="1"/>
  <c r="DL109" i="1" s="1"/>
  <c r="DB109" i="1"/>
  <c r="CT109" i="1"/>
  <c r="CK109" i="1"/>
  <c r="CC109" i="1"/>
  <c r="BT109" i="1"/>
  <c r="BC109" i="1"/>
  <c r="BD109" i="1" s="1" a="1"/>
  <c r="BD109" i="1" s="1"/>
  <c r="AT109" i="1"/>
  <c r="AL109" i="1"/>
  <c r="V109" i="1"/>
  <c r="N109" i="1"/>
  <c r="FR109" i="1"/>
  <c r="FA109" i="1"/>
  <c r="ER109" i="1"/>
  <c r="EJ109" i="1"/>
  <c r="DS109" i="1"/>
  <c r="DJ109" i="1"/>
  <c r="CS109" i="1"/>
  <c r="CJ109" i="1"/>
  <c r="CB109" i="1"/>
  <c r="BK109" i="1"/>
  <c r="BB109" i="1"/>
  <c r="AK109" i="1"/>
  <c r="AC109" i="1"/>
  <c r="U109" i="1"/>
  <c r="FY109" i="1"/>
  <c r="FQ109" i="1"/>
  <c r="FH109" i="1"/>
  <c r="EZ109" i="1"/>
  <c r="EQ109" i="1"/>
  <c r="DZ109" i="1"/>
  <c r="EA109" i="1" s="1" a="1"/>
  <c r="EA109" i="1" s="1"/>
  <c r="DQ109" i="1"/>
  <c r="DI109" i="1"/>
  <c r="CZ109" i="1"/>
  <c r="CR109" i="1"/>
  <c r="CI109" i="1"/>
  <c r="BR109" i="1"/>
  <c r="BS109" i="1" s="1" a="1"/>
  <c r="BS109" i="1" s="1"/>
  <c r="BI109" i="1"/>
  <c r="BA109" i="1"/>
  <c r="AR109" i="1"/>
  <c r="AJ109" i="1"/>
  <c r="AB109" i="1"/>
  <c r="T109" i="1"/>
  <c r="L109" i="1"/>
  <c r="FP109" i="1"/>
  <c r="FG109" i="1"/>
  <c r="EY109" i="1"/>
  <c r="EH109" i="1"/>
  <c r="DY109" i="1"/>
  <c r="DH109" i="1"/>
  <c r="CY109" i="1"/>
  <c r="CQ109" i="1"/>
  <c r="BZ109" i="1"/>
  <c r="BQ109" i="1"/>
  <c r="AZ109" i="1"/>
  <c r="AQ109" i="1"/>
  <c r="AI109" i="1"/>
  <c r="AA109" i="1"/>
  <c r="FW109" i="1"/>
  <c r="FO109" i="1"/>
  <c r="FF109" i="1"/>
  <c r="EO109" i="1"/>
  <c r="EP109" i="1" s="1" a="1"/>
  <c r="EP109" i="1" s="1"/>
  <c r="EF109" i="1"/>
  <c r="DX109" i="1"/>
  <c r="DO109" i="1"/>
  <c r="DG109" i="1"/>
  <c r="CX109" i="1"/>
  <c r="CG109" i="1"/>
  <c r="CH109" i="1" s="1" a="1"/>
  <c r="CH109" i="1" s="1"/>
  <c r="BX109" i="1"/>
  <c r="BP109" i="1"/>
  <c r="BG109" i="1"/>
  <c r="AY109" i="1"/>
  <c r="AP109" i="1"/>
  <c r="R109" i="1"/>
  <c r="FV109" i="1"/>
  <c r="FN109" i="1"/>
  <c r="EW109" i="1"/>
  <c r="EN109" i="1"/>
  <c r="DW109" i="1"/>
  <c r="DN109" i="1"/>
  <c r="DF109" i="1"/>
  <c r="CO109" i="1"/>
  <c r="CF109" i="1"/>
  <c r="BO109" i="1"/>
  <c r="BF109" i="1"/>
  <c r="AX109" i="1"/>
  <c r="AG109" i="1"/>
  <c r="Y109" i="1"/>
  <c r="Z109" i="1" s="1" a="1"/>
  <c r="Z109" i="1" s="1"/>
  <c r="Q109" i="1"/>
  <c r="AU109" i="1" s="1"/>
  <c r="BY109" i="1" s="1"/>
  <c r="DC109" i="1" s="1"/>
  <c r="EG109" i="1" s="1"/>
  <c r="FK109" i="1" s="1"/>
  <c r="I109" i="1"/>
  <c r="F109" i="1"/>
  <c r="P109" i="1"/>
  <c r="E109" i="1"/>
  <c r="M109" i="1"/>
  <c r="C109" i="1"/>
  <c r="J109" i="1"/>
  <c r="K109" i="1" s="1" a="1"/>
  <c r="K109" i="1" s="1"/>
  <c r="H109" i="1"/>
  <c r="G109" i="1"/>
  <c r="B110" i="1"/>
  <c r="D110" i="1" s="1" a="1"/>
  <c r="D110" i="1" s="1"/>
  <c r="A109" i="1"/>
  <c r="FI9" i="1" l="1"/>
  <c r="FD9" i="1"/>
  <c r="FL9" i="1"/>
  <c r="ER9" i="1"/>
  <c r="ES9" i="1"/>
  <c r="EI110" i="1" a="1"/>
  <c r="EI110" i="1" s="1"/>
  <c r="FM110" i="1" a="1"/>
  <c r="FM110" i="1" s="1"/>
  <c r="EX110" i="1" a="1"/>
  <c r="EX110" i="1" s="1"/>
  <c r="DE110" i="1" a="1"/>
  <c r="DE110" i="1" s="1"/>
  <c r="DT110" i="1" a="1"/>
  <c r="DT110" i="1" s="1"/>
  <c r="CA110" i="1" a="1"/>
  <c r="CA110" i="1" s="1"/>
  <c r="CP110" i="1" a="1"/>
  <c r="CP110" i="1" s="1"/>
  <c r="AW110" i="1" a="1"/>
  <c r="AW110" i="1" s="1"/>
  <c r="BL110" i="1" a="1"/>
  <c r="BL110" i="1" s="1"/>
  <c r="S110" i="1" a="1"/>
  <c r="S110" i="1" s="1"/>
  <c r="AH110" i="1" a="1"/>
  <c r="AH110" i="1" s="1"/>
  <c r="GA109" i="1"/>
  <c r="GB109" i="1"/>
  <c r="FI110" i="1"/>
  <c r="FX110" i="1"/>
  <c r="ET110" i="1"/>
  <c r="DA110" i="1"/>
  <c r="DP110" i="1"/>
  <c r="EE110" i="1"/>
  <c r="O110" i="1"/>
  <c r="BH110" i="1"/>
  <c r="CL110" i="1"/>
  <c r="AD110" i="1"/>
  <c r="BW110" i="1"/>
  <c r="AS110" i="1"/>
  <c r="FZ109" i="1"/>
  <c r="GD109" i="1"/>
  <c r="GC109" i="1"/>
  <c r="FS110" i="1"/>
  <c r="FT110" i="1" s="1" a="1"/>
  <c r="FT110" i="1" s="1"/>
  <c r="FJ110" i="1"/>
  <c r="FB110" i="1"/>
  <c r="ES110" i="1"/>
  <c r="EK110" i="1"/>
  <c r="EB110" i="1"/>
  <c r="DK110" i="1"/>
  <c r="DL110" i="1" s="1" a="1"/>
  <c r="DL110" i="1" s="1"/>
  <c r="DB110" i="1"/>
  <c r="CT110" i="1"/>
  <c r="CK110" i="1"/>
  <c r="CC110" i="1"/>
  <c r="BT110" i="1"/>
  <c r="BC110" i="1"/>
  <c r="BD110" i="1" s="1" a="1"/>
  <c r="BD110" i="1" s="1"/>
  <c r="AT110" i="1"/>
  <c r="AL110" i="1"/>
  <c r="V110" i="1"/>
  <c r="N110" i="1"/>
  <c r="F110" i="1"/>
  <c r="FR110" i="1"/>
  <c r="FA110" i="1"/>
  <c r="ER110" i="1"/>
  <c r="EJ110" i="1"/>
  <c r="DS110" i="1"/>
  <c r="DJ110" i="1"/>
  <c r="CS110" i="1"/>
  <c r="CJ110" i="1"/>
  <c r="CB110" i="1"/>
  <c r="BK110" i="1"/>
  <c r="BB110" i="1"/>
  <c r="AK110" i="1"/>
  <c r="AC110" i="1"/>
  <c r="U110" i="1"/>
  <c r="M110" i="1"/>
  <c r="E110" i="1"/>
  <c r="FY110" i="1"/>
  <c r="FQ110" i="1"/>
  <c r="FH110" i="1"/>
  <c r="EZ110" i="1"/>
  <c r="EQ110" i="1"/>
  <c r="DZ110" i="1"/>
  <c r="EA110" i="1" s="1" a="1"/>
  <c r="EA110" i="1" s="1"/>
  <c r="DQ110" i="1"/>
  <c r="DI110" i="1"/>
  <c r="CZ110" i="1"/>
  <c r="CR110" i="1"/>
  <c r="CI110" i="1"/>
  <c r="BR110" i="1"/>
  <c r="BS110" i="1" s="1" a="1"/>
  <c r="BS110" i="1" s="1"/>
  <c r="BI110" i="1"/>
  <c r="BA110" i="1"/>
  <c r="AR110" i="1"/>
  <c r="AJ110" i="1"/>
  <c r="AB110" i="1"/>
  <c r="T110" i="1"/>
  <c r="L110" i="1"/>
  <c r="FP110" i="1"/>
  <c r="FG110" i="1"/>
  <c r="EY110" i="1"/>
  <c r="EH110" i="1"/>
  <c r="DY110" i="1"/>
  <c r="DH110" i="1"/>
  <c r="CY110" i="1"/>
  <c r="CQ110" i="1"/>
  <c r="BZ110" i="1"/>
  <c r="BQ110" i="1"/>
  <c r="AZ110" i="1"/>
  <c r="AQ110" i="1"/>
  <c r="AI110" i="1"/>
  <c r="AA110" i="1"/>
  <c r="C110" i="1"/>
  <c r="FW110" i="1"/>
  <c r="FO110" i="1"/>
  <c r="FF110" i="1"/>
  <c r="EO110" i="1"/>
  <c r="EP110" i="1" s="1" a="1"/>
  <c r="EP110" i="1" s="1"/>
  <c r="EF110" i="1"/>
  <c r="DX110" i="1"/>
  <c r="DO110" i="1"/>
  <c r="DG110" i="1"/>
  <c r="CX110" i="1"/>
  <c r="CG110" i="1"/>
  <c r="CH110" i="1" s="1" a="1"/>
  <c r="CH110" i="1" s="1"/>
  <c r="BX110" i="1"/>
  <c r="BP110" i="1"/>
  <c r="BG110" i="1"/>
  <c r="AY110" i="1"/>
  <c r="AP110" i="1"/>
  <c r="R110" i="1"/>
  <c r="J110" i="1"/>
  <c r="K110" i="1" s="1" a="1"/>
  <c r="K110" i="1" s="1"/>
  <c r="FV110" i="1"/>
  <c r="FN110" i="1"/>
  <c r="EW110" i="1"/>
  <c r="EN110" i="1"/>
  <c r="DW110" i="1"/>
  <c r="DN110" i="1"/>
  <c r="DF110" i="1"/>
  <c r="CO110" i="1"/>
  <c r="CF110" i="1"/>
  <c r="BO110" i="1"/>
  <c r="BF110" i="1"/>
  <c r="AX110" i="1"/>
  <c r="AG110" i="1"/>
  <c r="Y110" i="1"/>
  <c r="Z110" i="1" s="1" a="1"/>
  <c r="Z110" i="1" s="1"/>
  <c r="Q110" i="1"/>
  <c r="AU110" i="1" s="1"/>
  <c r="BY110" i="1" s="1"/>
  <c r="DC110" i="1" s="1"/>
  <c r="EG110" i="1" s="1"/>
  <c r="FK110" i="1" s="1"/>
  <c r="I110" i="1"/>
  <c r="FU110" i="1"/>
  <c r="FD110" i="1"/>
  <c r="FE110" i="1" s="1" a="1"/>
  <c r="FE110" i="1" s="1"/>
  <c r="EU110" i="1"/>
  <c r="EM110" i="1"/>
  <c r="ED110" i="1"/>
  <c r="DV110" i="1"/>
  <c r="DM110" i="1"/>
  <c r="CV110" i="1"/>
  <c r="CW110" i="1" s="1" a="1"/>
  <c r="CW110" i="1" s="1"/>
  <c r="CM110" i="1"/>
  <c r="CE110" i="1"/>
  <c r="BV110" i="1"/>
  <c r="BN110" i="1"/>
  <c r="BE110" i="1"/>
  <c r="AN110" i="1"/>
  <c r="AO110" i="1" s="1" a="1"/>
  <c r="AO110" i="1" s="1"/>
  <c r="AF110" i="1"/>
  <c r="BJ110" i="1" s="1"/>
  <c r="CN110" i="1" s="1"/>
  <c r="DR110" i="1" s="1"/>
  <c r="EV110" i="1" s="1"/>
  <c r="X110" i="1"/>
  <c r="P110" i="1"/>
  <c r="H110" i="1"/>
  <c r="FL110" i="1"/>
  <c r="FC110" i="1"/>
  <c r="EL110" i="1"/>
  <c r="EC110" i="1"/>
  <c r="DU110" i="1"/>
  <c r="DD110" i="1"/>
  <c r="CU110" i="1"/>
  <c r="CD110" i="1"/>
  <c r="BU110" i="1"/>
  <c r="BM110" i="1"/>
  <c r="AV110" i="1"/>
  <c r="AM110" i="1"/>
  <c r="AE110" i="1"/>
  <c r="W110" i="1"/>
  <c r="G110" i="1"/>
  <c r="B111" i="1"/>
  <c r="D111" i="1" s="1" a="1"/>
  <c r="D111" i="1" s="1"/>
  <c r="A110" i="1"/>
  <c r="EI111" i="1" l="1" a="1"/>
  <c r="EI111" i="1" s="1"/>
  <c r="FM111" i="1" a="1"/>
  <c r="FM111" i="1" s="1"/>
  <c r="FM9" i="1" a="1"/>
  <c r="FM9" i="1" s="1"/>
  <c r="FN9" i="1" s="1"/>
  <c r="FO9" i="1" s="1"/>
  <c r="FE9" i="1" a="1"/>
  <c r="FE9" i="1" s="1"/>
  <c r="FF9" i="1" s="1"/>
  <c r="EX111" i="1" a="1"/>
  <c r="EX111" i="1" s="1"/>
  <c r="DE111" i="1" a="1"/>
  <c r="DE111" i="1" s="1"/>
  <c r="DT111" i="1" a="1"/>
  <c r="DT111" i="1" s="1"/>
  <c r="CA111" i="1" a="1"/>
  <c r="CA111" i="1" s="1"/>
  <c r="CP111" i="1" a="1"/>
  <c r="CP111" i="1" s="1"/>
  <c r="AW111" i="1" a="1"/>
  <c r="AW111" i="1" s="1"/>
  <c r="BL111" i="1" a="1"/>
  <c r="BL111" i="1" s="1"/>
  <c r="S111" i="1" a="1"/>
  <c r="S111" i="1" s="1"/>
  <c r="AH111" i="1" a="1"/>
  <c r="AH111" i="1" s="1"/>
  <c r="GA110" i="1"/>
  <c r="GB110" i="1"/>
  <c r="FI111" i="1"/>
  <c r="FX111" i="1"/>
  <c r="ET111" i="1"/>
  <c r="DA111" i="1"/>
  <c r="DP111" i="1"/>
  <c r="EE111" i="1"/>
  <c r="BH111" i="1"/>
  <c r="AD111" i="1"/>
  <c r="BW111" i="1"/>
  <c r="O111" i="1"/>
  <c r="AS111" i="1"/>
  <c r="CL111" i="1"/>
  <c r="FY111" i="1"/>
  <c r="FQ111" i="1"/>
  <c r="FH111" i="1"/>
  <c r="EZ111" i="1"/>
  <c r="EQ111" i="1"/>
  <c r="DZ111" i="1"/>
  <c r="EA111" i="1" s="1" a="1"/>
  <c r="EA111" i="1" s="1"/>
  <c r="DQ111" i="1"/>
  <c r="DI111" i="1"/>
  <c r="CZ111" i="1"/>
  <c r="CR111" i="1"/>
  <c r="CI111" i="1"/>
  <c r="BR111" i="1"/>
  <c r="BS111" i="1" s="1" a="1"/>
  <c r="BS111" i="1" s="1"/>
  <c r="BI111" i="1"/>
  <c r="BA111" i="1"/>
  <c r="AR111" i="1"/>
  <c r="AJ111" i="1"/>
  <c r="AB111" i="1"/>
  <c r="T111" i="1"/>
  <c r="L111" i="1"/>
  <c r="FP111" i="1"/>
  <c r="FG111" i="1"/>
  <c r="EY111" i="1"/>
  <c r="EH111" i="1"/>
  <c r="DY111" i="1"/>
  <c r="DH111" i="1"/>
  <c r="CY111" i="1"/>
  <c r="CQ111" i="1"/>
  <c r="BZ111" i="1"/>
  <c r="BQ111" i="1"/>
  <c r="AZ111" i="1"/>
  <c r="AQ111" i="1"/>
  <c r="AI111" i="1"/>
  <c r="AA111" i="1"/>
  <c r="C111" i="1"/>
  <c r="FW111" i="1"/>
  <c r="FO111" i="1"/>
  <c r="FF111" i="1"/>
  <c r="EO111" i="1"/>
  <c r="EP111" i="1" s="1" a="1"/>
  <c r="EP111" i="1" s="1"/>
  <c r="EF111" i="1"/>
  <c r="DX111" i="1"/>
  <c r="DO111" i="1"/>
  <c r="DG111" i="1"/>
  <c r="CX111" i="1"/>
  <c r="CG111" i="1"/>
  <c r="CH111" i="1" s="1" a="1"/>
  <c r="CH111" i="1" s="1"/>
  <c r="BX111" i="1"/>
  <c r="BP111" i="1"/>
  <c r="BG111" i="1"/>
  <c r="AY111" i="1"/>
  <c r="AP111" i="1"/>
  <c r="R111" i="1"/>
  <c r="J111" i="1"/>
  <c r="K111" i="1" s="1" a="1"/>
  <c r="K111" i="1" s="1"/>
  <c r="FV111" i="1"/>
  <c r="FN111" i="1"/>
  <c r="EW111" i="1"/>
  <c r="EN111" i="1"/>
  <c r="DW111" i="1"/>
  <c r="DN111" i="1"/>
  <c r="DF111" i="1"/>
  <c r="CO111" i="1"/>
  <c r="CF111" i="1"/>
  <c r="BO111" i="1"/>
  <c r="BF111" i="1"/>
  <c r="AX111" i="1"/>
  <c r="AG111" i="1"/>
  <c r="Y111" i="1"/>
  <c r="Z111" i="1" s="1" a="1"/>
  <c r="Z111" i="1" s="1"/>
  <c r="Q111" i="1"/>
  <c r="AU111" i="1" s="1"/>
  <c r="BY111" i="1" s="1"/>
  <c r="DC111" i="1" s="1"/>
  <c r="EG111" i="1" s="1"/>
  <c r="FK111" i="1" s="1"/>
  <c r="I111" i="1"/>
  <c r="FU111" i="1"/>
  <c r="FD111" i="1"/>
  <c r="FE111" i="1" s="1" a="1"/>
  <c r="FE111" i="1" s="1"/>
  <c r="EU111" i="1"/>
  <c r="EM111" i="1"/>
  <c r="ED111" i="1"/>
  <c r="DV111" i="1"/>
  <c r="DM111" i="1"/>
  <c r="CV111" i="1"/>
  <c r="CW111" i="1" s="1" a="1"/>
  <c r="CW111" i="1" s="1"/>
  <c r="CM111" i="1"/>
  <c r="CE111" i="1"/>
  <c r="BV111" i="1"/>
  <c r="BN111" i="1"/>
  <c r="BE111" i="1"/>
  <c r="AN111" i="1"/>
  <c r="AO111" i="1" s="1" a="1"/>
  <c r="AO111" i="1" s="1"/>
  <c r="AF111" i="1"/>
  <c r="BJ111" i="1" s="1"/>
  <c r="CN111" i="1" s="1"/>
  <c r="DR111" i="1" s="1"/>
  <c r="EV111" i="1" s="1"/>
  <c r="X111" i="1"/>
  <c r="P111" i="1"/>
  <c r="H111" i="1"/>
  <c r="FL111" i="1"/>
  <c r="FC111" i="1"/>
  <c r="EL111" i="1"/>
  <c r="EC111" i="1"/>
  <c r="DU111" i="1"/>
  <c r="DD111" i="1"/>
  <c r="CU111" i="1"/>
  <c r="CD111" i="1"/>
  <c r="BU111" i="1"/>
  <c r="BM111" i="1"/>
  <c r="AV111" i="1"/>
  <c r="AM111" i="1"/>
  <c r="AE111" i="1"/>
  <c r="W111" i="1"/>
  <c r="G111" i="1"/>
  <c r="FS111" i="1"/>
  <c r="FT111" i="1" s="1" a="1"/>
  <c r="FT111" i="1" s="1"/>
  <c r="FJ111" i="1"/>
  <c r="FB111" i="1"/>
  <c r="ES111" i="1"/>
  <c r="EK111" i="1"/>
  <c r="EB111" i="1"/>
  <c r="DK111" i="1"/>
  <c r="DL111" i="1" s="1" a="1"/>
  <c r="DL111" i="1" s="1"/>
  <c r="DB111" i="1"/>
  <c r="CT111" i="1"/>
  <c r="CK111" i="1"/>
  <c r="CC111" i="1"/>
  <c r="BT111" i="1"/>
  <c r="BC111" i="1"/>
  <c r="BD111" i="1" s="1" a="1"/>
  <c r="BD111" i="1" s="1"/>
  <c r="AT111" i="1"/>
  <c r="AL111" i="1"/>
  <c r="V111" i="1"/>
  <c r="N111" i="1"/>
  <c r="F111" i="1"/>
  <c r="FR111" i="1"/>
  <c r="FA111" i="1"/>
  <c r="ER111" i="1"/>
  <c r="EJ111" i="1"/>
  <c r="DS111" i="1"/>
  <c r="DJ111" i="1"/>
  <c r="CS111" i="1"/>
  <c r="CJ111" i="1"/>
  <c r="CB111" i="1"/>
  <c r="BK111" i="1"/>
  <c r="BB111" i="1"/>
  <c r="AK111" i="1"/>
  <c r="AC111" i="1"/>
  <c r="U111" i="1"/>
  <c r="M111" i="1"/>
  <c r="E111" i="1"/>
  <c r="GD110" i="1"/>
  <c r="GC110" i="1"/>
  <c r="FZ110" i="1"/>
  <c r="B112" i="1"/>
  <c r="D112" i="1" s="1" a="1"/>
  <c r="D112" i="1" s="1"/>
  <c r="A111" i="1"/>
  <c r="GD9" i="1" l="1"/>
  <c r="FZ9" i="1"/>
  <c r="GB9" i="1" s="1"/>
  <c r="FG9" i="1"/>
  <c r="FH9" i="1"/>
  <c r="FX9" i="1"/>
  <c r="FS9" i="1"/>
  <c r="C10" i="1"/>
  <c r="EI112" i="1" a="1"/>
  <c r="EI112" i="1" s="1"/>
  <c r="FM112" i="1" a="1"/>
  <c r="FM112" i="1" s="1"/>
  <c r="EX112" i="1" a="1"/>
  <c r="EX112" i="1" s="1"/>
  <c r="DE112" i="1" a="1"/>
  <c r="DE112" i="1" s="1"/>
  <c r="DT112" i="1" a="1"/>
  <c r="DT112" i="1" s="1"/>
  <c r="CA112" i="1" a="1"/>
  <c r="CA112" i="1" s="1"/>
  <c r="CP112" i="1" a="1"/>
  <c r="CP112" i="1" s="1"/>
  <c r="AW112" i="1" a="1"/>
  <c r="AW112" i="1" s="1"/>
  <c r="BL112" i="1" a="1"/>
  <c r="BL112" i="1" s="1"/>
  <c r="S112" i="1" a="1"/>
  <c r="S112" i="1" s="1"/>
  <c r="AH112" i="1" a="1"/>
  <c r="AH112" i="1" s="1"/>
  <c r="GA111" i="1"/>
  <c r="GB111" i="1"/>
  <c r="FI112" i="1"/>
  <c r="FX112" i="1"/>
  <c r="ET112" i="1"/>
  <c r="DP112" i="1"/>
  <c r="DA112" i="1"/>
  <c r="AD112" i="1"/>
  <c r="BH112" i="1"/>
  <c r="BW112" i="1"/>
  <c r="EE112" i="1"/>
  <c r="AS112" i="1"/>
  <c r="CL112" i="1"/>
  <c r="O112" i="1"/>
  <c r="FZ111" i="1"/>
  <c r="GD111" i="1"/>
  <c r="GC111" i="1"/>
  <c r="FW112" i="1"/>
  <c r="FO112" i="1"/>
  <c r="FF112" i="1"/>
  <c r="EO112" i="1"/>
  <c r="EP112" i="1" s="1" a="1"/>
  <c r="EP112" i="1" s="1"/>
  <c r="EF112" i="1"/>
  <c r="DX112" i="1"/>
  <c r="DO112" i="1"/>
  <c r="DG112" i="1"/>
  <c r="CX112" i="1"/>
  <c r="CG112" i="1"/>
  <c r="CH112" i="1" s="1" a="1"/>
  <c r="CH112" i="1" s="1"/>
  <c r="BX112" i="1"/>
  <c r="BP112" i="1"/>
  <c r="BG112" i="1"/>
  <c r="AY112" i="1"/>
  <c r="AP112" i="1"/>
  <c r="R112" i="1"/>
  <c r="J112" i="1"/>
  <c r="K112" i="1" s="1" a="1"/>
  <c r="K112" i="1" s="1"/>
  <c r="FV112" i="1"/>
  <c r="FN112" i="1"/>
  <c r="EW112" i="1"/>
  <c r="EN112" i="1"/>
  <c r="DW112" i="1"/>
  <c r="DN112" i="1"/>
  <c r="DF112" i="1"/>
  <c r="CO112" i="1"/>
  <c r="CF112" i="1"/>
  <c r="BO112" i="1"/>
  <c r="BF112" i="1"/>
  <c r="AX112" i="1"/>
  <c r="AG112" i="1"/>
  <c r="Y112" i="1"/>
  <c r="Z112" i="1" s="1" a="1"/>
  <c r="Z112" i="1" s="1"/>
  <c r="Q112" i="1"/>
  <c r="AU112" i="1" s="1"/>
  <c r="BY112" i="1" s="1"/>
  <c r="DC112" i="1" s="1"/>
  <c r="EG112" i="1" s="1"/>
  <c r="FK112" i="1" s="1"/>
  <c r="I112" i="1"/>
  <c r="FU112" i="1"/>
  <c r="FD112" i="1"/>
  <c r="FE112" i="1" s="1" a="1"/>
  <c r="FE112" i="1" s="1"/>
  <c r="EU112" i="1"/>
  <c r="EM112" i="1"/>
  <c r="ED112" i="1"/>
  <c r="DV112" i="1"/>
  <c r="DM112" i="1"/>
  <c r="CV112" i="1"/>
  <c r="CW112" i="1" s="1" a="1"/>
  <c r="CW112" i="1" s="1"/>
  <c r="CM112" i="1"/>
  <c r="CE112" i="1"/>
  <c r="BV112" i="1"/>
  <c r="BN112" i="1"/>
  <c r="BE112" i="1"/>
  <c r="AN112" i="1"/>
  <c r="AO112" i="1" s="1" a="1"/>
  <c r="AO112" i="1" s="1"/>
  <c r="AF112" i="1"/>
  <c r="BJ112" i="1" s="1"/>
  <c r="CN112" i="1" s="1"/>
  <c r="DR112" i="1" s="1"/>
  <c r="EV112" i="1" s="1"/>
  <c r="X112" i="1"/>
  <c r="P112" i="1"/>
  <c r="H112" i="1"/>
  <c r="FL112" i="1"/>
  <c r="FC112" i="1"/>
  <c r="EL112" i="1"/>
  <c r="EC112" i="1"/>
  <c r="DU112" i="1"/>
  <c r="DD112" i="1"/>
  <c r="CU112" i="1"/>
  <c r="CD112" i="1"/>
  <c r="BU112" i="1"/>
  <c r="BM112" i="1"/>
  <c r="AV112" i="1"/>
  <c r="AM112" i="1"/>
  <c r="AE112" i="1"/>
  <c r="W112" i="1"/>
  <c r="G112" i="1"/>
  <c r="FS112" i="1"/>
  <c r="FT112" i="1" s="1" a="1"/>
  <c r="FT112" i="1" s="1"/>
  <c r="FJ112" i="1"/>
  <c r="FB112" i="1"/>
  <c r="ES112" i="1"/>
  <c r="EK112" i="1"/>
  <c r="EB112" i="1"/>
  <c r="DK112" i="1"/>
  <c r="DL112" i="1" s="1" a="1"/>
  <c r="DL112" i="1" s="1"/>
  <c r="DB112" i="1"/>
  <c r="CT112" i="1"/>
  <c r="CK112" i="1"/>
  <c r="CC112" i="1"/>
  <c r="BT112" i="1"/>
  <c r="BC112" i="1"/>
  <c r="BD112" i="1" s="1" a="1"/>
  <c r="BD112" i="1" s="1"/>
  <c r="AT112" i="1"/>
  <c r="AL112" i="1"/>
  <c r="V112" i="1"/>
  <c r="N112" i="1"/>
  <c r="F112" i="1"/>
  <c r="FR112" i="1"/>
  <c r="FA112" i="1"/>
  <c r="ER112" i="1"/>
  <c r="EJ112" i="1"/>
  <c r="DS112" i="1"/>
  <c r="DJ112" i="1"/>
  <c r="CS112" i="1"/>
  <c r="CJ112" i="1"/>
  <c r="CB112" i="1"/>
  <c r="BK112" i="1"/>
  <c r="BB112" i="1"/>
  <c r="AK112" i="1"/>
  <c r="AC112" i="1"/>
  <c r="U112" i="1"/>
  <c r="M112" i="1"/>
  <c r="E112" i="1"/>
  <c r="FY112" i="1"/>
  <c r="FQ112" i="1"/>
  <c r="FH112" i="1"/>
  <c r="EZ112" i="1"/>
  <c r="EQ112" i="1"/>
  <c r="DZ112" i="1"/>
  <c r="EA112" i="1" s="1" a="1"/>
  <c r="EA112" i="1" s="1"/>
  <c r="DQ112" i="1"/>
  <c r="DI112" i="1"/>
  <c r="CZ112" i="1"/>
  <c r="CR112" i="1"/>
  <c r="CI112" i="1"/>
  <c r="BR112" i="1"/>
  <c r="BS112" i="1" s="1" a="1"/>
  <c r="BS112" i="1" s="1"/>
  <c r="BI112" i="1"/>
  <c r="BA112" i="1"/>
  <c r="AR112" i="1"/>
  <c r="AJ112" i="1"/>
  <c r="AB112" i="1"/>
  <c r="T112" i="1"/>
  <c r="L112" i="1"/>
  <c r="FP112" i="1"/>
  <c r="FG112" i="1"/>
  <c r="EY112" i="1"/>
  <c r="EH112" i="1"/>
  <c r="DY112" i="1"/>
  <c r="DH112" i="1"/>
  <c r="CY112" i="1"/>
  <c r="CQ112" i="1"/>
  <c r="BZ112" i="1"/>
  <c r="BQ112" i="1"/>
  <c r="AZ112" i="1"/>
  <c r="AQ112" i="1"/>
  <c r="AI112" i="1"/>
  <c r="AA112" i="1"/>
  <c r="C112" i="1"/>
  <c r="B113" i="1"/>
  <c r="D113" i="1" s="1" a="1"/>
  <c r="D113" i="1" s="1"/>
  <c r="A112" i="1"/>
  <c r="D10" i="1" l="1" a="1"/>
  <c r="D10" i="1" s="1"/>
  <c r="E10" i="1" s="1"/>
  <c r="F10" i="1" s="1"/>
  <c r="FT9" i="1" a="1"/>
  <c r="FT9" i="1" s="1"/>
  <c r="FU9" i="1" s="1"/>
  <c r="EI113" i="1" a="1"/>
  <c r="EI113" i="1" s="1"/>
  <c r="FM113" i="1" a="1"/>
  <c r="FM113" i="1" s="1"/>
  <c r="EX113" i="1" a="1"/>
  <c r="EX113" i="1" s="1"/>
  <c r="DE113" i="1" a="1"/>
  <c r="DE113" i="1" s="1"/>
  <c r="DT113" i="1" a="1"/>
  <c r="DT113" i="1" s="1"/>
  <c r="CA113" i="1" a="1"/>
  <c r="CA113" i="1" s="1"/>
  <c r="CP113" i="1" a="1"/>
  <c r="CP113" i="1" s="1"/>
  <c r="AW113" i="1" a="1"/>
  <c r="AW113" i="1" s="1"/>
  <c r="BL113" i="1" a="1"/>
  <c r="BL113" i="1" s="1"/>
  <c r="S113" i="1" a="1"/>
  <c r="S113" i="1" s="1"/>
  <c r="AH113" i="1" a="1"/>
  <c r="AH113" i="1" s="1"/>
  <c r="GA112" i="1"/>
  <c r="GB112" i="1"/>
  <c r="FX113" i="1"/>
  <c r="ET113" i="1"/>
  <c r="FI113" i="1"/>
  <c r="DP113" i="1"/>
  <c r="EE113" i="1"/>
  <c r="DA113" i="1"/>
  <c r="AD113" i="1"/>
  <c r="BW113" i="1"/>
  <c r="AS113" i="1"/>
  <c r="CL113" i="1"/>
  <c r="O113" i="1"/>
  <c r="BH113" i="1"/>
  <c r="GC112" i="1"/>
  <c r="FZ112" i="1"/>
  <c r="GD112" i="1"/>
  <c r="FU113" i="1"/>
  <c r="FD113" i="1"/>
  <c r="FE113" i="1" s="1" a="1"/>
  <c r="FE113" i="1" s="1"/>
  <c r="EU113" i="1"/>
  <c r="EM113" i="1"/>
  <c r="ED113" i="1"/>
  <c r="DV113" i="1"/>
  <c r="DM113" i="1"/>
  <c r="CV113" i="1"/>
  <c r="CW113" i="1" s="1" a="1"/>
  <c r="CW113" i="1" s="1"/>
  <c r="CM113" i="1"/>
  <c r="CE113" i="1"/>
  <c r="BV113" i="1"/>
  <c r="BN113" i="1"/>
  <c r="BE113" i="1"/>
  <c r="AN113" i="1"/>
  <c r="AO113" i="1" s="1" a="1"/>
  <c r="AO113" i="1" s="1"/>
  <c r="AF113" i="1"/>
  <c r="BJ113" i="1" s="1"/>
  <c r="CN113" i="1" s="1"/>
  <c r="DR113" i="1" s="1"/>
  <c r="EV113" i="1" s="1"/>
  <c r="X113" i="1"/>
  <c r="P113" i="1"/>
  <c r="H113" i="1"/>
  <c r="FL113" i="1"/>
  <c r="FC113" i="1"/>
  <c r="EL113" i="1"/>
  <c r="EC113" i="1"/>
  <c r="DU113" i="1"/>
  <c r="DD113" i="1"/>
  <c r="CU113" i="1"/>
  <c r="CD113" i="1"/>
  <c r="BU113" i="1"/>
  <c r="BM113" i="1"/>
  <c r="AV113" i="1"/>
  <c r="AM113" i="1"/>
  <c r="AE113" i="1"/>
  <c r="W113" i="1"/>
  <c r="G113" i="1"/>
  <c r="FS113" i="1"/>
  <c r="FT113" i="1" s="1" a="1"/>
  <c r="FT113" i="1" s="1"/>
  <c r="FJ113" i="1"/>
  <c r="FB113" i="1"/>
  <c r="ES113" i="1"/>
  <c r="EK113" i="1"/>
  <c r="EB113" i="1"/>
  <c r="DK113" i="1"/>
  <c r="DL113" i="1" s="1" a="1"/>
  <c r="DL113" i="1" s="1"/>
  <c r="DB113" i="1"/>
  <c r="CT113" i="1"/>
  <c r="CK113" i="1"/>
  <c r="CC113" i="1"/>
  <c r="BT113" i="1"/>
  <c r="BC113" i="1"/>
  <c r="BD113" i="1" s="1" a="1"/>
  <c r="BD113" i="1" s="1"/>
  <c r="AT113" i="1"/>
  <c r="AL113" i="1"/>
  <c r="V113" i="1"/>
  <c r="N113" i="1"/>
  <c r="F113" i="1"/>
  <c r="FR113" i="1"/>
  <c r="FA113" i="1"/>
  <c r="ER113" i="1"/>
  <c r="EJ113" i="1"/>
  <c r="DS113" i="1"/>
  <c r="DJ113" i="1"/>
  <c r="CS113" i="1"/>
  <c r="CJ113" i="1"/>
  <c r="CB113" i="1"/>
  <c r="BK113" i="1"/>
  <c r="BB113" i="1"/>
  <c r="AK113" i="1"/>
  <c r="AC113" i="1"/>
  <c r="U113" i="1"/>
  <c r="M113" i="1"/>
  <c r="E113" i="1"/>
  <c r="FY113" i="1"/>
  <c r="FQ113" i="1"/>
  <c r="FH113" i="1"/>
  <c r="EZ113" i="1"/>
  <c r="EQ113" i="1"/>
  <c r="DZ113" i="1"/>
  <c r="EA113" i="1" s="1" a="1"/>
  <c r="EA113" i="1" s="1"/>
  <c r="DQ113" i="1"/>
  <c r="DI113" i="1"/>
  <c r="CZ113" i="1"/>
  <c r="CR113" i="1"/>
  <c r="CI113" i="1"/>
  <c r="BR113" i="1"/>
  <c r="BS113" i="1" s="1" a="1"/>
  <c r="BS113" i="1" s="1"/>
  <c r="BI113" i="1"/>
  <c r="BA113" i="1"/>
  <c r="AR113" i="1"/>
  <c r="AJ113" i="1"/>
  <c r="AB113" i="1"/>
  <c r="T113" i="1"/>
  <c r="L113" i="1"/>
  <c r="FP113" i="1"/>
  <c r="FG113" i="1"/>
  <c r="EY113" i="1"/>
  <c r="EH113" i="1"/>
  <c r="DY113" i="1"/>
  <c r="DH113" i="1"/>
  <c r="CY113" i="1"/>
  <c r="CQ113" i="1"/>
  <c r="BZ113" i="1"/>
  <c r="BQ113" i="1"/>
  <c r="AZ113" i="1"/>
  <c r="AQ113" i="1"/>
  <c r="AI113" i="1"/>
  <c r="AA113" i="1"/>
  <c r="C113" i="1"/>
  <c r="FW113" i="1"/>
  <c r="FO113" i="1"/>
  <c r="FF113" i="1"/>
  <c r="EO113" i="1"/>
  <c r="EP113" i="1" s="1" a="1"/>
  <c r="EP113" i="1" s="1"/>
  <c r="EF113" i="1"/>
  <c r="DX113" i="1"/>
  <c r="DO113" i="1"/>
  <c r="DG113" i="1"/>
  <c r="CX113" i="1"/>
  <c r="CG113" i="1"/>
  <c r="CH113" i="1" s="1" a="1"/>
  <c r="CH113" i="1" s="1"/>
  <c r="BX113" i="1"/>
  <c r="BP113" i="1"/>
  <c r="BG113" i="1"/>
  <c r="AY113" i="1"/>
  <c r="AP113" i="1"/>
  <c r="R113" i="1"/>
  <c r="J113" i="1"/>
  <c r="K113" i="1" s="1" a="1"/>
  <c r="K113" i="1" s="1"/>
  <c r="FV113" i="1"/>
  <c r="FN113" i="1"/>
  <c r="EW113" i="1"/>
  <c r="EN113" i="1"/>
  <c r="DW113" i="1"/>
  <c r="DN113" i="1"/>
  <c r="DF113" i="1"/>
  <c r="CO113" i="1"/>
  <c r="CF113" i="1"/>
  <c r="BO113" i="1"/>
  <c r="BF113" i="1"/>
  <c r="AX113" i="1"/>
  <c r="AG113" i="1"/>
  <c r="Y113" i="1"/>
  <c r="Z113" i="1" s="1" a="1"/>
  <c r="Z113" i="1" s="1"/>
  <c r="Q113" i="1"/>
  <c r="AU113" i="1" s="1"/>
  <c r="BY113" i="1" s="1"/>
  <c r="DC113" i="1" s="1"/>
  <c r="EG113" i="1" s="1"/>
  <c r="FK113" i="1" s="1"/>
  <c r="I113" i="1"/>
  <c r="B114" i="1"/>
  <c r="D114" i="1" s="1" a="1"/>
  <c r="D114" i="1" s="1"/>
  <c r="A113" i="1"/>
  <c r="O10" i="1" l="1"/>
  <c r="J10" i="1"/>
  <c r="K10" i="1" s="1" a="1"/>
  <c r="K10" i="1" s="1"/>
  <c r="L10" i="1" s="1"/>
  <c r="M10" i="1" s="1"/>
  <c r="R10" i="1"/>
  <c r="Q10" i="1"/>
  <c r="EI114" i="1" a="1"/>
  <c r="EI114" i="1" s="1"/>
  <c r="FM114" i="1" a="1"/>
  <c r="FM114" i="1" s="1"/>
  <c r="FW9" i="1"/>
  <c r="GA9" i="1" s="1"/>
  <c r="GC9" i="1" s="1"/>
  <c r="FV9" i="1"/>
  <c r="EX114" i="1" a="1"/>
  <c r="EX114" i="1" s="1"/>
  <c r="DE114" i="1" a="1"/>
  <c r="DE114" i="1" s="1"/>
  <c r="DT114" i="1" a="1"/>
  <c r="DT114" i="1" s="1"/>
  <c r="CA114" i="1" a="1"/>
  <c r="CA114" i="1" s="1"/>
  <c r="CP114" i="1" a="1"/>
  <c r="CP114" i="1" s="1"/>
  <c r="AW114" i="1" a="1"/>
  <c r="AW114" i="1" s="1"/>
  <c r="BL114" i="1" a="1"/>
  <c r="BL114" i="1" s="1"/>
  <c r="S114" i="1" a="1"/>
  <c r="S114" i="1" s="1"/>
  <c r="AH114" i="1" a="1"/>
  <c r="AH114" i="1" s="1"/>
  <c r="GA113" i="1"/>
  <c r="GB113" i="1"/>
  <c r="FX114" i="1"/>
  <c r="ET114" i="1"/>
  <c r="FI114" i="1"/>
  <c r="DP114" i="1"/>
  <c r="EE114" i="1"/>
  <c r="BW114" i="1"/>
  <c r="DA114" i="1"/>
  <c r="AS114" i="1"/>
  <c r="CL114" i="1"/>
  <c r="O114" i="1"/>
  <c r="AD114" i="1"/>
  <c r="BH114" i="1"/>
  <c r="FZ113" i="1"/>
  <c r="GD113" i="1"/>
  <c r="GC113" i="1"/>
  <c r="FS114" i="1"/>
  <c r="FT114" i="1" s="1" a="1"/>
  <c r="FT114" i="1" s="1"/>
  <c r="FJ114" i="1"/>
  <c r="FB114" i="1"/>
  <c r="ES114" i="1"/>
  <c r="EK114" i="1"/>
  <c r="EB114" i="1"/>
  <c r="DK114" i="1"/>
  <c r="DL114" i="1" s="1" a="1"/>
  <c r="DL114" i="1" s="1"/>
  <c r="DB114" i="1"/>
  <c r="CT114" i="1"/>
  <c r="CK114" i="1"/>
  <c r="CC114" i="1"/>
  <c r="BT114" i="1"/>
  <c r="BC114" i="1"/>
  <c r="BD114" i="1" s="1" a="1"/>
  <c r="BD114" i="1" s="1"/>
  <c r="AT114" i="1"/>
  <c r="AL114" i="1"/>
  <c r="V114" i="1"/>
  <c r="N114" i="1"/>
  <c r="F114" i="1"/>
  <c r="FR114" i="1"/>
  <c r="FA114" i="1"/>
  <c r="ER114" i="1"/>
  <c r="EJ114" i="1"/>
  <c r="DS114" i="1"/>
  <c r="DJ114" i="1"/>
  <c r="CS114" i="1"/>
  <c r="CJ114" i="1"/>
  <c r="CB114" i="1"/>
  <c r="BK114" i="1"/>
  <c r="BB114" i="1"/>
  <c r="AK114" i="1"/>
  <c r="AC114" i="1"/>
  <c r="U114" i="1"/>
  <c r="M114" i="1"/>
  <c r="E114" i="1"/>
  <c r="FY114" i="1"/>
  <c r="FQ114" i="1"/>
  <c r="FH114" i="1"/>
  <c r="EZ114" i="1"/>
  <c r="EQ114" i="1"/>
  <c r="DZ114" i="1"/>
  <c r="EA114" i="1" s="1" a="1"/>
  <c r="EA114" i="1" s="1"/>
  <c r="DQ114" i="1"/>
  <c r="DI114" i="1"/>
  <c r="CZ114" i="1"/>
  <c r="CR114" i="1"/>
  <c r="CI114" i="1"/>
  <c r="BR114" i="1"/>
  <c r="BS114" i="1" s="1" a="1"/>
  <c r="BS114" i="1" s="1"/>
  <c r="BI114" i="1"/>
  <c r="BA114" i="1"/>
  <c r="AR114" i="1"/>
  <c r="AJ114" i="1"/>
  <c r="AB114" i="1"/>
  <c r="T114" i="1"/>
  <c r="L114" i="1"/>
  <c r="FP114" i="1"/>
  <c r="FG114" i="1"/>
  <c r="EY114" i="1"/>
  <c r="EH114" i="1"/>
  <c r="DY114" i="1"/>
  <c r="DH114" i="1"/>
  <c r="CY114" i="1"/>
  <c r="CQ114" i="1"/>
  <c r="BZ114" i="1"/>
  <c r="BQ114" i="1"/>
  <c r="AZ114" i="1"/>
  <c r="AQ114" i="1"/>
  <c r="AI114" i="1"/>
  <c r="AA114" i="1"/>
  <c r="C114" i="1"/>
  <c r="FW114" i="1"/>
  <c r="FO114" i="1"/>
  <c r="FF114" i="1"/>
  <c r="EO114" i="1"/>
  <c r="EP114" i="1" s="1" a="1"/>
  <c r="EP114" i="1" s="1"/>
  <c r="EF114" i="1"/>
  <c r="DX114" i="1"/>
  <c r="DO114" i="1"/>
  <c r="DG114" i="1"/>
  <c r="CX114" i="1"/>
  <c r="CG114" i="1"/>
  <c r="CH114" i="1" s="1" a="1"/>
  <c r="CH114" i="1" s="1"/>
  <c r="BX114" i="1"/>
  <c r="BP114" i="1"/>
  <c r="BG114" i="1"/>
  <c r="AY114" i="1"/>
  <c r="AP114" i="1"/>
  <c r="R114" i="1"/>
  <c r="J114" i="1"/>
  <c r="K114" i="1" s="1" a="1"/>
  <c r="K114" i="1" s="1"/>
  <c r="FV114" i="1"/>
  <c r="FN114" i="1"/>
  <c r="EW114" i="1"/>
  <c r="EN114" i="1"/>
  <c r="DW114" i="1"/>
  <c r="DN114" i="1"/>
  <c r="DF114" i="1"/>
  <c r="CO114" i="1"/>
  <c r="CF114" i="1"/>
  <c r="BO114" i="1"/>
  <c r="BF114" i="1"/>
  <c r="AX114" i="1"/>
  <c r="AG114" i="1"/>
  <c r="Y114" i="1"/>
  <c r="Z114" i="1" s="1" a="1"/>
  <c r="Z114" i="1" s="1"/>
  <c r="Q114" i="1"/>
  <c r="AU114" i="1" s="1"/>
  <c r="BY114" i="1" s="1"/>
  <c r="DC114" i="1" s="1"/>
  <c r="EG114" i="1" s="1"/>
  <c r="FK114" i="1" s="1"/>
  <c r="I114" i="1"/>
  <c r="FU114" i="1"/>
  <c r="FD114" i="1"/>
  <c r="FE114" i="1" s="1" a="1"/>
  <c r="FE114" i="1" s="1"/>
  <c r="EU114" i="1"/>
  <c r="EM114" i="1"/>
  <c r="ED114" i="1"/>
  <c r="DV114" i="1"/>
  <c r="DM114" i="1"/>
  <c r="CV114" i="1"/>
  <c r="CW114" i="1" s="1" a="1"/>
  <c r="CW114" i="1" s="1"/>
  <c r="CM114" i="1"/>
  <c r="CE114" i="1"/>
  <c r="BV114" i="1"/>
  <c r="BN114" i="1"/>
  <c r="BE114" i="1"/>
  <c r="AN114" i="1"/>
  <c r="AO114" i="1" s="1" a="1"/>
  <c r="AO114" i="1" s="1"/>
  <c r="AF114" i="1"/>
  <c r="BJ114" i="1" s="1"/>
  <c r="CN114" i="1" s="1"/>
  <c r="DR114" i="1" s="1"/>
  <c r="EV114" i="1" s="1"/>
  <c r="X114" i="1"/>
  <c r="P114" i="1"/>
  <c r="H114" i="1"/>
  <c r="FL114" i="1"/>
  <c r="FC114" i="1"/>
  <c r="EL114" i="1"/>
  <c r="EC114" i="1"/>
  <c r="DU114" i="1"/>
  <c r="DD114" i="1"/>
  <c r="CU114" i="1"/>
  <c r="CD114" i="1"/>
  <c r="BU114" i="1"/>
  <c r="BM114" i="1"/>
  <c r="AV114" i="1"/>
  <c r="AM114" i="1"/>
  <c r="AE114" i="1"/>
  <c r="W114" i="1"/>
  <c r="G114" i="1"/>
  <c r="B115" i="1"/>
  <c r="D115" i="1" s="1" a="1"/>
  <c r="D115" i="1" s="1"/>
  <c r="A114" i="1"/>
  <c r="N10" i="1" l="1"/>
  <c r="S10" i="1" a="1"/>
  <c r="S10" i="1" s="1"/>
  <c r="T10" i="1" s="1"/>
  <c r="U10" i="1" s="1"/>
  <c r="EI115" i="1" a="1"/>
  <c r="EI115" i="1" s="1"/>
  <c r="FM115" i="1" a="1"/>
  <c r="FM115" i="1" s="1"/>
  <c r="EX115" i="1" a="1"/>
  <c r="EX115" i="1" s="1"/>
  <c r="DE115" i="1" a="1"/>
  <c r="DE115" i="1" s="1"/>
  <c r="DT115" i="1" a="1"/>
  <c r="DT115" i="1" s="1"/>
  <c r="CA115" i="1" a="1"/>
  <c r="CA115" i="1" s="1"/>
  <c r="CP115" i="1" a="1"/>
  <c r="CP115" i="1" s="1"/>
  <c r="AW115" i="1" a="1"/>
  <c r="AW115" i="1" s="1"/>
  <c r="BL115" i="1" a="1"/>
  <c r="BL115" i="1" s="1"/>
  <c r="S115" i="1" a="1"/>
  <c r="S115" i="1" s="1"/>
  <c r="AH115" i="1" a="1"/>
  <c r="AH115" i="1" s="1"/>
  <c r="GA114" i="1"/>
  <c r="GB114" i="1"/>
  <c r="FX115" i="1"/>
  <c r="ET115" i="1"/>
  <c r="FI115" i="1"/>
  <c r="EE115" i="1"/>
  <c r="DA115" i="1"/>
  <c r="DP115" i="1"/>
  <c r="AS115" i="1"/>
  <c r="BW115" i="1"/>
  <c r="CL115" i="1"/>
  <c r="O115" i="1"/>
  <c r="BH115" i="1"/>
  <c r="AD115" i="1"/>
  <c r="FY115" i="1"/>
  <c r="FQ115" i="1"/>
  <c r="FH115" i="1"/>
  <c r="EZ115" i="1"/>
  <c r="EQ115" i="1"/>
  <c r="DZ115" i="1"/>
  <c r="EA115" i="1" s="1" a="1"/>
  <c r="EA115" i="1" s="1"/>
  <c r="DQ115" i="1"/>
  <c r="DI115" i="1"/>
  <c r="CZ115" i="1"/>
  <c r="CR115" i="1"/>
  <c r="CI115" i="1"/>
  <c r="BR115" i="1"/>
  <c r="BS115" i="1" s="1" a="1"/>
  <c r="BS115" i="1" s="1"/>
  <c r="BI115" i="1"/>
  <c r="BA115" i="1"/>
  <c r="AR115" i="1"/>
  <c r="AJ115" i="1"/>
  <c r="AB115" i="1"/>
  <c r="T115" i="1"/>
  <c r="L115" i="1"/>
  <c r="FP115" i="1"/>
  <c r="FG115" i="1"/>
  <c r="EY115" i="1"/>
  <c r="EH115" i="1"/>
  <c r="DY115" i="1"/>
  <c r="DH115" i="1"/>
  <c r="CY115" i="1"/>
  <c r="CQ115" i="1"/>
  <c r="BZ115" i="1"/>
  <c r="BQ115" i="1"/>
  <c r="AZ115" i="1"/>
  <c r="AQ115" i="1"/>
  <c r="AI115" i="1"/>
  <c r="AA115" i="1"/>
  <c r="C115" i="1"/>
  <c r="FW115" i="1"/>
  <c r="FO115" i="1"/>
  <c r="FF115" i="1"/>
  <c r="EO115" i="1"/>
  <c r="EP115" i="1" s="1" a="1"/>
  <c r="EP115" i="1" s="1"/>
  <c r="EF115" i="1"/>
  <c r="DX115" i="1"/>
  <c r="DO115" i="1"/>
  <c r="DG115" i="1"/>
  <c r="CX115" i="1"/>
  <c r="CG115" i="1"/>
  <c r="CH115" i="1" s="1" a="1"/>
  <c r="CH115" i="1" s="1"/>
  <c r="BX115" i="1"/>
  <c r="BP115" i="1"/>
  <c r="BG115" i="1"/>
  <c r="AY115" i="1"/>
  <c r="AP115" i="1"/>
  <c r="R115" i="1"/>
  <c r="J115" i="1"/>
  <c r="K115" i="1" s="1" a="1"/>
  <c r="K115" i="1" s="1"/>
  <c r="FV115" i="1"/>
  <c r="FN115" i="1"/>
  <c r="EW115" i="1"/>
  <c r="EN115" i="1"/>
  <c r="DW115" i="1"/>
  <c r="DN115" i="1"/>
  <c r="DF115" i="1"/>
  <c r="CO115" i="1"/>
  <c r="CF115" i="1"/>
  <c r="BO115" i="1"/>
  <c r="BF115" i="1"/>
  <c r="AX115" i="1"/>
  <c r="AG115" i="1"/>
  <c r="Y115" i="1"/>
  <c r="Z115" i="1" s="1" a="1"/>
  <c r="Z115" i="1" s="1"/>
  <c r="Q115" i="1"/>
  <c r="AU115" i="1" s="1"/>
  <c r="BY115" i="1" s="1"/>
  <c r="DC115" i="1" s="1"/>
  <c r="EG115" i="1" s="1"/>
  <c r="FK115" i="1" s="1"/>
  <c r="I115" i="1"/>
  <c r="FU115" i="1"/>
  <c r="FD115" i="1"/>
  <c r="FE115" i="1" s="1" a="1"/>
  <c r="FE115" i="1" s="1"/>
  <c r="EU115" i="1"/>
  <c r="EM115" i="1"/>
  <c r="ED115" i="1"/>
  <c r="DV115" i="1"/>
  <c r="DM115" i="1"/>
  <c r="CV115" i="1"/>
  <c r="CW115" i="1" s="1" a="1"/>
  <c r="CW115" i="1" s="1"/>
  <c r="CM115" i="1"/>
  <c r="CE115" i="1"/>
  <c r="BV115" i="1"/>
  <c r="BN115" i="1"/>
  <c r="BE115" i="1"/>
  <c r="AN115" i="1"/>
  <c r="AO115" i="1" s="1" a="1"/>
  <c r="AO115" i="1" s="1"/>
  <c r="AF115" i="1"/>
  <c r="BJ115" i="1" s="1"/>
  <c r="CN115" i="1" s="1"/>
  <c r="DR115" i="1" s="1"/>
  <c r="EV115" i="1" s="1"/>
  <c r="X115" i="1"/>
  <c r="P115" i="1"/>
  <c r="H115" i="1"/>
  <c r="FL115" i="1"/>
  <c r="FC115" i="1"/>
  <c r="EL115" i="1"/>
  <c r="EC115" i="1"/>
  <c r="DU115" i="1"/>
  <c r="DD115" i="1"/>
  <c r="CU115" i="1"/>
  <c r="CD115" i="1"/>
  <c r="BU115" i="1"/>
  <c r="BM115" i="1"/>
  <c r="AV115" i="1"/>
  <c r="AM115" i="1"/>
  <c r="AE115" i="1"/>
  <c r="W115" i="1"/>
  <c r="G115" i="1"/>
  <c r="FS115" i="1"/>
  <c r="FT115" i="1" s="1" a="1"/>
  <c r="FT115" i="1" s="1"/>
  <c r="FJ115" i="1"/>
  <c r="FB115" i="1"/>
  <c r="ES115" i="1"/>
  <c r="EK115" i="1"/>
  <c r="EB115" i="1"/>
  <c r="DK115" i="1"/>
  <c r="DL115" i="1" s="1" a="1"/>
  <c r="DL115" i="1" s="1"/>
  <c r="DB115" i="1"/>
  <c r="CT115" i="1"/>
  <c r="CK115" i="1"/>
  <c r="CC115" i="1"/>
  <c r="BT115" i="1"/>
  <c r="BC115" i="1"/>
  <c r="BD115" i="1" s="1" a="1"/>
  <c r="BD115" i="1" s="1"/>
  <c r="AT115" i="1"/>
  <c r="AL115" i="1"/>
  <c r="V115" i="1"/>
  <c r="N115" i="1"/>
  <c r="F115" i="1"/>
  <c r="FR115" i="1"/>
  <c r="FA115" i="1"/>
  <c r="ER115" i="1"/>
  <c r="EJ115" i="1"/>
  <c r="DS115" i="1"/>
  <c r="DJ115" i="1"/>
  <c r="CS115" i="1"/>
  <c r="CJ115" i="1"/>
  <c r="CB115" i="1"/>
  <c r="BK115" i="1"/>
  <c r="BB115" i="1"/>
  <c r="AK115" i="1"/>
  <c r="AC115" i="1"/>
  <c r="U115" i="1"/>
  <c r="M115" i="1"/>
  <c r="E115" i="1"/>
  <c r="FZ114" i="1"/>
  <c r="GD114" i="1"/>
  <c r="GC114" i="1"/>
  <c r="B116" i="1"/>
  <c r="D116" i="1" s="1" a="1"/>
  <c r="D116" i="1" s="1"/>
  <c r="A115" i="1"/>
  <c r="AD10" i="1" l="1"/>
  <c r="AF10" i="1"/>
  <c r="AG10" i="1"/>
  <c r="Y10" i="1"/>
  <c r="EI116" i="1" a="1"/>
  <c r="EI116" i="1" s="1"/>
  <c r="FM116" i="1" a="1"/>
  <c r="FM116" i="1" s="1"/>
  <c r="EX116" i="1" a="1"/>
  <c r="EX116" i="1" s="1"/>
  <c r="DE116" i="1" a="1"/>
  <c r="DE116" i="1" s="1"/>
  <c r="DT116" i="1" a="1"/>
  <c r="DT116" i="1" s="1"/>
  <c r="CA116" i="1" a="1"/>
  <c r="CA116" i="1" s="1"/>
  <c r="CP116" i="1" a="1"/>
  <c r="CP116" i="1" s="1"/>
  <c r="AW116" i="1" a="1"/>
  <c r="AW116" i="1" s="1"/>
  <c r="BL116" i="1" a="1"/>
  <c r="BL116" i="1" s="1"/>
  <c r="S116" i="1" a="1"/>
  <c r="S116" i="1" s="1"/>
  <c r="AH116" i="1" a="1"/>
  <c r="AH116" i="1" s="1"/>
  <c r="GA115" i="1"/>
  <c r="GB115" i="1"/>
  <c r="ET116" i="1"/>
  <c r="FI116" i="1"/>
  <c r="EE116" i="1"/>
  <c r="FX116" i="1"/>
  <c r="DA116" i="1"/>
  <c r="DP116" i="1"/>
  <c r="AS116" i="1"/>
  <c r="CL116" i="1"/>
  <c r="O116" i="1"/>
  <c r="BH116" i="1"/>
  <c r="AD116" i="1"/>
  <c r="BW116" i="1"/>
  <c r="FZ115" i="1"/>
  <c r="GD115" i="1"/>
  <c r="GC115" i="1"/>
  <c r="FW116" i="1"/>
  <c r="FO116" i="1"/>
  <c r="FF116" i="1"/>
  <c r="EO116" i="1"/>
  <c r="EP116" i="1" s="1" a="1"/>
  <c r="EP116" i="1" s="1"/>
  <c r="EF116" i="1"/>
  <c r="DX116" i="1"/>
  <c r="DO116" i="1"/>
  <c r="DG116" i="1"/>
  <c r="CX116" i="1"/>
  <c r="CG116" i="1"/>
  <c r="CH116" i="1" s="1" a="1"/>
  <c r="CH116" i="1" s="1"/>
  <c r="BX116" i="1"/>
  <c r="BP116" i="1"/>
  <c r="BG116" i="1"/>
  <c r="AY116" i="1"/>
  <c r="AP116" i="1"/>
  <c r="R116" i="1"/>
  <c r="J116" i="1"/>
  <c r="K116" i="1" s="1" a="1"/>
  <c r="K116" i="1" s="1"/>
  <c r="FV116" i="1"/>
  <c r="FN116" i="1"/>
  <c r="EW116" i="1"/>
  <c r="EN116" i="1"/>
  <c r="DW116" i="1"/>
  <c r="DN116" i="1"/>
  <c r="DF116" i="1"/>
  <c r="CO116" i="1"/>
  <c r="CF116" i="1"/>
  <c r="BO116" i="1"/>
  <c r="BF116" i="1"/>
  <c r="AX116" i="1"/>
  <c r="AG116" i="1"/>
  <c r="Y116" i="1"/>
  <c r="Z116" i="1" s="1" a="1"/>
  <c r="Z116" i="1" s="1"/>
  <c r="Q116" i="1"/>
  <c r="AU116" i="1" s="1"/>
  <c r="BY116" i="1" s="1"/>
  <c r="DC116" i="1" s="1"/>
  <c r="EG116" i="1" s="1"/>
  <c r="FK116" i="1" s="1"/>
  <c r="I116" i="1"/>
  <c r="FU116" i="1"/>
  <c r="FD116" i="1"/>
  <c r="FE116" i="1" s="1" a="1"/>
  <c r="FE116" i="1" s="1"/>
  <c r="EU116" i="1"/>
  <c r="EM116" i="1"/>
  <c r="ED116" i="1"/>
  <c r="DV116" i="1"/>
  <c r="DM116" i="1"/>
  <c r="CV116" i="1"/>
  <c r="CW116" i="1" s="1" a="1"/>
  <c r="CW116" i="1" s="1"/>
  <c r="CM116" i="1"/>
  <c r="CE116" i="1"/>
  <c r="BV116" i="1"/>
  <c r="BN116" i="1"/>
  <c r="BE116" i="1"/>
  <c r="AN116" i="1"/>
  <c r="AO116" i="1" s="1" a="1"/>
  <c r="AO116" i="1" s="1"/>
  <c r="AF116" i="1"/>
  <c r="BJ116" i="1" s="1"/>
  <c r="CN116" i="1" s="1"/>
  <c r="DR116" i="1" s="1"/>
  <c r="EV116" i="1" s="1"/>
  <c r="X116" i="1"/>
  <c r="P116" i="1"/>
  <c r="H116" i="1"/>
  <c r="FL116" i="1"/>
  <c r="FC116" i="1"/>
  <c r="EL116" i="1"/>
  <c r="EC116" i="1"/>
  <c r="DU116" i="1"/>
  <c r="DD116" i="1"/>
  <c r="CU116" i="1"/>
  <c r="CD116" i="1"/>
  <c r="BU116" i="1"/>
  <c r="BM116" i="1"/>
  <c r="AV116" i="1"/>
  <c r="AM116" i="1"/>
  <c r="AE116" i="1"/>
  <c r="W116" i="1"/>
  <c r="G116" i="1"/>
  <c r="FS116" i="1"/>
  <c r="FT116" i="1" s="1" a="1"/>
  <c r="FT116" i="1" s="1"/>
  <c r="FJ116" i="1"/>
  <c r="FB116" i="1"/>
  <c r="ES116" i="1"/>
  <c r="EK116" i="1"/>
  <c r="EB116" i="1"/>
  <c r="DK116" i="1"/>
  <c r="DL116" i="1" s="1" a="1"/>
  <c r="DL116" i="1" s="1"/>
  <c r="DB116" i="1"/>
  <c r="CT116" i="1"/>
  <c r="CK116" i="1"/>
  <c r="CC116" i="1"/>
  <c r="BT116" i="1"/>
  <c r="BC116" i="1"/>
  <c r="BD116" i="1" s="1" a="1"/>
  <c r="BD116" i="1" s="1"/>
  <c r="AT116" i="1"/>
  <c r="AL116" i="1"/>
  <c r="V116" i="1"/>
  <c r="N116" i="1"/>
  <c r="F116" i="1"/>
  <c r="FR116" i="1"/>
  <c r="FA116" i="1"/>
  <c r="ER116" i="1"/>
  <c r="EJ116" i="1"/>
  <c r="DS116" i="1"/>
  <c r="DJ116" i="1"/>
  <c r="CS116" i="1"/>
  <c r="CJ116" i="1"/>
  <c r="CB116" i="1"/>
  <c r="BK116" i="1"/>
  <c r="BB116" i="1"/>
  <c r="AK116" i="1"/>
  <c r="AC116" i="1"/>
  <c r="U116" i="1"/>
  <c r="M116" i="1"/>
  <c r="E116" i="1"/>
  <c r="FY116" i="1"/>
  <c r="FQ116" i="1"/>
  <c r="FH116" i="1"/>
  <c r="EZ116" i="1"/>
  <c r="EQ116" i="1"/>
  <c r="DZ116" i="1"/>
  <c r="EA116" i="1" s="1" a="1"/>
  <c r="EA116" i="1" s="1"/>
  <c r="DQ116" i="1"/>
  <c r="DI116" i="1"/>
  <c r="CZ116" i="1"/>
  <c r="CR116" i="1"/>
  <c r="CI116" i="1"/>
  <c r="BR116" i="1"/>
  <c r="BS116" i="1" s="1" a="1"/>
  <c r="BS116" i="1" s="1"/>
  <c r="BI116" i="1"/>
  <c r="BA116" i="1"/>
  <c r="AR116" i="1"/>
  <c r="AJ116" i="1"/>
  <c r="AB116" i="1"/>
  <c r="T116" i="1"/>
  <c r="L116" i="1"/>
  <c r="FP116" i="1"/>
  <c r="FG116" i="1"/>
  <c r="EY116" i="1"/>
  <c r="EH116" i="1"/>
  <c r="DY116" i="1"/>
  <c r="DH116" i="1"/>
  <c r="CY116" i="1"/>
  <c r="CQ116" i="1"/>
  <c r="BZ116" i="1"/>
  <c r="BQ116" i="1"/>
  <c r="AZ116" i="1"/>
  <c r="AQ116" i="1"/>
  <c r="AI116" i="1"/>
  <c r="AA116" i="1"/>
  <c r="C116" i="1"/>
  <c r="B117" i="1"/>
  <c r="D117" i="1" s="1" a="1"/>
  <c r="D117" i="1" s="1"/>
  <c r="A116" i="1"/>
  <c r="Z10" i="1" l="1" a="1"/>
  <c r="Z10" i="1" s="1"/>
  <c r="AA10" i="1" s="1"/>
  <c r="AH10" i="1" a="1"/>
  <c r="AH10" i="1" s="1"/>
  <c r="AI10" i="1" s="1"/>
  <c r="EI117" i="1" a="1"/>
  <c r="EI117" i="1" s="1"/>
  <c r="FM117" i="1" a="1"/>
  <c r="FM117" i="1" s="1"/>
  <c r="EX117" i="1" a="1"/>
  <c r="EX117" i="1" s="1"/>
  <c r="DE117" i="1" a="1"/>
  <c r="DE117" i="1" s="1"/>
  <c r="DT117" i="1" a="1"/>
  <c r="DT117" i="1" s="1"/>
  <c r="CA117" i="1" a="1"/>
  <c r="CA117" i="1" s="1"/>
  <c r="CP117" i="1" a="1"/>
  <c r="CP117" i="1" s="1"/>
  <c r="AW117" i="1" a="1"/>
  <c r="AW117" i="1" s="1"/>
  <c r="BL117" i="1" a="1"/>
  <c r="BL117" i="1" s="1"/>
  <c r="S117" i="1" a="1"/>
  <c r="S117" i="1" s="1"/>
  <c r="AH117" i="1" a="1"/>
  <c r="AH117" i="1" s="1"/>
  <c r="GA116" i="1"/>
  <c r="GB116" i="1"/>
  <c r="ET117" i="1"/>
  <c r="FI117" i="1"/>
  <c r="FX117" i="1"/>
  <c r="EE117" i="1"/>
  <c r="DA117" i="1"/>
  <c r="CL117" i="1"/>
  <c r="O117" i="1"/>
  <c r="DP117" i="1"/>
  <c r="BH117" i="1"/>
  <c r="AS117" i="1"/>
  <c r="AD117" i="1"/>
  <c r="BW117" i="1"/>
  <c r="FU117" i="1"/>
  <c r="FD117" i="1"/>
  <c r="FE117" i="1" s="1" a="1"/>
  <c r="FE117" i="1" s="1"/>
  <c r="EU117" i="1"/>
  <c r="EM117" i="1"/>
  <c r="ED117" i="1"/>
  <c r="DV117" i="1"/>
  <c r="DM117" i="1"/>
  <c r="CV117" i="1"/>
  <c r="CW117" i="1" s="1" a="1"/>
  <c r="CW117" i="1" s="1"/>
  <c r="CM117" i="1"/>
  <c r="CE117" i="1"/>
  <c r="BV117" i="1"/>
  <c r="BN117" i="1"/>
  <c r="BE117" i="1"/>
  <c r="AN117" i="1"/>
  <c r="AO117" i="1" s="1" a="1"/>
  <c r="AO117" i="1" s="1"/>
  <c r="AF117" i="1"/>
  <c r="BJ117" i="1" s="1"/>
  <c r="CN117" i="1" s="1"/>
  <c r="DR117" i="1" s="1"/>
  <c r="EV117" i="1" s="1"/>
  <c r="X117" i="1"/>
  <c r="P117" i="1"/>
  <c r="H117" i="1"/>
  <c r="FL117" i="1"/>
  <c r="FC117" i="1"/>
  <c r="EL117" i="1"/>
  <c r="EC117" i="1"/>
  <c r="DU117" i="1"/>
  <c r="DD117" i="1"/>
  <c r="CU117" i="1"/>
  <c r="CD117" i="1"/>
  <c r="BU117" i="1"/>
  <c r="BM117" i="1"/>
  <c r="AV117" i="1"/>
  <c r="AM117" i="1"/>
  <c r="AE117" i="1"/>
  <c r="W117" i="1"/>
  <c r="G117" i="1"/>
  <c r="FS117" i="1"/>
  <c r="FT117" i="1" s="1" a="1"/>
  <c r="FT117" i="1" s="1"/>
  <c r="FJ117" i="1"/>
  <c r="FB117" i="1"/>
  <c r="ES117" i="1"/>
  <c r="EK117" i="1"/>
  <c r="EB117" i="1"/>
  <c r="DK117" i="1"/>
  <c r="DL117" i="1" s="1" a="1"/>
  <c r="DL117" i="1" s="1"/>
  <c r="DB117" i="1"/>
  <c r="CT117" i="1"/>
  <c r="CK117" i="1"/>
  <c r="CC117" i="1"/>
  <c r="BT117" i="1"/>
  <c r="BC117" i="1"/>
  <c r="BD117" i="1" s="1" a="1"/>
  <c r="BD117" i="1" s="1"/>
  <c r="AT117" i="1"/>
  <c r="AL117" i="1"/>
  <c r="V117" i="1"/>
  <c r="N117" i="1"/>
  <c r="F117" i="1"/>
  <c r="FR117" i="1"/>
  <c r="FA117" i="1"/>
  <c r="ER117" i="1"/>
  <c r="EJ117" i="1"/>
  <c r="DS117" i="1"/>
  <c r="DJ117" i="1"/>
  <c r="CS117" i="1"/>
  <c r="CJ117" i="1"/>
  <c r="CB117" i="1"/>
  <c r="BK117" i="1"/>
  <c r="BB117" i="1"/>
  <c r="AK117" i="1"/>
  <c r="AC117" i="1"/>
  <c r="U117" i="1"/>
  <c r="M117" i="1"/>
  <c r="E117" i="1"/>
  <c r="FY117" i="1"/>
  <c r="FQ117" i="1"/>
  <c r="FH117" i="1"/>
  <c r="EZ117" i="1"/>
  <c r="EQ117" i="1"/>
  <c r="DZ117" i="1"/>
  <c r="EA117" i="1" s="1" a="1"/>
  <c r="EA117" i="1" s="1"/>
  <c r="DQ117" i="1"/>
  <c r="DI117" i="1"/>
  <c r="CZ117" i="1"/>
  <c r="CR117" i="1"/>
  <c r="CI117" i="1"/>
  <c r="BR117" i="1"/>
  <c r="BS117" i="1" s="1" a="1"/>
  <c r="BS117" i="1" s="1"/>
  <c r="BI117" i="1"/>
  <c r="BA117" i="1"/>
  <c r="AR117" i="1"/>
  <c r="AJ117" i="1"/>
  <c r="AB117" i="1"/>
  <c r="T117" i="1"/>
  <c r="L117" i="1"/>
  <c r="FP117" i="1"/>
  <c r="FG117" i="1"/>
  <c r="EY117" i="1"/>
  <c r="EH117" i="1"/>
  <c r="DY117" i="1"/>
  <c r="DH117" i="1"/>
  <c r="CY117" i="1"/>
  <c r="CQ117" i="1"/>
  <c r="BZ117" i="1"/>
  <c r="BQ117" i="1"/>
  <c r="AZ117" i="1"/>
  <c r="AQ117" i="1"/>
  <c r="AI117" i="1"/>
  <c r="AA117" i="1"/>
  <c r="C117" i="1"/>
  <c r="FW117" i="1"/>
  <c r="FO117" i="1"/>
  <c r="FF117" i="1"/>
  <c r="EO117" i="1"/>
  <c r="EP117" i="1" s="1" a="1"/>
  <c r="EP117" i="1" s="1"/>
  <c r="EF117" i="1"/>
  <c r="DX117" i="1"/>
  <c r="DO117" i="1"/>
  <c r="DG117" i="1"/>
  <c r="CX117" i="1"/>
  <c r="CG117" i="1"/>
  <c r="CH117" i="1" s="1" a="1"/>
  <c r="CH117" i="1" s="1"/>
  <c r="BX117" i="1"/>
  <c r="BP117" i="1"/>
  <c r="BG117" i="1"/>
  <c r="AY117" i="1"/>
  <c r="AP117" i="1"/>
  <c r="R117" i="1"/>
  <c r="J117" i="1"/>
  <c r="K117" i="1" s="1" a="1"/>
  <c r="K117" i="1" s="1"/>
  <c r="FV117" i="1"/>
  <c r="FN117" i="1"/>
  <c r="EW117" i="1"/>
  <c r="EN117" i="1"/>
  <c r="DW117" i="1"/>
  <c r="DN117" i="1"/>
  <c r="DF117" i="1"/>
  <c r="CO117" i="1"/>
  <c r="CF117" i="1"/>
  <c r="BO117" i="1"/>
  <c r="BF117" i="1"/>
  <c r="AX117" i="1"/>
  <c r="AG117" i="1"/>
  <c r="Y117" i="1"/>
  <c r="Z117" i="1" s="1" a="1"/>
  <c r="Z117" i="1" s="1"/>
  <c r="Q117" i="1"/>
  <c r="AU117" i="1" s="1"/>
  <c r="BY117" i="1" s="1"/>
  <c r="DC117" i="1" s="1"/>
  <c r="EG117" i="1" s="1"/>
  <c r="FK117" i="1" s="1"/>
  <c r="I117" i="1"/>
  <c r="GC116" i="1"/>
  <c r="FZ116" i="1"/>
  <c r="GD116" i="1"/>
  <c r="B118" i="1"/>
  <c r="D118" i="1" s="1" a="1"/>
  <c r="D118" i="1" s="1"/>
  <c r="A117" i="1"/>
  <c r="AC10" i="1" l="1"/>
  <c r="AB10" i="1"/>
  <c r="AJ10" i="1"/>
  <c r="EI118" i="1" a="1"/>
  <c r="EI118" i="1" s="1"/>
  <c r="FM118" i="1" a="1"/>
  <c r="FM118" i="1" s="1"/>
  <c r="EX118" i="1" a="1"/>
  <c r="EX118" i="1" s="1"/>
  <c r="DE118" i="1" a="1"/>
  <c r="DE118" i="1" s="1"/>
  <c r="DT118" i="1" a="1"/>
  <c r="DT118" i="1" s="1"/>
  <c r="CA118" i="1" a="1"/>
  <c r="CA118" i="1" s="1"/>
  <c r="CP118" i="1" a="1"/>
  <c r="CP118" i="1" s="1"/>
  <c r="AW118" i="1" a="1"/>
  <c r="AW118" i="1" s="1"/>
  <c r="BL118" i="1" a="1"/>
  <c r="BL118" i="1" s="1"/>
  <c r="S118" i="1" a="1"/>
  <c r="S118" i="1" s="1"/>
  <c r="AH118" i="1" a="1"/>
  <c r="AH118" i="1" s="1"/>
  <c r="GA117" i="1"/>
  <c r="GB117" i="1"/>
  <c r="FI118" i="1"/>
  <c r="FX118" i="1"/>
  <c r="DA118" i="1"/>
  <c r="DP118" i="1"/>
  <c r="ET118" i="1"/>
  <c r="EE118" i="1"/>
  <c r="O118" i="1"/>
  <c r="CL118" i="1"/>
  <c r="BH118" i="1"/>
  <c r="AD118" i="1"/>
  <c r="BW118" i="1"/>
  <c r="AS118" i="1"/>
  <c r="FZ117" i="1"/>
  <c r="GD117" i="1"/>
  <c r="GC117" i="1"/>
  <c r="FS118" i="1"/>
  <c r="FT118" i="1" s="1" a="1"/>
  <c r="FT118" i="1" s="1"/>
  <c r="FJ118" i="1"/>
  <c r="FB118" i="1"/>
  <c r="ES118" i="1"/>
  <c r="EK118" i="1"/>
  <c r="EB118" i="1"/>
  <c r="DK118" i="1"/>
  <c r="DL118" i="1" s="1" a="1"/>
  <c r="DL118" i="1" s="1"/>
  <c r="DB118" i="1"/>
  <c r="CT118" i="1"/>
  <c r="CK118" i="1"/>
  <c r="CC118" i="1"/>
  <c r="BT118" i="1"/>
  <c r="BC118" i="1"/>
  <c r="BD118" i="1" s="1" a="1"/>
  <c r="BD118" i="1" s="1"/>
  <c r="AT118" i="1"/>
  <c r="AL118" i="1"/>
  <c r="V118" i="1"/>
  <c r="N118" i="1"/>
  <c r="F118" i="1"/>
  <c r="FR118" i="1"/>
  <c r="FA118" i="1"/>
  <c r="ER118" i="1"/>
  <c r="EJ118" i="1"/>
  <c r="DS118" i="1"/>
  <c r="DJ118" i="1"/>
  <c r="CS118" i="1"/>
  <c r="CJ118" i="1"/>
  <c r="CB118" i="1"/>
  <c r="BK118" i="1"/>
  <c r="BB118" i="1"/>
  <c r="AK118" i="1"/>
  <c r="AC118" i="1"/>
  <c r="U118" i="1"/>
  <c r="M118" i="1"/>
  <c r="E118" i="1"/>
  <c r="FY118" i="1"/>
  <c r="FQ118" i="1"/>
  <c r="FH118" i="1"/>
  <c r="EZ118" i="1"/>
  <c r="EQ118" i="1"/>
  <c r="DZ118" i="1"/>
  <c r="EA118" i="1" s="1" a="1"/>
  <c r="EA118" i="1" s="1"/>
  <c r="DQ118" i="1"/>
  <c r="DI118" i="1"/>
  <c r="CZ118" i="1"/>
  <c r="CR118" i="1"/>
  <c r="CI118" i="1"/>
  <c r="BR118" i="1"/>
  <c r="BS118" i="1" s="1" a="1"/>
  <c r="BS118" i="1" s="1"/>
  <c r="BI118" i="1"/>
  <c r="BA118" i="1"/>
  <c r="AR118" i="1"/>
  <c r="AJ118" i="1"/>
  <c r="AB118" i="1"/>
  <c r="T118" i="1"/>
  <c r="L118" i="1"/>
  <c r="FP118" i="1"/>
  <c r="FG118" i="1"/>
  <c r="EY118" i="1"/>
  <c r="EH118" i="1"/>
  <c r="DY118" i="1"/>
  <c r="DH118" i="1"/>
  <c r="CY118" i="1"/>
  <c r="CQ118" i="1"/>
  <c r="BZ118" i="1"/>
  <c r="BQ118" i="1"/>
  <c r="AZ118" i="1"/>
  <c r="AQ118" i="1"/>
  <c r="AI118" i="1"/>
  <c r="AA118" i="1"/>
  <c r="C118" i="1"/>
  <c r="FW118" i="1"/>
  <c r="FO118" i="1"/>
  <c r="FF118" i="1"/>
  <c r="EO118" i="1"/>
  <c r="EP118" i="1" s="1" a="1"/>
  <c r="EP118" i="1" s="1"/>
  <c r="EF118" i="1"/>
  <c r="DX118" i="1"/>
  <c r="DO118" i="1"/>
  <c r="DG118" i="1"/>
  <c r="CX118" i="1"/>
  <c r="CG118" i="1"/>
  <c r="CH118" i="1" s="1" a="1"/>
  <c r="CH118" i="1" s="1"/>
  <c r="BX118" i="1"/>
  <c r="BP118" i="1"/>
  <c r="BG118" i="1"/>
  <c r="AY118" i="1"/>
  <c r="AP118" i="1"/>
  <c r="R118" i="1"/>
  <c r="J118" i="1"/>
  <c r="K118" i="1" s="1" a="1"/>
  <c r="K118" i="1" s="1"/>
  <c r="FV118" i="1"/>
  <c r="FN118" i="1"/>
  <c r="EW118" i="1"/>
  <c r="EN118" i="1"/>
  <c r="DW118" i="1"/>
  <c r="DN118" i="1"/>
  <c r="DF118" i="1"/>
  <c r="CO118" i="1"/>
  <c r="CF118" i="1"/>
  <c r="BO118" i="1"/>
  <c r="BF118" i="1"/>
  <c r="AX118" i="1"/>
  <c r="AG118" i="1"/>
  <c r="Y118" i="1"/>
  <c r="Z118" i="1" s="1" a="1"/>
  <c r="Z118" i="1" s="1"/>
  <c r="Q118" i="1"/>
  <c r="AU118" i="1" s="1"/>
  <c r="BY118" i="1" s="1"/>
  <c r="DC118" i="1" s="1"/>
  <c r="EG118" i="1" s="1"/>
  <c r="FK118" i="1" s="1"/>
  <c r="I118" i="1"/>
  <c r="FU118" i="1"/>
  <c r="FD118" i="1"/>
  <c r="FE118" i="1" s="1" a="1"/>
  <c r="FE118" i="1" s="1"/>
  <c r="EU118" i="1"/>
  <c r="EM118" i="1"/>
  <c r="ED118" i="1"/>
  <c r="DV118" i="1"/>
  <c r="DM118" i="1"/>
  <c r="CV118" i="1"/>
  <c r="CW118" i="1" s="1" a="1"/>
  <c r="CW118" i="1" s="1"/>
  <c r="CM118" i="1"/>
  <c r="CE118" i="1"/>
  <c r="BV118" i="1"/>
  <c r="BN118" i="1"/>
  <c r="BE118" i="1"/>
  <c r="AN118" i="1"/>
  <c r="AO118" i="1" s="1" a="1"/>
  <c r="AO118" i="1" s="1"/>
  <c r="AF118" i="1"/>
  <c r="BJ118" i="1" s="1"/>
  <c r="CN118" i="1" s="1"/>
  <c r="DR118" i="1" s="1"/>
  <c r="EV118" i="1" s="1"/>
  <c r="X118" i="1"/>
  <c r="P118" i="1"/>
  <c r="H118" i="1"/>
  <c r="FL118" i="1"/>
  <c r="FC118" i="1"/>
  <c r="EL118" i="1"/>
  <c r="EC118" i="1"/>
  <c r="DU118" i="1"/>
  <c r="DD118" i="1"/>
  <c r="CU118" i="1"/>
  <c r="CD118" i="1"/>
  <c r="BU118" i="1"/>
  <c r="BM118" i="1"/>
  <c r="AV118" i="1"/>
  <c r="AM118" i="1"/>
  <c r="AE118" i="1"/>
  <c r="W118" i="1"/>
  <c r="G118" i="1"/>
  <c r="B119" i="1"/>
  <c r="D119" i="1" s="1" a="1"/>
  <c r="D119" i="1" s="1"/>
  <c r="A118" i="1"/>
  <c r="AS10" i="1" l="1"/>
  <c r="AN10" i="1"/>
  <c r="AV10" i="1"/>
  <c r="AU10" i="1"/>
  <c r="EI119" i="1" a="1"/>
  <c r="EI119" i="1" s="1"/>
  <c r="FM119" i="1" a="1"/>
  <c r="FM119" i="1" s="1"/>
  <c r="EX119" i="1" a="1"/>
  <c r="EX119" i="1" s="1"/>
  <c r="DE119" i="1" a="1"/>
  <c r="DE119" i="1" s="1"/>
  <c r="DT119" i="1" a="1"/>
  <c r="DT119" i="1" s="1"/>
  <c r="CA119" i="1" a="1"/>
  <c r="CA119" i="1" s="1"/>
  <c r="CP119" i="1" a="1"/>
  <c r="CP119" i="1" s="1"/>
  <c r="AW119" i="1" a="1"/>
  <c r="AW119" i="1" s="1"/>
  <c r="BL119" i="1" a="1"/>
  <c r="BL119" i="1" s="1"/>
  <c r="S119" i="1" a="1"/>
  <c r="S119" i="1" s="1"/>
  <c r="AH119" i="1" a="1"/>
  <c r="AH119" i="1" s="1"/>
  <c r="GA118" i="1"/>
  <c r="GB118" i="1"/>
  <c r="FI119" i="1"/>
  <c r="FX119" i="1"/>
  <c r="ET119" i="1"/>
  <c r="DA119" i="1"/>
  <c r="DP119" i="1"/>
  <c r="EE119" i="1"/>
  <c r="BH119" i="1"/>
  <c r="O119" i="1"/>
  <c r="AD119" i="1"/>
  <c r="BW119" i="1"/>
  <c r="AS119" i="1"/>
  <c r="CL119" i="1"/>
  <c r="FY119" i="1"/>
  <c r="FQ119" i="1"/>
  <c r="FH119" i="1"/>
  <c r="EZ119" i="1"/>
  <c r="EQ119" i="1"/>
  <c r="DZ119" i="1"/>
  <c r="EA119" i="1" s="1" a="1"/>
  <c r="EA119" i="1" s="1"/>
  <c r="DQ119" i="1"/>
  <c r="DI119" i="1"/>
  <c r="CZ119" i="1"/>
  <c r="CR119" i="1"/>
  <c r="CI119" i="1"/>
  <c r="BR119" i="1"/>
  <c r="BS119" i="1" s="1" a="1"/>
  <c r="BS119" i="1" s="1"/>
  <c r="BI119" i="1"/>
  <c r="BA119" i="1"/>
  <c r="AR119" i="1"/>
  <c r="AJ119" i="1"/>
  <c r="AB119" i="1"/>
  <c r="T119" i="1"/>
  <c r="L119" i="1"/>
  <c r="FP119" i="1"/>
  <c r="FG119" i="1"/>
  <c r="EY119" i="1"/>
  <c r="EH119" i="1"/>
  <c r="DY119" i="1"/>
  <c r="DH119" i="1"/>
  <c r="CY119" i="1"/>
  <c r="CQ119" i="1"/>
  <c r="BZ119" i="1"/>
  <c r="BQ119" i="1"/>
  <c r="AZ119" i="1"/>
  <c r="AQ119" i="1"/>
  <c r="AI119" i="1"/>
  <c r="AA119" i="1"/>
  <c r="C119" i="1"/>
  <c r="FW119" i="1"/>
  <c r="FO119" i="1"/>
  <c r="FF119" i="1"/>
  <c r="EO119" i="1"/>
  <c r="EP119" i="1" s="1" a="1"/>
  <c r="EP119" i="1" s="1"/>
  <c r="EF119" i="1"/>
  <c r="DX119" i="1"/>
  <c r="DO119" i="1"/>
  <c r="DG119" i="1"/>
  <c r="CX119" i="1"/>
  <c r="CG119" i="1"/>
  <c r="CH119" i="1" s="1" a="1"/>
  <c r="CH119" i="1" s="1"/>
  <c r="BX119" i="1"/>
  <c r="BP119" i="1"/>
  <c r="BG119" i="1"/>
  <c r="AY119" i="1"/>
  <c r="AP119" i="1"/>
  <c r="R119" i="1"/>
  <c r="J119" i="1"/>
  <c r="K119" i="1" s="1" a="1"/>
  <c r="K119" i="1" s="1"/>
  <c r="FV119" i="1"/>
  <c r="FN119" i="1"/>
  <c r="EW119" i="1"/>
  <c r="EN119" i="1"/>
  <c r="DW119" i="1"/>
  <c r="DN119" i="1"/>
  <c r="DF119" i="1"/>
  <c r="CO119" i="1"/>
  <c r="CF119" i="1"/>
  <c r="BO119" i="1"/>
  <c r="BF119" i="1"/>
  <c r="AX119" i="1"/>
  <c r="AG119" i="1"/>
  <c r="Y119" i="1"/>
  <c r="Z119" i="1" s="1" a="1"/>
  <c r="Z119" i="1" s="1"/>
  <c r="Q119" i="1"/>
  <c r="AU119" i="1" s="1"/>
  <c r="BY119" i="1" s="1"/>
  <c r="DC119" i="1" s="1"/>
  <c r="EG119" i="1" s="1"/>
  <c r="FK119" i="1" s="1"/>
  <c r="I119" i="1"/>
  <c r="FU119" i="1"/>
  <c r="FD119" i="1"/>
  <c r="FE119" i="1" s="1" a="1"/>
  <c r="FE119" i="1" s="1"/>
  <c r="EU119" i="1"/>
  <c r="EM119" i="1"/>
  <c r="ED119" i="1"/>
  <c r="DV119" i="1"/>
  <c r="DM119" i="1"/>
  <c r="CV119" i="1"/>
  <c r="CW119" i="1" s="1" a="1"/>
  <c r="CW119" i="1" s="1"/>
  <c r="CM119" i="1"/>
  <c r="CE119" i="1"/>
  <c r="BV119" i="1"/>
  <c r="BN119" i="1"/>
  <c r="BE119" i="1"/>
  <c r="AN119" i="1"/>
  <c r="AO119" i="1" s="1" a="1"/>
  <c r="AO119" i="1" s="1"/>
  <c r="AF119" i="1"/>
  <c r="BJ119" i="1" s="1"/>
  <c r="CN119" i="1" s="1"/>
  <c r="DR119" i="1" s="1"/>
  <c r="EV119" i="1" s="1"/>
  <c r="X119" i="1"/>
  <c r="P119" i="1"/>
  <c r="H119" i="1"/>
  <c r="FL119" i="1"/>
  <c r="FC119" i="1"/>
  <c r="EL119" i="1"/>
  <c r="EC119" i="1"/>
  <c r="DU119" i="1"/>
  <c r="DD119" i="1"/>
  <c r="CU119" i="1"/>
  <c r="CD119" i="1"/>
  <c r="BU119" i="1"/>
  <c r="BM119" i="1"/>
  <c r="AV119" i="1"/>
  <c r="AM119" i="1"/>
  <c r="AE119" i="1"/>
  <c r="W119" i="1"/>
  <c r="G119" i="1"/>
  <c r="FS119" i="1"/>
  <c r="FT119" i="1" s="1" a="1"/>
  <c r="FT119" i="1" s="1"/>
  <c r="FJ119" i="1"/>
  <c r="FB119" i="1"/>
  <c r="ES119" i="1"/>
  <c r="EK119" i="1"/>
  <c r="EB119" i="1"/>
  <c r="DK119" i="1"/>
  <c r="DL119" i="1" s="1" a="1"/>
  <c r="DL119" i="1" s="1"/>
  <c r="DB119" i="1"/>
  <c r="CT119" i="1"/>
  <c r="CK119" i="1"/>
  <c r="CC119" i="1"/>
  <c r="BT119" i="1"/>
  <c r="BC119" i="1"/>
  <c r="BD119" i="1" s="1" a="1"/>
  <c r="BD119" i="1" s="1"/>
  <c r="AT119" i="1"/>
  <c r="AL119" i="1"/>
  <c r="V119" i="1"/>
  <c r="N119" i="1"/>
  <c r="F119" i="1"/>
  <c r="FR119" i="1"/>
  <c r="FA119" i="1"/>
  <c r="ER119" i="1"/>
  <c r="EJ119" i="1"/>
  <c r="DS119" i="1"/>
  <c r="DJ119" i="1"/>
  <c r="CS119" i="1"/>
  <c r="CJ119" i="1"/>
  <c r="CB119" i="1"/>
  <c r="BK119" i="1"/>
  <c r="BB119" i="1"/>
  <c r="AK119" i="1"/>
  <c r="AC119" i="1"/>
  <c r="U119" i="1"/>
  <c r="M119" i="1"/>
  <c r="E119" i="1"/>
  <c r="FZ118" i="1"/>
  <c r="GD118" i="1"/>
  <c r="GC118" i="1"/>
  <c r="B120" i="1"/>
  <c r="D120" i="1" s="1" a="1"/>
  <c r="D120" i="1" s="1"/>
  <c r="A119" i="1"/>
  <c r="AW10" i="1" l="1" a="1"/>
  <c r="AW10" i="1" s="1"/>
  <c r="AX10" i="1" s="1"/>
  <c r="AY10" i="1" s="1"/>
  <c r="AO10" i="1" a="1"/>
  <c r="AO10" i="1" s="1"/>
  <c r="AP10" i="1" s="1"/>
  <c r="EI120" i="1" a="1"/>
  <c r="EI120" i="1" s="1"/>
  <c r="FM120" i="1" a="1"/>
  <c r="FM120" i="1" s="1"/>
  <c r="EX120" i="1" a="1"/>
  <c r="EX120" i="1" s="1"/>
  <c r="DE120" i="1" a="1"/>
  <c r="DE120" i="1" s="1"/>
  <c r="DT120" i="1" a="1"/>
  <c r="DT120" i="1" s="1"/>
  <c r="CA120" i="1" a="1"/>
  <c r="CA120" i="1" s="1"/>
  <c r="CP120" i="1" a="1"/>
  <c r="CP120" i="1" s="1"/>
  <c r="AW120" i="1" a="1"/>
  <c r="AW120" i="1" s="1"/>
  <c r="BL120" i="1" a="1"/>
  <c r="BL120" i="1" s="1"/>
  <c r="S120" i="1" a="1"/>
  <c r="S120" i="1" s="1"/>
  <c r="AH120" i="1" a="1"/>
  <c r="AH120" i="1" s="1"/>
  <c r="GA119" i="1"/>
  <c r="GB119" i="1"/>
  <c r="FI120" i="1"/>
  <c r="FX120" i="1"/>
  <c r="ET120" i="1"/>
  <c r="DP120" i="1"/>
  <c r="DA120" i="1"/>
  <c r="AD120" i="1"/>
  <c r="BW120" i="1"/>
  <c r="EE120" i="1"/>
  <c r="AS120" i="1"/>
  <c r="CL120" i="1"/>
  <c r="BH120" i="1"/>
  <c r="O120" i="1"/>
  <c r="GC119" i="1"/>
  <c r="FZ119" i="1"/>
  <c r="GD119" i="1"/>
  <c r="FW120" i="1"/>
  <c r="FO120" i="1"/>
  <c r="FF120" i="1"/>
  <c r="EO120" i="1"/>
  <c r="EP120" i="1" s="1" a="1"/>
  <c r="EP120" i="1" s="1"/>
  <c r="EF120" i="1"/>
  <c r="DX120" i="1"/>
  <c r="DO120" i="1"/>
  <c r="DG120" i="1"/>
  <c r="CX120" i="1"/>
  <c r="CG120" i="1"/>
  <c r="CH120" i="1" s="1" a="1"/>
  <c r="CH120" i="1" s="1"/>
  <c r="BX120" i="1"/>
  <c r="BP120" i="1"/>
  <c r="BG120" i="1"/>
  <c r="AY120" i="1"/>
  <c r="AP120" i="1"/>
  <c r="R120" i="1"/>
  <c r="J120" i="1"/>
  <c r="K120" i="1" s="1" a="1"/>
  <c r="K120" i="1" s="1"/>
  <c r="FV120" i="1"/>
  <c r="FN120" i="1"/>
  <c r="EW120" i="1"/>
  <c r="EN120" i="1"/>
  <c r="DW120" i="1"/>
  <c r="DN120" i="1"/>
  <c r="DF120" i="1"/>
  <c r="CO120" i="1"/>
  <c r="CF120" i="1"/>
  <c r="BO120" i="1"/>
  <c r="BF120" i="1"/>
  <c r="AX120" i="1"/>
  <c r="AG120" i="1"/>
  <c r="Y120" i="1"/>
  <c r="Z120" i="1" s="1" a="1"/>
  <c r="Z120" i="1" s="1"/>
  <c r="Q120" i="1"/>
  <c r="AU120" i="1" s="1"/>
  <c r="BY120" i="1" s="1"/>
  <c r="DC120" i="1" s="1"/>
  <c r="EG120" i="1" s="1"/>
  <c r="FK120" i="1" s="1"/>
  <c r="I120" i="1"/>
  <c r="FU120" i="1"/>
  <c r="FD120" i="1"/>
  <c r="FE120" i="1" s="1" a="1"/>
  <c r="FE120" i="1" s="1"/>
  <c r="EU120" i="1"/>
  <c r="EM120" i="1"/>
  <c r="ED120" i="1"/>
  <c r="DV120" i="1"/>
  <c r="DM120" i="1"/>
  <c r="CV120" i="1"/>
  <c r="CW120" i="1" s="1" a="1"/>
  <c r="CW120" i="1" s="1"/>
  <c r="CM120" i="1"/>
  <c r="CE120" i="1"/>
  <c r="BV120" i="1"/>
  <c r="BN120" i="1"/>
  <c r="BE120" i="1"/>
  <c r="AN120" i="1"/>
  <c r="AO120" i="1" s="1" a="1"/>
  <c r="AO120" i="1" s="1"/>
  <c r="AF120" i="1"/>
  <c r="BJ120" i="1" s="1"/>
  <c r="CN120" i="1" s="1"/>
  <c r="DR120" i="1" s="1"/>
  <c r="EV120" i="1" s="1"/>
  <c r="X120" i="1"/>
  <c r="P120" i="1"/>
  <c r="H120" i="1"/>
  <c r="FL120" i="1"/>
  <c r="FC120" i="1"/>
  <c r="EL120" i="1"/>
  <c r="EC120" i="1"/>
  <c r="DU120" i="1"/>
  <c r="DD120" i="1"/>
  <c r="CU120" i="1"/>
  <c r="CD120" i="1"/>
  <c r="BU120" i="1"/>
  <c r="BM120" i="1"/>
  <c r="AV120" i="1"/>
  <c r="AM120" i="1"/>
  <c r="AE120" i="1"/>
  <c r="W120" i="1"/>
  <c r="G120" i="1"/>
  <c r="FS120" i="1"/>
  <c r="FT120" i="1" s="1" a="1"/>
  <c r="FT120" i="1" s="1"/>
  <c r="FJ120" i="1"/>
  <c r="FB120" i="1"/>
  <c r="ES120" i="1"/>
  <c r="EK120" i="1"/>
  <c r="EB120" i="1"/>
  <c r="DK120" i="1"/>
  <c r="DL120" i="1" s="1" a="1"/>
  <c r="DL120" i="1" s="1"/>
  <c r="DB120" i="1"/>
  <c r="CT120" i="1"/>
  <c r="CK120" i="1"/>
  <c r="CC120" i="1"/>
  <c r="BT120" i="1"/>
  <c r="BC120" i="1"/>
  <c r="BD120" i="1" s="1" a="1"/>
  <c r="BD120" i="1" s="1"/>
  <c r="AT120" i="1"/>
  <c r="AL120" i="1"/>
  <c r="V120" i="1"/>
  <c r="N120" i="1"/>
  <c r="F120" i="1"/>
  <c r="FR120" i="1"/>
  <c r="FA120" i="1"/>
  <c r="ER120" i="1"/>
  <c r="EJ120" i="1"/>
  <c r="DS120" i="1"/>
  <c r="DJ120" i="1"/>
  <c r="CS120" i="1"/>
  <c r="CJ120" i="1"/>
  <c r="CB120" i="1"/>
  <c r="BK120" i="1"/>
  <c r="BB120" i="1"/>
  <c r="AK120" i="1"/>
  <c r="AC120" i="1"/>
  <c r="U120" i="1"/>
  <c r="M120" i="1"/>
  <c r="E120" i="1"/>
  <c r="FY120" i="1"/>
  <c r="FQ120" i="1"/>
  <c r="FH120" i="1"/>
  <c r="EZ120" i="1"/>
  <c r="EQ120" i="1"/>
  <c r="DZ120" i="1"/>
  <c r="EA120" i="1" s="1" a="1"/>
  <c r="EA120" i="1" s="1"/>
  <c r="DQ120" i="1"/>
  <c r="DI120" i="1"/>
  <c r="CZ120" i="1"/>
  <c r="CR120" i="1"/>
  <c r="CI120" i="1"/>
  <c r="BR120" i="1"/>
  <c r="BS120" i="1" s="1" a="1"/>
  <c r="BS120" i="1" s="1"/>
  <c r="BI120" i="1"/>
  <c r="BA120" i="1"/>
  <c r="AR120" i="1"/>
  <c r="AJ120" i="1"/>
  <c r="AB120" i="1"/>
  <c r="T120" i="1"/>
  <c r="L120" i="1"/>
  <c r="FP120" i="1"/>
  <c r="FG120" i="1"/>
  <c r="EY120" i="1"/>
  <c r="EH120" i="1"/>
  <c r="DY120" i="1"/>
  <c r="DH120" i="1"/>
  <c r="CY120" i="1"/>
  <c r="CQ120" i="1"/>
  <c r="BZ120" i="1"/>
  <c r="BQ120" i="1"/>
  <c r="AZ120" i="1"/>
  <c r="AQ120" i="1"/>
  <c r="AI120" i="1"/>
  <c r="AA120" i="1"/>
  <c r="C120" i="1"/>
  <c r="B121" i="1"/>
  <c r="D121" i="1" s="1" a="1"/>
  <c r="D121" i="1" s="1"/>
  <c r="A120" i="1"/>
  <c r="AR10" i="1" l="1"/>
  <c r="AQ10" i="1"/>
  <c r="BH10" i="1"/>
  <c r="BC10" i="1"/>
  <c r="BJ10" i="1"/>
  <c r="BK10" i="1"/>
  <c r="EI121" i="1" a="1"/>
  <c r="EI121" i="1" s="1"/>
  <c r="FM121" i="1" a="1"/>
  <c r="FM121" i="1" s="1"/>
  <c r="EX121" i="1" a="1"/>
  <c r="EX121" i="1" s="1"/>
  <c r="DE121" i="1" a="1"/>
  <c r="DE121" i="1" s="1"/>
  <c r="DT121" i="1" a="1"/>
  <c r="DT121" i="1" s="1"/>
  <c r="CA121" i="1" a="1"/>
  <c r="CA121" i="1" s="1"/>
  <c r="CP121" i="1" a="1"/>
  <c r="CP121" i="1" s="1"/>
  <c r="AW121" i="1" a="1"/>
  <c r="AW121" i="1" s="1"/>
  <c r="BL121" i="1" a="1"/>
  <c r="BL121" i="1" s="1"/>
  <c r="S121" i="1" a="1"/>
  <c r="S121" i="1" s="1"/>
  <c r="AH121" i="1" a="1"/>
  <c r="AH121" i="1" s="1"/>
  <c r="GA120" i="1"/>
  <c r="GB120" i="1"/>
  <c r="FX121" i="1"/>
  <c r="ET121" i="1"/>
  <c r="FI121" i="1"/>
  <c r="DP121" i="1"/>
  <c r="EE121" i="1"/>
  <c r="DA121" i="1"/>
  <c r="AD121" i="1"/>
  <c r="BW121" i="1"/>
  <c r="AS121" i="1"/>
  <c r="CL121" i="1"/>
  <c r="O121" i="1"/>
  <c r="BH121" i="1"/>
  <c r="FZ120" i="1"/>
  <c r="GD120" i="1"/>
  <c r="GC120" i="1"/>
  <c r="FU121" i="1"/>
  <c r="FD121" i="1"/>
  <c r="FE121" i="1" s="1" a="1"/>
  <c r="FE121" i="1" s="1"/>
  <c r="EU121" i="1"/>
  <c r="EM121" i="1"/>
  <c r="ED121" i="1"/>
  <c r="DV121" i="1"/>
  <c r="DM121" i="1"/>
  <c r="CV121" i="1"/>
  <c r="CW121" i="1" s="1" a="1"/>
  <c r="CW121" i="1" s="1"/>
  <c r="CM121" i="1"/>
  <c r="CE121" i="1"/>
  <c r="BV121" i="1"/>
  <c r="BN121" i="1"/>
  <c r="BE121" i="1"/>
  <c r="AN121" i="1"/>
  <c r="AO121" i="1" s="1" a="1"/>
  <c r="AO121" i="1" s="1"/>
  <c r="AF121" i="1"/>
  <c r="BJ121" i="1" s="1"/>
  <c r="CN121" i="1" s="1"/>
  <c r="DR121" i="1" s="1"/>
  <c r="EV121" i="1" s="1"/>
  <c r="X121" i="1"/>
  <c r="P121" i="1"/>
  <c r="H121" i="1"/>
  <c r="FL121" i="1"/>
  <c r="FC121" i="1"/>
  <c r="EL121" i="1"/>
  <c r="EC121" i="1"/>
  <c r="DU121" i="1"/>
  <c r="DD121" i="1"/>
  <c r="CU121" i="1"/>
  <c r="CD121" i="1"/>
  <c r="BU121" i="1"/>
  <c r="BM121" i="1"/>
  <c r="AV121" i="1"/>
  <c r="AM121" i="1"/>
  <c r="AE121" i="1"/>
  <c r="W121" i="1"/>
  <c r="G121" i="1"/>
  <c r="FS121" i="1"/>
  <c r="FT121" i="1" s="1" a="1"/>
  <c r="FT121" i="1" s="1"/>
  <c r="FJ121" i="1"/>
  <c r="FB121" i="1"/>
  <c r="ES121" i="1"/>
  <c r="EK121" i="1"/>
  <c r="EB121" i="1"/>
  <c r="DK121" i="1"/>
  <c r="DL121" i="1" s="1" a="1"/>
  <c r="DL121" i="1" s="1"/>
  <c r="DB121" i="1"/>
  <c r="CT121" i="1"/>
  <c r="CK121" i="1"/>
  <c r="CC121" i="1"/>
  <c r="BT121" i="1"/>
  <c r="BC121" i="1"/>
  <c r="BD121" i="1" s="1" a="1"/>
  <c r="BD121" i="1" s="1"/>
  <c r="AT121" i="1"/>
  <c r="AL121" i="1"/>
  <c r="V121" i="1"/>
  <c r="N121" i="1"/>
  <c r="F121" i="1"/>
  <c r="FR121" i="1"/>
  <c r="FA121" i="1"/>
  <c r="ER121" i="1"/>
  <c r="EJ121" i="1"/>
  <c r="DS121" i="1"/>
  <c r="DJ121" i="1"/>
  <c r="CS121" i="1"/>
  <c r="CJ121" i="1"/>
  <c r="CB121" i="1"/>
  <c r="BK121" i="1"/>
  <c r="BB121" i="1"/>
  <c r="AK121" i="1"/>
  <c r="AC121" i="1"/>
  <c r="U121" i="1"/>
  <c r="M121" i="1"/>
  <c r="E121" i="1"/>
  <c r="FY121" i="1"/>
  <c r="FQ121" i="1"/>
  <c r="FH121" i="1"/>
  <c r="EZ121" i="1"/>
  <c r="EQ121" i="1"/>
  <c r="DZ121" i="1"/>
  <c r="EA121" i="1" s="1" a="1"/>
  <c r="EA121" i="1" s="1"/>
  <c r="DQ121" i="1"/>
  <c r="DI121" i="1"/>
  <c r="CZ121" i="1"/>
  <c r="CR121" i="1"/>
  <c r="CI121" i="1"/>
  <c r="BR121" i="1"/>
  <c r="BS121" i="1" s="1" a="1"/>
  <c r="BS121" i="1" s="1"/>
  <c r="BI121" i="1"/>
  <c r="BA121" i="1"/>
  <c r="AR121" i="1"/>
  <c r="AJ121" i="1"/>
  <c r="AB121" i="1"/>
  <c r="T121" i="1"/>
  <c r="L121" i="1"/>
  <c r="FP121" i="1"/>
  <c r="FG121" i="1"/>
  <c r="EY121" i="1"/>
  <c r="EH121" i="1"/>
  <c r="DY121" i="1"/>
  <c r="DH121" i="1"/>
  <c r="CY121" i="1"/>
  <c r="CQ121" i="1"/>
  <c r="BZ121" i="1"/>
  <c r="BQ121" i="1"/>
  <c r="AZ121" i="1"/>
  <c r="AQ121" i="1"/>
  <c r="AI121" i="1"/>
  <c r="AA121" i="1"/>
  <c r="C121" i="1"/>
  <c r="FW121" i="1"/>
  <c r="FO121" i="1"/>
  <c r="FF121" i="1"/>
  <c r="EO121" i="1"/>
  <c r="EP121" i="1" s="1" a="1"/>
  <c r="EP121" i="1" s="1"/>
  <c r="EF121" i="1"/>
  <c r="DX121" i="1"/>
  <c r="DO121" i="1"/>
  <c r="DG121" i="1"/>
  <c r="CX121" i="1"/>
  <c r="CG121" i="1"/>
  <c r="CH121" i="1" s="1" a="1"/>
  <c r="CH121" i="1" s="1"/>
  <c r="BX121" i="1"/>
  <c r="BP121" i="1"/>
  <c r="BG121" i="1"/>
  <c r="AY121" i="1"/>
  <c r="AP121" i="1"/>
  <c r="R121" i="1"/>
  <c r="J121" i="1"/>
  <c r="K121" i="1" s="1" a="1"/>
  <c r="K121" i="1" s="1"/>
  <c r="FV121" i="1"/>
  <c r="FN121" i="1"/>
  <c r="EW121" i="1"/>
  <c r="EN121" i="1"/>
  <c r="DW121" i="1"/>
  <c r="DN121" i="1"/>
  <c r="DF121" i="1"/>
  <c r="CO121" i="1"/>
  <c r="CF121" i="1"/>
  <c r="BO121" i="1"/>
  <c r="BF121" i="1"/>
  <c r="AX121" i="1"/>
  <c r="AG121" i="1"/>
  <c r="Y121" i="1"/>
  <c r="Z121" i="1" s="1" a="1"/>
  <c r="Z121" i="1" s="1"/>
  <c r="Q121" i="1"/>
  <c r="AU121" i="1" s="1"/>
  <c r="BY121" i="1" s="1"/>
  <c r="DC121" i="1" s="1"/>
  <c r="EG121" i="1" s="1"/>
  <c r="FK121" i="1" s="1"/>
  <c r="I121" i="1"/>
  <c r="B122" i="1"/>
  <c r="D122" i="1" s="1" a="1"/>
  <c r="D122" i="1" s="1"/>
  <c r="A121" i="1"/>
  <c r="BL10" i="1" l="1" a="1"/>
  <c r="BL10" i="1" s="1"/>
  <c r="BM10" i="1" s="1"/>
  <c r="BN10" i="1" s="1"/>
  <c r="BD10" i="1" a="1"/>
  <c r="BD10" i="1" s="1"/>
  <c r="BE10" i="1" s="1"/>
  <c r="EI122" i="1" a="1"/>
  <c r="EI122" i="1" s="1"/>
  <c r="FM122" i="1" a="1"/>
  <c r="FM122" i="1" s="1"/>
  <c r="EX122" i="1" a="1"/>
  <c r="EX122" i="1" s="1"/>
  <c r="DE122" i="1" a="1"/>
  <c r="DE122" i="1" s="1"/>
  <c r="DT122" i="1" a="1"/>
  <c r="DT122" i="1" s="1"/>
  <c r="CA122" i="1" a="1"/>
  <c r="CA122" i="1" s="1"/>
  <c r="CP122" i="1" a="1"/>
  <c r="CP122" i="1" s="1"/>
  <c r="AW122" i="1" a="1"/>
  <c r="AW122" i="1" s="1"/>
  <c r="BL122" i="1" a="1"/>
  <c r="BL122" i="1" s="1"/>
  <c r="S122" i="1" a="1"/>
  <c r="S122" i="1" s="1"/>
  <c r="AH122" i="1" a="1"/>
  <c r="AH122" i="1" s="1"/>
  <c r="GA121" i="1"/>
  <c r="GB121" i="1"/>
  <c r="FX122" i="1"/>
  <c r="ET122" i="1"/>
  <c r="FI122" i="1"/>
  <c r="DP122" i="1"/>
  <c r="EE122" i="1"/>
  <c r="DA122" i="1"/>
  <c r="BW122" i="1"/>
  <c r="AS122" i="1"/>
  <c r="AD122" i="1"/>
  <c r="CL122" i="1"/>
  <c r="O122" i="1"/>
  <c r="BH122" i="1"/>
  <c r="FS122" i="1"/>
  <c r="FT122" i="1" s="1" a="1"/>
  <c r="FT122" i="1" s="1"/>
  <c r="FJ122" i="1"/>
  <c r="FB122" i="1"/>
  <c r="ES122" i="1"/>
  <c r="EK122" i="1"/>
  <c r="EB122" i="1"/>
  <c r="DK122" i="1"/>
  <c r="DL122" i="1" s="1" a="1"/>
  <c r="DL122" i="1" s="1"/>
  <c r="DB122" i="1"/>
  <c r="CT122" i="1"/>
  <c r="CK122" i="1"/>
  <c r="CC122" i="1"/>
  <c r="BT122" i="1"/>
  <c r="BC122" i="1"/>
  <c r="BD122" i="1" s="1" a="1"/>
  <c r="BD122" i="1" s="1"/>
  <c r="AT122" i="1"/>
  <c r="AL122" i="1"/>
  <c r="V122" i="1"/>
  <c r="N122" i="1"/>
  <c r="F122" i="1"/>
  <c r="FR122" i="1"/>
  <c r="FA122" i="1"/>
  <c r="ER122" i="1"/>
  <c r="EJ122" i="1"/>
  <c r="DS122" i="1"/>
  <c r="DJ122" i="1"/>
  <c r="CS122" i="1"/>
  <c r="CJ122" i="1"/>
  <c r="CB122" i="1"/>
  <c r="BK122" i="1"/>
  <c r="BB122" i="1"/>
  <c r="AK122" i="1"/>
  <c r="AC122" i="1"/>
  <c r="U122" i="1"/>
  <c r="M122" i="1"/>
  <c r="E122" i="1"/>
  <c r="FY122" i="1"/>
  <c r="FQ122" i="1"/>
  <c r="FH122" i="1"/>
  <c r="EZ122" i="1"/>
  <c r="EQ122" i="1"/>
  <c r="DZ122" i="1"/>
  <c r="EA122" i="1" s="1" a="1"/>
  <c r="EA122" i="1" s="1"/>
  <c r="DQ122" i="1"/>
  <c r="DI122" i="1"/>
  <c r="CZ122" i="1"/>
  <c r="CR122" i="1"/>
  <c r="CI122" i="1"/>
  <c r="BR122" i="1"/>
  <c r="BS122" i="1" s="1" a="1"/>
  <c r="BS122" i="1" s="1"/>
  <c r="BI122" i="1"/>
  <c r="BA122" i="1"/>
  <c r="AR122" i="1"/>
  <c r="AJ122" i="1"/>
  <c r="AB122" i="1"/>
  <c r="T122" i="1"/>
  <c r="L122" i="1"/>
  <c r="FP122" i="1"/>
  <c r="FG122" i="1"/>
  <c r="EY122" i="1"/>
  <c r="EH122" i="1"/>
  <c r="DY122" i="1"/>
  <c r="DH122" i="1"/>
  <c r="CY122" i="1"/>
  <c r="CQ122" i="1"/>
  <c r="BZ122" i="1"/>
  <c r="BQ122" i="1"/>
  <c r="AZ122" i="1"/>
  <c r="AQ122" i="1"/>
  <c r="AI122" i="1"/>
  <c r="AA122" i="1"/>
  <c r="C122" i="1"/>
  <c r="FW122" i="1"/>
  <c r="FO122" i="1"/>
  <c r="FF122" i="1"/>
  <c r="EO122" i="1"/>
  <c r="EP122" i="1" s="1" a="1"/>
  <c r="EP122" i="1" s="1"/>
  <c r="EF122" i="1"/>
  <c r="DX122" i="1"/>
  <c r="DO122" i="1"/>
  <c r="DG122" i="1"/>
  <c r="CX122" i="1"/>
  <c r="CG122" i="1"/>
  <c r="CH122" i="1" s="1" a="1"/>
  <c r="CH122" i="1" s="1"/>
  <c r="BX122" i="1"/>
  <c r="BP122" i="1"/>
  <c r="BG122" i="1"/>
  <c r="AY122" i="1"/>
  <c r="AP122" i="1"/>
  <c r="R122" i="1"/>
  <c r="J122" i="1"/>
  <c r="K122" i="1" s="1" a="1"/>
  <c r="K122" i="1" s="1"/>
  <c r="FV122" i="1"/>
  <c r="FN122" i="1"/>
  <c r="EW122" i="1"/>
  <c r="EN122" i="1"/>
  <c r="DW122" i="1"/>
  <c r="DN122" i="1"/>
  <c r="DF122" i="1"/>
  <c r="CO122" i="1"/>
  <c r="CF122" i="1"/>
  <c r="BO122" i="1"/>
  <c r="BF122" i="1"/>
  <c r="AX122" i="1"/>
  <c r="AG122" i="1"/>
  <c r="Y122" i="1"/>
  <c r="Z122" i="1" s="1" a="1"/>
  <c r="Z122" i="1" s="1"/>
  <c r="Q122" i="1"/>
  <c r="AU122" i="1" s="1"/>
  <c r="BY122" i="1" s="1"/>
  <c r="DC122" i="1" s="1"/>
  <c r="EG122" i="1" s="1"/>
  <c r="FK122" i="1" s="1"/>
  <c r="I122" i="1"/>
  <c r="FU122" i="1"/>
  <c r="FD122" i="1"/>
  <c r="FE122" i="1" s="1" a="1"/>
  <c r="FE122" i="1" s="1"/>
  <c r="EU122" i="1"/>
  <c r="EM122" i="1"/>
  <c r="ED122" i="1"/>
  <c r="DV122" i="1"/>
  <c r="DM122" i="1"/>
  <c r="CV122" i="1"/>
  <c r="CW122" i="1" s="1" a="1"/>
  <c r="CW122" i="1" s="1"/>
  <c r="CM122" i="1"/>
  <c r="CE122" i="1"/>
  <c r="BV122" i="1"/>
  <c r="BN122" i="1"/>
  <c r="BE122" i="1"/>
  <c r="AN122" i="1"/>
  <c r="AO122" i="1" s="1" a="1"/>
  <c r="AO122" i="1" s="1"/>
  <c r="AF122" i="1"/>
  <c r="BJ122" i="1" s="1"/>
  <c r="CN122" i="1" s="1"/>
  <c r="DR122" i="1" s="1"/>
  <c r="EV122" i="1" s="1"/>
  <c r="X122" i="1"/>
  <c r="P122" i="1"/>
  <c r="H122" i="1"/>
  <c r="FL122" i="1"/>
  <c r="FC122" i="1"/>
  <c r="EL122" i="1"/>
  <c r="EC122" i="1"/>
  <c r="DU122" i="1"/>
  <c r="DD122" i="1"/>
  <c r="CU122" i="1"/>
  <c r="CD122" i="1"/>
  <c r="BU122" i="1"/>
  <c r="BM122" i="1"/>
  <c r="AV122" i="1"/>
  <c r="AM122" i="1"/>
  <c r="AE122" i="1"/>
  <c r="W122" i="1"/>
  <c r="G122" i="1"/>
  <c r="GD121" i="1"/>
  <c r="GC121" i="1"/>
  <c r="FZ121" i="1"/>
  <c r="B123" i="1"/>
  <c r="D123" i="1" s="1" a="1"/>
  <c r="D123" i="1" s="1"/>
  <c r="A122" i="1"/>
  <c r="BG10" i="1" l="1"/>
  <c r="BF10" i="1"/>
  <c r="BW10" i="1"/>
  <c r="BZ10" i="1"/>
  <c r="BR10" i="1"/>
  <c r="BY10" i="1"/>
  <c r="EI123" i="1" a="1"/>
  <c r="EI123" i="1" s="1"/>
  <c r="FM123" i="1" a="1"/>
  <c r="FM123" i="1" s="1"/>
  <c r="EX123" i="1" a="1"/>
  <c r="EX123" i="1" s="1"/>
  <c r="DE123" i="1" a="1"/>
  <c r="DE123" i="1" s="1"/>
  <c r="DT123" i="1" a="1"/>
  <c r="DT123" i="1" s="1"/>
  <c r="CA123" i="1" a="1"/>
  <c r="CA123" i="1" s="1"/>
  <c r="CP123" i="1" a="1"/>
  <c r="CP123" i="1" s="1"/>
  <c r="AW123" i="1" a="1"/>
  <c r="AW123" i="1" s="1"/>
  <c r="BL123" i="1" a="1"/>
  <c r="BL123" i="1" s="1"/>
  <c r="S123" i="1" a="1"/>
  <c r="S123" i="1" s="1"/>
  <c r="AH123" i="1" a="1"/>
  <c r="AH123" i="1" s="1"/>
  <c r="GA122" i="1"/>
  <c r="GB122" i="1"/>
  <c r="FX123" i="1"/>
  <c r="ET123" i="1"/>
  <c r="FI123" i="1"/>
  <c r="EE123" i="1"/>
  <c r="DA123" i="1"/>
  <c r="DP123" i="1"/>
  <c r="AS123" i="1"/>
  <c r="CL123" i="1"/>
  <c r="O123" i="1"/>
  <c r="BH123" i="1"/>
  <c r="AD123" i="1"/>
  <c r="BW123" i="1"/>
  <c r="FY123" i="1"/>
  <c r="FQ123" i="1"/>
  <c r="FH123" i="1"/>
  <c r="EZ123" i="1"/>
  <c r="EQ123" i="1"/>
  <c r="DZ123" i="1"/>
  <c r="EA123" i="1" s="1" a="1"/>
  <c r="EA123" i="1" s="1"/>
  <c r="DQ123" i="1"/>
  <c r="DI123" i="1"/>
  <c r="CZ123" i="1"/>
  <c r="CR123" i="1"/>
  <c r="CI123" i="1"/>
  <c r="BR123" i="1"/>
  <c r="BS123" i="1" s="1" a="1"/>
  <c r="BS123" i="1" s="1"/>
  <c r="BI123" i="1"/>
  <c r="BA123" i="1"/>
  <c r="AR123" i="1"/>
  <c r="AJ123" i="1"/>
  <c r="AB123" i="1"/>
  <c r="T123" i="1"/>
  <c r="L123" i="1"/>
  <c r="FP123" i="1"/>
  <c r="FG123" i="1"/>
  <c r="EY123" i="1"/>
  <c r="EH123" i="1"/>
  <c r="DY123" i="1"/>
  <c r="DH123" i="1"/>
  <c r="CY123" i="1"/>
  <c r="CQ123" i="1"/>
  <c r="BZ123" i="1"/>
  <c r="BQ123" i="1"/>
  <c r="AZ123" i="1"/>
  <c r="AQ123" i="1"/>
  <c r="AI123" i="1"/>
  <c r="AA123" i="1"/>
  <c r="C123" i="1"/>
  <c r="FW123" i="1"/>
  <c r="FO123" i="1"/>
  <c r="FF123" i="1"/>
  <c r="EO123" i="1"/>
  <c r="EP123" i="1" s="1" a="1"/>
  <c r="EP123" i="1" s="1"/>
  <c r="EF123" i="1"/>
  <c r="DX123" i="1"/>
  <c r="DO123" i="1"/>
  <c r="DG123" i="1"/>
  <c r="CX123" i="1"/>
  <c r="CG123" i="1"/>
  <c r="CH123" i="1" s="1" a="1"/>
  <c r="CH123" i="1" s="1"/>
  <c r="BX123" i="1"/>
  <c r="BP123" i="1"/>
  <c r="BG123" i="1"/>
  <c r="AY123" i="1"/>
  <c r="AP123" i="1"/>
  <c r="R123" i="1"/>
  <c r="J123" i="1"/>
  <c r="K123" i="1" s="1" a="1"/>
  <c r="K123" i="1" s="1"/>
  <c r="FV123" i="1"/>
  <c r="FN123" i="1"/>
  <c r="EW123" i="1"/>
  <c r="EN123" i="1"/>
  <c r="DW123" i="1"/>
  <c r="DN123" i="1"/>
  <c r="DF123" i="1"/>
  <c r="CO123" i="1"/>
  <c r="CF123" i="1"/>
  <c r="BO123" i="1"/>
  <c r="BF123" i="1"/>
  <c r="AX123" i="1"/>
  <c r="AG123" i="1"/>
  <c r="Y123" i="1"/>
  <c r="Z123" i="1" s="1" a="1"/>
  <c r="Z123" i="1" s="1"/>
  <c r="Q123" i="1"/>
  <c r="AU123" i="1" s="1"/>
  <c r="BY123" i="1" s="1"/>
  <c r="DC123" i="1" s="1"/>
  <c r="EG123" i="1" s="1"/>
  <c r="FK123" i="1" s="1"/>
  <c r="I123" i="1"/>
  <c r="FU123" i="1"/>
  <c r="FD123" i="1"/>
  <c r="FE123" i="1" s="1" a="1"/>
  <c r="FE123" i="1" s="1"/>
  <c r="EU123" i="1"/>
  <c r="EM123" i="1"/>
  <c r="ED123" i="1"/>
  <c r="DV123" i="1"/>
  <c r="DM123" i="1"/>
  <c r="CV123" i="1"/>
  <c r="CW123" i="1" s="1" a="1"/>
  <c r="CW123" i="1" s="1"/>
  <c r="CM123" i="1"/>
  <c r="CE123" i="1"/>
  <c r="BV123" i="1"/>
  <c r="BN123" i="1"/>
  <c r="BE123" i="1"/>
  <c r="AN123" i="1"/>
  <c r="AO123" i="1" s="1" a="1"/>
  <c r="AO123" i="1" s="1"/>
  <c r="AF123" i="1"/>
  <c r="BJ123" i="1" s="1"/>
  <c r="CN123" i="1" s="1"/>
  <c r="DR123" i="1" s="1"/>
  <c r="EV123" i="1" s="1"/>
  <c r="X123" i="1"/>
  <c r="P123" i="1"/>
  <c r="H123" i="1"/>
  <c r="FL123" i="1"/>
  <c r="FC123" i="1"/>
  <c r="EL123" i="1"/>
  <c r="EC123" i="1"/>
  <c r="DU123" i="1"/>
  <c r="DD123" i="1"/>
  <c r="CU123" i="1"/>
  <c r="CD123" i="1"/>
  <c r="BU123" i="1"/>
  <c r="BM123" i="1"/>
  <c r="AV123" i="1"/>
  <c r="AM123" i="1"/>
  <c r="AE123" i="1"/>
  <c r="W123" i="1"/>
  <c r="G123" i="1"/>
  <c r="FS123" i="1"/>
  <c r="FT123" i="1" s="1" a="1"/>
  <c r="FT123" i="1" s="1"/>
  <c r="FJ123" i="1"/>
  <c r="FB123" i="1"/>
  <c r="ES123" i="1"/>
  <c r="EK123" i="1"/>
  <c r="EB123" i="1"/>
  <c r="DK123" i="1"/>
  <c r="DL123" i="1" s="1" a="1"/>
  <c r="DL123" i="1" s="1"/>
  <c r="DB123" i="1"/>
  <c r="CT123" i="1"/>
  <c r="CK123" i="1"/>
  <c r="CC123" i="1"/>
  <c r="BT123" i="1"/>
  <c r="BC123" i="1"/>
  <c r="BD123" i="1" s="1" a="1"/>
  <c r="BD123" i="1" s="1"/>
  <c r="AT123" i="1"/>
  <c r="AL123" i="1"/>
  <c r="V123" i="1"/>
  <c r="N123" i="1"/>
  <c r="F123" i="1"/>
  <c r="FR123" i="1"/>
  <c r="FA123" i="1"/>
  <c r="ER123" i="1"/>
  <c r="EJ123" i="1"/>
  <c r="DS123" i="1"/>
  <c r="DJ123" i="1"/>
  <c r="CS123" i="1"/>
  <c r="CJ123" i="1"/>
  <c r="CB123" i="1"/>
  <c r="BK123" i="1"/>
  <c r="BB123" i="1"/>
  <c r="AK123" i="1"/>
  <c r="AC123" i="1"/>
  <c r="U123" i="1"/>
  <c r="M123" i="1"/>
  <c r="E123" i="1"/>
  <c r="FZ122" i="1"/>
  <c r="GD122" i="1"/>
  <c r="GC122" i="1"/>
  <c r="B124" i="1"/>
  <c r="D124" i="1" s="1" a="1"/>
  <c r="D124" i="1" s="1"/>
  <c r="A123" i="1"/>
  <c r="BS10" i="1" l="1" a="1"/>
  <c r="BS10" i="1" s="1"/>
  <c r="BT10" i="1" s="1"/>
  <c r="CA10" i="1" a="1"/>
  <c r="CA10" i="1" s="1"/>
  <c r="CB10" i="1" s="1"/>
  <c r="CC10" i="1" s="1"/>
  <c r="EI124" i="1" a="1"/>
  <c r="EI124" i="1" s="1"/>
  <c r="FM124" i="1" a="1"/>
  <c r="FM124" i="1" s="1"/>
  <c r="EX124" i="1" a="1"/>
  <c r="EX124" i="1" s="1"/>
  <c r="DE124" i="1" a="1"/>
  <c r="DE124" i="1" s="1"/>
  <c r="DT124" i="1" a="1"/>
  <c r="DT124" i="1" s="1"/>
  <c r="CA124" i="1" a="1"/>
  <c r="CA124" i="1" s="1"/>
  <c r="CP124" i="1" a="1"/>
  <c r="CP124" i="1" s="1"/>
  <c r="AW124" i="1" a="1"/>
  <c r="AW124" i="1" s="1"/>
  <c r="BL124" i="1" a="1"/>
  <c r="BL124" i="1" s="1"/>
  <c r="S124" i="1" a="1"/>
  <c r="S124" i="1" s="1"/>
  <c r="AH124" i="1" a="1"/>
  <c r="AH124" i="1" s="1"/>
  <c r="GA123" i="1"/>
  <c r="GB123" i="1"/>
  <c r="ET124" i="1"/>
  <c r="FI124" i="1"/>
  <c r="FX124" i="1"/>
  <c r="EE124" i="1"/>
  <c r="DA124" i="1"/>
  <c r="DP124" i="1"/>
  <c r="AS124" i="1"/>
  <c r="CL124" i="1"/>
  <c r="O124" i="1"/>
  <c r="BH124" i="1"/>
  <c r="AD124" i="1"/>
  <c r="BW124" i="1"/>
  <c r="GD123" i="1"/>
  <c r="GC123" i="1"/>
  <c r="FZ123" i="1"/>
  <c r="FW124" i="1"/>
  <c r="FO124" i="1"/>
  <c r="FF124" i="1"/>
  <c r="EO124" i="1"/>
  <c r="EP124" i="1" s="1" a="1"/>
  <c r="EP124" i="1" s="1"/>
  <c r="EF124" i="1"/>
  <c r="DX124" i="1"/>
  <c r="DO124" i="1"/>
  <c r="DG124" i="1"/>
  <c r="CX124" i="1"/>
  <c r="CG124" i="1"/>
  <c r="CH124" i="1" s="1" a="1"/>
  <c r="CH124" i="1" s="1"/>
  <c r="BX124" i="1"/>
  <c r="BP124" i="1"/>
  <c r="BG124" i="1"/>
  <c r="AY124" i="1"/>
  <c r="AP124" i="1"/>
  <c r="R124" i="1"/>
  <c r="J124" i="1"/>
  <c r="K124" i="1" s="1" a="1"/>
  <c r="K124" i="1" s="1"/>
  <c r="FV124" i="1"/>
  <c r="FN124" i="1"/>
  <c r="EW124" i="1"/>
  <c r="EN124" i="1"/>
  <c r="DW124" i="1"/>
  <c r="DN124" i="1"/>
  <c r="DF124" i="1"/>
  <c r="CO124" i="1"/>
  <c r="CF124" i="1"/>
  <c r="BO124" i="1"/>
  <c r="BF124" i="1"/>
  <c r="AX124" i="1"/>
  <c r="AG124" i="1"/>
  <c r="Y124" i="1"/>
  <c r="Z124" i="1" s="1" a="1"/>
  <c r="Z124" i="1" s="1"/>
  <c r="Q124" i="1"/>
  <c r="AU124" i="1" s="1"/>
  <c r="BY124" i="1" s="1"/>
  <c r="DC124" i="1" s="1"/>
  <c r="EG124" i="1" s="1"/>
  <c r="FK124" i="1" s="1"/>
  <c r="I124" i="1"/>
  <c r="FU124" i="1"/>
  <c r="FD124" i="1"/>
  <c r="FE124" i="1" s="1" a="1"/>
  <c r="FE124" i="1" s="1"/>
  <c r="EU124" i="1"/>
  <c r="EM124" i="1"/>
  <c r="ED124" i="1"/>
  <c r="DV124" i="1"/>
  <c r="DM124" i="1"/>
  <c r="CV124" i="1"/>
  <c r="CW124" i="1" s="1" a="1"/>
  <c r="CW124" i="1" s="1"/>
  <c r="CM124" i="1"/>
  <c r="CE124" i="1"/>
  <c r="BV124" i="1"/>
  <c r="BN124" i="1"/>
  <c r="BE124" i="1"/>
  <c r="AN124" i="1"/>
  <c r="AO124" i="1" s="1" a="1"/>
  <c r="AO124" i="1" s="1"/>
  <c r="AF124" i="1"/>
  <c r="BJ124" i="1" s="1"/>
  <c r="CN124" i="1" s="1"/>
  <c r="DR124" i="1" s="1"/>
  <c r="EV124" i="1" s="1"/>
  <c r="X124" i="1"/>
  <c r="P124" i="1"/>
  <c r="H124" i="1"/>
  <c r="FL124" i="1"/>
  <c r="FC124" i="1"/>
  <c r="EL124" i="1"/>
  <c r="EC124" i="1"/>
  <c r="DU124" i="1"/>
  <c r="DD124" i="1"/>
  <c r="CU124" i="1"/>
  <c r="CD124" i="1"/>
  <c r="BU124" i="1"/>
  <c r="BM124" i="1"/>
  <c r="AV124" i="1"/>
  <c r="AM124" i="1"/>
  <c r="AE124" i="1"/>
  <c r="W124" i="1"/>
  <c r="G124" i="1"/>
  <c r="FS124" i="1"/>
  <c r="FT124" i="1" s="1" a="1"/>
  <c r="FT124" i="1" s="1"/>
  <c r="FJ124" i="1"/>
  <c r="FB124" i="1"/>
  <c r="ES124" i="1"/>
  <c r="EK124" i="1"/>
  <c r="EB124" i="1"/>
  <c r="DK124" i="1"/>
  <c r="DL124" i="1" s="1" a="1"/>
  <c r="DL124" i="1" s="1"/>
  <c r="DB124" i="1"/>
  <c r="CT124" i="1"/>
  <c r="CK124" i="1"/>
  <c r="CC124" i="1"/>
  <c r="BT124" i="1"/>
  <c r="BC124" i="1"/>
  <c r="BD124" i="1" s="1" a="1"/>
  <c r="BD124" i="1" s="1"/>
  <c r="AT124" i="1"/>
  <c r="AL124" i="1"/>
  <c r="V124" i="1"/>
  <c r="N124" i="1"/>
  <c r="F124" i="1"/>
  <c r="FR124" i="1"/>
  <c r="FA124" i="1"/>
  <c r="ER124" i="1"/>
  <c r="EJ124" i="1"/>
  <c r="DS124" i="1"/>
  <c r="DJ124" i="1"/>
  <c r="CS124" i="1"/>
  <c r="CJ124" i="1"/>
  <c r="CB124" i="1"/>
  <c r="BK124" i="1"/>
  <c r="BB124" i="1"/>
  <c r="AK124" i="1"/>
  <c r="AC124" i="1"/>
  <c r="U124" i="1"/>
  <c r="M124" i="1"/>
  <c r="E124" i="1"/>
  <c r="FY124" i="1"/>
  <c r="FQ124" i="1"/>
  <c r="FH124" i="1"/>
  <c r="EZ124" i="1"/>
  <c r="EQ124" i="1"/>
  <c r="DZ124" i="1"/>
  <c r="EA124" i="1" s="1" a="1"/>
  <c r="EA124" i="1" s="1"/>
  <c r="DQ124" i="1"/>
  <c r="DI124" i="1"/>
  <c r="CZ124" i="1"/>
  <c r="CR124" i="1"/>
  <c r="CI124" i="1"/>
  <c r="BR124" i="1"/>
  <c r="BS124" i="1" s="1" a="1"/>
  <c r="BS124" i="1" s="1"/>
  <c r="BI124" i="1"/>
  <c r="BA124" i="1"/>
  <c r="AR124" i="1"/>
  <c r="AJ124" i="1"/>
  <c r="AB124" i="1"/>
  <c r="T124" i="1"/>
  <c r="L124" i="1"/>
  <c r="FP124" i="1"/>
  <c r="FG124" i="1"/>
  <c r="EY124" i="1"/>
  <c r="EH124" i="1"/>
  <c r="DY124" i="1"/>
  <c r="DH124" i="1"/>
  <c r="CY124" i="1"/>
  <c r="CQ124" i="1"/>
  <c r="BZ124" i="1"/>
  <c r="BQ124" i="1"/>
  <c r="AZ124" i="1"/>
  <c r="AQ124" i="1"/>
  <c r="AI124" i="1"/>
  <c r="AA124" i="1"/>
  <c r="C124" i="1"/>
  <c r="B125" i="1"/>
  <c r="D125" i="1" s="1" a="1"/>
  <c r="D125" i="1" s="1"/>
  <c r="A124" i="1"/>
  <c r="CL10" i="1" l="1"/>
  <c r="CO10" i="1"/>
  <c r="CG10" i="1"/>
  <c r="CN10" i="1"/>
  <c r="BV10" i="1"/>
  <c r="BU10" i="1"/>
  <c r="EI125" i="1" a="1"/>
  <c r="EI125" i="1" s="1"/>
  <c r="FM125" i="1" a="1"/>
  <c r="FM125" i="1" s="1"/>
  <c r="EX125" i="1" a="1"/>
  <c r="EX125" i="1" s="1"/>
  <c r="DE125" i="1" a="1"/>
  <c r="DE125" i="1" s="1"/>
  <c r="DT125" i="1" a="1"/>
  <c r="DT125" i="1" s="1"/>
  <c r="CA125" i="1" a="1"/>
  <c r="CA125" i="1" s="1"/>
  <c r="CP125" i="1" a="1"/>
  <c r="CP125" i="1" s="1"/>
  <c r="AW125" i="1" a="1"/>
  <c r="AW125" i="1" s="1"/>
  <c r="BL125" i="1" a="1"/>
  <c r="BL125" i="1" s="1"/>
  <c r="S125" i="1" a="1"/>
  <c r="S125" i="1" s="1"/>
  <c r="AH125" i="1" a="1"/>
  <c r="AH125" i="1" s="1"/>
  <c r="GA124" i="1"/>
  <c r="GB124" i="1"/>
  <c r="ET125" i="1"/>
  <c r="FI125" i="1"/>
  <c r="FX125" i="1"/>
  <c r="EE125" i="1"/>
  <c r="DA125" i="1"/>
  <c r="CL125" i="1"/>
  <c r="DP125" i="1"/>
  <c r="O125" i="1"/>
  <c r="AS125" i="1"/>
  <c r="BH125" i="1"/>
  <c r="AD125" i="1"/>
  <c r="BW125" i="1"/>
  <c r="GD124" i="1"/>
  <c r="GC124" i="1"/>
  <c r="FZ124" i="1"/>
  <c r="FU125" i="1"/>
  <c r="FD125" i="1"/>
  <c r="FE125" i="1" s="1" a="1"/>
  <c r="FE125" i="1" s="1"/>
  <c r="EU125" i="1"/>
  <c r="EM125" i="1"/>
  <c r="ED125" i="1"/>
  <c r="DV125" i="1"/>
  <c r="DM125" i="1"/>
  <c r="CV125" i="1"/>
  <c r="CW125" i="1" s="1" a="1"/>
  <c r="CW125" i="1" s="1"/>
  <c r="CM125" i="1"/>
  <c r="CE125" i="1"/>
  <c r="BV125" i="1"/>
  <c r="BN125" i="1"/>
  <c r="BE125" i="1"/>
  <c r="AN125" i="1"/>
  <c r="AO125" i="1" s="1" a="1"/>
  <c r="AO125" i="1" s="1"/>
  <c r="AF125" i="1"/>
  <c r="BJ125" i="1" s="1"/>
  <c r="CN125" i="1" s="1"/>
  <c r="DR125" i="1" s="1"/>
  <c r="EV125" i="1" s="1"/>
  <c r="X125" i="1"/>
  <c r="P125" i="1"/>
  <c r="H125" i="1"/>
  <c r="FL125" i="1"/>
  <c r="FC125" i="1"/>
  <c r="EL125" i="1"/>
  <c r="EC125" i="1"/>
  <c r="DU125" i="1"/>
  <c r="DD125" i="1"/>
  <c r="CU125" i="1"/>
  <c r="CD125" i="1"/>
  <c r="BU125" i="1"/>
  <c r="BM125" i="1"/>
  <c r="AV125" i="1"/>
  <c r="AM125" i="1"/>
  <c r="AE125" i="1"/>
  <c r="W125" i="1"/>
  <c r="G125" i="1"/>
  <c r="FS125" i="1"/>
  <c r="FT125" i="1" s="1" a="1"/>
  <c r="FT125" i="1" s="1"/>
  <c r="FJ125" i="1"/>
  <c r="FB125" i="1"/>
  <c r="ES125" i="1"/>
  <c r="EK125" i="1"/>
  <c r="EB125" i="1"/>
  <c r="DK125" i="1"/>
  <c r="DL125" i="1" s="1" a="1"/>
  <c r="DL125" i="1" s="1"/>
  <c r="DB125" i="1"/>
  <c r="CT125" i="1"/>
  <c r="CK125" i="1"/>
  <c r="CC125" i="1"/>
  <c r="BT125" i="1"/>
  <c r="BC125" i="1"/>
  <c r="BD125" i="1" s="1" a="1"/>
  <c r="BD125" i="1" s="1"/>
  <c r="AT125" i="1"/>
  <c r="AL125" i="1"/>
  <c r="V125" i="1"/>
  <c r="N125" i="1"/>
  <c r="F125" i="1"/>
  <c r="FR125" i="1"/>
  <c r="FA125" i="1"/>
  <c r="ER125" i="1"/>
  <c r="EJ125" i="1"/>
  <c r="DS125" i="1"/>
  <c r="DJ125" i="1"/>
  <c r="CS125" i="1"/>
  <c r="CJ125" i="1"/>
  <c r="CB125" i="1"/>
  <c r="BK125" i="1"/>
  <c r="BB125" i="1"/>
  <c r="AK125" i="1"/>
  <c r="AC125" i="1"/>
  <c r="U125" i="1"/>
  <c r="M125" i="1"/>
  <c r="E125" i="1"/>
  <c r="FY125" i="1"/>
  <c r="FQ125" i="1"/>
  <c r="FH125" i="1"/>
  <c r="EZ125" i="1"/>
  <c r="EQ125" i="1"/>
  <c r="DZ125" i="1"/>
  <c r="EA125" i="1" s="1" a="1"/>
  <c r="EA125" i="1" s="1"/>
  <c r="DQ125" i="1"/>
  <c r="DI125" i="1"/>
  <c r="CZ125" i="1"/>
  <c r="CR125" i="1"/>
  <c r="CI125" i="1"/>
  <c r="BR125" i="1"/>
  <c r="BS125" i="1" s="1" a="1"/>
  <c r="BS125" i="1" s="1"/>
  <c r="BI125" i="1"/>
  <c r="BA125" i="1"/>
  <c r="AR125" i="1"/>
  <c r="AJ125" i="1"/>
  <c r="AB125" i="1"/>
  <c r="T125" i="1"/>
  <c r="L125" i="1"/>
  <c r="FP125" i="1"/>
  <c r="FG125" i="1"/>
  <c r="EY125" i="1"/>
  <c r="EH125" i="1"/>
  <c r="DY125" i="1"/>
  <c r="DH125" i="1"/>
  <c r="CY125" i="1"/>
  <c r="CQ125" i="1"/>
  <c r="BZ125" i="1"/>
  <c r="BQ125" i="1"/>
  <c r="AZ125" i="1"/>
  <c r="AQ125" i="1"/>
  <c r="AI125" i="1"/>
  <c r="AA125" i="1"/>
  <c r="C125" i="1"/>
  <c r="FW125" i="1"/>
  <c r="FO125" i="1"/>
  <c r="FF125" i="1"/>
  <c r="EO125" i="1"/>
  <c r="EP125" i="1" s="1" a="1"/>
  <c r="EP125" i="1" s="1"/>
  <c r="EF125" i="1"/>
  <c r="DX125" i="1"/>
  <c r="DO125" i="1"/>
  <c r="DG125" i="1"/>
  <c r="CX125" i="1"/>
  <c r="CG125" i="1"/>
  <c r="CH125" i="1" s="1" a="1"/>
  <c r="CH125" i="1" s="1"/>
  <c r="BX125" i="1"/>
  <c r="BP125" i="1"/>
  <c r="BG125" i="1"/>
  <c r="AY125" i="1"/>
  <c r="AP125" i="1"/>
  <c r="R125" i="1"/>
  <c r="J125" i="1"/>
  <c r="K125" i="1" s="1" a="1"/>
  <c r="K125" i="1" s="1"/>
  <c r="FV125" i="1"/>
  <c r="FN125" i="1"/>
  <c r="EW125" i="1"/>
  <c r="EN125" i="1"/>
  <c r="DW125" i="1"/>
  <c r="DN125" i="1"/>
  <c r="DF125" i="1"/>
  <c r="CO125" i="1"/>
  <c r="CF125" i="1"/>
  <c r="BO125" i="1"/>
  <c r="BF125" i="1"/>
  <c r="AX125" i="1"/>
  <c r="AG125" i="1"/>
  <c r="Y125" i="1"/>
  <c r="Z125" i="1" s="1" a="1"/>
  <c r="Z125" i="1" s="1"/>
  <c r="Q125" i="1"/>
  <c r="AU125" i="1" s="1"/>
  <c r="BY125" i="1" s="1"/>
  <c r="DC125" i="1" s="1"/>
  <c r="EG125" i="1" s="1"/>
  <c r="FK125" i="1" s="1"/>
  <c r="I125" i="1"/>
  <c r="B126" i="1"/>
  <c r="D126" i="1" s="1" a="1"/>
  <c r="D126" i="1" s="1"/>
  <c r="A125" i="1"/>
  <c r="CH10" i="1" l="1" a="1"/>
  <c r="CH10" i="1" s="1"/>
  <c r="CI10" i="1" s="1"/>
  <c r="CP10" i="1" a="1"/>
  <c r="CP10" i="1" s="1"/>
  <c r="CQ10" i="1" s="1"/>
  <c r="CR10" i="1" s="1"/>
  <c r="EI126" i="1" a="1"/>
  <c r="EI126" i="1" s="1"/>
  <c r="FM126" i="1" a="1"/>
  <c r="FM126" i="1" s="1"/>
  <c r="EX126" i="1" a="1"/>
  <c r="EX126" i="1" s="1"/>
  <c r="DE126" i="1" a="1"/>
  <c r="DE126" i="1" s="1"/>
  <c r="DT126" i="1" a="1"/>
  <c r="DT126" i="1" s="1"/>
  <c r="CA126" i="1" a="1"/>
  <c r="CA126" i="1" s="1"/>
  <c r="CP126" i="1" a="1"/>
  <c r="CP126" i="1" s="1"/>
  <c r="AW126" i="1" a="1"/>
  <c r="AW126" i="1" s="1"/>
  <c r="BL126" i="1" a="1"/>
  <c r="BL126" i="1" s="1"/>
  <c r="S126" i="1" a="1"/>
  <c r="S126" i="1" s="1"/>
  <c r="AH126" i="1" a="1"/>
  <c r="AH126" i="1" s="1"/>
  <c r="GA125" i="1"/>
  <c r="GB125" i="1"/>
  <c r="FI126" i="1"/>
  <c r="FX126" i="1"/>
  <c r="DA126" i="1"/>
  <c r="DP126" i="1"/>
  <c r="ET126" i="1"/>
  <c r="EE126" i="1"/>
  <c r="O126" i="1"/>
  <c r="BH126" i="1"/>
  <c r="AD126" i="1"/>
  <c r="BW126" i="1"/>
  <c r="AS126" i="1"/>
  <c r="CL126" i="1"/>
  <c r="FS126" i="1"/>
  <c r="FT126" i="1" s="1" a="1"/>
  <c r="FT126" i="1" s="1"/>
  <c r="FJ126" i="1"/>
  <c r="FB126" i="1"/>
  <c r="ES126" i="1"/>
  <c r="EK126" i="1"/>
  <c r="EB126" i="1"/>
  <c r="DK126" i="1"/>
  <c r="DL126" i="1" s="1" a="1"/>
  <c r="DL126" i="1" s="1"/>
  <c r="DB126" i="1"/>
  <c r="CT126" i="1"/>
  <c r="CK126" i="1"/>
  <c r="CC126" i="1"/>
  <c r="BT126" i="1"/>
  <c r="BC126" i="1"/>
  <c r="BD126" i="1" s="1" a="1"/>
  <c r="BD126" i="1" s="1"/>
  <c r="AT126" i="1"/>
  <c r="AL126" i="1"/>
  <c r="V126" i="1"/>
  <c r="N126" i="1"/>
  <c r="F126" i="1"/>
  <c r="FR126" i="1"/>
  <c r="FA126" i="1"/>
  <c r="ER126" i="1"/>
  <c r="EJ126" i="1"/>
  <c r="DS126" i="1"/>
  <c r="DJ126" i="1"/>
  <c r="CS126" i="1"/>
  <c r="CJ126" i="1"/>
  <c r="CB126" i="1"/>
  <c r="BK126" i="1"/>
  <c r="BB126" i="1"/>
  <c r="AK126" i="1"/>
  <c r="AC126" i="1"/>
  <c r="U126" i="1"/>
  <c r="M126" i="1"/>
  <c r="E126" i="1"/>
  <c r="FY126" i="1"/>
  <c r="FQ126" i="1"/>
  <c r="FH126" i="1"/>
  <c r="EZ126" i="1"/>
  <c r="EQ126" i="1"/>
  <c r="DZ126" i="1"/>
  <c r="EA126" i="1" s="1" a="1"/>
  <c r="EA126" i="1" s="1"/>
  <c r="DQ126" i="1"/>
  <c r="DI126" i="1"/>
  <c r="CZ126" i="1"/>
  <c r="CR126" i="1"/>
  <c r="CI126" i="1"/>
  <c r="BR126" i="1"/>
  <c r="BS126" i="1" s="1" a="1"/>
  <c r="BS126" i="1" s="1"/>
  <c r="BI126" i="1"/>
  <c r="BA126" i="1"/>
  <c r="AR126" i="1"/>
  <c r="AJ126" i="1"/>
  <c r="AB126" i="1"/>
  <c r="T126" i="1"/>
  <c r="L126" i="1"/>
  <c r="FP126" i="1"/>
  <c r="FG126" i="1"/>
  <c r="EY126" i="1"/>
  <c r="EH126" i="1"/>
  <c r="DY126" i="1"/>
  <c r="DH126" i="1"/>
  <c r="CY126" i="1"/>
  <c r="CQ126" i="1"/>
  <c r="BZ126" i="1"/>
  <c r="BQ126" i="1"/>
  <c r="AZ126" i="1"/>
  <c r="AQ126" i="1"/>
  <c r="AI126" i="1"/>
  <c r="AA126" i="1"/>
  <c r="C126" i="1"/>
  <c r="FW126" i="1"/>
  <c r="FO126" i="1"/>
  <c r="FF126" i="1"/>
  <c r="EO126" i="1"/>
  <c r="EP126" i="1" s="1" a="1"/>
  <c r="EP126" i="1" s="1"/>
  <c r="EF126" i="1"/>
  <c r="DX126" i="1"/>
  <c r="DO126" i="1"/>
  <c r="DG126" i="1"/>
  <c r="CX126" i="1"/>
  <c r="CG126" i="1"/>
  <c r="CH126" i="1" s="1" a="1"/>
  <c r="CH126" i="1" s="1"/>
  <c r="BX126" i="1"/>
  <c r="BP126" i="1"/>
  <c r="BG126" i="1"/>
  <c r="AY126" i="1"/>
  <c r="AP126" i="1"/>
  <c r="R126" i="1"/>
  <c r="J126" i="1"/>
  <c r="K126" i="1" s="1" a="1"/>
  <c r="K126" i="1" s="1"/>
  <c r="FV126" i="1"/>
  <c r="FN126" i="1"/>
  <c r="EW126" i="1"/>
  <c r="EN126" i="1"/>
  <c r="DW126" i="1"/>
  <c r="DN126" i="1"/>
  <c r="DF126" i="1"/>
  <c r="CO126" i="1"/>
  <c r="CF126" i="1"/>
  <c r="BO126" i="1"/>
  <c r="BF126" i="1"/>
  <c r="AX126" i="1"/>
  <c r="AG126" i="1"/>
  <c r="Y126" i="1"/>
  <c r="Z126" i="1" s="1" a="1"/>
  <c r="Z126" i="1" s="1"/>
  <c r="Q126" i="1"/>
  <c r="AU126" i="1" s="1"/>
  <c r="BY126" i="1" s="1"/>
  <c r="DC126" i="1" s="1"/>
  <c r="EG126" i="1" s="1"/>
  <c r="FK126" i="1" s="1"/>
  <c r="I126" i="1"/>
  <c r="FU126" i="1"/>
  <c r="FD126" i="1"/>
  <c r="FE126" i="1" s="1" a="1"/>
  <c r="FE126" i="1" s="1"/>
  <c r="EU126" i="1"/>
  <c r="EM126" i="1"/>
  <c r="ED126" i="1"/>
  <c r="DV126" i="1"/>
  <c r="DM126" i="1"/>
  <c r="CV126" i="1"/>
  <c r="CW126" i="1" s="1" a="1"/>
  <c r="CW126" i="1" s="1"/>
  <c r="CM126" i="1"/>
  <c r="CE126" i="1"/>
  <c r="BV126" i="1"/>
  <c r="BN126" i="1"/>
  <c r="BE126" i="1"/>
  <c r="AN126" i="1"/>
  <c r="AO126" i="1" s="1" a="1"/>
  <c r="AO126" i="1" s="1"/>
  <c r="AF126" i="1"/>
  <c r="BJ126" i="1" s="1"/>
  <c r="CN126" i="1" s="1"/>
  <c r="DR126" i="1" s="1"/>
  <c r="EV126" i="1" s="1"/>
  <c r="X126" i="1"/>
  <c r="P126" i="1"/>
  <c r="H126" i="1"/>
  <c r="FL126" i="1"/>
  <c r="FC126" i="1"/>
  <c r="EL126" i="1"/>
  <c r="EC126" i="1"/>
  <c r="DU126" i="1"/>
  <c r="DD126" i="1"/>
  <c r="CU126" i="1"/>
  <c r="CD126" i="1"/>
  <c r="BU126" i="1"/>
  <c r="BM126" i="1"/>
  <c r="AV126" i="1"/>
  <c r="AM126" i="1"/>
  <c r="AE126" i="1"/>
  <c r="W126" i="1"/>
  <c r="G126" i="1"/>
  <c r="GD125" i="1"/>
  <c r="GC125" i="1"/>
  <c r="FZ125" i="1"/>
  <c r="B127" i="1"/>
  <c r="D127" i="1" s="1" a="1"/>
  <c r="D127" i="1" s="1"/>
  <c r="A126" i="1"/>
  <c r="DA10" i="1" l="1"/>
  <c r="DD10" i="1"/>
  <c r="CV10" i="1"/>
  <c r="DC10" i="1"/>
  <c r="CK10" i="1"/>
  <c r="CJ10" i="1"/>
  <c r="EI127" i="1" a="1"/>
  <c r="EI127" i="1" s="1"/>
  <c r="FM127" i="1" a="1"/>
  <c r="FM127" i="1" s="1"/>
  <c r="EX127" i="1" a="1"/>
  <c r="EX127" i="1" s="1"/>
  <c r="DE127" i="1" a="1"/>
  <c r="DE127" i="1" s="1"/>
  <c r="DT127" i="1" a="1"/>
  <c r="DT127" i="1" s="1"/>
  <c r="CA127" i="1" a="1"/>
  <c r="CA127" i="1" s="1"/>
  <c r="CP127" i="1" a="1"/>
  <c r="CP127" i="1" s="1"/>
  <c r="AW127" i="1" a="1"/>
  <c r="AW127" i="1" s="1"/>
  <c r="BL127" i="1" a="1"/>
  <c r="BL127" i="1" s="1"/>
  <c r="S127" i="1" a="1"/>
  <c r="S127" i="1" s="1"/>
  <c r="AH127" i="1" a="1"/>
  <c r="AH127" i="1" s="1"/>
  <c r="GA126" i="1"/>
  <c r="GB126" i="1"/>
  <c r="FI127" i="1"/>
  <c r="FX127" i="1"/>
  <c r="ET127" i="1"/>
  <c r="DA127" i="1"/>
  <c r="DP127" i="1"/>
  <c r="EE127" i="1"/>
  <c r="BH127" i="1"/>
  <c r="AD127" i="1"/>
  <c r="O127" i="1"/>
  <c r="BW127" i="1"/>
  <c r="AS127" i="1"/>
  <c r="CL127" i="1"/>
  <c r="FY127" i="1"/>
  <c r="FQ127" i="1"/>
  <c r="FH127" i="1"/>
  <c r="EZ127" i="1"/>
  <c r="EQ127" i="1"/>
  <c r="DZ127" i="1"/>
  <c r="EA127" i="1" s="1" a="1"/>
  <c r="EA127" i="1" s="1"/>
  <c r="DQ127" i="1"/>
  <c r="DI127" i="1"/>
  <c r="CZ127" i="1"/>
  <c r="CR127" i="1"/>
  <c r="CI127" i="1"/>
  <c r="BR127" i="1"/>
  <c r="BS127" i="1" s="1" a="1"/>
  <c r="BS127" i="1" s="1"/>
  <c r="BI127" i="1"/>
  <c r="BA127" i="1"/>
  <c r="AR127" i="1"/>
  <c r="AJ127" i="1"/>
  <c r="AB127" i="1"/>
  <c r="T127" i="1"/>
  <c r="L127" i="1"/>
  <c r="FP127" i="1"/>
  <c r="FG127" i="1"/>
  <c r="EY127" i="1"/>
  <c r="EH127" i="1"/>
  <c r="DY127" i="1"/>
  <c r="DH127" i="1"/>
  <c r="CY127" i="1"/>
  <c r="CQ127" i="1"/>
  <c r="BZ127" i="1"/>
  <c r="BQ127" i="1"/>
  <c r="AZ127" i="1"/>
  <c r="AQ127" i="1"/>
  <c r="AI127" i="1"/>
  <c r="AA127" i="1"/>
  <c r="C127" i="1"/>
  <c r="FW127" i="1"/>
  <c r="FO127" i="1"/>
  <c r="FF127" i="1"/>
  <c r="EO127" i="1"/>
  <c r="EP127" i="1" s="1" a="1"/>
  <c r="EP127" i="1" s="1"/>
  <c r="EF127" i="1"/>
  <c r="DX127" i="1"/>
  <c r="DO127" i="1"/>
  <c r="DG127" i="1"/>
  <c r="CX127" i="1"/>
  <c r="CG127" i="1"/>
  <c r="CH127" i="1" s="1" a="1"/>
  <c r="CH127" i="1" s="1"/>
  <c r="BX127" i="1"/>
  <c r="BP127" i="1"/>
  <c r="BG127" i="1"/>
  <c r="AY127" i="1"/>
  <c r="AP127" i="1"/>
  <c r="R127" i="1"/>
  <c r="J127" i="1"/>
  <c r="K127" i="1" s="1" a="1"/>
  <c r="K127" i="1" s="1"/>
  <c r="FV127" i="1"/>
  <c r="FN127" i="1"/>
  <c r="EW127" i="1"/>
  <c r="EN127" i="1"/>
  <c r="DW127" i="1"/>
  <c r="DN127" i="1"/>
  <c r="DF127" i="1"/>
  <c r="CO127" i="1"/>
  <c r="CF127" i="1"/>
  <c r="BO127" i="1"/>
  <c r="BF127" i="1"/>
  <c r="AX127" i="1"/>
  <c r="AG127" i="1"/>
  <c r="Y127" i="1"/>
  <c r="Z127" i="1" s="1" a="1"/>
  <c r="Z127" i="1" s="1"/>
  <c r="Q127" i="1"/>
  <c r="AU127" i="1" s="1"/>
  <c r="BY127" i="1" s="1"/>
  <c r="DC127" i="1" s="1"/>
  <c r="EG127" i="1" s="1"/>
  <c r="FK127" i="1" s="1"/>
  <c r="I127" i="1"/>
  <c r="FU127" i="1"/>
  <c r="FD127" i="1"/>
  <c r="FE127" i="1" s="1" a="1"/>
  <c r="FE127" i="1" s="1"/>
  <c r="EU127" i="1"/>
  <c r="EM127" i="1"/>
  <c r="ED127" i="1"/>
  <c r="DV127" i="1"/>
  <c r="DM127" i="1"/>
  <c r="CV127" i="1"/>
  <c r="CW127" i="1" s="1" a="1"/>
  <c r="CW127" i="1" s="1"/>
  <c r="CM127" i="1"/>
  <c r="CE127" i="1"/>
  <c r="BV127" i="1"/>
  <c r="BN127" i="1"/>
  <c r="BE127" i="1"/>
  <c r="AN127" i="1"/>
  <c r="AO127" i="1" s="1" a="1"/>
  <c r="AO127" i="1" s="1"/>
  <c r="AF127" i="1"/>
  <c r="BJ127" i="1" s="1"/>
  <c r="CN127" i="1" s="1"/>
  <c r="DR127" i="1" s="1"/>
  <c r="EV127" i="1" s="1"/>
  <c r="X127" i="1"/>
  <c r="P127" i="1"/>
  <c r="H127" i="1"/>
  <c r="FL127" i="1"/>
  <c r="FC127" i="1"/>
  <c r="EL127" i="1"/>
  <c r="EC127" i="1"/>
  <c r="DU127" i="1"/>
  <c r="DD127" i="1"/>
  <c r="CU127" i="1"/>
  <c r="CD127" i="1"/>
  <c r="BU127" i="1"/>
  <c r="BM127" i="1"/>
  <c r="AV127" i="1"/>
  <c r="AM127" i="1"/>
  <c r="AE127" i="1"/>
  <c r="W127" i="1"/>
  <c r="G127" i="1"/>
  <c r="FS127" i="1"/>
  <c r="FT127" i="1" s="1" a="1"/>
  <c r="FT127" i="1" s="1"/>
  <c r="FJ127" i="1"/>
  <c r="FB127" i="1"/>
  <c r="ES127" i="1"/>
  <c r="EK127" i="1"/>
  <c r="EB127" i="1"/>
  <c r="DK127" i="1"/>
  <c r="DL127" i="1" s="1" a="1"/>
  <c r="DL127" i="1" s="1"/>
  <c r="DB127" i="1"/>
  <c r="CT127" i="1"/>
  <c r="CK127" i="1"/>
  <c r="CC127" i="1"/>
  <c r="BT127" i="1"/>
  <c r="BC127" i="1"/>
  <c r="BD127" i="1" s="1" a="1"/>
  <c r="BD127" i="1" s="1"/>
  <c r="AT127" i="1"/>
  <c r="AL127" i="1"/>
  <c r="V127" i="1"/>
  <c r="N127" i="1"/>
  <c r="F127" i="1"/>
  <c r="FR127" i="1"/>
  <c r="FA127" i="1"/>
  <c r="ER127" i="1"/>
  <c r="EJ127" i="1"/>
  <c r="DS127" i="1"/>
  <c r="DJ127" i="1"/>
  <c r="CS127" i="1"/>
  <c r="CJ127" i="1"/>
  <c r="CB127" i="1"/>
  <c r="BK127" i="1"/>
  <c r="BB127" i="1"/>
  <c r="AK127" i="1"/>
  <c r="AC127" i="1"/>
  <c r="U127" i="1"/>
  <c r="M127" i="1"/>
  <c r="E127" i="1"/>
  <c r="GD126" i="1"/>
  <c r="GC126" i="1"/>
  <c r="FZ126" i="1"/>
  <c r="B128" i="1"/>
  <c r="D128" i="1" s="1" a="1"/>
  <c r="D128" i="1" s="1"/>
  <c r="A127" i="1"/>
  <c r="CW10" i="1" l="1" a="1"/>
  <c r="CW10" i="1" s="1"/>
  <c r="CX10" i="1" s="1"/>
  <c r="DE10" i="1" a="1"/>
  <c r="DE10" i="1" s="1"/>
  <c r="DF10" i="1" s="1"/>
  <c r="EI128" i="1" a="1"/>
  <c r="EI128" i="1" s="1"/>
  <c r="FM128" i="1" a="1"/>
  <c r="FM128" i="1" s="1"/>
  <c r="EX128" i="1" a="1"/>
  <c r="EX128" i="1" s="1"/>
  <c r="DE128" i="1" a="1"/>
  <c r="DE128" i="1" s="1"/>
  <c r="DT128" i="1" a="1"/>
  <c r="DT128" i="1" s="1"/>
  <c r="CA128" i="1" a="1"/>
  <c r="CA128" i="1" s="1"/>
  <c r="CP128" i="1" a="1"/>
  <c r="CP128" i="1" s="1"/>
  <c r="AW128" i="1" a="1"/>
  <c r="AW128" i="1" s="1"/>
  <c r="BL128" i="1" a="1"/>
  <c r="BL128" i="1" s="1"/>
  <c r="S128" i="1" a="1"/>
  <c r="S128" i="1" s="1"/>
  <c r="AH128" i="1" a="1"/>
  <c r="AH128" i="1" s="1"/>
  <c r="GA127" i="1"/>
  <c r="GB127" i="1"/>
  <c r="FI128" i="1"/>
  <c r="FX128" i="1"/>
  <c r="ET128" i="1"/>
  <c r="DP128" i="1"/>
  <c r="DA128" i="1"/>
  <c r="AD128" i="1"/>
  <c r="EE128" i="1"/>
  <c r="BW128" i="1"/>
  <c r="BH128" i="1"/>
  <c r="AS128" i="1"/>
  <c r="CL128" i="1"/>
  <c r="O128" i="1"/>
  <c r="GD127" i="1"/>
  <c r="GC127" i="1"/>
  <c r="FZ127" i="1"/>
  <c r="FW128" i="1"/>
  <c r="FO128" i="1"/>
  <c r="FF128" i="1"/>
  <c r="EO128" i="1"/>
  <c r="EP128" i="1" s="1" a="1"/>
  <c r="EP128" i="1" s="1"/>
  <c r="EF128" i="1"/>
  <c r="DX128" i="1"/>
  <c r="DO128" i="1"/>
  <c r="DG128" i="1"/>
  <c r="CX128" i="1"/>
  <c r="CG128" i="1"/>
  <c r="CH128" i="1" s="1" a="1"/>
  <c r="CH128" i="1" s="1"/>
  <c r="BX128" i="1"/>
  <c r="BP128" i="1"/>
  <c r="BG128" i="1"/>
  <c r="AY128" i="1"/>
  <c r="AP128" i="1"/>
  <c r="R128" i="1"/>
  <c r="J128" i="1"/>
  <c r="K128" i="1" s="1" a="1"/>
  <c r="K128" i="1" s="1"/>
  <c r="FV128" i="1"/>
  <c r="FN128" i="1"/>
  <c r="EW128" i="1"/>
  <c r="EN128" i="1"/>
  <c r="DW128" i="1"/>
  <c r="DN128" i="1"/>
  <c r="DF128" i="1"/>
  <c r="CO128" i="1"/>
  <c r="CF128" i="1"/>
  <c r="BO128" i="1"/>
  <c r="BF128" i="1"/>
  <c r="AX128" i="1"/>
  <c r="AG128" i="1"/>
  <c r="Y128" i="1"/>
  <c r="Z128" i="1" s="1" a="1"/>
  <c r="Z128" i="1" s="1"/>
  <c r="Q128" i="1"/>
  <c r="AU128" i="1" s="1"/>
  <c r="BY128" i="1" s="1"/>
  <c r="DC128" i="1" s="1"/>
  <c r="EG128" i="1" s="1"/>
  <c r="FK128" i="1" s="1"/>
  <c r="I128" i="1"/>
  <c r="FU128" i="1"/>
  <c r="FD128" i="1"/>
  <c r="FE128" i="1" s="1" a="1"/>
  <c r="FE128" i="1" s="1"/>
  <c r="EU128" i="1"/>
  <c r="EM128" i="1"/>
  <c r="ED128" i="1"/>
  <c r="DV128" i="1"/>
  <c r="DM128" i="1"/>
  <c r="CV128" i="1"/>
  <c r="CW128" i="1" s="1" a="1"/>
  <c r="CW128" i="1" s="1"/>
  <c r="CM128" i="1"/>
  <c r="CE128" i="1"/>
  <c r="BV128" i="1"/>
  <c r="BN128" i="1"/>
  <c r="BE128" i="1"/>
  <c r="AN128" i="1"/>
  <c r="AO128" i="1" s="1" a="1"/>
  <c r="AO128" i="1" s="1"/>
  <c r="AF128" i="1"/>
  <c r="BJ128" i="1" s="1"/>
  <c r="CN128" i="1" s="1"/>
  <c r="DR128" i="1" s="1"/>
  <c r="EV128" i="1" s="1"/>
  <c r="X128" i="1"/>
  <c r="P128" i="1"/>
  <c r="H128" i="1"/>
  <c r="FL128" i="1"/>
  <c r="FC128" i="1"/>
  <c r="EL128" i="1"/>
  <c r="EC128" i="1"/>
  <c r="DU128" i="1"/>
  <c r="DD128" i="1"/>
  <c r="CU128" i="1"/>
  <c r="CD128" i="1"/>
  <c r="BU128" i="1"/>
  <c r="BM128" i="1"/>
  <c r="AV128" i="1"/>
  <c r="AM128" i="1"/>
  <c r="AE128" i="1"/>
  <c r="W128" i="1"/>
  <c r="G128" i="1"/>
  <c r="FS128" i="1"/>
  <c r="FT128" i="1" s="1" a="1"/>
  <c r="FT128" i="1" s="1"/>
  <c r="FJ128" i="1"/>
  <c r="FB128" i="1"/>
  <c r="ES128" i="1"/>
  <c r="EK128" i="1"/>
  <c r="EB128" i="1"/>
  <c r="DK128" i="1"/>
  <c r="DL128" i="1" s="1" a="1"/>
  <c r="DL128" i="1" s="1"/>
  <c r="DB128" i="1"/>
  <c r="CT128" i="1"/>
  <c r="CK128" i="1"/>
  <c r="CC128" i="1"/>
  <c r="BT128" i="1"/>
  <c r="BC128" i="1"/>
  <c r="BD128" i="1" s="1" a="1"/>
  <c r="BD128" i="1" s="1"/>
  <c r="AT128" i="1"/>
  <c r="AL128" i="1"/>
  <c r="V128" i="1"/>
  <c r="N128" i="1"/>
  <c r="F128" i="1"/>
  <c r="FR128" i="1"/>
  <c r="FA128" i="1"/>
  <c r="ER128" i="1"/>
  <c r="EJ128" i="1"/>
  <c r="DS128" i="1"/>
  <c r="DJ128" i="1"/>
  <c r="CS128" i="1"/>
  <c r="CJ128" i="1"/>
  <c r="CB128" i="1"/>
  <c r="BK128" i="1"/>
  <c r="BB128" i="1"/>
  <c r="AK128" i="1"/>
  <c r="AC128" i="1"/>
  <c r="U128" i="1"/>
  <c r="M128" i="1"/>
  <c r="E128" i="1"/>
  <c r="FY128" i="1"/>
  <c r="FQ128" i="1"/>
  <c r="FH128" i="1"/>
  <c r="EZ128" i="1"/>
  <c r="EQ128" i="1"/>
  <c r="DZ128" i="1"/>
  <c r="EA128" i="1" s="1" a="1"/>
  <c r="EA128" i="1" s="1"/>
  <c r="DQ128" i="1"/>
  <c r="DI128" i="1"/>
  <c r="CZ128" i="1"/>
  <c r="CR128" i="1"/>
  <c r="CI128" i="1"/>
  <c r="BR128" i="1"/>
  <c r="BS128" i="1" s="1" a="1"/>
  <c r="BS128" i="1" s="1"/>
  <c r="BI128" i="1"/>
  <c r="BA128" i="1"/>
  <c r="AR128" i="1"/>
  <c r="AJ128" i="1"/>
  <c r="AB128" i="1"/>
  <c r="T128" i="1"/>
  <c r="L128" i="1"/>
  <c r="FP128" i="1"/>
  <c r="FG128" i="1"/>
  <c r="EY128" i="1"/>
  <c r="EH128" i="1"/>
  <c r="DY128" i="1"/>
  <c r="DH128" i="1"/>
  <c r="CY128" i="1"/>
  <c r="CQ128" i="1"/>
  <c r="BZ128" i="1"/>
  <c r="BQ128" i="1"/>
  <c r="AZ128" i="1"/>
  <c r="AQ128" i="1"/>
  <c r="AI128" i="1"/>
  <c r="AA128" i="1"/>
  <c r="C128" i="1"/>
  <c r="B129" i="1"/>
  <c r="D129" i="1" s="1" a="1"/>
  <c r="D129" i="1" s="1"/>
  <c r="A128" i="1"/>
  <c r="CY10" i="1" l="1"/>
  <c r="CZ10" i="1"/>
  <c r="DG10" i="1"/>
  <c r="EI129" i="1" a="1"/>
  <c r="EI129" i="1" s="1"/>
  <c r="FM129" i="1" a="1"/>
  <c r="FM129" i="1" s="1"/>
  <c r="EX129" i="1" a="1"/>
  <c r="EX129" i="1" s="1"/>
  <c r="DE129" i="1" a="1"/>
  <c r="DE129" i="1" s="1"/>
  <c r="DT129" i="1" a="1"/>
  <c r="DT129" i="1" s="1"/>
  <c r="CA129" i="1" a="1"/>
  <c r="CA129" i="1" s="1"/>
  <c r="CP129" i="1" a="1"/>
  <c r="CP129" i="1" s="1"/>
  <c r="AW129" i="1" a="1"/>
  <c r="AW129" i="1" s="1"/>
  <c r="BL129" i="1" a="1"/>
  <c r="BL129" i="1" s="1"/>
  <c r="S129" i="1" a="1"/>
  <c r="S129" i="1" s="1"/>
  <c r="AH129" i="1" a="1"/>
  <c r="AH129" i="1" s="1"/>
  <c r="GA128" i="1"/>
  <c r="GB128" i="1"/>
  <c r="FX129" i="1"/>
  <c r="ET129" i="1"/>
  <c r="DP129" i="1"/>
  <c r="EE129" i="1"/>
  <c r="DA129" i="1"/>
  <c r="FI129" i="1"/>
  <c r="AD129" i="1"/>
  <c r="BW129" i="1"/>
  <c r="AS129" i="1"/>
  <c r="CL129" i="1"/>
  <c r="O129" i="1"/>
  <c r="BH129" i="1"/>
  <c r="GC128" i="1"/>
  <c r="FZ128" i="1"/>
  <c r="GD128" i="1"/>
  <c r="FU129" i="1"/>
  <c r="FD129" i="1"/>
  <c r="FE129" i="1" s="1" a="1"/>
  <c r="FE129" i="1" s="1"/>
  <c r="EU129" i="1"/>
  <c r="EM129" i="1"/>
  <c r="ED129" i="1"/>
  <c r="DV129" i="1"/>
  <c r="DM129" i="1"/>
  <c r="CV129" i="1"/>
  <c r="CW129" i="1" s="1" a="1"/>
  <c r="CW129" i="1" s="1"/>
  <c r="CM129" i="1"/>
  <c r="CE129" i="1"/>
  <c r="BV129" i="1"/>
  <c r="BN129" i="1"/>
  <c r="BE129" i="1"/>
  <c r="AN129" i="1"/>
  <c r="AO129" i="1" s="1" a="1"/>
  <c r="AO129" i="1" s="1"/>
  <c r="AF129" i="1"/>
  <c r="BJ129" i="1" s="1"/>
  <c r="CN129" i="1" s="1"/>
  <c r="DR129" i="1" s="1"/>
  <c r="EV129" i="1" s="1"/>
  <c r="X129" i="1"/>
  <c r="P129" i="1"/>
  <c r="H129" i="1"/>
  <c r="FL129" i="1"/>
  <c r="FC129" i="1"/>
  <c r="EL129" i="1"/>
  <c r="EC129" i="1"/>
  <c r="DU129" i="1"/>
  <c r="DD129" i="1"/>
  <c r="CU129" i="1"/>
  <c r="CD129" i="1"/>
  <c r="BU129" i="1"/>
  <c r="BM129" i="1"/>
  <c r="AV129" i="1"/>
  <c r="AM129" i="1"/>
  <c r="AE129" i="1"/>
  <c r="W129" i="1"/>
  <c r="G129" i="1"/>
  <c r="FS129" i="1"/>
  <c r="FT129" i="1" s="1" a="1"/>
  <c r="FT129" i="1" s="1"/>
  <c r="FJ129" i="1"/>
  <c r="FB129" i="1"/>
  <c r="ES129" i="1"/>
  <c r="EK129" i="1"/>
  <c r="EB129" i="1"/>
  <c r="DK129" i="1"/>
  <c r="DL129" i="1" s="1" a="1"/>
  <c r="DL129" i="1" s="1"/>
  <c r="DB129" i="1"/>
  <c r="CT129" i="1"/>
  <c r="CK129" i="1"/>
  <c r="CC129" i="1"/>
  <c r="BT129" i="1"/>
  <c r="BC129" i="1"/>
  <c r="BD129" i="1" s="1" a="1"/>
  <c r="BD129" i="1" s="1"/>
  <c r="AT129" i="1"/>
  <c r="AL129" i="1"/>
  <c r="V129" i="1"/>
  <c r="N129" i="1"/>
  <c r="F129" i="1"/>
  <c r="FR129" i="1"/>
  <c r="FA129" i="1"/>
  <c r="ER129" i="1"/>
  <c r="EJ129" i="1"/>
  <c r="DS129" i="1"/>
  <c r="DJ129" i="1"/>
  <c r="CS129" i="1"/>
  <c r="CJ129" i="1"/>
  <c r="CB129" i="1"/>
  <c r="BK129" i="1"/>
  <c r="BB129" i="1"/>
  <c r="AK129" i="1"/>
  <c r="AC129" i="1"/>
  <c r="U129" i="1"/>
  <c r="M129" i="1"/>
  <c r="E129" i="1"/>
  <c r="FY129" i="1"/>
  <c r="FQ129" i="1"/>
  <c r="FH129" i="1"/>
  <c r="EZ129" i="1"/>
  <c r="EQ129" i="1"/>
  <c r="DZ129" i="1"/>
  <c r="EA129" i="1" s="1" a="1"/>
  <c r="EA129" i="1" s="1"/>
  <c r="DQ129" i="1"/>
  <c r="DI129" i="1"/>
  <c r="CZ129" i="1"/>
  <c r="CR129" i="1"/>
  <c r="CI129" i="1"/>
  <c r="BR129" i="1"/>
  <c r="BS129" i="1" s="1" a="1"/>
  <c r="BS129" i="1" s="1"/>
  <c r="BI129" i="1"/>
  <c r="BA129" i="1"/>
  <c r="AR129" i="1"/>
  <c r="AJ129" i="1"/>
  <c r="AB129" i="1"/>
  <c r="T129" i="1"/>
  <c r="L129" i="1"/>
  <c r="FP129" i="1"/>
  <c r="FG129" i="1"/>
  <c r="EY129" i="1"/>
  <c r="EH129" i="1"/>
  <c r="DY129" i="1"/>
  <c r="DH129" i="1"/>
  <c r="CY129" i="1"/>
  <c r="CQ129" i="1"/>
  <c r="BZ129" i="1"/>
  <c r="BQ129" i="1"/>
  <c r="AZ129" i="1"/>
  <c r="AQ129" i="1"/>
  <c r="AI129" i="1"/>
  <c r="AA129" i="1"/>
  <c r="C129" i="1"/>
  <c r="FW129" i="1"/>
  <c r="FO129" i="1"/>
  <c r="FF129" i="1"/>
  <c r="EO129" i="1"/>
  <c r="EP129" i="1" s="1" a="1"/>
  <c r="EP129" i="1" s="1"/>
  <c r="EF129" i="1"/>
  <c r="DX129" i="1"/>
  <c r="DO129" i="1"/>
  <c r="DG129" i="1"/>
  <c r="CX129" i="1"/>
  <c r="CG129" i="1"/>
  <c r="CH129" i="1" s="1" a="1"/>
  <c r="CH129" i="1" s="1"/>
  <c r="BX129" i="1"/>
  <c r="BP129" i="1"/>
  <c r="BG129" i="1"/>
  <c r="AY129" i="1"/>
  <c r="AP129" i="1"/>
  <c r="R129" i="1"/>
  <c r="J129" i="1"/>
  <c r="K129" i="1" s="1" a="1"/>
  <c r="K129" i="1" s="1"/>
  <c r="FV129" i="1"/>
  <c r="FN129" i="1"/>
  <c r="EW129" i="1"/>
  <c r="EN129" i="1"/>
  <c r="DW129" i="1"/>
  <c r="DN129" i="1"/>
  <c r="DF129" i="1"/>
  <c r="CO129" i="1"/>
  <c r="CF129" i="1"/>
  <c r="BO129" i="1"/>
  <c r="BF129" i="1"/>
  <c r="AX129" i="1"/>
  <c r="AG129" i="1"/>
  <c r="Y129" i="1"/>
  <c r="Z129" i="1" s="1" a="1"/>
  <c r="Z129" i="1" s="1"/>
  <c r="Q129" i="1"/>
  <c r="AU129" i="1" s="1"/>
  <c r="BY129" i="1" s="1"/>
  <c r="DC129" i="1" s="1"/>
  <c r="EG129" i="1" s="1"/>
  <c r="FK129" i="1" s="1"/>
  <c r="I129" i="1"/>
  <c r="B130" i="1"/>
  <c r="D130" i="1" s="1" a="1"/>
  <c r="D130" i="1" s="1"/>
  <c r="A129" i="1"/>
  <c r="DP10" i="1" l="1"/>
  <c r="DS10" i="1"/>
  <c r="DK10" i="1"/>
  <c r="DR10" i="1"/>
  <c r="EI130" i="1" a="1"/>
  <c r="EI130" i="1" s="1"/>
  <c r="FM130" i="1" a="1"/>
  <c r="FM130" i="1" s="1"/>
  <c r="EX130" i="1" a="1"/>
  <c r="EX130" i="1" s="1"/>
  <c r="DE130" i="1" a="1"/>
  <c r="DE130" i="1" s="1"/>
  <c r="DT130" i="1" a="1"/>
  <c r="DT130" i="1" s="1"/>
  <c r="CA130" i="1" a="1"/>
  <c r="CA130" i="1" s="1"/>
  <c r="CP130" i="1" a="1"/>
  <c r="CP130" i="1" s="1"/>
  <c r="AW130" i="1" a="1"/>
  <c r="AW130" i="1" s="1"/>
  <c r="BL130" i="1" a="1"/>
  <c r="BL130" i="1" s="1"/>
  <c r="S130" i="1" a="1"/>
  <c r="S130" i="1" s="1"/>
  <c r="AH130" i="1" a="1"/>
  <c r="AH130" i="1" s="1"/>
  <c r="GA129" i="1"/>
  <c r="GB129" i="1"/>
  <c r="FX130" i="1"/>
  <c r="ET130" i="1"/>
  <c r="FI130" i="1"/>
  <c r="DP130" i="1"/>
  <c r="EE130" i="1"/>
  <c r="BW130" i="1"/>
  <c r="AS130" i="1"/>
  <c r="CL130" i="1"/>
  <c r="O130" i="1"/>
  <c r="BH130" i="1"/>
  <c r="DA130" i="1"/>
  <c r="AD130" i="1"/>
  <c r="FS130" i="1"/>
  <c r="FT130" i="1" s="1" a="1"/>
  <c r="FT130" i="1" s="1"/>
  <c r="FJ130" i="1"/>
  <c r="FB130" i="1"/>
  <c r="ES130" i="1"/>
  <c r="EK130" i="1"/>
  <c r="EB130" i="1"/>
  <c r="DK130" i="1"/>
  <c r="DL130" i="1" s="1" a="1"/>
  <c r="DL130" i="1" s="1"/>
  <c r="DB130" i="1"/>
  <c r="CT130" i="1"/>
  <c r="CK130" i="1"/>
  <c r="CC130" i="1"/>
  <c r="BT130" i="1"/>
  <c r="BC130" i="1"/>
  <c r="BD130" i="1" s="1" a="1"/>
  <c r="BD130" i="1" s="1"/>
  <c r="AT130" i="1"/>
  <c r="AL130" i="1"/>
  <c r="V130" i="1"/>
  <c r="N130" i="1"/>
  <c r="F130" i="1"/>
  <c r="FR130" i="1"/>
  <c r="FA130" i="1"/>
  <c r="ER130" i="1"/>
  <c r="EJ130" i="1"/>
  <c r="DS130" i="1"/>
  <c r="DJ130" i="1"/>
  <c r="CS130" i="1"/>
  <c r="CJ130" i="1"/>
  <c r="CB130" i="1"/>
  <c r="BK130" i="1"/>
  <c r="BB130" i="1"/>
  <c r="AK130" i="1"/>
  <c r="AC130" i="1"/>
  <c r="U130" i="1"/>
  <c r="M130" i="1"/>
  <c r="E130" i="1"/>
  <c r="FY130" i="1"/>
  <c r="FQ130" i="1"/>
  <c r="FH130" i="1"/>
  <c r="EZ130" i="1"/>
  <c r="EQ130" i="1"/>
  <c r="DZ130" i="1"/>
  <c r="EA130" i="1" s="1" a="1"/>
  <c r="EA130" i="1" s="1"/>
  <c r="DQ130" i="1"/>
  <c r="DI130" i="1"/>
  <c r="CZ130" i="1"/>
  <c r="CR130" i="1"/>
  <c r="CI130" i="1"/>
  <c r="BR130" i="1"/>
  <c r="BS130" i="1" s="1" a="1"/>
  <c r="BS130" i="1" s="1"/>
  <c r="BI130" i="1"/>
  <c r="BA130" i="1"/>
  <c r="AR130" i="1"/>
  <c r="AJ130" i="1"/>
  <c r="AB130" i="1"/>
  <c r="T130" i="1"/>
  <c r="L130" i="1"/>
  <c r="FP130" i="1"/>
  <c r="FG130" i="1"/>
  <c r="EY130" i="1"/>
  <c r="EH130" i="1"/>
  <c r="DY130" i="1"/>
  <c r="DH130" i="1"/>
  <c r="CY130" i="1"/>
  <c r="CQ130" i="1"/>
  <c r="BZ130" i="1"/>
  <c r="BQ130" i="1"/>
  <c r="AZ130" i="1"/>
  <c r="AQ130" i="1"/>
  <c r="AI130" i="1"/>
  <c r="AA130" i="1"/>
  <c r="C130" i="1"/>
  <c r="FW130" i="1"/>
  <c r="FO130" i="1"/>
  <c r="FF130" i="1"/>
  <c r="EO130" i="1"/>
  <c r="EP130" i="1" s="1" a="1"/>
  <c r="EP130" i="1" s="1"/>
  <c r="EF130" i="1"/>
  <c r="DX130" i="1"/>
  <c r="DO130" i="1"/>
  <c r="DG130" i="1"/>
  <c r="CX130" i="1"/>
  <c r="CG130" i="1"/>
  <c r="CH130" i="1" s="1" a="1"/>
  <c r="CH130" i="1" s="1"/>
  <c r="BX130" i="1"/>
  <c r="BP130" i="1"/>
  <c r="BG130" i="1"/>
  <c r="AY130" i="1"/>
  <c r="AP130" i="1"/>
  <c r="R130" i="1"/>
  <c r="J130" i="1"/>
  <c r="K130" i="1" s="1" a="1"/>
  <c r="K130" i="1" s="1"/>
  <c r="FV130" i="1"/>
  <c r="FN130" i="1"/>
  <c r="EW130" i="1"/>
  <c r="EN130" i="1"/>
  <c r="DW130" i="1"/>
  <c r="DN130" i="1"/>
  <c r="DF130" i="1"/>
  <c r="CO130" i="1"/>
  <c r="CF130" i="1"/>
  <c r="BO130" i="1"/>
  <c r="BF130" i="1"/>
  <c r="AX130" i="1"/>
  <c r="AG130" i="1"/>
  <c r="Y130" i="1"/>
  <c r="Z130" i="1" s="1" a="1"/>
  <c r="Z130" i="1" s="1"/>
  <c r="Q130" i="1"/>
  <c r="AU130" i="1" s="1"/>
  <c r="BY130" i="1" s="1"/>
  <c r="DC130" i="1" s="1"/>
  <c r="EG130" i="1" s="1"/>
  <c r="FK130" i="1" s="1"/>
  <c r="I130" i="1"/>
  <c r="FU130" i="1"/>
  <c r="FD130" i="1"/>
  <c r="FE130" i="1" s="1" a="1"/>
  <c r="FE130" i="1" s="1"/>
  <c r="EU130" i="1"/>
  <c r="EM130" i="1"/>
  <c r="ED130" i="1"/>
  <c r="DV130" i="1"/>
  <c r="DM130" i="1"/>
  <c r="CV130" i="1"/>
  <c r="CW130" i="1" s="1" a="1"/>
  <c r="CW130" i="1" s="1"/>
  <c r="CM130" i="1"/>
  <c r="CE130" i="1"/>
  <c r="BV130" i="1"/>
  <c r="BN130" i="1"/>
  <c r="BE130" i="1"/>
  <c r="AN130" i="1"/>
  <c r="AO130" i="1" s="1" a="1"/>
  <c r="AO130" i="1" s="1"/>
  <c r="AF130" i="1"/>
  <c r="BJ130" i="1" s="1"/>
  <c r="CN130" i="1" s="1"/>
  <c r="DR130" i="1" s="1"/>
  <c r="EV130" i="1" s="1"/>
  <c r="X130" i="1"/>
  <c r="P130" i="1"/>
  <c r="H130" i="1"/>
  <c r="FL130" i="1"/>
  <c r="FC130" i="1"/>
  <c r="EL130" i="1"/>
  <c r="EC130" i="1"/>
  <c r="DU130" i="1"/>
  <c r="DD130" i="1"/>
  <c r="CU130" i="1"/>
  <c r="CD130" i="1"/>
  <c r="BU130" i="1"/>
  <c r="BM130" i="1"/>
  <c r="AV130" i="1"/>
  <c r="AM130" i="1"/>
  <c r="AE130" i="1"/>
  <c r="W130" i="1"/>
  <c r="G130" i="1"/>
  <c r="GC129" i="1"/>
  <c r="FZ129" i="1"/>
  <c r="GD129" i="1"/>
  <c r="B131" i="1"/>
  <c r="D131" i="1" s="1" a="1"/>
  <c r="D131" i="1" s="1"/>
  <c r="A130" i="1"/>
  <c r="DL10" i="1" l="1" a="1"/>
  <c r="DL10" i="1" s="1"/>
  <c r="DM10" i="1" s="1"/>
  <c r="DT10" i="1" a="1"/>
  <c r="DT10" i="1" s="1"/>
  <c r="DU10" i="1" s="1"/>
  <c r="DV10" i="1" s="1"/>
  <c r="EI131" i="1" a="1"/>
  <c r="EI131" i="1" s="1"/>
  <c r="FM131" i="1" a="1"/>
  <c r="FM131" i="1" s="1"/>
  <c r="EX131" i="1" a="1"/>
  <c r="EX131" i="1" s="1"/>
  <c r="DE131" i="1" a="1"/>
  <c r="DE131" i="1" s="1"/>
  <c r="DT131" i="1" a="1"/>
  <c r="DT131" i="1" s="1"/>
  <c r="CA131" i="1" a="1"/>
  <c r="CA131" i="1" s="1"/>
  <c r="CP131" i="1" a="1"/>
  <c r="CP131" i="1" s="1"/>
  <c r="AW131" i="1" a="1"/>
  <c r="AW131" i="1" s="1"/>
  <c r="BL131" i="1" a="1"/>
  <c r="BL131" i="1" s="1"/>
  <c r="S131" i="1" a="1"/>
  <c r="S131" i="1" s="1"/>
  <c r="AH131" i="1" a="1"/>
  <c r="AH131" i="1" s="1"/>
  <c r="GA130" i="1"/>
  <c r="GB130" i="1"/>
  <c r="FX131" i="1"/>
  <c r="ET131" i="1"/>
  <c r="FI131" i="1"/>
  <c r="EE131" i="1"/>
  <c r="DA131" i="1"/>
  <c r="DP131" i="1"/>
  <c r="AS131" i="1"/>
  <c r="CL131" i="1"/>
  <c r="O131" i="1"/>
  <c r="BH131" i="1"/>
  <c r="BW131" i="1"/>
  <c r="AD131" i="1"/>
  <c r="FZ130" i="1"/>
  <c r="GD130" i="1"/>
  <c r="GC130" i="1"/>
  <c r="FY131" i="1"/>
  <c r="FQ131" i="1"/>
  <c r="FH131" i="1"/>
  <c r="EZ131" i="1"/>
  <c r="EQ131" i="1"/>
  <c r="DZ131" i="1"/>
  <c r="EA131" i="1" s="1" a="1"/>
  <c r="EA131" i="1" s="1"/>
  <c r="DQ131" i="1"/>
  <c r="DI131" i="1"/>
  <c r="CZ131" i="1"/>
  <c r="CR131" i="1"/>
  <c r="CI131" i="1"/>
  <c r="BR131" i="1"/>
  <c r="BS131" i="1" s="1" a="1"/>
  <c r="BS131" i="1" s="1"/>
  <c r="BI131" i="1"/>
  <c r="BA131" i="1"/>
  <c r="AR131" i="1"/>
  <c r="AJ131" i="1"/>
  <c r="AB131" i="1"/>
  <c r="T131" i="1"/>
  <c r="L131" i="1"/>
  <c r="FP131" i="1"/>
  <c r="FG131" i="1"/>
  <c r="EY131" i="1"/>
  <c r="EH131" i="1"/>
  <c r="DY131" i="1"/>
  <c r="DH131" i="1"/>
  <c r="CY131" i="1"/>
  <c r="CQ131" i="1"/>
  <c r="BZ131" i="1"/>
  <c r="BQ131" i="1"/>
  <c r="AZ131" i="1"/>
  <c r="AQ131" i="1"/>
  <c r="AI131" i="1"/>
  <c r="AA131" i="1"/>
  <c r="C131" i="1"/>
  <c r="FW131" i="1"/>
  <c r="FO131" i="1"/>
  <c r="FF131" i="1"/>
  <c r="EO131" i="1"/>
  <c r="EP131" i="1" s="1" a="1"/>
  <c r="EP131" i="1" s="1"/>
  <c r="EF131" i="1"/>
  <c r="DX131" i="1"/>
  <c r="DO131" i="1"/>
  <c r="DG131" i="1"/>
  <c r="CX131" i="1"/>
  <c r="CG131" i="1"/>
  <c r="CH131" i="1" s="1" a="1"/>
  <c r="CH131" i="1" s="1"/>
  <c r="BX131" i="1"/>
  <c r="BP131" i="1"/>
  <c r="BG131" i="1"/>
  <c r="AY131" i="1"/>
  <c r="AP131" i="1"/>
  <c r="R131" i="1"/>
  <c r="J131" i="1"/>
  <c r="K131" i="1" s="1" a="1"/>
  <c r="K131" i="1" s="1"/>
  <c r="FV131" i="1"/>
  <c r="FN131" i="1"/>
  <c r="EW131" i="1"/>
  <c r="EN131" i="1"/>
  <c r="DW131" i="1"/>
  <c r="DN131" i="1"/>
  <c r="DF131" i="1"/>
  <c r="CO131" i="1"/>
  <c r="CF131" i="1"/>
  <c r="BO131" i="1"/>
  <c r="BF131" i="1"/>
  <c r="AX131" i="1"/>
  <c r="AG131" i="1"/>
  <c r="Y131" i="1"/>
  <c r="Z131" i="1" s="1" a="1"/>
  <c r="Z131" i="1" s="1"/>
  <c r="Q131" i="1"/>
  <c r="AU131" i="1" s="1"/>
  <c r="BY131" i="1" s="1"/>
  <c r="DC131" i="1" s="1"/>
  <c r="EG131" i="1" s="1"/>
  <c r="FK131" i="1" s="1"/>
  <c r="I131" i="1"/>
  <c r="FU131" i="1"/>
  <c r="FD131" i="1"/>
  <c r="FE131" i="1" s="1" a="1"/>
  <c r="FE131" i="1" s="1"/>
  <c r="EU131" i="1"/>
  <c r="EM131" i="1"/>
  <c r="ED131" i="1"/>
  <c r="DV131" i="1"/>
  <c r="DM131" i="1"/>
  <c r="CV131" i="1"/>
  <c r="CW131" i="1" s="1" a="1"/>
  <c r="CW131" i="1" s="1"/>
  <c r="CM131" i="1"/>
  <c r="CE131" i="1"/>
  <c r="BV131" i="1"/>
  <c r="BN131" i="1"/>
  <c r="BE131" i="1"/>
  <c r="AN131" i="1"/>
  <c r="AO131" i="1" s="1" a="1"/>
  <c r="AO131" i="1" s="1"/>
  <c r="AF131" i="1"/>
  <c r="BJ131" i="1" s="1"/>
  <c r="CN131" i="1" s="1"/>
  <c r="DR131" i="1" s="1"/>
  <c r="EV131" i="1" s="1"/>
  <c r="X131" i="1"/>
  <c r="P131" i="1"/>
  <c r="H131" i="1"/>
  <c r="FL131" i="1"/>
  <c r="FC131" i="1"/>
  <c r="EL131" i="1"/>
  <c r="EC131" i="1"/>
  <c r="DU131" i="1"/>
  <c r="DD131" i="1"/>
  <c r="CU131" i="1"/>
  <c r="CD131" i="1"/>
  <c r="BU131" i="1"/>
  <c r="BM131" i="1"/>
  <c r="AV131" i="1"/>
  <c r="AM131" i="1"/>
  <c r="AE131" i="1"/>
  <c r="W131" i="1"/>
  <c r="G131" i="1"/>
  <c r="FS131" i="1"/>
  <c r="FT131" i="1" s="1" a="1"/>
  <c r="FT131" i="1" s="1"/>
  <c r="FJ131" i="1"/>
  <c r="FB131" i="1"/>
  <c r="ES131" i="1"/>
  <c r="EK131" i="1"/>
  <c r="EB131" i="1"/>
  <c r="DK131" i="1"/>
  <c r="DL131" i="1" s="1" a="1"/>
  <c r="DL131" i="1" s="1"/>
  <c r="DB131" i="1"/>
  <c r="CT131" i="1"/>
  <c r="CK131" i="1"/>
  <c r="CC131" i="1"/>
  <c r="BT131" i="1"/>
  <c r="BC131" i="1"/>
  <c r="BD131" i="1" s="1" a="1"/>
  <c r="BD131" i="1" s="1"/>
  <c r="AT131" i="1"/>
  <c r="AL131" i="1"/>
  <c r="V131" i="1"/>
  <c r="N131" i="1"/>
  <c r="F131" i="1"/>
  <c r="FR131" i="1"/>
  <c r="FA131" i="1"/>
  <c r="ER131" i="1"/>
  <c r="EJ131" i="1"/>
  <c r="DS131" i="1"/>
  <c r="DJ131" i="1"/>
  <c r="CS131" i="1"/>
  <c r="CJ131" i="1"/>
  <c r="CB131" i="1"/>
  <c r="BK131" i="1"/>
  <c r="BB131" i="1"/>
  <c r="AK131" i="1"/>
  <c r="AC131" i="1"/>
  <c r="U131" i="1"/>
  <c r="M131" i="1"/>
  <c r="E131" i="1"/>
  <c r="B132" i="1"/>
  <c r="D132" i="1" s="1" a="1"/>
  <c r="D132" i="1" s="1"/>
  <c r="A131" i="1"/>
  <c r="DO10" i="1" l="1"/>
  <c r="DN10" i="1"/>
  <c r="EE10" i="1"/>
  <c r="DZ10" i="1"/>
  <c r="EG10" i="1"/>
  <c r="EH10" i="1"/>
  <c r="EI132" i="1" a="1"/>
  <c r="EI132" i="1" s="1"/>
  <c r="FM132" i="1" a="1"/>
  <c r="FM132" i="1" s="1"/>
  <c r="EX132" i="1" a="1"/>
  <c r="EX132" i="1" s="1"/>
  <c r="DE132" i="1" a="1"/>
  <c r="DE132" i="1" s="1"/>
  <c r="DT132" i="1" a="1"/>
  <c r="DT132" i="1" s="1"/>
  <c r="CA132" i="1" a="1"/>
  <c r="CA132" i="1" s="1"/>
  <c r="CP132" i="1" a="1"/>
  <c r="CP132" i="1" s="1"/>
  <c r="AW132" i="1" a="1"/>
  <c r="AW132" i="1" s="1"/>
  <c r="BL132" i="1" a="1"/>
  <c r="BL132" i="1" s="1"/>
  <c r="S132" i="1" a="1"/>
  <c r="S132" i="1" s="1"/>
  <c r="AH132" i="1" a="1"/>
  <c r="AH132" i="1" s="1"/>
  <c r="GA131" i="1"/>
  <c r="GB131" i="1"/>
  <c r="ET132" i="1"/>
  <c r="FI132" i="1"/>
  <c r="FX132" i="1"/>
  <c r="EE132" i="1"/>
  <c r="DA132" i="1"/>
  <c r="DP132" i="1"/>
  <c r="AS132" i="1"/>
  <c r="CL132" i="1"/>
  <c r="O132" i="1"/>
  <c r="BH132" i="1"/>
  <c r="AD132" i="1"/>
  <c r="BW132" i="1"/>
  <c r="FW132" i="1"/>
  <c r="FO132" i="1"/>
  <c r="FF132" i="1"/>
  <c r="EO132" i="1"/>
  <c r="EP132" i="1" s="1" a="1"/>
  <c r="EP132" i="1" s="1"/>
  <c r="EF132" i="1"/>
  <c r="DX132" i="1"/>
  <c r="DO132" i="1"/>
  <c r="DG132" i="1"/>
  <c r="CX132" i="1"/>
  <c r="CG132" i="1"/>
  <c r="CH132" i="1" s="1" a="1"/>
  <c r="CH132" i="1" s="1"/>
  <c r="BX132" i="1"/>
  <c r="BP132" i="1"/>
  <c r="BG132" i="1"/>
  <c r="AY132" i="1"/>
  <c r="AP132" i="1"/>
  <c r="R132" i="1"/>
  <c r="J132" i="1"/>
  <c r="K132" i="1" s="1" a="1"/>
  <c r="K132" i="1" s="1"/>
  <c r="FV132" i="1"/>
  <c r="FN132" i="1"/>
  <c r="EW132" i="1"/>
  <c r="EN132" i="1"/>
  <c r="DW132" i="1"/>
  <c r="DN132" i="1"/>
  <c r="DF132" i="1"/>
  <c r="CO132" i="1"/>
  <c r="CF132" i="1"/>
  <c r="BO132" i="1"/>
  <c r="BF132" i="1"/>
  <c r="AX132" i="1"/>
  <c r="AG132" i="1"/>
  <c r="Y132" i="1"/>
  <c r="Z132" i="1" s="1" a="1"/>
  <c r="Z132" i="1" s="1"/>
  <c r="Q132" i="1"/>
  <c r="AU132" i="1" s="1"/>
  <c r="BY132" i="1" s="1"/>
  <c r="DC132" i="1" s="1"/>
  <c r="EG132" i="1" s="1"/>
  <c r="FK132" i="1" s="1"/>
  <c r="I132" i="1"/>
  <c r="FU132" i="1"/>
  <c r="FD132" i="1"/>
  <c r="FE132" i="1" s="1" a="1"/>
  <c r="FE132" i="1" s="1"/>
  <c r="EU132" i="1"/>
  <c r="EM132" i="1"/>
  <c r="ED132" i="1"/>
  <c r="DV132" i="1"/>
  <c r="DM132" i="1"/>
  <c r="CV132" i="1"/>
  <c r="CW132" i="1" s="1" a="1"/>
  <c r="CW132" i="1" s="1"/>
  <c r="CM132" i="1"/>
  <c r="CE132" i="1"/>
  <c r="BV132" i="1"/>
  <c r="BN132" i="1"/>
  <c r="BE132" i="1"/>
  <c r="AN132" i="1"/>
  <c r="AO132" i="1" s="1" a="1"/>
  <c r="AO132" i="1" s="1"/>
  <c r="AF132" i="1"/>
  <c r="BJ132" i="1" s="1"/>
  <c r="CN132" i="1" s="1"/>
  <c r="DR132" i="1" s="1"/>
  <c r="EV132" i="1" s="1"/>
  <c r="X132" i="1"/>
  <c r="P132" i="1"/>
  <c r="H132" i="1"/>
  <c r="FL132" i="1"/>
  <c r="FC132" i="1"/>
  <c r="EL132" i="1"/>
  <c r="EC132" i="1"/>
  <c r="DU132" i="1"/>
  <c r="DD132" i="1"/>
  <c r="CU132" i="1"/>
  <c r="CD132" i="1"/>
  <c r="BU132" i="1"/>
  <c r="BM132" i="1"/>
  <c r="AV132" i="1"/>
  <c r="AM132" i="1"/>
  <c r="AE132" i="1"/>
  <c r="W132" i="1"/>
  <c r="G132" i="1"/>
  <c r="FS132" i="1"/>
  <c r="FT132" i="1" s="1" a="1"/>
  <c r="FT132" i="1" s="1"/>
  <c r="FJ132" i="1"/>
  <c r="FB132" i="1"/>
  <c r="ES132" i="1"/>
  <c r="EK132" i="1"/>
  <c r="EB132" i="1"/>
  <c r="DK132" i="1"/>
  <c r="DL132" i="1" s="1" a="1"/>
  <c r="DL132" i="1" s="1"/>
  <c r="DB132" i="1"/>
  <c r="CT132" i="1"/>
  <c r="CK132" i="1"/>
  <c r="CC132" i="1"/>
  <c r="BT132" i="1"/>
  <c r="BC132" i="1"/>
  <c r="BD132" i="1" s="1" a="1"/>
  <c r="BD132" i="1" s="1"/>
  <c r="AT132" i="1"/>
  <c r="AL132" i="1"/>
  <c r="V132" i="1"/>
  <c r="N132" i="1"/>
  <c r="F132" i="1"/>
  <c r="FR132" i="1"/>
  <c r="FA132" i="1"/>
  <c r="ER132" i="1"/>
  <c r="EJ132" i="1"/>
  <c r="DS132" i="1"/>
  <c r="DJ132" i="1"/>
  <c r="CS132" i="1"/>
  <c r="CJ132" i="1"/>
  <c r="CB132" i="1"/>
  <c r="BK132" i="1"/>
  <c r="BB132" i="1"/>
  <c r="AK132" i="1"/>
  <c r="AC132" i="1"/>
  <c r="U132" i="1"/>
  <c r="M132" i="1"/>
  <c r="E132" i="1"/>
  <c r="FY132" i="1"/>
  <c r="FQ132" i="1"/>
  <c r="FH132" i="1"/>
  <c r="EZ132" i="1"/>
  <c r="EQ132" i="1"/>
  <c r="DZ132" i="1"/>
  <c r="EA132" i="1" s="1" a="1"/>
  <c r="EA132" i="1" s="1"/>
  <c r="DQ132" i="1"/>
  <c r="DI132" i="1"/>
  <c r="CZ132" i="1"/>
  <c r="CR132" i="1"/>
  <c r="CI132" i="1"/>
  <c r="BR132" i="1"/>
  <c r="BS132" i="1" s="1" a="1"/>
  <c r="BS132" i="1" s="1"/>
  <c r="BI132" i="1"/>
  <c r="BA132" i="1"/>
  <c r="AR132" i="1"/>
  <c r="AJ132" i="1"/>
  <c r="AB132" i="1"/>
  <c r="T132" i="1"/>
  <c r="L132" i="1"/>
  <c r="FP132" i="1"/>
  <c r="FG132" i="1"/>
  <c r="EY132" i="1"/>
  <c r="EH132" i="1"/>
  <c r="DY132" i="1"/>
  <c r="DH132" i="1"/>
  <c r="CY132" i="1"/>
  <c r="CQ132" i="1"/>
  <c r="BZ132" i="1"/>
  <c r="BQ132" i="1"/>
  <c r="AZ132" i="1"/>
  <c r="AQ132" i="1"/>
  <c r="AI132" i="1"/>
  <c r="AA132" i="1"/>
  <c r="C132" i="1"/>
  <c r="GD131" i="1"/>
  <c r="GC131" i="1"/>
  <c r="FZ131" i="1"/>
  <c r="B133" i="1"/>
  <c r="D133" i="1" s="1" a="1"/>
  <c r="D133" i="1" s="1"/>
  <c r="A132" i="1"/>
  <c r="EI10" i="1" l="1" a="1"/>
  <c r="EI10" i="1" s="1"/>
  <c r="EJ10" i="1" s="1"/>
  <c r="EK10" i="1" s="1"/>
  <c r="EA10" i="1" a="1"/>
  <c r="EA10" i="1" s="1"/>
  <c r="EB10" i="1" s="1"/>
  <c r="EI133" i="1" a="1"/>
  <c r="EI133" i="1" s="1"/>
  <c r="FM133" i="1" a="1"/>
  <c r="FM133" i="1" s="1"/>
  <c r="EX133" i="1" a="1"/>
  <c r="EX133" i="1" s="1"/>
  <c r="DE133" i="1" a="1"/>
  <c r="DE133" i="1" s="1"/>
  <c r="DT133" i="1" a="1"/>
  <c r="DT133" i="1" s="1"/>
  <c r="CA133" i="1" a="1"/>
  <c r="CA133" i="1" s="1"/>
  <c r="CP133" i="1" a="1"/>
  <c r="CP133" i="1" s="1"/>
  <c r="AW133" i="1" a="1"/>
  <c r="AW133" i="1" s="1"/>
  <c r="BL133" i="1" a="1"/>
  <c r="BL133" i="1" s="1"/>
  <c r="S133" i="1" a="1"/>
  <c r="S133" i="1" s="1"/>
  <c r="AH133" i="1" a="1"/>
  <c r="AH133" i="1" s="1"/>
  <c r="GA132" i="1"/>
  <c r="GB132" i="1"/>
  <c r="ET133" i="1"/>
  <c r="FI133" i="1"/>
  <c r="FX133" i="1"/>
  <c r="EE133" i="1"/>
  <c r="DA133" i="1"/>
  <c r="DP133" i="1"/>
  <c r="CL133" i="1"/>
  <c r="AS133" i="1"/>
  <c r="O133" i="1"/>
  <c r="BH133" i="1"/>
  <c r="AD133" i="1"/>
  <c r="BW133" i="1"/>
  <c r="FZ132" i="1"/>
  <c r="GD132" i="1"/>
  <c r="GC132" i="1"/>
  <c r="FU133" i="1"/>
  <c r="FD133" i="1"/>
  <c r="FE133" i="1" s="1" a="1"/>
  <c r="FE133" i="1" s="1"/>
  <c r="EU133" i="1"/>
  <c r="EM133" i="1"/>
  <c r="ED133" i="1"/>
  <c r="DV133" i="1"/>
  <c r="DM133" i="1"/>
  <c r="CV133" i="1"/>
  <c r="CW133" i="1" s="1" a="1"/>
  <c r="CW133" i="1" s="1"/>
  <c r="CM133" i="1"/>
  <c r="CE133" i="1"/>
  <c r="BV133" i="1"/>
  <c r="BN133" i="1"/>
  <c r="BE133" i="1"/>
  <c r="AN133" i="1"/>
  <c r="AO133" i="1" s="1" a="1"/>
  <c r="AO133" i="1" s="1"/>
  <c r="AF133" i="1"/>
  <c r="BJ133" i="1" s="1"/>
  <c r="CN133" i="1" s="1"/>
  <c r="DR133" i="1" s="1"/>
  <c r="EV133" i="1" s="1"/>
  <c r="X133" i="1"/>
  <c r="P133" i="1"/>
  <c r="H133" i="1"/>
  <c r="FL133" i="1"/>
  <c r="FC133" i="1"/>
  <c r="EL133" i="1"/>
  <c r="EC133" i="1"/>
  <c r="DU133" i="1"/>
  <c r="DD133" i="1"/>
  <c r="CU133" i="1"/>
  <c r="CD133" i="1"/>
  <c r="BU133" i="1"/>
  <c r="BM133" i="1"/>
  <c r="AV133" i="1"/>
  <c r="AM133" i="1"/>
  <c r="AE133" i="1"/>
  <c r="W133" i="1"/>
  <c r="G133" i="1"/>
  <c r="FS133" i="1"/>
  <c r="FT133" i="1" s="1" a="1"/>
  <c r="FT133" i="1" s="1"/>
  <c r="FJ133" i="1"/>
  <c r="FB133" i="1"/>
  <c r="ES133" i="1"/>
  <c r="EK133" i="1"/>
  <c r="EB133" i="1"/>
  <c r="DK133" i="1"/>
  <c r="DL133" i="1" s="1" a="1"/>
  <c r="DL133" i="1" s="1"/>
  <c r="DB133" i="1"/>
  <c r="CT133" i="1"/>
  <c r="CK133" i="1"/>
  <c r="CC133" i="1"/>
  <c r="BT133" i="1"/>
  <c r="BC133" i="1"/>
  <c r="BD133" i="1" s="1" a="1"/>
  <c r="BD133" i="1" s="1"/>
  <c r="AT133" i="1"/>
  <c r="AL133" i="1"/>
  <c r="V133" i="1"/>
  <c r="N133" i="1"/>
  <c r="F133" i="1"/>
  <c r="FR133" i="1"/>
  <c r="FA133" i="1"/>
  <c r="ER133" i="1"/>
  <c r="EJ133" i="1"/>
  <c r="DS133" i="1"/>
  <c r="DJ133" i="1"/>
  <c r="CS133" i="1"/>
  <c r="CJ133" i="1"/>
  <c r="CB133" i="1"/>
  <c r="BK133" i="1"/>
  <c r="BB133" i="1"/>
  <c r="AK133" i="1"/>
  <c r="AC133" i="1"/>
  <c r="U133" i="1"/>
  <c r="M133" i="1"/>
  <c r="E133" i="1"/>
  <c r="FY133" i="1"/>
  <c r="FQ133" i="1"/>
  <c r="FH133" i="1"/>
  <c r="EZ133" i="1"/>
  <c r="EQ133" i="1"/>
  <c r="DZ133" i="1"/>
  <c r="EA133" i="1" s="1" a="1"/>
  <c r="EA133" i="1" s="1"/>
  <c r="DQ133" i="1"/>
  <c r="DI133" i="1"/>
  <c r="CZ133" i="1"/>
  <c r="CR133" i="1"/>
  <c r="CI133" i="1"/>
  <c r="BR133" i="1"/>
  <c r="BS133" i="1" s="1" a="1"/>
  <c r="BS133" i="1" s="1"/>
  <c r="BI133" i="1"/>
  <c r="BA133" i="1"/>
  <c r="AR133" i="1"/>
  <c r="AJ133" i="1"/>
  <c r="AB133" i="1"/>
  <c r="T133" i="1"/>
  <c r="L133" i="1"/>
  <c r="FP133" i="1"/>
  <c r="FG133" i="1"/>
  <c r="EY133" i="1"/>
  <c r="EH133" i="1"/>
  <c r="DY133" i="1"/>
  <c r="DH133" i="1"/>
  <c r="CY133" i="1"/>
  <c r="CQ133" i="1"/>
  <c r="BZ133" i="1"/>
  <c r="BQ133" i="1"/>
  <c r="AZ133" i="1"/>
  <c r="AQ133" i="1"/>
  <c r="AI133" i="1"/>
  <c r="AA133" i="1"/>
  <c r="C133" i="1"/>
  <c r="FW133" i="1"/>
  <c r="FO133" i="1"/>
  <c r="FF133" i="1"/>
  <c r="EO133" i="1"/>
  <c r="EP133" i="1" s="1" a="1"/>
  <c r="EP133" i="1" s="1"/>
  <c r="EF133" i="1"/>
  <c r="DX133" i="1"/>
  <c r="DO133" i="1"/>
  <c r="DG133" i="1"/>
  <c r="CX133" i="1"/>
  <c r="CG133" i="1"/>
  <c r="CH133" i="1" s="1" a="1"/>
  <c r="CH133" i="1" s="1"/>
  <c r="BX133" i="1"/>
  <c r="BP133" i="1"/>
  <c r="BG133" i="1"/>
  <c r="AY133" i="1"/>
  <c r="AP133" i="1"/>
  <c r="R133" i="1"/>
  <c r="J133" i="1"/>
  <c r="K133" i="1" s="1" a="1"/>
  <c r="K133" i="1" s="1"/>
  <c r="FV133" i="1"/>
  <c r="FN133" i="1"/>
  <c r="EW133" i="1"/>
  <c r="EN133" i="1"/>
  <c r="DW133" i="1"/>
  <c r="DN133" i="1"/>
  <c r="DF133" i="1"/>
  <c r="CO133" i="1"/>
  <c r="CF133" i="1"/>
  <c r="BO133" i="1"/>
  <c r="BF133" i="1"/>
  <c r="AX133" i="1"/>
  <c r="AG133" i="1"/>
  <c r="Y133" i="1"/>
  <c r="Z133" i="1" s="1" a="1"/>
  <c r="Z133" i="1" s="1"/>
  <c r="Q133" i="1"/>
  <c r="AU133" i="1" s="1"/>
  <c r="BY133" i="1" s="1"/>
  <c r="DC133" i="1" s="1"/>
  <c r="EG133" i="1" s="1"/>
  <c r="FK133" i="1" s="1"/>
  <c r="I133" i="1"/>
  <c r="B134" i="1"/>
  <c r="D134" i="1" s="1" a="1"/>
  <c r="D134" i="1" s="1"/>
  <c r="A133" i="1"/>
  <c r="ED10" i="1" l="1"/>
  <c r="EC10" i="1"/>
  <c r="ET10" i="1"/>
  <c r="EW10" i="1"/>
  <c r="EX10" i="1" s="1" a="1"/>
  <c r="EX10" i="1" s="1"/>
  <c r="EY10" i="1" s="1"/>
  <c r="EZ10" i="1" s="1"/>
  <c r="FK10" i="1" s="1"/>
  <c r="EO10" i="1"/>
  <c r="EV10" i="1"/>
  <c r="EI134" i="1" a="1"/>
  <c r="EI134" i="1" s="1"/>
  <c r="FM134" i="1" a="1"/>
  <c r="FM134" i="1" s="1"/>
  <c r="EX134" i="1" a="1"/>
  <c r="EX134" i="1" s="1"/>
  <c r="DE134" i="1" a="1"/>
  <c r="DE134" i="1" s="1"/>
  <c r="DT134" i="1" a="1"/>
  <c r="DT134" i="1" s="1"/>
  <c r="CA134" i="1" a="1"/>
  <c r="CA134" i="1" s="1"/>
  <c r="CP134" i="1" a="1"/>
  <c r="CP134" i="1" s="1"/>
  <c r="AW134" i="1" a="1"/>
  <c r="AW134" i="1" s="1"/>
  <c r="BL134" i="1" a="1"/>
  <c r="BL134" i="1" s="1"/>
  <c r="S134" i="1" a="1"/>
  <c r="S134" i="1" s="1"/>
  <c r="AH134" i="1" a="1"/>
  <c r="AH134" i="1" s="1"/>
  <c r="GA133" i="1"/>
  <c r="GB133" i="1"/>
  <c r="FI134" i="1"/>
  <c r="FX134" i="1"/>
  <c r="DA134" i="1"/>
  <c r="DP134" i="1"/>
  <c r="EE134" i="1"/>
  <c r="O134" i="1"/>
  <c r="BH134" i="1"/>
  <c r="CL134" i="1"/>
  <c r="AD134" i="1"/>
  <c r="ET134" i="1"/>
  <c r="BW134" i="1"/>
  <c r="AS134" i="1"/>
  <c r="FZ133" i="1"/>
  <c r="GD133" i="1"/>
  <c r="GC133" i="1"/>
  <c r="FS134" i="1"/>
  <c r="FT134" i="1" s="1" a="1"/>
  <c r="FT134" i="1" s="1"/>
  <c r="FJ134" i="1"/>
  <c r="FB134" i="1"/>
  <c r="ES134" i="1"/>
  <c r="EK134" i="1"/>
  <c r="EB134" i="1"/>
  <c r="DK134" i="1"/>
  <c r="DL134" i="1" s="1" a="1"/>
  <c r="DL134" i="1" s="1"/>
  <c r="DB134" i="1"/>
  <c r="CT134" i="1"/>
  <c r="CK134" i="1"/>
  <c r="CC134" i="1"/>
  <c r="BT134" i="1"/>
  <c r="BC134" i="1"/>
  <c r="BD134" i="1" s="1" a="1"/>
  <c r="BD134" i="1" s="1"/>
  <c r="AT134" i="1"/>
  <c r="AL134" i="1"/>
  <c r="V134" i="1"/>
  <c r="N134" i="1"/>
  <c r="F134" i="1"/>
  <c r="FR134" i="1"/>
  <c r="FA134" i="1"/>
  <c r="ER134" i="1"/>
  <c r="EJ134" i="1"/>
  <c r="DS134" i="1"/>
  <c r="DJ134" i="1"/>
  <c r="CS134" i="1"/>
  <c r="CJ134" i="1"/>
  <c r="CB134" i="1"/>
  <c r="BK134" i="1"/>
  <c r="BB134" i="1"/>
  <c r="AK134" i="1"/>
  <c r="AC134" i="1"/>
  <c r="U134" i="1"/>
  <c r="M134" i="1"/>
  <c r="E134" i="1"/>
  <c r="FY134" i="1"/>
  <c r="FQ134" i="1"/>
  <c r="FH134" i="1"/>
  <c r="EZ134" i="1"/>
  <c r="EQ134" i="1"/>
  <c r="DZ134" i="1"/>
  <c r="EA134" i="1" s="1" a="1"/>
  <c r="EA134" i="1" s="1"/>
  <c r="DQ134" i="1"/>
  <c r="DI134" i="1"/>
  <c r="CZ134" i="1"/>
  <c r="CR134" i="1"/>
  <c r="CI134" i="1"/>
  <c r="BR134" i="1"/>
  <c r="BS134" i="1" s="1" a="1"/>
  <c r="BS134" i="1" s="1"/>
  <c r="BI134" i="1"/>
  <c r="BA134" i="1"/>
  <c r="AR134" i="1"/>
  <c r="AJ134" i="1"/>
  <c r="AB134" i="1"/>
  <c r="T134" i="1"/>
  <c r="L134" i="1"/>
  <c r="FP134" i="1"/>
  <c r="FG134" i="1"/>
  <c r="EY134" i="1"/>
  <c r="EH134" i="1"/>
  <c r="DY134" i="1"/>
  <c r="DH134" i="1"/>
  <c r="CY134" i="1"/>
  <c r="CQ134" i="1"/>
  <c r="BZ134" i="1"/>
  <c r="BQ134" i="1"/>
  <c r="AZ134" i="1"/>
  <c r="AQ134" i="1"/>
  <c r="AI134" i="1"/>
  <c r="AA134" i="1"/>
  <c r="C134" i="1"/>
  <c r="FW134" i="1"/>
  <c r="FO134" i="1"/>
  <c r="FF134" i="1"/>
  <c r="EO134" i="1"/>
  <c r="EP134" i="1" s="1" a="1"/>
  <c r="EP134" i="1" s="1"/>
  <c r="EF134" i="1"/>
  <c r="DX134" i="1"/>
  <c r="DO134" i="1"/>
  <c r="DG134" i="1"/>
  <c r="CX134" i="1"/>
  <c r="CG134" i="1"/>
  <c r="CH134" i="1" s="1" a="1"/>
  <c r="CH134" i="1" s="1"/>
  <c r="BX134" i="1"/>
  <c r="BP134" i="1"/>
  <c r="BG134" i="1"/>
  <c r="AY134" i="1"/>
  <c r="AP134" i="1"/>
  <c r="R134" i="1"/>
  <c r="J134" i="1"/>
  <c r="K134" i="1" s="1" a="1"/>
  <c r="K134" i="1" s="1"/>
  <c r="FV134" i="1"/>
  <c r="FN134" i="1"/>
  <c r="EW134" i="1"/>
  <c r="EN134" i="1"/>
  <c r="DW134" i="1"/>
  <c r="DN134" i="1"/>
  <c r="DF134" i="1"/>
  <c r="CO134" i="1"/>
  <c r="CF134" i="1"/>
  <c r="BO134" i="1"/>
  <c r="BF134" i="1"/>
  <c r="AX134" i="1"/>
  <c r="AG134" i="1"/>
  <c r="Y134" i="1"/>
  <c r="Z134" i="1" s="1" a="1"/>
  <c r="Z134" i="1" s="1"/>
  <c r="Q134" i="1"/>
  <c r="AU134" i="1" s="1"/>
  <c r="BY134" i="1" s="1"/>
  <c r="DC134" i="1" s="1"/>
  <c r="EG134" i="1" s="1"/>
  <c r="FK134" i="1" s="1"/>
  <c r="I134" i="1"/>
  <c r="FU134" i="1"/>
  <c r="FD134" i="1"/>
  <c r="FE134" i="1" s="1" a="1"/>
  <c r="FE134" i="1" s="1"/>
  <c r="EU134" i="1"/>
  <c r="EM134" i="1"/>
  <c r="ED134" i="1"/>
  <c r="DV134" i="1"/>
  <c r="DM134" i="1"/>
  <c r="CV134" i="1"/>
  <c r="CW134" i="1" s="1" a="1"/>
  <c r="CW134" i="1" s="1"/>
  <c r="CM134" i="1"/>
  <c r="CE134" i="1"/>
  <c r="BV134" i="1"/>
  <c r="BN134" i="1"/>
  <c r="BE134" i="1"/>
  <c r="AN134" i="1"/>
  <c r="AO134" i="1" s="1" a="1"/>
  <c r="AO134" i="1" s="1"/>
  <c r="AF134" i="1"/>
  <c r="BJ134" i="1" s="1"/>
  <c r="CN134" i="1" s="1"/>
  <c r="DR134" i="1" s="1"/>
  <c r="EV134" i="1" s="1"/>
  <c r="X134" i="1"/>
  <c r="P134" i="1"/>
  <c r="H134" i="1"/>
  <c r="FL134" i="1"/>
  <c r="FC134" i="1"/>
  <c r="EL134" i="1"/>
  <c r="EC134" i="1"/>
  <c r="DU134" i="1"/>
  <c r="DD134" i="1"/>
  <c r="CU134" i="1"/>
  <c r="CD134" i="1"/>
  <c r="BU134" i="1"/>
  <c r="BM134" i="1"/>
  <c r="AV134" i="1"/>
  <c r="AM134" i="1"/>
  <c r="AE134" i="1"/>
  <c r="W134" i="1"/>
  <c r="G134" i="1"/>
  <c r="B135" i="1"/>
  <c r="D135" i="1" s="1" a="1"/>
  <c r="D135" i="1" s="1"/>
  <c r="A134" i="1"/>
  <c r="EP10" i="1" l="1" a="1"/>
  <c r="EP10" i="1" s="1"/>
  <c r="EQ10" i="1" s="1"/>
  <c r="FL10" i="1"/>
  <c r="FM10" i="1" s="1" a="1"/>
  <c r="FM10" i="1" s="1"/>
  <c r="FN10" i="1" s="1"/>
  <c r="FO10" i="1" s="1"/>
  <c r="FX10" i="1" s="1"/>
  <c r="FD10" i="1"/>
  <c r="FI10" i="1"/>
  <c r="EI135" i="1" a="1"/>
  <c r="EI135" i="1" s="1"/>
  <c r="FM135" i="1" a="1"/>
  <c r="FM135" i="1" s="1"/>
  <c r="EX135" i="1" a="1"/>
  <c r="EX135" i="1" s="1"/>
  <c r="DE135" i="1" a="1"/>
  <c r="DE135" i="1" s="1"/>
  <c r="DT135" i="1" a="1"/>
  <c r="DT135" i="1" s="1"/>
  <c r="CA135" i="1" a="1"/>
  <c r="CA135" i="1" s="1"/>
  <c r="CP135" i="1" a="1"/>
  <c r="CP135" i="1" s="1"/>
  <c r="AW135" i="1" a="1"/>
  <c r="AW135" i="1" s="1"/>
  <c r="BL135" i="1" a="1"/>
  <c r="BL135" i="1" s="1"/>
  <c r="S135" i="1" a="1"/>
  <c r="S135" i="1" s="1"/>
  <c r="AH135" i="1" a="1"/>
  <c r="AH135" i="1" s="1"/>
  <c r="GA134" i="1"/>
  <c r="GB134" i="1"/>
  <c r="FI135" i="1"/>
  <c r="FX135" i="1"/>
  <c r="ET135" i="1"/>
  <c r="DA135" i="1"/>
  <c r="DP135" i="1"/>
  <c r="EE135" i="1"/>
  <c r="BH135" i="1"/>
  <c r="AD135" i="1"/>
  <c r="BW135" i="1"/>
  <c r="AS135" i="1"/>
  <c r="O135" i="1"/>
  <c r="CL135" i="1"/>
  <c r="C11" i="1"/>
  <c r="D11" i="1" s="1" a="1"/>
  <c r="D11" i="1" s="1"/>
  <c r="FZ134" i="1"/>
  <c r="GD134" i="1"/>
  <c r="GC134" i="1"/>
  <c r="FY135" i="1"/>
  <c r="FQ135" i="1"/>
  <c r="FH135" i="1"/>
  <c r="EZ135" i="1"/>
  <c r="EQ135" i="1"/>
  <c r="DZ135" i="1"/>
  <c r="EA135" i="1" s="1" a="1"/>
  <c r="EA135" i="1" s="1"/>
  <c r="DQ135" i="1"/>
  <c r="DI135" i="1"/>
  <c r="CZ135" i="1"/>
  <c r="CR135" i="1"/>
  <c r="CI135" i="1"/>
  <c r="BR135" i="1"/>
  <c r="BS135" i="1" s="1" a="1"/>
  <c r="BS135" i="1" s="1"/>
  <c r="BI135" i="1"/>
  <c r="BA135" i="1"/>
  <c r="AR135" i="1"/>
  <c r="AJ135" i="1"/>
  <c r="AB135" i="1"/>
  <c r="T135" i="1"/>
  <c r="L135" i="1"/>
  <c r="FP135" i="1"/>
  <c r="FG135" i="1"/>
  <c r="EY135" i="1"/>
  <c r="EH135" i="1"/>
  <c r="DY135" i="1"/>
  <c r="DH135" i="1"/>
  <c r="CY135" i="1"/>
  <c r="CQ135" i="1"/>
  <c r="BZ135" i="1"/>
  <c r="BQ135" i="1"/>
  <c r="AZ135" i="1"/>
  <c r="AQ135" i="1"/>
  <c r="AI135" i="1"/>
  <c r="AA135" i="1"/>
  <c r="C135" i="1"/>
  <c r="FW135" i="1"/>
  <c r="FO135" i="1"/>
  <c r="FF135" i="1"/>
  <c r="EO135" i="1"/>
  <c r="EP135" i="1" s="1" a="1"/>
  <c r="EP135" i="1" s="1"/>
  <c r="EF135" i="1"/>
  <c r="DX135" i="1"/>
  <c r="DO135" i="1"/>
  <c r="DG135" i="1"/>
  <c r="CX135" i="1"/>
  <c r="CG135" i="1"/>
  <c r="CH135" i="1" s="1" a="1"/>
  <c r="CH135" i="1" s="1"/>
  <c r="BX135" i="1"/>
  <c r="BP135" i="1"/>
  <c r="BG135" i="1"/>
  <c r="AY135" i="1"/>
  <c r="AP135" i="1"/>
  <c r="R135" i="1"/>
  <c r="J135" i="1"/>
  <c r="K135" i="1" s="1" a="1"/>
  <c r="K135" i="1" s="1"/>
  <c r="FV135" i="1"/>
  <c r="FN135" i="1"/>
  <c r="EW135" i="1"/>
  <c r="EN135" i="1"/>
  <c r="DW135" i="1"/>
  <c r="DN135" i="1"/>
  <c r="DF135" i="1"/>
  <c r="CO135" i="1"/>
  <c r="CF135" i="1"/>
  <c r="BO135" i="1"/>
  <c r="BF135" i="1"/>
  <c r="AX135" i="1"/>
  <c r="AG135" i="1"/>
  <c r="Y135" i="1"/>
  <c r="Z135" i="1" s="1" a="1"/>
  <c r="Z135" i="1" s="1"/>
  <c r="Q135" i="1"/>
  <c r="AU135" i="1" s="1"/>
  <c r="BY135" i="1" s="1"/>
  <c r="DC135" i="1" s="1"/>
  <c r="EG135" i="1" s="1"/>
  <c r="FK135" i="1" s="1"/>
  <c r="I135" i="1"/>
  <c r="FU135" i="1"/>
  <c r="FD135" i="1"/>
  <c r="FE135" i="1" s="1" a="1"/>
  <c r="FE135" i="1" s="1"/>
  <c r="EU135" i="1"/>
  <c r="EM135" i="1"/>
  <c r="ED135" i="1"/>
  <c r="DV135" i="1"/>
  <c r="DM135" i="1"/>
  <c r="CV135" i="1"/>
  <c r="CW135" i="1" s="1" a="1"/>
  <c r="CW135" i="1" s="1"/>
  <c r="CM135" i="1"/>
  <c r="CE135" i="1"/>
  <c r="BV135" i="1"/>
  <c r="BN135" i="1"/>
  <c r="BE135" i="1"/>
  <c r="AN135" i="1"/>
  <c r="AO135" i="1" s="1" a="1"/>
  <c r="AO135" i="1" s="1"/>
  <c r="AF135" i="1"/>
  <c r="BJ135" i="1" s="1"/>
  <c r="CN135" i="1" s="1"/>
  <c r="DR135" i="1" s="1"/>
  <c r="EV135" i="1" s="1"/>
  <c r="X135" i="1"/>
  <c r="P135" i="1"/>
  <c r="H135" i="1"/>
  <c r="FL135" i="1"/>
  <c r="FC135" i="1"/>
  <c r="EL135" i="1"/>
  <c r="EC135" i="1"/>
  <c r="DU135" i="1"/>
  <c r="DD135" i="1"/>
  <c r="CU135" i="1"/>
  <c r="CD135" i="1"/>
  <c r="BU135" i="1"/>
  <c r="BM135" i="1"/>
  <c r="AV135" i="1"/>
  <c r="AM135" i="1"/>
  <c r="AE135" i="1"/>
  <c r="W135" i="1"/>
  <c r="G135" i="1"/>
  <c r="FS135" i="1"/>
  <c r="FT135" i="1" s="1" a="1"/>
  <c r="FT135" i="1" s="1"/>
  <c r="FJ135" i="1"/>
  <c r="FB135" i="1"/>
  <c r="ES135" i="1"/>
  <c r="EK135" i="1"/>
  <c r="EB135" i="1"/>
  <c r="DK135" i="1"/>
  <c r="DL135" i="1" s="1" a="1"/>
  <c r="DL135" i="1" s="1"/>
  <c r="DB135" i="1"/>
  <c r="CT135" i="1"/>
  <c r="CK135" i="1"/>
  <c r="CC135" i="1"/>
  <c r="BT135" i="1"/>
  <c r="BC135" i="1"/>
  <c r="BD135" i="1" s="1" a="1"/>
  <c r="BD135" i="1" s="1"/>
  <c r="AT135" i="1"/>
  <c r="AL135" i="1"/>
  <c r="V135" i="1"/>
  <c r="N135" i="1"/>
  <c r="F135" i="1"/>
  <c r="FR135" i="1"/>
  <c r="FA135" i="1"/>
  <c r="ER135" i="1"/>
  <c r="EJ135" i="1"/>
  <c r="DS135" i="1"/>
  <c r="DJ135" i="1"/>
  <c r="CS135" i="1"/>
  <c r="CJ135" i="1"/>
  <c r="CB135" i="1"/>
  <c r="BK135" i="1"/>
  <c r="BB135" i="1"/>
  <c r="AK135" i="1"/>
  <c r="AC135" i="1"/>
  <c r="U135" i="1"/>
  <c r="M135" i="1"/>
  <c r="E135" i="1"/>
  <c r="B136" i="1"/>
  <c r="D136" i="1" s="1" a="1"/>
  <c r="D136" i="1" s="1"/>
  <c r="A135" i="1"/>
  <c r="GD10" i="1" l="1"/>
  <c r="FZ10" i="1"/>
  <c r="GB10" i="1" s="1"/>
  <c r="ER10" i="1"/>
  <c r="ES10" i="1"/>
  <c r="FE10" i="1" a="1"/>
  <c r="FE10" i="1" s="1"/>
  <c r="FF10" i="1" s="1"/>
  <c r="FS10" i="1"/>
  <c r="FT10" i="1" s="1" a="1"/>
  <c r="FT10" i="1" s="1"/>
  <c r="EI136" i="1" a="1"/>
  <c r="EI136" i="1" s="1"/>
  <c r="FM136" i="1" a="1"/>
  <c r="FM136" i="1" s="1"/>
  <c r="EX136" i="1" a="1"/>
  <c r="EX136" i="1" s="1"/>
  <c r="DE136" i="1" a="1"/>
  <c r="DE136" i="1" s="1"/>
  <c r="DT136" i="1" a="1"/>
  <c r="DT136" i="1" s="1"/>
  <c r="CA136" i="1" a="1"/>
  <c r="CA136" i="1" s="1"/>
  <c r="CP136" i="1" a="1"/>
  <c r="CP136" i="1" s="1"/>
  <c r="AW136" i="1" a="1"/>
  <c r="AW136" i="1" s="1"/>
  <c r="BL136" i="1" a="1"/>
  <c r="BL136" i="1" s="1"/>
  <c r="S136" i="1" a="1"/>
  <c r="S136" i="1" s="1"/>
  <c r="AH136" i="1" a="1"/>
  <c r="AH136" i="1" s="1"/>
  <c r="GA135" i="1"/>
  <c r="GB135" i="1"/>
  <c r="FI136" i="1"/>
  <c r="FX136" i="1"/>
  <c r="ET136" i="1"/>
  <c r="DP136" i="1"/>
  <c r="DA136" i="1"/>
  <c r="EE136" i="1"/>
  <c r="AD136" i="1"/>
  <c r="BW136" i="1"/>
  <c r="AS136" i="1"/>
  <c r="CL136" i="1"/>
  <c r="O136" i="1"/>
  <c r="BH136" i="1"/>
  <c r="FW136" i="1"/>
  <c r="FO136" i="1"/>
  <c r="FF136" i="1"/>
  <c r="EO136" i="1"/>
  <c r="EP136" i="1" s="1" a="1"/>
  <c r="EP136" i="1" s="1"/>
  <c r="EF136" i="1"/>
  <c r="DX136" i="1"/>
  <c r="DO136" i="1"/>
  <c r="DG136" i="1"/>
  <c r="CX136" i="1"/>
  <c r="CG136" i="1"/>
  <c r="CH136" i="1" s="1" a="1"/>
  <c r="CH136" i="1" s="1"/>
  <c r="BX136" i="1"/>
  <c r="BP136" i="1"/>
  <c r="BG136" i="1"/>
  <c r="AY136" i="1"/>
  <c r="AP136" i="1"/>
  <c r="R136" i="1"/>
  <c r="J136" i="1"/>
  <c r="K136" i="1" s="1" a="1"/>
  <c r="K136" i="1" s="1"/>
  <c r="FV136" i="1"/>
  <c r="FN136" i="1"/>
  <c r="EW136" i="1"/>
  <c r="EN136" i="1"/>
  <c r="DW136" i="1"/>
  <c r="DN136" i="1"/>
  <c r="DF136" i="1"/>
  <c r="CO136" i="1"/>
  <c r="CF136" i="1"/>
  <c r="BO136" i="1"/>
  <c r="BF136" i="1"/>
  <c r="AX136" i="1"/>
  <c r="AG136" i="1"/>
  <c r="Y136" i="1"/>
  <c r="Z136" i="1" s="1" a="1"/>
  <c r="Z136" i="1" s="1"/>
  <c r="Q136" i="1"/>
  <c r="AU136" i="1" s="1"/>
  <c r="BY136" i="1" s="1"/>
  <c r="DC136" i="1" s="1"/>
  <c r="EG136" i="1" s="1"/>
  <c r="FK136" i="1" s="1"/>
  <c r="I136" i="1"/>
  <c r="FU136" i="1"/>
  <c r="FD136" i="1"/>
  <c r="FE136" i="1" s="1" a="1"/>
  <c r="FE136" i="1" s="1"/>
  <c r="EU136" i="1"/>
  <c r="EM136" i="1"/>
  <c r="ED136" i="1"/>
  <c r="DV136" i="1"/>
  <c r="DM136" i="1"/>
  <c r="CV136" i="1"/>
  <c r="CW136" i="1" s="1" a="1"/>
  <c r="CW136" i="1" s="1"/>
  <c r="CM136" i="1"/>
  <c r="CE136" i="1"/>
  <c r="BV136" i="1"/>
  <c r="BN136" i="1"/>
  <c r="BE136" i="1"/>
  <c r="AN136" i="1"/>
  <c r="AO136" i="1" s="1" a="1"/>
  <c r="AO136" i="1" s="1"/>
  <c r="AF136" i="1"/>
  <c r="BJ136" i="1" s="1"/>
  <c r="CN136" i="1" s="1"/>
  <c r="DR136" i="1" s="1"/>
  <c r="EV136" i="1" s="1"/>
  <c r="X136" i="1"/>
  <c r="P136" i="1"/>
  <c r="H136" i="1"/>
  <c r="FL136" i="1"/>
  <c r="FC136" i="1"/>
  <c r="EL136" i="1"/>
  <c r="EC136" i="1"/>
  <c r="DU136" i="1"/>
  <c r="DD136" i="1"/>
  <c r="CU136" i="1"/>
  <c r="CD136" i="1"/>
  <c r="BU136" i="1"/>
  <c r="BM136" i="1"/>
  <c r="AV136" i="1"/>
  <c r="AM136" i="1"/>
  <c r="AE136" i="1"/>
  <c r="W136" i="1"/>
  <c r="G136" i="1"/>
  <c r="FS136" i="1"/>
  <c r="FT136" i="1" s="1" a="1"/>
  <c r="FT136" i="1" s="1"/>
  <c r="FJ136" i="1"/>
  <c r="FB136" i="1"/>
  <c r="ES136" i="1"/>
  <c r="EK136" i="1"/>
  <c r="EB136" i="1"/>
  <c r="DK136" i="1"/>
  <c r="DL136" i="1" s="1" a="1"/>
  <c r="DL136" i="1" s="1"/>
  <c r="DB136" i="1"/>
  <c r="CT136" i="1"/>
  <c r="CK136" i="1"/>
  <c r="CC136" i="1"/>
  <c r="BT136" i="1"/>
  <c r="BC136" i="1"/>
  <c r="BD136" i="1" s="1" a="1"/>
  <c r="BD136" i="1" s="1"/>
  <c r="AT136" i="1"/>
  <c r="AL136" i="1"/>
  <c r="V136" i="1"/>
  <c r="N136" i="1"/>
  <c r="F136" i="1"/>
  <c r="FR136" i="1"/>
  <c r="FA136" i="1"/>
  <c r="ER136" i="1"/>
  <c r="EJ136" i="1"/>
  <c r="DS136" i="1"/>
  <c r="DJ136" i="1"/>
  <c r="CS136" i="1"/>
  <c r="CJ136" i="1"/>
  <c r="CB136" i="1"/>
  <c r="BK136" i="1"/>
  <c r="BB136" i="1"/>
  <c r="AK136" i="1"/>
  <c r="AC136" i="1"/>
  <c r="U136" i="1"/>
  <c r="M136" i="1"/>
  <c r="E136" i="1"/>
  <c r="FY136" i="1"/>
  <c r="FQ136" i="1"/>
  <c r="FH136" i="1"/>
  <c r="EZ136" i="1"/>
  <c r="EQ136" i="1"/>
  <c r="DZ136" i="1"/>
  <c r="EA136" i="1" s="1" a="1"/>
  <c r="EA136" i="1" s="1"/>
  <c r="DQ136" i="1"/>
  <c r="DI136" i="1"/>
  <c r="CZ136" i="1"/>
  <c r="CR136" i="1"/>
  <c r="CI136" i="1"/>
  <c r="BR136" i="1"/>
  <c r="BS136" i="1" s="1" a="1"/>
  <c r="BS136" i="1" s="1"/>
  <c r="BI136" i="1"/>
  <c r="BA136" i="1"/>
  <c r="AR136" i="1"/>
  <c r="AJ136" i="1"/>
  <c r="AB136" i="1"/>
  <c r="T136" i="1"/>
  <c r="L136" i="1"/>
  <c r="FP136" i="1"/>
  <c r="FG136" i="1"/>
  <c r="EY136" i="1"/>
  <c r="EH136" i="1"/>
  <c r="DY136" i="1"/>
  <c r="DH136" i="1"/>
  <c r="CY136" i="1"/>
  <c r="CQ136" i="1"/>
  <c r="BZ136" i="1"/>
  <c r="BQ136" i="1"/>
  <c r="AZ136" i="1"/>
  <c r="AQ136" i="1"/>
  <c r="AI136" i="1"/>
  <c r="AA136" i="1"/>
  <c r="C136" i="1"/>
  <c r="E11" i="1"/>
  <c r="F11" i="1" s="1"/>
  <c r="O11" i="1" s="1"/>
  <c r="GD135" i="1"/>
  <c r="GC135" i="1"/>
  <c r="FZ135" i="1"/>
  <c r="B137" i="1"/>
  <c r="D137" i="1" s="1" a="1"/>
  <c r="D137" i="1" s="1"/>
  <c r="A136" i="1"/>
  <c r="FU10" i="1" l="1"/>
  <c r="FH10" i="1"/>
  <c r="FG10" i="1"/>
  <c r="EI137" i="1" a="1"/>
  <c r="EI137" i="1" s="1"/>
  <c r="FM137" i="1" a="1"/>
  <c r="FM137" i="1" s="1"/>
  <c r="EX137" i="1" a="1"/>
  <c r="EX137" i="1" s="1"/>
  <c r="DE137" i="1" a="1"/>
  <c r="DE137" i="1" s="1"/>
  <c r="DT137" i="1" a="1"/>
  <c r="DT137" i="1" s="1"/>
  <c r="CA137" i="1" a="1"/>
  <c r="CA137" i="1" s="1"/>
  <c r="CP137" i="1" a="1"/>
  <c r="CP137" i="1" s="1"/>
  <c r="AW137" i="1" a="1"/>
  <c r="AW137" i="1" s="1"/>
  <c r="BL137" i="1" a="1"/>
  <c r="BL137" i="1" s="1"/>
  <c r="S137" i="1" a="1"/>
  <c r="S137" i="1" s="1"/>
  <c r="AH137" i="1" a="1"/>
  <c r="AH137" i="1" s="1"/>
  <c r="GA136" i="1"/>
  <c r="GB136" i="1"/>
  <c r="FV10" i="1"/>
  <c r="FW10" i="1"/>
  <c r="GA10" i="1" s="1"/>
  <c r="FX137" i="1"/>
  <c r="ET137" i="1"/>
  <c r="DP137" i="1"/>
  <c r="EE137" i="1"/>
  <c r="FI137" i="1"/>
  <c r="DA137" i="1"/>
  <c r="AD137" i="1"/>
  <c r="BW137" i="1"/>
  <c r="AS137" i="1"/>
  <c r="CL137" i="1"/>
  <c r="O137" i="1"/>
  <c r="BH137" i="1"/>
  <c r="J11" i="1"/>
  <c r="K11" i="1" s="1" a="1"/>
  <c r="K11" i="1" s="1"/>
  <c r="Q11" i="1"/>
  <c r="R11" i="1"/>
  <c r="S11" i="1" s="1" a="1"/>
  <c r="S11" i="1" s="1"/>
  <c r="FU137" i="1"/>
  <c r="FD137" i="1"/>
  <c r="FE137" i="1" s="1" a="1"/>
  <c r="FE137" i="1" s="1"/>
  <c r="EU137" i="1"/>
  <c r="EM137" i="1"/>
  <c r="ED137" i="1"/>
  <c r="DV137" i="1"/>
  <c r="DM137" i="1"/>
  <c r="CV137" i="1"/>
  <c r="CW137" i="1" s="1" a="1"/>
  <c r="CW137" i="1" s="1"/>
  <c r="CM137" i="1"/>
  <c r="CE137" i="1"/>
  <c r="BV137" i="1"/>
  <c r="BN137" i="1"/>
  <c r="BE137" i="1"/>
  <c r="AN137" i="1"/>
  <c r="AO137" i="1" s="1" a="1"/>
  <c r="AO137" i="1" s="1"/>
  <c r="AF137" i="1"/>
  <c r="BJ137" i="1" s="1"/>
  <c r="CN137" i="1" s="1"/>
  <c r="DR137" i="1" s="1"/>
  <c r="EV137" i="1" s="1"/>
  <c r="X137" i="1"/>
  <c r="P137" i="1"/>
  <c r="H137" i="1"/>
  <c r="FL137" i="1"/>
  <c r="FC137" i="1"/>
  <c r="EL137" i="1"/>
  <c r="EC137" i="1"/>
  <c r="DU137" i="1"/>
  <c r="DD137" i="1"/>
  <c r="CU137" i="1"/>
  <c r="CD137" i="1"/>
  <c r="BU137" i="1"/>
  <c r="BM137" i="1"/>
  <c r="AV137" i="1"/>
  <c r="AM137" i="1"/>
  <c r="AE137" i="1"/>
  <c r="W137" i="1"/>
  <c r="G137" i="1"/>
  <c r="FS137" i="1"/>
  <c r="FT137" i="1" s="1" a="1"/>
  <c r="FT137" i="1" s="1"/>
  <c r="FJ137" i="1"/>
  <c r="FB137" i="1"/>
  <c r="ES137" i="1"/>
  <c r="EK137" i="1"/>
  <c r="EB137" i="1"/>
  <c r="DK137" i="1"/>
  <c r="DL137" i="1" s="1" a="1"/>
  <c r="DL137" i="1" s="1"/>
  <c r="DB137" i="1"/>
  <c r="CT137" i="1"/>
  <c r="CK137" i="1"/>
  <c r="CC137" i="1"/>
  <c r="BT137" i="1"/>
  <c r="BC137" i="1"/>
  <c r="BD137" i="1" s="1" a="1"/>
  <c r="BD137" i="1" s="1"/>
  <c r="AT137" i="1"/>
  <c r="AL137" i="1"/>
  <c r="V137" i="1"/>
  <c r="N137" i="1"/>
  <c r="F137" i="1"/>
  <c r="FR137" i="1"/>
  <c r="FA137" i="1"/>
  <c r="ER137" i="1"/>
  <c r="EJ137" i="1"/>
  <c r="DS137" i="1"/>
  <c r="DJ137" i="1"/>
  <c r="CS137" i="1"/>
  <c r="CJ137" i="1"/>
  <c r="CB137" i="1"/>
  <c r="BK137" i="1"/>
  <c r="BB137" i="1"/>
  <c r="AK137" i="1"/>
  <c r="AC137" i="1"/>
  <c r="U137" i="1"/>
  <c r="M137" i="1"/>
  <c r="E137" i="1"/>
  <c r="FY137" i="1"/>
  <c r="FQ137" i="1"/>
  <c r="FH137" i="1"/>
  <c r="EZ137" i="1"/>
  <c r="EQ137" i="1"/>
  <c r="DZ137" i="1"/>
  <c r="EA137" i="1" s="1" a="1"/>
  <c r="EA137" i="1" s="1"/>
  <c r="DQ137" i="1"/>
  <c r="DI137" i="1"/>
  <c r="CZ137" i="1"/>
  <c r="CR137" i="1"/>
  <c r="CI137" i="1"/>
  <c r="BR137" i="1"/>
  <c r="BS137" i="1" s="1" a="1"/>
  <c r="BS137" i="1" s="1"/>
  <c r="BI137" i="1"/>
  <c r="BA137" i="1"/>
  <c r="AR137" i="1"/>
  <c r="AJ137" i="1"/>
  <c r="AB137" i="1"/>
  <c r="T137" i="1"/>
  <c r="L137" i="1"/>
  <c r="FP137" i="1"/>
  <c r="FG137" i="1"/>
  <c r="EY137" i="1"/>
  <c r="EH137" i="1"/>
  <c r="DY137" i="1"/>
  <c r="DH137" i="1"/>
  <c r="CY137" i="1"/>
  <c r="CQ137" i="1"/>
  <c r="BZ137" i="1"/>
  <c r="BQ137" i="1"/>
  <c r="AZ137" i="1"/>
  <c r="AQ137" i="1"/>
  <c r="AI137" i="1"/>
  <c r="AA137" i="1"/>
  <c r="C137" i="1"/>
  <c r="FW137" i="1"/>
  <c r="FO137" i="1"/>
  <c r="FF137" i="1"/>
  <c r="EO137" i="1"/>
  <c r="EP137" i="1" s="1" a="1"/>
  <c r="EP137" i="1" s="1"/>
  <c r="EF137" i="1"/>
  <c r="DX137" i="1"/>
  <c r="DO137" i="1"/>
  <c r="DG137" i="1"/>
  <c r="CX137" i="1"/>
  <c r="CG137" i="1"/>
  <c r="CH137" i="1" s="1" a="1"/>
  <c r="CH137" i="1" s="1"/>
  <c r="BX137" i="1"/>
  <c r="BP137" i="1"/>
  <c r="BG137" i="1"/>
  <c r="AY137" i="1"/>
  <c r="AP137" i="1"/>
  <c r="R137" i="1"/>
  <c r="J137" i="1"/>
  <c r="K137" i="1" s="1" a="1"/>
  <c r="K137" i="1" s="1"/>
  <c r="FV137" i="1"/>
  <c r="FN137" i="1"/>
  <c r="EW137" i="1"/>
  <c r="EN137" i="1"/>
  <c r="DW137" i="1"/>
  <c r="DN137" i="1"/>
  <c r="DF137" i="1"/>
  <c r="CO137" i="1"/>
  <c r="CF137" i="1"/>
  <c r="BO137" i="1"/>
  <c r="BF137" i="1"/>
  <c r="AX137" i="1"/>
  <c r="AG137" i="1"/>
  <c r="Y137" i="1"/>
  <c r="Z137" i="1" s="1" a="1"/>
  <c r="Z137" i="1" s="1"/>
  <c r="Q137" i="1"/>
  <c r="AU137" i="1" s="1"/>
  <c r="BY137" i="1" s="1"/>
  <c r="DC137" i="1" s="1"/>
  <c r="EG137" i="1" s="1"/>
  <c r="FK137" i="1" s="1"/>
  <c r="I137" i="1"/>
  <c r="GD136" i="1"/>
  <c r="GC136" i="1"/>
  <c r="FZ136" i="1"/>
  <c r="B138" i="1"/>
  <c r="D138" i="1" s="1" a="1"/>
  <c r="D138" i="1" s="1"/>
  <c r="A137" i="1"/>
  <c r="EI138" i="1" l="1" a="1"/>
  <c r="EI138" i="1" s="1"/>
  <c r="FM138" i="1" a="1"/>
  <c r="FM138" i="1" s="1"/>
  <c r="EX138" i="1" a="1"/>
  <c r="EX138" i="1" s="1"/>
  <c r="DE138" i="1" a="1"/>
  <c r="DE138" i="1" s="1"/>
  <c r="DT138" i="1" a="1"/>
  <c r="DT138" i="1" s="1"/>
  <c r="CA138" i="1" a="1"/>
  <c r="CA138" i="1" s="1"/>
  <c r="CP138" i="1" a="1"/>
  <c r="CP138" i="1" s="1"/>
  <c r="AW138" i="1" a="1"/>
  <c r="AW138" i="1" s="1"/>
  <c r="BL138" i="1" a="1"/>
  <c r="BL138" i="1" s="1"/>
  <c r="S138" i="1" a="1"/>
  <c r="S138" i="1" s="1"/>
  <c r="AH138" i="1" a="1"/>
  <c r="AH138" i="1" s="1"/>
  <c r="GA137" i="1"/>
  <c r="GB137" i="1"/>
  <c r="GC10" i="1"/>
  <c r="FX138" i="1"/>
  <c r="ET138" i="1"/>
  <c r="FI138" i="1"/>
  <c r="DP138" i="1"/>
  <c r="EE138" i="1"/>
  <c r="BW138" i="1"/>
  <c r="AS138" i="1"/>
  <c r="CL138" i="1"/>
  <c r="O138" i="1"/>
  <c r="BH138" i="1"/>
  <c r="AD138" i="1"/>
  <c r="DA138" i="1"/>
  <c r="L11" i="1"/>
  <c r="FZ137" i="1"/>
  <c r="GD137" i="1"/>
  <c r="GC137" i="1"/>
  <c r="FS138" i="1"/>
  <c r="FT138" i="1" s="1" a="1"/>
  <c r="FT138" i="1" s="1"/>
  <c r="FJ138" i="1"/>
  <c r="FB138" i="1"/>
  <c r="ES138" i="1"/>
  <c r="EK138" i="1"/>
  <c r="EB138" i="1"/>
  <c r="DK138" i="1"/>
  <c r="DL138" i="1" s="1" a="1"/>
  <c r="DL138" i="1" s="1"/>
  <c r="DB138" i="1"/>
  <c r="CT138" i="1"/>
  <c r="CK138" i="1"/>
  <c r="CC138" i="1"/>
  <c r="BT138" i="1"/>
  <c r="BC138" i="1"/>
  <c r="BD138" i="1" s="1" a="1"/>
  <c r="BD138" i="1" s="1"/>
  <c r="AT138" i="1"/>
  <c r="AL138" i="1"/>
  <c r="V138" i="1"/>
  <c r="N138" i="1"/>
  <c r="F138" i="1"/>
  <c r="FR138" i="1"/>
  <c r="FA138" i="1"/>
  <c r="ER138" i="1"/>
  <c r="EJ138" i="1"/>
  <c r="DS138" i="1"/>
  <c r="DJ138" i="1"/>
  <c r="CS138" i="1"/>
  <c r="CJ138" i="1"/>
  <c r="CB138" i="1"/>
  <c r="BK138" i="1"/>
  <c r="BB138" i="1"/>
  <c r="AK138" i="1"/>
  <c r="AC138" i="1"/>
  <c r="U138" i="1"/>
  <c r="M138" i="1"/>
  <c r="E138" i="1"/>
  <c r="FY138" i="1"/>
  <c r="FQ138" i="1"/>
  <c r="FH138" i="1"/>
  <c r="EZ138" i="1"/>
  <c r="EQ138" i="1"/>
  <c r="DZ138" i="1"/>
  <c r="EA138" i="1" s="1" a="1"/>
  <c r="EA138" i="1" s="1"/>
  <c r="DQ138" i="1"/>
  <c r="DI138" i="1"/>
  <c r="CZ138" i="1"/>
  <c r="CR138" i="1"/>
  <c r="CI138" i="1"/>
  <c r="BR138" i="1"/>
  <c r="BS138" i="1" s="1" a="1"/>
  <c r="BS138" i="1" s="1"/>
  <c r="BI138" i="1"/>
  <c r="BA138" i="1"/>
  <c r="AR138" i="1"/>
  <c r="AJ138" i="1"/>
  <c r="AB138" i="1"/>
  <c r="T138" i="1"/>
  <c r="L138" i="1"/>
  <c r="FP138" i="1"/>
  <c r="FG138" i="1"/>
  <c r="EY138" i="1"/>
  <c r="EH138" i="1"/>
  <c r="DY138" i="1"/>
  <c r="DH138" i="1"/>
  <c r="CY138" i="1"/>
  <c r="CQ138" i="1"/>
  <c r="BZ138" i="1"/>
  <c r="BQ138" i="1"/>
  <c r="AZ138" i="1"/>
  <c r="AQ138" i="1"/>
  <c r="AI138" i="1"/>
  <c r="AA138" i="1"/>
  <c r="C138" i="1"/>
  <c r="FW138" i="1"/>
  <c r="FO138" i="1"/>
  <c r="FF138" i="1"/>
  <c r="EO138" i="1"/>
  <c r="EP138" i="1" s="1" a="1"/>
  <c r="EP138" i="1" s="1"/>
  <c r="EF138" i="1"/>
  <c r="DX138" i="1"/>
  <c r="DO138" i="1"/>
  <c r="DG138" i="1"/>
  <c r="CX138" i="1"/>
  <c r="CG138" i="1"/>
  <c r="CH138" i="1" s="1" a="1"/>
  <c r="CH138" i="1" s="1"/>
  <c r="BX138" i="1"/>
  <c r="BP138" i="1"/>
  <c r="BG138" i="1"/>
  <c r="AY138" i="1"/>
  <c r="AP138" i="1"/>
  <c r="R138" i="1"/>
  <c r="J138" i="1"/>
  <c r="K138" i="1" s="1" a="1"/>
  <c r="K138" i="1" s="1"/>
  <c r="FV138" i="1"/>
  <c r="FN138" i="1"/>
  <c r="EW138" i="1"/>
  <c r="EN138" i="1"/>
  <c r="DW138" i="1"/>
  <c r="DN138" i="1"/>
  <c r="DF138" i="1"/>
  <c r="CO138" i="1"/>
  <c r="CF138" i="1"/>
  <c r="BO138" i="1"/>
  <c r="BF138" i="1"/>
  <c r="AX138" i="1"/>
  <c r="AG138" i="1"/>
  <c r="Y138" i="1"/>
  <c r="Z138" i="1" s="1" a="1"/>
  <c r="Z138" i="1" s="1"/>
  <c r="Q138" i="1"/>
  <c r="AU138" i="1" s="1"/>
  <c r="BY138" i="1" s="1"/>
  <c r="DC138" i="1" s="1"/>
  <c r="EG138" i="1" s="1"/>
  <c r="FK138" i="1" s="1"/>
  <c r="I138" i="1"/>
  <c r="FU138" i="1"/>
  <c r="FD138" i="1"/>
  <c r="FE138" i="1" s="1" a="1"/>
  <c r="FE138" i="1" s="1"/>
  <c r="EU138" i="1"/>
  <c r="EM138" i="1"/>
  <c r="ED138" i="1"/>
  <c r="DV138" i="1"/>
  <c r="DM138" i="1"/>
  <c r="CV138" i="1"/>
  <c r="CW138" i="1" s="1" a="1"/>
  <c r="CW138" i="1" s="1"/>
  <c r="CM138" i="1"/>
  <c r="CE138" i="1"/>
  <c r="BV138" i="1"/>
  <c r="BN138" i="1"/>
  <c r="BE138" i="1"/>
  <c r="AN138" i="1"/>
  <c r="AO138" i="1" s="1" a="1"/>
  <c r="AO138" i="1" s="1"/>
  <c r="AF138" i="1"/>
  <c r="BJ138" i="1" s="1"/>
  <c r="CN138" i="1" s="1"/>
  <c r="DR138" i="1" s="1"/>
  <c r="EV138" i="1" s="1"/>
  <c r="X138" i="1"/>
  <c r="P138" i="1"/>
  <c r="H138" i="1"/>
  <c r="FL138" i="1"/>
  <c r="FC138" i="1"/>
  <c r="EL138" i="1"/>
  <c r="EC138" i="1"/>
  <c r="DU138" i="1"/>
  <c r="DD138" i="1"/>
  <c r="CU138" i="1"/>
  <c r="CD138" i="1"/>
  <c r="BU138" i="1"/>
  <c r="BM138" i="1"/>
  <c r="AV138" i="1"/>
  <c r="AM138" i="1"/>
  <c r="AE138" i="1"/>
  <c r="W138" i="1"/>
  <c r="G138" i="1"/>
  <c r="T11" i="1"/>
  <c r="U11" i="1" s="1"/>
  <c r="AD11" i="1" s="1"/>
  <c r="B139" i="1"/>
  <c r="D139" i="1" s="1" a="1"/>
  <c r="D139" i="1" s="1"/>
  <c r="A138" i="1"/>
  <c r="EI139" i="1" l="1" a="1"/>
  <c r="EI139" i="1" s="1"/>
  <c r="FM139" i="1" a="1"/>
  <c r="FM139" i="1" s="1"/>
  <c r="EX139" i="1" a="1"/>
  <c r="EX139" i="1" s="1"/>
  <c r="DE139" i="1" a="1"/>
  <c r="DE139" i="1" s="1"/>
  <c r="DT139" i="1" a="1"/>
  <c r="DT139" i="1" s="1"/>
  <c r="CA139" i="1" a="1"/>
  <c r="CA139" i="1" s="1"/>
  <c r="CP139" i="1" a="1"/>
  <c r="CP139" i="1" s="1"/>
  <c r="AW139" i="1" a="1"/>
  <c r="AW139" i="1" s="1"/>
  <c r="BL139" i="1" a="1"/>
  <c r="BL139" i="1" s="1"/>
  <c r="S139" i="1" a="1"/>
  <c r="S139" i="1" s="1"/>
  <c r="AH139" i="1" a="1"/>
  <c r="AH139" i="1" s="1"/>
  <c r="GA138" i="1"/>
  <c r="GB138" i="1"/>
  <c r="N11" i="1"/>
  <c r="M11" i="1"/>
  <c r="FX139" i="1"/>
  <c r="ET139" i="1"/>
  <c r="FI139" i="1"/>
  <c r="EE139" i="1"/>
  <c r="DA139" i="1"/>
  <c r="DP139" i="1"/>
  <c r="AS139" i="1"/>
  <c r="CL139" i="1"/>
  <c r="O139" i="1"/>
  <c r="BW139" i="1"/>
  <c r="BH139" i="1"/>
  <c r="AD139" i="1"/>
  <c r="AF11" i="1"/>
  <c r="AG11" i="1"/>
  <c r="AH11" i="1" s="1" a="1"/>
  <c r="AH11" i="1" s="1"/>
  <c r="Y11" i="1"/>
  <c r="Z11" i="1" s="1" a="1"/>
  <c r="Z11" i="1" s="1"/>
  <c r="FZ138" i="1"/>
  <c r="GD138" i="1"/>
  <c r="GC138" i="1"/>
  <c r="FY139" i="1"/>
  <c r="FQ139" i="1"/>
  <c r="FH139" i="1"/>
  <c r="EZ139" i="1"/>
  <c r="EQ139" i="1"/>
  <c r="DZ139" i="1"/>
  <c r="EA139" i="1" s="1" a="1"/>
  <c r="EA139" i="1" s="1"/>
  <c r="DQ139" i="1"/>
  <c r="DI139" i="1"/>
  <c r="CZ139" i="1"/>
  <c r="CR139" i="1"/>
  <c r="CI139" i="1"/>
  <c r="BR139" i="1"/>
  <c r="BS139" i="1" s="1" a="1"/>
  <c r="BS139" i="1" s="1"/>
  <c r="BI139" i="1"/>
  <c r="BA139" i="1"/>
  <c r="AR139" i="1"/>
  <c r="AJ139" i="1"/>
  <c r="AB139" i="1"/>
  <c r="T139" i="1"/>
  <c r="L139" i="1"/>
  <c r="FP139" i="1"/>
  <c r="FG139" i="1"/>
  <c r="EY139" i="1"/>
  <c r="EH139" i="1"/>
  <c r="DY139" i="1"/>
  <c r="DH139" i="1"/>
  <c r="CY139" i="1"/>
  <c r="CQ139" i="1"/>
  <c r="BZ139" i="1"/>
  <c r="BQ139" i="1"/>
  <c r="AZ139" i="1"/>
  <c r="AQ139" i="1"/>
  <c r="AI139" i="1"/>
  <c r="AA139" i="1"/>
  <c r="C139" i="1"/>
  <c r="FW139" i="1"/>
  <c r="FO139" i="1"/>
  <c r="FF139" i="1"/>
  <c r="EO139" i="1"/>
  <c r="EP139" i="1" s="1" a="1"/>
  <c r="EP139" i="1" s="1"/>
  <c r="EF139" i="1"/>
  <c r="DX139" i="1"/>
  <c r="DO139" i="1"/>
  <c r="DG139" i="1"/>
  <c r="CX139" i="1"/>
  <c r="CG139" i="1"/>
  <c r="CH139" i="1" s="1" a="1"/>
  <c r="CH139" i="1" s="1"/>
  <c r="BX139" i="1"/>
  <c r="BP139" i="1"/>
  <c r="BG139" i="1"/>
  <c r="AY139" i="1"/>
  <c r="AP139" i="1"/>
  <c r="R139" i="1"/>
  <c r="J139" i="1"/>
  <c r="K139" i="1" s="1" a="1"/>
  <c r="K139" i="1" s="1"/>
  <c r="FV139" i="1"/>
  <c r="FN139" i="1"/>
  <c r="EW139" i="1"/>
  <c r="EN139" i="1"/>
  <c r="DW139" i="1"/>
  <c r="DN139" i="1"/>
  <c r="DF139" i="1"/>
  <c r="CO139" i="1"/>
  <c r="CF139" i="1"/>
  <c r="BO139" i="1"/>
  <c r="BF139" i="1"/>
  <c r="AX139" i="1"/>
  <c r="AG139" i="1"/>
  <c r="Y139" i="1"/>
  <c r="Z139" i="1" s="1" a="1"/>
  <c r="Z139" i="1" s="1"/>
  <c r="Q139" i="1"/>
  <c r="AU139" i="1" s="1"/>
  <c r="BY139" i="1" s="1"/>
  <c r="DC139" i="1" s="1"/>
  <c r="EG139" i="1" s="1"/>
  <c r="FK139" i="1" s="1"/>
  <c r="I139" i="1"/>
  <c r="FU139" i="1"/>
  <c r="FD139" i="1"/>
  <c r="FE139" i="1" s="1" a="1"/>
  <c r="FE139" i="1" s="1"/>
  <c r="EU139" i="1"/>
  <c r="EM139" i="1"/>
  <c r="ED139" i="1"/>
  <c r="DV139" i="1"/>
  <c r="DM139" i="1"/>
  <c r="CV139" i="1"/>
  <c r="CW139" i="1" s="1" a="1"/>
  <c r="CW139" i="1" s="1"/>
  <c r="CM139" i="1"/>
  <c r="CE139" i="1"/>
  <c r="BV139" i="1"/>
  <c r="BN139" i="1"/>
  <c r="BE139" i="1"/>
  <c r="AN139" i="1"/>
  <c r="AO139" i="1" s="1" a="1"/>
  <c r="AO139" i="1" s="1"/>
  <c r="AF139" i="1"/>
  <c r="BJ139" i="1" s="1"/>
  <c r="CN139" i="1" s="1"/>
  <c r="DR139" i="1" s="1"/>
  <c r="EV139" i="1" s="1"/>
  <c r="X139" i="1"/>
  <c r="P139" i="1"/>
  <c r="H139" i="1"/>
  <c r="FL139" i="1"/>
  <c r="FC139" i="1"/>
  <c r="EL139" i="1"/>
  <c r="EC139" i="1"/>
  <c r="DU139" i="1"/>
  <c r="DD139" i="1"/>
  <c r="CU139" i="1"/>
  <c r="CD139" i="1"/>
  <c r="BU139" i="1"/>
  <c r="BM139" i="1"/>
  <c r="AV139" i="1"/>
  <c r="AM139" i="1"/>
  <c r="AE139" i="1"/>
  <c r="W139" i="1"/>
  <c r="G139" i="1"/>
  <c r="FS139" i="1"/>
  <c r="FT139" i="1" s="1" a="1"/>
  <c r="FT139" i="1" s="1"/>
  <c r="FJ139" i="1"/>
  <c r="FB139" i="1"/>
  <c r="ES139" i="1"/>
  <c r="EK139" i="1"/>
  <c r="EB139" i="1"/>
  <c r="DK139" i="1"/>
  <c r="DL139" i="1" s="1" a="1"/>
  <c r="DL139" i="1" s="1"/>
  <c r="DB139" i="1"/>
  <c r="CT139" i="1"/>
  <c r="CK139" i="1"/>
  <c r="CC139" i="1"/>
  <c r="BT139" i="1"/>
  <c r="BC139" i="1"/>
  <c r="BD139" i="1" s="1" a="1"/>
  <c r="BD139" i="1" s="1"/>
  <c r="AT139" i="1"/>
  <c r="AL139" i="1"/>
  <c r="V139" i="1"/>
  <c r="N139" i="1"/>
  <c r="F139" i="1"/>
  <c r="FR139" i="1"/>
  <c r="FA139" i="1"/>
  <c r="ER139" i="1"/>
  <c r="EJ139" i="1"/>
  <c r="DS139" i="1"/>
  <c r="DJ139" i="1"/>
  <c r="CS139" i="1"/>
  <c r="CJ139" i="1"/>
  <c r="CB139" i="1"/>
  <c r="BK139" i="1"/>
  <c r="BB139" i="1"/>
  <c r="AK139" i="1"/>
  <c r="AC139" i="1"/>
  <c r="U139" i="1"/>
  <c r="M139" i="1"/>
  <c r="E139" i="1"/>
  <c r="B140" i="1"/>
  <c r="D140" i="1" s="1" a="1"/>
  <c r="D140" i="1" s="1"/>
  <c r="A139" i="1"/>
  <c r="EI140" i="1" l="1" a="1"/>
  <c r="EI140" i="1" s="1"/>
  <c r="FM140" i="1" a="1"/>
  <c r="FM140" i="1" s="1"/>
  <c r="EX140" i="1" a="1"/>
  <c r="EX140" i="1" s="1"/>
  <c r="DE140" i="1" a="1"/>
  <c r="DE140" i="1" s="1"/>
  <c r="DT140" i="1" a="1"/>
  <c r="DT140" i="1" s="1"/>
  <c r="CA140" i="1" a="1"/>
  <c r="CA140" i="1" s="1"/>
  <c r="CP140" i="1" a="1"/>
  <c r="CP140" i="1" s="1"/>
  <c r="AW140" i="1" a="1"/>
  <c r="AW140" i="1" s="1"/>
  <c r="BL140" i="1" a="1"/>
  <c r="BL140" i="1" s="1"/>
  <c r="S140" i="1" a="1"/>
  <c r="S140" i="1" s="1"/>
  <c r="AH140" i="1" a="1"/>
  <c r="AH140" i="1" s="1"/>
  <c r="GA139" i="1"/>
  <c r="GB139" i="1"/>
  <c r="ET140" i="1"/>
  <c r="FI140" i="1"/>
  <c r="EE140" i="1"/>
  <c r="DA140" i="1"/>
  <c r="DP140" i="1"/>
  <c r="FX140" i="1"/>
  <c r="AS140" i="1"/>
  <c r="CL140" i="1"/>
  <c r="O140" i="1"/>
  <c r="BH140" i="1"/>
  <c r="AD140" i="1"/>
  <c r="BW140" i="1"/>
  <c r="AA11" i="1"/>
  <c r="FW140" i="1"/>
  <c r="FO140" i="1"/>
  <c r="FF140" i="1"/>
  <c r="EO140" i="1"/>
  <c r="EP140" i="1" s="1" a="1"/>
  <c r="EP140" i="1" s="1"/>
  <c r="EF140" i="1"/>
  <c r="DX140" i="1"/>
  <c r="DO140" i="1"/>
  <c r="DG140" i="1"/>
  <c r="CX140" i="1"/>
  <c r="CG140" i="1"/>
  <c r="CH140" i="1" s="1" a="1"/>
  <c r="CH140" i="1" s="1"/>
  <c r="BX140" i="1"/>
  <c r="BP140" i="1"/>
  <c r="BG140" i="1"/>
  <c r="AY140" i="1"/>
  <c r="AP140" i="1"/>
  <c r="R140" i="1"/>
  <c r="J140" i="1"/>
  <c r="K140" i="1" s="1" a="1"/>
  <c r="K140" i="1" s="1"/>
  <c r="FV140" i="1"/>
  <c r="FN140" i="1"/>
  <c r="EW140" i="1"/>
  <c r="EN140" i="1"/>
  <c r="DW140" i="1"/>
  <c r="DN140" i="1"/>
  <c r="DF140" i="1"/>
  <c r="CO140" i="1"/>
  <c r="CF140" i="1"/>
  <c r="BO140" i="1"/>
  <c r="BF140" i="1"/>
  <c r="AX140" i="1"/>
  <c r="AG140" i="1"/>
  <c r="Y140" i="1"/>
  <c r="Z140" i="1" s="1" a="1"/>
  <c r="Z140" i="1" s="1"/>
  <c r="Q140" i="1"/>
  <c r="AU140" i="1" s="1"/>
  <c r="BY140" i="1" s="1"/>
  <c r="DC140" i="1" s="1"/>
  <c r="EG140" i="1" s="1"/>
  <c r="FK140" i="1" s="1"/>
  <c r="I140" i="1"/>
  <c r="FU140" i="1"/>
  <c r="FD140" i="1"/>
  <c r="FE140" i="1" s="1" a="1"/>
  <c r="FE140" i="1" s="1"/>
  <c r="EU140" i="1"/>
  <c r="EM140" i="1"/>
  <c r="ED140" i="1"/>
  <c r="DV140" i="1"/>
  <c r="DM140" i="1"/>
  <c r="CV140" i="1"/>
  <c r="CW140" i="1" s="1" a="1"/>
  <c r="CW140" i="1" s="1"/>
  <c r="CM140" i="1"/>
  <c r="CE140" i="1"/>
  <c r="BV140" i="1"/>
  <c r="BN140" i="1"/>
  <c r="BE140" i="1"/>
  <c r="AN140" i="1"/>
  <c r="AO140" i="1" s="1" a="1"/>
  <c r="AO140" i="1" s="1"/>
  <c r="AF140" i="1"/>
  <c r="BJ140" i="1" s="1"/>
  <c r="CN140" i="1" s="1"/>
  <c r="DR140" i="1" s="1"/>
  <c r="EV140" i="1" s="1"/>
  <c r="X140" i="1"/>
  <c r="P140" i="1"/>
  <c r="H140" i="1"/>
  <c r="FL140" i="1"/>
  <c r="FC140" i="1"/>
  <c r="EL140" i="1"/>
  <c r="EC140" i="1"/>
  <c r="DU140" i="1"/>
  <c r="DD140" i="1"/>
  <c r="CU140" i="1"/>
  <c r="CD140" i="1"/>
  <c r="BU140" i="1"/>
  <c r="BM140" i="1"/>
  <c r="AV140" i="1"/>
  <c r="AM140" i="1"/>
  <c r="AE140" i="1"/>
  <c r="W140" i="1"/>
  <c r="G140" i="1"/>
  <c r="FS140" i="1"/>
  <c r="FT140" i="1" s="1" a="1"/>
  <c r="FT140" i="1" s="1"/>
  <c r="FJ140" i="1"/>
  <c r="FB140" i="1"/>
  <c r="ES140" i="1"/>
  <c r="EK140" i="1"/>
  <c r="EB140" i="1"/>
  <c r="DK140" i="1"/>
  <c r="DL140" i="1" s="1" a="1"/>
  <c r="DL140" i="1" s="1"/>
  <c r="DB140" i="1"/>
  <c r="CT140" i="1"/>
  <c r="CK140" i="1"/>
  <c r="CC140" i="1"/>
  <c r="BT140" i="1"/>
  <c r="BC140" i="1"/>
  <c r="BD140" i="1" s="1" a="1"/>
  <c r="BD140" i="1" s="1"/>
  <c r="AT140" i="1"/>
  <c r="AL140" i="1"/>
  <c r="V140" i="1"/>
  <c r="N140" i="1"/>
  <c r="F140" i="1"/>
  <c r="FR140" i="1"/>
  <c r="FA140" i="1"/>
  <c r="ER140" i="1"/>
  <c r="EJ140" i="1"/>
  <c r="DS140" i="1"/>
  <c r="DJ140" i="1"/>
  <c r="CS140" i="1"/>
  <c r="CJ140" i="1"/>
  <c r="CB140" i="1"/>
  <c r="BK140" i="1"/>
  <c r="BB140" i="1"/>
  <c r="AK140" i="1"/>
  <c r="AC140" i="1"/>
  <c r="U140" i="1"/>
  <c r="M140" i="1"/>
  <c r="E140" i="1"/>
  <c r="FY140" i="1"/>
  <c r="FQ140" i="1"/>
  <c r="FH140" i="1"/>
  <c r="EZ140" i="1"/>
  <c r="EQ140" i="1"/>
  <c r="DZ140" i="1"/>
  <c r="EA140" i="1" s="1" a="1"/>
  <c r="EA140" i="1" s="1"/>
  <c r="DQ140" i="1"/>
  <c r="DI140" i="1"/>
  <c r="CZ140" i="1"/>
  <c r="CR140" i="1"/>
  <c r="CI140" i="1"/>
  <c r="BR140" i="1"/>
  <c r="BS140" i="1" s="1" a="1"/>
  <c r="BS140" i="1" s="1"/>
  <c r="BI140" i="1"/>
  <c r="BA140" i="1"/>
  <c r="AR140" i="1"/>
  <c r="AJ140" i="1"/>
  <c r="AB140" i="1"/>
  <c r="T140" i="1"/>
  <c r="L140" i="1"/>
  <c r="FP140" i="1"/>
  <c r="FG140" i="1"/>
  <c r="EY140" i="1"/>
  <c r="EH140" i="1"/>
  <c r="DY140" i="1"/>
  <c r="DH140" i="1"/>
  <c r="CY140" i="1"/>
  <c r="CQ140" i="1"/>
  <c r="BZ140" i="1"/>
  <c r="BQ140" i="1"/>
  <c r="AZ140" i="1"/>
  <c r="AQ140" i="1"/>
  <c r="AI140" i="1"/>
  <c r="AA140" i="1"/>
  <c r="C140" i="1"/>
  <c r="AI11" i="1"/>
  <c r="AJ11" i="1" s="1"/>
  <c r="AS11" i="1" s="1"/>
  <c r="GD139" i="1"/>
  <c r="GC139" i="1"/>
  <c r="FZ139" i="1"/>
  <c r="B141" i="1"/>
  <c r="D141" i="1" s="1" a="1"/>
  <c r="D141" i="1" s="1"/>
  <c r="A140" i="1"/>
  <c r="EI141" i="1" l="1" a="1"/>
  <c r="EI141" i="1" s="1"/>
  <c r="FM141" i="1" a="1"/>
  <c r="FM141" i="1" s="1"/>
  <c r="EX141" i="1" a="1"/>
  <c r="EX141" i="1" s="1"/>
  <c r="DE141" i="1" a="1"/>
  <c r="DE141" i="1" s="1"/>
  <c r="DT141" i="1" a="1"/>
  <c r="DT141" i="1" s="1"/>
  <c r="CA141" i="1" a="1"/>
  <c r="CA141" i="1" s="1"/>
  <c r="CP141" i="1" a="1"/>
  <c r="CP141" i="1" s="1"/>
  <c r="AW141" i="1" a="1"/>
  <c r="AW141" i="1" s="1"/>
  <c r="BL141" i="1" a="1"/>
  <c r="BL141" i="1" s="1"/>
  <c r="S141" i="1" a="1"/>
  <c r="S141" i="1" s="1"/>
  <c r="AH141" i="1" a="1"/>
  <c r="AH141" i="1" s="1"/>
  <c r="GA140" i="1"/>
  <c r="GB140" i="1"/>
  <c r="AB11" i="1"/>
  <c r="AC11" i="1"/>
  <c r="ET141" i="1"/>
  <c r="FI141" i="1"/>
  <c r="FX141" i="1"/>
  <c r="EE141" i="1"/>
  <c r="DA141" i="1"/>
  <c r="CL141" i="1"/>
  <c r="O141" i="1"/>
  <c r="BH141" i="1"/>
  <c r="AD141" i="1"/>
  <c r="BW141" i="1"/>
  <c r="DP141" i="1"/>
  <c r="AS141" i="1"/>
  <c r="AV11" i="1"/>
  <c r="AW11" i="1" s="1" a="1"/>
  <c r="AW11" i="1" s="1"/>
  <c r="AN11" i="1"/>
  <c r="AO11" i="1" s="1" a="1"/>
  <c r="AO11" i="1" s="1"/>
  <c r="AU11" i="1"/>
  <c r="GD140" i="1"/>
  <c r="GC140" i="1"/>
  <c r="FZ140" i="1"/>
  <c r="FU141" i="1"/>
  <c r="FD141" i="1"/>
  <c r="FE141" i="1" s="1" a="1"/>
  <c r="FE141" i="1" s="1"/>
  <c r="EU141" i="1"/>
  <c r="EM141" i="1"/>
  <c r="ED141" i="1"/>
  <c r="DV141" i="1"/>
  <c r="DM141" i="1"/>
  <c r="CV141" i="1"/>
  <c r="CW141" i="1" s="1" a="1"/>
  <c r="CW141" i="1" s="1"/>
  <c r="CM141" i="1"/>
  <c r="CE141" i="1"/>
  <c r="BV141" i="1"/>
  <c r="BN141" i="1"/>
  <c r="BE141" i="1"/>
  <c r="AN141" i="1"/>
  <c r="AO141" i="1" s="1" a="1"/>
  <c r="AO141" i="1" s="1"/>
  <c r="AF141" i="1"/>
  <c r="BJ141" i="1" s="1"/>
  <c r="CN141" i="1" s="1"/>
  <c r="DR141" i="1" s="1"/>
  <c r="EV141" i="1" s="1"/>
  <c r="X141" i="1"/>
  <c r="P141" i="1"/>
  <c r="H141" i="1"/>
  <c r="FL141" i="1"/>
  <c r="FC141" i="1"/>
  <c r="EL141" i="1"/>
  <c r="EC141" i="1"/>
  <c r="DU141" i="1"/>
  <c r="DD141" i="1"/>
  <c r="CU141" i="1"/>
  <c r="CD141" i="1"/>
  <c r="BU141" i="1"/>
  <c r="BM141" i="1"/>
  <c r="AV141" i="1"/>
  <c r="AM141" i="1"/>
  <c r="AE141" i="1"/>
  <c r="W141" i="1"/>
  <c r="G141" i="1"/>
  <c r="FS141" i="1"/>
  <c r="FT141" i="1" s="1" a="1"/>
  <c r="FT141" i="1" s="1"/>
  <c r="FJ141" i="1"/>
  <c r="FB141" i="1"/>
  <c r="ES141" i="1"/>
  <c r="EK141" i="1"/>
  <c r="EB141" i="1"/>
  <c r="DK141" i="1"/>
  <c r="DL141" i="1" s="1" a="1"/>
  <c r="DL141" i="1" s="1"/>
  <c r="DB141" i="1"/>
  <c r="CT141" i="1"/>
  <c r="CK141" i="1"/>
  <c r="CC141" i="1"/>
  <c r="BT141" i="1"/>
  <c r="BC141" i="1"/>
  <c r="BD141" i="1" s="1" a="1"/>
  <c r="BD141" i="1" s="1"/>
  <c r="AT141" i="1"/>
  <c r="AL141" i="1"/>
  <c r="V141" i="1"/>
  <c r="N141" i="1"/>
  <c r="F141" i="1"/>
  <c r="FR141" i="1"/>
  <c r="FA141" i="1"/>
  <c r="ER141" i="1"/>
  <c r="EJ141" i="1"/>
  <c r="DS141" i="1"/>
  <c r="DJ141" i="1"/>
  <c r="CS141" i="1"/>
  <c r="CJ141" i="1"/>
  <c r="CB141" i="1"/>
  <c r="BK141" i="1"/>
  <c r="BB141" i="1"/>
  <c r="AK141" i="1"/>
  <c r="AC141" i="1"/>
  <c r="U141" i="1"/>
  <c r="M141" i="1"/>
  <c r="E141" i="1"/>
  <c r="FY141" i="1"/>
  <c r="FQ141" i="1"/>
  <c r="FH141" i="1"/>
  <c r="EZ141" i="1"/>
  <c r="EQ141" i="1"/>
  <c r="DZ141" i="1"/>
  <c r="EA141" i="1" s="1" a="1"/>
  <c r="EA141" i="1" s="1"/>
  <c r="DQ141" i="1"/>
  <c r="DI141" i="1"/>
  <c r="CZ141" i="1"/>
  <c r="CR141" i="1"/>
  <c r="CI141" i="1"/>
  <c r="BR141" i="1"/>
  <c r="BS141" i="1" s="1" a="1"/>
  <c r="BS141" i="1" s="1"/>
  <c r="BI141" i="1"/>
  <c r="BA141" i="1"/>
  <c r="AR141" i="1"/>
  <c r="AJ141" i="1"/>
  <c r="AB141" i="1"/>
  <c r="T141" i="1"/>
  <c r="L141" i="1"/>
  <c r="FP141" i="1"/>
  <c r="FG141" i="1"/>
  <c r="EY141" i="1"/>
  <c r="EH141" i="1"/>
  <c r="DY141" i="1"/>
  <c r="DH141" i="1"/>
  <c r="CY141" i="1"/>
  <c r="CQ141" i="1"/>
  <c r="BZ141" i="1"/>
  <c r="BQ141" i="1"/>
  <c r="AZ141" i="1"/>
  <c r="AQ141" i="1"/>
  <c r="AI141" i="1"/>
  <c r="AA141" i="1"/>
  <c r="C141" i="1"/>
  <c r="FW141" i="1"/>
  <c r="FO141" i="1"/>
  <c r="FF141" i="1"/>
  <c r="EO141" i="1"/>
  <c r="EP141" i="1" s="1" a="1"/>
  <c r="EP141" i="1" s="1"/>
  <c r="EF141" i="1"/>
  <c r="DX141" i="1"/>
  <c r="DO141" i="1"/>
  <c r="DG141" i="1"/>
  <c r="CX141" i="1"/>
  <c r="CG141" i="1"/>
  <c r="CH141" i="1" s="1" a="1"/>
  <c r="CH141" i="1" s="1"/>
  <c r="BX141" i="1"/>
  <c r="BP141" i="1"/>
  <c r="BG141" i="1"/>
  <c r="AY141" i="1"/>
  <c r="AP141" i="1"/>
  <c r="R141" i="1"/>
  <c r="J141" i="1"/>
  <c r="K141" i="1" s="1" a="1"/>
  <c r="K141" i="1" s="1"/>
  <c r="FV141" i="1"/>
  <c r="FN141" i="1"/>
  <c r="EW141" i="1"/>
  <c r="EN141" i="1"/>
  <c r="DW141" i="1"/>
  <c r="DN141" i="1"/>
  <c r="DF141" i="1"/>
  <c r="CO141" i="1"/>
  <c r="CF141" i="1"/>
  <c r="BO141" i="1"/>
  <c r="BF141" i="1"/>
  <c r="AX141" i="1"/>
  <c r="AG141" i="1"/>
  <c r="Y141" i="1"/>
  <c r="Z141" i="1" s="1" a="1"/>
  <c r="Z141" i="1" s="1"/>
  <c r="Q141" i="1"/>
  <c r="AU141" i="1" s="1"/>
  <c r="BY141" i="1" s="1"/>
  <c r="DC141" i="1" s="1"/>
  <c r="EG141" i="1" s="1"/>
  <c r="FK141" i="1" s="1"/>
  <c r="I141" i="1"/>
  <c r="B142" i="1"/>
  <c r="D142" i="1" s="1" a="1"/>
  <c r="D142" i="1" s="1"/>
  <c r="A141" i="1"/>
  <c r="EI142" i="1" l="1" a="1"/>
  <c r="EI142" i="1" s="1"/>
  <c r="FM142" i="1" a="1"/>
  <c r="FM142" i="1" s="1"/>
  <c r="EX142" i="1" a="1"/>
  <c r="EX142" i="1" s="1"/>
  <c r="DE142" i="1" a="1"/>
  <c r="DE142" i="1" s="1"/>
  <c r="DT142" i="1" a="1"/>
  <c r="DT142" i="1" s="1"/>
  <c r="CA142" i="1" a="1"/>
  <c r="CA142" i="1" s="1"/>
  <c r="CP142" i="1" a="1"/>
  <c r="CP142" i="1" s="1"/>
  <c r="AW142" i="1" a="1"/>
  <c r="AW142" i="1" s="1"/>
  <c r="BL142" i="1" a="1"/>
  <c r="BL142" i="1" s="1"/>
  <c r="S142" i="1" a="1"/>
  <c r="S142" i="1" s="1"/>
  <c r="AH142" i="1" a="1"/>
  <c r="AH142" i="1" s="1"/>
  <c r="GA141" i="1"/>
  <c r="GB141" i="1"/>
  <c r="AP11" i="1"/>
  <c r="FI142" i="1"/>
  <c r="FX142" i="1"/>
  <c r="DA142" i="1"/>
  <c r="ET142" i="1"/>
  <c r="DP142" i="1"/>
  <c r="EE142" i="1"/>
  <c r="O142" i="1"/>
  <c r="BH142" i="1"/>
  <c r="AD142" i="1"/>
  <c r="BW142" i="1"/>
  <c r="CL142" i="1"/>
  <c r="AS142" i="1"/>
  <c r="FS142" i="1"/>
  <c r="FT142" i="1" s="1" a="1"/>
  <c r="FT142" i="1" s="1"/>
  <c r="FJ142" i="1"/>
  <c r="FB142" i="1"/>
  <c r="ES142" i="1"/>
  <c r="EK142" i="1"/>
  <c r="EB142" i="1"/>
  <c r="DK142" i="1"/>
  <c r="DL142" i="1" s="1" a="1"/>
  <c r="DL142" i="1" s="1"/>
  <c r="DB142" i="1"/>
  <c r="CT142" i="1"/>
  <c r="CK142" i="1"/>
  <c r="CC142" i="1"/>
  <c r="BT142" i="1"/>
  <c r="BC142" i="1"/>
  <c r="BD142" i="1" s="1" a="1"/>
  <c r="BD142" i="1" s="1"/>
  <c r="AT142" i="1"/>
  <c r="AL142" i="1"/>
  <c r="V142" i="1"/>
  <c r="N142" i="1"/>
  <c r="F142" i="1"/>
  <c r="FR142" i="1"/>
  <c r="FA142" i="1"/>
  <c r="ER142" i="1"/>
  <c r="EJ142" i="1"/>
  <c r="DS142" i="1"/>
  <c r="DJ142" i="1"/>
  <c r="CS142" i="1"/>
  <c r="CJ142" i="1"/>
  <c r="CB142" i="1"/>
  <c r="BK142" i="1"/>
  <c r="BB142" i="1"/>
  <c r="AK142" i="1"/>
  <c r="AC142" i="1"/>
  <c r="U142" i="1"/>
  <c r="M142" i="1"/>
  <c r="E142" i="1"/>
  <c r="FY142" i="1"/>
  <c r="FQ142" i="1"/>
  <c r="FH142" i="1"/>
  <c r="EZ142" i="1"/>
  <c r="EQ142" i="1"/>
  <c r="DZ142" i="1"/>
  <c r="EA142" i="1" s="1" a="1"/>
  <c r="EA142" i="1" s="1"/>
  <c r="DQ142" i="1"/>
  <c r="DI142" i="1"/>
  <c r="CZ142" i="1"/>
  <c r="CR142" i="1"/>
  <c r="CI142" i="1"/>
  <c r="BR142" i="1"/>
  <c r="BS142" i="1" s="1" a="1"/>
  <c r="BS142" i="1" s="1"/>
  <c r="BI142" i="1"/>
  <c r="BA142" i="1"/>
  <c r="AR142" i="1"/>
  <c r="AJ142" i="1"/>
  <c r="AB142" i="1"/>
  <c r="T142" i="1"/>
  <c r="L142" i="1"/>
  <c r="FP142" i="1"/>
  <c r="FG142" i="1"/>
  <c r="EY142" i="1"/>
  <c r="EH142" i="1"/>
  <c r="DY142" i="1"/>
  <c r="DH142" i="1"/>
  <c r="CY142" i="1"/>
  <c r="CQ142" i="1"/>
  <c r="BZ142" i="1"/>
  <c r="BQ142" i="1"/>
  <c r="AZ142" i="1"/>
  <c r="AQ142" i="1"/>
  <c r="AI142" i="1"/>
  <c r="AA142" i="1"/>
  <c r="C142" i="1"/>
  <c r="FW142" i="1"/>
  <c r="FO142" i="1"/>
  <c r="FF142" i="1"/>
  <c r="EO142" i="1"/>
  <c r="EP142" i="1" s="1" a="1"/>
  <c r="EP142" i="1" s="1"/>
  <c r="EF142" i="1"/>
  <c r="DX142" i="1"/>
  <c r="DO142" i="1"/>
  <c r="DG142" i="1"/>
  <c r="CX142" i="1"/>
  <c r="CG142" i="1"/>
  <c r="CH142" i="1" s="1" a="1"/>
  <c r="CH142" i="1" s="1"/>
  <c r="BX142" i="1"/>
  <c r="BP142" i="1"/>
  <c r="BG142" i="1"/>
  <c r="AY142" i="1"/>
  <c r="AP142" i="1"/>
  <c r="R142" i="1"/>
  <c r="J142" i="1"/>
  <c r="K142" i="1" s="1" a="1"/>
  <c r="K142" i="1" s="1"/>
  <c r="FV142" i="1"/>
  <c r="FN142" i="1"/>
  <c r="EW142" i="1"/>
  <c r="EN142" i="1"/>
  <c r="DW142" i="1"/>
  <c r="DN142" i="1"/>
  <c r="DF142" i="1"/>
  <c r="CO142" i="1"/>
  <c r="CF142" i="1"/>
  <c r="BO142" i="1"/>
  <c r="BF142" i="1"/>
  <c r="AX142" i="1"/>
  <c r="AG142" i="1"/>
  <c r="Y142" i="1"/>
  <c r="Z142" i="1" s="1" a="1"/>
  <c r="Z142" i="1" s="1"/>
  <c r="Q142" i="1"/>
  <c r="AU142" i="1" s="1"/>
  <c r="BY142" i="1" s="1"/>
  <c r="DC142" i="1" s="1"/>
  <c r="EG142" i="1" s="1"/>
  <c r="FK142" i="1" s="1"/>
  <c r="I142" i="1"/>
  <c r="FU142" i="1"/>
  <c r="FD142" i="1"/>
  <c r="FE142" i="1" s="1" a="1"/>
  <c r="FE142" i="1" s="1"/>
  <c r="EU142" i="1"/>
  <c r="EM142" i="1"/>
  <c r="ED142" i="1"/>
  <c r="DV142" i="1"/>
  <c r="DM142" i="1"/>
  <c r="CV142" i="1"/>
  <c r="CW142" i="1" s="1" a="1"/>
  <c r="CW142" i="1" s="1"/>
  <c r="CM142" i="1"/>
  <c r="CE142" i="1"/>
  <c r="BV142" i="1"/>
  <c r="BN142" i="1"/>
  <c r="BE142" i="1"/>
  <c r="AN142" i="1"/>
  <c r="AO142" i="1" s="1" a="1"/>
  <c r="AO142" i="1" s="1"/>
  <c r="AF142" i="1"/>
  <c r="BJ142" i="1" s="1"/>
  <c r="CN142" i="1" s="1"/>
  <c r="DR142" i="1" s="1"/>
  <c r="EV142" i="1" s="1"/>
  <c r="X142" i="1"/>
  <c r="P142" i="1"/>
  <c r="H142" i="1"/>
  <c r="FL142" i="1"/>
  <c r="FC142" i="1"/>
  <c r="EL142" i="1"/>
  <c r="EC142" i="1"/>
  <c r="DU142" i="1"/>
  <c r="DD142" i="1"/>
  <c r="CU142" i="1"/>
  <c r="CD142" i="1"/>
  <c r="BU142" i="1"/>
  <c r="BM142" i="1"/>
  <c r="AV142" i="1"/>
  <c r="AM142" i="1"/>
  <c r="AE142" i="1"/>
  <c r="W142" i="1"/>
  <c r="G142" i="1"/>
  <c r="GC141" i="1"/>
  <c r="FZ141" i="1"/>
  <c r="GD141" i="1"/>
  <c r="AX11" i="1"/>
  <c r="AY11" i="1" s="1"/>
  <c r="BH11" i="1" s="1"/>
  <c r="B143" i="1"/>
  <c r="D143" i="1" s="1" a="1"/>
  <c r="D143" i="1" s="1"/>
  <c r="A142" i="1"/>
  <c r="EI143" i="1" l="1" a="1"/>
  <c r="EI143" i="1" s="1"/>
  <c r="FM143" i="1" a="1"/>
  <c r="FM143" i="1" s="1"/>
  <c r="EX143" i="1" a="1"/>
  <c r="EX143" i="1" s="1"/>
  <c r="DE143" i="1" a="1"/>
  <c r="DE143" i="1" s="1"/>
  <c r="DT143" i="1" a="1"/>
  <c r="DT143" i="1" s="1"/>
  <c r="CA143" i="1" a="1"/>
  <c r="CA143" i="1" s="1"/>
  <c r="CP143" i="1" a="1"/>
  <c r="CP143" i="1" s="1"/>
  <c r="AW143" i="1" a="1"/>
  <c r="AW143" i="1" s="1"/>
  <c r="BL143" i="1" a="1"/>
  <c r="BL143" i="1" s="1"/>
  <c r="S143" i="1" a="1"/>
  <c r="S143" i="1" s="1"/>
  <c r="AH143" i="1" a="1"/>
  <c r="AH143" i="1" s="1"/>
  <c r="GA142" i="1"/>
  <c r="GB142" i="1"/>
  <c r="AR11" i="1"/>
  <c r="AQ11" i="1"/>
  <c r="FI143" i="1"/>
  <c r="FX143" i="1"/>
  <c r="ET143" i="1"/>
  <c r="DA143" i="1"/>
  <c r="DP143" i="1"/>
  <c r="EE143" i="1"/>
  <c r="BH143" i="1"/>
  <c r="AD143" i="1"/>
  <c r="BW143" i="1"/>
  <c r="O143" i="1"/>
  <c r="AS143" i="1"/>
  <c r="CL143" i="1"/>
  <c r="BC11" i="1"/>
  <c r="BD11" i="1" s="1" a="1"/>
  <c r="BD11" i="1" s="1"/>
  <c r="BK11" i="1"/>
  <c r="BL11" i="1" s="1" a="1"/>
  <c r="BL11" i="1" s="1"/>
  <c r="BJ11" i="1"/>
  <c r="GD142" i="1"/>
  <c r="GC142" i="1"/>
  <c r="FZ142" i="1"/>
  <c r="FY143" i="1"/>
  <c r="FQ143" i="1"/>
  <c r="FH143" i="1"/>
  <c r="EZ143" i="1"/>
  <c r="EQ143" i="1"/>
  <c r="DZ143" i="1"/>
  <c r="EA143" i="1" s="1" a="1"/>
  <c r="EA143" i="1" s="1"/>
  <c r="DQ143" i="1"/>
  <c r="DI143" i="1"/>
  <c r="CZ143" i="1"/>
  <c r="CR143" i="1"/>
  <c r="CI143" i="1"/>
  <c r="BR143" i="1"/>
  <c r="BS143" i="1" s="1" a="1"/>
  <c r="BS143" i="1" s="1"/>
  <c r="BI143" i="1"/>
  <c r="BA143" i="1"/>
  <c r="AR143" i="1"/>
  <c r="AJ143" i="1"/>
  <c r="AB143" i="1"/>
  <c r="T143" i="1"/>
  <c r="L143" i="1"/>
  <c r="FP143" i="1"/>
  <c r="FG143" i="1"/>
  <c r="EY143" i="1"/>
  <c r="EH143" i="1"/>
  <c r="DY143" i="1"/>
  <c r="DH143" i="1"/>
  <c r="CY143" i="1"/>
  <c r="CQ143" i="1"/>
  <c r="BZ143" i="1"/>
  <c r="BQ143" i="1"/>
  <c r="AZ143" i="1"/>
  <c r="AQ143" i="1"/>
  <c r="AI143" i="1"/>
  <c r="AA143" i="1"/>
  <c r="C143" i="1"/>
  <c r="FW143" i="1"/>
  <c r="FO143" i="1"/>
  <c r="FF143" i="1"/>
  <c r="EO143" i="1"/>
  <c r="EP143" i="1" s="1" a="1"/>
  <c r="EP143" i="1" s="1"/>
  <c r="EF143" i="1"/>
  <c r="DX143" i="1"/>
  <c r="DO143" i="1"/>
  <c r="DG143" i="1"/>
  <c r="CX143" i="1"/>
  <c r="CG143" i="1"/>
  <c r="CH143" i="1" s="1" a="1"/>
  <c r="CH143" i="1" s="1"/>
  <c r="BX143" i="1"/>
  <c r="BP143" i="1"/>
  <c r="BG143" i="1"/>
  <c r="AY143" i="1"/>
  <c r="AP143" i="1"/>
  <c r="R143" i="1"/>
  <c r="J143" i="1"/>
  <c r="K143" i="1" s="1" a="1"/>
  <c r="K143" i="1" s="1"/>
  <c r="FV143" i="1"/>
  <c r="FN143" i="1"/>
  <c r="EW143" i="1"/>
  <c r="EN143" i="1"/>
  <c r="DW143" i="1"/>
  <c r="DN143" i="1"/>
  <c r="DF143" i="1"/>
  <c r="CO143" i="1"/>
  <c r="CF143" i="1"/>
  <c r="BO143" i="1"/>
  <c r="BF143" i="1"/>
  <c r="AX143" i="1"/>
  <c r="AG143" i="1"/>
  <c r="Y143" i="1"/>
  <c r="Z143" i="1" s="1" a="1"/>
  <c r="Z143" i="1" s="1"/>
  <c r="Q143" i="1"/>
  <c r="AU143" i="1" s="1"/>
  <c r="BY143" i="1" s="1"/>
  <c r="DC143" i="1" s="1"/>
  <c r="EG143" i="1" s="1"/>
  <c r="FK143" i="1" s="1"/>
  <c r="I143" i="1"/>
  <c r="FU143" i="1"/>
  <c r="FD143" i="1"/>
  <c r="FE143" i="1" s="1" a="1"/>
  <c r="FE143" i="1" s="1"/>
  <c r="EU143" i="1"/>
  <c r="EM143" i="1"/>
  <c r="ED143" i="1"/>
  <c r="DV143" i="1"/>
  <c r="DM143" i="1"/>
  <c r="CV143" i="1"/>
  <c r="CW143" i="1" s="1" a="1"/>
  <c r="CW143" i="1" s="1"/>
  <c r="CM143" i="1"/>
  <c r="CE143" i="1"/>
  <c r="BV143" i="1"/>
  <c r="BN143" i="1"/>
  <c r="BE143" i="1"/>
  <c r="AN143" i="1"/>
  <c r="AO143" i="1" s="1" a="1"/>
  <c r="AO143" i="1" s="1"/>
  <c r="AF143" i="1"/>
  <c r="BJ143" i="1" s="1"/>
  <c r="CN143" i="1" s="1"/>
  <c r="DR143" i="1" s="1"/>
  <c r="EV143" i="1" s="1"/>
  <c r="X143" i="1"/>
  <c r="P143" i="1"/>
  <c r="H143" i="1"/>
  <c r="FL143" i="1"/>
  <c r="FC143" i="1"/>
  <c r="EL143" i="1"/>
  <c r="EC143" i="1"/>
  <c r="DU143" i="1"/>
  <c r="DD143" i="1"/>
  <c r="CU143" i="1"/>
  <c r="CD143" i="1"/>
  <c r="BU143" i="1"/>
  <c r="BM143" i="1"/>
  <c r="AV143" i="1"/>
  <c r="AM143" i="1"/>
  <c r="AE143" i="1"/>
  <c r="W143" i="1"/>
  <c r="G143" i="1"/>
  <c r="FS143" i="1"/>
  <c r="FT143" i="1" s="1" a="1"/>
  <c r="FT143" i="1" s="1"/>
  <c r="FJ143" i="1"/>
  <c r="FB143" i="1"/>
  <c r="ES143" i="1"/>
  <c r="EK143" i="1"/>
  <c r="EB143" i="1"/>
  <c r="DK143" i="1"/>
  <c r="DL143" i="1" s="1" a="1"/>
  <c r="DL143" i="1" s="1"/>
  <c r="DB143" i="1"/>
  <c r="CT143" i="1"/>
  <c r="CK143" i="1"/>
  <c r="CC143" i="1"/>
  <c r="BT143" i="1"/>
  <c r="BC143" i="1"/>
  <c r="BD143" i="1" s="1" a="1"/>
  <c r="BD143" i="1" s="1"/>
  <c r="AT143" i="1"/>
  <c r="AL143" i="1"/>
  <c r="V143" i="1"/>
  <c r="N143" i="1"/>
  <c r="F143" i="1"/>
  <c r="FR143" i="1"/>
  <c r="FA143" i="1"/>
  <c r="ER143" i="1"/>
  <c r="EJ143" i="1"/>
  <c r="DS143" i="1"/>
  <c r="DJ143" i="1"/>
  <c r="CS143" i="1"/>
  <c r="CJ143" i="1"/>
  <c r="CB143" i="1"/>
  <c r="BK143" i="1"/>
  <c r="BB143" i="1"/>
  <c r="AK143" i="1"/>
  <c r="AC143" i="1"/>
  <c r="U143" i="1"/>
  <c r="M143" i="1"/>
  <c r="E143" i="1"/>
  <c r="B144" i="1"/>
  <c r="D144" i="1" s="1" a="1"/>
  <c r="D144" i="1" s="1"/>
  <c r="A143" i="1"/>
  <c r="EI144" i="1" l="1" a="1"/>
  <c r="EI144" i="1" s="1"/>
  <c r="FM144" i="1" a="1"/>
  <c r="FM144" i="1" s="1"/>
  <c r="EX144" i="1" a="1"/>
  <c r="EX144" i="1" s="1"/>
  <c r="DE144" i="1" a="1"/>
  <c r="DE144" i="1" s="1"/>
  <c r="DT144" i="1" a="1"/>
  <c r="DT144" i="1" s="1"/>
  <c r="CA144" i="1" a="1"/>
  <c r="CA144" i="1" s="1"/>
  <c r="CP144" i="1" a="1"/>
  <c r="CP144" i="1" s="1"/>
  <c r="AW144" i="1" a="1"/>
  <c r="AW144" i="1" s="1"/>
  <c r="BL144" i="1" a="1"/>
  <c r="BL144" i="1" s="1"/>
  <c r="S144" i="1" a="1"/>
  <c r="S144" i="1" s="1"/>
  <c r="AH144" i="1" a="1"/>
  <c r="AH144" i="1" s="1"/>
  <c r="GA143" i="1"/>
  <c r="GB143" i="1"/>
  <c r="BE11" i="1"/>
  <c r="FI144" i="1"/>
  <c r="FX144" i="1"/>
  <c r="ET144" i="1"/>
  <c r="DP144" i="1"/>
  <c r="DA144" i="1"/>
  <c r="EE144" i="1"/>
  <c r="AD144" i="1"/>
  <c r="BW144" i="1"/>
  <c r="AS144" i="1"/>
  <c r="BH144" i="1"/>
  <c r="CL144" i="1"/>
  <c r="O144" i="1"/>
  <c r="FW144" i="1"/>
  <c r="FO144" i="1"/>
  <c r="FF144" i="1"/>
  <c r="EO144" i="1"/>
  <c r="EP144" i="1" s="1" a="1"/>
  <c r="EP144" i="1" s="1"/>
  <c r="EF144" i="1"/>
  <c r="DX144" i="1"/>
  <c r="DO144" i="1"/>
  <c r="DG144" i="1"/>
  <c r="CX144" i="1"/>
  <c r="CG144" i="1"/>
  <c r="CH144" i="1" s="1" a="1"/>
  <c r="CH144" i="1" s="1"/>
  <c r="BX144" i="1"/>
  <c r="BP144" i="1"/>
  <c r="BG144" i="1"/>
  <c r="AY144" i="1"/>
  <c r="AP144" i="1"/>
  <c r="R144" i="1"/>
  <c r="J144" i="1"/>
  <c r="K144" i="1" s="1" a="1"/>
  <c r="K144" i="1" s="1"/>
  <c r="FV144" i="1"/>
  <c r="FN144" i="1"/>
  <c r="EW144" i="1"/>
  <c r="EN144" i="1"/>
  <c r="DW144" i="1"/>
  <c r="DN144" i="1"/>
  <c r="DF144" i="1"/>
  <c r="CO144" i="1"/>
  <c r="CF144" i="1"/>
  <c r="BO144" i="1"/>
  <c r="BF144" i="1"/>
  <c r="AX144" i="1"/>
  <c r="AG144" i="1"/>
  <c r="Y144" i="1"/>
  <c r="Z144" i="1" s="1" a="1"/>
  <c r="Z144" i="1" s="1"/>
  <c r="Q144" i="1"/>
  <c r="AU144" i="1" s="1"/>
  <c r="BY144" i="1" s="1"/>
  <c r="DC144" i="1" s="1"/>
  <c r="EG144" i="1" s="1"/>
  <c r="FK144" i="1" s="1"/>
  <c r="I144" i="1"/>
  <c r="FU144" i="1"/>
  <c r="FD144" i="1"/>
  <c r="FE144" i="1" s="1" a="1"/>
  <c r="FE144" i="1" s="1"/>
  <c r="EU144" i="1"/>
  <c r="EM144" i="1"/>
  <c r="ED144" i="1"/>
  <c r="DV144" i="1"/>
  <c r="DM144" i="1"/>
  <c r="CV144" i="1"/>
  <c r="CW144" i="1" s="1" a="1"/>
  <c r="CW144" i="1" s="1"/>
  <c r="CM144" i="1"/>
  <c r="CE144" i="1"/>
  <c r="BV144" i="1"/>
  <c r="BN144" i="1"/>
  <c r="BE144" i="1"/>
  <c r="AN144" i="1"/>
  <c r="AO144" i="1" s="1" a="1"/>
  <c r="AO144" i="1" s="1"/>
  <c r="AF144" i="1"/>
  <c r="BJ144" i="1" s="1"/>
  <c r="CN144" i="1" s="1"/>
  <c r="DR144" i="1" s="1"/>
  <c r="EV144" i="1" s="1"/>
  <c r="X144" i="1"/>
  <c r="P144" i="1"/>
  <c r="H144" i="1"/>
  <c r="FL144" i="1"/>
  <c r="FC144" i="1"/>
  <c r="EL144" i="1"/>
  <c r="EC144" i="1"/>
  <c r="DU144" i="1"/>
  <c r="DD144" i="1"/>
  <c r="CU144" i="1"/>
  <c r="CD144" i="1"/>
  <c r="BU144" i="1"/>
  <c r="BM144" i="1"/>
  <c r="AV144" i="1"/>
  <c r="AM144" i="1"/>
  <c r="AE144" i="1"/>
  <c r="W144" i="1"/>
  <c r="G144" i="1"/>
  <c r="FS144" i="1"/>
  <c r="FT144" i="1" s="1" a="1"/>
  <c r="FT144" i="1" s="1"/>
  <c r="FJ144" i="1"/>
  <c r="FB144" i="1"/>
  <c r="ES144" i="1"/>
  <c r="EK144" i="1"/>
  <c r="EB144" i="1"/>
  <c r="DK144" i="1"/>
  <c r="DL144" i="1" s="1" a="1"/>
  <c r="DL144" i="1" s="1"/>
  <c r="DB144" i="1"/>
  <c r="CT144" i="1"/>
  <c r="CK144" i="1"/>
  <c r="CC144" i="1"/>
  <c r="BT144" i="1"/>
  <c r="BC144" i="1"/>
  <c r="BD144" i="1" s="1" a="1"/>
  <c r="BD144" i="1" s="1"/>
  <c r="AT144" i="1"/>
  <c r="AL144" i="1"/>
  <c r="V144" i="1"/>
  <c r="N144" i="1"/>
  <c r="F144" i="1"/>
  <c r="FR144" i="1"/>
  <c r="FA144" i="1"/>
  <c r="ER144" i="1"/>
  <c r="EJ144" i="1"/>
  <c r="DS144" i="1"/>
  <c r="DJ144" i="1"/>
  <c r="CS144" i="1"/>
  <c r="CJ144" i="1"/>
  <c r="CB144" i="1"/>
  <c r="BK144" i="1"/>
  <c r="BB144" i="1"/>
  <c r="AK144" i="1"/>
  <c r="AC144" i="1"/>
  <c r="U144" i="1"/>
  <c r="M144" i="1"/>
  <c r="E144" i="1"/>
  <c r="FY144" i="1"/>
  <c r="FQ144" i="1"/>
  <c r="FH144" i="1"/>
  <c r="EZ144" i="1"/>
  <c r="EQ144" i="1"/>
  <c r="DZ144" i="1"/>
  <c r="EA144" i="1" s="1" a="1"/>
  <c r="EA144" i="1" s="1"/>
  <c r="DQ144" i="1"/>
  <c r="DI144" i="1"/>
  <c r="CZ144" i="1"/>
  <c r="CR144" i="1"/>
  <c r="CI144" i="1"/>
  <c r="BR144" i="1"/>
  <c r="BS144" i="1" s="1" a="1"/>
  <c r="BS144" i="1" s="1"/>
  <c r="BI144" i="1"/>
  <c r="BA144" i="1"/>
  <c r="AR144" i="1"/>
  <c r="AJ144" i="1"/>
  <c r="AB144" i="1"/>
  <c r="T144" i="1"/>
  <c r="L144" i="1"/>
  <c r="FP144" i="1"/>
  <c r="FG144" i="1"/>
  <c r="EY144" i="1"/>
  <c r="EH144" i="1"/>
  <c r="DY144" i="1"/>
  <c r="DH144" i="1"/>
  <c r="CY144" i="1"/>
  <c r="CQ144" i="1"/>
  <c r="BZ144" i="1"/>
  <c r="BQ144" i="1"/>
  <c r="AZ144" i="1"/>
  <c r="AQ144" i="1"/>
  <c r="AI144" i="1"/>
  <c r="AA144" i="1"/>
  <c r="C144" i="1"/>
  <c r="BM11" i="1"/>
  <c r="BN11" i="1" s="1"/>
  <c r="BW11" i="1" s="1"/>
  <c r="FZ143" i="1"/>
  <c r="GC143" i="1"/>
  <c r="GD143" i="1"/>
  <c r="B145" i="1"/>
  <c r="D145" i="1" s="1" a="1"/>
  <c r="D145" i="1" s="1"/>
  <c r="A144" i="1"/>
  <c r="EI145" i="1" l="1" a="1"/>
  <c r="EI145" i="1" s="1"/>
  <c r="FM145" i="1" a="1"/>
  <c r="FM145" i="1" s="1"/>
  <c r="EX145" i="1" a="1"/>
  <c r="EX145" i="1" s="1"/>
  <c r="DE145" i="1" a="1"/>
  <c r="DE145" i="1" s="1"/>
  <c r="DT145" i="1" a="1"/>
  <c r="DT145" i="1" s="1"/>
  <c r="CA145" i="1" a="1"/>
  <c r="CA145" i="1" s="1"/>
  <c r="CP145" i="1" a="1"/>
  <c r="CP145" i="1" s="1"/>
  <c r="AW145" i="1" a="1"/>
  <c r="AW145" i="1" s="1"/>
  <c r="BL145" i="1" a="1"/>
  <c r="BL145" i="1" s="1"/>
  <c r="S145" i="1" a="1"/>
  <c r="S145" i="1" s="1"/>
  <c r="AH145" i="1" a="1"/>
  <c r="AH145" i="1" s="1"/>
  <c r="GA144" i="1"/>
  <c r="GB144" i="1"/>
  <c r="BG11" i="1"/>
  <c r="BF11" i="1"/>
  <c r="FX145" i="1"/>
  <c r="ET145" i="1"/>
  <c r="DP145" i="1"/>
  <c r="EE145" i="1"/>
  <c r="DA145" i="1"/>
  <c r="AD145" i="1"/>
  <c r="BW145" i="1"/>
  <c r="AS145" i="1"/>
  <c r="CL145" i="1"/>
  <c r="O145" i="1"/>
  <c r="FI145" i="1"/>
  <c r="BH145" i="1"/>
  <c r="BZ11" i="1"/>
  <c r="CA11" i="1" s="1" a="1"/>
  <c r="CA11" i="1" s="1"/>
  <c r="BR11" i="1"/>
  <c r="BS11" i="1" s="1" a="1"/>
  <c r="BS11" i="1" s="1"/>
  <c r="BY11" i="1"/>
  <c r="GD144" i="1"/>
  <c r="GC144" i="1"/>
  <c r="FZ144" i="1"/>
  <c r="FU145" i="1"/>
  <c r="FD145" i="1"/>
  <c r="FE145" i="1" s="1" a="1"/>
  <c r="FE145" i="1" s="1"/>
  <c r="EU145" i="1"/>
  <c r="EM145" i="1"/>
  <c r="ED145" i="1"/>
  <c r="DV145" i="1"/>
  <c r="DM145" i="1"/>
  <c r="CV145" i="1"/>
  <c r="CW145" i="1" s="1" a="1"/>
  <c r="CW145" i="1" s="1"/>
  <c r="CM145" i="1"/>
  <c r="CE145" i="1"/>
  <c r="BV145" i="1"/>
  <c r="BN145" i="1"/>
  <c r="BE145" i="1"/>
  <c r="AN145" i="1"/>
  <c r="AO145" i="1" s="1" a="1"/>
  <c r="AO145" i="1" s="1"/>
  <c r="AF145" i="1"/>
  <c r="BJ145" i="1" s="1"/>
  <c r="CN145" i="1" s="1"/>
  <c r="DR145" i="1" s="1"/>
  <c r="EV145" i="1" s="1"/>
  <c r="X145" i="1"/>
  <c r="P145" i="1"/>
  <c r="H145" i="1"/>
  <c r="FL145" i="1"/>
  <c r="FC145" i="1"/>
  <c r="EL145" i="1"/>
  <c r="EC145" i="1"/>
  <c r="DU145" i="1"/>
  <c r="DD145" i="1"/>
  <c r="CU145" i="1"/>
  <c r="CD145" i="1"/>
  <c r="BU145" i="1"/>
  <c r="BM145" i="1"/>
  <c r="AV145" i="1"/>
  <c r="AM145" i="1"/>
  <c r="AE145" i="1"/>
  <c r="W145" i="1"/>
  <c r="G145" i="1"/>
  <c r="FS145" i="1"/>
  <c r="FT145" i="1" s="1" a="1"/>
  <c r="FT145" i="1" s="1"/>
  <c r="FJ145" i="1"/>
  <c r="FB145" i="1"/>
  <c r="ES145" i="1"/>
  <c r="EK145" i="1"/>
  <c r="EB145" i="1"/>
  <c r="DK145" i="1"/>
  <c r="DL145" i="1" s="1" a="1"/>
  <c r="DL145" i="1" s="1"/>
  <c r="DB145" i="1"/>
  <c r="CT145" i="1"/>
  <c r="CK145" i="1"/>
  <c r="CC145" i="1"/>
  <c r="BT145" i="1"/>
  <c r="BC145" i="1"/>
  <c r="BD145" i="1" s="1" a="1"/>
  <c r="BD145" i="1" s="1"/>
  <c r="AT145" i="1"/>
  <c r="AL145" i="1"/>
  <c r="V145" i="1"/>
  <c r="N145" i="1"/>
  <c r="F145" i="1"/>
  <c r="FR145" i="1"/>
  <c r="FA145" i="1"/>
  <c r="ER145" i="1"/>
  <c r="EJ145" i="1"/>
  <c r="DS145" i="1"/>
  <c r="DJ145" i="1"/>
  <c r="CS145" i="1"/>
  <c r="CJ145" i="1"/>
  <c r="CB145" i="1"/>
  <c r="BK145" i="1"/>
  <c r="BB145" i="1"/>
  <c r="AK145" i="1"/>
  <c r="AC145" i="1"/>
  <c r="U145" i="1"/>
  <c r="M145" i="1"/>
  <c r="E145" i="1"/>
  <c r="FY145" i="1"/>
  <c r="FQ145" i="1"/>
  <c r="FH145" i="1"/>
  <c r="EZ145" i="1"/>
  <c r="EQ145" i="1"/>
  <c r="DZ145" i="1"/>
  <c r="EA145" i="1" s="1" a="1"/>
  <c r="EA145" i="1" s="1"/>
  <c r="DQ145" i="1"/>
  <c r="DI145" i="1"/>
  <c r="CZ145" i="1"/>
  <c r="CR145" i="1"/>
  <c r="CI145" i="1"/>
  <c r="BR145" i="1"/>
  <c r="BS145" i="1" s="1" a="1"/>
  <c r="BS145" i="1" s="1"/>
  <c r="BI145" i="1"/>
  <c r="BA145" i="1"/>
  <c r="AR145" i="1"/>
  <c r="AJ145" i="1"/>
  <c r="AB145" i="1"/>
  <c r="T145" i="1"/>
  <c r="L145" i="1"/>
  <c r="FP145" i="1"/>
  <c r="FG145" i="1"/>
  <c r="EY145" i="1"/>
  <c r="EH145" i="1"/>
  <c r="DY145" i="1"/>
  <c r="DH145" i="1"/>
  <c r="CY145" i="1"/>
  <c r="CQ145" i="1"/>
  <c r="BZ145" i="1"/>
  <c r="BQ145" i="1"/>
  <c r="AZ145" i="1"/>
  <c r="AQ145" i="1"/>
  <c r="AI145" i="1"/>
  <c r="AA145" i="1"/>
  <c r="C145" i="1"/>
  <c r="FW145" i="1"/>
  <c r="FO145" i="1"/>
  <c r="FF145" i="1"/>
  <c r="EO145" i="1"/>
  <c r="EP145" i="1" s="1" a="1"/>
  <c r="EP145" i="1" s="1"/>
  <c r="EF145" i="1"/>
  <c r="DX145" i="1"/>
  <c r="DO145" i="1"/>
  <c r="DG145" i="1"/>
  <c r="CX145" i="1"/>
  <c r="CG145" i="1"/>
  <c r="CH145" i="1" s="1" a="1"/>
  <c r="CH145" i="1" s="1"/>
  <c r="BX145" i="1"/>
  <c r="BP145" i="1"/>
  <c r="BG145" i="1"/>
  <c r="AY145" i="1"/>
  <c r="AP145" i="1"/>
  <c r="R145" i="1"/>
  <c r="J145" i="1"/>
  <c r="K145" i="1" s="1" a="1"/>
  <c r="K145" i="1" s="1"/>
  <c r="FV145" i="1"/>
  <c r="FN145" i="1"/>
  <c r="EW145" i="1"/>
  <c r="EN145" i="1"/>
  <c r="DW145" i="1"/>
  <c r="DN145" i="1"/>
  <c r="DF145" i="1"/>
  <c r="CO145" i="1"/>
  <c r="CF145" i="1"/>
  <c r="BO145" i="1"/>
  <c r="BF145" i="1"/>
  <c r="AX145" i="1"/>
  <c r="AG145" i="1"/>
  <c r="Y145" i="1"/>
  <c r="Z145" i="1" s="1" a="1"/>
  <c r="Z145" i="1" s="1"/>
  <c r="Q145" i="1"/>
  <c r="AU145" i="1" s="1"/>
  <c r="BY145" i="1" s="1"/>
  <c r="DC145" i="1" s="1"/>
  <c r="EG145" i="1" s="1"/>
  <c r="FK145" i="1" s="1"/>
  <c r="I145" i="1"/>
  <c r="B146" i="1"/>
  <c r="D146" i="1" s="1" a="1"/>
  <c r="D146" i="1" s="1"/>
  <c r="A145" i="1"/>
  <c r="EI146" i="1" l="1" a="1"/>
  <c r="EI146" i="1" s="1"/>
  <c r="FM146" i="1" a="1"/>
  <c r="FM146" i="1" s="1"/>
  <c r="EX146" i="1" a="1"/>
  <c r="EX146" i="1" s="1"/>
  <c r="DE146" i="1" a="1"/>
  <c r="DE146" i="1" s="1"/>
  <c r="DT146" i="1" a="1"/>
  <c r="DT146" i="1" s="1"/>
  <c r="CA146" i="1" a="1"/>
  <c r="CA146" i="1" s="1"/>
  <c r="CP146" i="1" a="1"/>
  <c r="CP146" i="1" s="1"/>
  <c r="AW146" i="1" a="1"/>
  <c r="AW146" i="1" s="1"/>
  <c r="BL146" i="1" a="1"/>
  <c r="BL146" i="1" s="1"/>
  <c r="S146" i="1" a="1"/>
  <c r="S146" i="1" s="1"/>
  <c r="AH146" i="1" a="1"/>
  <c r="AH146" i="1" s="1"/>
  <c r="GA145" i="1"/>
  <c r="GB145" i="1"/>
  <c r="BT11" i="1"/>
  <c r="FX146" i="1"/>
  <c r="ET146" i="1"/>
  <c r="FI146" i="1"/>
  <c r="DP146" i="1"/>
  <c r="EE146" i="1"/>
  <c r="BW146" i="1"/>
  <c r="AS146" i="1"/>
  <c r="CL146" i="1"/>
  <c r="AD146" i="1"/>
  <c r="O146" i="1"/>
  <c r="DA146" i="1"/>
  <c r="BH146" i="1"/>
  <c r="GD145" i="1"/>
  <c r="GC145" i="1"/>
  <c r="FZ145" i="1"/>
  <c r="FS146" i="1"/>
  <c r="FT146" i="1" s="1" a="1"/>
  <c r="FT146" i="1" s="1"/>
  <c r="FJ146" i="1"/>
  <c r="FB146" i="1"/>
  <c r="ES146" i="1"/>
  <c r="EK146" i="1"/>
  <c r="EB146" i="1"/>
  <c r="DK146" i="1"/>
  <c r="DL146" i="1" s="1" a="1"/>
  <c r="DL146" i="1" s="1"/>
  <c r="DB146" i="1"/>
  <c r="CT146" i="1"/>
  <c r="CK146" i="1"/>
  <c r="CC146" i="1"/>
  <c r="BT146" i="1"/>
  <c r="BC146" i="1"/>
  <c r="BD146" i="1" s="1" a="1"/>
  <c r="BD146" i="1" s="1"/>
  <c r="AT146" i="1"/>
  <c r="AL146" i="1"/>
  <c r="V146" i="1"/>
  <c r="N146" i="1"/>
  <c r="F146" i="1"/>
  <c r="FR146" i="1"/>
  <c r="FA146" i="1"/>
  <c r="ER146" i="1"/>
  <c r="EJ146" i="1"/>
  <c r="DS146" i="1"/>
  <c r="DJ146" i="1"/>
  <c r="CS146" i="1"/>
  <c r="CJ146" i="1"/>
  <c r="CB146" i="1"/>
  <c r="BK146" i="1"/>
  <c r="BB146" i="1"/>
  <c r="AK146" i="1"/>
  <c r="AC146" i="1"/>
  <c r="U146" i="1"/>
  <c r="M146" i="1"/>
  <c r="E146" i="1"/>
  <c r="FY146" i="1"/>
  <c r="FQ146" i="1"/>
  <c r="FH146" i="1"/>
  <c r="EZ146" i="1"/>
  <c r="EQ146" i="1"/>
  <c r="DZ146" i="1"/>
  <c r="EA146" i="1" s="1" a="1"/>
  <c r="EA146" i="1" s="1"/>
  <c r="DQ146" i="1"/>
  <c r="DI146" i="1"/>
  <c r="CZ146" i="1"/>
  <c r="CR146" i="1"/>
  <c r="CI146" i="1"/>
  <c r="BR146" i="1"/>
  <c r="BS146" i="1" s="1" a="1"/>
  <c r="BS146" i="1" s="1"/>
  <c r="BI146" i="1"/>
  <c r="BA146" i="1"/>
  <c r="AR146" i="1"/>
  <c r="AJ146" i="1"/>
  <c r="AB146" i="1"/>
  <c r="T146" i="1"/>
  <c r="L146" i="1"/>
  <c r="FP146" i="1"/>
  <c r="FG146" i="1"/>
  <c r="EY146" i="1"/>
  <c r="EH146" i="1"/>
  <c r="DY146" i="1"/>
  <c r="DH146" i="1"/>
  <c r="CY146" i="1"/>
  <c r="CQ146" i="1"/>
  <c r="BZ146" i="1"/>
  <c r="BQ146" i="1"/>
  <c r="AZ146" i="1"/>
  <c r="AQ146" i="1"/>
  <c r="AI146" i="1"/>
  <c r="AA146" i="1"/>
  <c r="C146" i="1"/>
  <c r="FW146" i="1"/>
  <c r="FO146" i="1"/>
  <c r="FF146" i="1"/>
  <c r="EO146" i="1"/>
  <c r="EP146" i="1" s="1" a="1"/>
  <c r="EP146" i="1" s="1"/>
  <c r="EF146" i="1"/>
  <c r="DX146" i="1"/>
  <c r="DO146" i="1"/>
  <c r="DG146" i="1"/>
  <c r="CX146" i="1"/>
  <c r="CG146" i="1"/>
  <c r="CH146" i="1" s="1" a="1"/>
  <c r="CH146" i="1" s="1"/>
  <c r="BX146" i="1"/>
  <c r="BP146" i="1"/>
  <c r="BG146" i="1"/>
  <c r="AY146" i="1"/>
  <c r="AP146" i="1"/>
  <c r="R146" i="1"/>
  <c r="J146" i="1"/>
  <c r="K146" i="1" s="1" a="1"/>
  <c r="K146" i="1" s="1"/>
  <c r="FV146" i="1"/>
  <c r="FN146" i="1"/>
  <c r="EW146" i="1"/>
  <c r="EN146" i="1"/>
  <c r="DW146" i="1"/>
  <c r="DN146" i="1"/>
  <c r="DF146" i="1"/>
  <c r="CO146" i="1"/>
  <c r="CF146" i="1"/>
  <c r="BO146" i="1"/>
  <c r="BF146" i="1"/>
  <c r="AX146" i="1"/>
  <c r="AG146" i="1"/>
  <c r="Y146" i="1"/>
  <c r="Z146" i="1" s="1" a="1"/>
  <c r="Z146" i="1" s="1"/>
  <c r="Q146" i="1"/>
  <c r="AU146" i="1" s="1"/>
  <c r="BY146" i="1" s="1"/>
  <c r="DC146" i="1" s="1"/>
  <c r="EG146" i="1" s="1"/>
  <c r="FK146" i="1" s="1"/>
  <c r="I146" i="1"/>
  <c r="FU146" i="1"/>
  <c r="FD146" i="1"/>
  <c r="FE146" i="1" s="1" a="1"/>
  <c r="FE146" i="1" s="1"/>
  <c r="EU146" i="1"/>
  <c r="EM146" i="1"/>
  <c r="ED146" i="1"/>
  <c r="DV146" i="1"/>
  <c r="DM146" i="1"/>
  <c r="CV146" i="1"/>
  <c r="CW146" i="1" s="1" a="1"/>
  <c r="CW146" i="1" s="1"/>
  <c r="CM146" i="1"/>
  <c r="CE146" i="1"/>
  <c r="BV146" i="1"/>
  <c r="BN146" i="1"/>
  <c r="BE146" i="1"/>
  <c r="AN146" i="1"/>
  <c r="AO146" i="1" s="1" a="1"/>
  <c r="AO146" i="1" s="1"/>
  <c r="AF146" i="1"/>
  <c r="BJ146" i="1" s="1"/>
  <c r="CN146" i="1" s="1"/>
  <c r="DR146" i="1" s="1"/>
  <c r="EV146" i="1" s="1"/>
  <c r="X146" i="1"/>
  <c r="P146" i="1"/>
  <c r="H146" i="1"/>
  <c r="FL146" i="1"/>
  <c r="FC146" i="1"/>
  <c r="EL146" i="1"/>
  <c r="EC146" i="1"/>
  <c r="DU146" i="1"/>
  <c r="DD146" i="1"/>
  <c r="CU146" i="1"/>
  <c r="CD146" i="1"/>
  <c r="BU146" i="1"/>
  <c r="BM146" i="1"/>
  <c r="AV146" i="1"/>
  <c r="AM146" i="1"/>
  <c r="AE146" i="1"/>
  <c r="W146" i="1"/>
  <c r="G146" i="1"/>
  <c r="CB11" i="1"/>
  <c r="CC11" i="1" s="1"/>
  <c r="CL11" i="1" s="1"/>
  <c r="B147" i="1"/>
  <c r="D147" i="1" s="1" a="1"/>
  <c r="D147" i="1" s="1"/>
  <c r="A146" i="1"/>
  <c r="EI147" i="1" l="1" a="1"/>
  <c r="EI147" i="1" s="1"/>
  <c r="FM147" i="1" a="1"/>
  <c r="FM147" i="1" s="1"/>
  <c r="EX147" i="1" a="1"/>
  <c r="EX147" i="1" s="1"/>
  <c r="DE147" i="1" a="1"/>
  <c r="DE147" i="1" s="1"/>
  <c r="DT147" i="1" a="1"/>
  <c r="DT147" i="1" s="1"/>
  <c r="CA147" i="1" a="1"/>
  <c r="CA147" i="1" s="1"/>
  <c r="CP147" i="1" a="1"/>
  <c r="CP147" i="1" s="1"/>
  <c r="AW147" i="1" a="1"/>
  <c r="AW147" i="1" s="1"/>
  <c r="BL147" i="1" a="1"/>
  <c r="BL147" i="1" s="1"/>
  <c r="S147" i="1" a="1"/>
  <c r="S147" i="1" s="1"/>
  <c r="AH147" i="1" a="1"/>
  <c r="AH147" i="1" s="1"/>
  <c r="GA146" i="1"/>
  <c r="GB146" i="1"/>
  <c r="BU11" i="1"/>
  <c r="BV11" i="1"/>
  <c r="FX147" i="1"/>
  <c r="ET147" i="1"/>
  <c r="FI147" i="1"/>
  <c r="EE147" i="1"/>
  <c r="DA147" i="1"/>
  <c r="DP147" i="1"/>
  <c r="AS147" i="1"/>
  <c r="CL147" i="1"/>
  <c r="O147" i="1"/>
  <c r="BH147" i="1"/>
  <c r="BW147" i="1"/>
  <c r="AD147" i="1"/>
  <c r="CG11" i="1"/>
  <c r="CH11" i="1" s="1" a="1"/>
  <c r="CH11" i="1" s="1"/>
  <c r="CO11" i="1"/>
  <c r="CP11" i="1" s="1" a="1"/>
  <c r="CP11" i="1" s="1"/>
  <c r="CN11" i="1"/>
  <c r="FY147" i="1"/>
  <c r="FQ147" i="1"/>
  <c r="FH147" i="1"/>
  <c r="EZ147" i="1"/>
  <c r="EQ147" i="1"/>
  <c r="DZ147" i="1"/>
  <c r="EA147" i="1" s="1" a="1"/>
  <c r="EA147" i="1" s="1"/>
  <c r="DQ147" i="1"/>
  <c r="DI147" i="1"/>
  <c r="CZ147" i="1"/>
  <c r="CR147" i="1"/>
  <c r="CI147" i="1"/>
  <c r="BR147" i="1"/>
  <c r="BS147" i="1" s="1" a="1"/>
  <c r="BS147" i="1" s="1"/>
  <c r="BI147" i="1"/>
  <c r="BA147" i="1"/>
  <c r="AR147" i="1"/>
  <c r="AJ147" i="1"/>
  <c r="AB147" i="1"/>
  <c r="T147" i="1"/>
  <c r="L147" i="1"/>
  <c r="FP147" i="1"/>
  <c r="FG147" i="1"/>
  <c r="EY147" i="1"/>
  <c r="EH147" i="1"/>
  <c r="DY147" i="1"/>
  <c r="DH147" i="1"/>
  <c r="CY147" i="1"/>
  <c r="CQ147" i="1"/>
  <c r="BZ147" i="1"/>
  <c r="BQ147" i="1"/>
  <c r="AZ147" i="1"/>
  <c r="AQ147" i="1"/>
  <c r="AI147" i="1"/>
  <c r="AA147" i="1"/>
  <c r="C147" i="1"/>
  <c r="FW147" i="1"/>
  <c r="FO147" i="1"/>
  <c r="FF147" i="1"/>
  <c r="EO147" i="1"/>
  <c r="EP147" i="1" s="1" a="1"/>
  <c r="EP147" i="1" s="1"/>
  <c r="EF147" i="1"/>
  <c r="DX147" i="1"/>
  <c r="DO147" i="1"/>
  <c r="DG147" i="1"/>
  <c r="CX147" i="1"/>
  <c r="CG147" i="1"/>
  <c r="CH147" i="1" s="1" a="1"/>
  <c r="CH147" i="1" s="1"/>
  <c r="BX147" i="1"/>
  <c r="BP147" i="1"/>
  <c r="BG147" i="1"/>
  <c r="AY147" i="1"/>
  <c r="AP147" i="1"/>
  <c r="R147" i="1"/>
  <c r="J147" i="1"/>
  <c r="K147" i="1" s="1" a="1"/>
  <c r="K147" i="1" s="1"/>
  <c r="FV147" i="1"/>
  <c r="FN147" i="1"/>
  <c r="EW147" i="1"/>
  <c r="EN147" i="1"/>
  <c r="DW147" i="1"/>
  <c r="DN147" i="1"/>
  <c r="DF147" i="1"/>
  <c r="CO147" i="1"/>
  <c r="CF147" i="1"/>
  <c r="BO147" i="1"/>
  <c r="BF147" i="1"/>
  <c r="AX147" i="1"/>
  <c r="AG147" i="1"/>
  <c r="Y147" i="1"/>
  <c r="Z147" i="1" s="1" a="1"/>
  <c r="Z147" i="1" s="1"/>
  <c r="Q147" i="1"/>
  <c r="AU147" i="1" s="1"/>
  <c r="BY147" i="1" s="1"/>
  <c r="DC147" i="1" s="1"/>
  <c r="EG147" i="1" s="1"/>
  <c r="FK147" i="1" s="1"/>
  <c r="I147" i="1"/>
  <c r="FU147" i="1"/>
  <c r="FD147" i="1"/>
  <c r="FE147" i="1" s="1" a="1"/>
  <c r="FE147" i="1" s="1"/>
  <c r="EU147" i="1"/>
  <c r="EM147" i="1"/>
  <c r="ED147" i="1"/>
  <c r="DV147" i="1"/>
  <c r="DM147" i="1"/>
  <c r="CV147" i="1"/>
  <c r="CW147" i="1" s="1" a="1"/>
  <c r="CW147" i="1" s="1"/>
  <c r="CM147" i="1"/>
  <c r="CE147" i="1"/>
  <c r="BV147" i="1"/>
  <c r="BN147" i="1"/>
  <c r="BE147" i="1"/>
  <c r="AN147" i="1"/>
  <c r="AO147" i="1" s="1" a="1"/>
  <c r="AO147" i="1" s="1"/>
  <c r="AF147" i="1"/>
  <c r="BJ147" i="1" s="1"/>
  <c r="CN147" i="1" s="1"/>
  <c r="DR147" i="1" s="1"/>
  <c r="EV147" i="1" s="1"/>
  <c r="X147" i="1"/>
  <c r="P147" i="1"/>
  <c r="H147" i="1"/>
  <c r="FL147" i="1"/>
  <c r="FC147" i="1"/>
  <c r="EL147" i="1"/>
  <c r="EC147" i="1"/>
  <c r="DU147" i="1"/>
  <c r="DD147" i="1"/>
  <c r="CU147" i="1"/>
  <c r="CD147" i="1"/>
  <c r="BU147" i="1"/>
  <c r="BM147" i="1"/>
  <c r="AV147" i="1"/>
  <c r="AM147" i="1"/>
  <c r="AE147" i="1"/>
  <c r="W147" i="1"/>
  <c r="G147" i="1"/>
  <c r="FS147" i="1"/>
  <c r="FT147" i="1" s="1" a="1"/>
  <c r="FT147" i="1" s="1"/>
  <c r="FJ147" i="1"/>
  <c r="FB147" i="1"/>
  <c r="ES147" i="1"/>
  <c r="EK147" i="1"/>
  <c r="EB147" i="1"/>
  <c r="DK147" i="1"/>
  <c r="DL147" i="1" s="1" a="1"/>
  <c r="DL147" i="1" s="1"/>
  <c r="DB147" i="1"/>
  <c r="CT147" i="1"/>
  <c r="CK147" i="1"/>
  <c r="CC147" i="1"/>
  <c r="BT147" i="1"/>
  <c r="BC147" i="1"/>
  <c r="BD147" i="1" s="1" a="1"/>
  <c r="BD147" i="1" s="1"/>
  <c r="AT147" i="1"/>
  <c r="AL147" i="1"/>
  <c r="V147" i="1"/>
  <c r="N147" i="1"/>
  <c r="F147" i="1"/>
  <c r="FR147" i="1"/>
  <c r="FA147" i="1"/>
  <c r="ER147" i="1"/>
  <c r="EJ147" i="1"/>
  <c r="DS147" i="1"/>
  <c r="DJ147" i="1"/>
  <c r="CS147" i="1"/>
  <c r="CJ147" i="1"/>
  <c r="CB147" i="1"/>
  <c r="BK147" i="1"/>
  <c r="BB147" i="1"/>
  <c r="AK147" i="1"/>
  <c r="AC147" i="1"/>
  <c r="U147" i="1"/>
  <c r="M147" i="1"/>
  <c r="E147" i="1"/>
  <c r="FZ146" i="1"/>
  <c r="GD146" i="1"/>
  <c r="GC146" i="1"/>
  <c r="B148" i="1"/>
  <c r="D148" i="1" s="1" a="1"/>
  <c r="D148" i="1" s="1"/>
  <c r="A147" i="1"/>
  <c r="EI148" i="1" l="1" a="1"/>
  <c r="EI148" i="1" s="1"/>
  <c r="FM148" i="1" a="1"/>
  <c r="FM148" i="1" s="1"/>
  <c r="EX148" i="1" a="1"/>
  <c r="EX148" i="1" s="1"/>
  <c r="DE148" i="1" a="1"/>
  <c r="DE148" i="1" s="1"/>
  <c r="DT148" i="1" a="1"/>
  <c r="DT148" i="1" s="1"/>
  <c r="CA148" i="1" a="1"/>
  <c r="CA148" i="1" s="1"/>
  <c r="CP148" i="1" a="1"/>
  <c r="CP148" i="1" s="1"/>
  <c r="AW148" i="1" a="1"/>
  <c r="AW148" i="1" s="1"/>
  <c r="BL148" i="1" a="1"/>
  <c r="BL148" i="1" s="1"/>
  <c r="S148" i="1" a="1"/>
  <c r="S148" i="1" s="1"/>
  <c r="AH148" i="1" a="1"/>
  <c r="AH148" i="1" s="1"/>
  <c r="GA147" i="1"/>
  <c r="GB147" i="1"/>
  <c r="ET148" i="1"/>
  <c r="FI148" i="1"/>
  <c r="EE148" i="1"/>
  <c r="DA148" i="1"/>
  <c r="FX148" i="1"/>
  <c r="DP148" i="1"/>
  <c r="AS148" i="1"/>
  <c r="CL148" i="1"/>
  <c r="O148" i="1"/>
  <c r="BH148" i="1"/>
  <c r="AD148" i="1"/>
  <c r="BW148" i="1"/>
  <c r="CI11" i="1"/>
  <c r="FW148" i="1"/>
  <c r="FO148" i="1"/>
  <c r="FF148" i="1"/>
  <c r="EO148" i="1"/>
  <c r="EP148" i="1" s="1" a="1"/>
  <c r="EP148" i="1" s="1"/>
  <c r="EF148" i="1"/>
  <c r="DX148" i="1"/>
  <c r="DO148" i="1"/>
  <c r="DG148" i="1"/>
  <c r="CX148" i="1"/>
  <c r="CG148" i="1"/>
  <c r="CH148" i="1" s="1" a="1"/>
  <c r="CH148" i="1" s="1"/>
  <c r="BX148" i="1"/>
  <c r="BP148" i="1"/>
  <c r="BG148" i="1"/>
  <c r="AY148" i="1"/>
  <c r="AP148" i="1"/>
  <c r="R148" i="1"/>
  <c r="J148" i="1"/>
  <c r="K148" i="1" s="1" a="1"/>
  <c r="K148" i="1" s="1"/>
  <c r="FV148" i="1"/>
  <c r="FN148" i="1"/>
  <c r="EW148" i="1"/>
  <c r="EN148" i="1"/>
  <c r="DW148" i="1"/>
  <c r="DN148" i="1"/>
  <c r="DF148" i="1"/>
  <c r="CO148" i="1"/>
  <c r="CF148" i="1"/>
  <c r="BO148" i="1"/>
  <c r="BF148" i="1"/>
  <c r="AX148" i="1"/>
  <c r="AG148" i="1"/>
  <c r="Y148" i="1"/>
  <c r="Z148" i="1" s="1" a="1"/>
  <c r="Z148" i="1" s="1"/>
  <c r="Q148" i="1"/>
  <c r="AU148" i="1" s="1"/>
  <c r="BY148" i="1" s="1"/>
  <c r="DC148" i="1" s="1"/>
  <c r="EG148" i="1" s="1"/>
  <c r="FK148" i="1" s="1"/>
  <c r="I148" i="1"/>
  <c r="FU148" i="1"/>
  <c r="FD148" i="1"/>
  <c r="FE148" i="1" s="1" a="1"/>
  <c r="FE148" i="1" s="1"/>
  <c r="EU148" i="1"/>
  <c r="EM148" i="1"/>
  <c r="ED148" i="1"/>
  <c r="DV148" i="1"/>
  <c r="DM148" i="1"/>
  <c r="CV148" i="1"/>
  <c r="CW148" i="1" s="1" a="1"/>
  <c r="CW148" i="1" s="1"/>
  <c r="CM148" i="1"/>
  <c r="CE148" i="1"/>
  <c r="BV148" i="1"/>
  <c r="BN148" i="1"/>
  <c r="BE148" i="1"/>
  <c r="AN148" i="1"/>
  <c r="AO148" i="1" s="1" a="1"/>
  <c r="AO148" i="1" s="1"/>
  <c r="AF148" i="1"/>
  <c r="BJ148" i="1" s="1"/>
  <c r="CN148" i="1" s="1"/>
  <c r="DR148" i="1" s="1"/>
  <c r="EV148" i="1" s="1"/>
  <c r="X148" i="1"/>
  <c r="P148" i="1"/>
  <c r="H148" i="1"/>
  <c r="FL148" i="1"/>
  <c r="FC148" i="1"/>
  <c r="EL148" i="1"/>
  <c r="EC148" i="1"/>
  <c r="DU148" i="1"/>
  <c r="DD148" i="1"/>
  <c r="CU148" i="1"/>
  <c r="CD148" i="1"/>
  <c r="BU148" i="1"/>
  <c r="BM148" i="1"/>
  <c r="AV148" i="1"/>
  <c r="AM148" i="1"/>
  <c r="AE148" i="1"/>
  <c r="W148" i="1"/>
  <c r="G148" i="1"/>
  <c r="FS148" i="1"/>
  <c r="FT148" i="1" s="1" a="1"/>
  <c r="FT148" i="1" s="1"/>
  <c r="FJ148" i="1"/>
  <c r="FB148" i="1"/>
  <c r="ES148" i="1"/>
  <c r="EK148" i="1"/>
  <c r="EB148" i="1"/>
  <c r="DK148" i="1"/>
  <c r="DL148" i="1" s="1" a="1"/>
  <c r="DL148" i="1" s="1"/>
  <c r="DB148" i="1"/>
  <c r="CT148" i="1"/>
  <c r="CK148" i="1"/>
  <c r="CC148" i="1"/>
  <c r="BT148" i="1"/>
  <c r="BC148" i="1"/>
  <c r="BD148" i="1" s="1" a="1"/>
  <c r="BD148" i="1" s="1"/>
  <c r="AT148" i="1"/>
  <c r="AL148" i="1"/>
  <c r="V148" i="1"/>
  <c r="N148" i="1"/>
  <c r="F148" i="1"/>
  <c r="FR148" i="1"/>
  <c r="FA148" i="1"/>
  <c r="ER148" i="1"/>
  <c r="EJ148" i="1"/>
  <c r="DS148" i="1"/>
  <c r="DJ148" i="1"/>
  <c r="CS148" i="1"/>
  <c r="CJ148" i="1"/>
  <c r="CB148" i="1"/>
  <c r="BK148" i="1"/>
  <c r="BB148" i="1"/>
  <c r="AK148" i="1"/>
  <c r="AC148" i="1"/>
  <c r="U148" i="1"/>
  <c r="M148" i="1"/>
  <c r="E148" i="1"/>
  <c r="FY148" i="1"/>
  <c r="FQ148" i="1"/>
  <c r="FH148" i="1"/>
  <c r="EZ148" i="1"/>
  <c r="EQ148" i="1"/>
  <c r="DZ148" i="1"/>
  <c r="EA148" i="1" s="1" a="1"/>
  <c r="EA148" i="1" s="1"/>
  <c r="DQ148" i="1"/>
  <c r="DI148" i="1"/>
  <c r="CZ148" i="1"/>
  <c r="CR148" i="1"/>
  <c r="CI148" i="1"/>
  <c r="BR148" i="1"/>
  <c r="BS148" i="1" s="1" a="1"/>
  <c r="BS148" i="1" s="1"/>
  <c r="BI148" i="1"/>
  <c r="BA148" i="1"/>
  <c r="AR148" i="1"/>
  <c r="AJ148" i="1"/>
  <c r="AB148" i="1"/>
  <c r="T148" i="1"/>
  <c r="L148" i="1"/>
  <c r="FP148" i="1"/>
  <c r="FG148" i="1"/>
  <c r="EY148" i="1"/>
  <c r="EH148" i="1"/>
  <c r="DY148" i="1"/>
  <c r="DH148" i="1"/>
  <c r="CY148" i="1"/>
  <c r="CQ148" i="1"/>
  <c r="BZ148" i="1"/>
  <c r="BQ148" i="1"/>
  <c r="AZ148" i="1"/>
  <c r="AQ148" i="1"/>
  <c r="AI148" i="1"/>
  <c r="AA148" i="1"/>
  <c r="C148" i="1"/>
  <c r="GC147" i="1"/>
  <c r="FZ147" i="1"/>
  <c r="GD147" i="1"/>
  <c r="CQ11" i="1"/>
  <c r="CR11" i="1" s="1"/>
  <c r="DA11" i="1" s="1"/>
  <c r="B149" i="1"/>
  <c r="D149" i="1" s="1" a="1"/>
  <c r="D149" i="1" s="1"/>
  <c r="A148" i="1"/>
  <c r="EI149" i="1" l="1" a="1"/>
  <c r="EI149" i="1" s="1"/>
  <c r="FM149" i="1" a="1"/>
  <c r="FM149" i="1" s="1"/>
  <c r="EX149" i="1" a="1"/>
  <c r="EX149" i="1" s="1"/>
  <c r="DE149" i="1" a="1"/>
  <c r="DE149" i="1" s="1"/>
  <c r="DT149" i="1" a="1"/>
  <c r="DT149" i="1" s="1"/>
  <c r="CA149" i="1" a="1"/>
  <c r="CA149" i="1" s="1"/>
  <c r="CP149" i="1" a="1"/>
  <c r="CP149" i="1" s="1"/>
  <c r="AW149" i="1" a="1"/>
  <c r="AW149" i="1" s="1"/>
  <c r="BL149" i="1" a="1"/>
  <c r="BL149" i="1" s="1"/>
  <c r="S149" i="1" a="1"/>
  <c r="S149" i="1" s="1"/>
  <c r="AH149" i="1" a="1"/>
  <c r="AH149" i="1" s="1"/>
  <c r="GA148" i="1"/>
  <c r="GB148" i="1"/>
  <c r="CJ11" i="1"/>
  <c r="CK11" i="1"/>
  <c r="ET149" i="1"/>
  <c r="FI149" i="1"/>
  <c r="FX149" i="1"/>
  <c r="EE149" i="1"/>
  <c r="DA149" i="1"/>
  <c r="CL149" i="1"/>
  <c r="O149" i="1"/>
  <c r="BH149" i="1"/>
  <c r="AD149" i="1"/>
  <c r="BW149" i="1"/>
  <c r="AS149" i="1"/>
  <c r="DP149" i="1"/>
  <c r="CV11" i="1"/>
  <c r="CW11" i="1" s="1" a="1"/>
  <c r="CW11" i="1" s="1"/>
  <c r="DD11" i="1"/>
  <c r="DE11" i="1" s="1" a="1"/>
  <c r="DE11" i="1" s="1"/>
  <c r="DC11" i="1"/>
  <c r="FU149" i="1"/>
  <c r="FD149" i="1"/>
  <c r="FE149" i="1" s="1" a="1"/>
  <c r="FE149" i="1" s="1"/>
  <c r="EU149" i="1"/>
  <c r="EM149" i="1"/>
  <c r="ED149" i="1"/>
  <c r="DV149" i="1"/>
  <c r="DM149" i="1"/>
  <c r="CV149" i="1"/>
  <c r="CW149" i="1" s="1" a="1"/>
  <c r="CW149" i="1" s="1"/>
  <c r="CM149" i="1"/>
  <c r="CE149" i="1"/>
  <c r="BV149" i="1"/>
  <c r="BN149" i="1"/>
  <c r="BE149" i="1"/>
  <c r="AN149" i="1"/>
  <c r="AO149" i="1" s="1" a="1"/>
  <c r="AO149" i="1" s="1"/>
  <c r="AF149" i="1"/>
  <c r="BJ149" i="1" s="1"/>
  <c r="CN149" i="1" s="1"/>
  <c r="DR149" i="1" s="1"/>
  <c r="EV149" i="1" s="1"/>
  <c r="X149" i="1"/>
  <c r="P149" i="1"/>
  <c r="H149" i="1"/>
  <c r="FL149" i="1"/>
  <c r="FC149" i="1"/>
  <c r="EL149" i="1"/>
  <c r="EC149" i="1"/>
  <c r="DU149" i="1"/>
  <c r="DD149" i="1"/>
  <c r="CU149" i="1"/>
  <c r="CD149" i="1"/>
  <c r="BU149" i="1"/>
  <c r="BM149" i="1"/>
  <c r="AV149" i="1"/>
  <c r="AM149" i="1"/>
  <c r="AE149" i="1"/>
  <c r="W149" i="1"/>
  <c r="G149" i="1"/>
  <c r="FS149" i="1"/>
  <c r="FT149" i="1" s="1" a="1"/>
  <c r="FT149" i="1" s="1"/>
  <c r="FJ149" i="1"/>
  <c r="FB149" i="1"/>
  <c r="ES149" i="1"/>
  <c r="EK149" i="1"/>
  <c r="EB149" i="1"/>
  <c r="DK149" i="1"/>
  <c r="DL149" i="1" s="1" a="1"/>
  <c r="DL149" i="1" s="1"/>
  <c r="DB149" i="1"/>
  <c r="CT149" i="1"/>
  <c r="CK149" i="1"/>
  <c r="CC149" i="1"/>
  <c r="BT149" i="1"/>
  <c r="BC149" i="1"/>
  <c r="BD149" i="1" s="1" a="1"/>
  <c r="BD149" i="1" s="1"/>
  <c r="AT149" i="1"/>
  <c r="AL149" i="1"/>
  <c r="V149" i="1"/>
  <c r="N149" i="1"/>
  <c r="F149" i="1"/>
  <c r="FR149" i="1"/>
  <c r="FA149" i="1"/>
  <c r="ER149" i="1"/>
  <c r="EJ149" i="1"/>
  <c r="DS149" i="1"/>
  <c r="DJ149" i="1"/>
  <c r="CS149" i="1"/>
  <c r="CJ149" i="1"/>
  <c r="CB149" i="1"/>
  <c r="BK149" i="1"/>
  <c r="BB149" i="1"/>
  <c r="AK149" i="1"/>
  <c r="AC149" i="1"/>
  <c r="U149" i="1"/>
  <c r="M149" i="1"/>
  <c r="E149" i="1"/>
  <c r="FY149" i="1"/>
  <c r="FQ149" i="1"/>
  <c r="FH149" i="1"/>
  <c r="EZ149" i="1"/>
  <c r="EQ149" i="1"/>
  <c r="DZ149" i="1"/>
  <c r="EA149" i="1" s="1" a="1"/>
  <c r="EA149" i="1" s="1"/>
  <c r="DQ149" i="1"/>
  <c r="DI149" i="1"/>
  <c r="CZ149" i="1"/>
  <c r="CR149" i="1"/>
  <c r="CI149" i="1"/>
  <c r="BR149" i="1"/>
  <c r="BS149" i="1" s="1" a="1"/>
  <c r="BS149" i="1" s="1"/>
  <c r="BI149" i="1"/>
  <c r="BA149" i="1"/>
  <c r="AR149" i="1"/>
  <c r="AJ149" i="1"/>
  <c r="AB149" i="1"/>
  <c r="T149" i="1"/>
  <c r="L149" i="1"/>
  <c r="FP149" i="1"/>
  <c r="FG149" i="1"/>
  <c r="EY149" i="1"/>
  <c r="EH149" i="1"/>
  <c r="DY149" i="1"/>
  <c r="DH149" i="1"/>
  <c r="CY149" i="1"/>
  <c r="CQ149" i="1"/>
  <c r="BZ149" i="1"/>
  <c r="BQ149" i="1"/>
  <c r="AZ149" i="1"/>
  <c r="AQ149" i="1"/>
  <c r="AI149" i="1"/>
  <c r="AA149" i="1"/>
  <c r="C149" i="1"/>
  <c r="FW149" i="1"/>
  <c r="FO149" i="1"/>
  <c r="FF149" i="1"/>
  <c r="EO149" i="1"/>
  <c r="EP149" i="1" s="1" a="1"/>
  <c r="EP149" i="1" s="1"/>
  <c r="EF149" i="1"/>
  <c r="DX149" i="1"/>
  <c r="DO149" i="1"/>
  <c r="DG149" i="1"/>
  <c r="CX149" i="1"/>
  <c r="CG149" i="1"/>
  <c r="CH149" i="1" s="1" a="1"/>
  <c r="CH149" i="1" s="1"/>
  <c r="BX149" i="1"/>
  <c r="BP149" i="1"/>
  <c r="BG149" i="1"/>
  <c r="AY149" i="1"/>
  <c r="AP149" i="1"/>
  <c r="R149" i="1"/>
  <c r="J149" i="1"/>
  <c r="K149" i="1" s="1" a="1"/>
  <c r="K149" i="1" s="1"/>
  <c r="FV149" i="1"/>
  <c r="FN149" i="1"/>
  <c r="EW149" i="1"/>
  <c r="EN149" i="1"/>
  <c r="DW149" i="1"/>
  <c r="DN149" i="1"/>
  <c r="DF149" i="1"/>
  <c r="CO149" i="1"/>
  <c r="CF149" i="1"/>
  <c r="BO149" i="1"/>
  <c r="BF149" i="1"/>
  <c r="AX149" i="1"/>
  <c r="AG149" i="1"/>
  <c r="Y149" i="1"/>
  <c r="Z149" i="1" s="1" a="1"/>
  <c r="Z149" i="1" s="1"/>
  <c r="Q149" i="1"/>
  <c r="AU149" i="1" s="1"/>
  <c r="BY149" i="1" s="1"/>
  <c r="DC149" i="1" s="1"/>
  <c r="EG149" i="1" s="1"/>
  <c r="FK149" i="1" s="1"/>
  <c r="I149" i="1"/>
  <c r="GD148" i="1"/>
  <c r="GC148" i="1"/>
  <c r="FZ148" i="1"/>
  <c r="B150" i="1"/>
  <c r="D150" i="1" s="1" a="1"/>
  <c r="D150" i="1" s="1"/>
  <c r="A149" i="1"/>
  <c r="EI150" i="1" l="1" a="1"/>
  <c r="EI150" i="1" s="1"/>
  <c r="FM150" i="1" a="1"/>
  <c r="FM150" i="1" s="1"/>
  <c r="EX150" i="1" a="1"/>
  <c r="EX150" i="1" s="1"/>
  <c r="DE150" i="1" a="1"/>
  <c r="DE150" i="1" s="1"/>
  <c r="DT150" i="1" a="1"/>
  <c r="DT150" i="1" s="1"/>
  <c r="CA150" i="1" a="1"/>
  <c r="CA150" i="1" s="1"/>
  <c r="CP150" i="1" a="1"/>
  <c r="CP150" i="1" s="1"/>
  <c r="AW150" i="1" a="1"/>
  <c r="AW150" i="1" s="1"/>
  <c r="BL150" i="1" a="1"/>
  <c r="BL150" i="1" s="1"/>
  <c r="S150" i="1" a="1"/>
  <c r="S150" i="1" s="1"/>
  <c r="AH150" i="1" a="1"/>
  <c r="AH150" i="1" s="1"/>
  <c r="GA149" i="1"/>
  <c r="GB149" i="1"/>
  <c r="FI150" i="1"/>
  <c r="FX150" i="1"/>
  <c r="DA150" i="1"/>
  <c r="ET150" i="1"/>
  <c r="DP150" i="1"/>
  <c r="EE150" i="1"/>
  <c r="O150" i="1"/>
  <c r="BH150" i="1"/>
  <c r="AD150" i="1"/>
  <c r="BW150" i="1"/>
  <c r="CL150" i="1"/>
  <c r="AS150" i="1"/>
  <c r="CX11" i="1"/>
  <c r="GC149" i="1"/>
  <c r="FZ149" i="1"/>
  <c r="GD149" i="1"/>
  <c r="FS150" i="1"/>
  <c r="FT150" i="1" s="1" a="1"/>
  <c r="FT150" i="1" s="1"/>
  <c r="FJ150" i="1"/>
  <c r="FB150" i="1"/>
  <c r="ES150" i="1"/>
  <c r="EK150" i="1"/>
  <c r="EB150" i="1"/>
  <c r="DK150" i="1"/>
  <c r="DL150" i="1" s="1" a="1"/>
  <c r="DL150" i="1" s="1"/>
  <c r="DB150" i="1"/>
  <c r="CT150" i="1"/>
  <c r="CK150" i="1"/>
  <c r="CC150" i="1"/>
  <c r="BT150" i="1"/>
  <c r="BC150" i="1"/>
  <c r="BD150" i="1" s="1" a="1"/>
  <c r="BD150" i="1" s="1"/>
  <c r="AT150" i="1"/>
  <c r="AL150" i="1"/>
  <c r="V150" i="1"/>
  <c r="N150" i="1"/>
  <c r="F150" i="1"/>
  <c r="FR150" i="1"/>
  <c r="FA150" i="1"/>
  <c r="ER150" i="1"/>
  <c r="EJ150" i="1"/>
  <c r="DS150" i="1"/>
  <c r="DJ150" i="1"/>
  <c r="CS150" i="1"/>
  <c r="CJ150" i="1"/>
  <c r="CB150" i="1"/>
  <c r="BK150" i="1"/>
  <c r="BB150" i="1"/>
  <c r="AK150" i="1"/>
  <c r="AC150" i="1"/>
  <c r="U150" i="1"/>
  <c r="M150" i="1"/>
  <c r="E150" i="1"/>
  <c r="FY150" i="1"/>
  <c r="FQ150" i="1"/>
  <c r="FH150" i="1"/>
  <c r="EZ150" i="1"/>
  <c r="EQ150" i="1"/>
  <c r="DZ150" i="1"/>
  <c r="EA150" i="1" s="1" a="1"/>
  <c r="EA150" i="1" s="1"/>
  <c r="DQ150" i="1"/>
  <c r="DI150" i="1"/>
  <c r="CZ150" i="1"/>
  <c r="CR150" i="1"/>
  <c r="CI150" i="1"/>
  <c r="BR150" i="1"/>
  <c r="BS150" i="1" s="1" a="1"/>
  <c r="BS150" i="1" s="1"/>
  <c r="BI150" i="1"/>
  <c r="BA150" i="1"/>
  <c r="AR150" i="1"/>
  <c r="AJ150" i="1"/>
  <c r="AB150" i="1"/>
  <c r="T150" i="1"/>
  <c r="L150" i="1"/>
  <c r="FP150" i="1"/>
  <c r="FG150" i="1"/>
  <c r="EY150" i="1"/>
  <c r="EH150" i="1"/>
  <c r="DY150" i="1"/>
  <c r="DH150" i="1"/>
  <c r="CY150" i="1"/>
  <c r="CQ150" i="1"/>
  <c r="BZ150" i="1"/>
  <c r="BQ150" i="1"/>
  <c r="AZ150" i="1"/>
  <c r="AQ150" i="1"/>
  <c r="AI150" i="1"/>
  <c r="AA150" i="1"/>
  <c r="C150" i="1"/>
  <c r="FW150" i="1"/>
  <c r="FO150" i="1"/>
  <c r="FF150" i="1"/>
  <c r="EO150" i="1"/>
  <c r="EP150" i="1" s="1" a="1"/>
  <c r="EP150" i="1" s="1"/>
  <c r="EF150" i="1"/>
  <c r="DX150" i="1"/>
  <c r="DO150" i="1"/>
  <c r="DG150" i="1"/>
  <c r="CX150" i="1"/>
  <c r="CG150" i="1"/>
  <c r="CH150" i="1" s="1" a="1"/>
  <c r="CH150" i="1" s="1"/>
  <c r="BX150" i="1"/>
  <c r="BP150" i="1"/>
  <c r="BG150" i="1"/>
  <c r="AY150" i="1"/>
  <c r="AP150" i="1"/>
  <c r="R150" i="1"/>
  <c r="J150" i="1"/>
  <c r="K150" i="1" s="1" a="1"/>
  <c r="K150" i="1" s="1"/>
  <c r="FV150" i="1"/>
  <c r="FN150" i="1"/>
  <c r="EW150" i="1"/>
  <c r="EN150" i="1"/>
  <c r="DW150" i="1"/>
  <c r="DN150" i="1"/>
  <c r="DF150" i="1"/>
  <c r="CO150" i="1"/>
  <c r="CF150" i="1"/>
  <c r="BO150" i="1"/>
  <c r="BF150" i="1"/>
  <c r="AX150" i="1"/>
  <c r="AG150" i="1"/>
  <c r="Y150" i="1"/>
  <c r="Z150" i="1" s="1" a="1"/>
  <c r="Z150" i="1" s="1"/>
  <c r="Q150" i="1"/>
  <c r="AU150" i="1" s="1"/>
  <c r="BY150" i="1" s="1"/>
  <c r="DC150" i="1" s="1"/>
  <c r="EG150" i="1" s="1"/>
  <c r="FK150" i="1" s="1"/>
  <c r="I150" i="1"/>
  <c r="FU150" i="1"/>
  <c r="FD150" i="1"/>
  <c r="FE150" i="1" s="1" a="1"/>
  <c r="FE150" i="1" s="1"/>
  <c r="EU150" i="1"/>
  <c r="EM150" i="1"/>
  <c r="ED150" i="1"/>
  <c r="DV150" i="1"/>
  <c r="DM150" i="1"/>
  <c r="CV150" i="1"/>
  <c r="CW150" i="1" s="1" a="1"/>
  <c r="CW150" i="1" s="1"/>
  <c r="CM150" i="1"/>
  <c r="CE150" i="1"/>
  <c r="BV150" i="1"/>
  <c r="BN150" i="1"/>
  <c r="BE150" i="1"/>
  <c r="AN150" i="1"/>
  <c r="AO150" i="1" s="1" a="1"/>
  <c r="AO150" i="1" s="1"/>
  <c r="AF150" i="1"/>
  <c r="BJ150" i="1" s="1"/>
  <c r="CN150" i="1" s="1"/>
  <c r="DR150" i="1" s="1"/>
  <c r="EV150" i="1" s="1"/>
  <c r="X150" i="1"/>
  <c r="P150" i="1"/>
  <c r="H150" i="1"/>
  <c r="FL150" i="1"/>
  <c r="FC150" i="1"/>
  <c r="EL150" i="1"/>
  <c r="EC150" i="1"/>
  <c r="DU150" i="1"/>
  <c r="DD150" i="1"/>
  <c r="CU150" i="1"/>
  <c r="CD150" i="1"/>
  <c r="BU150" i="1"/>
  <c r="BM150" i="1"/>
  <c r="AV150" i="1"/>
  <c r="AM150" i="1"/>
  <c r="AE150" i="1"/>
  <c r="W150" i="1"/>
  <c r="G150" i="1"/>
  <c r="DF11" i="1"/>
  <c r="DG11" i="1" s="1"/>
  <c r="DP11" i="1" s="1"/>
  <c r="B151" i="1"/>
  <c r="D151" i="1" s="1" a="1"/>
  <c r="D151" i="1" s="1"/>
  <c r="A150" i="1"/>
  <c r="EI151" i="1" l="1" a="1"/>
  <c r="EI151" i="1" s="1"/>
  <c r="FM151" i="1" a="1"/>
  <c r="FM151" i="1" s="1"/>
  <c r="EX151" i="1" a="1"/>
  <c r="EX151" i="1" s="1"/>
  <c r="DE151" i="1" a="1"/>
  <c r="DE151" i="1" s="1"/>
  <c r="DT151" i="1" a="1"/>
  <c r="DT151" i="1" s="1"/>
  <c r="CA151" i="1" a="1"/>
  <c r="CA151" i="1" s="1"/>
  <c r="CP151" i="1" a="1"/>
  <c r="CP151" i="1" s="1"/>
  <c r="AW151" i="1" a="1"/>
  <c r="AW151" i="1" s="1"/>
  <c r="BL151" i="1" a="1"/>
  <c r="BL151" i="1" s="1"/>
  <c r="S151" i="1" a="1"/>
  <c r="S151" i="1" s="1"/>
  <c r="AH151" i="1" a="1"/>
  <c r="AH151" i="1" s="1"/>
  <c r="GA150" i="1"/>
  <c r="GB150" i="1"/>
  <c r="CZ11" i="1"/>
  <c r="CY11" i="1"/>
  <c r="FI151" i="1"/>
  <c r="FX151" i="1"/>
  <c r="ET151" i="1"/>
  <c r="DA151" i="1"/>
  <c r="DP151" i="1"/>
  <c r="EE151" i="1"/>
  <c r="BH151" i="1"/>
  <c r="AD151" i="1"/>
  <c r="BW151" i="1"/>
  <c r="AS151" i="1"/>
  <c r="CL151" i="1"/>
  <c r="O151" i="1"/>
  <c r="DS11" i="1"/>
  <c r="DT11" i="1" s="1" a="1"/>
  <c r="DT11" i="1" s="1"/>
  <c r="DK11" i="1"/>
  <c r="DL11" i="1" s="1" a="1"/>
  <c r="DL11" i="1" s="1"/>
  <c r="DR11" i="1"/>
  <c r="FZ150" i="1"/>
  <c r="GD150" i="1"/>
  <c r="GC150" i="1"/>
  <c r="FY151" i="1"/>
  <c r="FQ151" i="1"/>
  <c r="FH151" i="1"/>
  <c r="EZ151" i="1"/>
  <c r="EQ151" i="1"/>
  <c r="DZ151" i="1"/>
  <c r="EA151" i="1" s="1" a="1"/>
  <c r="EA151" i="1" s="1"/>
  <c r="DQ151" i="1"/>
  <c r="DI151" i="1"/>
  <c r="CZ151" i="1"/>
  <c r="CR151" i="1"/>
  <c r="CI151" i="1"/>
  <c r="BR151" i="1"/>
  <c r="BS151" i="1" s="1" a="1"/>
  <c r="BS151" i="1" s="1"/>
  <c r="BI151" i="1"/>
  <c r="BA151" i="1"/>
  <c r="AR151" i="1"/>
  <c r="AJ151" i="1"/>
  <c r="AB151" i="1"/>
  <c r="T151" i="1"/>
  <c r="L151" i="1"/>
  <c r="FP151" i="1"/>
  <c r="FG151" i="1"/>
  <c r="EY151" i="1"/>
  <c r="EH151" i="1"/>
  <c r="DY151" i="1"/>
  <c r="DH151" i="1"/>
  <c r="CY151" i="1"/>
  <c r="CQ151" i="1"/>
  <c r="BZ151" i="1"/>
  <c r="BQ151" i="1"/>
  <c r="AZ151" i="1"/>
  <c r="AQ151" i="1"/>
  <c r="AI151" i="1"/>
  <c r="AA151" i="1"/>
  <c r="C151" i="1"/>
  <c r="FW151" i="1"/>
  <c r="FO151" i="1"/>
  <c r="FF151" i="1"/>
  <c r="EO151" i="1"/>
  <c r="EP151" i="1" s="1" a="1"/>
  <c r="EP151" i="1" s="1"/>
  <c r="EF151" i="1"/>
  <c r="DX151" i="1"/>
  <c r="DO151" i="1"/>
  <c r="DG151" i="1"/>
  <c r="CX151" i="1"/>
  <c r="CG151" i="1"/>
  <c r="CH151" i="1" s="1" a="1"/>
  <c r="CH151" i="1" s="1"/>
  <c r="BX151" i="1"/>
  <c r="BP151" i="1"/>
  <c r="BG151" i="1"/>
  <c r="AY151" i="1"/>
  <c r="AP151" i="1"/>
  <c r="R151" i="1"/>
  <c r="J151" i="1"/>
  <c r="K151" i="1" s="1" a="1"/>
  <c r="K151" i="1" s="1"/>
  <c r="FV151" i="1"/>
  <c r="FN151" i="1"/>
  <c r="EW151" i="1"/>
  <c r="EN151" i="1"/>
  <c r="DW151" i="1"/>
  <c r="DN151" i="1"/>
  <c r="DF151" i="1"/>
  <c r="CO151" i="1"/>
  <c r="CF151" i="1"/>
  <c r="BO151" i="1"/>
  <c r="BF151" i="1"/>
  <c r="AX151" i="1"/>
  <c r="AG151" i="1"/>
  <c r="Y151" i="1"/>
  <c r="Z151" i="1" s="1" a="1"/>
  <c r="Z151" i="1" s="1"/>
  <c r="Q151" i="1"/>
  <c r="AU151" i="1" s="1"/>
  <c r="BY151" i="1" s="1"/>
  <c r="DC151" i="1" s="1"/>
  <c r="EG151" i="1" s="1"/>
  <c r="FK151" i="1" s="1"/>
  <c r="I151" i="1"/>
  <c r="FU151" i="1"/>
  <c r="FD151" i="1"/>
  <c r="FE151" i="1" s="1" a="1"/>
  <c r="FE151" i="1" s="1"/>
  <c r="EU151" i="1"/>
  <c r="EM151" i="1"/>
  <c r="ED151" i="1"/>
  <c r="DV151" i="1"/>
  <c r="DM151" i="1"/>
  <c r="CV151" i="1"/>
  <c r="CW151" i="1" s="1" a="1"/>
  <c r="CW151" i="1" s="1"/>
  <c r="CM151" i="1"/>
  <c r="CE151" i="1"/>
  <c r="BV151" i="1"/>
  <c r="BN151" i="1"/>
  <c r="BE151" i="1"/>
  <c r="AN151" i="1"/>
  <c r="AO151" i="1" s="1" a="1"/>
  <c r="AO151" i="1" s="1"/>
  <c r="AF151" i="1"/>
  <c r="BJ151" i="1" s="1"/>
  <c r="CN151" i="1" s="1"/>
  <c r="DR151" i="1" s="1"/>
  <c r="EV151" i="1" s="1"/>
  <c r="X151" i="1"/>
  <c r="P151" i="1"/>
  <c r="H151" i="1"/>
  <c r="FL151" i="1"/>
  <c r="FC151" i="1"/>
  <c r="EL151" i="1"/>
  <c r="EC151" i="1"/>
  <c r="DU151" i="1"/>
  <c r="DD151" i="1"/>
  <c r="CU151" i="1"/>
  <c r="CD151" i="1"/>
  <c r="BU151" i="1"/>
  <c r="BM151" i="1"/>
  <c r="AV151" i="1"/>
  <c r="AM151" i="1"/>
  <c r="AE151" i="1"/>
  <c r="W151" i="1"/>
  <c r="G151" i="1"/>
  <c r="FS151" i="1"/>
  <c r="FT151" i="1" s="1" a="1"/>
  <c r="FT151" i="1" s="1"/>
  <c r="FJ151" i="1"/>
  <c r="FB151" i="1"/>
  <c r="ES151" i="1"/>
  <c r="EK151" i="1"/>
  <c r="EB151" i="1"/>
  <c r="DK151" i="1"/>
  <c r="DL151" i="1" s="1" a="1"/>
  <c r="DL151" i="1" s="1"/>
  <c r="DB151" i="1"/>
  <c r="CT151" i="1"/>
  <c r="CK151" i="1"/>
  <c r="CC151" i="1"/>
  <c r="BT151" i="1"/>
  <c r="BC151" i="1"/>
  <c r="BD151" i="1" s="1" a="1"/>
  <c r="BD151" i="1" s="1"/>
  <c r="AT151" i="1"/>
  <c r="AL151" i="1"/>
  <c r="V151" i="1"/>
  <c r="N151" i="1"/>
  <c r="F151" i="1"/>
  <c r="FR151" i="1"/>
  <c r="FA151" i="1"/>
  <c r="ER151" i="1"/>
  <c r="EJ151" i="1"/>
  <c r="DS151" i="1"/>
  <c r="DJ151" i="1"/>
  <c r="CS151" i="1"/>
  <c r="CJ151" i="1"/>
  <c r="CB151" i="1"/>
  <c r="BK151" i="1"/>
  <c r="BB151" i="1"/>
  <c r="AK151" i="1"/>
  <c r="AC151" i="1"/>
  <c r="U151" i="1"/>
  <c r="M151" i="1"/>
  <c r="E151" i="1"/>
  <c r="B152" i="1"/>
  <c r="D152" i="1" s="1" a="1"/>
  <c r="D152" i="1" s="1"/>
  <c r="A151" i="1"/>
  <c r="EI152" i="1" l="1" a="1"/>
  <c r="EI152" i="1" s="1"/>
  <c r="FM152" i="1" a="1"/>
  <c r="FM152" i="1" s="1"/>
  <c r="EX152" i="1" a="1"/>
  <c r="EX152" i="1" s="1"/>
  <c r="DE152" i="1" a="1"/>
  <c r="DE152" i="1" s="1"/>
  <c r="DT152" i="1" a="1"/>
  <c r="DT152" i="1" s="1"/>
  <c r="CA152" i="1" a="1"/>
  <c r="CA152" i="1" s="1"/>
  <c r="CP152" i="1" a="1"/>
  <c r="CP152" i="1" s="1"/>
  <c r="AW152" i="1" a="1"/>
  <c r="AW152" i="1" s="1"/>
  <c r="BL152" i="1" a="1"/>
  <c r="BL152" i="1" s="1"/>
  <c r="S152" i="1" a="1"/>
  <c r="S152" i="1" s="1"/>
  <c r="AH152" i="1" a="1"/>
  <c r="AH152" i="1" s="1"/>
  <c r="GA151" i="1"/>
  <c r="GB151" i="1"/>
  <c r="FI152" i="1"/>
  <c r="FX152" i="1"/>
  <c r="ET152" i="1"/>
  <c r="DP152" i="1"/>
  <c r="DA152" i="1"/>
  <c r="BH152" i="1"/>
  <c r="AD152" i="1"/>
  <c r="BW152" i="1"/>
  <c r="AS152" i="1"/>
  <c r="EE152" i="1"/>
  <c r="CL152" i="1"/>
  <c r="O152" i="1"/>
  <c r="DM11" i="1"/>
  <c r="DU11" i="1"/>
  <c r="DV11" i="1" s="1"/>
  <c r="EE11" i="1" s="1"/>
  <c r="FW152" i="1"/>
  <c r="FO152" i="1"/>
  <c r="FF152" i="1"/>
  <c r="EO152" i="1"/>
  <c r="EP152" i="1" s="1" a="1"/>
  <c r="EP152" i="1" s="1"/>
  <c r="EF152" i="1"/>
  <c r="DX152" i="1"/>
  <c r="DO152" i="1"/>
  <c r="DG152" i="1"/>
  <c r="CX152" i="1"/>
  <c r="CG152" i="1"/>
  <c r="CH152" i="1" s="1" a="1"/>
  <c r="CH152" i="1" s="1"/>
  <c r="BX152" i="1"/>
  <c r="BP152" i="1"/>
  <c r="BG152" i="1"/>
  <c r="AY152" i="1"/>
  <c r="AP152" i="1"/>
  <c r="R152" i="1"/>
  <c r="J152" i="1"/>
  <c r="K152" i="1" s="1" a="1"/>
  <c r="K152" i="1" s="1"/>
  <c r="FV152" i="1"/>
  <c r="FN152" i="1"/>
  <c r="EW152" i="1"/>
  <c r="EN152" i="1"/>
  <c r="DW152" i="1"/>
  <c r="DN152" i="1"/>
  <c r="DF152" i="1"/>
  <c r="CO152" i="1"/>
  <c r="CF152" i="1"/>
  <c r="BO152" i="1"/>
  <c r="BF152" i="1"/>
  <c r="AX152" i="1"/>
  <c r="AG152" i="1"/>
  <c r="Y152" i="1"/>
  <c r="Z152" i="1" s="1" a="1"/>
  <c r="Z152" i="1" s="1"/>
  <c r="Q152" i="1"/>
  <c r="AU152" i="1" s="1"/>
  <c r="BY152" i="1" s="1"/>
  <c r="DC152" i="1" s="1"/>
  <c r="EG152" i="1" s="1"/>
  <c r="FK152" i="1" s="1"/>
  <c r="I152" i="1"/>
  <c r="FU152" i="1"/>
  <c r="FD152" i="1"/>
  <c r="FE152" i="1" s="1" a="1"/>
  <c r="FE152" i="1" s="1"/>
  <c r="EU152" i="1"/>
  <c r="EM152" i="1"/>
  <c r="ED152" i="1"/>
  <c r="DV152" i="1"/>
  <c r="DM152" i="1"/>
  <c r="CV152" i="1"/>
  <c r="CW152" i="1" s="1" a="1"/>
  <c r="CW152" i="1" s="1"/>
  <c r="CM152" i="1"/>
  <c r="CE152" i="1"/>
  <c r="BV152" i="1"/>
  <c r="BN152" i="1"/>
  <c r="BE152" i="1"/>
  <c r="AN152" i="1"/>
  <c r="AO152" i="1" s="1" a="1"/>
  <c r="AO152" i="1" s="1"/>
  <c r="AF152" i="1"/>
  <c r="BJ152" i="1" s="1"/>
  <c r="CN152" i="1" s="1"/>
  <c r="DR152" i="1" s="1"/>
  <c r="EV152" i="1" s="1"/>
  <c r="X152" i="1"/>
  <c r="P152" i="1"/>
  <c r="H152" i="1"/>
  <c r="FL152" i="1"/>
  <c r="FC152" i="1"/>
  <c r="EL152" i="1"/>
  <c r="EC152" i="1"/>
  <c r="DU152" i="1"/>
  <c r="DD152" i="1"/>
  <c r="CU152" i="1"/>
  <c r="CD152" i="1"/>
  <c r="BU152" i="1"/>
  <c r="BM152" i="1"/>
  <c r="AV152" i="1"/>
  <c r="AM152" i="1"/>
  <c r="AE152" i="1"/>
  <c r="W152" i="1"/>
  <c r="G152" i="1"/>
  <c r="FS152" i="1"/>
  <c r="FT152" i="1" s="1" a="1"/>
  <c r="FT152" i="1" s="1"/>
  <c r="FJ152" i="1"/>
  <c r="FB152" i="1"/>
  <c r="ES152" i="1"/>
  <c r="EK152" i="1"/>
  <c r="EB152" i="1"/>
  <c r="DK152" i="1"/>
  <c r="DL152" i="1" s="1" a="1"/>
  <c r="DL152" i="1" s="1"/>
  <c r="DB152" i="1"/>
  <c r="CT152" i="1"/>
  <c r="CK152" i="1"/>
  <c r="CC152" i="1"/>
  <c r="BT152" i="1"/>
  <c r="BC152" i="1"/>
  <c r="BD152" i="1" s="1" a="1"/>
  <c r="BD152" i="1" s="1"/>
  <c r="AT152" i="1"/>
  <c r="AL152" i="1"/>
  <c r="V152" i="1"/>
  <c r="N152" i="1"/>
  <c r="F152" i="1"/>
  <c r="FR152" i="1"/>
  <c r="FA152" i="1"/>
  <c r="ER152" i="1"/>
  <c r="EJ152" i="1"/>
  <c r="DS152" i="1"/>
  <c r="DJ152" i="1"/>
  <c r="CS152" i="1"/>
  <c r="CJ152" i="1"/>
  <c r="CB152" i="1"/>
  <c r="BK152" i="1"/>
  <c r="BB152" i="1"/>
  <c r="AK152" i="1"/>
  <c r="AC152" i="1"/>
  <c r="U152" i="1"/>
  <c r="M152" i="1"/>
  <c r="E152" i="1"/>
  <c r="FY152" i="1"/>
  <c r="FQ152" i="1"/>
  <c r="FH152" i="1"/>
  <c r="EZ152" i="1"/>
  <c r="EQ152" i="1"/>
  <c r="DZ152" i="1"/>
  <c r="EA152" i="1" s="1" a="1"/>
  <c r="EA152" i="1" s="1"/>
  <c r="DQ152" i="1"/>
  <c r="DI152" i="1"/>
  <c r="CZ152" i="1"/>
  <c r="CR152" i="1"/>
  <c r="CI152" i="1"/>
  <c r="BR152" i="1"/>
  <c r="BS152" i="1" s="1" a="1"/>
  <c r="BS152" i="1" s="1"/>
  <c r="BI152" i="1"/>
  <c r="BA152" i="1"/>
  <c r="AR152" i="1"/>
  <c r="AJ152" i="1"/>
  <c r="AB152" i="1"/>
  <c r="T152" i="1"/>
  <c r="L152" i="1"/>
  <c r="FP152" i="1"/>
  <c r="FG152" i="1"/>
  <c r="EY152" i="1"/>
  <c r="EH152" i="1"/>
  <c r="DY152" i="1"/>
  <c r="DH152" i="1"/>
  <c r="CY152" i="1"/>
  <c r="CQ152" i="1"/>
  <c r="BZ152" i="1"/>
  <c r="BQ152" i="1"/>
  <c r="AZ152" i="1"/>
  <c r="AQ152" i="1"/>
  <c r="AI152" i="1"/>
  <c r="AA152" i="1"/>
  <c r="C152" i="1"/>
  <c r="GC151" i="1"/>
  <c r="FZ151" i="1"/>
  <c r="GD151" i="1"/>
  <c r="B153" i="1"/>
  <c r="D153" i="1" s="1" a="1"/>
  <c r="D153" i="1" s="1"/>
  <c r="A152" i="1"/>
  <c r="EI153" i="1" l="1" a="1"/>
  <c r="EI153" i="1" s="1"/>
  <c r="FM153" i="1" a="1"/>
  <c r="FM153" i="1" s="1"/>
  <c r="EX153" i="1" a="1"/>
  <c r="EX153" i="1" s="1"/>
  <c r="DE153" i="1" a="1"/>
  <c r="DE153" i="1" s="1"/>
  <c r="DT153" i="1" a="1"/>
  <c r="DT153" i="1" s="1"/>
  <c r="CA153" i="1" a="1"/>
  <c r="CA153" i="1" s="1"/>
  <c r="CP153" i="1" a="1"/>
  <c r="CP153" i="1" s="1"/>
  <c r="AW153" i="1" a="1"/>
  <c r="AW153" i="1" s="1"/>
  <c r="BL153" i="1" a="1"/>
  <c r="BL153" i="1" s="1"/>
  <c r="S153" i="1" a="1"/>
  <c r="S153" i="1" s="1"/>
  <c r="AH153" i="1" a="1"/>
  <c r="AH153" i="1" s="1"/>
  <c r="GA152" i="1"/>
  <c r="GB152" i="1"/>
  <c r="DO11" i="1"/>
  <c r="DN11" i="1"/>
  <c r="FX153" i="1"/>
  <c r="ET153" i="1"/>
  <c r="DP153" i="1"/>
  <c r="FI153" i="1"/>
  <c r="EE153" i="1"/>
  <c r="DA153" i="1"/>
  <c r="AD153" i="1"/>
  <c r="BW153" i="1"/>
  <c r="AS153" i="1"/>
  <c r="CL153" i="1"/>
  <c r="O153" i="1"/>
  <c r="BH153" i="1"/>
  <c r="DZ11" i="1"/>
  <c r="EA11" i="1" s="1" a="1"/>
  <c r="EA11" i="1" s="1"/>
  <c r="EH11" i="1"/>
  <c r="EI11" i="1" s="1" a="1"/>
  <c r="EI11" i="1" s="1"/>
  <c r="EG11" i="1"/>
  <c r="FU153" i="1"/>
  <c r="FD153" i="1"/>
  <c r="FE153" i="1" s="1" a="1"/>
  <c r="FE153" i="1" s="1"/>
  <c r="EU153" i="1"/>
  <c r="EM153" i="1"/>
  <c r="ED153" i="1"/>
  <c r="DV153" i="1"/>
  <c r="DM153" i="1"/>
  <c r="CV153" i="1"/>
  <c r="CW153" i="1" s="1" a="1"/>
  <c r="CW153" i="1" s="1"/>
  <c r="CM153" i="1"/>
  <c r="CE153" i="1"/>
  <c r="BV153" i="1"/>
  <c r="BN153" i="1"/>
  <c r="BE153" i="1"/>
  <c r="AN153" i="1"/>
  <c r="AO153" i="1" s="1" a="1"/>
  <c r="AO153" i="1" s="1"/>
  <c r="AF153" i="1"/>
  <c r="BJ153" i="1" s="1"/>
  <c r="CN153" i="1" s="1"/>
  <c r="DR153" i="1" s="1"/>
  <c r="EV153" i="1" s="1"/>
  <c r="X153" i="1"/>
  <c r="P153" i="1"/>
  <c r="H153" i="1"/>
  <c r="FL153" i="1"/>
  <c r="FC153" i="1"/>
  <c r="EL153" i="1"/>
  <c r="EC153" i="1"/>
  <c r="DU153" i="1"/>
  <c r="DD153" i="1"/>
  <c r="CU153" i="1"/>
  <c r="CD153" i="1"/>
  <c r="BU153" i="1"/>
  <c r="BM153" i="1"/>
  <c r="AV153" i="1"/>
  <c r="AM153" i="1"/>
  <c r="AE153" i="1"/>
  <c r="W153" i="1"/>
  <c r="G153" i="1"/>
  <c r="FS153" i="1"/>
  <c r="FT153" i="1" s="1" a="1"/>
  <c r="FT153" i="1" s="1"/>
  <c r="FJ153" i="1"/>
  <c r="FB153" i="1"/>
  <c r="ES153" i="1"/>
  <c r="EK153" i="1"/>
  <c r="EB153" i="1"/>
  <c r="DK153" i="1"/>
  <c r="DL153" i="1" s="1" a="1"/>
  <c r="DL153" i="1" s="1"/>
  <c r="DB153" i="1"/>
  <c r="CT153" i="1"/>
  <c r="CK153" i="1"/>
  <c r="CC153" i="1"/>
  <c r="BT153" i="1"/>
  <c r="BC153" i="1"/>
  <c r="BD153" i="1" s="1" a="1"/>
  <c r="BD153" i="1" s="1"/>
  <c r="AT153" i="1"/>
  <c r="AL153" i="1"/>
  <c r="V153" i="1"/>
  <c r="N153" i="1"/>
  <c r="F153" i="1"/>
  <c r="FR153" i="1"/>
  <c r="FA153" i="1"/>
  <c r="ER153" i="1"/>
  <c r="EJ153" i="1"/>
  <c r="DS153" i="1"/>
  <c r="DJ153" i="1"/>
  <c r="CS153" i="1"/>
  <c r="CJ153" i="1"/>
  <c r="CB153" i="1"/>
  <c r="BK153" i="1"/>
  <c r="BB153" i="1"/>
  <c r="AK153" i="1"/>
  <c r="AC153" i="1"/>
  <c r="U153" i="1"/>
  <c r="M153" i="1"/>
  <c r="E153" i="1"/>
  <c r="FY153" i="1"/>
  <c r="FQ153" i="1"/>
  <c r="FH153" i="1"/>
  <c r="EZ153" i="1"/>
  <c r="EQ153" i="1"/>
  <c r="DZ153" i="1"/>
  <c r="EA153" i="1" s="1" a="1"/>
  <c r="EA153" i="1" s="1"/>
  <c r="DQ153" i="1"/>
  <c r="DI153" i="1"/>
  <c r="CZ153" i="1"/>
  <c r="CR153" i="1"/>
  <c r="CI153" i="1"/>
  <c r="BR153" i="1"/>
  <c r="BS153" i="1" s="1" a="1"/>
  <c r="BS153" i="1" s="1"/>
  <c r="BI153" i="1"/>
  <c r="BA153" i="1"/>
  <c r="AR153" i="1"/>
  <c r="AJ153" i="1"/>
  <c r="AB153" i="1"/>
  <c r="T153" i="1"/>
  <c r="L153" i="1"/>
  <c r="FP153" i="1"/>
  <c r="FG153" i="1"/>
  <c r="EY153" i="1"/>
  <c r="EH153" i="1"/>
  <c r="DY153" i="1"/>
  <c r="DH153" i="1"/>
  <c r="CY153" i="1"/>
  <c r="CQ153" i="1"/>
  <c r="BZ153" i="1"/>
  <c r="BQ153" i="1"/>
  <c r="AZ153" i="1"/>
  <c r="AQ153" i="1"/>
  <c r="AI153" i="1"/>
  <c r="AA153" i="1"/>
  <c r="C153" i="1"/>
  <c r="FW153" i="1"/>
  <c r="FO153" i="1"/>
  <c r="FF153" i="1"/>
  <c r="EO153" i="1"/>
  <c r="EP153" i="1" s="1" a="1"/>
  <c r="EP153" i="1" s="1"/>
  <c r="EF153" i="1"/>
  <c r="DX153" i="1"/>
  <c r="DO153" i="1"/>
  <c r="DG153" i="1"/>
  <c r="CX153" i="1"/>
  <c r="CG153" i="1"/>
  <c r="CH153" i="1" s="1" a="1"/>
  <c r="CH153" i="1" s="1"/>
  <c r="BX153" i="1"/>
  <c r="BP153" i="1"/>
  <c r="BG153" i="1"/>
  <c r="AY153" i="1"/>
  <c r="AP153" i="1"/>
  <c r="R153" i="1"/>
  <c r="J153" i="1"/>
  <c r="K153" i="1" s="1" a="1"/>
  <c r="K153" i="1" s="1"/>
  <c r="FV153" i="1"/>
  <c r="FN153" i="1"/>
  <c r="EW153" i="1"/>
  <c r="EN153" i="1"/>
  <c r="DW153" i="1"/>
  <c r="DN153" i="1"/>
  <c r="DF153" i="1"/>
  <c r="CO153" i="1"/>
  <c r="CF153" i="1"/>
  <c r="BO153" i="1"/>
  <c r="BF153" i="1"/>
  <c r="AX153" i="1"/>
  <c r="AG153" i="1"/>
  <c r="Y153" i="1"/>
  <c r="Z153" i="1" s="1" a="1"/>
  <c r="Z153" i="1" s="1"/>
  <c r="Q153" i="1"/>
  <c r="AU153" i="1" s="1"/>
  <c r="BY153" i="1" s="1"/>
  <c r="DC153" i="1" s="1"/>
  <c r="EG153" i="1" s="1"/>
  <c r="FK153" i="1" s="1"/>
  <c r="I153" i="1"/>
  <c r="GC152" i="1"/>
  <c r="GD152" i="1"/>
  <c r="FZ152" i="1"/>
  <c r="B154" i="1"/>
  <c r="D154" i="1" s="1" a="1"/>
  <c r="D154" i="1" s="1"/>
  <c r="A153" i="1"/>
  <c r="EI154" i="1" l="1" a="1"/>
  <c r="EI154" i="1" s="1"/>
  <c r="FM154" i="1" a="1"/>
  <c r="FM154" i="1" s="1"/>
  <c r="EX154" i="1" a="1"/>
  <c r="EX154" i="1" s="1"/>
  <c r="DE154" i="1" a="1"/>
  <c r="DE154" i="1" s="1"/>
  <c r="DT154" i="1" a="1"/>
  <c r="DT154" i="1" s="1"/>
  <c r="CA154" i="1" a="1"/>
  <c r="CA154" i="1" s="1"/>
  <c r="CP154" i="1" a="1"/>
  <c r="CP154" i="1" s="1"/>
  <c r="AW154" i="1" a="1"/>
  <c r="AW154" i="1" s="1"/>
  <c r="BL154" i="1" a="1"/>
  <c r="BL154" i="1" s="1"/>
  <c r="S154" i="1" a="1"/>
  <c r="S154" i="1" s="1"/>
  <c r="AH154" i="1" a="1"/>
  <c r="AH154" i="1" s="1"/>
  <c r="GA153" i="1"/>
  <c r="GB153" i="1"/>
  <c r="EB11" i="1"/>
  <c r="FX154" i="1"/>
  <c r="ET154" i="1"/>
  <c r="FI154" i="1"/>
  <c r="DP154" i="1"/>
  <c r="EE154" i="1"/>
  <c r="BW154" i="1"/>
  <c r="AD154" i="1"/>
  <c r="AS154" i="1"/>
  <c r="CL154" i="1"/>
  <c r="DA154" i="1"/>
  <c r="O154" i="1"/>
  <c r="BH154" i="1"/>
  <c r="GC153" i="1"/>
  <c r="FZ153" i="1"/>
  <c r="GD153" i="1"/>
  <c r="FS154" i="1"/>
  <c r="FT154" i="1" s="1" a="1"/>
  <c r="FT154" i="1" s="1"/>
  <c r="FJ154" i="1"/>
  <c r="FB154" i="1"/>
  <c r="ES154" i="1"/>
  <c r="EK154" i="1"/>
  <c r="EB154" i="1"/>
  <c r="DK154" i="1"/>
  <c r="DL154" i="1" s="1" a="1"/>
  <c r="DL154" i="1" s="1"/>
  <c r="DB154" i="1"/>
  <c r="CT154" i="1"/>
  <c r="CK154" i="1"/>
  <c r="CC154" i="1"/>
  <c r="BT154" i="1"/>
  <c r="BC154" i="1"/>
  <c r="BD154" i="1" s="1" a="1"/>
  <c r="BD154" i="1" s="1"/>
  <c r="AT154" i="1"/>
  <c r="AL154" i="1"/>
  <c r="V154" i="1"/>
  <c r="N154" i="1"/>
  <c r="F154" i="1"/>
  <c r="FR154" i="1"/>
  <c r="FA154" i="1"/>
  <c r="ER154" i="1"/>
  <c r="EJ154" i="1"/>
  <c r="DS154" i="1"/>
  <c r="DJ154" i="1"/>
  <c r="CS154" i="1"/>
  <c r="CJ154" i="1"/>
  <c r="CB154" i="1"/>
  <c r="BK154" i="1"/>
  <c r="BB154" i="1"/>
  <c r="AK154" i="1"/>
  <c r="AC154" i="1"/>
  <c r="U154" i="1"/>
  <c r="M154" i="1"/>
  <c r="E154" i="1"/>
  <c r="FY154" i="1"/>
  <c r="FQ154" i="1"/>
  <c r="FH154" i="1"/>
  <c r="EZ154" i="1"/>
  <c r="EQ154" i="1"/>
  <c r="DZ154" i="1"/>
  <c r="EA154" i="1" s="1" a="1"/>
  <c r="EA154" i="1" s="1"/>
  <c r="DQ154" i="1"/>
  <c r="DI154" i="1"/>
  <c r="CZ154" i="1"/>
  <c r="CR154" i="1"/>
  <c r="CI154" i="1"/>
  <c r="BR154" i="1"/>
  <c r="BS154" i="1" s="1" a="1"/>
  <c r="BS154" i="1" s="1"/>
  <c r="BI154" i="1"/>
  <c r="BA154" i="1"/>
  <c r="AR154" i="1"/>
  <c r="AJ154" i="1"/>
  <c r="AB154" i="1"/>
  <c r="T154" i="1"/>
  <c r="L154" i="1"/>
  <c r="FP154" i="1"/>
  <c r="FG154" i="1"/>
  <c r="EY154" i="1"/>
  <c r="EH154" i="1"/>
  <c r="DY154" i="1"/>
  <c r="DH154" i="1"/>
  <c r="CY154" i="1"/>
  <c r="CQ154" i="1"/>
  <c r="BZ154" i="1"/>
  <c r="BQ154" i="1"/>
  <c r="AZ154" i="1"/>
  <c r="AQ154" i="1"/>
  <c r="AI154" i="1"/>
  <c r="AA154" i="1"/>
  <c r="C154" i="1"/>
  <c r="FW154" i="1"/>
  <c r="FO154" i="1"/>
  <c r="FF154" i="1"/>
  <c r="EO154" i="1"/>
  <c r="EP154" i="1" s="1" a="1"/>
  <c r="EP154" i="1" s="1"/>
  <c r="EF154" i="1"/>
  <c r="DX154" i="1"/>
  <c r="DO154" i="1"/>
  <c r="DG154" i="1"/>
  <c r="CX154" i="1"/>
  <c r="CG154" i="1"/>
  <c r="CH154" i="1" s="1" a="1"/>
  <c r="CH154" i="1" s="1"/>
  <c r="BX154" i="1"/>
  <c r="BP154" i="1"/>
  <c r="BG154" i="1"/>
  <c r="AY154" i="1"/>
  <c r="AP154" i="1"/>
  <c r="R154" i="1"/>
  <c r="J154" i="1"/>
  <c r="K154" i="1" s="1" a="1"/>
  <c r="K154" i="1" s="1"/>
  <c r="FV154" i="1"/>
  <c r="FN154" i="1"/>
  <c r="EW154" i="1"/>
  <c r="EN154" i="1"/>
  <c r="DW154" i="1"/>
  <c r="DN154" i="1"/>
  <c r="DF154" i="1"/>
  <c r="CO154" i="1"/>
  <c r="CF154" i="1"/>
  <c r="BO154" i="1"/>
  <c r="BF154" i="1"/>
  <c r="AX154" i="1"/>
  <c r="AG154" i="1"/>
  <c r="Y154" i="1"/>
  <c r="Z154" i="1" s="1" a="1"/>
  <c r="Z154" i="1" s="1"/>
  <c r="Q154" i="1"/>
  <c r="AU154" i="1" s="1"/>
  <c r="BY154" i="1" s="1"/>
  <c r="DC154" i="1" s="1"/>
  <c r="EG154" i="1" s="1"/>
  <c r="FK154" i="1" s="1"/>
  <c r="I154" i="1"/>
  <c r="FU154" i="1"/>
  <c r="FD154" i="1"/>
  <c r="FE154" i="1" s="1" a="1"/>
  <c r="FE154" i="1" s="1"/>
  <c r="EU154" i="1"/>
  <c r="EM154" i="1"/>
  <c r="ED154" i="1"/>
  <c r="DV154" i="1"/>
  <c r="DM154" i="1"/>
  <c r="CV154" i="1"/>
  <c r="CW154" i="1" s="1" a="1"/>
  <c r="CW154" i="1" s="1"/>
  <c r="CM154" i="1"/>
  <c r="CE154" i="1"/>
  <c r="BV154" i="1"/>
  <c r="BN154" i="1"/>
  <c r="BE154" i="1"/>
  <c r="AN154" i="1"/>
  <c r="AO154" i="1" s="1" a="1"/>
  <c r="AO154" i="1" s="1"/>
  <c r="AF154" i="1"/>
  <c r="BJ154" i="1" s="1"/>
  <c r="CN154" i="1" s="1"/>
  <c r="DR154" i="1" s="1"/>
  <c r="EV154" i="1" s="1"/>
  <c r="X154" i="1"/>
  <c r="P154" i="1"/>
  <c r="H154" i="1"/>
  <c r="FL154" i="1"/>
  <c r="FC154" i="1"/>
  <c r="EL154" i="1"/>
  <c r="EC154" i="1"/>
  <c r="DU154" i="1"/>
  <c r="DD154" i="1"/>
  <c r="CU154" i="1"/>
  <c r="CD154" i="1"/>
  <c r="BU154" i="1"/>
  <c r="BM154" i="1"/>
  <c r="AV154" i="1"/>
  <c r="AM154" i="1"/>
  <c r="AE154" i="1"/>
  <c r="W154" i="1"/>
  <c r="G154" i="1"/>
  <c r="EJ11" i="1"/>
  <c r="EK11" i="1" s="1"/>
  <c r="ET11" i="1" s="1"/>
  <c r="B155" i="1"/>
  <c r="D155" i="1" s="1" a="1"/>
  <c r="D155" i="1" s="1"/>
  <c r="A154" i="1"/>
  <c r="EI155" i="1" l="1" a="1"/>
  <c r="EI155" i="1" s="1"/>
  <c r="FM155" i="1" a="1"/>
  <c r="FM155" i="1" s="1"/>
  <c r="EX155" i="1" a="1"/>
  <c r="EX155" i="1" s="1"/>
  <c r="DE155" i="1" a="1"/>
  <c r="DE155" i="1" s="1"/>
  <c r="DT155" i="1" a="1"/>
  <c r="DT155" i="1" s="1"/>
  <c r="CA155" i="1" a="1"/>
  <c r="CA155" i="1" s="1"/>
  <c r="CP155" i="1" a="1"/>
  <c r="CP155" i="1" s="1"/>
  <c r="AW155" i="1" a="1"/>
  <c r="AW155" i="1" s="1"/>
  <c r="BL155" i="1" a="1"/>
  <c r="BL155" i="1" s="1"/>
  <c r="S155" i="1" a="1"/>
  <c r="S155" i="1" s="1"/>
  <c r="AH155" i="1" a="1"/>
  <c r="AH155" i="1" s="1"/>
  <c r="GA154" i="1"/>
  <c r="GB154" i="1"/>
  <c r="EC11" i="1"/>
  <c r="ED11" i="1"/>
  <c r="FX155" i="1"/>
  <c r="ET155" i="1"/>
  <c r="FI155" i="1"/>
  <c r="EE155" i="1"/>
  <c r="DA155" i="1"/>
  <c r="DP155" i="1"/>
  <c r="AS155" i="1"/>
  <c r="BW155" i="1"/>
  <c r="CL155" i="1"/>
  <c r="O155" i="1"/>
  <c r="BH155" i="1"/>
  <c r="AD155" i="1"/>
  <c r="EW11" i="1"/>
  <c r="EX11" i="1" s="1" a="1"/>
  <c r="EX11" i="1" s="1"/>
  <c r="EO11" i="1"/>
  <c r="EP11" i="1" s="1" a="1"/>
  <c r="EP11" i="1" s="1"/>
  <c r="EV11" i="1"/>
  <c r="GC154" i="1"/>
  <c r="FZ154" i="1"/>
  <c r="GD154" i="1"/>
  <c r="FY155" i="1"/>
  <c r="FQ155" i="1"/>
  <c r="FH155" i="1"/>
  <c r="EZ155" i="1"/>
  <c r="EQ155" i="1"/>
  <c r="DZ155" i="1"/>
  <c r="EA155" i="1" s="1" a="1"/>
  <c r="EA155" i="1" s="1"/>
  <c r="DQ155" i="1"/>
  <c r="DI155" i="1"/>
  <c r="CZ155" i="1"/>
  <c r="CR155" i="1"/>
  <c r="CI155" i="1"/>
  <c r="BR155" i="1"/>
  <c r="BS155" i="1" s="1" a="1"/>
  <c r="BS155" i="1" s="1"/>
  <c r="BI155" i="1"/>
  <c r="BA155" i="1"/>
  <c r="AR155" i="1"/>
  <c r="AJ155" i="1"/>
  <c r="AB155" i="1"/>
  <c r="T155" i="1"/>
  <c r="L155" i="1"/>
  <c r="FP155" i="1"/>
  <c r="FG155" i="1"/>
  <c r="EY155" i="1"/>
  <c r="EH155" i="1"/>
  <c r="DY155" i="1"/>
  <c r="DH155" i="1"/>
  <c r="CY155" i="1"/>
  <c r="CQ155" i="1"/>
  <c r="BZ155" i="1"/>
  <c r="BQ155" i="1"/>
  <c r="AZ155" i="1"/>
  <c r="AQ155" i="1"/>
  <c r="AI155" i="1"/>
  <c r="AA155" i="1"/>
  <c r="C155" i="1"/>
  <c r="FW155" i="1"/>
  <c r="FO155" i="1"/>
  <c r="FF155" i="1"/>
  <c r="EO155" i="1"/>
  <c r="EP155" i="1" s="1" a="1"/>
  <c r="EP155" i="1" s="1"/>
  <c r="EF155" i="1"/>
  <c r="DX155" i="1"/>
  <c r="DO155" i="1"/>
  <c r="DG155" i="1"/>
  <c r="CX155" i="1"/>
  <c r="CG155" i="1"/>
  <c r="CH155" i="1" s="1" a="1"/>
  <c r="CH155" i="1" s="1"/>
  <c r="BX155" i="1"/>
  <c r="BP155" i="1"/>
  <c r="BG155" i="1"/>
  <c r="AY155" i="1"/>
  <c r="AP155" i="1"/>
  <c r="R155" i="1"/>
  <c r="J155" i="1"/>
  <c r="K155" i="1" s="1" a="1"/>
  <c r="K155" i="1" s="1"/>
  <c r="FV155" i="1"/>
  <c r="FN155" i="1"/>
  <c r="EW155" i="1"/>
  <c r="EN155" i="1"/>
  <c r="DW155" i="1"/>
  <c r="DN155" i="1"/>
  <c r="DF155" i="1"/>
  <c r="CO155" i="1"/>
  <c r="CF155" i="1"/>
  <c r="BO155" i="1"/>
  <c r="BF155" i="1"/>
  <c r="AX155" i="1"/>
  <c r="AG155" i="1"/>
  <c r="Y155" i="1"/>
  <c r="Z155" i="1" s="1" a="1"/>
  <c r="Z155" i="1" s="1"/>
  <c r="Q155" i="1"/>
  <c r="AU155" i="1" s="1"/>
  <c r="BY155" i="1" s="1"/>
  <c r="DC155" i="1" s="1"/>
  <c r="EG155" i="1" s="1"/>
  <c r="FK155" i="1" s="1"/>
  <c r="I155" i="1"/>
  <c r="FU155" i="1"/>
  <c r="FD155" i="1"/>
  <c r="FE155" i="1" s="1" a="1"/>
  <c r="FE155" i="1" s="1"/>
  <c r="EU155" i="1"/>
  <c r="EM155" i="1"/>
  <c r="ED155" i="1"/>
  <c r="DV155" i="1"/>
  <c r="DM155" i="1"/>
  <c r="CV155" i="1"/>
  <c r="CW155" i="1" s="1" a="1"/>
  <c r="CW155" i="1" s="1"/>
  <c r="CM155" i="1"/>
  <c r="CE155" i="1"/>
  <c r="BV155" i="1"/>
  <c r="BN155" i="1"/>
  <c r="BE155" i="1"/>
  <c r="AN155" i="1"/>
  <c r="AO155" i="1" s="1" a="1"/>
  <c r="AO155" i="1" s="1"/>
  <c r="AF155" i="1"/>
  <c r="BJ155" i="1" s="1"/>
  <c r="CN155" i="1" s="1"/>
  <c r="DR155" i="1" s="1"/>
  <c r="EV155" i="1" s="1"/>
  <c r="X155" i="1"/>
  <c r="P155" i="1"/>
  <c r="H155" i="1"/>
  <c r="FL155" i="1"/>
  <c r="FC155" i="1"/>
  <c r="EL155" i="1"/>
  <c r="EC155" i="1"/>
  <c r="DU155" i="1"/>
  <c r="DD155" i="1"/>
  <c r="CU155" i="1"/>
  <c r="CD155" i="1"/>
  <c r="BU155" i="1"/>
  <c r="BM155" i="1"/>
  <c r="AV155" i="1"/>
  <c r="AM155" i="1"/>
  <c r="AE155" i="1"/>
  <c r="W155" i="1"/>
  <c r="G155" i="1"/>
  <c r="FS155" i="1"/>
  <c r="FT155" i="1" s="1" a="1"/>
  <c r="FT155" i="1" s="1"/>
  <c r="FJ155" i="1"/>
  <c r="FB155" i="1"/>
  <c r="ES155" i="1"/>
  <c r="EK155" i="1"/>
  <c r="EB155" i="1"/>
  <c r="DK155" i="1"/>
  <c r="DL155" i="1" s="1" a="1"/>
  <c r="DL155" i="1" s="1"/>
  <c r="DB155" i="1"/>
  <c r="CT155" i="1"/>
  <c r="CK155" i="1"/>
  <c r="CC155" i="1"/>
  <c r="BT155" i="1"/>
  <c r="BC155" i="1"/>
  <c r="BD155" i="1" s="1" a="1"/>
  <c r="BD155" i="1" s="1"/>
  <c r="AT155" i="1"/>
  <c r="AL155" i="1"/>
  <c r="V155" i="1"/>
  <c r="N155" i="1"/>
  <c r="F155" i="1"/>
  <c r="FR155" i="1"/>
  <c r="FA155" i="1"/>
  <c r="ER155" i="1"/>
  <c r="EJ155" i="1"/>
  <c r="DS155" i="1"/>
  <c r="DJ155" i="1"/>
  <c r="CS155" i="1"/>
  <c r="CJ155" i="1"/>
  <c r="CB155" i="1"/>
  <c r="BK155" i="1"/>
  <c r="BB155" i="1"/>
  <c r="AK155" i="1"/>
  <c r="AC155" i="1"/>
  <c r="U155" i="1"/>
  <c r="M155" i="1"/>
  <c r="E155" i="1"/>
  <c r="B156" i="1"/>
  <c r="D156" i="1" s="1" a="1"/>
  <c r="D156" i="1" s="1"/>
  <c r="A155" i="1"/>
  <c r="EI156" i="1" l="1" a="1"/>
  <c r="EI156" i="1" s="1"/>
  <c r="FM156" i="1" a="1"/>
  <c r="FM156" i="1" s="1"/>
  <c r="EX156" i="1" a="1"/>
  <c r="EX156" i="1" s="1"/>
  <c r="DE156" i="1" a="1"/>
  <c r="DE156" i="1" s="1"/>
  <c r="DT156" i="1" a="1"/>
  <c r="DT156" i="1" s="1"/>
  <c r="CA156" i="1" a="1"/>
  <c r="CA156" i="1" s="1"/>
  <c r="CP156" i="1" a="1"/>
  <c r="CP156" i="1" s="1"/>
  <c r="AW156" i="1" a="1"/>
  <c r="AW156" i="1" s="1"/>
  <c r="BL156" i="1" a="1"/>
  <c r="BL156" i="1" s="1"/>
  <c r="S156" i="1" a="1"/>
  <c r="S156" i="1" s="1"/>
  <c r="AH156" i="1" a="1"/>
  <c r="AH156" i="1" s="1"/>
  <c r="GA155" i="1"/>
  <c r="GB155" i="1"/>
  <c r="EQ11" i="1"/>
  <c r="ET156" i="1"/>
  <c r="FI156" i="1"/>
  <c r="EE156" i="1"/>
  <c r="DA156" i="1"/>
  <c r="DP156" i="1"/>
  <c r="FX156" i="1"/>
  <c r="AS156" i="1"/>
  <c r="CL156" i="1"/>
  <c r="O156" i="1"/>
  <c r="BH156" i="1"/>
  <c r="AD156" i="1"/>
  <c r="BW156" i="1"/>
  <c r="FW156" i="1"/>
  <c r="FO156" i="1"/>
  <c r="FF156" i="1"/>
  <c r="EO156" i="1"/>
  <c r="EP156" i="1" s="1" a="1"/>
  <c r="EP156" i="1" s="1"/>
  <c r="EF156" i="1"/>
  <c r="DX156" i="1"/>
  <c r="DO156" i="1"/>
  <c r="DG156" i="1"/>
  <c r="CX156" i="1"/>
  <c r="CG156" i="1"/>
  <c r="CH156" i="1" s="1" a="1"/>
  <c r="CH156" i="1" s="1"/>
  <c r="BX156" i="1"/>
  <c r="BP156" i="1"/>
  <c r="BG156" i="1"/>
  <c r="AY156" i="1"/>
  <c r="AP156" i="1"/>
  <c r="R156" i="1"/>
  <c r="J156" i="1"/>
  <c r="K156" i="1" s="1" a="1"/>
  <c r="K156" i="1" s="1"/>
  <c r="FV156" i="1"/>
  <c r="FN156" i="1"/>
  <c r="EW156" i="1"/>
  <c r="EN156" i="1"/>
  <c r="DW156" i="1"/>
  <c r="DN156" i="1"/>
  <c r="DF156" i="1"/>
  <c r="CO156" i="1"/>
  <c r="CF156" i="1"/>
  <c r="BO156" i="1"/>
  <c r="BF156" i="1"/>
  <c r="AX156" i="1"/>
  <c r="AG156" i="1"/>
  <c r="Y156" i="1"/>
  <c r="Z156" i="1" s="1" a="1"/>
  <c r="Z156" i="1" s="1"/>
  <c r="Q156" i="1"/>
  <c r="AU156" i="1" s="1"/>
  <c r="BY156" i="1" s="1"/>
  <c r="DC156" i="1" s="1"/>
  <c r="EG156" i="1" s="1"/>
  <c r="FK156" i="1" s="1"/>
  <c r="I156" i="1"/>
  <c r="FU156" i="1"/>
  <c r="FD156" i="1"/>
  <c r="FE156" i="1" s="1" a="1"/>
  <c r="FE156" i="1" s="1"/>
  <c r="EU156" i="1"/>
  <c r="EM156" i="1"/>
  <c r="ED156" i="1"/>
  <c r="DV156" i="1"/>
  <c r="DM156" i="1"/>
  <c r="CV156" i="1"/>
  <c r="CW156" i="1" s="1" a="1"/>
  <c r="CW156" i="1" s="1"/>
  <c r="CM156" i="1"/>
  <c r="CE156" i="1"/>
  <c r="BV156" i="1"/>
  <c r="BN156" i="1"/>
  <c r="BE156" i="1"/>
  <c r="AN156" i="1"/>
  <c r="AO156" i="1" s="1" a="1"/>
  <c r="AO156" i="1" s="1"/>
  <c r="AF156" i="1"/>
  <c r="BJ156" i="1" s="1"/>
  <c r="CN156" i="1" s="1"/>
  <c r="DR156" i="1" s="1"/>
  <c r="EV156" i="1" s="1"/>
  <c r="X156" i="1"/>
  <c r="P156" i="1"/>
  <c r="H156" i="1"/>
  <c r="FL156" i="1"/>
  <c r="FC156" i="1"/>
  <c r="EL156" i="1"/>
  <c r="EC156" i="1"/>
  <c r="DU156" i="1"/>
  <c r="DD156" i="1"/>
  <c r="CU156" i="1"/>
  <c r="CD156" i="1"/>
  <c r="BU156" i="1"/>
  <c r="BM156" i="1"/>
  <c r="AV156" i="1"/>
  <c r="AM156" i="1"/>
  <c r="AE156" i="1"/>
  <c r="W156" i="1"/>
  <c r="G156" i="1"/>
  <c r="FS156" i="1"/>
  <c r="FT156" i="1" s="1" a="1"/>
  <c r="FT156" i="1" s="1"/>
  <c r="FJ156" i="1"/>
  <c r="FB156" i="1"/>
  <c r="ES156" i="1"/>
  <c r="EK156" i="1"/>
  <c r="EB156" i="1"/>
  <c r="DK156" i="1"/>
  <c r="DL156" i="1" s="1" a="1"/>
  <c r="DL156" i="1" s="1"/>
  <c r="DB156" i="1"/>
  <c r="CT156" i="1"/>
  <c r="CK156" i="1"/>
  <c r="CC156" i="1"/>
  <c r="BT156" i="1"/>
  <c r="BC156" i="1"/>
  <c r="BD156" i="1" s="1" a="1"/>
  <c r="BD156" i="1" s="1"/>
  <c r="AT156" i="1"/>
  <c r="AL156" i="1"/>
  <c r="V156" i="1"/>
  <c r="N156" i="1"/>
  <c r="F156" i="1"/>
  <c r="FR156" i="1"/>
  <c r="FA156" i="1"/>
  <c r="ER156" i="1"/>
  <c r="EJ156" i="1"/>
  <c r="DS156" i="1"/>
  <c r="DJ156" i="1"/>
  <c r="CS156" i="1"/>
  <c r="CJ156" i="1"/>
  <c r="CB156" i="1"/>
  <c r="BK156" i="1"/>
  <c r="BB156" i="1"/>
  <c r="AK156" i="1"/>
  <c r="AC156" i="1"/>
  <c r="U156" i="1"/>
  <c r="M156" i="1"/>
  <c r="E156" i="1"/>
  <c r="FY156" i="1"/>
  <c r="FQ156" i="1"/>
  <c r="FH156" i="1"/>
  <c r="EZ156" i="1"/>
  <c r="EQ156" i="1"/>
  <c r="DZ156" i="1"/>
  <c r="EA156" i="1" s="1" a="1"/>
  <c r="EA156" i="1" s="1"/>
  <c r="DQ156" i="1"/>
  <c r="DI156" i="1"/>
  <c r="CZ156" i="1"/>
  <c r="CR156" i="1"/>
  <c r="CI156" i="1"/>
  <c r="BR156" i="1"/>
  <c r="BS156" i="1" s="1" a="1"/>
  <c r="BS156" i="1" s="1"/>
  <c r="BI156" i="1"/>
  <c r="BA156" i="1"/>
  <c r="AR156" i="1"/>
  <c r="AJ156" i="1"/>
  <c r="AB156" i="1"/>
  <c r="T156" i="1"/>
  <c r="L156" i="1"/>
  <c r="FP156" i="1"/>
  <c r="FG156" i="1"/>
  <c r="EY156" i="1"/>
  <c r="EH156" i="1"/>
  <c r="DY156" i="1"/>
  <c r="DH156" i="1"/>
  <c r="CY156" i="1"/>
  <c r="CQ156" i="1"/>
  <c r="BZ156" i="1"/>
  <c r="BQ156" i="1"/>
  <c r="AZ156" i="1"/>
  <c r="AQ156" i="1"/>
  <c r="AI156" i="1"/>
  <c r="AA156" i="1"/>
  <c r="C156" i="1"/>
  <c r="GC155" i="1"/>
  <c r="GD155" i="1"/>
  <c r="FZ155" i="1"/>
  <c r="EY11" i="1"/>
  <c r="B157" i="1"/>
  <c r="D157" i="1" s="1" a="1"/>
  <c r="D157" i="1" s="1"/>
  <c r="A156" i="1"/>
  <c r="EI157" i="1" l="1" a="1"/>
  <c r="EI157" i="1" s="1"/>
  <c r="FM157" i="1" a="1"/>
  <c r="FM157" i="1" s="1"/>
  <c r="EX157" i="1" a="1"/>
  <c r="EX157" i="1" s="1"/>
  <c r="DE157" i="1" a="1"/>
  <c r="DE157" i="1" s="1"/>
  <c r="DT157" i="1" a="1"/>
  <c r="DT157" i="1" s="1"/>
  <c r="CA157" i="1" a="1"/>
  <c r="CA157" i="1" s="1"/>
  <c r="CP157" i="1" a="1"/>
  <c r="CP157" i="1" s="1"/>
  <c r="AW157" i="1" a="1"/>
  <c r="AW157" i="1" s="1"/>
  <c r="BL157" i="1" a="1"/>
  <c r="BL157" i="1" s="1"/>
  <c r="S157" i="1" a="1"/>
  <c r="S157" i="1" s="1"/>
  <c r="AH157" i="1" a="1"/>
  <c r="AH157" i="1" s="1"/>
  <c r="GA156" i="1"/>
  <c r="GB156" i="1"/>
  <c r="ES11" i="1"/>
  <c r="ER11" i="1"/>
  <c r="ET157" i="1"/>
  <c r="FI157" i="1"/>
  <c r="FX157" i="1"/>
  <c r="EE157" i="1"/>
  <c r="DA157" i="1"/>
  <c r="CL157" i="1"/>
  <c r="O157" i="1"/>
  <c r="BH157" i="1"/>
  <c r="AD157" i="1"/>
  <c r="AS157" i="1"/>
  <c r="DP157" i="1"/>
  <c r="BW157" i="1"/>
  <c r="GC156" i="1"/>
  <c r="GD156" i="1"/>
  <c r="FZ156" i="1"/>
  <c r="FU157" i="1"/>
  <c r="FD157" i="1"/>
  <c r="FE157" i="1" s="1" a="1"/>
  <c r="FE157" i="1" s="1"/>
  <c r="EU157" i="1"/>
  <c r="EM157" i="1"/>
  <c r="ED157" i="1"/>
  <c r="DV157" i="1"/>
  <c r="DM157" i="1"/>
  <c r="CV157" i="1"/>
  <c r="CW157" i="1" s="1" a="1"/>
  <c r="CW157" i="1" s="1"/>
  <c r="CM157" i="1"/>
  <c r="CE157" i="1"/>
  <c r="BV157" i="1"/>
  <c r="BN157" i="1"/>
  <c r="BE157" i="1"/>
  <c r="AN157" i="1"/>
  <c r="AO157" i="1" s="1" a="1"/>
  <c r="AO157" i="1" s="1"/>
  <c r="AF157" i="1"/>
  <c r="BJ157" i="1" s="1"/>
  <c r="CN157" i="1" s="1"/>
  <c r="DR157" i="1" s="1"/>
  <c r="EV157" i="1" s="1"/>
  <c r="X157" i="1"/>
  <c r="P157" i="1"/>
  <c r="H157" i="1"/>
  <c r="FL157" i="1"/>
  <c r="FC157" i="1"/>
  <c r="EL157" i="1"/>
  <c r="EC157" i="1"/>
  <c r="DU157" i="1"/>
  <c r="DD157" i="1"/>
  <c r="CU157" i="1"/>
  <c r="CD157" i="1"/>
  <c r="BU157" i="1"/>
  <c r="BM157" i="1"/>
  <c r="AV157" i="1"/>
  <c r="AM157" i="1"/>
  <c r="AE157" i="1"/>
  <c r="W157" i="1"/>
  <c r="G157" i="1"/>
  <c r="FS157" i="1"/>
  <c r="FT157" i="1" s="1" a="1"/>
  <c r="FT157" i="1" s="1"/>
  <c r="FJ157" i="1"/>
  <c r="FB157" i="1"/>
  <c r="ES157" i="1"/>
  <c r="EK157" i="1"/>
  <c r="EB157" i="1"/>
  <c r="DK157" i="1"/>
  <c r="DL157" i="1" s="1" a="1"/>
  <c r="DL157" i="1" s="1"/>
  <c r="DB157" i="1"/>
  <c r="CT157" i="1"/>
  <c r="CK157" i="1"/>
  <c r="CC157" i="1"/>
  <c r="BT157" i="1"/>
  <c r="BC157" i="1"/>
  <c r="BD157" i="1" s="1" a="1"/>
  <c r="BD157" i="1" s="1"/>
  <c r="AT157" i="1"/>
  <c r="AL157" i="1"/>
  <c r="V157" i="1"/>
  <c r="N157" i="1"/>
  <c r="F157" i="1"/>
  <c r="FR157" i="1"/>
  <c r="FA157" i="1"/>
  <c r="ER157" i="1"/>
  <c r="EJ157" i="1"/>
  <c r="DS157" i="1"/>
  <c r="DJ157" i="1"/>
  <c r="CS157" i="1"/>
  <c r="CJ157" i="1"/>
  <c r="CB157" i="1"/>
  <c r="BK157" i="1"/>
  <c r="BB157" i="1"/>
  <c r="AK157" i="1"/>
  <c r="AC157" i="1"/>
  <c r="U157" i="1"/>
  <c r="M157" i="1"/>
  <c r="E157" i="1"/>
  <c r="FY157" i="1"/>
  <c r="FQ157" i="1"/>
  <c r="FH157" i="1"/>
  <c r="EZ157" i="1"/>
  <c r="EQ157" i="1"/>
  <c r="DZ157" i="1"/>
  <c r="EA157" i="1" s="1" a="1"/>
  <c r="EA157" i="1" s="1"/>
  <c r="DQ157" i="1"/>
  <c r="DI157" i="1"/>
  <c r="CZ157" i="1"/>
  <c r="CR157" i="1"/>
  <c r="CI157" i="1"/>
  <c r="BR157" i="1"/>
  <c r="BS157" i="1" s="1" a="1"/>
  <c r="BS157" i="1" s="1"/>
  <c r="BI157" i="1"/>
  <c r="BA157" i="1"/>
  <c r="AR157" i="1"/>
  <c r="AJ157" i="1"/>
  <c r="AB157" i="1"/>
  <c r="T157" i="1"/>
  <c r="L157" i="1"/>
  <c r="FP157" i="1"/>
  <c r="FG157" i="1"/>
  <c r="EY157" i="1"/>
  <c r="EH157" i="1"/>
  <c r="DY157" i="1"/>
  <c r="DH157" i="1"/>
  <c r="CY157" i="1"/>
  <c r="CQ157" i="1"/>
  <c r="BZ157" i="1"/>
  <c r="BQ157" i="1"/>
  <c r="AZ157" i="1"/>
  <c r="AQ157" i="1"/>
  <c r="AI157" i="1"/>
  <c r="AA157" i="1"/>
  <c r="C157" i="1"/>
  <c r="FW157" i="1"/>
  <c r="FO157" i="1"/>
  <c r="FF157" i="1"/>
  <c r="EO157" i="1"/>
  <c r="EP157" i="1" s="1" a="1"/>
  <c r="EP157" i="1" s="1"/>
  <c r="EF157" i="1"/>
  <c r="DX157" i="1"/>
  <c r="DO157" i="1"/>
  <c r="DG157" i="1"/>
  <c r="CX157" i="1"/>
  <c r="CG157" i="1"/>
  <c r="CH157" i="1" s="1" a="1"/>
  <c r="CH157" i="1" s="1"/>
  <c r="BX157" i="1"/>
  <c r="BP157" i="1"/>
  <c r="BG157" i="1"/>
  <c r="AY157" i="1"/>
  <c r="AP157" i="1"/>
  <c r="R157" i="1"/>
  <c r="J157" i="1"/>
  <c r="K157" i="1" s="1" a="1"/>
  <c r="K157" i="1" s="1"/>
  <c r="FV157" i="1"/>
  <c r="FN157" i="1"/>
  <c r="EW157" i="1"/>
  <c r="EN157" i="1"/>
  <c r="DW157" i="1"/>
  <c r="DN157" i="1"/>
  <c r="DF157" i="1"/>
  <c r="CO157" i="1"/>
  <c r="CF157" i="1"/>
  <c r="BO157" i="1"/>
  <c r="BF157" i="1"/>
  <c r="AX157" i="1"/>
  <c r="AG157" i="1"/>
  <c r="Y157" i="1"/>
  <c r="Z157" i="1" s="1" a="1"/>
  <c r="Z157" i="1" s="1"/>
  <c r="Q157" i="1"/>
  <c r="AU157" i="1" s="1"/>
  <c r="BY157" i="1" s="1"/>
  <c r="DC157" i="1" s="1"/>
  <c r="EG157" i="1" s="1"/>
  <c r="FK157" i="1" s="1"/>
  <c r="I157" i="1"/>
  <c r="EZ11" i="1"/>
  <c r="FI11" i="1" s="1"/>
  <c r="B158" i="1"/>
  <c r="D158" i="1" s="1" a="1"/>
  <c r="D158" i="1" s="1"/>
  <c r="A157" i="1"/>
  <c r="EI158" i="1" l="1" a="1"/>
  <c r="EI158" i="1" s="1"/>
  <c r="FM158" i="1" a="1"/>
  <c r="FM158" i="1" s="1"/>
  <c r="EX158" i="1" a="1"/>
  <c r="EX158" i="1" s="1"/>
  <c r="DE158" i="1" a="1"/>
  <c r="DE158" i="1" s="1"/>
  <c r="DT158" i="1" a="1"/>
  <c r="DT158" i="1" s="1"/>
  <c r="CA158" i="1" a="1"/>
  <c r="CA158" i="1" s="1"/>
  <c r="CP158" i="1" a="1"/>
  <c r="CP158" i="1" s="1"/>
  <c r="AW158" i="1" a="1"/>
  <c r="AW158" i="1" s="1"/>
  <c r="BL158" i="1" a="1"/>
  <c r="BL158" i="1" s="1"/>
  <c r="S158" i="1" a="1"/>
  <c r="S158" i="1" s="1"/>
  <c r="AH158" i="1" a="1"/>
  <c r="AH158" i="1" s="1"/>
  <c r="GA157" i="1"/>
  <c r="GB157" i="1"/>
  <c r="FI158" i="1"/>
  <c r="FX158" i="1"/>
  <c r="DA158" i="1"/>
  <c r="ET158" i="1"/>
  <c r="DP158" i="1"/>
  <c r="EE158" i="1"/>
  <c r="O158" i="1"/>
  <c r="CL158" i="1"/>
  <c r="BH158" i="1"/>
  <c r="AD158" i="1"/>
  <c r="BW158" i="1"/>
  <c r="AS158" i="1"/>
  <c r="GC157" i="1"/>
  <c r="FZ157" i="1"/>
  <c r="GD157" i="1"/>
  <c r="FL11" i="1"/>
  <c r="FM11" i="1" s="1" a="1"/>
  <c r="FM11" i="1" s="1"/>
  <c r="FD11" i="1"/>
  <c r="FE11" i="1" s="1" a="1"/>
  <c r="FE11" i="1" s="1"/>
  <c r="FK11" i="1"/>
  <c r="FS158" i="1"/>
  <c r="FT158" i="1" s="1" a="1"/>
  <c r="FT158" i="1" s="1"/>
  <c r="FJ158" i="1"/>
  <c r="FB158" i="1"/>
  <c r="ES158" i="1"/>
  <c r="EK158" i="1"/>
  <c r="EB158" i="1"/>
  <c r="DK158" i="1"/>
  <c r="DL158" i="1" s="1" a="1"/>
  <c r="DL158" i="1" s="1"/>
  <c r="DB158" i="1"/>
  <c r="CT158" i="1"/>
  <c r="CK158" i="1"/>
  <c r="CC158" i="1"/>
  <c r="BT158" i="1"/>
  <c r="BC158" i="1"/>
  <c r="BD158" i="1" s="1" a="1"/>
  <c r="BD158" i="1" s="1"/>
  <c r="AT158" i="1"/>
  <c r="AL158" i="1"/>
  <c r="V158" i="1"/>
  <c r="N158" i="1"/>
  <c r="F158" i="1"/>
  <c r="FR158" i="1"/>
  <c r="FA158" i="1"/>
  <c r="ER158" i="1"/>
  <c r="EJ158" i="1"/>
  <c r="DS158" i="1"/>
  <c r="DJ158" i="1"/>
  <c r="CS158" i="1"/>
  <c r="CJ158" i="1"/>
  <c r="CB158" i="1"/>
  <c r="BK158" i="1"/>
  <c r="BB158" i="1"/>
  <c r="AK158" i="1"/>
  <c r="AC158" i="1"/>
  <c r="U158" i="1"/>
  <c r="M158" i="1"/>
  <c r="E158" i="1"/>
  <c r="FY158" i="1"/>
  <c r="FQ158" i="1"/>
  <c r="FH158" i="1"/>
  <c r="EZ158" i="1"/>
  <c r="EQ158" i="1"/>
  <c r="DZ158" i="1"/>
  <c r="EA158" i="1" s="1" a="1"/>
  <c r="EA158" i="1" s="1"/>
  <c r="DQ158" i="1"/>
  <c r="DI158" i="1"/>
  <c r="CZ158" i="1"/>
  <c r="CR158" i="1"/>
  <c r="CI158" i="1"/>
  <c r="BR158" i="1"/>
  <c r="BS158" i="1" s="1" a="1"/>
  <c r="BS158" i="1" s="1"/>
  <c r="BI158" i="1"/>
  <c r="BA158" i="1"/>
  <c r="AR158" i="1"/>
  <c r="AJ158" i="1"/>
  <c r="AB158" i="1"/>
  <c r="T158" i="1"/>
  <c r="L158" i="1"/>
  <c r="FP158" i="1"/>
  <c r="FG158" i="1"/>
  <c r="EY158" i="1"/>
  <c r="EH158" i="1"/>
  <c r="DY158" i="1"/>
  <c r="DH158" i="1"/>
  <c r="CY158" i="1"/>
  <c r="CQ158" i="1"/>
  <c r="BZ158" i="1"/>
  <c r="BQ158" i="1"/>
  <c r="AZ158" i="1"/>
  <c r="AQ158" i="1"/>
  <c r="AI158" i="1"/>
  <c r="AA158" i="1"/>
  <c r="C158" i="1"/>
  <c r="FW158" i="1"/>
  <c r="FO158" i="1"/>
  <c r="FF158" i="1"/>
  <c r="EO158" i="1"/>
  <c r="EP158" i="1" s="1" a="1"/>
  <c r="EP158" i="1" s="1"/>
  <c r="EF158" i="1"/>
  <c r="DX158" i="1"/>
  <c r="DO158" i="1"/>
  <c r="DG158" i="1"/>
  <c r="CX158" i="1"/>
  <c r="CG158" i="1"/>
  <c r="CH158" i="1" s="1" a="1"/>
  <c r="CH158" i="1" s="1"/>
  <c r="BX158" i="1"/>
  <c r="BP158" i="1"/>
  <c r="BG158" i="1"/>
  <c r="AY158" i="1"/>
  <c r="AP158" i="1"/>
  <c r="R158" i="1"/>
  <c r="J158" i="1"/>
  <c r="K158" i="1" s="1" a="1"/>
  <c r="K158" i="1" s="1"/>
  <c r="FV158" i="1"/>
  <c r="FN158" i="1"/>
  <c r="EW158" i="1"/>
  <c r="EN158" i="1"/>
  <c r="DW158" i="1"/>
  <c r="DN158" i="1"/>
  <c r="DF158" i="1"/>
  <c r="CO158" i="1"/>
  <c r="CF158" i="1"/>
  <c r="BO158" i="1"/>
  <c r="BF158" i="1"/>
  <c r="AX158" i="1"/>
  <c r="AG158" i="1"/>
  <c r="Y158" i="1"/>
  <c r="Z158" i="1" s="1" a="1"/>
  <c r="Z158" i="1" s="1"/>
  <c r="Q158" i="1"/>
  <c r="AU158" i="1" s="1"/>
  <c r="BY158" i="1" s="1"/>
  <c r="DC158" i="1" s="1"/>
  <c r="EG158" i="1" s="1"/>
  <c r="FK158" i="1" s="1"/>
  <c r="I158" i="1"/>
  <c r="FU158" i="1"/>
  <c r="FD158" i="1"/>
  <c r="FE158" i="1" s="1" a="1"/>
  <c r="FE158" i="1" s="1"/>
  <c r="EU158" i="1"/>
  <c r="EM158" i="1"/>
  <c r="ED158" i="1"/>
  <c r="DV158" i="1"/>
  <c r="DM158" i="1"/>
  <c r="CV158" i="1"/>
  <c r="CW158" i="1" s="1" a="1"/>
  <c r="CW158" i="1" s="1"/>
  <c r="CM158" i="1"/>
  <c r="CE158" i="1"/>
  <c r="BV158" i="1"/>
  <c r="BN158" i="1"/>
  <c r="BE158" i="1"/>
  <c r="AN158" i="1"/>
  <c r="AO158" i="1" s="1" a="1"/>
  <c r="AO158" i="1" s="1"/>
  <c r="AF158" i="1"/>
  <c r="BJ158" i="1" s="1"/>
  <c r="CN158" i="1" s="1"/>
  <c r="DR158" i="1" s="1"/>
  <c r="EV158" i="1" s="1"/>
  <c r="X158" i="1"/>
  <c r="P158" i="1"/>
  <c r="H158" i="1"/>
  <c r="FL158" i="1"/>
  <c r="FC158" i="1"/>
  <c r="EL158" i="1"/>
  <c r="EC158" i="1"/>
  <c r="DU158" i="1"/>
  <c r="DD158" i="1"/>
  <c r="CU158" i="1"/>
  <c r="CD158" i="1"/>
  <c r="BU158" i="1"/>
  <c r="BM158" i="1"/>
  <c r="AV158" i="1"/>
  <c r="AM158" i="1"/>
  <c r="AE158" i="1"/>
  <c r="W158" i="1"/>
  <c r="G158" i="1"/>
  <c r="B159" i="1"/>
  <c r="D159" i="1" s="1" a="1"/>
  <c r="D159" i="1" s="1"/>
  <c r="A158" i="1"/>
  <c r="EI159" i="1" l="1" a="1"/>
  <c r="EI159" i="1" s="1"/>
  <c r="FM159" i="1" a="1"/>
  <c r="FM159" i="1" s="1"/>
  <c r="EX159" i="1" a="1"/>
  <c r="EX159" i="1" s="1"/>
  <c r="DE159" i="1" a="1"/>
  <c r="DE159" i="1" s="1"/>
  <c r="DT159" i="1" a="1"/>
  <c r="DT159" i="1" s="1"/>
  <c r="CA159" i="1" a="1"/>
  <c r="CA159" i="1" s="1"/>
  <c r="CP159" i="1" a="1"/>
  <c r="CP159" i="1" s="1"/>
  <c r="AW159" i="1" a="1"/>
  <c r="AW159" i="1" s="1"/>
  <c r="BL159" i="1" a="1"/>
  <c r="BL159" i="1" s="1"/>
  <c r="S159" i="1" a="1"/>
  <c r="S159" i="1" s="1"/>
  <c r="AH159" i="1" a="1"/>
  <c r="AH159" i="1" s="1"/>
  <c r="GA158" i="1"/>
  <c r="GB158" i="1"/>
  <c r="FF11" i="1"/>
  <c r="FI159" i="1"/>
  <c r="FX159" i="1"/>
  <c r="ET159" i="1"/>
  <c r="DA159" i="1"/>
  <c r="DP159" i="1"/>
  <c r="EE159" i="1"/>
  <c r="BH159" i="1"/>
  <c r="O159" i="1"/>
  <c r="AD159" i="1"/>
  <c r="BW159" i="1"/>
  <c r="AS159" i="1"/>
  <c r="CL159" i="1"/>
  <c r="FN11" i="1"/>
  <c r="FO11" i="1" s="1"/>
  <c r="FX11" i="1" s="1"/>
  <c r="FY159" i="1"/>
  <c r="FQ159" i="1"/>
  <c r="FH159" i="1"/>
  <c r="EZ159" i="1"/>
  <c r="EQ159" i="1"/>
  <c r="DZ159" i="1"/>
  <c r="EA159" i="1" s="1" a="1"/>
  <c r="EA159" i="1" s="1"/>
  <c r="DQ159" i="1"/>
  <c r="DI159" i="1"/>
  <c r="CZ159" i="1"/>
  <c r="CR159" i="1"/>
  <c r="CI159" i="1"/>
  <c r="BR159" i="1"/>
  <c r="BS159" i="1" s="1" a="1"/>
  <c r="BS159" i="1" s="1"/>
  <c r="BI159" i="1"/>
  <c r="BA159" i="1"/>
  <c r="AR159" i="1"/>
  <c r="AJ159" i="1"/>
  <c r="AB159" i="1"/>
  <c r="T159" i="1"/>
  <c r="L159" i="1"/>
  <c r="FP159" i="1"/>
  <c r="FG159" i="1"/>
  <c r="EY159" i="1"/>
  <c r="EH159" i="1"/>
  <c r="DY159" i="1"/>
  <c r="DH159" i="1"/>
  <c r="CY159" i="1"/>
  <c r="CQ159" i="1"/>
  <c r="BZ159" i="1"/>
  <c r="BQ159" i="1"/>
  <c r="AZ159" i="1"/>
  <c r="AQ159" i="1"/>
  <c r="AI159" i="1"/>
  <c r="AA159" i="1"/>
  <c r="C159" i="1"/>
  <c r="FW159" i="1"/>
  <c r="FO159" i="1"/>
  <c r="FF159" i="1"/>
  <c r="EO159" i="1"/>
  <c r="EP159" i="1" s="1" a="1"/>
  <c r="EP159" i="1" s="1"/>
  <c r="EF159" i="1"/>
  <c r="DX159" i="1"/>
  <c r="DO159" i="1"/>
  <c r="DG159" i="1"/>
  <c r="CX159" i="1"/>
  <c r="CG159" i="1"/>
  <c r="CH159" i="1" s="1" a="1"/>
  <c r="CH159" i="1" s="1"/>
  <c r="BX159" i="1"/>
  <c r="BP159" i="1"/>
  <c r="BG159" i="1"/>
  <c r="AY159" i="1"/>
  <c r="AP159" i="1"/>
  <c r="R159" i="1"/>
  <c r="J159" i="1"/>
  <c r="K159" i="1" s="1" a="1"/>
  <c r="K159" i="1" s="1"/>
  <c r="FV159" i="1"/>
  <c r="FN159" i="1"/>
  <c r="EW159" i="1"/>
  <c r="EN159" i="1"/>
  <c r="DW159" i="1"/>
  <c r="DN159" i="1"/>
  <c r="DF159" i="1"/>
  <c r="CO159" i="1"/>
  <c r="CF159" i="1"/>
  <c r="BO159" i="1"/>
  <c r="BF159" i="1"/>
  <c r="AX159" i="1"/>
  <c r="AG159" i="1"/>
  <c r="Y159" i="1"/>
  <c r="Z159" i="1" s="1" a="1"/>
  <c r="Z159" i="1" s="1"/>
  <c r="Q159" i="1"/>
  <c r="AU159" i="1" s="1"/>
  <c r="BY159" i="1" s="1"/>
  <c r="DC159" i="1" s="1"/>
  <c r="EG159" i="1" s="1"/>
  <c r="FK159" i="1" s="1"/>
  <c r="I159" i="1"/>
  <c r="FU159" i="1"/>
  <c r="FD159" i="1"/>
  <c r="FE159" i="1" s="1" a="1"/>
  <c r="FE159" i="1" s="1"/>
  <c r="EU159" i="1"/>
  <c r="EM159" i="1"/>
  <c r="ED159" i="1"/>
  <c r="DV159" i="1"/>
  <c r="DM159" i="1"/>
  <c r="CV159" i="1"/>
  <c r="CW159" i="1" s="1" a="1"/>
  <c r="CW159" i="1" s="1"/>
  <c r="CM159" i="1"/>
  <c r="CE159" i="1"/>
  <c r="BV159" i="1"/>
  <c r="BN159" i="1"/>
  <c r="BE159" i="1"/>
  <c r="AN159" i="1"/>
  <c r="AO159" i="1" s="1" a="1"/>
  <c r="AO159" i="1" s="1"/>
  <c r="AF159" i="1"/>
  <c r="BJ159" i="1" s="1"/>
  <c r="CN159" i="1" s="1"/>
  <c r="DR159" i="1" s="1"/>
  <c r="EV159" i="1" s="1"/>
  <c r="X159" i="1"/>
  <c r="P159" i="1"/>
  <c r="H159" i="1"/>
  <c r="FL159" i="1"/>
  <c r="FC159" i="1"/>
  <c r="EL159" i="1"/>
  <c r="EC159" i="1"/>
  <c r="DU159" i="1"/>
  <c r="DD159" i="1"/>
  <c r="CU159" i="1"/>
  <c r="CD159" i="1"/>
  <c r="BU159" i="1"/>
  <c r="BM159" i="1"/>
  <c r="AV159" i="1"/>
  <c r="AM159" i="1"/>
  <c r="AE159" i="1"/>
  <c r="W159" i="1"/>
  <c r="G159" i="1"/>
  <c r="FS159" i="1"/>
  <c r="FT159" i="1" s="1" a="1"/>
  <c r="FT159" i="1" s="1"/>
  <c r="FJ159" i="1"/>
  <c r="FB159" i="1"/>
  <c r="ES159" i="1"/>
  <c r="EK159" i="1"/>
  <c r="EB159" i="1"/>
  <c r="DK159" i="1"/>
  <c r="DL159" i="1" s="1" a="1"/>
  <c r="DL159" i="1" s="1"/>
  <c r="DB159" i="1"/>
  <c r="CT159" i="1"/>
  <c r="CK159" i="1"/>
  <c r="CC159" i="1"/>
  <c r="BT159" i="1"/>
  <c r="BC159" i="1"/>
  <c r="BD159" i="1" s="1" a="1"/>
  <c r="BD159" i="1" s="1"/>
  <c r="AT159" i="1"/>
  <c r="AL159" i="1"/>
  <c r="V159" i="1"/>
  <c r="N159" i="1"/>
  <c r="F159" i="1"/>
  <c r="FR159" i="1"/>
  <c r="FA159" i="1"/>
  <c r="ER159" i="1"/>
  <c r="EJ159" i="1"/>
  <c r="DS159" i="1"/>
  <c r="DJ159" i="1"/>
  <c r="CS159" i="1"/>
  <c r="CJ159" i="1"/>
  <c r="CB159" i="1"/>
  <c r="BK159" i="1"/>
  <c r="BB159" i="1"/>
  <c r="AK159" i="1"/>
  <c r="AC159" i="1"/>
  <c r="U159" i="1"/>
  <c r="M159" i="1"/>
  <c r="E159" i="1"/>
  <c r="GC158" i="1"/>
  <c r="FZ158" i="1"/>
  <c r="GD158" i="1"/>
  <c r="B160" i="1"/>
  <c r="D160" i="1" s="1" a="1"/>
  <c r="D160" i="1" s="1"/>
  <c r="A159" i="1"/>
  <c r="EI160" i="1" l="1" a="1"/>
  <c r="EI160" i="1" s="1"/>
  <c r="FM160" i="1" a="1"/>
  <c r="FM160" i="1" s="1"/>
  <c r="EX160" i="1" a="1"/>
  <c r="EX160" i="1" s="1"/>
  <c r="DE160" i="1" a="1"/>
  <c r="DE160" i="1" s="1"/>
  <c r="DT160" i="1" a="1"/>
  <c r="DT160" i="1" s="1"/>
  <c r="CA160" i="1" a="1"/>
  <c r="CA160" i="1" s="1"/>
  <c r="CP160" i="1" a="1"/>
  <c r="CP160" i="1" s="1"/>
  <c r="AW160" i="1" a="1"/>
  <c r="AW160" i="1" s="1"/>
  <c r="BL160" i="1" a="1"/>
  <c r="BL160" i="1" s="1"/>
  <c r="S160" i="1" a="1"/>
  <c r="S160" i="1" s="1"/>
  <c r="AH160" i="1" a="1"/>
  <c r="AH160" i="1" s="1"/>
  <c r="GA159" i="1"/>
  <c r="GB159" i="1"/>
  <c r="FH11" i="1"/>
  <c r="FG11" i="1"/>
  <c r="FI160" i="1"/>
  <c r="FX160" i="1"/>
  <c r="ET160" i="1"/>
  <c r="DP160" i="1"/>
  <c r="DA160" i="1"/>
  <c r="AD160" i="1"/>
  <c r="BW160" i="1"/>
  <c r="BH160" i="1"/>
  <c r="AS160" i="1"/>
  <c r="CL160" i="1"/>
  <c r="EE160" i="1"/>
  <c r="O160" i="1"/>
  <c r="FS11" i="1"/>
  <c r="FT11" i="1" s="1" a="1"/>
  <c r="FT11" i="1" s="1"/>
  <c r="C12" i="1"/>
  <c r="D12" i="1" s="1" a="1"/>
  <c r="D12" i="1" s="1"/>
  <c r="GD11" i="1"/>
  <c r="FZ11" i="1"/>
  <c r="GB11" i="1" s="1"/>
  <c r="FW160" i="1"/>
  <c r="FO160" i="1"/>
  <c r="FF160" i="1"/>
  <c r="EO160" i="1"/>
  <c r="EP160" i="1" s="1" a="1"/>
  <c r="EP160" i="1" s="1"/>
  <c r="EF160" i="1"/>
  <c r="DX160" i="1"/>
  <c r="DO160" i="1"/>
  <c r="DG160" i="1"/>
  <c r="CX160" i="1"/>
  <c r="CG160" i="1"/>
  <c r="CH160" i="1" s="1" a="1"/>
  <c r="CH160" i="1" s="1"/>
  <c r="BX160" i="1"/>
  <c r="BP160" i="1"/>
  <c r="BG160" i="1"/>
  <c r="AY160" i="1"/>
  <c r="AP160" i="1"/>
  <c r="R160" i="1"/>
  <c r="J160" i="1"/>
  <c r="K160" i="1" s="1" a="1"/>
  <c r="K160" i="1" s="1"/>
  <c r="FV160" i="1"/>
  <c r="FN160" i="1"/>
  <c r="EW160" i="1"/>
  <c r="EN160" i="1"/>
  <c r="DW160" i="1"/>
  <c r="DN160" i="1"/>
  <c r="DF160" i="1"/>
  <c r="CO160" i="1"/>
  <c r="CF160" i="1"/>
  <c r="BO160" i="1"/>
  <c r="BF160" i="1"/>
  <c r="AX160" i="1"/>
  <c r="AG160" i="1"/>
  <c r="Y160" i="1"/>
  <c r="Z160" i="1" s="1" a="1"/>
  <c r="Z160" i="1" s="1"/>
  <c r="Q160" i="1"/>
  <c r="AU160" i="1" s="1"/>
  <c r="BY160" i="1" s="1"/>
  <c r="DC160" i="1" s="1"/>
  <c r="EG160" i="1" s="1"/>
  <c r="FK160" i="1" s="1"/>
  <c r="I160" i="1"/>
  <c r="FU160" i="1"/>
  <c r="FD160" i="1"/>
  <c r="FE160" i="1" s="1" a="1"/>
  <c r="FE160" i="1" s="1"/>
  <c r="EU160" i="1"/>
  <c r="EM160" i="1"/>
  <c r="ED160" i="1"/>
  <c r="DV160" i="1"/>
  <c r="DM160" i="1"/>
  <c r="CV160" i="1"/>
  <c r="CW160" i="1" s="1" a="1"/>
  <c r="CW160" i="1" s="1"/>
  <c r="CM160" i="1"/>
  <c r="CE160" i="1"/>
  <c r="BV160" i="1"/>
  <c r="BN160" i="1"/>
  <c r="BE160" i="1"/>
  <c r="AN160" i="1"/>
  <c r="AO160" i="1" s="1" a="1"/>
  <c r="AO160" i="1" s="1"/>
  <c r="AF160" i="1"/>
  <c r="BJ160" i="1" s="1"/>
  <c r="CN160" i="1" s="1"/>
  <c r="DR160" i="1" s="1"/>
  <c r="EV160" i="1" s="1"/>
  <c r="X160" i="1"/>
  <c r="P160" i="1"/>
  <c r="H160" i="1"/>
  <c r="FL160" i="1"/>
  <c r="FC160" i="1"/>
  <c r="EL160" i="1"/>
  <c r="EC160" i="1"/>
  <c r="DU160" i="1"/>
  <c r="DD160" i="1"/>
  <c r="CU160" i="1"/>
  <c r="CD160" i="1"/>
  <c r="BU160" i="1"/>
  <c r="BM160" i="1"/>
  <c r="AV160" i="1"/>
  <c r="AM160" i="1"/>
  <c r="AE160" i="1"/>
  <c r="W160" i="1"/>
  <c r="G160" i="1"/>
  <c r="FS160" i="1"/>
  <c r="FT160" i="1" s="1" a="1"/>
  <c r="FT160" i="1" s="1"/>
  <c r="FJ160" i="1"/>
  <c r="FB160" i="1"/>
  <c r="ES160" i="1"/>
  <c r="EK160" i="1"/>
  <c r="EB160" i="1"/>
  <c r="DK160" i="1"/>
  <c r="DL160" i="1" s="1" a="1"/>
  <c r="DL160" i="1" s="1"/>
  <c r="DB160" i="1"/>
  <c r="CT160" i="1"/>
  <c r="CK160" i="1"/>
  <c r="CC160" i="1"/>
  <c r="BT160" i="1"/>
  <c r="BC160" i="1"/>
  <c r="BD160" i="1" s="1" a="1"/>
  <c r="BD160" i="1" s="1"/>
  <c r="AT160" i="1"/>
  <c r="AL160" i="1"/>
  <c r="V160" i="1"/>
  <c r="N160" i="1"/>
  <c r="F160" i="1"/>
  <c r="FR160" i="1"/>
  <c r="FA160" i="1"/>
  <c r="ER160" i="1"/>
  <c r="EJ160" i="1"/>
  <c r="DS160" i="1"/>
  <c r="DJ160" i="1"/>
  <c r="CS160" i="1"/>
  <c r="CJ160" i="1"/>
  <c r="CB160" i="1"/>
  <c r="BK160" i="1"/>
  <c r="BB160" i="1"/>
  <c r="AK160" i="1"/>
  <c r="AC160" i="1"/>
  <c r="U160" i="1"/>
  <c r="M160" i="1"/>
  <c r="E160" i="1"/>
  <c r="FY160" i="1"/>
  <c r="FQ160" i="1"/>
  <c r="FH160" i="1"/>
  <c r="EZ160" i="1"/>
  <c r="EQ160" i="1"/>
  <c r="DZ160" i="1"/>
  <c r="EA160" i="1" s="1" a="1"/>
  <c r="EA160" i="1" s="1"/>
  <c r="DQ160" i="1"/>
  <c r="DI160" i="1"/>
  <c r="CZ160" i="1"/>
  <c r="CR160" i="1"/>
  <c r="CI160" i="1"/>
  <c r="BR160" i="1"/>
  <c r="BS160" i="1" s="1" a="1"/>
  <c r="BS160" i="1" s="1"/>
  <c r="BI160" i="1"/>
  <c r="BA160" i="1"/>
  <c r="AR160" i="1"/>
  <c r="AJ160" i="1"/>
  <c r="AB160" i="1"/>
  <c r="T160" i="1"/>
  <c r="L160" i="1"/>
  <c r="FP160" i="1"/>
  <c r="FG160" i="1"/>
  <c r="EY160" i="1"/>
  <c r="EH160" i="1"/>
  <c r="DY160" i="1"/>
  <c r="DH160" i="1"/>
  <c r="CY160" i="1"/>
  <c r="CQ160" i="1"/>
  <c r="BZ160" i="1"/>
  <c r="BQ160" i="1"/>
  <c r="AZ160" i="1"/>
  <c r="AQ160" i="1"/>
  <c r="AI160" i="1"/>
  <c r="AA160" i="1"/>
  <c r="C160" i="1"/>
  <c r="GC159" i="1"/>
  <c r="GD159" i="1"/>
  <c r="FZ159" i="1"/>
  <c r="B161" i="1"/>
  <c r="D161" i="1" s="1" a="1"/>
  <c r="D161" i="1" s="1"/>
  <c r="A160" i="1"/>
  <c r="EI161" i="1" l="1" a="1"/>
  <c r="EI161" i="1" s="1"/>
  <c r="FM161" i="1" a="1"/>
  <c r="FM161" i="1" s="1"/>
  <c r="EX161" i="1" a="1"/>
  <c r="EX161" i="1" s="1"/>
  <c r="DE161" i="1" a="1"/>
  <c r="DE161" i="1" s="1"/>
  <c r="DT161" i="1" a="1"/>
  <c r="DT161" i="1" s="1"/>
  <c r="CA161" i="1" a="1"/>
  <c r="CA161" i="1" s="1"/>
  <c r="CP161" i="1" a="1"/>
  <c r="CP161" i="1" s="1"/>
  <c r="AW161" i="1" a="1"/>
  <c r="AW161" i="1" s="1"/>
  <c r="BL161" i="1" a="1"/>
  <c r="BL161" i="1" s="1"/>
  <c r="S161" i="1" a="1"/>
  <c r="S161" i="1" s="1"/>
  <c r="AH161" i="1" a="1"/>
  <c r="AH161" i="1" s="1"/>
  <c r="GA160" i="1"/>
  <c r="GB160" i="1"/>
  <c r="FX161" i="1"/>
  <c r="ET161" i="1"/>
  <c r="DP161" i="1"/>
  <c r="FI161" i="1"/>
  <c r="EE161" i="1"/>
  <c r="DA161" i="1"/>
  <c r="AD161" i="1"/>
  <c r="BW161" i="1"/>
  <c r="AS161" i="1"/>
  <c r="CL161" i="1"/>
  <c r="O161" i="1"/>
  <c r="BH161" i="1"/>
  <c r="FU11" i="1"/>
  <c r="FU161" i="1"/>
  <c r="FD161" i="1"/>
  <c r="FE161" i="1" s="1" a="1"/>
  <c r="FE161" i="1" s="1"/>
  <c r="EU161" i="1"/>
  <c r="EM161" i="1"/>
  <c r="ED161" i="1"/>
  <c r="DV161" i="1"/>
  <c r="DM161" i="1"/>
  <c r="CV161" i="1"/>
  <c r="CW161" i="1" s="1" a="1"/>
  <c r="CW161" i="1" s="1"/>
  <c r="CM161" i="1"/>
  <c r="CE161" i="1"/>
  <c r="BV161" i="1"/>
  <c r="BN161" i="1"/>
  <c r="BE161" i="1"/>
  <c r="AN161" i="1"/>
  <c r="AO161" i="1" s="1" a="1"/>
  <c r="AO161" i="1" s="1"/>
  <c r="AF161" i="1"/>
  <c r="BJ161" i="1" s="1"/>
  <c r="CN161" i="1" s="1"/>
  <c r="DR161" i="1" s="1"/>
  <c r="EV161" i="1" s="1"/>
  <c r="X161" i="1"/>
  <c r="P161" i="1"/>
  <c r="H161" i="1"/>
  <c r="FL161" i="1"/>
  <c r="FC161" i="1"/>
  <c r="EL161" i="1"/>
  <c r="EC161" i="1"/>
  <c r="DU161" i="1"/>
  <c r="DD161" i="1"/>
  <c r="CU161" i="1"/>
  <c r="CD161" i="1"/>
  <c r="BU161" i="1"/>
  <c r="BM161" i="1"/>
  <c r="AV161" i="1"/>
  <c r="AM161" i="1"/>
  <c r="AE161" i="1"/>
  <c r="W161" i="1"/>
  <c r="G161" i="1"/>
  <c r="FS161" i="1"/>
  <c r="FT161" i="1" s="1" a="1"/>
  <c r="FT161" i="1" s="1"/>
  <c r="FJ161" i="1"/>
  <c r="FB161" i="1"/>
  <c r="ES161" i="1"/>
  <c r="EK161" i="1"/>
  <c r="EB161" i="1"/>
  <c r="DK161" i="1"/>
  <c r="DL161" i="1" s="1" a="1"/>
  <c r="DL161" i="1" s="1"/>
  <c r="DB161" i="1"/>
  <c r="CT161" i="1"/>
  <c r="CK161" i="1"/>
  <c r="CC161" i="1"/>
  <c r="BT161" i="1"/>
  <c r="BC161" i="1"/>
  <c r="BD161" i="1" s="1" a="1"/>
  <c r="BD161" i="1" s="1"/>
  <c r="AT161" i="1"/>
  <c r="AL161" i="1"/>
  <c r="V161" i="1"/>
  <c r="N161" i="1"/>
  <c r="F161" i="1"/>
  <c r="FR161" i="1"/>
  <c r="FA161" i="1"/>
  <c r="ER161" i="1"/>
  <c r="EJ161" i="1"/>
  <c r="DS161" i="1"/>
  <c r="DJ161" i="1"/>
  <c r="CS161" i="1"/>
  <c r="CJ161" i="1"/>
  <c r="CB161" i="1"/>
  <c r="BK161" i="1"/>
  <c r="BB161" i="1"/>
  <c r="AK161" i="1"/>
  <c r="AC161" i="1"/>
  <c r="U161" i="1"/>
  <c r="M161" i="1"/>
  <c r="E161" i="1"/>
  <c r="FY161" i="1"/>
  <c r="FQ161" i="1"/>
  <c r="FH161" i="1"/>
  <c r="EZ161" i="1"/>
  <c r="EQ161" i="1"/>
  <c r="DZ161" i="1"/>
  <c r="EA161" i="1" s="1" a="1"/>
  <c r="EA161" i="1" s="1"/>
  <c r="DQ161" i="1"/>
  <c r="DI161" i="1"/>
  <c r="CZ161" i="1"/>
  <c r="CR161" i="1"/>
  <c r="CI161" i="1"/>
  <c r="BR161" i="1"/>
  <c r="BS161" i="1" s="1" a="1"/>
  <c r="BS161" i="1" s="1"/>
  <c r="BI161" i="1"/>
  <c r="BA161" i="1"/>
  <c r="AR161" i="1"/>
  <c r="AJ161" i="1"/>
  <c r="AB161" i="1"/>
  <c r="T161" i="1"/>
  <c r="L161" i="1"/>
  <c r="FP161" i="1"/>
  <c r="FG161" i="1"/>
  <c r="EY161" i="1"/>
  <c r="EH161" i="1"/>
  <c r="DY161" i="1"/>
  <c r="DH161" i="1"/>
  <c r="CY161" i="1"/>
  <c r="CQ161" i="1"/>
  <c r="BZ161" i="1"/>
  <c r="BQ161" i="1"/>
  <c r="AZ161" i="1"/>
  <c r="AQ161" i="1"/>
  <c r="AI161" i="1"/>
  <c r="AA161" i="1"/>
  <c r="C161" i="1"/>
  <c r="FW161" i="1"/>
  <c r="FO161" i="1"/>
  <c r="FF161" i="1"/>
  <c r="EO161" i="1"/>
  <c r="EP161" i="1" s="1" a="1"/>
  <c r="EP161" i="1" s="1"/>
  <c r="EF161" i="1"/>
  <c r="DX161" i="1"/>
  <c r="DO161" i="1"/>
  <c r="DG161" i="1"/>
  <c r="CX161" i="1"/>
  <c r="CG161" i="1"/>
  <c r="CH161" i="1" s="1" a="1"/>
  <c r="CH161" i="1" s="1"/>
  <c r="BX161" i="1"/>
  <c r="BP161" i="1"/>
  <c r="BG161" i="1"/>
  <c r="AY161" i="1"/>
  <c r="AP161" i="1"/>
  <c r="R161" i="1"/>
  <c r="J161" i="1"/>
  <c r="K161" i="1" s="1" a="1"/>
  <c r="K161" i="1" s="1"/>
  <c r="FV161" i="1"/>
  <c r="FN161" i="1"/>
  <c r="EW161" i="1"/>
  <c r="EN161" i="1"/>
  <c r="DW161" i="1"/>
  <c r="DN161" i="1"/>
  <c r="DF161" i="1"/>
  <c r="CO161" i="1"/>
  <c r="CF161" i="1"/>
  <c r="BO161" i="1"/>
  <c r="BF161" i="1"/>
  <c r="AX161" i="1"/>
  <c r="AG161" i="1"/>
  <c r="Y161" i="1"/>
  <c r="Z161" i="1" s="1" a="1"/>
  <c r="Z161" i="1" s="1"/>
  <c r="Q161" i="1"/>
  <c r="AU161" i="1" s="1"/>
  <c r="BY161" i="1" s="1"/>
  <c r="DC161" i="1" s="1"/>
  <c r="EG161" i="1" s="1"/>
  <c r="FK161" i="1" s="1"/>
  <c r="I161" i="1"/>
  <c r="E12" i="1"/>
  <c r="F12" i="1" s="1"/>
  <c r="O12" i="1" s="1"/>
  <c r="FZ160" i="1"/>
  <c r="GD160" i="1"/>
  <c r="GC160" i="1"/>
  <c r="B162" i="1"/>
  <c r="D162" i="1" s="1" a="1"/>
  <c r="D162" i="1" s="1"/>
  <c r="A161" i="1"/>
  <c r="EI162" i="1" l="1" a="1"/>
  <c r="EI162" i="1" s="1"/>
  <c r="FM162" i="1" a="1"/>
  <c r="FM162" i="1" s="1"/>
  <c r="EX162" i="1" a="1"/>
  <c r="EX162" i="1" s="1"/>
  <c r="DE162" i="1" a="1"/>
  <c r="DE162" i="1" s="1"/>
  <c r="DT162" i="1" a="1"/>
  <c r="DT162" i="1" s="1"/>
  <c r="CA162" i="1" a="1"/>
  <c r="CA162" i="1" s="1"/>
  <c r="CP162" i="1" a="1"/>
  <c r="CP162" i="1" s="1"/>
  <c r="AW162" i="1" a="1"/>
  <c r="AW162" i="1" s="1"/>
  <c r="BL162" i="1" a="1"/>
  <c r="BL162" i="1" s="1"/>
  <c r="S162" i="1" a="1"/>
  <c r="S162" i="1" s="1"/>
  <c r="AH162" i="1" a="1"/>
  <c r="AH162" i="1" s="1"/>
  <c r="GA161" i="1"/>
  <c r="GB161" i="1"/>
  <c r="FV11" i="1"/>
  <c r="FW11" i="1"/>
  <c r="GA11" i="1" s="1"/>
  <c r="FX162" i="1"/>
  <c r="ET162" i="1"/>
  <c r="FI162" i="1"/>
  <c r="DP162" i="1"/>
  <c r="EE162" i="1"/>
  <c r="BW162" i="1"/>
  <c r="AS162" i="1"/>
  <c r="DA162" i="1"/>
  <c r="CL162" i="1"/>
  <c r="O162" i="1"/>
  <c r="AD162" i="1"/>
  <c r="BH162" i="1"/>
  <c r="R12" i="1"/>
  <c r="S12" i="1" s="1" a="1"/>
  <c r="S12" i="1" s="1"/>
  <c r="J12" i="1"/>
  <c r="K12" i="1" s="1" a="1"/>
  <c r="K12" i="1" s="1"/>
  <c r="Q12" i="1"/>
  <c r="FZ161" i="1"/>
  <c r="GC161" i="1"/>
  <c r="GD161" i="1"/>
  <c r="FS162" i="1"/>
  <c r="FT162" i="1" s="1" a="1"/>
  <c r="FT162" i="1" s="1"/>
  <c r="FJ162" i="1"/>
  <c r="FB162" i="1"/>
  <c r="ES162" i="1"/>
  <c r="EK162" i="1"/>
  <c r="EB162" i="1"/>
  <c r="DK162" i="1"/>
  <c r="DL162" i="1" s="1" a="1"/>
  <c r="DL162" i="1" s="1"/>
  <c r="DB162" i="1"/>
  <c r="CT162" i="1"/>
  <c r="CK162" i="1"/>
  <c r="CC162" i="1"/>
  <c r="BT162" i="1"/>
  <c r="BC162" i="1"/>
  <c r="BD162" i="1" s="1" a="1"/>
  <c r="BD162" i="1" s="1"/>
  <c r="AT162" i="1"/>
  <c r="AL162" i="1"/>
  <c r="V162" i="1"/>
  <c r="N162" i="1"/>
  <c r="F162" i="1"/>
  <c r="FR162" i="1"/>
  <c r="FA162" i="1"/>
  <c r="ER162" i="1"/>
  <c r="EJ162" i="1"/>
  <c r="DS162" i="1"/>
  <c r="DJ162" i="1"/>
  <c r="CS162" i="1"/>
  <c r="CJ162" i="1"/>
  <c r="CB162" i="1"/>
  <c r="BK162" i="1"/>
  <c r="BB162" i="1"/>
  <c r="AK162" i="1"/>
  <c r="AC162" i="1"/>
  <c r="U162" i="1"/>
  <c r="M162" i="1"/>
  <c r="E162" i="1"/>
  <c r="FY162" i="1"/>
  <c r="FQ162" i="1"/>
  <c r="FH162" i="1"/>
  <c r="EZ162" i="1"/>
  <c r="EQ162" i="1"/>
  <c r="DZ162" i="1"/>
  <c r="EA162" i="1" s="1" a="1"/>
  <c r="EA162" i="1" s="1"/>
  <c r="DQ162" i="1"/>
  <c r="DI162" i="1"/>
  <c r="CZ162" i="1"/>
  <c r="CR162" i="1"/>
  <c r="CI162" i="1"/>
  <c r="BR162" i="1"/>
  <c r="BS162" i="1" s="1" a="1"/>
  <c r="BS162" i="1" s="1"/>
  <c r="BI162" i="1"/>
  <c r="BA162" i="1"/>
  <c r="AR162" i="1"/>
  <c r="AJ162" i="1"/>
  <c r="AB162" i="1"/>
  <c r="T162" i="1"/>
  <c r="L162" i="1"/>
  <c r="FP162" i="1"/>
  <c r="FG162" i="1"/>
  <c r="EY162" i="1"/>
  <c r="EH162" i="1"/>
  <c r="DY162" i="1"/>
  <c r="DH162" i="1"/>
  <c r="CY162" i="1"/>
  <c r="CQ162" i="1"/>
  <c r="BZ162" i="1"/>
  <c r="BQ162" i="1"/>
  <c r="AZ162" i="1"/>
  <c r="AQ162" i="1"/>
  <c r="AI162" i="1"/>
  <c r="AA162" i="1"/>
  <c r="C162" i="1"/>
  <c r="FW162" i="1"/>
  <c r="FO162" i="1"/>
  <c r="FF162" i="1"/>
  <c r="EO162" i="1"/>
  <c r="EP162" i="1" s="1" a="1"/>
  <c r="EP162" i="1" s="1"/>
  <c r="EF162" i="1"/>
  <c r="DX162" i="1"/>
  <c r="DO162" i="1"/>
  <c r="DG162" i="1"/>
  <c r="CX162" i="1"/>
  <c r="CG162" i="1"/>
  <c r="CH162" i="1" s="1" a="1"/>
  <c r="CH162" i="1" s="1"/>
  <c r="BX162" i="1"/>
  <c r="BP162" i="1"/>
  <c r="BG162" i="1"/>
  <c r="AY162" i="1"/>
  <c r="AP162" i="1"/>
  <c r="R162" i="1"/>
  <c r="J162" i="1"/>
  <c r="K162" i="1" s="1" a="1"/>
  <c r="K162" i="1" s="1"/>
  <c r="FV162" i="1"/>
  <c r="FN162" i="1"/>
  <c r="EW162" i="1"/>
  <c r="EN162" i="1"/>
  <c r="DW162" i="1"/>
  <c r="DN162" i="1"/>
  <c r="DF162" i="1"/>
  <c r="CO162" i="1"/>
  <c r="CF162" i="1"/>
  <c r="BO162" i="1"/>
  <c r="BF162" i="1"/>
  <c r="AX162" i="1"/>
  <c r="AG162" i="1"/>
  <c r="Y162" i="1"/>
  <c r="Z162" i="1" s="1" a="1"/>
  <c r="Z162" i="1" s="1"/>
  <c r="Q162" i="1"/>
  <c r="AU162" i="1" s="1"/>
  <c r="BY162" i="1" s="1"/>
  <c r="DC162" i="1" s="1"/>
  <c r="EG162" i="1" s="1"/>
  <c r="FK162" i="1" s="1"/>
  <c r="I162" i="1"/>
  <c r="FU162" i="1"/>
  <c r="FD162" i="1"/>
  <c r="FE162" i="1" s="1" a="1"/>
  <c r="FE162" i="1" s="1"/>
  <c r="EU162" i="1"/>
  <c r="EM162" i="1"/>
  <c r="ED162" i="1"/>
  <c r="DV162" i="1"/>
  <c r="DM162" i="1"/>
  <c r="CV162" i="1"/>
  <c r="CW162" i="1" s="1" a="1"/>
  <c r="CW162" i="1" s="1"/>
  <c r="CM162" i="1"/>
  <c r="CE162" i="1"/>
  <c r="BV162" i="1"/>
  <c r="BN162" i="1"/>
  <c r="BE162" i="1"/>
  <c r="AN162" i="1"/>
  <c r="AO162" i="1" s="1" a="1"/>
  <c r="AO162" i="1" s="1"/>
  <c r="AF162" i="1"/>
  <c r="BJ162" i="1" s="1"/>
  <c r="CN162" i="1" s="1"/>
  <c r="DR162" i="1" s="1"/>
  <c r="EV162" i="1" s="1"/>
  <c r="X162" i="1"/>
  <c r="P162" i="1"/>
  <c r="H162" i="1"/>
  <c r="FL162" i="1"/>
  <c r="FC162" i="1"/>
  <c r="EL162" i="1"/>
  <c r="EC162" i="1"/>
  <c r="DU162" i="1"/>
  <c r="DD162" i="1"/>
  <c r="CU162" i="1"/>
  <c r="CD162" i="1"/>
  <c r="BU162" i="1"/>
  <c r="BM162" i="1"/>
  <c r="AV162" i="1"/>
  <c r="AM162" i="1"/>
  <c r="AE162" i="1"/>
  <c r="W162" i="1"/>
  <c r="G162" i="1"/>
  <c r="B163" i="1"/>
  <c r="D163" i="1" s="1" a="1"/>
  <c r="D163" i="1" s="1"/>
  <c r="A162" i="1"/>
  <c r="EI163" i="1" l="1" a="1"/>
  <c r="EI163" i="1" s="1"/>
  <c r="FM163" i="1" a="1"/>
  <c r="FM163" i="1" s="1"/>
  <c r="EX163" i="1" a="1"/>
  <c r="EX163" i="1" s="1"/>
  <c r="DE163" i="1" a="1"/>
  <c r="DE163" i="1" s="1"/>
  <c r="DT163" i="1" a="1"/>
  <c r="DT163" i="1" s="1"/>
  <c r="CA163" i="1" a="1"/>
  <c r="CA163" i="1" s="1"/>
  <c r="CP163" i="1" a="1"/>
  <c r="CP163" i="1" s="1"/>
  <c r="AW163" i="1" a="1"/>
  <c r="AW163" i="1" s="1"/>
  <c r="BL163" i="1" a="1"/>
  <c r="BL163" i="1" s="1"/>
  <c r="S163" i="1" a="1"/>
  <c r="S163" i="1" s="1"/>
  <c r="AH163" i="1" a="1"/>
  <c r="AH163" i="1" s="1"/>
  <c r="GA162" i="1"/>
  <c r="GB162" i="1"/>
  <c r="GC11" i="1"/>
  <c r="L12" i="1"/>
  <c r="FX163" i="1"/>
  <c r="ET163" i="1"/>
  <c r="FI163" i="1"/>
  <c r="EE163" i="1"/>
  <c r="DA163" i="1"/>
  <c r="DP163" i="1"/>
  <c r="BW163" i="1"/>
  <c r="AS163" i="1"/>
  <c r="CL163" i="1"/>
  <c r="O163" i="1"/>
  <c r="BH163" i="1"/>
  <c r="AD163" i="1"/>
  <c r="GC162" i="1"/>
  <c r="FZ162" i="1"/>
  <c r="GD162" i="1"/>
  <c r="FY163" i="1"/>
  <c r="FQ163" i="1"/>
  <c r="FH163" i="1"/>
  <c r="EZ163" i="1"/>
  <c r="EQ163" i="1"/>
  <c r="DZ163" i="1"/>
  <c r="EA163" i="1" s="1" a="1"/>
  <c r="EA163" i="1" s="1"/>
  <c r="DQ163" i="1"/>
  <c r="DI163" i="1"/>
  <c r="CZ163" i="1"/>
  <c r="CR163" i="1"/>
  <c r="CI163" i="1"/>
  <c r="BR163" i="1"/>
  <c r="BS163" i="1" s="1" a="1"/>
  <c r="BS163" i="1" s="1"/>
  <c r="BI163" i="1"/>
  <c r="BA163" i="1"/>
  <c r="AR163" i="1"/>
  <c r="AJ163" i="1"/>
  <c r="AB163" i="1"/>
  <c r="T163" i="1"/>
  <c r="L163" i="1"/>
  <c r="FP163" i="1"/>
  <c r="FG163" i="1"/>
  <c r="EY163" i="1"/>
  <c r="EH163" i="1"/>
  <c r="DY163" i="1"/>
  <c r="DH163" i="1"/>
  <c r="CY163" i="1"/>
  <c r="CQ163" i="1"/>
  <c r="BZ163" i="1"/>
  <c r="BQ163" i="1"/>
  <c r="AZ163" i="1"/>
  <c r="AQ163" i="1"/>
  <c r="AI163" i="1"/>
  <c r="AA163" i="1"/>
  <c r="C163" i="1"/>
  <c r="FW163" i="1"/>
  <c r="FO163" i="1"/>
  <c r="FF163" i="1"/>
  <c r="EO163" i="1"/>
  <c r="EP163" i="1" s="1" a="1"/>
  <c r="EP163" i="1" s="1"/>
  <c r="EF163" i="1"/>
  <c r="DX163" i="1"/>
  <c r="DO163" i="1"/>
  <c r="DG163" i="1"/>
  <c r="CX163" i="1"/>
  <c r="CG163" i="1"/>
  <c r="CH163" i="1" s="1" a="1"/>
  <c r="CH163" i="1" s="1"/>
  <c r="BX163" i="1"/>
  <c r="BP163" i="1"/>
  <c r="BG163" i="1"/>
  <c r="AY163" i="1"/>
  <c r="AP163" i="1"/>
  <c r="R163" i="1"/>
  <c r="J163" i="1"/>
  <c r="K163" i="1" s="1" a="1"/>
  <c r="K163" i="1" s="1"/>
  <c r="FV163" i="1"/>
  <c r="FN163" i="1"/>
  <c r="EW163" i="1"/>
  <c r="EN163" i="1"/>
  <c r="DW163" i="1"/>
  <c r="DN163" i="1"/>
  <c r="DF163" i="1"/>
  <c r="CO163" i="1"/>
  <c r="CF163" i="1"/>
  <c r="BO163" i="1"/>
  <c r="BF163" i="1"/>
  <c r="AX163" i="1"/>
  <c r="AG163" i="1"/>
  <c r="Y163" i="1"/>
  <c r="Z163" i="1" s="1" a="1"/>
  <c r="Z163" i="1" s="1"/>
  <c r="Q163" i="1"/>
  <c r="AU163" i="1" s="1"/>
  <c r="BY163" i="1" s="1"/>
  <c r="DC163" i="1" s="1"/>
  <c r="EG163" i="1" s="1"/>
  <c r="FK163" i="1" s="1"/>
  <c r="I163" i="1"/>
  <c r="FU163" i="1"/>
  <c r="FD163" i="1"/>
  <c r="FE163" i="1" s="1" a="1"/>
  <c r="FE163" i="1" s="1"/>
  <c r="EU163" i="1"/>
  <c r="EM163" i="1"/>
  <c r="ED163" i="1"/>
  <c r="DV163" i="1"/>
  <c r="DM163" i="1"/>
  <c r="CV163" i="1"/>
  <c r="CW163" i="1" s="1" a="1"/>
  <c r="CW163" i="1" s="1"/>
  <c r="CM163" i="1"/>
  <c r="CE163" i="1"/>
  <c r="BV163" i="1"/>
  <c r="BN163" i="1"/>
  <c r="BE163" i="1"/>
  <c r="AN163" i="1"/>
  <c r="AO163" i="1" s="1" a="1"/>
  <c r="AO163" i="1" s="1"/>
  <c r="AF163" i="1"/>
  <c r="BJ163" i="1" s="1"/>
  <c r="CN163" i="1" s="1"/>
  <c r="DR163" i="1" s="1"/>
  <c r="EV163" i="1" s="1"/>
  <c r="X163" i="1"/>
  <c r="P163" i="1"/>
  <c r="H163" i="1"/>
  <c r="FL163" i="1"/>
  <c r="FC163" i="1"/>
  <c r="EL163" i="1"/>
  <c r="EC163" i="1"/>
  <c r="DU163" i="1"/>
  <c r="DD163" i="1"/>
  <c r="CU163" i="1"/>
  <c r="CD163" i="1"/>
  <c r="BU163" i="1"/>
  <c r="BM163" i="1"/>
  <c r="AV163" i="1"/>
  <c r="AM163" i="1"/>
  <c r="AE163" i="1"/>
  <c r="W163" i="1"/>
  <c r="G163" i="1"/>
  <c r="FS163" i="1"/>
  <c r="FT163" i="1" s="1" a="1"/>
  <c r="FT163" i="1" s="1"/>
  <c r="FJ163" i="1"/>
  <c r="FB163" i="1"/>
  <c r="ES163" i="1"/>
  <c r="EK163" i="1"/>
  <c r="EB163" i="1"/>
  <c r="DK163" i="1"/>
  <c r="DL163" i="1" s="1" a="1"/>
  <c r="DL163" i="1" s="1"/>
  <c r="DB163" i="1"/>
  <c r="CT163" i="1"/>
  <c r="CK163" i="1"/>
  <c r="CC163" i="1"/>
  <c r="BT163" i="1"/>
  <c r="BC163" i="1"/>
  <c r="BD163" i="1" s="1" a="1"/>
  <c r="BD163" i="1" s="1"/>
  <c r="AT163" i="1"/>
  <c r="AL163" i="1"/>
  <c r="V163" i="1"/>
  <c r="N163" i="1"/>
  <c r="F163" i="1"/>
  <c r="FR163" i="1"/>
  <c r="FA163" i="1"/>
  <c r="ER163" i="1"/>
  <c r="EJ163" i="1"/>
  <c r="DS163" i="1"/>
  <c r="DJ163" i="1"/>
  <c r="CS163" i="1"/>
  <c r="CJ163" i="1"/>
  <c r="CB163" i="1"/>
  <c r="BK163" i="1"/>
  <c r="BB163" i="1"/>
  <c r="AK163" i="1"/>
  <c r="AC163" i="1"/>
  <c r="U163" i="1"/>
  <c r="M163" i="1"/>
  <c r="E163" i="1"/>
  <c r="T12" i="1"/>
  <c r="U12" i="1" s="1"/>
  <c r="AD12" i="1" s="1"/>
  <c r="B164" i="1"/>
  <c r="D164" i="1" s="1" a="1"/>
  <c r="D164" i="1" s="1"/>
  <c r="A163" i="1"/>
  <c r="EI164" i="1" l="1" a="1"/>
  <c r="EI164" i="1" s="1"/>
  <c r="FM164" i="1" a="1"/>
  <c r="FM164" i="1" s="1"/>
  <c r="EX164" i="1" a="1"/>
  <c r="EX164" i="1" s="1"/>
  <c r="DE164" i="1" a="1"/>
  <c r="DE164" i="1" s="1"/>
  <c r="DT164" i="1" a="1"/>
  <c r="DT164" i="1" s="1"/>
  <c r="CA164" i="1" a="1"/>
  <c r="CA164" i="1" s="1"/>
  <c r="CP164" i="1" a="1"/>
  <c r="CP164" i="1" s="1"/>
  <c r="AW164" i="1" a="1"/>
  <c r="AW164" i="1" s="1"/>
  <c r="BL164" i="1" a="1"/>
  <c r="BL164" i="1" s="1"/>
  <c r="S164" i="1" a="1"/>
  <c r="S164" i="1" s="1"/>
  <c r="AH164" i="1" a="1"/>
  <c r="AH164" i="1" s="1"/>
  <c r="GA163" i="1"/>
  <c r="GB163" i="1"/>
  <c r="N12" i="1"/>
  <c r="M12" i="1"/>
  <c r="ET164" i="1"/>
  <c r="FI164" i="1"/>
  <c r="EE164" i="1"/>
  <c r="DA164" i="1"/>
  <c r="FX164" i="1"/>
  <c r="DP164" i="1"/>
  <c r="AS164" i="1"/>
  <c r="CL164" i="1"/>
  <c r="O164" i="1"/>
  <c r="BH164" i="1"/>
  <c r="AD164" i="1"/>
  <c r="BW164" i="1"/>
  <c r="AG12" i="1"/>
  <c r="AH12" i="1" s="1" a="1"/>
  <c r="AH12" i="1" s="1"/>
  <c r="Y12" i="1"/>
  <c r="Z12" i="1" s="1" a="1"/>
  <c r="Z12" i="1" s="1"/>
  <c r="AF12" i="1"/>
  <c r="GC163" i="1"/>
  <c r="GD163" i="1"/>
  <c r="FZ163" i="1"/>
  <c r="FW164" i="1"/>
  <c r="FO164" i="1"/>
  <c r="FF164" i="1"/>
  <c r="EO164" i="1"/>
  <c r="EP164" i="1" s="1" a="1"/>
  <c r="EP164" i="1" s="1"/>
  <c r="EF164" i="1"/>
  <c r="DX164" i="1"/>
  <c r="DO164" i="1"/>
  <c r="DG164" i="1"/>
  <c r="CX164" i="1"/>
  <c r="CG164" i="1"/>
  <c r="CH164" i="1" s="1" a="1"/>
  <c r="CH164" i="1" s="1"/>
  <c r="BX164" i="1"/>
  <c r="BP164" i="1"/>
  <c r="BG164" i="1"/>
  <c r="AY164" i="1"/>
  <c r="AP164" i="1"/>
  <c r="R164" i="1"/>
  <c r="J164" i="1"/>
  <c r="K164" i="1" s="1" a="1"/>
  <c r="K164" i="1" s="1"/>
  <c r="FV164" i="1"/>
  <c r="FN164" i="1"/>
  <c r="EW164" i="1"/>
  <c r="EN164" i="1"/>
  <c r="DW164" i="1"/>
  <c r="DN164" i="1"/>
  <c r="DF164" i="1"/>
  <c r="CO164" i="1"/>
  <c r="CF164" i="1"/>
  <c r="BO164" i="1"/>
  <c r="BF164" i="1"/>
  <c r="AX164" i="1"/>
  <c r="AG164" i="1"/>
  <c r="Y164" i="1"/>
  <c r="Z164" i="1" s="1" a="1"/>
  <c r="Z164" i="1" s="1"/>
  <c r="Q164" i="1"/>
  <c r="AU164" i="1" s="1"/>
  <c r="BY164" i="1" s="1"/>
  <c r="DC164" i="1" s="1"/>
  <c r="EG164" i="1" s="1"/>
  <c r="FK164" i="1" s="1"/>
  <c r="I164" i="1"/>
  <c r="FU164" i="1"/>
  <c r="FD164" i="1"/>
  <c r="FE164" i="1" s="1" a="1"/>
  <c r="FE164" i="1" s="1"/>
  <c r="EU164" i="1"/>
  <c r="EM164" i="1"/>
  <c r="ED164" i="1"/>
  <c r="DV164" i="1"/>
  <c r="DM164" i="1"/>
  <c r="CV164" i="1"/>
  <c r="CW164" i="1" s="1" a="1"/>
  <c r="CW164" i="1" s="1"/>
  <c r="CM164" i="1"/>
  <c r="CE164" i="1"/>
  <c r="BV164" i="1"/>
  <c r="BN164" i="1"/>
  <c r="BE164" i="1"/>
  <c r="AN164" i="1"/>
  <c r="AO164" i="1" s="1" a="1"/>
  <c r="AO164" i="1" s="1"/>
  <c r="AF164" i="1"/>
  <c r="BJ164" i="1" s="1"/>
  <c r="CN164" i="1" s="1"/>
  <c r="DR164" i="1" s="1"/>
  <c r="EV164" i="1" s="1"/>
  <c r="X164" i="1"/>
  <c r="P164" i="1"/>
  <c r="H164" i="1"/>
  <c r="FL164" i="1"/>
  <c r="FC164" i="1"/>
  <c r="EL164" i="1"/>
  <c r="EC164" i="1"/>
  <c r="DU164" i="1"/>
  <c r="DD164" i="1"/>
  <c r="CU164" i="1"/>
  <c r="CD164" i="1"/>
  <c r="BU164" i="1"/>
  <c r="BM164" i="1"/>
  <c r="AV164" i="1"/>
  <c r="AM164" i="1"/>
  <c r="AE164" i="1"/>
  <c r="W164" i="1"/>
  <c r="G164" i="1"/>
  <c r="FS164" i="1"/>
  <c r="FT164" i="1" s="1" a="1"/>
  <c r="FT164" i="1" s="1"/>
  <c r="FJ164" i="1"/>
  <c r="FB164" i="1"/>
  <c r="ES164" i="1"/>
  <c r="EK164" i="1"/>
  <c r="EB164" i="1"/>
  <c r="DK164" i="1"/>
  <c r="DL164" i="1" s="1" a="1"/>
  <c r="DL164" i="1" s="1"/>
  <c r="DB164" i="1"/>
  <c r="CT164" i="1"/>
  <c r="CK164" i="1"/>
  <c r="CC164" i="1"/>
  <c r="BT164" i="1"/>
  <c r="BC164" i="1"/>
  <c r="BD164" i="1" s="1" a="1"/>
  <c r="BD164" i="1" s="1"/>
  <c r="AT164" i="1"/>
  <c r="AL164" i="1"/>
  <c r="V164" i="1"/>
  <c r="N164" i="1"/>
  <c r="F164" i="1"/>
  <c r="FR164" i="1"/>
  <c r="FA164" i="1"/>
  <c r="ER164" i="1"/>
  <c r="EJ164" i="1"/>
  <c r="DS164" i="1"/>
  <c r="DJ164" i="1"/>
  <c r="CS164" i="1"/>
  <c r="CJ164" i="1"/>
  <c r="CB164" i="1"/>
  <c r="BK164" i="1"/>
  <c r="BB164" i="1"/>
  <c r="AK164" i="1"/>
  <c r="AC164" i="1"/>
  <c r="U164" i="1"/>
  <c r="M164" i="1"/>
  <c r="E164" i="1"/>
  <c r="FY164" i="1"/>
  <c r="FQ164" i="1"/>
  <c r="FH164" i="1"/>
  <c r="EZ164" i="1"/>
  <c r="EQ164" i="1"/>
  <c r="DZ164" i="1"/>
  <c r="EA164" i="1" s="1" a="1"/>
  <c r="EA164" i="1" s="1"/>
  <c r="DQ164" i="1"/>
  <c r="DI164" i="1"/>
  <c r="CZ164" i="1"/>
  <c r="CR164" i="1"/>
  <c r="CI164" i="1"/>
  <c r="BR164" i="1"/>
  <c r="BS164" i="1" s="1" a="1"/>
  <c r="BS164" i="1" s="1"/>
  <c r="BI164" i="1"/>
  <c r="BA164" i="1"/>
  <c r="AR164" i="1"/>
  <c r="AJ164" i="1"/>
  <c r="AB164" i="1"/>
  <c r="T164" i="1"/>
  <c r="L164" i="1"/>
  <c r="FP164" i="1"/>
  <c r="FG164" i="1"/>
  <c r="EY164" i="1"/>
  <c r="EH164" i="1"/>
  <c r="DY164" i="1"/>
  <c r="DH164" i="1"/>
  <c r="CY164" i="1"/>
  <c r="CQ164" i="1"/>
  <c r="BZ164" i="1"/>
  <c r="BQ164" i="1"/>
  <c r="AZ164" i="1"/>
  <c r="AQ164" i="1"/>
  <c r="AI164" i="1"/>
  <c r="AA164" i="1"/>
  <c r="C164" i="1"/>
  <c r="B165" i="1"/>
  <c r="D165" i="1" s="1" a="1"/>
  <c r="D165" i="1" s="1"/>
  <c r="A164" i="1"/>
  <c r="EI165" i="1" l="1" a="1"/>
  <c r="EI165" i="1" s="1"/>
  <c r="FM165" i="1" a="1"/>
  <c r="FM165" i="1" s="1"/>
  <c r="EX165" i="1" a="1"/>
  <c r="EX165" i="1" s="1"/>
  <c r="DE165" i="1" a="1"/>
  <c r="DE165" i="1" s="1"/>
  <c r="DT165" i="1" a="1"/>
  <c r="DT165" i="1" s="1"/>
  <c r="CA165" i="1" a="1"/>
  <c r="CA165" i="1" s="1"/>
  <c r="CP165" i="1" a="1"/>
  <c r="CP165" i="1" s="1"/>
  <c r="AW165" i="1" a="1"/>
  <c r="AW165" i="1" s="1"/>
  <c r="BL165" i="1" a="1"/>
  <c r="BL165" i="1" s="1"/>
  <c r="S165" i="1" a="1"/>
  <c r="S165" i="1" s="1"/>
  <c r="AH165" i="1" a="1"/>
  <c r="AH165" i="1" s="1"/>
  <c r="GA164" i="1"/>
  <c r="GB164" i="1"/>
  <c r="AA12" i="1"/>
  <c r="ET165" i="1"/>
  <c r="FI165" i="1"/>
  <c r="FX165" i="1"/>
  <c r="EE165" i="1"/>
  <c r="DA165" i="1"/>
  <c r="CL165" i="1"/>
  <c r="O165" i="1"/>
  <c r="BH165" i="1"/>
  <c r="AS165" i="1"/>
  <c r="DP165" i="1"/>
  <c r="AD165" i="1"/>
  <c r="BW165" i="1"/>
  <c r="GC164" i="1"/>
  <c r="FZ164" i="1"/>
  <c r="GD164" i="1"/>
  <c r="FU165" i="1"/>
  <c r="FD165" i="1"/>
  <c r="FE165" i="1" s="1" a="1"/>
  <c r="FE165" i="1" s="1"/>
  <c r="EU165" i="1"/>
  <c r="EM165" i="1"/>
  <c r="ED165" i="1"/>
  <c r="DV165" i="1"/>
  <c r="DM165" i="1"/>
  <c r="CV165" i="1"/>
  <c r="CW165" i="1" s="1" a="1"/>
  <c r="CW165" i="1" s="1"/>
  <c r="CM165" i="1"/>
  <c r="CE165" i="1"/>
  <c r="BV165" i="1"/>
  <c r="BN165" i="1"/>
  <c r="BE165" i="1"/>
  <c r="AN165" i="1"/>
  <c r="AO165" i="1" s="1" a="1"/>
  <c r="AO165" i="1" s="1"/>
  <c r="AF165" i="1"/>
  <c r="BJ165" i="1" s="1"/>
  <c r="CN165" i="1" s="1"/>
  <c r="DR165" i="1" s="1"/>
  <c r="EV165" i="1" s="1"/>
  <c r="X165" i="1"/>
  <c r="P165" i="1"/>
  <c r="H165" i="1"/>
  <c r="FL165" i="1"/>
  <c r="FC165" i="1"/>
  <c r="EL165" i="1"/>
  <c r="EC165" i="1"/>
  <c r="DU165" i="1"/>
  <c r="DD165" i="1"/>
  <c r="CU165" i="1"/>
  <c r="CD165" i="1"/>
  <c r="BU165" i="1"/>
  <c r="BM165" i="1"/>
  <c r="AV165" i="1"/>
  <c r="AM165" i="1"/>
  <c r="AE165" i="1"/>
  <c r="W165" i="1"/>
  <c r="G165" i="1"/>
  <c r="FS165" i="1"/>
  <c r="FT165" i="1" s="1" a="1"/>
  <c r="FT165" i="1" s="1"/>
  <c r="FJ165" i="1"/>
  <c r="FB165" i="1"/>
  <c r="ES165" i="1"/>
  <c r="EK165" i="1"/>
  <c r="EB165" i="1"/>
  <c r="DK165" i="1"/>
  <c r="DL165" i="1" s="1" a="1"/>
  <c r="DL165" i="1" s="1"/>
  <c r="DB165" i="1"/>
  <c r="CT165" i="1"/>
  <c r="CK165" i="1"/>
  <c r="CC165" i="1"/>
  <c r="BT165" i="1"/>
  <c r="BC165" i="1"/>
  <c r="BD165" i="1" s="1" a="1"/>
  <c r="BD165" i="1" s="1"/>
  <c r="AT165" i="1"/>
  <c r="AL165" i="1"/>
  <c r="V165" i="1"/>
  <c r="N165" i="1"/>
  <c r="F165" i="1"/>
  <c r="FR165" i="1"/>
  <c r="FA165" i="1"/>
  <c r="ER165" i="1"/>
  <c r="EJ165" i="1"/>
  <c r="DS165" i="1"/>
  <c r="DJ165" i="1"/>
  <c r="CS165" i="1"/>
  <c r="CJ165" i="1"/>
  <c r="CB165" i="1"/>
  <c r="BK165" i="1"/>
  <c r="BB165" i="1"/>
  <c r="AK165" i="1"/>
  <c r="AC165" i="1"/>
  <c r="U165" i="1"/>
  <c r="M165" i="1"/>
  <c r="E165" i="1"/>
  <c r="FY165" i="1"/>
  <c r="FQ165" i="1"/>
  <c r="FH165" i="1"/>
  <c r="EZ165" i="1"/>
  <c r="EQ165" i="1"/>
  <c r="DZ165" i="1"/>
  <c r="EA165" i="1" s="1" a="1"/>
  <c r="EA165" i="1" s="1"/>
  <c r="DQ165" i="1"/>
  <c r="DI165" i="1"/>
  <c r="CZ165" i="1"/>
  <c r="CR165" i="1"/>
  <c r="CI165" i="1"/>
  <c r="BR165" i="1"/>
  <c r="BS165" i="1" s="1" a="1"/>
  <c r="BS165" i="1" s="1"/>
  <c r="BI165" i="1"/>
  <c r="BA165" i="1"/>
  <c r="AR165" i="1"/>
  <c r="AJ165" i="1"/>
  <c r="AB165" i="1"/>
  <c r="T165" i="1"/>
  <c r="L165" i="1"/>
  <c r="FP165" i="1"/>
  <c r="FG165" i="1"/>
  <c r="EY165" i="1"/>
  <c r="EH165" i="1"/>
  <c r="DY165" i="1"/>
  <c r="DH165" i="1"/>
  <c r="CY165" i="1"/>
  <c r="CQ165" i="1"/>
  <c r="BZ165" i="1"/>
  <c r="BQ165" i="1"/>
  <c r="AZ165" i="1"/>
  <c r="AQ165" i="1"/>
  <c r="AI165" i="1"/>
  <c r="AA165" i="1"/>
  <c r="C165" i="1"/>
  <c r="FW165" i="1"/>
  <c r="FO165" i="1"/>
  <c r="FF165" i="1"/>
  <c r="EO165" i="1"/>
  <c r="EP165" i="1" s="1" a="1"/>
  <c r="EP165" i="1" s="1"/>
  <c r="EF165" i="1"/>
  <c r="DX165" i="1"/>
  <c r="DO165" i="1"/>
  <c r="DG165" i="1"/>
  <c r="CX165" i="1"/>
  <c r="CG165" i="1"/>
  <c r="CH165" i="1" s="1" a="1"/>
  <c r="CH165" i="1" s="1"/>
  <c r="BX165" i="1"/>
  <c r="BP165" i="1"/>
  <c r="BG165" i="1"/>
  <c r="AY165" i="1"/>
  <c r="AP165" i="1"/>
  <c r="R165" i="1"/>
  <c r="J165" i="1"/>
  <c r="K165" i="1" s="1" a="1"/>
  <c r="K165" i="1" s="1"/>
  <c r="FV165" i="1"/>
  <c r="FN165" i="1"/>
  <c r="EW165" i="1"/>
  <c r="EN165" i="1"/>
  <c r="DW165" i="1"/>
  <c r="DN165" i="1"/>
  <c r="DF165" i="1"/>
  <c r="CO165" i="1"/>
  <c r="CF165" i="1"/>
  <c r="BO165" i="1"/>
  <c r="BF165" i="1"/>
  <c r="AX165" i="1"/>
  <c r="AG165" i="1"/>
  <c r="Y165" i="1"/>
  <c r="Z165" i="1" s="1" a="1"/>
  <c r="Z165" i="1" s="1"/>
  <c r="Q165" i="1"/>
  <c r="AU165" i="1" s="1"/>
  <c r="BY165" i="1" s="1"/>
  <c r="DC165" i="1" s="1"/>
  <c r="EG165" i="1" s="1"/>
  <c r="FK165" i="1" s="1"/>
  <c r="I165" i="1"/>
  <c r="AI12" i="1"/>
  <c r="AJ12" i="1" s="1"/>
  <c r="AS12" i="1" s="1"/>
  <c r="B166" i="1"/>
  <c r="D166" i="1" s="1" a="1"/>
  <c r="D166" i="1" s="1"/>
  <c r="A165" i="1"/>
  <c r="EI166" i="1" l="1" a="1"/>
  <c r="EI166" i="1" s="1"/>
  <c r="FM166" i="1" a="1"/>
  <c r="FM166" i="1" s="1"/>
  <c r="EX166" i="1" a="1"/>
  <c r="EX166" i="1" s="1"/>
  <c r="DE166" i="1" a="1"/>
  <c r="DE166" i="1" s="1"/>
  <c r="DT166" i="1" a="1"/>
  <c r="DT166" i="1" s="1"/>
  <c r="CA166" i="1" a="1"/>
  <c r="CA166" i="1" s="1"/>
  <c r="CP166" i="1" a="1"/>
  <c r="CP166" i="1" s="1"/>
  <c r="AW166" i="1" a="1"/>
  <c r="AW166" i="1" s="1"/>
  <c r="BL166" i="1" a="1"/>
  <c r="BL166" i="1" s="1"/>
  <c r="S166" i="1" a="1"/>
  <c r="S166" i="1" s="1"/>
  <c r="AH166" i="1" a="1"/>
  <c r="AH166" i="1" s="1"/>
  <c r="GA165" i="1"/>
  <c r="GB165" i="1"/>
  <c r="AB12" i="1"/>
  <c r="AC12" i="1"/>
  <c r="FI166" i="1"/>
  <c r="FX166" i="1"/>
  <c r="ET166" i="1"/>
  <c r="DA166" i="1"/>
  <c r="DP166" i="1"/>
  <c r="EE166" i="1"/>
  <c r="O166" i="1"/>
  <c r="BH166" i="1"/>
  <c r="AD166" i="1"/>
  <c r="BW166" i="1"/>
  <c r="AS166" i="1"/>
  <c r="CL166" i="1"/>
  <c r="AV12" i="1"/>
  <c r="AW12" i="1" s="1" a="1"/>
  <c r="AW12" i="1" s="1"/>
  <c r="AN12" i="1"/>
  <c r="AO12" i="1" s="1" a="1"/>
  <c r="AO12" i="1" s="1"/>
  <c r="AU12" i="1"/>
  <c r="FZ165" i="1"/>
  <c r="GD165" i="1"/>
  <c r="GC165" i="1"/>
  <c r="FS166" i="1"/>
  <c r="FT166" i="1" s="1" a="1"/>
  <c r="FT166" i="1" s="1"/>
  <c r="FJ166" i="1"/>
  <c r="FB166" i="1"/>
  <c r="ES166" i="1"/>
  <c r="EK166" i="1"/>
  <c r="EB166" i="1"/>
  <c r="DK166" i="1"/>
  <c r="DL166" i="1" s="1" a="1"/>
  <c r="DL166" i="1" s="1"/>
  <c r="DB166" i="1"/>
  <c r="CT166" i="1"/>
  <c r="CK166" i="1"/>
  <c r="CC166" i="1"/>
  <c r="BT166" i="1"/>
  <c r="BC166" i="1"/>
  <c r="BD166" i="1" s="1" a="1"/>
  <c r="BD166" i="1" s="1"/>
  <c r="AT166" i="1"/>
  <c r="AL166" i="1"/>
  <c r="V166" i="1"/>
  <c r="N166" i="1"/>
  <c r="F166" i="1"/>
  <c r="FR166" i="1"/>
  <c r="FA166" i="1"/>
  <c r="ER166" i="1"/>
  <c r="EJ166" i="1"/>
  <c r="DS166" i="1"/>
  <c r="DJ166" i="1"/>
  <c r="CS166" i="1"/>
  <c r="CJ166" i="1"/>
  <c r="CB166" i="1"/>
  <c r="BK166" i="1"/>
  <c r="BB166" i="1"/>
  <c r="AK166" i="1"/>
  <c r="AC166" i="1"/>
  <c r="U166" i="1"/>
  <c r="M166" i="1"/>
  <c r="E166" i="1"/>
  <c r="FY166" i="1"/>
  <c r="FQ166" i="1"/>
  <c r="FH166" i="1"/>
  <c r="EZ166" i="1"/>
  <c r="EQ166" i="1"/>
  <c r="DZ166" i="1"/>
  <c r="EA166" i="1" s="1" a="1"/>
  <c r="EA166" i="1" s="1"/>
  <c r="DQ166" i="1"/>
  <c r="DI166" i="1"/>
  <c r="CZ166" i="1"/>
  <c r="CR166" i="1"/>
  <c r="CI166" i="1"/>
  <c r="BR166" i="1"/>
  <c r="BS166" i="1" s="1" a="1"/>
  <c r="BS166" i="1" s="1"/>
  <c r="BI166" i="1"/>
  <c r="BA166" i="1"/>
  <c r="AR166" i="1"/>
  <c r="AJ166" i="1"/>
  <c r="AB166" i="1"/>
  <c r="T166" i="1"/>
  <c r="L166" i="1"/>
  <c r="FP166" i="1"/>
  <c r="FG166" i="1"/>
  <c r="EY166" i="1"/>
  <c r="EH166" i="1"/>
  <c r="DY166" i="1"/>
  <c r="DH166" i="1"/>
  <c r="CY166" i="1"/>
  <c r="CQ166" i="1"/>
  <c r="BZ166" i="1"/>
  <c r="BQ166" i="1"/>
  <c r="AZ166" i="1"/>
  <c r="AQ166" i="1"/>
  <c r="AI166" i="1"/>
  <c r="AA166" i="1"/>
  <c r="C166" i="1"/>
  <c r="FW166" i="1"/>
  <c r="FO166" i="1"/>
  <c r="FF166" i="1"/>
  <c r="EO166" i="1"/>
  <c r="EP166" i="1" s="1" a="1"/>
  <c r="EP166" i="1" s="1"/>
  <c r="EF166" i="1"/>
  <c r="DX166" i="1"/>
  <c r="DO166" i="1"/>
  <c r="DG166" i="1"/>
  <c r="CX166" i="1"/>
  <c r="CG166" i="1"/>
  <c r="CH166" i="1" s="1" a="1"/>
  <c r="CH166" i="1" s="1"/>
  <c r="BX166" i="1"/>
  <c r="BP166" i="1"/>
  <c r="BG166" i="1"/>
  <c r="AY166" i="1"/>
  <c r="AP166" i="1"/>
  <c r="R166" i="1"/>
  <c r="J166" i="1"/>
  <c r="K166" i="1" s="1" a="1"/>
  <c r="K166" i="1" s="1"/>
  <c r="FV166" i="1"/>
  <c r="FN166" i="1"/>
  <c r="EW166" i="1"/>
  <c r="EN166" i="1"/>
  <c r="DW166" i="1"/>
  <c r="DN166" i="1"/>
  <c r="DF166" i="1"/>
  <c r="CO166" i="1"/>
  <c r="CF166" i="1"/>
  <c r="BO166" i="1"/>
  <c r="BF166" i="1"/>
  <c r="AX166" i="1"/>
  <c r="AG166" i="1"/>
  <c r="Y166" i="1"/>
  <c r="Z166" i="1" s="1" a="1"/>
  <c r="Z166" i="1" s="1"/>
  <c r="Q166" i="1"/>
  <c r="AU166" i="1" s="1"/>
  <c r="BY166" i="1" s="1"/>
  <c r="DC166" i="1" s="1"/>
  <c r="EG166" i="1" s="1"/>
  <c r="FK166" i="1" s="1"/>
  <c r="I166" i="1"/>
  <c r="FU166" i="1"/>
  <c r="FD166" i="1"/>
  <c r="FE166" i="1" s="1" a="1"/>
  <c r="FE166" i="1" s="1"/>
  <c r="EU166" i="1"/>
  <c r="EM166" i="1"/>
  <c r="ED166" i="1"/>
  <c r="DV166" i="1"/>
  <c r="DM166" i="1"/>
  <c r="CV166" i="1"/>
  <c r="CW166" i="1" s="1" a="1"/>
  <c r="CW166" i="1" s="1"/>
  <c r="CM166" i="1"/>
  <c r="CE166" i="1"/>
  <c r="BV166" i="1"/>
  <c r="BN166" i="1"/>
  <c r="BE166" i="1"/>
  <c r="AN166" i="1"/>
  <c r="AO166" i="1" s="1" a="1"/>
  <c r="AO166" i="1" s="1"/>
  <c r="AF166" i="1"/>
  <c r="BJ166" i="1" s="1"/>
  <c r="CN166" i="1" s="1"/>
  <c r="DR166" i="1" s="1"/>
  <c r="EV166" i="1" s="1"/>
  <c r="X166" i="1"/>
  <c r="P166" i="1"/>
  <c r="H166" i="1"/>
  <c r="FL166" i="1"/>
  <c r="FC166" i="1"/>
  <c r="EL166" i="1"/>
  <c r="EC166" i="1"/>
  <c r="DU166" i="1"/>
  <c r="DD166" i="1"/>
  <c r="CU166" i="1"/>
  <c r="CD166" i="1"/>
  <c r="BU166" i="1"/>
  <c r="BM166" i="1"/>
  <c r="AV166" i="1"/>
  <c r="AM166" i="1"/>
  <c r="AE166" i="1"/>
  <c r="W166" i="1"/>
  <c r="G166" i="1"/>
  <c r="B167" i="1"/>
  <c r="D167" i="1" s="1" a="1"/>
  <c r="D167" i="1" s="1"/>
  <c r="A166" i="1"/>
  <c r="EI167" i="1" l="1" a="1"/>
  <c r="EI167" i="1" s="1"/>
  <c r="FM167" i="1" a="1"/>
  <c r="FM167" i="1" s="1"/>
  <c r="EX167" i="1" a="1"/>
  <c r="EX167" i="1" s="1"/>
  <c r="DE167" i="1" a="1"/>
  <c r="DE167" i="1" s="1"/>
  <c r="DT167" i="1" a="1"/>
  <c r="DT167" i="1" s="1"/>
  <c r="CA167" i="1" a="1"/>
  <c r="CA167" i="1" s="1"/>
  <c r="CP167" i="1" a="1"/>
  <c r="CP167" i="1" s="1"/>
  <c r="AW167" i="1" a="1"/>
  <c r="AW167" i="1" s="1"/>
  <c r="BL167" i="1" a="1"/>
  <c r="BL167" i="1" s="1"/>
  <c r="S167" i="1" a="1"/>
  <c r="S167" i="1" s="1"/>
  <c r="AH167" i="1" a="1"/>
  <c r="AH167" i="1" s="1"/>
  <c r="GA166" i="1"/>
  <c r="GB166" i="1"/>
  <c r="FI167" i="1"/>
  <c r="FX167" i="1"/>
  <c r="ET167" i="1"/>
  <c r="DA167" i="1"/>
  <c r="DP167" i="1"/>
  <c r="EE167" i="1"/>
  <c r="BH167" i="1"/>
  <c r="O167" i="1"/>
  <c r="AD167" i="1"/>
  <c r="BW167" i="1"/>
  <c r="AS167" i="1"/>
  <c r="CL167" i="1"/>
  <c r="AP12" i="1"/>
  <c r="FY167" i="1"/>
  <c r="FQ167" i="1"/>
  <c r="FH167" i="1"/>
  <c r="EZ167" i="1"/>
  <c r="EQ167" i="1"/>
  <c r="DZ167" i="1"/>
  <c r="EA167" i="1" s="1" a="1"/>
  <c r="EA167" i="1" s="1"/>
  <c r="DQ167" i="1"/>
  <c r="DI167" i="1"/>
  <c r="CZ167" i="1"/>
  <c r="CR167" i="1"/>
  <c r="CI167" i="1"/>
  <c r="BR167" i="1"/>
  <c r="BS167" i="1" s="1" a="1"/>
  <c r="BS167" i="1" s="1"/>
  <c r="BI167" i="1"/>
  <c r="BA167" i="1"/>
  <c r="AR167" i="1"/>
  <c r="AJ167" i="1"/>
  <c r="AB167" i="1"/>
  <c r="T167" i="1"/>
  <c r="L167" i="1"/>
  <c r="FP167" i="1"/>
  <c r="FG167" i="1"/>
  <c r="EY167" i="1"/>
  <c r="EH167" i="1"/>
  <c r="DY167" i="1"/>
  <c r="DH167" i="1"/>
  <c r="CY167" i="1"/>
  <c r="CQ167" i="1"/>
  <c r="BZ167" i="1"/>
  <c r="BQ167" i="1"/>
  <c r="AZ167" i="1"/>
  <c r="AQ167" i="1"/>
  <c r="AI167" i="1"/>
  <c r="AA167" i="1"/>
  <c r="C167" i="1"/>
  <c r="FW167" i="1"/>
  <c r="FO167" i="1"/>
  <c r="FF167" i="1"/>
  <c r="EO167" i="1"/>
  <c r="EP167" i="1" s="1" a="1"/>
  <c r="EP167" i="1" s="1"/>
  <c r="EF167" i="1"/>
  <c r="DX167" i="1"/>
  <c r="DO167" i="1"/>
  <c r="DG167" i="1"/>
  <c r="CX167" i="1"/>
  <c r="CG167" i="1"/>
  <c r="CH167" i="1" s="1" a="1"/>
  <c r="CH167" i="1" s="1"/>
  <c r="BX167" i="1"/>
  <c r="BP167" i="1"/>
  <c r="BG167" i="1"/>
  <c r="AY167" i="1"/>
  <c r="AP167" i="1"/>
  <c r="R167" i="1"/>
  <c r="J167" i="1"/>
  <c r="K167" i="1" s="1" a="1"/>
  <c r="K167" i="1" s="1"/>
  <c r="FV167" i="1"/>
  <c r="FN167" i="1"/>
  <c r="EW167" i="1"/>
  <c r="EN167" i="1"/>
  <c r="DW167" i="1"/>
  <c r="DN167" i="1"/>
  <c r="DF167" i="1"/>
  <c r="CO167" i="1"/>
  <c r="CF167" i="1"/>
  <c r="BO167" i="1"/>
  <c r="BF167" i="1"/>
  <c r="AX167" i="1"/>
  <c r="AG167" i="1"/>
  <c r="Y167" i="1"/>
  <c r="Z167" i="1" s="1" a="1"/>
  <c r="Z167" i="1" s="1"/>
  <c r="Q167" i="1"/>
  <c r="AU167" i="1" s="1"/>
  <c r="BY167" i="1" s="1"/>
  <c r="DC167" i="1" s="1"/>
  <c r="EG167" i="1" s="1"/>
  <c r="FK167" i="1" s="1"/>
  <c r="I167" i="1"/>
  <c r="FU167" i="1"/>
  <c r="FD167" i="1"/>
  <c r="FE167" i="1" s="1" a="1"/>
  <c r="FE167" i="1" s="1"/>
  <c r="EU167" i="1"/>
  <c r="EM167" i="1"/>
  <c r="ED167" i="1"/>
  <c r="DV167" i="1"/>
  <c r="DM167" i="1"/>
  <c r="CV167" i="1"/>
  <c r="CW167" i="1" s="1" a="1"/>
  <c r="CW167" i="1" s="1"/>
  <c r="CM167" i="1"/>
  <c r="CE167" i="1"/>
  <c r="BV167" i="1"/>
  <c r="BN167" i="1"/>
  <c r="BE167" i="1"/>
  <c r="AN167" i="1"/>
  <c r="AO167" i="1" s="1" a="1"/>
  <c r="AO167" i="1" s="1"/>
  <c r="AF167" i="1"/>
  <c r="BJ167" i="1" s="1"/>
  <c r="CN167" i="1" s="1"/>
  <c r="DR167" i="1" s="1"/>
  <c r="EV167" i="1" s="1"/>
  <c r="X167" i="1"/>
  <c r="P167" i="1"/>
  <c r="H167" i="1"/>
  <c r="FL167" i="1"/>
  <c r="FC167" i="1"/>
  <c r="EL167" i="1"/>
  <c r="EC167" i="1"/>
  <c r="DU167" i="1"/>
  <c r="DD167" i="1"/>
  <c r="CU167" i="1"/>
  <c r="CD167" i="1"/>
  <c r="BU167" i="1"/>
  <c r="BM167" i="1"/>
  <c r="AV167" i="1"/>
  <c r="AM167" i="1"/>
  <c r="AE167" i="1"/>
  <c r="W167" i="1"/>
  <c r="G167" i="1"/>
  <c r="FS167" i="1"/>
  <c r="FT167" i="1" s="1" a="1"/>
  <c r="FT167" i="1" s="1"/>
  <c r="FJ167" i="1"/>
  <c r="FB167" i="1"/>
  <c r="ES167" i="1"/>
  <c r="EK167" i="1"/>
  <c r="EB167" i="1"/>
  <c r="DK167" i="1"/>
  <c r="DL167" i="1" s="1" a="1"/>
  <c r="DL167" i="1" s="1"/>
  <c r="DB167" i="1"/>
  <c r="CT167" i="1"/>
  <c r="CK167" i="1"/>
  <c r="CC167" i="1"/>
  <c r="BT167" i="1"/>
  <c r="BC167" i="1"/>
  <c r="BD167" i="1" s="1" a="1"/>
  <c r="BD167" i="1" s="1"/>
  <c r="AT167" i="1"/>
  <c r="AL167" i="1"/>
  <c r="V167" i="1"/>
  <c r="N167" i="1"/>
  <c r="F167" i="1"/>
  <c r="FR167" i="1"/>
  <c r="FA167" i="1"/>
  <c r="ER167" i="1"/>
  <c r="EJ167" i="1"/>
  <c r="DS167" i="1"/>
  <c r="DJ167" i="1"/>
  <c r="CS167" i="1"/>
  <c r="CJ167" i="1"/>
  <c r="CB167" i="1"/>
  <c r="BK167" i="1"/>
  <c r="BB167" i="1"/>
  <c r="AK167" i="1"/>
  <c r="AC167" i="1"/>
  <c r="U167" i="1"/>
  <c r="M167" i="1"/>
  <c r="E167" i="1"/>
  <c r="GC166" i="1"/>
  <c r="FZ166" i="1"/>
  <c r="GD166" i="1"/>
  <c r="AX12" i="1"/>
  <c r="AY12" i="1" s="1"/>
  <c r="BH12" i="1" s="1"/>
  <c r="B168" i="1"/>
  <c r="D168" i="1" s="1" a="1"/>
  <c r="D168" i="1" s="1"/>
  <c r="A167" i="1"/>
  <c r="EI168" i="1" l="1" a="1"/>
  <c r="EI168" i="1" s="1"/>
  <c r="FM168" i="1" a="1"/>
  <c r="FM168" i="1" s="1"/>
  <c r="EX168" i="1" a="1"/>
  <c r="EX168" i="1" s="1"/>
  <c r="DE168" i="1" a="1"/>
  <c r="DE168" i="1" s="1"/>
  <c r="DT168" i="1" a="1"/>
  <c r="DT168" i="1" s="1"/>
  <c r="CA168" i="1" a="1"/>
  <c r="CA168" i="1" s="1"/>
  <c r="CP168" i="1" a="1"/>
  <c r="CP168" i="1" s="1"/>
  <c r="AW168" i="1" a="1"/>
  <c r="AW168" i="1" s="1"/>
  <c r="BL168" i="1" a="1"/>
  <c r="BL168" i="1" s="1"/>
  <c r="S168" i="1" a="1"/>
  <c r="S168" i="1" s="1"/>
  <c r="AH168" i="1" a="1"/>
  <c r="AH168" i="1" s="1"/>
  <c r="GA167" i="1"/>
  <c r="GB167" i="1"/>
  <c r="AQ12" i="1"/>
  <c r="AR12" i="1"/>
  <c r="FI168" i="1"/>
  <c r="FX168" i="1"/>
  <c r="ET168" i="1"/>
  <c r="DP168" i="1"/>
  <c r="DA168" i="1"/>
  <c r="AD168" i="1"/>
  <c r="BW168" i="1"/>
  <c r="AS168" i="1"/>
  <c r="EE168" i="1"/>
  <c r="CL168" i="1"/>
  <c r="O168" i="1"/>
  <c r="BH168" i="1"/>
  <c r="BK12" i="1"/>
  <c r="BL12" i="1" s="1" a="1"/>
  <c r="BL12" i="1" s="1"/>
  <c r="BC12" i="1"/>
  <c r="BD12" i="1" s="1" a="1"/>
  <c r="BD12" i="1" s="1"/>
  <c r="BJ12" i="1"/>
  <c r="FZ167" i="1"/>
  <c r="GD167" i="1"/>
  <c r="GC167" i="1"/>
  <c r="FW168" i="1"/>
  <c r="FO168" i="1"/>
  <c r="FF168" i="1"/>
  <c r="EO168" i="1"/>
  <c r="EP168" i="1" s="1" a="1"/>
  <c r="EP168" i="1" s="1"/>
  <c r="EF168" i="1"/>
  <c r="DX168" i="1"/>
  <c r="DO168" i="1"/>
  <c r="DG168" i="1"/>
  <c r="CX168" i="1"/>
  <c r="CG168" i="1"/>
  <c r="CH168" i="1" s="1" a="1"/>
  <c r="CH168" i="1" s="1"/>
  <c r="BX168" i="1"/>
  <c r="BP168" i="1"/>
  <c r="BG168" i="1"/>
  <c r="AY168" i="1"/>
  <c r="AP168" i="1"/>
  <c r="R168" i="1"/>
  <c r="J168" i="1"/>
  <c r="K168" i="1" s="1" a="1"/>
  <c r="K168" i="1" s="1"/>
  <c r="FV168" i="1"/>
  <c r="FN168" i="1"/>
  <c r="EW168" i="1"/>
  <c r="EN168" i="1"/>
  <c r="DW168" i="1"/>
  <c r="DN168" i="1"/>
  <c r="DF168" i="1"/>
  <c r="CO168" i="1"/>
  <c r="CF168" i="1"/>
  <c r="BO168" i="1"/>
  <c r="BF168" i="1"/>
  <c r="AX168" i="1"/>
  <c r="AG168" i="1"/>
  <c r="Y168" i="1"/>
  <c r="Z168" i="1" s="1" a="1"/>
  <c r="Z168" i="1" s="1"/>
  <c r="Q168" i="1"/>
  <c r="AU168" i="1" s="1"/>
  <c r="BY168" i="1" s="1"/>
  <c r="DC168" i="1" s="1"/>
  <c r="EG168" i="1" s="1"/>
  <c r="FK168" i="1" s="1"/>
  <c r="I168" i="1"/>
  <c r="FU168" i="1"/>
  <c r="FD168" i="1"/>
  <c r="FE168" i="1" s="1" a="1"/>
  <c r="FE168" i="1" s="1"/>
  <c r="EU168" i="1"/>
  <c r="EM168" i="1"/>
  <c r="ED168" i="1"/>
  <c r="DV168" i="1"/>
  <c r="DM168" i="1"/>
  <c r="CV168" i="1"/>
  <c r="CW168" i="1" s="1" a="1"/>
  <c r="CW168" i="1" s="1"/>
  <c r="CM168" i="1"/>
  <c r="CE168" i="1"/>
  <c r="BV168" i="1"/>
  <c r="BN168" i="1"/>
  <c r="BE168" i="1"/>
  <c r="AN168" i="1"/>
  <c r="AO168" i="1" s="1" a="1"/>
  <c r="AO168" i="1" s="1"/>
  <c r="AF168" i="1"/>
  <c r="BJ168" i="1" s="1"/>
  <c r="CN168" i="1" s="1"/>
  <c r="DR168" i="1" s="1"/>
  <c r="EV168" i="1" s="1"/>
  <c r="X168" i="1"/>
  <c r="P168" i="1"/>
  <c r="H168" i="1"/>
  <c r="FL168" i="1"/>
  <c r="FC168" i="1"/>
  <c r="EL168" i="1"/>
  <c r="EC168" i="1"/>
  <c r="DU168" i="1"/>
  <c r="DD168" i="1"/>
  <c r="CU168" i="1"/>
  <c r="CD168" i="1"/>
  <c r="BU168" i="1"/>
  <c r="BM168" i="1"/>
  <c r="AV168" i="1"/>
  <c r="AM168" i="1"/>
  <c r="AE168" i="1"/>
  <c r="W168" i="1"/>
  <c r="G168" i="1"/>
  <c r="FS168" i="1"/>
  <c r="FT168" i="1" s="1" a="1"/>
  <c r="FT168" i="1" s="1"/>
  <c r="FJ168" i="1"/>
  <c r="FB168" i="1"/>
  <c r="ES168" i="1"/>
  <c r="EK168" i="1"/>
  <c r="EB168" i="1"/>
  <c r="DK168" i="1"/>
  <c r="DL168" i="1" s="1" a="1"/>
  <c r="DL168" i="1" s="1"/>
  <c r="DB168" i="1"/>
  <c r="CT168" i="1"/>
  <c r="CK168" i="1"/>
  <c r="CC168" i="1"/>
  <c r="BT168" i="1"/>
  <c r="BC168" i="1"/>
  <c r="BD168" i="1" s="1" a="1"/>
  <c r="BD168" i="1" s="1"/>
  <c r="AT168" i="1"/>
  <c r="AL168" i="1"/>
  <c r="V168" i="1"/>
  <c r="N168" i="1"/>
  <c r="F168" i="1"/>
  <c r="FR168" i="1"/>
  <c r="FA168" i="1"/>
  <c r="ER168" i="1"/>
  <c r="EJ168" i="1"/>
  <c r="DS168" i="1"/>
  <c r="DJ168" i="1"/>
  <c r="CS168" i="1"/>
  <c r="CJ168" i="1"/>
  <c r="CB168" i="1"/>
  <c r="BK168" i="1"/>
  <c r="BB168" i="1"/>
  <c r="AK168" i="1"/>
  <c r="AC168" i="1"/>
  <c r="U168" i="1"/>
  <c r="M168" i="1"/>
  <c r="E168" i="1"/>
  <c r="FY168" i="1"/>
  <c r="FQ168" i="1"/>
  <c r="FH168" i="1"/>
  <c r="EZ168" i="1"/>
  <c r="EQ168" i="1"/>
  <c r="DZ168" i="1"/>
  <c r="EA168" i="1" s="1" a="1"/>
  <c r="EA168" i="1" s="1"/>
  <c r="DQ168" i="1"/>
  <c r="DI168" i="1"/>
  <c r="CZ168" i="1"/>
  <c r="CR168" i="1"/>
  <c r="CI168" i="1"/>
  <c r="BR168" i="1"/>
  <c r="BS168" i="1" s="1" a="1"/>
  <c r="BS168" i="1" s="1"/>
  <c r="BI168" i="1"/>
  <c r="BA168" i="1"/>
  <c r="AR168" i="1"/>
  <c r="AJ168" i="1"/>
  <c r="AB168" i="1"/>
  <c r="T168" i="1"/>
  <c r="L168" i="1"/>
  <c r="FP168" i="1"/>
  <c r="FG168" i="1"/>
  <c r="EY168" i="1"/>
  <c r="EH168" i="1"/>
  <c r="DY168" i="1"/>
  <c r="DH168" i="1"/>
  <c r="CY168" i="1"/>
  <c r="CQ168" i="1"/>
  <c r="BZ168" i="1"/>
  <c r="BQ168" i="1"/>
  <c r="AZ168" i="1"/>
  <c r="AQ168" i="1"/>
  <c r="AI168" i="1"/>
  <c r="AA168" i="1"/>
  <c r="C168" i="1"/>
  <c r="B169" i="1"/>
  <c r="D169" i="1" s="1" a="1"/>
  <c r="D169" i="1" s="1"/>
  <c r="A168" i="1"/>
  <c r="EI169" i="1" l="1" a="1"/>
  <c r="EI169" i="1" s="1"/>
  <c r="FM169" i="1" a="1"/>
  <c r="FM169" i="1" s="1"/>
  <c r="EX169" i="1" a="1"/>
  <c r="EX169" i="1" s="1"/>
  <c r="DE169" i="1" a="1"/>
  <c r="DE169" i="1" s="1"/>
  <c r="DT169" i="1" a="1"/>
  <c r="DT169" i="1" s="1"/>
  <c r="CA169" i="1" a="1"/>
  <c r="CA169" i="1" s="1"/>
  <c r="CP169" i="1" a="1"/>
  <c r="CP169" i="1" s="1"/>
  <c r="AW169" i="1" a="1"/>
  <c r="AW169" i="1" s="1"/>
  <c r="BL169" i="1" a="1"/>
  <c r="BL169" i="1" s="1"/>
  <c r="S169" i="1" a="1"/>
  <c r="S169" i="1" s="1"/>
  <c r="AH169" i="1" a="1"/>
  <c r="AH169" i="1" s="1"/>
  <c r="GA168" i="1"/>
  <c r="GB168" i="1"/>
  <c r="BE12" i="1"/>
  <c r="FX169" i="1"/>
  <c r="ET169" i="1"/>
  <c r="DP169" i="1"/>
  <c r="FI169" i="1"/>
  <c r="EE169" i="1"/>
  <c r="DA169" i="1"/>
  <c r="AD169" i="1"/>
  <c r="BW169" i="1"/>
  <c r="AS169" i="1"/>
  <c r="CL169" i="1"/>
  <c r="O169" i="1"/>
  <c r="BH169" i="1"/>
  <c r="FZ168" i="1"/>
  <c r="GD168" i="1"/>
  <c r="GC168" i="1"/>
  <c r="BM12" i="1"/>
  <c r="BN12" i="1" s="1"/>
  <c r="BW12" i="1" s="1"/>
  <c r="FU169" i="1"/>
  <c r="FD169" i="1"/>
  <c r="FE169" i="1" s="1" a="1"/>
  <c r="FE169" i="1" s="1"/>
  <c r="EU169" i="1"/>
  <c r="EM169" i="1"/>
  <c r="ED169" i="1"/>
  <c r="DV169" i="1"/>
  <c r="DM169" i="1"/>
  <c r="CV169" i="1"/>
  <c r="CW169" i="1" s="1" a="1"/>
  <c r="CW169" i="1" s="1"/>
  <c r="CM169" i="1"/>
  <c r="CE169" i="1"/>
  <c r="BV169" i="1"/>
  <c r="BN169" i="1"/>
  <c r="BE169" i="1"/>
  <c r="AN169" i="1"/>
  <c r="AO169" i="1" s="1" a="1"/>
  <c r="AO169" i="1" s="1"/>
  <c r="AF169" i="1"/>
  <c r="BJ169" i="1" s="1"/>
  <c r="CN169" i="1" s="1"/>
  <c r="DR169" i="1" s="1"/>
  <c r="EV169" i="1" s="1"/>
  <c r="X169" i="1"/>
  <c r="P169" i="1"/>
  <c r="H169" i="1"/>
  <c r="FL169" i="1"/>
  <c r="FC169" i="1"/>
  <c r="EL169" i="1"/>
  <c r="EC169" i="1"/>
  <c r="DU169" i="1"/>
  <c r="DD169" i="1"/>
  <c r="CU169" i="1"/>
  <c r="CD169" i="1"/>
  <c r="BU169" i="1"/>
  <c r="BM169" i="1"/>
  <c r="AV169" i="1"/>
  <c r="AM169" i="1"/>
  <c r="AE169" i="1"/>
  <c r="W169" i="1"/>
  <c r="G169" i="1"/>
  <c r="FS169" i="1"/>
  <c r="FT169" i="1" s="1" a="1"/>
  <c r="FT169" i="1" s="1"/>
  <c r="FJ169" i="1"/>
  <c r="FB169" i="1"/>
  <c r="ES169" i="1"/>
  <c r="EK169" i="1"/>
  <c r="EB169" i="1"/>
  <c r="DK169" i="1"/>
  <c r="DL169" i="1" s="1" a="1"/>
  <c r="DL169" i="1" s="1"/>
  <c r="DB169" i="1"/>
  <c r="CT169" i="1"/>
  <c r="CK169" i="1"/>
  <c r="CC169" i="1"/>
  <c r="BT169" i="1"/>
  <c r="BC169" i="1"/>
  <c r="BD169" i="1" s="1" a="1"/>
  <c r="BD169" i="1" s="1"/>
  <c r="AT169" i="1"/>
  <c r="AL169" i="1"/>
  <c r="V169" i="1"/>
  <c r="N169" i="1"/>
  <c r="F169" i="1"/>
  <c r="FR169" i="1"/>
  <c r="FA169" i="1"/>
  <c r="ER169" i="1"/>
  <c r="EJ169" i="1"/>
  <c r="DS169" i="1"/>
  <c r="DJ169" i="1"/>
  <c r="CS169" i="1"/>
  <c r="CJ169" i="1"/>
  <c r="CB169" i="1"/>
  <c r="BK169" i="1"/>
  <c r="BB169" i="1"/>
  <c r="AK169" i="1"/>
  <c r="AC169" i="1"/>
  <c r="U169" i="1"/>
  <c r="M169" i="1"/>
  <c r="E169" i="1"/>
  <c r="FY169" i="1"/>
  <c r="FQ169" i="1"/>
  <c r="FH169" i="1"/>
  <c r="EZ169" i="1"/>
  <c r="EQ169" i="1"/>
  <c r="DZ169" i="1"/>
  <c r="EA169" i="1" s="1" a="1"/>
  <c r="EA169" i="1" s="1"/>
  <c r="DQ169" i="1"/>
  <c r="DI169" i="1"/>
  <c r="CZ169" i="1"/>
  <c r="CR169" i="1"/>
  <c r="CI169" i="1"/>
  <c r="BR169" i="1"/>
  <c r="BS169" i="1" s="1" a="1"/>
  <c r="BS169" i="1" s="1"/>
  <c r="BI169" i="1"/>
  <c r="BA169" i="1"/>
  <c r="AR169" i="1"/>
  <c r="AJ169" i="1"/>
  <c r="AB169" i="1"/>
  <c r="T169" i="1"/>
  <c r="L169" i="1"/>
  <c r="FP169" i="1"/>
  <c r="FG169" i="1"/>
  <c r="EY169" i="1"/>
  <c r="EH169" i="1"/>
  <c r="DY169" i="1"/>
  <c r="DH169" i="1"/>
  <c r="CY169" i="1"/>
  <c r="CQ169" i="1"/>
  <c r="BZ169" i="1"/>
  <c r="BQ169" i="1"/>
  <c r="AZ169" i="1"/>
  <c r="AQ169" i="1"/>
  <c r="AI169" i="1"/>
  <c r="AA169" i="1"/>
  <c r="C169" i="1"/>
  <c r="FW169" i="1"/>
  <c r="FO169" i="1"/>
  <c r="FF169" i="1"/>
  <c r="EO169" i="1"/>
  <c r="EP169" i="1" s="1" a="1"/>
  <c r="EP169" i="1" s="1"/>
  <c r="EF169" i="1"/>
  <c r="DX169" i="1"/>
  <c r="DO169" i="1"/>
  <c r="DG169" i="1"/>
  <c r="CX169" i="1"/>
  <c r="CG169" i="1"/>
  <c r="CH169" i="1" s="1" a="1"/>
  <c r="CH169" i="1" s="1"/>
  <c r="BX169" i="1"/>
  <c r="BP169" i="1"/>
  <c r="BG169" i="1"/>
  <c r="AY169" i="1"/>
  <c r="AP169" i="1"/>
  <c r="R169" i="1"/>
  <c r="J169" i="1"/>
  <c r="K169" i="1" s="1" a="1"/>
  <c r="K169" i="1" s="1"/>
  <c r="FV169" i="1"/>
  <c r="FN169" i="1"/>
  <c r="EW169" i="1"/>
  <c r="EN169" i="1"/>
  <c r="DW169" i="1"/>
  <c r="DN169" i="1"/>
  <c r="DF169" i="1"/>
  <c r="CO169" i="1"/>
  <c r="CF169" i="1"/>
  <c r="BO169" i="1"/>
  <c r="BF169" i="1"/>
  <c r="AX169" i="1"/>
  <c r="AG169" i="1"/>
  <c r="Y169" i="1"/>
  <c r="Z169" i="1" s="1" a="1"/>
  <c r="Z169" i="1" s="1"/>
  <c r="Q169" i="1"/>
  <c r="AU169" i="1" s="1"/>
  <c r="BY169" i="1" s="1"/>
  <c r="DC169" i="1" s="1"/>
  <c r="EG169" i="1" s="1"/>
  <c r="FK169" i="1" s="1"/>
  <c r="I169" i="1"/>
  <c r="B170" i="1"/>
  <c r="D170" i="1" s="1" a="1"/>
  <c r="D170" i="1" s="1"/>
  <c r="A169" i="1"/>
  <c r="EI170" i="1" l="1" a="1"/>
  <c r="EI170" i="1" s="1"/>
  <c r="FM170" i="1" a="1"/>
  <c r="FM170" i="1" s="1"/>
  <c r="EX170" i="1" a="1"/>
  <c r="EX170" i="1" s="1"/>
  <c r="DE170" i="1" a="1"/>
  <c r="DE170" i="1" s="1"/>
  <c r="DT170" i="1" a="1"/>
  <c r="DT170" i="1" s="1"/>
  <c r="CA170" i="1" a="1"/>
  <c r="CA170" i="1" s="1"/>
  <c r="CP170" i="1" a="1"/>
  <c r="CP170" i="1" s="1"/>
  <c r="AW170" i="1" a="1"/>
  <c r="AW170" i="1" s="1"/>
  <c r="BL170" i="1" a="1"/>
  <c r="BL170" i="1" s="1"/>
  <c r="S170" i="1" a="1"/>
  <c r="S170" i="1" s="1"/>
  <c r="AH170" i="1" a="1"/>
  <c r="AH170" i="1" s="1"/>
  <c r="GA169" i="1"/>
  <c r="GB169" i="1"/>
  <c r="BG12" i="1"/>
  <c r="BF12" i="1"/>
  <c r="FX170" i="1"/>
  <c r="ET170" i="1"/>
  <c r="FI170" i="1"/>
  <c r="DP170" i="1"/>
  <c r="EE170" i="1"/>
  <c r="BW170" i="1"/>
  <c r="AD170" i="1"/>
  <c r="DA170" i="1"/>
  <c r="AS170" i="1"/>
  <c r="CL170" i="1"/>
  <c r="O170" i="1"/>
  <c r="BH170" i="1"/>
  <c r="BR12" i="1"/>
  <c r="BS12" i="1" s="1" a="1"/>
  <c r="BS12" i="1" s="1"/>
  <c r="BZ12" i="1"/>
  <c r="CA12" i="1" s="1" a="1"/>
  <c r="CA12" i="1" s="1"/>
  <c r="BY12" i="1"/>
  <c r="FS170" i="1"/>
  <c r="FT170" i="1" s="1" a="1"/>
  <c r="FT170" i="1" s="1"/>
  <c r="FJ170" i="1"/>
  <c r="FB170" i="1"/>
  <c r="ES170" i="1"/>
  <c r="EK170" i="1"/>
  <c r="EB170" i="1"/>
  <c r="DK170" i="1"/>
  <c r="DL170" i="1" s="1" a="1"/>
  <c r="DL170" i="1" s="1"/>
  <c r="DB170" i="1"/>
  <c r="CT170" i="1"/>
  <c r="CK170" i="1"/>
  <c r="CC170" i="1"/>
  <c r="BT170" i="1"/>
  <c r="BC170" i="1"/>
  <c r="BD170" i="1" s="1" a="1"/>
  <c r="BD170" i="1" s="1"/>
  <c r="AT170" i="1"/>
  <c r="AL170" i="1"/>
  <c r="V170" i="1"/>
  <c r="N170" i="1"/>
  <c r="F170" i="1"/>
  <c r="FR170" i="1"/>
  <c r="FA170" i="1"/>
  <c r="ER170" i="1"/>
  <c r="EJ170" i="1"/>
  <c r="DS170" i="1"/>
  <c r="DJ170" i="1"/>
  <c r="CS170" i="1"/>
  <c r="CJ170" i="1"/>
  <c r="CB170" i="1"/>
  <c r="BK170" i="1"/>
  <c r="BB170" i="1"/>
  <c r="AK170" i="1"/>
  <c r="AC170" i="1"/>
  <c r="U170" i="1"/>
  <c r="M170" i="1"/>
  <c r="E170" i="1"/>
  <c r="FY170" i="1"/>
  <c r="FQ170" i="1"/>
  <c r="FH170" i="1"/>
  <c r="EZ170" i="1"/>
  <c r="EQ170" i="1"/>
  <c r="DZ170" i="1"/>
  <c r="EA170" i="1" s="1" a="1"/>
  <c r="EA170" i="1" s="1"/>
  <c r="DQ170" i="1"/>
  <c r="DI170" i="1"/>
  <c r="CZ170" i="1"/>
  <c r="CR170" i="1"/>
  <c r="CI170" i="1"/>
  <c r="BR170" i="1"/>
  <c r="BS170" i="1" s="1" a="1"/>
  <c r="BS170" i="1" s="1"/>
  <c r="BI170" i="1"/>
  <c r="BA170" i="1"/>
  <c r="AR170" i="1"/>
  <c r="AJ170" i="1"/>
  <c r="AB170" i="1"/>
  <c r="T170" i="1"/>
  <c r="L170" i="1"/>
  <c r="FP170" i="1"/>
  <c r="FG170" i="1"/>
  <c r="EY170" i="1"/>
  <c r="EH170" i="1"/>
  <c r="DY170" i="1"/>
  <c r="DH170" i="1"/>
  <c r="CY170" i="1"/>
  <c r="CQ170" i="1"/>
  <c r="BZ170" i="1"/>
  <c r="BQ170" i="1"/>
  <c r="AZ170" i="1"/>
  <c r="AQ170" i="1"/>
  <c r="AI170" i="1"/>
  <c r="AA170" i="1"/>
  <c r="C170" i="1"/>
  <c r="FW170" i="1"/>
  <c r="FO170" i="1"/>
  <c r="FF170" i="1"/>
  <c r="EO170" i="1"/>
  <c r="EP170" i="1" s="1" a="1"/>
  <c r="EP170" i="1" s="1"/>
  <c r="EF170" i="1"/>
  <c r="DX170" i="1"/>
  <c r="DO170" i="1"/>
  <c r="DG170" i="1"/>
  <c r="CX170" i="1"/>
  <c r="CG170" i="1"/>
  <c r="CH170" i="1" s="1" a="1"/>
  <c r="CH170" i="1" s="1"/>
  <c r="BX170" i="1"/>
  <c r="BP170" i="1"/>
  <c r="BG170" i="1"/>
  <c r="AY170" i="1"/>
  <c r="AP170" i="1"/>
  <c r="R170" i="1"/>
  <c r="J170" i="1"/>
  <c r="K170" i="1" s="1" a="1"/>
  <c r="K170" i="1" s="1"/>
  <c r="FV170" i="1"/>
  <c r="FN170" i="1"/>
  <c r="EW170" i="1"/>
  <c r="EN170" i="1"/>
  <c r="DW170" i="1"/>
  <c r="DN170" i="1"/>
  <c r="DF170" i="1"/>
  <c r="CO170" i="1"/>
  <c r="CF170" i="1"/>
  <c r="BO170" i="1"/>
  <c r="BF170" i="1"/>
  <c r="AX170" i="1"/>
  <c r="AG170" i="1"/>
  <c r="Y170" i="1"/>
  <c r="Z170" i="1" s="1" a="1"/>
  <c r="Z170" i="1" s="1"/>
  <c r="Q170" i="1"/>
  <c r="AU170" i="1" s="1"/>
  <c r="BY170" i="1" s="1"/>
  <c r="DC170" i="1" s="1"/>
  <c r="EG170" i="1" s="1"/>
  <c r="FK170" i="1" s="1"/>
  <c r="I170" i="1"/>
  <c r="FU170" i="1"/>
  <c r="FD170" i="1"/>
  <c r="FE170" i="1" s="1" a="1"/>
  <c r="FE170" i="1" s="1"/>
  <c r="EU170" i="1"/>
  <c r="EM170" i="1"/>
  <c r="ED170" i="1"/>
  <c r="DV170" i="1"/>
  <c r="DM170" i="1"/>
  <c r="CV170" i="1"/>
  <c r="CW170" i="1" s="1" a="1"/>
  <c r="CW170" i="1" s="1"/>
  <c r="CM170" i="1"/>
  <c r="CE170" i="1"/>
  <c r="BV170" i="1"/>
  <c r="BN170" i="1"/>
  <c r="BE170" i="1"/>
  <c r="AN170" i="1"/>
  <c r="AO170" i="1" s="1" a="1"/>
  <c r="AO170" i="1" s="1"/>
  <c r="AF170" i="1"/>
  <c r="BJ170" i="1" s="1"/>
  <c r="CN170" i="1" s="1"/>
  <c r="DR170" i="1" s="1"/>
  <c r="EV170" i="1" s="1"/>
  <c r="X170" i="1"/>
  <c r="P170" i="1"/>
  <c r="H170" i="1"/>
  <c r="FL170" i="1"/>
  <c r="FC170" i="1"/>
  <c r="EL170" i="1"/>
  <c r="EC170" i="1"/>
  <c r="DU170" i="1"/>
  <c r="DD170" i="1"/>
  <c r="CU170" i="1"/>
  <c r="CD170" i="1"/>
  <c r="BU170" i="1"/>
  <c r="BM170" i="1"/>
  <c r="AV170" i="1"/>
  <c r="AM170" i="1"/>
  <c r="AE170" i="1"/>
  <c r="W170" i="1"/>
  <c r="G170" i="1"/>
  <c r="GC169" i="1"/>
  <c r="FZ169" i="1"/>
  <c r="GD169" i="1"/>
  <c r="B171" i="1"/>
  <c r="D171" i="1" s="1" a="1"/>
  <c r="D171" i="1" s="1"/>
  <c r="A170" i="1"/>
  <c r="EI171" i="1" l="1" a="1"/>
  <c r="EI171" i="1" s="1"/>
  <c r="FM171" i="1" a="1"/>
  <c r="FM171" i="1" s="1"/>
  <c r="EX171" i="1" a="1"/>
  <c r="EX171" i="1" s="1"/>
  <c r="DE171" i="1" a="1"/>
  <c r="DE171" i="1" s="1"/>
  <c r="DT171" i="1" a="1"/>
  <c r="DT171" i="1" s="1"/>
  <c r="CA171" i="1" a="1"/>
  <c r="CA171" i="1" s="1"/>
  <c r="CP171" i="1" a="1"/>
  <c r="CP171" i="1" s="1"/>
  <c r="AW171" i="1" a="1"/>
  <c r="AW171" i="1" s="1"/>
  <c r="BL171" i="1" a="1"/>
  <c r="BL171" i="1" s="1"/>
  <c r="S171" i="1" a="1"/>
  <c r="S171" i="1" s="1"/>
  <c r="AH171" i="1" a="1"/>
  <c r="AH171" i="1" s="1"/>
  <c r="GA170" i="1"/>
  <c r="GB170" i="1"/>
  <c r="FX171" i="1"/>
  <c r="ET171" i="1"/>
  <c r="FI171" i="1"/>
  <c r="EE171" i="1"/>
  <c r="DA171" i="1"/>
  <c r="DP171" i="1"/>
  <c r="AS171" i="1"/>
  <c r="CL171" i="1"/>
  <c r="O171" i="1"/>
  <c r="BH171" i="1"/>
  <c r="AD171" i="1"/>
  <c r="BW171" i="1"/>
  <c r="BT12" i="1"/>
  <c r="GC170" i="1"/>
  <c r="FZ170" i="1"/>
  <c r="GD170" i="1"/>
  <c r="CB12" i="1"/>
  <c r="CC12" i="1" s="1"/>
  <c r="CL12" i="1" s="1"/>
  <c r="FY171" i="1"/>
  <c r="FQ171" i="1"/>
  <c r="FH171" i="1"/>
  <c r="EZ171" i="1"/>
  <c r="EQ171" i="1"/>
  <c r="DZ171" i="1"/>
  <c r="EA171" i="1" s="1" a="1"/>
  <c r="EA171" i="1" s="1"/>
  <c r="DQ171" i="1"/>
  <c r="DI171" i="1"/>
  <c r="CZ171" i="1"/>
  <c r="CR171" i="1"/>
  <c r="CI171" i="1"/>
  <c r="BR171" i="1"/>
  <c r="BS171" i="1" s="1" a="1"/>
  <c r="BS171" i="1" s="1"/>
  <c r="BI171" i="1"/>
  <c r="BA171" i="1"/>
  <c r="AR171" i="1"/>
  <c r="AJ171" i="1"/>
  <c r="AB171" i="1"/>
  <c r="T171" i="1"/>
  <c r="L171" i="1"/>
  <c r="FP171" i="1"/>
  <c r="FG171" i="1"/>
  <c r="EY171" i="1"/>
  <c r="EH171" i="1"/>
  <c r="DY171" i="1"/>
  <c r="DH171" i="1"/>
  <c r="CY171" i="1"/>
  <c r="CQ171" i="1"/>
  <c r="BZ171" i="1"/>
  <c r="BQ171" i="1"/>
  <c r="AZ171" i="1"/>
  <c r="AQ171" i="1"/>
  <c r="AI171" i="1"/>
  <c r="AA171" i="1"/>
  <c r="C171" i="1"/>
  <c r="FW171" i="1"/>
  <c r="FO171" i="1"/>
  <c r="FF171" i="1"/>
  <c r="EO171" i="1"/>
  <c r="EP171" i="1" s="1" a="1"/>
  <c r="EP171" i="1" s="1"/>
  <c r="EF171" i="1"/>
  <c r="DX171" i="1"/>
  <c r="DO171" i="1"/>
  <c r="DG171" i="1"/>
  <c r="CX171" i="1"/>
  <c r="CG171" i="1"/>
  <c r="CH171" i="1" s="1" a="1"/>
  <c r="CH171" i="1" s="1"/>
  <c r="BX171" i="1"/>
  <c r="BP171" i="1"/>
  <c r="BG171" i="1"/>
  <c r="AY171" i="1"/>
  <c r="AP171" i="1"/>
  <c r="R171" i="1"/>
  <c r="J171" i="1"/>
  <c r="K171" i="1" s="1" a="1"/>
  <c r="K171" i="1" s="1"/>
  <c r="FV171" i="1"/>
  <c r="FN171" i="1"/>
  <c r="EW171" i="1"/>
  <c r="EN171" i="1"/>
  <c r="DW171" i="1"/>
  <c r="DN171" i="1"/>
  <c r="DF171" i="1"/>
  <c r="CO171" i="1"/>
  <c r="CF171" i="1"/>
  <c r="BO171" i="1"/>
  <c r="BF171" i="1"/>
  <c r="AX171" i="1"/>
  <c r="AG171" i="1"/>
  <c r="Y171" i="1"/>
  <c r="Z171" i="1" s="1" a="1"/>
  <c r="Z171" i="1" s="1"/>
  <c r="Q171" i="1"/>
  <c r="AU171" i="1" s="1"/>
  <c r="BY171" i="1" s="1"/>
  <c r="DC171" i="1" s="1"/>
  <c r="EG171" i="1" s="1"/>
  <c r="FK171" i="1" s="1"/>
  <c r="I171" i="1"/>
  <c r="FU171" i="1"/>
  <c r="FD171" i="1"/>
  <c r="FE171" i="1" s="1" a="1"/>
  <c r="FE171" i="1" s="1"/>
  <c r="EU171" i="1"/>
  <c r="EM171" i="1"/>
  <c r="ED171" i="1"/>
  <c r="DV171" i="1"/>
  <c r="DM171" i="1"/>
  <c r="CV171" i="1"/>
  <c r="CW171" i="1" s="1" a="1"/>
  <c r="CW171" i="1" s="1"/>
  <c r="CM171" i="1"/>
  <c r="CE171" i="1"/>
  <c r="BV171" i="1"/>
  <c r="BN171" i="1"/>
  <c r="BE171" i="1"/>
  <c r="AN171" i="1"/>
  <c r="AO171" i="1" s="1" a="1"/>
  <c r="AO171" i="1" s="1"/>
  <c r="AF171" i="1"/>
  <c r="BJ171" i="1" s="1"/>
  <c r="CN171" i="1" s="1"/>
  <c r="DR171" i="1" s="1"/>
  <c r="EV171" i="1" s="1"/>
  <c r="X171" i="1"/>
  <c r="P171" i="1"/>
  <c r="H171" i="1"/>
  <c r="FL171" i="1"/>
  <c r="FC171" i="1"/>
  <c r="EL171" i="1"/>
  <c r="EC171" i="1"/>
  <c r="DU171" i="1"/>
  <c r="DD171" i="1"/>
  <c r="CU171" i="1"/>
  <c r="CD171" i="1"/>
  <c r="BU171" i="1"/>
  <c r="BM171" i="1"/>
  <c r="AV171" i="1"/>
  <c r="AM171" i="1"/>
  <c r="AE171" i="1"/>
  <c r="W171" i="1"/>
  <c r="G171" i="1"/>
  <c r="FS171" i="1"/>
  <c r="FT171" i="1" s="1" a="1"/>
  <c r="FT171" i="1" s="1"/>
  <c r="FJ171" i="1"/>
  <c r="FB171" i="1"/>
  <c r="ES171" i="1"/>
  <c r="EK171" i="1"/>
  <c r="EB171" i="1"/>
  <c r="DK171" i="1"/>
  <c r="DL171" i="1" s="1" a="1"/>
  <c r="DL171" i="1" s="1"/>
  <c r="DB171" i="1"/>
  <c r="CT171" i="1"/>
  <c r="CK171" i="1"/>
  <c r="CC171" i="1"/>
  <c r="BT171" i="1"/>
  <c r="BC171" i="1"/>
  <c r="BD171" i="1" s="1" a="1"/>
  <c r="BD171" i="1" s="1"/>
  <c r="AT171" i="1"/>
  <c r="AL171" i="1"/>
  <c r="V171" i="1"/>
  <c r="N171" i="1"/>
  <c r="F171" i="1"/>
  <c r="FR171" i="1"/>
  <c r="FA171" i="1"/>
  <c r="ER171" i="1"/>
  <c r="EJ171" i="1"/>
  <c r="DS171" i="1"/>
  <c r="DJ171" i="1"/>
  <c r="CS171" i="1"/>
  <c r="CJ171" i="1"/>
  <c r="CB171" i="1"/>
  <c r="BK171" i="1"/>
  <c r="BB171" i="1"/>
  <c r="AK171" i="1"/>
  <c r="AC171" i="1"/>
  <c r="U171" i="1"/>
  <c r="M171" i="1"/>
  <c r="E171" i="1"/>
  <c r="B172" i="1"/>
  <c r="D172" i="1" s="1" a="1"/>
  <c r="D172" i="1" s="1"/>
  <c r="A171" i="1"/>
  <c r="EI172" i="1" l="1" a="1"/>
  <c r="EI172" i="1" s="1"/>
  <c r="FM172" i="1" a="1"/>
  <c r="FM172" i="1" s="1"/>
  <c r="EX172" i="1" a="1"/>
  <c r="EX172" i="1" s="1"/>
  <c r="DE172" i="1" a="1"/>
  <c r="DE172" i="1" s="1"/>
  <c r="DT172" i="1" a="1"/>
  <c r="DT172" i="1" s="1"/>
  <c r="CA172" i="1" a="1"/>
  <c r="CA172" i="1" s="1"/>
  <c r="CP172" i="1" a="1"/>
  <c r="CP172" i="1" s="1"/>
  <c r="AW172" i="1" a="1"/>
  <c r="AW172" i="1" s="1"/>
  <c r="BL172" i="1" a="1"/>
  <c r="BL172" i="1" s="1"/>
  <c r="S172" i="1" a="1"/>
  <c r="S172" i="1" s="1"/>
  <c r="AH172" i="1" a="1"/>
  <c r="AH172" i="1" s="1"/>
  <c r="GA171" i="1"/>
  <c r="GB171" i="1"/>
  <c r="BU12" i="1"/>
  <c r="BV12" i="1"/>
  <c r="ET172" i="1"/>
  <c r="FI172" i="1"/>
  <c r="EE172" i="1"/>
  <c r="FX172" i="1"/>
  <c r="DA172" i="1"/>
  <c r="DP172" i="1"/>
  <c r="AS172" i="1"/>
  <c r="CL172" i="1"/>
  <c r="O172" i="1"/>
  <c r="BH172" i="1"/>
  <c r="AD172" i="1"/>
  <c r="BW172" i="1"/>
  <c r="CO12" i="1"/>
  <c r="CP12" i="1" s="1" a="1"/>
  <c r="CP12" i="1" s="1"/>
  <c r="CG12" i="1"/>
  <c r="CH12" i="1" s="1" a="1"/>
  <c r="CH12" i="1" s="1"/>
  <c r="CN12" i="1"/>
  <c r="GC171" i="1"/>
  <c r="FZ171" i="1"/>
  <c r="GD171" i="1"/>
  <c r="FW172" i="1"/>
  <c r="FO172" i="1"/>
  <c r="FF172" i="1"/>
  <c r="EO172" i="1"/>
  <c r="EP172" i="1" s="1" a="1"/>
  <c r="EP172" i="1" s="1"/>
  <c r="EF172" i="1"/>
  <c r="DX172" i="1"/>
  <c r="DO172" i="1"/>
  <c r="DG172" i="1"/>
  <c r="CX172" i="1"/>
  <c r="CG172" i="1"/>
  <c r="CH172" i="1" s="1" a="1"/>
  <c r="CH172" i="1" s="1"/>
  <c r="BX172" i="1"/>
  <c r="BP172" i="1"/>
  <c r="BG172" i="1"/>
  <c r="AY172" i="1"/>
  <c r="AP172" i="1"/>
  <c r="R172" i="1"/>
  <c r="J172" i="1"/>
  <c r="K172" i="1" s="1" a="1"/>
  <c r="K172" i="1" s="1"/>
  <c r="FV172" i="1"/>
  <c r="FN172" i="1"/>
  <c r="EW172" i="1"/>
  <c r="EN172" i="1"/>
  <c r="DW172" i="1"/>
  <c r="DN172" i="1"/>
  <c r="DF172" i="1"/>
  <c r="CO172" i="1"/>
  <c r="CF172" i="1"/>
  <c r="BO172" i="1"/>
  <c r="BF172" i="1"/>
  <c r="AX172" i="1"/>
  <c r="AG172" i="1"/>
  <c r="Y172" i="1"/>
  <c r="Z172" i="1" s="1" a="1"/>
  <c r="Z172" i="1" s="1"/>
  <c r="Q172" i="1"/>
  <c r="AU172" i="1" s="1"/>
  <c r="BY172" i="1" s="1"/>
  <c r="DC172" i="1" s="1"/>
  <c r="EG172" i="1" s="1"/>
  <c r="FK172" i="1" s="1"/>
  <c r="I172" i="1"/>
  <c r="FU172" i="1"/>
  <c r="FD172" i="1"/>
  <c r="FE172" i="1" s="1" a="1"/>
  <c r="FE172" i="1" s="1"/>
  <c r="EU172" i="1"/>
  <c r="EM172" i="1"/>
  <c r="ED172" i="1"/>
  <c r="DV172" i="1"/>
  <c r="DM172" i="1"/>
  <c r="CV172" i="1"/>
  <c r="CW172" i="1" s="1" a="1"/>
  <c r="CW172" i="1" s="1"/>
  <c r="CM172" i="1"/>
  <c r="CE172" i="1"/>
  <c r="BV172" i="1"/>
  <c r="BN172" i="1"/>
  <c r="BE172" i="1"/>
  <c r="AN172" i="1"/>
  <c r="AO172" i="1" s="1" a="1"/>
  <c r="AO172" i="1" s="1"/>
  <c r="AF172" i="1"/>
  <c r="BJ172" i="1" s="1"/>
  <c r="CN172" i="1" s="1"/>
  <c r="DR172" i="1" s="1"/>
  <c r="EV172" i="1" s="1"/>
  <c r="X172" i="1"/>
  <c r="P172" i="1"/>
  <c r="H172" i="1"/>
  <c r="FL172" i="1"/>
  <c r="FC172" i="1"/>
  <c r="EL172" i="1"/>
  <c r="EC172" i="1"/>
  <c r="DU172" i="1"/>
  <c r="DD172" i="1"/>
  <c r="CU172" i="1"/>
  <c r="CD172" i="1"/>
  <c r="BU172" i="1"/>
  <c r="BM172" i="1"/>
  <c r="AV172" i="1"/>
  <c r="AM172" i="1"/>
  <c r="AE172" i="1"/>
  <c r="W172" i="1"/>
  <c r="G172" i="1"/>
  <c r="FS172" i="1"/>
  <c r="FT172" i="1" s="1" a="1"/>
  <c r="FT172" i="1" s="1"/>
  <c r="FJ172" i="1"/>
  <c r="FB172" i="1"/>
  <c r="ES172" i="1"/>
  <c r="EK172" i="1"/>
  <c r="EB172" i="1"/>
  <c r="DK172" i="1"/>
  <c r="DL172" i="1" s="1" a="1"/>
  <c r="DL172" i="1" s="1"/>
  <c r="DB172" i="1"/>
  <c r="CT172" i="1"/>
  <c r="CK172" i="1"/>
  <c r="CC172" i="1"/>
  <c r="BT172" i="1"/>
  <c r="BC172" i="1"/>
  <c r="BD172" i="1" s="1" a="1"/>
  <c r="BD172" i="1" s="1"/>
  <c r="AT172" i="1"/>
  <c r="AL172" i="1"/>
  <c r="V172" i="1"/>
  <c r="N172" i="1"/>
  <c r="F172" i="1"/>
  <c r="FR172" i="1"/>
  <c r="FA172" i="1"/>
  <c r="ER172" i="1"/>
  <c r="EJ172" i="1"/>
  <c r="DS172" i="1"/>
  <c r="DJ172" i="1"/>
  <c r="CS172" i="1"/>
  <c r="CJ172" i="1"/>
  <c r="CB172" i="1"/>
  <c r="BK172" i="1"/>
  <c r="BB172" i="1"/>
  <c r="AK172" i="1"/>
  <c r="AC172" i="1"/>
  <c r="U172" i="1"/>
  <c r="M172" i="1"/>
  <c r="E172" i="1"/>
  <c r="FY172" i="1"/>
  <c r="FQ172" i="1"/>
  <c r="FH172" i="1"/>
  <c r="EZ172" i="1"/>
  <c r="EQ172" i="1"/>
  <c r="DZ172" i="1"/>
  <c r="EA172" i="1" s="1" a="1"/>
  <c r="EA172" i="1" s="1"/>
  <c r="DQ172" i="1"/>
  <c r="DI172" i="1"/>
  <c r="CZ172" i="1"/>
  <c r="CR172" i="1"/>
  <c r="CI172" i="1"/>
  <c r="BR172" i="1"/>
  <c r="BS172" i="1" s="1" a="1"/>
  <c r="BS172" i="1" s="1"/>
  <c r="BI172" i="1"/>
  <c r="BA172" i="1"/>
  <c r="AR172" i="1"/>
  <c r="AJ172" i="1"/>
  <c r="AB172" i="1"/>
  <c r="T172" i="1"/>
  <c r="L172" i="1"/>
  <c r="FP172" i="1"/>
  <c r="FG172" i="1"/>
  <c r="EY172" i="1"/>
  <c r="EH172" i="1"/>
  <c r="DY172" i="1"/>
  <c r="DH172" i="1"/>
  <c r="CY172" i="1"/>
  <c r="CQ172" i="1"/>
  <c r="BZ172" i="1"/>
  <c r="BQ172" i="1"/>
  <c r="AZ172" i="1"/>
  <c r="AQ172" i="1"/>
  <c r="AI172" i="1"/>
  <c r="AA172" i="1"/>
  <c r="C172" i="1"/>
  <c r="B173" i="1"/>
  <c r="D173" i="1" s="1" a="1"/>
  <c r="D173" i="1" s="1"/>
  <c r="A172" i="1"/>
  <c r="EI173" i="1" l="1" a="1"/>
  <c r="EI173" i="1" s="1"/>
  <c r="FM173" i="1" a="1"/>
  <c r="FM173" i="1" s="1"/>
  <c r="EX173" i="1" a="1"/>
  <c r="EX173" i="1" s="1"/>
  <c r="DE173" i="1" a="1"/>
  <c r="DE173" i="1" s="1"/>
  <c r="DT173" i="1" a="1"/>
  <c r="DT173" i="1" s="1"/>
  <c r="CA173" i="1" a="1"/>
  <c r="CA173" i="1" s="1"/>
  <c r="CP173" i="1" a="1"/>
  <c r="CP173" i="1" s="1"/>
  <c r="AW173" i="1" a="1"/>
  <c r="AW173" i="1" s="1"/>
  <c r="BL173" i="1" a="1"/>
  <c r="BL173" i="1" s="1"/>
  <c r="S173" i="1" a="1"/>
  <c r="S173" i="1" s="1"/>
  <c r="AH173" i="1" a="1"/>
  <c r="AH173" i="1" s="1"/>
  <c r="GA172" i="1"/>
  <c r="GB172" i="1"/>
  <c r="ET173" i="1"/>
  <c r="FI173" i="1"/>
  <c r="FX173" i="1"/>
  <c r="EE173" i="1"/>
  <c r="DA173" i="1"/>
  <c r="CL173" i="1"/>
  <c r="O173" i="1"/>
  <c r="AS173" i="1"/>
  <c r="BH173" i="1"/>
  <c r="DP173" i="1"/>
  <c r="AD173" i="1"/>
  <c r="BW173" i="1"/>
  <c r="CI12" i="1"/>
  <c r="GC172" i="1"/>
  <c r="FZ172" i="1"/>
  <c r="GD172" i="1"/>
  <c r="FV173" i="1"/>
  <c r="FN173" i="1"/>
  <c r="EW173" i="1"/>
  <c r="EN173" i="1"/>
  <c r="DW173" i="1"/>
  <c r="DN173" i="1"/>
  <c r="DF173" i="1"/>
  <c r="CO173" i="1"/>
  <c r="CF173" i="1"/>
  <c r="BO173" i="1"/>
  <c r="BF173" i="1"/>
  <c r="AX173" i="1"/>
  <c r="FU173" i="1"/>
  <c r="FD173" i="1"/>
  <c r="FE173" i="1" s="1" a="1"/>
  <c r="FE173" i="1" s="1"/>
  <c r="EU173" i="1"/>
  <c r="EM173" i="1"/>
  <c r="ED173" i="1"/>
  <c r="DV173" i="1"/>
  <c r="DM173" i="1"/>
  <c r="CV173" i="1"/>
  <c r="CW173" i="1" s="1" a="1"/>
  <c r="CW173" i="1" s="1"/>
  <c r="CM173" i="1"/>
  <c r="CE173" i="1"/>
  <c r="BV173" i="1"/>
  <c r="BN173" i="1"/>
  <c r="BE173" i="1"/>
  <c r="FL173" i="1"/>
  <c r="FC173" i="1"/>
  <c r="EL173" i="1"/>
  <c r="EC173" i="1"/>
  <c r="DU173" i="1"/>
  <c r="DD173" i="1"/>
  <c r="CU173" i="1"/>
  <c r="CD173" i="1"/>
  <c r="BU173" i="1"/>
  <c r="BM173" i="1"/>
  <c r="FS173" i="1"/>
  <c r="FT173" i="1" s="1" a="1"/>
  <c r="FT173" i="1" s="1"/>
  <c r="FJ173" i="1"/>
  <c r="FB173" i="1"/>
  <c r="ES173" i="1"/>
  <c r="EK173" i="1"/>
  <c r="EB173" i="1"/>
  <c r="DK173" i="1"/>
  <c r="DL173" i="1" s="1" a="1"/>
  <c r="DL173" i="1" s="1"/>
  <c r="DB173" i="1"/>
  <c r="CT173" i="1"/>
  <c r="CK173" i="1"/>
  <c r="CC173" i="1"/>
  <c r="BT173" i="1"/>
  <c r="BC173" i="1"/>
  <c r="BD173" i="1" s="1" a="1"/>
  <c r="BD173" i="1" s="1"/>
  <c r="AT173" i="1"/>
  <c r="FR173" i="1"/>
  <c r="FA173" i="1"/>
  <c r="ER173" i="1"/>
  <c r="EJ173" i="1"/>
  <c r="DS173" i="1"/>
  <c r="DJ173" i="1"/>
  <c r="CS173" i="1"/>
  <c r="CJ173" i="1"/>
  <c r="CB173" i="1"/>
  <c r="BK173" i="1"/>
  <c r="FY173" i="1"/>
  <c r="FQ173" i="1"/>
  <c r="FH173" i="1"/>
  <c r="EZ173" i="1"/>
  <c r="EQ173" i="1"/>
  <c r="DZ173" i="1"/>
  <c r="EA173" i="1" s="1" a="1"/>
  <c r="EA173" i="1" s="1"/>
  <c r="DQ173" i="1"/>
  <c r="DI173" i="1"/>
  <c r="CZ173" i="1"/>
  <c r="CR173" i="1"/>
  <c r="CI173" i="1"/>
  <c r="BR173" i="1"/>
  <c r="BS173" i="1" s="1" a="1"/>
  <c r="BS173" i="1" s="1"/>
  <c r="BI173" i="1"/>
  <c r="FP173" i="1"/>
  <c r="FG173" i="1"/>
  <c r="EY173" i="1"/>
  <c r="EH173" i="1"/>
  <c r="DY173" i="1"/>
  <c r="DH173" i="1"/>
  <c r="CY173" i="1"/>
  <c r="CQ173" i="1"/>
  <c r="BZ173" i="1"/>
  <c r="BQ173" i="1"/>
  <c r="AZ173" i="1"/>
  <c r="FW173" i="1"/>
  <c r="FO173" i="1"/>
  <c r="FF173" i="1"/>
  <c r="EO173" i="1"/>
  <c r="EP173" i="1" s="1" a="1"/>
  <c r="EP173" i="1" s="1"/>
  <c r="EF173" i="1"/>
  <c r="DX173" i="1"/>
  <c r="DO173" i="1"/>
  <c r="DG173" i="1"/>
  <c r="CX173" i="1"/>
  <c r="CG173" i="1"/>
  <c r="CH173" i="1" s="1" a="1"/>
  <c r="CH173" i="1" s="1"/>
  <c r="BX173" i="1"/>
  <c r="BP173" i="1"/>
  <c r="BG173" i="1"/>
  <c r="AY173" i="1"/>
  <c r="BB173" i="1"/>
  <c r="AN173" i="1"/>
  <c r="AO173" i="1" s="1" a="1"/>
  <c r="AO173" i="1" s="1"/>
  <c r="AF173" i="1"/>
  <c r="BJ173" i="1" s="1"/>
  <c r="CN173" i="1" s="1"/>
  <c r="DR173" i="1" s="1"/>
  <c r="EV173" i="1" s="1"/>
  <c r="X173" i="1"/>
  <c r="P173" i="1"/>
  <c r="H173" i="1"/>
  <c r="BA173" i="1"/>
  <c r="AM173" i="1"/>
  <c r="AE173" i="1"/>
  <c r="W173" i="1"/>
  <c r="G173" i="1"/>
  <c r="AV173" i="1"/>
  <c r="AL173" i="1"/>
  <c r="V173" i="1"/>
  <c r="N173" i="1"/>
  <c r="F173" i="1"/>
  <c r="AK173" i="1"/>
  <c r="AC173" i="1"/>
  <c r="U173" i="1"/>
  <c r="M173" i="1"/>
  <c r="E173" i="1"/>
  <c r="AR173" i="1"/>
  <c r="AJ173" i="1"/>
  <c r="AB173" i="1"/>
  <c r="T173" i="1"/>
  <c r="L173" i="1"/>
  <c r="AQ173" i="1"/>
  <c r="AI173" i="1"/>
  <c r="AA173" i="1"/>
  <c r="C173" i="1"/>
  <c r="AP173" i="1"/>
  <c r="R173" i="1"/>
  <c r="J173" i="1"/>
  <c r="K173" i="1" s="1" a="1"/>
  <c r="K173" i="1" s="1"/>
  <c r="AG173" i="1"/>
  <c r="Y173" i="1"/>
  <c r="Z173" i="1" s="1" a="1"/>
  <c r="Z173" i="1" s="1"/>
  <c r="Q173" i="1"/>
  <c r="AU173" i="1" s="1"/>
  <c r="BY173" i="1" s="1"/>
  <c r="DC173" i="1" s="1"/>
  <c r="EG173" i="1" s="1"/>
  <c r="FK173" i="1" s="1"/>
  <c r="I173" i="1"/>
  <c r="CQ12" i="1"/>
  <c r="CR12" i="1" s="1"/>
  <c r="DA12" i="1" s="1"/>
  <c r="B174" i="1"/>
  <c r="D174" i="1" s="1" a="1"/>
  <c r="D174" i="1" s="1"/>
  <c r="A173" i="1"/>
  <c r="EI174" i="1" l="1" a="1"/>
  <c r="EI174" i="1" s="1"/>
  <c r="FM174" i="1" a="1"/>
  <c r="FM174" i="1" s="1"/>
  <c r="EX174" i="1" a="1"/>
  <c r="EX174" i="1" s="1"/>
  <c r="DE174" i="1" a="1"/>
  <c r="DE174" i="1" s="1"/>
  <c r="DT174" i="1" a="1"/>
  <c r="DT174" i="1" s="1"/>
  <c r="CA174" i="1" a="1"/>
  <c r="CA174" i="1" s="1"/>
  <c r="CP174" i="1" a="1"/>
  <c r="CP174" i="1" s="1"/>
  <c r="AW174" i="1" a="1"/>
  <c r="AW174" i="1" s="1"/>
  <c r="BL174" i="1" a="1"/>
  <c r="BL174" i="1" s="1"/>
  <c r="S174" i="1" a="1"/>
  <c r="S174" i="1" s="1"/>
  <c r="AH174" i="1" a="1"/>
  <c r="AH174" i="1" s="1"/>
  <c r="GA173" i="1"/>
  <c r="GB173" i="1"/>
  <c r="CJ12" i="1"/>
  <c r="CK12" i="1"/>
  <c r="FI174" i="1"/>
  <c r="FX174" i="1"/>
  <c r="ET174" i="1"/>
  <c r="DA174" i="1"/>
  <c r="DP174" i="1"/>
  <c r="EE174" i="1"/>
  <c r="O174" i="1"/>
  <c r="BH174" i="1"/>
  <c r="CL174" i="1"/>
  <c r="AD174" i="1"/>
  <c r="BW174" i="1"/>
  <c r="AS174" i="1"/>
  <c r="DD12" i="1"/>
  <c r="DE12" i="1" s="1" a="1"/>
  <c r="DE12" i="1" s="1"/>
  <c r="CV12" i="1"/>
  <c r="CW12" i="1" s="1" a="1"/>
  <c r="CW12" i="1" s="1"/>
  <c r="DC12" i="1"/>
  <c r="FZ173" i="1"/>
  <c r="GD173" i="1"/>
  <c r="GC173" i="1"/>
  <c r="FL174" i="1"/>
  <c r="FC174" i="1"/>
  <c r="EL174" i="1"/>
  <c r="EC174" i="1"/>
  <c r="DU174" i="1"/>
  <c r="DD174" i="1"/>
  <c r="CU174" i="1"/>
  <c r="CD174" i="1"/>
  <c r="BU174" i="1"/>
  <c r="BM174" i="1"/>
  <c r="AV174" i="1"/>
  <c r="AM174" i="1"/>
  <c r="AE174" i="1"/>
  <c r="W174" i="1"/>
  <c r="G174" i="1"/>
  <c r="FS174" i="1"/>
  <c r="FT174" i="1" s="1" a="1"/>
  <c r="FT174" i="1" s="1"/>
  <c r="FJ174" i="1"/>
  <c r="FB174" i="1"/>
  <c r="ES174" i="1"/>
  <c r="EK174" i="1"/>
  <c r="EB174" i="1"/>
  <c r="DK174" i="1"/>
  <c r="DL174" i="1" s="1" a="1"/>
  <c r="DL174" i="1" s="1"/>
  <c r="DB174" i="1"/>
  <c r="CT174" i="1"/>
  <c r="CK174" i="1"/>
  <c r="CC174" i="1"/>
  <c r="BT174" i="1"/>
  <c r="BC174" i="1"/>
  <c r="BD174" i="1" s="1" a="1"/>
  <c r="BD174" i="1" s="1"/>
  <c r="AT174" i="1"/>
  <c r="AL174" i="1"/>
  <c r="V174" i="1"/>
  <c r="N174" i="1"/>
  <c r="F174" i="1"/>
  <c r="FR174" i="1"/>
  <c r="FA174" i="1"/>
  <c r="ER174" i="1"/>
  <c r="EJ174" i="1"/>
  <c r="DS174" i="1"/>
  <c r="DJ174" i="1"/>
  <c r="CS174" i="1"/>
  <c r="CJ174" i="1"/>
  <c r="CB174" i="1"/>
  <c r="BK174" i="1"/>
  <c r="BB174" i="1"/>
  <c r="AK174" i="1"/>
  <c r="AC174" i="1"/>
  <c r="U174" i="1"/>
  <c r="M174" i="1"/>
  <c r="E174" i="1"/>
  <c r="FY174" i="1"/>
  <c r="FQ174" i="1"/>
  <c r="FH174" i="1"/>
  <c r="EZ174" i="1"/>
  <c r="EQ174" i="1"/>
  <c r="DZ174" i="1"/>
  <c r="EA174" i="1" s="1" a="1"/>
  <c r="EA174" i="1" s="1"/>
  <c r="DQ174" i="1"/>
  <c r="DI174" i="1"/>
  <c r="CZ174" i="1"/>
  <c r="CR174" i="1"/>
  <c r="CI174" i="1"/>
  <c r="BR174" i="1"/>
  <c r="BS174" i="1" s="1" a="1"/>
  <c r="BS174" i="1" s="1"/>
  <c r="BI174" i="1"/>
  <c r="BA174" i="1"/>
  <c r="AR174" i="1"/>
  <c r="AJ174" i="1"/>
  <c r="AB174" i="1"/>
  <c r="T174" i="1"/>
  <c r="L174" i="1"/>
  <c r="FP174" i="1"/>
  <c r="FG174" i="1"/>
  <c r="EY174" i="1"/>
  <c r="EH174" i="1"/>
  <c r="DY174" i="1"/>
  <c r="DH174" i="1"/>
  <c r="CY174" i="1"/>
  <c r="CQ174" i="1"/>
  <c r="BZ174" i="1"/>
  <c r="BQ174" i="1"/>
  <c r="AZ174" i="1"/>
  <c r="AQ174" i="1"/>
  <c r="AI174" i="1"/>
  <c r="AA174" i="1"/>
  <c r="C174" i="1"/>
  <c r="FW174" i="1"/>
  <c r="FO174" i="1"/>
  <c r="FF174" i="1"/>
  <c r="EO174" i="1"/>
  <c r="EP174" i="1" s="1" a="1"/>
  <c r="EP174" i="1" s="1"/>
  <c r="EF174" i="1"/>
  <c r="DX174" i="1"/>
  <c r="DO174" i="1"/>
  <c r="DG174" i="1"/>
  <c r="CX174" i="1"/>
  <c r="CG174" i="1"/>
  <c r="CH174" i="1" s="1" a="1"/>
  <c r="CH174" i="1" s="1"/>
  <c r="BX174" i="1"/>
  <c r="BP174" i="1"/>
  <c r="BG174" i="1"/>
  <c r="AY174" i="1"/>
  <c r="AP174" i="1"/>
  <c r="R174" i="1"/>
  <c r="J174" i="1"/>
  <c r="K174" i="1" s="1" a="1"/>
  <c r="K174" i="1" s="1"/>
  <c r="FV174" i="1"/>
  <c r="FN174" i="1"/>
  <c r="EW174" i="1"/>
  <c r="EN174" i="1"/>
  <c r="DW174" i="1"/>
  <c r="DN174" i="1"/>
  <c r="DF174" i="1"/>
  <c r="CO174" i="1"/>
  <c r="CF174" i="1"/>
  <c r="BO174" i="1"/>
  <c r="BF174" i="1"/>
  <c r="AX174" i="1"/>
  <c r="AG174" i="1"/>
  <c r="Y174" i="1"/>
  <c r="Z174" i="1" s="1" a="1"/>
  <c r="Z174" i="1" s="1"/>
  <c r="Q174" i="1"/>
  <c r="AU174" i="1" s="1"/>
  <c r="BY174" i="1" s="1"/>
  <c r="DC174" i="1" s="1"/>
  <c r="EG174" i="1" s="1"/>
  <c r="FK174" i="1" s="1"/>
  <c r="I174" i="1"/>
  <c r="FU174" i="1"/>
  <c r="FD174" i="1"/>
  <c r="FE174" i="1" s="1" a="1"/>
  <c r="FE174" i="1" s="1"/>
  <c r="EU174" i="1"/>
  <c r="EM174" i="1"/>
  <c r="ED174" i="1"/>
  <c r="DV174" i="1"/>
  <c r="DM174" i="1"/>
  <c r="CV174" i="1"/>
  <c r="CW174" i="1" s="1" a="1"/>
  <c r="CW174" i="1" s="1"/>
  <c r="CM174" i="1"/>
  <c r="CE174" i="1"/>
  <c r="BV174" i="1"/>
  <c r="BN174" i="1"/>
  <c r="BE174" i="1"/>
  <c r="AN174" i="1"/>
  <c r="AO174" i="1" s="1" a="1"/>
  <c r="AO174" i="1" s="1"/>
  <c r="AF174" i="1"/>
  <c r="BJ174" i="1" s="1"/>
  <c r="CN174" i="1" s="1"/>
  <c r="DR174" i="1" s="1"/>
  <c r="EV174" i="1" s="1"/>
  <c r="X174" i="1"/>
  <c r="P174" i="1"/>
  <c r="H174" i="1"/>
  <c r="B175" i="1"/>
  <c r="D175" i="1" s="1" a="1"/>
  <c r="D175" i="1" s="1"/>
  <c r="EI175" i="1" l="1" a="1"/>
  <c r="EI175" i="1" s="1"/>
  <c r="FM175" i="1" a="1"/>
  <c r="FM175" i="1" s="1"/>
  <c r="EX175" i="1" a="1"/>
  <c r="EX175" i="1" s="1"/>
  <c r="DE175" i="1" a="1"/>
  <c r="DE175" i="1" s="1"/>
  <c r="DT175" i="1" a="1"/>
  <c r="DT175" i="1" s="1"/>
  <c r="CA175" i="1" a="1"/>
  <c r="CA175" i="1" s="1"/>
  <c r="CP175" i="1" a="1"/>
  <c r="CP175" i="1" s="1"/>
  <c r="AW175" i="1" a="1"/>
  <c r="AW175" i="1" s="1"/>
  <c r="BL175" i="1" a="1"/>
  <c r="BL175" i="1" s="1"/>
  <c r="S175" i="1" a="1"/>
  <c r="S175" i="1" s="1"/>
  <c r="AH175" i="1" a="1"/>
  <c r="AH175" i="1" s="1"/>
  <c r="GA174" i="1"/>
  <c r="GB174" i="1"/>
  <c r="CX12" i="1"/>
  <c r="FI175" i="1"/>
  <c r="FX175" i="1"/>
  <c r="ET175" i="1"/>
  <c r="DA175" i="1"/>
  <c r="DP175" i="1"/>
  <c r="EE175" i="1"/>
  <c r="BH175" i="1"/>
  <c r="AD175" i="1"/>
  <c r="O175" i="1"/>
  <c r="BW175" i="1"/>
  <c r="AS175" i="1"/>
  <c r="CL175" i="1"/>
  <c r="GC174" i="1"/>
  <c r="GD174" i="1"/>
  <c r="FZ174" i="1"/>
  <c r="FR175" i="1"/>
  <c r="FA175" i="1"/>
  <c r="ER175" i="1"/>
  <c r="EJ175" i="1"/>
  <c r="DS175" i="1"/>
  <c r="DJ175" i="1"/>
  <c r="CS175" i="1"/>
  <c r="CJ175" i="1"/>
  <c r="CB175" i="1"/>
  <c r="BK175" i="1"/>
  <c r="BB175" i="1"/>
  <c r="AK175" i="1"/>
  <c r="AC175" i="1"/>
  <c r="U175" i="1"/>
  <c r="M175" i="1"/>
  <c r="E175" i="1"/>
  <c r="FY175" i="1"/>
  <c r="FQ175" i="1"/>
  <c r="FH175" i="1"/>
  <c r="EZ175" i="1"/>
  <c r="EQ175" i="1"/>
  <c r="DZ175" i="1"/>
  <c r="EA175" i="1" s="1" a="1"/>
  <c r="EA175" i="1" s="1"/>
  <c r="DQ175" i="1"/>
  <c r="DI175" i="1"/>
  <c r="CZ175" i="1"/>
  <c r="CR175" i="1"/>
  <c r="CI175" i="1"/>
  <c r="BR175" i="1"/>
  <c r="BS175" i="1" s="1" a="1"/>
  <c r="BS175" i="1" s="1"/>
  <c r="BI175" i="1"/>
  <c r="BA175" i="1"/>
  <c r="AR175" i="1"/>
  <c r="AJ175" i="1"/>
  <c r="AB175" i="1"/>
  <c r="T175" i="1"/>
  <c r="L175" i="1"/>
  <c r="FP175" i="1"/>
  <c r="FG175" i="1"/>
  <c r="EY175" i="1"/>
  <c r="EH175" i="1"/>
  <c r="DY175" i="1"/>
  <c r="DH175" i="1"/>
  <c r="CY175" i="1"/>
  <c r="CQ175" i="1"/>
  <c r="BZ175" i="1"/>
  <c r="BQ175" i="1"/>
  <c r="AZ175" i="1"/>
  <c r="AQ175" i="1"/>
  <c r="AI175" i="1"/>
  <c r="AA175" i="1"/>
  <c r="C175" i="1"/>
  <c r="FW175" i="1"/>
  <c r="FO175" i="1"/>
  <c r="FF175" i="1"/>
  <c r="EO175" i="1"/>
  <c r="EP175" i="1" s="1" a="1"/>
  <c r="EP175" i="1" s="1"/>
  <c r="EF175" i="1"/>
  <c r="DX175" i="1"/>
  <c r="DO175" i="1"/>
  <c r="DG175" i="1"/>
  <c r="CX175" i="1"/>
  <c r="CG175" i="1"/>
  <c r="CH175" i="1" s="1" a="1"/>
  <c r="CH175" i="1" s="1"/>
  <c r="BX175" i="1"/>
  <c r="BP175" i="1"/>
  <c r="BG175" i="1"/>
  <c r="AY175" i="1"/>
  <c r="AP175" i="1"/>
  <c r="R175" i="1"/>
  <c r="J175" i="1"/>
  <c r="K175" i="1" s="1" a="1"/>
  <c r="K175" i="1" s="1"/>
  <c r="FV175" i="1"/>
  <c r="FN175" i="1"/>
  <c r="EW175" i="1"/>
  <c r="EN175" i="1"/>
  <c r="DW175" i="1"/>
  <c r="DN175" i="1"/>
  <c r="DF175" i="1"/>
  <c r="CO175" i="1"/>
  <c r="CF175" i="1"/>
  <c r="BO175" i="1"/>
  <c r="BF175" i="1"/>
  <c r="AX175" i="1"/>
  <c r="AG175" i="1"/>
  <c r="Y175" i="1"/>
  <c r="Z175" i="1" s="1" a="1"/>
  <c r="Z175" i="1" s="1"/>
  <c r="Q175" i="1"/>
  <c r="AU175" i="1" s="1"/>
  <c r="BY175" i="1" s="1"/>
  <c r="DC175" i="1" s="1"/>
  <c r="EG175" i="1" s="1"/>
  <c r="FK175" i="1" s="1"/>
  <c r="I175" i="1"/>
  <c r="FU175" i="1"/>
  <c r="FD175" i="1"/>
  <c r="FE175" i="1" s="1" a="1"/>
  <c r="FE175" i="1" s="1"/>
  <c r="EU175" i="1"/>
  <c r="EM175" i="1"/>
  <c r="ED175" i="1"/>
  <c r="DV175" i="1"/>
  <c r="DM175" i="1"/>
  <c r="CV175" i="1"/>
  <c r="CW175" i="1" s="1" a="1"/>
  <c r="CW175" i="1" s="1"/>
  <c r="CM175" i="1"/>
  <c r="CE175" i="1"/>
  <c r="BV175" i="1"/>
  <c r="BN175" i="1"/>
  <c r="BE175" i="1"/>
  <c r="AN175" i="1"/>
  <c r="AO175" i="1" s="1" a="1"/>
  <c r="AO175" i="1" s="1"/>
  <c r="AF175" i="1"/>
  <c r="BJ175" i="1" s="1"/>
  <c r="CN175" i="1" s="1"/>
  <c r="DR175" i="1" s="1"/>
  <c r="EV175" i="1" s="1"/>
  <c r="X175" i="1"/>
  <c r="P175" i="1"/>
  <c r="H175" i="1"/>
  <c r="FL175" i="1"/>
  <c r="FC175" i="1"/>
  <c r="EL175" i="1"/>
  <c r="EC175" i="1"/>
  <c r="DU175" i="1"/>
  <c r="DD175" i="1"/>
  <c r="CU175" i="1"/>
  <c r="CD175" i="1"/>
  <c r="BU175" i="1"/>
  <c r="BM175" i="1"/>
  <c r="AV175" i="1"/>
  <c r="AM175" i="1"/>
  <c r="AE175" i="1"/>
  <c r="W175" i="1"/>
  <c r="G175" i="1"/>
  <c r="FS175" i="1"/>
  <c r="FT175" i="1" s="1" a="1"/>
  <c r="FT175" i="1" s="1"/>
  <c r="FJ175" i="1"/>
  <c r="FB175" i="1"/>
  <c r="ES175" i="1"/>
  <c r="EK175" i="1"/>
  <c r="EB175" i="1"/>
  <c r="DK175" i="1"/>
  <c r="DL175" i="1" s="1" a="1"/>
  <c r="DL175" i="1" s="1"/>
  <c r="DB175" i="1"/>
  <c r="CT175" i="1"/>
  <c r="CK175" i="1"/>
  <c r="CC175" i="1"/>
  <c r="BT175" i="1"/>
  <c r="BC175" i="1"/>
  <c r="BD175" i="1" s="1" a="1"/>
  <c r="BD175" i="1" s="1"/>
  <c r="AT175" i="1"/>
  <c r="AL175" i="1"/>
  <c r="V175" i="1"/>
  <c r="N175" i="1"/>
  <c r="F175" i="1"/>
  <c r="DF12" i="1"/>
  <c r="DG12" i="1" s="1"/>
  <c r="DP12" i="1" s="1"/>
  <c r="B176" i="1"/>
  <c r="D176" i="1" s="1" a="1"/>
  <c r="D176" i="1" s="1"/>
  <c r="EI176" i="1" l="1" a="1"/>
  <c r="EI176" i="1" s="1"/>
  <c r="FM176" i="1" a="1"/>
  <c r="FM176" i="1" s="1"/>
  <c r="EX176" i="1" a="1"/>
  <c r="EX176" i="1" s="1"/>
  <c r="DE176" i="1" a="1"/>
  <c r="DE176" i="1" s="1"/>
  <c r="DT176" i="1" a="1"/>
  <c r="DT176" i="1" s="1"/>
  <c r="CA176" i="1" a="1"/>
  <c r="CA176" i="1" s="1"/>
  <c r="CP176" i="1" a="1"/>
  <c r="CP176" i="1" s="1"/>
  <c r="AW176" i="1" a="1"/>
  <c r="AW176" i="1" s="1"/>
  <c r="BL176" i="1" a="1"/>
  <c r="BL176" i="1" s="1"/>
  <c r="S176" i="1" a="1"/>
  <c r="S176" i="1" s="1"/>
  <c r="AH176" i="1" a="1"/>
  <c r="AH176" i="1" s="1"/>
  <c r="GA175" i="1"/>
  <c r="GB175" i="1"/>
  <c r="CZ12" i="1"/>
  <c r="CY12" i="1"/>
  <c r="FI176" i="1"/>
  <c r="FX176" i="1"/>
  <c r="ET176" i="1"/>
  <c r="DP176" i="1"/>
  <c r="DA176" i="1"/>
  <c r="AD176" i="1"/>
  <c r="BW176" i="1"/>
  <c r="EE176" i="1"/>
  <c r="AS176" i="1"/>
  <c r="BH176" i="1"/>
  <c r="CL176" i="1"/>
  <c r="O176" i="1"/>
  <c r="DK12" i="1"/>
  <c r="DL12" i="1" s="1" a="1"/>
  <c r="DL12" i="1" s="1"/>
  <c r="DS12" i="1"/>
  <c r="DT12" i="1" s="1" a="1"/>
  <c r="DT12" i="1" s="1"/>
  <c r="DR12" i="1"/>
  <c r="FP176" i="1"/>
  <c r="FG176" i="1"/>
  <c r="EY176" i="1"/>
  <c r="EH176" i="1"/>
  <c r="DY176" i="1"/>
  <c r="DH176" i="1"/>
  <c r="CY176" i="1"/>
  <c r="CQ176" i="1"/>
  <c r="BZ176" i="1"/>
  <c r="BQ176" i="1"/>
  <c r="AZ176" i="1"/>
  <c r="AQ176" i="1"/>
  <c r="AI176" i="1"/>
  <c r="AA176" i="1"/>
  <c r="C176" i="1"/>
  <c r="FW176" i="1"/>
  <c r="FO176" i="1"/>
  <c r="FF176" i="1"/>
  <c r="EO176" i="1"/>
  <c r="EP176" i="1" s="1" a="1"/>
  <c r="EP176" i="1" s="1"/>
  <c r="EF176" i="1"/>
  <c r="DX176" i="1"/>
  <c r="DO176" i="1"/>
  <c r="DG176" i="1"/>
  <c r="CX176" i="1"/>
  <c r="CG176" i="1"/>
  <c r="CH176" i="1" s="1" a="1"/>
  <c r="CH176" i="1" s="1"/>
  <c r="BX176" i="1"/>
  <c r="BP176" i="1"/>
  <c r="BG176" i="1"/>
  <c r="AY176" i="1"/>
  <c r="AP176" i="1"/>
  <c r="R176" i="1"/>
  <c r="J176" i="1"/>
  <c r="K176" i="1" s="1" a="1"/>
  <c r="K176" i="1" s="1"/>
  <c r="FV176" i="1"/>
  <c r="FN176" i="1"/>
  <c r="EW176" i="1"/>
  <c r="EN176" i="1"/>
  <c r="DW176" i="1"/>
  <c r="DN176" i="1"/>
  <c r="DF176" i="1"/>
  <c r="CO176" i="1"/>
  <c r="CF176" i="1"/>
  <c r="BO176" i="1"/>
  <c r="BF176" i="1"/>
  <c r="AX176" i="1"/>
  <c r="AG176" i="1"/>
  <c r="Y176" i="1"/>
  <c r="Z176" i="1" s="1" a="1"/>
  <c r="Z176" i="1" s="1"/>
  <c r="Q176" i="1"/>
  <c r="AU176" i="1" s="1"/>
  <c r="BY176" i="1" s="1"/>
  <c r="DC176" i="1" s="1"/>
  <c r="EG176" i="1" s="1"/>
  <c r="FK176" i="1" s="1"/>
  <c r="I176" i="1"/>
  <c r="FU176" i="1"/>
  <c r="FD176" i="1"/>
  <c r="FE176" i="1" s="1" a="1"/>
  <c r="FE176" i="1" s="1"/>
  <c r="EU176" i="1"/>
  <c r="EM176" i="1"/>
  <c r="ED176" i="1"/>
  <c r="DV176" i="1"/>
  <c r="DM176" i="1"/>
  <c r="CV176" i="1"/>
  <c r="CW176" i="1" s="1" a="1"/>
  <c r="CW176" i="1" s="1"/>
  <c r="CM176" i="1"/>
  <c r="CE176" i="1"/>
  <c r="BV176" i="1"/>
  <c r="BN176" i="1"/>
  <c r="BE176" i="1"/>
  <c r="AN176" i="1"/>
  <c r="AO176" i="1" s="1" a="1"/>
  <c r="AO176" i="1" s="1"/>
  <c r="AF176" i="1"/>
  <c r="BJ176" i="1" s="1"/>
  <c r="CN176" i="1" s="1"/>
  <c r="DR176" i="1" s="1"/>
  <c r="EV176" i="1" s="1"/>
  <c r="X176" i="1"/>
  <c r="P176" i="1"/>
  <c r="H176" i="1"/>
  <c r="FL176" i="1"/>
  <c r="FC176" i="1"/>
  <c r="EL176" i="1"/>
  <c r="EC176" i="1"/>
  <c r="DU176" i="1"/>
  <c r="DD176" i="1"/>
  <c r="CU176" i="1"/>
  <c r="CD176" i="1"/>
  <c r="BU176" i="1"/>
  <c r="BM176" i="1"/>
  <c r="AV176" i="1"/>
  <c r="AM176" i="1"/>
  <c r="AE176" i="1"/>
  <c r="W176" i="1"/>
  <c r="G176" i="1"/>
  <c r="FS176" i="1"/>
  <c r="FT176" i="1" s="1" a="1"/>
  <c r="FT176" i="1" s="1"/>
  <c r="FJ176" i="1"/>
  <c r="FB176" i="1"/>
  <c r="ES176" i="1"/>
  <c r="EK176" i="1"/>
  <c r="EB176" i="1"/>
  <c r="DK176" i="1"/>
  <c r="DL176" i="1" s="1" a="1"/>
  <c r="DL176" i="1" s="1"/>
  <c r="DB176" i="1"/>
  <c r="CT176" i="1"/>
  <c r="CK176" i="1"/>
  <c r="CC176" i="1"/>
  <c r="BT176" i="1"/>
  <c r="BC176" i="1"/>
  <c r="BD176" i="1" s="1" a="1"/>
  <c r="BD176" i="1" s="1"/>
  <c r="AT176" i="1"/>
  <c r="AL176" i="1"/>
  <c r="V176" i="1"/>
  <c r="N176" i="1"/>
  <c r="F176" i="1"/>
  <c r="FR176" i="1"/>
  <c r="FA176" i="1"/>
  <c r="ER176" i="1"/>
  <c r="EJ176" i="1"/>
  <c r="DS176" i="1"/>
  <c r="DJ176" i="1"/>
  <c r="CS176" i="1"/>
  <c r="CJ176" i="1"/>
  <c r="CB176" i="1"/>
  <c r="BK176" i="1"/>
  <c r="BB176" i="1"/>
  <c r="AK176" i="1"/>
  <c r="AC176" i="1"/>
  <c r="U176" i="1"/>
  <c r="M176" i="1"/>
  <c r="E176" i="1"/>
  <c r="FY176" i="1"/>
  <c r="FQ176" i="1"/>
  <c r="FH176" i="1"/>
  <c r="EZ176" i="1"/>
  <c r="EQ176" i="1"/>
  <c r="DZ176" i="1"/>
  <c r="EA176" i="1" s="1" a="1"/>
  <c r="EA176" i="1" s="1"/>
  <c r="DQ176" i="1"/>
  <c r="DI176" i="1"/>
  <c r="CZ176" i="1"/>
  <c r="CR176" i="1"/>
  <c r="CI176" i="1"/>
  <c r="BR176" i="1"/>
  <c r="BS176" i="1" s="1" a="1"/>
  <c r="BS176" i="1" s="1"/>
  <c r="BI176" i="1"/>
  <c r="BA176" i="1"/>
  <c r="AR176" i="1"/>
  <c r="AJ176" i="1"/>
  <c r="AB176" i="1"/>
  <c r="T176" i="1"/>
  <c r="L176" i="1"/>
  <c r="GC175" i="1"/>
  <c r="FZ175" i="1"/>
  <c r="GD175" i="1"/>
  <c r="B177" i="1"/>
  <c r="D177" i="1" s="1" a="1"/>
  <c r="D177" i="1" s="1"/>
  <c r="EI177" i="1" l="1" a="1"/>
  <c r="EI177" i="1" s="1"/>
  <c r="FM177" i="1" a="1"/>
  <c r="FM177" i="1" s="1"/>
  <c r="EX177" i="1" a="1"/>
  <c r="EX177" i="1" s="1"/>
  <c r="DE177" i="1" a="1"/>
  <c r="DE177" i="1" s="1"/>
  <c r="DT177" i="1" a="1"/>
  <c r="DT177" i="1" s="1"/>
  <c r="CA177" i="1" a="1"/>
  <c r="CA177" i="1" s="1"/>
  <c r="CP177" i="1" a="1"/>
  <c r="CP177" i="1" s="1"/>
  <c r="AW177" i="1" a="1"/>
  <c r="AW177" i="1" s="1"/>
  <c r="BL177" i="1" a="1"/>
  <c r="BL177" i="1" s="1"/>
  <c r="S177" i="1" a="1"/>
  <c r="S177" i="1" s="1"/>
  <c r="AH177" i="1" a="1"/>
  <c r="AH177" i="1" s="1"/>
  <c r="GA176" i="1"/>
  <c r="GB176" i="1"/>
  <c r="DM12" i="1"/>
  <c r="FX177" i="1"/>
  <c r="ET177" i="1"/>
  <c r="FI177" i="1"/>
  <c r="DP177" i="1"/>
  <c r="EE177" i="1"/>
  <c r="DA177" i="1"/>
  <c r="AD177" i="1"/>
  <c r="BW177" i="1"/>
  <c r="AS177" i="1"/>
  <c r="CL177" i="1"/>
  <c r="O177" i="1"/>
  <c r="BH177" i="1"/>
  <c r="GC176" i="1"/>
  <c r="FZ176" i="1"/>
  <c r="GD176" i="1"/>
  <c r="FV177" i="1"/>
  <c r="FN177" i="1"/>
  <c r="EW177" i="1"/>
  <c r="EN177" i="1"/>
  <c r="DW177" i="1"/>
  <c r="DN177" i="1"/>
  <c r="DF177" i="1"/>
  <c r="CO177" i="1"/>
  <c r="CF177" i="1"/>
  <c r="BO177" i="1"/>
  <c r="BF177" i="1"/>
  <c r="AX177" i="1"/>
  <c r="AG177" i="1"/>
  <c r="Y177" i="1"/>
  <c r="Z177" i="1" s="1" a="1"/>
  <c r="Z177" i="1" s="1"/>
  <c r="Q177" i="1"/>
  <c r="AU177" i="1" s="1"/>
  <c r="BY177" i="1" s="1"/>
  <c r="DC177" i="1" s="1"/>
  <c r="EG177" i="1" s="1"/>
  <c r="FK177" i="1" s="1"/>
  <c r="I177" i="1"/>
  <c r="FU177" i="1"/>
  <c r="FD177" i="1"/>
  <c r="FE177" i="1" s="1" a="1"/>
  <c r="FE177" i="1" s="1"/>
  <c r="EU177" i="1"/>
  <c r="EM177" i="1"/>
  <c r="ED177" i="1"/>
  <c r="DV177" i="1"/>
  <c r="DM177" i="1"/>
  <c r="CV177" i="1"/>
  <c r="CW177" i="1" s="1" a="1"/>
  <c r="CW177" i="1" s="1"/>
  <c r="CM177" i="1"/>
  <c r="CE177" i="1"/>
  <c r="BV177" i="1"/>
  <c r="BN177" i="1"/>
  <c r="BE177" i="1"/>
  <c r="AN177" i="1"/>
  <c r="AO177" i="1" s="1" a="1"/>
  <c r="AO177" i="1" s="1"/>
  <c r="AF177" i="1"/>
  <c r="BJ177" i="1" s="1"/>
  <c r="CN177" i="1" s="1"/>
  <c r="DR177" i="1" s="1"/>
  <c r="EV177" i="1" s="1"/>
  <c r="X177" i="1"/>
  <c r="P177" i="1"/>
  <c r="H177" i="1"/>
  <c r="FL177" i="1"/>
  <c r="FC177" i="1"/>
  <c r="EL177" i="1"/>
  <c r="EC177" i="1"/>
  <c r="DU177" i="1"/>
  <c r="DD177" i="1"/>
  <c r="CU177" i="1"/>
  <c r="CD177" i="1"/>
  <c r="BU177" i="1"/>
  <c r="BM177" i="1"/>
  <c r="AV177" i="1"/>
  <c r="AM177" i="1"/>
  <c r="AE177" i="1"/>
  <c r="W177" i="1"/>
  <c r="G177" i="1"/>
  <c r="FS177" i="1"/>
  <c r="FT177" i="1" s="1" a="1"/>
  <c r="FT177" i="1" s="1"/>
  <c r="FJ177" i="1"/>
  <c r="FB177" i="1"/>
  <c r="ES177" i="1"/>
  <c r="EK177" i="1"/>
  <c r="EB177" i="1"/>
  <c r="DK177" i="1"/>
  <c r="DL177" i="1" s="1" a="1"/>
  <c r="DL177" i="1" s="1"/>
  <c r="DB177" i="1"/>
  <c r="CT177" i="1"/>
  <c r="CK177" i="1"/>
  <c r="CC177" i="1"/>
  <c r="BT177" i="1"/>
  <c r="BC177" i="1"/>
  <c r="BD177" i="1" s="1" a="1"/>
  <c r="BD177" i="1" s="1"/>
  <c r="AT177" i="1"/>
  <c r="AL177" i="1"/>
  <c r="V177" i="1"/>
  <c r="N177" i="1"/>
  <c r="F177" i="1"/>
  <c r="FR177" i="1"/>
  <c r="FA177" i="1"/>
  <c r="ER177" i="1"/>
  <c r="EJ177" i="1"/>
  <c r="DS177" i="1"/>
  <c r="DJ177" i="1"/>
  <c r="CS177" i="1"/>
  <c r="CJ177" i="1"/>
  <c r="CB177" i="1"/>
  <c r="BK177" i="1"/>
  <c r="BB177" i="1"/>
  <c r="AK177" i="1"/>
  <c r="AC177" i="1"/>
  <c r="U177" i="1"/>
  <c r="M177" i="1"/>
  <c r="E177" i="1"/>
  <c r="FY177" i="1"/>
  <c r="FQ177" i="1"/>
  <c r="FH177" i="1"/>
  <c r="EZ177" i="1"/>
  <c r="EQ177" i="1"/>
  <c r="DZ177" i="1"/>
  <c r="EA177" i="1" s="1" a="1"/>
  <c r="EA177" i="1" s="1"/>
  <c r="DQ177" i="1"/>
  <c r="DI177" i="1"/>
  <c r="CZ177" i="1"/>
  <c r="CR177" i="1"/>
  <c r="CI177" i="1"/>
  <c r="BR177" i="1"/>
  <c r="BS177" i="1" s="1" a="1"/>
  <c r="BS177" i="1" s="1"/>
  <c r="BI177" i="1"/>
  <c r="BA177" i="1"/>
  <c r="AR177" i="1"/>
  <c r="AJ177" i="1"/>
  <c r="AB177" i="1"/>
  <c r="T177" i="1"/>
  <c r="L177" i="1"/>
  <c r="FP177" i="1"/>
  <c r="FG177" i="1"/>
  <c r="EY177" i="1"/>
  <c r="EH177" i="1"/>
  <c r="DY177" i="1"/>
  <c r="DH177" i="1"/>
  <c r="CY177" i="1"/>
  <c r="CQ177" i="1"/>
  <c r="BZ177" i="1"/>
  <c r="BQ177" i="1"/>
  <c r="AZ177" i="1"/>
  <c r="AQ177" i="1"/>
  <c r="AI177" i="1"/>
  <c r="AA177" i="1"/>
  <c r="C177" i="1"/>
  <c r="FW177" i="1"/>
  <c r="FO177" i="1"/>
  <c r="FF177" i="1"/>
  <c r="EO177" i="1"/>
  <c r="EP177" i="1" s="1" a="1"/>
  <c r="EP177" i="1" s="1"/>
  <c r="EF177" i="1"/>
  <c r="DX177" i="1"/>
  <c r="DO177" i="1"/>
  <c r="DG177" i="1"/>
  <c r="CX177" i="1"/>
  <c r="CG177" i="1"/>
  <c r="CH177" i="1" s="1" a="1"/>
  <c r="CH177" i="1" s="1"/>
  <c r="BX177" i="1"/>
  <c r="BP177" i="1"/>
  <c r="BG177" i="1"/>
  <c r="AY177" i="1"/>
  <c r="AP177" i="1"/>
  <c r="R177" i="1"/>
  <c r="J177" i="1"/>
  <c r="K177" i="1" s="1" a="1"/>
  <c r="K177" i="1" s="1"/>
  <c r="DU12" i="1"/>
  <c r="DV12" i="1" s="1"/>
  <c r="EE12" i="1" s="1"/>
  <c r="B178" i="1"/>
  <c r="D178" i="1" s="1" a="1"/>
  <c r="D178" i="1" s="1"/>
  <c r="EI178" i="1" l="1" a="1"/>
  <c r="EI178" i="1" s="1"/>
  <c r="FM178" i="1" a="1"/>
  <c r="FM178" i="1" s="1"/>
  <c r="EX178" i="1" a="1"/>
  <c r="EX178" i="1" s="1"/>
  <c r="DE178" i="1" a="1"/>
  <c r="DE178" i="1" s="1"/>
  <c r="DT178" i="1" a="1"/>
  <c r="DT178" i="1" s="1"/>
  <c r="CA178" i="1" a="1"/>
  <c r="CA178" i="1" s="1"/>
  <c r="CP178" i="1" a="1"/>
  <c r="CP178" i="1" s="1"/>
  <c r="AW178" i="1" a="1"/>
  <c r="AW178" i="1" s="1"/>
  <c r="BL178" i="1" a="1"/>
  <c r="BL178" i="1" s="1"/>
  <c r="S178" i="1" a="1"/>
  <c r="S178" i="1" s="1"/>
  <c r="AH178" i="1" a="1"/>
  <c r="AH178" i="1" s="1"/>
  <c r="GA177" i="1"/>
  <c r="GB177" i="1"/>
  <c r="DO12" i="1"/>
  <c r="DN12" i="1"/>
  <c r="FX178" i="1"/>
  <c r="ET178" i="1"/>
  <c r="FI178" i="1"/>
  <c r="DP178" i="1"/>
  <c r="EE178" i="1"/>
  <c r="BW178" i="1"/>
  <c r="DA178" i="1"/>
  <c r="AS178" i="1"/>
  <c r="CL178" i="1"/>
  <c r="O178" i="1"/>
  <c r="BH178" i="1"/>
  <c r="AD178" i="1"/>
  <c r="EH12" i="1"/>
  <c r="EI12" i="1" s="1" a="1"/>
  <c r="EI12" i="1" s="1"/>
  <c r="DZ12" i="1"/>
  <c r="EA12" i="1" s="1" a="1"/>
  <c r="EA12" i="1" s="1"/>
  <c r="EG12" i="1"/>
  <c r="FZ177" i="1"/>
  <c r="GD177" i="1"/>
  <c r="GC177" i="1"/>
  <c r="FL178" i="1"/>
  <c r="FC178" i="1"/>
  <c r="EL178" i="1"/>
  <c r="EC178" i="1"/>
  <c r="DU178" i="1"/>
  <c r="DD178" i="1"/>
  <c r="CU178" i="1"/>
  <c r="CD178" i="1"/>
  <c r="BU178" i="1"/>
  <c r="BM178" i="1"/>
  <c r="AV178" i="1"/>
  <c r="AM178" i="1"/>
  <c r="AE178" i="1"/>
  <c r="W178" i="1"/>
  <c r="G178" i="1"/>
  <c r="FS178" i="1"/>
  <c r="FT178" i="1" s="1" a="1"/>
  <c r="FT178" i="1" s="1"/>
  <c r="FJ178" i="1"/>
  <c r="FB178" i="1"/>
  <c r="ES178" i="1"/>
  <c r="EK178" i="1"/>
  <c r="EB178" i="1"/>
  <c r="DK178" i="1"/>
  <c r="DL178" i="1" s="1" a="1"/>
  <c r="DL178" i="1" s="1"/>
  <c r="DB178" i="1"/>
  <c r="CT178" i="1"/>
  <c r="CK178" i="1"/>
  <c r="CC178" i="1"/>
  <c r="BT178" i="1"/>
  <c r="BC178" i="1"/>
  <c r="BD178" i="1" s="1" a="1"/>
  <c r="BD178" i="1" s="1"/>
  <c r="AT178" i="1"/>
  <c r="AL178" i="1"/>
  <c r="V178" i="1"/>
  <c r="N178" i="1"/>
  <c r="F178" i="1"/>
  <c r="FR178" i="1"/>
  <c r="FA178" i="1"/>
  <c r="ER178" i="1"/>
  <c r="EJ178" i="1"/>
  <c r="DS178" i="1"/>
  <c r="DJ178" i="1"/>
  <c r="CS178" i="1"/>
  <c r="CJ178" i="1"/>
  <c r="CB178" i="1"/>
  <c r="BK178" i="1"/>
  <c r="BB178" i="1"/>
  <c r="AK178" i="1"/>
  <c r="AC178" i="1"/>
  <c r="U178" i="1"/>
  <c r="M178" i="1"/>
  <c r="E178" i="1"/>
  <c r="FY178" i="1"/>
  <c r="FQ178" i="1"/>
  <c r="FH178" i="1"/>
  <c r="EZ178" i="1"/>
  <c r="EQ178" i="1"/>
  <c r="DZ178" i="1"/>
  <c r="EA178" i="1" s="1" a="1"/>
  <c r="EA178" i="1" s="1"/>
  <c r="DQ178" i="1"/>
  <c r="DI178" i="1"/>
  <c r="CZ178" i="1"/>
  <c r="CR178" i="1"/>
  <c r="CI178" i="1"/>
  <c r="BR178" i="1"/>
  <c r="BS178" i="1" s="1" a="1"/>
  <c r="BS178" i="1" s="1"/>
  <c r="BI178" i="1"/>
  <c r="BA178" i="1"/>
  <c r="AR178" i="1"/>
  <c r="AJ178" i="1"/>
  <c r="AB178" i="1"/>
  <c r="T178" i="1"/>
  <c r="L178" i="1"/>
  <c r="FP178" i="1"/>
  <c r="FG178" i="1"/>
  <c r="EY178" i="1"/>
  <c r="EH178" i="1"/>
  <c r="DY178" i="1"/>
  <c r="DH178" i="1"/>
  <c r="CY178" i="1"/>
  <c r="CQ178" i="1"/>
  <c r="BZ178" i="1"/>
  <c r="BQ178" i="1"/>
  <c r="AZ178" i="1"/>
  <c r="AQ178" i="1"/>
  <c r="AI178" i="1"/>
  <c r="AA178" i="1"/>
  <c r="C178" i="1"/>
  <c r="FW178" i="1"/>
  <c r="FO178" i="1"/>
  <c r="FF178" i="1"/>
  <c r="EO178" i="1"/>
  <c r="EP178" i="1" s="1" a="1"/>
  <c r="EP178" i="1" s="1"/>
  <c r="EF178" i="1"/>
  <c r="DX178" i="1"/>
  <c r="DO178" i="1"/>
  <c r="DG178" i="1"/>
  <c r="CX178" i="1"/>
  <c r="CG178" i="1"/>
  <c r="CH178" i="1" s="1" a="1"/>
  <c r="CH178" i="1" s="1"/>
  <c r="BX178" i="1"/>
  <c r="BP178" i="1"/>
  <c r="BG178" i="1"/>
  <c r="AY178" i="1"/>
  <c r="AP178" i="1"/>
  <c r="R178" i="1"/>
  <c r="J178" i="1"/>
  <c r="K178" i="1" s="1" a="1"/>
  <c r="K178" i="1" s="1"/>
  <c r="FV178" i="1"/>
  <c r="FN178" i="1"/>
  <c r="EW178" i="1"/>
  <c r="EN178" i="1"/>
  <c r="DW178" i="1"/>
  <c r="DN178" i="1"/>
  <c r="DF178" i="1"/>
  <c r="CO178" i="1"/>
  <c r="CF178" i="1"/>
  <c r="BO178" i="1"/>
  <c r="BF178" i="1"/>
  <c r="AX178" i="1"/>
  <c r="AG178" i="1"/>
  <c r="Y178" i="1"/>
  <c r="Z178" i="1" s="1" a="1"/>
  <c r="Z178" i="1" s="1"/>
  <c r="Q178" i="1"/>
  <c r="AU178" i="1" s="1"/>
  <c r="BY178" i="1" s="1"/>
  <c r="DC178" i="1" s="1"/>
  <c r="EG178" i="1" s="1"/>
  <c r="FK178" i="1" s="1"/>
  <c r="I178" i="1"/>
  <c r="FU178" i="1"/>
  <c r="FD178" i="1"/>
  <c r="FE178" i="1" s="1" a="1"/>
  <c r="FE178" i="1" s="1"/>
  <c r="EU178" i="1"/>
  <c r="EM178" i="1"/>
  <c r="ED178" i="1"/>
  <c r="DV178" i="1"/>
  <c r="DM178" i="1"/>
  <c r="CV178" i="1"/>
  <c r="CW178" i="1" s="1" a="1"/>
  <c r="CW178" i="1" s="1"/>
  <c r="CM178" i="1"/>
  <c r="CE178" i="1"/>
  <c r="BV178" i="1"/>
  <c r="BN178" i="1"/>
  <c r="BE178" i="1"/>
  <c r="AN178" i="1"/>
  <c r="AO178" i="1" s="1" a="1"/>
  <c r="AO178" i="1" s="1"/>
  <c r="AF178" i="1"/>
  <c r="BJ178" i="1" s="1"/>
  <c r="CN178" i="1" s="1"/>
  <c r="DR178" i="1" s="1"/>
  <c r="EV178" i="1" s="1"/>
  <c r="X178" i="1"/>
  <c r="P178" i="1"/>
  <c r="H178" i="1"/>
  <c r="B179" i="1"/>
  <c r="D179" i="1" s="1" a="1"/>
  <c r="D179" i="1" s="1"/>
  <c r="EI179" i="1" l="1" a="1"/>
  <c r="EI179" i="1" s="1"/>
  <c r="FM179" i="1" a="1"/>
  <c r="FM179" i="1" s="1"/>
  <c r="EX179" i="1" a="1"/>
  <c r="EX179" i="1" s="1"/>
  <c r="DE179" i="1" a="1"/>
  <c r="DE179" i="1" s="1"/>
  <c r="DT179" i="1" a="1"/>
  <c r="DT179" i="1" s="1"/>
  <c r="CA179" i="1" a="1"/>
  <c r="CA179" i="1" s="1"/>
  <c r="CP179" i="1" a="1"/>
  <c r="CP179" i="1" s="1"/>
  <c r="AW179" i="1" a="1"/>
  <c r="AW179" i="1" s="1"/>
  <c r="BL179" i="1" a="1"/>
  <c r="BL179" i="1" s="1"/>
  <c r="S179" i="1" a="1"/>
  <c r="S179" i="1" s="1"/>
  <c r="AH179" i="1" a="1"/>
  <c r="AH179" i="1" s="1"/>
  <c r="GA178" i="1"/>
  <c r="GB178" i="1"/>
  <c r="FX179" i="1"/>
  <c r="ET179" i="1"/>
  <c r="FI179" i="1"/>
  <c r="EE179" i="1"/>
  <c r="DA179" i="1"/>
  <c r="DP179" i="1"/>
  <c r="AS179" i="1"/>
  <c r="CL179" i="1"/>
  <c r="O179" i="1"/>
  <c r="BH179" i="1"/>
  <c r="BW179" i="1"/>
  <c r="AD179" i="1"/>
  <c r="EB12" i="1"/>
  <c r="FR179" i="1"/>
  <c r="FA179" i="1"/>
  <c r="ER179" i="1"/>
  <c r="EJ179" i="1"/>
  <c r="DS179" i="1"/>
  <c r="DJ179" i="1"/>
  <c r="CS179" i="1"/>
  <c r="CJ179" i="1"/>
  <c r="CB179" i="1"/>
  <c r="BK179" i="1"/>
  <c r="BB179" i="1"/>
  <c r="AK179" i="1"/>
  <c r="AC179" i="1"/>
  <c r="U179" i="1"/>
  <c r="M179" i="1"/>
  <c r="E179" i="1"/>
  <c r="FY179" i="1"/>
  <c r="FQ179" i="1"/>
  <c r="FH179" i="1"/>
  <c r="EZ179" i="1"/>
  <c r="EQ179" i="1"/>
  <c r="DZ179" i="1"/>
  <c r="EA179" i="1" s="1" a="1"/>
  <c r="EA179" i="1" s="1"/>
  <c r="DQ179" i="1"/>
  <c r="DI179" i="1"/>
  <c r="CZ179" i="1"/>
  <c r="CR179" i="1"/>
  <c r="CI179" i="1"/>
  <c r="BR179" i="1"/>
  <c r="BS179" i="1" s="1" a="1"/>
  <c r="BS179" i="1" s="1"/>
  <c r="BI179" i="1"/>
  <c r="BA179" i="1"/>
  <c r="AR179" i="1"/>
  <c r="AJ179" i="1"/>
  <c r="AB179" i="1"/>
  <c r="T179" i="1"/>
  <c r="L179" i="1"/>
  <c r="FP179" i="1"/>
  <c r="FG179" i="1"/>
  <c r="EY179" i="1"/>
  <c r="EH179" i="1"/>
  <c r="DY179" i="1"/>
  <c r="DH179" i="1"/>
  <c r="CY179" i="1"/>
  <c r="CQ179" i="1"/>
  <c r="BZ179" i="1"/>
  <c r="BQ179" i="1"/>
  <c r="AZ179" i="1"/>
  <c r="AQ179" i="1"/>
  <c r="AI179" i="1"/>
  <c r="AA179" i="1"/>
  <c r="C179" i="1"/>
  <c r="FW179" i="1"/>
  <c r="FO179" i="1"/>
  <c r="FF179" i="1"/>
  <c r="EO179" i="1"/>
  <c r="EP179" i="1" s="1" a="1"/>
  <c r="EP179" i="1" s="1"/>
  <c r="EF179" i="1"/>
  <c r="DX179" i="1"/>
  <c r="DO179" i="1"/>
  <c r="DG179" i="1"/>
  <c r="CX179" i="1"/>
  <c r="CG179" i="1"/>
  <c r="CH179" i="1" s="1" a="1"/>
  <c r="CH179" i="1" s="1"/>
  <c r="BX179" i="1"/>
  <c r="BP179" i="1"/>
  <c r="BG179" i="1"/>
  <c r="AY179" i="1"/>
  <c r="AP179" i="1"/>
  <c r="R179" i="1"/>
  <c r="J179" i="1"/>
  <c r="K179" i="1" s="1" a="1"/>
  <c r="K179" i="1" s="1"/>
  <c r="FV179" i="1"/>
  <c r="FN179" i="1"/>
  <c r="EW179" i="1"/>
  <c r="EN179" i="1"/>
  <c r="DW179" i="1"/>
  <c r="DN179" i="1"/>
  <c r="DF179" i="1"/>
  <c r="CO179" i="1"/>
  <c r="CF179" i="1"/>
  <c r="BO179" i="1"/>
  <c r="BF179" i="1"/>
  <c r="AX179" i="1"/>
  <c r="AG179" i="1"/>
  <c r="Y179" i="1"/>
  <c r="Z179" i="1" s="1" a="1"/>
  <c r="Z179" i="1" s="1"/>
  <c r="Q179" i="1"/>
  <c r="AU179" i="1" s="1"/>
  <c r="BY179" i="1" s="1"/>
  <c r="DC179" i="1" s="1"/>
  <c r="EG179" i="1" s="1"/>
  <c r="FK179" i="1" s="1"/>
  <c r="I179" i="1"/>
  <c r="FU179" i="1"/>
  <c r="FD179" i="1"/>
  <c r="FE179" i="1" s="1" a="1"/>
  <c r="FE179" i="1" s="1"/>
  <c r="EU179" i="1"/>
  <c r="EM179" i="1"/>
  <c r="ED179" i="1"/>
  <c r="DV179" i="1"/>
  <c r="DM179" i="1"/>
  <c r="CV179" i="1"/>
  <c r="CW179" i="1" s="1" a="1"/>
  <c r="CW179" i="1" s="1"/>
  <c r="CM179" i="1"/>
  <c r="CE179" i="1"/>
  <c r="BV179" i="1"/>
  <c r="BN179" i="1"/>
  <c r="BE179" i="1"/>
  <c r="AN179" i="1"/>
  <c r="AO179" i="1" s="1" a="1"/>
  <c r="AO179" i="1" s="1"/>
  <c r="AF179" i="1"/>
  <c r="BJ179" i="1" s="1"/>
  <c r="CN179" i="1" s="1"/>
  <c r="DR179" i="1" s="1"/>
  <c r="EV179" i="1" s="1"/>
  <c r="X179" i="1"/>
  <c r="P179" i="1"/>
  <c r="H179" i="1"/>
  <c r="FL179" i="1"/>
  <c r="FC179" i="1"/>
  <c r="EL179" i="1"/>
  <c r="EC179" i="1"/>
  <c r="DU179" i="1"/>
  <c r="DD179" i="1"/>
  <c r="CU179" i="1"/>
  <c r="CD179" i="1"/>
  <c r="BU179" i="1"/>
  <c r="BM179" i="1"/>
  <c r="AV179" i="1"/>
  <c r="AM179" i="1"/>
  <c r="AE179" i="1"/>
  <c r="W179" i="1"/>
  <c r="G179" i="1"/>
  <c r="FS179" i="1"/>
  <c r="FT179" i="1" s="1" a="1"/>
  <c r="FT179" i="1" s="1"/>
  <c r="FJ179" i="1"/>
  <c r="FB179" i="1"/>
  <c r="ES179" i="1"/>
  <c r="EK179" i="1"/>
  <c r="EB179" i="1"/>
  <c r="DK179" i="1"/>
  <c r="DL179" i="1" s="1" a="1"/>
  <c r="DL179" i="1" s="1"/>
  <c r="DB179" i="1"/>
  <c r="CT179" i="1"/>
  <c r="CK179" i="1"/>
  <c r="CC179" i="1"/>
  <c r="BT179" i="1"/>
  <c r="BC179" i="1"/>
  <c r="BD179" i="1" s="1" a="1"/>
  <c r="BD179" i="1" s="1"/>
  <c r="AT179" i="1"/>
  <c r="AL179" i="1"/>
  <c r="V179" i="1"/>
  <c r="N179" i="1"/>
  <c r="F179" i="1"/>
  <c r="GC178" i="1"/>
  <c r="FZ178" i="1"/>
  <c r="GD178" i="1"/>
  <c r="EJ12" i="1"/>
  <c r="B180" i="1"/>
  <c r="D180" i="1" s="1" a="1"/>
  <c r="D180" i="1" s="1"/>
  <c r="EI180" i="1" l="1" a="1"/>
  <c r="EI180" i="1" s="1"/>
  <c r="FM180" i="1" a="1"/>
  <c r="FM180" i="1" s="1"/>
  <c r="EX180" i="1" a="1"/>
  <c r="EX180" i="1" s="1"/>
  <c r="DE180" i="1" a="1"/>
  <c r="DE180" i="1" s="1"/>
  <c r="DT180" i="1" a="1"/>
  <c r="DT180" i="1" s="1"/>
  <c r="CA180" i="1" a="1"/>
  <c r="CA180" i="1" s="1"/>
  <c r="CP180" i="1" a="1"/>
  <c r="CP180" i="1" s="1"/>
  <c r="AW180" i="1" a="1"/>
  <c r="AW180" i="1" s="1"/>
  <c r="BL180" i="1" a="1"/>
  <c r="BL180" i="1" s="1"/>
  <c r="S180" i="1" a="1"/>
  <c r="S180" i="1" s="1"/>
  <c r="AH180" i="1" a="1"/>
  <c r="AH180" i="1" s="1"/>
  <c r="GA179" i="1"/>
  <c r="GB179" i="1"/>
  <c r="ED12" i="1"/>
  <c r="EC12" i="1"/>
  <c r="ET180" i="1"/>
  <c r="FI180" i="1"/>
  <c r="EE180" i="1"/>
  <c r="FX180" i="1"/>
  <c r="DA180" i="1"/>
  <c r="DP180" i="1"/>
  <c r="AS180" i="1"/>
  <c r="CL180" i="1"/>
  <c r="O180" i="1"/>
  <c r="BH180" i="1"/>
  <c r="AD180" i="1"/>
  <c r="BW180" i="1"/>
  <c r="GC179" i="1"/>
  <c r="FZ179" i="1"/>
  <c r="GD179" i="1"/>
  <c r="FP180" i="1"/>
  <c r="FG180" i="1"/>
  <c r="EY180" i="1"/>
  <c r="EH180" i="1"/>
  <c r="DY180" i="1"/>
  <c r="DH180" i="1"/>
  <c r="CY180" i="1"/>
  <c r="CQ180" i="1"/>
  <c r="BZ180" i="1"/>
  <c r="BQ180" i="1"/>
  <c r="AZ180" i="1"/>
  <c r="AQ180" i="1"/>
  <c r="AI180" i="1"/>
  <c r="AA180" i="1"/>
  <c r="C180" i="1"/>
  <c r="FW180" i="1"/>
  <c r="FO180" i="1"/>
  <c r="FF180" i="1"/>
  <c r="EO180" i="1"/>
  <c r="EP180" i="1" s="1" a="1"/>
  <c r="EP180" i="1" s="1"/>
  <c r="EF180" i="1"/>
  <c r="DX180" i="1"/>
  <c r="DO180" i="1"/>
  <c r="DG180" i="1"/>
  <c r="CX180" i="1"/>
  <c r="CG180" i="1"/>
  <c r="CH180" i="1" s="1" a="1"/>
  <c r="CH180" i="1" s="1"/>
  <c r="BX180" i="1"/>
  <c r="BP180" i="1"/>
  <c r="BG180" i="1"/>
  <c r="AY180" i="1"/>
  <c r="AP180" i="1"/>
  <c r="R180" i="1"/>
  <c r="J180" i="1"/>
  <c r="K180" i="1" s="1" a="1"/>
  <c r="K180" i="1" s="1"/>
  <c r="FV180" i="1"/>
  <c r="FN180" i="1"/>
  <c r="EW180" i="1"/>
  <c r="EN180" i="1"/>
  <c r="DW180" i="1"/>
  <c r="DN180" i="1"/>
  <c r="DF180" i="1"/>
  <c r="CO180" i="1"/>
  <c r="CF180" i="1"/>
  <c r="BO180" i="1"/>
  <c r="BF180" i="1"/>
  <c r="AX180" i="1"/>
  <c r="AG180" i="1"/>
  <c r="Y180" i="1"/>
  <c r="Z180" i="1" s="1" a="1"/>
  <c r="Z180" i="1" s="1"/>
  <c r="Q180" i="1"/>
  <c r="AU180" i="1" s="1"/>
  <c r="BY180" i="1" s="1"/>
  <c r="DC180" i="1" s="1"/>
  <c r="EG180" i="1" s="1"/>
  <c r="FK180" i="1" s="1"/>
  <c r="I180" i="1"/>
  <c r="FU180" i="1"/>
  <c r="FD180" i="1"/>
  <c r="FE180" i="1" s="1" a="1"/>
  <c r="FE180" i="1" s="1"/>
  <c r="EU180" i="1"/>
  <c r="EM180" i="1"/>
  <c r="ED180" i="1"/>
  <c r="DV180" i="1"/>
  <c r="DM180" i="1"/>
  <c r="CV180" i="1"/>
  <c r="CW180" i="1" s="1" a="1"/>
  <c r="CW180" i="1" s="1"/>
  <c r="CM180" i="1"/>
  <c r="CE180" i="1"/>
  <c r="BV180" i="1"/>
  <c r="BN180" i="1"/>
  <c r="BE180" i="1"/>
  <c r="AN180" i="1"/>
  <c r="AO180" i="1" s="1" a="1"/>
  <c r="AO180" i="1" s="1"/>
  <c r="AF180" i="1"/>
  <c r="BJ180" i="1" s="1"/>
  <c r="CN180" i="1" s="1"/>
  <c r="DR180" i="1" s="1"/>
  <c r="EV180" i="1" s="1"/>
  <c r="X180" i="1"/>
  <c r="P180" i="1"/>
  <c r="H180" i="1"/>
  <c r="FL180" i="1"/>
  <c r="FC180" i="1"/>
  <c r="EL180" i="1"/>
  <c r="EC180" i="1"/>
  <c r="DU180" i="1"/>
  <c r="DD180" i="1"/>
  <c r="CU180" i="1"/>
  <c r="CD180" i="1"/>
  <c r="BU180" i="1"/>
  <c r="BM180" i="1"/>
  <c r="AV180" i="1"/>
  <c r="AM180" i="1"/>
  <c r="AE180" i="1"/>
  <c r="W180" i="1"/>
  <c r="G180" i="1"/>
  <c r="FS180" i="1"/>
  <c r="FT180" i="1" s="1" a="1"/>
  <c r="FT180" i="1" s="1"/>
  <c r="FJ180" i="1"/>
  <c r="FB180" i="1"/>
  <c r="ES180" i="1"/>
  <c r="EK180" i="1"/>
  <c r="EB180" i="1"/>
  <c r="DK180" i="1"/>
  <c r="DL180" i="1" s="1" a="1"/>
  <c r="DL180" i="1" s="1"/>
  <c r="DB180" i="1"/>
  <c r="CT180" i="1"/>
  <c r="CK180" i="1"/>
  <c r="CC180" i="1"/>
  <c r="BT180" i="1"/>
  <c r="BC180" i="1"/>
  <c r="BD180" i="1" s="1" a="1"/>
  <c r="BD180" i="1" s="1"/>
  <c r="AT180" i="1"/>
  <c r="AL180" i="1"/>
  <c r="V180" i="1"/>
  <c r="N180" i="1"/>
  <c r="F180" i="1"/>
  <c r="FR180" i="1"/>
  <c r="FA180" i="1"/>
  <c r="ER180" i="1"/>
  <c r="EJ180" i="1"/>
  <c r="DS180" i="1"/>
  <c r="DJ180" i="1"/>
  <c r="CS180" i="1"/>
  <c r="CJ180" i="1"/>
  <c r="CB180" i="1"/>
  <c r="BK180" i="1"/>
  <c r="BB180" i="1"/>
  <c r="AK180" i="1"/>
  <c r="AC180" i="1"/>
  <c r="U180" i="1"/>
  <c r="M180" i="1"/>
  <c r="E180" i="1"/>
  <c r="FY180" i="1"/>
  <c r="FQ180" i="1"/>
  <c r="FH180" i="1"/>
  <c r="EZ180" i="1"/>
  <c r="EQ180" i="1"/>
  <c r="DZ180" i="1"/>
  <c r="EA180" i="1" s="1" a="1"/>
  <c r="EA180" i="1" s="1"/>
  <c r="DQ180" i="1"/>
  <c r="DI180" i="1"/>
  <c r="CZ180" i="1"/>
  <c r="CR180" i="1"/>
  <c r="CI180" i="1"/>
  <c r="BR180" i="1"/>
  <c r="BS180" i="1" s="1" a="1"/>
  <c r="BS180" i="1" s="1"/>
  <c r="BI180" i="1"/>
  <c r="BA180" i="1"/>
  <c r="AR180" i="1"/>
  <c r="AJ180" i="1"/>
  <c r="AB180" i="1"/>
  <c r="T180" i="1"/>
  <c r="L180" i="1"/>
  <c r="EK12" i="1"/>
  <c r="ET12" i="1" s="1"/>
  <c r="B181" i="1"/>
  <c r="D181" i="1" s="1" a="1"/>
  <c r="D181" i="1" s="1"/>
  <c r="EI181" i="1" l="1" a="1"/>
  <c r="EI181" i="1" s="1"/>
  <c r="FM181" i="1" a="1"/>
  <c r="FM181" i="1" s="1"/>
  <c r="EX181" i="1" a="1"/>
  <c r="EX181" i="1" s="1"/>
  <c r="DE181" i="1" a="1"/>
  <c r="DE181" i="1" s="1"/>
  <c r="DT181" i="1" a="1"/>
  <c r="DT181" i="1" s="1"/>
  <c r="CA181" i="1" a="1"/>
  <c r="CA181" i="1" s="1"/>
  <c r="CP181" i="1" a="1"/>
  <c r="CP181" i="1" s="1"/>
  <c r="AW181" i="1" a="1"/>
  <c r="AW181" i="1" s="1"/>
  <c r="BL181" i="1" a="1"/>
  <c r="BL181" i="1" s="1"/>
  <c r="S181" i="1" a="1"/>
  <c r="S181" i="1" s="1"/>
  <c r="AH181" i="1" a="1"/>
  <c r="AH181" i="1" s="1"/>
  <c r="GA180" i="1"/>
  <c r="GB180" i="1"/>
  <c r="ET181" i="1"/>
  <c r="FI181" i="1"/>
  <c r="FX181" i="1"/>
  <c r="EE181" i="1"/>
  <c r="DA181" i="1"/>
  <c r="CL181" i="1"/>
  <c r="O181" i="1"/>
  <c r="DP181" i="1"/>
  <c r="BH181" i="1"/>
  <c r="AS181" i="1"/>
  <c r="AD181" i="1"/>
  <c r="BW181" i="1"/>
  <c r="FZ180" i="1"/>
  <c r="GD180" i="1"/>
  <c r="GC180" i="1"/>
  <c r="EO12" i="1"/>
  <c r="EP12" i="1" s="1" a="1"/>
  <c r="EP12" i="1" s="1"/>
  <c r="EW12" i="1"/>
  <c r="EX12" i="1" s="1" a="1"/>
  <c r="EX12" i="1" s="1"/>
  <c r="EV12" i="1"/>
  <c r="FV181" i="1"/>
  <c r="FN181" i="1"/>
  <c r="EW181" i="1"/>
  <c r="EN181" i="1"/>
  <c r="DW181" i="1"/>
  <c r="DN181" i="1"/>
  <c r="DF181" i="1"/>
  <c r="CO181" i="1"/>
  <c r="CF181" i="1"/>
  <c r="BO181" i="1"/>
  <c r="BF181" i="1"/>
  <c r="AX181" i="1"/>
  <c r="AG181" i="1"/>
  <c r="Y181" i="1"/>
  <c r="Z181" i="1" s="1" a="1"/>
  <c r="Z181" i="1" s="1"/>
  <c r="Q181" i="1"/>
  <c r="AU181" i="1" s="1"/>
  <c r="BY181" i="1" s="1"/>
  <c r="DC181" i="1" s="1"/>
  <c r="EG181" i="1" s="1"/>
  <c r="FK181" i="1" s="1"/>
  <c r="I181" i="1"/>
  <c r="FU181" i="1"/>
  <c r="FD181" i="1"/>
  <c r="FE181" i="1" s="1" a="1"/>
  <c r="FE181" i="1" s="1"/>
  <c r="EU181" i="1"/>
  <c r="EM181" i="1"/>
  <c r="ED181" i="1"/>
  <c r="DV181" i="1"/>
  <c r="DM181" i="1"/>
  <c r="CV181" i="1"/>
  <c r="CW181" i="1" s="1" a="1"/>
  <c r="CW181" i="1" s="1"/>
  <c r="CM181" i="1"/>
  <c r="CE181" i="1"/>
  <c r="BV181" i="1"/>
  <c r="BN181" i="1"/>
  <c r="BE181" i="1"/>
  <c r="AN181" i="1"/>
  <c r="AO181" i="1" s="1" a="1"/>
  <c r="AO181" i="1" s="1"/>
  <c r="AF181" i="1"/>
  <c r="BJ181" i="1" s="1"/>
  <c r="CN181" i="1" s="1"/>
  <c r="DR181" i="1" s="1"/>
  <c r="EV181" i="1" s="1"/>
  <c r="X181" i="1"/>
  <c r="P181" i="1"/>
  <c r="H181" i="1"/>
  <c r="FL181" i="1"/>
  <c r="FC181" i="1"/>
  <c r="EL181" i="1"/>
  <c r="EC181" i="1"/>
  <c r="DU181" i="1"/>
  <c r="DD181" i="1"/>
  <c r="CU181" i="1"/>
  <c r="CD181" i="1"/>
  <c r="BU181" i="1"/>
  <c r="BM181" i="1"/>
  <c r="AV181" i="1"/>
  <c r="AM181" i="1"/>
  <c r="AE181" i="1"/>
  <c r="W181" i="1"/>
  <c r="G181" i="1"/>
  <c r="FS181" i="1"/>
  <c r="FT181" i="1" s="1" a="1"/>
  <c r="FT181" i="1" s="1"/>
  <c r="FJ181" i="1"/>
  <c r="FB181" i="1"/>
  <c r="ES181" i="1"/>
  <c r="EK181" i="1"/>
  <c r="EB181" i="1"/>
  <c r="DK181" i="1"/>
  <c r="DL181" i="1" s="1" a="1"/>
  <c r="DL181" i="1" s="1"/>
  <c r="DB181" i="1"/>
  <c r="CT181" i="1"/>
  <c r="CK181" i="1"/>
  <c r="CC181" i="1"/>
  <c r="BT181" i="1"/>
  <c r="BC181" i="1"/>
  <c r="BD181" i="1" s="1" a="1"/>
  <c r="BD181" i="1" s="1"/>
  <c r="AT181" i="1"/>
  <c r="AL181" i="1"/>
  <c r="V181" i="1"/>
  <c r="N181" i="1"/>
  <c r="F181" i="1"/>
  <c r="FR181" i="1"/>
  <c r="FA181" i="1"/>
  <c r="ER181" i="1"/>
  <c r="EJ181" i="1"/>
  <c r="DS181" i="1"/>
  <c r="DJ181" i="1"/>
  <c r="CS181" i="1"/>
  <c r="CJ181" i="1"/>
  <c r="CB181" i="1"/>
  <c r="BK181" i="1"/>
  <c r="BB181" i="1"/>
  <c r="AK181" i="1"/>
  <c r="AC181" i="1"/>
  <c r="U181" i="1"/>
  <c r="M181" i="1"/>
  <c r="E181" i="1"/>
  <c r="FY181" i="1"/>
  <c r="FQ181" i="1"/>
  <c r="FH181" i="1"/>
  <c r="EZ181" i="1"/>
  <c r="EQ181" i="1"/>
  <c r="DZ181" i="1"/>
  <c r="EA181" i="1" s="1" a="1"/>
  <c r="EA181" i="1" s="1"/>
  <c r="DQ181" i="1"/>
  <c r="DI181" i="1"/>
  <c r="CZ181" i="1"/>
  <c r="CR181" i="1"/>
  <c r="CI181" i="1"/>
  <c r="BR181" i="1"/>
  <c r="BS181" i="1" s="1" a="1"/>
  <c r="BS181" i="1" s="1"/>
  <c r="BI181" i="1"/>
  <c r="BA181" i="1"/>
  <c r="AR181" i="1"/>
  <c r="AJ181" i="1"/>
  <c r="AB181" i="1"/>
  <c r="T181" i="1"/>
  <c r="L181" i="1"/>
  <c r="FP181" i="1"/>
  <c r="FG181" i="1"/>
  <c r="EY181" i="1"/>
  <c r="EH181" i="1"/>
  <c r="DY181" i="1"/>
  <c r="DH181" i="1"/>
  <c r="CY181" i="1"/>
  <c r="CQ181" i="1"/>
  <c r="BZ181" i="1"/>
  <c r="BQ181" i="1"/>
  <c r="AZ181" i="1"/>
  <c r="AQ181" i="1"/>
  <c r="AI181" i="1"/>
  <c r="AA181" i="1"/>
  <c r="C181" i="1"/>
  <c r="FW181" i="1"/>
  <c r="FO181" i="1"/>
  <c r="FF181" i="1"/>
  <c r="EO181" i="1"/>
  <c r="EP181" i="1" s="1" a="1"/>
  <c r="EP181" i="1" s="1"/>
  <c r="EF181" i="1"/>
  <c r="DX181" i="1"/>
  <c r="DO181" i="1"/>
  <c r="DG181" i="1"/>
  <c r="CX181" i="1"/>
  <c r="CG181" i="1"/>
  <c r="CH181" i="1" s="1" a="1"/>
  <c r="CH181" i="1" s="1"/>
  <c r="BX181" i="1"/>
  <c r="BP181" i="1"/>
  <c r="BG181" i="1"/>
  <c r="AY181" i="1"/>
  <c r="AP181" i="1"/>
  <c r="R181" i="1"/>
  <c r="J181" i="1"/>
  <c r="K181" i="1" s="1" a="1"/>
  <c r="K181" i="1" s="1"/>
  <c r="B182" i="1"/>
  <c r="D182" i="1" s="1" a="1"/>
  <c r="D182" i="1" s="1"/>
  <c r="EI182" i="1" l="1" a="1"/>
  <c r="EI182" i="1" s="1"/>
  <c r="FM182" i="1" a="1"/>
  <c r="FM182" i="1" s="1"/>
  <c r="EX182" i="1" a="1"/>
  <c r="EX182" i="1" s="1"/>
  <c r="DE182" i="1" a="1"/>
  <c r="DE182" i="1" s="1"/>
  <c r="DT182" i="1" a="1"/>
  <c r="DT182" i="1" s="1"/>
  <c r="CA182" i="1" a="1"/>
  <c r="CA182" i="1" s="1"/>
  <c r="CP182" i="1" a="1"/>
  <c r="CP182" i="1" s="1"/>
  <c r="AW182" i="1" a="1"/>
  <c r="AW182" i="1" s="1"/>
  <c r="BL182" i="1" a="1"/>
  <c r="BL182" i="1" s="1"/>
  <c r="S182" i="1" a="1"/>
  <c r="S182" i="1" s="1"/>
  <c r="AH182" i="1" a="1"/>
  <c r="AH182" i="1" s="1"/>
  <c r="GA181" i="1"/>
  <c r="GB181" i="1"/>
  <c r="FI182" i="1"/>
  <c r="FX182" i="1"/>
  <c r="DA182" i="1"/>
  <c r="DP182" i="1"/>
  <c r="ET182" i="1"/>
  <c r="EE182" i="1"/>
  <c r="O182" i="1"/>
  <c r="BH182" i="1"/>
  <c r="AD182" i="1"/>
  <c r="CL182" i="1"/>
  <c r="BW182" i="1"/>
  <c r="AS182" i="1"/>
  <c r="EQ12" i="1"/>
  <c r="GD181" i="1"/>
  <c r="GC181" i="1"/>
  <c r="FZ181" i="1"/>
  <c r="EY12" i="1"/>
  <c r="FL182" i="1"/>
  <c r="FC182" i="1"/>
  <c r="EL182" i="1"/>
  <c r="EC182" i="1"/>
  <c r="DU182" i="1"/>
  <c r="DD182" i="1"/>
  <c r="CU182" i="1"/>
  <c r="CD182" i="1"/>
  <c r="BU182" i="1"/>
  <c r="BM182" i="1"/>
  <c r="AV182" i="1"/>
  <c r="AM182" i="1"/>
  <c r="AE182" i="1"/>
  <c r="W182" i="1"/>
  <c r="G182" i="1"/>
  <c r="FS182" i="1"/>
  <c r="FT182" i="1" s="1" a="1"/>
  <c r="FT182" i="1" s="1"/>
  <c r="FJ182" i="1"/>
  <c r="FB182" i="1"/>
  <c r="ES182" i="1"/>
  <c r="EK182" i="1"/>
  <c r="EB182" i="1"/>
  <c r="DK182" i="1"/>
  <c r="DL182" i="1" s="1" a="1"/>
  <c r="DL182" i="1" s="1"/>
  <c r="DB182" i="1"/>
  <c r="CT182" i="1"/>
  <c r="CK182" i="1"/>
  <c r="CC182" i="1"/>
  <c r="BT182" i="1"/>
  <c r="BC182" i="1"/>
  <c r="BD182" i="1" s="1" a="1"/>
  <c r="BD182" i="1" s="1"/>
  <c r="AT182" i="1"/>
  <c r="AL182" i="1"/>
  <c r="V182" i="1"/>
  <c r="N182" i="1"/>
  <c r="F182" i="1"/>
  <c r="FR182" i="1"/>
  <c r="FA182" i="1"/>
  <c r="ER182" i="1"/>
  <c r="EJ182" i="1"/>
  <c r="DS182" i="1"/>
  <c r="DJ182" i="1"/>
  <c r="CS182" i="1"/>
  <c r="CJ182" i="1"/>
  <c r="CB182" i="1"/>
  <c r="BK182" i="1"/>
  <c r="BB182" i="1"/>
  <c r="AK182" i="1"/>
  <c r="AC182" i="1"/>
  <c r="U182" i="1"/>
  <c r="M182" i="1"/>
  <c r="E182" i="1"/>
  <c r="FY182" i="1"/>
  <c r="FQ182" i="1"/>
  <c r="FH182" i="1"/>
  <c r="EZ182" i="1"/>
  <c r="EQ182" i="1"/>
  <c r="DZ182" i="1"/>
  <c r="EA182" i="1" s="1" a="1"/>
  <c r="EA182" i="1" s="1"/>
  <c r="DQ182" i="1"/>
  <c r="DI182" i="1"/>
  <c r="CZ182" i="1"/>
  <c r="CR182" i="1"/>
  <c r="CI182" i="1"/>
  <c r="BR182" i="1"/>
  <c r="BS182" i="1" s="1" a="1"/>
  <c r="BS182" i="1" s="1"/>
  <c r="BI182" i="1"/>
  <c r="BA182" i="1"/>
  <c r="AR182" i="1"/>
  <c r="AJ182" i="1"/>
  <c r="AB182" i="1"/>
  <c r="T182" i="1"/>
  <c r="L182" i="1"/>
  <c r="FP182" i="1"/>
  <c r="FG182" i="1"/>
  <c r="EY182" i="1"/>
  <c r="EH182" i="1"/>
  <c r="DY182" i="1"/>
  <c r="DH182" i="1"/>
  <c r="CY182" i="1"/>
  <c r="CQ182" i="1"/>
  <c r="BZ182" i="1"/>
  <c r="BQ182" i="1"/>
  <c r="AZ182" i="1"/>
  <c r="AQ182" i="1"/>
  <c r="AI182" i="1"/>
  <c r="AA182" i="1"/>
  <c r="C182" i="1"/>
  <c r="FW182" i="1"/>
  <c r="FO182" i="1"/>
  <c r="FF182" i="1"/>
  <c r="EO182" i="1"/>
  <c r="EP182" i="1" s="1" a="1"/>
  <c r="EP182" i="1" s="1"/>
  <c r="EF182" i="1"/>
  <c r="DX182" i="1"/>
  <c r="DO182" i="1"/>
  <c r="DG182" i="1"/>
  <c r="CX182" i="1"/>
  <c r="CG182" i="1"/>
  <c r="CH182" i="1" s="1" a="1"/>
  <c r="CH182" i="1" s="1"/>
  <c r="BX182" i="1"/>
  <c r="BP182" i="1"/>
  <c r="BG182" i="1"/>
  <c r="AY182" i="1"/>
  <c r="AP182" i="1"/>
  <c r="R182" i="1"/>
  <c r="J182" i="1"/>
  <c r="K182" i="1" s="1" a="1"/>
  <c r="K182" i="1" s="1"/>
  <c r="FV182" i="1"/>
  <c r="FN182" i="1"/>
  <c r="EW182" i="1"/>
  <c r="EN182" i="1"/>
  <c r="DW182" i="1"/>
  <c r="DN182" i="1"/>
  <c r="DF182" i="1"/>
  <c r="CO182" i="1"/>
  <c r="CF182" i="1"/>
  <c r="BO182" i="1"/>
  <c r="BF182" i="1"/>
  <c r="AX182" i="1"/>
  <c r="AG182" i="1"/>
  <c r="Y182" i="1"/>
  <c r="Z182" i="1" s="1" a="1"/>
  <c r="Z182" i="1" s="1"/>
  <c r="Q182" i="1"/>
  <c r="AU182" i="1" s="1"/>
  <c r="BY182" i="1" s="1"/>
  <c r="DC182" i="1" s="1"/>
  <c r="EG182" i="1" s="1"/>
  <c r="FK182" i="1" s="1"/>
  <c r="I182" i="1"/>
  <c r="FU182" i="1"/>
  <c r="FD182" i="1"/>
  <c r="FE182" i="1" s="1" a="1"/>
  <c r="FE182" i="1" s="1"/>
  <c r="EU182" i="1"/>
  <c r="EM182" i="1"/>
  <c r="ED182" i="1"/>
  <c r="DV182" i="1"/>
  <c r="DM182" i="1"/>
  <c r="CV182" i="1"/>
  <c r="CW182" i="1" s="1" a="1"/>
  <c r="CW182" i="1" s="1"/>
  <c r="CM182" i="1"/>
  <c r="CE182" i="1"/>
  <c r="BV182" i="1"/>
  <c r="BN182" i="1"/>
  <c r="BE182" i="1"/>
  <c r="AN182" i="1"/>
  <c r="AO182" i="1" s="1" a="1"/>
  <c r="AO182" i="1" s="1"/>
  <c r="AF182" i="1"/>
  <c r="BJ182" i="1" s="1"/>
  <c r="CN182" i="1" s="1"/>
  <c r="DR182" i="1" s="1"/>
  <c r="EV182" i="1" s="1"/>
  <c r="X182" i="1"/>
  <c r="P182" i="1"/>
  <c r="H182" i="1"/>
  <c r="B183" i="1"/>
  <c r="D183" i="1" s="1" a="1"/>
  <c r="D183" i="1" s="1"/>
  <c r="EI183" i="1" l="1" a="1"/>
  <c r="EI183" i="1" s="1"/>
  <c r="FM183" i="1" a="1"/>
  <c r="FM183" i="1" s="1"/>
  <c r="EX183" i="1" a="1"/>
  <c r="EX183" i="1" s="1"/>
  <c r="DE183" i="1" a="1"/>
  <c r="DE183" i="1" s="1"/>
  <c r="DT183" i="1" a="1"/>
  <c r="DT183" i="1" s="1"/>
  <c r="CA183" i="1" a="1"/>
  <c r="CA183" i="1" s="1"/>
  <c r="CP183" i="1" a="1"/>
  <c r="CP183" i="1" s="1"/>
  <c r="AW183" i="1" a="1"/>
  <c r="AW183" i="1" s="1"/>
  <c r="BL183" i="1" a="1"/>
  <c r="BL183" i="1" s="1"/>
  <c r="S183" i="1" a="1"/>
  <c r="S183" i="1" s="1"/>
  <c r="AH183" i="1" a="1"/>
  <c r="AH183" i="1" s="1"/>
  <c r="GA182" i="1"/>
  <c r="GB182" i="1"/>
  <c r="ER12" i="1"/>
  <c r="ES12" i="1"/>
  <c r="FI183" i="1"/>
  <c r="FX183" i="1"/>
  <c r="ET183" i="1"/>
  <c r="DA183" i="1"/>
  <c r="DP183" i="1"/>
  <c r="EE183" i="1"/>
  <c r="BH183" i="1"/>
  <c r="AD183" i="1"/>
  <c r="BW183" i="1"/>
  <c r="O183" i="1"/>
  <c r="AS183" i="1"/>
  <c r="CL183" i="1"/>
  <c r="FZ182" i="1"/>
  <c r="GD182" i="1"/>
  <c r="GC182" i="1"/>
  <c r="FR183" i="1"/>
  <c r="FA183" i="1"/>
  <c r="ER183" i="1"/>
  <c r="EJ183" i="1"/>
  <c r="DS183" i="1"/>
  <c r="DJ183" i="1"/>
  <c r="CS183" i="1"/>
  <c r="CJ183" i="1"/>
  <c r="CB183" i="1"/>
  <c r="BK183" i="1"/>
  <c r="BB183" i="1"/>
  <c r="AK183" i="1"/>
  <c r="AC183" i="1"/>
  <c r="U183" i="1"/>
  <c r="M183" i="1"/>
  <c r="E183" i="1"/>
  <c r="FY183" i="1"/>
  <c r="FQ183" i="1"/>
  <c r="FH183" i="1"/>
  <c r="EZ183" i="1"/>
  <c r="EQ183" i="1"/>
  <c r="DZ183" i="1"/>
  <c r="EA183" i="1" s="1" a="1"/>
  <c r="EA183" i="1" s="1"/>
  <c r="DQ183" i="1"/>
  <c r="DI183" i="1"/>
  <c r="CZ183" i="1"/>
  <c r="CR183" i="1"/>
  <c r="CI183" i="1"/>
  <c r="BR183" i="1"/>
  <c r="BS183" i="1" s="1" a="1"/>
  <c r="BS183" i="1" s="1"/>
  <c r="BI183" i="1"/>
  <c r="BA183" i="1"/>
  <c r="AR183" i="1"/>
  <c r="AJ183" i="1"/>
  <c r="AB183" i="1"/>
  <c r="T183" i="1"/>
  <c r="L183" i="1"/>
  <c r="FP183" i="1"/>
  <c r="FG183" i="1"/>
  <c r="EY183" i="1"/>
  <c r="EH183" i="1"/>
  <c r="DY183" i="1"/>
  <c r="DH183" i="1"/>
  <c r="CY183" i="1"/>
  <c r="CQ183" i="1"/>
  <c r="BZ183" i="1"/>
  <c r="BQ183" i="1"/>
  <c r="AZ183" i="1"/>
  <c r="AQ183" i="1"/>
  <c r="AI183" i="1"/>
  <c r="AA183" i="1"/>
  <c r="C183" i="1"/>
  <c r="FW183" i="1"/>
  <c r="FO183" i="1"/>
  <c r="FF183" i="1"/>
  <c r="EO183" i="1"/>
  <c r="EP183" i="1" s="1" a="1"/>
  <c r="EP183" i="1" s="1"/>
  <c r="EF183" i="1"/>
  <c r="DX183" i="1"/>
  <c r="DO183" i="1"/>
  <c r="DG183" i="1"/>
  <c r="CX183" i="1"/>
  <c r="CG183" i="1"/>
  <c r="CH183" i="1" s="1" a="1"/>
  <c r="CH183" i="1" s="1"/>
  <c r="BX183" i="1"/>
  <c r="BP183" i="1"/>
  <c r="BG183" i="1"/>
  <c r="AY183" i="1"/>
  <c r="AP183" i="1"/>
  <c r="R183" i="1"/>
  <c r="J183" i="1"/>
  <c r="K183" i="1" s="1" a="1"/>
  <c r="K183" i="1" s="1"/>
  <c r="FV183" i="1"/>
  <c r="FN183" i="1"/>
  <c r="EW183" i="1"/>
  <c r="EN183" i="1"/>
  <c r="DW183" i="1"/>
  <c r="DN183" i="1"/>
  <c r="DF183" i="1"/>
  <c r="CO183" i="1"/>
  <c r="CF183" i="1"/>
  <c r="BO183" i="1"/>
  <c r="BF183" i="1"/>
  <c r="AX183" i="1"/>
  <c r="AG183" i="1"/>
  <c r="Y183" i="1"/>
  <c r="Z183" i="1" s="1" a="1"/>
  <c r="Z183" i="1" s="1"/>
  <c r="Q183" i="1"/>
  <c r="AU183" i="1" s="1"/>
  <c r="BY183" i="1" s="1"/>
  <c r="DC183" i="1" s="1"/>
  <c r="EG183" i="1" s="1"/>
  <c r="FK183" i="1" s="1"/>
  <c r="I183" i="1"/>
  <c r="FU183" i="1"/>
  <c r="FD183" i="1"/>
  <c r="FE183" i="1" s="1" a="1"/>
  <c r="FE183" i="1" s="1"/>
  <c r="EU183" i="1"/>
  <c r="EM183" i="1"/>
  <c r="ED183" i="1"/>
  <c r="DV183" i="1"/>
  <c r="DM183" i="1"/>
  <c r="CV183" i="1"/>
  <c r="CW183" i="1" s="1" a="1"/>
  <c r="CW183" i="1" s="1"/>
  <c r="CM183" i="1"/>
  <c r="CE183" i="1"/>
  <c r="BV183" i="1"/>
  <c r="BN183" i="1"/>
  <c r="BE183" i="1"/>
  <c r="AN183" i="1"/>
  <c r="AO183" i="1" s="1" a="1"/>
  <c r="AO183" i="1" s="1"/>
  <c r="AF183" i="1"/>
  <c r="BJ183" i="1" s="1"/>
  <c r="CN183" i="1" s="1"/>
  <c r="DR183" i="1" s="1"/>
  <c r="EV183" i="1" s="1"/>
  <c r="X183" i="1"/>
  <c r="P183" i="1"/>
  <c r="H183" i="1"/>
  <c r="FL183" i="1"/>
  <c r="FC183" i="1"/>
  <c r="EL183" i="1"/>
  <c r="EC183" i="1"/>
  <c r="DU183" i="1"/>
  <c r="DD183" i="1"/>
  <c r="CU183" i="1"/>
  <c r="CD183" i="1"/>
  <c r="BU183" i="1"/>
  <c r="BM183" i="1"/>
  <c r="AV183" i="1"/>
  <c r="AM183" i="1"/>
  <c r="AE183" i="1"/>
  <c r="W183" i="1"/>
  <c r="G183" i="1"/>
  <c r="FS183" i="1"/>
  <c r="FT183" i="1" s="1" a="1"/>
  <c r="FT183" i="1" s="1"/>
  <c r="FJ183" i="1"/>
  <c r="FB183" i="1"/>
  <c r="ES183" i="1"/>
  <c r="EK183" i="1"/>
  <c r="EB183" i="1"/>
  <c r="DK183" i="1"/>
  <c r="DL183" i="1" s="1" a="1"/>
  <c r="DL183" i="1" s="1"/>
  <c r="DB183" i="1"/>
  <c r="CT183" i="1"/>
  <c r="CK183" i="1"/>
  <c r="CC183" i="1"/>
  <c r="BT183" i="1"/>
  <c r="BC183" i="1"/>
  <c r="BD183" i="1" s="1" a="1"/>
  <c r="BD183" i="1" s="1"/>
  <c r="AT183" i="1"/>
  <c r="AL183" i="1"/>
  <c r="V183" i="1"/>
  <c r="N183" i="1"/>
  <c r="F183" i="1"/>
  <c r="EZ12" i="1"/>
  <c r="FI12" i="1" s="1"/>
  <c r="B184" i="1"/>
  <c r="D184" i="1" s="1" a="1"/>
  <c r="D184" i="1" s="1"/>
  <c r="EI184" i="1" l="1" a="1"/>
  <c r="EI184" i="1" s="1"/>
  <c r="FM184" i="1" a="1"/>
  <c r="FM184" i="1" s="1"/>
  <c r="EX184" i="1" a="1"/>
  <c r="EX184" i="1" s="1"/>
  <c r="DE184" i="1" a="1"/>
  <c r="DE184" i="1" s="1"/>
  <c r="DT184" i="1" a="1"/>
  <c r="DT184" i="1" s="1"/>
  <c r="CA184" i="1" a="1"/>
  <c r="CA184" i="1" s="1"/>
  <c r="CP184" i="1" a="1"/>
  <c r="CP184" i="1" s="1"/>
  <c r="AW184" i="1" a="1"/>
  <c r="AW184" i="1" s="1"/>
  <c r="BL184" i="1" a="1"/>
  <c r="BL184" i="1" s="1"/>
  <c r="S184" i="1" a="1"/>
  <c r="S184" i="1" s="1"/>
  <c r="AH184" i="1" a="1"/>
  <c r="AH184" i="1" s="1"/>
  <c r="GA183" i="1"/>
  <c r="GB183" i="1"/>
  <c r="FI184" i="1"/>
  <c r="FX184" i="1"/>
  <c r="ET184" i="1"/>
  <c r="DP184" i="1"/>
  <c r="DA184" i="1"/>
  <c r="AD184" i="1"/>
  <c r="BW184" i="1"/>
  <c r="EE184" i="1"/>
  <c r="AS184" i="1"/>
  <c r="CL184" i="1"/>
  <c r="BH184" i="1"/>
  <c r="O184" i="1"/>
  <c r="FD12" i="1"/>
  <c r="FE12" i="1" s="1" a="1"/>
  <c r="FE12" i="1" s="1"/>
  <c r="FL12" i="1"/>
  <c r="FM12" i="1" s="1" a="1"/>
  <c r="FM12" i="1" s="1"/>
  <c r="FK12" i="1"/>
  <c r="FZ183" i="1"/>
  <c r="GD183" i="1"/>
  <c r="GC183" i="1"/>
  <c r="FP184" i="1"/>
  <c r="FG184" i="1"/>
  <c r="EY184" i="1"/>
  <c r="EH184" i="1"/>
  <c r="DY184" i="1"/>
  <c r="DH184" i="1"/>
  <c r="CY184" i="1"/>
  <c r="CQ184" i="1"/>
  <c r="BZ184" i="1"/>
  <c r="BQ184" i="1"/>
  <c r="AZ184" i="1"/>
  <c r="AQ184" i="1"/>
  <c r="AI184" i="1"/>
  <c r="AA184" i="1"/>
  <c r="C184" i="1"/>
  <c r="FW184" i="1"/>
  <c r="FO184" i="1"/>
  <c r="FF184" i="1"/>
  <c r="EO184" i="1"/>
  <c r="EP184" i="1" s="1" a="1"/>
  <c r="EP184" i="1" s="1"/>
  <c r="EF184" i="1"/>
  <c r="DX184" i="1"/>
  <c r="DO184" i="1"/>
  <c r="DG184" i="1"/>
  <c r="CX184" i="1"/>
  <c r="CG184" i="1"/>
  <c r="CH184" i="1" s="1" a="1"/>
  <c r="CH184" i="1" s="1"/>
  <c r="BX184" i="1"/>
  <c r="BP184" i="1"/>
  <c r="BG184" i="1"/>
  <c r="AY184" i="1"/>
  <c r="AP184" i="1"/>
  <c r="R184" i="1"/>
  <c r="J184" i="1"/>
  <c r="K184" i="1" s="1" a="1"/>
  <c r="K184" i="1" s="1"/>
  <c r="FV184" i="1"/>
  <c r="FN184" i="1"/>
  <c r="EW184" i="1"/>
  <c r="EN184" i="1"/>
  <c r="DW184" i="1"/>
  <c r="DN184" i="1"/>
  <c r="DF184" i="1"/>
  <c r="CO184" i="1"/>
  <c r="CF184" i="1"/>
  <c r="BO184" i="1"/>
  <c r="BF184" i="1"/>
  <c r="AX184" i="1"/>
  <c r="AG184" i="1"/>
  <c r="Y184" i="1"/>
  <c r="Z184" i="1" s="1" a="1"/>
  <c r="Z184" i="1" s="1"/>
  <c r="Q184" i="1"/>
  <c r="AU184" i="1" s="1"/>
  <c r="BY184" i="1" s="1"/>
  <c r="DC184" i="1" s="1"/>
  <c r="EG184" i="1" s="1"/>
  <c r="FK184" i="1" s="1"/>
  <c r="I184" i="1"/>
  <c r="FU184" i="1"/>
  <c r="FD184" i="1"/>
  <c r="FE184" i="1" s="1" a="1"/>
  <c r="FE184" i="1" s="1"/>
  <c r="EU184" i="1"/>
  <c r="EM184" i="1"/>
  <c r="ED184" i="1"/>
  <c r="DV184" i="1"/>
  <c r="DM184" i="1"/>
  <c r="CV184" i="1"/>
  <c r="CW184" i="1" s="1" a="1"/>
  <c r="CW184" i="1" s="1"/>
  <c r="CM184" i="1"/>
  <c r="CE184" i="1"/>
  <c r="BV184" i="1"/>
  <c r="BN184" i="1"/>
  <c r="BE184" i="1"/>
  <c r="AN184" i="1"/>
  <c r="AO184" i="1" s="1" a="1"/>
  <c r="AO184" i="1" s="1"/>
  <c r="AF184" i="1"/>
  <c r="BJ184" i="1" s="1"/>
  <c r="CN184" i="1" s="1"/>
  <c r="DR184" i="1" s="1"/>
  <c r="EV184" i="1" s="1"/>
  <c r="X184" i="1"/>
  <c r="P184" i="1"/>
  <c r="H184" i="1"/>
  <c r="FL184" i="1"/>
  <c r="FC184" i="1"/>
  <c r="EL184" i="1"/>
  <c r="EC184" i="1"/>
  <c r="DU184" i="1"/>
  <c r="DD184" i="1"/>
  <c r="CU184" i="1"/>
  <c r="CD184" i="1"/>
  <c r="BU184" i="1"/>
  <c r="BM184" i="1"/>
  <c r="AV184" i="1"/>
  <c r="AM184" i="1"/>
  <c r="AE184" i="1"/>
  <c r="W184" i="1"/>
  <c r="G184" i="1"/>
  <c r="FS184" i="1"/>
  <c r="FT184" i="1" s="1" a="1"/>
  <c r="FT184" i="1" s="1"/>
  <c r="FJ184" i="1"/>
  <c r="FB184" i="1"/>
  <c r="ES184" i="1"/>
  <c r="EK184" i="1"/>
  <c r="EB184" i="1"/>
  <c r="DK184" i="1"/>
  <c r="DL184" i="1" s="1" a="1"/>
  <c r="DL184" i="1" s="1"/>
  <c r="DB184" i="1"/>
  <c r="CT184" i="1"/>
  <c r="CK184" i="1"/>
  <c r="CC184" i="1"/>
  <c r="BT184" i="1"/>
  <c r="BC184" i="1"/>
  <c r="BD184" i="1" s="1" a="1"/>
  <c r="BD184" i="1" s="1"/>
  <c r="AT184" i="1"/>
  <c r="AL184" i="1"/>
  <c r="V184" i="1"/>
  <c r="N184" i="1"/>
  <c r="F184" i="1"/>
  <c r="FR184" i="1"/>
  <c r="FA184" i="1"/>
  <c r="ER184" i="1"/>
  <c r="EJ184" i="1"/>
  <c r="DS184" i="1"/>
  <c r="DJ184" i="1"/>
  <c r="CS184" i="1"/>
  <c r="CJ184" i="1"/>
  <c r="CB184" i="1"/>
  <c r="BK184" i="1"/>
  <c r="BB184" i="1"/>
  <c r="AK184" i="1"/>
  <c r="AC184" i="1"/>
  <c r="U184" i="1"/>
  <c r="M184" i="1"/>
  <c r="E184" i="1"/>
  <c r="FY184" i="1"/>
  <c r="FQ184" i="1"/>
  <c r="FH184" i="1"/>
  <c r="EZ184" i="1"/>
  <c r="EQ184" i="1"/>
  <c r="DZ184" i="1"/>
  <c r="EA184" i="1" s="1" a="1"/>
  <c r="EA184" i="1" s="1"/>
  <c r="DQ184" i="1"/>
  <c r="DI184" i="1"/>
  <c r="CZ184" i="1"/>
  <c r="CR184" i="1"/>
  <c r="CI184" i="1"/>
  <c r="BR184" i="1"/>
  <c r="BS184" i="1" s="1" a="1"/>
  <c r="BS184" i="1" s="1"/>
  <c r="BI184" i="1"/>
  <c r="BA184" i="1"/>
  <c r="AR184" i="1"/>
  <c r="AJ184" i="1"/>
  <c r="AB184" i="1"/>
  <c r="T184" i="1"/>
  <c r="L184" i="1"/>
  <c r="B185" i="1"/>
  <c r="D185" i="1" s="1" a="1"/>
  <c r="D185" i="1" s="1"/>
  <c r="EI185" i="1" l="1" a="1"/>
  <c r="EI185" i="1" s="1"/>
  <c r="FM185" i="1" a="1"/>
  <c r="FM185" i="1" s="1"/>
  <c r="EX185" i="1" a="1"/>
  <c r="EX185" i="1" s="1"/>
  <c r="DE185" i="1" a="1"/>
  <c r="DE185" i="1" s="1"/>
  <c r="DT185" i="1" a="1"/>
  <c r="DT185" i="1" s="1"/>
  <c r="CA185" i="1" a="1"/>
  <c r="CA185" i="1" s="1"/>
  <c r="CP185" i="1" a="1"/>
  <c r="CP185" i="1" s="1"/>
  <c r="AW185" i="1" a="1"/>
  <c r="AW185" i="1" s="1"/>
  <c r="BL185" i="1" a="1"/>
  <c r="BL185" i="1" s="1"/>
  <c r="S185" i="1" a="1"/>
  <c r="S185" i="1" s="1"/>
  <c r="AH185" i="1" a="1"/>
  <c r="AH185" i="1" s="1"/>
  <c r="GA184" i="1"/>
  <c r="GB184" i="1"/>
  <c r="FX185" i="1"/>
  <c r="ET185" i="1"/>
  <c r="FI185" i="1"/>
  <c r="DP185" i="1"/>
  <c r="EE185" i="1"/>
  <c r="DA185" i="1"/>
  <c r="AD185" i="1"/>
  <c r="BW185" i="1"/>
  <c r="AS185" i="1"/>
  <c r="CL185" i="1"/>
  <c r="O185" i="1"/>
  <c r="BH185" i="1"/>
  <c r="FF12" i="1"/>
  <c r="FV185" i="1"/>
  <c r="FN185" i="1"/>
  <c r="EW185" i="1"/>
  <c r="EN185" i="1"/>
  <c r="DW185" i="1"/>
  <c r="DN185" i="1"/>
  <c r="DF185" i="1"/>
  <c r="CO185" i="1"/>
  <c r="CF185" i="1"/>
  <c r="BO185" i="1"/>
  <c r="BF185" i="1"/>
  <c r="AX185" i="1"/>
  <c r="AG185" i="1"/>
  <c r="Y185" i="1"/>
  <c r="Z185" i="1" s="1" a="1"/>
  <c r="Z185" i="1" s="1"/>
  <c r="Q185" i="1"/>
  <c r="AU185" i="1" s="1"/>
  <c r="BY185" i="1" s="1"/>
  <c r="DC185" i="1" s="1"/>
  <c r="EG185" i="1" s="1"/>
  <c r="FK185" i="1" s="1"/>
  <c r="I185" i="1"/>
  <c r="FU185" i="1"/>
  <c r="FD185" i="1"/>
  <c r="FE185" i="1" s="1" a="1"/>
  <c r="FE185" i="1" s="1"/>
  <c r="EU185" i="1"/>
  <c r="EM185" i="1"/>
  <c r="ED185" i="1"/>
  <c r="DV185" i="1"/>
  <c r="DM185" i="1"/>
  <c r="CV185" i="1"/>
  <c r="CW185" i="1" s="1" a="1"/>
  <c r="CW185" i="1" s="1"/>
  <c r="CM185" i="1"/>
  <c r="CE185" i="1"/>
  <c r="BV185" i="1"/>
  <c r="BN185" i="1"/>
  <c r="BE185" i="1"/>
  <c r="AN185" i="1"/>
  <c r="AO185" i="1" s="1" a="1"/>
  <c r="AO185" i="1" s="1"/>
  <c r="AF185" i="1"/>
  <c r="BJ185" i="1" s="1"/>
  <c r="CN185" i="1" s="1"/>
  <c r="DR185" i="1" s="1"/>
  <c r="EV185" i="1" s="1"/>
  <c r="X185" i="1"/>
  <c r="P185" i="1"/>
  <c r="H185" i="1"/>
  <c r="FL185" i="1"/>
  <c r="FC185" i="1"/>
  <c r="EL185" i="1"/>
  <c r="EC185" i="1"/>
  <c r="DU185" i="1"/>
  <c r="DD185" i="1"/>
  <c r="CU185" i="1"/>
  <c r="CD185" i="1"/>
  <c r="BU185" i="1"/>
  <c r="BM185" i="1"/>
  <c r="AV185" i="1"/>
  <c r="AM185" i="1"/>
  <c r="AE185" i="1"/>
  <c r="W185" i="1"/>
  <c r="G185" i="1"/>
  <c r="FS185" i="1"/>
  <c r="FT185" i="1" s="1" a="1"/>
  <c r="FT185" i="1" s="1"/>
  <c r="FJ185" i="1"/>
  <c r="FB185" i="1"/>
  <c r="ES185" i="1"/>
  <c r="EK185" i="1"/>
  <c r="EB185" i="1"/>
  <c r="DK185" i="1"/>
  <c r="DL185" i="1" s="1" a="1"/>
  <c r="DL185" i="1" s="1"/>
  <c r="DB185" i="1"/>
  <c r="CT185" i="1"/>
  <c r="CK185" i="1"/>
  <c r="CC185" i="1"/>
  <c r="BT185" i="1"/>
  <c r="BC185" i="1"/>
  <c r="BD185" i="1" s="1" a="1"/>
  <c r="BD185" i="1" s="1"/>
  <c r="AT185" i="1"/>
  <c r="AL185" i="1"/>
  <c r="V185" i="1"/>
  <c r="N185" i="1"/>
  <c r="F185" i="1"/>
  <c r="FR185" i="1"/>
  <c r="FA185" i="1"/>
  <c r="ER185" i="1"/>
  <c r="EJ185" i="1"/>
  <c r="DS185" i="1"/>
  <c r="DJ185" i="1"/>
  <c r="CS185" i="1"/>
  <c r="CJ185" i="1"/>
  <c r="CB185" i="1"/>
  <c r="BK185" i="1"/>
  <c r="BB185" i="1"/>
  <c r="AK185" i="1"/>
  <c r="AC185" i="1"/>
  <c r="U185" i="1"/>
  <c r="M185" i="1"/>
  <c r="E185" i="1"/>
  <c r="FY185" i="1"/>
  <c r="FQ185" i="1"/>
  <c r="FH185" i="1"/>
  <c r="EZ185" i="1"/>
  <c r="EQ185" i="1"/>
  <c r="DZ185" i="1"/>
  <c r="EA185" i="1" s="1" a="1"/>
  <c r="EA185" i="1" s="1"/>
  <c r="DQ185" i="1"/>
  <c r="DI185" i="1"/>
  <c r="CZ185" i="1"/>
  <c r="CR185" i="1"/>
  <c r="CI185" i="1"/>
  <c r="BR185" i="1"/>
  <c r="BS185" i="1" s="1" a="1"/>
  <c r="BS185" i="1" s="1"/>
  <c r="BI185" i="1"/>
  <c r="BA185" i="1"/>
  <c r="AR185" i="1"/>
  <c r="AJ185" i="1"/>
  <c r="AB185" i="1"/>
  <c r="T185" i="1"/>
  <c r="L185" i="1"/>
  <c r="FP185" i="1"/>
  <c r="FG185" i="1"/>
  <c r="EY185" i="1"/>
  <c r="EH185" i="1"/>
  <c r="DY185" i="1"/>
  <c r="DH185" i="1"/>
  <c r="CY185" i="1"/>
  <c r="CQ185" i="1"/>
  <c r="BZ185" i="1"/>
  <c r="BQ185" i="1"/>
  <c r="AZ185" i="1"/>
  <c r="AQ185" i="1"/>
  <c r="AI185" i="1"/>
  <c r="AA185" i="1"/>
  <c r="C185" i="1"/>
  <c r="FW185" i="1"/>
  <c r="FO185" i="1"/>
  <c r="FF185" i="1"/>
  <c r="EO185" i="1"/>
  <c r="EP185" i="1" s="1" a="1"/>
  <c r="EP185" i="1" s="1"/>
  <c r="EF185" i="1"/>
  <c r="DX185" i="1"/>
  <c r="DO185" i="1"/>
  <c r="DG185" i="1"/>
  <c r="CX185" i="1"/>
  <c r="CG185" i="1"/>
  <c r="CH185" i="1" s="1" a="1"/>
  <c r="CH185" i="1" s="1"/>
  <c r="BX185" i="1"/>
  <c r="BP185" i="1"/>
  <c r="BG185" i="1"/>
  <c r="AY185" i="1"/>
  <c r="AP185" i="1"/>
  <c r="R185" i="1"/>
  <c r="J185" i="1"/>
  <c r="K185" i="1" s="1" a="1"/>
  <c r="K185" i="1" s="1"/>
  <c r="GC184" i="1"/>
  <c r="FZ184" i="1"/>
  <c r="GD184" i="1"/>
  <c r="FN12" i="1"/>
  <c r="FO12" i="1" s="1"/>
  <c r="FX12" i="1" s="1"/>
  <c r="B186" i="1"/>
  <c r="D186" i="1" s="1" a="1"/>
  <c r="D186" i="1" s="1"/>
  <c r="EI186" i="1" l="1" a="1"/>
  <c r="EI186" i="1" s="1"/>
  <c r="FM186" i="1" a="1"/>
  <c r="FM186" i="1" s="1"/>
  <c r="EX186" i="1" a="1"/>
  <c r="EX186" i="1" s="1"/>
  <c r="DE186" i="1" a="1"/>
  <c r="DE186" i="1" s="1"/>
  <c r="DT186" i="1" a="1"/>
  <c r="DT186" i="1" s="1"/>
  <c r="CA186" i="1" a="1"/>
  <c r="CA186" i="1" s="1"/>
  <c r="CP186" i="1" a="1"/>
  <c r="CP186" i="1" s="1"/>
  <c r="AW186" i="1" a="1"/>
  <c r="AW186" i="1" s="1"/>
  <c r="BL186" i="1" a="1"/>
  <c r="BL186" i="1" s="1"/>
  <c r="S186" i="1" a="1"/>
  <c r="S186" i="1" s="1"/>
  <c r="AH186" i="1" a="1"/>
  <c r="AH186" i="1" s="1"/>
  <c r="GA185" i="1"/>
  <c r="GB185" i="1"/>
  <c r="FG12" i="1"/>
  <c r="FH12" i="1"/>
  <c r="FX186" i="1"/>
  <c r="ET186" i="1"/>
  <c r="FI186" i="1"/>
  <c r="DP186" i="1"/>
  <c r="EE186" i="1"/>
  <c r="DA186" i="1"/>
  <c r="BW186" i="1"/>
  <c r="AS186" i="1"/>
  <c r="AD186" i="1"/>
  <c r="CL186" i="1"/>
  <c r="O186" i="1"/>
  <c r="BH186" i="1"/>
  <c r="FS12" i="1"/>
  <c r="FT12" i="1" s="1" a="1"/>
  <c r="FT12" i="1" s="1"/>
  <c r="C13" i="1"/>
  <c r="D13" i="1" s="1" a="1"/>
  <c r="D13" i="1" s="1"/>
  <c r="FZ12" i="1"/>
  <c r="GB12" i="1" s="1"/>
  <c r="GD12" i="1"/>
  <c r="FL186" i="1"/>
  <c r="FC186" i="1"/>
  <c r="EL186" i="1"/>
  <c r="EC186" i="1"/>
  <c r="DU186" i="1"/>
  <c r="DD186" i="1"/>
  <c r="CU186" i="1"/>
  <c r="CD186" i="1"/>
  <c r="BU186" i="1"/>
  <c r="BM186" i="1"/>
  <c r="AV186" i="1"/>
  <c r="AM186" i="1"/>
  <c r="AE186" i="1"/>
  <c r="W186" i="1"/>
  <c r="G186" i="1"/>
  <c r="FS186" i="1"/>
  <c r="FT186" i="1" s="1" a="1"/>
  <c r="FT186" i="1" s="1"/>
  <c r="FJ186" i="1"/>
  <c r="FB186" i="1"/>
  <c r="ES186" i="1"/>
  <c r="EK186" i="1"/>
  <c r="EB186" i="1"/>
  <c r="DK186" i="1"/>
  <c r="DL186" i="1" s="1" a="1"/>
  <c r="DL186" i="1" s="1"/>
  <c r="DB186" i="1"/>
  <c r="CT186" i="1"/>
  <c r="CK186" i="1"/>
  <c r="CC186" i="1"/>
  <c r="BT186" i="1"/>
  <c r="BC186" i="1"/>
  <c r="BD186" i="1" s="1" a="1"/>
  <c r="BD186" i="1" s="1"/>
  <c r="AT186" i="1"/>
  <c r="AL186" i="1"/>
  <c r="V186" i="1"/>
  <c r="N186" i="1"/>
  <c r="F186" i="1"/>
  <c r="FR186" i="1"/>
  <c r="FA186" i="1"/>
  <c r="ER186" i="1"/>
  <c r="EJ186" i="1"/>
  <c r="DS186" i="1"/>
  <c r="DJ186" i="1"/>
  <c r="CS186" i="1"/>
  <c r="CJ186" i="1"/>
  <c r="CB186" i="1"/>
  <c r="BK186" i="1"/>
  <c r="BB186" i="1"/>
  <c r="AK186" i="1"/>
  <c r="AC186" i="1"/>
  <c r="U186" i="1"/>
  <c r="M186" i="1"/>
  <c r="E186" i="1"/>
  <c r="FY186" i="1"/>
  <c r="FQ186" i="1"/>
  <c r="FH186" i="1"/>
  <c r="EZ186" i="1"/>
  <c r="EQ186" i="1"/>
  <c r="DZ186" i="1"/>
  <c r="EA186" i="1" s="1" a="1"/>
  <c r="EA186" i="1" s="1"/>
  <c r="DQ186" i="1"/>
  <c r="DI186" i="1"/>
  <c r="CZ186" i="1"/>
  <c r="CR186" i="1"/>
  <c r="CI186" i="1"/>
  <c r="BR186" i="1"/>
  <c r="BS186" i="1" s="1" a="1"/>
  <c r="BS186" i="1" s="1"/>
  <c r="BI186" i="1"/>
  <c r="BA186" i="1"/>
  <c r="AR186" i="1"/>
  <c r="AJ186" i="1"/>
  <c r="AB186" i="1"/>
  <c r="T186" i="1"/>
  <c r="L186" i="1"/>
  <c r="FP186" i="1"/>
  <c r="FG186" i="1"/>
  <c r="EY186" i="1"/>
  <c r="EH186" i="1"/>
  <c r="DY186" i="1"/>
  <c r="DH186" i="1"/>
  <c r="CY186" i="1"/>
  <c r="CQ186" i="1"/>
  <c r="BZ186" i="1"/>
  <c r="BQ186" i="1"/>
  <c r="AZ186" i="1"/>
  <c r="AQ186" i="1"/>
  <c r="AI186" i="1"/>
  <c r="AA186" i="1"/>
  <c r="C186" i="1"/>
  <c r="FW186" i="1"/>
  <c r="FO186" i="1"/>
  <c r="FF186" i="1"/>
  <c r="EO186" i="1"/>
  <c r="EP186" i="1" s="1" a="1"/>
  <c r="EP186" i="1" s="1"/>
  <c r="EF186" i="1"/>
  <c r="DX186" i="1"/>
  <c r="DO186" i="1"/>
  <c r="DG186" i="1"/>
  <c r="CX186" i="1"/>
  <c r="CG186" i="1"/>
  <c r="CH186" i="1" s="1" a="1"/>
  <c r="CH186" i="1" s="1"/>
  <c r="BX186" i="1"/>
  <c r="BP186" i="1"/>
  <c r="BG186" i="1"/>
  <c r="AY186" i="1"/>
  <c r="AP186" i="1"/>
  <c r="R186" i="1"/>
  <c r="J186" i="1"/>
  <c r="K186" i="1" s="1" a="1"/>
  <c r="K186" i="1" s="1"/>
  <c r="FV186" i="1"/>
  <c r="FN186" i="1"/>
  <c r="EW186" i="1"/>
  <c r="EN186" i="1"/>
  <c r="DW186" i="1"/>
  <c r="DN186" i="1"/>
  <c r="DF186" i="1"/>
  <c r="CO186" i="1"/>
  <c r="CF186" i="1"/>
  <c r="BO186" i="1"/>
  <c r="BF186" i="1"/>
  <c r="AX186" i="1"/>
  <c r="AG186" i="1"/>
  <c r="Y186" i="1"/>
  <c r="Z186" i="1" s="1" a="1"/>
  <c r="Z186" i="1" s="1"/>
  <c r="Q186" i="1"/>
  <c r="AU186" i="1" s="1"/>
  <c r="BY186" i="1" s="1"/>
  <c r="DC186" i="1" s="1"/>
  <c r="EG186" i="1" s="1"/>
  <c r="FK186" i="1" s="1"/>
  <c r="I186" i="1"/>
  <c r="FU186" i="1"/>
  <c r="FD186" i="1"/>
  <c r="FE186" i="1" s="1" a="1"/>
  <c r="FE186" i="1" s="1"/>
  <c r="EU186" i="1"/>
  <c r="EM186" i="1"/>
  <c r="ED186" i="1"/>
  <c r="DV186" i="1"/>
  <c r="DM186" i="1"/>
  <c r="CV186" i="1"/>
  <c r="CW186" i="1" s="1" a="1"/>
  <c r="CW186" i="1" s="1"/>
  <c r="CM186" i="1"/>
  <c r="CE186" i="1"/>
  <c r="BV186" i="1"/>
  <c r="BN186" i="1"/>
  <c r="BE186" i="1"/>
  <c r="AN186" i="1"/>
  <c r="AO186" i="1" s="1" a="1"/>
  <c r="AO186" i="1" s="1"/>
  <c r="AF186" i="1"/>
  <c r="BJ186" i="1" s="1"/>
  <c r="CN186" i="1" s="1"/>
  <c r="DR186" i="1" s="1"/>
  <c r="EV186" i="1" s="1"/>
  <c r="X186" i="1"/>
  <c r="P186" i="1"/>
  <c r="H186" i="1"/>
  <c r="GC185" i="1"/>
  <c r="FZ185" i="1"/>
  <c r="GD185" i="1"/>
  <c r="B187" i="1"/>
  <c r="D187" i="1" s="1" a="1"/>
  <c r="D187" i="1" s="1"/>
  <c r="EI187" i="1" l="1" a="1"/>
  <c r="EI187" i="1" s="1"/>
  <c r="FM187" i="1" a="1"/>
  <c r="FM187" i="1" s="1"/>
  <c r="EX187" i="1" a="1"/>
  <c r="EX187" i="1" s="1"/>
  <c r="DE187" i="1" a="1"/>
  <c r="DE187" i="1" s="1"/>
  <c r="DT187" i="1" a="1"/>
  <c r="DT187" i="1" s="1"/>
  <c r="CA187" i="1" a="1"/>
  <c r="CA187" i="1" s="1"/>
  <c r="CP187" i="1" a="1"/>
  <c r="CP187" i="1" s="1"/>
  <c r="AW187" i="1" a="1"/>
  <c r="AW187" i="1" s="1"/>
  <c r="BL187" i="1" a="1"/>
  <c r="BL187" i="1" s="1"/>
  <c r="S187" i="1" a="1"/>
  <c r="S187" i="1" s="1"/>
  <c r="AH187" i="1" a="1"/>
  <c r="AH187" i="1" s="1"/>
  <c r="GA186" i="1"/>
  <c r="GB186" i="1"/>
  <c r="FX187" i="1"/>
  <c r="ET187" i="1"/>
  <c r="FI187" i="1"/>
  <c r="EE187" i="1"/>
  <c r="DA187" i="1"/>
  <c r="DP187" i="1"/>
  <c r="AS187" i="1"/>
  <c r="CL187" i="1"/>
  <c r="O187" i="1"/>
  <c r="BH187" i="1"/>
  <c r="BW187" i="1"/>
  <c r="AD187" i="1"/>
  <c r="FU12" i="1"/>
  <c r="GD186" i="1"/>
  <c r="GC186" i="1"/>
  <c r="FZ186" i="1"/>
  <c r="E13" i="1"/>
  <c r="F13" i="1" s="1"/>
  <c r="O13" i="1" s="1"/>
  <c r="FR187" i="1"/>
  <c r="FA187" i="1"/>
  <c r="ER187" i="1"/>
  <c r="EJ187" i="1"/>
  <c r="DS187" i="1"/>
  <c r="DJ187" i="1"/>
  <c r="CS187" i="1"/>
  <c r="CJ187" i="1"/>
  <c r="CB187" i="1"/>
  <c r="BK187" i="1"/>
  <c r="BB187" i="1"/>
  <c r="AK187" i="1"/>
  <c r="AC187" i="1"/>
  <c r="U187" i="1"/>
  <c r="M187" i="1"/>
  <c r="E187" i="1"/>
  <c r="FY187" i="1"/>
  <c r="FQ187" i="1"/>
  <c r="FH187" i="1"/>
  <c r="EZ187" i="1"/>
  <c r="EQ187" i="1"/>
  <c r="DZ187" i="1"/>
  <c r="EA187" i="1" s="1" a="1"/>
  <c r="EA187" i="1" s="1"/>
  <c r="DQ187" i="1"/>
  <c r="DI187" i="1"/>
  <c r="CZ187" i="1"/>
  <c r="CR187" i="1"/>
  <c r="CI187" i="1"/>
  <c r="BR187" i="1"/>
  <c r="BS187" i="1" s="1" a="1"/>
  <c r="BS187" i="1" s="1"/>
  <c r="BI187" i="1"/>
  <c r="BA187" i="1"/>
  <c r="AR187" i="1"/>
  <c r="AJ187" i="1"/>
  <c r="AB187" i="1"/>
  <c r="T187" i="1"/>
  <c r="L187" i="1"/>
  <c r="FP187" i="1"/>
  <c r="FG187" i="1"/>
  <c r="EY187" i="1"/>
  <c r="EH187" i="1"/>
  <c r="DY187" i="1"/>
  <c r="DH187" i="1"/>
  <c r="CY187" i="1"/>
  <c r="CQ187" i="1"/>
  <c r="BZ187" i="1"/>
  <c r="BQ187" i="1"/>
  <c r="AZ187" i="1"/>
  <c r="AQ187" i="1"/>
  <c r="AI187" i="1"/>
  <c r="AA187" i="1"/>
  <c r="C187" i="1"/>
  <c r="FW187" i="1"/>
  <c r="FO187" i="1"/>
  <c r="FF187" i="1"/>
  <c r="EO187" i="1"/>
  <c r="EP187" i="1" s="1" a="1"/>
  <c r="EP187" i="1" s="1"/>
  <c r="EF187" i="1"/>
  <c r="DX187" i="1"/>
  <c r="DO187" i="1"/>
  <c r="DG187" i="1"/>
  <c r="CX187" i="1"/>
  <c r="CG187" i="1"/>
  <c r="CH187" i="1" s="1" a="1"/>
  <c r="CH187" i="1" s="1"/>
  <c r="BX187" i="1"/>
  <c r="BP187" i="1"/>
  <c r="BG187" i="1"/>
  <c r="AY187" i="1"/>
  <c r="AP187" i="1"/>
  <c r="R187" i="1"/>
  <c r="J187" i="1"/>
  <c r="K187" i="1" s="1" a="1"/>
  <c r="K187" i="1" s="1"/>
  <c r="FV187" i="1"/>
  <c r="FN187" i="1"/>
  <c r="EW187" i="1"/>
  <c r="EN187" i="1"/>
  <c r="DW187" i="1"/>
  <c r="DN187" i="1"/>
  <c r="DF187" i="1"/>
  <c r="CO187" i="1"/>
  <c r="CF187" i="1"/>
  <c r="BO187" i="1"/>
  <c r="BF187" i="1"/>
  <c r="AX187" i="1"/>
  <c r="AG187" i="1"/>
  <c r="Y187" i="1"/>
  <c r="Z187" i="1" s="1" a="1"/>
  <c r="Z187" i="1" s="1"/>
  <c r="Q187" i="1"/>
  <c r="AU187" i="1" s="1"/>
  <c r="BY187" i="1" s="1"/>
  <c r="DC187" i="1" s="1"/>
  <c r="EG187" i="1" s="1"/>
  <c r="FK187" i="1" s="1"/>
  <c r="I187" i="1"/>
  <c r="FU187" i="1"/>
  <c r="FD187" i="1"/>
  <c r="FE187" i="1" s="1" a="1"/>
  <c r="FE187" i="1" s="1"/>
  <c r="EU187" i="1"/>
  <c r="EM187" i="1"/>
  <c r="ED187" i="1"/>
  <c r="DV187" i="1"/>
  <c r="DM187" i="1"/>
  <c r="CV187" i="1"/>
  <c r="CW187" i="1" s="1" a="1"/>
  <c r="CW187" i="1" s="1"/>
  <c r="CM187" i="1"/>
  <c r="CE187" i="1"/>
  <c r="BV187" i="1"/>
  <c r="BN187" i="1"/>
  <c r="BE187" i="1"/>
  <c r="AN187" i="1"/>
  <c r="AO187" i="1" s="1" a="1"/>
  <c r="AO187" i="1" s="1"/>
  <c r="AF187" i="1"/>
  <c r="BJ187" i="1" s="1"/>
  <c r="CN187" i="1" s="1"/>
  <c r="DR187" i="1" s="1"/>
  <c r="EV187" i="1" s="1"/>
  <c r="X187" i="1"/>
  <c r="P187" i="1"/>
  <c r="H187" i="1"/>
  <c r="FL187" i="1"/>
  <c r="FC187" i="1"/>
  <c r="EL187" i="1"/>
  <c r="EC187" i="1"/>
  <c r="DU187" i="1"/>
  <c r="DD187" i="1"/>
  <c r="CU187" i="1"/>
  <c r="CD187" i="1"/>
  <c r="BU187" i="1"/>
  <c r="BM187" i="1"/>
  <c r="AV187" i="1"/>
  <c r="AM187" i="1"/>
  <c r="AE187" i="1"/>
  <c r="W187" i="1"/>
  <c r="G187" i="1"/>
  <c r="FS187" i="1"/>
  <c r="FT187" i="1" s="1" a="1"/>
  <c r="FT187" i="1" s="1"/>
  <c r="FJ187" i="1"/>
  <c r="FB187" i="1"/>
  <c r="ES187" i="1"/>
  <c r="EK187" i="1"/>
  <c r="EB187" i="1"/>
  <c r="DK187" i="1"/>
  <c r="DL187" i="1" s="1" a="1"/>
  <c r="DL187" i="1" s="1"/>
  <c r="DB187" i="1"/>
  <c r="CT187" i="1"/>
  <c r="CK187" i="1"/>
  <c r="CC187" i="1"/>
  <c r="BT187" i="1"/>
  <c r="BC187" i="1"/>
  <c r="BD187" i="1" s="1" a="1"/>
  <c r="BD187" i="1" s="1"/>
  <c r="AT187" i="1"/>
  <c r="AL187" i="1"/>
  <c r="V187" i="1"/>
  <c r="N187" i="1"/>
  <c r="F187" i="1"/>
  <c r="B188" i="1"/>
  <c r="D188" i="1" s="1" a="1"/>
  <c r="D188" i="1" s="1"/>
  <c r="EI188" i="1" l="1" a="1"/>
  <c r="EI188" i="1" s="1"/>
  <c r="FM188" i="1" a="1"/>
  <c r="FM188" i="1" s="1"/>
  <c r="EX188" i="1" a="1"/>
  <c r="EX188" i="1" s="1"/>
  <c r="DE188" i="1" a="1"/>
  <c r="DE188" i="1" s="1"/>
  <c r="DT188" i="1" a="1"/>
  <c r="DT188" i="1" s="1"/>
  <c r="CA188" i="1" a="1"/>
  <c r="CA188" i="1" s="1"/>
  <c r="CP188" i="1" a="1"/>
  <c r="CP188" i="1" s="1"/>
  <c r="AW188" i="1" a="1"/>
  <c r="AW188" i="1" s="1"/>
  <c r="BL188" i="1" a="1"/>
  <c r="BL188" i="1" s="1"/>
  <c r="S188" i="1" a="1"/>
  <c r="S188" i="1" s="1"/>
  <c r="AH188" i="1" a="1"/>
  <c r="AH188" i="1" s="1"/>
  <c r="GA187" i="1"/>
  <c r="GB187" i="1"/>
  <c r="FW12" i="1"/>
  <c r="GA12" i="1" s="1"/>
  <c r="FV12" i="1"/>
  <c r="ET188" i="1"/>
  <c r="FI188" i="1"/>
  <c r="FX188" i="1"/>
  <c r="EE188" i="1"/>
  <c r="DA188" i="1"/>
  <c r="DP188" i="1"/>
  <c r="AS188" i="1"/>
  <c r="CL188" i="1"/>
  <c r="O188" i="1"/>
  <c r="BH188" i="1"/>
  <c r="AD188" i="1"/>
  <c r="BW188" i="1"/>
  <c r="Q13" i="1"/>
  <c r="R13" i="1"/>
  <c r="S13" i="1" s="1" a="1"/>
  <c r="S13" i="1" s="1"/>
  <c r="J13" i="1"/>
  <c r="K13" i="1" s="1" a="1"/>
  <c r="K13" i="1" s="1"/>
  <c r="FP188" i="1"/>
  <c r="FG188" i="1"/>
  <c r="EY188" i="1"/>
  <c r="EH188" i="1"/>
  <c r="DY188" i="1"/>
  <c r="DH188" i="1"/>
  <c r="CY188" i="1"/>
  <c r="CQ188" i="1"/>
  <c r="BZ188" i="1"/>
  <c r="BQ188" i="1"/>
  <c r="AZ188" i="1"/>
  <c r="AQ188" i="1"/>
  <c r="AI188" i="1"/>
  <c r="AA188" i="1"/>
  <c r="C188" i="1"/>
  <c r="FW188" i="1"/>
  <c r="FO188" i="1"/>
  <c r="FF188" i="1"/>
  <c r="EO188" i="1"/>
  <c r="EP188" i="1" s="1" a="1"/>
  <c r="EP188" i="1" s="1"/>
  <c r="EF188" i="1"/>
  <c r="DX188" i="1"/>
  <c r="DO188" i="1"/>
  <c r="DG188" i="1"/>
  <c r="CX188" i="1"/>
  <c r="CG188" i="1"/>
  <c r="CH188" i="1" s="1" a="1"/>
  <c r="CH188" i="1" s="1"/>
  <c r="BX188" i="1"/>
  <c r="BP188" i="1"/>
  <c r="BG188" i="1"/>
  <c r="AY188" i="1"/>
  <c r="AP188" i="1"/>
  <c r="R188" i="1"/>
  <c r="J188" i="1"/>
  <c r="K188" i="1" s="1" a="1"/>
  <c r="K188" i="1" s="1"/>
  <c r="FV188" i="1"/>
  <c r="FN188" i="1"/>
  <c r="EW188" i="1"/>
  <c r="EN188" i="1"/>
  <c r="DW188" i="1"/>
  <c r="DN188" i="1"/>
  <c r="DF188" i="1"/>
  <c r="CO188" i="1"/>
  <c r="CF188" i="1"/>
  <c r="BO188" i="1"/>
  <c r="BF188" i="1"/>
  <c r="AX188" i="1"/>
  <c r="AG188" i="1"/>
  <c r="Y188" i="1"/>
  <c r="Z188" i="1" s="1" a="1"/>
  <c r="Z188" i="1" s="1"/>
  <c r="Q188" i="1"/>
  <c r="AU188" i="1" s="1"/>
  <c r="BY188" i="1" s="1"/>
  <c r="DC188" i="1" s="1"/>
  <c r="EG188" i="1" s="1"/>
  <c r="FK188" i="1" s="1"/>
  <c r="I188" i="1"/>
  <c r="FU188" i="1"/>
  <c r="FD188" i="1"/>
  <c r="FE188" i="1" s="1" a="1"/>
  <c r="FE188" i="1" s="1"/>
  <c r="EU188" i="1"/>
  <c r="EM188" i="1"/>
  <c r="ED188" i="1"/>
  <c r="DV188" i="1"/>
  <c r="DM188" i="1"/>
  <c r="CV188" i="1"/>
  <c r="CW188" i="1" s="1" a="1"/>
  <c r="CW188" i="1" s="1"/>
  <c r="CM188" i="1"/>
  <c r="CE188" i="1"/>
  <c r="BV188" i="1"/>
  <c r="BN188" i="1"/>
  <c r="BE188" i="1"/>
  <c r="AN188" i="1"/>
  <c r="AO188" i="1" s="1" a="1"/>
  <c r="AO188" i="1" s="1"/>
  <c r="AF188" i="1"/>
  <c r="BJ188" i="1" s="1"/>
  <c r="CN188" i="1" s="1"/>
  <c r="DR188" i="1" s="1"/>
  <c r="EV188" i="1" s="1"/>
  <c r="X188" i="1"/>
  <c r="P188" i="1"/>
  <c r="H188" i="1"/>
  <c r="FL188" i="1"/>
  <c r="FC188" i="1"/>
  <c r="EL188" i="1"/>
  <c r="EC188" i="1"/>
  <c r="DU188" i="1"/>
  <c r="DD188" i="1"/>
  <c r="CU188" i="1"/>
  <c r="CD188" i="1"/>
  <c r="BU188" i="1"/>
  <c r="BM188" i="1"/>
  <c r="AV188" i="1"/>
  <c r="AM188" i="1"/>
  <c r="AE188" i="1"/>
  <c r="W188" i="1"/>
  <c r="G188" i="1"/>
  <c r="FS188" i="1"/>
  <c r="FT188" i="1" s="1" a="1"/>
  <c r="FT188" i="1" s="1"/>
  <c r="FJ188" i="1"/>
  <c r="FB188" i="1"/>
  <c r="ES188" i="1"/>
  <c r="EK188" i="1"/>
  <c r="EB188" i="1"/>
  <c r="DK188" i="1"/>
  <c r="DL188" i="1" s="1" a="1"/>
  <c r="DL188" i="1" s="1"/>
  <c r="DB188" i="1"/>
  <c r="CT188" i="1"/>
  <c r="CK188" i="1"/>
  <c r="CC188" i="1"/>
  <c r="BT188" i="1"/>
  <c r="BC188" i="1"/>
  <c r="BD188" i="1" s="1" a="1"/>
  <c r="BD188" i="1" s="1"/>
  <c r="AT188" i="1"/>
  <c r="AL188" i="1"/>
  <c r="V188" i="1"/>
  <c r="N188" i="1"/>
  <c r="F188" i="1"/>
  <c r="FR188" i="1"/>
  <c r="FA188" i="1"/>
  <c r="ER188" i="1"/>
  <c r="EJ188" i="1"/>
  <c r="DS188" i="1"/>
  <c r="DJ188" i="1"/>
  <c r="CS188" i="1"/>
  <c r="CJ188" i="1"/>
  <c r="CB188" i="1"/>
  <c r="BK188" i="1"/>
  <c r="BB188" i="1"/>
  <c r="AK188" i="1"/>
  <c r="AC188" i="1"/>
  <c r="U188" i="1"/>
  <c r="M188" i="1"/>
  <c r="E188" i="1"/>
  <c r="FY188" i="1"/>
  <c r="FQ188" i="1"/>
  <c r="FH188" i="1"/>
  <c r="EZ188" i="1"/>
  <c r="EQ188" i="1"/>
  <c r="DZ188" i="1"/>
  <c r="EA188" i="1" s="1" a="1"/>
  <c r="EA188" i="1" s="1"/>
  <c r="DQ188" i="1"/>
  <c r="DI188" i="1"/>
  <c r="CZ188" i="1"/>
  <c r="CR188" i="1"/>
  <c r="CI188" i="1"/>
  <c r="BR188" i="1"/>
  <c r="BS188" i="1" s="1" a="1"/>
  <c r="BS188" i="1" s="1"/>
  <c r="BI188" i="1"/>
  <c r="BA188" i="1"/>
  <c r="AR188" i="1"/>
  <c r="AJ188" i="1"/>
  <c r="AB188" i="1"/>
  <c r="T188" i="1"/>
  <c r="L188" i="1"/>
  <c r="GD187" i="1"/>
  <c r="GC187" i="1"/>
  <c r="FZ187" i="1"/>
  <c r="B189" i="1"/>
  <c r="D189" i="1" s="1" a="1"/>
  <c r="D189" i="1" s="1"/>
  <c r="EI189" i="1" l="1" a="1"/>
  <c r="EI189" i="1" s="1"/>
  <c r="FM189" i="1" a="1"/>
  <c r="FM189" i="1" s="1"/>
  <c r="EX189" i="1" a="1"/>
  <c r="EX189" i="1" s="1"/>
  <c r="DE189" i="1" a="1"/>
  <c r="DE189" i="1" s="1"/>
  <c r="DT189" i="1" a="1"/>
  <c r="DT189" i="1" s="1"/>
  <c r="CA189" i="1" a="1"/>
  <c r="CA189" i="1" s="1"/>
  <c r="CP189" i="1" a="1"/>
  <c r="CP189" i="1" s="1"/>
  <c r="AW189" i="1" a="1"/>
  <c r="AW189" i="1" s="1"/>
  <c r="BL189" i="1" a="1"/>
  <c r="BL189" i="1" s="1"/>
  <c r="S189" i="1" a="1"/>
  <c r="S189" i="1" s="1"/>
  <c r="AH189" i="1" a="1"/>
  <c r="AH189" i="1" s="1"/>
  <c r="GA188" i="1"/>
  <c r="GB188" i="1"/>
  <c r="GC12" i="1"/>
  <c r="ET189" i="1"/>
  <c r="FI189" i="1"/>
  <c r="FX189" i="1"/>
  <c r="EE189" i="1"/>
  <c r="DA189" i="1"/>
  <c r="CL189" i="1"/>
  <c r="AS189" i="1"/>
  <c r="DP189" i="1"/>
  <c r="O189" i="1"/>
  <c r="BH189" i="1"/>
  <c r="AD189" i="1"/>
  <c r="BW189" i="1"/>
  <c r="L13" i="1"/>
  <c r="FZ188" i="1"/>
  <c r="GC188" i="1"/>
  <c r="GD188" i="1"/>
  <c r="T13" i="1"/>
  <c r="U13" i="1" s="1"/>
  <c r="AD13" i="1" s="1"/>
  <c r="FV189" i="1"/>
  <c r="FN189" i="1"/>
  <c r="EW189" i="1"/>
  <c r="EN189" i="1"/>
  <c r="DW189" i="1"/>
  <c r="DN189" i="1"/>
  <c r="DF189" i="1"/>
  <c r="CO189" i="1"/>
  <c r="CF189" i="1"/>
  <c r="BO189" i="1"/>
  <c r="BF189" i="1"/>
  <c r="AX189" i="1"/>
  <c r="AG189" i="1"/>
  <c r="Y189" i="1"/>
  <c r="Z189" i="1" s="1" a="1"/>
  <c r="Z189" i="1" s="1"/>
  <c r="Q189" i="1"/>
  <c r="AU189" i="1" s="1"/>
  <c r="BY189" i="1" s="1"/>
  <c r="DC189" i="1" s="1"/>
  <c r="EG189" i="1" s="1"/>
  <c r="FK189" i="1" s="1"/>
  <c r="I189" i="1"/>
  <c r="FU189" i="1"/>
  <c r="FD189" i="1"/>
  <c r="FE189" i="1" s="1" a="1"/>
  <c r="FE189" i="1" s="1"/>
  <c r="EU189" i="1"/>
  <c r="EM189" i="1"/>
  <c r="ED189" i="1"/>
  <c r="DV189" i="1"/>
  <c r="DM189" i="1"/>
  <c r="CV189" i="1"/>
  <c r="CW189" i="1" s="1" a="1"/>
  <c r="CW189" i="1" s="1"/>
  <c r="CM189" i="1"/>
  <c r="CE189" i="1"/>
  <c r="BV189" i="1"/>
  <c r="BN189" i="1"/>
  <c r="BE189" i="1"/>
  <c r="AN189" i="1"/>
  <c r="AO189" i="1" s="1" a="1"/>
  <c r="AO189" i="1" s="1"/>
  <c r="AF189" i="1"/>
  <c r="BJ189" i="1" s="1"/>
  <c r="CN189" i="1" s="1"/>
  <c r="DR189" i="1" s="1"/>
  <c r="EV189" i="1" s="1"/>
  <c r="X189" i="1"/>
  <c r="P189" i="1"/>
  <c r="H189" i="1"/>
  <c r="FL189" i="1"/>
  <c r="FC189" i="1"/>
  <c r="EL189" i="1"/>
  <c r="EC189" i="1"/>
  <c r="DU189" i="1"/>
  <c r="DD189" i="1"/>
  <c r="CU189" i="1"/>
  <c r="CD189" i="1"/>
  <c r="BU189" i="1"/>
  <c r="BM189" i="1"/>
  <c r="AV189" i="1"/>
  <c r="AM189" i="1"/>
  <c r="AE189" i="1"/>
  <c r="W189" i="1"/>
  <c r="G189" i="1"/>
  <c r="FS189" i="1"/>
  <c r="FT189" i="1" s="1" a="1"/>
  <c r="FT189" i="1" s="1"/>
  <c r="FJ189" i="1"/>
  <c r="FB189" i="1"/>
  <c r="ES189" i="1"/>
  <c r="EK189" i="1"/>
  <c r="EB189" i="1"/>
  <c r="DK189" i="1"/>
  <c r="DL189" i="1" s="1" a="1"/>
  <c r="DL189" i="1" s="1"/>
  <c r="DB189" i="1"/>
  <c r="CT189" i="1"/>
  <c r="CK189" i="1"/>
  <c r="CC189" i="1"/>
  <c r="BT189" i="1"/>
  <c r="BC189" i="1"/>
  <c r="BD189" i="1" s="1" a="1"/>
  <c r="BD189" i="1" s="1"/>
  <c r="AT189" i="1"/>
  <c r="AL189" i="1"/>
  <c r="V189" i="1"/>
  <c r="N189" i="1"/>
  <c r="F189" i="1"/>
  <c r="FR189" i="1"/>
  <c r="FA189" i="1"/>
  <c r="ER189" i="1"/>
  <c r="EJ189" i="1"/>
  <c r="DS189" i="1"/>
  <c r="DJ189" i="1"/>
  <c r="CS189" i="1"/>
  <c r="CJ189" i="1"/>
  <c r="CB189" i="1"/>
  <c r="BK189" i="1"/>
  <c r="BB189" i="1"/>
  <c r="AK189" i="1"/>
  <c r="AC189" i="1"/>
  <c r="U189" i="1"/>
  <c r="M189" i="1"/>
  <c r="E189" i="1"/>
  <c r="FY189" i="1"/>
  <c r="FQ189" i="1"/>
  <c r="FH189" i="1"/>
  <c r="EZ189" i="1"/>
  <c r="EQ189" i="1"/>
  <c r="DZ189" i="1"/>
  <c r="EA189" i="1" s="1" a="1"/>
  <c r="EA189" i="1" s="1"/>
  <c r="DQ189" i="1"/>
  <c r="DI189" i="1"/>
  <c r="CZ189" i="1"/>
  <c r="CR189" i="1"/>
  <c r="CI189" i="1"/>
  <c r="BR189" i="1"/>
  <c r="BS189" i="1" s="1" a="1"/>
  <c r="BS189" i="1" s="1"/>
  <c r="BI189" i="1"/>
  <c r="BA189" i="1"/>
  <c r="AR189" i="1"/>
  <c r="AJ189" i="1"/>
  <c r="AB189" i="1"/>
  <c r="T189" i="1"/>
  <c r="L189" i="1"/>
  <c r="FP189" i="1"/>
  <c r="FG189" i="1"/>
  <c r="EY189" i="1"/>
  <c r="EH189" i="1"/>
  <c r="DY189" i="1"/>
  <c r="DH189" i="1"/>
  <c r="CY189" i="1"/>
  <c r="CQ189" i="1"/>
  <c r="BZ189" i="1"/>
  <c r="BQ189" i="1"/>
  <c r="AZ189" i="1"/>
  <c r="AQ189" i="1"/>
  <c r="AI189" i="1"/>
  <c r="AA189" i="1"/>
  <c r="C189" i="1"/>
  <c r="FW189" i="1"/>
  <c r="FO189" i="1"/>
  <c r="FF189" i="1"/>
  <c r="EO189" i="1"/>
  <c r="EP189" i="1" s="1" a="1"/>
  <c r="EP189" i="1" s="1"/>
  <c r="EF189" i="1"/>
  <c r="DX189" i="1"/>
  <c r="DO189" i="1"/>
  <c r="DG189" i="1"/>
  <c r="CX189" i="1"/>
  <c r="CG189" i="1"/>
  <c r="CH189" i="1" s="1" a="1"/>
  <c r="CH189" i="1" s="1"/>
  <c r="BX189" i="1"/>
  <c r="BP189" i="1"/>
  <c r="BG189" i="1"/>
  <c r="AY189" i="1"/>
  <c r="AP189" i="1"/>
  <c r="R189" i="1"/>
  <c r="J189" i="1"/>
  <c r="K189" i="1" s="1" a="1"/>
  <c r="K189" i="1" s="1"/>
  <c r="B190" i="1"/>
  <c r="D190" i="1" s="1" a="1"/>
  <c r="D190" i="1" s="1"/>
  <c r="EI190" i="1" l="1" a="1"/>
  <c r="EI190" i="1" s="1"/>
  <c r="FM190" i="1" a="1"/>
  <c r="FM190" i="1" s="1"/>
  <c r="EX190" i="1" a="1"/>
  <c r="EX190" i="1" s="1"/>
  <c r="DE190" i="1" a="1"/>
  <c r="DE190" i="1" s="1"/>
  <c r="DT190" i="1" a="1"/>
  <c r="DT190" i="1" s="1"/>
  <c r="CA190" i="1" a="1"/>
  <c r="CA190" i="1" s="1"/>
  <c r="CP190" i="1" a="1"/>
  <c r="CP190" i="1" s="1"/>
  <c r="AW190" i="1" a="1"/>
  <c r="AW190" i="1" s="1"/>
  <c r="BL190" i="1" a="1"/>
  <c r="BL190" i="1" s="1"/>
  <c r="S190" i="1" a="1"/>
  <c r="S190" i="1" s="1"/>
  <c r="AH190" i="1" a="1"/>
  <c r="AH190" i="1" s="1"/>
  <c r="GA189" i="1"/>
  <c r="GB189" i="1"/>
  <c r="M13" i="1"/>
  <c r="N13" i="1"/>
  <c r="FI190" i="1"/>
  <c r="FX190" i="1"/>
  <c r="DA190" i="1"/>
  <c r="DP190" i="1"/>
  <c r="ET190" i="1"/>
  <c r="EE190" i="1"/>
  <c r="O190" i="1"/>
  <c r="CL190" i="1"/>
  <c r="BH190" i="1"/>
  <c r="AD190" i="1"/>
  <c r="BW190" i="1"/>
  <c r="AS190" i="1"/>
  <c r="AG13" i="1"/>
  <c r="AH13" i="1" s="1" a="1"/>
  <c r="AH13" i="1" s="1"/>
  <c r="Y13" i="1"/>
  <c r="Z13" i="1" s="1" a="1"/>
  <c r="Z13" i="1" s="1"/>
  <c r="AF13" i="1"/>
  <c r="FL190" i="1"/>
  <c r="FC190" i="1"/>
  <c r="EL190" i="1"/>
  <c r="EC190" i="1"/>
  <c r="DU190" i="1"/>
  <c r="DD190" i="1"/>
  <c r="CU190" i="1"/>
  <c r="CD190" i="1"/>
  <c r="BU190" i="1"/>
  <c r="BM190" i="1"/>
  <c r="AV190" i="1"/>
  <c r="AM190" i="1"/>
  <c r="AE190" i="1"/>
  <c r="W190" i="1"/>
  <c r="G190" i="1"/>
  <c r="FS190" i="1"/>
  <c r="FT190" i="1" s="1" a="1"/>
  <c r="FT190" i="1" s="1"/>
  <c r="FJ190" i="1"/>
  <c r="FB190" i="1"/>
  <c r="ES190" i="1"/>
  <c r="EK190" i="1"/>
  <c r="EB190" i="1"/>
  <c r="DK190" i="1"/>
  <c r="DL190" i="1" s="1" a="1"/>
  <c r="DL190" i="1" s="1"/>
  <c r="DB190" i="1"/>
  <c r="CT190" i="1"/>
  <c r="CK190" i="1"/>
  <c r="CC190" i="1"/>
  <c r="BT190" i="1"/>
  <c r="BC190" i="1"/>
  <c r="BD190" i="1" s="1" a="1"/>
  <c r="BD190" i="1" s="1"/>
  <c r="AT190" i="1"/>
  <c r="AL190" i="1"/>
  <c r="V190" i="1"/>
  <c r="N190" i="1"/>
  <c r="F190" i="1"/>
  <c r="FR190" i="1"/>
  <c r="FA190" i="1"/>
  <c r="ER190" i="1"/>
  <c r="EJ190" i="1"/>
  <c r="DS190" i="1"/>
  <c r="DJ190" i="1"/>
  <c r="CS190" i="1"/>
  <c r="CJ190" i="1"/>
  <c r="CB190" i="1"/>
  <c r="BK190" i="1"/>
  <c r="BB190" i="1"/>
  <c r="AK190" i="1"/>
  <c r="AC190" i="1"/>
  <c r="U190" i="1"/>
  <c r="M190" i="1"/>
  <c r="E190" i="1"/>
  <c r="FY190" i="1"/>
  <c r="FQ190" i="1"/>
  <c r="FH190" i="1"/>
  <c r="EZ190" i="1"/>
  <c r="EQ190" i="1"/>
  <c r="DZ190" i="1"/>
  <c r="EA190" i="1" s="1" a="1"/>
  <c r="EA190" i="1" s="1"/>
  <c r="DQ190" i="1"/>
  <c r="DI190" i="1"/>
  <c r="CZ190" i="1"/>
  <c r="CR190" i="1"/>
  <c r="CI190" i="1"/>
  <c r="BR190" i="1"/>
  <c r="BS190" i="1" s="1" a="1"/>
  <c r="BS190" i="1" s="1"/>
  <c r="BI190" i="1"/>
  <c r="BA190" i="1"/>
  <c r="AR190" i="1"/>
  <c r="AJ190" i="1"/>
  <c r="AB190" i="1"/>
  <c r="T190" i="1"/>
  <c r="L190" i="1"/>
  <c r="FP190" i="1"/>
  <c r="FG190" i="1"/>
  <c r="EY190" i="1"/>
  <c r="EH190" i="1"/>
  <c r="DY190" i="1"/>
  <c r="DH190" i="1"/>
  <c r="CY190" i="1"/>
  <c r="CQ190" i="1"/>
  <c r="BZ190" i="1"/>
  <c r="BQ190" i="1"/>
  <c r="AZ190" i="1"/>
  <c r="AQ190" i="1"/>
  <c r="AI190" i="1"/>
  <c r="AA190" i="1"/>
  <c r="C190" i="1"/>
  <c r="FW190" i="1"/>
  <c r="FO190" i="1"/>
  <c r="FF190" i="1"/>
  <c r="EO190" i="1"/>
  <c r="EP190" i="1" s="1" a="1"/>
  <c r="EP190" i="1" s="1"/>
  <c r="EF190" i="1"/>
  <c r="DX190" i="1"/>
  <c r="DO190" i="1"/>
  <c r="DG190" i="1"/>
  <c r="CX190" i="1"/>
  <c r="CG190" i="1"/>
  <c r="CH190" i="1" s="1" a="1"/>
  <c r="CH190" i="1" s="1"/>
  <c r="BX190" i="1"/>
  <c r="BP190" i="1"/>
  <c r="BG190" i="1"/>
  <c r="AY190" i="1"/>
  <c r="AP190" i="1"/>
  <c r="R190" i="1"/>
  <c r="J190" i="1"/>
  <c r="K190" i="1" s="1" a="1"/>
  <c r="K190" i="1" s="1"/>
  <c r="FV190" i="1"/>
  <c r="FN190" i="1"/>
  <c r="EW190" i="1"/>
  <c r="EN190" i="1"/>
  <c r="DW190" i="1"/>
  <c r="DN190" i="1"/>
  <c r="DF190" i="1"/>
  <c r="CO190" i="1"/>
  <c r="CF190" i="1"/>
  <c r="BO190" i="1"/>
  <c r="BF190" i="1"/>
  <c r="AX190" i="1"/>
  <c r="AG190" i="1"/>
  <c r="Y190" i="1"/>
  <c r="Z190" i="1" s="1" a="1"/>
  <c r="Z190" i="1" s="1"/>
  <c r="Q190" i="1"/>
  <c r="AU190" i="1" s="1"/>
  <c r="BY190" i="1" s="1"/>
  <c r="DC190" i="1" s="1"/>
  <c r="EG190" i="1" s="1"/>
  <c r="FK190" i="1" s="1"/>
  <c r="I190" i="1"/>
  <c r="FU190" i="1"/>
  <c r="FD190" i="1"/>
  <c r="FE190" i="1" s="1" a="1"/>
  <c r="FE190" i="1" s="1"/>
  <c r="EU190" i="1"/>
  <c r="EM190" i="1"/>
  <c r="ED190" i="1"/>
  <c r="DV190" i="1"/>
  <c r="DM190" i="1"/>
  <c r="CV190" i="1"/>
  <c r="CW190" i="1" s="1" a="1"/>
  <c r="CW190" i="1" s="1"/>
  <c r="CM190" i="1"/>
  <c r="CE190" i="1"/>
  <c r="BV190" i="1"/>
  <c r="BN190" i="1"/>
  <c r="BE190" i="1"/>
  <c r="AN190" i="1"/>
  <c r="AO190" i="1" s="1" a="1"/>
  <c r="AO190" i="1" s="1"/>
  <c r="AF190" i="1"/>
  <c r="BJ190" i="1" s="1"/>
  <c r="CN190" i="1" s="1"/>
  <c r="DR190" i="1" s="1"/>
  <c r="EV190" i="1" s="1"/>
  <c r="X190" i="1"/>
  <c r="P190" i="1"/>
  <c r="H190" i="1"/>
  <c r="GD189" i="1"/>
  <c r="GC189" i="1"/>
  <c r="FZ189" i="1"/>
  <c r="B191" i="1"/>
  <c r="D191" i="1" s="1" a="1"/>
  <c r="D191" i="1" s="1"/>
  <c r="EI191" i="1" l="1" a="1"/>
  <c r="EI191" i="1" s="1"/>
  <c r="FM191" i="1" a="1"/>
  <c r="FM191" i="1" s="1"/>
  <c r="EX191" i="1" a="1"/>
  <c r="EX191" i="1" s="1"/>
  <c r="DE191" i="1" a="1"/>
  <c r="DE191" i="1" s="1"/>
  <c r="DT191" i="1" a="1"/>
  <c r="DT191" i="1" s="1"/>
  <c r="CA191" i="1" a="1"/>
  <c r="CA191" i="1" s="1"/>
  <c r="CP191" i="1" a="1"/>
  <c r="CP191" i="1" s="1"/>
  <c r="AW191" i="1" a="1"/>
  <c r="AW191" i="1" s="1"/>
  <c r="BL191" i="1" a="1"/>
  <c r="BL191" i="1" s="1"/>
  <c r="S191" i="1" a="1"/>
  <c r="S191" i="1" s="1"/>
  <c r="AH191" i="1" a="1"/>
  <c r="AH191" i="1" s="1"/>
  <c r="GA190" i="1"/>
  <c r="GB190" i="1"/>
  <c r="FI191" i="1"/>
  <c r="FX191" i="1"/>
  <c r="ET191" i="1"/>
  <c r="DA191" i="1"/>
  <c r="DP191" i="1"/>
  <c r="EE191" i="1"/>
  <c r="BH191" i="1"/>
  <c r="O191" i="1"/>
  <c r="AD191" i="1"/>
  <c r="BW191" i="1"/>
  <c r="AS191" i="1"/>
  <c r="CL191" i="1"/>
  <c r="AA13" i="1"/>
  <c r="FR191" i="1"/>
  <c r="FA191" i="1"/>
  <c r="ER191" i="1"/>
  <c r="EJ191" i="1"/>
  <c r="DS191" i="1"/>
  <c r="DJ191" i="1"/>
  <c r="CS191" i="1"/>
  <c r="CJ191" i="1"/>
  <c r="CB191" i="1"/>
  <c r="BK191" i="1"/>
  <c r="BB191" i="1"/>
  <c r="AK191" i="1"/>
  <c r="AC191" i="1"/>
  <c r="U191" i="1"/>
  <c r="M191" i="1"/>
  <c r="E191" i="1"/>
  <c r="FY191" i="1"/>
  <c r="FQ191" i="1"/>
  <c r="FH191" i="1"/>
  <c r="EZ191" i="1"/>
  <c r="EQ191" i="1"/>
  <c r="DZ191" i="1"/>
  <c r="EA191" i="1" s="1" a="1"/>
  <c r="EA191" i="1" s="1"/>
  <c r="DQ191" i="1"/>
  <c r="DI191" i="1"/>
  <c r="CZ191" i="1"/>
  <c r="CR191" i="1"/>
  <c r="CI191" i="1"/>
  <c r="BR191" i="1"/>
  <c r="BS191" i="1" s="1" a="1"/>
  <c r="BS191" i="1" s="1"/>
  <c r="BI191" i="1"/>
  <c r="BA191" i="1"/>
  <c r="AR191" i="1"/>
  <c r="AJ191" i="1"/>
  <c r="AB191" i="1"/>
  <c r="T191" i="1"/>
  <c r="L191" i="1"/>
  <c r="FP191" i="1"/>
  <c r="FG191" i="1"/>
  <c r="EY191" i="1"/>
  <c r="EH191" i="1"/>
  <c r="DY191" i="1"/>
  <c r="DH191" i="1"/>
  <c r="CY191" i="1"/>
  <c r="CQ191" i="1"/>
  <c r="BZ191" i="1"/>
  <c r="BQ191" i="1"/>
  <c r="AZ191" i="1"/>
  <c r="AQ191" i="1"/>
  <c r="AI191" i="1"/>
  <c r="AA191" i="1"/>
  <c r="C191" i="1"/>
  <c r="FW191" i="1"/>
  <c r="FO191" i="1"/>
  <c r="FF191" i="1"/>
  <c r="EO191" i="1"/>
  <c r="EP191" i="1" s="1" a="1"/>
  <c r="EP191" i="1" s="1"/>
  <c r="EF191" i="1"/>
  <c r="DX191" i="1"/>
  <c r="DO191" i="1"/>
  <c r="DG191" i="1"/>
  <c r="CX191" i="1"/>
  <c r="CG191" i="1"/>
  <c r="CH191" i="1" s="1" a="1"/>
  <c r="CH191" i="1" s="1"/>
  <c r="BX191" i="1"/>
  <c r="BP191" i="1"/>
  <c r="BG191" i="1"/>
  <c r="AY191" i="1"/>
  <c r="AP191" i="1"/>
  <c r="R191" i="1"/>
  <c r="J191" i="1"/>
  <c r="K191" i="1" s="1" a="1"/>
  <c r="K191" i="1" s="1"/>
  <c r="FV191" i="1"/>
  <c r="FN191" i="1"/>
  <c r="EW191" i="1"/>
  <c r="EN191" i="1"/>
  <c r="DW191" i="1"/>
  <c r="DN191" i="1"/>
  <c r="DF191" i="1"/>
  <c r="CO191" i="1"/>
  <c r="CF191" i="1"/>
  <c r="BO191" i="1"/>
  <c r="BF191" i="1"/>
  <c r="AX191" i="1"/>
  <c r="AG191" i="1"/>
  <c r="Y191" i="1"/>
  <c r="Z191" i="1" s="1" a="1"/>
  <c r="Z191" i="1" s="1"/>
  <c r="Q191" i="1"/>
  <c r="AU191" i="1" s="1"/>
  <c r="BY191" i="1" s="1"/>
  <c r="DC191" i="1" s="1"/>
  <c r="EG191" i="1" s="1"/>
  <c r="FK191" i="1" s="1"/>
  <c r="I191" i="1"/>
  <c r="FU191" i="1"/>
  <c r="FD191" i="1"/>
  <c r="FE191" i="1" s="1" a="1"/>
  <c r="FE191" i="1" s="1"/>
  <c r="EU191" i="1"/>
  <c r="EM191" i="1"/>
  <c r="ED191" i="1"/>
  <c r="DV191" i="1"/>
  <c r="DM191" i="1"/>
  <c r="CV191" i="1"/>
  <c r="CW191" i="1" s="1" a="1"/>
  <c r="CW191" i="1" s="1"/>
  <c r="CM191" i="1"/>
  <c r="CE191" i="1"/>
  <c r="BV191" i="1"/>
  <c r="BN191" i="1"/>
  <c r="BE191" i="1"/>
  <c r="AN191" i="1"/>
  <c r="AO191" i="1" s="1" a="1"/>
  <c r="AO191" i="1" s="1"/>
  <c r="AF191" i="1"/>
  <c r="BJ191" i="1" s="1"/>
  <c r="CN191" i="1" s="1"/>
  <c r="DR191" i="1" s="1"/>
  <c r="EV191" i="1" s="1"/>
  <c r="X191" i="1"/>
  <c r="P191" i="1"/>
  <c r="H191" i="1"/>
  <c r="FL191" i="1"/>
  <c r="FC191" i="1"/>
  <c r="EL191" i="1"/>
  <c r="EC191" i="1"/>
  <c r="DU191" i="1"/>
  <c r="DD191" i="1"/>
  <c r="CU191" i="1"/>
  <c r="CD191" i="1"/>
  <c r="BU191" i="1"/>
  <c r="BM191" i="1"/>
  <c r="AV191" i="1"/>
  <c r="AM191" i="1"/>
  <c r="AE191" i="1"/>
  <c r="W191" i="1"/>
  <c r="G191" i="1"/>
  <c r="FS191" i="1"/>
  <c r="FT191" i="1" s="1" a="1"/>
  <c r="FT191" i="1" s="1"/>
  <c r="FJ191" i="1"/>
  <c r="FB191" i="1"/>
  <c r="ES191" i="1"/>
  <c r="EK191" i="1"/>
  <c r="EB191" i="1"/>
  <c r="DK191" i="1"/>
  <c r="DL191" i="1" s="1" a="1"/>
  <c r="DL191" i="1" s="1"/>
  <c r="DB191" i="1"/>
  <c r="CT191" i="1"/>
  <c r="CK191" i="1"/>
  <c r="CC191" i="1"/>
  <c r="BT191" i="1"/>
  <c r="BC191" i="1"/>
  <c r="BD191" i="1" s="1" a="1"/>
  <c r="BD191" i="1" s="1"/>
  <c r="AT191" i="1"/>
  <c r="AL191" i="1"/>
  <c r="V191" i="1"/>
  <c r="N191" i="1"/>
  <c r="F191" i="1"/>
  <c r="AI13" i="1"/>
  <c r="AJ13" i="1" s="1"/>
  <c r="AS13" i="1" s="1"/>
  <c r="GD190" i="1"/>
  <c r="GC190" i="1"/>
  <c r="FZ190" i="1"/>
  <c r="B192" i="1"/>
  <c r="D192" i="1" s="1" a="1"/>
  <c r="D192" i="1" s="1"/>
  <c r="EI192" i="1" l="1" a="1"/>
  <c r="EI192" i="1" s="1"/>
  <c r="FM192" i="1" a="1"/>
  <c r="FM192" i="1" s="1"/>
  <c r="EX192" i="1" a="1"/>
  <c r="EX192" i="1" s="1"/>
  <c r="DE192" i="1" a="1"/>
  <c r="DE192" i="1" s="1"/>
  <c r="DT192" i="1" a="1"/>
  <c r="DT192" i="1" s="1"/>
  <c r="CA192" i="1" a="1"/>
  <c r="CA192" i="1" s="1"/>
  <c r="CP192" i="1" a="1"/>
  <c r="CP192" i="1" s="1"/>
  <c r="AW192" i="1" a="1"/>
  <c r="AW192" i="1" s="1"/>
  <c r="BL192" i="1" a="1"/>
  <c r="BL192" i="1" s="1"/>
  <c r="S192" i="1" a="1"/>
  <c r="S192" i="1" s="1"/>
  <c r="AH192" i="1" a="1"/>
  <c r="AH192" i="1" s="1"/>
  <c r="GA191" i="1"/>
  <c r="GB191" i="1"/>
  <c r="AB13" i="1"/>
  <c r="AC13" i="1"/>
  <c r="FI192" i="1"/>
  <c r="FX192" i="1"/>
  <c r="ET192" i="1"/>
  <c r="DP192" i="1"/>
  <c r="DA192" i="1"/>
  <c r="AD192" i="1"/>
  <c r="EE192" i="1"/>
  <c r="BW192" i="1"/>
  <c r="BH192" i="1"/>
  <c r="AS192" i="1"/>
  <c r="CL192" i="1"/>
  <c r="O192" i="1"/>
  <c r="AN13" i="1"/>
  <c r="AO13" i="1" s="1" a="1"/>
  <c r="AO13" i="1" s="1"/>
  <c r="AV13" i="1"/>
  <c r="AW13" i="1" s="1" a="1"/>
  <c r="AW13" i="1" s="1"/>
  <c r="AU13" i="1"/>
  <c r="GD191" i="1"/>
  <c r="GC191" i="1"/>
  <c r="FZ191" i="1"/>
  <c r="FP192" i="1"/>
  <c r="FG192" i="1"/>
  <c r="EY192" i="1"/>
  <c r="EH192" i="1"/>
  <c r="DY192" i="1"/>
  <c r="DH192" i="1"/>
  <c r="CY192" i="1"/>
  <c r="CQ192" i="1"/>
  <c r="BZ192" i="1"/>
  <c r="BQ192" i="1"/>
  <c r="AZ192" i="1"/>
  <c r="AQ192" i="1"/>
  <c r="AI192" i="1"/>
  <c r="AA192" i="1"/>
  <c r="C192" i="1"/>
  <c r="FW192" i="1"/>
  <c r="FO192" i="1"/>
  <c r="FF192" i="1"/>
  <c r="EO192" i="1"/>
  <c r="EP192" i="1" s="1" a="1"/>
  <c r="EP192" i="1" s="1"/>
  <c r="EF192" i="1"/>
  <c r="DX192" i="1"/>
  <c r="DO192" i="1"/>
  <c r="DG192" i="1"/>
  <c r="CX192" i="1"/>
  <c r="CG192" i="1"/>
  <c r="CH192" i="1" s="1" a="1"/>
  <c r="CH192" i="1" s="1"/>
  <c r="BX192" i="1"/>
  <c r="BP192" i="1"/>
  <c r="BG192" i="1"/>
  <c r="AY192" i="1"/>
  <c r="AP192" i="1"/>
  <c r="R192" i="1"/>
  <c r="J192" i="1"/>
  <c r="K192" i="1" s="1" a="1"/>
  <c r="K192" i="1" s="1"/>
  <c r="FV192" i="1"/>
  <c r="FN192" i="1"/>
  <c r="EW192" i="1"/>
  <c r="EN192" i="1"/>
  <c r="DW192" i="1"/>
  <c r="DN192" i="1"/>
  <c r="DF192" i="1"/>
  <c r="CO192" i="1"/>
  <c r="CF192" i="1"/>
  <c r="BO192" i="1"/>
  <c r="BF192" i="1"/>
  <c r="AX192" i="1"/>
  <c r="AG192" i="1"/>
  <c r="Y192" i="1"/>
  <c r="Z192" i="1" s="1" a="1"/>
  <c r="Z192" i="1" s="1"/>
  <c r="Q192" i="1"/>
  <c r="AU192" i="1" s="1"/>
  <c r="BY192" i="1" s="1"/>
  <c r="DC192" i="1" s="1"/>
  <c r="EG192" i="1" s="1"/>
  <c r="FK192" i="1" s="1"/>
  <c r="I192" i="1"/>
  <c r="FU192" i="1"/>
  <c r="FD192" i="1"/>
  <c r="FE192" i="1" s="1" a="1"/>
  <c r="FE192" i="1" s="1"/>
  <c r="EU192" i="1"/>
  <c r="EM192" i="1"/>
  <c r="ED192" i="1"/>
  <c r="DV192" i="1"/>
  <c r="DM192" i="1"/>
  <c r="CV192" i="1"/>
  <c r="CW192" i="1" s="1" a="1"/>
  <c r="CW192" i="1" s="1"/>
  <c r="CM192" i="1"/>
  <c r="CE192" i="1"/>
  <c r="BV192" i="1"/>
  <c r="BN192" i="1"/>
  <c r="BE192" i="1"/>
  <c r="AN192" i="1"/>
  <c r="AO192" i="1" s="1" a="1"/>
  <c r="AO192" i="1" s="1"/>
  <c r="AF192" i="1"/>
  <c r="BJ192" i="1" s="1"/>
  <c r="CN192" i="1" s="1"/>
  <c r="DR192" i="1" s="1"/>
  <c r="EV192" i="1" s="1"/>
  <c r="X192" i="1"/>
  <c r="P192" i="1"/>
  <c r="H192" i="1"/>
  <c r="FL192" i="1"/>
  <c r="FC192" i="1"/>
  <c r="EL192" i="1"/>
  <c r="EC192" i="1"/>
  <c r="DU192" i="1"/>
  <c r="DD192" i="1"/>
  <c r="CU192" i="1"/>
  <c r="CD192" i="1"/>
  <c r="BU192" i="1"/>
  <c r="BM192" i="1"/>
  <c r="AV192" i="1"/>
  <c r="AM192" i="1"/>
  <c r="AE192" i="1"/>
  <c r="W192" i="1"/>
  <c r="G192" i="1"/>
  <c r="FS192" i="1"/>
  <c r="FT192" i="1" s="1" a="1"/>
  <c r="FT192" i="1" s="1"/>
  <c r="FJ192" i="1"/>
  <c r="FB192" i="1"/>
  <c r="ES192" i="1"/>
  <c r="EK192" i="1"/>
  <c r="EB192" i="1"/>
  <c r="DK192" i="1"/>
  <c r="DL192" i="1" s="1" a="1"/>
  <c r="DL192" i="1" s="1"/>
  <c r="DB192" i="1"/>
  <c r="CT192" i="1"/>
  <c r="CK192" i="1"/>
  <c r="CC192" i="1"/>
  <c r="BT192" i="1"/>
  <c r="BC192" i="1"/>
  <c r="BD192" i="1" s="1" a="1"/>
  <c r="BD192" i="1" s="1"/>
  <c r="AT192" i="1"/>
  <c r="AL192" i="1"/>
  <c r="V192" i="1"/>
  <c r="N192" i="1"/>
  <c r="F192" i="1"/>
  <c r="FR192" i="1"/>
  <c r="FA192" i="1"/>
  <c r="ER192" i="1"/>
  <c r="EJ192" i="1"/>
  <c r="DS192" i="1"/>
  <c r="DJ192" i="1"/>
  <c r="CS192" i="1"/>
  <c r="CJ192" i="1"/>
  <c r="CB192" i="1"/>
  <c r="BK192" i="1"/>
  <c r="BB192" i="1"/>
  <c r="AK192" i="1"/>
  <c r="AC192" i="1"/>
  <c r="U192" i="1"/>
  <c r="M192" i="1"/>
  <c r="E192" i="1"/>
  <c r="FY192" i="1"/>
  <c r="FQ192" i="1"/>
  <c r="FH192" i="1"/>
  <c r="EZ192" i="1"/>
  <c r="EQ192" i="1"/>
  <c r="DZ192" i="1"/>
  <c r="EA192" i="1" s="1" a="1"/>
  <c r="EA192" i="1" s="1"/>
  <c r="DQ192" i="1"/>
  <c r="DI192" i="1"/>
  <c r="CZ192" i="1"/>
  <c r="CR192" i="1"/>
  <c r="CI192" i="1"/>
  <c r="BR192" i="1"/>
  <c r="BS192" i="1" s="1" a="1"/>
  <c r="BS192" i="1" s="1"/>
  <c r="BI192" i="1"/>
  <c r="BA192" i="1"/>
  <c r="AR192" i="1"/>
  <c r="AJ192" i="1"/>
  <c r="AB192" i="1"/>
  <c r="T192" i="1"/>
  <c r="L192" i="1"/>
  <c r="B193" i="1"/>
  <c r="D193" i="1" s="1" a="1"/>
  <c r="D193" i="1" s="1"/>
  <c r="EI193" i="1" l="1" a="1"/>
  <c r="EI193" i="1" s="1"/>
  <c r="FM193" i="1" a="1"/>
  <c r="FM193" i="1" s="1"/>
  <c r="EX193" i="1" a="1"/>
  <c r="EX193" i="1" s="1"/>
  <c r="DE193" i="1" a="1"/>
  <c r="DE193" i="1" s="1"/>
  <c r="DT193" i="1" a="1"/>
  <c r="DT193" i="1" s="1"/>
  <c r="CA193" i="1" a="1"/>
  <c r="CA193" i="1" s="1"/>
  <c r="CP193" i="1" a="1"/>
  <c r="CP193" i="1" s="1"/>
  <c r="AW193" i="1" a="1"/>
  <c r="AW193" i="1" s="1"/>
  <c r="BL193" i="1" a="1"/>
  <c r="BL193" i="1" s="1"/>
  <c r="S193" i="1" a="1"/>
  <c r="S193" i="1" s="1"/>
  <c r="AH193" i="1" a="1"/>
  <c r="AH193" i="1" s="1"/>
  <c r="GA192" i="1"/>
  <c r="GB192" i="1"/>
  <c r="FX193" i="1"/>
  <c r="ET193" i="1"/>
  <c r="DP193" i="1"/>
  <c r="EE193" i="1"/>
  <c r="DA193" i="1"/>
  <c r="FI193" i="1"/>
  <c r="AD193" i="1"/>
  <c r="BW193" i="1"/>
  <c r="AS193" i="1"/>
  <c r="CL193" i="1"/>
  <c r="O193" i="1"/>
  <c r="BH193" i="1"/>
  <c r="AP13" i="1"/>
  <c r="FV193" i="1"/>
  <c r="FN193" i="1"/>
  <c r="EW193" i="1"/>
  <c r="EN193" i="1"/>
  <c r="DW193" i="1"/>
  <c r="DN193" i="1"/>
  <c r="DF193" i="1"/>
  <c r="CO193" i="1"/>
  <c r="CF193" i="1"/>
  <c r="BO193" i="1"/>
  <c r="BF193" i="1"/>
  <c r="AX193" i="1"/>
  <c r="AG193" i="1"/>
  <c r="Y193" i="1"/>
  <c r="Z193" i="1" s="1" a="1"/>
  <c r="Z193" i="1" s="1"/>
  <c r="Q193" i="1"/>
  <c r="AU193" i="1" s="1"/>
  <c r="BY193" i="1" s="1"/>
  <c r="DC193" i="1" s="1"/>
  <c r="EG193" i="1" s="1"/>
  <c r="FK193" i="1" s="1"/>
  <c r="I193" i="1"/>
  <c r="FU193" i="1"/>
  <c r="FD193" i="1"/>
  <c r="FE193" i="1" s="1" a="1"/>
  <c r="FE193" i="1" s="1"/>
  <c r="EU193" i="1"/>
  <c r="EM193" i="1"/>
  <c r="ED193" i="1"/>
  <c r="DV193" i="1"/>
  <c r="DM193" i="1"/>
  <c r="CV193" i="1"/>
  <c r="CW193" i="1" s="1" a="1"/>
  <c r="CW193" i="1" s="1"/>
  <c r="CM193" i="1"/>
  <c r="CE193" i="1"/>
  <c r="BV193" i="1"/>
  <c r="BN193" i="1"/>
  <c r="BE193" i="1"/>
  <c r="AN193" i="1"/>
  <c r="AO193" i="1" s="1" a="1"/>
  <c r="AO193" i="1" s="1"/>
  <c r="AF193" i="1"/>
  <c r="BJ193" i="1" s="1"/>
  <c r="CN193" i="1" s="1"/>
  <c r="DR193" i="1" s="1"/>
  <c r="EV193" i="1" s="1"/>
  <c r="X193" i="1"/>
  <c r="P193" i="1"/>
  <c r="H193" i="1"/>
  <c r="FL193" i="1"/>
  <c r="FC193" i="1"/>
  <c r="EL193" i="1"/>
  <c r="EC193" i="1"/>
  <c r="DU193" i="1"/>
  <c r="DD193" i="1"/>
  <c r="CU193" i="1"/>
  <c r="CD193" i="1"/>
  <c r="BU193" i="1"/>
  <c r="BM193" i="1"/>
  <c r="AV193" i="1"/>
  <c r="AM193" i="1"/>
  <c r="AE193" i="1"/>
  <c r="W193" i="1"/>
  <c r="G193" i="1"/>
  <c r="FS193" i="1"/>
  <c r="FT193" i="1" s="1" a="1"/>
  <c r="FT193" i="1" s="1"/>
  <c r="FJ193" i="1"/>
  <c r="FB193" i="1"/>
  <c r="ES193" i="1"/>
  <c r="EK193" i="1"/>
  <c r="EB193" i="1"/>
  <c r="DK193" i="1"/>
  <c r="DL193" i="1" s="1" a="1"/>
  <c r="DL193" i="1" s="1"/>
  <c r="DB193" i="1"/>
  <c r="CT193" i="1"/>
  <c r="CK193" i="1"/>
  <c r="CC193" i="1"/>
  <c r="BT193" i="1"/>
  <c r="BC193" i="1"/>
  <c r="BD193" i="1" s="1" a="1"/>
  <c r="BD193" i="1" s="1"/>
  <c r="AT193" i="1"/>
  <c r="AL193" i="1"/>
  <c r="V193" i="1"/>
  <c r="N193" i="1"/>
  <c r="F193" i="1"/>
  <c r="FR193" i="1"/>
  <c r="FA193" i="1"/>
  <c r="ER193" i="1"/>
  <c r="EJ193" i="1"/>
  <c r="DS193" i="1"/>
  <c r="DJ193" i="1"/>
  <c r="CS193" i="1"/>
  <c r="CJ193" i="1"/>
  <c r="CB193" i="1"/>
  <c r="BK193" i="1"/>
  <c r="BB193" i="1"/>
  <c r="AK193" i="1"/>
  <c r="AC193" i="1"/>
  <c r="U193" i="1"/>
  <c r="M193" i="1"/>
  <c r="E193" i="1"/>
  <c r="FY193" i="1"/>
  <c r="FQ193" i="1"/>
  <c r="FH193" i="1"/>
  <c r="EZ193" i="1"/>
  <c r="EQ193" i="1"/>
  <c r="DZ193" i="1"/>
  <c r="EA193" i="1" s="1" a="1"/>
  <c r="EA193" i="1" s="1"/>
  <c r="DQ193" i="1"/>
  <c r="DI193" i="1"/>
  <c r="CZ193" i="1"/>
  <c r="CR193" i="1"/>
  <c r="CI193" i="1"/>
  <c r="BR193" i="1"/>
  <c r="BS193" i="1" s="1" a="1"/>
  <c r="BS193" i="1" s="1"/>
  <c r="BI193" i="1"/>
  <c r="BA193" i="1"/>
  <c r="AR193" i="1"/>
  <c r="AJ193" i="1"/>
  <c r="AB193" i="1"/>
  <c r="T193" i="1"/>
  <c r="L193" i="1"/>
  <c r="FP193" i="1"/>
  <c r="FG193" i="1"/>
  <c r="EY193" i="1"/>
  <c r="EH193" i="1"/>
  <c r="DY193" i="1"/>
  <c r="DH193" i="1"/>
  <c r="CY193" i="1"/>
  <c r="CQ193" i="1"/>
  <c r="BZ193" i="1"/>
  <c r="BQ193" i="1"/>
  <c r="AZ193" i="1"/>
  <c r="AQ193" i="1"/>
  <c r="AI193" i="1"/>
  <c r="AA193" i="1"/>
  <c r="C193" i="1"/>
  <c r="FW193" i="1"/>
  <c r="FO193" i="1"/>
  <c r="FF193" i="1"/>
  <c r="EO193" i="1"/>
  <c r="EP193" i="1" s="1" a="1"/>
  <c r="EP193" i="1" s="1"/>
  <c r="EF193" i="1"/>
  <c r="DX193" i="1"/>
  <c r="DO193" i="1"/>
  <c r="DG193" i="1"/>
  <c r="CX193" i="1"/>
  <c r="CG193" i="1"/>
  <c r="CH193" i="1" s="1" a="1"/>
  <c r="CH193" i="1" s="1"/>
  <c r="BX193" i="1"/>
  <c r="BP193" i="1"/>
  <c r="BG193" i="1"/>
  <c r="AY193" i="1"/>
  <c r="AP193" i="1"/>
  <c r="R193" i="1"/>
  <c r="J193" i="1"/>
  <c r="K193" i="1" s="1" a="1"/>
  <c r="K193" i="1" s="1"/>
  <c r="GD192" i="1"/>
  <c r="GC192" i="1"/>
  <c r="FZ192" i="1"/>
  <c r="AX13" i="1"/>
  <c r="AY13" i="1" s="1"/>
  <c r="BH13" i="1" s="1"/>
  <c r="B194" i="1"/>
  <c r="D194" i="1" s="1" a="1"/>
  <c r="D194" i="1" s="1"/>
  <c r="EI194" i="1" l="1" a="1"/>
  <c r="EI194" i="1" s="1"/>
  <c r="FM194" i="1" a="1"/>
  <c r="FM194" i="1" s="1"/>
  <c r="EX194" i="1" a="1"/>
  <c r="EX194" i="1" s="1"/>
  <c r="DE194" i="1" a="1"/>
  <c r="DE194" i="1" s="1"/>
  <c r="DT194" i="1" a="1"/>
  <c r="DT194" i="1" s="1"/>
  <c r="CA194" i="1" a="1"/>
  <c r="CA194" i="1" s="1"/>
  <c r="CP194" i="1" a="1"/>
  <c r="CP194" i="1" s="1"/>
  <c r="AW194" i="1" a="1"/>
  <c r="AW194" i="1" s="1"/>
  <c r="BL194" i="1" a="1"/>
  <c r="BL194" i="1" s="1"/>
  <c r="S194" i="1" a="1"/>
  <c r="S194" i="1" s="1"/>
  <c r="AH194" i="1" a="1"/>
  <c r="AH194" i="1" s="1"/>
  <c r="GA193" i="1"/>
  <c r="GB193" i="1"/>
  <c r="AR13" i="1"/>
  <c r="AQ13" i="1"/>
  <c r="FX194" i="1"/>
  <c r="ET194" i="1"/>
  <c r="FI194" i="1"/>
  <c r="DP194" i="1"/>
  <c r="EE194" i="1"/>
  <c r="BW194" i="1"/>
  <c r="AS194" i="1"/>
  <c r="CL194" i="1"/>
  <c r="O194" i="1"/>
  <c r="DA194" i="1"/>
  <c r="BH194" i="1"/>
  <c r="AD194" i="1"/>
  <c r="BK13" i="1"/>
  <c r="BL13" i="1" s="1" a="1"/>
  <c r="BL13" i="1" s="1"/>
  <c r="BC13" i="1"/>
  <c r="BD13" i="1" s="1" a="1"/>
  <c r="BD13" i="1" s="1"/>
  <c r="BJ13" i="1"/>
  <c r="FZ193" i="1"/>
  <c r="GC193" i="1"/>
  <c r="GD193" i="1"/>
  <c r="FL194" i="1"/>
  <c r="FC194" i="1"/>
  <c r="EL194" i="1"/>
  <c r="EC194" i="1"/>
  <c r="DU194" i="1"/>
  <c r="DD194" i="1"/>
  <c r="CU194" i="1"/>
  <c r="CD194" i="1"/>
  <c r="BU194" i="1"/>
  <c r="BM194" i="1"/>
  <c r="AV194" i="1"/>
  <c r="AM194" i="1"/>
  <c r="AE194" i="1"/>
  <c r="W194" i="1"/>
  <c r="G194" i="1"/>
  <c r="FS194" i="1"/>
  <c r="FT194" i="1" s="1" a="1"/>
  <c r="FT194" i="1" s="1"/>
  <c r="FJ194" i="1"/>
  <c r="FB194" i="1"/>
  <c r="ES194" i="1"/>
  <c r="EK194" i="1"/>
  <c r="EB194" i="1"/>
  <c r="DK194" i="1"/>
  <c r="DL194" i="1" s="1" a="1"/>
  <c r="DL194" i="1" s="1"/>
  <c r="DB194" i="1"/>
  <c r="CT194" i="1"/>
  <c r="CK194" i="1"/>
  <c r="CC194" i="1"/>
  <c r="BT194" i="1"/>
  <c r="BC194" i="1"/>
  <c r="BD194" i="1" s="1" a="1"/>
  <c r="BD194" i="1" s="1"/>
  <c r="AT194" i="1"/>
  <c r="AL194" i="1"/>
  <c r="V194" i="1"/>
  <c r="N194" i="1"/>
  <c r="F194" i="1"/>
  <c r="FR194" i="1"/>
  <c r="FA194" i="1"/>
  <c r="ER194" i="1"/>
  <c r="EJ194" i="1"/>
  <c r="DS194" i="1"/>
  <c r="DJ194" i="1"/>
  <c r="CS194" i="1"/>
  <c r="CJ194" i="1"/>
  <c r="CB194" i="1"/>
  <c r="BK194" i="1"/>
  <c r="BB194" i="1"/>
  <c r="AK194" i="1"/>
  <c r="AC194" i="1"/>
  <c r="U194" i="1"/>
  <c r="M194" i="1"/>
  <c r="E194" i="1"/>
  <c r="FY194" i="1"/>
  <c r="FQ194" i="1"/>
  <c r="FH194" i="1"/>
  <c r="EZ194" i="1"/>
  <c r="EQ194" i="1"/>
  <c r="DZ194" i="1"/>
  <c r="EA194" i="1" s="1" a="1"/>
  <c r="EA194" i="1" s="1"/>
  <c r="DQ194" i="1"/>
  <c r="DI194" i="1"/>
  <c r="CZ194" i="1"/>
  <c r="CR194" i="1"/>
  <c r="CI194" i="1"/>
  <c r="BR194" i="1"/>
  <c r="BS194" i="1" s="1" a="1"/>
  <c r="BS194" i="1" s="1"/>
  <c r="BI194" i="1"/>
  <c r="BA194" i="1"/>
  <c r="AR194" i="1"/>
  <c r="AJ194" i="1"/>
  <c r="AB194" i="1"/>
  <c r="T194" i="1"/>
  <c r="L194" i="1"/>
  <c r="FP194" i="1"/>
  <c r="FG194" i="1"/>
  <c r="EY194" i="1"/>
  <c r="EH194" i="1"/>
  <c r="DY194" i="1"/>
  <c r="DH194" i="1"/>
  <c r="CY194" i="1"/>
  <c r="CQ194" i="1"/>
  <c r="BZ194" i="1"/>
  <c r="BQ194" i="1"/>
  <c r="AZ194" i="1"/>
  <c r="AQ194" i="1"/>
  <c r="AI194" i="1"/>
  <c r="AA194" i="1"/>
  <c r="C194" i="1"/>
  <c r="FW194" i="1"/>
  <c r="FO194" i="1"/>
  <c r="FF194" i="1"/>
  <c r="EO194" i="1"/>
  <c r="EP194" i="1" s="1" a="1"/>
  <c r="EP194" i="1" s="1"/>
  <c r="EF194" i="1"/>
  <c r="DX194" i="1"/>
  <c r="DO194" i="1"/>
  <c r="DG194" i="1"/>
  <c r="CX194" i="1"/>
  <c r="CG194" i="1"/>
  <c r="CH194" i="1" s="1" a="1"/>
  <c r="CH194" i="1" s="1"/>
  <c r="BX194" i="1"/>
  <c r="BP194" i="1"/>
  <c r="BG194" i="1"/>
  <c r="AY194" i="1"/>
  <c r="AP194" i="1"/>
  <c r="R194" i="1"/>
  <c r="J194" i="1"/>
  <c r="K194" i="1" s="1" a="1"/>
  <c r="K194" i="1" s="1"/>
  <c r="FV194" i="1"/>
  <c r="FN194" i="1"/>
  <c r="EW194" i="1"/>
  <c r="EN194" i="1"/>
  <c r="DW194" i="1"/>
  <c r="DN194" i="1"/>
  <c r="DF194" i="1"/>
  <c r="CO194" i="1"/>
  <c r="CF194" i="1"/>
  <c r="BO194" i="1"/>
  <c r="BF194" i="1"/>
  <c r="AX194" i="1"/>
  <c r="AG194" i="1"/>
  <c r="Y194" i="1"/>
  <c r="Z194" i="1" s="1" a="1"/>
  <c r="Z194" i="1" s="1"/>
  <c r="Q194" i="1"/>
  <c r="AU194" i="1" s="1"/>
  <c r="BY194" i="1" s="1"/>
  <c r="DC194" i="1" s="1"/>
  <c r="EG194" i="1" s="1"/>
  <c r="FK194" i="1" s="1"/>
  <c r="I194" i="1"/>
  <c r="FU194" i="1"/>
  <c r="FD194" i="1"/>
  <c r="FE194" i="1" s="1" a="1"/>
  <c r="FE194" i="1" s="1"/>
  <c r="EU194" i="1"/>
  <c r="EM194" i="1"/>
  <c r="ED194" i="1"/>
  <c r="DV194" i="1"/>
  <c r="DM194" i="1"/>
  <c r="CV194" i="1"/>
  <c r="CW194" i="1" s="1" a="1"/>
  <c r="CW194" i="1" s="1"/>
  <c r="CM194" i="1"/>
  <c r="CE194" i="1"/>
  <c r="BV194" i="1"/>
  <c r="BN194" i="1"/>
  <c r="BE194" i="1"/>
  <c r="AN194" i="1"/>
  <c r="AO194" i="1" s="1" a="1"/>
  <c r="AO194" i="1" s="1"/>
  <c r="AF194" i="1"/>
  <c r="BJ194" i="1" s="1"/>
  <c r="CN194" i="1" s="1"/>
  <c r="DR194" i="1" s="1"/>
  <c r="EV194" i="1" s="1"/>
  <c r="X194" i="1"/>
  <c r="P194" i="1"/>
  <c r="H194" i="1"/>
  <c r="B195" i="1"/>
  <c r="D195" i="1" s="1" a="1"/>
  <c r="D195" i="1" s="1"/>
  <c r="EI195" i="1" l="1" a="1"/>
  <c r="EI195" i="1" s="1"/>
  <c r="FM195" i="1" a="1"/>
  <c r="FM195" i="1" s="1"/>
  <c r="EX195" i="1" a="1"/>
  <c r="EX195" i="1" s="1"/>
  <c r="DE195" i="1" a="1"/>
  <c r="DE195" i="1" s="1"/>
  <c r="DT195" i="1" a="1"/>
  <c r="DT195" i="1" s="1"/>
  <c r="CA195" i="1" a="1"/>
  <c r="CA195" i="1" s="1"/>
  <c r="CP195" i="1" a="1"/>
  <c r="CP195" i="1" s="1"/>
  <c r="AW195" i="1" a="1"/>
  <c r="AW195" i="1" s="1"/>
  <c r="BL195" i="1" a="1"/>
  <c r="BL195" i="1" s="1"/>
  <c r="S195" i="1" a="1"/>
  <c r="S195" i="1" s="1"/>
  <c r="AH195" i="1" a="1"/>
  <c r="AH195" i="1" s="1"/>
  <c r="GA194" i="1"/>
  <c r="GB194" i="1"/>
  <c r="FX195" i="1"/>
  <c r="ET195" i="1"/>
  <c r="FI195" i="1"/>
  <c r="EE195" i="1"/>
  <c r="DA195" i="1"/>
  <c r="DP195" i="1"/>
  <c r="AS195" i="1"/>
  <c r="BW195" i="1"/>
  <c r="CL195" i="1"/>
  <c r="O195" i="1"/>
  <c r="BH195" i="1"/>
  <c r="AD195" i="1"/>
  <c r="BE13" i="1"/>
  <c r="FR195" i="1"/>
  <c r="FA195" i="1"/>
  <c r="ER195" i="1"/>
  <c r="EJ195" i="1"/>
  <c r="DS195" i="1"/>
  <c r="DJ195" i="1"/>
  <c r="CS195" i="1"/>
  <c r="CJ195" i="1"/>
  <c r="CB195" i="1"/>
  <c r="BK195" i="1"/>
  <c r="BB195" i="1"/>
  <c r="AK195" i="1"/>
  <c r="AC195" i="1"/>
  <c r="U195" i="1"/>
  <c r="M195" i="1"/>
  <c r="E195" i="1"/>
  <c r="FY195" i="1"/>
  <c r="FQ195" i="1"/>
  <c r="FH195" i="1"/>
  <c r="EZ195" i="1"/>
  <c r="EQ195" i="1"/>
  <c r="DZ195" i="1"/>
  <c r="EA195" i="1" s="1" a="1"/>
  <c r="EA195" i="1" s="1"/>
  <c r="DQ195" i="1"/>
  <c r="DI195" i="1"/>
  <c r="CZ195" i="1"/>
  <c r="CR195" i="1"/>
  <c r="CI195" i="1"/>
  <c r="BR195" i="1"/>
  <c r="BS195" i="1" s="1" a="1"/>
  <c r="BS195" i="1" s="1"/>
  <c r="BI195" i="1"/>
  <c r="BA195" i="1"/>
  <c r="AR195" i="1"/>
  <c r="AJ195" i="1"/>
  <c r="AB195" i="1"/>
  <c r="T195" i="1"/>
  <c r="L195" i="1"/>
  <c r="FP195" i="1"/>
  <c r="FG195" i="1"/>
  <c r="EY195" i="1"/>
  <c r="EH195" i="1"/>
  <c r="DY195" i="1"/>
  <c r="DH195" i="1"/>
  <c r="CY195" i="1"/>
  <c r="CQ195" i="1"/>
  <c r="BZ195" i="1"/>
  <c r="BQ195" i="1"/>
  <c r="AZ195" i="1"/>
  <c r="AQ195" i="1"/>
  <c r="AI195" i="1"/>
  <c r="AA195" i="1"/>
  <c r="C195" i="1"/>
  <c r="FW195" i="1"/>
  <c r="FO195" i="1"/>
  <c r="FF195" i="1"/>
  <c r="EO195" i="1"/>
  <c r="EP195" i="1" s="1" a="1"/>
  <c r="EP195" i="1" s="1"/>
  <c r="EF195" i="1"/>
  <c r="DX195" i="1"/>
  <c r="DO195" i="1"/>
  <c r="DG195" i="1"/>
  <c r="CX195" i="1"/>
  <c r="CG195" i="1"/>
  <c r="CH195" i="1" s="1" a="1"/>
  <c r="CH195" i="1" s="1"/>
  <c r="BX195" i="1"/>
  <c r="BP195" i="1"/>
  <c r="BG195" i="1"/>
  <c r="AY195" i="1"/>
  <c r="AP195" i="1"/>
  <c r="R195" i="1"/>
  <c r="J195" i="1"/>
  <c r="K195" i="1" s="1" a="1"/>
  <c r="K195" i="1" s="1"/>
  <c r="FV195" i="1"/>
  <c r="FN195" i="1"/>
  <c r="EW195" i="1"/>
  <c r="EN195" i="1"/>
  <c r="DW195" i="1"/>
  <c r="DN195" i="1"/>
  <c r="DF195" i="1"/>
  <c r="CO195" i="1"/>
  <c r="CF195" i="1"/>
  <c r="BO195" i="1"/>
  <c r="BF195" i="1"/>
  <c r="AX195" i="1"/>
  <c r="AG195" i="1"/>
  <c r="Y195" i="1"/>
  <c r="Z195" i="1" s="1" a="1"/>
  <c r="Z195" i="1" s="1"/>
  <c r="Q195" i="1"/>
  <c r="AU195" i="1" s="1"/>
  <c r="BY195" i="1" s="1"/>
  <c r="DC195" i="1" s="1"/>
  <c r="EG195" i="1" s="1"/>
  <c r="FK195" i="1" s="1"/>
  <c r="I195" i="1"/>
  <c r="FU195" i="1"/>
  <c r="FD195" i="1"/>
  <c r="FE195" i="1" s="1" a="1"/>
  <c r="FE195" i="1" s="1"/>
  <c r="EU195" i="1"/>
  <c r="EM195" i="1"/>
  <c r="ED195" i="1"/>
  <c r="DV195" i="1"/>
  <c r="DM195" i="1"/>
  <c r="CV195" i="1"/>
  <c r="CW195" i="1" s="1" a="1"/>
  <c r="CW195" i="1" s="1"/>
  <c r="CM195" i="1"/>
  <c r="CE195" i="1"/>
  <c r="BV195" i="1"/>
  <c r="BN195" i="1"/>
  <c r="BE195" i="1"/>
  <c r="AN195" i="1"/>
  <c r="AO195" i="1" s="1" a="1"/>
  <c r="AO195" i="1" s="1"/>
  <c r="AF195" i="1"/>
  <c r="BJ195" i="1" s="1"/>
  <c r="CN195" i="1" s="1"/>
  <c r="DR195" i="1" s="1"/>
  <c r="EV195" i="1" s="1"/>
  <c r="X195" i="1"/>
  <c r="P195" i="1"/>
  <c r="H195" i="1"/>
  <c r="FL195" i="1"/>
  <c r="FC195" i="1"/>
  <c r="EL195" i="1"/>
  <c r="EC195" i="1"/>
  <c r="DU195" i="1"/>
  <c r="DD195" i="1"/>
  <c r="CU195" i="1"/>
  <c r="CD195" i="1"/>
  <c r="BU195" i="1"/>
  <c r="BM195" i="1"/>
  <c r="AV195" i="1"/>
  <c r="AM195" i="1"/>
  <c r="AE195" i="1"/>
  <c r="W195" i="1"/>
  <c r="G195" i="1"/>
  <c r="FS195" i="1"/>
  <c r="FT195" i="1" s="1" a="1"/>
  <c r="FT195" i="1" s="1"/>
  <c r="FJ195" i="1"/>
  <c r="FB195" i="1"/>
  <c r="ES195" i="1"/>
  <c r="EK195" i="1"/>
  <c r="EB195" i="1"/>
  <c r="DK195" i="1"/>
  <c r="DL195" i="1" s="1" a="1"/>
  <c r="DL195" i="1" s="1"/>
  <c r="DB195" i="1"/>
  <c r="CT195" i="1"/>
  <c r="CK195" i="1"/>
  <c r="CC195" i="1"/>
  <c r="BT195" i="1"/>
  <c r="BC195" i="1"/>
  <c r="BD195" i="1" s="1" a="1"/>
  <c r="BD195" i="1" s="1"/>
  <c r="AT195" i="1"/>
  <c r="AL195" i="1"/>
  <c r="V195" i="1"/>
  <c r="N195" i="1"/>
  <c r="F195" i="1"/>
  <c r="BM13" i="1"/>
  <c r="BN13" i="1" s="1"/>
  <c r="BW13" i="1" s="1"/>
  <c r="FZ194" i="1"/>
  <c r="GC194" i="1"/>
  <c r="GD194" i="1"/>
  <c r="B196" i="1"/>
  <c r="D196" i="1" s="1" a="1"/>
  <c r="D196" i="1" s="1"/>
  <c r="EI196" i="1" l="1" a="1"/>
  <c r="EI196" i="1" s="1"/>
  <c r="FM196" i="1" a="1"/>
  <c r="FM196" i="1" s="1"/>
  <c r="EX196" i="1" a="1"/>
  <c r="EX196" i="1" s="1"/>
  <c r="DE196" i="1" a="1"/>
  <c r="DE196" i="1" s="1"/>
  <c r="DT196" i="1" a="1"/>
  <c r="DT196" i="1" s="1"/>
  <c r="CA196" i="1" a="1"/>
  <c r="CA196" i="1" s="1"/>
  <c r="CP196" i="1" a="1"/>
  <c r="CP196" i="1" s="1"/>
  <c r="AW196" i="1" a="1"/>
  <c r="AW196" i="1" s="1"/>
  <c r="BL196" i="1" a="1"/>
  <c r="BL196" i="1" s="1"/>
  <c r="S196" i="1" a="1"/>
  <c r="S196" i="1" s="1"/>
  <c r="AH196" i="1" a="1"/>
  <c r="AH196" i="1" s="1"/>
  <c r="GA195" i="1"/>
  <c r="GB195" i="1"/>
  <c r="BG13" i="1"/>
  <c r="BF13" i="1"/>
  <c r="ET196" i="1"/>
  <c r="FI196" i="1"/>
  <c r="FX196" i="1"/>
  <c r="EE196" i="1"/>
  <c r="DA196" i="1"/>
  <c r="DP196" i="1"/>
  <c r="AS196" i="1"/>
  <c r="CL196" i="1"/>
  <c r="O196" i="1"/>
  <c r="BH196" i="1"/>
  <c r="AD196" i="1"/>
  <c r="BW196" i="1"/>
  <c r="BR13" i="1"/>
  <c r="BS13" i="1" s="1" a="1"/>
  <c r="BS13" i="1" s="1"/>
  <c r="BZ13" i="1"/>
  <c r="CA13" i="1" s="1" a="1"/>
  <c r="CA13" i="1" s="1"/>
  <c r="BY13" i="1"/>
  <c r="GD195" i="1"/>
  <c r="GC195" i="1"/>
  <c r="FZ195" i="1"/>
  <c r="FP196" i="1"/>
  <c r="FG196" i="1"/>
  <c r="EY196" i="1"/>
  <c r="EH196" i="1"/>
  <c r="DY196" i="1"/>
  <c r="DH196" i="1"/>
  <c r="CY196" i="1"/>
  <c r="CQ196" i="1"/>
  <c r="BZ196" i="1"/>
  <c r="BQ196" i="1"/>
  <c r="AZ196" i="1"/>
  <c r="AQ196" i="1"/>
  <c r="AI196" i="1"/>
  <c r="AA196" i="1"/>
  <c r="C196" i="1"/>
  <c r="FW196" i="1"/>
  <c r="FO196" i="1"/>
  <c r="FF196" i="1"/>
  <c r="EO196" i="1"/>
  <c r="EP196" i="1" s="1" a="1"/>
  <c r="EP196" i="1" s="1"/>
  <c r="EF196" i="1"/>
  <c r="DX196" i="1"/>
  <c r="DO196" i="1"/>
  <c r="DG196" i="1"/>
  <c r="CX196" i="1"/>
  <c r="CG196" i="1"/>
  <c r="CH196" i="1" s="1" a="1"/>
  <c r="CH196" i="1" s="1"/>
  <c r="BX196" i="1"/>
  <c r="BP196" i="1"/>
  <c r="BG196" i="1"/>
  <c r="AY196" i="1"/>
  <c r="AP196" i="1"/>
  <c r="R196" i="1"/>
  <c r="J196" i="1"/>
  <c r="K196" i="1" s="1" a="1"/>
  <c r="K196" i="1" s="1"/>
  <c r="FV196" i="1"/>
  <c r="FN196" i="1"/>
  <c r="EW196" i="1"/>
  <c r="EN196" i="1"/>
  <c r="DW196" i="1"/>
  <c r="DN196" i="1"/>
  <c r="DF196" i="1"/>
  <c r="CO196" i="1"/>
  <c r="CF196" i="1"/>
  <c r="BO196" i="1"/>
  <c r="BF196" i="1"/>
  <c r="AX196" i="1"/>
  <c r="AG196" i="1"/>
  <c r="Y196" i="1"/>
  <c r="Z196" i="1" s="1" a="1"/>
  <c r="Z196" i="1" s="1"/>
  <c r="Q196" i="1"/>
  <c r="AU196" i="1" s="1"/>
  <c r="BY196" i="1" s="1"/>
  <c r="DC196" i="1" s="1"/>
  <c r="EG196" i="1" s="1"/>
  <c r="FK196" i="1" s="1"/>
  <c r="I196" i="1"/>
  <c r="FU196" i="1"/>
  <c r="FD196" i="1"/>
  <c r="FE196" i="1" s="1" a="1"/>
  <c r="FE196" i="1" s="1"/>
  <c r="EU196" i="1"/>
  <c r="EM196" i="1"/>
  <c r="ED196" i="1"/>
  <c r="DV196" i="1"/>
  <c r="DM196" i="1"/>
  <c r="CV196" i="1"/>
  <c r="CW196" i="1" s="1" a="1"/>
  <c r="CW196" i="1" s="1"/>
  <c r="CM196" i="1"/>
  <c r="CE196" i="1"/>
  <c r="BV196" i="1"/>
  <c r="BN196" i="1"/>
  <c r="BE196" i="1"/>
  <c r="AN196" i="1"/>
  <c r="AO196" i="1" s="1" a="1"/>
  <c r="AO196" i="1" s="1"/>
  <c r="AF196" i="1"/>
  <c r="BJ196" i="1" s="1"/>
  <c r="CN196" i="1" s="1"/>
  <c r="DR196" i="1" s="1"/>
  <c r="EV196" i="1" s="1"/>
  <c r="X196" i="1"/>
  <c r="P196" i="1"/>
  <c r="H196" i="1"/>
  <c r="FL196" i="1"/>
  <c r="FC196" i="1"/>
  <c r="EL196" i="1"/>
  <c r="EC196" i="1"/>
  <c r="DU196" i="1"/>
  <c r="DD196" i="1"/>
  <c r="CU196" i="1"/>
  <c r="CD196" i="1"/>
  <c r="BU196" i="1"/>
  <c r="BM196" i="1"/>
  <c r="AV196" i="1"/>
  <c r="AM196" i="1"/>
  <c r="AE196" i="1"/>
  <c r="W196" i="1"/>
  <c r="G196" i="1"/>
  <c r="FS196" i="1"/>
  <c r="FT196" i="1" s="1" a="1"/>
  <c r="FT196" i="1" s="1"/>
  <c r="FJ196" i="1"/>
  <c r="FB196" i="1"/>
  <c r="ES196" i="1"/>
  <c r="EK196" i="1"/>
  <c r="EB196" i="1"/>
  <c r="DK196" i="1"/>
  <c r="DL196" i="1" s="1" a="1"/>
  <c r="DL196" i="1" s="1"/>
  <c r="DB196" i="1"/>
  <c r="CT196" i="1"/>
  <c r="CK196" i="1"/>
  <c r="CC196" i="1"/>
  <c r="BT196" i="1"/>
  <c r="BC196" i="1"/>
  <c r="BD196" i="1" s="1" a="1"/>
  <c r="BD196" i="1" s="1"/>
  <c r="AT196" i="1"/>
  <c r="AL196" i="1"/>
  <c r="V196" i="1"/>
  <c r="N196" i="1"/>
  <c r="F196" i="1"/>
  <c r="FR196" i="1"/>
  <c r="FA196" i="1"/>
  <c r="ER196" i="1"/>
  <c r="EJ196" i="1"/>
  <c r="DS196" i="1"/>
  <c r="DJ196" i="1"/>
  <c r="CS196" i="1"/>
  <c r="CJ196" i="1"/>
  <c r="CB196" i="1"/>
  <c r="BK196" i="1"/>
  <c r="BB196" i="1"/>
  <c r="AK196" i="1"/>
  <c r="AC196" i="1"/>
  <c r="U196" i="1"/>
  <c r="M196" i="1"/>
  <c r="E196" i="1"/>
  <c r="FY196" i="1"/>
  <c r="FQ196" i="1"/>
  <c r="FH196" i="1"/>
  <c r="EZ196" i="1"/>
  <c r="EQ196" i="1"/>
  <c r="DZ196" i="1"/>
  <c r="EA196" i="1" s="1" a="1"/>
  <c r="EA196" i="1" s="1"/>
  <c r="DQ196" i="1"/>
  <c r="DI196" i="1"/>
  <c r="CZ196" i="1"/>
  <c r="CR196" i="1"/>
  <c r="CI196" i="1"/>
  <c r="BR196" i="1"/>
  <c r="BS196" i="1" s="1" a="1"/>
  <c r="BS196" i="1" s="1"/>
  <c r="BI196" i="1"/>
  <c r="BA196" i="1"/>
  <c r="AR196" i="1"/>
  <c r="AJ196" i="1"/>
  <c r="AB196" i="1"/>
  <c r="T196" i="1"/>
  <c r="L196" i="1"/>
  <c r="B197" i="1"/>
  <c r="D197" i="1" s="1" a="1"/>
  <c r="D197" i="1" s="1"/>
  <c r="EI197" i="1" l="1" a="1"/>
  <c r="EI197" i="1" s="1"/>
  <c r="FM197" i="1" a="1"/>
  <c r="FM197" i="1" s="1"/>
  <c r="EX197" i="1" a="1"/>
  <c r="EX197" i="1" s="1"/>
  <c r="DE197" i="1" a="1"/>
  <c r="DE197" i="1" s="1"/>
  <c r="DT197" i="1" a="1"/>
  <c r="DT197" i="1" s="1"/>
  <c r="CA197" i="1" a="1"/>
  <c r="CA197" i="1" s="1"/>
  <c r="CP197" i="1" a="1"/>
  <c r="CP197" i="1" s="1"/>
  <c r="AW197" i="1" a="1"/>
  <c r="AW197" i="1" s="1"/>
  <c r="BL197" i="1" a="1"/>
  <c r="BL197" i="1" s="1"/>
  <c r="S197" i="1" a="1"/>
  <c r="S197" i="1" s="1"/>
  <c r="AH197" i="1" a="1"/>
  <c r="AH197" i="1" s="1"/>
  <c r="GA196" i="1"/>
  <c r="GB196" i="1"/>
  <c r="ET197" i="1"/>
  <c r="FI197" i="1"/>
  <c r="FX197" i="1"/>
  <c r="EE197" i="1"/>
  <c r="DA197" i="1"/>
  <c r="DP197" i="1"/>
  <c r="CL197" i="1"/>
  <c r="O197" i="1"/>
  <c r="BH197" i="1"/>
  <c r="AD197" i="1"/>
  <c r="BW197" i="1"/>
  <c r="AS197" i="1"/>
  <c r="BT13" i="1"/>
  <c r="FV197" i="1"/>
  <c r="FN197" i="1"/>
  <c r="EW197" i="1"/>
  <c r="EN197" i="1"/>
  <c r="DW197" i="1"/>
  <c r="DN197" i="1"/>
  <c r="DF197" i="1"/>
  <c r="CO197" i="1"/>
  <c r="CF197" i="1"/>
  <c r="BO197" i="1"/>
  <c r="BF197" i="1"/>
  <c r="AX197" i="1"/>
  <c r="AG197" i="1"/>
  <c r="Y197" i="1"/>
  <c r="Z197" i="1" s="1" a="1"/>
  <c r="Z197" i="1" s="1"/>
  <c r="Q197" i="1"/>
  <c r="AU197" i="1" s="1"/>
  <c r="BY197" i="1" s="1"/>
  <c r="DC197" i="1" s="1"/>
  <c r="EG197" i="1" s="1"/>
  <c r="FK197" i="1" s="1"/>
  <c r="I197" i="1"/>
  <c r="FU197" i="1"/>
  <c r="FD197" i="1"/>
  <c r="FE197" i="1" s="1" a="1"/>
  <c r="FE197" i="1" s="1"/>
  <c r="EU197" i="1"/>
  <c r="EM197" i="1"/>
  <c r="ED197" i="1"/>
  <c r="DV197" i="1"/>
  <c r="DM197" i="1"/>
  <c r="CV197" i="1"/>
  <c r="CW197" i="1" s="1" a="1"/>
  <c r="CW197" i="1" s="1"/>
  <c r="CM197" i="1"/>
  <c r="CE197" i="1"/>
  <c r="BV197" i="1"/>
  <c r="BN197" i="1"/>
  <c r="BE197" i="1"/>
  <c r="AN197" i="1"/>
  <c r="AO197" i="1" s="1" a="1"/>
  <c r="AO197" i="1" s="1"/>
  <c r="AF197" i="1"/>
  <c r="BJ197" i="1" s="1"/>
  <c r="CN197" i="1" s="1"/>
  <c r="DR197" i="1" s="1"/>
  <c r="EV197" i="1" s="1"/>
  <c r="X197" i="1"/>
  <c r="P197" i="1"/>
  <c r="H197" i="1"/>
  <c r="FL197" i="1"/>
  <c r="FC197" i="1"/>
  <c r="EL197" i="1"/>
  <c r="EC197" i="1"/>
  <c r="DU197" i="1"/>
  <c r="DD197" i="1"/>
  <c r="CU197" i="1"/>
  <c r="CD197" i="1"/>
  <c r="BU197" i="1"/>
  <c r="BM197" i="1"/>
  <c r="AV197" i="1"/>
  <c r="AM197" i="1"/>
  <c r="AE197" i="1"/>
  <c r="W197" i="1"/>
  <c r="G197" i="1"/>
  <c r="FS197" i="1"/>
  <c r="FT197" i="1" s="1" a="1"/>
  <c r="FT197" i="1" s="1"/>
  <c r="FJ197" i="1"/>
  <c r="FB197" i="1"/>
  <c r="ES197" i="1"/>
  <c r="EK197" i="1"/>
  <c r="EB197" i="1"/>
  <c r="DK197" i="1"/>
  <c r="DL197" i="1" s="1" a="1"/>
  <c r="DL197" i="1" s="1"/>
  <c r="DB197" i="1"/>
  <c r="CT197" i="1"/>
  <c r="CK197" i="1"/>
  <c r="CC197" i="1"/>
  <c r="BT197" i="1"/>
  <c r="BC197" i="1"/>
  <c r="BD197" i="1" s="1" a="1"/>
  <c r="BD197" i="1" s="1"/>
  <c r="AT197" i="1"/>
  <c r="AL197" i="1"/>
  <c r="V197" i="1"/>
  <c r="N197" i="1"/>
  <c r="F197" i="1"/>
  <c r="FR197" i="1"/>
  <c r="FA197" i="1"/>
  <c r="ER197" i="1"/>
  <c r="EJ197" i="1"/>
  <c r="DS197" i="1"/>
  <c r="DJ197" i="1"/>
  <c r="CS197" i="1"/>
  <c r="CJ197" i="1"/>
  <c r="CB197" i="1"/>
  <c r="BK197" i="1"/>
  <c r="BB197" i="1"/>
  <c r="AK197" i="1"/>
  <c r="AC197" i="1"/>
  <c r="U197" i="1"/>
  <c r="M197" i="1"/>
  <c r="E197" i="1"/>
  <c r="FY197" i="1"/>
  <c r="FQ197" i="1"/>
  <c r="FH197" i="1"/>
  <c r="EZ197" i="1"/>
  <c r="EQ197" i="1"/>
  <c r="DZ197" i="1"/>
  <c r="EA197" i="1" s="1" a="1"/>
  <c r="EA197" i="1" s="1"/>
  <c r="DQ197" i="1"/>
  <c r="DI197" i="1"/>
  <c r="CZ197" i="1"/>
  <c r="CR197" i="1"/>
  <c r="CI197" i="1"/>
  <c r="BR197" i="1"/>
  <c r="BS197" i="1" s="1" a="1"/>
  <c r="BS197" i="1" s="1"/>
  <c r="BI197" i="1"/>
  <c r="BA197" i="1"/>
  <c r="AR197" i="1"/>
  <c r="AJ197" i="1"/>
  <c r="AB197" i="1"/>
  <c r="T197" i="1"/>
  <c r="L197" i="1"/>
  <c r="FP197" i="1"/>
  <c r="FG197" i="1"/>
  <c r="EY197" i="1"/>
  <c r="EH197" i="1"/>
  <c r="DY197" i="1"/>
  <c r="DH197" i="1"/>
  <c r="CY197" i="1"/>
  <c r="CQ197" i="1"/>
  <c r="BZ197" i="1"/>
  <c r="BQ197" i="1"/>
  <c r="AZ197" i="1"/>
  <c r="AQ197" i="1"/>
  <c r="AI197" i="1"/>
  <c r="AA197" i="1"/>
  <c r="C197" i="1"/>
  <c r="FW197" i="1"/>
  <c r="FO197" i="1"/>
  <c r="FF197" i="1"/>
  <c r="EO197" i="1"/>
  <c r="EP197" i="1" s="1" a="1"/>
  <c r="EP197" i="1" s="1"/>
  <c r="EF197" i="1"/>
  <c r="DX197" i="1"/>
  <c r="DO197" i="1"/>
  <c r="DG197" i="1"/>
  <c r="CX197" i="1"/>
  <c r="CG197" i="1"/>
  <c r="CH197" i="1" s="1" a="1"/>
  <c r="CH197" i="1" s="1"/>
  <c r="BX197" i="1"/>
  <c r="BP197" i="1"/>
  <c r="BG197" i="1"/>
  <c r="AY197" i="1"/>
  <c r="AP197" i="1"/>
  <c r="R197" i="1"/>
  <c r="J197" i="1"/>
  <c r="K197" i="1" s="1" a="1"/>
  <c r="K197" i="1" s="1"/>
  <c r="GD196" i="1"/>
  <c r="GC196" i="1"/>
  <c r="FZ196" i="1"/>
  <c r="CB13" i="1"/>
  <c r="CC13" i="1" s="1"/>
  <c r="CL13" i="1" s="1"/>
  <c r="B198" i="1"/>
  <c r="D198" i="1" s="1" a="1"/>
  <c r="D198" i="1" s="1"/>
  <c r="EI198" i="1" l="1" a="1"/>
  <c r="EI198" i="1" s="1"/>
  <c r="FM198" i="1" a="1"/>
  <c r="FM198" i="1" s="1"/>
  <c r="EX198" i="1" a="1"/>
  <c r="EX198" i="1" s="1"/>
  <c r="DE198" i="1" a="1"/>
  <c r="DE198" i="1" s="1"/>
  <c r="DT198" i="1" a="1"/>
  <c r="DT198" i="1" s="1"/>
  <c r="CA198" i="1" a="1"/>
  <c r="CA198" i="1" s="1"/>
  <c r="CP198" i="1" a="1"/>
  <c r="CP198" i="1" s="1"/>
  <c r="AW198" i="1" a="1"/>
  <c r="AW198" i="1" s="1"/>
  <c r="BL198" i="1" a="1"/>
  <c r="BL198" i="1" s="1"/>
  <c r="S198" i="1" a="1"/>
  <c r="S198" i="1" s="1"/>
  <c r="AH198" i="1" a="1"/>
  <c r="AH198" i="1" s="1"/>
  <c r="GA197" i="1"/>
  <c r="GB197" i="1"/>
  <c r="BU13" i="1"/>
  <c r="BV13" i="1"/>
  <c r="FI198" i="1"/>
  <c r="FX198" i="1"/>
  <c r="DA198" i="1"/>
  <c r="DP198" i="1"/>
  <c r="EE198" i="1"/>
  <c r="O198" i="1"/>
  <c r="BH198" i="1"/>
  <c r="ET198" i="1"/>
  <c r="AD198" i="1"/>
  <c r="BW198" i="1"/>
  <c r="CL198" i="1"/>
  <c r="AS198" i="1"/>
  <c r="CO13" i="1"/>
  <c r="CP13" i="1" s="1" a="1"/>
  <c r="CP13" i="1" s="1"/>
  <c r="CG13" i="1"/>
  <c r="CH13" i="1" s="1" a="1"/>
  <c r="CH13" i="1" s="1"/>
  <c r="CN13" i="1"/>
  <c r="GC197" i="1"/>
  <c r="FZ197" i="1"/>
  <c r="GD197" i="1"/>
  <c r="FL198" i="1"/>
  <c r="FC198" i="1"/>
  <c r="EL198" i="1"/>
  <c r="EC198" i="1"/>
  <c r="DU198" i="1"/>
  <c r="DD198" i="1"/>
  <c r="CU198" i="1"/>
  <c r="CD198" i="1"/>
  <c r="BU198" i="1"/>
  <c r="BM198" i="1"/>
  <c r="AV198" i="1"/>
  <c r="AM198" i="1"/>
  <c r="AE198" i="1"/>
  <c r="W198" i="1"/>
  <c r="G198" i="1"/>
  <c r="FS198" i="1"/>
  <c r="FT198" i="1" s="1" a="1"/>
  <c r="FT198" i="1" s="1"/>
  <c r="FJ198" i="1"/>
  <c r="FB198" i="1"/>
  <c r="ES198" i="1"/>
  <c r="EK198" i="1"/>
  <c r="EB198" i="1"/>
  <c r="DK198" i="1"/>
  <c r="DL198" i="1" s="1" a="1"/>
  <c r="DL198" i="1" s="1"/>
  <c r="DB198" i="1"/>
  <c r="CT198" i="1"/>
  <c r="CK198" i="1"/>
  <c r="CC198" i="1"/>
  <c r="BT198" i="1"/>
  <c r="BC198" i="1"/>
  <c r="BD198" i="1" s="1" a="1"/>
  <c r="BD198" i="1" s="1"/>
  <c r="AT198" i="1"/>
  <c r="AL198" i="1"/>
  <c r="V198" i="1"/>
  <c r="N198" i="1"/>
  <c r="F198" i="1"/>
  <c r="FR198" i="1"/>
  <c r="FA198" i="1"/>
  <c r="ER198" i="1"/>
  <c r="EJ198" i="1"/>
  <c r="DS198" i="1"/>
  <c r="DJ198" i="1"/>
  <c r="CS198" i="1"/>
  <c r="CJ198" i="1"/>
  <c r="CB198" i="1"/>
  <c r="BK198" i="1"/>
  <c r="BB198" i="1"/>
  <c r="AK198" i="1"/>
  <c r="AC198" i="1"/>
  <c r="U198" i="1"/>
  <c r="M198" i="1"/>
  <c r="E198" i="1"/>
  <c r="FY198" i="1"/>
  <c r="FQ198" i="1"/>
  <c r="FH198" i="1"/>
  <c r="EZ198" i="1"/>
  <c r="EQ198" i="1"/>
  <c r="DZ198" i="1"/>
  <c r="EA198" i="1" s="1" a="1"/>
  <c r="EA198" i="1" s="1"/>
  <c r="DQ198" i="1"/>
  <c r="DI198" i="1"/>
  <c r="CZ198" i="1"/>
  <c r="CR198" i="1"/>
  <c r="CI198" i="1"/>
  <c r="BR198" i="1"/>
  <c r="BS198" i="1" s="1" a="1"/>
  <c r="BS198" i="1" s="1"/>
  <c r="BI198" i="1"/>
  <c r="BA198" i="1"/>
  <c r="AR198" i="1"/>
  <c r="AJ198" i="1"/>
  <c r="AB198" i="1"/>
  <c r="T198" i="1"/>
  <c r="L198" i="1"/>
  <c r="FP198" i="1"/>
  <c r="FG198" i="1"/>
  <c r="EY198" i="1"/>
  <c r="EH198" i="1"/>
  <c r="DY198" i="1"/>
  <c r="DH198" i="1"/>
  <c r="CY198" i="1"/>
  <c r="CQ198" i="1"/>
  <c r="BZ198" i="1"/>
  <c r="BQ198" i="1"/>
  <c r="AZ198" i="1"/>
  <c r="AQ198" i="1"/>
  <c r="AI198" i="1"/>
  <c r="AA198" i="1"/>
  <c r="C198" i="1"/>
  <c r="FW198" i="1"/>
  <c r="FO198" i="1"/>
  <c r="FF198" i="1"/>
  <c r="EO198" i="1"/>
  <c r="EP198" i="1" s="1" a="1"/>
  <c r="EP198" i="1" s="1"/>
  <c r="EF198" i="1"/>
  <c r="DX198" i="1"/>
  <c r="DO198" i="1"/>
  <c r="DG198" i="1"/>
  <c r="CX198" i="1"/>
  <c r="CG198" i="1"/>
  <c r="CH198" i="1" s="1" a="1"/>
  <c r="CH198" i="1" s="1"/>
  <c r="BX198" i="1"/>
  <c r="BP198" i="1"/>
  <c r="BG198" i="1"/>
  <c r="AY198" i="1"/>
  <c r="AP198" i="1"/>
  <c r="R198" i="1"/>
  <c r="J198" i="1"/>
  <c r="K198" i="1" s="1" a="1"/>
  <c r="K198" i="1" s="1"/>
  <c r="FV198" i="1"/>
  <c r="FN198" i="1"/>
  <c r="EW198" i="1"/>
  <c r="EN198" i="1"/>
  <c r="DW198" i="1"/>
  <c r="DN198" i="1"/>
  <c r="DF198" i="1"/>
  <c r="CO198" i="1"/>
  <c r="CF198" i="1"/>
  <c r="BO198" i="1"/>
  <c r="BF198" i="1"/>
  <c r="AX198" i="1"/>
  <c r="AG198" i="1"/>
  <c r="Y198" i="1"/>
  <c r="Z198" i="1" s="1" a="1"/>
  <c r="Z198" i="1" s="1"/>
  <c r="Q198" i="1"/>
  <c r="AU198" i="1" s="1"/>
  <c r="BY198" i="1" s="1"/>
  <c r="DC198" i="1" s="1"/>
  <c r="EG198" i="1" s="1"/>
  <c r="FK198" i="1" s="1"/>
  <c r="I198" i="1"/>
  <c r="FU198" i="1"/>
  <c r="FD198" i="1"/>
  <c r="FE198" i="1" s="1" a="1"/>
  <c r="FE198" i="1" s="1"/>
  <c r="EU198" i="1"/>
  <c r="EM198" i="1"/>
  <c r="ED198" i="1"/>
  <c r="DV198" i="1"/>
  <c r="DM198" i="1"/>
  <c r="CV198" i="1"/>
  <c r="CW198" i="1" s="1" a="1"/>
  <c r="CW198" i="1" s="1"/>
  <c r="CM198" i="1"/>
  <c r="CE198" i="1"/>
  <c r="BV198" i="1"/>
  <c r="BN198" i="1"/>
  <c r="BE198" i="1"/>
  <c r="AN198" i="1"/>
  <c r="AO198" i="1" s="1" a="1"/>
  <c r="AO198" i="1" s="1"/>
  <c r="AF198" i="1"/>
  <c r="BJ198" i="1" s="1"/>
  <c r="CN198" i="1" s="1"/>
  <c r="DR198" i="1" s="1"/>
  <c r="EV198" i="1" s="1"/>
  <c r="X198" i="1"/>
  <c r="P198" i="1"/>
  <c r="H198" i="1"/>
  <c r="B199" i="1"/>
  <c r="D199" i="1" s="1" a="1"/>
  <c r="D199" i="1" s="1"/>
  <c r="EI199" i="1" l="1" a="1"/>
  <c r="EI199" i="1" s="1"/>
  <c r="FM199" i="1" a="1"/>
  <c r="FM199" i="1" s="1"/>
  <c r="EX199" i="1" a="1"/>
  <c r="EX199" i="1" s="1"/>
  <c r="DE199" i="1" a="1"/>
  <c r="DE199" i="1" s="1"/>
  <c r="DT199" i="1" a="1"/>
  <c r="DT199" i="1" s="1"/>
  <c r="CA199" i="1" a="1"/>
  <c r="CA199" i="1" s="1"/>
  <c r="CP199" i="1" a="1"/>
  <c r="CP199" i="1" s="1"/>
  <c r="AW199" i="1" a="1"/>
  <c r="AW199" i="1" s="1"/>
  <c r="BL199" i="1" a="1"/>
  <c r="BL199" i="1" s="1"/>
  <c r="S199" i="1" a="1"/>
  <c r="S199" i="1" s="1"/>
  <c r="AH199" i="1" a="1"/>
  <c r="AH199" i="1" s="1"/>
  <c r="GA198" i="1"/>
  <c r="GB198" i="1"/>
  <c r="CI13" i="1"/>
  <c r="FI199" i="1"/>
  <c r="FX199" i="1"/>
  <c r="ET199" i="1"/>
  <c r="DA199" i="1"/>
  <c r="DP199" i="1"/>
  <c r="EE199" i="1"/>
  <c r="BH199" i="1"/>
  <c r="AD199" i="1"/>
  <c r="BW199" i="1"/>
  <c r="O199" i="1"/>
  <c r="AS199" i="1"/>
  <c r="CL199" i="1"/>
  <c r="GC198" i="1"/>
  <c r="FZ198" i="1"/>
  <c r="GD198" i="1"/>
  <c r="FR199" i="1"/>
  <c r="FA199" i="1"/>
  <c r="ER199" i="1"/>
  <c r="EJ199" i="1"/>
  <c r="DS199" i="1"/>
  <c r="DJ199" i="1"/>
  <c r="CS199" i="1"/>
  <c r="CJ199" i="1"/>
  <c r="CB199" i="1"/>
  <c r="BK199" i="1"/>
  <c r="BB199" i="1"/>
  <c r="AK199" i="1"/>
  <c r="AC199" i="1"/>
  <c r="U199" i="1"/>
  <c r="M199" i="1"/>
  <c r="E199" i="1"/>
  <c r="FY199" i="1"/>
  <c r="FQ199" i="1"/>
  <c r="FH199" i="1"/>
  <c r="EZ199" i="1"/>
  <c r="EQ199" i="1"/>
  <c r="DZ199" i="1"/>
  <c r="EA199" i="1" s="1" a="1"/>
  <c r="EA199" i="1" s="1"/>
  <c r="DQ199" i="1"/>
  <c r="DI199" i="1"/>
  <c r="CZ199" i="1"/>
  <c r="CR199" i="1"/>
  <c r="CI199" i="1"/>
  <c r="BR199" i="1"/>
  <c r="BS199" i="1" s="1" a="1"/>
  <c r="BS199" i="1" s="1"/>
  <c r="BI199" i="1"/>
  <c r="BA199" i="1"/>
  <c r="AR199" i="1"/>
  <c r="AJ199" i="1"/>
  <c r="AB199" i="1"/>
  <c r="T199" i="1"/>
  <c r="L199" i="1"/>
  <c r="FP199" i="1"/>
  <c r="FG199" i="1"/>
  <c r="EY199" i="1"/>
  <c r="EH199" i="1"/>
  <c r="DY199" i="1"/>
  <c r="DH199" i="1"/>
  <c r="CY199" i="1"/>
  <c r="CQ199" i="1"/>
  <c r="BZ199" i="1"/>
  <c r="BQ199" i="1"/>
  <c r="AZ199" i="1"/>
  <c r="AQ199" i="1"/>
  <c r="AI199" i="1"/>
  <c r="AA199" i="1"/>
  <c r="C199" i="1"/>
  <c r="FW199" i="1"/>
  <c r="FO199" i="1"/>
  <c r="FF199" i="1"/>
  <c r="EO199" i="1"/>
  <c r="EP199" i="1" s="1" a="1"/>
  <c r="EP199" i="1" s="1"/>
  <c r="EF199" i="1"/>
  <c r="DX199" i="1"/>
  <c r="DO199" i="1"/>
  <c r="DG199" i="1"/>
  <c r="CX199" i="1"/>
  <c r="CG199" i="1"/>
  <c r="CH199" i="1" s="1" a="1"/>
  <c r="CH199" i="1" s="1"/>
  <c r="BX199" i="1"/>
  <c r="BP199" i="1"/>
  <c r="BG199" i="1"/>
  <c r="AY199" i="1"/>
  <c r="AP199" i="1"/>
  <c r="R199" i="1"/>
  <c r="J199" i="1"/>
  <c r="K199" i="1" s="1" a="1"/>
  <c r="K199" i="1" s="1"/>
  <c r="FV199" i="1"/>
  <c r="FN199" i="1"/>
  <c r="EW199" i="1"/>
  <c r="EN199" i="1"/>
  <c r="DW199" i="1"/>
  <c r="DN199" i="1"/>
  <c r="DF199" i="1"/>
  <c r="CO199" i="1"/>
  <c r="CF199" i="1"/>
  <c r="BO199" i="1"/>
  <c r="BF199" i="1"/>
  <c r="AX199" i="1"/>
  <c r="AG199" i="1"/>
  <c r="Y199" i="1"/>
  <c r="Z199" i="1" s="1" a="1"/>
  <c r="Z199" i="1" s="1"/>
  <c r="Q199" i="1"/>
  <c r="AU199" i="1" s="1"/>
  <c r="BY199" i="1" s="1"/>
  <c r="DC199" i="1" s="1"/>
  <c r="EG199" i="1" s="1"/>
  <c r="FK199" i="1" s="1"/>
  <c r="I199" i="1"/>
  <c r="FU199" i="1"/>
  <c r="FD199" i="1"/>
  <c r="FE199" i="1" s="1" a="1"/>
  <c r="FE199" i="1" s="1"/>
  <c r="EU199" i="1"/>
  <c r="EM199" i="1"/>
  <c r="ED199" i="1"/>
  <c r="DV199" i="1"/>
  <c r="DM199" i="1"/>
  <c r="CV199" i="1"/>
  <c r="CW199" i="1" s="1" a="1"/>
  <c r="CW199" i="1" s="1"/>
  <c r="CM199" i="1"/>
  <c r="CE199" i="1"/>
  <c r="BV199" i="1"/>
  <c r="BN199" i="1"/>
  <c r="BE199" i="1"/>
  <c r="AN199" i="1"/>
  <c r="AO199" i="1" s="1" a="1"/>
  <c r="AO199" i="1" s="1"/>
  <c r="AF199" i="1"/>
  <c r="BJ199" i="1" s="1"/>
  <c r="CN199" i="1" s="1"/>
  <c r="DR199" i="1" s="1"/>
  <c r="EV199" i="1" s="1"/>
  <c r="X199" i="1"/>
  <c r="P199" i="1"/>
  <c r="H199" i="1"/>
  <c r="FL199" i="1"/>
  <c r="FC199" i="1"/>
  <c r="EL199" i="1"/>
  <c r="EC199" i="1"/>
  <c r="DU199" i="1"/>
  <c r="DD199" i="1"/>
  <c r="CU199" i="1"/>
  <c r="CD199" i="1"/>
  <c r="BU199" i="1"/>
  <c r="BM199" i="1"/>
  <c r="AV199" i="1"/>
  <c r="AM199" i="1"/>
  <c r="AE199" i="1"/>
  <c r="W199" i="1"/>
  <c r="G199" i="1"/>
  <c r="FS199" i="1"/>
  <c r="FT199" i="1" s="1" a="1"/>
  <c r="FT199" i="1" s="1"/>
  <c r="FJ199" i="1"/>
  <c r="FB199" i="1"/>
  <c r="ES199" i="1"/>
  <c r="EK199" i="1"/>
  <c r="EB199" i="1"/>
  <c r="DK199" i="1"/>
  <c r="DL199" i="1" s="1" a="1"/>
  <c r="DL199" i="1" s="1"/>
  <c r="DB199" i="1"/>
  <c r="CT199" i="1"/>
  <c r="CK199" i="1"/>
  <c r="CC199" i="1"/>
  <c r="BT199" i="1"/>
  <c r="BC199" i="1"/>
  <c r="BD199" i="1" s="1" a="1"/>
  <c r="BD199" i="1" s="1"/>
  <c r="AT199" i="1"/>
  <c r="AL199" i="1"/>
  <c r="V199" i="1"/>
  <c r="N199" i="1"/>
  <c r="F199" i="1"/>
  <c r="CQ13" i="1"/>
  <c r="CR13" i="1" s="1"/>
  <c r="DA13" i="1" s="1"/>
  <c r="B200" i="1"/>
  <c r="D200" i="1" s="1" a="1"/>
  <c r="D200" i="1" s="1"/>
  <c r="EI200" i="1" l="1" a="1"/>
  <c r="EI200" i="1" s="1"/>
  <c r="FM200" i="1" a="1"/>
  <c r="FM200" i="1" s="1"/>
  <c r="EX200" i="1" a="1"/>
  <c r="EX200" i="1" s="1"/>
  <c r="DE200" i="1" a="1"/>
  <c r="DE200" i="1" s="1"/>
  <c r="DT200" i="1" a="1"/>
  <c r="DT200" i="1" s="1"/>
  <c r="CA200" i="1" a="1"/>
  <c r="CA200" i="1" s="1"/>
  <c r="CP200" i="1" a="1"/>
  <c r="CP200" i="1" s="1"/>
  <c r="AW200" i="1" a="1"/>
  <c r="AW200" i="1" s="1"/>
  <c r="BL200" i="1" a="1"/>
  <c r="BL200" i="1" s="1"/>
  <c r="S200" i="1" a="1"/>
  <c r="S200" i="1" s="1"/>
  <c r="AH200" i="1" a="1"/>
  <c r="AH200" i="1" s="1"/>
  <c r="GA199" i="1"/>
  <c r="GB199" i="1"/>
  <c r="CJ13" i="1"/>
  <c r="CK13" i="1"/>
  <c r="FI200" i="1"/>
  <c r="FX200" i="1"/>
  <c r="ET200" i="1"/>
  <c r="DP200" i="1"/>
  <c r="DA200" i="1"/>
  <c r="EE200" i="1"/>
  <c r="AD200" i="1"/>
  <c r="BH200" i="1"/>
  <c r="BW200" i="1"/>
  <c r="AS200" i="1"/>
  <c r="CL200" i="1"/>
  <c r="O200" i="1"/>
  <c r="DD13" i="1"/>
  <c r="DE13" i="1" s="1" a="1"/>
  <c r="DE13" i="1" s="1"/>
  <c r="CV13" i="1"/>
  <c r="CW13" i="1" s="1" a="1"/>
  <c r="CW13" i="1" s="1"/>
  <c r="DC13" i="1"/>
  <c r="GC199" i="1"/>
  <c r="FZ199" i="1"/>
  <c r="GD199" i="1"/>
  <c r="FP200" i="1"/>
  <c r="FG200" i="1"/>
  <c r="EY200" i="1"/>
  <c r="EH200" i="1"/>
  <c r="DY200" i="1"/>
  <c r="DH200" i="1"/>
  <c r="CY200" i="1"/>
  <c r="CQ200" i="1"/>
  <c r="BZ200" i="1"/>
  <c r="BQ200" i="1"/>
  <c r="AZ200" i="1"/>
  <c r="AQ200" i="1"/>
  <c r="AI200" i="1"/>
  <c r="AA200" i="1"/>
  <c r="C200" i="1"/>
  <c r="FW200" i="1"/>
  <c r="FO200" i="1"/>
  <c r="FF200" i="1"/>
  <c r="EO200" i="1"/>
  <c r="EP200" i="1" s="1" a="1"/>
  <c r="EP200" i="1" s="1"/>
  <c r="EF200" i="1"/>
  <c r="DX200" i="1"/>
  <c r="DO200" i="1"/>
  <c r="DG200" i="1"/>
  <c r="CX200" i="1"/>
  <c r="CG200" i="1"/>
  <c r="CH200" i="1" s="1" a="1"/>
  <c r="CH200" i="1" s="1"/>
  <c r="BX200" i="1"/>
  <c r="BP200" i="1"/>
  <c r="BG200" i="1"/>
  <c r="AY200" i="1"/>
  <c r="AP200" i="1"/>
  <c r="R200" i="1"/>
  <c r="J200" i="1"/>
  <c r="K200" i="1" s="1" a="1"/>
  <c r="K200" i="1" s="1"/>
  <c r="FV200" i="1"/>
  <c r="FN200" i="1"/>
  <c r="EW200" i="1"/>
  <c r="EN200" i="1"/>
  <c r="DW200" i="1"/>
  <c r="DN200" i="1"/>
  <c r="DF200" i="1"/>
  <c r="CO200" i="1"/>
  <c r="CF200" i="1"/>
  <c r="BO200" i="1"/>
  <c r="BF200" i="1"/>
  <c r="AX200" i="1"/>
  <c r="AG200" i="1"/>
  <c r="Y200" i="1"/>
  <c r="Z200" i="1" s="1" a="1"/>
  <c r="Z200" i="1" s="1"/>
  <c r="Q200" i="1"/>
  <c r="AU200" i="1" s="1"/>
  <c r="BY200" i="1" s="1"/>
  <c r="DC200" i="1" s="1"/>
  <c r="EG200" i="1" s="1"/>
  <c r="FK200" i="1" s="1"/>
  <c r="I200" i="1"/>
  <c r="FU200" i="1"/>
  <c r="FD200" i="1"/>
  <c r="FE200" i="1" s="1" a="1"/>
  <c r="FE200" i="1" s="1"/>
  <c r="EU200" i="1"/>
  <c r="EM200" i="1"/>
  <c r="ED200" i="1"/>
  <c r="DV200" i="1"/>
  <c r="DM200" i="1"/>
  <c r="CV200" i="1"/>
  <c r="CW200" i="1" s="1" a="1"/>
  <c r="CW200" i="1" s="1"/>
  <c r="CM200" i="1"/>
  <c r="CE200" i="1"/>
  <c r="BV200" i="1"/>
  <c r="BN200" i="1"/>
  <c r="BE200" i="1"/>
  <c r="AN200" i="1"/>
  <c r="AO200" i="1" s="1" a="1"/>
  <c r="AO200" i="1" s="1"/>
  <c r="AF200" i="1"/>
  <c r="BJ200" i="1" s="1"/>
  <c r="CN200" i="1" s="1"/>
  <c r="DR200" i="1" s="1"/>
  <c r="EV200" i="1" s="1"/>
  <c r="X200" i="1"/>
  <c r="P200" i="1"/>
  <c r="H200" i="1"/>
  <c r="FL200" i="1"/>
  <c r="FC200" i="1"/>
  <c r="EL200" i="1"/>
  <c r="EC200" i="1"/>
  <c r="DU200" i="1"/>
  <c r="DD200" i="1"/>
  <c r="CU200" i="1"/>
  <c r="CD200" i="1"/>
  <c r="BU200" i="1"/>
  <c r="BM200" i="1"/>
  <c r="AV200" i="1"/>
  <c r="AM200" i="1"/>
  <c r="AE200" i="1"/>
  <c r="W200" i="1"/>
  <c r="G200" i="1"/>
  <c r="FS200" i="1"/>
  <c r="FT200" i="1" s="1" a="1"/>
  <c r="FT200" i="1" s="1"/>
  <c r="FJ200" i="1"/>
  <c r="FB200" i="1"/>
  <c r="ES200" i="1"/>
  <c r="EK200" i="1"/>
  <c r="EB200" i="1"/>
  <c r="DK200" i="1"/>
  <c r="DL200" i="1" s="1" a="1"/>
  <c r="DL200" i="1" s="1"/>
  <c r="DB200" i="1"/>
  <c r="CT200" i="1"/>
  <c r="CK200" i="1"/>
  <c r="CC200" i="1"/>
  <c r="BT200" i="1"/>
  <c r="BC200" i="1"/>
  <c r="BD200" i="1" s="1" a="1"/>
  <c r="BD200" i="1" s="1"/>
  <c r="AT200" i="1"/>
  <c r="AL200" i="1"/>
  <c r="V200" i="1"/>
  <c r="N200" i="1"/>
  <c r="F200" i="1"/>
  <c r="FR200" i="1"/>
  <c r="FA200" i="1"/>
  <c r="ER200" i="1"/>
  <c r="EJ200" i="1"/>
  <c r="DS200" i="1"/>
  <c r="DJ200" i="1"/>
  <c r="CS200" i="1"/>
  <c r="CJ200" i="1"/>
  <c r="CB200" i="1"/>
  <c r="BK200" i="1"/>
  <c r="BB200" i="1"/>
  <c r="AK200" i="1"/>
  <c r="AC200" i="1"/>
  <c r="U200" i="1"/>
  <c r="M200" i="1"/>
  <c r="E200" i="1"/>
  <c r="FY200" i="1"/>
  <c r="FQ200" i="1"/>
  <c r="FH200" i="1"/>
  <c r="EZ200" i="1"/>
  <c r="EQ200" i="1"/>
  <c r="DZ200" i="1"/>
  <c r="EA200" i="1" s="1" a="1"/>
  <c r="EA200" i="1" s="1"/>
  <c r="DQ200" i="1"/>
  <c r="DI200" i="1"/>
  <c r="CZ200" i="1"/>
  <c r="CR200" i="1"/>
  <c r="CI200" i="1"/>
  <c r="BR200" i="1"/>
  <c r="BS200" i="1" s="1" a="1"/>
  <c r="BS200" i="1" s="1"/>
  <c r="BI200" i="1"/>
  <c r="BA200" i="1"/>
  <c r="AR200" i="1"/>
  <c r="AJ200" i="1"/>
  <c r="AB200" i="1"/>
  <c r="T200" i="1"/>
  <c r="L200" i="1"/>
  <c r="B201" i="1"/>
  <c r="D201" i="1" s="1" a="1"/>
  <c r="D201" i="1" s="1"/>
  <c r="EI201" i="1" l="1" a="1"/>
  <c r="EI201" i="1" s="1"/>
  <c r="FM201" i="1" a="1"/>
  <c r="FM201" i="1" s="1"/>
  <c r="EX201" i="1" a="1"/>
  <c r="EX201" i="1" s="1"/>
  <c r="DE201" i="1" a="1"/>
  <c r="DE201" i="1" s="1"/>
  <c r="DT201" i="1" a="1"/>
  <c r="DT201" i="1" s="1"/>
  <c r="CA201" i="1" a="1"/>
  <c r="CA201" i="1" s="1"/>
  <c r="CP201" i="1" a="1"/>
  <c r="CP201" i="1" s="1"/>
  <c r="AW201" i="1" a="1"/>
  <c r="AW201" i="1" s="1"/>
  <c r="BL201" i="1" a="1"/>
  <c r="BL201" i="1" s="1"/>
  <c r="S201" i="1" a="1"/>
  <c r="S201" i="1" s="1"/>
  <c r="AH201" i="1" a="1"/>
  <c r="AH201" i="1" s="1"/>
  <c r="GA200" i="1"/>
  <c r="GB200" i="1"/>
  <c r="FX201" i="1"/>
  <c r="ET201" i="1"/>
  <c r="DP201" i="1"/>
  <c r="EE201" i="1"/>
  <c r="FI201" i="1"/>
  <c r="DA201" i="1"/>
  <c r="AD201" i="1"/>
  <c r="BW201" i="1"/>
  <c r="AS201" i="1"/>
  <c r="CL201" i="1"/>
  <c r="O201" i="1"/>
  <c r="BH201" i="1"/>
  <c r="CX13" i="1"/>
  <c r="FV201" i="1"/>
  <c r="FN201" i="1"/>
  <c r="EW201" i="1"/>
  <c r="EN201" i="1"/>
  <c r="DW201" i="1"/>
  <c r="DN201" i="1"/>
  <c r="DF201" i="1"/>
  <c r="CO201" i="1"/>
  <c r="CF201" i="1"/>
  <c r="BO201" i="1"/>
  <c r="BF201" i="1"/>
  <c r="AX201" i="1"/>
  <c r="AG201" i="1"/>
  <c r="Y201" i="1"/>
  <c r="Z201" i="1" s="1" a="1"/>
  <c r="Z201" i="1" s="1"/>
  <c r="Q201" i="1"/>
  <c r="AU201" i="1" s="1"/>
  <c r="BY201" i="1" s="1"/>
  <c r="DC201" i="1" s="1"/>
  <c r="EG201" i="1" s="1"/>
  <c r="FK201" i="1" s="1"/>
  <c r="I201" i="1"/>
  <c r="FU201" i="1"/>
  <c r="FD201" i="1"/>
  <c r="FE201" i="1" s="1" a="1"/>
  <c r="FE201" i="1" s="1"/>
  <c r="EU201" i="1"/>
  <c r="EM201" i="1"/>
  <c r="ED201" i="1"/>
  <c r="DV201" i="1"/>
  <c r="DM201" i="1"/>
  <c r="CV201" i="1"/>
  <c r="CW201" i="1" s="1" a="1"/>
  <c r="CW201" i="1" s="1"/>
  <c r="CM201" i="1"/>
  <c r="CE201" i="1"/>
  <c r="BV201" i="1"/>
  <c r="BN201" i="1"/>
  <c r="BE201" i="1"/>
  <c r="AN201" i="1"/>
  <c r="AO201" i="1" s="1" a="1"/>
  <c r="AO201" i="1" s="1"/>
  <c r="AF201" i="1"/>
  <c r="BJ201" i="1" s="1"/>
  <c r="CN201" i="1" s="1"/>
  <c r="DR201" i="1" s="1"/>
  <c r="EV201" i="1" s="1"/>
  <c r="X201" i="1"/>
  <c r="P201" i="1"/>
  <c r="H201" i="1"/>
  <c r="FL201" i="1"/>
  <c r="FC201" i="1"/>
  <c r="EL201" i="1"/>
  <c r="EC201" i="1"/>
  <c r="DU201" i="1"/>
  <c r="DD201" i="1"/>
  <c r="CU201" i="1"/>
  <c r="CD201" i="1"/>
  <c r="BU201" i="1"/>
  <c r="BM201" i="1"/>
  <c r="AV201" i="1"/>
  <c r="AM201" i="1"/>
  <c r="AE201" i="1"/>
  <c r="W201" i="1"/>
  <c r="G201" i="1"/>
  <c r="FS201" i="1"/>
  <c r="FT201" i="1" s="1" a="1"/>
  <c r="FT201" i="1" s="1"/>
  <c r="FJ201" i="1"/>
  <c r="FB201" i="1"/>
  <c r="ES201" i="1"/>
  <c r="EK201" i="1"/>
  <c r="EB201" i="1"/>
  <c r="DK201" i="1"/>
  <c r="DL201" i="1" s="1" a="1"/>
  <c r="DL201" i="1" s="1"/>
  <c r="DB201" i="1"/>
  <c r="CT201" i="1"/>
  <c r="CK201" i="1"/>
  <c r="CC201" i="1"/>
  <c r="BT201" i="1"/>
  <c r="BC201" i="1"/>
  <c r="BD201" i="1" s="1" a="1"/>
  <c r="BD201" i="1" s="1"/>
  <c r="AT201" i="1"/>
  <c r="AL201" i="1"/>
  <c r="V201" i="1"/>
  <c r="N201" i="1"/>
  <c r="F201" i="1"/>
  <c r="FR201" i="1"/>
  <c r="FA201" i="1"/>
  <c r="ER201" i="1"/>
  <c r="EJ201" i="1"/>
  <c r="DS201" i="1"/>
  <c r="DJ201" i="1"/>
  <c r="CS201" i="1"/>
  <c r="CJ201" i="1"/>
  <c r="CB201" i="1"/>
  <c r="BK201" i="1"/>
  <c r="BB201" i="1"/>
  <c r="AK201" i="1"/>
  <c r="AC201" i="1"/>
  <c r="U201" i="1"/>
  <c r="M201" i="1"/>
  <c r="E201" i="1"/>
  <c r="FY201" i="1"/>
  <c r="FQ201" i="1"/>
  <c r="FH201" i="1"/>
  <c r="EZ201" i="1"/>
  <c r="EQ201" i="1"/>
  <c r="DZ201" i="1"/>
  <c r="EA201" i="1" s="1" a="1"/>
  <c r="EA201" i="1" s="1"/>
  <c r="DQ201" i="1"/>
  <c r="DI201" i="1"/>
  <c r="CZ201" i="1"/>
  <c r="CR201" i="1"/>
  <c r="CI201" i="1"/>
  <c r="BR201" i="1"/>
  <c r="BS201" i="1" s="1" a="1"/>
  <c r="BS201" i="1" s="1"/>
  <c r="BI201" i="1"/>
  <c r="BA201" i="1"/>
  <c r="AR201" i="1"/>
  <c r="AJ201" i="1"/>
  <c r="AB201" i="1"/>
  <c r="T201" i="1"/>
  <c r="L201" i="1"/>
  <c r="FP201" i="1"/>
  <c r="FG201" i="1"/>
  <c r="EY201" i="1"/>
  <c r="EH201" i="1"/>
  <c r="DY201" i="1"/>
  <c r="DH201" i="1"/>
  <c r="CY201" i="1"/>
  <c r="CQ201" i="1"/>
  <c r="BZ201" i="1"/>
  <c r="BQ201" i="1"/>
  <c r="AZ201" i="1"/>
  <c r="AQ201" i="1"/>
  <c r="AI201" i="1"/>
  <c r="AA201" i="1"/>
  <c r="C201" i="1"/>
  <c r="FW201" i="1"/>
  <c r="FO201" i="1"/>
  <c r="FF201" i="1"/>
  <c r="EO201" i="1"/>
  <c r="EP201" i="1" s="1" a="1"/>
  <c r="EP201" i="1" s="1"/>
  <c r="EF201" i="1"/>
  <c r="DX201" i="1"/>
  <c r="DO201" i="1"/>
  <c r="DG201" i="1"/>
  <c r="CX201" i="1"/>
  <c r="CG201" i="1"/>
  <c r="CH201" i="1" s="1" a="1"/>
  <c r="CH201" i="1" s="1"/>
  <c r="BX201" i="1"/>
  <c r="BP201" i="1"/>
  <c r="BG201" i="1"/>
  <c r="AY201" i="1"/>
  <c r="AP201" i="1"/>
  <c r="R201" i="1"/>
  <c r="J201" i="1"/>
  <c r="K201" i="1" s="1" a="1"/>
  <c r="K201" i="1" s="1"/>
  <c r="FZ200" i="1"/>
  <c r="GC200" i="1"/>
  <c r="GD200" i="1"/>
  <c r="DF13" i="1"/>
  <c r="B202" i="1"/>
  <c r="D202" i="1" s="1" a="1"/>
  <c r="D202" i="1" s="1"/>
  <c r="EI202" i="1" l="1" a="1"/>
  <c r="EI202" i="1" s="1"/>
  <c r="FM202" i="1" a="1"/>
  <c r="FM202" i="1" s="1"/>
  <c r="EX202" i="1" a="1"/>
  <c r="EX202" i="1" s="1"/>
  <c r="DE202" i="1" a="1"/>
  <c r="DE202" i="1" s="1"/>
  <c r="DT202" i="1" a="1"/>
  <c r="DT202" i="1" s="1"/>
  <c r="CA202" i="1" a="1"/>
  <c r="CA202" i="1" s="1"/>
  <c r="CP202" i="1" a="1"/>
  <c r="CP202" i="1" s="1"/>
  <c r="AW202" i="1" a="1"/>
  <c r="AW202" i="1" s="1"/>
  <c r="BL202" i="1" a="1"/>
  <c r="BL202" i="1" s="1"/>
  <c r="S202" i="1" a="1"/>
  <c r="S202" i="1" s="1"/>
  <c r="AH202" i="1" a="1"/>
  <c r="AH202" i="1" s="1"/>
  <c r="GA201" i="1"/>
  <c r="GB201" i="1"/>
  <c r="CY13" i="1"/>
  <c r="CZ13" i="1"/>
  <c r="FX202" i="1"/>
  <c r="ET202" i="1"/>
  <c r="FI202" i="1"/>
  <c r="DP202" i="1"/>
  <c r="EE202" i="1"/>
  <c r="BW202" i="1"/>
  <c r="AS202" i="1"/>
  <c r="CL202" i="1"/>
  <c r="AD202" i="1"/>
  <c r="O202" i="1"/>
  <c r="BH202" i="1"/>
  <c r="DA202" i="1"/>
  <c r="GD201" i="1"/>
  <c r="GC201" i="1"/>
  <c r="FZ201" i="1"/>
  <c r="FL202" i="1"/>
  <c r="FC202" i="1"/>
  <c r="EL202" i="1"/>
  <c r="EC202" i="1"/>
  <c r="DU202" i="1"/>
  <c r="DD202" i="1"/>
  <c r="CU202" i="1"/>
  <c r="CD202" i="1"/>
  <c r="BU202" i="1"/>
  <c r="BM202" i="1"/>
  <c r="AV202" i="1"/>
  <c r="AM202" i="1"/>
  <c r="AE202" i="1"/>
  <c r="W202" i="1"/>
  <c r="G202" i="1"/>
  <c r="FS202" i="1"/>
  <c r="FT202" i="1" s="1" a="1"/>
  <c r="FT202" i="1" s="1"/>
  <c r="FJ202" i="1"/>
  <c r="FB202" i="1"/>
  <c r="ES202" i="1"/>
  <c r="EK202" i="1"/>
  <c r="EB202" i="1"/>
  <c r="DK202" i="1"/>
  <c r="DL202" i="1" s="1" a="1"/>
  <c r="DL202" i="1" s="1"/>
  <c r="DB202" i="1"/>
  <c r="CT202" i="1"/>
  <c r="CK202" i="1"/>
  <c r="CC202" i="1"/>
  <c r="BT202" i="1"/>
  <c r="BC202" i="1"/>
  <c r="BD202" i="1" s="1" a="1"/>
  <c r="BD202" i="1" s="1"/>
  <c r="AT202" i="1"/>
  <c r="AL202" i="1"/>
  <c r="V202" i="1"/>
  <c r="N202" i="1"/>
  <c r="F202" i="1"/>
  <c r="FR202" i="1"/>
  <c r="FA202" i="1"/>
  <c r="ER202" i="1"/>
  <c r="EJ202" i="1"/>
  <c r="DS202" i="1"/>
  <c r="DJ202" i="1"/>
  <c r="CS202" i="1"/>
  <c r="CJ202" i="1"/>
  <c r="CB202" i="1"/>
  <c r="BK202" i="1"/>
  <c r="BB202" i="1"/>
  <c r="AK202" i="1"/>
  <c r="AC202" i="1"/>
  <c r="U202" i="1"/>
  <c r="M202" i="1"/>
  <c r="E202" i="1"/>
  <c r="FY202" i="1"/>
  <c r="FQ202" i="1"/>
  <c r="FH202" i="1"/>
  <c r="EZ202" i="1"/>
  <c r="EQ202" i="1"/>
  <c r="DZ202" i="1"/>
  <c r="EA202" i="1" s="1" a="1"/>
  <c r="EA202" i="1" s="1"/>
  <c r="DQ202" i="1"/>
  <c r="DI202" i="1"/>
  <c r="CZ202" i="1"/>
  <c r="CR202" i="1"/>
  <c r="CI202" i="1"/>
  <c r="BR202" i="1"/>
  <c r="BS202" i="1" s="1" a="1"/>
  <c r="BS202" i="1" s="1"/>
  <c r="BI202" i="1"/>
  <c r="BA202" i="1"/>
  <c r="AR202" i="1"/>
  <c r="AJ202" i="1"/>
  <c r="AB202" i="1"/>
  <c r="T202" i="1"/>
  <c r="L202" i="1"/>
  <c r="FP202" i="1"/>
  <c r="FG202" i="1"/>
  <c r="EY202" i="1"/>
  <c r="EH202" i="1"/>
  <c r="DY202" i="1"/>
  <c r="DH202" i="1"/>
  <c r="CY202" i="1"/>
  <c r="CQ202" i="1"/>
  <c r="BZ202" i="1"/>
  <c r="BQ202" i="1"/>
  <c r="AZ202" i="1"/>
  <c r="AQ202" i="1"/>
  <c r="AI202" i="1"/>
  <c r="AA202" i="1"/>
  <c r="C202" i="1"/>
  <c r="FW202" i="1"/>
  <c r="FO202" i="1"/>
  <c r="FF202" i="1"/>
  <c r="EO202" i="1"/>
  <c r="EP202" i="1" s="1" a="1"/>
  <c r="EP202" i="1" s="1"/>
  <c r="EF202" i="1"/>
  <c r="DX202" i="1"/>
  <c r="DO202" i="1"/>
  <c r="DG202" i="1"/>
  <c r="CX202" i="1"/>
  <c r="CG202" i="1"/>
  <c r="CH202" i="1" s="1" a="1"/>
  <c r="CH202" i="1" s="1"/>
  <c r="BX202" i="1"/>
  <c r="BP202" i="1"/>
  <c r="BG202" i="1"/>
  <c r="AY202" i="1"/>
  <c r="AP202" i="1"/>
  <c r="R202" i="1"/>
  <c r="J202" i="1"/>
  <c r="K202" i="1" s="1" a="1"/>
  <c r="K202" i="1" s="1"/>
  <c r="FV202" i="1"/>
  <c r="FN202" i="1"/>
  <c r="EW202" i="1"/>
  <c r="EN202" i="1"/>
  <c r="DW202" i="1"/>
  <c r="DN202" i="1"/>
  <c r="DF202" i="1"/>
  <c r="CO202" i="1"/>
  <c r="CF202" i="1"/>
  <c r="BO202" i="1"/>
  <c r="BF202" i="1"/>
  <c r="AX202" i="1"/>
  <c r="AG202" i="1"/>
  <c r="Y202" i="1"/>
  <c r="Z202" i="1" s="1" a="1"/>
  <c r="Z202" i="1" s="1"/>
  <c r="Q202" i="1"/>
  <c r="AU202" i="1" s="1"/>
  <c r="BY202" i="1" s="1"/>
  <c r="DC202" i="1" s="1"/>
  <c r="EG202" i="1" s="1"/>
  <c r="FK202" i="1" s="1"/>
  <c r="I202" i="1"/>
  <c r="FU202" i="1"/>
  <c r="FD202" i="1"/>
  <c r="FE202" i="1" s="1" a="1"/>
  <c r="FE202" i="1" s="1"/>
  <c r="EU202" i="1"/>
  <c r="EM202" i="1"/>
  <c r="ED202" i="1"/>
  <c r="DV202" i="1"/>
  <c r="DM202" i="1"/>
  <c r="CV202" i="1"/>
  <c r="CW202" i="1" s="1" a="1"/>
  <c r="CW202" i="1" s="1"/>
  <c r="CM202" i="1"/>
  <c r="CE202" i="1"/>
  <c r="BV202" i="1"/>
  <c r="BN202" i="1"/>
  <c r="BE202" i="1"/>
  <c r="AN202" i="1"/>
  <c r="AO202" i="1" s="1" a="1"/>
  <c r="AO202" i="1" s="1"/>
  <c r="AF202" i="1"/>
  <c r="BJ202" i="1" s="1"/>
  <c r="CN202" i="1" s="1"/>
  <c r="DR202" i="1" s="1"/>
  <c r="EV202" i="1" s="1"/>
  <c r="X202" i="1"/>
  <c r="P202" i="1"/>
  <c r="H202" i="1"/>
  <c r="DG13" i="1"/>
  <c r="DP13" i="1" s="1"/>
  <c r="B203" i="1"/>
  <c r="D203" i="1" s="1" a="1"/>
  <c r="D203" i="1" s="1"/>
  <c r="EI203" i="1" l="1" a="1"/>
  <c r="EI203" i="1" s="1"/>
  <c r="FM203" i="1" a="1"/>
  <c r="FM203" i="1" s="1"/>
  <c r="EX203" i="1" a="1"/>
  <c r="EX203" i="1" s="1"/>
  <c r="DE203" i="1" a="1"/>
  <c r="DE203" i="1" s="1"/>
  <c r="DT203" i="1" a="1"/>
  <c r="DT203" i="1" s="1"/>
  <c r="CA203" i="1" a="1"/>
  <c r="CA203" i="1" s="1"/>
  <c r="CP203" i="1" a="1"/>
  <c r="CP203" i="1" s="1"/>
  <c r="AW203" i="1" a="1"/>
  <c r="AW203" i="1" s="1"/>
  <c r="BL203" i="1" a="1"/>
  <c r="BL203" i="1" s="1"/>
  <c r="S203" i="1" a="1"/>
  <c r="S203" i="1" s="1"/>
  <c r="AH203" i="1" a="1"/>
  <c r="AH203" i="1" s="1"/>
  <c r="GA202" i="1"/>
  <c r="GB202" i="1"/>
  <c r="FX203" i="1"/>
  <c r="ET203" i="1"/>
  <c r="FI203" i="1"/>
  <c r="EE203" i="1"/>
  <c r="DA203" i="1"/>
  <c r="DP203" i="1"/>
  <c r="AS203" i="1"/>
  <c r="CL203" i="1"/>
  <c r="O203" i="1"/>
  <c r="BW203" i="1"/>
  <c r="BH203" i="1"/>
  <c r="AD203" i="1"/>
  <c r="DS13" i="1"/>
  <c r="DT13" i="1" s="1" a="1"/>
  <c r="DT13" i="1" s="1"/>
  <c r="DK13" i="1"/>
  <c r="DL13" i="1" s="1" a="1"/>
  <c r="DL13" i="1" s="1"/>
  <c r="DR13" i="1"/>
  <c r="FZ202" i="1"/>
  <c r="GD202" i="1"/>
  <c r="GC202" i="1"/>
  <c r="FR203" i="1"/>
  <c r="FA203" i="1"/>
  <c r="ER203" i="1"/>
  <c r="EJ203" i="1"/>
  <c r="DS203" i="1"/>
  <c r="DJ203" i="1"/>
  <c r="CS203" i="1"/>
  <c r="CJ203" i="1"/>
  <c r="CB203" i="1"/>
  <c r="BK203" i="1"/>
  <c r="BB203" i="1"/>
  <c r="AK203" i="1"/>
  <c r="AC203" i="1"/>
  <c r="U203" i="1"/>
  <c r="M203" i="1"/>
  <c r="E203" i="1"/>
  <c r="FY203" i="1"/>
  <c r="FQ203" i="1"/>
  <c r="FH203" i="1"/>
  <c r="EZ203" i="1"/>
  <c r="EQ203" i="1"/>
  <c r="DZ203" i="1"/>
  <c r="EA203" i="1" s="1" a="1"/>
  <c r="EA203" i="1" s="1"/>
  <c r="DQ203" i="1"/>
  <c r="DI203" i="1"/>
  <c r="CZ203" i="1"/>
  <c r="CR203" i="1"/>
  <c r="CI203" i="1"/>
  <c r="BR203" i="1"/>
  <c r="BS203" i="1" s="1" a="1"/>
  <c r="BS203" i="1" s="1"/>
  <c r="BI203" i="1"/>
  <c r="BA203" i="1"/>
  <c r="AR203" i="1"/>
  <c r="AJ203" i="1"/>
  <c r="AB203" i="1"/>
  <c r="T203" i="1"/>
  <c r="L203" i="1"/>
  <c r="FP203" i="1"/>
  <c r="FG203" i="1"/>
  <c r="EY203" i="1"/>
  <c r="EH203" i="1"/>
  <c r="DY203" i="1"/>
  <c r="DH203" i="1"/>
  <c r="CY203" i="1"/>
  <c r="CQ203" i="1"/>
  <c r="BZ203" i="1"/>
  <c r="BQ203" i="1"/>
  <c r="AZ203" i="1"/>
  <c r="AQ203" i="1"/>
  <c r="AI203" i="1"/>
  <c r="AA203" i="1"/>
  <c r="C203" i="1"/>
  <c r="FW203" i="1"/>
  <c r="FO203" i="1"/>
  <c r="FF203" i="1"/>
  <c r="EO203" i="1"/>
  <c r="EP203" i="1" s="1" a="1"/>
  <c r="EP203" i="1" s="1"/>
  <c r="EF203" i="1"/>
  <c r="DX203" i="1"/>
  <c r="DO203" i="1"/>
  <c r="DG203" i="1"/>
  <c r="CX203" i="1"/>
  <c r="CG203" i="1"/>
  <c r="CH203" i="1" s="1" a="1"/>
  <c r="CH203" i="1" s="1"/>
  <c r="BX203" i="1"/>
  <c r="BP203" i="1"/>
  <c r="BG203" i="1"/>
  <c r="AY203" i="1"/>
  <c r="AP203" i="1"/>
  <c r="R203" i="1"/>
  <c r="J203" i="1"/>
  <c r="K203" i="1" s="1" a="1"/>
  <c r="K203" i="1" s="1"/>
  <c r="FV203" i="1"/>
  <c r="FN203" i="1"/>
  <c r="EW203" i="1"/>
  <c r="EN203" i="1"/>
  <c r="DW203" i="1"/>
  <c r="DN203" i="1"/>
  <c r="DF203" i="1"/>
  <c r="CO203" i="1"/>
  <c r="CF203" i="1"/>
  <c r="BO203" i="1"/>
  <c r="BF203" i="1"/>
  <c r="AX203" i="1"/>
  <c r="AG203" i="1"/>
  <c r="Y203" i="1"/>
  <c r="Z203" i="1" s="1" a="1"/>
  <c r="Z203" i="1" s="1"/>
  <c r="Q203" i="1"/>
  <c r="AU203" i="1" s="1"/>
  <c r="BY203" i="1" s="1"/>
  <c r="DC203" i="1" s="1"/>
  <c r="EG203" i="1" s="1"/>
  <c r="FK203" i="1" s="1"/>
  <c r="I203" i="1"/>
  <c r="FU203" i="1"/>
  <c r="FD203" i="1"/>
  <c r="FE203" i="1" s="1" a="1"/>
  <c r="FE203" i="1" s="1"/>
  <c r="EU203" i="1"/>
  <c r="EM203" i="1"/>
  <c r="ED203" i="1"/>
  <c r="DV203" i="1"/>
  <c r="DM203" i="1"/>
  <c r="CV203" i="1"/>
  <c r="CW203" i="1" s="1" a="1"/>
  <c r="CW203" i="1" s="1"/>
  <c r="CM203" i="1"/>
  <c r="CE203" i="1"/>
  <c r="BV203" i="1"/>
  <c r="BN203" i="1"/>
  <c r="BE203" i="1"/>
  <c r="AN203" i="1"/>
  <c r="AO203" i="1" s="1" a="1"/>
  <c r="AO203" i="1" s="1"/>
  <c r="AF203" i="1"/>
  <c r="BJ203" i="1" s="1"/>
  <c r="CN203" i="1" s="1"/>
  <c r="DR203" i="1" s="1"/>
  <c r="EV203" i="1" s="1"/>
  <c r="X203" i="1"/>
  <c r="P203" i="1"/>
  <c r="H203" i="1"/>
  <c r="FL203" i="1"/>
  <c r="FC203" i="1"/>
  <c r="EL203" i="1"/>
  <c r="EC203" i="1"/>
  <c r="DU203" i="1"/>
  <c r="DD203" i="1"/>
  <c r="CU203" i="1"/>
  <c r="CD203" i="1"/>
  <c r="BU203" i="1"/>
  <c r="BM203" i="1"/>
  <c r="AV203" i="1"/>
  <c r="AM203" i="1"/>
  <c r="AE203" i="1"/>
  <c r="W203" i="1"/>
  <c r="G203" i="1"/>
  <c r="FS203" i="1"/>
  <c r="FT203" i="1" s="1" a="1"/>
  <c r="FT203" i="1" s="1"/>
  <c r="FJ203" i="1"/>
  <c r="FB203" i="1"/>
  <c r="ES203" i="1"/>
  <c r="EK203" i="1"/>
  <c r="EB203" i="1"/>
  <c r="DK203" i="1"/>
  <c r="DL203" i="1" s="1" a="1"/>
  <c r="DL203" i="1" s="1"/>
  <c r="DB203" i="1"/>
  <c r="CT203" i="1"/>
  <c r="CK203" i="1"/>
  <c r="CC203" i="1"/>
  <c r="BT203" i="1"/>
  <c r="BC203" i="1"/>
  <c r="BD203" i="1" s="1" a="1"/>
  <c r="BD203" i="1" s="1"/>
  <c r="AT203" i="1"/>
  <c r="AL203" i="1"/>
  <c r="V203" i="1"/>
  <c r="N203" i="1"/>
  <c r="F203" i="1"/>
  <c r="B204" i="1"/>
  <c r="D204" i="1" s="1" a="1"/>
  <c r="D204" i="1" s="1"/>
  <c r="EI204" i="1" l="1" a="1"/>
  <c r="EI204" i="1" s="1"/>
  <c r="FM204" i="1" a="1"/>
  <c r="FM204" i="1" s="1"/>
  <c r="EX204" i="1" a="1"/>
  <c r="EX204" i="1" s="1"/>
  <c r="DE204" i="1" a="1"/>
  <c r="DE204" i="1" s="1"/>
  <c r="DT204" i="1" a="1"/>
  <c r="DT204" i="1" s="1"/>
  <c r="CA204" i="1" a="1"/>
  <c r="CA204" i="1" s="1"/>
  <c r="CP204" i="1" a="1"/>
  <c r="CP204" i="1" s="1"/>
  <c r="AW204" i="1" a="1"/>
  <c r="AW204" i="1" s="1"/>
  <c r="BL204" i="1" a="1"/>
  <c r="BL204" i="1" s="1"/>
  <c r="S204" i="1" a="1"/>
  <c r="S204" i="1" s="1"/>
  <c r="AH204" i="1" a="1"/>
  <c r="AH204" i="1" s="1"/>
  <c r="GA203" i="1"/>
  <c r="GB203" i="1"/>
  <c r="DM13" i="1"/>
  <c r="ET204" i="1"/>
  <c r="FI204" i="1"/>
  <c r="EE204" i="1"/>
  <c r="DA204" i="1"/>
  <c r="DP204" i="1"/>
  <c r="FX204" i="1"/>
  <c r="AS204" i="1"/>
  <c r="CL204" i="1"/>
  <c r="O204" i="1"/>
  <c r="BH204" i="1"/>
  <c r="AD204" i="1"/>
  <c r="BW204" i="1"/>
  <c r="FZ203" i="1"/>
  <c r="GD203" i="1"/>
  <c r="GC203" i="1"/>
  <c r="FP204" i="1"/>
  <c r="FG204" i="1"/>
  <c r="EY204" i="1"/>
  <c r="EH204" i="1"/>
  <c r="DY204" i="1"/>
  <c r="DH204" i="1"/>
  <c r="CY204" i="1"/>
  <c r="CQ204" i="1"/>
  <c r="BZ204" i="1"/>
  <c r="BQ204" i="1"/>
  <c r="AZ204" i="1"/>
  <c r="AQ204" i="1"/>
  <c r="AI204" i="1"/>
  <c r="AA204" i="1"/>
  <c r="C204" i="1"/>
  <c r="FW204" i="1"/>
  <c r="FO204" i="1"/>
  <c r="FF204" i="1"/>
  <c r="EO204" i="1"/>
  <c r="EP204" i="1" s="1" a="1"/>
  <c r="EP204" i="1" s="1"/>
  <c r="EF204" i="1"/>
  <c r="DX204" i="1"/>
  <c r="DO204" i="1"/>
  <c r="DG204" i="1"/>
  <c r="CX204" i="1"/>
  <c r="CG204" i="1"/>
  <c r="CH204" i="1" s="1" a="1"/>
  <c r="CH204" i="1" s="1"/>
  <c r="BX204" i="1"/>
  <c r="BP204" i="1"/>
  <c r="BG204" i="1"/>
  <c r="AY204" i="1"/>
  <c r="AP204" i="1"/>
  <c r="R204" i="1"/>
  <c r="J204" i="1"/>
  <c r="K204" i="1" s="1" a="1"/>
  <c r="K204" i="1" s="1"/>
  <c r="FV204" i="1"/>
  <c r="FN204" i="1"/>
  <c r="EW204" i="1"/>
  <c r="EN204" i="1"/>
  <c r="DW204" i="1"/>
  <c r="DN204" i="1"/>
  <c r="DF204" i="1"/>
  <c r="CO204" i="1"/>
  <c r="CF204" i="1"/>
  <c r="BO204" i="1"/>
  <c r="BF204" i="1"/>
  <c r="AX204" i="1"/>
  <c r="AG204" i="1"/>
  <c r="Y204" i="1"/>
  <c r="Z204" i="1" s="1" a="1"/>
  <c r="Z204" i="1" s="1"/>
  <c r="Q204" i="1"/>
  <c r="AU204" i="1" s="1"/>
  <c r="BY204" i="1" s="1"/>
  <c r="DC204" i="1" s="1"/>
  <c r="EG204" i="1" s="1"/>
  <c r="FK204" i="1" s="1"/>
  <c r="I204" i="1"/>
  <c r="FU204" i="1"/>
  <c r="FD204" i="1"/>
  <c r="FE204" i="1" s="1" a="1"/>
  <c r="FE204" i="1" s="1"/>
  <c r="EU204" i="1"/>
  <c r="EM204" i="1"/>
  <c r="ED204" i="1"/>
  <c r="DV204" i="1"/>
  <c r="DM204" i="1"/>
  <c r="CV204" i="1"/>
  <c r="CW204" i="1" s="1" a="1"/>
  <c r="CW204" i="1" s="1"/>
  <c r="CM204" i="1"/>
  <c r="CE204" i="1"/>
  <c r="BV204" i="1"/>
  <c r="BN204" i="1"/>
  <c r="BE204" i="1"/>
  <c r="AN204" i="1"/>
  <c r="AO204" i="1" s="1" a="1"/>
  <c r="AO204" i="1" s="1"/>
  <c r="AF204" i="1"/>
  <c r="BJ204" i="1" s="1"/>
  <c r="CN204" i="1" s="1"/>
  <c r="DR204" i="1" s="1"/>
  <c r="EV204" i="1" s="1"/>
  <c r="X204" i="1"/>
  <c r="P204" i="1"/>
  <c r="H204" i="1"/>
  <c r="FL204" i="1"/>
  <c r="FC204" i="1"/>
  <c r="EL204" i="1"/>
  <c r="EC204" i="1"/>
  <c r="DU204" i="1"/>
  <c r="DD204" i="1"/>
  <c r="CU204" i="1"/>
  <c r="CD204" i="1"/>
  <c r="BU204" i="1"/>
  <c r="BM204" i="1"/>
  <c r="AV204" i="1"/>
  <c r="AM204" i="1"/>
  <c r="AE204" i="1"/>
  <c r="W204" i="1"/>
  <c r="G204" i="1"/>
  <c r="FS204" i="1"/>
  <c r="FT204" i="1" s="1" a="1"/>
  <c r="FT204" i="1" s="1"/>
  <c r="FJ204" i="1"/>
  <c r="FB204" i="1"/>
  <c r="ES204" i="1"/>
  <c r="EK204" i="1"/>
  <c r="EB204" i="1"/>
  <c r="DK204" i="1"/>
  <c r="DL204" i="1" s="1" a="1"/>
  <c r="DL204" i="1" s="1"/>
  <c r="DB204" i="1"/>
  <c r="CT204" i="1"/>
  <c r="CK204" i="1"/>
  <c r="CC204" i="1"/>
  <c r="BT204" i="1"/>
  <c r="BC204" i="1"/>
  <c r="BD204" i="1" s="1" a="1"/>
  <c r="BD204" i="1" s="1"/>
  <c r="AT204" i="1"/>
  <c r="AL204" i="1"/>
  <c r="V204" i="1"/>
  <c r="N204" i="1"/>
  <c r="F204" i="1"/>
  <c r="FR204" i="1"/>
  <c r="FA204" i="1"/>
  <c r="ER204" i="1"/>
  <c r="EJ204" i="1"/>
  <c r="DS204" i="1"/>
  <c r="DJ204" i="1"/>
  <c r="CS204" i="1"/>
  <c r="CJ204" i="1"/>
  <c r="CB204" i="1"/>
  <c r="BK204" i="1"/>
  <c r="BB204" i="1"/>
  <c r="AK204" i="1"/>
  <c r="AC204" i="1"/>
  <c r="U204" i="1"/>
  <c r="M204" i="1"/>
  <c r="E204" i="1"/>
  <c r="FY204" i="1"/>
  <c r="FQ204" i="1"/>
  <c r="FH204" i="1"/>
  <c r="EZ204" i="1"/>
  <c r="EQ204" i="1"/>
  <c r="DZ204" i="1"/>
  <c r="EA204" i="1" s="1" a="1"/>
  <c r="EA204" i="1" s="1"/>
  <c r="DQ204" i="1"/>
  <c r="DI204" i="1"/>
  <c r="CZ204" i="1"/>
  <c r="CR204" i="1"/>
  <c r="CI204" i="1"/>
  <c r="BR204" i="1"/>
  <c r="BS204" i="1" s="1" a="1"/>
  <c r="BS204" i="1" s="1"/>
  <c r="BI204" i="1"/>
  <c r="BA204" i="1"/>
  <c r="AR204" i="1"/>
  <c r="AJ204" i="1"/>
  <c r="AB204" i="1"/>
  <c r="T204" i="1"/>
  <c r="L204" i="1"/>
  <c r="DU13" i="1"/>
  <c r="DV13" i="1" s="1"/>
  <c r="EE13" i="1" s="1"/>
  <c r="B205" i="1"/>
  <c r="D205" i="1" s="1" a="1"/>
  <c r="D205" i="1" s="1"/>
  <c r="EI205" i="1" l="1" a="1"/>
  <c r="EI205" i="1" s="1"/>
  <c r="FM205" i="1" a="1"/>
  <c r="FM205" i="1" s="1"/>
  <c r="EX205" i="1" a="1"/>
  <c r="EX205" i="1" s="1"/>
  <c r="DE205" i="1" a="1"/>
  <c r="DE205" i="1" s="1"/>
  <c r="DT205" i="1" a="1"/>
  <c r="DT205" i="1" s="1"/>
  <c r="CA205" i="1" a="1"/>
  <c r="CA205" i="1" s="1"/>
  <c r="CP205" i="1" a="1"/>
  <c r="CP205" i="1" s="1"/>
  <c r="AW205" i="1" a="1"/>
  <c r="AW205" i="1" s="1"/>
  <c r="BL205" i="1" a="1"/>
  <c r="BL205" i="1" s="1"/>
  <c r="S205" i="1" a="1"/>
  <c r="S205" i="1" s="1"/>
  <c r="AH205" i="1" a="1"/>
  <c r="AH205" i="1" s="1"/>
  <c r="GA204" i="1"/>
  <c r="GB204" i="1"/>
  <c r="DO13" i="1"/>
  <c r="DN13" i="1"/>
  <c r="ET205" i="1"/>
  <c r="FI205" i="1"/>
  <c r="FX205" i="1"/>
  <c r="EE205" i="1"/>
  <c r="DA205" i="1"/>
  <c r="CL205" i="1"/>
  <c r="O205" i="1"/>
  <c r="BH205" i="1"/>
  <c r="AD205" i="1"/>
  <c r="DP205" i="1"/>
  <c r="BW205" i="1"/>
  <c r="AS205" i="1"/>
  <c r="DZ13" i="1"/>
  <c r="EA13" i="1" s="1" a="1"/>
  <c r="EA13" i="1" s="1"/>
  <c r="EH13" i="1"/>
  <c r="EI13" i="1" s="1" a="1"/>
  <c r="EI13" i="1" s="1"/>
  <c r="EG13" i="1"/>
  <c r="GD204" i="1"/>
  <c r="FZ204" i="1"/>
  <c r="GC204" i="1"/>
  <c r="FV205" i="1"/>
  <c r="FN205" i="1"/>
  <c r="EW205" i="1"/>
  <c r="EN205" i="1"/>
  <c r="DW205" i="1"/>
  <c r="DN205" i="1"/>
  <c r="DF205" i="1"/>
  <c r="CO205" i="1"/>
  <c r="CF205" i="1"/>
  <c r="BO205" i="1"/>
  <c r="BF205" i="1"/>
  <c r="AX205" i="1"/>
  <c r="AG205" i="1"/>
  <c r="Y205" i="1"/>
  <c r="Z205" i="1" s="1" a="1"/>
  <c r="Z205" i="1" s="1"/>
  <c r="Q205" i="1"/>
  <c r="AU205" i="1" s="1"/>
  <c r="BY205" i="1" s="1"/>
  <c r="DC205" i="1" s="1"/>
  <c r="EG205" i="1" s="1"/>
  <c r="FK205" i="1" s="1"/>
  <c r="I205" i="1"/>
  <c r="FU205" i="1"/>
  <c r="FD205" i="1"/>
  <c r="FE205" i="1" s="1" a="1"/>
  <c r="FE205" i="1" s="1"/>
  <c r="EU205" i="1"/>
  <c r="EM205" i="1"/>
  <c r="ED205" i="1"/>
  <c r="DV205" i="1"/>
  <c r="DM205" i="1"/>
  <c r="CV205" i="1"/>
  <c r="CW205" i="1" s="1" a="1"/>
  <c r="CW205" i="1" s="1"/>
  <c r="CM205" i="1"/>
  <c r="CE205" i="1"/>
  <c r="BV205" i="1"/>
  <c r="BN205" i="1"/>
  <c r="BE205" i="1"/>
  <c r="AN205" i="1"/>
  <c r="AO205" i="1" s="1" a="1"/>
  <c r="AO205" i="1" s="1"/>
  <c r="AF205" i="1"/>
  <c r="BJ205" i="1" s="1"/>
  <c r="CN205" i="1" s="1"/>
  <c r="DR205" i="1" s="1"/>
  <c r="EV205" i="1" s="1"/>
  <c r="X205" i="1"/>
  <c r="P205" i="1"/>
  <c r="H205" i="1"/>
  <c r="FL205" i="1"/>
  <c r="FC205" i="1"/>
  <c r="EL205" i="1"/>
  <c r="EC205" i="1"/>
  <c r="DU205" i="1"/>
  <c r="DD205" i="1"/>
  <c r="CU205" i="1"/>
  <c r="CD205" i="1"/>
  <c r="BU205" i="1"/>
  <c r="BM205" i="1"/>
  <c r="AV205" i="1"/>
  <c r="AM205" i="1"/>
  <c r="AE205" i="1"/>
  <c r="W205" i="1"/>
  <c r="G205" i="1"/>
  <c r="FS205" i="1"/>
  <c r="FT205" i="1" s="1" a="1"/>
  <c r="FT205" i="1" s="1"/>
  <c r="FJ205" i="1"/>
  <c r="FB205" i="1"/>
  <c r="ES205" i="1"/>
  <c r="EK205" i="1"/>
  <c r="EB205" i="1"/>
  <c r="DK205" i="1"/>
  <c r="DL205" i="1" s="1" a="1"/>
  <c r="DL205" i="1" s="1"/>
  <c r="DB205" i="1"/>
  <c r="CT205" i="1"/>
  <c r="CK205" i="1"/>
  <c r="CC205" i="1"/>
  <c r="BT205" i="1"/>
  <c r="BC205" i="1"/>
  <c r="BD205" i="1" s="1" a="1"/>
  <c r="BD205" i="1" s="1"/>
  <c r="AT205" i="1"/>
  <c r="AL205" i="1"/>
  <c r="V205" i="1"/>
  <c r="N205" i="1"/>
  <c r="F205" i="1"/>
  <c r="FR205" i="1"/>
  <c r="FA205" i="1"/>
  <c r="ER205" i="1"/>
  <c r="EJ205" i="1"/>
  <c r="DS205" i="1"/>
  <c r="DJ205" i="1"/>
  <c r="CS205" i="1"/>
  <c r="CJ205" i="1"/>
  <c r="CB205" i="1"/>
  <c r="BK205" i="1"/>
  <c r="BB205" i="1"/>
  <c r="AK205" i="1"/>
  <c r="AC205" i="1"/>
  <c r="U205" i="1"/>
  <c r="M205" i="1"/>
  <c r="E205" i="1"/>
  <c r="FY205" i="1"/>
  <c r="FQ205" i="1"/>
  <c r="FH205" i="1"/>
  <c r="EZ205" i="1"/>
  <c r="EQ205" i="1"/>
  <c r="DZ205" i="1"/>
  <c r="EA205" i="1" s="1" a="1"/>
  <c r="EA205" i="1" s="1"/>
  <c r="DQ205" i="1"/>
  <c r="DI205" i="1"/>
  <c r="CZ205" i="1"/>
  <c r="CR205" i="1"/>
  <c r="CI205" i="1"/>
  <c r="BR205" i="1"/>
  <c r="BS205" i="1" s="1" a="1"/>
  <c r="BS205" i="1" s="1"/>
  <c r="BI205" i="1"/>
  <c r="BA205" i="1"/>
  <c r="AR205" i="1"/>
  <c r="AJ205" i="1"/>
  <c r="AB205" i="1"/>
  <c r="T205" i="1"/>
  <c r="L205" i="1"/>
  <c r="FP205" i="1"/>
  <c r="FG205" i="1"/>
  <c r="EY205" i="1"/>
  <c r="EH205" i="1"/>
  <c r="DY205" i="1"/>
  <c r="DH205" i="1"/>
  <c r="CY205" i="1"/>
  <c r="CQ205" i="1"/>
  <c r="BZ205" i="1"/>
  <c r="BQ205" i="1"/>
  <c r="AZ205" i="1"/>
  <c r="AQ205" i="1"/>
  <c r="AI205" i="1"/>
  <c r="AA205" i="1"/>
  <c r="C205" i="1"/>
  <c r="FW205" i="1"/>
  <c r="FO205" i="1"/>
  <c r="FF205" i="1"/>
  <c r="EO205" i="1"/>
  <c r="EP205" i="1" s="1" a="1"/>
  <c r="EP205" i="1" s="1"/>
  <c r="EF205" i="1"/>
  <c r="DX205" i="1"/>
  <c r="DO205" i="1"/>
  <c r="DG205" i="1"/>
  <c r="CX205" i="1"/>
  <c r="CG205" i="1"/>
  <c r="CH205" i="1" s="1" a="1"/>
  <c r="CH205" i="1" s="1"/>
  <c r="BX205" i="1"/>
  <c r="BP205" i="1"/>
  <c r="BG205" i="1"/>
  <c r="AY205" i="1"/>
  <c r="AP205" i="1"/>
  <c r="R205" i="1"/>
  <c r="J205" i="1"/>
  <c r="K205" i="1" s="1" a="1"/>
  <c r="K205" i="1" s="1"/>
  <c r="B206" i="1"/>
  <c r="D206" i="1" s="1" a="1"/>
  <c r="D206" i="1" s="1"/>
  <c r="EI206" i="1" l="1" a="1"/>
  <c r="EI206" i="1" s="1"/>
  <c r="FM206" i="1" a="1"/>
  <c r="FM206" i="1" s="1"/>
  <c r="EX206" i="1" a="1"/>
  <c r="EX206" i="1" s="1"/>
  <c r="DE206" i="1" a="1"/>
  <c r="DE206" i="1" s="1"/>
  <c r="DT206" i="1" a="1"/>
  <c r="DT206" i="1" s="1"/>
  <c r="CA206" i="1" a="1"/>
  <c r="CA206" i="1" s="1"/>
  <c r="CP206" i="1" a="1"/>
  <c r="CP206" i="1" s="1"/>
  <c r="AW206" i="1" a="1"/>
  <c r="AW206" i="1" s="1"/>
  <c r="BL206" i="1" a="1"/>
  <c r="BL206" i="1" s="1"/>
  <c r="S206" i="1" a="1"/>
  <c r="S206" i="1" s="1"/>
  <c r="AH206" i="1" a="1"/>
  <c r="AH206" i="1" s="1"/>
  <c r="GA205" i="1"/>
  <c r="GB205" i="1"/>
  <c r="EB13" i="1"/>
  <c r="FI206" i="1"/>
  <c r="FX206" i="1"/>
  <c r="DA206" i="1"/>
  <c r="ET206" i="1"/>
  <c r="DP206" i="1"/>
  <c r="EE206" i="1"/>
  <c r="O206" i="1"/>
  <c r="BH206" i="1"/>
  <c r="AD206" i="1"/>
  <c r="BW206" i="1"/>
  <c r="CL206" i="1"/>
  <c r="AS206" i="1"/>
  <c r="GC205" i="1"/>
  <c r="FZ205" i="1"/>
  <c r="GD205" i="1"/>
  <c r="FL206" i="1"/>
  <c r="FC206" i="1"/>
  <c r="EL206" i="1"/>
  <c r="EC206" i="1"/>
  <c r="DU206" i="1"/>
  <c r="DD206" i="1"/>
  <c r="CU206" i="1"/>
  <c r="CD206" i="1"/>
  <c r="BU206" i="1"/>
  <c r="BM206" i="1"/>
  <c r="AV206" i="1"/>
  <c r="AM206" i="1"/>
  <c r="AE206" i="1"/>
  <c r="W206" i="1"/>
  <c r="G206" i="1"/>
  <c r="FS206" i="1"/>
  <c r="FT206" i="1" s="1" a="1"/>
  <c r="FT206" i="1" s="1"/>
  <c r="FJ206" i="1"/>
  <c r="FB206" i="1"/>
  <c r="ES206" i="1"/>
  <c r="EK206" i="1"/>
  <c r="EB206" i="1"/>
  <c r="DK206" i="1"/>
  <c r="DL206" i="1" s="1" a="1"/>
  <c r="DL206" i="1" s="1"/>
  <c r="DB206" i="1"/>
  <c r="CT206" i="1"/>
  <c r="CK206" i="1"/>
  <c r="CC206" i="1"/>
  <c r="BT206" i="1"/>
  <c r="BC206" i="1"/>
  <c r="BD206" i="1" s="1" a="1"/>
  <c r="BD206" i="1" s="1"/>
  <c r="AT206" i="1"/>
  <c r="AL206" i="1"/>
  <c r="V206" i="1"/>
  <c r="N206" i="1"/>
  <c r="F206" i="1"/>
  <c r="FR206" i="1"/>
  <c r="FA206" i="1"/>
  <c r="ER206" i="1"/>
  <c r="EJ206" i="1"/>
  <c r="DS206" i="1"/>
  <c r="DJ206" i="1"/>
  <c r="CS206" i="1"/>
  <c r="CJ206" i="1"/>
  <c r="CB206" i="1"/>
  <c r="BK206" i="1"/>
  <c r="BB206" i="1"/>
  <c r="AK206" i="1"/>
  <c r="AC206" i="1"/>
  <c r="U206" i="1"/>
  <c r="M206" i="1"/>
  <c r="E206" i="1"/>
  <c r="FY206" i="1"/>
  <c r="FQ206" i="1"/>
  <c r="FH206" i="1"/>
  <c r="EZ206" i="1"/>
  <c r="EQ206" i="1"/>
  <c r="DZ206" i="1"/>
  <c r="EA206" i="1" s="1" a="1"/>
  <c r="EA206" i="1" s="1"/>
  <c r="DQ206" i="1"/>
  <c r="DI206" i="1"/>
  <c r="CZ206" i="1"/>
  <c r="CR206" i="1"/>
  <c r="CI206" i="1"/>
  <c r="BR206" i="1"/>
  <c r="BS206" i="1" s="1" a="1"/>
  <c r="BS206" i="1" s="1"/>
  <c r="BI206" i="1"/>
  <c r="BA206" i="1"/>
  <c r="AR206" i="1"/>
  <c r="AJ206" i="1"/>
  <c r="AB206" i="1"/>
  <c r="T206" i="1"/>
  <c r="L206" i="1"/>
  <c r="FP206" i="1"/>
  <c r="FG206" i="1"/>
  <c r="EY206" i="1"/>
  <c r="EH206" i="1"/>
  <c r="DY206" i="1"/>
  <c r="DH206" i="1"/>
  <c r="CY206" i="1"/>
  <c r="CQ206" i="1"/>
  <c r="BZ206" i="1"/>
  <c r="BQ206" i="1"/>
  <c r="AZ206" i="1"/>
  <c r="AQ206" i="1"/>
  <c r="AI206" i="1"/>
  <c r="AA206" i="1"/>
  <c r="C206" i="1"/>
  <c r="FW206" i="1"/>
  <c r="FO206" i="1"/>
  <c r="FF206" i="1"/>
  <c r="EO206" i="1"/>
  <c r="EP206" i="1" s="1" a="1"/>
  <c r="EP206" i="1" s="1"/>
  <c r="EF206" i="1"/>
  <c r="DX206" i="1"/>
  <c r="DO206" i="1"/>
  <c r="DG206" i="1"/>
  <c r="CX206" i="1"/>
  <c r="CG206" i="1"/>
  <c r="CH206" i="1" s="1" a="1"/>
  <c r="CH206" i="1" s="1"/>
  <c r="BX206" i="1"/>
  <c r="BP206" i="1"/>
  <c r="BG206" i="1"/>
  <c r="AY206" i="1"/>
  <c r="AP206" i="1"/>
  <c r="R206" i="1"/>
  <c r="J206" i="1"/>
  <c r="K206" i="1" s="1" a="1"/>
  <c r="K206" i="1" s="1"/>
  <c r="FV206" i="1"/>
  <c r="FN206" i="1"/>
  <c r="EW206" i="1"/>
  <c r="EN206" i="1"/>
  <c r="DW206" i="1"/>
  <c r="DN206" i="1"/>
  <c r="DF206" i="1"/>
  <c r="CO206" i="1"/>
  <c r="CF206" i="1"/>
  <c r="BO206" i="1"/>
  <c r="BF206" i="1"/>
  <c r="AX206" i="1"/>
  <c r="AG206" i="1"/>
  <c r="Y206" i="1"/>
  <c r="Z206" i="1" s="1" a="1"/>
  <c r="Z206" i="1" s="1"/>
  <c r="Q206" i="1"/>
  <c r="AU206" i="1" s="1"/>
  <c r="BY206" i="1" s="1"/>
  <c r="DC206" i="1" s="1"/>
  <c r="EG206" i="1" s="1"/>
  <c r="FK206" i="1" s="1"/>
  <c r="I206" i="1"/>
  <c r="FU206" i="1"/>
  <c r="FD206" i="1"/>
  <c r="FE206" i="1" s="1" a="1"/>
  <c r="FE206" i="1" s="1"/>
  <c r="EU206" i="1"/>
  <c r="EM206" i="1"/>
  <c r="ED206" i="1"/>
  <c r="DV206" i="1"/>
  <c r="DM206" i="1"/>
  <c r="CV206" i="1"/>
  <c r="CW206" i="1" s="1" a="1"/>
  <c r="CW206" i="1" s="1"/>
  <c r="CM206" i="1"/>
  <c r="CE206" i="1"/>
  <c r="BV206" i="1"/>
  <c r="BN206" i="1"/>
  <c r="BE206" i="1"/>
  <c r="AN206" i="1"/>
  <c r="AO206" i="1" s="1" a="1"/>
  <c r="AO206" i="1" s="1"/>
  <c r="AF206" i="1"/>
  <c r="BJ206" i="1" s="1"/>
  <c r="CN206" i="1" s="1"/>
  <c r="DR206" i="1" s="1"/>
  <c r="EV206" i="1" s="1"/>
  <c r="X206" i="1"/>
  <c r="P206" i="1"/>
  <c r="H206" i="1"/>
  <c r="EJ13" i="1"/>
  <c r="EK13" i="1" s="1"/>
  <c r="ET13" i="1" s="1"/>
  <c r="B207" i="1"/>
  <c r="D207" i="1" s="1" a="1"/>
  <c r="D207" i="1" s="1"/>
  <c r="EI207" i="1" l="1" a="1"/>
  <c r="EI207" i="1" s="1"/>
  <c r="FM207" i="1" a="1"/>
  <c r="FM207" i="1" s="1"/>
  <c r="EX207" i="1" a="1"/>
  <c r="EX207" i="1" s="1"/>
  <c r="DE207" i="1" a="1"/>
  <c r="DE207" i="1" s="1"/>
  <c r="DT207" i="1" a="1"/>
  <c r="DT207" i="1" s="1"/>
  <c r="CA207" i="1" a="1"/>
  <c r="CA207" i="1" s="1"/>
  <c r="CP207" i="1" a="1"/>
  <c r="CP207" i="1" s="1"/>
  <c r="AW207" i="1" a="1"/>
  <c r="AW207" i="1" s="1"/>
  <c r="BL207" i="1" a="1"/>
  <c r="BL207" i="1" s="1"/>
  <c r="S207" i="1" a="1"/>
  <c r="S207" i="1" s="1"/>
  <c r="AH207" i="1" a="1"/>
  <c r="AH207" i="1" s="1"/>
  <c r="GA206" i="1"/>
  <c r="GB206" i="1"/>
  <c r="EC13" i="1"/>
  <c r="ED13" i="1"/>
  <c r="FI207" i="1"/>
  <c r="FX207" i="1"/>
  <c r="ET207" i="1"/>
  <c r="DA207" i="1"/>
  <c r="DP207" i="1"/>
  <c r="EE207" i="1"/>
  <c r="BH207" i="1"/>
  <c r="AD207" i="1"/>
  <c r="BW207" i="1"/>
  <c r="AS207" i="1"/>
  <c r="O207" i="1"/>
  <c r="CL207" i="1"/>
  <c r="EW13" i="1"/>
  <c r="EX13" i="1" s="1" a="1"/>
  <c r="EX13" i="1" s="1"/>
  <c r="EO13" i="1"/>
  <c r="EP13" i="1" s="1" a="1"/>
  <c r="EP13" i="1" s="1"/>
  <c r="EV13" i="1"/>
  <c r="FR207" i="1"/>
  <c r="FA207" i="1"/>
  <c r="ER207" i="1"/>
  <c r="EJ207" i="1"/>
  <c r="DS207" i="1"/>
  <c r="DJ207" i="1"/>
  <c r="CS207" i="1"/>
  <c r="CJ207" i="1"/>
  <c r="CB207" i="1"/>
  <c r="BK207" i="1"/>
  <c r="BB207" i="1"/>
  <c r="AK207" i="1"/>
  <c r="AC207" i="1"/>
  <c r="U207" i="1"/>
  <c r="M207" i="1"/>
  <c r="E207" i="1"/>
  <c r="FY207" i="1"/>
  <c r="FQ207" i="1"/>
  <c r="FH207" i="1"/>
  <c r="EZ207" i="1"/>
  <c r="EQ207" i="1"/>
  <c r="DZ207" i="1"/>
  <c r="EA207" i="1" s="1" a="1"/>
  <c r="EA207" i="1" s="1"/>
  <c r="DQ207" i="1"/>
  <c r="DI207" i="1"/>
  <c r="CZ207" i="1"/>
  <c r="CR207" i="1"/>
  <c r="CI207" i="1"/>
  <c r="BR207" i="1"/>
  <c r="BS207" i="1" s="1" a="1"/>
  <c r="BS207" i="1" s="1"/>
  <c r="BI207" i="1"/>
  <c r="BA207" i="1"/>
  <c r="AR207" i="1"/>
  <c r="AJ207" i="1"/>
  <c r="AB207" i="1"/>
  <c r="T207" i="1"/>
  <c r="L207" i="1"/>
  <c r="FP207" i="1"/>
  <c r="FG207" i="1"/>
  <c r="EY207" i="1"/>
  <c r="EH207" i="1"/>
  <c r="DY207" i="1"/>
  <c r="DH207" i="1"/>
  <c r="CY207" i="1"/>
  <c r="CQ207" i="1"/>
  <c r="BZ207" i="1"/>
  <c r="BQ207" i="1"/>
  <c r="AZ207" i="1"/>
  <c r="AQ207" i="1"/>
  <c r="AI207" i="1"/>
  <c r="AA207" i="1"/>
  <c r="C207" i="1"/>
  <c r="FW207" i="1"/>
  <c r="FO207" i="1"/>
  <c r="FF207" i="1"/>
  <c r="EO207" i="1"/>
  <c r="EP207" i="1" s="1" a="1"/>
  <c r="EP207" i="1" s="1"/>
  <c r="EF207" i="1"/>
  <c r="DX207" i="1"/>
  <c r="DO207" i="1"/>
  <c r="DG207" i="1"/>
  <c r="CX207" i="1"/>
  <c r="CG207" i="1"/>
  <c r="CH207" i="1" s="1" a="1"/>
  <c r="CH207" i="1" s="1"/>
  <c r="BX207" i="1"/>
  <c r="BP207" i="1"/>
  <c r="BG207" i="1"/>
  <c r="AY207" i="1"/>
  <c r="AP207" i="1"/>
  <c r="R207" i="1"/>
  <c r="J207" i="1"/>
  <c r="K207" i="1" s="1" a="1"/>
  <c r="K207" i="1" s="1"/>
  <c r="FV207" i="1"/>
  <c r="FN207" i="1"/>
  <c r="EW207" i="1"/>
  <c r="EN207" i="1"/>
  <c r="DW207" i="1"/>
  <c r="DN207" i="1"/>
  <c r="DF207" i="1"/>
  <c r="CO207" i="1"/>
  <c r="CF207" i="1"/>
  <c r="BO207" i="1"/>
  <c r="BF207" i="1"/>
  <c r="AX207" i="1"/>
  <c r="AG207" i="1"/>
  <c r="Y207" i="1"/>
  <c r="Z207" i="1" s="1" a="1"/>
  <c r="Z207" i="1" s="1"/>
  <c r="Q207" i="1"/>
  <c r="AU207" i="1" s="1"/>
  <c r="BY207" i="1" s="1"/>
  <c r="DC207" i="1" s="1"/>
  <c r="EG207" i="1" s="1"/>
  <c r="FK207" i="1" s="1"/>
  <c r="I207" i="1"/>
  <c r="FU207" i="1"/>
  <c r="FD207" i="1"/>
  <c r="FE207" i="1" s="1" a="1"/>
  <c r="FE207" i="1" s="1"/>
  <c r="EU207" i="1"/>
  <c r="EM207" i="1"/>
  <c r="ED207" i="1"/>
  <c r="DV207" i="1"/>
  <c r="DM207" i="1"/>
  <c r="CV207" i="1"/>
  <c r="CW207" i="1" s="1" a="1"/>
  <c r="CW207" i="1" s="1"/>
  <c r="CM207" i="1"/>
  <c r="CE207" i="1"/>
  <c r="BV207" i="1"/>
  <c r="BN207" i="1"/>
  <c r="BE207" i="1"/>
  <c r="AN207" i="1"/>
  <c r="AO207" i="1" s="1" a="1"/>
  <c r="AO207" i="1" s="1"/>
  <c r="AF207" i="1"/>
  <c r="BJ207" i="1" s="1"/>
  <c r="CN207" i="1" s="1"/>
  <c r="DR207" i="1" s="1"/>
  <c r="EV207" i="1" s="1"/>
  <c r="X207" i="1"/>
  <c r="P207" i="1"/>
  <c r="H207" i="1"/>
  <c r="FL207" i="1"/>
  <c r="FC207" i="1"/>
  <c r="EL207" i="1"/>
  <c r="EC207" i="1"/>
  <c r="DU207" i="1"/>
  <c r="DD207" i="1"/>
  <c r="CU207" i="1"/>
  <c r="CD207" i="1"/>
  <c r="BU207" i="1"/>
  <c r="BM207" i="1"/>
  <c r="AV207" i="1"/>
  <c r="AM207" i="1"/>
  <c r="AE207" i="1"/>
  <c r="W207" i="1"/>
  <c r="G207" i="1"/>
  <c r="FS207" i="1"/>
  <c r="FT207" i="1" s="1" a="1"/>
  <c r="FT207" i="1" s="1"/>
  <c r="FJ207" i="1"/>
  <c r="FB207" i="1"/>
  <c r="ES207" i="1"/>
  <c r="EK207" i="1"/>
  <c r="EB207" i="1"/>
  <c r="DK207" i="1"/>
  <c r="DL207" i="1" s="1" a="1"/>
  <c r="DL207" i="1" s="1"/>
  <c r="DB207" i="1"/>
  <c r="CT207" i="1"/>
  <c r="CK207" i="1"/>
  <c r="CC207" i="1"/>
  <c r="BT207" i="1"/>
  <c r="BC207" i="1"/>
  <c r="BD207" i="1" s="1" a="1"/>
  <c r="BD207" i="1" s="1"/>
  <c r="AT207" i="1"/>
  <c r="AL207" i="1"/>
  <c r="V207" i="1"/>
  <c r="N207" i="1"/>
  <c r="F207" i="1"/>
  <c r="GD206" i="1"/>
  <c r="GC206" i="1"/>
  <c r="FZ206" i="1"/>
  <c r="B208" i="1"/>
  <c r="D208" i="1" s="1" a="1"/>
  <c r="D208" i="1" s="1"/>
  <c r="EI208" i="1" l="1" a="1"/>
  <c r="EI208" i="1" s="1"/>
  <c r="FM208" i="1" a="1"/>
  <c r="FM208" i="1" s="1"/>
  <c r="EX208" i="1" a="1"/>
  <c r="EX208" i="1" s="1"/>
  <c r="DE208" i="1" a="1"/>
  <c r="DE208" i="1" s="1"/>
  <c r="DT208" i="1" a="1"/>
  <c r="DT208" i="1" s="1"/>
  <c r="CA208" i="1" a="1"/>
  <c r="CA208" i="1" s="1"/>
  <c r="CP208" i="1" a="1"/>
  <c r="CP208" i="1" s="1"/>
  <c r="AW208" i="1" a="1"/>
  <c r="AW208" i="1" s="1"/>
  <c r="BL208" i="1" a="1"/>
  <c r="BL208" i="1" s="1"/>
  <c r="S208" i="1" a="1"/>
  <c r="S208" i="1" s="1"/>
  <c r="AH208" i="1" a="1"/>
  <c r="AH208" i="1" s="1"/>
  <c r="GA207" i="1"/>
  <c r="GB207" i="1"/>
  <c r="FI208" i="1"/>
  <c r="FX208" i="1"/>
  <c r="ET208" i="1"/>
  <c r="DP208" i="1"/>
  <c r="DA208" i="1"/>
  <c r="EE208" i="1"/>
  <c r="AD208" i="1"/>
  <c r="BW208" i="1"/>
  <c r="AS208" i="1"/>
  <c r="CL208" i="1"/>
  <c r="O208" i="1"/>
  <c r="BH208" i="1"/>
  <c r="EQ13" i="1"/>
  <c r="FP208" i="1"/>
  <c r="FG208" i="1"/>
  <c r="EY208" i="1"/>
  <c r="EH208" i="1"/>
  <c r="DY208" i="1"/>
  <c r="DH208" i="1"/>
  <c r="CY208" i="1"/>
  <c r="CQ208" i="1"/>
  <c r="BZ208" i="1"/>
  <c r="BQ208" i="1"/>
  <c r="AZ208" i="1"/>
  <c r="AQ208" i="1"/>
  <c r="AI208" i="1"/>
  <c r="AA208" i="1"/>
  <c r="C208" i="1"/>
  <c r="FW208" i="1"/>
  <c r="FO208" i="1"/>
  <c r="FF208" i="1"/>
  <c r="EO208" i="1"/>
  <c r="EP208" i="1" s="1" a="1"/>
  <c r="EP208" i="1" s="1"/>
  <c r="EF208" i="1"/>
  <c r="DX208" i="1"/>
  <c r="DO208" i="1"/>
  <c r="DG208" i="1"/>
  <c r="CX208" i="1"/>
  <c r="CG208" i="1"/>
  <c r="CH208" i="1" s="1" a="1"/>
  <c r="CH208" i="1" s="1"/>
  <c r="BX208" i="1"/>
  <c r="BP208" i="1"/>
  <c r="BG208" i="1"/>
  <c r="AY208" i="1"/>
  <c r="AP208" i="1"/>
  <c r="R208" i="1"/>
  <c r="J208" i="1"/>
  <c r="K208" i="1" s="1" a="1"/>
  <c r="K208" i="1" s="1"/>
  <c r="FV208" i="1"/>
  <c r="FN208" i="1"/>
  <c r="EW208" i="1"/>
  <c r="EN208" i="1"/>
  <c r="DW208" i="1"/>
  <c r="DN208" i="1"/>
  <c r="DF208" i="1"/>
  <c r="CO208" i="1"/>
  <c r="CF208" i="1"/>
  <c r="BO208" i="1"/>
  <c r="BF208" i="1"/>
  <c r="AX208" i="1"/>
  <c r="AG208" i="1"/>
  <c r="Y208" i="1"/>
  <c r="Z208" i="1" s="1" a="1"/>
  <c r="Z208" i="1" s="1"/>
  <c r="Q208" i="1"/>
  <c r="AU208" i="1" s="1"/>
  <c r="BY208" i="1" s="1"/>
  <c r="DC208" i="1" s="1"/>
  <c r="EG208" i="1" s="1"/>
  <c r="FK208" i="1" s="1"/>
  <c r="I208" i="1"/>
  <c r="FU208" i="1"/>
  <c r="FD208" i="1"/>
  <c r="FE208" i="1" s="1" a="1"/>
  <c r="FE208" i="1" s="1"/>
  <c r="EU208" i="1"/>
  <c r="EM208" i="1"/>
  <c r="ED208" i="1"/>
  <c r="DV208" i="1"/>
  <c r="DM208" i="1"/>
  <c r="CV208" i="1"/>
  <c r="CW208" i="1" s="1" a="1"/>
  <c r="CW208" i="1" s="1"/>
  <c r="CM208" i="1"/>
  <c r="CE208" i="1"/>
  <c r="BV208" i="1"/>
  <c r="BN208" i="1"/>
  <c r="BE208" i="1"/>
  <c r="AN208" i="1"/>
  <c r="AO208" i="1" s="1" a="1"/>
  <c r="AO208" i="1" s="1"/>
  <c r="AF208" i="1"/>
  <c r="BJ208" i="1" s="1"/>
  <c r="CN208" i="1" s="1"/>
  <c r="DR208" i="1" s="1"/>
  <c r="EV208" i="1" s="1"/>
  <c r="X208" i="1"/>
  <c r="P208" i="1"/>
  <c r="H208" i="1"/>
  <c r="FL208" i="1"/>
  <c r="FC208" i="1"/>
  <c r="EL208" i="1"/>
  <c r="EC208" i="1"/>
  <c r="DU208" i="1"/>
  <c r="DD208" i="1"/>
  <c r="CU208" i="1"/>
  <c r="CD208" i="1"/>
  <c r="BU208" i="1"/>
  <c r="BM208" i="1"/>
  <c r="AV208" i="1"/>
  <c r="AM208" i="1"/>
  <c r="AE208" i="1"/>
  <c r="W208" i="1"/>
  <c r="G208" i="1"/>
  <c r="FS208" i="1"/>
  <c r="FT208" i="1" s="1" a="1"/>
  <c r="FT208" i="1" s="1"/>
  <c r="FJ208" i="1"/>
  <c r="FB208" i="1"/>
  <c r="ES208" i="1"/>
  <c r="EK208" i="1"/>
  <c r="EB208" i="1"/>
  <c r="DK208" i="1"/>
  <c r="DL208" i="1" s="1" a="1"/>
  <c r="DL208" i="1" s="1"/>
  <c r="DB208" i="1"/>
  <c r="CT208" i="1"/>
  <c r="CK208" i="1"/>
  <c r="CC208" i="1"/>
  <c r="BT208" i="1"/>
  <c r="BC208" i="1"/>
  <c r="BD208" i="1" s="1" a="1"/>
  <c r="BD208" i="1" s="1"/>
  <c r="AT208" i="1"/>
  <c r="AL208" i="1"/>
  <c r="V208" i="1"/>
  <c r="N208" i="1"/>
  <c r="F208" i="1"/>
  <c r="FR208" i="1"/>
  <c r="FA208" i="1"/>
  <c r="ER208" i="1"/>
  <c r="EJ208" i="1"/>
  <c r="DS208" i="1"/>
  <c r="DJ208" i="1"/>
  <c r="CS208" i="1"/>
  <c r="CJ208" i="1"/>
  <c r="CB208" i="1"/>
  <c r="BK208" i="1"/>
  <c r="BB208" i="1"/>
  <c r="AK208" i="1"/>
  <c r="AC208" i="1"/>
  <c r="U208" i="1"/>
  <c r="M208" i="1"/>
  <c r="E208" i="1"/>
  <c r="FY208" i="1"/>
  <c r="FQ208" i="1"/>
  <c r="FH208" i="1"/>
  <c r="EZ208" i="1"/>
  <c r="EQ208" i="1"/>
  <c r="DZ208" i="1"/>
  <c r="EA208" i="1" s="1" a="1"/>
  <c r="EA208" i="1" s="1"/>
  <c r="DQ208" i="1"/>
  <c r="DI208" i="1"/>
  <c r="CZ208" i="1"/>
  <c r="CR208" i="1"/>
  <c r="CI208" i="1"/>
  <c r="BR208" i="1"/>
  <c r="BS208" i="1" s="1" a="1"/>
  <c r="BS208" i="1" s="1"/>
  <c r="BI208" i="1"/>
  <c r="BA208" i="1"/>
  <c r="AR208" i="1"/>
  <c r="AJ208" i="1"/>
  <c r="AB208" i="1"/>
  <c r="T208" i="1"/>
  <c r="L208" i="1"/>
  <c r="GC207" i="1"/>
  <c r="FZ207" i="1"/>
  <c r="GD207" i="1"/>
  <c r="EY13" i="1"/>
  <c r="B209" i="1"/>
  <c r="D209" i="1" s="1" a="1"/>
  <c r="D209" i="1" s="1"/>
  <c r="EI209" i="1" l="1" a="1"/>
  <c r="EI209" i="1" s="1"/>
  <c r="FM209" i="1" a="1"/>
  <c r="FM209" i="1" s="1"/>
  <c r="EX209" i="1" a="1"/>
  <c r="EX209" i="1" s="1"/>
  <c r="DE209" i="1" a="1"/>
  <c r="DE209" i="1" s="1"/>
  <c r="DT209" i="1" a="1"/>
  <c r="DT209" i="1" s="1"/>
  <c r="CA209" i="1" a="1"/>
  <c r="CA209" i="1" s="1"/>
  <c r="CP209" i="1" a="1"/>
  <c r="CP209" i="1" s="1"/>
  <c r="AW209" i="1" a="1"/>
  <c r="AW209" i="1" s="1"/>
  <c r="BL209" i="1" a="1"/>
  <c r="BL209" i="1" s="1"/>
  <c r="S209" i="1" a="1"/>
  <c r="S209" i="1" s="1"/>
  <c r="AH209" i="1" a="1"/>
  <c r="AH209" i="1" s="1"/>
  <c r="GA208" i="1"/>
  <c r="GB208" i="1"/>
  <c r="ES13" i="1"/>
  <c r="ER13" i="1"/>
  <c r="FX209" i="1"/>
  <c r="ET209" i="1"/>
  <c r="DP209" i="1"/>
  <c r="EE209" i="1"/>
  <c r="DA209" i="1"/>
  <c r="AD209" i="1"/>
  <c r="BW209" i="1"/>
  <c r="AS209" i="1"/>
  <c r="CL209" i="1"/>
  <c r="FI209" i="1"/>
  <c r="O209" i="1"/>
  <c r="BH209" i="1"/>
  <c r="FZ208" i="1"/>
  <c r="GD208" i="1"/>
  <c r="GC208" i="1"/>
  <c r="FV209" i="1"/>
  <c r="FN209" i="1"/>
  <c r="EW209" i="1"/>
  <c r="EN209" i="1"/>
  <c r="DW209" i="1"/>
  <c r="DN209" i="1"/>
  <c r="DF209" i="1"/>
  <c r="CO209" i="1"/>
  <c r="CF209" i="1"/>
  <c r="BO209" i="1"/>
  <c r="BF209" i="1"/>
  <c r="AX209" i="1"/>
  <c r="AG209" i="1"/>
  <c r="Y209" i="1"/>
  <c r="Z209" i="1" s="1" a="1"/>
  <c r="Z209" i="1" s="1"/>
  <c r="Q209" i="1"/>
  <c r="AU209" i="1" s="1"/>
  <c r="BY209" i="1" s="1"/>
  <c r="DC209" i="1" s="1"/>
  <c r="EG209" i="1" s="1"/>
  <c r="FK209" i="1" s="1"/>
  <c r="I209" i="1"/>
  <c r="FU209" i="1"/>
  <c r="FD209" i="1"/>
  <c r="FE209" i="1" s="1" a="1"/>
  <c r="FE209" i="1" s="1"/>
  <c r="EU209" i="1"/>
  <c r="EM209" i="1"/>
  <c r="ED209" i="1"/>
  <c r="DV209" i="1"/>
  <c r="DM209" i="1"/>
  <c r="CV209" i="1"/>
  <c r="CW209" i="1" s="1" a="1"/>
  <c r="CW209" i="1" s="1"/>
  <c r="CM209" i="1"/>
  <c r="CE209" i="1"/>
  <c r="BV209" i="1"/>
  <c r="BN209" i="1"/>
  <c r="BE209" i="1"/>
  <c r="AN209" i="1"/>
  <c r="AO209" i="1" s="1" a="1"/>
  <c r="AO209" i="1" s="1"/>
  <c r="AF209" i="1"/>
  <c r="BJ209" i="1" s="1"/>
  <c r="CN209" i="1" s="1"/>
  <c r="DR209" i="1" s="1"/>
  <c r="EV209" i="1" s="1"/>
  <c r="X209" i="1"/>
  <c r="P209" i="1"/>
  <c r="H209" i="1"/>
  <c r="FL209" i="1"/>
  <c r="FC209" i="1"/>
  <c r="EL209" i="1"/>
  <c r="EC209" i="1"/>
  <c r="DU209" i="1"/>
  <c r="DD209" i="1"/>
  <c r="CU209" i="1"/>
  <c r="CD209" i="1"/>
  <c r="BU209" i="1"/>
  <c r="BM209" i="1"/>
  <c r="AV209" i="1"/>
  <c r="AM209" i="1"/>
  <c r="AE209" i="1"/>
  <c r="W209" i="1"/>
  <c r="G209" i="1"/>
  <c r="FS209" i="1"/>
  <c r="FT209" i="1" s="1" a="1"/>
  <c r="FT209" i="1" s="1"/>
  <c r="FJ209" i="1"/>
  <c r="FB209" i="1"/>
  <c r="ES209" i="1"/>
  <c r="EK209" i="1"/>
  <c r="EB209" i="1"/>
  <c r="DK209" i="1"/>
  <c r="DL209" i="1" s="1" a="1"/>
  <c r="DL209" i="1" s="1"/>
  <c r="DB209" i="1"/>
  <c r="CT209" i="1"/>
  <c r="CK209" i="1"/>
  <c r="CC209" i="1"/>
  <c r="BT209" i="1"/>
  <c r="BC209" i="1"/>
  <c r="BD209" i="1" s="1" a="1"/>
  <c r="BD209" i="1" s="1"/>
  <c r="AT209" i="1"/>
  <c r="AL209" i="1"/>
  <c r="V209" i="1"/>
  <c r="N209" i="1"/>
  <c r="F209" i="1"/>
  <c r="FR209" i="1"/>
  <c r="FA209" i="1"/>
  <c r="ER209" i="1"/>
  <c r="EJ209" i="1"/>
  <c r="DS209" i="1"/>
  <c r="DJ209" i="1"/>
  <c r="CS209" i="1"/>
  <c r="CJ209" i="1"/>
  <c r="CB209" i="1"/>
  <c r="BK209" i="1"/>
  <c r="BB209" i="1"/>
  <c r="AK209" i="1"/>
  <c r="AC209" i="1"/>
  <c r="U209" i="1"/>
  <c r="M209" i="1"/>
  <c r="E209" i="1"/>
  <c r="FY209" i="1"/>
  <c r="FQ209" i="1"/>
  <c r="FH209" i="1"/>
  <c r="EZ209" i="1"/>
  <c r="EQ209" i="1"/>
  <c r="DZ209" i="1"/>
  <c r="EA209" i="1" s="1" a="1"/>
  <c r="EA209" i="1" s="1"/>
  <c r="DQ209" i="1"/>
  <c r="DI209" i="1"/>
  <c r="CZ209" i="1"/>
  <c r="CR209" i="1"/>
  <c r="CI209" i="1"/>
  <c r="BR209" i="1"/>
  <c r="BS209" i="1" s="1" a="1"/>
  <c r="BS209" i="1" s="1"/>
  <c r="BI209" i="1"/>
  <c r="BA209" i="1"/>
  <c r="AR209" i="1"/>
  <c r="AJ209" i="1"/>
  <c r="AB209" i="1"/>
  <c r="T209" i="1"/>
  <c r="L209" i="1"/>
  <c r="FP209" i="1"/>
  <c r="FG209" i="1"/>
  <c r="EY209" i="1"/>
  <c r="EH209" i="1"/>
  <c r="DY209" i="1"/>
  <c r="DH209" i="1"/>
  <c r="CY209" i="1"/>
  <c r="CQ209" i="1"/>
  <c r="BZ209" i="1"/>
  <c r="BQ209" i="1"/>
  <c r="AZ209" i="1"/>
  <c r="AQ209" i="1"/>
  <c r="AI209" i="1"/>
  <c r="AA209" i="1"/>
  <c r="C209" i="1"/>
  <c r="FW209" i="1"/>
  <c r="FO209" i="1"/>
  <c r="FF209" i="1"/>
  <c r="EO209" i="1"/>
  <c r="EP209" i="1" s="1" a="1"/>
  <c r="EP209" i="1" s="1"/>
  <c r="EF209" i="1"/>
  <c r="DX209" i="1"/>
  <c r="DO209" i="1"/>
  <c r="DG209" i="1"/>
  <c r="CX209" i="1"/>
  <c r="CG209" i="1"/>
  <c r="CH209" i="1" s="1" a="1"/>
  <c r="CH209" i="1" s="1"/>
  <c r="BX209" i="1"/>
  <c r="BP209" i="1"/>
  <c r="BG209" i="1"/>
  <c r="AY209" i="1"/>
  <c r="AP209" i="1"/>
  <c r="R209" i="1"/>
  <c r="J209" i="1"/>
  <c r="K209" i="1" s="1" a="1"/>
  <c r="K209" i="1" s="1"/>
  <c r="EZ13" i="1"/>
  <c r="FI13" i="1" s="1"/>
  <c r="B210" i="1"/>
  <c r="D210" i="1" s="1" a="1"/>
  <c r="D210" i="1" s="1"/>
  <c r="EI210" i="1" l="1" a="1"/>
  <c r="EI210" i="1" s="1"/>
  <c r="FM210" i="1" a="1"/>
  <c r="FM210" i="1" s="1"/>
  <c r="EX210" i="1" a="1"/>
  <c r="EX210" i="1" s="1"/>
  <c r="DE210" i="1" a="1"/>
  <c r="DE210" i="1" s="1"/>
  <c r="DT210" i="1" a="1"/>
  <c r="DT210" i="1" s="1"/>
  <c r="CA210" i="1" a="1"/>
  <c r="CA210" i="1" s="1"/>
  <c r="CP210" i="1" a="1"/>
  <c r="CP210" i="1" s="1"/>
  <c r="AW210" i="1" a="1"/>
  <c r="AW210" i="1" s="1"/>
  <c r="BL210" i="1" a="1"/>
  <c r="BL210" i="1" s="1"/>
  <c r="S210" i="1" a="1"/>
  <c r="S210" i="1" s="1"/>
  <c r="AH210" i="1" a="1"/>
  <c r="AH210" i="1" s="1"/>
  <c r="GA209" i="1"/>
  <c r="GB209" i="1"/>
  <c r="FX210" i="1"/>
  <c r="ET210" i="1"/>
  <c r="FI210" i="1"/>
  <c r="DP210" i="1"/>
  <c r="EE210" i="1"/>
  <c r="BW210" i="1"/>
  <c r="AS210" i="1"/>
  <c r="CL210" i="1"/>
  <c r="O210" i="1"/>
  <c r="DA210" i="1"/>
  <c r="BH210" i="1"/>
  <c r="AD210" i="1"/>
  <c r="FD13" i="1"/>
  <c r="FE13" i="1" s="1" a="1"/>
  <c r="FE13" i="1" s="1"/>
  <c r="FL13" i="1"/>
  <c r="FM13" i="1" s="1" a="1"/>
  <c r="FM13" i="1" s="1"/>
  <c r="FK13" i="1"/>
  <c r="GD209" i="1"/>
  <c r="GC209" i="1"/>
  <c r="FZ209" i="1"/>
  <c r="FL210" i="1"/>
  <c r="FC210" i="1"/>
  <c r="EL210" i="1"/>
  <c r="EC210" i="1"/>
  <c r="DU210" i="1"/>
  <c r="DD210" i="1"/>
  <c r="CU210" i="1"/>
  <c r="CD210" i="1"/>
  <c r="BU210" i="1"/>
  <c r="BM210" i="1"/>
  <c r="AV210" i="1"/>
  <c r="AM210" i="1"/>
  <c r="AE210" i="1"/>
  <c r="W210" i="1"/>
  <c r="G210" i="1"/>
  <c r="FS210" i="1"/>
  <c r="FT210" i="1" s="1" a="1"/>
  <c r="FT210" i="1" s="1"/>
  <c r="FJ210" i="1"/>
  <c r="FB210" i="1"/>
  <c r="ES210" i="1"/>
  <c r="EK210" i="1"/>
  <c r="EB210" i="1"/>
  <c r="DK210" i="1"/>
  <c r="DL210" i="1" s="1" a="1"/>
  <c r="DL210" i="1" s="1"/>
  <c r="DB210" i="1"/>
  <c r="CT210" i="1"/>
  <c r="CK210" i="1"/>
  <c r="CC210" i="1"/>
  <c r="BT210" i="1"/>
  <c r="BC210" i="1"/>
  <c r="BD210" i="1" s="1" a="1"/>
  <c r="BD210" i="1" s="1"/>
  <c r="AT210" i="1"/>
  <c r="AL210" i="1"/>
  <c r="V210" i="1"/>
  <c r="N210" i="1"/>
  <c r="F210" i="1"/>
  <c r="FR210" i="1"/>
  <c r="FA210" i="1"/>
  <c r="ER210" i="1"/>
  <c r="EJ210" i="1"/>
  <c r="DS210" i="1"/>
  <c r="DJ210" i="1"/>
  <c r="CS210" i="1"/>
  <c r="CJ210" i="1"/>
  <c r="CB210" i="1"/>
  <c r="BK210" i="1"/>
  <c r="BB210" i="1"/>
  <c r="AK210" i="1"/>
  <c r="AC210" i="1"/>
  <c r="U210" i="1"/>
  <c r="M210" i="1"/>
  <c r="E210" i="1"/>
  <c r="FY210" i="1"/>
  <c r="FQ210" i="1"/>
  <c r="FH210" i="1"/>
  <c r="EZ210" i="1"/>
  <c r="EQ210" i="1"/>
  <c r="DZ210" i="1"/>
  <c r="EA210" i="1" s="1" a="1"/>
  <c r="EA210" i="1" s="1"/>
  <c r="DQ210" i="1"/>
  <c r="DI210" i="1"/>
  <c r="CZ210" i="1"/>
  <c r="CR210" i="1"/>
  <c r="CI210" i="1"/>
  <c r="BR210" i="1"/>
  <c r="BS210" i="1" s="1" a="1"/>
  <c r="BS210" i="1" s="1"/>
  <c r="BI210" i="1"/>
  <c r="BA210" i="1"/>
  <c r="AR210" i="1"/>
  <c r="AJ210" i="1"/>
  <c r="AB210" i="1"/>
  <c r="T210" i="1"/>
  <c r="L210" i="1"/>
  <c r="FP210" i="1"/>
  <c r="FG210" i="1"/>
  <c r="EY210" i="1"/>
  <c r="EH210" i="1"/>
  <c r="DY210" i="1"/>
  <c r="DH210" i="1"/>
  <c r="CY210" i="1"/>
  <c r="CQ210" i="1"/>
  <c r="BZ210" i="1"/>
  <c r="BQ210" i="1"/>
  <c r="AZ210" i="1"/>
  <c r="AQ210" i="1"/>
  <c r="AI210" i="1"/>
  <c r="AA210" i="1"/>
  <c r="C210" i="1"/>
  <c r="FW210" i="1"/>
  <c r="FO210" i="1"/>
  <c r="FF210" i="1"/>
  <c r="EO210" i="1"/>
  <c r="EP210" i="1" s="1" a="1"/>
  <c r="EP210" i="1" s="1"/>
  <c r="EF210" i="1"/>
  <c r="DX210" i="1"/>
  <c r="DO210" i="1"/>
  <c r="DG210" i="1"/>
  <c r="CX210" i="1"/>
  <c r="CG210" i="1"/>
  <c r="CH210" i="1" s="1" a="1"/>
  <c r="CH210" i="1" s="1"/>
  <c r="BX210" i="1"/>
  <c r="BP210" i="1"/>
  <c r="BG210" i="1"/>
  <c r="AY210" i="1"/>
  <c r="AP210" i="1"/>
  <c r="R210" i="1"/>
  <c r="J210" i="1"/>
  <c r="K210" i="1" s="1" a="1"/>
  <c r="K210" i="1" s="1"/>
  <c r="FV210" i="1"/>
  <c r="FN210" i="1"/>
  <c r="EW210" i="1"/>
  <c r="EN210" i="1"/>
  <c r="DW210" i="1"/>
  <c r="DN210" i="1"/>
  <c r="DF210" i="1"/>
  <c r="CO210" i="1"/>
  <c r="CF210" i="1"/>
  <c r="BO210" i="1"/>
  <c r="BF210" i="1"/>
  <c r="AX210" i="1"/>
  <c r="AG210" i="1"/>
  <c r="Y210" i="1"/>
  <c r="Z210" i="1" s="1" a="1"/>
  <c r="Z210" i="1" s="1"/>
  <c r="Q210" i="1"/>
  <c r="AU210" i="1" s="1"/>
  <c r="BY210" i="1" s="1"/>
  <c r="DC210" i="1" s="1"/>
  <c r="EG210" i="1" s="1"/>
  <c r="FK210" i="1" s="1"/>
  <c r="I210" i="1"/>
  <c r="FU210" i="1"/>
  <c r="FD210" i="1"/>
  <c r="FE210" i="1" s="1" a="1"/>
  <c r="FE210" i="1" s="1"/>
  <c r="EU210" i="1"/>
  <c r="EM210" i="1"/>
  <c r="ED210" i="1"/>
  <c r="DV210" i="1"/>
  <c r="DM210" i="1"/>
  <c r="CV210" i="1"/>
  <c r="CW210" i="1" s="1" a="1"/>
  <c r="CW210" i="1" s="1"/>
  <c r="CM210" i="1"/>
  <c r="CE210" i="1"/>
  <c r="BV210" i="1"/>
  <c r="BN210" i="1"/>
  <c r="BE210" i="1"/>
  <c r="AN210" i="1"/>
  <c r="AO210" i="1" s="1" a="1"/>
  <c r="AO210" i="1" s="1"/>
  <c r="AF210" i="1"/>
  <c r="BJ210" i="1" s="1"/>
  <c r="CN210" i="1" s="1"/>
  <c r="DR210" i="1" s="1"/>
  <c r="EV210" i="1" s="1"/>
  <c r="X210" i="1"/>
  <c r="P210" i="1"/>
  <c r="H210" i="1"/>
  <c r="B211" i="1"/>
  <c r="D211" i="1" s="1" a="1"/>
  <c r="D211" i="1" s="1"/>
  <c r="EI211" i="1" l="1" a="1"/>
  <c r="EI211" i="1" s="1"/>
  <c r="FM211" i="1" a="1"/>
  <c r="FM211" i="1" s="1"/>
  <c r="EX211" i="1" a="1"/>
  <c r="EX211" i="1" s="1"/>
  <c r="DE211" i="1" a="1"/>
  <c r="DE211" i="1" s="1"/>
  <c r="DT211" i="1" a="1"/>
  <c r="DT211" i="1" s="1"/>
  <c r="CA211" i="1" a="1"/>
  <c r="CA211" i="1" s="1"/>
  <c r="CP211" i="1" a="1"/>
  <c r="CP211" i="1" s="1"/>
  <c r="AW211" i="1" a="1"/>
  <c r="AW211" i="1" s="1"/>
  <c r="BL211" i="1" a="1"/>
  <c r="BL211" i="1" s="1"/>
  <c r="S211" i="1" a="1"/>
  <c r="S211" i="1" s="1"/>
  <c r="AH211" i="1" a="1"/>
  <c r="AH211" i="1" s="1"/>
  <c r="GA210" i="1"/>
  <c r="GB210" i="1"/>
  <c r="FX211" i="1"/>
  <c r="ET211" i="1"/>
  <c r="FI211" i="1"/>
  <c r="EE211" i="1"/>
  <c r="DA211" i="1"/>
  <c r="DP211" i="1"/>
  <c r="AS211" i="1"/>
  <c r="CL211" i="1"/>
  <c r="O211" i="1"/>
  <c r="BH211" i="1"/>
  <c r="AD211" i="1"/>
  <c r="BW211" i="1"/>
  <c r="FF13" i="1"/>
  <c r="GD210" i="1"/>
  <c r="GC210" i="1"/>
  <c r="FZ210" i="1"/>
  <c r="FR211" i="1"/>
  <c r="FA211" i="1"/>
  <c r="ER211" i="1"/>
  <c r="EJ211" i="1"/>
  <c r="DS211" i="1"/>
  <c r="DJ211" i="1"/>
  <c r="CS211" i="1"/>
  <c r="CJ211" i="1"/>
  <c r="CB211" i="1"/>
  <c r="BK211" i="1"/>
  <c r="BB211" i="1"/>
  <c r="AK211" i="1"/>
  <c r="AC211" i="1"/>
  <c r="U211" i="1"/>
  <c r="M211" i="1"/>
  <c r="E211" i="1"/>
  <c r="FY211" i="1"/>
  <c r="FQ211" i="1"/>
  <c r="FH211" i="1"/>
  <c r="EZ211" i="1"/>
  <c r="EQ211" i="1"/>
  <c r="DZ211" i="1"/>
  <c r="EA211" i="1" s="1" a="1"/>
  <c r="EA211" i="1" s="1"/>
  <c r="DQ211" i="1"/>
  <c r="DI211" i="1"/>
  <c r="CZ211" i="1"/>
  <c r="CR211" i="1"/>
  <c r="CI211" i="1"/>
  <c r="BR211" i="1"/>
  <c r="BS211" i="1" s="1" a="1"/>
  <c r="BS211" i="1" s="1"/>
  <c r="BI211" i="1"/>
  <c r="BA211" i="1"/>
  <c r="AR211" i="1"/>
  <c r="AJ211" i="1"/>
  <c r="AB211" i="1"/>
  <c r="T211" i="1"/>
  <c r="L211" i="1"/>
  <c r="FP211" i="1"/>
  <c r="FG211" i="1"/>
  <c r="EY211" i="1"/>
  <c r="EH211" i="1"/>
  <c r="DY211" i="1"/>
  <c r="DH211" i="1"/>
  <c r="CY211" i="1"/>
  <c r="CQ211" i="1"/>
  <c r="BZ211" i="1"/>
  <c r="BQ211" i="1"/>
  <c r="AZ211" i="1"/>
  <c r="AQ211" i="1"/>
  <c r="AI211" i="1"/>
  <c r="AA211" i="1"/>
  <c r="C211" i="1"/>
  <c r="FW211" i="1"/>
  <c r="FO211" i="1"/>
  <c r="FF211" i="1"/>
  <c r="EO211" i="1"/>
  <c r="EP211" i="1" s="1" a="1"/>
  <c r="EP211" i="1" s="1"/>
  <c r="EF211" i="1"/>
  <c r="DX211" i="1"/>
  <c r="DO211" i="1"/>
  <c r="DG211" i="1"/>
  <c r="CX211" i="1"/>
  <c r="CG211" i="1"/>
  <c r="CH211" i="1" s="1" a="1"/>
  <c r="CH211" i="1" s="1"/>
  <c r="BX211" i="1"/>
  <c r="BP211" i="1"/>
  <c r="BG211" i="1"/>
  <c r="AY211" i="1"/>
  <c r="AP211" i="1"/>
  <c r="R211" i="1"/>
  <c r="J211" i="1"/>
  <c r="K211" i="1" s="1" a="1"/>
  <c r="K211" i="1" s="1"/>
  <c r="FV211" i="1"/>
  <c r="FN211" i="1"/>
  <c r="EW211" i="1"/>
  <c r="EN211" i="1"/>
  <c r="DW211" i="1"/>
  <c r="DN211" i="1"/>
  <c r="DF211" i="1"/>
  <c r="CO211" i="1"/>
  <c r="CF211" i="1"/>
  <c r="BO211" i="1"/>
  <c r="BF211" i="1"/>
  <c r="AX211" i="1"/>
  <c r="AG211" i="1"/>
  <c r="Y211" i="1"/>
  <c r="Z211" i="1" s="1" a="1"/>
  <c r="Z211" i="1" s="1"/>
  <c r="Q211" i="1"/>
  <c r="AU211" i="1" s="1"/>
  <c r="BY211" i="1" s="1"/>
  <c r="DC211" i="1" s="1"/>
  <c r="EG211" i="1" s="1"/>
  <c r="FK211" i="1" s="1"/>
  <c r="I211" i="1"/>
  <c r="FU211" i="1"/>
  <c r="FD211" i="1"/>
  <c r="FE211" i="1" s="1" a="1"/>
  <c r="FE211" i="1" s="1"/>
  <c r="EU211" i="1"/>
  <c r="EM211" i="1"/>
  <c r="ED211" i="1"/>
  <c r="DV211" i="1"/>
  <c r="DM211" i="1"/>
  <c r="CV211" i="1"/>
  <c r="CW211" i="1" s="1" a="1"/>
  <c r="CW211" i="1" s="1"/>
  <c r="CM211" i="1"/>
  <c r="CE211" i="1"/>
  <c r="BV211" i="1"/>
  <c r="BN211" i="1"/>
  <c r="BE211" i="1"/>
  <c r="AN211" i="1"/>
  <c r="AO211" i="1" s="1" a="1"/>
  <c r="AO211" i="1" s="1"/>
  <c r="AF211" i="1"/>
  <c r="BJ211" i="1" s="1"/>
  <c r="CN211" i="1" s="1"/>
  <c r="DR211" i="1" s="1"/>
  <c r="EV211" i="1" s="1"/>
  <c r="X211" i="1"/>
  <c r="P211" i="1"/>
  <c r="H211" i="1"/>
  <c r="FL211" i="1"/>
  <c r="FC211" i="1"/>
  <c r="EL211" i="1"/>
  <c r="EC211" i="1"/>
  <c r="DU211" i="1"/>
  <c r="DD211" i="1"/>
  <c r="CU211" i="1"/>
  <c r="CD211" i="1"/>
  <c r="BU211" i="1"/>
  <c r="BM211" i="1"/>
  <c r="AV211" i="1"/>
  <c r="AM211" i="1"/>
  <c r="AE211" i="1"/>
  <c r="W211" i="1"/>
  <c r="G211" i="1"/>
  <c r="FS211" i="1"/>
  <c r="FT211" i="1" s="1" a="1"/>
  <c r="FT211" i="1" s="1"/>
  <c r="FJ211" i="1"/>
  <c r="FB211" i="1"/>
  <c r="ES211" i="1"/>
  <c r="EK211" i="1"/>
  <c r="EB211" i="1"/>
  <c r="DK211" i="1"/>
  <c r="DL211" i="1" s="1" a="1"/>
  <c r="DL211" i="1" s="1"/>
  <c r="DB211" i="1"/>
  <c r="CT211" i="1"/>
  <c r="CK211" i="1"/>
  <c r="CC211" i="1"/>
  <c r="BT211" i="1"/>
  <c r="BC211" i="1"/>
  <c r="BD211" i="1" s="1" a="1"/>
  <c r="BD211" i="1" s="1"/>
  <c r="AT211" i="1"/>
  <c r="AL211" i="1"/>
  <c r="V211" i="1"/>
  <c r="N211" i="1"/>
  <c r="F211" i="1"/>
  <c r="FN13" i="1"/>
  <c r="FO13" i="1" s="1"/>
  <c r="FX13" i="1" s="1"/>
  <c r="B212" i="1"/>
  <c r="D212" i="1" s="1" a="1"/>
  <c r="D212" i="1" s="1"/>
  <c r="EI212" i="1" l="1" a="1"/>
  <c r="EI212" i="1" s="1"/>
  <c r="FM212" i="1" a="1"/>
  <c r="FM212" i="1" s="1"/>
  <c r="EX212" i="1" a="1"/>
  <c r="EX212" i="1" s="1"/>
  <c r="DE212" i="1" a="1"/>
  <c r="DE212" i="1" s="1"/>
  <c r="DT212" i="1" a="1"/>
  <c r="DT212" i="1" s="1"/>
  <c r="CA212" i="1" a="1"/>
  <c r="CA212" i="1" s="1"/>
  <c r="CP212" i="1" a="1"/>
  <c r="CP212" i="1" s="1"/>
  <c r="AW212" i="1" a="1"/>
  <c r="AW212" i="1" s="1"/>
  <c r="BL212" i="1" a="1"/>
  <c r="BL212" i="1" s="1"/>
  <c r="S212" i="1" a="1"/>
  <c r="S212" i="1" s="1"/>
  <c r="AH212" i="1" a="1"/>
  <c r="AH212" i="1" s="1"/>
  <c r="GA211" i="1"/>
  <c r="GB211" i="1"/>
  <c r="FH13" i="1"/>
  <c r="FG13" i="1"/>
  <c r="ET212" i="1"/>
  <c r="FI212" i="1"/>
  <c r="EE212" i="1"/>
  <c r="DA212" i="1"/>
  <c r="FX212" i="1"/>
  <c r="DP212" i="1"/>
  <c r="AS212" i="1"/>
  <c r="CL212" i="1"/>
  <c r="O212" i="1"/>
  <c r="BH212" i="1"/>
  <c r="AD212" i="1"/>
  <c r="BW212" i="1"/>
  <c r="FS13" i="1"/>
  <c r="FT13" i="1" s="1" a="1"/>
  <c r="FT13" i="1" s="1"/>
  <c r="C14" i="1"/>
  <c r="D14" i="1" s="1" a="1"/>
  <c r="D14" i="1" s="1"/>
  <c r="FZ13" i="1"/>
  <c r="GB13" i="1" s="1"/>
  <c r="GD13" i="1"/>
  <c r="FP212" i="1"/>
  <c r="FG212" i="1"/>
  <c r="EY212" i="1"/>
  <c r="EH212" i="1"/>
  <c r="DY212" i="1"/>
  <c r="DH212" i="1"/>
  <c r="CY212" i="1"/>
  <c r="CQ212" i="1"/>
  <c r="BZ212" i="1"/>
  <c r="BQ212" i="1"/>
  <c r="AZ212" i="1"/>
  <c r="AQ212" i="1"/>
  <c r="AI212" i="1"/>
  <c r="AA212" i="1"/>
  <c r="C212" i="1"/>
  <c r="FW212" i="1"/>
  <c r="FO212" i="1"/>
  <c r="FF212" i="1"/>
  <c r="EO212" i="1"/>
  <c r="EP212" i="1" s="1" a="1"/>
  <c r="EP212" i="1" s="1"/>
  <c r="EF212" i="1"/>
  <c r="DX212" i="1"/>
  <c r="DO212" i="1"/>
  <c r="DG212" i="1"/>
  <c r="CX212" i="1"/>
  <c r="CG212" i="1"/>
  <c r="CH212" i="1" s="1" a="1"/>
  <c r="CH212" i="1" s="1"/>
  <c r="BX212" i="1"/>
  <c r="BP212" i="1"/>
  <c r="BG212" i="1"/>
  <c r="AY212" i="1"/>
  <c r="AP212" i="1"/>
  <c r="R212" i="1"/>
  <c r="J212" i="1"/>
  <c r="K212" i="1" s="1" a="1"/>
  <c r="K212" i="1" s="1"/>
  <c r="FV212" i="1"/>
  <c r="FN212" i="1"/>
  <c r="EW212" i="1"/>
  <c r="EN212" i="1"/>
  <c r="DW212" i="1"/>
  <c r="DN212" i="1"/>
  <c r="DF212" i="1"/>
  <c r="CO212" i="1"/>
  <c r="CF212" i="1"/>
  <c r="BO212" i="1"/>
  <c r="BF212" i="1"/>
  <c r="AX212" i="1"/>
  <c r="AG212" i="1"/>
  <c r="Y212" i="1"/>
  <c r="Z212" i="1" s="1" a="1"/>
  <c r="Z212" i="1" s="1"/>
  <c r="Q212" i="1"/>
  <c r="AU212" i="1" s="1"/>
  <c r="BY212" i="1" s="1"/>
  <c r="DC212" i="1" s="1"/>
  <c r="EG212" i="1" s="1"/>
  <c r="FK212" i="1" s="1"/>
  <c r="I212" i="1"/>
  <c r="FU212" i="1"/>
  <c r="FD212" i="1"/>
  <c r="FE212" i="1" s="1" a="1"/>
  <c r="FE212" i="1" s="1"/>
  <c r="EU212" i="1"/>
  <c r="EM212" i="1"/>
  <c r="ED212" i="1"/>
  <c r="DV212" i="1"/>
  <c r="DM212" i="1"/>
  <c r="CV212" i="1"/>
  <c r="CW212" i="1" s="1" a="1"/>
  <c r="CW212" i="1" s="1"/>
  <c r="CM212" i="1"/>
  <c r="CE212" i="1"/>
  <c r="BV212" i="1"/>
  <c r="BN212" i="1"/>
  <c r="BE212" i="1"/>
  <c r="AN212" i="1"/>
  <c r="AO212" i="1" s="1" a="1"/>
  <c r="AO212" i="1" s="1"/>
  <c r="AF212" i="1"/>
  <c r="BJ212" i="1" s="1"/>
  <c r="CN212" i="1" s="1"/>
  <c r="DR212" i="1" s="1"/>
  <c r="EV212" i="1" s="1"/>
  <c r="X212" i="1"/>
  <c r="P212" i="1"/>
  <c r="H212" i="1"/>
  <c r="FL212" i="1"/>
  <c r="FC212" i="1"/>
  <c r="EL212" i="1"/>
  <c r="EC212" i="1"/>
  <c r="DU212" i="1"/>
  <c r="DD212" i="1"/>
  <c r="CU212" i="1"/>
  <c r="CD212" i="1"/>
  <c r="BU212" i="1"/>
  <c r="BM212" i="1"/>
  <c r="AV212" i="1"/>
  <c r="AM212" i="1"/>
  <c r="AE212" i="1"/>
  <c r="W212" i="1"/>
  <c r="G212" i="1"/>
  <c r="FS212" i="1"/>
  <c r="FT212" i="1" s="1" a="1"/>
  <c r="FT212" i="1" s="1"/>
  <c r="FJ212" i="1"/>
  <c r="FB212" i="1"/>
  <c r="ES212" i="1"/>
  <c r="EK212" i="1"/>
  <c r="EB212" i="1"/>
  <c r="DK212" i="1"/>
  <c r="DL212" i="1" s="1" a="1"/>
  <c r="DL212" i="1" s="1"/>
  <c r="DB212" i="1"/>
  <c r="CT212" i="1"/>
  <c r="CK212" i="1"/>
  <c r="CC212" i="1"/>
  <c r="BT212" i="1"/>
  <c r="BC212" i="1"/>
  <c r="BD212" i="1" s="1" a="1"/>
  <c r="BD212" i="1" s="1"/>
  <c r="AT212" i="1"/>
  <c r="AL212" i="1"/>
  <c r="V212" i="1"/>
  <c r="N212" i="1"/>
  <c r="F212" i="1"/>
  <c r="FR212" i="1"/>
  <c r="FA212" i="1"/>
  <c r="ER212" i="1"/>
  <c r="EJ212" i="1"/>
  <c r="DS212" i="1"/>
  <c r="DJ212" i="1"/>
  <c r="CS212" i="1"/>
  <c r="CJ212" i="1"/>
  <c r="CB212" i="1"/>
  <c r="BK212" i="1"/>
  <c r="BB212" i="1"/>
  <c r="AK212" i="1"/>
  <c r="AC212" i="1"/>
  <c r="U212" i="1"/>
  <c r="M212" i="1"/>
  <c r="E212" i="1"/>
  <c r="FY212" i="1"/>
  <c r="FQ212" i="1"/>
  <c r="FH212" i="1"/>
  <c r="EZ212" i="1"/>
  <c r="EQ212" i="1"/>
  <c r="DZ212" i="1"/>
  <c r="EA212" i="1" s="1" a="1"/>
  <c r="EA212" i="1" s="1"/>
  <c r="DQ212" i="1"/>
  <c r="DI212" i="1"/>
  <c r="CZ212" i="1"/>
  <c r="CR212" i="1"/>
  <c r="CI212" i="1"/>
  <c r="BR212" i="1"/>
  <c r="BS212" i="1" s="1" a="1"/>
  <c r="BS212" i="1" s="1"/>
  <c r="BI212" i="1"/>
  <c r="BA212" i="1"/>
  <c r="AR212" i="1"/>
  <c r="AJ212" i="1"/>
  <c r="AB212" i="1"/>
  <c r="T212" i="1"/>
  <c r="L212" i="1"/>
  <c r="GD211" i="1"/>
  <c r="GC211" i="1"/>
  <c r="FZ211" i="1"/>
  <c r="B213" i="1"/>
  <c r="D213" i="1" s="1" a="1"/>
  <c r="D213" i="1" s="1"/>
  <c r="EI213" i="1" l="1" a="1"/>
  <c r="EI213" i="1" s="1"/>
  <c r="FM213" i="1" a="1"/>
  <c r="FM213" i="1" s="1"/>
  <c r="EX213" i="1" a="1"/>
  <c r="EX213" i="1" s="1"/>
  <c r="DE213" i="1" a="1"/>
  <c r="DE213" i="1" s="1"/>
  <c r="DT213" i="1" a="1"/>
  <c r="DT213" i="1" s="1"/>
  <c r="CA213" i="1" a="1"/>
  <c r="CA213" i="1" s="1"/>
  <c r="CP213" i="1" a="1"/>
  <c r="CP213" i="1" s="1"/>
  <c r="AW213" i="1" a="1"/>
  <c r="AW213" i="1" s="1"/>
  <c r="BL213" i="1" a="1"/>
  <c r="BL213" i="1" s="1"/>
  <c r="S213" i="1" a="1"/>
  <c r="S213" i="1" s="1"/>
  <c r="AH213" i="1" a="1"/>
  <c r="AH213" i="1" s="1"/>
  <c r="GA212" i="1"/>
  <c r="GB212" i="1"/>
  <c r="FU13" i="1"/>
  <c r="ET213" i="1"/>
  <c r="FI213" i="1"/>
  <c r="FX213" i="1"/>
  <c r="EE213" i="1"/>
  <c r="DA213" i="1"/>
  <c r="CL213" i="1"/>
  <c r="O213" i="1"/>
  <c r="BH213" i="1"/>
  <c r="AD213" i="1"/>
  <c r="AS213" i="1"/>
  <c r="BW213" i="1"/>
  <c r="DP213" i="1"/>
  <c r="GD212" i="1"/>
  <c r="GC212" i="1"/>
  <c r="FZ212" i="1"/>
  <c r="FV213" i="1"/>
  <c r="FN213" i="1"/>
  <c r="EW213" i="1"/>
  <c r="EN213" i="1"/>
  <c r="DW213" i="1"/>
  <c r="DN213" i="1"/>
  <c r="DF213" i="1"/>
  <c r="CO213" i="1"/>
  <c r="CF213" i="1"/>
  <c r="BO213" i="1"/>
  <c r="BF213" i="1"/>
  <c r="AX213" i="1"/>
  <c r="AG213" i="1"/>
  <c r="Y213" i="1"/>
  <c r="Z213" i="1" s="1" a="1"/>
  <c r="Z213" i="1" s="1"/>
  <c r="Q213" i="1"/>
  <c r="AU213" i="1" s="1"/>
  <c r="BY213" i="1" s="1"/>
  <c r="DC213" i="1" s="1"/>
  <c r="EG213" i="1" s="1"/>
  <c r="FK213" i="1" s="1"/>
  <c r="I213" i="1"/>
  <c r="FU213" i="1"/>
  <c r="FD213" i="1"/>
  <c r="FE213" i="1" s="1" a="1"/>
  <c r="FE213" i="1" s="1"/>
  <c r="EU213" i="1"/>
  <c r="EM213" i="1"/>
  <c r="ED213" i="1"/>
  <c r="DV213" i="1"/>
  <c r="DM213" i="1"/>
  <c r="CV213" i="1"/>
  <c r="CW213" i="1" s="1" a="1"/>
  <c r="CW213" i="1" s="1"/>
  <c r="CM213" i="1"/>
  <c r="CE213" i="1"/>
  <c r="BV213" i="1"/>
  <c r="BN213" i="1"/>
  <c r="BE213" i="1"/>
  <c r="AN213" i="1"/>
  <c r="AO213" i="1" s="1" a="1"/>
  <c r="AO213" i="1" s="1"/>
  <c r="AF213" i="1"/>
  <c r="BJ213" i="1" s="1"/>
  <c r="CN213" i="1" s="1"/>
  <c r="DR213" i="1" s="1"/>
  <c r="EV213" i="1" s="1"/>
  <c r="X213" i="1"/>
  <c r="P213" i="1"/>
  <c r="H213" i="1"/>
  <c r="FL213" i="1"/>
  <c r="FC213" i="1"/>
  <c r="EL213" i="1"/>
  <c r="EC213" i="1"/>
  <c r="DU213" i="1"/>
  <c r="DD213" i="1"/>
  <c r="CU213" i="1"/>
  <c r="CD213" i="1"/>
  <c r="BU213" i="1"/>
  <c r="BM213" i="1"/>
  <c r="AV213" i="1"/>
  <c r="AM213" i="1"/>
  <c r="AE213" i="1"/>
  <c r="W213" i="1"/>
  <c r="G213" i="1"/>
  <c r="FS213" i="1"/>
  <c r="FT213" i="1" s="1" a="1"/>
  <c r="FT213" i="1" s="1"/>
  <c r="FJ213" i="1"/>
  <c r="FB213" i="1"/>
  <c r="ES213" i="1"/>
  <c r="EK213" i="1"/>
  <c r="EB213" i="1"/>
  <c r="DK213" i="1"/>
  <c r="DL213" i="1" s="1" a="1"/>
  <c r="DL213" i="1" s="1"/>
  <c r="DB213" i="1"/>
  <c r="CT213" i="1"/>
  <c r="CK213" i="1"/>
  <c r="CC213" i="1"/>
  <c r="BT213" i="1"/>
  <c r="BC213" i="1"/>
  <c r="BD213" i="1" s="1" a="1"/>
  <c r="BD213" i="1" s="1"/>
  <c r="AT213" i="1"/>
  <c r="AL213" i="1"/>
  <c r="V213" i="1"/>
  <c r="N213" i="1"/>
  <c r="F213" i="1"/>
  <c r="FR213" i="1"/>
  <c r="FA213" i="1"/>
  <c r="ER213" i="1"/>
  <c r="EJ213" i="1"/>
  <c r="DS213" i="1"/>
  <c r="DJ213" i="1"/>
  <c r="CS213" i="1"/>
  <c r="CJ213" i="1"/>
  <c r="CB213" i="1"/>
  <c r="BK213" i="1"/>
  <c r="BB213" i="1"/>
  <c r="AK213" i="1"/>
  <c r="AC213" i="1"/>
  <c r="U213" i="1"/>
  <c r="M213" i="1"/>
  <c r="E213" i="1"/>
  <c r="FY213" i="1"/>
  <c r="FQ213" i="1"/>
  <c r="FH213" i="1"/>
  <c r="EZ213" i="1"/>
  <c r="EQ213" i="1"/>
  <c r="DZ213" i="1"/>
  <c r="EA213" i="1" s="1" a="1"/>
  <c r="EA213" i="1" s="1"/>
  <c r="DQ213" i="1"/>
  <c r="DI213" i="1"/>
  <c r="CZ213" i="1"/>
  <c r="CR213" i="1"/>
  <c r="CI213" i="1"/>
  <c r="BR213" i="1"/>
  <c r="BS213" i="1" s="1" a="1"/>
  <c r="BS213" i="1" s="1"/>
  <c r="BI213" i="1"/>
  <c r="BA213" i="1"/>
  <c r="AR213" i="1"/>
  <c r="AJ213" i="1"/>
  <c r="AB213" i="1"/>
  <c r="T213" i="1"/>
  <c r="L213" i="1"/>
  <c r="FP213" i="1"/>
  <c r="FG213" i="1"/>
  <c r="EY213" i="1"/>
  <c r="EH213" i="1"/>
  <c r="DY213" i="1"/>
  <c r="DH213" i="1"/>
  <c r="CY213" i="1"/>
  <c r="CQ213" i="1"/>
  <c r="BZ213" i="1"/>
  <c r="BQ213" i="1"/>
  <c r="AZ213" i="1"/>
  <c r="AQ213" i="1"/>
  <c r="AI213" i="1"/>
  <c r="AA213" i="1"/>
  <c r="C213" i="1"/>
  <c r="FW213" i="1"/>
  <c r="FO213" i="1"/>
  <c r="FF213" i="1"/>
  <c r="EO213" i="1"/>
  <c r="EP213" i="1" s="1" a="1"/>
  <c r="EP213" i="1" s="1"/>
  <c r="EF213" i="1"/>
  <c r="DX213" i="1"/>
  <c r="DO213" i="1"/>
  <c r="DG213" i="1"/>
  <c r="CX213" i="1"/>
  <c r="CG213" i="1"/>
  <c r="CH213" i="1" s="1" a="1"/>
  <c r="CH213" i="1" s="1"/>
  <c r="BX213" i="1"/>
  <c r="BP213" i="1"/>
  <c r="BG213" i="1"/>
  <c r="AY213" i="1"/>
  <c r="AP213" i="1"/>
  <c r="R213" i="1"/>
  <c r="J213" i="1"/>
  <c r="K213" i="1" s="1" a="1"/>
  <c r="K213" i="1" s="1"/>
  <c r="E14" i="1"/>
  <c r="F14" i="1" s="1"/>
  <c r="O14" i="1" s="1"/>
  <c r="B214" i="1"/>
  <c r="D214" i="1" s="1" a="1"/>
  <c r="D214" i="1" s="1"/>
  <c r="EI214" i="1" l="1" a="1"/>
  <c r="EI214" i="1" s="1"/>
  <c r="FM214" i="1" a="1"/>
  <c r="FM214" i="1" s="1"/>
  <c r="EX214" i="1" a="1"/>
  <c r="EX214" i="1" s="1"/>
  <c r="DE214" i="1" a="1"/>
  <c r="DE214" i="1" s="1"/>
  <c r="DT214" i="1" a="1"/>
  <c r="DT214" i="1" s="1"/>
  <c r="CA214" i="1" a="1"/>
  <c r="CA214" i="1" s="1"/>
  <c r="CP214" i="1" a="1"/>
  <c r="CP214" i="1" s="1"/>
  <c r="AW214" i="1" a="1"/>
  <c r="AW214" i="1" s="1"/>
  <c r="BL214" i="1" a="1"/>
  <c r="BL214" i="1" s="1"/>
  <c r="S214" i="1" a="1"/>
  <c r="S214" i="1" s="1"/>
  <c r="AH214" i="1" a="1"/>
  <c r="AH214" i="1" s="1"/>
  <c r="GA213" i="1"/>
  <c r="GB213" i="1"/>
  <c r="FV13" i="1"/>
  <c r="FW13" i="1"/>
  <c r="GA13" i="1" s="1"/>
  <c r="FI214" i="1"/>
  <c r="FX214" i="1"/>
  <c r="DA214" i="1"/>
  <c r="ET214" i="1"/>
  <c r="DP214" i="1"/>
  <c r="EE214" i="1"/>
  <c r="O214" i="1"/>
  <c r="BH214" i="1"/>
  <c r="CL214" i="1"/>
  <c r="AD214" i="1"/>
  <c r="BW214" i="1"/>
  <c r="AS214" i="1"/>
  <c r="R14" i="1"/>
  <c r="S14" i="1" s="1" a="1"/>
  <c r="S14" i="1" s="1"/>
  <c r="J14" i="1"/>
  <c r="K14" i="1" s="1" a="1"/>
  <c r="K14" i="1" s="1"/>
  <c r="Q14" i="1"/>
  <c r="GC213" i="1"/>
  <c r="FZ213" i="1"/>
  <c r="GD213" i="1"/>
  <c r="FL214" i="1"/>
  <c r="FC214" i="1"/>
  <c r="EL214" i="1"/>
  <c r="EC214" i="1"/>
  <c r="DU214" i="1"/>
  <c r="DD214" i="1"/>
  <c r="CU214" i="1"/>
  <c r="CD214" i="1"/>
  <c r="BU214" i="1"/>
  <c r="BM214" i="1"/>
  <c r="AV214" i="1"/>
  <c r="AM214" i="1"/>
  <c r="AE214" i="1"/>
  <c r="W214" i="1"/>
  <c r="G214" i="1"/>
  <c r="FS214" i="1"/>
  <c r="FT214" i="1" s="1" a="1"/>
  <c r="FT214" i="1" s="1"/>
  <c r="FJ214" i="1"/>
  <c r="FB214" i="1"/>
  <c r="ES214" i="1"/>
  <c r="EK214" i="1"/>
  <c r="EB214" i="1"/>
  <c r="DK214" i="1"/>
  <c r="DL214" i="1" s="1" a="1"/>
  <c r="DL214" i="1" s="1"/>
  <c r="DB214" i="1"/>
  <c r="CT214" i="1"/>
  <c r="CK214" i="1"/>
  <c r="CC214" i="1"/>
  <c r="BT214" i="1"/>
  <c r="BC214" i="1"/>
  <c r="BD214" i="1" s="1" a="1"/>
  <c r="BD214" i="1" s="1"/>
  <c r="AT214" i="1"/>
  <c r="AL214" i="1"/>
  <c r="V214" i="1"/>
  <c r="N214" i="1"/>
  <c r="F214" i="1"/>
  <c r="FR214" i="1"/>
  <c r="FA214" i="1"/>
  <c r="ER214" i="1"/>
  <c r="EJ214" i="1"/>
  <c r="DS214" i="1"/>
  <c r="DJ214" i="1"/>
  <c r="CS214" i="1"/>
  <c r="CJ214" i="1"/>
  <c r="CB214" i="1"/>
  <c r="BK214" i="1"/>
  <c r="BB214" i="1"/>
  <c r="AK214" i="1"/>
  <c r="AC214" i="1"/>
  <c r="U214" i="1"/>
  <c r="M214" i="1"/>
  <c r="E214" i="1"/>
  <c r="FY214" i="1"/>
  <c r="FQ214" i="1"/>
  <c r="FH214" i="1"/>
  <c r="EZ214" i="1"/>
  <c r="EQ214" i="1"/>
  <c r="DZ214" i="1"/>
  <c r="EA214" i="1" s="1" a="1"/>
  <c r="EA214" i="1" s="1"/>
  <c r="DQ214" i="1"/>
  <c r="DI214" i="1"/>
  <c r="CZ214" i="1"/>
  <c r="CR214" i="1"/>
  <c r="CI214" i="1"/>
  <c r="BR214" i="1"/>
  <c r="BS214" i="1" s="1" a="1"/>
  <c r="BS214" i="1" s="1"/>
  <c r="BI214" i="1"/>
  <c r="BA214" i="1"/>
  <c r="AR214" i="1"/>
  <c r="AJ214" i="1"/>
  <c r="AB214" i="1"/>
  <c r="T214" i="1"/>
  <c r="L214" i="1"/>
  <c r="FP214" i="1"/>
  <c r="FG214" i="1"/>
  <c r="EY214" i="1"/>
  <c r="EH214" i="1"/>
  <c r="DY214" i="1"/>
  <c r="DH214" i="1"/>
  <c r="CY214" i="1"/>
  <c r="CQ214" i="1"/>
  <c r="BZ214" i="1"/>
  <c r="BQ214" i="1"/>
  <c r="AZ214" i="1"/>
  <c r="AQ214" i="1"/>
  <c r="AI214" i="1"/>
  <c r="AA214" i="1"/>
  <c r="C214" i="1"/>
  <c r="FW214" i="1"/>
  <c r="FO214" i="1"/>
  <c r="FF214" i="1"/>
  <c r="EO214" i="1"/>
  <c r="EP214" i="1" s="1" a="1"/>
  <c r="EP214" i="1" s="1"/>
  <c r="EF214" i="1"/>
  <c r="DX214" i="1"/>
  <c r="DO214" i="1"/>
  <c r="DG214" i="1"/>
  <c r="CX214" i="1"/>
  <c r="CG214" i="1"/>
  <c r="CH214" i="1" s="1" a="1"/>
  <c r="CH214" i="1" s="1"/>
  <c r="BX214" i="1"/>
  <c r="BP214" i="1"/>
  <c r="BG214" i="1"/>
  <c r="AY214" i="1"/>
  <c r="AP214" i="1"/>
  <c r="R214" i="1"/>
  <c r="J214" i="1"/>
  <c r="K214" i="1" s="1" a="1"/>
  <c r="K214" i="1" s="1"/>
  <c r="FV214" i="1"/>
  <c r="FN214" i="1"/>
  <c r="EW214" i="1"/>
  <c r="EN214" i="1"/>
  <c r="DW214" i="1"/>
  <c r="DN214" i="1"/>
  <c r="DF214" i="1"/>
  <c r="CO214" i="1"/>
  <c r="CF214" i="1"/>
  <c r="BO214" i="1"/>
  <c r="BF214" i="1"/>
  <c r="AX214" i="1"/>
  <c r="AG214" i="1"/>
  <c r="Y214" i="1"/>
  <c r="Z214" i="1" s="1" a="1"/>
  <c r="Z214" i="1" s="1"/>
  <c r="Q214" i="1"/>
  <c r="AU214" i="1" s="1"/>
  <c r="BY214" i="1" s="1"/>
  <c r="DC214" i="1" s="1"/>
  <c r="EG214" i="1" s="1"/>
  <c r="FK214" i="1" s="1"/>
  <c r="I214" i="1"/>
  <c r="FU214" i="1"/>
  <c r="FD214" i="1"/>
  <c r="FE214" i="1" s="1" a="1"/>
  <c r="FE214" i="1" s="1"/>
  <c r="EU214" i="1"/>
  <c r="EM214" i="1"/>
  <c r="ED214" i="1"/>
  <c r="DV214" i="1"/>
  <c r="DM214" i="1"/>
  <c r="CV214" i="1"/>
  <c r="CW214" i="1" s="1" a="1"/>
  <c r="CW214" i="1" s="1"/>
  <c r="CM214" i="1"/>
  <c r="CE214" i="1"/>
  <c r="BV214" i="1"/>
  <c r="BN214" i="1"/>
  <c r="BE214" i="1"/>
  <c r="AN214" i="1"/>
  <c r="AO214" i="1" s="1" a="1"/>
  <c r="AO214" i="1" s="1"/>
  <c r="AF214" i="1"/>
  <c r="BJ214" i="1" s="1"/>
  <c r="CN214" i="1" s="1"/>
  <c r="DR214" i="1" s="1"/>
  <c r="EV214" i="1" s="1"/>
  <c r="X214" i="1"/>
  <c r="P214" i="1"/>
  <c r="H214" i="1"/>
  <c r="B215" i="1"/>
  <c r="D215" i="1" s="1" a="1"/>
  <c r="D215" i="1" s="1"/>
  <c r="EI215" i="1" l="1" a="1"/>
  <c r="EI215" i="1" s="1"/>
  <c r="FM215" i="1" a="1"/>
  <c r="FM215" i="1" s="1"/>
  <c r="EX215" i="1" a="1"/>
  <c r="EX215" i="1" s="1"/>
  <c r="DE215" i="1" a="1"/>
  <c r="DE215" i="1" s="1"/>
  <c r="DT215" i="1" a="1"/>
  <c r="DT215" i="1" s="1"/>
  <c r="CA215" i="1" a="1"/>
  <c r="CA215" i="1" s="1"/>
  <c r="CP215" i="1" a="1"/>
  <c r="CP215" i="1" s="1"/>
  <c r="AW215" i="1" a="1"/>
  <c r="AW215" i="1" s="1"/>
  <c r="BL215" i="1" a="1"/>
  <c r="BL215" i="1" s="1"/>
  <c r="S215" i="1" a="1"/>
  <c r="S215" i="1" s="1"/>
  <c r="AH215" i="1" a="1"/>
  <c r="AH215" i="1" s="1"/>
  <c r="GA214" i="1"/>
  <c r="GB214" i="1"/>
  <c r="GC13" i="1"/>
  <c r="FI215" i="1"/>
  <c r="FX215" i="1"/>
  <c r="ET215" i="1"/>
  <c r="DA215" i="1"/>
  <c r="DP215" i="1"/>
  <c r="EE215" i="1"/>
  <c r="BH215" i="1"/>
  <c r="AD215" i="1"/>
  <c r="BW215" i="1"/>
  <c r="AS215" i="1"/>
  <c r="CL215" i="1"/>
  <c r="O215" i="1"/>
  <c r="L14" i="1"/>
  <c r="GC214" i="1"/>
  <c r="FZ214" i="1"/>
  <c r="GD214" i="1"/>
  <c r="FR215" i="1"/>
  <c r="FA215" i="1"/>
  <c r="ER215" i="1"/>
  <c r="EJ215" i="1"/>
  <c r="DS215" i="1"/>
  <c r="DJ215" i="1"/>
  <c r="CS215" i="1"/>
  <c r="CJ215" i="1"/>
  <c r="CB215" i="1"/>
  <c r="BK215" i="1"/>
  <c r="BB215" i="1"/>
  <c r="AK215" i="1"/>
  <c r="AC215" i="1"/>
  <c r="U215" i="1"/>
  <c r="M215" i="1"/>
  <c r="E215" i="1"/>
  <c r="FY215" i="1"/>
  <c r="FQ215" i="1"/>
  <c r="FH215" i="1"/>
  <c r="EZ215" i="1"/>
  <c r="EQ215" i="1"/>
  <c r="DZ215" i="1"/>
  <c r="EA215" i="1" s="1" a="1"/>
  <c r="EA215" i="1" s="1"/>
  <c r="DQ215" i="1"/>
  <c r="DI215" i="1"/>
  <c r="CZ215" i="1"/>
  <c r="CR215" i="1"/>
  <c r="CI215" i="1"/>
  <c r="BR215" i="1"/>
  <c r="BS215" i="1" s="1" a="1"/>
  <c r="BS215" i="1" s="1"/>
  <c r="BI215" i="1"/>
  <c r="BA215" i="1"/>
  <c r="AR215" i="1"/>
  <c r="AJ215" i="1"/>
  <c r="AB215" i="1"/>
  <c r="T215" i="1"/>
  <c r="L215" i="1"/>
  <c r="FP215" i="1"/>
  <c r="FG215" i="1"/>
  <c r="EY215" i="1"/>
  <c r="EH215" i="1"/>
  <c r="DY215" i="1"/>
  <c r="DH215" i="1"/>
  <c r="CY215" i="1"/>
  <c r="CQ215" i="1"/>
  <c r="BZ215" i="1"/>
  <c r="BQ215" i="1"/>
  <c r="AZ215" i="1"/>
  <c r="AQ215" i="1"/>
  <c r="AI215" i="1"/>
  <c r="AA215" i="1"/>
  <c r="C215" i="1"/>
  <c r="FW215" i="1"/>
  <c r="FO215" i="1"/>
  <c r="FF215" i="1"/>
  <c r="EO215" i="1"/>
  <c r="EP215" i="1" s="1" a="1"/>
  <c r="EP215" i="1" s="1"/>
  <c r="EF215" i="1"/>
  <c r="DX215" i="1"/>
  <c r="DO215" i="1"/>
  <c r="DG215" i="1"/>
  <c r="CX215" i="1"/>
  <c r="CG215" i="1"/>
  <c r="CH215" i="1" s="1" a="1"/>
  <c r="CH215" i="1" s="1"/>
  <c r="BX215" i="1"/>
  <c r="BP215" i="1"/>
  <c r="BG215" i="1"/>
  <c r="AY215" i="1"/>
  <c r="AP215" i="1"/>
  <c r="R215" i="1"/>
  <c r="J215" i="1"/>
  <c r="K215" i="1" s="1" a="1"/>
  <c r="K215" i="1" s="1"/>
  <c r="FV215" i="1"/>
  <c r="FN215" i="1"/>
  <c r="EW215" i="1"/>
  <c r="EN215" i="1"/>
  <c r="DW215" i="1"/>
  <c r="DN215" i="1"/>
  <c r="DF215" i="1"/>
  <c r="CO215" i="1"/>
  <c r="CF215" i="1"/>
  <c r="BO215" i="1"/>
  <c r="BF215" i="1"/>
  <c r="AX215" i="1"/>
  <c r="AG215" i="1"/>
  <c r="Y215" i="1"/>
  <c r="Z215" i="1" s="1" a="1"/>
  <c r="Z215" i="1" s="1"/>
  <c r="Q215" i="1"/>
  <c r="AU215" i="1" s="1"/>
  <c r="BY215" i="1" s="1"/>
  <c r="DC215" i="1" s="1"/>
  <c r="EG215" i="1" s="1"/>
  <c r="FK215" i="1" s="1"/>
  <c r="I215" i="1"/>
  <c r="FU215" i="1"/>
  <c r="FD215" i="1"/>
  <c r="FE215" i="1" s="1" a="1"/>
  <c r="FE215" i="1" s="1"/>
  <c r="EU215" i="1"/>
  <c r="EM215" i="1"/>
  <c r="ED215" i="1"/>
  <c r="DV215" i="1"/>
  <c r="DM215" i="1"/>
  <c r="CV215" i="1"/>
  <c r="CW215" i="1" s="1" a="1"/>
  <c r="CW215" i="1" s="1"/>
  <c r="CM215" i="1"/>
  <c r="CE215" i="1"/>
  <c r="BV215" i="1"/>
  <c r="BN215" i="1"/>
  <c r="BE215" i="1"/>
  <c r="AN215" i="1"/>
  <c r="AO215" i="1" s="1" a="1"/>
  <c r="AO215" i="1" s="1"/>
  <c r="AF215" i="1"/>
  <c r="BJ215" i="1" s="1"/>
  <c r="CN215" i="1" s="1"/>
  <c r="DR215" i="1" s="1"/>
  <c r="EV215" i="1" s="1"/>
  <c r="X215" i="1"/>
  <c r="P215" i="1"/>
  <c r="H215" i="1"/>
  <c r="FL215" i="1"/>
  <c r="FC215" i="1"/>
  <c r="EL215" i="1"/>
  <c r="EC215" i="1"/>
  <c r="DU215" i="1"/>
  <c r="DD215" i="1"/>
  <c r="CU215" i="1"/>
  <c r="CD215" i="1"/>
  <c r="BU215" i="1"/>
  <c r="BM215" i="1"/>
  <c r="AV215" i="1"/>
  <c r="AM215" i="1"/>
  <c r="AE215" i="1"/>
  <c r="W215" i="1"/>
  <c r="G215" i="1"/>
  <c r="FS215" i="1"/>
  <c r="FT215" i="1" s="1" a="1"/>
  <c r="FT215" i="1" s="1"/>
  <c r="FJ215" i="1"/>
  <c r="FB215" i="1"/>
  <c r="ES215" i="1"/>
  <c r="EK215" i="1"/>
  <c r="EB215" i="1"/>
  <c r="DK215" i="1"/>
  <c r="DL215" i="1" s="1" a="1"/>
  <c r="DL215" i="1" s="1"/>
  <c r="DB215" i="1"/>
  <c r="CT215" i="1"/>
  <c r="CK215" i="1"/>
  <c r="CC215" i="1"/>
  <c r="BT215" i="1"/>
  <c r="BC215" i="1"/>
  <c r="BD215" i="1" s="1" a="1"/>
  <c r="BD215" i="1" s="1"/>
  <c r="AT215" i="1"/>
  <c r="AL215" i="1"/>
  <c r="V215" i="1"/>
  <c r="N215" i="1"/>
  <c r="F215" i="1"/>
  <c r="T14" i="1"/>
  <c r="U14" i="1" s="1"/>
  <c r="AD14" i="1" s="1"/>
  <c r="B216" i="1"/>
  <c r="D216" i="1" s="1" a="1"/>
  <c r="D216" i="1" s="1"/>
  <c r="EI216" i="1" l="1" a="1"/>
  <c r="EI216" i="1" s="1"/>
  <c r="FM216" i="1" a="1"/>
  <c r="FM216" i="1" s="1"/>
  <c r="EX216" i="1" a="1"/>
  <c r="EX216" i="1" s="1"/>
  <c r="DE216" i="1" a="1"/>
  <c r="DE216" i="1" s="1"/>
  <c r="DT216" i="1" a="1"/>
  <c r="DT216" i="1" s="1"/>
  <c r="CA216" i="1" a="1"/>
  <c r="CA216" i="1" s="1"/>
  <c r="CP216" i="1" a="1"/>
  <c r="CP216" i="1" s="1"/>
  <c r="AW216" i="1" a="1"/>
  <c r="AW216" i="1" s="1"/>
  <c r="BL216" i="1" a="1"/>
  <c r="BL216" i="1" s="1"/>
  <c r="S216" i="1" a="1"/>
  <c r="S216" i="1" s="1"/>
  <c r="AH216" i="1" a="1"/>
  <c r="AH216" i="1" s="1"/>
  <c r="GA215" i="1"/>
  <c r="GB215" i="1"/>
  <c r="M14" i="1"/>
  <c r="N14" i="1"/>
  <c r="FI216" i="1"/>
  <c r="FX216" i="1"/>
  <c r="ET216" i="1"/>
  <c r="DP216" i="1"/>
  <c r="DA216" i="1"/>
  <c r="AD216" i="1"/>
  <c r="BW216" i="1"/>
  <c r="BH216" i="1"/>
  <c r="AS216" i="1"/>
  <c r="CL216" i="1"/>
  <c r="EE216" i="1"/>
  <c r="O216" i="1"/>
  <c r="AG14" i="1"/>
  <c r="AH14" i="1" s="1" a="1"/>
  <c r="AH14" i="1" s="1"/>
  <c r="Y14" i="1"/>
  <c r="Z14" i="1" s="1" a="1"/>
  <c r="Z14" i="1" s="1"/>
  <c r="AF14" i="1"/>
  <c r="GC215" i="1"/>
  <c r="FZ215" i="1"/>
  <c r="GD215" i="1"/>
  <c r="FP216" i="1"/>
  <c r="FG216" i="1"/>
  <c r="EY216" i="1"/>
  <c r="EH216" i="1"/>
  <c r="DY216" i="1"/>
  <c r="DH216" i="1"/>
  <c r="CY216" i="1"/>
  <c r="CQ216" i="1"/>
  <c r="BZ216" i="1"/>
  <c r="BQ216" i="1"/>
  <c r="AZ216" i="1"/>
  <c r="AQ216" i="1"/>
  <c r="AI216" i="1"/>
  <c r="AA216" i="1"/>
  <c r="C216" i="1"/>
  <c r="FW216" i="1"/>
  <c r="FO216" i="1"/>
  <c r="FF216" i="1"/>
  <c r="EO216" i="1"/>
  <c r="EP216" i="1" s="1" a="1"/>
  <c r="EP216" i="1" s="1"/>
  <c r="EF216" i="1"/>
  <c r="DX216" i="1"/>
  <c r="DO216" i="1"/>
  <c r="DG216" i="1"/>
  <c r="CX216" i="1"/>
  <c r="CG216" i="1"/>
  <c r="CH216" i="1" s="1" a="1"/>
  <c r="CH216" i="1" s="1"/>
  <c r="BX216" i="1"/>
  <c r="BP216" i="1"/>
  <c r="BG216" i="1"/>
  <c r="AY216" i="1"/>
  <c r="AP216" i="1"/>
  <c r="R216" i="1"/>
  <c r="J216" i="1"/>
  <c r="K216" i="1" s="1" a="1"/>
  <c r="K216" i="1" s="1"/>
  <c r="FV216" i="1"/>
  <c r="FN216" i="1"/>
  <c r="EW216" i="1"/>
  <c r="EN216" i="1"/>
  <c r="DW216" i="1"/>
  <c r="DN216" i="1"/>
  <c r="DF216" i="1"/>
  <c r="CO216" i="1"/>
  <c r="CF216" i="1"/>
  <c r="BO216" i="1"/>
  <c r="BF216" i="1"/>
  <c r="AX216" i="1"/>
  <c r="AG216" i="1"/>
  <c r="Y216" i="1"/>
  <c r="Z216" i="1" s="1" a="1"/>
  <c r="Z216" i="1" s="1"/>
  <c r="Q216" i="1"/>
  <c r="AU216" i="1" s="1"/>
  <c r="BY216" i="1" s="1"/>
  <c r="DC216" i="1" s="1"/>
  <c r="EG216" i="1" s="1"/>
  <c r="FK216" i="1" s="1"/>
  <c r="I216" i="1"/>
  <c r="FU216" i="1"/>
  <c r="FD216" i="1"/>
  <c r="FE216" i="1" s="1" a="1"/>
  <c r="FE216" i="1" s="1"/>
  <c r="EU216" i="1"/>
  <c r="EM216" i="1"/>
  <c r="ED216" i="1"/>
  <c r="DV216" i="1"/>
  <c r="DM216" i="1"/>
  <c r="CV216" i="1"/>
  <c r="CW216" i="1" s="1" a="1"/>
  <c r="CW216" i="1" s="1"/>
  <c r="CM216" i="1"/>
  <c r="CE216" i="1"/>
  <c r="BV216" i="1"/>
  <c r="BN216" i="1"/>
  <c r="BE216" i="1"/>
  <c r="AN216" i="1"/>
  <c r="AO216" i="1" s="1" a="1"/>
  <c r="AO216" i="1" s="1"/>
  <c r="AF216" i="1"/>
  <c r="BJ216" i="1" s="1"/>
  <c r="CN216" i="1" s="1"/>
  <c r="DR216" i="1" s="1"/>
  <c r="EV216" i="1" s="1"/>
  <c r="X216" i="1"/>
  <c r="P216" i="1"/>
  <c r="H216" i="1"/>
  <c r="FL216" i="1"/>
  <c r="FC216" i="1"/>
  <c r="EL216" i="1"/>
  <c r="EC216" i="1"/>
  <c r="DU216" i="1"/>
  <c r="DD216" i="1"/>
  <c r="CU216" i="1"/>
  <c r="CD216" i="1"/>
  <c r="BU216" i="1"/>
  <c r="BM216" i="1"/>
  <c r="AV216" i="1"/>
  <c r="AM216" i="1"/>
  <c r="AE216" i="1"/>
  <c r="W216" i="1"/>
  <c r="G216" i="1"/>
  <c r="FS216" i="1"/>
  <c r="FT216" i="1" s="1" a="1"/>
  <c r="FT216" i="1" s="1"/>
  <c r="FJ216" i="1"/>
  <c r="FB216" i="1"/>
  <c r="ES216" i="1"/>
  <c r="EK216" i="1"/>
  <c r="EB216" i="1"/>
  <c r="DK216" i="1"/>
  <c r="DL216" i="1" s="1" a="1"/>
  <c r="DL216" i="1" s="1"/>
  <c r="DB216" i="1"/>
  <c r="CT216" i="1"/>
  <c r="CK216" i="1"/>
  <c r="CC216" i="1"/>
  <c r="BT216" i="1"/>
  <c r="BC216" i="1"/>
  <c r="BD216" i="1" s="1" a="1"/>
  <c r="BD216" i="1" s="1"/>
  <c r="AT216" i="1"/>
  <c r="AL216" i="1"/>
  <c r="V216" i="1"/>
  <c r="N216" i="1"/>
  <c r="F216" i="1"/>
  <c r="FR216" i="1"/>
  <c r="FA216" i="1"/>
  <c r="ER216" i="1"/>
  <c r="EJ216" i="1"/>
  <c r="DS216" i="1"/>
  <c r="DJ216" i="1"/>
  <c r="CS216" i="1"/>
  <c r="CJ216" i="1"/>
  <c r="CB216" i="1"/>
  <c r="BK216" i="1"/>
  <c r="BB216" i="1"/>
  <c r="AK216" i="1"/>
  <c r="AC216" i="1"/>
  <c r="U216" i="1"/>
  <c r="M216" i="1"/>
  <c r="E216" i="1"/>
  <c r="FY216" i="1"/>
  <c r="FQ216" i="1"/>
  <c r="FH216" i="1"/>
  <c r="EZ216" i="1"/>
  <c r="EQ216" i="1"/>
  <c r="DZ216" i="1"/>
  <c r="EA216" i="1" s="1" a="1"/>
  <c r="EA216" i="1" s="1"/>
  <c r="DQ216" i="1"/>
  <c r="DI216" i="1"/>
  <c r="CZ216" i="1"/>
  <c r="CR216" i="1"/>
  <c r="CI216" i="1"/>
  <c r="BR216" i="1"/>
  <c r="BS216" i="1" s="1" a="1"/>
  <c r="BS216" i="1" s="1"/>
  <c r="BI216" i="1"/>
  <c r="BA216" i="1"/>
  <c r="AR216" i="1"/>
  <c r="AJ216" i="1"/>
  <c r="AB216" i="1"/>
  <c r="T216" i="1"/>
  <c r="L216" i="1"/>
  <c r="B217" i="1"/>
  <c r="D217" i="1" s="1" a="1"/>
  <c r="D217" i="1" s="1"/>
  <c r="EI217" i="1" l="1" a="1"/>
  <c r="EI217" i="1" s="1"/>
  <c r="FM217" i="1" a="1"/>
  <c r="FM217" i="1" s="1"/>
  <c r="EX217" i="1" a="1"/>
  <c r="EX217" i="1" s="1"/>
  <c r="DE217" i="1" a="1"/>
  <c r="DE217" i="1" s="1"/>
  <c r="DT217" i="1" a="1"/>
  <c r="DT217" i="1" s="1"/>
  <c r="CA217" i="1" a="1"/>
  <c r="CA217" i="1" s="1"/>
  <c r="CP217" i="1" a="1"/>
  <c r="CP217" i="1" s="1"/>
  <c r="AW217" i="1" a="1"/>
  <c r="AW217" i="1" s="1"/>
  <c r="BL217" i="1" a="1"/>
  <c r="BL217" i="1" s="1"/>
  <c r="S217" i="1" a="1"/>
  <c r="S217" i="1" s="1"/>
  <c r="AH217" i="1" a="1"/>
  <c r="AH217" i="1" s="1"/>
  <c r="GA216" i="1"/>
  <c r="GB216" i="1"/>
  <c r="FX217" i="1"/>
  <c r="ET217" i="1"/>
  <c r="DP217" i="1"/>
  <c r="FI217" i="1"/>
  <c r="EE217" i="1"/>
  <c r="DA217" i="1"/>
  <c r="AD217" i="1"/>
  <c r="BW217" i="1"/>
  <c r="AS217" i="1"/>
  <c r="CL217" i="1"/>
  <c r="O217" i="1"/>
  <c r="BH217" i="1"/>
  <c r="AA14" i="1"/>
  <c r="FV217" i="1"/>
  <c r="FN217" i="1"/>
  <c r="EW217" i="1"/>
  <c r="EN217" i="1"/>
  <c r="DW217" i="1"/>
  <c r="DN217" i="1"/>
  <c r="DF217" i="1"/>
  <c r="CO217" i="1"/>
  <c r="CF217" i="1"/>
  <c r="BO217" i="1"/>
  <c r="BF217" i="1"/>
  <c r="AX217" i="1"/>
  <c r="AG217" i="1"/>
  <c r="Y217" i="1"/>
  <c r="Z217" i="1" s="1" a="1"/>
  <c r="Z217" i="1" s="1"/>
  <c r="Q217" i="1"/>
  <c r="AU217" i="1" s="1"/>
  <c r="BY217" i="1" s="1"/>
  <c r="DC217" i="1" s="1"/>
  <c r="EG217" i="1" s="1"/>
  <c r="FK217" i="1" s="1"/>
  <c r="I217" i="1"/>
  <c r="FU217" i="1"/>
  <c r="FD217" i="1"/>
  <c r="FE217" i="1" s="1" a="1"/>
  <c r="FE217" i="1" s="1"/>
  <c r="EU217" i="1"/>
  <c r="EM217" i="1"/>
  <c r="ED217" i="1"/>
  <c r="DV217" i="1"/>
  <c r="DM217" i="1"/>
  <c r="CV217" i="1"/>
  <c r="CW217" i="1" s="1" a="1"/>
  <c r="CW217" i="1" s="1"/>
  <c r="CM217" i="1"/>
  <c r="CE217" i="1"/>
  <c r="BV217" i="1"/>
  <c r="BN217" i="1"/>
  <c r="BE217" i="1"/>
  <c r="AN217" i="1"/>
  <c r="AO217" i="1" s="1" a="1"/>
  <c r="AO217" i="1" s="1"/>
  <c r="AF217" i="1"/>
  <c r="BJ217" i="1" s="1"/>
  <c r="CN217" i="1" s="1"/>
  <c r="DR217" i="1" s="1"/>
  <c r="EV217" i="1" s="1"/>
  <c r="X217" i="1"/>
  <c r="P217" i="1"/>
  <c r="H217" i="1"/>
  <c r="FL217" i="1"/>
  <c r="FC217" i="1"/>
  <c r="EL217" i="1"/>
  <c r="EC217" i="1"/>
  <c r="DU217" i="1"/>
  <c r="DD217" i="1"/>
  <c r="CU217" i="1"/>
  <c r="CD217" i="1"/>
  <c r="BU217" i="1"/>
  <c r="BM217" i="1"/>
  <c r="AV217" i="1"/>
  <c r="AM217" i="1"/>
  <c r="AE217" i="1"/>
  <c r="W217" i="1"/>
  <c r="G217" i="1"/>
  <c r="FS217" i="1"/>
  <c r="FT217" i="1" s="1" a="1"/>
  <c r="FT217" i="1" s="1"/>
  <c r="FJ217" i="1"/>
  <c r="FB217" i="1"/>
  <c r="ES217" i="1"/>
  <c r="EK217" i="1"/>
  <c r="EB217" i="1"/>
  <c r="DK217" i="1"/>
  <c r="DL217" i="1" s="1" a="1"/>
  <c r="DL217" i="1" s="1"/>
  <c r="DB217" i="1"/>
  <c r="CT217" i="1"/>
  <c r="CK217" i="1"/>
  <c r="CC217" i="1"/>
  <c r="BT217" i="1"/>
  <c r="BC217" i="1"/>
  <c r="BD217" i="1" s="1" a="1"/>
  <c r="BD217" i="1" s="1"/>
  <c r="AT217" i="1"/>
  <c r="AL217" i="1"/>
  <c r="V217" i="1"/>
  <c r="N217" i="1"/>
  <c r="F217" i="1"/>
  <c r="FR217" i="1"/>
  <c r="FA217" i="1"/>
  <c r="ER217" i="1"/>
  <c r="EJ217" i="1"/>
  <c r="DS217" i="1"/>
  <c r="DJ217" i="1"/>
  <c r="CS217" i="1"/>
  <c r="CJ217" i="1"/>
  <c r="CB217" i="1"/>
  <c r="BK217" i="1"/>
  <c r="BB217" i="1"/>
  <c r="AK217" i="1"/>
  <c r="AC217" i="1"/>
  <c r="U217" i="1"/>
  <c r="M217" i="1"/>
  <c r="E217" i="1"/>
  <c r="FY217" i="1"/>
  <c r="FQ217" i="1"/>
  <c r="FH217" i="1"/>
  <c r="EZ217" i="1"/>
  <c r="EQ217" i="1"/>
  <c r="DZ217" i="1"/>
  <c r="EA217" i="1" s="1" a="1"/>
  <c r="EA217" i="1" s="1"/>
  <c r="DQ217" i="1"/>
  <c r="DI217" i="1"/>
  <c r="CZ217" i="1"/>
  <c r="CR217" i="1"/>
  <c r="CI217" i="1"/>
  <c r="BR217" i="1"/>
  <c r="BS217" i="1" s="1" a="1"/>
  <c r="BS217" i="1" s="1"/>
  <c r="BI217" i="1"/>
  <c r="BA217" i="1"/>
  <c r="AR217" i="1"/>
  <c r="AJ217" i="1"/>
  <c r="AB217" i="1"/>
  <c r="T217" i="1"/>
  <c r="L217" i="1"/>
  <c r="FP217" i="1"/>
  <c r="FG217" i="1"/>
  <c r="EY217" i="1"/>
  <c r="EH217" i="1"/>
  <c r="DY217" i="1"/>
  <c r="DH217" i="1"/>
  <c r="CY217" i="1"/>
  <c r="CQ217" i="1"/>
  <c r="BZ217" i="1"/>
  <c r="BQ217" i="1"/>
  <c r="AZ217" i="1"/>
  <c r="AQ217" i="1"/>
  <c r="AI217" i="1"/>
  <c r="AA217" i="1"/>
  <c r="C217" i="1"/>
  <c r="FW217" i="1"/>
  <c r="FO217" i="1"/>
  <c r="FF217" i="1"/>
  <c r="EO217" i="1"/>
  <c r="EP217" i="1" s="1" a="1"/>
  <c r="EP217" i="1" s="1"/>
  <c r="EF217" i="1"/>
  <c r="DX217" i="1"/>
  <c r="DO217" i="1"/>
  <c r="DG217" i="1"/>
  <c r="CX217" i="1"/>
  <c r="CG217" i="1"/>
  <c r="CH217" i="1" s="1" a="1"/>
  <c r="CH217" i="1" s="1"/>
  <c r="BX217" i="1"/>
  <c r="BP217" i="1"/>
  <c r="BG217" i="1"/>
  <c r="AY217" i="1"/>
  <c r="AP217" i="1"/>
  <c r="R217" i="1"/>
  <c r="J217" i="1"/>
  <c r="K217" i="1" s="1" a="1"/>
  <c r="K217" i="1" s="1"/>
  <c r="FZ216" i="1"/>
  <c r="GD216" i="1"/>
  <c r="GC216" i="1"/>
  <c r="AI14" i="1"/>
  <c r="AJ14" i="1" s="1"/>
  <c r="AS14" i="1" s="1"/>
  <c r="B218" i="1"/>
  <c r="D218" i="1" s="1" a="1"/>
  <c r="D218" i="1" s="1"/>
  <c r="EI218" i="1" l="1" a="1"/>
  <c r="EI218" i="1" s="1"/>
  <c r="FM218" i="1" a="1"/>
  <c r="FM218" i="1" s="1"/>
  <c r="EX218" i="1" a="1"/>
  <c r="EX218" i="1" s="1"/>
  <c r="DE218" i="1" a="1"/>
  <c r="DE218" i="1" s="1"/>
  <c r="DT218" i="1" a="1"/>
  <c r="DT218" i="1" s="1"/>
  <c r="CA218" i="1" a="1"/>
  <c r="CA218" i="1" s="1"/>
  <c r="CP218" i="1" a="1"/>
  <c r="CP218" i="1" s="1"/>
  <c r="AW218" i="1" a="1"/>
  <c r="AW218" i="1" s="1"/>
  <c r="BL218" i="1" a="1"/>
  <c r="BL218" i="1" s="1"/>
  <c r="S218" i="1" a="1"/>
  <c r="S218" i="1" s="1"/>
  <c r="AH218" i="1" a="1"/>
  <c r="AH218" i="1" s="1"/>
  <c r="GA217" i="1"/>
  <c r="GB217" i="1"/>
  <c r="AC14" i="1"/>
  <c r="AB14" i="1"/>
  <c r="FX218" i="1"/>
  <c r="ET218" i="1"/>
  <c r="FI218" i="1"/>
  <c r="DP218" i="1"/>
  <c r="EE218" i="1"/>
  <c r="BW218" i="1"/>
  <c r="AS218" i="1"/>
  <c r="CL218" i="1"/>
  <c r="DA218" i="1"/>
  <c r="O218" i="1"/>
  <c r="AD218" i="1"/>
  <c r="BH218" i="1"/>
  <c r="AN14" i="1"/>
  <c r="AO14" i="1" s="1" a="1"/>
  <c r="AO14" i="1" s="1"/>
  <c r="AV14" i="1"/>
  <c r="AW14" i="1" s="1" a="1"/>
  <c r="AW14" i="1" s="1"/>
  <c r="AU14" i="1"/>
  <c r="GC217" i="1"/>
  <c r="FZ217" i="1"/>
  <c r="GD217" i="1"/>
  <c r="FL218" i="1"/>
  <c r="FC218" i="1"/>
  <c r="EL218" i="1"/>
  <c r="EC218" i="1"/>
  <c r="DU218" i="1"/>
  <c r="DD218" i="1"/>
  <c r="CU218" i="1"/>
  <c r="CD218" i="1"/>
  <c r="BU218" i="1"/>
  <c r="BM218" i="1"/>
  <c r="AV218" i="1"/>
  <c r="AM218" i="1"/>
  <c r="AE218" i="1"/>
  <c r="W218" i="1"/>
  <c r="G218" i="1"/>
  <c r="FS218" i="1"/>
  <c r="FT218" i="1" s="1" a="1"/>
  <c r="FT218" i="1" s="1"/>
  <c r="FJ218" i="1"/>
  <c r="FB218" i="1"/>
  <c r="ES218" i="1"/>
  <c r="EK218" i="1"/>
  <c r="EB218" i="1"/>
  <c r="DK218" i="1"/>
  <c r="DL218" i="1" s="1" a="1"/>
  <c r="DL218" i="1" s="1"/>
  <c r="DB218" i="1"/>
  <c r="CT218" i="1"/>
  <c r="CK218" i="1"/>
  <c r="CC218" i="1"/>
  <c r="BT218" i="1"/>
  <c r="BC218" i="1"/>
  <c r="BD218" i="1" s="1" a="1"/>
  <c r="BD218" i="1" s="1"/>
  <c r="AT218" i="1"/>
  <c r="AL218" i="1"/>
  <c r="V218" i="1"/>
  <c r="N218" i="1"/>
  <c r="F218" i="1"/>
  <c r="FR218" i="1"/>
  <c r="FA218" i="1"/>
  <c r="ER218" i="1"/>
  <c r="EJ218" i="1"/>
  <c r="DS218" i="1"/>
  <c r="DJ218" i="1"/>
  <c r="CS218" i="1"/>
  <c r="CJ218" i="1"/>
  <c r="CB218" i="1"/>
  <c r="BK218" i="1"/>
  <c r="BB218" i="1"/>
  <c r="AK218" i="1"/>
  <c r="AC218" i="1"/>
  <c r="U218" i="1"/>
  <c r="M218" i="1"/>
  <c r="E218" i="1"/>
  <c r="FY218" i="1"/>
  <c r="FQ218" i="1"/>
  <c r="FH218" i="1"/>
  <c r="EZ218" i="1"/>
  <c r="EQ218" i="1"/>
  <c r="DZ218" i="1"/>
  <c r="EA218" i="1" s="1" a="1"/>
  <c r="EA218" i="1" s="1"/>
  <c r="DQ218" i="1"/>
  <c r="DI218" i="1"/>
  <c r="CZ218" i="1"/>
  <c r="CR218" i="1"/>
  <c r="CI218" i="1"/>
  <c r="BR218" i="1"/>
  <c r="BS218" i="1" s="1" a="1"/>
  <c r="BS218" i="1" s="1"/>
  <c r="BI218" i="1"/>
  <c r="BA218" i="1"/>
  <c r="AR218" i="1"/>
  <c r="AJ218" i="1"/>
  <c r="AB218" i="1"/>
  <c r="T218" i="1"/>
  <c r="L218" i="1"/>
  <c r="FP218" i="1"/>
  <c r="FG218" i="1"/>
  <c r="EY218" i="1"/>
  <c r="EH218" i="1"/>
  <c r="DY218" i="1"/>
  <c r="DH218" i="1"/>
  <c r="CY218" i="1"/>
  <c r="CQ218" i="1"/>
  <c r="BZ218" i="1"/>
  <c r="BQ218" i="1"/>
  <c r="AZ218" i="1"/>
  <c r="AQ218" i="1"/>
  <c r="AI218" i="1"/>
  <c r="AA218" i="1"/>
  <c r="C218" i="1"/>
  <c r="FW218" i="1"/>
  <c r="FO218" i="1"/>
  <c r="FF218" i="1"/>
  <c r="EO218" i="1"/>
  <c r="EP218" i="1" s="1" a="1"/>
  <c r="EP218" i="1" s="1"/>
  <c r="EF218" i="1"/>
  <c r="DX218" i="1"/>
  <c r="DO218" i="1"/>
  <c r="DG218" i="1"/>
  <c r="CX218" i="1"/>
  <c r="CG218" i="1"/>
  <c r="CH218" i="1" s="1" a="1"/>
  <c r="CH218" i="1" s="1"/>
  <c r="BX218" i="1"/>
  <c r="BP218" i="1"/>
  <c r="BG218" i="1"/>
  <c r="AY218" i="1"/>
  <c r="AP218" i="1"/>
  <c r="R218" i="1"/>
  <c r="J218" i="1"/>
  <c r="K218" i="1" s="1" a="1"/>
  <c r="K218" i="1" s="1"/>
  <c r="FV218" i="1"/>
  <c r="FN218" i="1"/>
  <c r="EW218" i="1"/>
  <c r="EN218" i="1"/>
  <c r="DW218" i="1"/>
  <c r="DN218" i="1"/>
  <c r="DF218" i="1"/>
  <c r="CO218" i="1"/>
  <c r="CF218" i="1"/>
  <c r="BO218" i="1"/>
  <c r="BF218" i="1"/>
  <c r="AX218" i="1"/>
  <c r="AG218" i="1"/>
  <c r="Y218" i="1"/>
  <c r="Z218" i="1" s="1" a="1"/>
  <c r="Z218" i="1" s="1"/>
  <c r="Q218" i="1"/>
  <c r="AU218" i="1" s="1"/>
  <c r="BY218" i="1" s="1"/>
  <c r="DC218" i="1" s="1"/>
  <c r="EG218" i="1" s="1"/>
  <c r="FK218" i="1" s="1"/>
  <c r="I218" i="1"/>
  <c r="FU218" i="1"/>
  <c r="FD218" i="1"/>
  <c r="FE218" i="1" s="1" a="1"/>
  <c r="FE218" i="1" s="1"/>
  <c r="EU218" i="1"/>
  <c r="EM218" i="1"/>
  <c r="ED218" i="1"/>
  <c r="DV218" i="1"/>
  <c r="DM218" i="1"/>
  <c r="CV218" i="1"/>
  <c r="CW218" i="1" s="1" a="1"/>
  <c r="CW218" i="1" s="1"/>
  <c r="CM218" i="1"/>
  <c r="CE218" i="1"/>
  <c r="BV218" i="1"/>
  <c r="BN218" i="1"/>
  <c r="BE218" i="1"/>
  <c r="AN218" i="1"/>
  <c r="AO218" i="1" s="1" a="1"/>
  <c r="AO218" i="1" s="1"/>
  <c r="AF218" i="1"/>
  <c r="BJ218" i="1" s="1"/>
  <c r="CN218" i="1" s="1"/>
  <c r="DR218" i="1" s="1"/>
  <c r="EV218" i="1" s="1"/>
  <c r="X218" i="1"/>
  <c r="P218" i="1"/>
  <c r="H218" i="1"/>
  <c r="B219" i="1"/>
  <c r="D219" i="1" s="1" a="1"/>
  <c r="D219" i="1" s="1"/>
  <c r="EI219" i="1" l="1" a="1"/>
  <c r="EI219" i="1" s="1"/>
  <c r="FM219" i="1" a="1"/>
  <c r="FM219" i="1" s="1"/>
  <c r="EX219" i="1" a="1"/>
  <c r="EX219" i="1" s="1"/>
  <c r="DE219" i="1" a="1"/>
  <c r="DE219" i="1" s="1"/>
  <c r="DT219" i="1" a="1"/>
  <c r="DT219" i="1" s="1"/>
  <c r="CA219" i="1" a="1"/>
  <c r="CA219" i="1" s="1"/>
  <c r="CP219" i="1" a="1"/>
  <c r="CP219" i="1" s="1"/>
  <c r="AW219" i="1" a="1"/>
  <c r="AW219" i="1" s="1"/>
  <c r="BL219" i="1" a="1"/>
  <c r="BL219" i="1" s="1"/>
  <c r="S219" i="1" a="1"/>
  <c r="S219" i="1" s="1"/>
  <c r="AH219" i="1" a="1"/>
  <c r="AH219" i="1" s="1"/>
  <c r="GA218" i="1"/>
  <c r="GB218" i="1"/>
  <c r="FX219" i="1"/>
  <c r="ET219" i="1"/>
  <c r="FI219" i="1"/>
  <c r="EE219" i="1"/>
  <c r="DA219" i="1"/>
  <c r="DP219" i="1"/>
  <c r="BW219" i="1"/>
  <c r="AS219" i="1"/>
  <c r="CL219" i="1"/>
  <c r="O219" i="1"/>
  <c r="BH219" i="1"/>
  <c r="AD219" i="1"/>
  <c r="AP14" i="1"/>
  <c r="GD218" i="1"/>
  <c r="GC218" i="1"/>
  <c r="FZ218" i="1"/>
  <c r="FR219" i="1"/>
  <c r="FA219" i="1"/>
  <c r="ER219" i="1"/>
  <c r="EJ219" i="1"/>
  <c r="DS219" i="1"/>
  <c r="DJ219" i="1"/>
  <c r="CS219" i="1"/>
  <c r="CJ219" i="1"/>
  <c r="CB219" i="1"/>
  <c r="BK219" i="1"/>
  <c r="BB219" i="1"/>
  <c r="AK219" i="1"/>
  <c r="AC219" i="1"/>
  <c r="U219" i="1"/>
  <c r="M219" i="1"/>
  <c r="E219" i="1"/>
  <c r="FY219" i="1"/>
  <c r="FQ219" i="1"/>
  <c r="FH219" i="1"/>
  <c r="EZ219" i="1"/>
  <c r="EQ219" i="1"/>
  <c r="DZ219" i="1"/>
  <c r="EA219" i="1" s="1" a="1"/>
  <c r="EA219" i="1" s="1"/>
  <c r="DQ219" i="1"/>
  <c r="DI219" i="1"/>
  <c r="CZ219" i="1"/>
  <c r="CR219" i="1"/>
  <c r="CI219" i="1"/>
  <c r="BR219" i="1"/>
  <c r="BS219" i="1" s="1" a="1"/>
  <c r="BS219" i="1" s="1"/>
  <c r="BI219" i="1"/>
  <c r="BA219" i="1"/>
  <c r="AR219" i="1"/>
  <c r="AJ219" i="1"/>
  <c r="AB219" i="1"/>
  <c r="T219" i="1"/>
  <c r="L219" i="1"/>
  <c r="FP219" i="1"/>
  <c r="FG219" i="1"/>
  <c r="EY219" i="1"/>
  <c r="EH219" i="1"/>
  <c r="DY219" i="1"/>
  <c r="DH219" i="1"/>
  <c r="CY219" i="1"/>
  <c r="CQ219" i="1"/>
  <c r="BZ219" i="1"/>
  <c r="BQ219" i="1"/>
  <c r="AZ219" i="1"/>
  <c r="AQ219" i="1"/>
  <c r="AI219" i="1"/>
  <c r="AA219" i="1"/>
  <c r="C219" i="1"/>
  <c r="FW219" i="1"/>
  <c r="FO219" i="1"/>
  <c r="FF219" i="1"/>
  <c r="EO219" i="1"/>
  <c r="EP219" i="1" s="1" a="1"/>
  <c r="EP219" i="1" s="1"/>
  <c r="EF219" i="1"/>
  <c r="DX219" i="1"/>
  <c r="DO219" i="1"/>
  <c r="DG219" i="1"/>
  <c r="CX219" i="1"/>
  <c r="CG219" i="1"/>
  <c r="CH219" i="1" s="1" a="1"/>
  <c r="CH219" i="1" s="1"/>
  <c r="BX219" i="1"/>
  <c r="BP219" i="1"/>
  <c r="BG219" i="1"/>
  <c r="AY219" i="1"/>
  <c r="AP219" i="1"/>
  <c r="R219" i="1"/>
  <c r="J219" i="1"/>
  <c r="K219" i="1" s="1" a="1"/>
  <c r="K219" i="1" s="1"/>
  <c r="FV219" i="1"/>
  <c r="FN219" i="1"/>
  <c r="EW219" i="1"/>
  <c r="EN219" i="1"/>
  <c r="DW219" i="1"/>
  <c r="DN219" i="1"/>
  <c r="DF219" i="1"/>
  <c r="CO219" i="1"/>
  <c r="CF219" i="1"/>
  <c r="BO219" i="1"/>
  <c r="BF219" i="1"/>
  <c r="AX219" i="1"/>
  <c r="AG219" i="1"/>
  <c r="Y219" i="1"/>
  <c r="Z219" i="1" s="1" a="1"/>
  <c r="Z219" i="1" s="1"/>
  <c r="Q219" i="1"/>
  <c r="AU219" i="1" s="1"/>
  <c r="BY219" i="1" s="1"/>
  <c r="DC219" i="1" s="1"/>
  <c r="EG219" i="1" s="1"/>
  <c r="FK219" i="1" s="1"/>
  <c r="I219" i="1"/>
  <c r="FU219" i="1"/>
  <c r="FD219" i="1"/>
  <c r="FE219" i="1" s="1" a="1"/>
  <c r="FE219" i="1" s="1"/>
  <c r="EU219" i="1"/>
  <c r="EM219" i="1"/>
  <c r="ED219" i="1"/>
  <c r="DV219" i="1"/>
  <c r="DM219" i="1"/>
  <c r="CV219" i="1"/>
  <c r="CW219" i="1" s="1" a="1"/>
  <c r="CW219" i="1" s="1"/>
  <c r="CM219" i="1"/>
  <c r="CE219" i="1"/>
  <c r="BV219" i="1"/>
  <c r="BN219" i="1"/>
  <c r="BE219" i="1"/>
  <c r="AN219" i="1"/>
  <c r="AO219" i="1" s="1" a="1"/>
  <c r="AO219" i="1" s="1"/>
  <c r="AF219" i="1"/>
  <c r="BJ219" i="1" s="1"/>
  <c r="CN219" i="1" s="1"/>
  <c r="DR219" i="1" s="1"/>
  <c r="EV219" i="1" s="1"/>
  <c r="X219" i="1"/>
  <c r="P219" i="1"/>
  <c r="H219" i="1"/>
  <c r="FL219" i="1"/>
  <c r="FC219" i="1"/>
  <c r="EL219" i="1"/>
  <c r="EC219" i="1"/>
  <c r="DU219" i="1"/>
  <c r="DD219" i="1"/>
  <c r="CU219" i="1"/>
  <c r="CD219" i="1"/>
  <c r="BU219" i="1"/>
  <c r="BM219" i="1"/>
  <c r="AV219" i="1"/>
  <c r="AM219" i="1"/>
  <c r="AE219" i="1"/>
  <c r="W219" i="1"/>
  <c r="G219" i="1"/>
  <c r="FS219" i="1"/>
  <c r="FT219" i="1" s="1" a="1"/>
  <c r="FT219" i="1" s="1"/>
  <c r="FJ219" i="1"/>
  <c r="FB219" i="1"/>
  <c r="ES219" i="1"/>
  <c r="EK219" i="1"/>
  <c r="EB219" i="1"/>
  <c r="DK219" i="1"/>
  <c r="DL219" i="1" s="1" a="1"/>
  <c r="DL219" i="1" s="1"/>
  <c r="DB219" i="1"/>
  <c r="CT219" i="1"/>
  <c r="CK219" i="1"/>
  <c r="CC219" i="1"/>
  <c r="BT219" i="1"/>
  <c r="BC219" i="1"/>
  <c r="BD219" i="1" s="1" a="1"/>
  <c r="BD219" i="1" s="1"/>
  <c r="AT219" i="1"/>
  <c r="AL219" i="1"/>
  <c r="V219" i="1"/>
  <c r="N219" i="1"/>
  <c r="F219" i="1"/>
  <c r="AX14" i="1"/>
  <c r="AY14" i="1" s="1"/>
  <c r="BH14" i="1" s="1"/>
  <c r="B220" i="1"/>
  <c r="D220" i="1" s="1" a="1"/>
  <c r="D220" i="1" s="1"/>
  <c r="EI220" i="1" l="1" a="1"/>
  <c r="EI220" i="1" s="1"/>
  <c r="FM220" i="1" a="1"/>
  <c r="FM220" i="1" s="1"/>
  <c r="EX220" i="1" a="1"/>
  <c r="EX220" i="1" s="1"/>
  <c r="DE220" i="1" a="1"/>
  <c r="DE220" i="1" s="1"/>
  <c r="DT220" i="1" a="1"/>
  <c r="DT220" i="1" s="1"/>
  <c r="CA220" i="1" a="1"/>
  <c r="CA220" i="1" s="1"/>
  <c r="CP220" i="1" a="1"/>
  <c r="CP220" i="1" s="1"/>
  <c r="AW220" i="1" a="1"/>
  <c r="AW220" i="1" s="1"/>
  <c r="BL220" i="1" a="1"/>
  <c r="BL220" i="1" s="1"/>
  <c r="S220" i="1" a="1"/>
  <c r="S220" i="1" s="1"/>
  <c r="AH220" i="1" a="1"/>
  <c r="AH220" i="1" s="1"/>
  <c r="GA219" i="1"/>
  <c r="GB219" i="1"/>
  <c r="AR14" i="1"/>
  <c r="AQ14" i="1"/>
  <c r="ET220" i="1"/>
  <c r="FI220" i="1"/>
  <c r="EE220" i="1"/>
  <c r="DA220" i="1"/>
  <c r="DP220" i="1"/>
  <c r="AS220" i="1"/>
  <c r="CL220" i="1"/>
  <c r="O220" i="1"/>
  <c r="BH220" i="1"/>
  <c r="FX220" i="1"/>
  <c r="AD220" i="1"/>
  <c r="BW220" i="1"/>
  <c r="BC14" i="1"/>
  <c r="BD14" i="1" s="1" a="1"/>
  <c r="BD14" i="1" s="1"/>
  <c r="BK14" i="1"/>
  <c r="BL14" i="1" s="1" a="1"/>
  <c r="BL14" i="1" s="1"/>
  <c r="BJ14" i="1"/>
  <c r="FP220" i="1"/>
  <c r="FG220" i="1"/>
  <c r="EY220" i="1"/>
  <c r="EH220" i="1"/>
  <c r="DY220" i="1"/>
  <c r="DH220" i="1"/>
  <c r="CY220" i="1"/>
  <c r="CQ220" i="1"/>
  <c r="BZ220" i="1"/>
  <c r="BQ220" i="1"/>
  <c r="AZ220" i="1"/>
  <c r="AQ220" i="1"/>
  <c r="AI220" i="1"/>
  <c r="AA220" i="1"/>
  <c r="C220" i="1"/>
  <c r="FW220" i="1"/>
  <c r="FO220" i="1"/>
  <c r="FF220" i="1"/>
  <c r="EO220" i="1"/>
  <c r="EP220" i="1" s="1" a="1"/>
  <c r="EP220" i="1" s="1"/>
  <c r="EF220" i="1"/>
  <c r="DX220" i="1"/>
  <c r="DO220" i="1"/>
  <c r="DG220" i="1"/>
  <c r="CX220" i="1"/>
  <c r="CG220" i="1"/>
  <c r="CH220" i="1" s="1" a="1"/>
  <c r="CH220" i="1" s="1"/>
  <c r="BX220" i="1"/>
  <c r="BP220" i="1"/>
  <c r="BG220" i="1"/>
  <c r="AY220" i="1"/>
  <c r="AP220" i="1"/>
  <c r="R220" i="1"/>
  <c r="J220" i="1"/>
  <c r="K220" i="1" s="1" a="1"/>
  <c r="K220" i="1" s="1"/>
  <c r="FV220" i="1"/>
  <c r="FN220" i="1"/>
  <c r="EW220" i="1"/>
  <c r="EN220" i="1"/>
  <c r="DW220" i="1"/>
  <c r="DN220" i="1"/>
  <c r="DF220" i="1"/>
  <c r="CO220" i="1"/>
  <c r="CF220" i="1"/>
  <c r="BO220" i="1"/>
  <c r="BF220" i="1"/>
  <c r="AX220" i="1"/>
  <c r="AG220" i="1"/>
  <c r="Y220" i="1"/>
  <c r="Z220" i="1" s="1" a="1"/>
  <c r="Z220" i="1" s="1"/>
  <c r="Q220" i="1"/>
  <c r="AU220" i="1" s="1"/>
  <c r="BY220" i="1" s="1"/>
  <c r="DC220" i="1" s="1"/>
  <c r="EG220" i="1" s="1"/>
  <c r="FK220" i="1" s="1"/>
  <c r="I220" i="1"/>
  <c r="FU220" i="1"/>
  <c r="FD220" i="1"/>
  <c r="FE220" i="1" s="1" a="1"/>
  <c r="FE220" i="1" s="1"/>
  <c r="EU220" i="1"/>
  <c r="EM220" i="1"/>
  <c r="ED220" i="1"/>
  <c r="DV220" i="1"/>
  <c r="DM220" i="1"/>
  <c r="CV220" i="1"/>
  <c r="CW220" i="1" s="1" a="1"/>
  <c r="CW220" i="1" s="1"/>
  <c r="CM220" i="1"/>
  <c r="CE220" i="1"/>
  <c r="BV220" i="1"/>
  <c r="BN220" i="1"/>
  <c r="BE220" i="1"/>
  <c r="AN220" i="1"/>
  <c r="AO220" i="1" s="1" a="1"/>
  <c r="AO220" i="1" s="1"/>
  <c r="AF220" i="1"/>
  <c r="BJ220" i="1" s="1"/>
  <c r="CN220" i="1" s="1"/>
  <c r="DR220" i="1" s="1"/>
  <c r="EV220" i="1" s="1"/>
  <c r="X220" i="1"/>
  <c r="P220" i="1"/>
  <c r="H220" i="1"/>
  <c r="FL220" i="1"/>
  <c r="FC220" i="1"/>
  <c r="EL220" i="1"/>
  <c r="EC220" i="1"/>
  <c r="DU220" i="1"/>
  <c r="DD220" i="1"/>
  <c r="CU220" i="1"/>
  <c r="CD220" i="1"/>
  <c r="BU220" i="1"/>
  <c r="BM220" i="1"/>
  <c r="AV220" i="1"/>
  <c r="AM220" i="1"/>
  <c r="AE220" i="1"/>
  <c r="W220" i="1"/>
  <c r="G220" i="1"/>
  <c r="FS220" i="1"/>
  <c r="FT220" i="1" s="1" a="1"/>
  <c r="FT220" i="1" s="1"/>
  <c r="FJ220" i="1"/>
  <c r="FB220" i="1"/>
  <c r="ES220" i="1"/>
  <c r="EK220" i="1"/>
  <c r="EB220" i="1"/>
  <c r="DK220" i="1"/>
  <c r="DL220" i="1" s="1" a="1"/>
  <c r="DL220" i="1" s="1"/>
  <c r="DB220" i="1"/>
  <c r="CT220" i="1"/>
  <c r="CK220" i="1"/>
  <c r="CC220" i="1"/>
  <c r="BT220" i="1"/>
  <c r="BC220" i="1"/>
  <c r="BD220" i="1" s="1" a="1"/>
  <c r="BD220" i="1" s="1"/>
  <c r="AT220" i="1"/>
  <c r="AL220" i="1"/>
  <c r="V220" i="1"/>
  <c r="N220" i="1"/>
  <c r="F220" i="1"/>
  <c r="FR220" i="1"/>
  <c r="FA220" i="1"/>
  <c r="ER220" i="1"/>
  <c r="EJ220" i="1"/>
  <c r="DS220" i="1"/>
  <c r="DJ220" i="1"/>
  <c r="CS220" i="1"/>
  <c r="CJ220" i="1"/>
  <c r="CB220" i="1"/>
  <c r="BK220" i="1"/>
  <c r="BB220" i="1"/>
  <c r="AK220" i="1"/>
  <c r="AC220" i="1"/>
  <c r="U220" i="1"/>
  <c r="M220" i="1"/>
  <c r="E220" i="1"/>
  <c r="FY220" i="1"/>
  <c r="FQ220" i="1"/>
  <c r="FH220" i="1"/>
  <c r="EZ220" i="1"/>
  <c r="EQ220" i="1"/>
  <c r="DZ220" i="1"/>
  <c r="EA220" i="1" s="1" a="1"/>
  <c r="EA220" i="1" s="1"/>
  <c r="DQ220" i="1"/>
  <c r="DI220" i="1"/>
  <c r="CZ220" i="1"/>
  <c r="CR220" i="1"/>
  <c r="CI220" i="1"/>
  <c r="BR220" i="1"/>
  <c r="BS220" i="1" s="1" a="1"/>
  <c r="BS220" i="1" s="1"/>
  <c r="BI220" i="1"/>
  <c r="BA220" i="1"/>
  <c r="AR220" i="1"/>
  <c r="AJ220" i="1"/>
  <c r="AB220" i="1"/>
  <c r="T220" i="1"/>
  <c r="L220" i="1"/>
  <c r="FZ219" i="1"/>
  <c r="GD219" i="1"/>
  <c r="GC219" i="1"/>
  <c r="B221" i="1"/>
  <c r="D221" i="1" s="1" a="1"/>
  <c r="D221" i="1" s="1"/>
  <c r="EI221" i="1" l="1" a="1"/>
  <c r="EI221" i="1" s="1"/>
  <c r="FM221" i="1" a="1"/>
  <c r="FM221" i="1" s="1"/>
  <c r="EX221" i="1" a="1"/>
  <c r="EX221" i="1" s="1"/>
  <c r="DE221" i="1" a="1"/>
  <c r="DE221" i="1" s="1"/>
  <c r="DT221" i="1" a="1"/>
  <c r="DT221" i="1" s="1"/>
  <c r="CA221" i="1" a="1"/>
  <c r="CA221" i="1" s="1"/>
  <c r="CP221" i="1" a="1"/>
  <c r="CP221" i="1" s="1"/>
  <c r="AW221" i="1" a="1"/>
  <c r="AW221" i="1" s="1"/>
  <c r="BL221" i="1" a="1"/>
  <c r="BL221" i="1" s="1"/>
  <c r="S221" i="1" a="1"/>
  <c r="S221" i="1" s="1"/>
  <c r="AH221" i="1" a="1"/>
  <c r="AH221" i="1" s="1"/>
  <c r="GA220" i="1"/>
  <c r="GB220" i="1"/>
  <c r="ET221" i="1"/>
  <c r="FI221" i="1"/>
  <c r="FX221" i="1"/>
  <c r="EE221" i="1"/>
  <c r="DA221" i="1"/>
  <c r="CL221" i="1"/>
  <c r="O221" i="1"/>
  <c r="AS221" i="1"/>
  <c r="BH221" i="1"/>
  <c r="AD221" i="1"/>
  <c r="DP221" i="1"/>
  <c r="BW221" i="1"/>
  <c r="BE14" i="1"/>
  <c r="GD220" i="1"/>
  <c r="GC220" i="1"/>
  <c r="FZ220" i="1"/>
  <c r="BM14" i="1"/>
  <c r="FV221" i="1"/>
  <c r="FN221" i="1"/>
  <c r="EW221" i="1"/>
  <c r="EN221" i="1"/>
  <c r="DW221" i="1"/>
  <c r="DN221" i="1"/>
  <c r="DF221" i="1"/>
  <c r="CO221" i="1"/>
  <c r="CF221" i="1"/>
  <c r="BO221" i="1"/>
  <c r="BF221" i="1"/>
  <c r="AX221" i="1"/>
  <c r="AG221" i="1"/>
  <c r="Y221" i="1"/>
  <c r="Z221" i="1" s="1" a="1"/>
  <c r="Z221" i="1" s="1"/>
  <c r="Q221" i="1"/>
  <c r="AU221" i="1" s="1"/>
  <c r="BY221" i="1" s="1"/>
  <c r="DC221" i="1" s="1"/>
  <c r="EG221" i="1" s="1"/>
  <c r="FK221" i="1" s="1"/>
  <c r="I221" i="1"/>
  <c r="FU221" i="1"/>
  <c r="FD221" i="1"/>
  <c r="FE221" i="1" s="1" a="1"/>
  <c r="FE221" i="1" s="1"/>
  <c r="EU221" i="1"/>
  <c r="EM221" i="1"/>
  <c r="ED221" i="1"/>
  <c r="DV221" i="1"/>
  <c r="DM221" i="1"/>
  <c r="CV221" i="1"/>
  <c r="CW221" i="1" s="1" a="1"/>
  <c r="CW221" i="1" s="1"/>
  <c r="CM221" i="1"/>
  <c r="CE221" i="1"/>
  <c r="BV221" i="1"/>
  <c r="BN221" i="1"/>
  <c r="BE221" i="1"/>
  <c r="AN221" i="1"/>
  <c r="AO221" i="1" s="1" a="1"/>
  <c r="AO221" i="1" s="1"/>
  <c r="AF221" i="1"/>
  <c r="BJ221" i="1" s="1"/>
  <c r="CN221" i="1" s="1"/>
  <c r="DR221" i="1" s="1"/>
  <c r="EV221" i="1" s="1"/>
  <c r="X221" i="1"/>
  <c r="P221" i="1"/>
  <c r="H221" i="1"/>
  <c r="FL221" i="1"/>
  <c r="FC221" i="1"/>
  <c r="EL221" i="1"/>
  <c r="EC221" i="1"/>
  <c r="DU221" i="1"/>
  <c r="DD221" i="1"/>
  <c r="CU221" i="1"/>
  <c r="CD221" i="1"/>
  <c r="BU221" i="1"/>
  <c r="BM221" i="1"/>
  <c r="AV221" i="1"/>
  <c r="AM221" i="1"/>
  <c r="AE221" i="1"/>
  <c r="W221" i="1"/>
  <c r="G221" i="1"/>
  <c r="FS221" i="1"/>
  <c r="FT221" i="1" s="1" a="1"/>
  <c r="FT221" i="1" s="1"/>
  <c r="FJ221" i="1"/>
  <c r="FB221" i="1"/>
  <c r="ES221" i="1"/>
  <c r="EK221" i="1"/>
  <c r="EB221" i="1"/>
  <c r="DK221" i="1"/>
  <c r="DL221" i="1" s="1" a="1"/>
  <c r="DL221" i="1" s="1"/>
  <c r="DB221" i="1"/>
  <c r="CT221" i="1"/>
  <c r="CK221" i="1"/>
  <c r="CC221" i="1"/>
  <c r="BT221" i="1"/>
  <c r="BC221" i="1"/>
  <c r="BD221" i="1" s="1" a="1"/>
  <c r="BD221" i="1" s="1"/>
  <c r="AT221" i="1"/>
  <c r="AL221" i="1"/>
  <c r="V221" i="1"/>
  <c r="N221" i="1"/>
  <c r="F221" i="1"/>
  <c r="FR221" i="1"/>
  <c r="FA221" i="1"/>
  <c r="ER221" i="1"/>
  <c r="EJ221" i="1"/>
  <c r="DS221" i="1"/>
  <c r="DJ221" i="1"/>
  <c r="CS221" i="1"/>
  <c r="CJ221" i="1"/>
  <c r="CB221" i="1"/>
  <c r="BK221" i="1"/>
  <c r="BB221" i="1"/>
  <c r="AK221" i="1"/>
  <c r="AC221" i="1"/>
  <c r="U221" i="1"/>
  <c r="M221" i="1"/>
  <c r="E221" i="1"/>
  <c r="FY221" i="1"/>
  <c r="FQ221" i="1"/>
  <c r="FH221" i="1"/>
  <c r="EZ221" i="1"/>
  <c r="EQ221" i="1"/>
  <c r="DZ221" i="1"/>
  <c r="EA221" i="1" s="1" a="1"/>
  <c r="EA221" i="1" s="1"/>
  <c r="DQ221" i="1"/>
  <c r="DI221" i="1"/>
  <c r="CZ221" i="1"/>
  <c r="CR221" i="1"/>
  <c r="CI221" i="1"/>
  <c r="BR221" i="1"/>
  <c r="BS221" i="1" s="1" a="1"/>
  <c r="BS221" i="1" s="1"/>
  <c r="BI221" i="1"/>
  <c r="BA221" i="1"/>
  <c r="AR221" i="1"/>
  <c r="AJ221" i="1"/>
  <c r="AB221" i="1"/>
  <c r="T221" i="1"/>
  <c r="L221" i="1"/>
  <c r="FP221" i="1"/>
  <c r="FG221" i="1"/>
  <c r="EY221" i="1"/>
  <c r="EH221" i="1"/>
  <c r="DY221" i="1"/>
  <c r="DH221" i="1"/>
  <c r="CY221" i="1"/>
  <c r="CQ221" i="1"/>
  <c r="BZ221" i="1"/>
  <c r="BQ221" i="1"/>
  <c r="AZ221" i="1"/>
  <c r="AQ221" i="1"/>
  <c r="AI221" i="1"/>
  <c r="AA221" i="1"/>
  <c r="C221" i="1"/>
  <c r="FW221" i="1"/>
  <c r="FO221" i="1"/>
  <c r="FF221" i="1"/>
  <c r="EO221" i="1"/>
  <c r="EP221" i="1" s="1" a="1"/>
  <c r="EP221" i="1" s="1"/>
  <c r="EF221" i="1"/>
  <c r="DX221" i="1"/>
  <c r="DO221" i="1"/>
  <c r="DG221" i="1"/>
  <c r="CX221" i="1"/>
  <c r="CG221" i="1"/>
  <c r="CH221" i="1" s="1" a="1"/>
  <c r="CH221" i="1" s="1"/>
  <c r="BX221" i="1"/>
  <c r="BP221" i="1"/>
  <c r="BG221" i="1"/>
  <c r="AY221" i="1"/>
  <c r="AP221" i="1"/>
  <c r="R221" i="1"/>
  <c r="J221" i="1"/>
  <c r="K221" i="1" s="1" a="1"/>
  <c r="K221" i="1" s="1"/>
  <c r="B222" i="1"/>
  <c r="D222" i="1" s="1" a="1"/>
  <c r="D222" i="1" s="1"/>
  <c r="EI222" i="1" l="1" a="1"/>
  <c r="EI222" i="1" s="1"/>
  <c r="FM222" i="1" a="1"/>
  <c r="FM222" i="1" s="1"/>
  <c r="EX222" i="1" a="1"/>
  <c r="EX222" i="1" s="1"/>
  <c r="DE222" i="1" a="1"/>
  <c r="DE222" i="1" s="1"/>
  <c r="DT222" i="1" a="1"/>
  <c r="DT222" i="1" s="1"/>
  <c r="CA222" i="1" a="1"/>
  <c r="CA222" i="1" s="1"/>
  <c r="CP222" i="1" a="1"/>
  <c r="CP222" i="1" s="1"/>
  <c r="AW222" i="1" a="1"/>
  <c r="AW222" i="1" s="1"/>
  <c r="BL222" i="1" a="1"/>
  <c r="BL222" i="1" s="1"/>
  <c r="S222" i="1" a="1"/>
  <c r="S222" i="1" s="1"/>
  <c r="AH222" i="1" a="1"/>
  <c r="AH222" i="1" s="1"/>
  <c r="GA221" i="1"/>
  <c r="GB221" i="1"/>
  <c r="BF14" i="1"/>
  <c r="BG14" i="1"/>
  <c r="FI222" i="1"/>
  <c r="FX222" i="1"/>
  <c r="DA222" i="1"/>
  <c r="ET222" i="1"/>
  <c r="DP222" i="1"/>
  <c r="EE222" i="1"/>
  <c r="O222" i="1"/>
  <c r="BH222" i="1"/>
  <c r="AD222" i="1"/>
  <c r="BW222" i="1"/>
  <c r="AS222" i="1"/>
  <c r="CL222" i="1"/>
  <c r="BN14" i="1"/>
  <c r="BW14" i="1" s="1"/>
  <c r="GD221" i="1"/>
  <c r="FZ221" i="1"/>
  <c r="GC221" i="1"/>
  <c r="FL222" i="1"/>
  <c r="FC222" i="1"/>
  <c r="EL222" i="1"/>
  <c r="EC222" i="1"/>
  <c r="DU222" i="1"/>
  <c r="DD222" i="1"/>
  <c r="CU222" i="1"/>
  <c r="CD222" i="1"/>
  <c r="BU222" i="1"/>
  <c r="BM222" i="1"/>
  <c r="AV222" i="1"/>
  <c r="AM222" i="1"/>
  <c r="AE222" i="1"/>
  <c r="W222" i="1"/>
  <c r="G222" i="1"/>
  <c r="FS222" i="1"/>
  <c r="FT222" i="1" s="1" a="1"/>
  <c r="FT222" i="1" s="1"/>
  <c r="FJ222" i="1"/>
  <c r="FB222" i="1"/>
  <c r="ES222" i="1"/>
  <c r="EK222" i="1"/>
  <c r="EB222" i="1"/>
  <c r="DK222" i="1"/>
  <c r="DL222" i="1" s="1" a="1"/>
  <c r="DL222" i="1" s="1"/>
  <c r="DB222" i="1"/>
  <c r="CT222" i="1"/>
  <c r="CK222" i="1"/>
  <c r="CC222" i="1"/>
  <c r="BT222" i="1"/>
  <c r="BC222" i="1"/>
  <c r="BD222" i="1" s="1" a="1"/>
  <c r="BD222" i="1" s="1"/>
  <c r="AT222" i="1"/>
  <c r="AL222" i="1"/>
  <c r="V222" i="1"/>
  <c r="N222" i="1"/>
  <c r="F222" i="1"/>
  <c r="FR222" i="1"/>
  <c r="FA222" i="1"/>
  <c r="ER222" i="1"/>
  <c r="EJ222" i="1"/>
  <c r="DS222" i="1"/>
  <c r="DJ222" i="1"/>
  <c r="CS222" i="1"/>
  <c r="CJ222" i="1"/>
  <c r="CB222" i="1"/>
  <c r="BK222" i="1"/>
  <c r="BB222" i="1"/>
  <c r="AK222" i="1"/>
  <c r="AC222" i="1"/>
  <c r="U222" i="1"/>
  <c r="M222" i="1"/>
  <c r="E222" i="1"/>
  <c r="FY222" i="1"/>
  <c r="FQ222" i="1"/>
  <c r="FH222" i="1"/>
  <c r="EZ222" i="1"/>
  <c r="EQ222" i="1"/>
  <c r="DZ222" i="1"/>
  <c r="EA222" i="1" s="1" a="1"/>
  <c r="EA222" i="1" s="1"/>
  <c r="DQ222" i="1"/>
  <c r="DI222" i="1"/>
  <c r="CZ222" i="1"/>
  <c r="CR222" i="1"/>
  <c r="CI222" i="1"/>
  <c r="BR222" i="1"/>
  <c r="BS222" i="1" s="1" a="1"/>
  <c r="BS222" i="1" s="1"/>
  <c r="BI222" i="1"/>
  <c r="BA222" i="1"/>
  <c r="AR222" i="1"/>
  <c r="AJ222" i="1"/>
  <c r="AB222" i="1"/>
  <c r="T222" i="1"/>
  <c r="L222" i="1"/>
  <c r="FP222" i="1"/>
  <c r="FG222" i="1"/>
  <c r="EY222" i="1"/>
  <c r="EH222" i="1"/>
  <c r="DY222" i="1"/>
  <c r="DH222" i="1"/>
  <c r="CY222" i="1"/>
  <c r="CQ222" i="1"/>
  <c r="BZ222" i="1"/>
  <c r="BQ222" i="1"/>
  <c r="AZ222" i="1"/>
  <c r="AQ222" i="1"/>
  <c r="AI222" i="1"/>
  <c r="AA222" i="1"/>
  <c r="C222" i="1"/>
  <c r="FW222" i="1"/>
  <c r="FO222" i="1"/>
  <c r="FF222" i="1"/>
  <c r="EO222" i="1"/>
  <c r="EP222" i="1" s="1" a="1"/>
  <c r="EP222" i="1" s="1"/>
  <c r="EF222" i="1"/>
  <c r="DX222" i="1"/>
  <c r="DO222" i="1"/>
  <c r="DG222" i="1"/>
  <c r="CX222" i="1"/>
  <c r="CG222" i="1"/>
  <c r="CH222" i="1" s="1" a="1"/>
  <c r="CH222" i="1" s="1"/>
  <c r="BX222" i="1"/>
  <c r="BP222" i="1"/>
  <c r="BG222" i="1"/>
  <c r="AY222" i="1"/>
  <c r="AP222" i="1"/>
  <c r="R222" i="1"/>
  <c r="J222" i="1"/>
  <c r="K222" i="1" s="1" a="1"/>
  <c r="K222" i="1" s="1"/>
  <c r="FV222" i="1"/>
  <c r="FN222" i="1"/>
  <c r="EW222" i="1"/>
  <c r="EN222" i="1"/>
  <c r="DW222" i="1"/>
  <c r="DN222" i="1"/>
  <c r="DF222" i="1"/>
  <c r="CO222" i="1"/>
  <c r="CF222" i="1"/>
  <c r="BO222" i="1"/>
  <c r="BF222" i="1"/>
  <c r="AX222" i="1"/>
  <c r="AG222" i="1"/>
  <c r="Y222" i="1"/>
  <c r="Z222" i="1" s="1" a="1"/>
  <c r="Z222" i="1" s="1"/>
  <c r="Q222" i="1"/>
  <c r="AU222" i="1" s="1"/>
  <c r="BY222" i="1" s="1"/>
  <c r="DC222" i="1" s="1"/>
  <c r="EG222" i="1" s="1"/>
  <c r="FK222" i="1" s="1"/>
  <c r="I222" i="1"/>
  <c r="FU222" i="1"/>
  <c r="FD222" i="1"/>
  <c r="FE222" i="1" s="1" a="1"/>
  <c r="FE222" i="1" s="1"/>
  <c r="EU222" i="1"/>
  <c r="EM222" i="1"/>
  <c r="ED222" i="1"/>
  <c r="DV222" i="1"/>
  <c r="DM222" i="1"/>
  <c r="CV222" i="1"/>
  <c r="CW222" i="1" s="1" a="1"/>
  <c r="CW222" i="1" s="1"/>
  <c r="CM222" i="1"/>
  <c r="CE222" i="1"/>
  <c r="BV222" i="1"/>
  <c r="BN222" i="1"/>
  <c r="BE222" i="1"/>
  <c r="AN222" i="1"/>
  <c r="AO222" i="1" s="1" a="1"/>
  <c r="AO222" i="1" s="1"/>
  <c r="AF222" i="1"/>
  <c r="BJ222" i="1" s="1"/>
  <c r="CN222" i="1" s="1"/>
  <c r="DR222" i="1" s="1"/>
  <c r="EV222" i="1" s="1"/>
  <c r="X222" i="1"/>
  <c r="P222" i="1"/>
  <c r="H222" i="1"/>
  <c r="B223" i="1"/>
  <c r="D223" i="1" s="1" a="1"/>
  <c r="D223" i="1" s="1"/>
  <c r="EI223" i="1" l="1" a="1"/>
  <c r="EI223" i="1" s="1"/>
  <c r="FM223" i="1" a="1"/>
  <c r="FM223" i="1" s="1"/>
  <c r="EX223" i="1" a="1"/>
  <c r="EX223" i="1" s="1"/>
  <c r="DE223" i="1" a="1"/>
  <c r="DE223" i="1" s="1"/>
  <c r="DT223" i="1" a="1"/>
  <c r="DT223" i="1" s="1"/>
  <c r="CA223" i="1" a="1"/>
  <c r="CA223" i="1" s="1"/>
  <c r="CP223" i="1" a="1"/>
  <c r="CP223" i="1" s="1"/>
  <c r="AW223" i="1" a="1"/>
  <c r="AW223" i="1" s="1"/>
  <c r="BL223" i="1" a="1"/>
  <c r="BL223" i="1" s="1"/>
  <c r="S223" i="1" a="1"/>
  <c r="S223" i="1" s="1"/>
  <c r="AH223" i="1" a="1"/>
  <c r="AH223" i="1" s="1"/>
  <c r="GA222" i="1"/>
  <c r="GB222" i="1"/>
  <c r="BY14" i="1"/>
  <c r="BR14" i="1"/>
  <c r="BS14" i="1" s="1" a="1"/>
  <c r="BS14" i="1" s="1"/>
  <c r="FI223" i="1"/>
  <c r="FX223" i="1"/>
  <c r="ET223" i="1"/>
  <c r="DA223" i="1"/>
  <c r="DP223" i="1"/>
  <c r="EE223" i="1"/>
  <c r="BH223" i="1"/>
  <c r="O223" i="1"/>
  <c r="AD223" i="1"/>
  <c r="BW223" i="1"/>
  <c r="AS223" i="1"/>
  <c r="CL223" i="1"/>
  <c r="BZ14" i="1"/>
  <c r="GC222" i="1"/>
  <c r="GD222" i="1"/>
  <c r="FZ222" i="1"/>
  <c r="FR223" i="1"/>
  <c r="FA223" i="1"/>
  <c r="ER223" i="1"/>
  <c r="EJ223" i="1"/>
  <c r="DS223" i="1"/>
  <c r="DJ223" i="1"/>
  <c r="CS223" i="1"/>
  <c r="CJ223" i="1"/>
  <c r="CB223" i="1"/>
  <c r="BK223" i="1"/>
  <c r="BB223" i="1"/>
  <c r="AK223" i="1"/>
  <c r="AC223" i="1"/>
  <c r="U223" i="1"/>
  <c r="M223" i="1"/>
  <c r="E223" i="1"/>
  <c r="FY223" i="1"/>
  <c r="FQ223" i="1"/>
  <c r="FH223" i="1"/>
  <c r="EZ223" i="1"/>
  <c r="EQ223" i="1"/>
  <c r="DZ223" i="1"/>
  <c r="EA223" i="1" s="1" a="1"/>
  <c r="EA223" i="1" s="1"/>
  <c r="DQ223" i="1"/>
  <c r="DI223" i="1"/>
  <c r="CZ223" i="1"/>
  <c r="CR223" i="1"/>
  <c r="CI223" i="1"/>
  <c r="BR223" i="1"/>
  <c r="BS223" i="1" s="1" a="1"/>
  <c r="BS223" i="1" s="1"/>
  <c r="BI223" i="1"/>
  <c r="BA223" i="1"/>
  <c r="AR223" i="1"/>
  <c r="AJ223" i="1"/>
  <c r="AB223" i="1"/>
  <c r="T223" i="1"/>
  <c r="L223" i="1"/>
  <c r="FP223" i="1"/>
  <c r="FG223" i="1"/>
  <c r="EY223" i="1"/>
  <c r="EH223" i="1"/>
  <c r="DY223" i="1"/>
  <c r="DH223" i="1"/>
  <c r="CY223" i="1"/>
  <c r="CQ223" i="1"/>
  <c r="BZ223" i="1"/>
  <c r="BQ223" i="1"/>
  <c r="AZ223" i="1"/>
  <c r="AQ223" i="1"/>
  <c r="AI223" i="1"/>
  <c r="AA223" i="1"/>
  <c r="C223" i="1"/>
  <c r="FW223" i="1"/>
  <c r="FO223" i="1"/>
  <c r="FF223" i="1"/>
  <c r="EO223" i="1"/>
  <c r="EP223" i="1" s="1" a="1"/>
  <c r="EP223" i="1" s="1"/>
  <c r="EF223" i="1"/>
  <c r="DX223" i="1"/>
  <c r="DO223" i="1"/>
  <c r="DG223" i="1"/>
  <c r="CX223" i="1"/>
  <c r="CG223" i="1"/>
  <c r="CH223" i="1" s="1" a="1"/>
  <c r="CH223" i="1" s="1"/>
  <c r="BX223" i="1"/>
  <c r="BP223" i="1"/>
  <c r="BG223" i="1"/>
  <c r="AY223" i="1"/>
  <c r="AP223" i="1"/>
  <c r="R223" i="1"/>
  <c r="J223" i="1"/>
  <c r="K223" i="1" s="1" a="1"/>
  <c r="K223" i="1" s="1"/>
  <c r="FV223" i="1"/>
  <c r="FN223" i="1"/>
  <c r="EW223" i="1"/>
  <c r="EN223" i="1"/>
  <c r="DW223" i="1"/>
  <c r="DN223" i="1"/>
  <c r="DF223" i="1"/>
  <c r="CO223" i="1"/>
  <c r="CF223" i="1"/>
  <c r="BO223" i="1"/>
  <c r="BF223" i="1"/>
  <c r="AX223" i="1"/>
  <c r="AG223" i="1"/>
  <c r="Y223" i="1"/>
  <c r="Z223" i="1" s="1" a="1"/>
  <c r="Z223" i="1" s="1"/>
  <c r="Q223" i="1"/>
  <c r="AU223" i="1" s="1"/>
  <c r="BY223" i="1" s="1"/>
  <c r="DC223" i="1" s="1"/>
  <c r="EG223" i="1" s="1"/>
  <c r="FK223" i="1" s="1"/>
  <c r="I223" i="1"/>
  <c r="FU223" i="1"/>
  <c r="FD223" i="1"/>
  <c r="FE223" i="1" s="1" a="1"/>
  <c r="FE223" i="1" s="1"/>
  <c r="EU223" i="1"/>
  <c r="EM223" i="1"/>
  <c r="ED223" i="1"/>
  <c r="DV223" i="1"/>
  <c r="DM223" i="1"/>
  <c r="CV223" i="1"/>
  <c r="CW223" i="1" s="1" a="1"/>
  <c r="CW223" i="1" s="1"/>
  <c r="CM223" i="1"/>
  <c r="CE223" i="1"/>
  <c r="BV223" i="1"/>
  <c r="BN223" i="1"/>
  <c r="BE223" i="1"/>
  <c r="AN223" i="1"/>
  <c r="AO223" i="1" s="1" a="1"/>
  <c r="AO223" i="1" s="1"/>
  <c r="AF223" i="1"/>
  <c r="BJ223" i="1" s="1"/>
  <c r="CN223" i="1" s="1"/>
  <c r="DR223" i="1" s="1"/>
  <c r="EV223" i="1" s="1"/>
  <c r="X223" i="1"/>
  <c r="P223" i="1"/>
  <c r="H223" i="1"/>
  <c r="FL223" i="1"/>
  <c r="FC223" i="1"/>
  <c r="EL223" i="1"/>
  <c r="EC223" i="1"/>
  <c r="DU223" i="1"/>
  <c r="DD223" i="1"/>
  <c r="CU223" i="1"/>
  <c r="CD223" i="1"/>
  <c r="BU223" i="1"/>
  <c r="BM223" i="1"/>
  <c r="AV223" i="1"/>
  <c r="AM223" i="1"/>
  <c r="AE223" i="1"/>
  <c r="W223" i="1"/>
  <c r="G223" i="1"/>
  <c r="FS223" i="1"/>
  <c r="FT223" i="1" s="1" a="1"/>
  <c r="FT223" i="1" s="1"/>
  <c r="FJ223" i="1"/>
  <c r="FB223" i="1"/>
  <c r="ES223" i="1"/>
  <c r="EK223" i="1"/>
  <c r="EB223" i="1"/>
  <c r="DK223" i="1"/>
  <c r="DL223" i="1" s="1" a="1"/>
  <c r="DL223" i="1" s="1"/>
  <c r="DB223" i="1"/>
  <c r="CT223" i="1"/>
  <c r="CK223" i="1"/>
  <c r="CC223" i="1"/>
  <c r="BT223" i="1"/>
  <c r="BC223" i="1"/>
  <c r="BD223" i="1" s="1" a="1"/>
  <c r="BD223" i="1" s="1"/>
  <c r="AT223" i="1"/>
  <c r="AL223" i="1"/>
  <c r="V223" i="1"/>
  <c r="N223" i="1"/>
  <c r="F223" i="1"/>
  <c r="B224" i="1"/>
  <c r="D224" i="1" s="1" a="1"/>
  <c r="D224" i="1" s="1"/>
  <c r="EI224" i="1" l="1" a="1"/>
  <c r="EI224" i="1" s="1"/>
  <c r="FM224" i="1" a="1"/>
  <c r="FM224" i="1" s="1"/>
  <c r="EX224" i="1" a="1"/>
  <c r="EX224" i="1" s="1"/>
  <c r="DE224" i="1" a="1"/>
  <c r="DE224" i="1" s="1"/>
  <c r="DT224" i="1" a="1"/>
  <c r="DT224" i="1" s="1"/>
  <c r="CA224" i="1" a="1"/>
  <c r="CA224" i="1" s="1"/>
  <c r="CP224" i="1" a="1"/>
  <c r="CP224" i="1" s="1"/>
  <c r="CA14" i="1" a="1"/>
  <c r="CA14" i="1" s="1"/>
  <c r="CB14" i="1" s="1"/>
  <c r="CC14" i="1" s="1"/>
  <c r="CN14" i="1" s="1"/>
  <c r="AW224" i="1" a="1"/>
  <c r="AW224" i="1" s="1"/>
  <c r="BL224" i="1" a="1"/>
  <c r="BL224" i="1" s="1"/>
  <c r="S224" i="1" a="1"/>
  <c r="S224" i="1" s="1"/>
  <c r="AH224" i="1" a="1"/>
  <c r="AH224" i="1" s="1"/>
  <c r="GA223" i="1"/>
  <c r="GB223" i="1"/>
  <c r="FI224" i="1"/>
  <c r="FX224" i="1"/>
  <c r="ET224" i="1"/>
  <c r="DP224" i="1"/>
  <c r="DA224" i="1"/>
  <c r="BH224" i="1"/>
  <c r="AD224" i="1"/>
  <c r="BW224" i="1"/>
  <c r="AS224" i="1"/>
  <c r="CL224" i="1"/>
  <c r="EE224" i="1"/>
  <c r="O224" i="1"/>
  <c r="BT14" i="1"/>
  <c r="FZ223" i="1"/>
  <c r="GC223" i="1"/>
  <c r="GD223" i="1"/>
  <c r="FP224" i="1"/>
  <c r="FG224" i="1"/>
  <c r="EY224" i="1"/>
  <c r="EH224" i="1"/>
  <c r="DY224" i="1"/>
  <c r="DH224" i="1"/>
  <c r="CY224" i="1"/>
  <c r="CQ224" i="1"/>
  <c r="BZ224" i="1"/>
  <c r="BQ224" i="1"/>
  <c r="AZ224" i="1"/>
  <c r="AQ224" i="1"/>
  <c r="AI224" i="1"/>
  <c r="AA224" i="1"/>
  <c r="C224" i="1"/>
  <c r="FW224" i="1"/>
  <c r="FO224" i="1"/>
  <c r="FF224" i="1"/>
  <c r="EO224" i="1"/>
  <c r="EP224" i="1" s="1" a="1"/>
  <c r="EP224" i="1" s="1"/>
  <c r="EF224" i="1"/>
  <c r="DX224" i="1"/>
  <c r="DO224" i="1"/>
  <c r="DG224" i="1"/>
  <c r="CX224" i="1"/>
  <c r="CG224" i="1"/>
  <c r="CH224" i="1" s="1" a="1"/>
  <c r="CH224" i="1" s="1"/>
  <c r="BX224" i="1"/>
  <c r="BP224" i="1"/>
  <c r="BG224" i="1"/>
  <c r="AY224" i="1"/>
  <c r="AP224" i="1"/>
  <c r="R224" i="1"/>
  <c r="J224" i="1"/>
  <c r="K224" i="1" s="1" a="1"/>
  <c r="K224" i="1" s="1"/>
  <c r="FV224" i="1"/>
  <c r="FN224" i="1"/>
  <c r="EW224" i="1"/>
  <c r="EN224" i="1"/>
  <c r="DW224" i="1"/>
  <c r="DN224" i="1"/>
  <c r="DF224" i="1"/>
  <c r="CO224" i="1"/>
  <c r="CF224" i="1"/>
  <c r="BO224" i="1"/>
  <c r="BF224" i="1"/>
  <c r="AX224" i="1"/>
  <c r="AG224" i="1"/>
  <c r="Y224" i="1"/>
  <c r="Z224" i="1" s="1" a="1"/>
  <c r="Z224" i="1" s="1"/>
  <c r="Q224" i="1"/>
  <c r="AU224" i="1" s="1"/>
  <c r="BY224" i="1" s="1"/>
  <c r="DC224" i="1" s="1"/>
  <c r="EG224" i="1" s="1"/>
  <c r="FK224" i="1" s="1"/>
  <c r="I224" i="1"/>
  <c r="FU224" i="1"/>
  <c r="FD224" i="1"/>
  <c r="FE224" i="1" s="1" a="1"/>
  <c r="FE224" i="1" s="1"/>
  <c r="EU224" i="1"/>
  <c r="EM224" i="1"/>
  <c r="ED224" i="1"/>
  <c r="DV224" i="1"/>
  <c r="DM224" i="1"/>
  <c r="CV224" i="1"/>
  <c r="CW224" i="1" s="1" a="1"/>
  <c r="CW224" i="1" s="1"/>
  <c r="CM224" i="1"/>
  <c r="CE224" i="1"/>
  <c r="BV224" i="1"/>
  <c r="BN224" i="1"/>
  <c r="BE224" i="1"/>
  <c r="AN224" i="1"/>
  <c r="AO224" i="1" s="1" a="1"/>
  <c r="AO224" i="1" s="1"/>
  <c r="AF224" i="1"/>
  <c r="BJ224" i="1" s="1"/>
  <c r="CN224" i="1" s="1"/>
  <c r="DR224" i="1" s="1"/>
  <c r="EV224" i="1" s="1"/>
  <c r="X224" i="1"/>
  <c r="P224" i="1"/>
  <c r="H224" i="1"/>
  <c r="FL224" i="1"/>
  <c r="FC224" i="1"/>
  <c r="EL224" i="1"/>
  <c r="EC224" i="1"/>
  <c r="DU224" i="1"/>
  <c r="DD224" i="1"/>
  <c r="CU224" i="1"/>
  <c r="CD224" i="1"/>
  <c r="BU224" i="1"/>
  <c r="BM224" i="1"/>
  <c r="AV224" i="1"/>
  <c r="AM224" i="1"/>
  <c r="AE224" i="1"/>
  <c r="W224" i="1"/>
  <c r="G224" i="1"/>
  <c r="FS224" i="1"/>
  <c r="FT224" i="1" s="1" a="1"/>
  <c r="FT224" i="1" s="1"/>
  <c r="FJ224" i="1"/>
  <c r="FB224" i="1"/>
  <c r="ES224" i="1"/>
  <c r="EK224" i="1"/>
  <c r="EB224" i="1"/>
  <c r="DK224" i="1"/>
  <c r="DL224" i="1" s="1" a="1"/>
  <c r="DL224" i="1" s="1"/>
  <c r="DB224" i="1"/>
  <c r="CT224" i="1"/>
  <c r="CK224" i="1"/>
  <c r="CC224" i="1"/>
  <c r="BT224" i="1"/>
  <c r="BC224" i="1"/>
  <c r="BD224" i="1" s="1" a="1"/>
  <c r="BD224" i="1" s="1"/>
  <c r="AT224" i="1"/>
  <c r="AL224" i="1"/>
  <c r="V224" i="1"/>
  <c r="N224" i="1"/>
  <c r="F224" i="1"/>
  <c r="FR224" i="1"/>
  <c r="FA224" i="1"/>
  <c r="ER224" i="1"/>
  <c r="EJ224" i="1"/>
  <c r="DS224" i="1"/>
  <c r="DJ224" i="1"/>
  <c r="CS224" i="1"/>
  <c r="CJ224" i="1"/>
  <c r="CB224" i="1"/>
  <c r="BK224" i="1"/>
  <c r="BB224" i="1"/>
  <c r="AK224" i="1"/>
  <c r="AC224" i="1"/>
  <c r="U224" i="1"/>
  <c r="M224" i="1"/>
  <c r="E224" i="1"/>
  <c r="FY224" i="1"/>
  <c r="FQ224" i="1"/>
  <c r="FH224" i="1"/>
  <c r="EZ224" i="1"/>
  <c r="EQ224" i="1"/>
  <c r="DZ224" i="1"/>
  <c r="EA224" i="1" s="1" a="1"/>
  <c r="EA224" i="1" s="1"/>
  <c r="DQ224" i="1"/>
  <c r="DI224" i="1"/>
  <c r="CZ224" i="1"/>
  <c r="CR224" i="1"/>
  <c r="CI224" i="1"/>
  <c r="BR224" i="1"/>
  <c r="BS224" i="1" s="1" a="1"/>
  <c r="BS224" i="1" s="1"/>
  <c r="BI224" i="1"/>
  <c r="BA224" i="1"/>
  <c r="AR224" i="1"/>
  <c r="AJ224" i="1"/>
  <c r="AB224" i="1"/>
  <c r="T224" i="1"/>
  <c r="L224" i="1"/>
  <c r="B225" i="1"/>
  <c r="D225" i="1" s="1" a="1"/>
  <c r="D225" i="1" s="1"/>
  <c r="EI225" i="1" l="1" a="1"/>
  <c r="EI225" i="1" s="1"/>
  <c r="FM225" i="1" a="1"/>
  <c r="FM225" i="1" s="1"/>
  <c r="EX225" i="1" a="1"/>
  <c r="EX225" i="1" s="1"/>
  <c r="DE225" i="1" a="1"/>
  <c r="DE225" i="1" s="1"/>
  <c r="DT225" i="1" a="1"/>
  <c r="DT225" i="1" s="1"/>
  <c r="CA225" i="1" a="1"/>
  <c r="CA225" i="1" s="1"/>
  <c r="CP225" i="1" a="1"/>
  <c r="CP225" i="1" s="1"/>
  <c r="CL14" i="1"/>
  <c r="CG14" i="1"/>
  <c r="CH14" i="1" s="1" a="1"/>
  <c r="CH14" i="1" s="1"/>
  <c r="CO14" i="1"/>
  <c r="CP14" i="1" s="1" a="1"/>
  <c r="CP14" i="1" s="1"/>
  <c r="AW225" i="1" a="1"/>
  <c r="AW225" i="1" s="1"/>
  <c r="BL225" i="1" a="1"/>
  <c r="BL225" i="1" s="1"/>
  <c r="S225" i="1" a="1"/>
  <c r="S225" i="1" s="1"/>
  <c r="AH225" i="1" a="1"/>
  <c r="AH225" i="1" s="1"/>
  <c r="GA224" i="1"/>
  <c r="GB224" i="1"/>
  <c r="BV14" i="1"/>
  <c r="BU14" i="1"/>
  <c r="FX225" i="1"/>
  <c r="ET225" i="1"/>
  <c r="DP225" i="1"/>
  <c r="FI225" i="1"/>
  <c r="EE225" i="1"/>
  <c r="DA225" i="1"/>
  <c r="AD225" i="1"/>
  <c r="BW225" i="1"/>
  <c r="AS225" i="1"/>
  <c r="CL225" i="1"/>
  <c r="O225" i="1"/>
  <c r="BH225" i="1"/>
  <c r="FV225" i="1"/>
  <c r="FN225" i="1"/>
  <c r="EW225" i="1"/>
  <c r="EN225" i="1"/>
  <c r="DW225" i="1"/>
  <c r="DN225" i="1"/>
  <c r="DF225" i="1"/>
  <c r="CO225" i="1"/>
  <c r="CF225" i="1"/>
  <c r="BO225" i="1"/>
  <c r="BF225" i="1"/>
  <c r="AX225" i="1"/>
  <c r="AG225" i="1"/>
  <c r="Y225" i="1"/>
  <c r="Z225" i="1" s="1" a="1"/>
  <c r="Z225" i="1" s="1"/>
  <c r="Q225" i="1"/>
  <c r="AU225" i="1" s="1"/>
  <c r="BY225" i="1" s="1"/>
  <c r="DC225" i="1" s="1"/>
  <c r="EG225" i="1" s="1"/>
  <c r="FK225" i="1" s="1"/>
  <c r="I225" i="1"/>
  <c r="FU225" i="1"/>
  <c r="FD225" i="1"/>
  <c r="FE225" i="1" s="1" a="1"/>
  <c r="FE225" i="1" s="1"/>
  <c r="EU225" i="1"/>
  <c r="EM225" i="1"/>
  <c r="ED225" i="1"/>
  <c r="DV225" i="1"/>
  <c r="DM225" i="1"/>
  <c r="CV225" i="1"/>
  <c r="CW225" i="1" s="1" a="1"/>
  <c r="CW225" i="1" s="1"/>
  <c r="CM225" i="1"/>
  <c r="CE225" i="1"/>
  <c r="BV225" i="1"/>
  <c r="BN225" i="1"/>
  <c r="BE225" i="1"/>
  <c r="AN225" i="1"/>
  <c r="AO225" i="1" s="1" a="1"/>
  <c r="AO225" i="1" s="1"/>
  <c r="AF225" i="1"/>
  <c r="BJ225" i="1" s="1"/>
  <c r="CN225" i="1" s="1"/>
  <c r="DR225" i="1" s="1"/>
  <c r="EV225" i="1" s="1"/>
  <c r="X225" i="1"/>
  <c r="P225" i="1"/>
  <c r="H225" i="1"/>
  <c r="FL225" i="1"/>
  <c r="FC225" i="1"/>
  <c r="EL225" i="1"/>
  <c r="EC225" i="1"/>
  <c r="DU225" i="1"/>
  <c r="DD225" i="1"/>
  <c r="CU225" i="1"/>
  <c r="CD225" i="1"/>
  <c r="BU225" i="1"/>
  <c r="BM225" i="1"/>
  <c r="AV225" i="1"/>
  <c r="AM225" i="1"/>
  <c r="AE225" i="1"/>
  <c r="W225" i="1"/>
  <c r="G225" i="1"/>
  <c r="FS225" i="1"/>
  <c r="FT225" i="1" s="1" a="1"/>
  <c r="FT225" i="1" s="1"/>
  <c r="FJ225" i="1"/>
  <c r="FB225" i="1"/>
  <c r="ES225" i="1"/>
  <c r="EK225" i="1"/>
  <c r="EB225" i="1"/>
  <c r="DK225" i="1"/>
  <c r="DL225" i="1" s="1" a="1"/>
  <c r="DL225" i="1" s="1"/>
  <c r="DB225" i="1"/>
  <c r="CT225" i="1"/>
  <c r="CK225" i="1"/>
  <c r="CC225" i="1"/>
  <c r="BT225" i="1"/>
  <c r="BC225" i="1"/>
  <c r="BD225" i="1" s="1" a="1"/>
  <c r="BD225" i="1" s="1"/>
  <c r="AT225" i="1"/>
  <c r="AL225" i="1"/>
  <c r="V225" i="1"/>
  <c r="N225" i="1"/>
  <c r="F225" i="1"/>
  <c r="FR225" i="1"/>
  <c r="FA225" i="1"/>
  <c r="ER225" i="1"/>
  <c r="EJ225" i="1"/>
  <c r="DS225" i="1"/>
  <c r="DJ225" i="1"/>
  <c r="CS225" i="1"/>
  <c r="CJ225" i="1"/>
  <c r="CB225" i="1"/>
  <c r="BK225" i="1"/>
  <c r="BB225" i="1"/>
  <c r="AK225" i="1"/>
  <c r="AC225" i="1"/>
  <c r="U225" i="1"/>
  <c r="M225" i="1"/>
  <c r="E225" i="1"/>
  <c r="FY225" i="1"/>
  <c r="FQ225" i="1"/>
  <c r="FH225" i="1"/>
  <c r="EZ225" i="1"/>
  <c r="EQ225" i="1"/>
  <c r="DZ225" i="1"/>
  <c r="EA225" i="1" s="1" a="1"/>
  <c r="EA225" i="1" s="1"/>
  <c r="DQ225" i="1"/>
  <c r="DI225" i="1"/>
  <c r="CZ225" i="1"/>
  <c r="CR225" i="1"/>
  <c r="CI225" i="1"/>
  <c r="BR225" i="1"/>
  <c r="BS225" i="1" s="1" a="1"/>
  <c r="BS225" i="1" s="1"/>
  <c r="BI225" i="1"/>
  <c r="BA225" i="1"/>
  <c r="AR225" i="1"/>
  <c r="AJ225" i="1"/>
  <c r="AB225" i="1"/>
  <c r="T225" i="1"/>
  <c r="L225" i="1"/>
  <c r="FP225" i="1"/>
  <c r="FG225" i="1"/>
  <c r="EY225" i="1"/>
  <c r="EH225" i="1"/>
  <c r="DY225" i="1"/>
  <c r="DH225" i="1"/>
  <c r="CY225" i="1"/>
  <c r="CQ225" i="1"/>
  <c r="BZ225" i="1"/>
  <c r="BQ225" i="1"/>
  <c r="AZ225" i="1"/>
  <c r="AQ225" i="1"/>
  <c r="AI225" i="1"/>
  <c r="AA225" i="1"/>
  <c r="C225" i="1"/>
  <c r="FW225" i="1"/>
  <c r="FO225" i="1"/>
  <c r="FF225" i="1"/>
  <c r="EO225" i="1"/>
  <c r="EP225" i="1" s="1" a="1"/>
  <c r="EP225" i="1" s="1"/>
  <c r="EF225" i="1"/>
  <c r="DX225" i="1"/>
  <c r="DO225" i="1"/>
  <c r="DG225" i="1"/>
  <c r="CX225" i="1"/>
  <c r="CG225" i="1"/>
  <c r="CH225" i="1" s="1" a="1"/>
  <c r="CH225" i="1" s="1"/>
  <c r="BX225" i="1"/>
  <c r="BP225" i="1"/>
  <c r="BG225" i="1"/>
  <c r="AY225" i="1"/>
  <c r="AP225" i="1"/>
  <c r="R225" i="1"/>
  <c r="J225" i="1"/>
  <c r="K225" i="1" s="1" a="1"/>
  <c r="K225" i="1" s="1"/>
  <c r="GD224" i="1"/>
  <c r="FZ224" i="1"/>
  <c r="GC224" i="1"/>
  <c r="B226" i="1"/>
  <c r="D226" i="1" s="1" a="1"/>
  <c r="D226" i="1" s="1"/>
  <c r="EI226" i="1" l="1" a="1"/>
  <c r="EI226" i="1" s="1"/>
  <c r="FM226" i="1" a="1"/>
  <c r="FM226" i="1" s="1"/>
  <c r="EX226" i="1" a="1"/>
  <c r="EX226" i="1" s="1"/>
  <c r="CI14" i="1"/>
  <c r="CK14" i="1" s="1"/>
  <c r="DE226" i="1" a="1"/>
  <c r="DE226" i="1" s="1"/>
  <c r="DT226" i="1" a="1"/>
  <c r="DT226" i="1" s="1"/>
  <c r="CQ14" i="1"/>
  <c r="CR14" i="1" s="1"/>
  <c r="DA14" i="1" s="1"/>
  <c r="CA226" i="1" a="1"/>
  <c r="CA226" i="1" s="1"/>
  <c r="CP226" i="1" a="1"/>
  <c r="CP226" i="1" s="1"/>
  <c r="AW226" i="1" a="1"/>
  <c r="AW226" i="1" s="1"/>
  <c r="BL226" i="1" a="1"/>
  <c r="BL226" i="1" s="1"/>
  <c r="S226" i="1" a="1"/>
  <c r="S226" i="1" s="1"/>
  <c r="AH226" i="1" a="1"/>
  <c r="AH226" i="1" s="1"/>
  <c r="GA225" i="1"/>
  <c r="GB225" i="1"/>
  <c r="CJ14" i="1"/>
  <c r="FX226" i="1"/>
  <c r="ET226" i="1"/>
  <c r="FI226" i="1"/>
  <c r="DP226" i="1"/>
  <c r="EE226" i="1"/>
  <c r="BW226" i="1"/>
  <c r="AD226" i="1"/>
  <c r="AS226" i="1"/>
  <c r="DA226" i="1"/>
  <c r="CL226" i="1"/>
  <c r="O226" i="1"/>
  <c r="BH226" i="1"/>
  <c r="GD225" i="1"/>
  <c r="GC225" i="1"/>
  <c r="FZ225" i="1"/>
  <c r="FL226" i="1"/>
  <c r="FC226" i="1"/>
  <c r="EL226" i="1"/>
  <c r="EC226" i="1"/>
  <c r="DU226" i="1"/>
  <c r="DD226" i="1"/>
  <c r="CU226" i="1"/>
  <c r="CD226" i="1"/>
  <c r="BU226" i="1"/>
  <c r="BM226" i="1"/>
  <c r="AV226" i="1"/>
  <c r="AM226" i="1"/>
  <c r="AE226" i="1"/>
  <c r="W226" i="1"/>
  <c r="G226" i="1"/>
  <c r="FS226" i="1"/>
  <c r="FT226" i="1" s="1" a="1"/>
  <c r="FT226" i="1" s="1"/>
  <c r="FJ226" i="1"/>
  <c r="FB226" i="1"/>
  <c r="ES226" i="1"/>
  <c r="EK226" i="1"/>
  <c r="EB226" i="1"/>
  <c r="DK226" i="1"/>
  <c r="DL226" i="1" s="1" a="1"/>
  <c r="DL226" i="1" s="1"/>
  <c r="DB226" i="1"/>
  <c r="CT226" i="1"/>
  <c r="CK226" i="1"/>
  <c r="CC226" i="1"/>
  <c r="BT226" i="1"/>
  <c r="BC226" i="1"/>
  <c r="BD226" i="1" s="1" a="1"/>
  <c r="BD226" i="1" s="1"/>
  <c r="AT226" i="1"/>
  <c r="AL226" i="1"/>
  <c r="V226" i="1"/>
  <c r="N226" i="1"/>
  <c r="F226" i="1"/>
  <c r="FR226" i="1"/>
  <c r="FA226" i="1"/>
  <c r="ER226" i="1"/>
  <c r="EJ226" i="1"/>
  <c r="DS226" i="1"/>
  <c r="DJ226" i="1"/>
  <c r="CS226" i="1"/>
  <c r="CJ226" i="1"/>
  <c r="CB226" i="1"/>
  <c r="BK226" i="1"/>
  <c r="BB226" i="1"/>
  <c r="AK226" i="1"/>
  <c r="AC226" i="1"/>
  <c r="U226" i="1"/>
  <c r="M226" i="1"/>
  <c r="E226" i="1"/>
  <c r="FY226" i="1"/>
  <c r="FQ226" i="1"/>
  <c r="FH226" i="1"/>
  <c r="EZ226" i="1"/>
  <c r="EQ226" i="1"/>
  <c r="DZ226" i="1"/>
  <c r="EA226" i="1" s="1" a="1"/>
  <c r="EA226" i="1" s="1"/>
  <c r="DQ226" i="1"/>
  <c r="DI226" i="1"/>
  <c r="CZ226" i="1"/>
  <c r="CR226" i="1"/>
  <c r="CI226" i="1"/>
  <c r="BR226" i="1"/>
  <c r="BS226" i="1" s="1" a="1"/>
  <c r="BS226" i="1" s="1"/>
  <c r="BI226" i="1"/>
  <c r="BA226" i="1"/>
  <c r="AR226" i="1"/>
  <c r="AJ226" i="1"/>
  <c r="AB226" i="1"/>
  <c r="T226" i="1"/>
  <c r="L226" i="1"/>
  <c r="FP226" i="1"/>
  <c r="FG226" i="1"/>
  <c r="EY226" i="1"/>
  <c r="EH226" i="1"/>
  <c r="DY226" i="1"/>
  <c r="DH226" i="1"/>
  <c r="CY226" i="1"/>
  <c r="CQ226" i="1"/>
  <c r="BZ226" i="1"/>
  <c r="BQ226" i="1"/>
  <c r="AZ226" i="1"/>
  <c r="AQ226" i="1"/>
  <c r="AI226" i="1"/>
  <c r="AA226" i="1"/>
  <c r="C226" i="1"/>
  <c r="FW226" i="1"/>
  <c r="FO226" i="1"/>
  <c r="FF226" i="1"/>
  <c r="EO226" i="1"/>
  <c r="EP226" i="1" s="1" a="1"/>
  <c r="EP226" i="1" s="1"/>
  <c r="EF226" i="1"/>
  <c r="DX226" i="1"/>
  <c r="DO226" i="1"/>
  <c r="DG226" i="1"/>
  <c r="CX226" i="1"/>
  <c r="CG226" i="1"/>
  <c r="CH226" i="1" s="1" a="1"/>
  <c r="CH226" i="1" s="1"/>
  <c r="BX226" i="1"/>
  <c r="BP226" i="1"/>
  <c r="BG226" i="1"/>
  <c r="AY226" i="1"/>
  <c r="AP226" i="1"/>
  <c r="R226" i="1"/>
  <c r="J226" i="1"/>
  <c r="K226" i="1" s="1" a="1"/>
  <c r="K226" i="1" s="1"/>
  <c r="FV226" i="1"/>
  <c r="FN226" i="1"/>
  <c r="EW226" i="1"/>
  <c r="EN226" i="1"/>
  <c r="DW226" i="1"/>
  <c r="DN226" i="1"/>
  <c r="DF226" i="1"/>
  <c r="CO226" i="1"/>
  <c r="CF226" i="1"/>
  <c r="BO226" i="1"/>
  <c r="BF226" i="1"/>
  <c r="AX226" i="1"/>
  <c r="AG226" i="1"/>
  <c r="Y226" i="1"/>
  <c r="Z226" i="1" s="1" a="1"/>
  <c r="Z226" i="1" s="1"/>
  <c r="Q226" i="1"/>
  <c r="AU226" i="1" s="1"/>
  <c r="BY226" i="1" s="1"/>
  <c r="DC226" i="1" s="1"/>
  <c r="EG226" i="1" s="1"/>
  <c r="FK226" i="1" s="1"/>
  <c r="I226" i="1"/>
  <c r="FU226" i="1"/>
  <c r="FD226" i="1"/>
  <c r="FE226" i="1" s="1" a="1"/>
  <c r="FE226" i="1" s="1"/>
  <c r="EU226" i="1"/>
  <c r="EM226" i="1"/>
  <c r="ED226" i="1"/>
  <c r="DV226" i="1"/>
  <c r="DM226" i="1"/>
  <c r="CV226" i="1"/>
  <c r="CW226" i="1" s="1" a="1"/>
  <c r="CW226" i="1" s="1"/>
  <c r="CM226" i="1"/>
  <c r="CE226" i="1"/>
  <c r="BV226" i="1"/>
  <c r="BN226" i="1"/>
  <c r="BE226" i="1"/>
  <c r="AN226" i="1"/>
  <c r="AO226" i="1" s="1" a="1"/>
  <c r="AO226" i="1" s="1"/>
  <c r="AF226" i="1"/>
  <c r="BJ226" i="1" s="1"/>
  <c r="CN226" i="1" s="1"/>
  <c r="DR226" i="1" s="1"/>
  <c r="EV226" i="1" s="1"/>
  <c r="X226" i="1"/>
  <c r="P226" i="1"/>
  <c r="H226" i="1"/>
  <c r="B227" i="1"/>
  <c r="D227" i="1" s="1" a="1"/>
  <c r="D227" i="1" s="1"/>
  <c r="DC14" i="1" l="1"/>
  <c r="EI227" i="1" a="1"/>
  <c r="EI227" i="1" s="1"/>
  <c r="FM227" i="1" a="1"/>
  <c r="FM227" i="1" s="1"/>
  <c r="DD14" i="1"/>
  <c r="DE14" i="1" s="1" a="1"/>
  <c r="DE14" i="1" s="1"/>
  <c r="EX227" i="1" a="1"/>
  <c r="EX227" i="1" s="1"/>
  <c r="CV14" i="1"/>
  <c r="CW14" i="1" s="1" a="1"/>
  <c r="CW14" i="1" s="1"/>
  <c r="DE227" i="1" a="1"/>
  <c r="DE227" i="1" s="1"/>
  <c r="DT227" i="1" a="1"/>
  <c r="DT227" i="1" s="1"/>
  <c r="CA227" i="1" a="1"/>
  <c r="CA227" i="1" s="1"/>
  <c r="CP227" i="1" a="1"/>
  <c r="CP227" i="1" s="1"/>
  <c r="AW227" i="1" a="1"/>
  <c r="AW227" i="1" s="1"/>
  <c r="BL227" i="1" a="1"/>
  <c r="BL227" i="1" s="1"/>
  <c r="S227" i="1" a="1"/>
  <c r="S227" i="1" s="1"/>
  <c r="AH227" i="1" a="1"/>
  <c r="AH227" i="1" s="1"/>
  <c r="GA226" i="1"/>
  <c r="GB226" i="1"/>
  <c r="FX227" i="1"/>
  <c r="ET227" i="1"/>
  <c r="FI227" i="1"/>
  <c r="EE227" i="1"/>
  <c r="DA227" i="1"/>
  <c r="DP227" i="1"/>
  <c r="AS227" i="1"/>
  <c r="BW227" i="1"/>
  <c r="CL227" i="1"/>
  <c r="O227" i="1"/>
  <c r="BH227" i="1"/>
  <c r="AD227" i="1"/>
  <c r="GD226" i="1"/>
  <c r="GC226" i="1"/>
  <c r="FZ226" i="1"/>
  <c r="FR227" i="1"/>
  <c r="FA227" i="1"/>
  <c r="ER227" i="1"/>
  <c r="EJ227" i="1"/>
  <c r="DS227" i="1"/>
  <c r="DJ227" i="1"/>
  <c r="CS227" i="1"/>
  <c r="CJ227" i="1"/>
  <c r="CB227" i="1"/>
  <c r="BK227" i="1"/>
  <c r="BB227" i="1"/>
  <c r="AK227" i="1"/>
  <c r="AC227" i="1"/>
  <c r="U227" i="1"/>
  <c r="M227" i="1"/>
  <c r="E227" i="1"/>
  <c r="FY227" i="1"/>
  <c r="FQ227" i="1"/>
  <c r="FH227" i="1"/>
  <c r="EZ227" i="1"/>
  <c r="EQ227" i="1"/>
  <c r="DZ227" i="1"/>
  <c r="EA227" i="1" s="1" a="1"/>
  <c r="EA227" i="1" s="1"/>
  <c r="DQ227" i="1"/>
  <c r="DI227" i="1"/>
  <c r="CZ227" i="1"/>
  <c r="CR227" i="1"/>
  <c r="CI227" i="1"/>
  <c r="BR227" i="1"/>
  <c r="BS227" i="1" s="1" a="1"/>
  <c r="BS227" i="1" s="1"/>
  <c r="BI227" i="1"/>
  <c r="BA227" i="1"/>
  <c r="AR227" i="1"/>
  <c r="AJ227" i="1"/>
  <c r="AB227" i="1"/>
  <c r="T227" i="1"/>
  <c r="L227" i="1"/>
  <c r="FP227" i="1"/>
  <c r="FG227" i="1"/>
  <c r="EY227" i="1"/>
  <c r="EH227" i="1"/>
  <c r="DY227" i="1"/>
  <c r="DH227" i="1"/>
  <c r="CY227" i="1"/>
  <c r="CQ227" i="1"/>
  <c r="BZ227" i="1"/>
  <c r="BQ227" i="1"/>
  <c r="AZ227" i="1"/>
  <c r="AQ227" i="1"/>
  <c r="AI227" i="1"/>
  <c r="AA227" i="1"/>
  <c r="C227" i="1"/>
  <c r="FW227" i="1"/>
  <c r="FO227" i="1"/>
  <c r="FF227" i="1"/>
  <c r="EO227" i="1"/>
  <c r="EP227" i="1" s="1" a="1"/>
  <c r="EP227" i="1" s="1"/>
  <c r="EF227" i="1"/>
  <c r="DX227" i="1"/>
  <c r="DO227" i="1"/>
  <c r="DG227" i="1"/>
  <c r="CX227" i="1"/>
  <c r="CG227" i="1"/>
  <c r="CH227" i="1" s="1" a="1"/>
  <c r="CH227" i="1" s="1"/>
  <c r="BX227" i="1"/>
  <c r="BP227" i="1"/>
  <c r="BG227" i="1"/>
  <c r="AY227" i="1"/>
  <c r="AP227" i="1"/>
  <c r="R227" i="1"/>
  <c r="J227" i="1"/>
  <c r="K227" i="1" s="1" a="1"/>
  <c r="K227" i="1" s="1"/>
  <c r="FV227" i="1"/>
  <c r="FN227" i="1"/>
  <c r="EW227" i="1"/>
  <c r="EN227" i="1"/>
  <c r="DW227" i="1"/>
  <c r="DN227" i="1"/>
  <c r="DF227" i="1"/>
  <c r="CO227" i="1"/>
  <c r="CF227" i="1"/>
  <c r="BO227" i="1"/>
  <c r="BF227" i="1"/>
  <c r="AX227" i="1"/>
  <c r="AG227" i="1"/>
  <c r="Y227" i="1"/>
  <c r="Z227" i="1" s="1" a="1"/>
  <c r="Z227" i="1" s="1"/>
  <c r="Q227" i="1"/>
  <c r="AU227" i="1" s="1"/>
  <c r="BY227" i="1" s="1"/>
  <c r="DC227" i="1" s="1"/>
  <c r="EG227" i="1" s="1"/>
  <c r="FK227" i="1" s="1"/>
  <c r="I227" i="1"/>
  <c r="FU227" i="1"/>
  <c r="FD227" i="1"/>
  <c r="FE227" i="1" s="1" a="1"/>
  <c r="FE227" i="1" s="1"/>
  <c r="EU227" i="1"/>
  <c r="EM227" i="1"/>
  <c r="ED227" i="1"/>
  <c r="DV227" i="1"/>
  <c r="DM227" i="1"/>
  <c r="CV227" i="1"/>
  <c r="CW227" i="1" s="1" a="1"/>
  <c r="CW227" i="1" s="1"/>
  <c r="CM227" i="1"/>
  <c r="CE227" i="1"/>
  <c r="BV227" i="1"/>
  <c r="BN227" i="1"/>
  <c r="BE227" i="1"/>
  <c r="AN227" i="1"/>
  <c r="AO227" i="1" s="1" a="1"/>
  <c r="AO227" i="1" s="1"/>
  <c r="AF227" i="1"/>
  <c r="BJ227" i="1" s="1"/>
  <c r="CN227" i="1" s="1"/>
  <c r="DR227" i="1" s="1"/>
  <c r="EV227" i="1" s="1"/>
  <c r="X227" i="1"/>
  <c r="P227" i="1"/>
  <c r="H227" i="1"/>
  <c r="FL227" i="1"/>
  <c r="FC227" i="1"/>
  <c r="EL227" i="1"/>
  <c r="EC227" i="1"/>
  <c r="DU227" i="1"/>
  <c r="DD227" i="1"/>
  <c r="CU227" i="1"/>
  <c r="CD227" i="1"/>
  <c r="BU227" i="1"/>
  <c r="BM227" i="1"/>
  <c r="AV227" i="1"/>
  <c r="AM227" i="1"/>
  <c r="AE227" i="1"/>
  <c r="W227" i="1"/>
  <c r="G227" i="1"/>
  <c r="FS227" i="1"/>
  <c r="FT227" i="1" s="1" a="1"/>
  <c r="FT227" i="1" s="1"/>
  <c r="FJ227" i="1"/>
  <c r="FB227" i="1"/>
  <c r="ES227" i="1"/>
  <c r="EK227" i="1"/>
  <c r="EB227" i="1"/>
  <c r="DK227" i="1"/>
  <c r="DL227" i="1" s="1" a="1"/>
  <c r="DL227" i="1" s="1"/>
  <c r="DB227" i="1"/>
  <c r="CT227" i="1"/>
  <c r="CK227" i="1"/>
  <c r="CC227" i="1"/>
  <c r="BT227" i="1"/>
  <c r="BC227" i="1"/>
  <c r="BD227" i="1" s="1" a="1"/>
  <c r="BD227" i="1" s="1"/>
  <c r="AT227" i="1"/>
  <c r="AL227" i="1"/>
  <c r="V227" i="1"/>
  <c r="N227" i="1"/>
  <c r="F227" i="1"/>
  <c r="B228" i="1"/>
  <c r="D228" i="1" s="1" a="1"/>
  <c r="D228" i="1" s="1"/>
  <c r="CX14" i="1" l="1"/>
  <c r="DF14" i="1"/>
  <c r="DG14" i="1" s="1"/>
  <c r="DP14" i="1" s="1"/>
  <c r="EI228" i="1" a="1"/>
  <c r="EI228" i="1" s="1"/>
  <c r="FM228" i="1" a="1"/>
  <c r="FM228" i="1" s="1"/>
  <c r="EX228" i="1" a="1"/>
  <c r="EX228" i="1" s="1"/>
  <c r="DE228" i="1" a="1"/>
  <c r="DE228" i="1" s="1"/>
  <c r="DT228" i="1" a="1"/>
  <c r="DT228" i="1" s="1"/>
  <c r="CA228" i="1" a="1"/>
  <c r="CA228" i="1" s="1"/>
  <c r="CP228" i="1" a="1"/>
  <c r="CP228" i="1" s="1"/>
  <c r="AW228" i="1" a="1"/>
  <c r="AW228" i="1" s="1"/>
  <c r="BL228" i="1" a="1"/>
  <c r="BL228" i="1" s="1"/>
  <c r="S228" i="1" a="1"/>
  <c r="S228" i="1" s="1"/>
  <c r="AH228" i="1" a="1"/>
  <c r="AH228" i="1" s="1"/>
  <c r="GA227" i="1"/>
  <c r="GB227" i="1"/>
  <c r="CY14" i="1"/>
  <c r="CZ14" i="1"/>
  <c r="ET228" i="1"/>
  <c r="FI228" i="1"/>
  <c r="EE228" i="1"/>
  <c r="DA228" i="1"/>
  <c r="FX228" i="1"/>
  <c r="DP228" i="1"/>
  <c r="AS228" i="1"/>
  <c r="CL228" i="1"/>
  <c r="O228" i="1"/>
  <c r="BH228" i="1"/>
  <c r="AD228" i="1"/>
  <c r="BW228" i="1"/>
  <c r="DS14" i="1"/>
  <c r="DT14" i="1" s="1" a="1"/>
  <c r="DT14" i="1" s="1"/>
  <c r="DK14" i="1"/>
  <c r="DL14" i="1" s="1" a="1"/>
  <c r="DL14" i="1" s="1"/>
  <c r="DR14" i="1"/>
  <c r="FP228" i="1"/>
  <c r="FG228" i="1"/>
  <c r="EY228" i="1"/>
  <c r="EH228" i="1"/>
  <c r="DY228" i="1"/>
  <c r="DH228" i="1"/>
  <c r="CY228" i="1"/>
  <c r="CQ228" i="1"/>
  <c r="BZ228" i="1"/>
  <c r="BQ228" i="1"/>
  <c r="AZ228" i="1"/>
  <c r="AQ228" i="1"/>
  <c r="AI228" i="1"/>
  <c r="AA228" i="1"/>
  <c r="C228" i="1"/>
  <c r="FW228" i="1"/>
  <c r="FO228" i="1"/>
  <c r="FF228" i="1"/>
  <c r="EO228" i="1"/>
  <c r="EP228" i="1" s="1" a="1"/>
  <c r="EP228" i="1" s="1"/>
  <c r="EF228" i="1"/>
  <c r="DX228" i="1"/>
  <c r="DO228" i="1"/>
  <c r="DG228" i="1"/>
  <c r="CX228" i="1"/>
  <c r="CG228" i="1"/>
  <c r="CH228" i="1" s="1" a="1"/>
  <c r="CH228" i="1" s="1"/>
  <c r="BX228" i="1"/>
  <c r="BP228" i="1"/>
  <c r="BG228" i="1"/>
  <c r="AY228" i="1"/>
  <c r="AP228" i="1"/>
  <c r="R228" i="1"/>
  <c r="J228" i="1"/>
  <c r="K228" i="1" s="1" a="1"/>
  <c r="K228" i="1" s="1"/>
  <c r="FV228" i="1"/>
  <c r="FN228" i="1"/>
  <c r="EW228" i="1"/>
  <c r="EN228" i="1"/>
  <c r="DW228" i="1"/>
  <c r="DN228" i="1"/>
  <c r="DF228" i="1"/>
  <c r="CO228" i="1"/>
  <c r="CF228" i="1"/>
  <c r="BO228" i="1"/>
  <c r="BF228" i="1"/>
  <c r="AX228" i="1"/>
  <c r="AG228" i="1"/>
  <c r="Y228" i="1"/>
  <c r="Z228" i="1" s="1" a="1"/>
  <c r="Z228" i="1" s="1"/>
  <c r="Q228" i="1"/>
  <c r="AU228" i="1" s="1"/>
  <c r="BY228" i="1" s="1"/>
  <c r="DC228" i="1" s="1"/>
  <c r="EG228" i="1" s="1"/>
  <c r="FK228" i="1" s="1"/>
  <c r="I228" i="1"/>
  <c r="FU228" i="1"/>
  <c r="FD228" i="1"/>
  <c r="FE228" i="1" s="1" a="1"/>
  <c r="FE228" i="1" s="1"/>
  <c r="EU228" i="1"/>
  <c r="EM228" i="1"/>
  <c r="ED228" i="1"/>
  <c r="DV228" i="1"/>
  <c r="DM228" i="1"/>
  <c r="CV228" i="1"/>
  <c r="CW228" i="1" s="1" a="1"/>
  <c r="CW228" i="1" s="1"/>
  <c r="CM228" i="1"/>
  <c r="CE228" i="1"/>
  <c r="BV228" i="1"/>
  <c r="BN228" i="1"/>
  <c r="BE228" i="1"/>
  <c r="AN228" i="1"/>
  <c r="AO228" i="1" s="1" a="1"/>
  <c r="AO228" i="1" s="1"/>
  <c r="AF228" i="1"/>
  <c r="BJ228" i="1" s="1"/>
  <c r="CN228" i="1" s="1"/>
  <c r="DR228" i="1" s="1"/>
  <c r="EV228" i="1" s="1"/>
  <c r="X228" i="1"/>
  <c r="P228" i="1"/>
  <c r="H228" i="1"/>
  <c r="FL228" i="1"/>
  <c r="FC228" i="1"/>
  <c r="EL228" i="1"/>
  <c r="EC228" i="1"/>
  <c r="DU228" i="1"/>
  <c r="DD228" i="1"/>
  <c r="CU228" i="1"/>
  <c r="CD228" i="1"/>
  <c r="BU228" i="1"/>
  <c r="BM228" i="1"/>
  <c r="AV228" i="1"/>
  <c r="AM228" i="1"/>
  <c r="AE228" i="1"/>
  <c r="W228" i="1"/>
  <c r="G228" i="1"/>
  <c r="FS228" i="1"/>
  <c r="FT228" i="1" s="1" a="1"/>
  <c r="FT228" i="1" s="1"/>
  <c r="FJ228" i="1"/>
  <c r="FB228" i="1"/>
  <c r="ES228" i="1"/>
  <c r="EK228" i="1"/>
  <c r="EB228" i="1"/>
  <c r="DK228" i="1"/>
  <c r="DL228" i="1" s="1" a="1"/>
  <c r="DL228" i="1" s="1"/>
  <c r="DB228" i="1"/>
  <c r="CT228" i="1"/>
  <c r="CK228" i="1"/>
  <c r="CC228" i="1"/>
  <c r="BT228" i="1"/>
  <c r="BC228" i="1"/>
  <c r="BD228" i="1" s="1" a="1"/>
  <c r="BD228" i="1" s="1"/>
  <c r="AT228" i="1"/>
  <c r="AL228" i="1"/>
  <c r="V228" i="1"/>
  <c r="N228" i="1"/>
  <c r="F228" i="1"/>
  <c r="FR228" i="1"/>
  <c r="FA228" i="1"/>
  <c r="ER228" i="1"/>
  <c r="EJ228" i="1"/>
  <c r="DS228" i="1"/>
  <c r="DJ228" i="1"/>
  <c r="CS228" i="1"/>
  <c r="CJ228" i="1"/>
  <c r="CB228" i="1"/>
  <c r="BK228" i="1"/>
  <c r="BB228" i="1"/>
  <c r="AK228" i="1"/>
  <c r="AC228" i="1"/>
  <c r="U228" i="1"/>
  <c r="M228" i="1"/>
  <c r="E228" i="1"/>
  <c r="FY228" i="1"/>
  <c r="FQ228" i="1"/>
  <c r="FH228" i="1"/>
  <c r="EZ228" i="1"/>
  <c r="EQ228" i="1"/>
  <c r="DZ228" i="1"/>
  <c r="EA228" i="1" s="1" a="1"/>
  <c r="EA228" i="1" s="1"/>
  <c r="DQ228" i="1"/>
  <c r="DI228" i="1"/>
  <c r="CZ228" i="1"/>
  <c r="CR228" i="1"/>
  <c r="CI228" i="1"/>
  <c r="BR228" i="1"/>
  <c r="BS228" i="1" s="1" a="1"/>
  <c r="BS228" i="1" s="1"/>
  <c r="BI228" i="1"/>
  <c r="BA228" i="1"/>
  <c r="AR228" i="1"/>
  <c r="AJ228" i="1"/>
  <c r="AB228" i="1"/>
  <c r="T228" i="1"/>
  <c r="L228" i="1"/>
  <c r="FZ227" i="1"/>
  <c r="GD227" i="1"/>
  <c r="GC227" i="1"/>
  <c r="B229" i="1"/>
  <c r="D229" i="1" s="1" a="1"/>
  <c r="D229" i="1" s="1"/>
  <c r="EI229" i="1" l="1" a="1"/>
  <c r="EI229" i="1" s="1"/>
  <c r="FM229" i="1" a="1"/>
  <c r="FM229" i="1" s="1"/>
  <c r="EX229" i="1" a="1"/>
  <c r="EX229" i="1" s="1"/>
  <c r="DE229" i="1" a="1"/>
  <c r="DE229" i="1" s="1"/>
  <c r="DT229" i="1" a="1"/>
  <c r="DT229" i="1" s="1"/>
  <c r="CA229" i="1" a="1"/>
  <c r="CA229" i="1" s="1"/>
  <c r="CP229" i="1" a="1"/>
  <c r="CP229" i="1" s="1"/>
  <c r="AW229" i="1" a="1"/>
  <c r="AW229" i="1" s="1"/>
  <c r="BL229" i="1" a="1"/>
  <c r="BL229" i="1" s="1"/>
  <c r="S229" i="1" a="1"/>
  <c r="S229" i="1" s="1"/>
  <c r="AH229" i="1" a="1"/>
  <c r="AH229" i="1" s="1"/>
  <c r="GA228" i="1"/>
  <c r="GB228" i="1"/>
  <c r="DM14" i="1"/>
  <c r="ET229" i="1"/>
  <c r="FI229" i="1"/>
  <c r="FX229" i="1"/>
  <c r="EE229" i="1"/>
  <c r="DA229" i="1"/>
  <c r="CL229" i="1"/>
  <c r="O229" i="1"/>
  <c r="BH229" i="1"/>
  <c r="AS229" i="1"/>
  <c r="DP229" i="1"/>
  <c r="AD229" i="1"/>
  <c r="BW229" i="1"/>
  <c r="FZ228" i="1"/>
  <c r="GD228" i="1"/>
  <c r="GC228" i="1"/>
  <c r="FV229" i="1"/>
  <c r="FN229" i="1"/>
  <c r="EW229" i="1"/>
  <c r="EN229" i="1"/>
  <c r="DW229" i="1"/>
  <c r="DN229" i="1"/>
  <c r="DF229" i="1"/>
  <c r="CO229" i="1"/>
  <c r="CF229" i="1"/>
  <c r="BO229" i="1"/>
  <c r="BF229" i="1"/>
  <c r="AX229" i="1"/>
  <c r="AG229" i="1"/>
  <c r="Y229" i="1"/>
  <c r="Z229" i="1" s="1" a="1"/>
  <c r="Z229" i="1" s="1"/>
  <c r="Q229" i="1"/>
  <c r="AU229" i="1" s="1"/>
  <c r="BY229" i="1" s="1"/>
  <c r="DC229" i="1" s="1"/>
  <c r="EG229" i="1" s="1"/>
  <c r="FK229" i="1" s="1"/>
  <c r="I229" i="1"/>
  <c r="FU229" i="1"/>
  <c r="FD229" i="1"/>
  <c r="FE229" i="1" s="1" a="1"/>
  <c r="FE229" i="1" s="1"/>
  <c r="EU229" i="1"/>
  <c r="EM229" i="1"/>
  <c r="ED229" i="1"/>
  <c r="DV229" i="1"/>
  <c r="DM229" i="1"/>
  <c r="CV229" i="1"/>
  <c r="CW229" i="1" s="1" a="1"/>
  <c r="CW229" i="1" s="1"/>
  <c r="CM229" i="1"/>
  <c r="CE229" i="1"/>
  <c r="BV229" i="1"/>
  <c r="BN229" i="1"/>
  <c r="BE229" i="1"/>
  <c r="AN229" i="1"/>
  <c r="AO229" i="1" s="1" a="1"/>
  <c r="AO229" i="1" s="1"/>
  <c r="AF229" i="1"/>
  <c r="BJ229" i="1" s="1"/>
  <c r="CN229" i="1" s="1"/>
  <c r="DR229" i="1" s="1"/>
  <c r="EV229" i="1" s="1"/>
  <c r="X229" i="1"/>
  <c r="P229" i="1"/>
  <c r="H229" i="1"/>
  <c r="FL229" i="1"/>
  <c r="FC229" i="1"/>
  <c r="EL229" i="1"/>
  <c r="EC229" i="1"/>
  <c r="DU229" i="1"/>
  <c r="DD229" i="1"/>
  <c r="CU229" i="1"/>
  <c r="CD229" i="1"/>
  <c r="BU229" i="1"/>
  <c r="BM229" i="1"/>
  <c r="AV229" i="1"/>
  <c r="AM229" i="1"/>
  <c r="AE229" i="1"/>
  <c r="W229" i="1"/>
  <c r="G229" i="1"/>
  <c r="FS229" i="1"/>
  <c r="FT229" i="1" s="1" a="1"/>
  <c r="FT229" i="1" s="1"/>
  <c r="FJ229" i="1"/>
  <c r="FB229" i="1"/>
  <c r="ES229" i="1"/>
  <c r="EK229" i="1"/>
  <c r="EB229" i="1"/>
  <c r="DK229" i="1"/>
  <c r="DL229" i="1" s="1" a="1"/>
  <c r="DL229" i="1" s="1"/>
  <c r="DB229" i="1"/>
  <c r="CT229" i="1"/>
  <c r="CK229" i="1"/>
  <c r="CC229" i="1"/>
  <c r="BT229" i="1"/>
  <c r="BC229" i="1"/>
  <c r="BD229" i="1" s="1" a="1"/>
  <c r="BD229" i="1" s="1"/>
  <c r="AT229" i="1"/>
  <c r="AL229" i="1"/>
  <c r="V229" i="1"/>
  <c r="N229" i="1"/>
  <c r="F229" i="1"/>
  <c r="FR229" i="1"/>
  <c r="FA229" i="1"/>
  <c r="ER229" i="1"/>
  <c r="EJ229" i="1"/>
  <c r="DS229" i="1"/>
  <c r="DJ229" i="1"/>
  <c r="CS229" i="1"/>
  <c r="CJ229" i="1"/>
  <c r="CB229" i="1"/>
  <c r="BK229" i="1"/>
  <c r="BB229" i="1"/>
  <c r="AK229" i="1"/>
  <c r="AC229" i="1"/>
  <c r="U229" i="1"/>
  <c r="M229" i="1"/>
  <c r="E229" i="1"/>
  <c r="FY229" i="1"/>
  <c r="FQ229" i="1"/>
  <c r="FH229" i="1"/>
  <c r="EZ229" i="1"/>
  <c r="EQ229" i="1"/>
  <c r="DZ229" i="1"/>
  <c r="EA229" i="1" s="1" a="1"/>
  <c r="EA229" i="1" s="1"/>
  <c r="DQ229" i="1"/>
  <c r="DI229" i="1"/>
  <c r="CZ229" i="1"/>
  <c r="CR229" i="1"/>
  <c r="CI229" i="1"/>
  <c r="BR229" i="1"/>
  <c r="BS229" i="1" s="1" a="1"/>
  <c r="BS229" i="1" s="1"/>
  <c r="BI229" i="1"/>
  <c r="BA229" i="1"/>
  <c r="AR229" i="1"/>
  <c r="AJ229" i="1"/>
  <c r="AB229" i="1"/>
  <c r="T229" i="1"/>
  <c r="L229" i="1"/>
  <c r="FP229" i="1"/>
  <c r="FG229" i="1"/>
  <c r="EY229" i="1"/>
  <c r="EH229" i="1"/>
  <c r="DY229" i="1"/>
  <c r="DH229" i="1"/>
  <c r="CY229" i="1"/>
  <c r="CQ229" i="1"/>
  <c r="BZ229" i="1"/>
  <c r="BQ229" i="1"/>
  <c r="AZ229" i="1"/>
  <c r="AQ229" i="1"/>
  <c r="AI229" i="1"/>
  <c r="AA229" i="1"/>
  <c r="C229" i="1"/>
  <c r="FW229" i="1"/>
  <c r="FO229" i="1"/>
  <c r="FF229" i="1"/>
  <c r="EO229" i="1"/>
  <c r="EP229" i="1" s="1" a="1"/>
  <c r="EP229" i="1" s="1"/>
  <c r="EF229" i="1"/>
  <c r="DX229" i="1"/>
  <c r="DO229" i="1"/>
  <c r="DG229" i="1"/>
  <c r="CX229" i="1"/>
  <c r="CG229" i="1"/>
  <c r="CH229" i="1" s="1" a="1"/>
  <c r="CH229" i="1" s="1"/>
  <c r="BX229" i="1"/>
  <c r="BP229" i="1"/>
  <c r="BG229" i="1"/>
  <c r="AY229" i="1"/>
  <c r="AP229" i="1"/>
  <c r="R229" i="1"/>
  <c r="J229" i="1"/>
  <c r="K229" i="1" s="1" a="1"/>
  <c r="K229" i="1" s="1"/>
  <c r="DU14" i="1"/>
  <c r="DV14" i="1" s="1"/>
  <c r="EE14" i="1" s="1"/>
  <c r="B230" i="1"/>
  <c r="D230" i="1" s="1" a="1"/>
  <c r="D230" i="1" s="1"/>
  <c r="EI230" i="1" l="1" a="1"/>
  <c r="EI230" i="1" s="1"/>
  <c r="FM230" i="1" a="1"/>
  <c r="FM230" i="1" s="1"/>
  <c r="EX230" i="1" a="1"/>
  <c r="EX230" i="1" s="1"/>
  <c r="DE230" i="1" a="1"/>
  <c r="DE230" i="1" s="1"/>
  <c r="DT230" i="1" a="1"/>
  <c r="DT230" i="1" s="1"/>
  <c r="CA230" i="1" a="1"/>
  <c r="CA230" i="1" s="1"/>
  <c r="CP230" i="1" a="1"/>
  <c r="CP230" i="1" s="1"/>
  <c r="AW230" i="1" a="1"/>
  <c r="AW230" i="1" s="1"/>
  <c r="BL230" i="1" a="1"/>
  <c r="BL230" i="1" s="1"/>
  <c r="S230" i="1" a="1"/>
  <c r="S230" i="1" s="1"/>
  <c r="AH230" i="1" a="1"/>
  <c r="AH230" i="1" s="1"/>
  <c r="GA229" i="1"/>
  <c r="GB229" i="1"/>
  <c r="DN14" i="1"/>
  <c r="DO14" i="1"/>
  <c r="FI230" i="1"/>
  <c r="FX230" i="1"/>
  <c r="ET230" i="1"/>
  <c r="DA230" i="1"/>
  <c r="DP230" i="1"/>
  <c r="EE230" i="1"/>
  <c r="O230" i="1"/>
  <c r="CL230" i="1"/>
  <c r="BH230" i="1"/>
  <c r="AD230" i="1"/>
  <c r="BW230" i="1"/>
  <c r="AS230" i="1"/>
  <c r="DZ14" i="1"/>
  <c r="EA14" i="1" s="1" a="1"/>
  <c r="EA14" i="1" s="1"/>
  <c r="EH14" i="1"/>
  <c r="EI14" i="1" s="1" a="1"/>
  <c r="EI14" i="1" s="1"/>
  <c r="EG14" i="1"/>
  <c r="FL230" i="1"/>
  <c r="FC230" i="1"/>
  <c r="EL230" i="1"/>
  <c r="EC230" i="1"/>
  <c r="DU230" i="1"/>
  <c r="DD230" i="1"/>
  <c r="CU230" i="1"/>
  <c r="CD230" i="1"/>
  <c r="BU230" i="1"/>
  <c r="BM230" i="1"/>
  <c r="AV230" i="1"/>
  <c r="AM230" i="1"/>
  <c r="AE230" i="1"/>
  <c r="W230" i="1"/>
  <c r="G230" i="1"/>
  <c r="FS230" i="1"/>
  <c r="FT230" i="1" s="1" a="1"/>
  <c r="FT230" i="1" s="1"/>
  <c r="FJ230" i="1"/>
  <c r="FB230" i="1"/>
  <c r="ES230" i="1"/>
  <c r="EK230" i="1"/>
  <c r="EB230" i="1"/>
  <c r="DK230" i="1"/>
  <c r="DL230" i="1" s="1" a="1"/>
  <c r="DL230" i="1" s="1"/>
  <c r="DB230" i="1"/>
  <c r="CT230" i="1"/>
  <c r="CK230" i="1"/>
  <c r="CC230" i="1"/>
  <c r="BT230" i="1"/>
  <c r="BC230" i="1"/>
  <c r="BD230" i="1" s="1" a="1"/>
  <c r="BD230" i="1" s="1"/>
  <c r="AT230" i="1"/>
  <c r="AL230" i="1"/>
  <c r="V230" i="1"/>
  <c r="N230" i="1"/>
  <c r="F230" i="1"/>
  <c r="FR230" i="1"/>
  <c r="FA230" i="1"/>
  <c r="ER230" i="1"/>
  <c r="EJ230" i="1"/>
  <c r="DS230" i="1"/>
  <c r="DJ230" i="1"/>
  <c r="CS230" i="1"/>
  <c r="CJ230" i="1"/>
  <c r="CB230" i="1"/>
  <c r="BK230" i="1"/>
  <c r="BB230" i="1"/>
  <c r="AK230" i="1"/>
  <c r="AC230" i="1"/>
  <c r="U230" i="1"/>
  <c r="M230" i="1"/>
  <c r="E230" i="1"/>
  <c r="FY230" i="1"/>
  <c r="FQ230" i="1"/>
  <c r="FH230" i="1"/>
  <c r="EZ230" i="1"/>
  <c r="EQ230" i="1"/>
  <c r="DZ230" i="1"/>
  <c r="EA230" i="1" s="1" a="1"/>
  <c r="EA230" i="1" s="1"/>
  <c r="DQ230" i="1"/>
  <c r="DI230" i="1"/>
  <c r="CZ230" i="1"/>
  <c r="CR230" i="1"/>
  <c r="CI230" i="1"/>
  <c r="BR230" i="1"/>
  <c r="BS230" i="1" s="1" a="1"/>
  <c r="BS230" i="1" s="1"/>
  <c r="BI230" i="1"/>
  <c r="BA230" i="1"/>
  <c r="AR230" i="1"/>
  <c r="AJ230" i="1"/>
  <c r="AB230" i="1"/>
  <c r="T230" i="1"/>
  <c r="L230" i="1"/>
  <c r="FP230" i="1"/>
  <c r="FG230" i="1"/>
  <c r="EY230" i="1"/>
  <c r="EH230" i="1"/>
  <c r="DY230" i="1"/>
  <c r="DH230" i="1"/>
  <c r="CY230" i="1"/>
  <c r="CQ230" i="1"/>
  <c r="BZ230" i="1"/>
  <c r="BQ230" i="1"/>
  <c r="AZ230" i="1"/>
  <c r="AQ230" i="1"/>
  <c r="AI230" i="1"/>
  <c r="AA230" i="1"/>
  <c r="C230" i="1"/>
  <c r="FW230" i="1"/>
  <c r="FO230" i="1"/>
  <c r="FF230" i="1"/>
  <c r="EO230" i="1"/>
  <c r="EP230" i="1" s="1" a="1"/>
  <c r="EP230" i="1" s="1"/>
  <c r="EF230" i="1"/>
  <c r="DX230" i="1"/>
  <c r="DO230" i="1"/>
  <c r="DG230" i="1"/>
  <c r="CX230" i="1"/>
  <c r="CG230" i="1"/>
  <c r="CH230" i="1" s="1" a="1"/>
  <c r="CH230" i="1" s="1"/>
  <c r="BX230" i="1"/>
  <c r="BP230" i="1"/>
  <c r="BG230" i="1"/>
  <c r="AY230" i="1"/>
  <c r="AP230" i="1"/>
  <c r="R230" i="1"/>
  <c r="J230" i="1"/>
  <c r="K230" i="1" s="1" a="1"/>
  <c r="K230" i="1" s="1"/>
  <c r="FV230" i="1"/>
  <c r="FN230" i="1"/>
  <c r="EW230" i="1"/>
  <c r="EN230" i="1"/>
  <c r="DW230" i="1"/>
  <c r="DN230" i="1"/>
  <c r="DF230" i="1"/>
  <c r="CO230" i="1"/>
  <c r="CF230" i="1"/>
  <c r="BO230" i="1"/>
  <c r="BF230" i="1"/>
  <c r="AX230" i="1"/>
  <c r="AG230" i="1"/>
  <c r="Y230" i="1"/>
  <c r="Z230" i="1" s="1" a="1"/>
  <c r="Z230" i="1" s="1"/>
  <c r="Q230" i="1"/>
  <c r="AU230" i="1" s="1"/>
  <c r="BY230" i="1" s="1"/>
  <c r="DC230" i="1" s="1"/>
  <c r="EG230" i="1" s="1"/>
  <c r="FK230" i="1" s="1"/>
  <c r="I230" i="1"/>
  <c r="FU230" i="1"/>
  <c r="FD230" i="1"/>
  <c r="FE230" i="1" s="1" a="1"/>
  <c r="FE230" i="1" s="1"/>
  <c r="EU230" i="1"/>
  <c r="EM230" i="1"/>
  <c r="ED230" i="1"/>
  <c r="DV230" i="1"/>
  <c r="DM230" i="1"/>
  <c r="CV230" i="1"/>
  <c r="CW230" i="1" s="1" a="1"/>
  <c r="CW230" i="1" s="1"/>
  <c r="CM230" i="1"/>
  <c r="CE230" i="1"/>
  <c r="BV230" i="1"/>
  <c r="BN230" i="1"/>
  <c r="BE230" i="1"/>
  <c r="AN230" i="1"/>
  <c r="AO230" i="1" s="1" a="1"/>
  <c r="AO230" i="1" s="1"/>
  <c r="AF230" i="1"/>
  <c r="BJ230" i="1" s="1"/>
  <c r="CN230" i="1" s="1"/>
  <c r="DR230" i="1" s="1"/>
  <c r="EV230" i="1" s="1"/>
  <c r="X230" i="1"/>
  <c r="P230" i="1"/>
  <c r="H230" i="1"/>
  <c r="GD229" i="1"/>
  <c r="GC229" i="1"/>
  <c r="FZ229" i="1"/>
  <c r="B231" i="1"/>
  <c r="D231" i="1" s="1" a="1"/>
  <c r="D231" i="1" s="1"/>
  <c r="EI231" i="1" l="1" a="1"/>
  <c r="EI231" i="1" s="1"/>
  <c r="FM231" i="1" a="1"/>
  <c r="FM231" i="1" s="1"/>
  <c r="EX231" i="1" a="1"/>
  <c r="EX231" i="1" s="1"/>
  <c r="DE231" i="1" a="1"/>
  <c r="DE231" i="1" s="1"/>
  <c r="DT231" i="1" a="1"/>
  <c r="DT231" i="1" s="1"/>
  <c r="CA231" i="1" a="1"/>
  <c r="CA231" i="1" s="1"/>
  <c r="CP231" i="1" a="1"/>
  <c r="CP231" i="1" s="1"/>
  <c r="AW231" i="1" a="1"/>
  <c r="AW231" i="1" s="1"/>
  <c r="BL231" i="1" a="1"/>
  <c r="BL231" i="1" s="1"/>
  <c r="S231" i="1" a="1"/>
  <c r="S231" i="1" s="1"/>
  <c r="AH231" i="1" a="1"/>
  <c r="AH231" i="1" s="1"/>
  <c r="GA230" i="1"/>
  <c r="GB230" i="1"/>
  <c r="FI231" i="1"/>
  <c r="FX231" i="1"/>
  <c r="ET231" i="1"/>
  <c r="DA231" i="1"/>
  <c r="DP231" i="1"/>
  <c r="EE231" i="1"/>
  <c r="BH231" i="1"/>
  <c r="AD231" i="1"/>
  <c r="O231" i="1"/>
  <c r="BW231" i="1"/>
  <c r="AS231" i="1"/>
  <c r="CL231" i="1"/>
  <c r="EB14" i="1"/>
  <c r="FR231" i="1"/>
  <c r="FA231" i="1"/>
  <c r="ER231" i="1"/>
  <c r="EJ231" i="1"/>
  <c r="DS231" i="1"/>
  <c r="DJ231" i="1"/>
  <c r="CS231" i="1"/>
  <c r="CJ231" i="1"/>
  <c r="CB231" i="1"/>
  <c r="BK231" i="1"/>
  <c r="BB231" i="1"/>
  <c r="AK231" i="1"/>
  <c r="AC231" i="1"/>
  <c r="U231" i="1"/>
  <c r="M231" i="1"/>
  <c r="E231" i="1"/>
  <c r="FY231" i="1"/>
  <c r="FQ231" i="1"/>
  <c r="FH231" i="1"/>
  <c r="EZ231" i="1"/>
  <c r="EQ231" i="1"/>
  <c r="DZ231" i="1"/>
  <c r="EA231" i="1" s="1" a="1"/>
  <c r="EA231" i="1" s="1"/>
  <c r="DQ231" i="1"/>
  <c r="DI231" i="1"/>
  <c r="CZ231" i="1"/>
  <c r="CR231" i="1"/>
  <c r="CI231" i="1"/>
  <c r="BR231" i="1"/>
  <c r="BS231" i="1" s="1" a="1"/>
  <c r="BS231" i="1" s="1"/>
  <c r="BI231" i="1"/>
  <c r="BA231" i="1"/>
  <c r="AR231" i="1"/>
  <c r="AJ231" i="1"/>
  <c r="AB231" i="1"/>
  <c r="T231" i="1"/>
  <c r="L231" i="1"/>
  <c r="FP231" i="1"/>
  <c r="FG231" i="1"/>
  <c r="EY231" i="1"/>
  <c r="EH231" i="1"/>
  <c r="DY231" i="1"/>
  <c r="DH231" i="1"/>
  <c r="CY231" i="1"/>
  <c r="CQ231" i="1"/>
  <c r="BZ231" i="1"/>
  <c r="BQ231" i="1"/>
  <c r="AZ231" i="1"/>
  <c r="AQ231" i="1"/>
  <c r="AI231" i="1"/>
  <c r="AA231" i="1"/>
  <c r="C231" i="1"/>
  <c r="FW231" i="1"/>
  <c r="FO231" i="1"/>
  <c r="FF231" i="1"/>
  <c r="EO231" i="1"/>
  <c r="EP231" i="1" s="1" a="1"/>
  <c r="EP231" i="1" s="1"/>
  <c r="EF231" i="1"/>
  <c r="DX231" i="1"/>
  <c r="DO231" i="1"/>
  <c r="DG231" i="1"/>
  <c r="CX231" i="1"/>
  <c r="CG231" i="1"/>
  <c r="CH231" i="1" s="1" a="1"/>
  <c r="CH231" i="1" s="1"/>
  <c r="BX231" i="1"/>
  <c r="BP231" i="1"/>
  <c r="BG231" i="1"/>
  <c r="AY231" i="1"/>
  <c r="AP231" i="1"/>
  <c r="R231" i="1"/>
  <c r="J231" i="1"/>
  <c r="K231" i="1" s="1" a="1"/>
  <c r="K231" i="1" s="1"/>
  <c r="FV231" i="1"/>
  <c r="FN231" i="1"/>
  <c r="EW231" i="1"/>
  <c r="EN231" i="1"/>
  <c r="DW231" i="1"/>
  <c r="DN231" i="1"/>
  <c r="DF231" i="1"/>
  <c r="CO231" i="1"/>
  <c r="CF231" i="1"/>
  <c r="BO231" i="1"/>
  <c r="BF231" i="1"/>
  <c r="AX231" i="1"/>
  <c r="AG231" i="1"/>
  <c r="Y231" i="1"/>
  <c r="Z231" i="1" s="1" a="1"/>
  <c r="Z231" i="1" s="1"/>
  <c r="Q231" i="1"/>
  <c r="AU231" i="1" s="1"/>
  <c r="BY231" i="1" s="1"/>
  <c r="DC231" i="1" s="1"/>
  <c r="EG231" i="1" s="1"/>
  <c r="FK231" i="1" s="1"/>
  <c r="I231" i="1"/>
  <c r="FU231" i="1"/>
  <c r="FD231" i="1"/>
  <c r="FE231" i="1" s="1" a="1"/>
  <c r="FE231" i="1" s="1"/>
  <c r="EU231" i="1"/>
  <c r="EM231" i="1"/>
  <c r="ED231" i="1"/>
  <c r="DV231" i="1"/>
  <c r="DM231" i="1"/>
  <c r="CV231" i="1"/>
  <c r="CW231" i="1" s="1" a="1"/>
  <c r="CW231" i="1" s="1"/>
  <c r="CM231" i="1"/>
  <c r="CE231" i="1"/>
  <c r="BV231" i="1"/>
  <c r="BN231" i="1"/>
  <c r="BE231" i="1"/>
  <c r="AN231" i="1"/>
  <c r="AO231" i="1" s="1" a="1"/>
  <c r="AO231" i="1" s="1"/>
  <c r="AF231" i="1"/>
  <c r="BJ231" i="1" s="1"/>
  <c r="CN231" i="1" s="1"/>
  <c r="DR231" i="1" s="1"/>
  <c r="EV231" i="1" s="1"/>
  <c r="X231" i="1"/>
  <c r="P231" i="1"/>
  <c r="H231" i="1"/>
  <c r="FL231" i="1"/>
  <c r="FC231" i="1"/>
  <c r="EL231" i="1"/>
  <c r="EC231" i="1"/>
  <c r="DU231" i="1"/>
  <c r="DD231" i="1"/>
  <c r="CU231" i="1"/>
  <c r="CD231" i="1"/>
  <c r="BU231" i="1"/>
  <c r="BM231" i="1"/>
  <c r="AV231" i="1"/>
  <c r="AM231" i="1"/>
  <c r="AE231" i="1"/>
  <c r="W231" i="1"/>
  <c r="G231" i="1"/>
  <c r="FS231" i="1"/>
  <c r="FT231" i="1" s="1" a="1"/>
  <c r="FT231" i="1" s="1"/>
  <c r="FJ231" i="1"/>
  <c r="FB231" i="1"/>
  <c r="ES231" i="1"/>
  <c r="EK231" i="1"/>
  <c r="EB231" i="1"/>
  <c r="DK231" i="1"/>
  <c r="DL231" i="1" s="1" a="1"/>
  <c r="DL231" i="1" s="1"/>
  <c r="DB231" i="1"/>
  <c r="CT231" i="1"/>
  <c r="CK231" i="1"/>
  <c r="CC231" i="1"/>
  <c r="BT231" i="1"/>
  <c r="BC231" i="1"/>
  <c r="BD231" i="1" s="1" a="1"/>
  <c r="BD231" i="1" s="1"/>
  <c r="AT231" i="1"/>
  <c r="AL231" i="1"/>
  <c r="V231" i="1"/>
  <c r="N231" i="1"/>
  <c r="F231" i="1"/>
  <c r="GD230" i="1"/>
  <c r="GC230" i="1"/>
  <c r="FZ230" i="1"/>
  <c r="EJ14" i="1"/>
  <c r="EK14" i="1" s="1"/>
  <c r="ET14" i="1" s="1"/>
  <c r="B232" i="1"/>
  <c r="D232" i="1" s="1" a="1"/>
  <c r="D232" i="1" s="1"/>
  <c r="EI232" i="1" l="1" a="1"/>
  <c r="EI232" i="1" s="1"/>
  <c r="FM232" i="1" a="1"/>
  <c r="FM232" i="1" s="1"/>
  <c r="EX232" i="1" a="1"/>
  <c r="EX232" i="1" s="1"/>
  <c r="DE232" i="1" a="1"/>
  <c r="DE232" i="1" s="1"/>
  <c r="DT232" i="1" a="1"/>
  <c r="DT232" i="1" s="1"/>
  <c r="CA232" i="1" a="1"/>
  <c r="CA232" i="1" s="1"/>
  <c r="CP232" i="1" a="1"/>
  <c r="CP232" i="1" s="1"/>
  <c r="AW232" i="1" a="1"/>
  <c r="AW232" i="1" s="1"/>
  <c r="BL232" i="1" a="1"/>
  <c r="BL232" i="1" s="1"/>
  <c r="S232" i="1" a="1"/>
  <c r="S232" i="1" s="1"/>
  <c r="AH232" i="1" a="1"/>
  <c r="AH232" i="1" s="1"/>
  <c r="GA231" i="1"/>
  <c r="GB231" i="1"/>
  <c r="ED14" i="1"/>
  <c r="EC14" i="1"/>
  <c r="FI232" i="1"/>
  <c r="FX232" i="1"/>
  <c r="ET232" i="1"/>
  <c r="DP232" i="1"/>
  <c r="DA232" i="1"/>
  <c r="AD232" i="1"/>
  <c r="BW232" i="1"/>
  <c r="AS232" i="1"/>
  <c r="BH232" i="1"/>
  <c r="EE232" i="1"/>
  <c r="CL232" i="1"/>
  <c r="O232" i="1"/>
  <c r="EW14" i="1"/>
  <c r="EX14" i="1" s="1" a="1"/>
  <c r="EX14" i="1" s="1"/>
  <c r="EO14" i="1"/>
  <c r="EP14" i="1" s="1" a="1"/>
  <c r="EP14" i="1" s="1"/>
  <c r="EV14" i="1"/>
  <c r="FP232" i="1"/>
  <c r="FG232" i="1"/>
  <c r="EY232" i="1"/>
  <c r="EH232" i="1"/>
  <c r="DY232" i="1"/>
  <c r="DH232" i="1"/>
  <c r="CY232" i="1"/>
  <c r="CQ232" i="1"/>
  <c r="BZ232" i="1"/>
  <c r="BQ232" i="1"/>
  <c r="AZ232" i="1"/>
  <c r="AQ232" i="1"/>
  <c r="AI232" i="1"/>
  <c r="AA232" i="1"/>
  <c r="C232" i="1"/>
  <c r="FW232" i="1"/>
  <c r="FO232" i="1"/>
  <c r="FF232" i="1"/>
  <c r="EO232" i="1"/>
  <c r="EP232" i="1" s="1" a="1"/>
  <c r="EP232" i="1" s="1"/>
  <c r="EF232" i="1"/>
  <c r="DX232" i="1"/>
  <c r="DO232" i="1"/>
  <c r="DG232" i="1"/>
  <c r="CX232" i="1"/>
  <c r="CG232" i="1"/>
  <c r="CH232" i="1" s="1" a="1"/>
  <c r="CH232" i="1" s="1"/>
  <c r="BX232" i="1"/>
  <c r="BP232" i="1"/>
  <c r="BG232" i="1"/>
  <c r="AY232" i="1"/>
  <c r="AP232" i="1"/>
  <c r="R232" i="1"/>
  <c r="J232" i="1"/>
  <c r="K232" i="1" s="1" a="1"/>
  <c r="K232" i="1" s="1"/>
  <c r="FV232" i="1"/>
  <c r="FN232" i="1"/>
  <c r="EW232" i="1"/>
  <c r="EN232" i="1"/>
  <c r="DW232" i="1"/>
  <c r="DN232" i="1"/>
  <c r="DF232" i="1"/>
  <c r="CO232" i="1"/>
  <c r="CF232" i="1"/>
  <c r="BO232" i="1"/>
  <c r="BF232" i="1"/>
  <c r="AX232" i="1"/>
  <c r="AG232" i="1"/>
  <c r="Y232" i="1"/>
  <c r="Z232" i="1" s="1" a="1"/>
  <c r="Z232" i="1" s="1"/>
  <c r="Q232" i="1"/>
  <c r="AU232" i="1" s="1"/>
  <c r="BY232" i="1" s="1"/>
  <c r="DC232" i="1" s="1"/>
  <c r="EG232" i="1" s="1"/>
  <c r="FK232" i="1" s="1"/>
  <c r="I232" i="1"/>
  <c r="FU232" i="1"/>
  <c r="FD232" i="1"/>
  <c r="FE232" i="1" s="1" a="1"/>
  <c r="FE232" i="1" s="1"/>
  <c r="EU232" i="1"/>
  <c r="EM232" i="1"/>
  <c r="ED232" i="1"/>
  <c r="DV232" i="1"/>
  <c r="DM232" i="1"/>
  <c r="CV232" i="1"/>
  <c r="CW232" i="1" s="1" a="1"/>
  <c r="CW232" i="1" s="1"/>
  <c r="CM232" i="1"/>
  <c r="CE232" i="1"/>
  <c r="BV232" i="1"/>
  <c r="BN232" i="1"/>
  <c r="BE232" i="1"/>
  <c r="AN232" i="1"/>
  <c r="AO232" i="1" s="1" a="1"/>
  <c r="AO232" i="1" s="1"/>
  <c r="AF232" i="1"/>
  <c r="BJ232" i="1" s="1"/>
  <c r="CN232" i="1" s="1"/>
  <c r="DR232" i="1" s="1"/>
  <c r="EV232" i="1" s="1"/>
  <c r="X232" i="1"/>
  <c r="P232" i="1"/>
  <c r="H232" i="1"/>
  <c r="FL232" i="1"/>
  <c r="FC232" i="1"/>
  <c r="EL232" i="1"/>
  <c r="EC232" i="1"/>
  <c r="DU232" i="1"/>
  <c r="DD232" i="1"/>
  <c r="CU232" i="1"/>
  <c r="CD232" i="1"/>
  <c r="BU232" i="1"/>
  <c r="BM232" i="1"/>
  <c r="AV232" i="1"/>
  <c r="AM232" i="1"/>
  <c r="AE232" i="1"/>
  <c r="W232" i="1"/>
  <c r="G232" i="1"/>
  <c r="FS232" i="1"/>
  <c r="FT232" i="1" s="1" a="1"/>
  <c r="FT232" i="1" s="1"/>
  <c r="FJ232" i="1"/>
  <c r="FB232" i="1"/>
  <c r="ES232" i="1"/>
  <c r="EK232" i="1"/>
  <c r="EB232" i="1"/>
  <c r="DK232" i="1"/>
  <c r="DL232" i="1" s="1" a="1"/>
  <c r="DL232" i="1" s="1"/>
  <c r="DB232" i="1"/>
  <c r="CT232" i="1"/>
  <c r="CK232" i="1"/>
  <c r="CC232" i="1"/>
  <c r="BT232" i="1"/>
  <c r="BC232" i="1"/>
  <c r="BD232" i="1" s="1" a="1"/>
  <c r="BD232" i="1" s="1"/>
  <c r="AT232" i="1"/>
  <c r="AL232" i="1"/>
  <c r="V232" i="1"/>
  <c r="N232" i="1"/>
  <c r="F232" i="1"/>
  <c r="FR232" i="1"/>
  <c r="FA232" i="1"/>
  <c r="ER232" i="1"/>
  <c r="EJ232" i="1"/>
  <c r="DS232" i="1"/>
  <c r="DJ232" i="1"/>
  <c r="CS232" i="1"/>
  <c r="CJ232" i="1"/>
  <c r="CB232" i="1"/>
  <c r="BK232" i="1"/>
  <c r="BB232" i="1"/>
  <c r="AK232" i="1"/>
  <c r="AC232" i="1"/>
  <c r="U232" i="1"/>
  <c r="M232" i="1"/>
  <c r="E232" i="1"/>
  <c r="FY232" i="1"/>
  <c r="FQ232" i="1"/>
  <c r="FH232" i="1"/>
  <c r="EZ232" i="1"/>
  <c r="EQ232" i="1"/>
  <c r="DZ232" i="1"/>
  <c r="EA232" i="1" s="1" a="1"/>
  <c r="EA232" i="1" s="1"/>
  <c r="DQ232" i="1"/>
  <c r="DI232" i="1"/>
  <c r="CZ232" i="1"/>
  <c r="CR232" i="1"/>
  <c r="CI232" i="1"/>
  <c r="BR232" i="1"/>
  <c r="BS232" i="1" s="1" a="1"/>
  <c r="BS232" i="1" s="1"/>
  <c r="BI232" i="1"/>
  <c r="BA232" i="1"/>
  <c r="AR232" i="1"/>
  <c r="AJ232" i="1"/>
  <c r="AB232" i="1"/>
  <c r="T232" i="1"/>
  <c r="L232" i="1"/>
  <c r="GD231" i="1"/>
  <c r="GC231" i="1"/>
  <c r="FZ231" i="1"/>
  <c r="B233" i="1"/>
  <c r="D233" i="1" s="1" a="1"/>
  <c r="D233" i="1" s="1"/>
  <c r="EI233" i="1" l="1" a="1"/>
  <c r="EI233" i="1" s="1"/>
  <c r="FM233" i="1" a="1"/>
  <c r="FM233" i="1" s="1"/>
  <c r="EX233" i="1" a="1"/>
  <c r="EX233" i="1" s="1"/>
  <c r="DE233" i="1" a="1"/>
  <c r="DE233" i="1" s="1"/>
  <c r="DT233" i="1" a="1"/>
  <c r="DT233" i="1" s="1"/>
  <c r="CA233" i="1" a="1"/>
  <c r="CA233" i="1" s="1"/>
  <c r="CP233" i="1" a="1"/>
  <c r="CP233" i="1" s="1"/>
  <c r="AW233" i="1" a="1"/>
  <c r="AW233" i="1" s="1"/>
  <c r="BL233" i="1" a="1"/>
  <c r="BL233" i="1" s="1"/>
  <c r="S233" i="1" a="1"/>
  <c r="S233" i="1" s="1"/>
  <c r="AH233" i="1" a="1"/>
  <c r="AH233" i="1" s="1"/>
  <c r="GA232" i="1"/>
  <c r="GB232" i="1"/>
  <c r="FX233" i="1"/>
  <c r="ET233" i="1"/>
  <c r="DP233" i="1"/>
  <c r="FI233" i="1"/>
  <c r="EE233" i="1"/>
  <c r="DA233" i="1"/>
  <c r="AD233" i="1"/>
  <c r="BW233" i="1"/>
  <c r="AS233" i="1"/>
  <c r="CL233" i="1"/>
  <c r="O233" i="1"/>
  <c r="BH233" i="1"/>
  <c r="EQ14" i="1"/>
  <c r="FZ232" i="1"/>
  <c r="GD232" i="1"/>
  <c r="GC232" i="1"/>
  <c r="FV233" i="1"/>
  <c r="FN233" i="1"/>
  <c r="EW233" i="1"/>
  <c r="EN233" i="1"/>
  <c r="DW233" i="1"/>
  <c r="DN233" i="1"/>
  <c r="DF233" i="1"/>
  <c r="CO233" i="1"/>
  <c r="CF233" i="1"/>
  <c r="BO233" i="1"/>
  <c r="BF233" i="1"/>
  <c r="AX233" i="1"/>
  <c r="AG233" i="1"/>
  <c r="Y233" i="1"/>
  <c r="Z233" i="1" s="1" a="1"/>
  <c r="Z233" i="1" s="1"/>
  <c r="Q233" i="1"/>
  <c r="AU233" i="1" s="1"/>
  <c r="BY233" i="1" s="1"/>
  <c r="DC233" i="1" s="1"/>
  <c r="EG233" i="1" s="1"/>
  <c r="FK233" i="1" s="1"/>
  <c r="I233" i="1"/>
  <c r="FU233" i="1"/>
  <c r="FD233" i="1"/>
  <c r="FE233" i="1" s="1" a="1"/>
  <c r="FE233" i="1" s="1"/>
  <c r="EU233" i="1"/>
  <c r="EM233" i="1"/>
  <c r="ED233" i="1"/>
  <c r="DV233" i="1"/>
  <c r="DM233" i="1"/>
  <c r="CV233" i="1"/>
  <c r="CW233" i="1" s="1" a="1"/>
  <c r="CW233" i="1" s="1"/>
  <c r="CM233" i="1"/>
  <c r="CE233" i="1"/>
  <c r="BV233" i="1"/>
  <c r="BN233" i="1"/>
  <c r="BE233" i="1"/>
  <c r="AN233" i="1"/>
  <c r="AO233" i="1" s="1" a="1"/>
  <c r="AO233" i="1" s="1"/>
  <c r="AF233" i="1"/>
  <c r="BJ233" i="1" s="1"/>
  <c r="CN233" i="1" s="1"/>
  <c r="DR233" i="1" s="1"/>
  <c r="EV233" i="1" s="1"/>
  <c r="X233" i="1"/>
  <c r="P233" i="1"/>
  <c r="H233" i="1"/>
  <c r="FL233" i="1"/>
  <c r="FC233" i="1"/>
  <c r="EL233" i="1"/>
  <c r="EC233" i="1"/>
  <c r="DU233" i="1"/>
  <c r="DD233" i="1"/>
  <c r="CU233" i="1"/>
  <c r="CD233" i="1"/>
  <c r="BU233" i="1"/>
  <c r="BM233" i="1"/>
  <c r="AV233" i="1"/>
  <c r="AM233" i="1"/>
  <c r="AE233" i="1"/>
  <c r="W233" i="1"/>
  <c r="G233" i="1"/>
  <c r="FS233" i="1"/>
  <c r="FT233" i="1" s="1" a="1"/>
  <c r="FT233" i="1" s="1"/>
  <c r="FJ233" i="1"/>
  <c r="FB233" i="1"/>
  <c r="ES233" i="1"/>
  <c r="EK233" i="1"/>
  <c r="EB233" i="1"/>
  <c r="DK233" i="1"/>
  <c r="DL233" i="1" s="1" a="1"/>
  <c r="DL233" i="1" s="1"/>
  <c r="DB233" i="1"/>
  <c r="CT233" i="1"/>
  <c r="CK233" i="1"/>
  <c r="CC233" i="1"/>
  <c r="BT233" i="1"/>
  <c r="BC233" i="1"/>
  <c r="BD233" i="1" s="1" a="1"/>
  <c r="BD233" i="1" s="1"/>
  <c r="AT233" i="1"/>
  <c r="AL233" i="1"/>
  <c r="V233" i="1"/>
  <c r="N233" i="1"/>
  <c r="F233" i="1"/>
  <c r="FR233" i="1"/>
  <c r="FA233" i="1"/>
  <c r="ER233" i="1"/>
  <c r="EJ233" i="1"/>
  <c r="DS233" i="1"/>
  <c r="DJ233" i="1"/>
  <c r="CS233" i="1"/>
  <c r="CJ233" i="1"/>
  <c r="CB233" i="1"/>
  <c r="BK233" i="1"/>
  <c r="BB233" i="1"/>
  <c r="AK233" i="1"/>
  <c r="AC233" i="1"/>
  <c r="U233" i="1"/>
  <c r="M233" i="1"/>
  <c r="E233" i="1"/>
  <c r="FY233" i="1"/>
  <c r="FQ233" i="1"/>
  <c r="FH233" i="1"/>
  <c r="EZ233" i="1"/>
  <c r="EQ233" i="1"/>
  <c r="DZ233" i="1"/>
  <c r="EA233" i="1" s="1" a="1"/>
  <c r="EA233" i="1" s="1"/>
  <c r="DQ233" i="1"/>
  <c r="DI233" i="1"/>
  <c r="CZ233" i="1"/>
  <c r="CR233" i="1"/>
  <c r="CI233" i="1"/>
  <c r="BR233" i="1"/>
  <c r="BS233" i="1" s="1" a="1"/>
  <c r="BS233" i="1" s="1"/>
  <c r="BI233" i="1"/>
  <c r="BA233" i="1"/>
  <c r="AR233" i="1"/>
  <c r="AJ233" i="1"/>
  <c r="AB233" i="1"/>
  <c r="T233" i="1"/>
  <c r="L233" i="1"/>
  <c r="FP233" i="1"/>
  <c r="FG233" i="1"/>
  <c r="EY233" i="1"/>
  <c r="EH233" i="1"/>
  <c r="DY233" i="1"/>
  <c r="DH233" i="1"/>
  <c r="CY233" i="1"/>
  <c r="CQ233" i="1"/>
  <c r="BZ233" i="1"/>
  <c r="BQ233" i="1"/>
  <c r="AZ233" i="1"/>
  <c r="AQ233" i="1"/>
  <c r="AI233" i="1"/>
  <c r="AA233" i="1"/>
  <c r="C233" i="1"/>
  <c r="FW233" i="1"/>
  <c r="FO233" i="1"/>
  <c r="FF233" i="1"/>
  <c r="EO233" i="1"/>
  <c r="EP233" i="1" s="1" a="1"/>
  <c r="EP233" i="1" s="1"/>
  <c r="EF233" i="1"/>
  <c r="DX233" i="1"/>
  <c r="DO233" i="1"/>
  <c r="DG233" i="1"/>
  <c r="CX233" i="1"/>
  <c r="CG233" i="1"/>
  <c r="CH233" i="1" s="1" a="1"/>
  <c r="CH233" i="1" s="1"/>
  <c r="BX233" i="1"/>
  <c r="BP233" i="1"/>
  <c r="BG233" i="1"/>
  <c r="AY233" i="1"/>
  <c r="AP233" i="1"/>
  <c r="R233" i="1"/>
  <c r="J233" i="1"/>
  <c r="K233" i="1" s="1" a="1"/>
  <c r="K233" i="1" s="1"/>
  <c r="EY14" i="1"/>
  <c r="B234" i="1"/>
  <c r="D234" i="1" s="1" a="1"/>
  <c r="D234" i="1" s="1"/>
  <c r="EI234" i="1" l="1" a="1"/>
  <c r="EI234" i="1" s="1"/>
  <c r="FM234" i="1" a="1"/>
  <c r="FM234" i="1" s="1"/>
  <c r="EX234" i="1" a="1"/>
  <c r="EX234" i="1" s="1"/>
  <c r="DE234" i="1" a="1"/>
  <c r="DE234" i="1" s="1"/>
  <c r="DT234" i="1" a="1"/>
  <c r="DT234" i="1" s="1"/>
  <c r="CA234" i="1" a="1"/>
  <c r="CA234" i="1" s="1"/>
  <c r="CP234" i="1" a="1"/>
  <c r="CP234" i="1" s="1"/>
  <c r="AW234" i="1" a="1"/>
  <c r="AW234" i="1" s="1"/>
  <c r="BL234" i="1" a="1"/>
  <c r="BL234" i="1" s="1"/>
  <c r="S234" i="1" a="1"/>
  <c r="S234" i="1" s="1"/>
  <c r="AH234" i="1" a="1"/>
  <c r="AH234" i="1" s="1"/>
  <c r="GA233" i="1"/>
  <c r="GB233" i="1"/>
  <c r="ES14" i="1"/>
  <c r="ER14" i="1"/>
  <c r="FX234" i="1"/>
  <c r="ET234" i="1"/>
  <c r="FI234" i="1"/>
  <c r="DP234" i="1"/>
  <c r="EE234" i="1"/>
  <c r="BW234" i="1"/>
  <c r="AD234" i="1"/>
  <c r="DA234" i="1"/>
  <c r="AS234" i="1"/>
  <c r="CL234" i="1"/>
  <c r="O234" i="1"/>
  <c r="BH234" i="1"/>
  <c r="GD233" i="1"/>
  <c r="GC233" i="1"/>
  <c r="FZ233" i="1"/>
  <c r="EZ14" i="1"/>
  <c r="FI14" i="1" s="1"/>
  <c r="FL234" i="1"/>
  <c r="FC234" i="1"/>
  <c r="EL234" i="1"/>
  <c r="EC234" i="1"/>
  <c r="DU234" i="1"/>
  <c r="DD234" i="1"/>
  <c r="CU234" i="1"/>
  <c r="CD234" i="1"/>
  <c r="BU234" i="1"/>
  <c r="BM234" i="1"/>
  <c r="AV234" i="1"/>
  <c r="AM234" i="1"/>
  <c r="AE234" i="1"/>
  <c r="W234" i="1"/>
  <c r="G234" i="1"/>
  <c r="FS234" i="1"/>
  <c r="FT234" i="1" s="1" a="1"/>
  <c r="FT234" i="1" s="1"/>
  <c r="FJ234" i="1"/>
  <c r="FB234" i="1"/>
  <c r="ES234" i="1"/>
  <c r="EK234" i="1"/>
  <c r="EB234" i="1"/>
  <c r="DK234" i="1"/>
  <c r="DL234" i="1" s="1" a="1"/>
  <c r="DL234" i="1" s="1"/>
  <c r="DB234" i="1"/>
  <c r="CT234" i="1"/>
  <c r="CK234" i="1"/>
  <c r="CC234" i="1"/>
  <c r="BT234" i="1"/>
  <c r="BC234" i="1"/>
  <c r="BD234" i="1" s="1" a="1"/>
  <c r="BD234" i="1" s="1"/>
  <c r="AT234" i="1"/>
  <c r="AL234" i="1"/>
  <c r="V234" i="1"/>
  <c r="N234" i="1"/>
  <c r="F234" i="1"/>
  <c r="FR234" i="1"/>
  <c r="FA234" i="1"/>
  <c r="ER234" i="1"/>
  <c r="EJ234" i="1"/>
  <c r="DS234" i="1"/>
  <c r="DJ234" i="1"/>
  <c r="CS234" i="1"/>
  <c r="CJ234" i="1"/>
  <c r="CB234" i="1"/>
  <c r="BK234" i="1"/>
  <c r="BB234" i="1"/>
  <c r="AK234" i="1"/>
  <c r="AC234" i="1"/>
  <c r="U234" i="1"/>
  <c r="M234" i="1"/>
  <c r="E234" i="1"/>
  <c r="FY234" i="1"/>
  <c r="FQ234" i="1"/>
  <c r="FH234" i="1"/>
  <c r="EZ234" i="1"/>
  <c r="EQ234" i="1"/>
  <c r="DZ234" i="1"/>
  <c r="EA234" i="1" s="1" a="1"/>
  <c r="EA234" i="1" s="1"/>
  <c r="DQ234" i="1"/>
  <c r="DI234" i="1"/>
  <c r="CZ234" i="1"/>
  <c r="CR234" i="1"/>
  <c r="CI234" i="1"/>
  <c r="BR234" i="1"/>
  <c r="BS234" i="1" s="1" a="1"/>
  <c r="BS234" i="1" s="1"/>
  <c r="BI234" i="1"/>
  <c r="BA234" i="1"/>
  <c r="AR234" i="1"/>
  <c r="AJ234" i="1"/>
  <c r="AB234" i="1"/>
  <c r="T234" i="1"/>
  <c r="L234" i="1"/>
  <c r="FP234" i="1"/>
  <c r="FG234" i="1"/>
  <c r="EY234" i="1"/>
  <c r="EH234" i="1"/>
  <c r="DY234" i="1"/>
  <c r="DH234" i="1"/>
  <c r="CY234" i="1"/>
  <c r="CQ234" i="1"/>
  <c r="BZ234" i="1"/>
  <c r="BQ234" i="1"/>
  <c r="AZ234" i="1"/>
  <c r="AQ234" i="1"/>
  <c r="AI234" i="1"/>
  <c r="AA234" i="1"/>
  <c r="C234" i="1"/>
  <c r="FW234" i="1"/>
  <c r="FO234" i="1"/>
  <c r="FF234" i="1"/>
  <c r="EO234" i="1"/>
  <c r="EP234" i="1" s="1" a="1"/>
  <c r="EP234" i="1" s="1"/>
  <c r="EF234" i="1"/>
  <c r="DX234" i="1"/>
  <c r="DO234" i="1"/>
  <c r="DG234" i="1"/>
  <c r="CX234" i="1"/>
  <c r="CG234" i="1"/>
  <c r="CH234" i="1" s="1" a="1"/>
  <c r="CH234" i="1" s="1"/>
  <c r="BX234" i="1"/>
  <c r="BP234" i="1"/>
  <c r="BG234" i="1"/>
  <c r="AY234" i="1"/>
  <c r="AP234" i="1"/>
  <c r="R234" i="1"/>
  <c r="J234" i="1"/>
  <c r="K234" i="1" s="1" a="1"/>
  <c r="K234" i="1" s="1"/>
  <c r="FV234" i="1"/>
  <c r="FN234" i="1"/>
  <c r="EW234" i="1"/>
  <c r="EN234" i="1"/>
  <c r="DW234" i="1"/>
  <c r="DN234" i="1"/>
  <c r="DF234" i="1"/>
  <c r="CO234" i="1"/>
  <c r="CF234" i="1"/>
  <c r="BO234" i="1"/>
  <c r="BF234" i="1"/>
  <c r="AX234" i="1"/>
  <c r="AG234" i="1"/>
  <c r="Y234" i="1"/>
  <c r="Z234" i="1" s="1" a="1"/>
  <c r="Z234" i="1" s="1"/>
  <c r="Q234" i="1"/>
  <c r="AU234" i="1" s="1"/>
  <c r="BY234" i="1" s="1"/>
  <c r="DC234" i="1" s="1"/>
  <c r="EG234" i="1" s="1"/>
  <c r="FK234" i="1" s="1"/>
  <c r="I234" i="1"/>
  <c r="FU234" i="1"/>
  <c r="FD234" i="1"/>
  <c r="FE234" i="1" s="1" a="1"/>
  <c r="FE234" i="1" s="1"/>
  <c r="EU234" i="1"/>
  <c r="EM234" i="1"/>
  <c r="ED234" i="1"/>
  <c r="DV234" i="1"/>
  <c r="DM234" i="1"/>
  <c r="CV234" i="1"/>
  <c r="CW234" i="1" s="1" a="1"/>
  <c r="CW234" i="1" s="1"/>
  <c r="CM234" i="1"/>
  <c r="CE234" i="1"/>
  <c r="BV234" i="1"/>
  <c r="BN234" i="1"/>
  <c r="BE234" i="1"/>
  <c r="AN234" i="1"/>
  <c r="AO234" i="1" s="1" a="1"/>
  <c r="AO234" i="1" s="1"/>
  <c r="AF234" i="1"/>
  <c r="BJ234" i="1" s="1"/>
  <c r="CN234" i="1" s="1"/>
  <c r="DR234" i="1" s="1"/>
  <c r="EV234" i="1" s="1"/>
  <c r="X234" i="1"/>
  <c r="P234" i="1"/>
  <c r="H234" i="1"/>
  <c r="B235" i="1"/>
  <c r="D235" i="1" s="1" a="1"/>
  <c r="D235" i="1" s="1"/>
  <c r="EI235" i="1" l="1" a="1"/>
  <c r="EI235" i="1" s="1"/>
  <c r="FM235" i="1" a="1"/>
  <c r="FM235" i="1" s="1"/>
  <c r="EX235" i="1" a="1"/>
  <c r="EX235" i="1" s="1"/>
  <c r="DE235" i="1" a="1"/>
  <c r="DE235" i="1" s="1"/>
  <c r="DT235" i="1" a="1"/>
  <c r="DT235" i="1" s="1"/>
  <c r="CA235" i="1" a="1"/>
  <c r="CA235" i="1" s="1"/>
  <c r="CP235" i="1" a="1"/>
  <c r="CP235" i="1" s="1"/>
  <c r="AW235" i="1" a="1"/>
  <c r="AW235" i="1" s="1"/>
  <c r="BL235" i="1" a="1"/>
  <c r="BL235" i="1" s="1"/>
  <c r="S235" i="1" a="1"/>
  <c r="S235" i="1" s="1"/>
  <c r="AH235" i="1" a="1"/>
  <c r="AH235" i="1" s="1"/>
  <c r="GA234" i="1"/>
  <c r="GB234" i="1"/>
  <c r="FX235" i="1"/>
  <c r="ET235" i="1"/>
  <c r="FI235" i="1"/>
  <c r="EE235" i="1"/>
  <c r="DA235" i="1"/>
  <c r="DP235" i="1"/>
  <c r="AS235" i="1"/>
  <c r="CL235" i="1"/>
  <c r="O235" i="1"/>
  <c r="BH235" i="1"/>
  <c r="BW235" i="1"/>
  <c r="AD235" i="1"/>
  <c r="FD14" i="1"/>
  <c r="FE14" i="1" s="1" a="1"/>
  <c r="FE14" i="1" s="1"/>
  <c r="FL14" i="1"/>
  <c r="FM14" i="1" s="1" a="1"/>
  <c r="FM14" i="1" s="1"/>
  <c r="FK14" i="1"/>
  <c r="GD234" i="1"/>
  <c r="GC234" i="1"/>
  <c r="FZ234" i="1"/>
  <c r="FR235" i="1"/>
  <c r="FA235" i="1"/>
  <c r="ER235" i="1"/>
  <c r="EJ235" i="1"/>
  <c r="DS235" i="1"/>
  <c r="DJ235" i="1"/>
  <c r="CS235" i="1"/>
  <c r="CJ235" i="1"/>
  <c r="CB235" i="1"/>
  <c r="BK235" i="1"/>
  <c r="BB235" i="1"/>
  <c r="AK235" i="1"/>
  <c r="AC235" i="1"/>
  <c r="U235" i="1"/>
  <c r="M235" i="1"/>
  <c r="E235" i="1"/>
  <c r="FY235" i="1"/>
  <c r="FQ235" i="1"/>
  <c r="FH235" i="1"/>
  <c r="EZ235" i="1"/>
  <c r="EQ235" i="1"/>
  <c r="DZ235" i="1"/>
  <c r="EA235" i="1" s="1" a="1"/>
  <c r="EA235" i="1" s="1"/>
  <c r="DQ235" i="1"/>
  <c r="DI235" i="1"/>
  <c r="CZ235" i="1"/>
  <c r="CR235" i="1"/>
  <c r="CI235" i="1"/>
  <c r="BR235" i="1"/>
  <c r="BS235" i="1" s="1" a="1"/>
  <c r="BS235" i="1" s="1"/>
  <c r="BI235" i="1"/>
  <c r="BA235" i="1"/>
  <c r="AR235" i="1"/>
  <c r="AJ235" i="1"/>
  <c r="AB235" i="1"/>
  <c r="T235" i="1"/>
  <c r="L235" i="1"/>
  <c r="FP235" i="1"/>
  <c r="FG235" i="1"/>
  <c r="EY235" i="1"/>
  <c r="EH235" i="1"/>
  <c r="DY235" i="1"/>
  <c r="DH235" i="1"/>
  <c r="CY235" i="1"/>
  <c r="CQ235" i="1"/>
  <c r="BZ235" i="1"/>
  <c r="BQ235" i="1"/>
  <c r="AZ235" i="1"/>
  <c r="AQ235" i="1"/>
  <c r="AI235" i="1"/>
  <c r="AA235" i="1"/>
  <c r="C235" i="1"/>
  <c r="FW235" i="1"/>
  <c r="FO235" i="1"/>
  <c r="FF235" i="1"/>
  <c r="EO235" i="1"/>
  <c r="EP235" i="1" s="1" a="1"/>
  <c r="EP235" i="1" s="1"/>
  <c r="EF235" i="1"/>
  <c r="DX235" i="1"/>
  <c r="DO235" i="1"/>
  <c r="DG235" i="1"/>
  <c r="CX235" i="1"/>
  <c r="CG235" i="1"/>
  <c r="CH235" i="1" s="1" a="1"/>
  <c r="CH235" i="1" s="1"/>
  <c r="BX235" i="1"/>
  <c r="BP235" i="1"/>
  <c r="BG235" i="1"/>
  <c r="AY235" i="1"/>
  <c r="AP235" i="1"/>
  <c r="R235" i="1"/>
  <c r="J235" i="1"/>
  <c r="K235" i="1" s="1" a="1"/>
  <c r="K235" i="1" s="1"/>
  <c r="FV235" i="1"/>
  <c r="FN235" i="1"/>
  <c r="EW235" i="1"/>
  <c r="EN235" i="1"/>
  <c r="DW235" i="1"/>
  <c r="DN235" i="1"/>
  <c r="DF235" i="1"/>
  <c r="CO235" i="1"/>
  <c r="CF235" i="1"/>
  <c r="BO235" i="1"/>
  <c r="BF235" i="1"/>
  <c r="AX235" i="1"/>
  <c r="AG235" i="1"/>
  <c r="Y235" i="1"/>
  <c r="Z235" i="1" s="1" a="1"/>
  <c r="Z235" i="1" s="1"/>
  <c r="Q235" i="1"/>
  <c r="AU235" i="1" s="1"/>
  <c r="BY235" i="1" s="1"/>
  <c r="DC235" i="1" s="1"/>
  <c r="EG235" i="1" s="1"/>
  <c r="FK235" i="1" s="1"/>
  <c r="I235" i="1"/>
  <c r="FU235" i="1"/>
  <c r="FD235" i="1"/>
  <c r="FE235" i="1" s="1" a="1"/>
  <c r="FE235" i="1" s="1"/>
  <c r="EU235" i="1"/>
  <c r="EM235" i="1"/>
  <c r="ED235" i="1"/>
  <c r="DV235" i="1"/>
  <c r="DM235" i="1"/>
  <c r="CV235" i="1"/>
  <c r="CW235" i="1" s="1" a="1"/>
  <c r="CW235" i="1" s="1"/>
  <c r="CM235" i="1"/>
  <c r="CE235" i="1"/>
  <c r="BV235" i="1"/>
  <c r="BN235" i="1"/>
  <c r="BE235" i="1"/>
  <c r="AN235" i="1"/>
  <c r="AO235" i="1" s="1" a="1"/>
  <c r="AO235" i="1" s="1"/>
  <c r="AF235" i="1"/>
  <c r="BJ235" i="1" s="1"/>
  <c r="CN235" i="1" s="1"/>
  <c r="DR235" i="1" s="1"/>
  <c r="EV235" i="1" s="1"/>
  <c r="X235" i="1"/>
  <c r="P235" i="1"/>
  <c r="H235" i="1"/>
  <c r="FL235" i="1"/>
  <c r="FC235" i="1"/>
  <c r="EL235" i="1"/>
  <c r="EC235" i="1"/>
  <c r="DU235" i="1"/>
  <c r="DD235" i="1"/>
  <c r="CU235" i="1"/>
  <c r="CD235" i="1"/>
  <c r="BU235" i="1"/>
  <c r="BM235" i="1"/>
  <c r="AV235" i="1"/>
  <c r="AM235" i="1"/>
  <c r="AE235" i="1"/>
  <c r="W235" i="1"/>
  <c r="G235" i="1"/>
  <c r="FS235" i="1"/>
  <c r="FT235" i="1" s="1" a="1"/>
  <c r="FT235" i="1" s="1"/>
  <c r="FJ235" i="1"/>
  <c r="FB235" i="1"/>
  <c r="ES235" i="1"/>
  <c r="EK235" i="1"/>
  <c r="EB235" i="1"/>
  <c r="DK235" i="1"/>
  <c r="DL235" i="1" s="1" a="1"/>
  <c r="DL235" i="1" s="1"/>
  <c r="DB235" i="1"/>
  <c r="CT235" i="1"/>
  <c r="CK235" i="1"/>
  <c r="CC235" i="1"/>
  <c r="BT235" i="1"/>
  <c r="BC235" i="1"/>
  <c r="BD235" i="1" s="1" a="1"/>
  <c r="BD235" i="1" s="1"/>
  <c r="AT235" i="1"/>
  <c r="AL235" i="1"/>
  <c r="V235" i="1"/>
  <c r="N235" i="1"/>
  <c r="F235" i="1"/>
  <c r="B236" i="1"/>
  <c r="D236" i="1" s="1" a="1"/>
  <c r="D236" i="1" s="1"/>
  <c r="EI236" i="1" l="1" a="1"/>
  <c r="EI236" i="1" s="1"/>
  <c r="FM236" i="1" a="1"/>
  <c r="FM236" i="1" s="1"/>
  <c r="EX236" i="1" a="1"/>
  <c r="EX236" i="1" s="1"/>
  <c r="DE236" i="1" a="1"/>
  <c r="DE236" i="1" s="1"/>
  <c r="DT236" i="1" a="1"/>
  <c r="DT236" i="1" s="1"/>
  <c r="CA236" i="1" a="1"/>
  <c r="CA236" i="1" s="1"/>
  <c r="CP236" i="1" a="1"/>
  <c r="CP236" i="1" s="1"/>
  <c r="AW236" i="1" a="1"/>
  <c r="AW236" i="1" s="1"/>
  <c r="BL236" i="1" a="1"/>
  <c r="BL236" i="1" s="1"/>
  <c r="S236" i="1" a="1"/>
  <c r="S236" i="1" s="1"/>
  <c r="AH236" i="1" a="1"/>
  <c r="AH236" i="1" s="1"/>
  <c r="GA235" i="1"/>
  <c r="GB235" i="1"/>
  <c r="ET236" i="1"/>
  <c r="FI236" i="1"/>
  <c r="EE236" i="1"/>
  <c r="FX236" i="1"/>
  <c r="DA236" i="1"/>
  <c r="DP236" i="1"/>
  <c r="AS236" i="1"/>
  <c r="CL236" i="1"/>
  <c r="O236" i="1"/>
  <c r="BH236" i="1"/>
  <c r="AD236" i="1"/>
  <c r="BW236" i="1"/>
  <c r="FF14" i="1"/>
  <c r="GD235" i="1"/>
  <c r="GC235" i="1"/>
  <c r="FZ235" i="1"/>
  <c r="FP236" i="1"/>
  <c r="FG236" i="1"/>
  <c r="EY236" i="1"/>
  <c r="EH236" i="1"/>
  <c r="DY236" i="1"/>
  <c r="DH236" i="1"/>
  <c r="CY236" i="1"/>
  <c r="CQ236" i="1"/>
  <c r="BZ236" i="1"/>
  <c r="BQ236" i="1"/>
  <c r="AZ236" i="1"/>
  <c r="AQ236" i="1"/>
  <c r="AI236" i="1"/>
  <c r="AA236" i="1"/>
  <c r="C236" i="1"/>
  <c r="FW236" i="1"/>
  <c r="FO236" i="1"/>
  <c r="FF236" i="1"/>
  <c r="EO236" i="1"/>
  <c r="EP236" i="1" s="1" a="1"/>
  <c r="EP236" i="1" s="1"/>
  <c r="EF236" i="1"/>
  <c r="DX236" i="1"/>
  <c r="DO236" i="1"/>
  <c r="DG236" i="1"/>
  <c r="CX236" i="1"/>
  <c r="CG236" i="1"/>
  <c r="CH236" i="1" s="1" a="1"/>
  <c r="CH236" i="1" s="1"/>
  <c r="BX236" i="1"/>
  <c r="BP236" i="1"/>
  <c r="BG236" i="1"/>
  <c r="AY236" i="1"/>
  <c r="AP236" i="1"/>
  <c r="R236" i="1"/>
  <c r="J236" i="1"/>
  <c r="K236" i="1" s="1" a="1"/>
  <c r="K236" i="1" s="1"/>
  <c r="FV236" i="1"/>
  <c r="FN236" i="1"/>
  <c r="EW236" i="1"/>
  <c r="EN236" i="1"/>
  <c r="DW236" i="1"/>
  <c r="DN236" i="1"/>
  <c r="DF236" i="1"/>
  <c r="CO236" i="1"/>
  <c r="CF236" i="1"/>
  <c r="BO236" i="1"/>
  <c r="BF236" i="1"/>
  <c r="AX236" i="1"/>
  <c r="AG236" i="1"/>
  <c r="Y236" i="1"/>
  <c r="Z236" i="1" s="1" a="1"/>
  <c r="Z236" i="1" s="1"/>
  <c r="Q236" i="1"/>
  <c r="AU236" i="1" s="1"/>
  <c r="BY236" i="1" s="1"/>
  <c r="DC236" i="1" s="1"/>
  <c r="EG236" i="1" s="1"/>
  <c r="FK236" i="1" s="1"/>
  <c r="I236" i="1"/>
  <c r="FU236" i="1"/>
  <c r="FD236" i="1"/>
  <c r="FE236" i="1" s="1" a="1"/>
  <c r="FE236" i="1" s="1"/>
  <c r="EU236" i="1"/>
  <c r="EM236" i="1"/>
  <c r="ED236" i="1"/>
  <c r="DV236" i="1"/>
  <c r="DM236" i="1"/>
  <c r="CV236" i="1"/>
  <c r="CW236" i="1" s="1" a="1"/>
  <c r="CW236" i="1" s="1"/>
  <c r="CM236" i="1"/>
  <c r="CE236" i="1"/>
  <c r="BV236" i="1"/>
  <c r="BN236" i="1"/>
  <c r="BE236" i="1"/>
  <c r="AN236" i="1"/>
  <c r="AO236" i="1" s="1" a="1"/>
  <c r="AO236" i="1" s="1"/>
  <c r="AF236" i="1"/>
  <c r="BJ236" i="1" s="1"/>
  <c r="CN236" i="1" s="1"/>
  <c r="DR236" i="1" s="1"/>
  <c r="EV236" i="1" s="1"/>
  <c r="X236" i="1"/>
  <c r="P236" i="1"/>
  <c r="H236" i="1"/>
  <c r="FL236" i="1"/>
  <c r="FC236" i="1"/>
  <c r="EL236" i="1"/>
  <c r="EC236" i="1"/>
  <c r="DU236" i="1"/>
  <c r="DD236" i="1"/>
  <c r="CU236" i="1"/>
  <c r="CD236" i="1"/>
  <c r="BU236" i="1"/>
  <c r="BM236" i="1"/>
  <c r="AV236" i="1"/>
  <c r="AM236" i="1"/>
  <c r="AE236" i="1"/>
  <c r="W236" i="1"/>
  <c r="G236" i="1"/>
  <c r="FS236" i="1"/>
  <c r="FT236" i="1" s="1" a="1"/>
  <c r="FT236" i="1" s="1"/>
  <c r="FJ236" i="1"/>
  <c r="FB236" i="1"/>
  <c r="ES236" i="1"/>
  <c r="EK236" i="1"/>
  <c r="EB236" i="1"/>
  <c r="DK236" i="1"/>
  <c r="DL236" i="1" s="1" a="1"/>
  <c r="DL236" i="1" s="1"/>
  <c r="DB236" i="1"/>
  <c r="CT236" i="1"/>
  <c r="CK236" i="1"/>
  <c r="CC236" i="1"/>
  <c r="BT236" i="1"/>
  <c r="BC236" i="1"/>
  <c r="BD236" i="1" s="1" a="1"/>
  <c r="BD236" i="1" s="1"/>
  <c r="AT236" i="1"/>
  <c r="AL236" i="1"/>
  <c r="V236" i="1"/>
  <c r="N236" i="1"/>
  <c r="F236" i="1"/>
  <c r="FR236" i="1"/>
  <c r="FA236" i="1"/>
  <c r="ER236" i="1"/>
  <c r="EJ236" i="1"/>
  <c r="DS236" i="1"/>
  <c r="DJ236" i="1"/>
  <c r="CS236" i="1"/>
  <c r="CJ236" i="1"/>
  <c r="CB236" i="1"/>
  <c r="BK236" i="1"/>
  <c r="BB236" i="1"/>
  <c r="AK236" i="1"/>
  <c r="AC236" i="1"/>
  <c r="U236" i="1"/>
  <c r="M236" i="1"/>
  <c r="E236" i="1"/>
  <c r="FY236" i="1"/>
  <c r="FQ236" i="1"/>
  <c r="FH236" i="1"/>
  <c r="EZ236" i="1"/>
  <c r="EQ236" i="1"/>
  <c r="DZ236" i="1"/>
  <c r="EA236" i="1" s="1" a="1"/>
  <c r="EA236" i="1" s="1"/>
  <c r="DQ236" i="1"/>
  <c r="DI236" i="1"/>
  <c r="CZ236" i="1"/>
  <c r="CR236" i="1"/>
  <c r="CI236" i="1"/>
  <c r="BR236" i="1"/>
  <c r="BS236" i="1" s="1" a="1"/>
  <c r="BS236" i="1" s="1"/>
  <c r="BI236" i="1"/>
  <c r="BA236" i="1"/>
  <c r="AR236" i="1"/>
  <c r="AJ236" i="1"/>
  <c r="AB236" i="1"/>
  <c r="T236" i="1"/>
  <c r="L236" i="1"/>
  <c r="FN14" i="1"/>
  <c r="FO14" i="1" s="1"/>
  <c r="B237" i="1"/>
  <c r="D237" i="1" s="1" a="1"/>
  <c r="D237" i="1" s="1"/>
  <c r="EI237" i="1" l="1" a="1"/>
  <c r="EI237" i="1" s="1"/>
  <c r="FM237" i="1" a="1"/>
  <c r="FM237" i="1" s="1"/>
  <c r="EX237" i="1" a="1"/>
  <c r="EX237" i="1" s="1"/>
  <c r="DE237" i="1" a="1"/>
  <c r="DE237" i="1" s="1"/>
  <c r="DT237" i="1" a="1"/>
  <c r="DT237" i="1" s="1"/>
  <c r="CA237" i="1" a="1"/>
  <c r="CA237" i="1" s="1"/>
  <c r="CP237" i="1" a="1"/>
  <c r="CP237" i="1" s="1"/>
  <c r="AW237" i="1" a="1"/>
  <c r="AW237" i="1" s="1"/>
  <c r="BL237" i="1" a="1"/>
  <c r="BL237" i="1" s="1"/>
  <c r="S237" i="1" a="1"/>
  <c r="S237" i="1" s="1"/>
  <c r="AH237" i="1" a="1"/>
  <c r="AH237" i="1" s="1"/>
  <c r="GA236" i="1"/>
  <c r="GB236" i="1"/>
  <c r="FX14" i="1"/>
  <c r="C15" i="1"/>
  <c r="FH14" i="1"/>
  <c r="FG14" i="1"/>
  <c r="ET237" i="1"/>
  <c r="FI237" i="1"/>
  <c r="FX237" i="1"/>
  <c r="EE237" i="1"/>
  <c r="DA237" i="1"/>
  <c r="CL237" i="1"/>
  <c r="AS237" i="1"/>
  <c r="O237" i="1"/>
  <c r="BH237" i="1"/>
  <c r="DP237" i="1"/>
  <c r="AD237" i="1"/>
  <c r="BW237" i="1"/>
  <c r="FS14" i="1"/>
  <c r="FT14" i="1" s="1" a="1"/>
  <c r="FT14" i="1" s="1"/>
  <c r="FZ14" i="1"/>
  <c r="GB14" i="1" s="1"/>
  <c r="GD14" i="1"/>
  <c r="FZ236" i="1"/>
  <c r="GD236" i="1"/>
  <c r="GC236" i="1"/>
  <c r="FP237" i="1"/>
  <c r="FG237" i="1"/>
  <c r="EY237" i="1"/>
  <c r="EH237" i="1"/>
  <c r="DY237" i="1"/>
  <c r="DH237" i="1"/>
  <c r="CY237" i="1"/>
  <c r="CQ237" i="1"/>
  <c r="FW237" i="1"/>
  <c r="FO237" i="1"/>
  <c r="FF237" i="1"/>
  <c r="EO237" i="1"/>
  <c r="EP237" i="1" s="1" a="1"/>
  <c r="EP237" i="1" s="1"/>
  <c r="EF237" i="1"/>
  <c r="DX237" i="1"/>
  <c r="DO237" i="1"/>
  <c r="DG237" i="1"/>
  <c r="CX237" i="1"/>
  <c r="FV237" i="1"/>
  <c r="FN237" i="1"/>
  <c r="EW237" i="1"/>
  <c r="EN237" i="1"/>
  <c r="DW237" i="1"/>
  <c r="DN237" i="1"/>
  <c r="DF237" i="1"/>
  <c r="CO237" i="1"/>
  <c r="FU237" i="1"/>
  <c r="FD237" i="1"/>
  <c r="FE237" i="1" s="1" a="1"/>
  <c r="FE237" i="1" s="1"/>
  <c r="EU237" i="1"/>
  <c r="EM237" i="1"/>
  <c r="ED237" i="1"/>
  <c r="DV237" i="1"/>
  <c r="DM237" i="1"/>
  <c r="CV237" i="1"/>
  <c r="CW237" i="1" s="1" a="1"/>
  <c r="CW237" i="1" s="1"/>
  <c r="CM237" i="1"/>
  <c r="FL237" i="1"/>
  <c r="FC237" i="1"/>
  <c r="EL237" i="1"/>
  <c r="EC237" i="1"/>
  <c r="DU237" i="1"/>
  <c r="DD237" i="1"/>
  <c r="CU237" i="1"/>
  <c r="CD237" i="1"/>
  <c r="FS237" i="1"/>
  <c r="FT237" i="1" s="1" a="1"/>
  <c r="FT237" i="1" s="1"/>
  <c r="FJ237" i="1"/>
  <c r="FB237" i="1"/>
  <c r="ES237" i="1"/>
  <c r="EK237" i="1"/>
  <c r="EB237" i="1"/>
  <c r="DK237" i="1"/>
  <c r="DL237" i="1" s="1" a="1"/>
  <c r="DL237" i="1" s="1"/>
  <c r="DB237" i="1"/>
  <c r="CT237" i="1"/>
  <c r="CK237" i="1"/>
  <c r="FR237" i="1"/>
  <c r="FA237" i="1"/>
  <c r="ER237" i="1"/>
  <c r="EJ237" i="1"/>
  <c r="DS237" i="1"/>
  <c r="DJ237" i="1"/>
  <c r="CS237" i="1"/>
  <c r="CJ237" i="1"/>
  <c r="CB237" i="1"/>
  <c r="FY237" i="1"/>
  <c r="FQ237" i="1"/>
  <c r="FH237" i="1"/>
  <c r="EZ237" i="1"/>
  <c r="EQ237" i="1"/>
  <c r="DZ237" i="1"/>
  <c r="EA237" i="1" s="1" a="1"/>
  <c r="EA237" i="1" s="1"/>
  <c r="DQ237" i="1"/>
  <c r="DI237" i="1"/>
  <c r="CZ237" i="1"/>
  <c r="CR237" i="1"/>
  <c r="CI237" i="1"/>
  <c r="BO237" i="1"/>
  <c r="BF237" i="1"/>
  <c r="AX237" i="1"/>
  <c r="AG237" i="1"/>
  <c r="Y237" i="1"/>
  <c r="Z237" i="1" s="1" a="1"/>
  <c r="Z237" i="1" s="1"/>
  <c r="Q237" i="1"/>
  <c r="AU237" i="1" s="1"/>
  <c r="BY237" i="1" s="1"/>
  <c r="DC237" i="1" s="1"/>
  <c r="EG237" i="1" s="1"/>
  <c r="FK237" i="1" s="1"/>
  <c r="I237" i="1"/>
  <c r="CG237" i="1"/>
  <c r="CH237" i="1" s="1" a="1"/>
  <c r="CH237" i="1" s="1"/>
  <c r="BV237" i="1"/>
  <c r="BN237" i="1"/>
  <c r="BE237" i="1"/>
  <c r="AN237" i="1"/>
  <c r="AO237" i="1" s="1" a="1"/>
  <c r="AO237" i="1" s="1"/>
  <c r="AF237" i="1"/>
  <c r="BJ237" i="1" s="1"/>
  <c r="CN237" i="1" s="1"/>
  <c r="DR237" i="1" s="1"/>
  <c r="EV237" i="1" s="1"/>
  <c r="X237" i="1"/>
  <c r="P237" i="1"/>
  <c r="H237" i="1"/>
  <c r="CF237" i="1"/>
  <c r="BU237" i="1"/>
  <c r="BM237" i="1"/>
  <c r="AV237" i="1"/>
  <c r="AM237" i="1"/>
  <c r="AE237" i="1"/>
  <c r="W237" i="1"/>
  <c r="G237" i="1"/>
  <c r="CE237" i="1"/>
  <c r="BT237" i="1"/>
  <c r="BC237" i="1"/>
  <c r="BD237" i="1" s="1" a="1"/>
  <c r="BD237" i="1" s="1"/>
  <c r="AT237" i="1"/>
  <c r="AL237" i="1"/>
  <c r="V237" i="1"/>
  <c r="N237" i="1"/>
  <c r="F237" i="1"/>
  <c r="CC237" i="1"/>
  <c r="BK237" i="1"/>
  <c r="BB237" i="1"/>
  <c r="AK237" i="1"/>
  <c r="AC237" i="1"/>
  <c r="U237" i="1"/>
  <c r="M237" i="1"/>
  <c r="E237" i="1"/>
  <c r="BR237" i="1"/>
  <c r="BS237" i="1" s="1" a="1"/>
  <c r="BS237" i="1" s="1"/>
  <c r="BI237" i="1"/>
  <c r="BA237" i="1"/>
  <c r="AR237" i="1"/>
  <c r="AJ237" i="1"/>
  <c r="AB237" i="1"/>
  <c r="T237" i="1"/>
  <c r="L237" i="1"/>
  <c r="BZ237" i="1"/>
  <c r="BQ237" i="1"/>
  <c r="AZ237" i="1"/>
  <c r="AQ237" i="1"/>
  <c r="AI237" i="1"/>
  <c r="AA237" i="1"/>
  <c r="C237" i="1"/>
  <c r="BX237" i="1"/>
  <c r="BP237" i="1"/>
  <c r="BG237" i="1"/>
  <c r="AY237" i="1"/>
  <c r="AP237" i="1"/>
  <c r="R237" i="1"/>
  <c r="J237" i="1"/>
  <c r="K237" i="1" s="1" a="1"/>
  <c r="K237" i="1" s="1"/>
  <c r="B238" i="1"/>
  <c r="D238" i="1" s="1" a="1"/>
  <c r="D238" i="1" s="1"/>
  <c r="EI238" i="1" l="1" a="1"/>
  <c r="EI238" i="1" s="1"/>
  <c r="FM238" i="1" a="1"/>
  <c r="FM238" i="1" s="1"/>
  <c r="EX238" i="1" a="1"/>
  <c r="EX238" i="1" s="1"/>
  <c r="DE238" i="1" a="1"/>
  <c r="DE238" i="1" s="1"/>
  <c r="DT238" i="1" a="1"/>
  <c r="DT238" i="1" s="1"/>
  <c r="CA238" i="1" a="1"/>
  <c r="CA238" i="1" s="1"/>
  <c r="CP238" i="1" a="1"/>
  <c r="CP238" i="1" s="1"/>
  <c r="AW238" i="1" a="1"/>
  <c r="AW238" i="1" s="1"/>
  <c r="BL238" i="1" a="1"/>
  <c r="BL238" i="1" s="1"/>
  <c r="S238" i="1" a="1"/>
  <c r="S238" i="1" s="1"/>
  <c r="AH238" i="1" a="1"/>
  <c r="AH238" i="1" s="1"/>
  <c r="GA237" i="1"/>
  <c r="GB237" i="1"/>
  <c r="FI238" i="1"/>
  <c r="FX238" i="1"/>
  <c r="ET238" i="1"/>
  <c r="DA238" i="1"/>
  <c r="DP238" i="1"/>
  <c r="EE238" i="1"/>
  <c r="O238" i="1"/>
  <c r="BH238" i="1"/>
  <c r="AD238" i="1"/>
  <c r="BW238" i="1"/>
  <c r="CL238" i="1"/>
  <c r="AS238" i="1"/>
  <c r="FU14" i="1"/>
  <c r="GD237" i="1"/>
  <c r="GC237" i="1"/>
  <c r="FZ237" i="1"/>
  <c r="FV238" i="1"/>
  <c r="FN238" i="1"/>
  <c r="EW238" i="1"/>
  <c r="EN238" i="1"/>
  <c r="DW238" i="1"/>
  <c r="DN238" i="1"/>
  <c r="DF238" i="1"/>
  <c r="CO238" i="1"/>
  <c r="CF238" i="1"/>
  <c r="BO238" i="1"/>
  <c r="BF238" i="1"/>
  <c r="AX238" i="1"/>
  <c r="AG238" i="1"/>
  <c r="Y238" i="1"/>
  <c r="Z238" i="1" s="1" a="1"/>
  <c r="Z238" i="1" s="1"/>
  <c r="Q238" i="1"/>
  <c r="AU238" i="1" s="1"/>
  <c r="BY238" i="1" s="1"/>
  <c r="DC238" i="1" s="1"/>
  <c r="EG238" i="1" s="1"/>
  <c r="FK238" i="1" s="1"/>
  <c r="I238" i="1"/>
  <c r="FU238" i="1"/>
  <c r="FD238" i="1"/>
  <c r="FE238" i="1" s="1" a="1"/>
  <c r="FE238" i="1" s="1"/>
  <c r="EU238" i="1"/>
  <c r="EM238" i="1"/>
  <c r="ED238" i="1"/>
  <c r="DV238" i="1"/>
  <c r="DM238" i="1"/>
  <c r="CV238" i="1"/>
  <c r="CW238" i="1" s="1" a="1"/>
  <c r="CW238" i="1" s="1"/>
  <c r="CM238" i="1"/>
  <c r="CE238" i="1"/>
  <c r="BV238" i="1"/>
  <c r="BN238" i="1"/>
  <c r="BE238" i="1"/>
  <c r="AN238" i="1"/>
  <c r="AO238" i="1" s="1" a="1"/>
  <c r="AO238" i="1" s="1"/>
  <c r="AF238" i="1"/>
  <c r="BJ238" i="1" s="1"/>
  <c r="CN238" i="1" s="1"/>
  <c r="DR238" i="1" s="1"/>
  <c r="EV238" i="1" s="1"/>
  <c r="X238" i="1"/>
  <c r="P238" i="1"/>
  <c r="H238" i="1"/>
  <c r="FL238" i="1"/>
  <c r="FC238" i="1"/>
  <c r="EL238" i="1"/>
  <c r="EC238" i="1"/>
  <c r="DU238" i="1"/>
  <c r="DD238" i="1"/>
  <c r="CU238" i="1"/>
  <c r="CD238" i="1"/>
  <c r="BU238" i="1"/>
  <c r="BM238" i="1"/>
  <c r="AV238" i="1"/>
  <c r="AM238" i="1"/>
  <c r="AE238" i="1"/>
  <c r="W238" i="1"/>
  <c r="G238" i="1"/>
  <c r="FS238" i="1"/>
  <c r="FT238" i="1" s="1" a="1"/>
  <c r="FT238" i="1" s="1"/>
  <c r="FJ238" i="1"/>
  <c r="FB238" i="1"/>
  <c r="ES238" i="1"/>
  <c r="EK238" i="1"/>
  <c r="EB238" i="1"/>
  <c r="DK238" i="1"/>
  <c r="DL238" i="1" s="1" a="1"/>
  <c r="DL238" i="1" s="1"/>
  <c r="DB238" i="1"/>
  <c r="CT238" i="1"/>
  <c r="CK238" i="1"/>
  <c r="CC238" i="1"/>
  <c r="BT238" i="1"/>
  <c r="BC238" i="1"/>
  <c r="BD238" i="1" s="1" a="1"/>
  <c r="BD238" i="1" s="1"/>
  <c r="AT238" i="1"/>
  <c r="AL238" i="1"/>
  <c r="V238" i="1"/>
  <c r="N238" i="1"/>
  <c r="F238" i="1"/>
  <c r="FR238" i="1"/>
  <c r="FA238" i="1"/>
  <c r="ER238" i="1"/>
  <c r="EJ238" i="1"/>
  <c r="DS238" i="1"/>
  <c r="DJ238" i="1"/>
  <c r="CS238" i="1"/>
  <c r="CJ238" i="1"/>
  <c r="CB238" i="1"/>
  <c r="BK238" i="1"/>
  <c r="BB238" i="1"/>
  <c r="AK238" i="1"/>
  <c r="AC238" i="1"/>
  <c r="U238" i="1"/>
  <c r="M238" i="1"/>
  <c r="E238" i="1"/>
  <c r="FY238" i="1"/>
  <c r="FQ238" i="1"/>
  <c r="FH238" i="1"/>
  <c r="EZ238" i="1"/>
  <c r="EQ238" i="1"/>
  <c r="DZ238" i="1"/>
  <c r="EA238" i="1" s="1" a="1"/>
  <c r="EA238" i="1" s="1"/>
  <c r="DQ238" i="1"/>
  <c r="DI238" i="1"/>
  <c r="CZ238" i="1"/>
  <c r="CR238" i="1"/>
  <c r="CI238" i="1"/>
  <c r="BR238" i="1"/>
  <c r="BS238" i="1" s="1" a="1"/>
  <c r="BS238" i="1" s="1"/>
  <c r="BI238" i="1"/>
  <c r="BA238" i="1"/>
  <c r="AR238" i="1"/>
  <c r="AJ238" i="1"/>
  <c r="AB238" i="1"/>
  <c r="T238" i="1"/>
  <c r="L238" i="1"/>
  <c r="FP238" i="1"/>
  <c r="FG238" i="1"/>
  <c r="EY238" i="1"/>
  <c r="EH238" i="1"/>
  <c r="DY238" i="1"/>
  <c r="DH238" i="1"/>
  <c r="CY238" i="1"/>
  <c r="CQ238" i="1"/>
  <c r="BZ238" i="1"/>
  <c r="BQ238" i="1"/>
  <c r="AZ238" i="1"/>
  <c r="AQ238" i="1"/>
  <c r="AI238" i="1"/>
  <c r="AA238" i="1"/>
  <c r="C238" i="1"/>
  <c r="FW238" i="1"/>
  <c r="FO238" i="1"/>
  <c r="FF238" i="1"/>
  <c r="EO238" i="1"/>
  <c r="EP238" i="1" s="1" a="1"/>
  <c r="EP238" i="1" s="1"/>
  <c r="EF238" i="1"/>
  <c r="DX238" i="1"/>
  <c r="DO238" i="1"/>
  <c r="DG238" i="1"/>
  <c r="CX238" i="1"/>
  <c r="CG238" i="1"/>
  <c r="CH238" i="1" s="1" a="1"/>
  <c r="CH238" i="1" s="1"/>
  <c r="BX238" i="1"/>
  <c r="BP238" i="1"/>
  <c r="BG238" i="1"/>
  <c r="AY238" i="1"/>
  <c r="AP238" i="1"/>
  <c r="R238" i="1"/>
  <c r="J238" i="1"/>
  <c r="K238" i="1" s="1" a="1"/>
  <c r="K238" i="1" s="1"/>
  <c r="B239" i="1"/>
  <c r="D239" i="1" s="1" a="1"/>
  <c r="D239" i="1" s="1"/>
  <c r="EI239" i="1" l="1" a="1"/>
  <c r="EI239" i="1" s="1"/>
  <c r="FM239" i="1" a="1"/>
  <c r="FM239" i="1" s="1"/>
  <c r="EX239" i="1" a="1"/>
  <c r="EX239" i="1" s="1"/>
  <c r="DE239" i="1" a="1"/>
  <c r="DE239" i="1" s="1"/>
  <c r="DT239" i="1" a="1"/>
  <c r="DT239" i="1" s="1"/>
  <c r="CA239" i="1" a="1"/>
  <c r="CA239" i="1" s="1"/>
  <c r="CP239" i="1" a="1"/>
  <c r="CP239" i="1" s="1"/>
  <c r="AW239" i="1" a="1"/>
  <c r="AW239" i="1" s="1"/>
  <c r="BL239" i="1" a="1"/>
  <c r="BL239" i="1" s="1"/>
  <c r="S239" i="1" a="1"/>
  <c r="S239" i="1" s="1"/>
  <c r="AH239" i="1" a="1"/>
  <c r="AH239" i="1" s="1"/>
  <c r="GA238" i="1"/>
  <c r="GB238" i="1"/>
  <c r="E15" i="1"/>
  <c r="F15" i="1" s="1"/>
  <c r="FW14" i="1"/>
  <c r="GA14" i="1" s="1"/>
  <c r="FV14" i="1"/>
  <c r="FI239" i="1"/>
  <c r="FX239" i="1"/>
  <c r="ET239" i="1"/>
  <c r="DA239" i="1"/>
  <c r="DP239" i="1"/>
  <c r="EE239" i="1"/>
  <c r="BH239" i="1"/>
  <c r="O239" i="1"/>
  <c r="AD239" i="1"/>
  <c r="BW239" i="1"/>
  <c r="AS239" i="1"/>
  <c r="CL239" i="1"/>
  <c r="GD238" i="1"/>
  <c r="GC238" i="1"/>
  <c r="FZ238" i="1"/>
  <c r="FL239" i="1"/>
  <c r="FC239" i="1"/>
  <c r="EL239" i="1"/>
  <c r="EC239" i="1"/>
  <c r="DU239" i="1"/>
  <c r="DD239" i="1"/>
  <c r="CU239" i="1"/>
  <c r="CD239" i="1"/>
  <c r="BU239" i="1"/>
  <c r="BM239" i="1"/>
  <c r="AV239" i="1"/>
  <c r="AM239" i="1"/>
  <c r="AE239" i="1"/>
  <c r="W239" i="1"/>
  <c r="G239" i="1"/>
  <c r="FS239" i="1"/>
  <c r="FT239" i="1" s="1" a="1"/>
  <c r="FT239" i="1" s="1"/>
  <c r="FJ239" i="1"/>
  <c r="FB239" i="1"/>
  <c r="ES239" i="1"/>
  <c r="EK239" i="1"/>
  <c r="EB239" i="1"/>
  <c r="DK239" i="1"/>
  <c r="DL239" i="1" s="1" a="1"/>
  <c r="DL239" i="1" s="1"/>
  <c r="DB239" i="1"/>
  <c r="CT239" i="1"/>
  <c r="CK239" i="1"/>
  <c r="CC239" i="1"/>
  <c r="BT239" i="1"/>
  <c r="BC239" i="1"/>
  <c r="BD239" i="1" s="1" a="1"/>
  <c r="BD239" i="1" s="1"/>
  <c r="AT239" i="1"/>
  <c r="AL239" i="1"/>
  <c r="V239" i="1"/>
  <c r="N239" i="1"/>
  <c r="F239" i="1"/>
  <c r="FR239" i="1"/>
  <c r="FA239" i="1"/>
  <c r="ER239" i="1"/>
  <c r="EJ239" i="1"/>
  <c r="DS239" i="1"/>
  <c r="DJ239" i="1"/>
  <c r="CS239" i="1"/>
  <c r="CJ239" i="1"/>
  <c r="CB239" i="1"/>
  <c r="BK239" i="1"/>
  <c r="BB239" i="1"/>
  <c r="AK239" i="1"/>
  <c r="AC239" i="1"/>
  <c r="U239" i="1"/>
  <c r="M239" i="1"/>
  <c r="E239" i="1"/>
  <c r="FY239" i="1"/>
  <c r="FQ239" i="1"/>
  <c r="FH239" i="1"/>
  <c r="EZ239" i="1"/>
  <c r="EQ239" i="1"/>
  <c r="DZ239" i="1"/>
  <c r="EA239" i="1" s="1" a="1"/>
  <c r="EA239" i="1" s="1"/>
  <c r="DQ239" i="1"/>
  <c r="DI239" i="1"/>
  <c r="CZ239" i="1"/>
  <c r="CR239" i="1"/>
  <c r="CI239" i="1"/>
  <c r="BR239" i="1"/>
  <c r="BS239" i="1" s="1" a="1"/>
  <c r="BS239" i="1" s="1"/>
  <c r="BI239" i="1"/>
  <c r="BA239" i="1"/>
  <c r="AR239" i="1"/>
  <c r="AJ239" i="1"/>
  <c r="AB239" i="1"/>
  <c r="T239" i="1"/>
  <c r="L239" i="1"/>
  <c r="FP239" i="1"/>
  <c r="FG239" i="1"/>
  <c r="EY239" i="1"/>
  <c r="EH239" i="1"/>
  <c r="DY239" i="1"/>
  <c r="DH239" i="1"/>
  <c r="CY239" i="1"/>
  <c r="CQ239" i="1"/>
  <c r="BZ239" i="1"/>
  <c r="BQ239" i="1"/>
  <c r="AZ239" i="1"/>
  <c r="AQ239" i="1"/>
  <c r="AI239" i="1"/>
  <c r="AA239" i="1"/>
  <c r="C239" i="1"/>
  <c r="FW239" i="1"/>
  <c r="FO239" i="1"/>
  <c r="FF239" i="1"/>
  <c r="EO239" i="1"/>
  <c r="EP239" i="1" s="1" a="1"/>
  <c r="EP239" i="1" s="1"/>
  <c r="EF239" i="1"/>
  <c r="DX239" i="1"/>
  <c r="DO239" i="1"/>
  <c r="DG239" i="1"/>
  <c r="CX239" i="1"/>
  <c r="CG239" i="1"/>
  <c r="CH239" i="1" s="1" a="1"/>
  <c r="CH239" i="1" s="1"/>
  <c r="BX239" i="1"/>
  <c r="BP239" i="1"/>
  <c r="BG239" i="1"/>
  <c r="AY239" i="1"/>
  <c r="AP239" i="1"/>
  <c r="R239" i="1"/>
  <c r="J239" i="1"/>
  <c r="K239" i="1" s="1" a="1"/>
  <c r="K239" i="1" s="1"/>
  <c r="FV239" i="1"/>
  <c r="FN239" i="1"/>
  <c r="EW239" i="1"/>
  <c r="EN239" i="1"/>
  <c r="DW239" i="1"/>
  <c r="DN239" i="1"/>
  <c r="DF239" i="1"/>
  <c r="CO239" i="1"/>
  <c r="CF239" i="1"/>
  <c r="BO239" i="1"/>
  <c r="BF239" i="1"/>
  <c r="AX239" i="1"/>
  <c r="AG239" i="1"/>
  <c r="Y239" i="1"/>
  <c r="Z239" i="1" s="1" a="1"/>
  <c r="Z239" i="1" s="1"/>
  <c r="Q239" i="1"/>
  <c r="AU239" i="1" s="1"/>
  <c r="BY239" i="1" s="1"/>
  <c r="DC239" i="1" s="1"/>
  <c r="EG239" i="1" s="1"/>
  <c r="FK239" i="1" s="1"/>
  <c r="I239" i="1"/>
  <c r="FU239" i="1"/>
  <c r="FD239" i="1"/>
  <c r="FE239" i="1" s="1" a="1"/>
  <c r="FE239" i="1" s="1"/>
  <c r="EU239" i="1"/>
  <c r="EM239" i="1"/>
  <c r="ED239" i="1"/>
  <c r="DV239" i="1"/>
  <c r="DM239" i="1"/>
  <c r="CV239" i="1"/>
  <c r="CW239" i="1" s="1" a="1"/>
  <c r="CW239" i="1" s="1"/>
  <c r="CM239" i="1"/>
  <c r="CE239" i="1"/>
  <c r="BV239" i="1"/>
  <c r="BN239" i="1"/>
  <c r="BE239" i="1"/>
  <c r="AN239" i="1"/>
  <c r="AO239" i="1" s="1" a="1"/>
  <c r="AO239" i="1" s="1"/>
  <c r="AF239" i="1"/>
  <c r="BJ239" i="1" s="1"/>
  <c r="CN239" i="1" s="1"/>
  <c r="DR239" i="1" s="1"/>
  <c r="EV239" i="1" s="1"/>
  <c r="X239" i="1"/>
  <c r="P239" i="1"/>
  <c r="H239" i="1"/>
  <c r="B240" i="1"/>
  <c r="D240" i="1" s="1" a="1"/>
  <c r="D240" i="1" s="1"/>
  <c r="EI240" i="1" l="1" a="1"/>
  <c r="EI240" i="1" s="1"/>
  <c r="FM240" i="1" a="1"/>
  <c r="FM240" i="1" s="1"/>
  <c r="EX240" i="1" a="1"/>
  <c r="EX240" i="1" s="1"/>
  <c r="DE240" i="1" a="1"/>
  <c r="DE240" i="1" s="1"/>
  <c r="DT240" i="1" a="1"/>
  <c r="DT240" i="1" s="1"/>
  <c r="CA240" i="1" a="1"/>
  <c r="CA240" i="1" s="1"/>
  <c r="CP240" i="1" a="1"/>
  <c r="CP240" i="1" s="1"/>
  <c r="AW240" i="1" a="1"/>
  <c r="AW240" i="1" s="1"/>
  <c r="BL240" i="1" a="1"/>
  <c r="BL240" i="1" s="1"/>
  <c r="S240" i="1" a="1"/>
  <c r="S240" i="1" s="1"/>
  <c r="AH240" i="1" a="1"/>
  <c r="AH240" i="1" s="1"/>
  <c r="GA239" i="1"/>
  <c r="GB239" i="1"/>
  <c r="GC14" i="1"/>
  <c r="R15" i="1"/>
  <c r="Q15" i="1"/>
  <c r="O15" i="1"/>
  <c r="J15" i="1"/>
  <c r="FI240" i="1"/>
  <c r="FX240" i="1"/>
  <c r="ET240" i="1"/>
  <c r="DP240" i="1"/>
  <c r="DA240" i="1"/>
  <c r="AD240" i="1"/>
  <c r="BW240" i="1"/>
  <c r="EE240" i="1"/>
  <c r="AS240" i="1"/>
  <c r="CL240" i="1"/>
  <c r="BH240" i="1"/>
  <c r="O240" i="1"/>
  <c r="FR240" i="1"/>
  <c r="FA240" i="1"/>
  <c r="ER240" i="1"/>
  <c r="EJ240" i="1"/>
  <c r="DS240" i="1"/>
  <c r="DJ240" i="1"/>
  <c r="CS240" i="1"/>
  <c r="CJ240" i="1"/>
  <c r="CB240" i="1"/>
  <c r="BK240" i="1"/>
  <c r="BB240" i="1"/>
  <c r="AK240" i="1"/>
  <c r="AC240" i="1"/>
  <c r="U240" i="1"/>
  <c r="M240" i="1"/>
  <c r="E240" i="1"/>
  <c r="FY240" i="1"/>
  <c r="FQ240" i="1"/>
  <c r="FH240" i="1"/>
  <c r="EZ240" i="1"/>
  <c r="EQ240" i="1"/>
  <c r="DZ240" i="1"/>
  <c r="EA240" i="1" s="1" a="1"/>
  <c r="EA240" i="1" s="1"/>
  <c r="DQ240" i="1"/>
  <c r="DI240" i="1"/>
  <c r="CZ240" i="1"/>
  <c r="CR240" i="1"/>
  <c r="CI240" i="1"/>
  <c r="BR240" i="1"/>
  <c r="BS240" i="1" s="1" a="1"/>
  <c r="BS240" i="1" s="1"/>
  <c r="BI240" i="1"/>
  <c r="BA240" i="1"/>
  <c r="AR240" i="1"/>
  <c r="AJ240" i="1"/>
  <c r="AB240" i="1"/>
  <c r="T240" i="1"/>
  <c r="L240" i="1"/>
  <c r="FP240" i="1"/>
  <c r="FG240" i="1"/>
  <c r="EY240" i="1"/>
  <c r="EH240" i="1"/>
  <c r="DY240" i="1"/>
  <c r="DH240" i="1"/>
  <c r="CY240" i="1"/>
  <c r="CQ240" i="1"/>
  <c r="BZ240" i="1"/>
  <c r="BQ240" i="1"/>
  <c r="AZ240" i="1"/>
  <c r="AQ240" i="1"/>
  <c r="AI240" i="1"/>
  <c r="AA240" i="1"/>
  <c r="C240" i="1"/>
  <c r="FW240" i="1"/>
  <c r="FO240" i="1"/>
  <c r="FF240" i="1"/>
  <c r="EO240" i="1"/>
  <c r="EP240" i="1" s="1" a="1"/>
  <c r="EP240" i="1" s="1"/>
  <c r="EF240" i="1"/>
  <c r="DX240" i="1"/>
  <c r="DO240" i="1"/>
  <c r="DG240" i="1"/>
  <c r="CX240" i="1"/>
  <c r="CG240" i="1"/>
  <c r="CH240" i="1" s="1" a="1"/>
  <c r="CH240" i="1" s="1"/>
  <c r="BX240" i="1"/>
  <c r="BP240" i="1"/>
  <c r="BG240" i="1"/>
  <c r="AY240" i="1"/>
  <c r="AP240" i="1"/>
  <c r="R240" i="1"/>
  <c r="J240" i="1"/>
  <c r="K240" i="1" s="1" a="1"/>
  <c r="K240" i="1" s="1"/>
  <c r="FV240" i="1"/>
  <c r="FN240" i="1"/>
  <c r="EW240" i="1"/>
  <c r="EN240" i="1"/>
  <c r="DW240" i="1"/>
  <c r="DN240" i="1"/>
  <c r="DF240" i="1"/>
  <c r="CO240" i="1"/>
  <c r="CF240" i="1"/>
  <c r="BO240" i="1"/>
  <c r="BF240" i="1"/>
  <c r="AX240" i="1"/>
  <c r="AG240" i="1"/>
  <c r="Y240" i="1"/>
  <c r="Z240" i="1" s="1" a="1"/>
  <c r="Z240" i="1" s="1"/>
  <c r="Q240" i="1"/>
  <c r="AU240" i="1" s="1"/>
  <c r="BY240" i="1" s="1"/>
  <c r="DC240" i="1" s="1"/>
  <c r="EG240" i="1" s="1"/>
  <c r="FK240" i="1" s="1"/>
  <c r="I240" i="1"/>
  <c r="FU240" i="1"/>
  <c r="FD240" i="1"/>
  <c r="FE240" i="1" s="1" a="1"/>
  <c r="FE240" i="1" s="1"/>
  <c r="EU240" i="1"/>
  <c r="EM240" i="1"/>
  <c r="ED240" i="1"/>
  <c r="DV240" i="1"/>
  <c r="DM240" i="1"/>
  <c r="CV240" i="1"/>
  <c r="CW240" i="1" s="1" a="1"/>
  <c r="CW240" i="1" s="1"/>
  <c r="CM240" i="1"/>
  <c r="CE240" i="1"/>
  <c r="BV240" i="1"/>
  <c r="BN240" i="1"/>
  <c r="BE240" i="1"/>
  <c r="AN240" i="1"/>
  <c r="AO240" i="1" s="1" a="1"/>
  <c r="AO240" i="1" s="1"/>
  <c r="AF240" i="1"/>
  <c r="BJ240" i="1" s="1"/>
  <c r="CN240" i="1" s="1"/>
  <c r="DR240" i="1" s="1"/>
  <c r="EV240" i="1" s="1"/>
  <c r="X240" i="1"/>
  <c r="P240" i="1"/>
  <c r="H240" i="1"/>
  <c r="FL240" i="1"/>
  <c r="FC240" i="1"/>
  <c r="EL240" i="1"/>
  <c r="EC240" i="1"/>
  <c r="DU240" i="1"/>
  <c r="DD240" i="1"/>
  <c r="CU240" i="1"/>
  <c r="CD240" i="1"/>
  <c r="BU240" i="1"/>
  <c r="BM240" i="1"/>
  <c r="AV240" i="1"/>
  <c r="AM240" i="1"/>
  <c r="AE240" i="1"/>
  <c r="W240" i="1"/>
  <c r="G240" i="1"/>
  <c r="FS240" i="1"/>
  <c r="FT240" i="1" s="1" a="1"/>
  <c r="FT240" i="1" s="1"/>
  <c r="FJ240" i="1"/>
  <c r="FB240" i="1"/>
  <c r="ES240" i="1"/>
  <c r="EK240" i="1"/>
  <c r="EB240" i="1"/>
  <c r="DK240" i="1"/>
  <c r="DL240" i="1" s="1" a="1"/>
  <c r="DL240" i="1" s="1"/>
  <c r="DB240" i="1"/>
  <c r="CT240" i="1"/>
  <c r="CK240" i="1"/>
  <c r="CC240" i="1"/>
  <c r="BT240" i="1"/>
  <c r="BC240" i="1"/>
  <c r="BD240" i="1" s="1" a="1"/>
  <c r="BD240" i="1" s="1"/>
  <c r="AT240" i="1"/>
  <c r="AL240" i="1"/>
  <c r="V240" i="1"/>
  <c r="N240" i="1"/>
  <c r="F240" i="1"/>
  <c r="GC239" i="1"/>
  <c r="FZ239" i="1"/>
  <c r="GD239" i="1"/>
  <c r="B241" i="1"/>
  <c r="D241" i="1" s="1" a="1"/>
  <c r="D241" i="1" s="1"/>
  <c r="EI241" i="1" l="1" a="1"/>
  <c r="EI241" i="1" s="1"/>
  <c r="FM241" i="1" a="1"/>
  <c r="FM241" i="1" s="1"/>
  <c r="EX241" i="1" a="1"/>
  <c r="EX241" i="1" s="1"/>
  <c r="DE241" i="1" a="1"/>
  <c r="DE241" i="1" s="1"/>
  <c r="DT241" i="1" a="1"/>
  <c r="DT241" i="1" s="1"/>
  <c r="CA241" i="1" a="1"/>
  <c r="CA241" i="1" s="1"/>
  <c r="CP241" i="1" a="1"/>
  <c r="CP241" i="1" s="1"/>
  <c r="AW241" i="1" a="1"/>
  <c r="AW241" i="1" s="1"/>
  <c r="BL241" i="1" a="1"/>
  <c r="BL241" i="1" s="1"/>
  <c r="S241" i="1" a="1"/>
  <c r="S241" i="1" s="1"/>
  <c r="AH241" i="1" a="1"/>
  <c r="AH241" i="1" s="1"/>
  <c r="GA240" i="1"/>
  <c r="GB240" i="1"/>
  <c r="K15" i="1" a="1"/>
  <c r="K15" i="1" s="1"/>
  <c r="L15" i="1" s="1"/>
  <c r="T15" i="1"/>
  <c r="FX241" i="1"/>
  <c r="ET241" i="1"/>
  <c r="FI241" i="1"/>
  <c r="DP241" i="1"/>
  <c r="EE241" i="1"/>
  <c r="DA241" i="1"/>
  <c r="AD241" i="1"/>
  <c r="BW241" i="1"/>
  <c r="AS241" i="1"/>
  <c r="CL241" i="1"/>
  <c r="O241" i="1"/>
  <c r="BH241" i="1"/>
  <c r="GC240" i="1"/>
  <c r="FZ240" i="1"/>
  <c r="GD240" i="1"/>
  <c r="FP241" i="1"/>
  <c r="FG241" i="1"/>
  <c r="EY241" i="1"/>
  <c r="EH241" i="1"/>
  <c r="DY241" i="1"/>
  <c r="DH241" i="1"/>
  <c r="CY241" i="1"/>
  <c r="CQ241" i="1"/>
  <c r="BZ241" i="1"/>
  <c r="BQ241" i="1"/>
  <c r="AZ241" i="1"/>
  <c r="AQ241" i="1"/>
  <c r="AI241" i="1"/>
  <c r="AA241" i="1"/>
  <c r="C241" i="1"/>
  <c r="FW241" i="1"/>
  <c r="FO241" i="1"/>
  <c r="FF241" i="1"/>
  <c r="EO241" i="1"/>
  <c r="EP241" i="1" s="1" a="1"/>
  <c r="EP241" i="1" s="1"/>
  <c r="EF241" i="1"/>
  <c r="DX241" i="1"/>
  <c r="DO241" i="1"/>
  <c r="DG241" i="1"/>
  <c r="CX241" i="1"/>
  <c r="CG241" i="1"/>
  <c r="CH241" i="1" s="1" a="1"/>
  <c r="CH241" i="1" s="1"/>
  <c r="BX241" i="1"/>
  <c r="BP241" i="1"/>
  <c r="BG241" i="1"/>
  <c r="AY241" i="1"/>
  <c r="AP241" i="1"/>
  <c r="R241" i="1"/>
  <c r="J241" i="1"/>
  <c r="K241" i="1" s="1" a="1"/>
  <c r="K241" i="1" s="1"/>
  <c r="FV241" i="1"/>
  <c r="FN241" i="1"/>
  <c r="EW241" i="1"/>
  <c r="EN241" i="1"/>
  <c r="DW241" i="1"/>
  <c r="DN241" i="1"/>
  <c r="DF241" i="1"/>
  <c r="CO241" i="1"/>
  <c r="CF241" i="1"/>
  <c r="BO241" i="1"/>
  <c r="BF241" i="1"/>
  <c r="AX241" i="1"/>
  <c r="AG241" i="1"/>
  <c r="Y241" i="1"/>
  <c r="Z241" i="1" s="1" a="1"/>
  <c r="Z241" i="1" s="1"/>
  <c r="Q241" i="1"/>
  <c r="AU241" i="1" s="1"/>
  <c r="BY241" i="1" s="1"/>
  <c r="DC241" i="1" s="1"/>
  <c r="EG241" i="1" s="1"/>
  <c r="FK241" i="1" s="1"/>
  <c r="I241" i="1"/>
  <c r="FU241" i="1"/>
  <c r="FD241" i="1"/>
  <c r="FE241" i="1" s="1" a="1"/>
  <c r="FE241" i="1" s="1"/>
  <c r="EU241" i="1"/>
  <c r="EM241" i="1"/>
  <c r="ED241" i="1"/>
  <c r="DV241" i="1"/>
  <c r="DM241" i="1"/>
  <c r="CV241" i="1"/>
  <c r="CW241" i="1" s="1" a="1"/>
  <c r="CW241" i="1" s="1"/>
  <c r="CM241" i="1"/>
  <c r="CE241" i="1"/>
  <c r="BV241" i="1"/>
  <c r="BN241" i="1"/>
  <c r="BE241" i="1"/>
  <c r="AN241" i="1"/>
  <c r="AO241" i="1" s="1" a="1"/>
  <c r="AO241" i="1" s="1"/>
  <c r="AF241" i="1"/>
  <c r="BJ241" i="1" s="1"/>
  <c r="CN241" i="1" s="1"/>
  <c r="DR241" i="1" s="1"/>
  <c r="EV241" i="1" s="1"/>
  <c r="X241" i="1"/>
  <c r="P241" i="1"/>
  <c r="H241" i="1"/>
  <c r="FL241" i="1"/>
  <c r="FC241" i="1"/>
  <c r="EL241" i="1"/>
  <c r="EC241" i="1"/>
  <c r="DU241" i="1"/>
  <c r="DD241" i="1"/>
  <c r="CU241" i="1"/>
  <c r="CD241" i="1"/>
  <c r="BU241" i="1"/>
  <c r="BM241" i="1"/>
  <c r="AV241" i="1"/>
  <c r="AM241" i="1"/>
  <c r="AE241" i="1"/>
  <c r="W241" i="1"/>
  <c r="G241" i="1"/>
  <c r="FS241" i="1"/>
  <c r="FT241" i="1" s="1" a="1"/>
  <c r="FT241" i="1" s="1"/>
  <c r="FJ241" i="1"/>
  <c r="FB241" i="1"/>
  <c r="ES241" i="1"/>
  <c r="EK241" i="1"/>
  <c r="EB241" i="1"/>
  <c r="DK241" i="1"/>
  <c r="DL241" i="1" s="1" a="1"/>
  <c r="DL241" i="1" s="1"/>
  <c r="DB241" i="1"/>
  <c r="CT241" i="1"/>
  <c r="CK241" i="1"/>
  <c r="CC241" i="1"/>
  <c r="BT241" i="1"/>
  <c r="BC241" i="1"/>
  <c r="BD241" i="1" s="1" a="1"/>
  <c r="BD241" i="1" s="1"/>
  <c r="AT241" i="1"/>
  <c r="AL241" i="1"/>
  <c r="V241" i="1"/>
  <c r="N241" i="1"/>
  <c r="F241" i="1"/>
  <c r="FR241" i="1"/>
  <c r="FA241" i="1"/>
  <c r="ER241" i="1"/>
  <c r="EJ241" i="1"/>
  <c r="DS241" i="1"/>
  <c r="DJ241" i="1"/>
  <c r="CS241" i="1"/>
  <c r="CJ241" i="1"/>
  <c r="CB241" i="1"/>
  <c r="BK241" i="1"/>
  <c r="BB241" i="1"/>
  <c r="AK241" i="1"/>
  <c r="AC241" i="1"/>
  <c r="U241" i="1"/>
  <c r="M241" i="1"/>
  <c r="E241" i="1"/>
  <c r="FY241" i="1"/>
  <c r="FQ241" i="1"/>
  <c r="FH241" i="1"/>
  <c r="EZ241" i="1"/>
  <c r="EQ241" i="1"/>
  <c r="DZ241" i="1"/>
  <c r="EA241" i="1" s="1" a="1"/>
  <c r="EA241" i="1" s="1"/>
  <c r="DQ241" i="1"/>
  <c r="DI241" i="1"/>
  <c r="CZ241" i="1"/>
  <c r="CR241" i="1"/>
  <c r="CI241" i="1"/>
  <c r="BR241" i="1"/>
  <c r="BS241" i="1" s="1" a="1"/>
  <c r="BS241" i="1" s="1"/>
  <c r="BI241" i="1"/>
  <c r="BA241" i="1"/>
  <c r="AR241" i="1"/>
  <c r="AJ241" i="1"/>
  <c r="AB241" i="1"/>
  <c r="T241" i="1"/>
  <c r="L241" i="1"/>
  <c r="B242" i="1"/>
  <c r="D242" i="1" s="1" a="1"/>
  <c r="D242" i="1" s="1"/>
  <c r="EI242" i="1" l="1" a="1"/>
  <c r="EI242" i="1" s="1"/>
  <c r="FM242" i="1" a="1"/>
  <c r="FM242" i="1" s="1"/>
  <c r="EX242" i="1" a="1"/>
  <c r="EX242" i="1" s="1"/>
  <c r="DE242" i="1" a="1"/>
  <c r="DE242" i="1" s="1"/>
  <c r="DT242" i="1" a="1"/>
  <c r="DT242" i="1" s="1"/>
  <c r="CA242" i="1" a="1"/>
  <c r="CA242" i="1" s="1"/>
  <c r="CP242" i="1" a="1"/>
  <c r="CP242" i="1" s="1"/>
  <c r="AW242" i="1" a="1"/>
  <c r="AW242" i="1" s="1"/>
  <c r="BL242" i="1" a="1"/>
  <c r="BL242" i="1" s="1"/>
  <c r="S242" i="1" a="1"/>
  <c r="S242" i="1" s="1"/>
  <c r="AH242" i="1" a="1"/>
  <c r="AH242" i="1" s="1"/>
  <c r="GA241" i="1"/>
  <c r="GB241" i="1"/>
  <c r="U15" i="1"/>
  <c r="AD15" i="1" s="1"/>
  <c r="N15" i="1"/>
  <c r="M15" i="1"/>
  <c r="FX242" i="1"/>
  <c r="ET242" i="1"/>
  <c r="FI242" i="1"/>
  <c r="DP242" i="1"/>
  <c r="EE242" i="1"/>
  <c r="BW242" i="1"/>
  <c r="DA242" i="1"/>
  <c r="AS242" i="1"/>
  <c r="AD242" i="1"/>
  <c r="CL242" i="1"/>
  <c r="O242" i="1"/>
  <c r="BH242" i="1"/>
  <c r="FV242" i="1"/>
  <c r="FN242" i="1"/>
  <c r="EW242" i="1"/>
  <c r="EN242" i="1"/>
  <c r="DW242" i="1"/>
  <c r="DN242" i="1"/>
  <c r="DF242" i="1"/>
  <c r="CO242" i="1"/>
  <c r="CF242" i="1"/>
  <c r="BO242" i="1"/>
  <c r="BF242" i="1"/>
  <c r="AX242" i="1"/>
  <c r="AG242" i="1"/>
  <c r="Y242" i="1"/>
  <c r="Z242" i="1" s="1" a="1"/>
  <c r="Z242" i="1" s="1"/>
  <c r="Q242" i="1"/>
  <c r="AU242" i="1" s="1"/>
  <c r="BY242" i="1" s="1"/>
  <c r="DC242" i="1" s="1"/>
  <c r="EG242" i="1" s="1"/>
  <c r="FK242" i="1" s="1"/>
  <c r="I242" i="1"/>
  <c r="FU242" i="1"/>
  <c r="FD242" i="1"/>
  <c r="FE242" i="1" s="1" a="1"/>
  <c r="FE242" i="1" s="1"/>
  <c r="EU242" i="1"/>
  <c r="EM242" i="1"/>
  <c r="ED242" i="1"/>
  <c r="DV242" i="1"/>
  <c r="DM242" i="1"/>
  <c r="CV242" i="1"/>
  <c r="CW242" i="1" s="1" a="1"/>
  <c r="CW242" i="1" s="1"/>
  <c r="CM242" i="1"/>
  <c r="CE242" i="1"/>
  <c r="BV242" i="1"/>
  <c r="BN242" i="1"/>
  <c r="BE242" i="1"/>
  <c r="AN242" i="1"/>
  <c r="AO242" i="1" s="1" a="1"/>
  <c r="AO242" i="1" s="1"/>
  <c r="AF242" i="1"/>
  <c r="BJ242" i="1" s="1"/>
  <c r="CN242" i="1" s="1"/>
  <c r="DR242" i="1" s="1"/>
  <c r="EV242" i="1" s="1"/>
  <c r="X242" i="1"/>
  <c r="P242" i="1"/>
  <c r="H242" i="1"/>
  <c r="FL242" i="1"/>
  <c r="FC242" i="1"/>
  <c r="EL242" i="1"/>
  <c r="EC242" i="1"/>
  <c r="DU242" i="1"/>
  <c r="DD242" i="1"/>
  <c r="CU242" i="1"/>
  <c r="CD242" i="1"/>
  <c r="BU242" i="1"/>
  <c r="BM242" i="1"/>
  <c r="AV242" i="1"/>
  <c r="AM242" i="1"/>
  <c r="AE242" i="1"/>
  <c r="W242" i="1"/>
  <c r="G242" i="1"/>
  <c r="FS242" i="1"/>
  <c r="FT242" i="1" s="1" a="1"/>
  <c r="FT242" i="1" s="1"/>
  <c r="FJ242" i="1"/>
  <c r="FB242" i="1"/>
  <c r="ES242" i="1"/>
  <c r="EK242" i="1"/>
  <c r="EB242" i="1"/>
  <c r="DK242" i="1"/>
  <c r="DL242" i="1" s="1" a="1"/>
  <c r="DL242" i="1" s="1"/>
  <c r="DB242" i="1"/>
  <c r="CT242" i="1"/>
  <c r="CK242" i="1"/>
  <c r="CC242" i="1"/>
  <c r="BT242" i="1"/>
  <c r="BC242" i="1"/>
  <c r="BD242" i="1" s="1" a="1"/>
  <c r="BD242" i="1" s="1"/>
  <c r="AT242" i="1"/>
  <c r="AL242" i="1"/>
  <c r="V242" i="1"/>
  <c r="N242" i="1"/>
  <c r="F242" i="1"/>
  <c r="FR242" i="1"/>
  <c r="FA242" i="1"/>
  <c r="ER242" i="1"/>
  <c r="EJ242" i="1"/>
  <c r="DS242" i="1"/>
  <c r="DJ242" i="1"/>
  <c r="CS242" i="1"/>
  <c r="CJ242" i="1"/>
  <c r="CB242" i="1"/>
  <c r="BK242" i="1"/>
  <c r="BB242" i="1"/>
  <c r="AK242" i="1"/>
  <c r="AC242" i="1"/>
  <c r="U242" i="1"/>
  <c r="M242" i="1"/>
  <c r="E242" i="1"/>
  <c r="FY242" i="1"/>
  <c r="FQ242" i="1"/>
  <c r="FH242" i="1"/>
  <c r="EZ242" i="1"/>
  <c r="EQ242" i="1"/>
  <c r="DZ242" i="1"/>
  <c r="EA242" i="1" s="1" a="1"/>
  <c r="EA242" i="1" s="1"/>
  <c r="DQ242" i="1"/>
  <c r="DI242" i="1"/>
  <c r="CZ242" i="1"/>
  <c r="CR242" i="1"/>
  <c r="CI242" i="1"/>
  <c r="BR242" i="1"/>
  <c r="BS242" i="1" s="1" a="1"/>
  <c r="BS242" i="1" s="1"/>
  <c r="BI242" i="1"/>
  <c r="BA242" i="1"/>
  <c r="AR242" i="1"/>
  <c r="AJ242" i="1"/>
  <c r="AB242" i="1"/>
  <c r="T242" i="1"/>
  <c r="L242" i="1"/>
  <c r="FP242" i="1"/>
  <c r="FG242" i="1"/>
  <c r="EY242" i="1"/>
  <c r="EH242" i="1"/>
  <c r="DY242" i="1"/>
  <c r="DH242" i="1"/>
  <c r="CY242" i="1"/>
  <c r="CQ242" i="1"/>
  <c r="BZ242" i="1"/>
  <c r="BQ242" i="1"/>
  <c r="AZ242" i="1"/>
  <c r="AQ242" i="1"/>
  <c r="AI242" i="1"/>
  <c r="AA242" i="1"/>
  <c r="C242" i="1"/>
  <c r="FW242" i="1"/>
  <c r="FO242" i="1"/>
  <c r="FF242" i="1"/>
  <c r="EO242" i="1"/>
  <c r="EP242" i="1" s="1" a="1"/>
  <c r="EP242" i="1" s="1"/>
  <c r="EF242" i="1"/>
  <c r="DX242" i="1"/>
  <c r="DO242" i="1"/>
  <c r="DG242" i="1"/>
  <c r="CX242" i="1"/>
  <c r="CG242" i="1"/>
  <c r="CH242" i="1" s="1" a="1"/>
  <c r="CH242" i="1" s="1"/>
  <c r="BX242" i="1"/>
  <c r="BP242" i="1"/>
  <c r="BG242" i="1"/>
  <c r="AY242" i="1"/>
  <c r="AP242" i="1"/>
  <c r="R242" i="1"/>
  <c r="J242" i="1"/>
  <c r="K242" i="1" s="1" a="1"/>
  <c r="K242" i="1" s="1"/>
  <c r="FZ241" i="1"/>
  <c r="GD241" i="1"/>
  <c r="GC241" i="1"/>
  <c r="B243" i="1"/>
  <c r="D243" i="1" s="1" a="1"/>
  <c r="D243" i="1" s="1"/>
  <c r="EI243" i="1" l="1" a="1"/>
  <c r="EI243" i="1" s="1"/>
  <c r="FM243" i="1" a="1"/>
  <c r="FM243" i="1" s="1"/>
  <c r="EX243" i="1" a="1"/>
  <c r="EX243" i="1" s="1"/>
  <c r="DE243" i="1" a="1"/>
  <c r="DE243" i="1" s="1"/>
  <c r="DT243" i="1" a="1"/>
  <c r="DT243" i="1" s="1"/>
  <c r="CA243" i="1" a="1"/>
  <c r="CA243" i="1" s="1"/>
  <c r="CP243" i="1" a="1"/>
  <c r="CP243" i="1" s="1"/>
  <c r="AW243" i="1" a="1"/>
  <c r="AW243" i="1" s="1"/>
  <c r="BL243" i="1" a="1"/>
  <c r="BL243" i="1" s="1"/>
  <c r="S243" i="1" a="1"/>
  <c r="S243" i="1" s="1"/>
  <c r="AH243" i="1" a="1"/>
  <c r="AH243" i="1" s="1"/>
  <c r="GA242" i="1"/>
  <c r="GB242" i="1"/>
  <c r="AF15" i="1"/>
  <c r="Y15" i="1"/>
  <c r="Z15" i="1" s="1" a="1"/>
  <c r="Z15" i="1" s="1"/>
  <c r="AA15" i="1" s="1"/>
  <c r="AG15" i="1"/>
  <c r="FX243" i="1"/>
  <c r="ET243" i="1"/>
  <c r="FI243" i="1"/>
  <c r="EE243" i="1"/>
  <c r="DA243" i="1"/>
  <c r="DP243" i="1"/>
  <c r="AS243" i="1"/>
  <c r="CL243" i="1"/>
  <c r="O243" i="1"/>
  <c r="BH243" i="1"/>
  <c r="BW243" i="1"/>
  <c r="AD243" i="1"/>
  <c r="FL243" i="1"/>
  <c r="FC243" i="1"/>
  <c r="EL243" i="1"/>
  <c r="EC243" i="1"/>
  <c r="DU243" i="1"/>
  <c r="DD243" i="1"/>
  <c r="CU243" i="1"/>
  <c r="CD243" i="1"/>
  <c r="BU243" i="1"/>
  <c r="BM243" i="1"/>
  <c r="AV243" i="1"/>
  <c r="AM243" i="1"/>
  <c r="AE243" i="1"/>
  <c r="W243" i="1"/>
  <c r="G243" i="1"/>
  <c r="FS243" i="1"/>
  <c r="FT243" i="1" s="1" a="1"/>
  <c r="FT243" i="1" s="1"/>
  <c r="FJ243" i="1"/>
  <c r="FB243" i="1"/>
  <c r="ES243" i="1"/>
  <c r="EK243" i="1"/>
  <c r="EB243" i="1"/>
  <c r="DK243" i="1"/>
  <c r="DL243" i="1" s="1" a="1"/>
  <c r="DL243" i="1" s="1"/>
  <c r="DB243" i="1"/>
  <c r="CT243" i="1"/>
  <c r="CK243" i="1"/>
  <c r="CC243" i="1"/>
  <c r="BT243" i="1"/>
  <c r="BC243" i="1"/>
  <c r="BD243" i="1" s="1" a="1"/>
  <c r="BD243" i="1" s="1"/>
  <c r="AT243" i="1"/>
  <c r="AL243" i="1"/>
  <c r="V243" i="1"/>
  <c r="N243" i="1"/>
  <c r="F243" i="1"/>
  <c r="FR243" i="1"/>
  <c r="FA243" i="1"/>
  <c r="ER243" i="1"/>
  <c r="EJ243" i="1"/>
  <c r="DS243" i="1"/>
  <c r="DJ243" i="1"/>
  <c r="CS243" i="1"/>
  <c r="CJ243" i="1"/>
  <c r="CB243" i="1"/>
  <c r="BK243" i="1"/>
  <c r="BB243" i="1"/>
  <c r="AK243" i="1"/>
  <c r="AC243" i="1"/>
  <c r="U243" i="1"/>
  <c r="M243" i="1"/>
  <c r="E243" i="1"/>
  <c r="FY243" i="1"/>
  <c r="FQ243" i="1"/>
  <c r="FH243" i="1"/>
  <c r="EZ243" i="1"/>
  <c r="EQ243" i="1"/>
  <c r="DZ243" i="1"/>
  <c r="EA243" i="1" s="1" a="1"/>
  <c r="EA243" i="1" s="1"/>
  <c r="DQ243" i="1"/>
  <c r="DI243" i="1"/>
  <c r="CZ243" i="1"/>
  <c r="CR243" i="1"/>
  <c r="CI243" i="1"/>
  <c r="BR243" i="1"/>
  <c r="BS243" i="1" s="1" a="1"/>
  <c r="BS243" i="1" s="1"/>
  <c r="BI243" i="1"/>
  <c r="BA243" i="1"/>
  <c r="AR243" i="1"/>
  <c r="AJ243" i="1"/>
  <c r="AB243" i="1"/>
  <c r="T243" i="1"/>
  <c r="L243" i="1"/>
  <c r="FP243" i="1"/>
  <c r="FG243" i="1"/>
  <c r="EY243" i="1"/>
  <c r="EH243" i="1"/>
  <c r="DY243" i="1"/>
  <c r="DH243" i="1"/>
  <c r="CY243" i="1"/>
  <c r="CQ243" i="1"/>
  <c r="BZ243" i="1"/>
  <c r="BQ243" i="1"/>
  <c r="AZ243" i="1"/>
  <c r="AQ243" i="1"/>
  <c r="AI243" i="1"/>
  <c r="AA243" i="1"/>
  <c r="C243" i="1"/>
  <c r="FW243" i="1"/>
  <c r="FO243" i="1"/>
  <c r="FF243" i="1"/>
  <c r="EO243" i="1"/>
  <c r="EP243" i="1" s="1" a="1"/>
  <c r="EP243" i="1" s="1"/>
  <c r="EF243" i="1"/>
  <c r="DX243" i="1"/>
  <c r="DO243" i="1"/>
  <c r="DG243" i="1"/>
  <c r="CX243" i="1"/>
  <c r="CG243" i="1"/>
  <c r="CH243" i="1" s="1" a="1"/>
  <c r="CH243" i="1" s="1"/>
  <c r="BX243" i="1"/>
  <c r="BP243" i="1"/>
  <c r="BG243" i="1"/>
  <c r="AY243" i="1"/>
  <c r="AP243" i="1"/>
  <c r="R243" i="1"/>
  <c r="J243" i="1"/>
  <c r="K243" i="1" s="1" a="1"/>
  <c r="K243" i="1" s="1"/>
  <c r="FV243" i="1"/>
  <c r="FN243" i="1"/>
  <c r="EW243" i="1"/>
  <c r="EN243" i="1"/>
  <c r="DW243" i="1"/>
  <c r="DN243" i="1"/>
  <c r="DF243" i="1"/>
  <c r="CO243" i="1"/>
  <c r="CF243" i="1"/>
  <c r="BO243" i="1"/>
  <c r="BF243" i="1"/>
  <c r="AX243" i="1"/>
  <c r="AG243" i="1"/>
  <c r="Y243" i="1"/>
  <c r="Z243" i="1" s="1" a="1"/>
  <c r="Z243" i="1" s="1"/>
  <c r="Q243" i="1"/>
  <c r="AU243" i="1" s="1"/>
  <c r="BY243" i="1" s="1"/>
  <c r="DC243" i="1" s="1"/>
  <c r="EG243" i="1" s="1"/>
  <c r="FK243" i="1" s="1"/>
  <c r="I243" i="1"/>
  <c r="FU243" i="1"/>
  <c r="FD243" i="1"/>
  <c r="FE243" i="1" s="1" a="1"/>
  <c r="FE243" i="1" s="1"/>
  <c r="EU243" i="1"/>
  <c r="EM243" i="1"/>
  <c r="ED243" i="1"/>
  <c r="DV243" i="1"/>
  <c r="DM243" i="1"/>
  <c r="CV243" i="1"/>
  <c r="CW243" i="1" s="1" a="1"/>
  <c r="CW243" i="1" s="1"/>
  <c r="CM243" i="1"/>
  <c r="CE243" i="1"/>
  <c r="BV243" i="1"/>
  <c r="BN243" i="1"/>
  <c r="BE243" i="1"/>
  <c r="AN243" i="1"/>
  <c r="AO243" i="1" s="1" a="1"/>
  <c r="AO243" i="1" s="1"/>
  <c r="AF243" i="1"/>
  <c r="BJ243" i="1" s="1"/>
  <c r="CN243" i="1" s="1"/>
  <c r="DR243" i="1" s="1"/>
  <c r="EV243" i="1" s="1"/>
  <c r="X243" i="1"/>
  <c r="P243" i="1"/>
  <c r="H243" i="1"/>
  <c r="GD242" i="1"/>
  <c r="GC242" i="1"/>
  <c r="FZ242" i="1"/>
  <c r="B244" i="1"/>
  <c r="D244" i="1" s="1" a="1"/>
  <c r="D244" i="1" s="1"/>
  <c r="EI244" i="1" l="1" a="1"/>
  <c r="EI244" i="1" s="1"/>
  <c r="FM244" i="1" a="1"/>
  <c r="FM244" i="1" s="1"/>
  <c r="EX244" i="1" a="1"/>
  <c r="EX244" i="1" s="1"/>
  <c r="DE244" i="1" a="1"/>
  <c r="DE244" i="1" s="1"/>
  <c r="DT244" i="1" a="1"/>
  <c r="DT244" i="1" s="1"/>
  <c r="CA244" i="1" a="1"/>
  <c r="CA244" i="1" s="1"/>
  <c r="CP244" i="1" a="1"/>
  <c r="CP244" i="1" s="1"/>
  <c r="AW244" i="1" a="1"/>
  <c r="AW244" i="1" s="1"/>
  <c r="BL244" i="1" a="1"/>
  <c r="BL244" i="1" s="1"/>
  <c r="S244" i="1" a="1"/>
  <c r="S244" i="1" s="1"/>
  <c r="AH244" i="1" a="1"/>
  <c r="AH244" i="1" s="1"/>
  <c r="GA243" i="1"/>
  <c r="GB243" i="1"/>
  <c r="AC15" i="1"/>
  <c r="AB15" i="1"/>
  <c r="AI15" i="1"/>
  <c r="AJ15" i="1" s="1"/>
  <c r="ET244" i="1"/>
  <c r="FI244" i="1"/>
  <c r="EE244" i="1"/>
  <c r="FX244" i="1"/>
  <c r="DA244" i="1"/>
  <c r="DP244" i="1"/>
  <c r="AS244" i="1"/>
  <c r="CL244" i="1"/>
  <c r="O244" i="1"/>
  <c r="BH244" i="1"/>
  <c r="AD244" i="1"/>
  <c r="BW244" i="1"/>
  <c r="GD243" i="1"/>
  <c r="GC243" i="1"/>
  <c r="FZ243" i="1"/>
  <c r="FR244" i="1"/>
  <c r="FA244" i="1"/>
  <c r="ER244" i="1"/>
  <c r="EJ244" i="1"/>
  <c r="DS244" i="1"/>
  <c r="DJ244" i="1"/>
  <c r="CS244" i="1"/>
  <c r="CJ244" i="1"/>
  <c r="CB244" i="1"/>
  <c r="BK244" i="1"/>
  <c r="BB244" i="1"/>
  <c r="AK244" i="1"/>
  <c r="AC244" i="1"/>
  <c r="U244" i="1"/>
  <c r="M244" i="1"/>
  <c r="E244" i="1"/>
  <c r="FY244" i="1"/>
  <c r="FQ244" i="1"/>
  <c r="FH244" i="1"/>
  <c r="EZ244" i="1"/>
  <c r="EQ244" i="1"/>
  <c r="DZ244" i="1"/>
  <c r="EA244" i="1" s="1" a="1"/>
  <c r="EA244" i="1" s="1"/>
  <c r="DQ244" i="1"/>
  <c r="DI244" i="1"/>
  <c r="CZ244" i="1"/>
  <c r="CR244" i="1"/>
  <c r="CI244" i="1"/>
  <c r="BR244" i="1"/>
  <c r="BS244" i="1" s="1" a="1"/>
  <c r="BS244" i="1" s="1"/>
  <c r="BI244" i="1"/>
  <c r="BA244" i="1"/>
  <c r="AR244" i="1"/>
  <c r="AJ244" i="1"/>
  <c r="AB244" i="1"/>
  <c r="T244" i="1"/>
  <c r="L244" i="1"/>
  <c r="FP244" i="1"/>
  <c r="FG244" i="1"/>
  <c r="EY244" i="1"/>
  <c r="EH244" i="1"/>
  <c r="DY244" i="1"/>
  <c r="DH244" i="1"/>
  <c r="CY244" i="1"/>
  <c r="CQ244" i="1"/>
  <c r="BZ244" i="1"/>
  <c r="BQ244" i="1"/>
  <c r="AZ244" i="1"/>
  <c r="AQ244" i="1"/>
  <c r="AI244" i="1"/>
  <c r="AA244" i="1"/>
  <c r="C244" i="1"/>
  <c r="FW244" i="1"/>
  <c r="FO244" i="1"/>
  <c r="FF244" i="1"/>
  <c r="EO244" i="1"/>
  <c r="EP244" i="1" s="1" a="1"/>
  <c r="EP244" i="1" s="1"/>
  <c r="EF244" i="1"/>
  <c r="DX244" i="1"/>
  <c r="DO244" i="1"/>
  <c r="DG244" i="1"/>
  <c r="CX244" i="1"/>
  <c r="CG244" i="1"/>
  <c r="CH244" i="1" s="1" a="1"/>
  <c r="CH244" i="1" s="1"/>
  <c r="BX244" i="1"/>
  <c r="BP244" i="1"/>
  <c r="BG244" i="1"/>
  <c r="AY244" i="1"/>
  <c r="AP244" i="1"/>
  <c r="R244" i="1"/>
  <c r="J244" i="1"/>
  <c r="K244" i="1" s="1" a="1"/>
  <c r="K244" i="1" s="1"/>
  <c r="FV244" i="1"/>
  <c r="FN244" i="1"/>
  <c r="EW244" i="1"/>
  <c r="EN244" i="1"/>
  <c r="DW244" i="1"/>
  <c r="DN244" i="1"/>
  <c r="DF244" i="1"/>
  <c r="CO244" i="1"/>
  <c r="CF244" i="1"/>
  <c r="BO244" i="1"/>
  <c r="BF244" i="1"/>
  <c r="AX244" i="1"/>
  <c r="AG244" i="1"/>
  <c r="Y244" i="1"/>
  <c r="Z244" i="1" s="1" a="1"/>
  <c r="Z244" i="1" s="1"/>
  <c r="Q244" i="1"/>
  <c r="AU244" i="1" s="1"/>
  <c r="BY244" i="1" s="1"/>
  <c r="DC244" i="1" s="1"/>
  <c r="EG244" i="1" s="1"/>
  <c r="FK244" i="1" s="1"/>
  <c r="I244" i="1"/>
  <c r="FU244" i="1"/>
  <c r="FD244" i="1"/>
  <c r="FE244" i="1" s="1" a="1"/>
  <c r="FE244" i="1" s="1"/>
  <c r="EU244" i="1"/>
  <c r="EM244" i="1"/>
  <c r="ED244" i="1"/>
  <c r="DV244" i="1"/>
  <c r="DM244" i="1"/>
  <c r="CV244" i="1"/>
  <c r="CW244" i="1" s="1" a="1"/>
  <c r="CW244" i="1" s="1"/>
  <c r="CM244" i="1"/>
  <c r="CE244" i="1"/>
  <c r="BV244" i="1"/>
  <c r="BN244" i="1"/>
  <c r="BE244" i="1"/>
  <c r="AN244" i="1"/>
  <c r="AO244" i="1" s="1" a="1"/>
  <c r="AO244" i="1" s="1"/>
  <c r="AF244" i="1"/>
  <c r="BJ244" i="1" s="1"/>
  <c r="CN244" i="1" s="1"/>
  <c r="DR244" i="1" s="1"/>
  <c r="EV244" i="1" s="1"/>
  <c r="X244" i="1"/>
  <c r="P244" i="1"/>
  <c r="H244" i="1"/>
  <c r="FL244" i="1"/>
  <c r="FC244" i="1"/>
  <c r="EL244" i="1"/>
  <c r="EC244" i="1"/>
  <c r="DU244" i="1"/>
  <c r="DD244" i="1"/>
  <c r="CU244" i="1"/>
  <c r="CD244" i="1"/>
  <c r="BU244" i="1"/>
  <c r="BM244" i="1"/>
  <c r="AV244" i="1"/>
  <c r="AM244" i="1"/>
  <c r="AE244" i="1"/>
  <c r="W244" i="1"/>
  <c r="G244" i="1"/>
  <c r="FS244" i="1"/>
  <c r="FT244" i="1" s="1" a="1"/>
  <c r="FT244" i="1" s="1"/>
  <c r="FJ244" i="1"/>
  <c r="FB244" i="1"/>
  <c r="ES244" i="1"/>
  <c r="EK244" i="1"/>
  <c r="EB244" i="1"/>
  <c r="DK244" i="1"/>
  <c r="DL244" i="1" s="1" a="1"/>
  <c r="DL244" i="1" s="1"/>
  <c r="DB244" i="1"/>
  <c r="CT244" i="1"/>
  <c r="CK244" i="1"/>
  <c r="CC244" i="1"/>
  <c r="BT244" i="1"/>
  <c r="BC244" i="1"/>
  <c r="BD244" i="1" s="1" a="1"/>
  <c r="BD244" i="1" s="1"/>
  <c r="AT244" i="1"/>
  <c r="AL244" i="1"/>
  <c r="V244" i="1"/>
  <c r="N244" i="1"/>
  <c r="F244" i="1"/>
  <c r="B245" i="1"/>
  <c r="D245" i="1" s="1" a="1"/>
  <c r="D245" i="1" s="1"/>
  <c r="EI245" i="1" l="1" a="1"/>
  <c r="EI245" i="1" s="1"/>
  <c r="FM245" i="1" a="1"/>
  <c r="FM245" i="1" s="1"/>
  <c r="EX245" i="1" a="1"/>
  <c r="EX245" i="1" s="1"/>
  <c r="DE245" i="1" a="1"/>
  <c r="DE245" i="1" s="1"/>
  <c r="DT245" i="1" a="1"/>
  <c r="DT245" i="1" s="1"/>
  <c r="CA245" i="1" a="1"/>
  <c r="CA245" i="1" s="1"/>
  <c r="CP245" i="1" a="1"/>
  <c r="CP245" i="1" s="1"/>
  <c r="AW245" i="1" a="1"/>
  <c r="AW245" i="1" s="1"/>
  <c r="BL245" i="1" a="1"/>
  <c r="BL245" i="1" s="1"/>
  <c r="S245" i="1" a="1"/>
  <c r="S245" i="1" s="1"/>
  <c r="AH245" i="1" a="1"/>
  <c r="AH245" i="1" s="1"/>
  <c r="GA244" i="1"/>
  <c r="GB244" i="1"/>
  <c r="AV15" i="1"/>
  <c r="AS15" i="1"/>
  <c r="AN15" i="1"/>
  <c r="AU15" i="1"/>
  <c r="ET245" i="1"/>
  <c r="FI245" i="1"/>
  <c r="FX245" i="1"/>
  <c r="EE245" i="1"/>
  <c r="DA245" i="1"/>
  <c r="CL245" i="1"/>
  <c r="O245" i="1"/>
  <c r="DP245" i="1"/>
  <c r="BH245" i="1"/>
  <c r="AS245" i="1"/>
  <c r="AD245" i="1"/>
  <c r="BW245" i="1"/>
  <c r="GD244" i="1"/>
  <c r="GC244" i="1"/>
  <c r="FZ244" i="1"/>
  <c r="FP245" i="1"/>
  <c r="FG245" i="1"/>
  <c r="EY245" i="1"/>
  <c r="EH245" i="1"/>
  <c r="DY245" i="1"/>
  <c r="DH245" i="1"/>
  <c r="CY245" i="1"/>
  <c r="CQ245" i="1"/>
  <c r="BZ245" i="1"/>
  <c r="BQ245" i="1"/>
  <c r="AZ245" i="1"/>
  <c r="AQ245" i="1"/>
  <c r="AI245" i="1"/>
  <c r="AA245" i="1"/>
  <c r="C245" i="1"/>
  <c r="FW245" i="1"/>
  <c r="FO245" i="1"/>
  <c r="FF245" i="1"/>
  <c r="EO245" i="1"/>
  <c r="EP245" i="1" s="1" a="1"/>
  <c r="EP245" i="1" s="1"/>
  <c r="EF245" i="1"/>
  <c r="DX245" i="1"/>
  <c r="DO245" i="1"/>
  <c r="DG245" i="1"/>
  <c r="CX245" i="1"/>
  <c r="CG245" i="1"/>
  <c r="CH245" i="1" s="1" a="1"/>
  <c r="CH245" i="1" s="1"/>
  <c r="BX245" i="1"/>
  <c r="BP245" i="1"/>
  <c r="BG245" i="1"/>
  <c r="AY245" i="1"/>
  <c r="AP245" i="1"/>
  <c r="R245" i="1"/>
  <c r="J245" i="1"/>
  <c r="K245" i="1" s="1" a="1"/>
  <c r="K245" i="1" s="1"/>
  <c r="FV245" i="1"/>
  <c r="FN245" i="1"/>
  <c r="EW245" i="1"/>
  <c r="EN245" i="1"/>
  <c r="DW245" i="1"/>
  <c r="DN245" i="1"/>
  <c r="DF245" i="1"/>
  <c r="CO245" i="1"/>
  <c r="CF245" i="1"/>
  <c r="BO245" i="1"/>
  <c r="BF245" i="1"/>
  <c r="AX245" i="1"/>
  <c r="AG245" i="1"/>
  <c r="Y245" i="1"/>
  <c r="Z245" i="1" s="1" a="1"/>
  <c r="Z245" i="1" s="1"/>
  <c r="Q245" i="1"/>
  <c r="AU245" i="1" s="1"/>
  <c r="BY245" i="1" s="1"/>
  <c r="DC245" i="1" s="1"/>
  <c r="EG245" i="1" s="1"/>
  <c r="FK245" i="1" s="1"/>
  <c r="I245" i="1"/>
  <c r="FU245" i="1"/>
  <c r="FD245" i="1"/>
  <c r="FE245" i="1" s="1" a="1"/>
  <c r="FE245" i="1" s="1"/>
  <c r="EU245" i="1"/>
  <c r="EM245" i="1"/>
  <c r="ED245" i="1"/>
  <c r="DV245" i="1"/>
  <c r="DM245" i="1"/>
  <c r="CV245" i="1"/>
  <c r="CW245" i="1" s="1" a="1"/>
  <c r="CW245" i="1" s="1"/>
  <c r="CM245" i="1"/>
  <c r="CE245" i="1"/>
  <c r="BV245" i="1"/>
  <c r="BN245" i="1"/>
  <c r="BE245" i="1"/>
  <c r="AN245" i="1"/>
  <c r="AO245" i="1" s="1" a="1"/>
  <c r="AO245" i="1" s="1"/>
  <c r="AF245" i="1"/>
  <c r="BJ245" i="1" s="1"/>
  <c r="CN245" i="1" s="1"/>
  <c r="DR245" i="1" s="1"/>
  <c r="EV245" i="1" s="1"/>
  <c r="X245" i="1"/>
  <c r="P245" i="1"/>
  <c r="H245" i="1"/>
  <c r="FL245" i="1"/>
  <c r="FC245" i="1"/>
  <c r="EL245" i="1"/>
  <c r="EC245" i="1"/>
  <c r="DU245" i="1"/>
  <c r="DD245" i="1"/>
  <c r="CU245" i="1"/>
  <c r="CD245" i="1"/>
  <c r="BU245" i="1"/>
  <c r="BM245" i="1"/>
  <c r="AV245" i="1"/>
  <c r="AM245" i="1"/>
  <c r="AE245" i="1"/>
  <c r="W245" i="1"/>
  <c r="G245" i="1"/>
  <c r="FS245" i="1"/>
  <c r="FT245" i="1" s="1" a="1"/>
  <c r="FT245" i="1" s="1"/>
  <c r="FJ245" i="1"/>
  <c r="FB245" i="1"/>
  <c r="ES245" i="1"/>
  <c r="EK245" i="1"/>
  <c r="EB245" i="1"/>
  <c r="DK245" i="1"/>
  <c r="DL245" i="1" s="1" a="1"/>
  <c r="DL245" i="1" s="1"/>
  <c r="DB245" i="1"/>
  <c r="CT245" i="1"/>
  <c r="CK245" i="1"/>
  <c r="CC245" i="1"/>
  <c r="BT245" i="1"/>
  <c r="BC245" i="1"/>
  <c r="BD245" i="1" s="1" a="1"/>
  <c r="BD245" i="1" s="1"/>
  <c r="AT245" i="1"/>
  <c r="AL245" i="1"/>
  <c r="V245" i="1"/>
  <c r="N245" i="1"/>
  <c r="F245" i="1"/>
  <c r="FR245" i="1"/>
  <c r="FA245" i="1"/>
  <c r="ER245" i="1"/>
  <c r="EJ245" i="1"/>
  <c r="DS245" i="1"/>
  <c r="DJ245" i="1"/>
  <c r="CS245" i="1"/>
  <c r="CJ245" i="1"/>
  <c r="CB245" i="1"/>
  <c r="BK245" i="1"/>
  <c r="BB245" i="1"/>
  <c r="AK245" i="1"/>
  <c r="AC245" i="1"/>
  <c r="U245" i="1"/>
  <c r="M245" i="1"/>
  <c r="E245" i="1"/>
  <c r="FY245" i="1"/>
  <c r="FQ245" i="1"/>
  <c r="FH245" i="1"/>
  <c r="EZ245" i="1"/>
  <c r="EQ245" i="1"/>
  <c r="DZ245" i="1"/>
  <c r="EA245" i="1" s="1" a="1"/>
  <c r="EA245" i="1" s="1"/>
  <c r="DQ245" i="1"/>
  <c r="DI245" i="1"/>
  <c r="CZ245" i="1"/>
  <c r="CR245" i="1"/>
  <c r="CI245" i="1"/>
  <c r="BR245" i="1"/>
  <c r="BS245" i="1" s="1" a="1"/>
  <c r="BS245" i="1" s="1"/>
  <c r="BI245" i="1"/>
  <c r="BA245" i="1"/>
  <c r="AR245" i="1"/>
  <c r="AJ245" i="1"/>
  <c r="AB245" i="1"/>
  <c r="T245" i="1"/>
  <c r="L245" i="1"/>
  <c r="B246" i="1"/>
  <c r="D246" i="1" s="1" a="1"/>
  <c r="D246" i="1" s="1"/>
  <c r="EI246" i="1" l="1" a="1"/>
  <c r="EI246" i="1" s="1"/>
  <c r="FM246" i="1" a="1"/>
  <c r="FM246" i="1" s="1"/>
  <c r="EX246" i="1" a="1"/>
  <c r="EX246" i="1" s="1"/>
  <c r="DE246" i="1" a="1"/>
  <c r="DE246" i="1" s="1"/>
  <c r="DT246" i="1" a="1"/>
  <c r="DT246" i="1" s="1"/>
  <c r="CA246" i="1" a="1"/>
  <c r="CA246" i="1" s="1"/>
  <c r="CP246" i="1" a="1"/>
  <c r="CP246" i="1" s="1"/>
  <c r="AW246" i="1" a="1"/>
  <c r="AW246" i="1" s="1"/>
  <c r="BL246" i="1" a="1"/>
  <c r="BL246" i="1" s="1"/>
  <c r="S246" i="1" a="1"/>
  <c r="S246" i="1" s="1"/>
  <c r="AH246" i="1" a="1"/>
  <c r="AH246" i="1" s="1"/>
  <c r="GA245" i="1"/>
  <c r="GB245" i="1"/>
  <c r="AO15" i="1" a="1"/>
  <c r="AO15" i="1" s="1"/>
  <c r="AP15" i="1" s="1"/>
  <c r="FI246" i="1"/>
  <c r="FX246" i="1"/>
  <c r="DA246" i="1"/>
  <c r="DP246" i="1"/>
  <c r="ET246" i="1"/>
  <c r="EE246" i="1"/>
  <c r="O246" i="1"/>
  <c r="BH246" i="1"/>
  <c r="AD246" i="1"/>
  <c r="BW246" i="1"/>
  <c r="CL246" i="1"/>
  <c r="AS246" i="1"/>
  <c r="FV246" i="1"/>
  <c r="FN246" i="1"/>
  <c r="EW246" i="1"/>
  <c r="EN246" i="1"/>
  <c r="DW246" i="1"/>
  <c r="DN246" i="1"/>
  <c r="DF246" i="1"/>
  <c r="CO246" i="1"/>
  <c r="CF246" i="1"/>
  <c r="BO246" i="1"/>
  <c r="BF246" i="1"/>
  <c r="AX246" i="1"/>
  <c r="AG246" i="1"/>
  <c r="Y246" i="1"/>
  <c r="Z246" i="1" s="1" a="1"/>
  <c r="Z246" i="1" s="1"/>
  <c r="Q246" i="1"/>
  <c r="AU246" i="1" s="1"/>
  <c r="BY246" i="1" s="1"/>
  <c r="DC246" i="1" s="1"/>
  <c r="EG246" i="1" s="1"/>
  <c r="FK246" i="1" s="1"/>
  <c r="I246" i="1"/>
  <c r="FU246" i="1"/>
  <c r="FD246" i="1"/>
  <c r="FE246" i="1" s="1" a="1"/>
  <c r="FE246" i="1" s="1"/>
  <c r="EU246" i="1"/>
  <c r="EM246" i="1"/>
  <c r="ED246" i="1"/>
  <c r="DV246" i="1"/>
  <c r="DM246" i="1"/>
  <c r="CV246" i="1"/>
  <c r="CW246" i="1" s="1" a="1"/>
  <c r="CW246" i="1" s="1"/>
  <c r="CM246" i="1"/>
  <c r="CE246" i="1"/>
  <c r="BV246" i="1"/>
  <c r="BN246" i="1"/>
  <c r="BE246" i="1"/>
  <c r="AN246" i="1"/>
  <c r="AO246" i="1" s="1" a="1"/>
  <c r="AO246" i="1" s="1"/>
  <c r="AF246" i="1"/>
  <c r="BJ246" i="1" s="1"/>
  <c r="CN246" i="1" s="1"/>
  <c r="DR246" i="1" s="1"/>
  <c r="EV246" i="1" s="1"/>
  <c r="X246" i="1"/>
  <c r="P246" i="1"/>
  <c r="H246" i="1"/>
  <c r="FL246" i="1"/>
  <c r="FC246" i="1"/>
  <c r="EL246" i="1"/>
  <c r="EC246" i="1"/>
  <c r="DU246" i="1"/>
  <c r="DD246" i="1"/>
  <c r="CU246" i="1"/>
  <c r="CD246" i="1"/>
  <c r="BU246" i="1"/>
  <c r="BM246" i="1"/>
  <c r="AV246" i="1"/>
  <c r="AM246" i="1"/>
  <c r="AE246" i="1"/>
  <c r="W246" i="1"/>
  <c r="G246" i="1"/>
  <c r="FS246" i="1"/>
  <c r="FT246" i="1" s="1" a="1"/>
  <c r="FT246" i="1" s="1"/>
  <c r="FJ246" i="1"/>
  <c r="FB246" i="1"/>
  <c r="ES246" i="1"/>
  <c r="EK246" i="1"/>
  <c r="EB246" i="1"/>
  <c r="DK246" i="1"/>
  <c r="DL246" i="1" s="1" a="1"/>
  <c r="DL246" i="1" s="1"/>
  <c r="DB246" i="1"/>
  <c r="CT246" i="1"/>
  <c r="CK246" i="1"/>
  <c r="CC246" i="1"/>
  <c r="BT246" i="1"/>
  <c r="BC246" i="1"/>
  <c r="BD246" i="1" s="1" a="1"/>
  <c r="BD246" i="1" s="1"/>
  <c r="AT246" i="1"/>
  <c r="AL246" i="1"/>
  <c r="V246" i="1"/>
  <c r="N246" i="1"/>
  <c r="F246" i="1"/>
  <c r="FR246" i="1"/>
  <c r="FA246" i="1"/>
  <c r="ER246" i="1"/>
  <c r="EJ246" i="1"/>
  <c r="DS246" i="1"/>
  <c r="DJ246" i="1"/>
  <c r="CS246" i="1"/>
  <c r="CJ246" i="1"/>
  <c r="CB246" i="1"/>
  <c r="BK246" i="1"/>
  <c r="BB246" i="1"/>
  <c r="AK246" i="1"/>
  <c r="AC246" i="1"/>
  <c r="U246" i="1"/>
  <c r="M246" i="1"/>
  <c r="E246" i="1"/>
  <c r="FY246" i="1"/>
  <c r="FQ246" i="1"/>
  <c r="FH246" i="1"/>
  <c r="EZ246" i="1"/>
  <c r="EQ246" i="1"/>
  <c r="DZ246" i="1"/>
  <c r="EA246" i="1" s="1" a="1"/>
  <c r="EA246" i="1" s="1"/>
  <c r="DQ246" i="1"/>
  <c r="DI246" i="1"/>
  <c r="CZ246" i="1"/>
  <c r="CR246" i="1"/>
  <c r="CI246" i="1"/>
  <c r="BR246" i="1"/>
  <c r="BS246" i="1" s="1" a="1"/>
  <c r="BS246" i="1" s="1"/>
  <c r="BI246" i="1"/>
  <c r="BA246" i="1"/>
  <c r="AR246" i="1"/>
  <c r="AJ246" i="1"/>
  <c r="AB246" i="1"/>
  <c r="T246" i="1"/>
  <c r="L246" i="1"/>
  <c r="FP246" i="1"/>
  <c r="FG246" i="1"/>
  <c r="EY246" i="1"/>
  <c r="EH246" i="1"/>
  <c r="DY246" i="1"/>
  <c r="DH246" i="1"/>
  <c r="CY246" i="1"/>
  <c r="CQ246" i="1"/>
  <c r="BZ246" i="1"/>
  <c r="BQ246" i="1"/>
  <c r="AZ246" i="1"/>
  <c r="AQ246" i="1"/>
  <c r="AI246" i="1"/>
  <c r="AA246" i="1"/>
  <c r="C246" i="1"/>
  <c r="FW246" i="1"/>
  <c r="FO246" i="1"/>
  <c r="FF246" i="1"/>
  <c r="EO246" i="1"/>
  <c r="EP246" i="1" s="1" a="1"/>
  <c r="EP246" i="1" s="1"/>
  <c r="EF246" i="1"/>
  <c r="DX246" i="1"/>
  <c r="DO246" i="1"/>
  <c r="DG246" i="1"/>
  <c r="CX246" i="1"/>
  <c r="CG246" i="1"/>
  <c r="CH246" i="1" s="1" a="1"/>
  <c r="CH246" i="1" s="1"/>
  <c r="BX246" i="1"/>
  <c r="BP246" i="1"/>
  <c r="BG246" i="1"/>
  <c r="AY246" i="1"/>
  <c r="AP246" i="1"/>
  <c r="R246" i="1"/>
  <c r="J246" i="1"/>
  <c r="K246" i="1" s="1" a="1"/>
  <c r="K246" i="1" s="1"/>
  <c r="GD245" i="1"/>
  <c r="GC245" i="1"/>
  <c r="FZ245" i="1"/>
  <c r="B247" i="1"/>
  <c r="D247" i="1" s="1" a="1"/>
  <c r="D247" i="1" s="1"/>
  <c r="EI247" i="1" l="1" a="1"/>
  <c r="EI247" i="1" s="1"/>
  <c r="FM247" i="1" a="1"/>
  <c r="FM247" i="1" s="1"/>
  <c r="EX247" i="1" a="1"/>
  <c r="EX247" i="1" s="1"/>
  <c r="DE247" i="1" a="1"/>
  <c r="DE247" i="1" s="1"/>
  <c r="DT247" i="1" a="1"/>
  <c r="DT247" i="1" s="1"/>
  <c r="CA247" i="1" a="1"/>
  <c r="CA247" i="1" s="1"/>
  <c r="CP247" i="1" a="1"/>
  <c r="CP247" i="1" s="1"/>
  <c r="AW247" i="1" a="1"/>
  <c r="AW247" i="1" s="1"/>
  <c r="BL247" i="1" a="1"/>
  <c r="BL247" i="1" s="1"/>
  <c r="S247" i="1" a="1"/>
  <c r="S247" i="1" s="1"/>
  <c r="AH247" i="1" a="1"/>
  <c r="AH247" i="1" s="1"/>
  <c r="GA246" i="1"/>
  <c r="GB246" i="1"/>
  <c r="AQ15" i="1"/>
  <c r="AR15" i="1"/>
  <c r="AX15" i="1"/>
  <c r="AY15" i="1" s="1"/>
  <c r="FI247" i="1"/>
  <c r="FX247" i="1"/>
  <c r="ET247" i="1"/>
  <c r="DA247" i="1"/>
  <c r="DP247" i="1"/>
  <c r="EE247" i="1"/>
  <c r="BH247" i="1"/>
  <c r="AD247" i="1"/>
  <c r="BW247" i="1"/>
  <c r="O247" i="1"/>
  <c r="AS247" i="1"/>
  <c r="CL247" i="1"/>
  <c r="GC246" i="1"/>
  <c r="FZ246" i="1"/>
  <c r="GD246" i="1"/>
  <c r="FL247" i="1"/>
  <c r="FC247" i="1"/>
  <c r="EL247" i="1"/>
  <c r="EC247" i="1"/>
  <c r="DU247" i="1"/>
  <c r="DD247" i="1"/>
  <c r="CU247" i="1"/>
  <c r="CD247" i="1"/>
  <c r="BU247" i="1"/>
  <c r="BM247" i="1"/>
  <c r="AV247" i="1"/>
  <c r="AM247" i="1"/>
  <c r="AE247" i="1"/>
  <c r="W247" i="1"/>
  <c r="G247" i="1"/>
  <c r="FS247" i="1"/>
  <c r="FT247" i="1" s="1" a="1"/>
  <c r="FT247" i="1" s="1"/>
  <c r="FJ247" i="1"/>
  <c r="FB247" i="1"/>
  <c r="ES247" i="1"/>
  <c r="EK247" i="1"/>
  <c r="EB247" i="1"/>
  <c r="DK247" i="1"/>
  <c r="DL247" i="1" s="1" a="1"/>
  <c r="DL247" i="1" s="1"/>
  <c r="DB247" i="1"/>
  <c r="CT247" i="1"/>
  <c r="CK247" i="1"/>
  <c r="CC247" i="1"/>
  <c r="BT247" i="1"/>
  <c r="BC247" i="1"/>
  <c r="BD247" i="1" s="1" a="1"/>
  <c r="BD247" i="1" s="1"/>
  <c r="AT247" i="1"/>
  <c r="AL247" i="1"/>
  <c r="V247" i="1"/>
  <c r="N247" i="1"/>
  <c r="F247" i="1"/>
  <c r="FR247" i="1"/>
  <c r="FA247" i="1"/>
  <c r="ER247" i="1"/>
  <c r="EJ247" i="1"/>
  <c r="DS247" i="1"/>
  <c r="DJ247" i="1"/>
  <c r="CS247" i="1"/>
  <c r="CJ247" i="1"/>
  <c r="CB247" i="1"/>
  <c r="BK247" i="1"/>
  <c r="BB247" i="1"/>
  <c r="AK247" i="1"/>
  <c r="AC247" i="1"/>
  <c r="U247" i="1"/>
  <c r="M247" i="1"/>
  <c r="E247" i="1"/>
  <c r="FY247" i="1"/>
  <c r="FQ247" i="1"/>
  <c r="FH247" i="1"/>
  <c r="EZ247" i="1"/>
  <c r="EQ247" i="1"/>
  <c r="DZ247" i="1"/>
  <c r="EA247" i="1" s="1" a="1"/>
  <c r="EA247" i="1" s="1"/>
  <c r="DQ247" i="1"/>
  <c r="DI247" i="1"/>
  <c r="CZ247" i="1"/>
  <c r="CR247" i="1"/>
  <c r="CI247" i="1"/>
  <c r="BR247" i="1"/>
  <c r="BS247" i="1" s="1" a="1"/>
  <c r="BS247" i="1" s="1"/>
  <c r="BI247" i="1"/>
  <c r="BA247" i="1"/>
  <c r="AR247" i="1"/>
  <c r="AJ247" i="1"/>
  <c r="AB247" i="1"/>
  <c r="T247" i="1"/>
  <c r="L247" i="1"/>
  <c r="FP247" i="1"/>
  <c r="FG247" i="1"/>
  <c r="EY247" i="1"/>
  <c r="EH247" i="1"/>
  <c r="DY247" i="1"/>
  <c r="DH247" i="1"/>
  <c r="CY247" i="1"/>
  <c r="CQ247" i="1"/>
  <c r="BZ247" i="1"/>
  <c r="BQ247" i="1"/>
  <c r="AZ247" i="1"/>
  <c r="AQ247" i="1"/>
  <c r="AI247" i="1"/>
  <c r="AA247" i="1"/>
  <c r="C247" i="1"/>
  <c r="FW247" i="1"/>
  <c r="FO247" i="1"/>
  <c r="FF247" i="1"/>
  <c r="EO247" i="1"/>
  <c r="EP247" i="1" s="1" a="1"/>
  <c r="EP247" i="1" s="1"/>
  <c r="EF247" i="1"/>
  <c r="DX247" i="1"/>
  <c r="DO247" i="1"/>
  <c r="DG247" i="1"/>
  <c r="CX247" i="1"/>
  <c r="CG247" i="1"/>
  <c r="CH247" i="1" s="1" a="1"/>
  <c r="CH247" i="1" s="1"/>
  <c r="BX247" i="1"/>
  <c r="BP247" i="1"/>
  <c r="BG247" i="1"/>
  <c r="AY247" i="1"/>
  <c r="AP247" i="1"/>
  <c r="R247" i="1"/>
  <c r="J247" i="1"/>
  <c r="K247" i="1" s="1" a="1"/>
  <c r="K247" i="1" s="1"/>
  <c r="FV247" i="1"/>
  <c r="FN247" i="1"/>
  <c r="EW247" i="1"/>
  <c r="EN247" i="1"/>
  <c r="DW247" i="1"/>
  <c r="DN247" i="1"/>
  <c r="DF247" i="1"/>
  <c r="CO247" i="1"/>
  <c r="CF247" i="1"/>
  <c r="BO247" i="1"/>
  <c r="BF247" i="1"/>
  <c r="AX247" i="1"/>
  <c r="AG247" i="1"/>
  <c r="Y247" i="1"/>
  <c r="Z247" i="1" s="1" a="1"/>
  <c r="Z247" i="1" s="1"/>
  <c r="Q247" i="1"/>
  <c r="AU247" i="1" s="1"/>
  <c r="BY247" i="1" s="1"/>
  <c r="DC247" i="1" s="1"/>
  <c r="EG247" i="1" s="1"/>
  <c r="FK247" i="1" s="1"/>
  <c r="I247" i="1"/>
  <c r="FU247" i="1"/>
  <c r="FD247" i="1"/>
  <c r="FE247" i="1" s="1" a="1"/>
  <c r="FE247" i="1" s="1"/>
  <c r="EU247" i="1"/>
  <c r="EM247" i="1"/>
  <c r="ED247" i="1"/>
  <c r="DV247" i="1"/>
  <c r="DM247" i="1"/>
  <c r="CV247" i="1"/>
  <c r="CW247" i="1" s="1" a="1"/>
  <c r="CW247" i="1" s="1"/>
  <c r="CM247" i="1"/>
  <c r="CE247" i="1"/>
  <c r="BV247" i="1"/>
  <c r="BN247" i="1"/>
  <c r="BE247" i="1"/>
  <c r="AN247" i="1"/>
  <c r="AO247" i="1" s="1" a="1"/>
  <c r="AO247" i="1" s="1"/>
  <c r="AF247" i="1"/>
  <c r="BJ247" i="1" s="1"/>
  <c r="CN247" i="1" s="1"/>
  <c r="DR247" i="1" s="1"/>
  <c r="EV247" i="1" s="1"/>
  <c r="X247" i="1"/>
  <c r="P247" i="1"/>
  <c r="H247" i="1"/>
  <c r="B248" i="1"/>
  <c r="D248" i="1" s="1" a="1"/>
  <c r="D248" i="1" s="1"/>
  <c r="EI248" i="1" l="1" a="1"/>
  <c r="EI248" i="1" s="1"/>
  <c r="FM248" i="1" a="1"/>
  <c r="FM248" i="1" s="1"/>
  <c r="EX248" i="1" a="1"/>
  <c r="EX248" i="1" s="1"/>
  <c r="DE248" i="1" a="1"/>
  <c r="DE248" i="1" s="1"/>
  <c r="DT248" i="1" a="1"/>
  <c r="DT248" i="1" s="1"/>
  <c r="CA248" i="1" a="1"/>
  <c r="CA248" i="1" s="1"/>
  <c r="CP248" i="1" a="1"/>
  <c r="CP248" i="1" s="1"/>
  <c r="AW248" i="1" a="1"/>
  <c r="AW248" i="1" s="1"/>
  <c r="BL248" i="1" a="1"/>
  <c r="BL248" i="1" s="1"/>
  <c r="S248" i="1" a="1"/>
  <c r="S248" i="1" s="1"/>
  <c r="AH248" i="1" a="1"/>
  <c r="AH248" i="1" s="1"/>
  <c r="GA247" i="1"/>
  <c r="GB247" i="1"/>
  <c r="BH15" i="1"/>
  <c r="BC15" i="1"/>
  <c r="BK15" i="1"/>
  <c r="BJ15" i="1"/>
  <c r="FI248" i="1"/>
  <c r="FX248" i="1"/>
  <c r="ET248" i="1"/>
  <c r="DP248" i="1"/>
  <c r="DA248" i="1"/>
  <c r="AD248" i="1"/>
  <c r="BH248" i="1"/>
  <c r="BW248" i="1"/>
  <c r="EE248" i="1"/>
  <c r="AS248" i="1"/>
  <c r="CL248" i="1"/>
  <c r="O248" i="1"/>
  <c r="FR248" i="1"/>
  <c r="FA248" i="1"/>
  <c r="ER248" i="1"/>
  <c r="EJ248" i="1"/>
  <c r="DS248" i="1"/>
  <c r="DJ248" i="1"/>
  <c r="CS248" i="1"/>
  <c r="CJ248" i="1"/>
  <c r="CB248" i="1"/>
  <c r="BK248" i="1"/>
  <c r="BB248" i="1"/>
  <c r="AK248" i="1"/>
  <c r="AC248" i="1"/>
  <c r="U248" i="1"/>
  <c r="M248" i="1"/>
  <c r="E248" i="1"/>
  <c r="FY248" i="1"/>
  <c r="FQ248" i="1"/>
  <c r="FH248" i="1"/>
  <c r="EZ248" i="1"/>
  <c r="EQ248" i="1"/>
  <c r="DZ248" i="1"/>
  <c r="EA248" i="1" s="1" a="1"/>
  <c r="EA248" i="1" s="1"/>
  <c r="DQ248" i="1"/>
  <c r="DI248" i="1"/>
  <c r="CZ248" i="1"/>
  <c r="CR248" i="1"/>
  <c r="CI248" i="1"/>
  <c r="BR248" i="1"/>
  <c r="BS248" i="1" s="1" a="1"/>
  <c r="BS248" i="1" s="1"/>
  <c r="BI248" i="1"/>
  <c r="BA248" i="1"/>
  <c r="AR248" i="1"/>
  <c r="AJ248" i="1"/>
  <c r="AB248" i="1"/>
  <c r="T248" i="1"/>
  <c r="L248" i="1"/>
  <c r="FP248" i="1"/>
  <c r="FG248" i="1"/>
  <c r="EY248" i="1"/>
  <c r="EH248" i="1"/>
  <c r="DY248" i="1"/>
  <c r="DH248" i="1"/>
  <c r="CY248" i="1"/>
  <c r="CQ248" i="1"/>
  <c r="BZ248" i="1"/>
  <c r="BQ248" i="1"/>
  <c r="AZ248" i="1"/>
  <c r="AQ248" i="1"/>
  <c r="AI248" i="1"/>
  <c r="AA248" i="1"/>
  <c r="C248" i="1"/>
  <c r="FW248" i="1"/>
  <c r="FO248" i="1"/>
  <c r="FF248" i="1"/>
  <c r="EO248" i="1"/>
  <c r="EP248" i="1" s="1" a="1"/>
  <c r="EP248" i="1" s="1"/>
  <c r="EF248" i="1"/>
  <c r="DX248" i="1"/>
  <c r="DO248" i="1"/>
  <c r="DG248" i="1"/>
  <c r="CX248" i="1"/>
  <c r="CG248" i="1"/>
  <c r="CH248" i="1" s="1" a="1"/>
  <c r="CH248" i="1" s="1"/>
  <c r="BX248" i="1"/>
  <c r="BP248" i="1"/>
  <c r="BG248" i="1"/>
  <c r="AY248" i="1"/>
  <c r="AP248" i="1"/>
  <c r="R248" i="1"/>
  <c r="J248" i="1"/>
  <c r="K248" i="1" s="1" a="1"/>
  <c r="K248" i="1" s="1"/>
  <c r="FV248" i="1"/>
  <c r="FN248" i="1"/>
  <c r="EW248" i="1"/>
  <c r="EN248" i="1"/>
  <c r="DW248" i="1"/>
  <c r="DN248" i="1"/>
  <c r="DF248" i="1"/>
  <c r="CO248" i="1"/>
  <c r="CF248" i="1"/>
  <c r="BO248" i="1"/>
  <c r="BF248" i="1"/>
  <c r="AX248" i="1"/>
  <c r="AG248" i="1"/>
  <c r="Y248" i="1"/>
  <c r="Z248" i="1" s="1" a="1"/>
  <c r="Z248" i="1" s="1"/>
  <c r="Q248" i="1"/>
  <c r="AU248" i="1" s="1"/>
  <c r="BY248" i="1" s="1"/>
  <c r="DC248" i="1" s="1"/>
  <c r="EG248" i="1" s="1"/>
  <c r="FK248" i="1" s="1"/>
  <c r="I248" i="1"/>
  <c r="FU248" i="1"/>
  <c r="FD248" i="1"/>
  <c r="FE248" i="1" s="1" a="1"/>
  <c r="FE248" i="1" s="1"/>
  <c r="EU248" i="1"/>
  <c r="EM248" i="1"/>
  <c r="ED248" i="1"/>
  <c r="DV248" i="1"/>
  <c r="DM248" i="1"/>
  <c r="CV248" i="1"/>
  <c r="CW248" i="1" s="1" a="1"/>
  <c r="CW248" i="1" s="1"/>
  <c r="CM248" i="1"/>
  <c r="CE248" i="1"/>
  <c r="BV248" i="1"/>
  <c r="BN248" i="1"/>
  <c r="BE248" i="1"/>
  <c r="AN248" i="1"/>
  <c r="AO248" i="1" s="1" a="1"/>
  <c r="AO248" i="1" s="1"/>
  <c r="AF248" i="1"/>
  <c r="BJ248" i="1" s="1"/>
  <c r="CN248" i="1" s="1"/>
  <c r="DR248" i="1" s="1"/>
  <c r="EV248" i="1" s="1"/>
  <c r="X248" i="1"/>
  <c r="P248" i="1"/>
  <c r="H248" i="1"/>
  <c r="FL248" i="1"/>
  <c r="FC248" i="1"/>
  <c r="EL248" i="1"/>
  <c r="EC248" i="1"/>
  <c r="DU248" i="1"/>
  <c r="DD248" i="1"/>
  <c r="CU248" i="1"/>
  <c r="CD248" i="1"/>
  <c r="BU248" i="1"/>
  <c r="BM248" i="1"/>
  <c r="AV248" i="1"/>
  <c r="AM248" i="1"/>
  <c r="AE248" i="1"/>
  <c r="W248" i="1"/>
  <c r="G248" i="1"/>
  <c r="FS248" i="1"/>
  <c r="FT248" i="1" s="1" a="1"/>
  <c r="FT248" i="1" s="1"/>
  <c r="FJ248" i="1"/>
  <c r="FB248" i="1"/>
  <c r="ES248" i="1"/>
  <c r="EK248" i="1"/>
  <c r="EB248" i="1"/>
  <c r="DK248" i="1"/>
  <c r="DL248" i="1" s="1" a="1"/>
  <c r="DL248" i="1" s="1"/>
  <c r="DB248" i="1"/>
  <c r="CT248" i="1"/>
  <c r="CK248" i="1"/>
  <c r="CC248" i="1"/>
  <c r="BT248" i="1"/>
  <c r="BC248" i="1"/>
  <c r="BD248" i="1" s="1" a="1"/>
  <c r="BD248" i="1" s="1"/>
  <c r="AT248" i="1"/>
  <c r="AL248" i="1"/>
  <c r="V248" i="1"/>
  <c r="N248" i="1"/>
  <c r="F248" i="1"/>
  <c r="GC247" i="1"/>
  <c r="FZ247" i="1"/>
  <c r="GD247" i="1"/>
  <c r="B249" i="1"/>
  <c r="D249" i="1" s="1" a="1"/>
  <c r="D249" i="1" s="1"/>
  <c r="EI249" i="1" l="1" a="1"/>
  <c r="EI249" i="1" s="1"/>
  <c r="FM249" i="1" a="1"/>
  <c r="FM249" i="1" s="1"/>
  <c r="EX249" i="1" a="1"/>
  <c r="EX249" i="1" s="1"/>
  <c r="DE249" i="1" a="1"/>
  <c r="DE249" i="1" s="1"/>
  <c r="DT249" i="1" a="1"/>
  <c r="DT249" i="1" s="1"/>
  <c r="CA249" i="1" a="1"/>
  <c r="CA249" i="1" s="1"/>
  <c r="CP249" i="1" a="1"/>
  <c r="CP249" i="1" s="1"/>
  <c r="AW249" i="1" a="1"/>
  <c r="AW249" i="1" s="1"/>
  <c r="BL249" i="1" a="1"/>
  <c r="BL249" i="1" s="1"/>
  <c r="S249" i="1" a="1"/>
  <c r="S249" i="1" s="1"/>
  <c r="AH249" i="1" a="1"/>
  <c r="AH249" i="1" s="1"/>
  <c r="GA248" i="1"/>
  <c r="GB248" i="1"/>
  <c r="BM15" i="1"/>
  <c r="BD15" i="1" a="1"/>
  <c r="BD15" i="1" s="1"/>
  <c r="BE15" i="1" s="1"/>
  <c r="FX249" i="1"/>
  <c r="ET249" i="1"/>
  <c r="FI249" i="1"/>
  <c r="DP249" i="1"/>
  <c r="EE249" i="1"/>
  <c r="DA249" i="1"/>
  <c r="AD249" i="1"/>
  <c r="BW249" i="1"/>
  <c r="AS249" i="1"/>
  <c r="CL249" i="1"/>
  <c r="O249" i="1"/>
  <c r="BH249" i="1"/>
  <c r="FZ248" i="1"/>
  <c r="GC248" i="1"/>
  <c r="GD248" i="1"/>
  <c r="FP249" i="1"/>
  <c r="FG249" i="1"/>
  <c r="EY249" i="1"/>
  <c r="EH249" i="1"/>
  <c r="DY249" i="1"/>
  <c r="DH249" i="1"/>
  <c r="CY249" i="1"/>
  <c r="CQ249" i="1"/>
  <c r="BZ249" i="1"/>
  <c r="BQ249" i="1"/>
  <c r="AZ249" i="1"/>
  <c r="AQ249" i="1"/>
  <c r="AI249" i="1"/>
  <c r="AA249" i="1"/>
  <c r="C249" i="1"/>
  <c r="FW249" i="1"/>
  <c r="FO249" i="1"/>
  <c r="FF249" i="1"/>
  <c r="EO249" i="1"/>
  <c r="EP249" i="1" s="1" a="1"/>
  <c r="EP249" i="1" s="1"/>
  <c r="EF249" i="1"/>
  <c r="DX249" i="1"/>
  <c r="DO249" i="1"/>
  <c r="DG249" i="1"/>
  <c r="CX249" i="1"/>
  <c r="CG249" i="1"/>
  <c r="CH249" i="1" s="1" a="1"/>
  <c r="CH249" i="1" s="1"/>
  <c r="BX249" i="1"/>
  <c r="BP249" i="1"/>
  <c r="BG249" i="1"/>
  <c r="AY249" i="1"/>
  <c r="AP249" i="1"/>
  <c r="R249" i="1"/>
  <c r="J249" i="1"/>
  <c r="K249" i="1" s="1" a="1"/>
  <c r="K249" i="1" s="1"/>
  <c r="FV249" i="1"/>
  <c r="FN249" i="1"/>
  <c r="EW249" i="1"/>
  <c r="EN249" i="1"/>
  <c r="DW249" i="1"/>
  <c r="DN249" i="1"/>
  <c r="DF249" i="1"/>
  <c r="CO249" i="1"/>
  <c r="CF249" i="1"/>
  <c r="BO249" i="1"/>
  <c r="BF249" i="1"/>
  <c r="AX249" i="1"/>
  <c r="AG249" i="1"/>
  <c r="Y249" i="1"/>
  <c r="Z249" i="1" s="1" a="1"/>
  <c r="Z249" i="1" s="1"/>
  <c r="Q249" i="1"/>
  <c r="AU249" i="1" s="1"/>
  <c r="BY249" i="1" s="1"/>
  <c r="DC249" i="1" s="1"/>
  <c r="EG249" i="1" s="1"/>
  <c r="FK249" i="1" s="1"/>
  <c r="I249" i="1"/>
  <c r="FU249" i="1"/>
  <c r="FD249" i="1"/>
  <c r="FE249" i="1" s="1" a="1"/>
  <c r="FE249" i="1" s="1"/>
  <c r="EU249" i="1"/>
  <c r="EM249" i="1"/>
  <c r="ED249" i="1"/>
  <c r="DV249" i="1"/>
  <c r="DM249" i="1"/>
  <c r="CV249" i="1"/>
  <c r="CW249" i="1" s="1" a="1"/>
  <c r="CW249" i="1" s="1"/>
  <c r="CM249" i="1"/>
  <c r="CE249" i="1"/>
  <c r="BV249" i="1"/>
  <c r="BN249" i="1"/>
  <c r="BE249" i="1"/>
  <c r="AN249" i="1"/>
  <c r="AO249" i="1" s="1" a="1"/>
  <c r="AO249" i="1" s="1"/>
  <c r="AF249" i="1"/>
  <c r="BJ249" i="1" s="1"/>
  <c r="CN249" i="1" s="1"/>
  <c r="DR249" i="1" s="1"/>
  <c r="EV249" i="1" s="1"/>
  <c r="X249" i="1"/>
  <c r="P249" i="1"/>
  <c r="H249" i="1"/>
  <c r="FL249" i="1"/>
  <c r="FC249" i="1"/>
  <c r="EL249" i="1"/>
  <c r="EC249" i="1"/>
  <c r="DU249" i="1"/>
  <c r="DD249" i="1"/>
  <c r="CU249" i="1"/>
  <c r="CD249" i="1"/>
  <c r="BU249" i="1"/>
  <c r="BM249" i="1"/>
  <c r="AV249" i="1"/>
  <c r="AM249" i="1"/>
  <c r="AE249" i="1"/>
  <c r="W249" i="1"/>
  <c r="G249" i="1"/>
  <c r="FS249" i="1"/>
  <c r="FT249" i="1" s="1" a="1"/>
  <c r="FT249" i="1" s="1"/>
  <c r="FJ249" i="1"/>
  <c r="FB249" i="1"/>
  <c r="ES249" i="1"/>
  <c r="EK249" i="1"/>
  <c r="EB249" i="1"/>
  <c r="DK249" i="1"/>
  <c r="DL249" i="1" s="1" a="1"/>
  <c r="DL249" i="1" s="1"/>
  <c r="DB249" i="1"/>
  <c r="CT249" i="1"/>
  <c r="CK249" i="1"/>
  <c r="CC249" i="1"/>
  <c r="BT249" i="1"/>
  <c r="BC249" i="1"/>
  <c r="BD249" i="1" s="1" a="1"/>
  <c r="BD249" i="1" s="1"/>
  <c r="AT249" i="1"/>
  <c r="AL249" i="1"/>
  <c r="V249" i="1"/>
  <c r="N249" i="1"/>
  <c r="F249" i="1"/>
  <c r="FR249" i="1"/>
  <c r="FA249" i="1"/>
  <c r="ER249" i="1"/>
  <c r="EJ249" i="1"/>
  <c r="DS249" i="1"/>
  <c r="DJ249" i="1"/>
  <c r="CS249" i="1"/>
  <c r="CJ249" i="1"/>
  <c r="CB249" i="1"/>
  <c r="BK249" i="1"/>
  <c r="BB249" i="1"/>
  <c r="AK249" i="1"/>
  <c r="AC249" i="1"/>
  <c r="U249" i="1"/>
  <c r="M249" i="1"/>
  <c r="E249" i="1"/>
  <c r="FY249" i="1"/>
  <c r="FQ249" i="1"/>
  <c r="FH249" i="1"/>
  <c r="EZ249" i="1"/>
  <c r="EQ249" i="1"/>
  <c r="DZ249" i="1"/>
  <c r="EA249" i="1" s="1" a="1"/>
  <c r="EA249" i="1" s="1"/>
  <c r="DQ249" i="1"/>
  <c r="DI249" i="1"/>
  <c r="CZ249" i="1"/>
  <c r="CR249" i="1"/>
  <c r="CI249" i="1"/>
  <c r="BR249" i="1"/>
  <c r="BS249" i="1" s="1" a="1"/>
  <c r="BS249" i="1" s="1"/>
  <c r="BI249" i="1"/>
  <c r="BA249" i="1"/>
  <c r="AR249" i="1"/>
  <c r="AJ249" i="1"/>
  <c r="AB249" i="1"/>
  <c r="T249" i="1"/>
  <c r="L249" i="1"/>
  <c r="B250" i="1"/>
  <c r="D250" i="1" s="1" a="1"/>
  <c r="D250" i="1" s="1"/>
  <c r="EI250" i="1" l="1" a="1"/>
  <c r="EI250" i="1" s="1"/>
  <c r="FM250" i="1" a="1"/>
  <c r="FM250" i="1" s="1"/>
  <c r="EX250" i="1" a="1"/>
  <c r="EX250" i="1" s="1"/>
  <c r="DE250" i="1" a="1"/>
  <c r="DE250" i="1" s="1"/>
  <c r="DT250" i="1" a="1"/>
  <c r="DT250" i="1" s="1"/>
  <c r="CA250" i="1" a="1"/>
  <c r="CA250" i="1" s="1"/>
  <c r="CP250" i="1" a="1"/>
  <c r="CP250" i="1" s="1"/>
  <c r="AW250" i="1" a="1"/>
  <c r="AW250" i="1" s="1"/>
  <c r="BL250" i="1" a="1"/>
  <c r="BL250" i="1" s="1"/>
  <c r="S250" i="1" a="1"/>
  <c r="S250" i="1" s="1"/>
  <c r="AH250" i="1" a="1"/>
  <c r="AH250" i="1" s="1"/>
  <c r="GA249" i="1"/>
  <c r="GB249" i="1"/>
  <c r="BG15" i="1"/>
  <c r="BF15" i="1"/>
  <c r="BN15" i="1"/>
  <c r="FX250" i="1"/>
  <c r="ET250" i="1"/>
  <c r="FI250" i="1"/>
  <c r="DP250" i="1"/>
  <c r="EE250" i="1"/>
  <c r="DA250" i="1"/>
  <c r="BW250" i="1"/>
  <c r="AS250" i="1"/>
  <c r="CL250" i="1"/>
  <c r="O250" i="1"/>
  <c r="BH250" i="1"/>
  <c r="AD250" i="1"/>
  <c r="FV250" i="1"/>
  <c r="FN250" i="1"/>
  <c r="EW250" i="1"/>
  <c r="EN250" i="1"/>
  <c r="DW250" i="1"/>
  <c r="DN250" i="1"/>
  <c r="DF250" i="1"/>
  <c r="CO250" i="1"/>
  <c r="CF250" i="1"/>
  <c r="BO250" i="1"/>
  <c r="BF250" i="1"/>
  <c r="AX250" i="1"/>
  <c r="AG250" i="1"/>
  <c r="Y250" i="1"/>
  <c r="Z250" i="1" s="1" a="1"/>
  <c r="Z250" i="1" s="1"/>
  <c r="Q250" i="1"/>
  <c r="AU250" i="1" s="1"/>
  <c r="BY250" i="1" s="1"/>
  <c r="DC250" i="1" s="1"/>
  <c r="EG250" i="1" s="1"/>
  <c r="FK250" i="1" s="1"/>
  <c r="I250" i="1"/>
  <c r="FU250" i="1"/>
  <c r="FD250" i="1"/>
  <c r="FE250" i="1" s="1" a="1"/>
  <c r="FE250" i="1" s="1"/>
  <c r="EU250" i="1"/>
  <c r="EM250" i="1"/>
  <c r="ED250" i="1"/>
  <c r="DV250" i="1"/>
  <c r="DM250" i="1"/>
  <c r="CV250" i="1"/>
  <c r="CW250" i="1" s="1" a="1"/>
  <c r="CW250" i="1" s="1"/>
  <c r="CM250" i="1"/>
  <c r="CE250" i="1"/>
  <c r="BV250" i="1"/>
  <c r="BN250" i="1"/>
  <c r="BE250" i="1"/>
  <c r="AN250" i="1"/>
  <c r="AO250" i="1" s="1" a="1"/>
  <c r="AO250" i="1" s="1"/>
  <c r="AF250" i="1"/>
  <c r="BJ250" i="1" s="1"/>
  <c r="CN250" i="1" s="1"/>
  <c r="DR250" i="1" s="1"/>
  <c r="EV250" i="1" s="1"/>
  <c r="X250" i="1"/>
  <c r="P250" i="1"/>
  <c r="H250" i="1"/>
  <c r="FL250" i="1"/>
  <c r="FC250" i="1"/>
  <c r="EL250" i="1"/>
  <c r="EC250" i="1"/>
  <c r="DU250" i="1"/>
  <c r="DD250" i="1"/>
  <c r="CU250" i="1"/>
  <c r="CD250" i="1"/>
  <c r="BU250" i="1"/>
  <c r="BM250" i="1"/>
  <c r="AV250" i="1"/>
  <c r="AM250" i="1"/>
  <c r="AE250" i="1"/>
  <c r="W250" i="1"/>
  <c r="G250" i="1"/>
  <c r="FS250" i="1"/>
  <c r="FT250" i="1" s="1" a="1"/>
  <c r="FT250" i="1" s="1"/>
  <c r="FJ250" i="1"/>
  <c r="FB250" i="1"/>
  <c r="ES250" i="1"/>
  <c r="EK250" i="1"/>
  <c r="EB250" i="1"/>
  <c r="DK250" i="1"/>
  <c r="DL250" i="1" s="1" a="1"/>
  <c r="DL250" i="1" s="1"/>
  <c r="DB250" i="1"/>
  <c r="CT250" i="1"/>
  <c r="CK250" i="1"/>
  <c r="CC250" i="1"/>
  <c r="BT250" i="1"/>
  <c r="BC250" i="1"/>
  <c r="BD250" i="1" s="1" a="1"/>
  <c r="BD250" i="1" s="1"/>
  <c r="AT250" i="1"/>
  <c r="AL250" i="1"/>
  <c r="V250" i="1"/>
  <c r="N250" i="1"/>
  <c r="F250" i="1"/>
  <c r="FR250" i="1"/>
  <c r="FA250" i="1"/>
  <c r="ER250" i="1"/>
  <c r="EJ250" i="1"/>
  <c r="DS250" i="1"/>
  <c r="DJ250" i="1"/>
  <c r="CS250" i="1"/>
  <c r="CJ250" i="1"/>
  <c r="CB250" i="1"/>
  <c r="BK250" i="1"/>
  <c r="BB250" i="1"/>
  <c r="AK250" i="1"/>
  <c r="AC250" i="1"/>
  <c r="U250" i="1"/>
  <c r="M250" i="1"/>
  <c r="E250" i="1"/>
  <c r="FY250" i="1"/>
  <c r="FQ250" i="1"/>
  <c r="FH250" i="1"/>
  <c r="EZ250" i="1"/>
  <c r="EQ250" i="1"/>
  <c r="DZ250" i="1"/>
  <c r="EA250" i="1" s="1" a="1"/>
  <c r="EA250" i="1" s="1"/>
  <c r="DQ250" i="1"/>
  <c r="DI250" i="1"/>
  <c r="CZ250" i="1"/>
  <c r="CR250" i="1"/>
  <c r="CI250" i="1"/>
  <c r="BR250" i="1"/>
  <c r="BS250" i="1" s="1" a="1"/>
  <c r="BS250" i="1" s="1"/>
  <c r="BI250" i="1"/>
  <c r="BA250" i="1"/>
  <c r="AR250" i="1"/>
  <c r="AJ250" i="1"/>
  <c r="AB250" i="1"/>
  <c r="T250" i="1"/>
  <c r="L250" i="1"/>
  <c r="FP250" i="1"/>
  <c r="FG250" i="1"/>
  <c r="EY250" i="1"/>
  <c r="EH250" i="1"/>
  <c r="DY250" i="1"/>
  <c r="DH250" i="1"/>
  <c r="CY250" i="1"/>
  <c r="CQ250" i="1"/>
  <c r="BZ250" i="1"/>
  <c r="BQ250" i="1"/>
  <c r="AZ250" i="1"/>
  <c r="AQ250" i="1"/>
  <c r="AI250" i="1"/>
  <c r="AA250" i="1"/>
  <c r="C250" i="1"/>
  <c r="FW250" i="1"/>
  <c r="FO250" i="1"/>
  <c r="FF250" i="1"/>
  <c r="EO250" i="1"/>
  <c r="EP250" i="1" s="1" a="1"/>
  <c r="EP250" i="1" s="1"/>
  <c r="EF250" i="1"/>
  <c r="DX250" i="1"/>
  <c r="DO250" i="1"/>
  <c r="DG250" i="1"/>
  <c r="CX250" i="1"/>
  <c r="CG250" i="1"/>
  <c r="CH250" i="1" s="1" a="1"/>
  <c r="CH250" i="1" s="1"/>
  <c r="BX250" i="1"/>
  <c r="BP250" i="1"/>
  <c r="BG250" i="1"/>
  <c r="AY250" i="1"/>
  <c r="AP250" i="1"/>
  <c r="R250" i="1"/>
  <c r="J250" i="1"/>
  <c r="K250" i="1" s="1" a="1"/>
  <c r="K250" i="1" s="1"/>
  <c r="GD249" i="1"/>
  <c r="GC249" i="1"/>
  <c r="FZ249" i="1"/>
  <c r="B251" i="1"/>
  <c r="D251" i="1" s="1" a="1"/>
  <c r="D251" i="1" s="1"/>
  <c r="EI251" i="1" l="1" a="1"/>
  <c r="EI251" i="1" s="1"/>
  <c r="FM251" i="1" a="1"/>
  <c r="FM251" i="1" s="1"/>
  <c r="EX251" i="1" a="1"/>
  <c r="EX251" i="1" s="1"/>
  <c r="DE251" i="1" a="1"/>
  <c r="DE251" i="1" s="1"/>
  <c r="DT251" i="1" a="1"/>
  <c r="DT251" i="1" s="1"/>
  <c r="CA251" i="1" a="1"/>
  <c r="CA251" i="1" s="1"/>
  <c r="CP251" i="1" a="1"/>
  <c r="CP251" i="1" s="1"/>
  <c r="AW251" i="1" a="1"/>
  <c r="AW251" i="1" s="1"/>
  <c r="BL251" i="1" a="1"/>
  <c r="BL251" i="1" s="1"/>
  <c r="S251" i="1" a="1"/>
  <c r="S251" i="1" s="1"/>
  <c r="AH251" i="1" a="1"/>
  <c r="AH251" i="1" s="1"/>
  <c r="GA250" i="1"/>
  <c r="GB250" i="1"/>
  <c r="BR15" i="1"/>
  <c r="BZ15" i="1"/>
  <c r="BW15" i="1"/>
  <c r="BY15" i="1"/>
  <c r="FX251" i="1"/>
  <c r="ET251" i="1"/>
  <c r="FI251" i="1"/>
  <c r="EE251" i="1"/>
  <c r="DA251" i="1"/>
  <c r="DP251" i="1"/>
  <c r="AS251" i="1"/>
  <c r="CL251" i="1"/>
  <c r="O251" i="1"/>
  <c r="BH251" i="1"/>
  <c r="AD251" i="1"/>
  <c r="BW251" i="1"/>
  <c r="GD250" i="1"/>
  <c r="GC250" i="1"/>
  <c r="FZ250" i="1"/>
  <c r="FL251" i="1"/>
  <c r="FC251" i="1"/>
  <c r="EL251" i="1"/>
  <c r="EC251" i="1"/>
  <c r="DU251" i="1"/>
  <c r="DD251" i="1"/>
  <c r="CU251" i="1"/>
  <c r="CD251" i="1"/>
  <c r="BU251" i="1"/>
  <c r="BM251" i="1"/>
  <c r="AV251" i="1"/>
  <c r="AM251" i="1"/>
  <c r="AE251" i="1"/>
  <c r="W251" i="1"/>
  <c r="G251" i="1"/>
  <c r="FS251" i="1"/>
  <c r="FT251" i="1" s="1" a="1"/>
  <c r="FT251" i="1" s="1"/>
  <c r="FJ251" i="1"/>
  <c r="FB251" i="1"/>
  <c r="ES251" i="1"/>
  <c r="EK251" i="1"/>
  <c r="EB251" i="1"/>
  <c r="DK251" i="1"/>
  <c r="DL251" i="1" s="1" a="1"/>
  <c r="DL251" i="1" s="1"/>
  <c r="DB251" i="1"/>
  <c r="CT251" i="1"/>
  <c r="CK251" i="1"/>
  <c r="CC251" i="1"/>
  <c r="BT251" i="1"/>
  <c r="BC251" i="1"/>
  <c r="BD251" i="1" s="1" a="1"/>
  <c r="BD251" i="1" s="1"/>
  <c r="AT251" i="1"/>
  <c r="AL251" i="1"/>
  <c r="V251" i="1"/>
  <c r="N251" i="1"/>
  <c r="F251" i="1"/>
  <c r="FR251" i="1"/>
  <c r="FA251" i="1"/>
  <c r="ER251" i="1"/>
  <c r="EJ251" i="1"/>
  <c r="DS251" i="1"/>
  <c r="DJ251" i="1"/>
  <c r="CS251" i="1"/>
  <c r="CJ251" i="1"/>
  <c r="CB251" i="1"/>
  <c r="BK251" i="1"/>
  <c r="BB251" i="1"/>
  <c r="AK251" i="1"/>
  <c r="AC251" i="1"/>
  <c r="U251" i="1"/>
  <c r="M251" i="1"/>
  <c r="E251" i="1"/>
  <c r="FY251" i="1"/>
  <c r="FQ251" i="1"/>
  <c r="FH251" i="1"/>
  <c r="EZ251" i="1"/>
  <c r="EQ251" i="1"/>
  <c r="DZ251" i="1"/>
  <c r="EA251" i="1" s="1" a="1"/>
  <c r="EA251" i="1" s="1"/>
  <c r="DQ251" i="1"/>
  <c r="DI251" i="1"/>
  <c r="CZ251" i="1"/>
  <c r="CR251" i="1"/>
  <c r="CI251" i="1"/>
  <c r="BR251" i="1"/>
  <c r="BS251" i="1" s="1" a="1"/>
  <c r="BS251" i="1" s="1"/>
  <c r="BI251" i="1"/>
  <c r="BA251" i="1"/>
  <c r="AR251" i="1"/>
  <c r="AJ251" i="1"/>
  <c r="AB251" i="1"/>
  <c r="T251" i="1"/>
  <c r="L251" i="1"/>
  <c r="FP251" i="1"/>
  <c r="FG251" i="1"/>
  <c r="EY251" i="1"/>
  <c r="EH251" i="1"/>
  <c r="DY251" i="1"/>
  <c r="DH251" i="1"/>
  <c r="CY251" i="1"/>
  <c r="CQ251" i="1"/>
  <c r="BZ251" i="1"/>
  <c r="BQ251" i="1"/>
  <c r="AZ251" i="1"/>
  <c r="AQ251" i="1"/>
  <c r="AI251" i="1"/>
  <c r="AA251" i="1"/>
  <c r="C251" i="1"/>
  <c r="FW251" i="1"/>
  <c r="FO251" i="1"/>
  <c r="FF251" i="1"/>
  <c r="EO251" i="1"/>
  <c r="EP251" i="1" s="1" a="1"/>
  <c r="EP251" i="1" s="1"/>
  <c r="EF251" i="1"/>
  <c r="DX251" i="1"/>
  <c r="DO251" i="1"/>
  <c r="DG251" i="1"/>
  <c r="CX251" i="1"/>
  <c r="CG251" i="1"/>
  <c r="CH251" i="1" s="1" a="1"/>
  <c r="CH251" i="1" s="1"/>
  <c r="BX251" i="1"/>
  <c r="BP251" i="1"/>
  <c r="BG251" i="1"/>
  <c r="AY251" i="1"/>
  <c r="AP251" i="1"/>
  <c r="R251" i="1"/>
  <c r="J251" i="1"/>
  <c r="K251" i="1" s="1" a="1"/>
  <c r="K251" i="1" s="1"/>
  <c r="FV251" i="1"/>
  <c r="FN251" i="1"/>
  <c r="EW251" i="1"/>
  <c r="EN251" i="1"/>
  <c r="DW251" i="1"/>
  <c r="DN251" i="1"/>
  <c r="DF251" i="1"/>
  <c r="CO251" i="1"/>
  <c r="CF251" i="1"/>
  <c r="BO251" i="1"/>
  <c r="BF251" i="1"/>
  <c r="AX251" i="1"/>
  <c r="AG251" i="1"/>
  <c r="Y251" i="1"/>
  <c r="Z251" i="1" s="1" a="1"/>
  <c r="Z251" i="1" s="1"/>
  <c r="Q251" i="1"/>
  <c r="AU251" i="1" s="1"/>
  <c r="BY251" i="1" s="1"/>
  <c r="DC251" i="1" s="1"/>
  <c r="EG251" i="1" s="1"/>
  <c r="FK251" i="1" s="1"/>
  <c r="I251" i="1"/>
  <c r="FU251" i="1"/>
  <c r="FD251" i="1"/>
  <c r="FE251" i="1" s="1" a="1"/>
  <c r="FE251" i="1" s="1"/>
  <c r="EU251" i="1"/>
  <c r="EM251" i="1"/>
  <c r="ED251" i="1"/>
  <c r="DV251" i="1"/>
  <c r="DM251" i="1"/>
  <c r="CV251" i="1"/>
  <c r="CW251" i="1" s="1" a="1"/>
  <c r="CW251" i="1" s="1"/>
  <c r="CM251" i="1"/>
  <c r="CE251" i="1"/>
  <c r="BV251" i="1"/>
  <c r="BN251" i="1"/>
  <c r="BE251" i="1"/>
  <c r="AN251" i="1"/>
  <c r="AO251" i="1" s="1" a="1"/>
  <c r="AO251" i="1" s="1"/>
  <c r="AF251" i="1"/>
  <c r="BJ251" i="1" s="1"/>
  <c r="CN251" i="1" s="1"/>
  <c r="DR251" i="1" s="1"/>
  <c r="EV251" i="1" s="1"/>
  <c r="X251" i="1"/>
  <c r="P251" i="1"/>
  <c r="H251" i="1"/>
  <c r="B252" i="1"/>
  <c r="D252" i="1" s="1" a="1"/>
  <c r="D252" i="1" s="1"/>
  <c r="EI252" i="1" l="1" a="1"/>
  <c r="EI252" i="1" s="1"/>
  <c r="FM252" i="1" a="1"/>
  <c r="FM252" i="1" s="1"/>
  <c r="EX252" i="1" a="1"/>
  <c r="EX252" i="1" s="1"/>
  <c r="DE252" i="1" a="1"/>
  <c r="DE252" i="1" s="1"/>
  <c r="DT252" i="1" a="1"/>
  <c r="DT252" i="1" s="1"/>
  <c r="CA252" i="1" a="1"/>
  <c r="CA252" i="1" s="1"/>
  <c r="CP252" i="1" a="1"/>
  <c r="CP252" i="1" s="1"/>
  <c r="AW252" i="1" a="1"/>
  <c r="AW252" i="1" s="1"/>
  <c r="BL252" i="1" a="1"/>
  <c r="BL252" i="1" s="1"/>
  <c r="S252" i="1" a="1"/>
  <c r="S252" i="1" s="1"/>
  <c r="AH252" i="1" a="1"/>
  <c r="AH252" i="1" s="1"/>
  <c r="GA251" i="1"/>
  <c r="GB251" i="1"/>
  <c r="CB15" i="1"/>
  <c r="BS15" i="1" a="1"/>
  <c r="BS15" i="1" s="1"/>
  <c r="BT15" i="1" s="1"/>
  <c r="ET252" i="1"/>
  <c r="FI252" i="1"/>
  <c r="FX252" i="1"/>
  <c r="EE252" i="1"/>
  <c r="DA252" i="1"/>
  <c r="DP252" i="1"/>
  <c r="AS252" i="1"/>
  <c r="CL252" i="1"/>
  <c r="O252" i="1"/>
  <c r="BH252" i="1"/>
  <c r="AD252" i="1"/>
  <c r="BW252" i="1"/>
  <c r="FR252" i="1"/>
  <c r="FA252" i="1"/>
  <c r="ER252" i="1"/>
  <c r="EJ252" i="1"/>
  <c r="DS252" i="1"/>
  <c r="DJ252" i="1"/>
  <c r="CS252" i="1"/>
  <c r="CJ252" i="1"/>
  <c r="CB252" i="1"/>
  <c r="BK252" i="1"/>
  <c r="BB252" i="1"/>
  <c r="AK252" i="1"/>
  <c r="AC252" i="1"/>
  <c r="U252" i="1"/>
  <c r="M252" i="1"/>
  <c r="E252" i="1"/>
  <c r="FY252" i="1"/>
  <c r="FQ252" i="1"/>
  <c r="FH252" i="1"/>
  <c r="EZ252" i="1"/>
  <c r="EQ252" i="1"/>
  <c r="DZ252" i="1"/>
  <c r="EA252" i="1" s="1" a="1"/>
  <c r="EA252" i="1" s="1"/>
  <c r="DQ252" i="1"/>
  <c r="DI252" i="1"/>
  <c r="CZ252" i="1"/>
  <c r="CR252" i="1"/>
  <c r="CI252" i="1"/>
  <c r="BR252" i="1"/>
  <c r="BS252" i="1" s="1" a="1"/>
  <c r="BS252" i="1" s="1"/>
  <c r="BI252" i="1"/>
  <c r="BA252" i="1"/>
  <c r="AR252" i="1"/>
  <c r="AJ252" i="1"/>
  <c r="AB252" i="1"/>
  <c r="T252" i="1"/>
  <c r="L252" i="1"/>
  <c r="FP252" i="1"/>
  <c r="FG252" i="1"/>
  <c r="EY252" i="1"/>
  <c r="EH252" i="1"/>
  <c r="DY252" i="1"/>
  <c r="DH252" i="1"/>
  <c r="CY252" i="1"/>
  <c r="CQ252" i="1"/>
  <c r="BZ252" i="1"/>
  <c r="BQ252" i="1"/>
  <c r="AZ252" i="1"/>
  <c r="AQ252" i="1"/>
  <c r="AI252" i="1"/>
  <c r="AA252" i="1"/>
  <c r="C252" i="1"/>
  <c r="FW252" i="1"/>
  <c r="FO252" i="1"/>
  <c r="FF252" i="1"/>
  <c r="EO252" i="1"/>
  <c r="EP252" i="1" s="1" a="1"/>
  <c r="EP252" i="1" s="1"/>
  <c r="EF252" i="1"/>
  <c r="DX252" i="1"/>
  <c r="DO252" i="1"/>
  <c r="DG252" i="1"/>
  <c r="CX252" i="1"/>
  <c r="CG252" i="1"/>
  <c r="CH252" i="1" s="1" a="1"/>
  <c r="CH252" i="1" s="1"/>
  <c r="BX252" i="1"/>
  <c r="BP252" i="1"/>
  <c r="BG252" i="1"/>
  <c r="AY252" i="1"/>
  <c r="AP252" i="1"/>
  <c r="R252" i="1"/>
  <c r="J252" i="1"/>
  <c r="K252" i="1" s="1" a="1"/>
  <c r="K252" i="1" s="1"/>
  <c r="FV252" i="1"/>
  <c r="FN252" i="1"/>
  <c r="EW252" i="1"/>
  <c r="EN252" i="1"/>
  <c r="DW252" i="1"/>
  <c r="DN252" i="1"/>
  <c r="DF252" i="1"/>
  <c r="CO252" i="1"/>
  <c r="CF252" i="1"/>
  <c r="BO252" i="1"/>
  <c r="BF252" i="1"/>
  <c r="AX252" i="1"/>
  <c r="AG252" i="1"/>
  <c r="Y252" i="1"/>
  <c r="Z252" i="1" s="1" a="1"/>
  <c r="Z252" i="1" s="1"/>
  <c r="Q252" i="1"/>
  <c r="AU252" i="1" s="1"/>
  <c r="BY252" i="1" s="1"/>
  <c r="DC252" i="1" s="1"/>
  <c r="EG252" i="1" s="1"/>
  <c r="FK252" i="1" s="1"/>
  <c r="I252" i="1"/>
  <c r="FU252" i="1"/>
  <c r="FD252" i="1"/>
  <c r="FE252" i="1" s="1" a="1"/>
  <c r="FE252" i="1" s="1"/>
  <c r="EU252" i="1"/>
  <c r="EM252" i="1"/>
  <c r="ED252" i="1"/>
  <c r="DV252" i="1"/>
  <c r="DM252" i="1"/>
  <c r="CV252" i="1"/>
  <c r="CW252" i="1" s="1" a="1"/>
  <c r="CW252" i="1" s="1"/>
  <c r="CM252" i="1"/>
  <c r="CE252" i="1"/>
  <c r="BV252" i="1"/>
  <c r="BN252" i="1"/>
  <c r="BE252" i="1"/>
  <c r="AN252" i="1"/>
  <c r="AO252" i="1" s="1" a="1"/>
  <c r="AO252" i="1" s="1"/>
  <c r="AF252" i="1"/>
  <c r="BJ252" i="1" s="1"/>
  <c r="CN252" i="1" s="1"/>
  <c r="DR252" i="1" s="1"/>
  <c r="EV252" i="1" s="1"/>
  <c r="X252" i="1"/>
  <c r="P252" i="1"/>
  <c r="H252" i="1"/>
  <c r="FL252" i="1"/>
  <c r="FC252" i="1"/>
  <c r="EL252" i="1"/>
  <c r="EC252" i="1"/>
  <c r="DU252" i="1"/>
  <c r="DD252" i="1"/>
  <c r="CU252" i="1"/>
  <c r="CD252" i="1"/>
  <c r="BU252" i="1"/>
  <c r="BM252" i="1"/>
  <c r="AV252" i="1"/>
  <c r="AM252" i="1"/>
  <c r="AE252" i="1"/>
  <c r="W252" i="1"/>
  <c r="G252" i="1"/>
  <c r="FS252" i="1"/>
  <c r="FT252" i="1" s="1" a="1"/>
  <c r="FT252" i="1" s="1"/>
  <c r="FJ252" i="1"/>
  <c r="FB252" i="1"/>
  <c r="ES252" i="1"/>
  <c r="EK252" i="1"/>
  <c r="EB252" i="1"/>
  <c r="DK252" i="1"/>
  <c r="DL252" i="1" s="1" a="1"/>
  <c r="DL252" i="1" s="1"/>
  <c r="DB252" i="1"/>
  <c r="CT252" i="1"/>
  <c r="CK252" i="1"/>
  <c r="CC252" i="1"/>
  <c r="BT252" i="1"/>
  <c r="BC252" i="1"/>
  <c r="BD252" i="1" s="1" a="1"/>
  <c r="BD252" i="1" s="1"/>
  <c r="AT252" i="1"/>
  <c r="AL252" i="1"/>
  <c r="V252" i="1"/>
  <c r="N252" i="1"/>
  <c r="F252" i="1"/>
  <c r="FZ251" i="1"/>
  <c r="GC251" i="1"/>
  <c r="GD251" i="1"/>
  <c r="B253" i="1"/>
  <c r="D253" i="1" s="1" a="1"/>
  <c r="D253" i="1" s="1"/>
  <c r="EI253" i="1" l="1" a="1"/>
  <c r="EI253" i="1" s="1"/>
  <c r="FM253" i="1" a="1"/>
  <c r="FM253" i="1" s="1"/>
  <c r="EX253" i="1" a="1"/>
  <c r="EX253" i="1" s="1"/>
  <c r="DE253" i="1" a="1"/>
  <c r="DE253" i="1" s="1"/>
  <c r="DT253" i="1" a="1"/>
  <c r="DT253" i="1" s="1"/>
  <c r="CA253" i="1" a="1"/>
  <c r="CA253" i="1" s="1"/>
  <c r="CP253" i="1" a="1"/>
  <c r="CP253" i="1" s="1"/>
  <c r="AW253" i="1" a="1"/>
  <c r="AW253" i="1" s="1"/>
  <c r="BL253" i="1" a="1"/>
  <c r="BL253" i="1" s="1"/>
  <c r="S253" i="1" a="1"/>
  <c r="S253" i="1" s="1"/>
  <c r="AH253" i="1" a="1"/>
  <c r="AH253" i="1" s="1"/>
  <c r="GA252" i="1"/>
  <c r="GB252" i="1"/>
  <c r="BV15" i="1"/>
  <c r="BU15" i="1"/>
  <c r="CC15" i="1"/>
  <c r="ET253" i="1"/>
  <c r="FI253" i="1"/>
  <c r="FX253" i="1"/>
  <c r="EE253" i="1"/>
  <c r="DA253" i="1"/>
  <c r="CL253" i="1"/>
  <c r="DP253" i="1"/>
  <c r="O253" i="1"/>
  <c r="BH253" i="1"/>
  <c r="AD253" i="1"/>
  <c r="BW253" i="1"/>
  <c r="AS253" i="1"/>
  <c r="FP253" i="1"/>
  <c r="FG253" i="1"/>
  <c r="EY253" i="1"/>
  <c r="EH253" i="1"/>
  <c r="DY253" i="1"/>
  <c r="DH253" i="1"/>
  <c r="CY253" i="1"/>
  <c r="CQ253" i="1"/>
  <c r="BZ253" i="1"/>
  <c r="BQ253" i="1"/>
  <c r="AZ253" i="1"/>
  <c r="AQ253" i="1"/>
  <c r="AI253" i="1"/>
  <c r="AA253" i="1"/>
  <c r="C253" i="1"/>
  <c r="FW253" i="1"/>
  <c r="FO253" i="1"/>
  <c r="FF253" i="1"/>
  <c r="EO253" i="1"/>
  <c r="EP253" i="1" s="1" a="1"/>
  <c r="EP253" i="1" s="1"/>
  <c r="EF253" i="1"/>
  <c r="DX253" i="1"/>
  <c r="DO253" i="1"/>
  <c r="DG253" i="1"/>
  <c r="CX253" i="1"/>
  <c r="CG253" i="1"/>
  <c r="CH253" i="1" s="1" a="1"/>
  <c r="CH253" i="1" s="1"/>
  <c r="BX253" i="1"/>
  <c r="BP253" i="1"/>
  <c r="BG253" i="1"/>
  <c r="AY253" i="1"/>
  <c r="AP253" i="1"/>
  <c r="R253" i="1"/>
  <c r="J253" i="1"/>
  <c r="K253" i="1" s="1" a="1"/>
  <c r="K253" i="1" s="1"/>
  <c r="FV253" i="1"/>
  <c r="FN253" i="1"/>
  <c r="EW253" i="1"/>
  <c r="EN253" i="1"/>
  <c r="DW253" i="1"/>
  <c r="DN253" i="1"/>
  <c r="DF253" i="1"/>
  <c r="CO253" i="1"/>
  <c r="CF253" i="1"/>
  <c r="BO253" i="1"/>
  <c r="BF253" i="1"/>
  <c r="AX253" i="1"/>
  <c r="AG253" i="1"/>
  <c r="Y253" i="1"/>
  <c r="Z253" i="1" s="1" a="1"/>
  <c r="Z253" i="1" s="1"/>
  <c r="Q253" i="1"/>
  <c r="AU253" i="1" s="1"/>
  <c r="BY253" i="1" s="1"/>
  <c r="DC253" i="1" s="1"/>
  <c r="EG253" i="1" s="1"/>
  <c r="FK253" i="1" s="1"/>
  <c r="I253" i="1"/>
  <c r="FU253" i="1"/>
  <c r="FD253" i="1"/>
  <c r="FE253" i="1" s="1" a="1"/>
  <c r="FE253" i="1" s="1"/>
  <c r="EU253" i="1"/>
  <c r="EM253" i="1"/>
  <c r="ED253" i="1"/>
  <c r="DV253" i="1"/>
  <c r="DM253" i="1"/>
  <c r="CV253" i="1"/>
  <c r="CW253" i="1" s="1" a="1"/>
  <c r="CW253" i="1" s="1"/>
  <c r="CM253" i="1"/>
  <c r="CE253" i="1"/>
  <c r="BV253" i="1"/>
  <c r="BN253" i="1"/>
  <c r="BE253" i="1"/>
  <c r="AN253" i="1"/>
  <c r="AO253" i="1" s="1" a="1"/>
  <c r="AO253" i="1" s="1"/>
  <c r="AF253" i="1"/>
  <c r="BJ253" i="1" s="1"/>
  <c r="CN253" i="1" s="1"/>
  <c r="DR253" i="1" s="1"/>
  <c r="EV253" i="1" s="1"/>
  <c r="X253" i="1"/>
  <c r="P253" i="1"/>
  <c r="H253" i="1"/>
  <c r="FL253" i="1"/>
  <c r="FC253" i="1"/>
  <c r="EL253" i="1"/>
  <c r="EC253" i="1"/>
  <c r="DU253" i="1"/>
  <c r="DD253" i="1"/>
  <c r="CU253" i="1"/>
  <c r="CD253" i="1"/>
  <c r="BU253" i="1"/>
  <c r="BM253" i="1"/>
  <c r="AV253" i="1"/>
  <c r="AM253" i="1"/>
  <c r="AE253" i="1"/>
  <c r="W253" i="1"/>
  <c r="G253" i="1"/>
  <c r="FS253" i="1"/>
  <c r="FT253" i="1" s="1" a="1"/>
  <c r="FT253" i="1" s="1"/>
  <c r="FJ253" i="1"/>
  <c r="FB253" i="1"/>
  <c r="ES253" i="1"/>
  <c r="EK253" i="1"/>
  <c r="EB253" i="1"/>
  <c r="DK253" i="1"/>
  <c r="DL253" i="1" s="1" a="1"/>
  <c r="DL253" i="1" s="1"/>
  <c r="DB253" i="1"/>
  <c r="CT253" i="1"/>
  <c r="CK253" i="1"/>
  <c r="CC253" i="1"/>
  <c r="BT253" i="1"/>
  <c r="BC253" i="1"/>
  <c r="BD253" i="1" s="1" a="1"/>
  <c r="BD253" i="1" s="1"/>
  <c r="AT253" i="1"/>
  <c r="AL253" i="1"/>
  <c r="V253" i="1"/>
  <c r="N253" i="1"/>
  <c r="F253" i="1"/>
  <c r="FR253" i="1"/>
  <c r="FA253" i="1"/>
  <c r="ER253" i="1"/>
  <c r="EJ253" i="1"/>
  <c r="DS253" i="1"/>
  <c r="DJ253" i="1"/>
  <c r="CS253" i="1"/>
  <c r="CJ253" i="1"/>
  <c r="CB253" i="1"/>
  <c r="BK253" i="1"/>
  <c r="BB253" i="1"/>
  <c r="AK253" i="1"/>
  <c r="AC253" i="1"/>
  <c r="U253" i="1"/>
  <c r="M253" i="1"/>
  <c r="E253" i="1"/>
  <c r="FY253" i="1"/>
  <c r="FQ253" i="1"/>
  <c r="FH253" i="1"/>
  <c r="EZ253" i="1"/>
  <c r="EQ253" i="1"/>
  <c r="DZ253" i="1"/>
  <c r="EA253" i="1" s="1" a="1"/>
  <c r="EA253" i="1" s="1"/>
  <c r="DQ253" i="1"/>
  <c r="DI253" i="1"/>
  <c r="CZ253" i="1"/>
  <c r="CR253" i="1"/>
  <c r="CI253" i="1"/>
  <c r="BR253" i="1"/>
  <c r="BS253" i="1" s="1" a="1"/>
  <c r="BS253" i="1" s="1"/>
  <c r="BI253" i="1"/>
  <c r="BA253" i="1"/>
  <c r="AR253" i="1"/>
  <c r="AJ253" i="1"/>
  <c r="AB253" i="1"/>
  <c r="T253" i="1"/>
  <c r="L253" i="1"/>
  <c r="GD252" i="1"/>
  <c r="GC252" i="1"/>
  <c r="FZ252" i="1"/>
  <c r="B254" i="1"/>
  <c r="D254" i="1" s="1" a="1"/>
  <c r="D254" i="1" s="1"/>
  <c r="EI254" i="1" l="1" a="1"/>
  <c r="EI254" i="1" s="1"/>
  <c r="FM254" i="1" a="1"/>
  <c r="FM254" i="1" s="1"/>
  <c r="EX254" i="1" a="1"/>
  <c r="EX254" i="1" s="1"/>
  <c r="DE254" i="1" a="1"/>
  <c r="DE254" i="1" s="1"/>
  <c r="DT254" i="1" a="1"/>
  <c r="DT254" i="1" s="1"/>
  <c r="CA254" i="1" a="1"/>
  <c r="CA254" i="1" s="1"/>
  <c r="CP254" i="1" a="1"/>
  <c r="CP254" i="1" s="1"/>
  <c r="AW254" i="1" a="1"/>
  <c r="AW254" i="1" s="1"/>
  <c r="BL254" i="1" a="1"/>
  <c r="BL254" i="1" s="1"/>
  <c r="S254" i="1" a="1"/>
  <c r="S254" i="1" s="1"/>
  <c r="AH254" i="1" a="1"/>
  <c r="AH254" i="1" s="1"/>
  <c r="GA253" i="1"/>
  <c r="GB253" i="1"/>
  <c r="CG15" i="1"/>
  <c r="CO15" i="1"/>
  <c r="CL15" i="1"/>
  <c r="CN15" i="1"/>
  <c r="FI254" i="1"/>
  <c r="FX254" i="1"/>
  <c r="DA254" i="1"/>
  <c r="DP254" i="1"/>
  <c r="ET254" i="1"/>
  <c r="EE254" i="1"/>
  <c r="O254" i="1"/>
  <c r="CL254" i="1"/>
  <c r="BH254" i="1"/>
  <c r="AD254" i="1"/>
  <c r="BW254" i="1"/>
  <c r="AS254" i="1"/>
  <c r="GD253" i="1"/>
  <c r="GC253" i="1"/>
  <c r="FZ253" i="1"/>
  <c r="FV254" i="1"/>
  <c r="FN254" i="1"/>
  <c r="EW254" i="1"/>
  <c r="EN254" i="1"/>
  <c r="DW254" i="1"/>
  <c r="DN254" i="1"/>
  <c r="DF254" i="1"/>
  <c r="CO254" i="1"/>
  <c r="CF254" i="1"/>
  <c r="BO254" i="1"/>
  <c r="BF254" i="1"/>
  <c r="AX254" i="1"/>
  <c r="AG254" i="1"/>
  <c r="Y254" i="1"/>
  <c r="Z254" i="1" s="1" a="1"/>
  <c r="Z254" i="1" s="1"/>
  <c r="Q254" i="1"/>
  <c r="AU254" i="1" s="1"/>
  <c r="BY254" i="1" s="1"/>
  <c r="DC254" i="1" s="1"/>
  <c r="EG254" i="1" s="1"/>
  <c r="FK254" i="1" s="1"/>
  <c r="I254" i="1"/>
  <c r="FU254" i="1"/>
  <c r="FD254" i="1"/>
  <c r="FE254" i="1" s="1" a="1"/>
  <c r="FE254" i="1" s="1"/>
  <c r="EU254" i="1"/>
  <c r="EM254" i="1"/>
  <c r="ED254" i="1"/>
  <c r="DV254" i="1"/>
  <c r="DM254" i="1"/>
  <c r="CV254" i="1"/>
  <c r="CW254" i="1" s="1" a="1"/>
  <c r="CW254" i="1" s="1"/>
  <c r="CM254" i="1"/>
  <c r="CE254" i="1"/>
  <c r="BV254" i="1"/>
  <c r="BN254" i="1"/>
  <c r="BE254" i="1"/>
  <c r="AN254" i="1"/>
  <c r="AO254" i="1" s="1" a="1"/>
  <c r="AO254" i="1" s="1"/>
  <c r="AF254" i="1"/>
  <c r="BJ254" i="1" s="1"/>
  <c r="CN254" i="1" s="1"/>
  <c r="DR254" i="1" s="1"/>
  <c r="EV254" i="1" s="1"/>
  <c r="X254" i="1"/>
  <c r="P254" i="1"/>
  <c r="H254" i="1"/>
  <c r="FL254" i="1"/>
  <c r="FC254" i="1"/>
  <c r="EL254" i="1"/>
  <c r="EC254" i="1"/>
  <c r="DU254" i="1"/>
  <c r="DD254" i="1"/>
  <c r="CU254" i="1"/>
  <c r="CD254" i="1"/>
  <c r="BU254" i="1"/>
  <c r="BM254" i="1"/>
  <c r="AV254" i="1"/>
  <c r="AM254" i="1"/>
  <c r="AE254" i="1"/>
  <c r="W254" i="1"/>
  <c r="G254" i="1"/>
  <c r="FS254" i="1"/>
  <c r="FT254" i="1" s="1" a="1"/>
  <c r="FT254" i="1" s="1"/>
  <c r="FJ254" i="1"/>
  <c r="FB254" i="1"/>
  <c r="ES254" i="1"/>
  <c r="EK254" i="1"/>
  <c r="EB254" i="1"/>
  <c r="DK254" i="1"/>
  <c r="DL254" i="1" s="1" a="1"/>
  <c r="DL254" i="1" s="1"/>
  <c r="DB254" i="1"/>
  <c r="CT254" i="1"/>
  <c r="CK254" i="1"/>
  <c r="CC254" i="1"/>
  <c r="BT254" i="1"/>
  <c r="BC254" i="1"/>
  <c r="BD254" i="1" s="1" a="1"/>
  <c r="BD254" i="1" s="1"/>
  <c r="AT254" i="1"/>
  <c r="AL254" i="1"/>
  <c r="V254" i="1"/>
  <c r="N254" i="1"/>
  <c r="F254" i="1"/>
  <c r="FR254" i="1"/>
  <c r="FA254" i="1"/>
  <c r="ER254" i="1"/>
  <c r="EJ254" i="1"/>
  <c r="DS254" i="1"/>
  <c r="DJ254" i="1"/>
  <c r="CS254" i="1"/>
  <c r="CJ254" i="1"/>
  <c r="CB254" i="1"/>
  <c r="BK254" i="1"/>
  <c r="BB254" i="1"/>
  <c r="AK254" i="1"/>
  <c r="AC254" i="1"/>
  <c r="U254" i="1"/>
  <c r="M254" i="1"/>
  <c r="E254" i="1"/>
  <c r="FY254" i="1"/>
  <c r="FQ254" i="1"/>
  <c r="FH254" i="1"/>
  <c r="EZ254" i="1"/>
  <c r="EQ254" i="1"/>
  <c r="DZ254" i="1"/>
  <c r="EA254" i="1" s="1" a="1"/>
  <c r="EA254" i="1" s="1"/>
  <c r="DQ254" i="1"/>
  <c r="DI254" i="1"/>
  <c r="CZ254" i="1"/>
  <c r="CR254" i="1"/>
  <c r="CI254" i="1"/>
  <c r="BR254" i="1"/>
  <c r="BS254" i="1" s="1" a="1"/>
  <c r="BS254" i="1" s="1"/>
  <c r="BI254" i="1"/>
  <c r="BA254" i="1"/>
  <c r="AR254" i="1"/>
  <c r="AJ254" i="1"/>
  <c r="AB254" i="1"/>
  <c r="T254" i="1"/>
  <c r="L254" i="1"/>
  <c r="FP254" i="1"/>
  <c r="FG254" i="1"/>
  <c r="EY254" i="1"/>
  <c r="EH254" i="1"/>
  <c r="DY254" i="1"/>
  <c r="DH254" i="1"/>
  <c r="CY254" i="1"/>
  <c r="CQ254" i="1"/>
  <c r="BZ254" i="1"/>
  <c r="BQ254" i="1"/>
  <c r="AZ254" i="1"/>
  <c r="AQ254" i="1"/>
  <c r="AI254" i="1"/>
  <c r="AA254" i="1"/>
  <c r="C254" i="1"/>
  <c r="FW254" i="1"/>
  <c r="FO254" i="1"/>
  <c r="FF254" i="1"/>
  <c r="EO254" i="1"/>
  <c r="EP254" i="1" s="1" a="1"/>
  <c r="EP254" i="1" s="1"/>
  <c r="EF254" i="1"/>
  <c r="DX254" i="1"/>
  <c r="DO254" i="1"/>
  <c r="DG254" i="1"/>
  <c r="CX254" i="1"/>
  <c r="CG254" i="1"/>
  <c r="CH254" i="1" s="1" a="1"/>
  <c r="CH254" i="1" s="1"/>
  <c r="BX254" i="1"/>
  <c r="BP254" i="1"/>
  <c r="BG254" i="1"/>
  <c r="AY254" i="1"/>
  <c r="AP254" i="1"/>
  <c r="R254" i="1"/>
  <c r="J254" i="1"/>
  <c r="K254" i="1" s="1" a="1"/>
  <c r="K254" i="1" s="1"/>
  <c r="B255" i="1"/>
  <c r="D255" i="1" s="1" a="1"/>
  <c r="D255" i="1" s="1"/>
  <c r="EI255" i="1" l="1" a="1"/>
  <c r="EI255" i="1" s="1"/>
  <c r="FM255" i="1" a="1"/>
  <c r="FM255" i="1" s="1"/>
  <c r="EX255" i="1" a="1"/>
  <c r="EX255" i="1" s="1"/>
  <c r="DE255" i="1" a="1"/>
  <c r="DE255" i="1" s="1"/>
  <c r="DT255" i="1" a="1"/>
  <c r="DT255" i="1" s="1"/>
  <c r="CA255" i="1" a="1"/>
  <c r="CA255" i="1" s="1"/>
  <c r="CP255" i="1" a="1"/>
  <c r="CP255" i="1" s="1"/>
  <c r="AW255" i="1" a="1"/>
  <c r="AW255" i="1" s="1"/>
  <c r="BL255" i="1" a="1"/>
  <c r="BL255" i="1" s="1"/>
  <c r="S255" i="1" a="1"/>
  <c r="S255" i="1" s="1"/>
  <c r="AH255" i="1" a="1"/>
  <c r="AH255" i="1" s="1"/>
  <c r="GA254" i="1"/>
  <c r="GB254" i="1"/>
  <c r="CQ15" i="1"/>
  <c r="CH15" i="1" a="1"/>
  <c r="CH15" i="1" s="1"/>
  <c r="CI15" i="1" s="1"/>
  <c r="FI255" i="1"/>
  <c r="FX255" i="1"/>
  <c r="ET255" i="1"/>
  <c r="DA255" i="1"/>
  <c r="DP255" i="1"/>
  <c r="EE255" i="1"/>
  <c r="BH255" i="1"/>
  <c r="AD255" i="1"/>
  <c r="BW255" i="1"/>
  <c r="O255" i="1"/>
  <c r="AS255" i="1"/>
  <c r="CL255" i="1"/>
  <c r="GD254" i="1"/>
  <c r="GC254" i="1"/>
  <c r="FZ254" i="1"/>
  <c r="FL255" i="1"/>
  <c r="FC255" i="1"/>
  <c r="EL255" i="1"/>
  <c r="EC255" i="1"/>
  <c r="DU255" i="1"/>
  <c r="DD255" i="1"/>
  <c r="CU255" i="1"/>
  <c r="CD255" i="1"/>
  <c r="BU255" i="1"/>
  <c r="BM255" i="1"/>
  <c r="AV255" i="1"/>
  <c r="AM255" i="1"/>
  <c r="AE255" i="1"/>
  <c r="W255" i="1"/>
  <c r="G255" i="1"/>
  <c r="FS255" i="1"/>
  <c r="FT255" i="1" s="1" a="1"/>
  <c r="FT255" i="1" s="1"/>
  <c r="FJ255" i="1"/>
  <c r="FB255" i="1"/>
  <c r="ES255" i="1"/>
  <c r="EK255" i="1"/>
  <c r="EB255" i="1"/>
  <c r="DK255" i="1"/>
  <c r="DL255" i="1" s="1" a="1"/>
  <c r="DL255" i="1" s="1"/>
  <c r="DB255" i="1"/>
  <c r="CT255" i="1"/>
  <c r="CK255" i="1"/>
  <c r="CC255" i="1"/>
  <c r="BT255" i="1"/>
  <c r="BC255" i="1"/>
  <c r="BD255" i="1" s="1" a="1"/>
  <c r="BD255" i="1" s="1"/>
  <c r="AT255" i="1"/>
  <c r="AL255" i="1"/>
  <c r="V255" i="1"/>
  <c r="N255" i="1"/>
  <c r="F255" i="1"/>
  <c r="FR255" i="1"/>
  <c r="FA255" i="1"/>
  <c r="ER255" i="1"/>
  <c r="EJ255" i="1"/>
  <c r="DS255" i="1"/>
  <c r="DJ255" i="1"/>
  <c r="CS255" i="1"/>
  <c r="CJ255" i="1"/>
  <c r="CB255" i="1"/>
  <c r="BK255" i="1"/>
  <c r="BB255" i="1"/>
  <c r="AK255" i="1"/>
  <c r="AC255" i="1"/>
  <c r="U255" i="1"/>
  <c r="M255" i="1"/>
  <c r="E255" i="1"/>
  <c r="FY255" i="1"/>
  <c r="FQ255" i="1"/>
  <c r="FH255" i="1"/>
  <c r="EZ255" i="1"/>
  <c r="EQ255" i="1"/>
  <c r="DZ255" i="1"/>
  <c r="EA255" i="1" s="1" a="1"/>
  <c r="EA255" i="1" s="1"/>
  <c r="DQ255" i="1"/>
  <c r="DI255" i="1"/>
  <c r="CZ255" i="1"/>
  <c r="CR255" i="1"/>
  <c r="CI255" i="1"/>
  <c r="BR255" i="1"/>
  <c r="BS255" i="1" s="1" a="1"/>
  <c r="BS255" i="1" s="1"/>
  <c r="BI255" i="1"/>
  <c r="BA255" i="1"/>
  <c r="AR255" i="1"/>
  <c r="AJ255" i="1"/>
  <c r="AB255" i="1"/>
  <c r="T255" i="1"/>
  <c r="L255" i="1"/>
  <c r="FP255" i="1"/>
  <c r="FG255" i="1"/>
  <c r="EY255" i="1"/>
  <c r="EH255" i="1"/>
  <c r="DY255" i="1"/>
  <c r="DH255" i="1"/>
  <c r="CY255" i="1"/>
  <c r="CQ255" i="1"/>
  <c r="BZ255" i="1"/>
  <c r="BQ255" i="1"/>
  <c r="AZ255" i="1"/>
  <c r="AQ255" i="1"/>
  <c r="AI255" i="1"/>
  <c r="AA255" i="1"/>
  <c r="C255" i="1"/>
  <c r="FW255" i="1"/>
  <c r="FO255" i="1"/>
  <c r="FF255" i="1"/>
  <c r="EO255" i="1"/>
  <c r="EP255" i="1" s="1" a="1"/>
  <c r="EP255" i="1" s="1"/>
  <c r="EF255" i="1"/>
  <c r="DX255" i="1"/>
  <c r="DO255" i="1"/>
  <c r="DG255" i="1"/>
  <c r="CX255" i="1"/>
  <c r="CG255" i="1"/>
  <c r="CH255" i="1" s="1" a="1"/>
  <c r="CH255" i="1" s="1"/>
  <c r="BX255" i="1"/>
  <c r="BP255" i="1"/>
  <c r="BG255" i="1"/>
  <c r="AY255" i="1"/>
  <c r="AP255" i="1"/>
  <c r="R255" i="1"/>
  <c r="J255" i="1"/>
  <c r="K255" i="1" s="1" a="1"/>
  <c r="K255" i="1" s="1"/>
  <c r="FV255" i="1"/>
  <c r="FN255" i="1"/>
  <c r="EW255" i="1"/>
  <c r="EN255" i="1"/>
  <c r="DW255" i="1"/>
  <c r="DN255" i="1"/>
  <c r="DF255" i="1"/>
  <c r="CO255" i="1"/>
  <c r="CF255" i="1"/>
  <c r="BO255" i="1"/>
  <c r="BF255" i="1"/>
  <c r="AX255" i="1"/>
  <c r="AG255" i="1"/>
  <c r="Y255" i="1"/>
  <c r="Z255" i="1" s="1" a="1"/>
  <c r="Z255" i="1" s="1"/>
  <c r="Q255" i="1"/>
  <c r="AU255" i="1" s="1"/>
  <c r="BY255" i="1" s="1"/>
  <c r="DC255" i="1" s="1"/>
  <c r="EG255" i="1" s="1"/>
  <c r="FK255" i="1" s="1"/>
  <c r="I255" i="1"/>
  <c r="FU255" i="1"/>
  <c r="FD255" i="1"/>
  <c r="FE255" i="1" s="1" a="1"/>
  <c r="FE255" i="1" s="1"/>
  <c r="EU255" i="1"/>
  <c r="EM255" i="1"/>
  <c r="ED255" i="1"/>
  <c r="DV255" i="1"/>
  <c r="DM255" i="1"/>
  <c r="CV255" i="1"/>
  <c r="CW255" i="1" s="1" a="1"/>
  <c r="CW255" i="1" s="1"/>
  <c r="CM255" i="1"/>
  <c r="CE255" i="1"/>
  <c r="BV255" i="1"/>
  <c r="BN255" i="1"/>
  <c r="BE255" i="1"/>
  <c r="AN255" i="1"/>
  <c r="AO255" i="1" s="1" a="1"/>
  <c r="AO255" i="1" s="1"/>
  <c r="AF255" i="1"/>
  <c r="BJ255" i="1" s="1"/>
  <c r="CN255" i="1" s="1"/>
  <c r="DR255" i="1" s="1"/>
  <c r="EV255" i="1" s="1"/>
  <c r="X255" i="1"/>
  <c r="P255" i="1"/>
  <c r="H255" i="1"/>
  <c r="B256" i="1"/>
  <c r="D256" i="1" s="1" a="1"/>
  <c r="D256" i="1" s="1"/>
  <c r="EI256" i="1" l="1" a="1"/>
  <c r="EI256" i="1" s="1"/>
  <c r="FM256" i="1" a="1"/>
  <c r="FM256" i="1" s="1"/>
  <c r="EX256" i="1" a="1"/>
  <c r="EX256" i="1" s="1"/>
  <c r="DE256" i="1" a="1"/>
  <c r="DE256" i="1" s="1"/>
  <c r="DT256" i="1" a="1"/>
  <c r="DT256" i="1" s="1"/>
  <c r="CA256" i="1" a="1"/>
  <c r="CA256" i="1" s="1"/>
  <c r="CP256" i="1" a="1"/>
  <c r="CP256" i="1" s="1"/>
  <c r="AW256" i="1" a="1"/>
  <c r="AW256" i="1" s="1"/>
  <c r="BL256" i="1" a="1"/>
  <c r="BL256" i="1" s="1"/>
  <c r="S256" i="1" a="1"/>
  <c r="S256" i="1" s="1"/>
  <c r="AH256" i="1" a="1"/>
  <c r="AH256" i="1" s="1"/>
  <c r="GA255" i="1"/>
  <c r="GB255" i="1"/>
  <c r="CR15" i="1"/>
  <c r="CJ15" i="1"/>
  <c r="CK15" i="1"/>
  <c r="FI256" i="1"/>
  <c r="FX256" i="1"/>
  <c r="ET256" i="1"/>
  <c r="DP256" i="1"/>
  <c r="DA256" i="1"/>
  <c r="AD256" i="1"/>
  <c r="EE256" i="1"/>
  <c r="BW256" i="1"/>
  <c r="BH256" i="1"/>
  <c r="AS256" i="1"/>
  <c r="CL256" i="1"/>
  <c r="O256" i="1"/>
  <c r="FR256" i="1"/>
  <c r="FA256" i="1"/>
  <c r="ER256" i="1"/>
  <c r="EJ256" i="1"/>
  <c r="DS256" i="1"/>
  <c r="DJ256" i="1"/>
  <c r="CS256" i="1"/>
  <c r="CJ256" i="1"/>
  <c r="CB256" i="1"/>
  <c r="BK256" i="1"/>
  <c r="BB256" i="1"/>
  <c r="AK256" i="1"/>
  <c r="AC256" i="1"/>
  <c r="U256" i="1"/>
  <c r="M256" i="1"/>
  <c r="E256" i="1"/>
  <c r="FY256" i="1"/>
  <c r="FQ256" i="1"/>
  <c r="FH256" i="1"/>
  <c r="EZ256" i="1"/>
  <c r="EQ256" i="1"/>
  <c r="DZ256" i="1"/>
  <c r="EA256" i="1" s="1" a="1"/>
  <c r="EA256" i="1" s="1"/>
  <c r="DQ256" i="1"/>
  <c r="DI256" i="1"/>
  <c r="CZ256" i="1"/>
  <c r="CR256" i="1"/>
  <c r="CI256" i="1"/>
  <c r="BR256" i="1"/>
  <c r="BS256" i="1" s="1" a="1"/>
  <c r="BS256" i="1" s="1"/>
  <c r="BI256" i="1"/>
  <c r="BA256" i="1"/>
  <c r="AR256" i="1"/>
  <c r="AJ256" i="1"/>
  <c r="AB256" i="1"/>
  <c r="T256" i="1"/>
  <c r="L256" i="1"/>
  <c r="FP256" i="1"/>
  <c r="FG256" i="1"/>
  <c r="EY256" i="1"/>
  <c r="EH256" i="1"/>
  <c r="DY256" i="1"/>
  <c r="DH256" i="1"/>
  <c r="CY256" i="1"/>
  <c r="CQ256" i="1"/>
  <c r="BZ256" i="1"/>
  <c r="BQ256" i="1"/>
  <c r="AZ256" i="1"/>
  <c r="AQ256" i="1"/>
  <c r="AI256" i="1"/>
  <c r="AA256" i="1"/>
  <c r="C256" i="1"/>
  <c r="FW256" i="1"/>
  <c r="FO256" i="1"/>
  <c r="FF256" i="1"/>
  <c r="EO256" i="1"/>
  <c r="EP256" i="1" s="1" a="1"/>
  <c r="EP256" i="1" s="1"/>
  <c r="EF256" i="1"/>
  <c r="DX256" i="1"/>
  <c r="DO256" i="1"/>
  <c r="DG256" i="1"/>
  <c r="CX256" i="1"/>
  <c r="CG256" i="1"/>
  <c r="CH256" i="1" s="1" a="1"/>
  <c r="CH256" i="1" s="1"/>
  <c r="BX256" i="1"/>
  <c r="BP256" i="1"/>
  <c r="BG256" i="1"/>
  <c r="AY256" i="1"/>
  <c r="AP256" i="1"/>
  <c r="R256" i="1"/>
  <c r="J256" i="1"/>
  <c r="K256" i="1" s="1" a="1"/>
  <c r="K256" i="1" s="1"/>
  <c r="FV256" i="1"/>
  <c r="FN256" i="1"/>
  <c r="EW256" i="1"/>
  <c r="EN256" i="1"/>
  <c r="DW256" i="1"/>
  <c r="DN256" i="1"/>
  <c r="DF256" i="1"/>
  <c r="CO256" i="1"/>
  <c r="CF256" i="1"/>
  <c r="BO256" i="1"/>
  <c r="BF256" i="1"/>
  <c r="AX256" i="1"/>
  <c r="AG256" i="1"/>
  <c r="Y256" i="1"/>
  <c r="Z256" i="1" s="1" a="1"/>
  <c r="Z256" i="1" s="1"/>
  <c r="Q256" i="1"/>
  <c r="AU256" i="1" s="1"/>
  <c r="BY256" i="1" s="1"/>
  <c r="DC256" i="1" s="1"/>
  <c r="EG256" i="1" s="1"/>
  <c r="FK256" i="1" s="1"/>
  <c r="I256" i="1"/>
  <c r="FU256" i="1"/>
  <c r="FD256" i="1"/>
  <c r="FE256" i="1" s="1" a="1"/>
  <c r="FE256" i="1" s="1"/>
  <c r="EU256" i="1"/>
  <c r="EM256" i="1"/>
  <c r="ED256" i="1"/>
  <c r="DV256" i="1"/>
  <c r="DM256" i="1"/>
  <c r="CV256" i="1"/>
  <c r="CW256" i="1" s="1" a="1"/>
  <c r="CW256" i="1" s="1"/>
  <c r="CM256" i="1"/>
  <c r="CE256" i="1"/>
  <c r="BV256" i="1"/>
  <c r="BN256" i="1"/>
  <c r="BE256" i="1"/>
  <c r="AN256" i="1"/>
  <c r="AO256" i="1" s="1" a="1"/>
  <c r="AO256" i="1" s="1"/>
  <c r="AF256" i="1"/>
  <c r="BJ256" i="1" s="1"/>
  <c r="CN256" i="1" s="1"/>
  <c r="DR256" i="1" s="1"/>
  <c r="EV256" i="1" s="1"/>
  <c r="X256" i="1"/>
  <c r="P256" i="1"/>
  <c r="H256" i="1"/>
  <c r="FL256" i="1"/>
  <c r="FC256" i="1"/>
  <c r="EL256" i="1"/>
  <c r="EC256" i="1"/>
  <c r="DU256" i="1"/>
  <c r="DD256" i="1"/>
  <c r="CU256" i="1"/>
  <c r="CD256" i="1"/>
  <c r="BU256" i="1"/>
  <c r="BM256" i="1"/>
  <c r="AV256" i="1"/>
  <c r="AM256" i="1"/>
  <c r="AE256" i="1"/>
  <c r="W256" i="1"/>
  <c r="G256" i="1"/>
  <c r="FS256" i="1"/>
  <c r="FT256" i="1" s="1" a="1"/>
  <c r="FT256" i="1" s="1"/>
  <c r="FJ256" i="1"/>
  <c r="FB256" i="1"/>
  <c r="ES256" i="1"/>
  <c r="EK256" i="1"/>
  <c r="EB256" i="1"/>
  <c r="DK256" i="1"/>
  <c r="DL256" i="1" s="1" a="1"/>
  <c r="DL256" i="1" s="1"/>
  <c r="DB256" i="1"/>
  <c r="CT256" i="1"/>
  <c r="CK256" i="1"/>
  <c r="CC256" i="1"/>
  <c r="BT256" i="1"/>
  <c r="BC256" i="1"/>
  <c r="BD256" i="1" s="1" a="1"/>
  <c r="BD256" i="1" s="1"/>
  <c r="AT256" i="1"/>
  <c r="AL256" i="1"/>
  <c r="V256" i="1"/>
  <c r="N256" i="1"/>
  <c r="F256" i="1"/>
  <c r="GC255" i="1"/>
  <c r="FZ255" i="1"/>
  <c r="GD255" i="1"/>
  <c r="B257" i="1"/>
  <c r="D257" i="1" s="1" a="1"/>
  <c r="D257" i="1" s="1"/>
  <c r="EI257" i="1" l="1" a="1"/>
  <c r="EI257" i="1" s="1"/>
  <c r="FM257" i="1" a="1"/>
  <c r="FM257" i="1" s="1"/>
  <c r="EX257" i="1" a="1"/>
  <c r="EX257" i="1" s="1"/>
  <c r="DE257" i="1" a="1"/>
  <c r="DE257" i="1" s="1"/>
  <c r="DT257" i="1" a="1"/>
  <c r="DT257" i="1" s="1"/>
  <c r="CA257" i="1" a="1"/>
  <c r="CA257" i="1" s="1"/>
  <c r="CP257" i="1" a="1"/>
  <c r="CP257" i="1" s="1"/>
  <c r="AW257" i="1" a="1"/>
  <c r="AW257" i="1" s="1"/>
  <c r="BL257" i="1" a="1"/>
  <c r="BL257" i="1" s="1"/>
  <c r="S257" i="1" a="1"/>
  <c r="S257" i="1" s="1"/>
  <c r="AH257" i="1" a="1"/>
  <c r="AH257" i="1" s="1"/>
  <c r="GA256" i="1"/>
  <c r="GB256" i="1"/>
  <c r="DA15" i="1"/>
  <c r="CV15" i="1"/>
  <c r="DD15" i="1"/>
  <c r="DC15" i="1"/>
  <c r="FX257" i="1"/>
  <c r="ET257" i="1"/>
  <c r="DP257" i="1"/>
  <c r="EE257" i="1"/>
  <c r="DA257" i="1"/>
  <c r="FI257" i="1"/>
  <c r="AD257" i="1"/>
  <c r="BW257" i="1"/>
  <c r="AS257" i="1"/>
  <c r="CL257" i="1"/>
  <c r="O257" i="1"/>
  <c r="BH257" i="1"/>
  <c r="FP257" i="1"/>
  <c r="FG257" i="1"/>
  <c r="EY257" i="1"/>
  <c r="EH257" i="1"/>
  <c r="DY257" i="1"/>
  <c r="DH257" i="1"/>
  <c r="CY257" i="1"/>
  <c r="CQ257" i="1"/>
  <c r="BZ257" i="1"/>
  <c r="BQ257" i="1"/>
  <c r="AZ257" i="1"/>
  <c r="AQ257" i="1"/>
  <c r="AI257" i="1"/>
  <c r="AA257" i="1"/>
  <c r="C257" i="1"/>
  <c r="FW257" i="1"/>
  <c r="FO257" i="1"/>
  <c r="FF257" i="1"/>
  <c r="EO257" i="1"/>
  <c r="EP257" i="1" s="1" a="1"/>
  <c r="EP257" i="1" s="1"/>
  <c r="EF257" i="1"/>
  <c r="DX257" i="1"/>
  <c r="DO257" i="1"/>
  <c r="DG257" i="1"/>
  <c r="CX257" i="1"/>
  <c r="CG257" i="1"/>
  <c r="CH257" i="1" s="1" a="1"/>
  <c r="CH257" i="1" s="1"/>
  <c r="BX257" i="1"/>
  <c r="BP257" i="1"/>
  <c r="BG257" i="1"/>
  <c r="AY257" i="1"/>
  <c r="AP257" i="1"/>
  <c r="R257" i="1"/>
  <c r="J257" i="1"/>
  <c r="K257" i="1" s="1" a="1"/>
  <c r="K257" i="1" s="1"/>
  <c r="FV257" i="1"/>
  <c r="FN257" i="1"/>
  <c r="EW257" i="1"/>
  <c r="EN257" i="1"/>
  <c r="DW257" i="1"/>
  <c r="DN257" i="1"/>
  <c r="DF257" i="1"/>
  <c r="CO257" i="1"/>
  <c r="CF257" i="1"/>
  <c r="BO257" i="1"/>
  <c r="BF257" i="1"/>
  <c r="AX257" i="1"/>
  <c r="AG257" i="1"/>
  <c r="Y257" i="1"/>
  <c r="Z257" i="1" s="1" a="1"/>
  <c r="Z257" i="1" s="1"/>
  <c r="Q257" i="1"/>
  <c r="AU257" i="1" s="1"/>
  <c r="BY257" i="1" s="1"/>
  <c r="DC257" i="1" s="1"/>
  <c r="EG257" i="1" s="1"/>
  <c r="FK257" i="1" s="1"/>
  <c r="I257" i="1"/>
  <c r="FU257" i="1"/>
  <c r="FD257" i="1"/>
  <c r="FE257" i="1" s="1" a="1"/>
  <c r="FE257" i="1" s="1"/>
  <c r="EU257" i="1"/>
  <c r="EM257" i="1"/>
  <c r="ED257" i="1"/>
  <c r="DV257" i="1"/>
  <c r="DM257" i="1"/>
  <c r="CV257" i="1"/>
  <c r="CW257" i="1" s="1" a="1"/>
  <c r="CW257" i="1" s="1"/>
  <c r="CM257" i="1"/>
  <c r="CE257" i="1"/>
  <c r="BV257" i="1"/>
  <c r="BN257" i="1"/>
  <c r="BE257" i="1"/>
  <c r="AN257" i="1"/>
  <c r="AO257" i="1" s="1" a="1"/>
  <c r="AO257" i="1" s="1"/>
  <c r="AF257" i="1"/>
  <c r="BJ257" i="1" s="1"/>
  <c r="CN257" i="1" s="1"/>
  <c r="DR257" i="1" s="1"/>
  <c r="EV257" i="1" s="1"/>
  <c r="X257" i="1"/>
  <c r="P257" i="1"/>
  <c r="H257" i="1"/>
  <c r="FL257" i="1"/>
  <c r="FC257" i="1"/>
  <c r="EL257" i="1"/>
  <c r="EC257" i="1"/>
  <c r="DU257" i="1"/>
  <c r="DD257" i="1"/>
  <c r="CU257" i="1"/>
  <c r="CD257" i="1"/>
  <c r="BU257" i="1"/>
  <c r="BM257" i="1"/>
  <c r="AV257" i="1"/>
  <c r="AM257" i="1"/>
  <c r="AE257" i="1"/>
  <c r="W257" i="1"/>
  <c r="G257" i="1"/>
  <c r="FS257" i="1"/>
  <c r="FT257" i="1" s="1" a="1"/>
  <c r="FT257" i="1" s="1"/>
  <c r="FJ257" i="1"/>
  <c r="FB257" i="1"/>
  <c r="ES257" i="1"/>
  <c r="EK257" i="1"/>
  <c r="EB257" i="1"/>
  <c r="DK257" i="1"/>
  <c r="DL257" i="1" s="1" a="1"/>
  <c r="DL257" i="1" s="1"/>
  <c r="DB257" i="1"/>
  <c r="CT257" i="1"/>
  <c r="CK257" i="1"/>
  <c r="CC257" i="1"/>
  <c r="BT257" i="1"/>
  <c r="BC257" i="1"/>
  <c r="BD257" i="1" s="1" a="1"/>
  <c r="BD257" i="1" s="1"/>
  <c r="AT257" i="1"/>
  <c r="AL257" i="1"/>
  <c r="V257" i="1"/>
  <c r="N257" i="1"/>
  <c r="F257" i="1"/>
  <c r="FR257" i="1"/>
  <c r="FA257" i="1"/>
  <c r="ER257" i="1"/>
  <c r="EJ257" i="1"/>
  <c r="DS257" i="1"/>
  <c r="DJ257" i="1"/>
  <c r="CS257" i="1"/>
  <c r="CJ257" i="1"/>
  <c r="CB257" i="1"/>
  <c r="BK257" i="1"/>
  <c r="BB257" i="1"/>
  <c r="AK257" i="1"/>
  <c r="AC257" i="1"/>
  <c r="U257" i="1"/>
  <c r="M257" i="1"/>
  <c r="E257" i="1"/>
  <c r="FY257" i="1"/>
  <c r="FQ257" i="1"/>
  <c r="FH257" i="1"/>
  <c r="EZ257" i="1"/>
  <c r="EQ257" i="1"/>
  <c r="DZ257" i="1"/>
  <c r="EA257" i="1" s="1" a="1"/>
  <c r="EA257" i="1" s="1"/>
  <c r="DQ257" i="1"/>
  <c r="DI257" i="1"/>
  <c r="CZ257" i="1"/>
  <c r="CR257" i="1"/>
  <c r="CI257" i="1"/>
  <c r="BR257" i="1"/>
  <c r="BS257" i="1" s="1" a="1"/>
  <c r="BS257" i="1" s="1"/>
  <c r="BI257" i="1"/>
  <c r="BA257" i="1"/>
  <c r="AR257" i="1"/>
  <c r="AJ257" i="1"/>
  <c r="AB257" i="1"/>
  <c r="T257" i="1"/>
  <c r="L257" i="1"/>
  <c r="GD256" i="1"/>
  <c r="GC256" i="1"/>
  <c r="FZ256" i="1"/>
  <c r="B258" i="1"/>
  <c r="D258" i="1" s="1" a="1"/>
  <c r="D258" i="1" s="1"/>
  <c r="EI258" i="1" l="1" a="1"/>
  <c r="EI258" i="1" s="1"/>
  <c r="FM258" i="1" a="1"/>
  <c r="FM258" i="1" s="1"/>
  <c r="EX258" i="1" a="1"/>
  <c r="EX258" i="1" s="1"/>
  <c r="DE258" i="1" a="1"/>
  <c r="DE258" i="1" s="1"/>
  <c r="DT258" i="1" a="1"/>
  <c r="DT258" i="1" s="1"/>
  <c r="CA258" i="1" a="1"/>
  <c r="CA258" i="1" s="1"/>
  <c r="CP258" i="1" a="1"/>
  <c r="CP258" i="1" s="1"/>
  <c r="AW258" i="1" a="1"/>
  <c r="AW258" i="1" s="1"/>
  <c r="BL258" i="1" a="1"/>
  <c r="BL258" i="1" s="1"/>
  <c r="S258" i="1" a="1"/>
  <c r="S258" i="1" s="1"/>
  <c r="AH258" i="1" a="1"/>
  <c r="AH258" i="1" s="1"/>
  <c r="GA257" i="1"/>
  <c r="GB257" i="1"/>
  <c r="CW15" i="1" a="1"/>
  <c r="CW15" i="1" s="1"/>
  <c r="CX15" i="1" s="1"/>
  <c r="FX258" i="1"/>
  <c r="ET258" i="1"/>
  <c r="FI258" i="1"/>
  <c r="DP258" i="1"/>
  <c r="EE258" i="1"/>
  <c r="BW258" i="1"/>
  <c r="AD258" i="1"/>
  <c r="AS258" i="1"/>
  <c r="CL258" i="1"/>
  <c r="O258" i="1"/>
  <c r="BH258" i="1"/>
  <c r="DA258" i="1"/>
  <c r="FV258" i="1"/>
  <c r="FN258" i="1"/>
  <c r="EW258" i="1"/>
  <c r="EN258" i="1"/>
  <c r="DW258" i="1"/>
  <c r="DN258" i="1"/>
  <c r="DF258" i="1"/>
  <c r="CO258" i="1"/>
  <c r="CF258" i="1"/>
  <c r="BO258" i="1"/>
  <c r="BF258" i="1"/>
  <c r="AX258" i="1"/>
  <c r="AG258" i="1"/>
  <c r="Y258" i="1"/>
  <c r="Z258" i="1" s="1" a="1"/>
  <c r="Z258" i="1" s="1"/>
  <c r="Q258" i="1"/>
  <c r="AU258" i="1" s="1"/>
  <c r="BY258" i="1" s="1"/>
  <c r="DC258" i="1" s="1"/>
  <c r="EG258" i="1" s="1"/>
  <c r="FK258" i="1" s="1"/>
  <c r="I258" i="1"/>
  <c r="FU258" i="1"/>
  <c r="FD258" i="1"/>
  <c r="FE258" i="1" s="1" a="1"/>
  <c r="FE258" i="1" s="1"/>
  <c r="EU258" i="1"/>
  <c r="EM258" i="1"/>
  <c r="ED258" i="1"/>
  <c r="DV258" i="1"/>
  <c r="DM258" i="1"/>
  <c r="CV258" i="1"/>
  <c r="CW258" i="1" s="1" a="1"/>
  <c r="CW258" i="1" s="1"/>
  <c r="CM258" i="1"/>
  <c r="CE258" i="1"/>
  <c r="BV258" i="1"/>
  <c r="BN258" i="1"/>
  <c r="BE258" i="1"/>
  <c r="AN258" i="1"/>
  <c r="AO258" i="1" s="1" a="1"/>
  <c r="AO258" i="1" s="1"/>
  <c r="AF258" i="1"/>
  <c r="BJ258" i="1" s="1"/>
  <c r="CN258" i="1" s="1"/>
  <c r="DR258" i="1" s="1"/>
  <c r="EV258" i="1" s="1"/>
  <c r="X258" i="1"/>
  <c r="P258" i="1"/>
  <c r="H258" i="1"/>
  <c r="FL258" i="1"/>
  <c r="FC258" i="1"/>
  <c r="EL258" i="1"/>
  <c r="EC258" i="1"/>
  <c r="DU258" i="1"/>
  <c r="DD258" i="1"/>
  <c r="CU258" i="1"/>
  <c r="CD258" i="1"/>
  <c r="BU258" i="1"/>
  <c r="BM258" i="1"/>
  <c r="AV258" i="1"/>
  <c r="AM258" i="1"/>
  <c r="AE258" i="1"/>
  <c r="W258" i="1"/>
  <c r="G258" i="1"/>
  <c r="FS258" i="1"/>
  <c r="FT258" i="1" s="1" a="1"/>
  <c r="FT258" i="1" s="1"/>
  <c r="FJ258" i="1"/>
  <c r="FB258" i="1"/>
  <c r="ES258" i="1"/>
  <c r="EK258" i="1"/>
  <c r="EB258" i="1"/>
  <c r="DK258" i="1"/>
  <c r="DL258" i="1" s="1" a="1"/>
  <c r="DL258" i="1" s="1"/>
  <c r="DB258" i="1"/>
  <c r="CT258" i="1"/>
  <c r="CK258" i="1"/>
  <c r="CC258" i="1"/>
  <c r="BT258" i="1"/>
  <c r="BC258" i="1"/>
  <c r="BD258" i="1" s="1" a="1"/>
  <c r="BD258" i="1" s="1"/>
  <c r="AT258" i="1"/>
  <c r="AL258" i="1"/>
  <c r="V258" i="1"/>
  <c r="N258" i="1"/>
  <c r="F258" i="1"/>
  <c r="FR258" i="1"/>
  <c r="FA258" i="1"/>
  <c r="ER258" i="1"/>
  <c r="EJ258" i="1"/>
  <c r="DS258" i="1"/>
  <c r="DJ258" i="1"/>
  <c r="CS258" i="1"/>
  <c r="CJ258" i="1"/>
  <c r="CB258" i="1"/>
  <c r="BK258" i="1"/>
  <c r="BB258" i="1"/>
  <c r="AK258" i="1"/>
  <c r="AC258" i="1"/>
  <c r="U258" i="1"/>
  <c r="M258" i="1"/>
  <c r="E258" i="1"/>
  <c r="FY258" i="1"/>
  <c r="FQ258" i="1"/>
  <c r="FH258" i="1"/>
  <c r="EZ258" i="1"/>
  <c r="EQ258" i="1"/>
  <c r="DZ258" i="1"/>
  <c r="EA258" i="1" s="1" a="1"/>
  <c r="EA258" i="1" s="1"/>
  <c r="DQ258" i="1"/>
  <c r="DI258" i="1"/>
  <c r="CZ258" i="1"/>
  <c r="CR258" i="1"/>
  <c r="CI258" i="1"/>
  <c r="BR258" i="1"/>
  <c r="BS258" i="1" s="1" a="1"/>
  <c r="BS258" i="1" s="1"/>
  <c r="BI258" i="1"/>
  <c r="BA258" i="1"/>
  <c r="AR258" i="1"/>
  <c r="AJ258" i="1"/>
  <c r="AB258" i="1"/>
  <c r="T258" i="1"/>
  <c r="L258" i="1"/>
  <c r="FP258" i="1"/>
  <c r="FG258" i="1"/>
  <c r="EY258" i="1"/>
  <c r="EH258" i="1"/>
  <c r="DY258" i="1"/>
  <c r="DH258" i="1"/>
  <c r="CY258" i="1"/>
  <c r="CQ258" i="1"/>
  <c r="BZ258" i="1"/>
  <c r="BQ258" i="1"/>
  <c r="AZ258" i="1"/>
  <c r="AQ258" i="1"/>
  <c r="AI258" i="1"/>
  <c r="AA258" i="1"/>
  <c r="C258" i="1"/>
  <c r="FW258" i="1"/>
  <c r="FO258" i="1"/>
  <c r="FF258" i="1"/>
  <c r="EO258" i="1"/>
  <c r="EP258" i="1" s="1" a="1"/>
  <c r="EP258" i="1" s="1"/>
  <c r="EF258" i="1"/>
  <c r="DX258" i="1"/>
  <c r="DO258" i="1"/>
  <c r="DG258" i="1"/>
  <c r="CX258" i="1"/>
  <c r="CG258" i="1"/>
  <c r="CH258" i="1" s="1" a="1"/>
  <c r="CH258" i="1" s="1"/>
  <c r="BX258" i="1"/>
  <c r="BP258" i="1"/>
  <c r="BG258" i="1"/>
  <c r="AY258" i="1"/>
  <c r="AP258" i="1"/>
  <c r="R258" i="1"/>
  <c r="J258" i="1"/>
  <c r="K258" i="1" s="1" a="1"/>
  <c r="K258" i="1" s="1"/>
  <c r="FZ257" i="1"/>
  <c r="GD257" i="1"/>
  <c r="GC257" i="1"/>
  <c r="B259" i="1"/>
  <c r="D259" i="1" s="1" a="1"/>
  <c r="D259" i="1" s="1"/>
  <c r="EI259" i="1" l="1" a="1"/>
  <c r="EI259" i="1" s="1"/>
  <c r="FM259" i="1" a="1"/>
  <c r="FM259" i="1" s="1"/>
  <c r="EX259" i="1" a="1"/>
  <c r="EX259" i="1" s="1"/>
  <c r="DE259" i="1" a="1"/>
  <c r="DE259" i="1" s="1"/>
  <c r="DT259" i="1" a="1"/>
  <c r="DT259" i="1" s="1"/>
  <c r="CA259" i="1" a="1"/>
  <c r="CA259" i="1" s="1"/>
  <c r="CP259" i="1" a="1"/>
  <c r="CP259" i="1" s="1"/>
  <c r="AW259" i="1" a="1"/>
  <c r="AW259" i="1" s="1"/>
  <c r="BL259" i="1" a="1"/>
  <c r="BL259" i="1" s="1"/>
  <c r="S259" i="1" a="1"/>
  <c r="S259" i="1" s="1"/>
  <c r="AH259" i="1" a="1"/>
  <c r="AH259" i="1" s="1"/>
  <c r="GA258" i="1"/>
  <c r="GB258" i="1"/>
  <c r="DF15" i="1"/>
  <c r="DG15" i="1" s="1"/>
  <c r="CZ15" i="1"/>
  <c r="CY15" i="1"/>
  <c r="FX259" i="1"/>
  <c r="ET259" i="1"/>
  <c r="FI259" i="1"/>
  <c r="EE259" i="1"/>
  <c r="DA259" i="1"/>
  <c r="DP259" i="1"/>
  <c r="BW259" i="1"/>
  <c r="AS259" i="1"/>
  <c r="CL259" i="1"/>
  <c r="O259" i="1"/>
  <c r="BH259" i="1"/>
  <c r="AD259" i="1"/>
  <c r="FZ258" i="1"/>
  <c r="GD258" i="1"/>
  <c r="GC258" i="1"/>
  <c r="FL259" i="1"/>
  <c r="FC259" i="1"/>
  <c r="EL259" i="1"/>
  <c r="EC259" i="1"/>
  <c r="DU259" i="1"/>
  <c r="DD259" i="1"/>
  <c r="CU259" i="1"/>
  <c r="CD259" i="1"/>
  <c r="BU259" i="1"/>
  <c r="BM259" i="1"/>
  <c r="AV259" i="1"/>
  <c r="AM259" i="1"/>
  <c r="AE259" i="1"/>
  <c r="W259" i="1"/>
  <c r="G259" i="1"/>
  <c r="FS259" i="1"/>
  <c r="FT259" i="1" s="1" a="1"/>
  <c r="FT259" i="1" s="1"/>
  <c r="FJ259" i="1"/>
  <c r="FB259" i="1"/>
  <c r="ES259" i="1"/>
  <c r="EK259" i="1"/>
  <c r="EB259" i="1"/>
  <c r="DK259" i="1"/>
  <c r="DL259" i="1" s="1" a="1"/>
  <c r="DL259" i="1" s="1"/>
  <c r="DB259" i="1"/>
  <c r="CT259" i="1"/>
  <c r="CK259" i="1"/>
  <c r="CC259" i="1"/>
  <c r="BT259" i="1"/>
  <c r="BC259" i="1"/>
  <c r="BD259" i="1" s="1" a="1"/>
  <c r="BD259" i="1" s="1"/>
  <c r="AT259" i="1"/>
  <c r="AL259" i="1"/>
  <c r="V259" i="1"/>
  <c r="N259" i="1"/>
  <c r="F259" i="1"/>
  <c r="FR259" i="1"/>
  <c r="FA259" i="1"/>
  <c r="ER259" i="1"/>
  <c r="EJ259" i="1"/>
  <c r="DS259" i="1"/>
  <c r="DJ259" i="1"/>
  <c r="CS259" i="1"/>
  <c r="CJ259" i="1"/>
  <c r="CB259" i="1"/>
  <c r="BK259" i="1"/>
  <c r="BB259" i="1"/>
  <c r="AK259" i="1"/>
  <c r="AC259" i="1"/>
  <c r="U259" i="1"/>
  <c r="M259" i="1"/>
  <c r="E259" i="1"/>
  <c r="FY259" i="1"/>
  <c r="FQ259" i="1"/>
  <c r="FH259" i="1"/>
  <c r="EZ259" i="1"/>
  <c r="EQ259" i="1"/>
  <c r="DZ259" i="1"/>
  <c r="EA259" i="1" s="1" a="1"/>
  <c r="EA259" i="1" s="1"/>
  <c r="DQ259" i="1"/>
  <c r="DI259" i="1"/>
  <c r="CZ259" i="1"/>
  <c r="CR259" i="1"/>
  <c r="CI259" i="1"/>
  <c r="BR259" i="1"/>
  <c r="BS259" i="1" s="1" a="1"/>
  <c r="BS259" i="1" s="1"/>
  <c r="BI259" i="1"/>
  <c r="BA259" i="1"/>
  <c r="AR259" i="1"/>
  <c r="AJ259" i="1"/>
  <c r="AB259" i="1"/>
  <c r="T259" i="1"/>
  <c r="L259" i="1"/>
  <c r="FP259" i="1"/>
  <c r="FG259" i="1"/>
  <c r="EY259" i="1"/>
  <c r="EH259" i="1"/>
  <c r="DY259" i="1"/>
  <c r="DH259" i="1"/>
  <c r="CY259" i="1"/>
  <c r="CQ259" i="1"/>
  <c r="BZ259" i="1"/>
  <c r="BQ259" i="1"/>
  <c r="AZ259" i="1"/>
  <c r="AQ259" i="1"/>
  <c r="AI259" i="1"/>
  <c r="AA259" i="1"/>
  <c r="C259" i="1"/>
  <c r="FW259" i="1"/>
  <c r="FO259" i="1"/>
  <c r="FF259" i="1"/>
  <c r="EO259" i="1"/>
  <c r="EP259" i="1" s="1" a="1"/>
  <c r="EP259" i="1" s="1"/>
  <c r="EF259" i="1"/>
  <c r="DX259" i="1"/>
  <c r="DO259" i="1"/>
  <c r="DG259" i="1"/>
  <c r="CX259" i="1"/>
  <c r="CG259" i="1"/>
  <c r="CH259" i="1" s="1" a="1"/>
  <c r="CH259" i="1" s="1"/>
  <c r="BX259" i="1"/>
  <c r="BP259" i="1"/>
  <c r="BG259" i="1"/>
  <c r="AY259" i="1"/>
  <c r="AP259" i="1"/>
  <c r="R259" i="1"/>
  <c r="J259" i="1"/>
  <c r="K259" i="1" s="1" a="1"/>
  <c r="K259" i="1" s="1"/>
  <c r="FV259" i="1"/>
  <c r="FN259" i="1"/>
  <c r="EW259" i="1"/>
  <c r="EN259" i="1"/>
  <c r="DW259" i="1"/>
  <c r="DN259" i="1"/>
  <c r="DF259" i="1"/>
  <c r="CO259" i="1"/>
  <c r="CF259" i="1"/>
  <c r="BO259" i="1"/>
  <c r="BF259" i="1"/>
  <c r="AX259" i="1"/>
  <c r="AG259" i="1"/>
  <c r="Y259" i="1"/>
  <c r="Z259" i="1" s="1" a="1"/>
  <c r="Z259" i="1" s="1"/>
  <c r="Q259" i="1"/>
  <c r="AU259" i="1" s="1"/>
  <c r="BY259" i="1" s="1"/>
  <c r="DC259" i="1" s="1"/>
  <c r="EG259" i="1" s="1"/>
  <c r="FK259" i="1" s="1"/>
  <c r="I259" i="1"/>
  <c r="FU259" i="1"/>
  <c r="FD259" i="1"/>
  <c r="FE259" i="1" s="1" a="1"/>
  <c r="FE259" i="1" s="1"/>
  <c r="EU259" i="1"/>
  <c r="EM259" i="1"/>
  <c r="ED259" i="1"/>
  <c r="DV259" i="1"/>
  <c r="DM259" i="1"/>
  <c r="CV259" i="1"/>
  <c r="CW259" i="1" s="1" a="1"/>
  <c r="CW259" i="1" s="1"/>
  <c r="CM259" i="1"/>
  <c r="CE259" i="1"/>
  <c r="BV259" i="1"/>
  <c r="BN259" i="1"/>
  <c r="BE259" i="1"/>
  <c r="AN259" i="1"/>
  <c r="AO259" i="1" s="1" a="1"/>
  <c r="AO259" i="1" s="1"/>
  <c r="AF259" i="1"/>
  <c r="BJ259" i="1" s="1"/>
  <c r="CN259" i="1" s="1"/>
  <c r="DR259" i="1" s="1"/>
  <c r="EV259" i="1" s="1"/>
  <c r="X259" i="1"/>
  <c r="P259" i="1"/>
  <c r="H259" i="1"/>
  <c r="B260" i="1"/>
  <c r="D260" i="1" s="1" a="1"/>
  <c r="D260" i="1" s="1"/>
  <c r="EI260" i="1" l="1" a="1"/>
  <c r="EI260" i="1" s="1"/>
  <c r="FM260" i="1" a="1"/>
  <c r="FM260" i="1" s="1"/>
  <c r="EX260" i="1" a="1"/>
  <c r="EX260" i="1" s="1"/>
  <c r="DE260" i="1" a="1"/>
  <c r="DE260" i="1" s="1"/>
  <c r="DT260" i="1" a="1"/>
  <c r="DT260" i="1" s="1"/>
  <c r="CA260" i="1" a="1"/>
  <c r="CA260" i="1" s="1"/>
  <c r="CP260" i="1" a="1"/>
  <c r="CP260" i="1" s="1"/>
  <c r="AW260" i="1" a="1"/>
  <c r="AW260" i="1" s="1"/>
  <c r="BL260" i="1" a="1"/>
  <c r="BL260" i="1" s="1"/>
  <c r="S260" i="1" a="1"/>
  <c r="S260" i="1" s="1"/>
  <c r="AH260" i="1" a="1"/>
  <c r="AH260" i="1" s="1"/>
  <c r="GA259" i="1"/>
  <c r="GB259" i="1"/>
  <c r="DK15" i="1"/>
  <c r="DP15" i="1"/>
  <c r="DS15" i="1"/>
  <c r="DR15" i="1"/>
  <c r="ET260" i="1"/>
  <c r="FI260" i="1"/>
  <c r="FX260" i="1"/>
  <c r="EE260" i="1"/>
  <c r="DA260" i="1"/>
  <c r="DP260" i="1"/>
  <c r="AS260" i="1"/>
  <c r="CL260" i="1"/>
  <c r="O260" i="1"/>
  <c r="BH260" i="1"/>
  <c r="AD260" i="1"/>
  <c r="BW260" i="1"/>
  <c r="GD259" i="1"/>
  <c r="GC259" i="1"/>
  <c r="FZ259" i="1"/>
  <c r="FR260" i="1"/>
  <c r="FA260" i="1"/>
  <c r="ER260" i="1"/>
  <c r="EJ260" i="1"/>
  <c r="DS260" i="1"/>
  <c r="DJ260" i="1"/>
  <c r="CS260" i="1"/>
  <c r="CJ260" i="1"/>
  <c r="CB260" i="1"/>
  <c r="BK260" i="1"/>
  <c r="BB260" i="1"/>
  <c r="AK260" i="1"/>
  <c r="AC260" i="1"/>
  <c r="U260" i="1"/>
  <c r="M260" i="1"/>
  <c r="E260" i="1"/>
  <c r="FY260" i="1"/>
  <c r="FQ260" i="1"/>
  <c r="FH260" i="1"/>
  <c r="EZ260" i="1"/>
  <c r="EQ260" i="1"/>
  <c r="DZ260" i="1"/>
  <c r="EA260" i="1" s="1" a="1"/>
  <c r="EA260" i="1" s="1"/>
  <c r="DQ260" i="1"/>
  <c r="DI260" i="1"/>
  <c r="CZ260" i="1"/>
  <c r="CR260" i="1"/>
  <c r="CI260" i="1"/>
  <c r="BR260" i="1"/>
  <c r="BS260" i="1" s="1" a="1"/>
  <c r="BS260" i="1" s="1"/>
  <c r="BI260" i="1"/>
  <c r="BA260" i="1"/>
  <c r="AR260" i="1"/>
  <c r="AJ260" i="1"/>
  <c r="AB260" i="1"/>
  <c r="T260" i="1"/>
  <c r="L260" i="1"/>
  <c r="FP260" i="1"/>
  <c r="FG260" i="1"/>
  <c r="EY260" i="1"/>
  <c r="EH260" i="1"/>
  <c r="DY260" i="1"/>
  <c r="DH260" i="1"/>
  <c r="CY260" i="1"/>
  <c r="CQ260" i="1"/>
  <c r="BZ260" i="1"/>
  <c r="BQ260" i="1"/>
  <c r="AZ260" i="1"/>
  <c r="AQ260" i="1"/>
  <c r="AI260" i="1"/>
  <c r="AA260" i="1"/>
  <c r="C260" i="1"/>
  <c r="FW260" i="1"/>
  <c r="FO260" i="1"/>
  <c r="FF260" i="1"/>
  <c r="EO260" i="1"/>
  <c r="EP260" i="1" s="1" a="1"/>
  <c r="EP260" i="1" s="1"/>
  <c r="EF260" i="1"/>
  <c r="DX260" i="1"/>
  <c r="DO260" i="1"/>
  <c r="DG260" i="1"/>
  <c r="CX260" i="1"/>
  <c r="CG260" i="1"/>
  <c r="CH260" i="1" s="1" a="1"/>
  <c r="CH260" i="1" s="1"/>
  <c r="BX260" i="1"/>
  <c r="BP260" i="1"/>
  <c r="BG260" i="1"/>
  <c r="AY260" i="1"/>
  <c r="AP260" i="1"/>
  <c r="R260" i="1"/>
  <c r="J260" i="1"/>
  <c r="K260" i="1" s="1" a="1"/>
  <c r="K260" i="1" s="1"/>
  <c r="FV260" i="1"/>
  <c r="FN260" i="1"/>
  <c r="EW260" i="1"/>
  <c r="EN260" i="1"/>
  <c r="DW260" i="1"/>
  <c r="DN260" i="1"/>
  <c r="DF260" i="1"/>
  <c r="CO260" i="1"/>
  <c r="CF260" i="1"/>
  <c r="BO260" i="1"/>
  <c r="BF260" i="1"/>
  <c r="AX260" i="1"/>
  <c r="AG260" i="1"/>
  <c r="Y260" i="1"/>
  <c r="Z260" i="1" s="1" a="1"/>
  <c r="Z260" i="1" s="1"/>
  <c r="Q260" i="1"/>
  <c r="AU260" i="1" s="1"/>
  <c r="BY260" i="1" s="1"/>
  <c r="DC260" i="1" s="1"/>
  <c r="EG260" i="1" s="1"/>
  <c r="FK260" i="1" s="1"/>
  <c r="I260" i="1"/>
  <c r="FU260" i="1"/>
  <c r="FD260" i="1"/>
  <c r="FE260" i="1" s="1" a="1"/>
  <c r="FE260" i="1" s="1"/>
  <c r="EU260" i="1"/>
  <c r="EM260" i="1"/>
  <c r="ED260" i="1"/>
  <c r="DV260" i="1"/>
  <c r="DM260" i="1"/>
  <c r="CV260" i="1"/>
  <c r="CW260" i="1" s="1" a="1"/>
  <c r="CW260" i="1" s="1"/>
  <c r="CM260" i="1"/>
  <c r="CE260" i="1"/>
  <c r="BV260" i="1"/>
  <c r="BN260" i="1"/>
  <c r="BE260" i="1"/>
  <c r="AN260" i="1"/>
  <c r="AO260" i="1" s="1" a="1"/>
  <c r="AO260" i="1" s="1"/>
  <c r="AF260" i="1"/>
  <c r="BJ260" i="1" s="1"/>
  <c r="CN260" i="1" s="1"/>
  <c r="DR260" i="1" s="1"/>
  <c r="EV260" i="1" s="1"/>
  <c r="X260" i="1"/>
  <c r="P260" i="1"/>
  <c r="H260" i="1"/>
  <c r="FL260" i="1"/>
  <c r="FC260" i="1"/>
  <c r="EL260" i="1"/>
  <c r="EC260" i="1"/>
  <c r="DU260" i="1"/>
  <c r="DD260" i="1"/>
  <c r="CU260" i="1"/>
  <c r="CD260" i="1"/>
  <c r="BU260" i="1"/>
  <c r="BM260" i="1"/>
  <c r="AV260" i="1"/>
  <c r="AM260" i="1"/>
  <c r="AE260" i="1"/>
  <c r="W260" i="1"/>
  <c r="G260" i="1"/>
  <c r="FS260" i="1"/>
  <c r="FT260" i="1" s="1" a="1"/>
  <c r="FT260" i="1" s="1"/>
  <c r="FJ260" i="1"/>
  <c r="FB260" i="1"/>
  <c r="ES260" i="1"/>
  <c r="EK260" i="1"/>
  <c r="EB260" i="1"/>
  <c r="DK260" i="1"/>
  <c r="DL260" i="1" s="1" a="1"/>
  <c r="DL260" i="1" s="1"/>
  <c r="DB260" i="1"/>
  <c r="CT260" i="1"/>
  <c r="CK260" i="1"/>
  <c r="CC260" i="1"/>
  <c r="BT260" i="1"/>
  <c r="BC260" i="1"/>
  <c r="BD260" i="1" s="1" a="1"/>
  <c r="BD260" i="1" s="1"/>
  <c r="AT260" i="1"/>
  <c r="AL260" i="1"/>
  <c r="V260" i="1"/>
  <c r="N260" i="1"/>
  <c r="F260" i="1"/>
  <c r="B261" i="1"/>
  <c r="D261" i="1" s="1" a="1"/>
  <c r="D261" i="1" s="1"/>
  <c r="EI261" i="1" l="1" a="1"/>
  <c r="EI261" i="1" s="1"/>
  <c r="FM261" i="1" a="1"/>
  <c r="FM261" i="1" s="1"/>
  <c r="EX261" i="1" a="1"/>
  <c r="EX261" i="1" s="1"/>
  <c r="DE261" i="1" a="1"/>
  <c r="DE261" i="1" s="1"/>
  <c r="DT261" i="1" a="1"/>
  <c r="DT261" i="1" s="1"/>
  <c r="CA261" i="1" a="1"/>
  <c r="CA261" i="1" s="1"/>
  <c r="CP261" i="1" a="1"/>
  <c r="CP261" i="1" s="1"/>
  <c r="AW261" i="1" a="1"/>
  <c r="AW261" i="1" s="1"/>
  <c r="BL261" i="1" a="1"/>
  <c r="BL261" i="1" s="1"/>
  <c r="S261" i="1" a="1"/>
  <c r="S261" i="1" s="1"/>
  <c r="AH261" i="1" a="1"/>
  <c r="AH261" i="1" s="1"/>
  <c r="GA260" i="1"/>
  <c r="GB260" i="1"/>
  <c r="DL15" i="1" a="1"/>
  <c r="DL15" i="1" s="1"/>
  <c r="DM15" i="1" s="1"/>
  <c r="ET261" i="1"/>
  <c r="FI261" i="1"/>
  <c r="FX261" i="1"/>
  <c r="EE261" i="1"/>
  <c r="DA261" i="1"/>
  <c r="DP261" i="1"/>
  <c r="CL261" i="1"/>
  <c r="O261" i="1"/>
  <c r="BH261" i="1"/>
  <c r="AD261" i="1"/>
  <c r="BW261" i="1"/>
  <c r="AS261" i="1"/>
  <c r="FP261" i="1"/>
  <c r="FG261" i="1"/>
  <c r="EY261" i="1"/>
  <c r="EH261" i="1"/>
  <c r="DY261" i="1"/>
  <c r="DH261" i="1"/>
  <c r="CY261" i="1"/>
  <c r="CQ261" i="1"/>
  <c r="BZ261" i="1"/>
  <c r="BQ261" i="1"/>
  <c r="AZ261" i="1"/>
  <c r="AQ261" i="1"/>
  <c r="AI261" i="1"/>
  <c r="AA261" i="1"/>
  <c r="C261" i="1"/>
  <c r="FW261" i="1"/>
  <c r="FO261" i="1"/>
  <c r="FF261" i="1"/>
  <c r="EO261" i="1"/>
  <c r="EP261" i="1" s="1" a="1"/>
  <c r="EP261" i="1" s="1"/>
  <c r="EF261" i="1"/>
  <c r="DX261" i="1"/>
  <c r="DO261" i="1"/>
  <c r="DG261" i="1"/>
  <c r="CX261" i="1"/>
  <c r="CG261" i="1"/>
  <c r="CH261" i="1" s="1" a="1"/>
  <c r="CH261" i="1" s="1"/>
  <c r="BX261" i="1"/>
  <c r="BP261" i="1"/>
  <c r="BG261" i="1"/>
  <c r="AY261" i="1"/>
  <c r="AP261" i="1"/>
  <c r="R261" i="1"/>
  <c r="J261" i="1"/>
  <c r="K261" i="1" s="1" a="1"/>
  <c r="K261" i="1" s="1"/>
  <c r="FV261" i="1"/>
  <c r="FN261" i="1"/>
  <c r="EW261" i="1"/>
  <c r="EN261" i="1"/>
  <c r="DW261" i="1"/>
  <c r="DN261" i="1"/>
  <c r="DF261" i="1"/>
  <c r="CO261" i="1"/>
  <c r="CF261" i="1"/>
  <c r="BO261" i="1"/>
  <c r="BF261" i="1"/>
  <c r="AX261" i="1"/>
  <c r="AG261" i="1"/>
  <c r="Y261" i="1"/>
  <c r="Z261" i="1" s="1" a="1"/>
  <c r="Z261" i="1" s="1"/>
  <c r="Q261" i="1"/>
  <c r="AU261" i="1" s="1"/>
  <c r="BY261" i="1" s="1"/>
  <c r="DC261" i="1" s="1"/>
  <c r="EG261" i="1" s="1"/>
  <c r="FK261" i="1" s="1"/>
  <c r="I261" i="1"/>
  <c r="FU261" i="1"/>
  <c r="FD261" i="1"/>
  <c r="FE261" i="1" s="1" a="1"/>
  <c r="FE261" i="1" s="1"/>
  <c r="EU261" i="1"/>
  <c r="EM261" i="1"/>
  <c r="ED261" i="1"/>
  <c r="DV261" i="1"/>
  <c r="DM261" i="1"/>
  <c r="CV261" i="1"/>
  <c r="CW261" i="1" s="1" a="1"/>
  <c r="CW261" i="1" s="1"/>
  <c r="CM261" i="1"/>
  <c r="CE261" i="1"/>
  <c r="BV261" i="1"/>
  <c r="BN261" i="1"/>
  <c r="BE261" i="1"/>
  <c r="AN261" i="1"/>
  <c r="AO261" i="1" s="1" a="1"/>
  <c r="AO261" i="1" s="1"/>
  <c r="AF261" i="1"/>
  <c r="BJ261" i="1" s="1"/>
  <c r="CN261" i="1" s="1"/>
  <c r="DR261" i="1" s="1"/>
  <c r="EV261" i="1" s="1"/>
  <c r="X261" i="1"/>
  <c r="P261" i="1"/>
  <c r="H261" i="1"/>
  <c r="FL261" i="1"/>
  <c r="FC261" i="1"/>
  <c r="EL261" i="1"/>
  <c r="EC261" i="1"/>
  <c r="DU261" i="1"/>
  <c r="DD261" i="1"/>
  <c r="CU261" i="1"/>
  <c r="CD261" i="1"/>
  <c r="BU261" i="1"/>
  <c r="BM261" i="1"/>
  <c r="AV261" i="1"/>
  <c r="AM261" i="1"/>
  <c r="AE261" i="1"/>
  <c r="W261" i="1"/>
  <c r="G261" i="1"/>
  <c r="FS261" i="1"/>
  <c r="FT261" i="1" s="1" a="1"/>
  <c r="FT261" i="1" s="1"/>
  <c r="FJ261" i="1"/>
  <c r="FB261" i="1"/>
  <c r="ES261" i="1"/>
  <c r="EK261" i="1"/>
  <c r="EB261" i="1"/>
  <c r="DK261" i="1"/>
  <c r="DL261" i="1" s="1" a="1"/>
  <c r="DL261" i="1" s="1"/>
  <c r="DB261" i="1"/>
  <c r="CT261" i="1"/>
  <c r="CK261" i="1"/>
  <c r="CC261" i="1"/>
  <c r="BT261" i="1"/>
  <c r="BC261" i="1"/>
  <c r="BD261" i="1" s="1" a="1"/>
  <c r="BD261" i="1" s="1"/>
  <c r="AT261" i="1"/>
  <c r="AL261" i="1"/>
  <c r="V261" i="1"/>
  <c r="N261" i="1"/>
  <c r="F261" i="1"/>
  <c r="FR261" i="1"/>
  <c r="FA261" i="1"/>
  <c r="ER261" i="1"/>
  <c r="EJ261" i="1"/>
  <c r="DS261" i="1"/>
  <c r="DJ261" i="1"/>
  <c r="CS261" i="1"/>
  <c r="CJ261" i="1"/>
  <c r="CB261" i="1"/>
  <c r="BK261" i="1"/>
  <c r="BB261" i="1"/>
  <c r="AK261" i="1"/>
  <c r="AC261" i="1"/>
  <c r="U261" i="1"/>
  <c r="M261" i="1"/>
  <c r="E261" i="1"/>
  <c r="FY261" i="1"/>
  <c r="FQ261" i="1"/>
  <c r="FH261" i="1"/>
  <c r="EZ261" i="1"/>
  <c r="EQ261" i="1"/>
  <c r="DZ261" i="1"/>
  <c r="EA261" i="1" s="1" a="1"/>
  <c r="EA261" i="1" s="1"/>
  <c r="DQ261" i="1"/>
  <c r="DI261" i="1"/>
  <c r="CZ261" i="1"/>
  <c r="CR261" i="1"/>
  <c r="CI261" i="1"/>
  <c r="BR261" i="1"/>
  <c r="BS261" i="1" s="1" a="1"/>
  <c r="BS261" i="1" s="1"/>
  <c r="BI261" i="1"/>
  <c r="BA261" i="1"/>
  <c r="AR261" i="1"/>
  <c r="AJ261" i="1"/>
  <c r="AB261" i="1"/>
  <c r="T261" i="1"/>
  <c r="L261" i="1"/>
  <c r="GD260" i="1"/>
  <c r="GC260" i="1"/>
  <c r="FZ260" i="1"/>
  <c r="B262" i="1"/>
  <c r="D262" i="1" s="1" a="1"/>
  <c r="D262" i="1" s="1"/>
  <c r="EI262" i="1" l="1" a="1"/>
  <c r="EI262" i="1" s="1"/>
  <c r="FM262" i="1" a="1"/>
  <c r="FM262" i="1" s="1"/>
  <c r="EX262" i="1" a="1"/>
  <c r="EX262" i="1" s="1"/>
  <c r="DE262" i="1" a="1"/>
  <c r="DE262" i="1" s="1"/>
  <c r="DT262" i="1" a="1"/>
  <c r="DT262" i="1" s="1"/>
  <c r="CA262" i="1" a="1"/>
  <c r="CA262" i="1" s="1"/>
  <c r="CP262" i="1" a="1"/>
  <c r="CP262" i="1" s="1"/>
  <c r="AW262" i="1" a="1"/>
  <c r="AW262" i="1" s="1"/>
  <c r="BL262" i="1" a="1"/>
  <c r="BL262" i="1" s="1"/>
  <c r="S262" i="1" a="1"/>
  <c r="S262" i="1" s="1"/>
  <c r="AH262" i="1" a="1"/>
  <c r="AH262" i="1" s="1"/>
  <c r="GA261" i="1"/>
  <c r="GB261" i="1"/>
  <c r="DO15" i="1"/>
  <c r="DN15" i="1"/>
  <c r="DU15" i="1"/>
  <c r="DV15" i="1" s="1"/>
  <c r="FI262" i="1"/>
  <c r="FX262" i="1"/>
  <c r="DA262" i="1"/>
  <c r="DP262" i="1"/>
  <c r="EE262" i="1"/>
  <c r="O262" i="1"/>
  <c r="BH262" i="1"/>
  <c r="CL262" i="1"/>
  <c r="ET262" i="1"/>
  <c r="AD262" i="1"/>
  <c r="BW262" i="1"/>
  <c r="AS262" i="1"/>
  <c r="FV262" i="1"/>
  <c r="FN262" i="1"/>
  <c r="EW262" i="1"/>
  <c r="EN262" i="1"/>
  <c r="DW262" i="1"/>
  <c r="DN262" i="1"/>
  <c r="DF262" i="1"/>
  <c r="CO262" i="1"/>
  <c r="CF262" i="1"/>
  <c r="BO262" i="1"/>
  <c r="BF262" i="1"/>
  <c r="AX262" i="1"/>
  <c r="AG262" i="1"/>
  <c r="Y262" i="1"/>
  <c r="Z262" i="1" s="1" a="1"/>
  <c r="Z262" i="1" s="1"/>
  <c r="Q262" i="1"/>
  <c r="AU262" i="1" s="1"/>
  <c r="BY262" i="1" s="1"/>
  <c r="DC262" i="1" s="1"/>
  <c r="EG262" i="1" s="1"/>
  <c r="FK262" i="1" s="1"/>
  <c r="I262" i="1"/>
  <c r="FU262" i="1"/>
  <c r="FD262" i="1"/>
  <c r="FE262" i="1" s="1" a="1"/>
  <c r="FE262" i="1" s="1"/>
  <c r="EU262" i="1"/>
  <c r="EM262" i="1"/>
  <c r="ED262" i="1"/>
  <c r="DV262" i="1"/>
  <c r="DM262" i="1"/>
  <c r="CV262" i="1"/>
  <c r="CW262" i="1" s="1" a="1"/>
  <c r="CW262" i="1" s="1"/>
  <c r="CM262" i="1"/>
  <c r="CE262" i="1"/>
  <c r="BV262" i="1"/>
  <c r="BN262" i="1"/>
  <c r="BE262" i="1"/>
  <c r="AN262" i="1"/>
  <c r="AO262" i="1" s="1" a="1"/>
  <c r="AO262" i="1" s="1"/>
  <c r="AF262" i="1"/>
  <c r="BJ262" i="1" s="1"/>
  <c r="CN262" i="1" s="1"/>
  <c r="DR262" i="1" s="1"/>
  <c r="EV262" i="1" s="1"/>
  <c r="X262" i="1"/>
  <c r="P262" i="1"/>
  <c r="H262" i="1"/>
  <c r="FL262" i="1"/>
  <c r="FC262" i="1"/>
  <c r="EL262" i="1"/>
  <c r="EC262" i="1"/>
  <c r="DU262" i="1"/>
  <c r="DD262" i="1"/>
  <c r="CU262" i="1"/>
  <c r="CD262" i="1"/>
  <c r="BU262" i="1"/>
  <c r="BM262" i="1"/>
  <c r="AV262" i="1"/>
  <c r="AM262" i="1"/>
  <c r="AE262" i="1"/>
  <c r="W262" i="1"/>
  <c r="G262" i="1"/>
  <c r="FS262" i="1"/>
  <c r="FT262" i="1" s="1" a="1"/>
  <c r="FT262" i="1" s="1"/>
  <c r="FJ262" i="1"/>
  <c r="FB262" i="1"/>
  <c r="ES262" i="1"/>
  <c r="EK262" i="1"/>
  <c r="EB262" i="1"/>
  <c r="DK262" i="1"/>
  <c r="DL262" i="1" s="1" a="1"/>
  <c r="DL262" i="1" s="1"/>
  <c r="DB262" i="1"/>
  <c r="CT262" i="1"/>
  <c r="CK262" i="1"/>
  <c r="CC262" i="1"/>
  <c r="BT262" i="1"/>
  <c r="BC262" i="1"/>
  <c r="BD262" i="1" s="1" a="1"/>
  <c r="BD262" i="1" s="1"/>
  <c r="AT262" i="1"/>
  <c r="AL262" i="1"/>
  <c r="V262" i="1"/>
  <c r="N262" i="1"/>
  <c r="F262" i="1"/>
  <c r="FR262" i="1"/>
  <c r="FA262" i="1"/>
  <c r="ER262" i="1"/>
  <c r="EJ262" i="1"/>
  <c r="DS262" i="1"/>
  <c r="DJ262" i="1"/>
  <c r="CS262" i="1"/>
  <c r="CJ262" i="1"/>
  <c r="CB262" i="1"/>
  <c r="BK262" i="1"/>
  <c r="BB262" i="1"/>
  <c r="AK262" i="1"/>
  <c r="AC262" i="1"/>
  <c r="U262" i="1"/>
  <c r="M262" i="1"/>
  <c r="E262" i="1"/>
  <c r="FY262" i="1"/>
  <c r="FQ262" i="1"/>
  <c r="FH262" i="1"/>
  <c r="EZ262" i="1"/>
  <c r="EQ262" i="1"/>
  <c r="DZ262" i="1"/>
  <c r="EA262" i="1" s="1" a="1"/>
  <c r="EA262" i="1" s="1"/>
  <c r="DQ262" i="1"/>
  <c r="DI262" i="1"/>
  <c r="CZ262" i="1"/>
  <c r="CR262" i="1"/>
  <c r="CI262" i="1"/>
  <c r="BR262" i="1"/>
  <c r="BS262" i="1" s="1" a="1"/>
  <c r="BS262" i="1" s="1"/>
  <c r="BI262" i="1"/>
  <c r="BA262" i="1"/>
  <c r="AR262" i="1"/>
  <c r="AJ262" i="1"/>
  <c r="AB262" i="1"/>
  <c r="T262" i="1"/>
  <c r="L262" i="1"/>
  <c r="FP262" i="1"/>
  <c r="FG262" i="1"/>
  <c r="EY262" i="1"/>
  <c r="EH262" i="1"/>
  <c r="DY262" i="1"/>
  <c r="DH262" i="1"/>
  <c r="CY262" i="1"/>
  <c r="CQ262" i="1"/>
  <c r="BZ262" i="1"/>
  <c r="BQ262" i="1"/>
  <c r="AZ262" i="1"/>
  <c r="AQ262" i="1"/>
  <c r="AI262" i="1"/>
  <c r="AA262" i="1"/>
  <c r="C262" i="1"/>
  <c r="FW262" i="1"/>
  <c r="FO262" i="1"/>
  <c r="FF262" i="1"/>
  <c r="EO262" i="1"/>
  <c r="EP262" i="1" s="1" a="1"/>
  <c r="EP262" i="1" s="1"/>
  <c r="EF262" i="1"/>
  <c r="DX262" i="1"/>
  <c r="DO262" i="1"/>
  <c r="DG262" i="1"/>
  <c r="CX262" i="1"/>
  <c r="CG262" i="1"/>
  <c r="CH262" i="1" s="1" a="1"/>
  <c r="CH262" i="1" s="1"/>
  <c r="BX262" i="1"/>
  <c r="BP262" i="1"/>
  <c r="BG262" i="1"/>
  <c r="AY262" i="1"/>
  <c r="AP262" i="1"/>
  <c r="R262" i="1"/>
  <c r="J262" i="1"/>
  <c r="K262" i="1" s="1" a="1"/>
  <c r="K262" i="1" s="1"/>
  <c r="GD261" i="1"/>
  <c r="FZ261" i="1"/>
  <c r="GC261" i="1"/>
  <c r="B263" i="1"/>
  <c r="D263" i="1" s="1" a="1"/>
  <c r="D263" i="1" s="1"/>
  <c r="EI263" i="1" l="1" a="1"/>
  <c r="EI263" i="1" s="1"/>
  <c r="FM263" i="1" a="1"/>
  <c r="FM263" i="1" s="1"/>
  <c r="EX263" i="1" a="1"/>
  <c r="EX263" i="1" s="1"/>
  <c r="DE263" i="1" a="1"/>
  <c r="DE263" i="1" s="1"/>
  <c r="DT263" i="1" a="1"/>
  <c r="DT263" i="1" s="1"/>
  <c r="CA263" i="1" a="1"/>
  <c r="CA263" i="1" s="1"/>
  <c r="CP263" i="1" a="1"/>
  <c r="CP263" i="1" s="1"/>
  <c r="AW263" i="1" a="1"/>
  <c r="AW263" i="1" s="1"/>
  <c r="BL263" i="1" a="1"/>
  <c r="BL263" i="1" s="1"/>
  <c r="S263" i="1" a="1"/>
  <c r="S263" i="1" s="1"/>
  <c r="AH263" i="1" a="1"/>
  <c r="AH263" i="1" s="1"/>
  <c r="GA262" i="1"/>
  <c r="GB262" i="1"/>
  <c r="EE15" i="1"/>
  <c r="DZ15" i="1"/>
  <c r="EH15" i="1"/>
  <c r="EG15" i="1"/>
  <c r="FI263" i="1"/>
  <c r="FX263" i="1"/>
  <c r="ET263" i="1"/>
  <c r="DA263" i="1"/>
  <c r="DP263" i="1"/>
  <c r="EE263" i="1"/>
  <c r="BH263" i="1"/>
  <c r="AD263" i="1"/>
  <c r="BW263" i="1"/>
  <c r="AS263" i="1"/>
  <c r="O263" i="1"/>
  <c r="CL263" i="1"/>
  <c r="FL263" i="1"/>
  <c r="FC263" i="1"/>
  <c r="EL263" i="1"/>
  <c r="EC263" i="1"/>
  <c r="DU263" i="1"/>
  <c r="DD263" i="1"/>
  <c r="CU263" i="1"/>
  <c r="CD263" i="1"/>
  <c r="BU263" i="1"/>
  <c r="BM263" i="1"/>
  <c r="AV263" i="1"/>
  <c r="AM263" i="1"/>
  <c r="AE263" i="1"/>
  <c r="W263" i="1"/>
  <c r="G263" i="1"/>
  <c r="FS263" i="1"/>
  <c r="FT263" i="1" s="1" a="1"/>
  <c r="FT263" i="1" s="1"/>
  <c r="FJ263" i="1"/>
  <c r="FB263" i="1"/>
  <c r="ES263" i="1"/>
  <c r="EK263" i="1"/>
  <c r="EB263" i="1"/>
  <c r="DK263" i="1"/>
  <c r="DL263" i="1" s="1" a="1"/>
  <c r="DL263" i="1" s="1"/>
  <c r="DB263" i="1"/>
  <c r="CT263" i="1"/>
  <c r="CK263" i="1"/>
  <c r="CC263" i="1"/>
  <c r="BT263" i="1"/>
  <c r="BC263" i="1"/>
  <c r="BD263" i="1" s="1" a="1"/>
  <c r="BD263" i="1" s="1"/>
  <c r="AT263" i="1"/>
  <c r="AL263" i="1"/>
  <c r="V263" i="1"/>
  <c r="N263" i="1"/>
  <c r="F263" i="1"/>
  <c r="FR263" i="1"/>
  <c r="FA263" i="1"/>
  <c r="ER263" i="1"/>
  <c r="EJ263" i="1"/>
  <c r="DS263" i="1"/>
  <c r="DJ263" i="1"/>
  <c r="CS263" i="1"/>
  <c r="CJ263" i="1"/>
  <c r="CB263" i="1"/>
  <c r="BK263" i="1"/>
  <c r="BB263" i="1"/>
  <c r="AK263" i="1"/>
  <c r="AC263" i="1"/>
  <c r="U263" i="1"/>
  <c r="M263" i="1"/>
  <c r="E263" i="1"/>
  <c r="FY263" i="1"/>
  <c r="FQ263" i="1"/>
  <c r="FH263" i="1"/>
  <c r="EZ263" i="1"/>
  <c r="EQ263" i="1"/>
  <c r="DZ263" i="1"/>
  <c r="EA263" i="1" s="1" a="1"/>
  <c r="EA263" i="1" s="1"/>
  <c r="DQ263" i="1"/>
  <c r="DI263" i="1"/>
  <c r="CZ263" i="1"/>
  <c r="CR263" i="1"/>
  <c r="CI263" i="1"/>
  <c r="BR263" i="1"/>
  <c r="BS263" i="1" s="1" a="1"/>
  <c r="BS263" i="1" s="1"/>
  <c r="BI263" i="1"/>
  <c r="BA263" i="1"/>
  <c r="AR263" i="1"/>
  <c r="AJ263" i="1"/>
  <c r="AB263" i="1"/>
  <c r="T263" i="1"/>
  <c r="L263" i="1"/>
  <c r="FP263" i="1"/>
  <c r="FG263" i="1"/>
  <c r="EY263" i="1"/>
  <c r="EH263" i="1"/>
  <c r="DY263" i="1"/>
  <c r="DH263" i="1"/>
  <c r="CY263" i="1"/>
  <c r="CQ263" i="1"/>
  <c r="BZ263" i="1"/>
  <c r="BQ263" i="1"/>
  <c r="AZ263" i="1"/>
  <c r="AQ263" i="1"/>
  <c r="AI263" i="1"/>
  <c r="AA263" i="1"/>
  <c r="C263" i="1"/>
  <c r="FW263" i="1"/>
  <c r="FO263" i="1"/>
  <c r="FF263" i="1"/>
  <c r="EO263" i="1"/>
  <c r="EP263" i="1" s="1" a="1"/>
  <c r="EP263" i="1" s="1"/>
  <c r="EF263" i="1"/>
  <c r="DX263" i="1"/>
  <c r="DO263" i="1"/>
  <c r="DG263" i="1"/>
  <c r="CX263" i="1"/>
  <c r="CG263" i="1"/>
  <c r="CH263" i="1" s="1" a="1"/>
  <c r="CH263" i="1" s="1"/>
  <c r="BX263" i="1"/>
  <c r="BP263" i="1"/>
  <c r="BG263" i="1"/>
  <c r="AY263" i="1"/>
  <c r="AP263" i="1"/>
  <c r="R263" i="1"/>
  <c r="J263" i="1"/>
  <c r="K263" i="1" s="1" a="1"/>
  <c r="K263" i="1" s="1"/>
  <c r="FV263" i="1"/>
  <c r="FN263" i="1"/>
  <c r="EW263" i="1"/>
  <c r="EN263" i="1"/>
  <c r="DW263" i="1"/>
  <c r="DN263" i="1"/>
  <c r="DF263" i="1"/>
  <c r="CO263" i="1"/>
  <c r="CF263" i="1"/>
  <c r="BO263" i="1"/>
  <c r="BF263" i="1"/>
  <c r="AX263" i="1"/>
  <c r="AG263" i="1"/>
  <c r="Y263" i="1"/>
  <c r="Z263" i="1" s="1" a="1"/>
  <c r="Z263" i="1" s="1"/>
  <c r="Q263" i="1"/>
  <c r="AU263" i="1" s="1"/>
  <c r="BY263" i="1" s="1"/>
  <c r="DC263" i="1" s="1"/>
  <c r="EG263" i="1" s="1"/>
  <c r="FK263" i="1" s="1"/>
  <c r="I263" i="1"/>
  <c r="FU263" i="1"/>
  <c r="FD263" i="1"/>
  <c r="FE263" i="1" s="1" a="1"/>
  <c r="FE263" i="1" s="1"/>
  <c r="EU263" i="1"/>
  <c r="EM263" i="1"/>
  <c r="ED263" i="1"/>
  <c r="DV263" i="1"/>
  <c r="DM263" i="1"/>
  <c r="CV263" i="1"/>
  <c r="CW263" i="1" s="1" a="1"/>
  <c r="CW263" i="1" s="1"/>
  <c r="CM263" i="1"/>
  <c r="CE263" i="1"/>
  <c r="BV263" i="1"/>
  <c r="BN263" i="1"/>
  <c r="BE263" i="1"/>
  <c r="AN263" i="1"/>
  <c r="AO263" i="1" s="1" a="1"/>
  <c r="AO263" i="1" s="1"/>
  <c r="AF263" i="1"/>
  <c r="BJ263" i="1" s="1"/>
  <c r="CN263" i="1" s="1"/>
  <c r="DR263" i="1" s="1"/>
  <c r="EV263" i="1" s="1"/>
  <c r="X263" i="1"/>
  <c r="P263" i="1"/>
  <c r="H263" i="1"/>
  <c r="FZ262" i="1"/>
  <c r="GD262" i="1"/>
  <c r="GC262" i="1"/>
  <c r="B264" i="1"/>
  <c r="D264" i="1" s="1" a="1"/>
  <c r="D264" i="1" s="1"/>
  <c r="EI264" i="1" l="1" a="1"/>
  <c r="EI264" i="1" s="1"/>
  <c r="FM264" i="1" a="1"/>
  <c r="FM264" i="1" s="1"/>
  <c r="EX264" i="1" a="1"/>
  <c r="EX264" i="1" s="1"/>
  <c r="DE264" i="1" a="1"/>
  <c r="DE264" i="1" s="1"/>
  <c r="DT264" i="1" a="1"/>
  <c r="DT264" i="1" s="1"/>
  <c r="CA264" i="1" a="1"/>
  <c r="CA264" i="1" s="1"/>
  <c r="CP264" i="1" a="1"/>
  <c r="CP264" i="1" s="1"/>
  <c r="AW264" i="1" a="1"/>
  <c r="AW264" i="1" s="1"/>
  <c r="BL264" i="1" a="1"/>
  <c r="BL264" i="1" s="1"/>
  <c r="S264" i="1" a="1"/>
  <c r="S264" i="1" s="1"/>
  <c r="AH264" i="1" a="1"/>
  <c r="AH264" i="1" s="1"/>
  <c r="GA263" i="1"/>
  <c r="GB263" i="1"/>
  <c r="EJ15" i="1"/>
  <c r="EA15" i="1" a="1"/>
  <c r="EA15" i="1" s="1"/>
  <c r="EB15" i="1" s="1"/>
  <c r="FI264" i="1"/>
  <c r="FX264" i="1"/>
  <c r="ET264" i="1"/>
  <c r="DP264" i="1"/>
  <c r="DA264" i="1"/>
  <c r="EE264" i="1"/>
  <c r="AD264" i="1"/>
  <c r="BW264" i="1"/>
  <c r="AS264" i="1"/>
  <c r="CL264" i="1"/>
  <c r="O264" i="1"/>
  <c r="BH264" i="1"/>
  <c r="FR264" i="1"/>
  <c r="FA264" i="1"/>
  <c r="ER264" i="1"/>
  <c r="EJ264" i="1"/>
  <c r="DS264" i="1"/>
  <c r="DJ264" i="1"/>
  <c r="CS264" i="1"/>
  <c r="CJ264" i="1"/>
  <c r="CB264" i="1"/>
  <c r="BK264" i="1"/>
  <c r="BB264" i="1"/>
  <c r="AK264" i="1"/>
  <c r="AC264" i="1"/>
  <c r="U264" i="1"/>
  <c r="M264" i="1"/>
  <c r="E264" i="1"/>
  <c r="FY264" i="1"/>
  <c r="FQ264" i="1"/>
  <c r="FH264" i="1"/>
  <c r="EZ264" i="1"/>
  <c r="EQ264" i="1"/>
  <c r="DZ264" i="1"/>
  <c r="EA264" i="1" s="1" a="1"/>
  <c r="EA264" i="1" s="1"/>
  <c r="DQ264" i="1"/>
  <c r="DI264" i="1"/>
  <c r="CZ264" i="1"/>
  <c r="CR264" i="1"/>
  <c r="CI264" i="1"/>
  <c r="BR264" i="1"/>
  <c r="BS264" i="1" s="1" a="1"/>
  <c r="BS264" i="1" s="1"/>
  <c r="BI264" i="1"/>
  <c r="BA264" i="1"/>
  <c r="AR264" i="1"/>
  <c r="AJ264" i="1"/>
  <c r="AB264" i="1"/>
  <c r="T264" i="1"/>
  <c r="L264" i="1"/>
  <c r="FP264" i="1"/>
  <c r="FG264" i="1"/>
  <c r="EY264" i="1"/>
  <c r="EH264" i="1"/>
  <c r="DY264" i="1"/>
  <c r="DH264" i="1"/>
  <c r="CY264" i="1"/>
  <c r="CQ264" i="1"/>
  <c r="BZ264" i="1"/>
  <c r="BQ264" i="1"/>
  <c r="AZ264" i="1"/>
  <c r="AQ264" i="1"/>
  <c r="AI264" i="1"/>
  <c r="AA264" i="1"/>
  <c r="C264" i="1"/>
  <c r="FW264" i="1"/>
  <c r="FO264" i="1"/>
  <c r="FF264" i="1"/>
  <c r="EO264" i="1"/>
  <c r="EP264" i="1" s="1" a="1"/>
  <c r="EP264" i="1" s="1"/>
  <c r="EF264" i="1"/>
  <c r="DX264" i="1"/>
  <c r="DO264" i="1"/>
  <c r="DG264" i="1"/>
  <c r="CX264" i="1"/>
  <c r="CG264" i="1"/>
  <c r="CH264" i="1" s="1" a="1"/>
  <c r="CH264" i="1" s="1"/>
  <c r="BX264" i="1"/>
  <c r="BP264" i="1"/>
  <c r="BG264" i="1"/>
  <c r="AY264" i="1"/>
  <c r="AP264" i="1"/>
  <c r="R264" i="1"/>
  <c r="J264" i="1"/>
  <c r="K264" i="1" s="1" a="1"/>
  <c r="K264" i="1" s="1"/>
  <c r="FV264" i="1"/>
  <c r="FN264" i="1"/>
  <c r="EW264" i="1"/>
  <c r="EN264" i="1"/>
  <c r="DW264" i="1"/>
  <c r="DN264" i="1"/>
  <c r="DF264" i="1"/>
  <c r="CO264" i="1"/>
  <c r="CF264" i="1"/>
  <c r="BO264" i="1"/>
  <c r="BF264" i="1"/>
  <c r="AX264" i="1"/>
  <c r="AG264" i="1"/>
  <c r="Y264" i="1"/>
  <c r="Z264" i="1" s="1" a="1"/>
  <c r="Z264" i="1" s="1"/>
  <c r="Q264" i="1"/>
  <c r="AU264" i="1" s="1"/>
  <c r="BY264" i="1" s="1"/>
  <c r="DC264" i="1" s="1"/>
  <c r="EG264" i="1" s="1"/>
  <c r="FK264" i="1" s="1"/>
  <c r="I264" i="1"/>
  <c r="FU264" i="1"/>
  <c r="FD264" i="1"/>
  <c r="FE264" i="1" s="1" a="1"/>
  <c r="FE264" i="1" s="1"/>
  <c r="EU264" i="1"/>
  <c r="EM264" i="1"/>
  <c r="ED264" i="1"/>
  <c r="DV264" i="1"/>
  <c r="DM264" i="1"/>
  <c r="CV264" i="1"/>
  <c r="CW264" i="1" s="1" a="1"/>
  <c r="CW264" i="1" s="1"/>
  <c r="CM264" i="1"/>
  <c r="CE264" i="1"/>
  <c r="BV264" i="1"/>
  <c r="BN264" i="1"/>
  <c r="BE264" i="1"/>
  <c r="AN264" i="1"/>
  <c r="AO264" i="1" s="1" a="1"/>
  <c r="AO264" i="1" s="1"/>
  <c r="AF264" i="1"/>
  <c r="BJ264" i="1" s="1"/>
  <c r="CN264" i="1" s="1"/>
  <c r="DR264" i="1" s="1"/>
  <c r="EV264" i="1" s="1"/>
  <c r="X264" i="1"/>
  <c r="P264" i="1"/>
  <c r="H264" i="1"/>
  <c r="FL264" i="1"/>
  <c r="FC264" i="1"/>
  <c r="EL264" i="1"/>
  <c r="EC264" i="1"/>
  <c r="DU264" i="1"/>
  <c r="DD264" i="1"/>
  <c r="CU264" i="1"/>
  <c r="CD264" i="1"/>
  <c r="BU264" i="1"/>
  <c r="BM264" i="1"/>
  <c r="AV264" i="1"/>
  <c r="AM264" i="1"/>
  <c r="AE264" i="1"/>
  <c r="W264" i="1"/>
  <c r="G264" i="1"/>
  <c r="FS264" i="1"/>
  <c r="FT264" i="1" s="1" a="1"/>
  <c r="FT264" i="1" s="1"/>
  <c r="FJ264" i="1"/>
  <c r="FB264" i="1"/>
  <c r="ES264" i="1"/>
  <c r="EK264" i="1"/>
  <c r="EB264" i="1"/>
  <c r="DK264" i="1"/>
  <c r="DL264" i="1" s="1" a="1"/>
  <c r="DL264" i="1" s="1"/>
  <c r="DB264" i="1"/>
  <c r="CT264" i="1"/>
  <c r="CK264" i="1"/>
  <c r="CC264" i="1"/>
  <c r="BT264" i="1"/>
  <c r="BC264" i="1"/>
  <c r="BD264" i="1" s="1" a="1"/>
  <c r="BD264" i="1" s="1"/>
  <c r="AT264" i="1"/>
  <c r="AL264" i="1"/>
  <c r="V264" i="1"/>
  <c r="N264" i="1"/>
  <c r="F264" i="1"/>
  <c r="FZ263" i="1"/>
  <c r="GD263" i="1"/>
  <c r="GC263" i="1"/>
  <c r="B265" i="1"/>
  <c r="D265" i="1" s="1" a="1"/>
  <c r="D265" i="1" s="1"/>
  <c r="EI265" i="1" l="1" a="1"/>
  <c r="EI265" i="1" s="1"/>
  <c r="FM265" i="1" a="1"/>
  <c r="FM265" i="1" s="1"/>
  <c r="EX265" i="1" a="1"/>
  <c r="EX265" i="1" s="1"/>
  <c r="DE265" i="1" a="1"/>
  <c r="DE265" i="1" s="1"/>
  <c r="DT265" i="1" a="1"/>
  <c r="DT265" i="1" s="1"/>
  <c r="CA265" i="1" a="1"/>
  <c r="CA265" i="1" s="1"/>
  <c r="CP265" i="1" a="1"/>
  <c r="CP265" i="1" s="1"/>
  <c r="AW265" i="1" a="1"/>
  <c r="AW265" i="1" s="1"/>
  <c r="BL265" i="1" a="1"/>
  <c r="BL265" i="1" s="1"/>
  <c r="S265" i="1" a="1"/>
  <c r="S265" i="1" s="1"/>
  <c r="AH265" i="1" a="1"/>
  <c r="AH265" i="1" s="1"/>
  <c r="GA264" i="1"/>
  <c r="GB264" i="1"/>
  <c r="EK15" i="1"/>
  <c r="ET15" i="1" s="1"/>
  <c r="EC15" i="1"/>
  <c r="ED15" i="1"/>
  <c r="FX265" i="1"/>
  <c r="ET265" i="1"/>
  <c r="DP265" i="1"/>
  <c r="EE265" i="1"/>
  <c r="FI265" i="1"/>
  <c r="DA265" i="1"/>
  <c r="AD265" i="1"/>
  <c r="BW265" i="1"/>
  <c r="AS265" i="1"/>
  <c r="CL265" i="1"/>
  <c r="O265" i="1"/>
  <c r="BH265" i="1"/>
  <c r="FP265" i="1"/>
  <c r="FG265" i="1"/>
  <c r="EY265" i="1"/>
  <c r="EH265" i="1"/>
  <c r="DY265" i="1"/>
  <c r="DH265" i="1"/>
  <c r="CY265" i="1"/>
  <c r="CQ265" i="1"/>
  <c r="BZ265" i="1"/>
  <c r="BQ265" i="1"/>
  <c r="AZ265" i="1"/>
  <c r="AQ265" i="1"/>
  <c r="AI265" i="1"/>
  <c r="AA265" i="1"/>
  <c r="C265" i="1"/>
  <c r="FW265" i="1"/>
  <c r="FO265" i="1"/>
  <c r="FF265" i="1"/>
  <c r="EO265" i="1"/>
  <c r="EP265" i="1" s="1" a="1"/>
  <c r="EP265" i="1" s="1"/>
  <c r="EF265" i="1"/>
  <c r="DX265" i="1"/>
  <c r="DO265" i="1"/>
  <c r="DG265" i="1"/>
  <c r="CX265" i="1"/>
  <c r="CG265" i="1"/>
  <c r="CH265" i="1" s="1" a="1"/>
  <c r="CH265" i="1" s="1"/>
  <c r="BX265" i="1"/>
  <c r="BP265" i="1"/>
  <c r="BG265" i="1"/>
  <c r="AY265" i="1"/>
  <c r="AP265" i="1"/>
  <c r="R265" i="1"/>
  <c r="J265" i="1"/>
  <c r="K265" i="1" s="1" a="1"/>
  <c r="K265" i="1" s="1"/>
  <c r="FV265" i="1"/>
  <c r="FN265" i="1"/>
  <c r="EW265" i="1"/>
  <c r="EN265" i="1"/>
  <c r="DW265" i="1"/>
  <c r="DN265" i="1"/>
  <c r="DF265" i="1"/>
  <c r="CO265" i="1"/>
  <c r="CF265" i="1"/>
  <c r="BO265" i="1"/>
  <c r="BF265" i="1"/>
  <c r="AX265" i="1"/>
  <c r="AG265" i="1"/>
  <c r="Y265" i="1"/>
  <c r="Z265" i="1" s="1" a="1"/>
  <c r="Z265" i="1" s="1"/>
  <c r="Q265" i="1"/>
  <c r="AU265" i="1" s="1"/>
  <c r="BY265" i="1" s="1"/>
  <c r="DC265" i="1" s="1"/>
  <c r="EG265" i="1" s="1"/>
  <c r="FK265" i="1" s="1"/>
  <c r="I265" i="1"/>
  <c r="FU265" i="1"/>
  <c r="FD265" i="1"/>
  <c r="FE265" i="1" s="1" a="1"/>
  <c r="FE265" i="1" s="1"/>
  <c r="EU265" i="1"/>
  <c r="EM265" i="1"/>
  <c r="ED265" i="1"/>
  <c r="DV265" i="1"/>
  <c r="DM265" i="1"/>
  <c r="CV265" i="1"/>
  <c r="CW265" i="1" s="1" a="1"/>
  <c r="CW265" i="1" s="1"/>
  <c r="CM265" i="1"/>
  <c r="CE265" i="1"/>
  <c r="BV265" i="1"/>
  <c r="BN265" i="1"/>
  <c r="BE265" i="1"/>
  <c r="AN265" i="1"/>
  <c r="AO265" i="1" s="1" a="1"/>
  <c r="AO265" i="1" s="1"/>
  <c r="AF265" i="1"/>
  <c r="BJ265" i="1" s="1"/>
  <c r="CN265" i="1" s="1"/>
  <c r="DR265" i="1" s="1"/>
  <c r="EV265" i="1" s="1"/>
  <c r="X265" i="1"/>
  <c r="P265" i="1"/>
  <c r="H265" i="1"/>
  <c r="FL265" i="1"/>
  <c r="FC265" i="1"/>
  <c r="EL265" i="1"/>
  <c r="EC265" i="1"/>
  <c r="DU265" i="1"/>
  <c r="DD265" i="1"/>
  <c r="CU265" i="1"/>
  <c r="CD265" i="1"/>
  <c r="BU265" i="1"/>
  <c r="BM265" i="1"/>
  <c r="AV265" i="1"/>
  <c r="AM265" i="1"/>
  <c r="AE265" i="1"/>
  <c r="W265" i="1"/>
  <c r="G265" i="1"/>
  <c r="FS265" i="1"/>
  <c r="FT265" i="1" s="1" a="1"/>
  <c r="FT265" i="1" s="1"/>
  <c r="FJ265" i="1"/>
  <c r="FB265" i="1"/>
  <c r="ES265" i="1"/>
  <c r="EK265" i="1"/>
  <c r="EB265" i="1"/>
  <c r="DK265" i="1"/>
  <c r="DL265" i="1" s="1" a="1"/>
  <c r="DL265" i="1" s="1"/>
  <c r="DB265" i="1"/>
  <c r="CT265" i="1"/>
  <c r="CK265" i="1"/>
  <c r="CC265" i="1"/>
  <c r="BT265" i="1"/>
  <c r="BC265" i="1"/>
  <c r="BD265" i="1" s="1" a="1"/>
  <c r="BD265" i="1" s="1"/>
  <c r="AT265" i="1"/>
  <c r="AL265" i="1"/>
  <c r="V265" i="1"/>
  <c r="N265" i="1"/>
  <c r="F265" i="1"/>
  <c r="FR265" i="1"/>
  <c r="FA265" i="1"/>
  <c r="ER265" i="1"/>
  <c r="EJ265" i="1"/>
  <c r="DS265" i="1"/>
  <c r="DJ265" i="1"/>
  <c r="CS265" i="1"/>
  <c r="CJ265" i="1"/>
  <c r="CB265" i="1"/>
  <c r="BK265" i="1"/>
  <c r="BB265" i="1"/>
  <c r="AK265" i="1"/>
  <c r="AC265" i="1"/>
  <c r="U265" i="1"/>
  <c r="M265" i="1"/>
  <c r="E265" i="1"/>
  <c r="FY265" i="1"/>
  <c r="FQ265" i="1"/>
  <c r="FH265" i="1"/>
  <c r="EZ265" i="1"/>
  <c r="EQ265" i="1"/>
  <c r="DZ265" i="1"/>
  <c r="EA265" i="1" s="1" a="1"/>
  <c r="EA265" i="1" s="1"/>
  <c r="DQ265" i="1"/>
  <c r="DI265" i="1"/>
  <c r="CZ265" i="1"/>
  <c r="CR265" i="1"/>
  <c r="CI265" i="1"/>
  <c r="BR265" i="1"/>
  <c r="BS265" i="1" s="1" a="1"/>
  <c r="BS265" i="1" s="1"/>
  <c r="BI265" i="1"/>
  <c r="BA265" i="1"/>
  <c r="AR265" i="1"/>
  <c r="AJ265" i="1"/>
  <c r="AB265" i="1"/>
  <c r="T265" i="1"/>
  <c r="L265" i="1"/>
  <c r="GD264" i="1"/>
  <c r="GC264" i="1"/>
  <c r="FZ264" i="1"/>
  <c r="B266" i="1"/>
  <c r="D266" i="1" s="1" a="1"/>
  <c r="D266" i="1" s="1"/>
  <c r="EI266" i="1" l="1" a="1"/>
  <c r="EI266" i="1" s="1"/>
  <c r="FM266" i="1" a="1"/>
  <c r="FM266" i="1" s="1"/>
  <c r="EX266" i="1" a="1"/>
  <c r="EX266" i="1" s="1"/>
  <c r="DE266" i="1" a="1"/>
  <c r="DE266" i="1" s="1"/>
  <c r="DT266" i="1" a="1"/>
  <c r="DT266" i="1" s="1"/>
  <c r="CA266" i="1" a="1"/>
  <c r="CA266" i="1" s="1"/>
  <c r="CP266" i="1" a="1"/>
  <c r="CP266" i="1" s="1"/>
  <c r="AW266" i="1" a="1"/>
  <c r="AW266" i="1" s="1"/>
  <c r="BL266" i="1" a="1"/>
  <c r="BL266" i="1" s="1"/>
  <c r="S266" i="1" a="1"/>
  <c r="S266" i="1" s="1"/>
  <c r="AH266" i="1" a="1"/>
  <c r="AH266" i="1" s="1"/>
  <c r="GA265" i="1"/>
  <c r="GB265" i="1"/>
  <c r="EW15" i="1"/>
  <c r="EY15" i="1" s="1"/>
  <c r="EV15" i="1"/>
  <c r="EO15" i="1"/>
  <c r="EP15" i="1" s="1" a="1"/>
  <c r="EP15" i="1" s="1"/>
  <c r="FX266" i="1"/>
  <c r="ET266" i="1"/>
  <c r="FI266" i="1"/>
  <c r="DP266" i="1"/>
  <c r="EE266" i="1"/>
  <c r="BW266" i="1"/>
  <c r="AS266" i="1"/>
  <c r="CL266" i="1"/>
  <c r="AD266" i="1"/>
  <c r="O266" i="1"/>
  <c r="BH266" i="1"/>
  <c r="DA266" i="1"/>
  <c r="FV266" i="1"/>
  <c r="FN266" i="1"/>
  <c r="EW266" i="1"/>
  <c r="EN266" i="1"/>
  <c r="DW266" i="1"/>
  <c r="DN266" i="1"/>
  <c r="DF266" i="1"/>
  <c r="CO266" i="1"/>
  <c r="CF266" i="1"/>
  <c r="BO266" i="1"/>
  <c r="BF266" i="1"/>
  <c r="AX266" i="1"/>
  <c r="AG266" i="1"/>
  <c r="Y266" i="1"/>
  <c r="Z266" i="1" s="1" a="1"/>
  <c r="Z266" i="1" s="1"/>
  <c r="Q266" i="1"/>
  <c r="AU266" i="1" s="1"/>
  <c r="BY266" i="1" s="1"/>
  <c r="DC266" i="1" s="1"/>
  <c r="EG266" i="1" s="1"/>
  <c r="FK266" i="1" s="1"/>
  <c r="I266" i="1"/>
  <c r="FU266" i="1"/>
  <c r="FD266" i="1"/>
  <c r="FE266" i="1" s="1" a="1"/>
  <c r="FE266" i="1" s="1"/>
  <c r="EU266" i="1"/>
  <c r="EM266" i="1"/>
  <c r="ED266" i="1"/>
  <c r="DV266" i="1"/>
  <c r="DM266" i="1"/>
  <c r="CV266" i="1"/>
  <c r="CW266" i="1" s="1" a="1"/>
  <c r="CW266" i="1" s="1"/>
  <c r="CM266" i="1"/>
  <c r="CE266" i="1"/>
  <c r="BV266" i="1"/>
  <c r="BN266" i="1"/>
  <c r="BE266" i="1"/>
  <c r="AN266" i="1"/>
  <c r="AO266" i="1" s="1" a="1"/>
  <c r="AO266" i="1" s="1"/>
  <c r="AF266" i="1"/>
  <c r="BJ266" i="1" s="1"/>
  <c r="CN266" i="1" s="1"/>
  <c r="DR266" i="1" s="1"/>
  <c r="EV266" i="1" s="1"/>
  <c r="X266" i="1"/>
  <c r="P266" i="1"/>
  <c r="H266" i="1"/>
  <c r="FL266" i="1"/>
  <c r="FC266" i="1"/>
  <c r="EL266" i="1"/>
  <c r="EC266" i="1"/>
  <c r="DU266" i="1"/>
  <c r="DD266" i="1"/>
  <c r="CU266" i="1"/>
  <c r="CD266" i="1"/>
  <c r="BU266" i="1"/>
  <c r="BM266" i="1"/>
  <c r="AV266" i="1"/>
  <c r="AM266" i="1"/>
  <c r="AE266" i="1"/>
  <c r="W266" i="1"/>
  <c r="G266" i="1"/>
  <c r="FS266" i="1"/>
  <c r="FT266" i="1" s="1" a="1"/>
  <c r="FT266" i="1" s="1"/>
  <c r="FJ266" i="1"/>
  <c r="FB266" i="1"/>
  <c r="ES266" i="1"/>
  <c r="EK266" i="1"/>
  <c r="EB266" i="1"/>
  <c r="DK266" i="1"/>
  <c r="DL266" i="1" s="1" a="1"/>
  <c r="DL266" i="1" s="1"/>
  <c r="DB266" i="1"/>
  <c r="CT266" i="1"/>
  <c r="CK266" i="1"/>
  <c r="CC266" i="1"/>
  <c r="BT266" i="1"/>
  <c r="BC266" i="1"/>
  <c r="BD266" i="1" s="1" a="1"/>
  <c r="BD266" i="1" s="1"/>
  <c r="AT266" i="1"/>
  <c r="AL266" i="1"/>
  <c r="V266" i="1"/>
  <c r="N266" i="1"/>
  <c r="F266" i="1"/>
  <c r="FR266" i="1"/>
  <c r="FA266" i="1"/>
  <c r="ER266" i="1"/>
  <c r="EJ266" i="1"/>
  <c r="DS266" i="1"/>
  <c r="DJ266" i="1"/>
  <c r="CS266" i="1"/>
  <c r="CJ266" i="1"/>
  <c r="CB266" i="1"/>
  <c r="BK266" i="1"/>
  <c r="BB266" i="1"/>
  <c r="AK266" i="1"/>
  <c r="AC266" i="1"/>
  <c r="U266" i="1"/>
  <c r="M266" i="1"/>
  <c r="E266" i="1"/>
  <c r="FY266" i="1"/>
  <c r="FQ266" i="1"/>
  <c r="FH266" i="1"/>
  <c r="EZ266" i="1"/>
  <c r="EQ266" i="1"/>
  <c r="DZ266" i="1"/>
  <c r="EA266" i="1" s="1" a="1"/>
  <c r="EA266" i="1" s="1"/>
  <c r="DQ266" i="1"/>
  <c r="DI266" i="1"/>
  <c r="CZ266" i="1"/>
  <c r="CR266" i="1"/>
  <c r="CI266" i="1"/>
  <c r="BR266" i="1"/>
  <c r="BS266" i="1" s="1" a="1"/>
  <c r="BS266" i="1" s="1"/>
  <c r="BI266" i="1"/>
  <c r="BA266" i="1"/>
  <c r="AR266" i="1"/>
  <c r="AJ266" i="1"/>
  <c r="AB266" i="1"/>
  <c r="T266" i="1"/>
  <c r="L266" i="1"/>
  <c r="FP266" i="1"/>
  <c r="FG266" i="1"/>
  <c r="EY266" i="1"/>
  <c r="EH266" i="1"/>
  <c r="DY266" i="1"/>
  <c r="DH266" i="1"/>
  <c r="CY266" i="1"/>
  <c r="CQ266" i="1"/>
  <c r="BZ266" i="1"/>
  <c r="BQ266" i="1"/>
  <c r="AZ266" i="1"/>
  <c r="AQ266" i="1"/>
  <c r="AI266" i="1"/>
  <c r="AA266" i="1"/>
  <c r="C266" i="1"/>
  <c r="FW266" i="1"/>
  <c r="FO266" i="1"/>
  <c r="FF266" i="1"/>
  <c r="EO266" i="1"/>
  <c r="EP266" i="1" s="1" a="1"/>
  <c r="EP266" i="1" s="1"/>
  <c r="EF266" i="1"/>
  <c r="DX266" i="1"/>
  <c r="DO266" i="1"/>
  <c r="DG266" i="1"/>
  <c r="CX266" i="1"/>
  <c r="CG266" i="1"/>
  <c r="CH266" i="1" s="1" a="1"/>
  <c r="CH266" i="1" s="1"/>
  <c r="BX266" i="1"/>
  <c r="BP266" i="1"/>
  <c r="BG266" i="1"/>
  <c r="AY266" i="1"/>
  <c r="AP266" i="1"/>
  <c r="R266" i="1"/>
  <c r="J266" i="1"/>
  <c r="K266" i="1" s="1" a="1"/>
  <c r="K266" i="1" s="1"/>
  <c r="GC265" i="1"/>
  <c r="FZ265" i="1"/>
  <c r="GD265" i="1"/>
  <c r="B267" i="1"/>
  <c r="D267" i="1" s="1" a="1"/>
  <c r="D267" i="1" s="1"/>
  <c r="EI267" i="1" l="1" a="1"/>
  <c r="EI267" i="1" s="1"/>
  <c r="FM267" i="1" a="1"/>
  <c r="FM267" i="1" s="1"/>
  <c r="EX267" i="1" a="1"/>
  <c r="EX267" i="1" s="1"/>
  <c r="DE267" i="1" a="1"/>
  <c r="DE267" i="1" s="1"/>
  <c r="DT267" i="1" a="1"/>
  <c r="DT267" i="1" s="1"/>
  <c r="CA267" i="1" a="1"/>
  <c r="CA267" i="1" s="1"/>
  <c r="CP267" i="1" a="1"/>
  <c r="CP267" i="1" s="1"/>
  <c r="AW267" i="1" a="1"/>
  <c r="AW267" i="1" s="1"/>
  <c r="BL267" i="1" a="1"/>
  <c r="BL267" i="1" s="1"/>
  <c r="S267" i="1" a="1"/>
  <c r="S267" i="1" s="1"/>
  <c r="AH267" i="1" a="1"/>
  <c r="AH267" i="1" s="1"/>
  <c r="GA266" i="1"/>
  <c r="GB266" i="1"/>
  <c r="EZ15" i="1"/>
  <c r="FL15" i="1" s="1"/>
  <c r="EQ15" i="1"/>
  <c r="ER15" i="1" s="1"/>
  <c r="FX267" i="1"/>
  <c r="ET267" i="1"/>
  <c r="FI267" i="1"/>
  <c r="EE267" i="1"/>
  <c r="DA267" i="1"/>
  <c r="DP267" i="1"/>
  <c r="AS267" i="1"/>
  <c r="CL267" i="1"/>
  <c r="O267" i="1"/>
  <c r="BW267" i="1"/>
  <c r="BH267" i="1"/>
  <c r="AD267" i="1"/>
  <c r="GC266" i="1"/>
  <c r="FZ266" i="1"/>
  <c r="GD266" i="1"/>
  <c r="FL267" i="1"/>
  <c r="FC267" i="1"/>
  <c r="EL267" i="1"/>
  <c r="EC267" i="1"/>
  <c r="DU267" i="1"/>
  <c r="DD267" i="1"/>
  <c r="CU267" i="1"/>
  <c r="FS267" i="1"/>
  <c r="FT267" i="1" s="1" a="1"/>
  <c r="FT267" i="1" s="1"/>
  <c r="FJ267" i="1"/>
  <c r="FB267" i="1"/>
  <c r="ES267" i="1"/>
  <c r="EK267" i="1"/>
  <c r="EB267" i="1"/>
  <c r="DK267" i="1"/>
  <c r="DL267" i="1" s="1" a="1"/>
  <c r="DL267" i="1" s="1"/>
  <c r="DB267" i="1"/>
  <c r="CT267" i="1"/>
  <c r="CK267" i="1"/>
  <c r="CC267" i="1"/>
  <c r="BT267" i="1"/>
  <c r="BC267" i="1"/>
  <c r="BD267" i="1" s="1" a="1"/>
  <c r="BD267" i="1" s="1"/>
  <c r="AT267" i="1"/>
  <c r="AL267" i="1"/>
  <c r="FY267" i="1"/>
  <c r="FQ267" i="1"/>
  <c r="FH267" i="1"/>
  <c r="EZ267" i="1"/>
  <c r="EQ267" i="1"/>
  <c r="DZ267" i="1"/>
  <c r="EA267" i="1" s="1" a="1"/>
  <c r="EA267" i="1" s="1"/>
  <c r="DQ267" i="1"/>
  <c r="DI267" i="1"/>
  <c r="CZ267" i="1"/>
  <c r="CR267" i="1"/>
  <c r="CI267" i="1"/>
  <c r="BR267" i="1"/>
  <c r="BS267" i="1" s="1" a="1"/>
  <c r="BS267" i="1" s="1"/>
  <c r="BI267" i="1"/>
  <c r="BA267" i="1"/>
  <c r="AR267" i="1"/>
  <c r="AJ267" i="1"/>
  <c r="AB267" i="1"/>
  <c r="FP267" i="1"/>
  <c r="FG267" i="1"/>
  <c r="EY267" i="1"/>
  <c r="EH267" i="1"/>
  <c r="DY267" i="1"/>
  <c r="DH267" i="1"/>
  <c r="CY267" i="1"/>
  <c r="CQ267" i="1"/>
  <c r="BZ267" i="1"/>
  <c r="FV267" i="1"/>
  <c r="EN267" i="1"/>
  <c r="DW267" i="1"/>
  <c r="DF267" i="1"/>
  <c r="CO267" i="1"/>
  <c r="CB267" i="1"/>
  <c r="BO267" i="1"/>
  <c r="AQ267" i="1"/>
  <c r="AG267" i="1"/>
  <c r="W267" i="1"/>
  <c r="G267" i="1"/>
  <c r="FU267" i="1"/>
  <c r="FD267" i="1"/>
  <c r="FE267" i="1" s="1" a="1"/>
  <c r="FE267" i="1" s="1"/>
  <c r="EM267" i="1"/>
  <c r="DV267" i="1"/>
  <c r="CM267" i="1"/>
  <c r="BX267" i="1"/>
  <c r="BN267" i="1"/>
  <c r="BB267" i="1"/>
  <c r="AP267" i="1"/>
  <c r="AF267" i="1"/>
  <c r="BJ267" i="1" s="1"/>
  <c r="CN267" i="1" s="1"/>
  <c r="DR267" i="1" s="1"/>
  <c r="EV267" i="1" s="1"/>
  <c r="V267" i="1"/>
  <c r="N267" i="1"/>
  <c r="F267" i="1"/>
  <c r="FR267" i="1"/>
  <c r="FA267" i="1"/>
  <c r="EJ267" i="1"/>
  <c r="DS267" i="1"/>
  <c r="BM267" i="1"/>
  <c r="AZ267" i="1"/>
  <c r="AE267" i="1"/>
  <c r="U267" i="1"/>
  <c r="M267" i="1"/>
  <c r="E267" i="1"/>
  <c r="FO267" i="1"/>
  <c r="EF267" i="1"/>
  <c r="DO267" i="1"/>
  <c r="CX267" i="1"/>
  <c r="CJ267" i="1"/>
  <c r="BV267" i="1"/>
  <c r="BK267" i="1"/>
  <c r="AY267" i="1"/>
  <c r="AN267" i="1"/>
  <c r="AO267" i="1" s="1" a="1"/>
  <c r="AO267" i="1" s="1"/>
  <c r="AC267" i="1"/>
  <c r="T267" i="1"/>
  <c r="L267" i="1"/>
  <c r="FN267" i="1"/>
  <c r="EW267" i="1"/>
  <c r="DN267" i="1"/>
  <c r="CG267" i="1"/>
  <c r="CH267" i="1" s="1" a="1"/>
  <c r="CH267" i="1" s="1"/>
  <c r="BU267" i="1"/>
  <c r="AX267" i="1"/>
  <c r="AM267" i="1"/>
  <c r="AA267" i="1"/>
  <c r="C267" i="1"/>
  <c r="EU267" i="1"/>
  <c r="ED267" i="1"/>
  <c r="DM267" i="1"/>
  <c r="CV267" i="1"/>
  <c r="CW267" i="1" s="1" a="1"/>
  <c r="CW267" i="1" s="1"/>
  <c r="CF267" i="1"/>
  <c r="BG267" i="1"/>
  <c r="AK267" i="1"/>
  <c r="R267" i="1"/>
  <c r="J267" i="1"/>
  <c r="K267" i="1" s="1" a="1"/>
  <c r="K267" i="1" s="1"/>
  <c r="ER267" i="1"/>
  <c r="DJ267" i="1"/>
  <c r="CS267" i="1"/>
  <c r="CE267" i="1"/>
  <c r="BQ267" i="1"/>
  <c r="BF267" i="1"/>
  <c r="AV267" i="1"/>
  <c r="AI267" i="1"/>
  <c r="Y267" i="1"/>
  <c r="Z267" i="1" s="1" a="1"/>
  <c r="Z267" i="1" s="1"/>
  <c r="Q267" i="1"/>
  <c r="AU267" i="1" s="1"/>
  <c r="BY267" i="1" s="1"/>
  <c r="DC267" i="1" s="1"/>
  <c r="EG267" i="1" s="1"/>
  <c r="FK267" i="1" s="1"/>
  <c r="I267" i="1"/>
  <c r="FW267" i="1"/>
  <c r="FF267" i="1"/>
  <c r="EO267" i="1"/>
  <c r="EP267" i="1" s="1" a="1"/>
  <c r="EP267" i="1" s="1"/>
  <c r="DX267" i="1"/>
  <c r="DG267" i="1"/>
  <c r="CD267" i="1"/>
  <c r="BP267" i="1"/>
  <c r="BE267" i="1"/>
  <c r="X267" i="1"/>
  <c r="P267" i="1"/>
  <c r="H267" i="1"/>
  <c r="B268" i="1"/>
  <c r="D268" i="1" s="1" a="1"/>
  <c r="D268" i="1" s="1"/>
  <c r="EI268" i="1" l="1" a="1"/>
  <c r="EI268" i="1" s="1"/>
  <c r="FM268" i="1" a="1"/>
  <c r="FM268" i="1" s="1"/>
  <c r="EX268" i="1" a="1"/>
  <c r="EX268" i="1" s="1"/>
  <c r="DE268" i="1" a="1"/>
  <c r="DE268" i="1" s="1"/>
  <c r="DT268" i="1" a="1"/>
  <c r="DT268" i="1" s="1"/>
  <c r="CA268" i="1" a="1"/>
  <c r="CA268" i="1" s="1"/>
  <c r="CP268" i="1" a="1"/>
  <c r="CP268" i="1" s="1"/>
  <c r="AW268" i="1" a="1"/>
  <c r="AW268" i="1" s="1"/>
  <c r="BL268" i="1" a="1"/>
  <c r="BL268" i="1" s="1"/>
  <c r="S268" i="1" a="1"/>
  <c r="S268" i="1" s="1"/>
  <c r="AH268" i="1" a="1"/>
  <c r="AH268" i="1" s="1"/>
  <c r="GA267" i="1"/>
  <c r="GB267" i="1"/>
  <c r="FI15" i="1"/>
  <c r="FD15" i="1"/>
  <c r="FE15" i="1" s="1" a="1"/>
  <c r="FE15" i="1" s="1"/>
  <c r="FF15" i="1" s="1"/>
  <c r="ES15" i="1"/>
  <c r="FK15" i="1"/>
  <c r="FN15" i="1"/>
  <c r="FO15" i="1" s="1"/>
  <c r="ET268" i="1"/>
  <c r="FI268" i="1"/>
  <c r="EE268" i="1"/>
  <c r="DA268" i="1"/>
  <c r="DP268" i="1"/>
  <c r="FX268" i="1"/>
  <c r="AS268" i="1"/>
  <c r="CL268" i="1"/>
  <c r="O268" i="1"/>
  <c r="BH268" i="1"/>
  <c r="AD268" i="1"/>
  <c r="BW268" i="1"/>
  <c r="FU268" i="1"/>
  <c r="FD268" i="1"/>
  <c r="FE268" i="1" s="1" a="1"/>
  <c r="FE268" i="1" s="1"/>
  <c r="EU268" i="1"/>
  <c r="EM268" i="1"/>
  <c r="ED268" i="1"/>
  <c r="DV268" i="1"/>
  <c r="FR268" i="1"/>
  <c r="FA268" i="1"/>
  <c r="ER268" i="1"/>
  <c r="EJ268" i="1"/>
  <c r="DS268" i="1"/>
  <c r="DJ268" i="1"/>
  <c r="CS268" i="1"/>
  <c r="CJ268" i="1"/>
  <c r="CB268" i="1"/>
  <c r="BK268" i="1"/>
  <c r="BB268" i="1"/>
  <c r="AK268" i="1"/>
  <c r="AC268" i="1"/>
  <c r="U268" i="1"/>
  <c r="M268" i="1"/>
  <c r="E268" i="1"/>
  <c r="FY268" i="1"/>
  <c r="FQ268" i="1"/>
  <c r="FH268" i="1"/>
  <c r="EZ268" i="1"/>
  <c r="EQ268" i="1"/>
  <c r="DZ268" i="1"/>
  <c r="EA268" i="1" s="1" a="1"/>
  <c r="EA268" i="1" s="1"/>
  <c r="DQ268" i="1"/>
  <c r="DI268" i="1"/>
  <c r="CZ268" i="1"/>
  <c r="CR268" i="1"/>
  <c r="CI268" i="1"/>
  <c r="BR268" i="1"/>
  <c r="BS268" i="1" s="1" a="1"/>
  <c r="BS268" i="1" s="1"/>
  <c r="BI268" i="1"/>
  <c r="BA268" i="1"/>
  <c r="AR268" i="1"/>
  <c r="AJ268" i="1"/>
  <c r="AB268" i="1"/>
  <c r="T268" i="1"/>
  <c r="L268" i="1"/>
  <c r="FW268" i="1"/>
  <c r="FO268" i="1"/>
  <c r="FF268" i="1"/>
  <c r="EO268" i="1"/>
  <c r="EP268" i="1" s="1" a="1"/>
  <c r="EP268" i="1" s="1"/>
  <c r="EF268" i="1"/>
  <c r="DX268" i="1"/>
  <c r="DO268" i="1"/>
  <c r="DG268" i="1"/>
  <c r="CX268" i="1"/>
  <c r="CG268" i="1"/>
  <c r="CH268" i="1" s="1" a="1"/>
  <c r="CH268" i="1" s="1"/>
  <c r="BX268" i="1"/>
  <c r="BP268" i="1"/>
  <c r="BG268" i="1"/>
  <c r="AY268" i="1"/>
  <c r="AP268" i="1"/>
  <c r="R268" i="1"/>
  <c r="J268" i="1"/>
  <c r="K268" i="1" s="1" a="1"/>
  <c r="K268" i="1" s="1"/>
  <c r="FV268" i="1"/>
  <c r="FN268" i="1"/>
  <c r="EW268" i="1"/>
  <c r="EN268" i="1"/>
  <c r="DW268" i="1"/>
  <c r="DN268" i="1"/>
  <c r="DF268" i="1"/>
  <c r="CO268" i="1"/>
  <c r="CF268" i="1"/>
  <c r="BO268" i="1"/>
  <c r="BF268" i="1"/>
  <c r="AX268" i="1"/>
  <c r="AG268" i="1"/>
  <c r="Y268" i="1"/>
  <c r="Z268" i="1" s="1" a="1"/>
  <c r="Z268" i="1" s="1"/>
  <c r="Q268" i="1"/>
  <c r="AU268" i="1" s="1"/>
  <c r="BY268" i="1" s="1"/>
  <c r="DC268" i="1" s="1"/>
  <c r="EG268" i="1" s="1"/>
  <c r="FK268" i="1" s="1"/>
  <c r="I268" i="1"/>
  <c r="FC268" i="1"/>
  <c r="EH268" i="1"/>
  <c r="CU268" i="1"/>
  <c r="CD268" i="1"/>
  <c r="BM268" i="1"/>
  <c r="AV268" i="1"/>
  <c r="AE268" i="1"/>
  <c r="FB268" i="1"/>
  <c r="EC268" i="1"/>
  <c r="DK268" i="1"/>
  <c r="DL268" i="1" s="1" a="1"/>
  <c r="DL268" i="1" s="1"/>
  <c r="CT268" i="1"/>
  <c r="CC268" i="1"/>
  <c r="AT268" i="1"/>
  <c r="N268" i="1"/>
  <c r="EY268" i="1"/>
  <c r="EB268" i="1"/>
  <c r="DH268" i="1"/>
  <c r="CQ268" i="1"/>
  <c r="BZ268" i="1"/>
  <c r="AQ268" i="1"/>
  <c r="AA268" i="1"/>
  <c r="FS268" i="1"/>
  <c r="FT268" i="1" s="1" a="1"/>
  <c r="FT268" i="1" s="1"/>
  <c r="DY268" i="1"/>
  <c r="CM268" i="1"/>
  <c r="BV268" i="1"/>
  <c r="BE268" i="1"/>
  <c r="AN268" i="1"/>
  <c r="AO268" i="1" s="1" a="1"/>
  <c r="AO268" i="1" s="1"/>
  <c r="X268" i="1"/>
  <c r="H268" i="1"/>
  <c r="FP268" i="1"/>
  <c r="ES268" i="1"/>
  <c r="DU268" i="1"/>
  <c r="DD268" i="1"/>
  <c r="BU268" i="1"/>
  <c r="AM268" i="1"/>
  <c r="W268" i="1"/>
  <c r="G268" i="1"/>
  <c r="FL268" i="1"/>
  <c r="DB268" i="1"/>
  <c r="CK268" i="1"/>
  <c r="BT268" i="1"/>
  <c r="BC268" i="1"/>
  <c r="BD268" i="1" s="1" a="1"/>
  <c r="BD268" i="1" s="1"/>
  <c r="AL268" i="1"/>
  <c r="V268" i="1"/>
  <c r="F268" i="1"/>
  <c r="FJ268" i="1"/>
  <c r="EL268" i="1"/>
  <c r="CY268" i="1"/>
  <c r="BQ268" i="1"/>
  <c r="AZ268" i="1"/>
  <c r="AI268" i="1"/>
  <c r="C268" i="1"/>
  <c r="FG268" i="1"/>
  <c r="EK268" i="1"/>
  <c r="DM268" i="1"/>
  <c r="CV268" i="1"/>
  <c r="CW268" i="1" s="1" a="1"/>
  <c r="CW268" i="1" s="1"/>
  <c r="CE268" i="1"/>
  <c r="BN268" i="1"/>
  <c r="AF268" i="1"/>
  <c r="BJ268" i="1" s="1"/>
  <c r="CN268" i="1" s="1"/>
  <c r="DR268" i="1" s="1"/>
  <c r="EV268" i="1" s="1"/>
  <c r="P268" i="1"/>
  <c r="GC267" i="1"/>
  <c r="FZ267" i="1"/>
  <c r="GD267" i="1"/>
  <c r="B269" i="1"/>
  <c r="D269" i="1" s="1" a="1"/>
  <c r="D269" i="1" s="1"/>
  <c r="EI269" i="1" l="1" a="1"/>
  <c r="EI269" i="1" s="1"/>
  <c r="FM269" i="1" a="1"/>
  <c r="FM269" i="1" s="1"/>
  <c r="EX269" i="1" a="1"/>
  <c r="EX269" i="1" s="1"/>
  <c r="DE269" i="1" a="1"/>
  <c r="DE269" i="1" s="1"/>
  <c r="DT269" i="1" a="1"/>
  <c r="DT269" i="1" s="1"/>
  <c r="CA269" i="1" a="1"/>
  <c r="CA269" i="1" s="1"/>
  <c r="CP269" i="1" a="1"/>
  <c r="CP269" i="1" s="1"/>
  <c r="AW269" i="1" a="1"/>
  <c r="AW269" i="1" s="1"/>
  <c r="BL269" i="1" a="1"/>
  <c r="BL269" i="1" s="1"/>
  <c r="S269" i="1" a="1"/>
  <c r="S269" i="1" s="1"/>
  <c r="AH269" i="1" a="1"/>
  <c r="AH269" i="1" s="1"/>
  <c r="GA268" i="1"/>
  <c r="GB268" i="1"/>
  <c r="FX15" i="1"/>
  <c r="FS15" i="1"/>
  <c r="C16" i="1"/>
  <c r="GD15" i="1"/>
  <c r="FZ15" i="1"/>
  <c r="GB15" i="1" s="1"/>
  <c r="FH15" i="1"/>
  <c r="FG15" i="1"/>
  <c r="ET269" i="1"/>
  <c r="FI269" i="1"/>
  <c r="FX269" i="1"/>
  <c r="EE269" i="1"/>
  <c r="DA269" i="1"/>
  <c r="CL269" i="1"/>
  <c r="O269" i="1"/>
  <c r="BH269" i="1"/>
  <c r="AD269" i="1"/>
  <c r="AS269" i="1"/>
  <c r="BW269" i="1"/>
  <c r="DP269" i="1"/>
  <c r="FS269" i="1"/>
  <c r="FT269" i="1" s="1" a="1"/>
  <c r="FT269" i="1" s="1"/>
  <c r="FJ269" i="1"/>
  <c r="FB269" i="1"/>
  <c r="ES269" i="1"/>
  <c r="EK269" i="1"/>
  <c r="EB269" i="1"/>
  <c r="DK269" i="1"/>
  <c r="DL269" i="1" s="1" a="1"/>
  <c r="DL269" i="1" s="1"/>
  <c r="DB269" i="1"/>
  <c r="CT269" i="1"/>
  <c r="CK269" i="1"/>
  <c r="CC269" i="1"/>
  <c r="BT269" i="1"/>
  <c r="BC269" i="1"/>
  <c r="BD269" i="1" s="1" a="1"/>
  <c r="BD269" i="1" s="1"/>
  <c r="AT269" i="1"/>
  <c r="AL269" i="1"/>
  <c r="V269" i="1"/>
  <c r="N269" i="1"/>
  <c r="F269" i="1"/>
  <c r="FP269" i="1"/>
  <c r="FG269" i="1"/>
  <c r="EY269" i="1"/>
  <c r="EH269" i="1"/>
  <c r="DY269" i="1"/>
  <c r="DH269" i="1"/>
  <c r="CY269" i="1"/>
  <c r="CQ269" i="1"/>
  <c r="BZ269" i="1"/>
  <c r="BQ269" i="1"/>
  <c r="AZ269" i="1"/>
  <c r="AQ269" i="1"/>
  <c r="AI269" i="1"/>
  <c r="AA269" i="1"/>
  <c r="C269" i="1"/>
  <c r="FW269" i="1"/>
  <c r="FO269" i="1"/>
  <c r="FF269" i="1"/>
  <c r="EO269" i="1"/>
  <c r="EP269" i="1" s="1" a="1"/>
  <c r="EP269" i="1" s="1"/>
  <c r="EF269" i="1"/>
  <c r="DX269" i="1"/>
  <c r="DO269" i="1"/>
  <c r="DG269" i="1"/>
  <c r="CX269" i="1"/>
  <c r="CG269" i="1"/>
  <c r="CH269" i="1" s="1" a="1"/>
  <c r="CH269" i="1" s="1"/>
  <c r="BX269" i="1"/>
  <c r="BP269" i="1"/>
  <c r="BG269" i="1"/>
  <c r="AY269" i="1"/>
  <c r="AP269" i="1"/>
  <c r="R269" i="1"/>
  <c r="J269" i="1"/>
  <c r="K269" i="1" s="1" a="1"/>
  <c r="K269" i="1" s="1"/>
  <c r="FU269" i="1"/>
  <c r="FD269" i="1"/>
  <c r="FE269" i="1" s="1" a="1"/>
  <c r="FE269" i="1" s="1"/>
  <c r="EU269" i="1"/>
  <c r="EM269" i="1"/>
  <c r="ED269" i="1"/>
  <c r="DV269" i="1"/>
  <c r="DM269" i="1"/>
  <c r="CV269" i="1"/>
  <c r="CW269" i="1" s="1" a="1"/>
  <c r="CW269" i="1" s="1"/>
  <c r="CM269" i="1"/>
  <c r="CE269" i="1"/>
  <c r="BV269" i="1"/>
  <c r="BN269" i="1"/>
  <c r="BE269" i="1"/>
  <c r="AN269" i="1"/>
  <c r="AO269" i="1" s="1" a="1"/>
  <c r="AO269" i="1" s="1"/>
  <c r="AF269" i="1"/>
  <c r="BJ269" i="1" s="1"/>
  <c r="CN269" i="1" s="1"/>
  <c r="DR269" i="1" s="1"/>
  <c r="EV269" i="1" s="1"/>
  <c r="X269" i="1"/>
  <c r="P269" i="1"/>
  <c r="H269" i="1"/>
  <c r="FL269" i="1"/>
  <c r="FC269" i="1"/>
  <c r="EL269" i="1"/>
  <c r="EC269" i="1"/>
  <c r="DU269" i="1"/>
  <c r="DD269" i="1"/>
  <c r="CU269" i="1"/>
  <c r="CD269" i="1"/>
  <c r="BU269" i="1"/>
  <c r="BM269" i="1"/>
  <c r="AV269" i="1"/>
  <c r="AM269" i="1"/>
  <c r="AE269" i="1"/>
  <c r="W269" i="1"/>
  <c r="G269" i="1"/>
  <c r="DJ269" i="1"/>
  <c r="CO269" i="1"/>
  <c r="BR269" i="1"/>
  <c r="BS269" i="1" s="1" a="1"/>
  <c r="BS269" i="1" s="1"/>
  <c r="Y269" i="1"/>
  <c r="Z269" i="1" s="1" a="1"/>
  <c r="Z269" i="1" s="1"/>
  <c r="FY269" i="1"/>
  <c r="FA269" i="1"/>
  <c r="DI269" i="1"/>
  <c r="CJ269" i="1"/>
  <c r="BO269" i="1"/>
  <c r="AR269" i="1"/>
  <c r="U269" i="1"/>
  <c r="FV269" i="1"/>
  <c r="EZ269" i="1"/>
  <c r="DF269" i="1"/>
  <c r="CI269" i="1"/>
  <c r="BK269" i="1"/>
  <c r="T269" i="1"/>
  <c r="FR269" i="1"/>
  <c r="EW269" i="1"/>
  <c r="DZ269" i="1"/>
  <c r="EA269" i="1" s="1" a="1"/>
  <c r="EA269" i="1" s="1"/>
  <c r="CF269" i="1"/>
  <c r="BI269" i="1"/>
  <c r="AK269" i="1"/>
  <c r="Q269" i="1"/>
  <c r="AU269" i="1" s="1"/>
  <c r="BY269" i="1" s="1"/>
  <c r="DC269" i="1" s="1"/>
  <c r="EG269" i="1" s="1"/>
  <c r="FK269" i="1" s="1"/>
  <c r="FQ269" i="1"/>
  <c r="ER269" i="1"/>
  <c r="DW269" i="1"/>
  <c r="CZ269" i="1"/>
  <c r="CB269" i="1"/>
  <c r="BF269" i="1"/>
  <c r="AJ269" i="1"/>
  <c r="M269" i="1"/>
  <c r="FN269" i="1"/>
  <c r="EQ269" i="1"/>
  <c r="DS269" i="1"/>
  <c r="BB269" i="1"/>
  <c r="AG269" i="1"/>
  <c r="L269" i="1"/>
  <c r="EN269" i="1"/>
  <c r="DQ269" i="1"/>
  <c r="CS269" i="1"/>
  <c r="BA269" i="1"/>
  <c r="AC269" i="1"/>
  <c r="I269" i="1"/>
  <c r="FH269" i="1"/>
  <c r="EJ269" i="1"/>
  <c r="DN269" i="1"/>
  <c r="CR269" i="1"/>
  <c r="AX269" i="1"/>
  <c r="AB269" i="1"/>
  <c r="E269" i="1"/>
  <c r="GD268" i="1"/>
  <c r="GC268" i="1"/>
  <c r="FZ268" i="1"/>
  <c r="B270" i="1"/>
  <c r="D270" i="1" s="1" a="1"/>
  <c r="D270" i="1" s="1"/>
  <c r="EI270" i="1" l="1" a="1"/>
  <c r="EI270" i="1" s="1"/>
  <c r="FM270" i="1" a="1"/>
  <c r="FM270" i="1" s="1"/>
  <c r="EX270" i="1" a="1"/>
  <c r="EX270" i="1" s="1"/>
  <c r="DE270" i="1" a="1"/>
  <c r="DE270" i="1" s="1"/>
  <c r="DT270" i="1" a="1"/>
  <c r="DT270" i="1" s="1"/>
  <c r="CA270" i="1" a="1"/>
  <c r="CA270" i="1" s="1"/>
  <c r="CP270" i="1" a="1"/>
  <c r="CP270" i="1" s="1"/>
  <c r="AW270" i="1" a="1"/>
  <c r="AW270" i="1" s="1"/>
  <c r="BL270" i="1" a="1"/>
  <c r="BL270" i="1" s="1"/>
  <c r="S270" i="1" a="1"/>
  <c r="S270" i="1" s="1"/>
  <c r="AH270" i="1" a="1"/>
  <c r="AH270" i="1" s="1"/>
  <c r="GA269" i="1"/>
  <c r="GB269" i="1"/>
  <c r="FT15" i="1" a="1"/>
  <c r="FT15" i="1" s="1"/>
  <c r="FU15" i="1" s="1"/>
  <c r="FI270" i="1"/>
  <c r="FX270" i="1"/>
  <c r="DA270" i="1"/>
  <c r="ET270" i="1"/>
  <c r="DP270" i="1"/>
  <c r="EE270" i="1"/>
  <c r="O270" i="1"/>
  <c r="BH270" i="1"/>
  <c r="AD270" i="1"/>
  <c r="BW270" i="1"/>
  <c r="CL270" i="1"/>
  <c r="AS270" i="1"/>
  <c r="FY270" i="1"/>
  <c r="FQ270" i="1"/>
  <c r="FH270" i="1"/>
  <c r="EZ270" i="1"/>
  <c r="EQ270" i="1"/>
  <c r="DZ270" i="1"/>
  <c r="EA270" i="1" s="1" a="1"/>
  <c r="EA270" i="1" s="1"/>
  <c r="DQ270" i="1"/>
  <c r="DI270" i="1"/>
  <c r="CZ270" i="1"/>
  <c r="CR270" i="1"/>
  <c r="CI270" i="1"/>
  <c r="BR270" i="1"/>
  <c r="BS270" i="1" s="1" a="1"/>
  <c r="BS270" i="1" s="1"/>
  <c r="BI270" i="1"/>
  <c r="BA270" i="1"/>
  <c r="AR270" i="1"/>
  <c r="AJ270" i="1"/>
  <c r="AB270" i="1"/>
  <c r="T270" i="1"/>
  <c r="L270" i="1"/>
  <c r="FV270" i="1"/>
  <c r="FN270" i="1"/>
  <c r="EW270" i="1"/>
  <c r="EN270" i="1"/>
  <c r="DW270" i="1"/>
  <c r="DN270" i="1"/>
  <c r="DF270" i="1"/>
  <c r="CO270" i="1"/>
  <c r="CF270" i="1"/>
  <c r="BO270" i="1"/>
  <c r="BF270" i="1"/>
  <c r="AX270" i="1"/>
  <c r="AG270" i="1"/>
  <c r="Y270" i="1"/>
  <c r="Z270" i="1" s="1" a="1"/>
  <c r="Z270" i="1" s="1"/>
  <c r="Q270" i="1"/>
  <c r="AU270" i="1" s="1"/>
  <c r="BY270" i="1" s="1"/>
  <c r="DC270" i="1" s="1"/>
  <c r="EG270" i="1" s="1"/>
  <c r="FK270" i="1" s="1"/>
  <c r="I270" i="1"/>
  <c r="FU270" i="1"/>
  <c r="FD270" i="1"/>
  <c r="FE270" i="1" s="1" a="1"/>
  <c r="FE270" i="1" s="1"/>
  <c r="EU270" i="1"/>
  <c r="EM270" i="1"/>
  <c r="ED270" i="1"/>
  <c r="DV270" i="1"/>
  <c r="DM270" i="1"/>
  <c r="CV270" i="1"/>
  <c r="CW270" i="1" s="1" a="1"/>
  <c r="CW270" i="1" s="1"/>
  <c r="CM270" i="1"/>
  <c r="CE270" i="1"/>
  <c r="BV270" i="1"/>
  <c r="BN270" i="1"/>
  <c r="BE270" i="1"/>
  <c r="AN270" i="1"/>
  <c r="AO270" i="1" s="1" a="1"/>
  <c r="AO270" i="1" s="1"/>
  <c r="AF270" i="1"/>
  <c r="BJ270" i="1" s="1"/>
  <c r="CN270" i="1" s="1"/>
  <c r="DR270" i="1" s="1"/>
  <c r="EV270" i="1" s="1"/>
  <c r="X270" i="1"/>
  <c r="P270" i="1"/>
  <c r="H270" i="1"/>
  <c r="FS270" i="1"/>
  <c r="FT270" i="1" s="1" a="1"/>
  <c r="FT270" i="1" s="1"/>
  <c r="FJ270" i="1"/>
  <c r="FB270" i="1"/>
  <c r="ES270" i="1"/>
  <c r="EK270" i="1"/>
  <c r="EB270" i="1"/>
  <c r="DK270" i="1"/>
  <c r="DL270" i="1" s="1" a="1"/>
  <c r="DL270" i="1" s="1"/>
  <c r="DB270" i="1"/>
  <c r="CT270" i="1"/>
  <c r="CK270" i="1"/>
  <c r="CC270" i="1"/>
  <c r="BT270" i="1"/>
  <c r="BC270" i="1"/>
  <c r="BD270" i="1" s="1" a="1"/>
  <c r="BD270" i="1" s="1"/>
  <c r="AT270" i="1"/>
  <c r="AL270" i="1"/>
  <c r="V270" i="1"/>
  <c r="N270" i="1"/>
  <c r="F270" i="1"/>
  <c r="FR270" i="1"/>
  <c r="FA270" i="1"/>
  <c r="ER270" i="1"/>
  <c r="EJ270" i="1"/>
  <c r="DS270" i="1"/>
  <c r="DJ270" i="1"/>
  <c r="CS270" i="1"/>
  <c r="CJ270" i="1"/>
  <c r="CB270" i="1"/>
  <c r="BK270" i="1"/>
  <c r="BB270" i="1"/>
  <c r="AK270" i="1"/>
  <c r="AC270" i="1"/>
  <c r="U270" i="1"/>
  <c r="M270" i="1"/>
  <c r="E270" i="1"/>
  <c r="FF270" i="1"/>
  <c r="EH270" i="1"/>
  <c r="BQ270" i="1"/>
  <c r="AV270" i="1"/>
  <c r="C270" i="1"/>
  <c r="FC270" i="1"/>
  <c r="EF270" i="1"/>
  <c r="DH270" i="1"/>
  <c r="BP270" i="1"/>
  <c r="AQ270" i="1"/>
  <c r="W270" i="1"/>
  <c r="FW270" i="1"/>
  <c r="EY270" i="1"/>
  <c r="EC270" i="1"/>
  <c r="DG270" i="1"/>
  <c r="BM270" i="1"/>
  <c r="AP270" i="1"/>
  <c r="DY270" i="1"/>
  <c r="DD270" i="1"/>
  <c r="CG270" i="1"/>
  <c r="CH270" i="1" s="1" a="1"/>
  <c r="CH270" i="1" s="1"/>
  <c r="AM270" i="1"/>
  <c r="R270" i="1"/>
  <c r="FP270" i="1"/>
  <c r="DX270" i="1"/>
  <c r="CY270" i="1"/>
  <c r="CD270" i="1"/>
  <c r="BG270" i="1"/>
  <c r="AI270" i="1"/>
  <c r="FO270" i="1"/>
  <c r="DU270" i="1"/>
  <c r="CX270" i="1"/>
  <c r="BZ270" i="1"/>
  <c r="FL270" i="1"/>
  <c r="EO270" i="1"/>
  <c r="EP270" i="1" s="1" a="1"/>
  <c r="EP270" i="1" s="1"/>
  <c r="CU270" i="1"/>
  <c r="BX270" i="1"/>
  <c r="AZ270" i="1"/>
  <c r="AE270" i="1"/>
  <c r="J270" i="1"/>
  <c r="K270" i="1" s="1" a="1"/>
  <c r="K270" i="1" s="1"/>
  <c r="FG270" i="1"/>
  <c r="EL270" i="1"/>
  <c r="DO270" i="1"/>
  <c r="CQ270" i="1"/>
  <c r="BU270" i="1"/>
  <c r="AY270" i="1"/>
  <c r="AA270" i="1"/>
  <c r="G270" i="1"/>
  <c r="GD269" i="1"/>
  <c r="GC269" i="1"/>
  <c r="FZ269" i="1"/>
  <c r="B271" i="1"/>
  <c r="D271" i="1" s="1" a="1"/>
  <c r="D271" i="1" s="1"/>
  <c r="EI271" i="1" l="1" a="1"/>
  <c r="EI271" i="1" s="1"/>
  <c r="FM271" i="1" a="1"/>
  <c r="FM271" i="1" s="1"/>
  <c r="EX271" i="1" a="1"/>
  <c r="EX271" i="1" s="1"/>
  <c r="DE271" i="1" a="1"/>
  <c r="DE271" i="1" s="1"/>
  <c r="DT271" i="1" a="1"/>
  <c r="DT271" i="1" s="1"/>
  <c r="CA271" i="1" a="1"/>
  <c r="CA271" i="1" s="1"/>
  <c r="CP271" i="1" a="1"/>
  <c r="CP271" i="1" s="1"/>
  <c r="AW271" i="1" a="1"/>
  <c r="AW271" i="1" s="1"/>
  <c r="BL271" i="1" a="1"/>
  <c r="BL271" i="1" s="1"/>
  <c r="S271" i="1" a="1"/>
  <c r="S271" i="1" s="1"/>
  <c r="AH271" i="1" a="1"/>
  <c r="AH271" i="1" s="1"/>
  <c r="GA270" i="1"/>
  <c r="GB270" i="1"/>
  <c r="E16" i="1"/>
  <c r="F16" i="1" s="1"/>
  <c r="FW15" i="1"/>
  <c r="GA15" i="1" s="1"/>
  <c r="FV15" i="1"/>
  <c r="FI271" i="1"/>
  <c r="FX271" i="1"/>
  <c r="ET271" i="1"/>
  <c r="DA271" i="1"/>
  <c r="DP271" i="1"/>
  <c r="EE271" i="1"/>
  <c r="BH271" i="1"/>
  <c r="AD271" i="1"/>
  <c r="BW271" i="1"/>
  <c r="AS271" i="1"/>
  <c r="CL271" i="1"/>
  <c r="O271" i="1"/>
  <c r="FW271" i="1"/>
  <c r="FO271" i="1"/>
  <c r="FF271" i="1"/>
  <c r="EO271" i="1"/>
  <c r="EP271" i="1" s="1" a="1"/>
  <c r="EP271" i="1" s="1"/>
  <c r="EF271" i="1"/>
  <c r="DX271" i="1"/>
  <c r="DO271" i="1"/>
  <c r="DG271" i="1"/>
  <c r="CX271" i="1"/>
  <c r="CG271" i="1"/>
  <c r="CH271" i="1" s="1" a="1"/>
  <c r="CH271" i="1" s="1"/>
  <c r="BX271" i="1"/>
  <c r="BP271" i="1"/>
  <c r="BG271" i="1"/>
  <c r="AY271" i="1"/>
  <c r="AP271" i="1"/>
  <c r="R271" i="1"/>
  <c r="J271" i="1"/>
  <c r="K271" i="1" s="1" a="1"/>
  <c r="K271" i="1" s="1"/>
  <c r="FL271" i="1"/>
  <c r="FC271" i="1"/>
  <c r="EL271" i="1"/>
  <c r="EC271" i="1"/>
  <c r="DU271" i="1"/>
  <c r="DD271" i="1"/>
  <c r="CU271" i="1"/>
  <c r="CD271" i="1"/>
  <c r="BU271" i="1"/>
  <c r="BM271" i="1"/>
  <c r="AV271" i="1"/>
  <c r="AM271" i="1"/>
  <c r="AE271" i="1"/>
  <c r="W271" i="1"/>
  <c r="G271" i="1"/>
  <c r="FS271" i="1"/>
  <c r="FT271" i="1" s="1" a="1"/>
  <c r="FT271" i="1" s="1"/>
  <c r="FJ271" i="1"/>
  <c r="FB271" i="1"/>
  <c r="ES271" i="1"/>
  <c r="EK271" i="1"/>
  <c r="EB271" i="1"/>
  <c r="DK271" i="1"/>
  <c r="DL271" i="1" s="1" a="1"/>
  <c r="DL271" i="1" s="1"/>
  <c r="DB271" i="1"/>
  <c r="CT271" i="1"/>
  <c r="CK271" i="1"/>
  <c r="CC271" i="1"/>
  <c r="BT271" i="1"/>
  <c r="BC271" i="1"/>
  <c r="BD271" i="1" s="1" a="1"/>
  <c r="BD271" i="1" s="1"/>
  <c r="AT271" i="1"/>
  <c r="AL271" i="1"/>
  <c r="V271" i="1"/>
  <c r="N271" i="1"/>
  <c r="F271" i="1"/>
  <c r="FY271" i="1"/>
  <c r="FQ271" i="1"/>
  <c r="FH271" i="1"/>
  <c r="EZ271" i="1"/>
  <c r="EQ271" i="1"/>
  <c r="DZ271" i="1"/>
  <c r="EA271" i="1" s="1" a="1"/>
  <c r="EA271" i="1" s="1"/>
  <c r="DQ271" i="1"/>
  <c r="DI271" i="1"/>
  <c r="CZ271" i="1"/>
  <c r="CR271" i="1"/>
  <c r="CI271" i="1"/>
  <c r="BR271" i="1"/>
  <c r="BS271" i="1" s="1" a="1"/>
  <c r="BS271" i="1" s="1"/>
  <c r="BI271" i="1"/>
  <c r="BA271" i="1"/>
  <c r="AR271" i="1"/>
  <c r="AJ271" i="1"/>
  <c r="AB271" i="1"/>
  <c r="T271" i="1"/>
  <c r="L271" i="1"/>
  <c r="FP271" i="1"/>
  <c r="FG271" i="1"/>
  <c r="EY271" i="1"/>
  <c r="EH271" i="1"/>
  <c r="DY271" i="1"/>
  <c r="DH271" i="1"/>
  <c r="CY271" i="1"/>
  <c r="CQ271" i="1"/>
  <c r="BZ271" i="1"/>
  <c r="BQ271" i="1"/>
  <c r="AZ271" i="1"/>
  <c r="AQ271" i="1"/>
  <c r="AI271" i="1"/>
  <c r="AA271" i="1"/>
  <c r="C271" i="1"/>
  <c r="EJ271" i="1"/>
  <c r="DM271" i="1"/>
  <c r="CO271" i="1"/>
  <c r="Y271" i="1"/>
  <c r="Z271" i="1" s="1" a="1"/>
  <c r="Z271" i="1" s="1"/>
  <c r="E271" i="1"/>
  <c r="FD271" i="1"/>
  <c r="FE271" i="1" s="1" a="1"/>
  <c r="FE271" i="1" s="1"/>
  <c r="DJ271" i="1"/>
  <c r="CM271" i="1"/>
  <c r="BO271" i="1"/>
  <c r="X271" i="1"/>
  <c r="FV271" i="1"/>
  <c r="FA271" i="1"/>
  <c r="ED271" i="1"/>
  <c r="DF271" i="1"/>
  <c r="CJ271" i="1"/>
  <c r="BN271" i="1"/>
  <c r="U271" i="1"/>
  <c r="FU271" i="1"/>
  <c r="EW271" i="1"/>
  <c r="CF271" i="1"/>
  <c r="BK271" i="1"/>
  <c r="AN271" i="1"/>
  <c r="AO271" i="1" s="1" a="1"/>
  <c r="AO271" i="1" s="1"/>
  <c r="Q271" i="1"/>
  <c r="AU271" i="1" s="1"/>
  <c r="BY271" i="1" s="1"/>
  <c r="DC271" i="1" s="1"/>
  <c r="EG271" i="1" s="1"/>
  <c r="FK271" i="1" s="1"/>
  <c r="FR271" i="1"/>
  <c r="EU271" i="1"/>
  <c r="DW271" i="1"/>
  <c r="CE271" i="1"/>
  <c r="BF271" i="1"/>
  <c r="AK271" i="1"/>
  <c r="P271" i="1"/>
  <c r="FN271" i="1"/>
  <c r="ER271" i="1"/>
  <c r="DV271" i="1"/>
  <c r="CB271" i="1"/>
  <c r="BE271" i="1"/>
  <c r="AG271" i="1"/>
  <c r="M271" i="1"/>
  <c r="EN271" i="1"/>
  <c r="DS271" i="1"/>
  <c r="CV271" i="1"/>
  <c r="CW271" i="1" s="1" a="1"/>
  <c r="CW271" i="1" s="1"/>
  <c r="BB271" i="1"/>
  <c r="AF271" i="1"/>
  <c r="BJ271" i="1" s="1"/>
  <c r="CN271" i="1" s="1"/>
  <c r="DR271" i="1" s="1"/>
  <c r="EV271" i="1" s="1"/>
  <c r="I271" i="1"/>
  <c r="EM271" i="1"/>
  <c r="DN271" i="1"/>
  <c r="CS271" i="1"/>
  <c r="BV271" i="1"/>
  <c r="AX271" i="1"/>
  <c r="AC271" i="1"/>
  <c r="H271" i="1"/>
  <c r="FZ270" i="1"/>
  <c r="GD270" i="1"/>
  <c r="GC270" i="1"/>
  <c r="B272" i="1"/>
  <c r="D272" i="1" s="1" a="1"/>
  <c r="D272" i="1" s="1"/>
  <c r="EI272" i="1" l="1" a="1"/>
  <c r="EI272" i="1" s="1"/>
  <c r="FM272" i="1" a="1"/>
  <c r="FM272" i="1" s="1"/>
  <c r="EX272" i="1" a="1"/>
  <c r="EX272" i="1" s="1"/>
  <c r="DE272" i="1" a="1"/>
  <c r="DE272" i="1" s="1"/>
  <c r="DT272" i="1" a="1"/>
  <c r="DT272" i="1" s="1"/>
  <c r="CA272" i="1" a="1"/>
  <c r="CA272" i="1" s="1"/>
  <c r="CP272" i="1" a="1"/>
  <c r="CP272" i="1" s="1"/>
  <c r="AW272" i="1" a="1"/>
  <c r="AW272" i="1" s="1"/>
  <c r="BL272" i="1" a="1"/>
  <c r="BL272" i="1" s="1"/>
  <c r="S272" i="1" a="1"/>
  <c r="S272" i="1" s="1"/>
  <c r="AH272" i="1" a="1"/>
  <c r="AH272" i="1" s="1"/>
  <c r="GA271" i="1"/>
  <c r="GB271" i="1"/>
  <c r="GC15" i="1"/>
  <c r="R16" i="1"/>
  <c r="J16" i="1"/>
  <c r="O16" i="1"/>
  <c r="Q16" i="1"/>
  <c r="FI272" i="1"/>
  <c r="FX272" i="1"/>
  <c r="ET272" i="1"/>
  <c r="DP272" i="1"/>
  <c r="DA272" i="1"/>
  <c r="EE272" i="1"/>
  <c r="BH272" i="1"/>
  <c r="AD272" i="1"/>
  <c r="BW272" i="1"/>
  <c r="AS272" i="1"/>
  <c r="CL272" i="1"/>
  <c r="O272" i="1"/>
  <c r="FU272" i="1"/>
  <c r="FD272" i="1"/>
  <c r="FE272" i="1" s="1" a="1"/>
  <c r="FE272" i="1" s="1"/>
  <c r="EU272" i="1"/>
  <c r="EM272" i="1"/>
  <c r="ED272" i="1"/>
  <c r="DV272" i="1"/>
  <c r="DM272" i="1"/>
  <c r="CV272" i="1"/>
  <c r="CW272" i="1" s="1" a="1"/>
  <c r="CW272" i="1" s="1"/>
  <c r="CM272" i="1"/>
  <c r="CE272" i="1"/>
  <c r="BV272" i="1"/>
  <c r="BN272" i="1"/>
  <c r="BE272" i="1"/>
  <c r="AN272" i="1"/>
  <c r="AO272" i="1" s="1" a="1"/>
  <c r="AO272" i="1" s="1"/>
  <c r="AF272" i="1"/>
  <c r="BJ272" i="1" s="1"/>
  <c r="CN272" i="1" s="1"/>
  <c r="DR272" i="1" s="1"/>
  <c r="EV272" i="1" s="1"/>
  <c r="X272" i="1"/>
  <c r="P272" i="1"/>
  <c r="H272" i="1"/>
  <c r="FS272" i="1"/>
  <c r="FT272" i="1" s="1" a="1"/>
  <c r="FT272" i="1" s="1"/>
  <c r="FJ272" i="1"/>
  <c r="FB272" i="1"/>
  <c r="ES272" i="1"/>
  <c r="EK272" i="1"/>
  <c r="FR272" i="1"/>
  <c r="FA272" i="1"/>
  <c r="ER272" i="1"/>
  <c r="EJ272" i="1"/>
  <c r="DS272" i="1"/>
  <c r="DJ272" i="1"/>
  <c r="CS272" i="1"/>
  <c r="CJ272" i="1"/>
  <c r="CB272" i="1"/>
  <c r="BK272" i="1"/>
  <c r="BB272" i="1"/>
  <c r="AK272" i="1"/>
  <c r="AC272" i="1"/>
  <c r="U272" i="1"/>
  <c r="M272" i="1"/>
  <c r="E272" i="1"/>
  <c r="FY272" i="1"/>
  <c r="FQ272" i="1"/>
  <c r="FH272" i="1"/>
  <c r="EZ272" i="1"/>
  <c r="EQ272" i="1"/>
  <c r="DZ272" i="1"/>
  <c r="EA272" i="1" s="1" a="1"/>
  <c r="EA272" i="1" s="1"/>
  <c r="DQ272" i="1"/>
  <c r="DI272" i="1"/>
  <c r="CZ272" i="1"/>
  <c r="CR272" i="1"/>
  <c r="CI272" i="1"/>
  <c r="BR272" i="1"/>
  <c r="BS272" i="1" s="1" a="1"/>
  <c r="BS272" i="1" s="1"/>
  <c r="BI272" i="1"/>
  <c r="BA272" i="1"/>
  <c r="AR272" i="1"/>
  <c r="AJ272" i="1"/>
  <c r="AB272" i="1"/>
  <c r="T272" i="1"/>
  <c r="L272" i="1"/>
  <c r="FP272" i="1"/>
  <c r="FW272" i="1"/>
  <c r="FO272" i="1"/>
  <c r="FF272" i="1"/>
  <c r="EO272" i="1"/>
  <c r="EP272" i="1" s="1" a="1"/>
  <c r="EP272" i="1" s="1"/>
  <c r="EF272" i="1"/>
  <c r="DX272" i="1"/>
  <c r="DO272" i="1"/>
  <c r="DG272" i="1"/>
  <c r="CX272" i="1"/>
  <c r="CG272" i="1"/>
  <c r="CH272" i="1" s="1" a="1"/>
  <c r="CH272" i="1" s="1"/>
  <c r="BX272" i="1"/>
  <c r="BP272" i="1"/>
  <c r="BG272" i="1"/>
  <c r="AY272" i="1"/>
  <c r="AP272" i="1"/>
  <c r="R272" i="1"/>
  <c r="J272" i="1"/>
  <c r="K272" i="1" s="1" a="1"/>
  <c r="K272" i="1" s="1"/>
  <c r="FV272" i="1"/>
  <c r="FN272" i="1"/>
  <c r="EW272" i="1"/>
  <c r="EN272" i="1"/>
  <c r="DW272" i="1"/>
  <c r="DN272" i="1"/>
  <c r="DF272" i="1"/>
  <c r="CO272" i="1"/>
  <c r="CF272" i="1"/>
  <c r="BO272" i="1"/>
  <c r="BF272" i="1"/>
  <c r="AX272" i="1"/>
  <c r="AG272" i="1"/>
  <c r="Y272" i="1"/>
  <c r="Z272" i="1" s="1" a="1"/>
  <c r="Z272" i="1" s="1"/>
  <c r="Q272" i="1"/>
  <c r="AU272" i="1" s="1"/>
  <c r="BY272" i="1" s="1"/>
  <c r="DC272" i="1" s="1"/>
  <c r="EG272" i="1" s="1"/>
  <c r="FK272" i="1" s="1"/>
  <c r="I272" i="1"/>
  <c r="EL272" i="1"/>
  <c r="CQ272" i="1"/>
  <c r="BT272" i="1"/>
  <c r="AV272" i="1"/>
  <c r="AA272" i="1"/>
  <c r="F272" i="1"/>
  <c r="EH272" i="1"/>
  <c r="DK272" i="1"/>
  <c r="DL272" i="1" s="1" a="1"/>
  <c r="DL272" i="1" s="1"/>
  <c r="BQ272" i="1"/>
  <c r="AT272" i="1"/>
  <c r="W272" i="1"/>
  <c r="C272" i="1"/>
  <c r="FL272" i="1"/>
  <c r="EC272" i="1"/>
  <c r="DH272" i="1"/>
  <c r="CK272" i="1"/>
  <c r="BM272" i="1"/>
  <c r="AQ272" i="1"/>
  <c r="V272" i="1"/>
  <c r="FG272" i="1"/>
  <c r="EB272" i="1"/>
  <c r="DD272" i="1"/>
  <c r="AM272" i="1"/>
  <c r="FC272" i="1"/>
  <c r="DY272" i="1"/>
  <c r="DB272" i="1"/>
  <c r="CD272" i="1"/>
  <c r="AL272" i="1"/>
  <c r="EY272" i="1"/>
  <c r="DU272" i="1"/>
  <c r="CY272" i="1"/>
  <c r="CC272" i="1"/>
  <c r="AI272" i="1"/>
  <c r="N272" i="1"/>
  <c r="CU272" i="1"/>
  <c r="BZ272" i="1"/>
  <c r="BC272" i="1"/>
  <c r="BD272" i="1" s="1" a="1"/>
  <c r="BD272" i="1" s="1"/>
  <c r="AE272" i="1"/>
  <c r="CT272" i="1"/>
  <c r="BU272" i="1"/>
  <c r="AZ272" i="1"/>
  <c r="G272" i="1"/>
  <c r="GD271" i="1"/>
  <c r="GC271" i="1"/>
  <c r="FZ271" i="1"/>
  <c r="B273" i="1"/>
  <c r="D273" i="1" s="1" a="1"/>
  <c r="D273" i="1" s="1"/>
  <c r="EI273" i="1" l="1" a="1"/>
  <c r="EI273" i="1" s="1"/>
  <c r="FM273" i="1" a="1"/>
  <c r="FM273" i="1" s="1"/>
  <c r="EX273" i="1" a="1"/>
  <c r="EX273" i="1" s="1"/>
  <c r="DE273" i="1" a="1"/>
  <c r="DE273" i="1" s="1"/>
  <c r="DT273" i="1" a="1"/>
  <c r="DT273" i="1" s="1"/>
  <c r="CA273" i="1" a="1"/>
  <c r="CA273" i="1" s="1"/>
  <c r="CP273" i="1" a="1"/>
  <c r="CP273" i="1" s="1"/>
  <c r="AW273" i="1" a="1"/>
  <c r="AW273" i="1" s="1"/>
  <c r="BL273" i="1" a="1"/>
  <c r="BL273" i="1" s="1"/>
  <c r="S273" i="1" a="1"/>
  <c r="S273" i="1" s="1"/>
  <c r="AH273" i="1" a="1"/>
  <c r="AH273" i="1" s="1"/>
  <c r="GA272" i="1"/>
  <c r="GB272" i="1"/>
  <c r="K16" i="1" a="1"/>
  <c r="K16" i="1" s="1"/>
  <c r="L16" i="1" s="1"/>
  <c r="T16" i="1"/>
  <c r="FX273" i="1"/>
  <c r="ET273" i="1"/>
  <c r="DP273" i="1"/>
  <c r="EE273" i="1"/>
  <c r="DA273" i="1"/>
  <c r="AD273" i="1"/>
  <c r="BW273" i="1"/>
  <c r="AS273" i="1"/>
  <c r="FI273" i="1"/>
  <c r="CL273" i="1"/>
  <c r="O273" i="1"/>
  <c r="BH273" i="1"/>
  <c r="FS273" i="1"/>
  <c r="FT273" i="1" s="1" a="1"/>
  <c r="FT273" i="1" s="1"/>
  <c r="FJ273" i="1"/>
  <c r="FB273" i="1"/>
  <c r="ES273" i="1"/>
  <c r="EK273" i="1"/>
  <c r="EB273" i="1"/>
  <c r="DK273" i="1"/>
  <c r="DL273" i="1" s="1" a="1"/>
  <c r="DL273" i="1" s="1"/>
  <c r="DB273" i="1"/>
  <c r="CT273" i="1"/>
  <c r="CK273" i="1"/>
  <c r="CC273" i="1"/>
  <c r="BT273" i="1"/>
  <c r="BC273" i="1"/>
  <c r="BD273" i="1" s="1" a="1"/>
  <c r="BD273" i="1" s="1"/>
  <c r="AT273" i="1"/>
  <c r="AL273" i="1"/>
  <c r="V273" i="1"/>
  <c r="N273" i="1"/>
  <c r="F273" i="1"/>
  <c r="FR273" i="1"/>
  <c r="FA273" i="1"/>
  <c r="ER273" i="1"/>
  <c r="EJ273" i="1"/>
  <c r="DS273" i="1"/>
  <c r="DJ273" i="1"/>
  <c r="CS273" i="1"/>
  <c r="CJ273" i="1"/>
  <c r="CB273" i="1"/>
  <c r="BK273" i="1"/>
  <c r="BB273" i="1"/>
  <c r="AK273" i="1"/>
  <c r="AC273" i="1"/>
  <c r="U273" i="1"/>
  <c r="M273" i="1"/>
  <c r="FY273" i="1"/>
  <c r="FQ273" i="1"/>
  <c r="FH273" i="1"/>
  <c r="EZ273" i="1"/>
  <c r="EQ273" i="1"/>
  <c r="DZ273" i="1"/>
  <c r="EA273" i="1" s="1" a="1"/>
  <c r="EA273" i="1" s="1"/>
  <c r="DQ273" i="1"/>
  <c r="DI273" i="1"/>
  <c r="CZ273" i="1"/>
  <c r="CR273" i="1"/>
  <c r="CI273" i="1"/>
  <c r="BR273" i="1"/>
  <c r="BS273" i="1" s="1" a="1"/>
  <c r="BS273" i="1" s="1"/>
  <c r="BI273" i="1"/>
  <c r="BA273" i="1"/>
  <c r="AR273" i="1"/>
  <c r="AJ273" i="1"/>
  <c r="AB273" i="1"/>
  <c r="T273" i="1"/>
  <c r="L273" i="1"/>
  <c r="FP273" i="1"/>
  <c r="FG273" i="1"/>
  <c r="EY273" i="1"/>
  <c r="EH273" i="1"/>
  <c r="DY273" i="1"/>
  <c r="DH273" i="1"/>
  <c r="CY273" i="1"/>
  <c r="CQ273" i="1"/>
  <c r="BZ273" i="1"/>
  <c r="BQ273" i="1"/>
  <c r="AZ273" i="1"/>
  <c r="AQ273" i="1"/>
  <c r="AI273" i="1"/>
  <c r="AA273" i="1"/>
  <c r="C273" i="1"/>
  <c r="FW273" i="1"/>
  <c r="FO273" i="1"/>
  <c r="FF273" i="1"/>
  <c r="EO273" i="1"/>
  <c r="EP273" i="1" s="1" a="1"/>
  <c r="EP273" i="1" s="1"/>
  <c r="EF273" i="1"/>
  <c r="DX273" i="1"/>
  <c r="DO273" i="1"/>
  <c r="DG273" i="1"/>
  <c r="CX273" i="1"/>
  <c r="CG273" i="1"/>
  <c r="CH273" i="1" s="1" a="1"/>
  <c r="CH273" i="1" s="1"/>
  <c r="BX273" i="1"/>
  <c r="BP273" i="1"/>
  <c r="BG273" i="1"/>
  <c r="AY273" i="1"/>
  <c r="AP273" i="1"/>
  <c r="R273" i="1"/>
  <c r="J273" i="1"/>
  <c r="K273" i="1" s="1" a="1"/>
  <c r="K273" i="1" s="1"/>
  <c r="FV273" i="1"/>
  <c r="FN273" i="1"/>
  <c r="EW273" i="1"/>
  <c r="EN273" i="1"/>
  <c r="DW273" i="1"/>
  <c r="DN273" i="1"/>
  <c r="DF273" i="1"/>
  <c r="CO273" i="1"/>
  <c r="CF273" i="1"/>
  <c r="BO273" i="1"/>
  <c r="BF273" i="1"/>
  <c r="AX273" i="1"/>
  <c r="AG273" i="1"/>
  <c r="Y273" i="1"/>
  <c r="Z273" i="1" s="1" a="1"/>
  <c r="Z273" i="1" s="1"/>
  <c r="Q273" i="1"/>
  <c r="AU273" i="1" s="1"/>
  <c r="BY273" i="1" s="1"/>
  <c r="DC273" i="1" s="1"/>
  <c r="EG273" i="1" s="1"/>
  <c r="FK273" i="1" s="1"/>
  <c r="I273" i="1"/>
  <c r="FU273" i="1"/>
  <c r="FD273" i="1"/>
  <c r="FE273" i="1" s="1" a="1"/>
  <c r="FE273" i="1" s="1"/>
  <c r="EU273" i="1"/>
  <c r="EM273" i="1"/>
  <c r="ED273" i="1"/>
  <c r="DV273" i="1"/>
  <c r="DM273" i="1"/>
  <c r="CV273" i="1"/>
  <c r="CW273" i="1" s="1" a="1"/>
  <c r="CW273" i="1" s="1"/>
  <c r="CM273" i="1"/>
  <c r="CE273" i="1"/>
  <c r="BV273" i="1"/>
  <c r="BN273" i="1"/>
  <c r="BE273" i="1"/>
  <c r="AN273" i="1"/>
  <c r="AO273" i="1" s="1" a="1"/>
  <c r="AO273" i="1" s="1"/>
  <c r="AF273" i="1"/>
  <c r="BJ273" i="1" s="1"/>
  <c r="CN273" i="1" s="1"/>
  <c r="DR273" i="1" s="1"/>
  <c r="EV273" i="1" s="1"/>
  <c r="X273" i="1"/>
  <c r="P273" i="1"/>
  <c r="H273" i="1"/>
  <c r="FL273" i="1"/>
  <c r="FC273" i="1"/>
  <c r="EL273" i="1"/>
  <c r="EC273" i="1"/>
  <c r="DU273" i="1"/>
  <c r="DD273" i="1"/>
  <c r="CU273" i="1"/>
  <c r="CD273" i="1"/>
  <c r="BU273" i="1"/>
  <c r="BM273" i="1"/>
  <c r="AV273" i="1"/>
  <c r="AM273" i="1"/>
  <c r="AE273" i="1"/>
  <c r="W273" i="1"/>
  <c r="G273" i="1"/>
  <c r="E273" i="1"/>
  <c r="GC272" i="1"/>
  <c r="FZ272" i="1"/>
  <c r="GD272" i="1"/>
  <c r="B274" i="1"/>
  <c r="D274" i="1" s="1" a="1"/>
  <c r="D274" i="1" s="1"/>
  <c r="EI274" i="1" l="1" a="1"/>
  <c r="EI274" i="1" s="1"/>
  <c r="FM274" i="1" a="1"/>
  <c r="FM274" i="1" s="1"/>
  <c r="EX274" i="1" a="1"/>
  <c r="EX274" i="1" s="1"/>
  <c r="DE274" i="1" a="1"/>
  <c r="DE274" i="1" s="1"/>
  <c r="DT274" i="1" a="1"/>
  <c r="DT274" i="1" s="1"/>
  <c r="CA274" i="1" a="1"/>
  <c r="CA274" i="1" s="1"/>
  <c r="CP274" i="1" a="1"/>
  <c r="CP274" i="1" s="1"/>
  <c r="AW274" i="1" a="1"/>
  <c r="AW274" i="1" s="1"/>
  <c r="BL274" i="1" a="1"/>
  <c r="BL274" i="1" s="1"/>
  <c r="S274" i="1" a="1"/>
  <c r="S274" i="1" s="1"/>
  <c r="AH274" i="1" a="1"/>
  <c r="AH274" i="1" s="1"/>
  <c r="GA273" i="1"/>
  <c r="GB273" i="1"/>
  <c r="N16" i="1"/>
  <c r="M16" i="1"/>
  <c r="U16" i="1"/>
  <c r="FX274" i="1"/>
  <c r="ET274" i="1"/>
  <c r="FI274" i="1"/>
  <c r="DP274" i="1"/>
  <c r="EE274" i="1"/>
  <c r="BW274" i="1"/>
  <c r="AS274" i="1"/>
  <c r="CL274" i="1"/>
  <c r="O274" i="1"/>
  <c r="DA274" i="1"/>
  <c r="BH274" i="1"/>
  <c r="AD274" i="1"/>
  <c r="FY274" i="1"/>
  <c r="FQ274" i="1"/>
  <c r="FH274" i="1"/>
  <c r="EZ274" i="1"/>
  <c r="EQ274" i="1"/>
  <c r="DZ274" i="1"/>
  <c r="EA274" i="1" s="1" a="1"/>
  <c r="EA274" i="1" s="1"/>
  <c r="DQ274" i="1"/>
  <c r="DI274" i="1"/>
  <c r="CZ274" i="1"/>
  <c r="CR274" i="1"/>
  <c r="CI274" i="1"/>
  <c r="BR274" i="1"/>
  <c r="BS274" i="1" s="1" a="1"/>
  <c r="BS274" i="1" s="1"/>
  <c r="BI274" i="1"/>
  <c r="BA274" i="1"/>
  <c r="AR274" i="1"/>
  <c r="AJ274" i="1"/>
  <c r="AB274" i="1"/>
  <c r="T274" i="1"/>
  <c r="L274" i="1"/>
  <c r="FP274" i="1"/>
  <c r="FG274" i="1"/>
  <c r="EY274" i="1"/>
  <c r="EH274" i="1"/>
  <c r="DY274" i="1"/>
  <c r="DH274" i="1"/>
  <c r="CY274" i="1"/>
  <c r="CQ274" i="1"/>
  <c r="BZ274" i="1"/>
  <c r="BQ274" i="1"/>
  <c r="AZ274" i="1"/>
  <c r="AQ274" i="1"/>
  <c r="AI274" i="1"/>
  <c r="AA274" i="1"/>
  <c r="C274" i="1"/>
  <c r="FW274" i="1"/>
  <c r="FO274" i="1"/>
  <c r="FF274" i="1"/>
  <c r="EO274" i="1"/>
  <c r="EP274" i="1" s="1" a="1"/>
  <c r="EP274" i="1" s="1"/>
  <c r="EF274" i="1"/>
  <c r="DX274" i="1"/>
  <c r="DO274" i="1"/>
  <c r="DG274" i="1"/>
  <c r="CX274" i="1"/>
  <c r="CG274" i="1"/>
  <c r="CH274" i="1" s="1" a="1"/>
  <c r="CH274" i="1" s="1"/>
  <c r="BX274" i="1"/>
  <c r="BP274" i="1"/>
  <c r="BG274" i="1"/>
  <c r="AY274" i="1"/>
  <c r="AP274" i="1"/>
  <c r="R274" i="1"/>
  <c r="J274" i="1"/>
  <c r="K274" i="1" s="1" a="1"/>
  <c r="K274" i="1" s="1"/>
  <c r="FV274" i="1"/>
  <c r="FN274" i="1"/>
  <c r="EW274" i="1"/>
  <c r="EN274" i="1"/>
  <c r="DW274" i="1"/>
  <c r="DN274" i="1"/>
  <c r="DF274" i="1"/>
  <c r="CO274" i="1"/>
  <c r="CF274" i="1"/>
  <c r="BO274" i="1"/>
  <c r="BF274" i="1"/>
  <c r="AX274" i="1"/>
  <c r="AG274" i="1"/>
  <c r="Y274" i="1"/>
  <c r="Z274" i="1" s="1" a="1"/>
  <c r="Z274" i="1" s="1"/>
  <c r="Q274" i="1"/>
  <c r="AU274" i="1" s="1"/>
  <c r="BY274" i="1" s="1"/>
  <c r="DC274" i="1" s="1"/>
  <c r="EG274" i="1" s="1"/>
  <c r="FK274" i="1" s="1"/>
  <c r="I274" i="1"/>
  <c r="FU274" i="1"/>
  <c r="FD274" i="1"/>
  <c r="FE274" i="1" s="1" a="1"/>
  <c r="FE274" i="1" s="1"/>
  <c r="EU274" i="1"/>
  <c r="EM274" i="1"/>
  <c r="ED274" i="1"/>
  <c r="DV274" i="1"/>
  <c r="DM274" i="1"/>
  <c r="CV274" i="1"/>
  <c r="CW274" i="1" s="1" a="1"/>
  <c r="CW274" i="1" s="1"/>
  <c r="CM274" i="1"/>
  <c r="CE274" i="1"/>
  <c r="BV274" i="1"/>
  <c r="BN274" i="1"/>
  <c r="BE274" i="1"/>
  <c r="AN274" i="1"/>
  <c r="AO274" i="1" s="1" a="1"/>
  <c r="AO274" i="1" s="1"/>
  <c r="AF274" i="1"/>
  <c r="BJ274" i="1" s="1"/>
  <c r="CN274" i="1" s="1"/>
  <c r="DR274" i="1" s="1"/>
  <c r="EV274" i="1" s="1"/>
  <c r="X274" i="1"/>
  <c r="P274" i="1"/>
  <c r="H274" i="1"/>
  <c r="FL274" i="1"/>
  <c r="FC274" i="1"/>
  <c r="EL274" i="1"/>
  <c r="EC274" i="1"/>
  <c r="DU274" i="1"/>
  <c r="DD274" i="1"/>
  <c r="CU274" i="1"/>
  <c r="CD274" i="1"/>
  <c r="BU274" i="1"/>
  <c r="BM274" i="1"/>
  <c r="AV274" i="1"/>
  <c r="AM274" i="1"/>
  <c r="AE274" i="1"/>
  <c r="W274" i="1"/>
  <c r="G274" i="1"/>
  <c r="FS274" i="1"/>
  <c r="FT274" i="1" s="1" a="1"/>
  <c r="FT274" i="1" s="1"/>
  <c r="FJ274" i="1"/>
  <c r="FB274" i="1"/>
  <c r="ES274" i="1"/>
  <c r="EK274" i="1"/>
  <c r="EB274" i="1"/>
  <c r="DK274" i="1"/>
  <c r="DL274" i="1" s="1" a="1"/>
  <c r="DL274" i="1" s="1"/>
  <c r="DB274" i="1"/>
  <c r="CT274" i="1"/>
  <c r="CK274" i="1"/>
  <c r="CC274" i="1"/>
  <c r="BT274" i="1"/>
  <c r="BC274" i="1"/>
  <c r="BD274" i="1" s="1" a="1"/>
  <c r="BD274" i="1" s="1"/>
  <c r="AT274" i="1"/>
  <c r="AL274" i="1"/>
  <c r="V274" i="1"/>
  <c r="N274" i="1"/>
  <c r="F274" i="1"/>
  <c r="FR274" i="1"/>
  <c r="FA274" i="1"/>
  <c r="ER274" i="1"/>
  <c r="EJ274" i="1"/>
  <c r="DS274" i="1"/>
  <c r="DJ274" i="1"/>
  <c r="CS274" i="1"/>
  <c r="CJ274" i="1"/>
  <c r="CB274" i="1"/>
  <c r="BK274" i="1"/>
  <c r="BB274" i="1"/>
  <c r="AK274" i="1"/>
  <c r="AC274" i="1"/>
  <c r="U274" i="1"/>
  <c r="M274" i="1"/>
  <c r="E274" i="1"/>
  <c r="GD273" i="1"/>
  <c r="GC273" i="1"/>
  <c r="FZ273" i="1"/>
  <c r="B275" i="1"/>
  <c r="D275" i="1" s="1" a="1"/>
  <c r="D275" i="1" s="1"/>
  <c r="EI275" i="1" l="1" a="1"/>
  <c r="EI275" i="1" s="1"/>
  <c r="FM275" i="1" a="1"/>
  <c r="FM275" i="1" s="1"/>
  <c r="EX275" i="1" a="1"/>
  <c r="EX275" i="1" s="1"/>
  <c r="DE275" i="1" a="1"/>
  <c r="DE275" i="1" s="1"/>
  <c r="DT275" i="1" a="1"/>
  <c r="DT275" i="1" s="1"/>
  <c r="CA275" i="1" a="1"/>
  <c r="CA275" i="1" s="1"/>
  <c r="CP275" i="1" a="1"/>
  <c r="CP275" i="1" s="1"/>
  <c r="AW275" i="1" a="1"/>
  <c r="AW275" i="1" s="1"/>
  <c r="BL275" i="1" a="1"/>
  <c r="BL275" i="1" s="1"/>
  <c r="S275" i="1" a="1"/>
  <c r="S275" i="1" s="1"/>
  <c r="AH275" i="1" a="1"/>
  <c r="AH275" i="1" s="1"/>
  <c r="GA274" i="1"/>
  <c r="GB274" i="1"/>
  <c r="AD16" i="1"/>
  <c r="AG16" i="1"/>
  <c r="Y16" i="1"/>
  <c r="AF16" i="1"/>
  <c r="FX275" i="1"/>
  <c r="ET275" i="1"/>
  <c r="FI275" i="1"/>
  <c r="EE275" i="1"/>
  <c r="DA275" i="1"/>
  <c r="DP275" i="1"/>
  <c r="AS275" i="1"/>
  <c r="BW275" i="1"/>
  <c r="CL275" i="1"/>
  <c r="O275" i="1"/>
  <c r="BH275" i="1"/>
  <c r="AD275" i="1"/>
  <c r="FZ274" i="1"/>
  <c r="GC274" i="1"/>
  <c r="GD274" i="1"/>
  <c r="FW275" i="1"/>
  <c r="FO275" i="1"/>
  <c r="FF275" i="1"/>
  <c r="EO275" i="1"/>
  <c r="EP275" i="1" s="1" a="1"/>
  <c r="EP275" i="1" s="1"/>
  <c r="EF275" i="1"/>
  <c r="DX275" i="1"/>
  <c r="DO275" i="1"/>
  <c r="DG275" i="1"/>
  <c r="CX275" i="1"/>
  <c r="CG275" i="1"/>
  <c r="CH275" i="1" s="1" a="1"/>
  <c r="CH275" i="1" s="1"/>
  <c r="BX275" i="1"/>
  <c r="BP275" i="1"/>
  <c r="BG275" i="1"/>
  <c r="AY275" i="1"/>
  <c r="AP275" i="1"/>
  <c r="R275" i="1"/>
  <c r="J275" i="1"/>
  <c r="K275" i="1" s="1" a="1"/>
  <c r="K275" i="1" s="1"/>
  <c r="FV275" i="1"/>
  <c r="FN275" i="1"/>
  <c r="EW275" i="1"/>
  <c r="EN275" i="1"/>
  <c r="DW275" i="1"/>
  <c r="DN275" i="1"/>
  <c r="DF275" i="1"/>
  <c r="CO275" i="1"/>
  <c r="CF275" i="1"/>
  <c r="BO275" i="1"/>
  <c r="BF275" i="1"/>
  <c r="AX275" i="1"/>
  <c r="AG275" i="1"/>
  <c r="Y275" i="1"/>
  <c r="Z275" i="1" s="1" a="1"/>
  <c r="Z275" i="1" s="1"/>
  <c r="Q275" i="1"/>
  <c r="AU275" i="1" s="1"/>
  <c r="BY275" i="1" s="1"/>
  <c r="DC275" i="1" s="1"/>
  <c r="EG275" i="1" s="1"/>
  <c r="FK275" i="1" s="1"/>
  <c r="I275" i="1"/>
  <c r="FU275" i="1"/>
  <c r="FD275" i="1"/>
  <c r="FE275" i="1" s="1" a="1"/>
  <c r="FE275" i="1" s="1"/>
  <c r="EU275" i="1"/>
  <c r="EM275" i="1"/>
  <c r="ED275" i="1"/>
  <c r="DV275" i="1"/>
  <c r="DM275" i="1"/>
  <c r="CV275" i="1"/>
  <c r="CW275" i="1" s="1" a="1"/>
  <c r="CW275" i="1" s="1"/>
  <c r="CM275" i="1"/>
  <c r="CE275" i="1"/>
  <c r="BV275" i="1"/>
  <c r="BN275" i="1"/>
  <c r="BE275" i="1"/>
  <c r="AN275" i="1"/>
  <c r="AO275" i="1" s="1" a="1"/>
  <c r="AO275" i="1" s="1"/>
  <c r="AF275" i="1"/>
  <c r="BJ275" i="1" s="1"/>
  <c r="CN275" i="1" s="1"/>
  <c r="DR275" i="1" s="1"/>
  <c r="EV275" i="1" s="1"/>
  <c r="X275" i="1"/>
  <c r="P275" i="1"/>
  <c r="H275" i="1"/>
  <c r="FL275" i="1"/>
  <c r="FC275" i="1"/>
  <c r="EL275" i="1"/>
  <c r="EC275" i="1"/>
  <c r="DU275" i="1"/>
  <c r="DD275" i="1"/>
  <c r="CU275" i="1"/>
  <c r="CD275" i="1"/>
  <c r="BU275" i="1"/>
  <c r="BM275" i="1"/>
  <c r="AV275" i="1"/>
  <c r="AM275" i="1"/>
  <c r="AE275" i="1"/>
  <c r="W275" i="1"/>
  <c r="G275" i="1"/>
  <c r="FS275" i="1"/>
  <c r="FT275" i="1" s="1" a="1"/>
  <c r="FT275" i="1" s="1"/>
  <c r="FJ275" i="1"/>
  <c r="FB275" i="1"/>
  <c r="ES275" i="1"/>
  <c r="EK275" i="1"/>
  <c r="EB275" i="1"/>
  <c r="DK275" i="1"/>
  <c r="DL275" i="1" s="1" a="1"/>
  <c r="DL275" i="1" s="1"/>
  <c r="DB275" i="1"/>
  <c r="CT275" i="1"/>
  <c r="CK275" i="1"/>
  <c r="CC275" i="1"/>
  <c r="BT275" i="1"/>
  <c r="BC275" i="1"/>
  <c r="BD275" i="1" s="1" a="1"/>
  <c r="BD275" i="1" s="1"/>
  <c r="AT275" i="1"/>
  <c r="AL275" i="1"/>
  <c r="V275" i="1"/>
  <c r="N275" i="1"/>
  <c r="F275" i="1"/>
  <c r="FR275" i="1"/>
  <c r="FA275" i="1"/>
  <c r="ER275" i="1"/>
  <c r="EJ275" i="1"/>
  <c r="DS275" i="1"/>
  <c r="DJ275" i="1"/>
  <c r="CS275" i="1"/>
  <c r="CJ275" i="1"/>
  <c r="CB275" i="1"/>
  <c r="BK275" i="1"/>
  <c r="BB275" i="1"/>
  <c r="AK275" i="1"/>
  <c r="AC275" i="1"/>
  <c r="U275" i="1"/>
  <c r="M275" i="1"/>
  <c r="E275" i="1"/>
  <c r="FY275" i="1"/>
  <c r="FQ275" i="1"/>
  <c r="FH275" i="1"/>
  <c r="EZ275" i="1"/>
  <c r="EQ275" i="1"/>
  <c r="DZ275" i="1"/>
  <c r="EA275" i="1" s="1" a="1"/>
  <c r="EA275" i="1" s="1"/>
  <c r="DQ275" i="1"/>
  <c r="DI275" i="1"/>
  <c r="CZ275" i="1"/>
  <c r="CR275" i="1"/>
  <c r="CI275" i="1"/>
  <c r="BR275" i="1"/>
  <c r="BS275" i="1" s="1" a="1"/>
  <c r="BS275" i="1" s="1"/>
  <c r="BI275" i="1"/>
  <c r="BA275" i="1"/>
  <c r="AR275" i="1"/>
  <c r="AJ275" i="1"/>
  <c r="AB275" i="1"/>
  <c r="T275" i="1"/>
  <c r="L275" i="1"/>
  <c r="FP275" i="1"/>
  <c r="FG275" i="1"/>
  <c r="EY275" i="1"/>
  <c r="EH275" i="1"/>
  <c r="DY275" i="1"/>
  <c r="DH275" i="1"/>
  <c r="CY275" i="1"/>
  <c r="CQ275" i="1"/>
  <c r="BZ275" i="1"/>
  <c r="BQ275" i="1"/>
  <c r="AZ275" i="1"/>
  <c r="AQ275" i="1"/>
  <c r="AI275" i="1"/>
  <c r="AA275" i="1"/>
  <c r="C275" i="1"/>
  <c r="B276" i="1"/>
  <c r="D276" i="1" s="1" a="1"/>
  <c r="D276" i="1" s="1"/>
  <c r="EI276" i="1" l="1" a="1"/>
  <c r="EI276" i="1" s="1"/>
  <c r="FM276" i="1" a="1"/>
  <c r="FM276" i="1" s="1"/>
  <c r="EX276" i="1" a="1"/>
  <c r="EX276" i="1" s="1"/>
  <c r="DE276" i="1" a="1"/>
  <c r="DE276" i="1" s="1"/>
  <c r="DT276" i="1" a="1"/>
  <c r="DT276" i="1" s="1"/>
  <c r="CA276" i="1" a="1"/>
  <c r="CA276" i="1" s="1"/>
  <c r="CP276" i="1" a="1"/>
  <c r="CP276" i="1" s="1"/>
  <c r="AW276" i="1" a="1"/>
  <c r="AW276" i="1" s="1"/>
  <c r="BL276" i="1" a="1"/>
  <c r="BL276" i="1" s="1"/>
  <c r="S276" i="1" a="1"/>
  <c r="S276" i="1" s="1"/>
  <c r="AH276" i="1" a="1"/>
  <c r="AH276" i="1" s="1"/>
  <c r="GA275" i="1"/>
  <c r="GB275" i="1"/>
  <c r="Z16" i="1" a="1"/>
  <c r="Z16" i="1" s="1"/>
  <c r="AA16" i="1" s="1"/>
  <c r="AI16" i="1"/>
  <c r="ET276" i="1"/>
  <c r="FI276" i="1"/>
  <c r="EE276" i="1"/>
  <c r="DA276" i="1"/>
  <c r="FX276" i="1"/>
  <c r="DP276" i="1"/>
  <c r="AS276" i="1"/>
  <c r="CL276" i="1"/>
  <c r="O276" i="1"/>
  <c r="BH276" i="1"/>
  <c r="AD276" i="1"/>
  <c r="BW276" i="1"/>
  <c r="FU276" i="1"/>
  <c r="FD276" i="1"/>
  <c r="FE276" i="1" s="1" a="1"/>
  <c r="FE276" i="1" s="1"/>
  <c r="EU276" i="1"/>
  <c r="EM276" i="1"/>
  <c r="ED276" i="1"/>
  <c r="DV276" i="1"/>
  <c r="DM276" i="1"/>
  <c r="CV276" i="1"/>
  <c r="CW276" i="1" s="1" a="1"/>
  <c r="CW276" i="1" s="1"/>
  <c r="CM276" i="1"/>
  <c r="CE276" i="1"/>
  <c r="BV276" i="1"/>
  <c r="BN276" i="1"/>
  <c r="BE276" i="1"/>
  <c r="AN276" i="1"/>
  <c r="AO276" i="1" s="1" a="1"/>
  <c r="AO276" i="1" s="1"/>
  <c r="AF276" i="1"/>
  <c r="BJ276" i="1" s="1"/>
  <c r="CN276" i="1" s="1"/>
  <c r="DR276" i="1" s="1"/>
  <c r="EV276" i="1" s="1"/>
  <c r="X276" i="1"/>
  <c r="P276" i="1"/>
  <c r="H276" i="1"/>
  <c r="FL276" i="1"/>
  <c r="FC276" i="1"/>
  <c r="EL276" i="1"/>
  <c r="EC276" i="1"/>
  <c r="DU276" i="1"/>
  <c r="DD276" i="1"/>
  <c r="CU276" i="1"/>
  <c r="CD276" i="1"/>
  <c r="BU276" i="1"/>
  <c r="BM276" i="1"/>
  <c r="AV276" i="1"/>
  <c r="AM276" i="1"/>
  <c r="AE276" i="1"/>
  <c r="W276" i="1"/>
  <c r="G276" i="1"/>
  <c r="FS276" i="1"/>
  <c r="FT276" i="1" s="1" a="1"/>
  <c r="FT276" i="1" s="1"/>
  <c r="FJ276" i="1"/>
  <c r="FB276" i="1"/>
  <c r="ES276" i="1"/>
  <c r="EK276" i="1"/>
  <c r="EB276" i="1"/>
  <c r="DK276" i="1"/>
  <c r="DL276" i="1" s="1" a="1"/>
  <c r="DL276" i="1" s="1"/>
  <c r="DB276" i="1"/>
  <c r="CT276" i="1"/>
  <c r="CK276" i="1"/>
  <c r="CC276" i="1"/>
  <c r="BT276" i="1"/>
  <c r="BC276" i="1"/>
  <c r="BD276" i="1" s="1" a="1"/>
  <c r="BD276" i="1" s="1"/>
  <c r="AT276" i="1"/>
  <c r="AL276" i="1"/>
  <c r="V276" i="1"/>
  <c r="N276" i="1"/>
  <c r="F276" i="1"/>
  <c r="FR276" i="1"/>
  <c r="FA276" i="1"/>
  <c r="ER276" i="1"/>
  <c r="EJ276" i="1"/>
  <c r="DS276" i="1"/>
  <c r="DJ276" i="1"/>
  <c r="CS276" i="1"/>
  <c r="CJ276" i="1"/>
  <c r="CB276" i="1"/>
  <c r="BK276" i="1"/>
  <c r="BB276" i="1"/>
  <c r="AK276" i="1"/>
  <c r="AC276" i="1"/>
  <c r="U276" i="1"/>
  <c r="M276" i="1"/>
  <c r="E276" i="1"/>
  <c r="FY276" i="1"/>
  <c r="FQ276" i="1"/>
  <c r="FH276" i="1"/>
  <c r="EZ276" i="1"/>
  <c r="EQ276" i="1"/>
  <c r="DZ276" i="1"/>
  <c r="EA276" i="1" s="1" a="1"/>
  <c r="EA276" i="1" s="1"/>
  <c r="DQ276" i="1"/>
  <c r="DI276" i="1"/>
  <c r="CZ276" i="1"/>
  <c r="CR276" i="1"/>
  <c r="CI276" i="1"/>
  <c r="BR276" i="1"/>
  <c r="BS276" i="1" s="1" a="1"/>
  <c r="BS276" i="1" s="1"/>
  <c r="BI276" i="1"/>
  <c r="BA276" i="1"/>
  <c r="AR276" i="1"/>
  <c r="AJ276" i="1"/>
  <c r="AB276" i="1"/>
  <c r="T276" i="1"/>
  <c r="L276" i="1"/>
  <c r="FP276" i="1"/>
  <c r="FG276" i="1"/>
  <c r="EY276" i="1"/>
  <c r="EH276" i="1"/>
  <c r="DY276" i="1"/>
  <c r="DH276" i="1"/>
  <c r="CY276" i="1"/>
  <c r="CQ276" i="1"/>
  <c r="BZ276" i="1"/>
  <c r="BQ276" i="1"/>
  <c r="AZ276" i="1"/>
  <c r="AQ276" i="1"/>
  <c r="AI276" i="1"/>
  <c r="AA276" i="1"/>
  <c r="C276" i="1"/>
  <c r="FW276" i="1"/>
  <c r="FO276" i="1"/>
  <c r="FF276" i="1"/>
  <c r="EO276" i="1"/>
  <c r="EP276" i="1" s="1" a="1"/>
  <c r="EP276" i="1" s="1"/>
  <c r="EF276" i="1"/>
  <c r="DX276" i="1"/>
  <c r="DO276" i="1"/>
  <c r="DG276" i="1"/>
  <c r="CX276" i="1"/>
  <c r="CG276" i="1"/>
  <c r="CH276" i="1" s="1" a="1"/>
  <c r="CH276" i="1" s="1"/>
  <c r="BX276" i="1"/>
  <c r="BP276" i="1"/>
  <c r="BG276" i="1"/>
  <c r="AY276" i="1"/>
  <c r="AP276" i="1"/>
  <c r="R276" i="1"/>
  <c r="J276" i="1"/>
  <c r="K276" i="1" s="1" a="1"/>
  <c r="K276" i="1" s="1"/>
  <c r="FV276" i="1"/>
  <c r="FN276" i="1"/>
  <c r="EW276" i="1"/>
  <c r="EN276" i="1"/>
  <c r="DW276" i="1"/>
  <c r="DN276" i="1"/>
  <c r="DF276" i="1"/>
  <c r="CO276" i="1"/>
  <c r="CF276" i="1"/>
  <c r="BO276" i="1"/>
  <c r="BF276" i="1"/>
  <c r="AX276" i="1"/>
  <c r="AG276" i="1"/>
  <c r="Y276" i="1"/>
  <c r="Z276" i="1" s="1" a="1"/>
  <c r="Z276" i="1" s="1"/>
  <c r="Q276" i="1"/>
  <c r="AU276" i="1" s="1"/>
  <c r="BY276" i="1" s="1"/>
  <c r="DC276" i="1" s="1"/>
  <c r="EG276" i="1" s="1"/>
  <c r="FK276" i="1" s="1"/>
  <c r="I276" i="1"/>
  <c r="GD275" i="1"/>
  <c r="GC275" i="1"/>
  <c r="FZ275" i="1"/>
  <c r="B277" i="1"/>
  <c r="D277" i="1" s="1" a="1"/>
  <c r="D277" i="1" s="1"/>
  <c r="EI277" i="1" l="1" a="1"/>
  <c r="EI277" i="1" s="1"/>
  <c r="FM277" i="1" a="1"/>
  <c r="FM277" i="1" s="1"/>
  <c r="EX277" i="1" a="1"/>
  <c r="EX277" i="1" s="1"/>
  <c r="DE277" i="1" a="1"/>
  <c r="DE277" i="1" s="1"/>
  <c r="DT277" i="1" a="1"/>
  <c r="DT277" i="1" s="1"/>
  <c r="CA277" i="1" a="1"/>
  <c r="CA277" i="1" s="1"/>
  <c r="CP277" i="1" a="1"/>
  <c r="CP277" i="1" s="1"/>
  <c r="AW277" i="1" a="1"/>
  <c r="AW277" i="1" s="1"/>
  <c r="BL277" i="1" a="1"/>
  <c r="BL277" i="1" s="1"/>
  <c r="S277" i="1" a="1"/>
  <c r="S277" i="1" s="1"/>
  <c r="AH277" i="1" a="1"/>
  <c r="AH277" i="1" s="1"/>
  <c r="GA276" i="1"/>
  <c r="GB276" i="1"/>
  <c r="AB16" i="1"/>
  <c r="AC16" i="1"/>
  <c r="AJ16" i="1"/>
  <c r="ET277" i="1"/>
  <c r="FI277" i="1"/>
  <c r="FX277" i="1"/>
  <c r="EE277" i="1"/>
  <c r="DA277" i="1"/>
  <c r="CL277" i="1"/>
  <c r="O277" i="1"/>
  <c r="AS277" i="1"/>
  <c r="BH277" i="1"/>
  <c r="AD277" i="1"/>
  <c r="BW277" i="1"/>
  <c r="DP277" i="1"/>
  <c r="FS277" i="1"/>
  <c r="FT277" i="1" s="1" a="1"/>
  <c r="FT277" i="1" s="1"/>
  <c r="FJ277" i="1"/>
  <c r="FB277" i="1"/>
  <c r="ES277" i="1"/>
  <c r="EK277" i="1"/>
  <c r="EB277" i="1"/>
  <c r="DK277" i="1"/>
  <c r="DL277" i="1" s="1" a="1"/>
  <c r="DL277" i="1" s="1"/>
  <c r="DB277" i="1"/>
  <c r="CT277" i="1"/>
  <c r="CK277" i="1"/>
  <c r="CC277" i="1"/>
  <c r="BT277" i="1"/>
  <c r="BC277" i="1"/>
  <c r="BD277" i="1" s="1" a="1"/>
  <c r="BD277" i="1" s="1"/>
  <c r="AT277" i="1"/>
  <c r="AL277" i="1"/>
  <c r="V277" i="1"/>
  <c r="N277" i="1"/>
  <c r="F277" i="1"/>
  <c r="FR277" i="1"/>
  <c r="FA277" i="1"/>
  <c r="ER277" i="1"/>
  <c r="EJ277" i="1"/>
  <c r="DS277" i="1"/>
  <c r="DJ277" i="1"/>
  <c r="CS277" i="1"/>
  <c r="CJ277" i="1"/>
  <c r="CB277" i="1"/>
  <c r="BK277" i="1"/>
  <c r="BB277" i="1"/>
  <c r="AK277" i="1"/>
  <c r="AC277" i="1"/>
  <c r="U277" i="1"/>
  <c r="M277" i="1"/>
  <c r="E277" i="1"/>
  <c r="FY277" i="1"/>
  <c r="FQ277" i="1"/>
  <c r="FH277" i="1"/>
  <c r="EZ277" i="1"/>
  <c r="EQ277" i="1"/>
  <c r="DZ277" i="1"/>
  <c r="EA277" i="1" s="1" a="1"/>
  <c r="EA277" i="1" s="1"/>
  <c r="DQ277" i="1"/>
  <c r="DI277" i="1"/>
  <c r="CZ277" i="1"/>
  <c r="CR277" i="1"/>
  <c r="CI277" i="1"/>
  <c r="BR277" i="1"/>
  <c r="BS277" i="1" s="1" a="1"/>
  <c r="BS277" i="1" s="1"/>
  <c r="BI277" i="1"/>
  <c r="BA277" i="1"/>
  <c r="AR277" i="1"/>
  <c r="AJ277" i="1"/>
  <c r="AB277" i="1"/>
  <c r="T277" i="1"/>
  <c r="L277" i="1"/>
  <c r="FP277" i="1"/>
  <c r="FG277" i="1"/>
  <c r="EY277" i="1"/>
  <c r="EH277" i="1"/>
  <c r="DY277" i="1"/>
  <c r="DH277" i="1"/>
  <c r="CY277" i="1"/>
  <c r="CQ277" i="1"/>
  <c r="BZ277" i="1"/>
  <c r="BQ277" i="1"/>
  <c r="AZ277" i="1"/>
  <c r="AQ277" i="1"/>
  <c r="AI277" i="1"/>
  <c r="AA277" i="1"/>
  <c r="C277" i="1"/>
  <c r="FW277" i="1"/>
  <c r="FO277" i="1"/>
  <c r="FF277" i="1"/>
  <c r="EO277" i="1"/>
  <c r="EP277" i="1" s="1" a="1"/>
  <c r="EP277" i="1" s="1"/>
  <c r="EF277" i="1"/>
  <c r="DX277" i="1"/>
  <c r="DO277" i="1"/>
  <c r="DG277" i="1"/>
  <c r="CX277" i="1"/>
  <c r="CG277" i="1"/>
  <c r="CH277" i="1" s="1" a="1"/>
  <c r="CH277" i="1" s="1"/>
  <c r="BX277" i="1"/>
  <c r="BP277" i="1"/>
  <c r="BG277" i="1"/>
  <c r="AY277" i="1"/>
  <c r="AP277" i="1"/>
  <c r="R277" i="1"/>
  <c r="J277" i="1"/>
  <c r="K277" i="1" s="1" a="1"/>
  <c r="K277" i="1" s="1"/>
  <c r="FV277" i="1"/>
  <c r="FN277" i="1"/>
  <c r="EW277" i="1"/>
  <c r="EN277" i="1"/>
  <c r="DW277" i="1"/>
  <c r="DN277" i="1"/>
  <c r="DF277" i="1"/>
  <c r="CO277" i="1"/>
  <c r="CF277" i="1"/>
  <c r="BO277" i="1"/>
  <c r="BF277" i="1"/>
  <c r="AX277" i="1"/>
  <c r="AG277" i="1"/>
  <c r="Y277" i="1"/>
  <c r="Z277" i="1" s="1" a="1"/>
  <c r="Z277" i="1" s="1"/>
  <c r="Q277" i="1"/>
  <c r="AU277" i="1" s="1"/>
  <c r="BY277" i="1" s="1"/>
  <c r="DC277" i="1" s="1"/>
  <c r="EG277" i="1" s="1"/>
  <c r="FK277" i="1" s="1"/>
  <c r="I277" i="1"/>
  <c r="FU277" i="1"/>
  <c r="FD277" i="1"/>
  <c r="FE277" i="1" s="1" a="1"/>
  <c r="FE277" i="1" s="1"/>
  <c r="EU277" i="1"/>
  <c r="EM277" i="1"/>
  <c r="ED277" i="1"/>
  <c r="DV277" i="1"/>
  <c r="DM277" i="1"/>
  <c r="CV277" i="1"/>
  <c r="CW277" i="1" s="1" a="1"/>
  <c r="CW277" i="1" s="1"/>
  <c r="CM277" i="1"/>
  <c r="CE277" i="1"/>
  <c r="BV277" i="1"/>
  <c r="BN277" i="1"/>
  <c r="BE277" i="1"/>
  <c r="AN277" i="1"/>
  <c r="AO277" i="1" s="1" a="1"/>
  <c r="AO277" i="1" s="1"/>
  <c r="AF277" i="1"/>
  <c r="BJ277" i="1" s="1"/>
  <c r="CN277" i="1" s="1"/>
  <c r="DR277" i="1" s="1"/>
  <c r="EV277" i="1" s="1"/>
  <c r="X277" i="1"/>
  <c r="P277" i="1"/>
  <c r="H277" i="1"/>
  <c r="FL277" i="1"/>
  <c r="FC277" i="1"/>
  <c r="EL277" i="1"/>
  <c r="EC277" i="1"/>
  <c r="DU277" i="1"/>
  <c r="DD277" i="1"/>
  <c r="CU277" i="1"/>
  <c r="CD277" i="1"/>
  <c r="BU277" i="1"/>
  <c r="BM277" i="1"/>
  <c r="AV277" i="1"/>
  <c r="AM277" i="1"/>
  <c r="AE277" i="1"/>
  <c r="W277" i="1"/>
  <c r="G277" i="1"/>
  <c r="GC276" i="1"/>
  <c r="FZ276" i="1"/>
  <c r="GD276" i="1"/>
  <c r="B278" i="1"/>
  <c r="D278" i="1" s="1" a="1"/>
  <c r="D278" i="1" s="1"/>
  <c r="EI278" i="1" l="1" a="1"/>
  <c r="EI278" i="1" s="1"/>
  <c r="FM278" i="1" a="1"/>
  <c r="FM278" i="1" s="1"/>
  <c r="EX278" i="1" a="1"/>
  <c r="EX278" i="1" s="1"/>
  <c r="DE278" i="1" a="1"/>
  <c r="DE278" i="1" s="1"/>
  <c r="DT278" i="1" a="1"/>
  <c r="DT278" i="1" s="1"/>
  <c r="CA278" i="1" a="1"/>
  <c r="CA278" i="1" s="1"/>
  <c r="CP278" i="1" a="1"/>
  <c r="CP278" i="1" s="1"/>
  <c r="AW278" i="1" a="1"/>
  <c r="AW278" i="1" s="1"/>
  <c r="BL278" i="1" a="1"/>
  <c r="BL278" i="1" s="1"/>
  <c r="S278" i="1" a="1"/>
  <c r="S278" i="1" s="1"/>
  <c r="AH278" i="1" a="1"/>
  <c r="AH278" i="1" s="1"/>
  <c r="GA277" i="1"/>
  <c r="GB277" i="1"/>
  <c r="AV16" i="1"/>
  <c r="AN16" i="1"/>
  <c r="AS16" i="1"/>
  <c r="AU16" i="1"/>
  <c r="FI278" i="1"/>
  <c r="FX278" i="1"/>
  <c r="DA278" i="1"/>
  <c r="ET278" i="1"/>
  <c r="DP278" i="1"/>
  <c r="EE278" i="1"/>
  <c r="O278" i="1"/>
  <c r="BH278" i="1"/>
  <c r="AD278" i="1"/>
  <c r="BW278" i="1"/>
  <c r="AS278" i="1"/>
  <c r="CL278" i="1"/>
  <c r="FY278" i="1"/>
  <c r="FQ278" i="1"/>
  <c r="FH278" i="1"/>
  <c r="EZ278" i="1"/>
  <c r="EQ278" i="1"/>
  <c r="DZ278" i="1"/>
  <c r="EA278" i="1" s="1" a="1"/>
  <c r="EA278" i="1" s="1"/>
  <c r="DQ278" i="1"/>
  <c r="DI278" i="1"/>
  <c r="CZ278" i="1"/>
  <c r="CR278" i="1"/>
  <c r="CI278" i="1"/>
  <c r="BR278" i="1"/>
  <c r="BS278" i="1" s="1" a="1"/>
  <c r="BS278" i="1" s="1"/>
  <c r="BI278" i="1"/>
  <c r="BA278" i="1"/>
  <c r="AR278" i="1"/>
  <c r="AJ278" i="1"/>
  <c r="AB278" i="1"/>
  <c r="T278" i="1"/>
  <c r="L278" i="1"/>
  <c r="FP278" i="1"/>
  <c r="FG278" i="1"/>
  <c r="EY278" i="1"/>
  <c r="EH278" i="1"/>
  <c r="DY278" i="1"/>
  <c r="DH278" i="1"/>
  <c r="CY278" i="1"/>
  <c r="CQ278" i="1"/>
  <c r="BZ278" i="1"/>
  <c r="BQ278" i="1"/>
  <c r="AZ278" i="1"/>
  <c r="AQ278" i="1"/>
  <c r="AI278" i="1"/>
  <c r="AA278" i="1"/>
  <c r="C278" i="1"/>
  <c r="FW278" i="1"/>
  <c r="FO278" i="1"/>
  <c r="FF278" i="1"/>
  <c r="EO278" i="1"/>
  <c r="EP278" i="1" s="1" a="1"/>
  <c r="EP278" i="1" s="1"/>
  <c r="EF278" i="1"/>
  <c r="DX278" i="1"/>
  <c r="DO278" i="1"/>
  <c r="DG278" i="1"/>
  <c r="CX278" i="1"/>
  <c r="CG278" i="1"/>
  <c r="CH278" i="1" s="1" a="1"/>
  <c r="CH278" i="1" s="1"/>
  <c r="BX278" i="1"/>
  <c r="BP278" i="1"/>
  <c r="BG278" i="1"/>
  <c r="AY278" i="1"/>
  <c r="AP278" i="1"/>
  <c r="R278" i="1"/>
  <c r="J278" i="1"/>
  <c r="K278" i="1" s="1" a="1"/>
  <c r="K278" i="1" s="1"/>
  <c r="FV278" i="1"/>
  <c r="FN278" i="1"/>
  <c r="EW278" i="1"/>
  <c r="EN278" i="1"/>
  <c r="DW278" i="1"/>
  <c r="DN278" i="1"/>
  <c r="DF278" i="1"/>
  <c r="CO278" i="1"/>
  <c r="CF278" i="1"/>
  <c r="BO278" i="1"/>
  <c r="BF278" i="1"/>
  <c r="AX278" i="1"/>
  <c r="AG278" i="1"/>
  <c r="Y278" i="1"/>
  <c r="Z278" i="1" s="1" a="1"/>
  <c r="Z278" i="1" s="1"/>
  <c r="Q278" i="1"/>
  <c r="AU278" i="1" s="1"/>
  <c r="BY278" i="1" s="1"/>
  <c r="DC278" i="1" s="1"/>
  <c r="EG278" i="1" s="1"/>
  <c r="FK278" i="1" s="1"/>
  <c r="I278" i="1"/>
  <c r="FU278" i="1"/>
  <c r="FD278" i="1"/>
  <c r="FE278" i="1" s="1" a="1"/>
  <c r="FE278" i="1" s="1"/>
  <c r="EU278" i="1"/>
  <c r="EM278" i="1"/>
  <c r="ED278" i="1"/>
  <c r="DV278" i="1"/>
  <c r="DM278" i="1"/>
  <c r="CV278" i="1"/>
  <c r="CW278" i="1" s="1" a="1"/>
  <c r="CW278" i="1" s="1"/>
  <c r="CM278" i="1"/>
  <c r="CE278" i="1"/>
  <c r="BV278" i="1"/>
  <c r="BN278" i="1"/>
  <c r="BE278" i="1"/>
  <c r="AN278" i="1"/>
  <c r="AO278" i="1" s="1" a="1"/>
  <c r="AO278" i="1" s="1"/>
  <c r="AF278" i="1"/>
  <c r="BJ278" i="1" s="1"/>
  <c r="CN278" i="1" s="1"/>
  <c r="DR278" i="1" s="1"/>
  <c r="EV278" i="1" s="1"/>
  <c r="X278" i="1"/>
  <c r="P278" i="1"/>
  <c r="H278" i="1"/>
  <c r="FL278" i="1"/>
  <c r="FC278" i="1"/>
  <c r="EL278" i="1"/>
  <c r="EC278" i="1"/>
  <c r="DU278" i="1"/>
  <c r="DD278" i="1"/>
  <c r="CU278" i="1"/>
  <c r="CD278" i="1"/>
  <c r="BU278" i="1"/>
  <c r="BM278" i="1"/>
  <c r="AV278" i="1"/>
  <c r="AM278" i="1"/>
  <c r="AE278" i="1"/>
  <c r="W278" i="1"/>
  <c r="G278" i="1"/>
  <c r="FS278" i="1"/>
  <c r="FT278" i="1" s="1" a="1"/>
  <c r="FT278" i="1" s="1"/>
  <c r="FJ278" i="1"/>
  <c r="FB278" i="1"/>
  <c r="ES278" i="1"/>
  <c r="EK278" i="1"/>
  <c r="EB278" i="1"/>
  <c r="DK278" i="1"/>
  <c r="DL278" i="1" s="1" a="1"/>
  <c r="DL278" i="1" s="1"/>
  <c r="DB278" i="1"/>
  <c r="CT278" i="1"/>
  <c r="CK278" i="1"/>
  <c r="CC278" i="1"/>
  <c r="BT278" i="1"/>
  <c r="BC278" i="1"/>
  <c r="BD278" i="1" s="1" a="1"/>
  <c r="BD278" i="1" s="1"/>
  <c r="AT278" i="1"/>
  <c r="AL278" i="1"/>
  <c r="V278" i="1"/>
  <c r="N278" i="1"/>
  <c r="F278" i="1"/>
  <c r="FR278" i="1"/>
  <c r="FA278" i="1"/>
  <c r="ER278" i="1"/>
  <c r="EJ278" i="1"/>
  <c r="DS278" i="1"/>
  <c r="DJ278" i="1"/>
  <c r="CS278" i="1"/>
  <c r="CJ278" i="1"/>
  <c r="CB278" i="1"/>
  <c r="BK278" i="1"/>
  <c r="BB278" i="1"/>
  <c r="AK278" i="1"/>
  <c r="AC278" i="1"/>
  <c r="U278" i="1"/>
  <c r="M278" i="1"/>
  <c r="E278" i="1"/>
  <c r="GC277" i="1"/>
  <c r="FZ277" i="1"/>
  <c r="GD277" i="1"/>
  <c r="B279" i="1"/>
  <c r="D279" i="1" s="1" a="1"/>
  <c r="D279" i="1" s="1"/>
  <c r="EI279" i="1" l="1" a="1"/>
  <c r="EI279" i="1" s="1"/>
  <c r="FM279" i="1" a="1"/>
  <c r="FM279" i="1" s="1"/>
  <c r="EX279" i="1" a="1"/>
  <c r="EX279" i="1" s="1"/>
  <c r="DE279" i="1" a="1"/>
  <c r="DE279" i="1" s="1"/>
  <c r="DT279" i="1" a="1"/>
  <c r="DT279" i="1" s="1"/>
  <c r="CA279" i="1" a="1"/>
  <c r="CA279" i="1" s="1"/>
  <c r="CP279" i="1" a="1"/>
  <c r="CP279" i="1" s="1"/>
  <c r="AW279" i="1" a="1"/>
  <c r="AW279" i="1" s="1"/>
  <c r="BL279" i="1" a="1"/>
  <c r="BL279" i="1" s="1"/>
  <c r="S279" i="1" a="1"/>
  <c r="S279" i="1" s="1"/>
  <c r="AH279" i="1" a="1"/>
  <c r="AH279" i="1" s="1"/>
  <c r="GA278" i="1"/>
  <c r="GB278" i="1"/>
  <c r="AO16" i="1" a="1"/>
  <c r="AO16" i="1" s="1"/>
  <c r="AP16" i="1" s="1"/>
  <c r="AX16" i="1"/>
  <c r="FI279" i="1"/>
  <c r="FX279" i="1"/>
  <c r="ET279" i="1"/>
  <c r="DA279" i="1"/>
  <c r="DP279" i="1"/>
  <c r="EE279" i="1"/>
  <c r="BH279" i="1"/>
  <c r="O279" i="1"/>
  <c r="AD279" i="1"/>
  <c r="BW279" i="1"/>
  <c r="AS279" i="1"/>
  <c r="CL279" i="1"/>
  <c r="FZ278" i="1"/>
  <c r="GD278" i="1"/>
  <c r="GC278" i="1"/>
  <c r="FW279" i="1"/>
  <c r="FO279" i="1"/>
  <c r="FF279" i="1"/>
  <c r="EO279" i="1"/>
  <c r="EP279" i="1" s="1" a="1"/>
  <c r="EP279" i="1" s="1"/>
  <c r="EF279" i="1"/>
  <c r="DX279" i="1"/>
  <c r="DO279" i="1"/>
  <c r="DG279" i="1"/>
  <c r="CX279" i="1"/>
  <c r="CG279" i="1"/>
  <c r="CH279" i="1" s="1" a="1"/>
  <c r="CH279" i="1" s="1"/>
  <c r="BX279" i="1"/>
  <c r="BP279" i="1"/>
  <c r="BG279" i="1"/>
  <c r="AY279" i="1"/>
  <c r="AP279" i="1"/>
  <c r="R279" i="1"/>
  <c r="J279" i="1"/>
  <c r="K279" i="1" s="1" a="1"/>
  <c r="K279" i="1" s="1"/>
  <c r="FV279" i="1"/>
  <c r="FN279" i="1"/>
  <c r="EW279" i="1"/>
  <c r="EN279" i="1"/>
  <c r="DW279" i="1"/>
  <c r="DN279" i="1"/>
  <c r="DF279" i="1"/>
  <c r="CO279" i="1"/>
  <c r="CF279" i="1"/>
  <c r="BO279" i="1"/>
  <c r="BF279" i="1"/>
  <c r="AX279" i="1"/>
  <c r="AG279" i="1"/>
  <c r="Y279" i="1"/>
  <c r="Z279" i="1" s="1" a="1"/>
  <c r="Z279" i="1" s="1"/>
  <c r="Q279" i="1"/>
  <c r="AU279" i="1" s="1"/>
  <c r="BY279" i="1" s="1"/>
  <c r="DC279" i="1" s="1"/>
  <c r="EG279" i="1" s="1"/>
  <c r="FK279" i="1" s="1"/>
  <c r="I279" i="1"/>
  <c r="FU279" i="1"/>
  <c r="FD279" i="1"/>
  <c r="FE279" i="1" s="1" a="1"/>
  <c r="FE279" i="1" s="1"/>
  <c r="EU279" i="1"/>
  <c r="EM279" i="1"/>
  <c r="ED279" i="1"/>
  <c r="DV279" i="1"/>
  <c r="DM279" i="1"/>
  <c r="CV279" i="1"/>
  <c r="CW279" i="1" s="1" a="1"/>
  <c r="CW279" i="1" s="1"/>
  <c r="CM279" i="1"/>
  <c r="CE279" i="1"/>
  <c r="BV279" i="1"/>
  <c r="BN279" i="1"/>
  <c r="BE279" i="1"/>
  <c r="AN279" i="1"/>
  <c r="AO279" i="1" s="1" a="1"/>
  <c r="AO279" i="1" s="1"/>
  <c r="AF279" i="1"/>
  <c r="BJ279" i="1" s="1"/>
  <c r="CN279" i="1" s="1"/>
  <c r="DR279" i="1" s="1"/>
  <c r="EV279" i="1" s="1"/>
  <c r="X279" i="1"/>
  <c r="P279" i="1"/>
  <c r="H279" i="1"/>
  <c r="FL279" i="1"/>
  <c r="FC279" i="1"/>
  <c r="EL279" i="1"/>
  <c r="EC279" i="1"/>
  <c r="DU279" i="1"/>
  <c r="DD279" i="1"/>
  <c r="CU279" i="1"/>
  <c r="CD279" i="1"/>
  <c r="BU279" i="1"/>
  <c r="BM279" i="1"/>
  <c r="AV279" i="1"/>
  <c r="AM279" i="1"/>
  <c r="AE279" i="1"/>
  <c r="W279" i="1"/>
  <c r="G279" i="1"/>
  <c r="FS279" i="1"/>
  <c r="FT279" i="1" s="1" a="1"/>
  <c r="FT279" i="1" s="1"/>
  <c r="FJ279" i="1"/>
  <c r="FB279" i="1"/>
  <c r="ES279" i="1"/>
  <c r="EK279" i="1"/>
  <c r="EB279" i="1"/>
  <c r="DK279" i="1"/>
  <c r="DL279" i="1" s="1" a="1"/>
  <c r="DL279" i="1" s="1"/>
  <c r="DB279" i="1"/>
  <c r="CT279" i="1"/>
  <c r="CK279" i="1"/>
  <c r="CC279" i="1"/>
  <c r="BT279" i="1"/>
  <c r="BC279" i="1"/>
  <c r="BD279" i="1" s="1" a="1"/>
  <c r="BD279" i="1" s="1"/>
  <c r="AT279" i="1"/>
  <c r="AL279" i="1"/>
  <c r="V279" i="1"/>
  <c r="N279" i="1"/>
  <c r="F279" i="1"/>
  <c r="FR279" i="1"/>
  <c r="FA279" i="1"/>
  <c r="ER279" i="1"/>
  <c r="EJ279" i="1"/>
  <c r="DS279" i="1"/>
  <c r="DJ279" i="1"/>
  <c r="CS279" i="1"/>
  <c r="CJ279" i="1"/>
  <c r="CB279" i="1"/>
  <c r="BK279" i="1"/>
  <c r="BB279" i="1"/>
  <c r="AK279" i="1"/>
  <c r="AC279" i="1"/>
  <c r="U279" i="1"/>
  <c r="M279" i="1"/>
  <c r="E279" i="1"/>
  <c r="FY279" i="1"/>
  <c r="FQ279" i="1"/>
  <c r="FH279" i="1"/>
  <c r="EZ279" i="1"/>
  <c r="EQ279" i="1"/>
  <c r="DZ279" i="1"/>
  <c r="EA279" i="1" s="1" a="1"/>
  <c r="EA279" i="1" s="1"/>
  <c r="DQ279" i="1"/>
  <c r="DI279" i="1"/>
  <c r="CZ279" i="1"/>
  <c r="CR279" i="1"/>
  <c r="CI279" i="1"/>
  <c r="BR279" i="1"/>
  <c r="BS279" i="1" s="1" a="1"/>
  <c r="BS279" i="1" s="1"/>
  <c r="BI279" i="1"/>
  <c r="BA279" i="1"/>
  <c r="AR279" i="1"/>
  <c r="AJ279" i="1"/>
  <c r="AB279" i="1"/>
  <c r="T279" i="1"/>
  <c r="L279" i="1"/>
  <c r="FP279" i="1"/>
  <c r="FG279" i="1"/>
  <c r="EY279" i="1"/>
  <c r="EH279" i="1"/>
  <c r="DY279" i="1"/>
  <c r="DH279" i="1"/>
  <c r="CY279" i="1"/>
  <c r="CQ279" i="1"/>
  <c r="BZ279" i="1"/>
  <c r="BQ279" i="1"/>
  <c r="AZ279" i="1"/>
  <c r="AQ279" i="1"/>
  <c r="AI279" i="1"/>
  <c r="AA279" i="1"/>
  <c r="C279" i="1"/>
  <c r="B280" i="1"/>
  <c r="D280" i="1" s="1" a="1"/>
  <c r="D280" i="1" s="1"/>
  <c r="EI280" i="1" l="1" a="1"/>
  <c r="EI280" i="1" s="1"/>
  <c r="FM280" i="1" a="1"/>
  <c r="FM280" i="1" s="1"/>
  <c r="EX280" i="1" a="1"/>
  <c r="EX280" i="1" s="1"/>
  <c r="DE280" i="1" a="1"/>
  <c r="DE280" i="1" s="1"/>
  <c r="DT280" i="1" a="1"/>
  <c r="DT280" i="1" s="1"/>
  <c r="CA280" i="1" a="1"/>
  <c r="CA280" i="1" s="1"/>
  <c r="CP280" i="1" a="1"/>
  <c r="CP280" i="1" s="1"/>
  <c r="AW280" i="1" a="1"/>
  <c r="AW280" i="1" s="1"/>
  <c r="BL280" i="1" a="1"/>
  <c r="BL280" i="1" s="1"/>
  <c r="S280" i="1" a="1"/>
  <c r="S280" i="1" s="1"/>
  <c r="AH280" i="1" a="1"/>
  <c r="AH280" i="1" s="1"/>
  <c r="GA279" i="1"/>
  <c r="GB279" i="1"/>
  <c r="AY16" i="1"/>
  <c r="AQ16" i="1"/>
  <c r="AR16" i="1"/>
  <c r="FI280" i="1"/>
  <c r="FX280" i="1"/>
  <c r="ET280" i="1"/>
  <c r="DP280" i="1"/>
  <c r="DA280" i="1"/>
  <c r="AD280" i="1"/>
  <c r="BW280" i="1"/>
  <c r="EE280" i="1"/>
  <c r="AS280" i="1"/>
  <c r="BH280" i="1"/>
  <c r="CL280" i="1"/>
  <c r="O280" i="1"/>
  <c r="FU280" i="1"/>
  <c r="FD280" i="1"/>
  <c r="FE280" i="1" s="1" a="1"/>
  <c r="FE280" i="1" s="1"/>
  <c r="EU280" i="1"/>
  <c r="EM280" i="1"/>
  <c r="ED280" i="1"/>
  <c r="DV280" i="1"/>
  <c r="DM280" i="1"/>
  <c r="CV280" i="1"/>
  <c r="CW280" i="1" s="1" a="1"/>
  <c r="CW280" i="1" s="1"/>
  <c r="CM280" i="1"/>
  <c r="CE280" i="1"/>
  <c r="BV280" i="1"/>
  <c r="BN280" i="1"/>
  <c r="BE280" i="1"/>
  <c r="AN280" i="1"/>
  <c r="AO280" i="1" s="1" a="1"/>
  <c r="AO280" i="1" s="1"/>
  <c r="AF280" i="1"/>
  <c r="BJ280" i="1" s="1"/>
  <c r="CN280" i="1" s="1"/>
  <c r="DR280" i="1" s="1"/>
  <c r="EV280" i="1" s="1"/>
  <c r="X280" i="1"/>
  <c r="P280" i="1"/>
  <c r="H280" i="1"/>
  <c r="FL280" i="1"/>
  <c r="FC280" i="1"/>
  <c r="EL280" i="1"/>
  <c r="EC280" i="1"/>
  <c r="DU280" i="1"/>
  <c r="DD280" i="1"/>
  <c r="CU280" i="1"/>
  <c r="CD280" i="1"/>
  <c r="BU280" i="1"/>
  <c r="BM280" i="1"/>
  <c r="AV280" i="1"/>
  <c r="AM280" i="1"/>
  <c r="AE280" i="1"/>
  <c r="W280" i="1"/>
  <c r="G280" i="1"/>
  <c r="FS280" i="1"/>
  <c r="FT280" i="1" s="1" a="1"/>
  <c r="FT280" i="1" s="1"/>
  <c r="FJ280" i="1"/>
  <c r="FB280" i="1"/>
  <c r="ES280" i="1"/>
  <c r="EK280" i="1"/>
  <c r="EB280" i="1"/>
  <c r="DK280" i="1"/>
  <c r="DL280" i="1" s="1" a="1"/>
  <c r="DL280" i="1" s="1"/>
  <c r="DB280" i="1"/>
  <c r="CT280" i="1"/>
  <c r="CK280" i="1"/>
  <c r="CC280" i="1"/>
  <c r="BT280" i="1"/>
  <c r="BC280" i="1"/>
  <c r="BD280" i="1" s="1" a="1"/>
  <c r="BD280" i="1" s="1"/>
  <c r="AT280" i="1"/>
  <c r="AL280" i="1"/>
  <c r="V280" i="1"/>
  <c r="N280" i="1"/>
  <c r="F280" i="1"/>
  <c r="FR280" i="1"/>
  <c r="FA280" i="1"/>
  <c r="ER280" i="1"/>
  <c r="EJ280" i="1"/>
  <c r="DS280" i="1"/>
  <c r="DJ280" i="1"/>
  <c r="CS280" i="1"/>
  <c r="CJ280" i="1"/>
  <c r="CB280" i="1"/>
  <c r="BK280" i="1"/>
  <c r="BB280" i="1"/>
  <c r="AK280" i="1"/>
  <c r="AC280" i="1"/>
  <c r="U280" i="1"/>
  <c r="M280" i="1"/>
  <c r="E280" i="1"/>
  <c r="FY280" i="1"/>
  <c r="FQ280" i="1"/>
  <c r="FH280" i="1"/>
  <c r="EZ280" i="1"/>
  <c r="EQ280" i="1"/>
  <c r="DZ280" i="1"/>
  <c r="EA280" i="1" s="1" a="1"/>
  <c r="EA280" i="1" s="1"/>
  <c r="DQ280" i="1"/>
  <c r="DI280" i="1"/>
  <c r="CZ280" i="1"/>
  <c r="CR280" i="1"/>
  <c r="CI280" i="1"/>
  <c r="BR280" i="1"/>
  <c r="BS280" i="1" s="1" a="1"/>
  <c r="BS280" i="1" s="1"/>
  <c r="BI280" i="1"/>
  <c r="BA280" i="1"/>
  <c r="AR280" i="1"/>
  <c r="AJ280" i="1"/>
  <c r="AB280" i="1"/>
  <c r="T280" i="1"/>
  <c r="L280" i="1"/>
  <c r="FP280" i="1"/>
  <c r="FG280" i="1"/>
  <c r="EY280" i="1"/>
  <c r="EH280" i="1"/>
  <c r="DY280" i="1"/>
  <c r="DH280" i="1"/>
  <c r="CY280" i="1"/>
  <c r="CQ280" i="1"/>
  <c r="BZ280" i="1"/>
  <c r="BQ280" i="1"/>
  <c r="AZ280" i="1"/>
  <c r="AQ280" i="1"/>
  <c r="AI280" i="1"/>
  <c r="AA280" i="1"/>
  <c r="C280" i="1"/>
  <c r="FW280" i="1"/>
  <c r="FO280" i="1"/>
  <c r="FF280" i="1"/>
  <c r="EO280" i="1"/>
  <c r="EP280" i="1" s="1" a="1"/>
  <c r="EP280" i="1" s="1"/>
  <c r="EF280" i="1"/>
  <c r="DX280" i="1"/>
  <c r="DO280" i="1"/>
  <c r="DG280" i="1"/>
  <c r="CX280" i="1"/>
  <c r="CG280" i="1"/>
  <c r="CH280" i="1" s="1" a="1"/>
  <c r="CH280" i="1" s="1"/>
  <c r="BX280" i="1"/>
  <c r="BP280" i="1"/>
  <c r="BG280" i="1"/>
  <c r="AY280" i="1"/>
  <c r="AP280" i="1"/>
  <c r="R280" i="1"/>
  <c r="J280" i="1"/>
  <c r="K280" i="1" s="1" a="1"/>
  <c r="K280" i="1" s="1"/>
  <c r="FV280" i="1"/>
  <c r="FN280" i="1"/>
  <c r="EW280" i="1"/>
  <c r="EN280" i="1"/>
  <c r="DW280" i="1"/>
  <c r="DN280" i="1"/>
  <c r="DF280" i="1"/>
  <c r="CO280" i="1"/>
  <c r="CF280" i="1"/>
  <c r="BO280" i="1"/>
  <c r="BF280" i="1"/>
  <c r="AX280" i="1"/>
  <c r="AG280" i="1"/>
  <c r="Y280" i="1"/>
  <c r="Z280" i="1" s="1" a="1"/>
  <c r="Z280" i="1" s="1"/>
  <c r="Q280" i="1"/>
  <c r="AU280" i="1" s="1"/>
  <c r="BY280" i="1" s="1"/>
  <c r="DC280" i="1" s="1"/>
  <c r="EG280" i="1" s="1"/>
  <c r="FK280" i="1" s="1"/>
  <c r="I280" i="1"/>
  <c r="GC279" i="1"/>
  <c r="FZ279" i="1"/>
  <c r="GD279" i="1"/>
  <c r="B281" i="1"/>
  <c r="D281" i="1" s="1" a="1"/>
  <c r="D281" i="1" s="1"/>
  <c r="EI281" i="1" l="1" a="1"/>
  <c r="EI281" i="1" s="1"/>
  <c r="FM281" i="1" a="1"/>
  <c r="FM281" i="1" s="1"/>
  <c r="EX281" i="1" a="1"/>
  <c r="EX281" i="1" s="1"/>
  <c r="DE281" i="1" a="1"/>
  <c r="DE281" i="1" s="1"/>
  <c r="DT281" i="1" a="1"/>
  <c r="DT281" i="1" s="1"/>
  <c r="CA281" i="1" a="1"/>
  <c r="CA281" i="1" s="1"/>
  <c r="CP281" i="1" a="1"/>
  <c r="CP281" i="1" s="1"/>
  <c r="AW281" i="1" a="1"/>
  <c r="AW281" i="1" s="1"/>
  <c r="BL281" i="1" a="1"/>
  <c r="BL281" i="1" s="1"/>
  <c r="S281" i="1" a="1"/>
  <c r="S281" i="1" s="1"/>
  <c r="AH281" i="1" a="1"/>
  <c r="AH281" i="1" s="1"/>
  <c r="GA280" i="1"/>
  <c r="GB280" i="1"/>
  <c r="BK16" i="1"/>
  <c r="BC16" i="1"/>
  <c r="BH16" i="1"/>
  <c r="BJ16" i="1"/>
  <c r="FX281" i="1"/>
  <c r="ET281" i="1"/>
  <c r="DP281" i="1"/>
  <c r="FI281" i="1"/>
  <c r="EE281" i="1"/>
  <c r="DA281" i="1"/>
  <c r="AD281" i="1"/>
  <c r="BW281" i="1"/>
  <c r="AS281" i="1"/>
  <c r="CL281" i="1"/>
  <c r="O281" i="1"/>
  <c r="BH281" i="1"/>
  <c r="FS281" i="1"/>
  <c r="FT281" i="1" s="1" a="1"/>
  <c r="FT281" i="1" s="1"/>
  <c r="FJ281" i="1"/>
  <c r="FB281" i="1"/>
  <c r="ES281" i="1"/>
  <c r="EK281" i="1"/>
  <c r="EB281" i="1"/>
  <c r="DK281" i="1"/>
  <c r="DL281" i="1" s="1" a="1"/>
  <c r="DL281" i="1" s="1"/>
  <c r="DB281" i="1"/>
  <c r="CT281" i="1"/>
  <c r="CK281" i="1"/>
  <c r="CC281" i="1"/>
  <c r="BT281" i="1"/>
  <c r="BC281" i="1"/>
  <c r="BD281" i="1" s="1" a="1"/>
  <c r="BD281" i="1" s="1"/>
  <c r="AT281" i="1"/>
  <c r="AL281" i="1"/>
  <c r="V281" i="1"/>
  <c r="N281" i="1"/>
  <c r="F281" i="1"/>
  <c r="FR281" i="1"/>
  <c r="FA281" i="1"/>
  <c r="ER281" i="1"/>
  <c r="EJ281" i="1"/>
  <c r="DS281" i="1"/>
  <c r="DJ281" i="1"/>
  <c r="CS281" i="1"/>
  <c r="CJ281" i="1"/>
  <c r="CB281" i="1"/>
  <c r="BK281" i="1"/>
  <c r="BB281" i="1"/>
  <c r="AK281" i="1"/>
  <c r="AC281" i="1"/>
  <c r="U281" i="1"/>
  <c r="M281" i="1"/>
  <c r="E281" i="1"/>
  <c r="FY281" i="1"/>
  <c r="FQ281" i="1"/>
  <c r="FH281" i="1"/>
  <c r="EZ281" i="1"/>
  <c r="EQ281" i="1"/>
  <c r="DZ281" i="1"/>
  <c r="EA281" i="1" s="1" a="1"/>
  <c r="EA281" i="1" s="1"/>
  <c r="DQ281" i="1"/>
  <c r="DI281" i="1"/>
  <c r="CZ281" i="1"/>
  <c r="CR281" i="1"/>
  <c r="CI281" i="1"/>
  <c r="BR281" i="1"/>
  <c r="BS281" i="1" s="1" a="1"/>
  <c r="BS281" i="1" s="1"/>
  <c r="BI281" i="1"/>
  <c r="BA281" i="1"/>
  <c r="AR281" i="1"/>
  <c r="AJ281" i="1"/>
  <c r="AB281" i="1"/>
  <c r="T281" i="1"/>
  <c r="L281" i="1"/>
  <c r="FP281" i="1"/>
  <c r="FG281" i="1"/>
  <c r="EY281" i="1"/>
  <c r="EH281" i="1"/>
  <c r="DY281" i="1"/>
  <c r="DH281" i="1"/>
  <c r="CY281" i="1"/>
  <c r="CQ281" i="1"/>
  <c r="BZ281" i="1"/>
  <c r="BQ281" i="1"/>
  <c r="AZ281" i="1"/>
  <c r="AQ281" i="1"/>
  <c r="AI281" i="1"/>
  <c r="AA281" i="1"/>
  <c r="C281" i="1"/>
  <c r="FW281" i="1"/>
  <c r="FO281" i="1"/>
  <c r="FF281" i="1"/>
  <c r="EO281" i="1"/>
  <c r="EP281" i="1" s="1" a="1"/>
  <c r="EP281" i="1" s="1"/>
  <c r="EF281" i="1"/>
  <c r="DX281" i="1"/>
  <c r="DO281" i="1"/>
  <c r="DG281" i="1"/>
  <c r="CX281" i="1"/>
  <c r="CG281" i="1"/>
  <c r="CH281" i="1" s="1" a="1"/>
  <c r="CH281" i="1" s="1"/>
  <c r="BX281" i="1"/>
  <c r="BP281" i="1"/>
  <c r="BG281" i="1"/>
  <c r="AY281" i="1"/>
  <c r="AP281" i="1"/>
  <c r="R281" i="1"/>
  <c r="J281" i="1"/>
  <c r="K281" i="1" s="1" a="1"/>
  <c r="K281" i="1" s="1"/>
  <c r="FV281" i="1"/>
  <c r="FN281" i="1"/>
  <c r="EW281" i="1"/>
  <c r="EN281" i="1"/>
  <c r="DW281" i="1"/>
  <c r="DN281" i="1"/>
  <c r="DF281" i="1"/>
  <c r="CO281" i="1"/>
  <c r="CF281" i="1"/>
  <c r="BO281" i="1"/>
  <c r="BF281" i="1"/>
  <c r="AX281" i="1"/>
  <c r="AG281" i="1"/>
  <c r="Y281" i="1"/>
  <c r="Z281" i="1" s="1" a="1"/>
  <c r="Z281" i="1" s="1"/>
  <c r="Q281" i="1"/>
  <c r="AU281" i="1" s="1"/>
  <c r="BY281" i="1" s="1"/>
  <c r="DC281" i="1" s="1"/>
  <c r="EG281" i="1" s="1"/>
  <c r="FK281" i="1" s="1"/>
  <c r="I281" i="1"/>
  <c r="FU281" i="1"/>
  <c r="FD281" i="1"/>
  <c r="FE281" i="1" s="1" a="1"/>
  <c r="FE281" i="1" s="1"/>
  <c r="EU281" i="1"/>
  <c r="EM281" i="1"/>
  <c r="ED281" i="1"/>
  <c r="DV281" i="1"/>
  <c r="DM281" i="1"/>
  <c r="CV281" i="1"/>
  <c r="CW281" i="1" s="1" a="1"/>
  <c r="CW281" i="1" s="1"/>
  <c r="CM281" i="1"/>
  <c r="CE281" i="1"/>
  <c r="BV281" i="1"/>
  <c r="BN281" i="1"/>
  <c r="BE281" i="1"/>
  <c r="AN281" i="1"/>
  <c r="AO281" i="1" s="1" a="1"/>
  <c r="AO281" i="1" s="1"/>
  <c r="AF281" i="1"/>
  <c r="BJ281" i="1" s="1"/>
  <c r="CN281" i="1" s="1"/>
  <c r="DR281" i="1" s="1"/>
  <c r="EV281" i="1" s="1"/>
  <c r="X281" i="1"/>
  <c r="P281" i="1"/>
  <c r="H281" i="1"/>
  <c r="FL281" i="1"/>
  <c r="FC281" i="1"/>
  <c r="EL281" i="1"/>
  <c r="EC281" i="1"/>
  <c r="DU281" i="1"/>
  <c r="DD281" i="1"/>
  <c r="CU281" i="1"/>
  <c r="CD281" i="1"/>
  <c r="BU281" i="1"/>
  <c r="BM281" i="1"/>
  <c r="AV281" i="1"/>
  <c r="AM281" i="1"/>
  <c r="AE281" i="1"/>
  <c r="W281" i="1"/>
  <c r="G281" i="1"/>
  <c r="FZ280" i="1"/>
  <c r="GC280" i="1"/>
  <c r="GD280" i="1"/>
  <c r="B282" i="1"/>
  <c r="D282" i="1" s="1" a="1"/>
  <c r="D282" i="1" s="1"/>
  <c r="EI282" i="1" l="1" a="1"/>
  <c r="EI282" i="1" s="1"/>
  <c r="FM282" i="1" a="1"/>
  <c r="FM282" i="1" s="1"/>
  <c r="EX282" i="1" a="1"/>
  <c r="EX282" i="1" s="1"/>
  <c r="DE282" i="1" a="1"/>
  <c r="DE282" i="1" s="1"/>
  <c r="DT282" i="1" a="1"/>
  <c r="DT282" i="1" s="1"/>
  <c r="CA282" i="1" a="1"/>
  <c r="CA282" i="1" s="1"/>
  <c r="CP282" i="1" a="1"/>
  <c r="CP282" i="1" s="1"/>
  <c r="AW282" i="1" a="1"/>
  <c r="AW282" i="1" s="1"/>
  <c r="BL282" i="1" a="1"/>
  <c r="BL282" i="1" s="1"/>
  <c r="S282" i="1" a="1"/>
  <c r="S282" i="1" s="1"/>
  <c r="AH282" i="1" a="1"/>
  <c r="AH282" i="1" s="1"/>
  <c r="GA281" i="1"/>
  <c r="GB281" i="1"/>
  <c r="BD16" i="1" a="1"/>
  <c r="BD16" i="1" s="1"/>
  <c r="BE16" i="1" s="1"/>
  <c r="BM16" i="1"/>
  <c r="FX282" i="1"/>
  <c r="ET282" i="1"/>
  <c r="FI282" i="1"/>
  <c r="DP282" i="1"/>
  <c r="EE282" i="1"/>
  <c r="BW282" i="1"/>
  <c r="AS282" i="1"/>
  <c r="CL282" i="1"/>
  <c r="DA282" i="1"/>
  <c r="O282" i="1"/>
  <c r="AD282" i="1"/>
  <c r="BH282" i="1"/>
  <c r="FY282" i="1"/>
  <c r="FQ282" i="1"/>
  <c r="FH282" i="1"/>
  <c r="EZ282" i="1"/>
  <c r="EQ282" i="1"/>
  <c r="DZ282" i="1"/>
  <c r="EA282" i="1" s="1" a="1"/>
  <c r="EA282" i="1" s="1"/>
  <c r="DQ282" i="1"/>
  <c r="DI282" i="1"/>
  <c r="CZ282" i="1"/>
  <c r="CR282" i="1"/>
  <c r="CI282" i="1"/>
  <c r="BR282" i="1"/>
  <c r="BS282" i="1" s="1" a="1"/>
  <c r="BS282" i="1" s="1"/>
  <c r="BI282" i="1"/>
  <c r="BA282" i="1"/>
  <c r="AR282" i="1"/>
  <c r="AJ282" i="1"/>
  <c r="AB282" i="1"/>
  <c r="T282" i="1"/>
  <c r="L282" i="1"/>
  <c r="FP282" i="1"/>
  <c r="FG282" i="1"/>
  <c r="EY282" i="1"/>
  <c r="EH282" i="1"/>
  <c r="DY282" i="1"/>
  <c r="DH282" i="1"/>
  <c r="CY282" i="1"/>
  <c r="CQ282" i="1"/>
  <c r="BZ282" i="1"/>
  <c r="BQ282" i="1"/>
  <c r="AZ282" i="1"/>
  <c r="AQ282" i="1"/>
  <c r="AI282" i="1"/>
  <c r="AA282" i="1"/>
  <c r="C282" i="1"/>
  <c r="FW282" i="1"/>
  <c r="FO282" i="1"/>
  <c r="FF282" i="1"/>
  <c r="EO282" i="1"/>
  <c r="EP282" i="1" s="1" a="1"/>
  <c r="EP282" i="1" s="1"/>
  <c r="EF282" i="1"/>
  <c r="DX282" i="1"/>
  <c r="DO282" i="1"/>
  <c r="DG282" i="1"/>
  <c r="CX282" i="1"/>
  <c r="CG282" i="1"/>
  <c r="CH282" i="1" s="1" a="1"/>
  <c r="CH282" i="1" s="1"/>
  <c r="BX282" i="1"/>
  <c r="BP282" i="1"/>
  <c r="BG282" i="1"/>
  <c r="AY282" i="1"/>
  <c r="AP282" i="1"/>
  <c r="R282" i="1"/>
  <c r="J282" i="1"/>
  <c r="K282" i="1" s="1" a="1"/>
  <c r="K282" i="1" s="1"/>
  <c r="FV282" i="1"/>
  <c r="FN282" i="1"/>
  <c r="EW282" i="1"/>
  <c r="EN282" i="1"/>
  <c r="DW282" i="1"/>
  <c r="DN282" i="1"/>
  <c r="DF282" i="1"/>
  <c r="CO282" i="1"/>
  <c r="CF282" i="1"/>
  <c r="BO282" i="1"/>
  <c r="BF282" i="1"/>
  <c r="AX282" i="1"/>
  <c r="AG282" i="1"/>
  <c r="Y282" i="1"/>
  <c r="Z282" i="1" s="1" a="1"/>
  <c r="Z282" i="1" s="1"/>
  <c r="Q282" i="1"/>
  <c r="AU282" i="1" s="1"/>
  <c r="BY282" i="1" s="1"/>
  <c r="DC282" i="1" s="1"/>
  <c r="EG282" i="1" s="1"/>
  <c r="FK282" i="1" s="1"/>
  <c r="I282" i="1"/>
  <c r="FU282" i="1"/>
  <c r="FD282" i="1"/>
  <c r="FE282" i="1" s="1" a="1"/>
  <c r="FE282" i="1" s="1"/>
  <c r="EU282" i="1"/>
  <c r="EM282" i="1"/>
  <c r="ED282" i="1"/>
  <c r="DV282" i="1"/>
  <c r="DM282" i="1"/>
  <c r="CV282" i="1"/>
  <c r="CW282" i="1" s="1" a="1"/>
  <c r="CW282" i="1" s="1"/>
  <c r="CM282" i="1"/>
  <c r="CE282" i="1"/>
  <c r="BV282" i="1"/>
  <c r="BN282" i="1"/>
  <c r="BE282" i="1"/>
  <c r="AN282" i="1"/>
  <c r="AO282" i="1" s="1" a="1"/>
  <c r="AO282" i="1" s="1"/>
  <c r="AF282" i="1"/>
  <c r="BJ282" i="1" s="1"/>
  <c r="CN282" i="1" s="1"/>
  <c r="DR282" i="1" s="1"/>
  <c r="EV282" i="1" s="1"/>
  <c r="X282" i="1"/>
  <c r="P282" i="1"/>
  <c r="H282" i="1"/>
  <c r="FL282" i="1"/>
  <c r="FC282" i="1"/>
  <c r="EL282" i="1"/>
  <c r="EC282" i="1"/>
  <c r="DU282" i="1"/>
  <c r="DD282" i="1"/>
  <c r="CU282" i="1"/>
  <c r="CD282" i="1"/>
  <c r="BU282" i="1"/>
  <c r="BM282" i="1"/>
  <c r="AV282" i="1"/>
  <c r="AM282" i="1"/>
  <c r="AE282" i="1"/>
  <c r="W282" i="1"/>
  <c r="G282" i="1"/>
  <c r="FS282" i="1"/>
  <c r="FT282" i="1" s="1" a="1"/>
  <c r="FT282" i="1" s="1"/>
  <c r="FJ282" i="1"/>
  <c r="FB282" i="1"/>
  <c r="ES282" i="1"/>
  <c r="EK282" i="1"/>
  <c r="EB282" i="1"/>
  <c r="DK282" i="1"/>
  <c r="DL282" i="1" s="1" a="1"/>
  <c r="DL282" i="1" s="1"/>
  <c r="DB282" i="1"/>
  <c r="CT282" i="1"/>
  <c r="CK282" i="1"/>
  <c r="CC282" i="1"/>
  <c r="BT282" i="1"/>
  <c r="BC282" i="1"/>
  <c r="BD282" i="1" s="1" a="1"/>
  <c r="BD282" i="1" s="1"/>
  <c r="AT282" i="1"/>
  <c r="AL282" i="1"/>
  <c r="V282" i="1"/>
  <c r="N282" i="1"/>
  <c r="F282" i="1"/>
  <c r="FR282" i="1"/>
  <c r="FA282" i="1"/>
  <c r="ER282" i="1"/>
  <c r="EJ282" i="1"/>
  <c r="DS282" i="1"/>
  <c r="DJ282" i="1"/>
  <c r="CS282" i="1"/>
  <c r="CJ282" i="1"/>
  <c r="CB282" i="1"/>
  <c r="BK282" i="1"/>
  <c r="BB282" i="1"/>
  <c r="AK282" i="1"/>
  <c r="AC282" i="1"/>
  <c r="U282" i="1"/>
  <c r="M282" i="1"/>
  <c r="E282" i="1"/>
  <c r="GC281" i="1"/>
  <c r="FZ281" i="1"/>
  <c r="GD281" i="1"/>
  <c r="B283" i="1"/>
  <c r="D283" i="1" s="1" a="1"/>
  <c r="D283" i="1" s="1"/>
  <c r="EI283" i="1" l="1" a="1"/>
  <c r="EI283" i="1" s="1"/>
  <c r="FM283" i="1" a="1"/>
  <c r="FM283" i="1" s="1"/>
  <c r="EX283" i="1" a="1"/>
  <c r="EX283" i="1" s="1"/>
  <c r="DE283" i="1" a="1"/>
  <c r="DE283" i="1" s="1"/>
  <c r="DT283" i="1" a="1"/>
  <c r="DT283" i="1" s="1"/>
  <c r="CA283" i="1" a="1"/>
  <c r="CA283" i="1" s="1"/>
  <c r="CP283" i="1" a="1"/>
  <c r="CP283" i="1" s="1"/>
  <c r="AW283" i="1" a="1"/>
  <c r="AW283" i="1" s="1"/>
  <c r="BL283" i="1" a="1"/>
  <c r="BL283" i="1" s="1"/>
  <c r="S283" i="1" a="1"/>
  <c r="S283" i="1" s="1"/>
  <c r="AH283" i="1" a="1"/>
  <c r="AH283" i="1" s="1"/>
  <c r="GA282" i="1"/>
  <c r="GB282" i="1"/>
  <c r="BG16" i="1"/>
  <c r="BF16" i="1"/>
  <c r="BN16" i="1"/>
  <c r="FX283" i="1"/>
  <c r="ET283" i="1"/>
  <c r="FI283" i="1"/>
  <c r="EE283" i="1"/>
  <c r="DA283" i="1"/>
  <c r="DP283" i="1"/>
  <c r="AS283" i="1"/>
  <c r="CL283" i="1"/>
  <c r="O283" i="1"/>
  <c r="BH283" i="1"/>
  <c r="AD283" i="1"/>
  <c r="BW283" i="1"/>
  <c r="FW283" i="1"/>
  <c r="FO283" i="1"/>
  <c r="FF283" i="1"/>
  <c r="EO283" i="1"/>
  <c r="EP283" i="1" s="1" a="1"/>
  <c r="EP283" i="1" s="1"/>
  <c r="EF283" i="1"/>
  <c r="DX283" i="1"/>
  <c r="DO283" i="1"/>
  <c r="DG283" i="1"/>
  <c r="CX283" i="1"/>
  <c r="CG283" i="1"/>
  <c r="CH283" i="1" s="1" a="1"/>
  <c r="CH283" i="1" s="1"/>
  <c r="BX283" i="1"/>
  <c r="BP283" i="1"/>
  <c r="BG283" i="1"/>
  <c r="AY283" i="1"/>
  <c r="AP283" i="1"/>
  <c r="R283" i="1"/>
  <c r="J283" i="1"/>
  <c r="K283" i="1" s="1" a="1"/>
  <c r="K283" i="1" s="1"/>
  <c r="FV283" i="1"/>
  <c r="FN283" i="1"/>
  <c r="EW283" i="1"/>
  <c r="EN283" i="1"/>
  <c r="DW283" i="1"/>
  <c r="DN283" i="1"/>
  <c r="DF283" i="1"/>
  <c r="CO283" i="1"/>
  <c r="CF283" i="1"/>
  <c r="BO283" i="1"/>
  <c r="BF283" i="1"/>
  <c r="AX283" i="1"/>
  <c r="AG283" i="1"/>
  <c r="Y283" i="1"/>
  <c r="Z283" i="1" s="1" a="1"/>
  <c r="Z283" i="1" s="1"/>
  <c r="Q283" i="1"/>
  <c r="AU283" i="1" s="1"/>
  <c r="BY283" i="1" s="1"/>
  <c r="DC283" i="1" s="1"/>
  <c r="EG283" i="1" s="1"/>
  <c r="FK283" i="1" s="1"/>
  <c r="I283" i="1"/>
  <c r="FU283" i="1"/>
  <c r="FD283" i="1"/>
  <c r="FE283" i="1" s="1" a="1"/>
  <c r="FE283" i="1" s="1"/>
  <c r="EU283" i="1"/>
  <c r="EM283" i="1"/>
  <c r="ED283" i="1"/>
  <c r="DV283" i="1"/>
  <c r="DM283" i="1"/>
  <c r="CV283" i="1"/>
  <c r="CW283" i="1" s="1" a="1"/>
  <c r="CW283" i="1" s="1"/>
  <c r="CM283" i="1"/>
  <c r="CE283" i="1"/>
  <c r="BV283" i="1"/>
  <c r="BN283" i="1"/>
  <c r="BE283" i="1"/>
  <c r="AN283" i="1"/>
  <c r="AO283" i="1" s="1" a="1"/>
  <c r="AO283" i="1" s="1"/>
  <c r="AF283" i="1"/>
  <c r="BJ283" i="1" s="1"/>
  <c r="CN283" i="1" s="1"/>
  <c r="DR283" i="1" s="1"/>
  <c r="EV283" i="1" s="1"/>
  <c r="X283" i="1"/>
  <c r="P283" i="1"/>
  <c r="H283" i="1"/>
  <c r="FL283" i="1"/>
  <c r="FC283" i="1"/>
  <c r="EL283" i="1"/>
  <c r="EC283" i="1"/>
  <c r="DU283" i="1"/>
  <c r="DD283" i="1"/>
  <c r="CU283" i="1"/>
  <c r="CD283" i="1"/>
  <c r="BU283" i="1"/>
  <c r="BM283" i="1"/>
  <c r="AV283" i="1"/>
  <c r="AM283" i="1"/>
  <c r="AE283" i="1"/>
  <c r="W283" i="1"/>
  <c r="G283" i="1"/>
  <c r="FS283" i="1"/>
  <c r="FT283" i="1" s="1" a="1"/>
  <c r="FT283" i="1" s="1"/>
  <c r="FJ283" i="1"/>
  <c r="FB283" i="1"/>
  <c r="ES283" i="1"/>
  <c r="EK283" i="1"/>
  <c r="EB283" i="1"/>
  <c r="DK283" i="1"/>
  <c r="DL283" i="1" s="1" a="1"/>
  <c r="DL283" i="1" s="1"/>
  <c r="DB283" i="1"/>
  <c r="CT283" i="1"/>
  <c r="CK283" i="1"/>
  <c r="CC283" i="1"/>
  <c r="BT283" i="1"/>
  <c r="BC283" i="1"/>
  <c r="BD283" i="1" s="1" a="1"/>
  <c r="BD283" i="1" s="1"/>
  <c r="AT283" i="1"/>
  <c r="AL283" i="1"/>
  <c r="V283" i="1"/>
  <c r="N283" i="1"/>
  <c r="F283" i="1"/>
  <c r="FR283" i="1"/>
  <c r="FA283" i="1"/>
  <c r="ER283" i="1"/>
  <c r="EJ283" i="1"/>
  <c r="DS283" i="1"/>
  <c r="DJ283" i="1"/>
  <c r="CS283" i="1"/>
  <c r="CJ283" i="1"/>
  <c r="CB283" i="1"/>
  <c r="BK283" i="1"/>
  <c r="BB283" i="1"/>
  <c r="AK283" i="1"/>
  <c r="AC283" i="1"/>
  <c r="U283" i="1"/>
  <c r="M283" i="1"/>
  <c r="E283" i="1"/>
  <c r="FY283" i="1"/>
  <c r="FQ283" i="1"/>
  <c r="FH283" i="1"/>
  <c r="EZ283" i="1"/>
  <c r="EQ283" i="1"/>
  <c r="DZ283" i="1"/>
  <c r="EA283" i="1" s="1" a="1"/>
  <c r="EA283" i="1" s="1"/>
  <c r="DQ283" i="1"/>
  <c r="DI283" i="1"/>
  <c r="CZ283" i="1"/>
  <c r="CR283" i="1"/>
  <c r="CI283" i="1"/>
  <c r="BR283" i="1"/>
  <c r="BS283" i="1" s="1" a="1"/>
  <c r="BS283" i="1" s="1"/>
  <c r="BI283" i="1"/>
  <c r="BA283" i="1"/>
  <c r="AR283" i="1"/>
  <c r="AJ283" i="1"/>
  <c r="AB283" i="1"/>
  <c r="T283" i="1"/>
  <c r="L283" i="1"/>
  <c r="FP283" i="1"/>
  <c r="FG283" i="1"/>
  <c r="EY283" i="1"/>
  <c r="EH283" i="1"/>
  <c r="DY283" i="1"/>
  <c r="DH283" i="1"/>
  <c r="CY283" i="1"/>
  <c r="CQ283" i="1"/>
  <c r="BZ283" i="1"/>
  <c r="BQ283" i="1"/>
  <c r="AZ283" i="1"/>
  <c r="AQ283" i="1"/>
  <c r="AI283" i="1"/>
  <c r="AA283" i="1"/>
  <c r="C283" i="1"/>
  <c r="GC282" i="1"/>
  <c r="FZ282" i="1"/>
  <c r="GD282" i="1"/>
  <c r="B284" i="1"/>
  <c r="D284" i="1" s="1" a="1"/>
  <c r="D284" i="1" s="1"/>
  <c r="EI284" i="1" l="1" a="1"/>
  <c r="EI284" i="1" s="1"/>
  <c r="FM284" i="1" a="1"/>
  <c r="FM284" i="1" s="1"/>
  <c r="EX284" i="1" a="1"/>
  <c r="EX284" i="1" s="1"/>
  <c r="DE284" i="1" a="1"/>
  <c r="DE284" i="1" s="1"/>
  <c r="DT284" i="1" a="1"/>
  <c r="DT284" i="1" s="1"/>
  <c r="CA284" i="1" a="1"/>
  <c r="CA284" i="1" s="1"/>
  <c r="CP284" i="1" a="1"/>
  <c r="CP284" i="1" s="1"/>
  <c r="AW284" i="1" a="1"/>
  <c r="AW284" i="1" s="1"/>
  <c r="BL284" i="1" a="1"/>
  <c r="BL284" i="1" s="1"/>
  <c r="S284" i="1" a="1"/>
  <c r="S284" i="1" s="1"/>
  <c r="AH284" i="1" a="1"/>
  <c r="AH284" i="1" s="1"/>
  <c r="GA283" i="1"/>
  <c r="GB283" i="1"/>
  <c r="BZ16" i="1"/>
  <c r="BW16" i="1"/>
  <c r="BR16" i="1"/>
  <c r="BY16" i="1"/>
  <c r="ET284" i="1"/>
  <c r="FI284" i="1"/>
  <c r="EE284" i="1"/>
  <c r="DA284" i="1"/>
  <c r="DP284" i="1"/>
  <c r="AS284" i="1"/>
  <c r="CL284" i="1"/>
  <c r="O284" i="1"/>
  <c r="BH284" i="1"/>
  <c r="AD284" i="1"/>
  <c r="FX284" i="1"/>
  <c r="BW284" i="1"/>
  <c r="GD283" i="1"/>
  <c r="GC283" i="1"/>
  <c r="FZ283" i="1"/>
  <c r="FU284" i="1"/>
  <c r="FD284" i="1"/>
  <c r="FE284" i="1" s="1" a="1"/>
  <c r="FE284" i="1" s="1"/>
  <c r="EU284" i="1"/>
  <c r="EM284" i="1"/>
  <c r="ED284" i="1"/>
  <c r="DV284" i="1"/>
  <c r="DM284" i="1"/>
  <c r="CV284" i="1"/>
  <c r="CW284" i="1" s="1" a="1"/>
  <c r="CW284" i="1" s="1"/>
  <c r="CM284" i="1"/>
  <c r="CE284" i="1"/>
  <c r="BV284" i="1"/>
  <c r="BN284" i="1"/>
  <c r="BE284" i="1"/>
  <c r="AN284" i="1"/>
  <c r="AO284" i="1" s="1" a="1"/>
  <c r="AO284" i="1" s="1"/>
  <c r="AF284" i="1"/>
  <c r="BJ284" i="1" s="1"/>
  <c r="CN284" i="1" s="1"/>
  <c r="DR284" i="1" s="1"/>
  <c r="EV284" i="1" s="1"/>
  <c r="X284" i="1"/>
  <c r="P284" i="1"/>
  <c r="H284" i="1"/>
  <c r="FL284" i="1"/>
  <c r="FC284" i="1"/>
  <c r="EL284" i="1"/>
  <c r="EC284" i="1"/>
  <c r="DU284" i="1"/>
  <c r="DD284" i="1"/>
  <c r="CU284" i="1"/>
  <c r="CD284" i="1"/>
  <c r="BU284" i="1"/>
  <c r="BM284" i="1"/>
  <c r="AV284" i="1"/>
  <c r="AM284" i="1"/>
  <c r="AE284" i="1"/>
  <c r="W284" i="1"/>
  <c r="G284" i="1"/>
  <c r="FS284" i="1"/>
  <c r="FT284" i="1" s="1" a="1"/>
  <c r="FT284" i="1" s="1"/>
  <c r="FJ284" i="1"/>
  <c r="FB284" i="1"/>
  <c r="ES284" i="1"/>
  <c r="EK284" i="1"/>
  <c r="EB284" i="1"/>
  <c r="DK284" i="1"/>
  <c r="DL284" i="1" s="1" a="1"/>
  <c r="DL284" i="1" s="1"/>
  <c r="DB284" i="1"/>
  <c r="CT284" i="1"/>
  <c r="CK284" i="1"/>
  <c r="CC284" i="1"/>
  <c r="BT284" i="1"/>
  <c r="BC284" i="1"/>
  <c r="BD284" i="1" s="1" a="1"/>
  <c r="BD284" i="1" s="1"/>
  <c r="AT284" i="1"/>
  <c r="AL284" i="1"/>
  <c r="V284" i="1"/>
  <c r="N284" i="1"/>
  <c r="F284" i="1"/>
  <c r="FR284" i="1"/>
  <c r="FA284" i="1"/>
  <c r="ER284" i="1"/>
  <c r="EJ284" i="1"/>
  <c r="DS284" i="1"/>
  <c r="DJ284" i="1"/>
  <c r="CS284" i="1"/>
  <c r="CJ284" i="1"/>
  <c r="CB284" i="1"/>
  <c r="BK284" i="1"/>
  <c r="BB284" i="1"/>
  <c r="AK284" i="1"/>
  <c r="AC284" i="1"/>
  <c r="U284" i="1"/>
  <c r="M284" i="1"/>
  <c r="E284" i="1"/>
  <c r="FY284" i="1"/>
  <c r="FQ284" i="1"/>
  <c r="FH284" i="1"/>
  <c r="EZ284" i="1"/>
  <c r="EQ284" i="1"/>
  <c r="DZ284" i="1"/>
  <c r="EA284" i="1" s="1" a="1"/>
  <c r="EA284" i="1" s="1"/>
  <c r="DQ284" i="1"/>
  <c r="DI284" i="1"/>
  <c r="CZ284" i="1"/>
  <c r="CR284" i="1"/>
  <c r="CI284" i="1"/>
  <c r="BR284" i="1"/>
  <c r="BS284" i="1" s="1" a="1"/>
  <c r="BS284" i="1" s="1"/>
  <c r="BI284" i="1"/>
  <c r="BA284" i="1"/>
  <c r="AR284" i="1"/>
  <c r="AJ284" i="1"/>
  <c r="AB284" i="1"/>
  <c r="T284" i="1"/>
  <c r="L284" i="1"/>
  <c r="FP284" i="1"/>
  <c r="FG284" i="1"/>
  <c r="EY284" i="1"/>
  <c r="EH284" i="1"/>
  <c r="DY284" i="1"/>
  <c r="DH284" i="1"/>
  <c r="CY284" i="1"/>
  <c r="CQ284" i="1"/>
  <c r="BZ284" i="1"/>
  <c r="BQ284" i="1"/>
  <c r="AZ284" i="1"/>
  <c r="AQ284" i="1"/>
  <c r="AI284" i="1"/>
  <c r="AA284" i="1"/>
  <c r="C284" i="1"/>
  <c r="FW284" i="1"/>
  <c r="FO284" i="1"/>
  <c r="FF284" i="1"/>
  <c r="EO284" i="1"/>
  <c r="EP284" i="1" s="1" a="1"/>
  <c r="EP284" i="1" s="1"/>
  <c r="EF284" i="1"/>
  <c r="DX284" i="1"/>
  <c r="DO284" i="1"/>
  <c r="DG284" i="1"/>
  <c r="CX284" i="1"/>
  <c r="CG284" i="1"/>
  <c r="CH284" i="1" s="1" a="1"/>
  <c r="CH284" i="1" s="1"/>
  <c r="BX284" i="1"/>
  <c r="BP284" i="1"/>
  <c r="BG284" i="1"/>
  <c r="AY284" i="1"/>
  <c r="AP284" i="1"/>
  <c r="R284" i="1"/>
  <c r="J284" i="1"/>
  <c r="K284" i="1" s="1" a="1"/>
  <c r="K284" i="1" s="1"/>
  <c r="FV284" i="1"/>
  <c r="FN284" i="1"/>
  <c r="EW284" i="1"/>
  <c r="EN284" i="1"/>
  <c r="DW284" i="1"/>
  <c r="DN284" i="1"/>
  <c r="DF284" i="1"/>
  <c r="CO284" i="1"/>
  <c r="CF284" i="1"/>
  <c r="BO284" i="1"/>
  <c r="BF284" i="1"/>
  <c r="AX284" i="1"/>
  <c r="AG284" i="1"/>
  <c r="Y284" i="1"/>
  <c r="Z284" i="1" s="1" a="1"/>
  <c r="Z284" i="1" s="1"/>
  <c r="Q284" i="1"/>
  <c r="AU284" i="1" s="1"/>
  <c r="BY284" i="1" s="1"/>
  <c r="DC284" i="1" s="1"/>
  <c r="EG284" i="1" s="1"/>
  <c r="FK284" i="1" s="1"/>
  <c r="I284" i="1"/>
  <c r="B285" i="1"/>
  <c r="D285" i="1" s="1" a="1"/>
  <c r="D285" i="1" s="1"/>
  <c r="EI285" i="1" l="1" a="1"/>
  <c r="EI285" i="1" s="1"/>
  <c r="FM285" i="1" a="1"/>
  <c r="FM285" i="1" s="1"/>
  <c r="EX285" i="1" a="1"/>
  <c r="EX285" i="1" s="1"/>
  <c r="DE285" i="1" a="1"/>
  <c r="DE285" i="1" s="1"/>
  <c r="DT285" i="1" a="1"/>
  <c r="DT285" i="1" s="1"/>
  <c r="CA285" i="1" a="1"/>
  <c r="CA285" i="1" s="1"/>
  <c r="CP285" i="1" a="1"/>
  <c r="CP285" i="1" s="1"/>
  <c r="AW285" i="1" a="1"/>
  <c r="AW285" i="1" s="1"/>
  <c r="BL285" i="1" a="1"/>
  <c r="BL285" i="1" s="1"/>
  <c r="S285" i="1" a="1"/>
  <c r="S285" i="1" s="1"/>
  <c r="AH285" i="1" a="1"/>
  <c r="AH285" i="1" s="1"/>
  <c r="GA284" i="1"/>
  <c r="GB284" i="1"/>
  <c r="BS16" i="1" a="1"/>
  <c r="BS16" i="1" s="1"/>
  <c r="BT16" i="1" s="1"/>
  <c r="ET285" i="1"/>
  <c r="FI285" i="1"/>
  <c r="FX285" i="1"/>
  <c r="EE285" i="1"/>
  <c r="DA285" i="1"/>
  <c r="CL285" i="1"/>
  <c r="O285" i="1"/>
  <c r="BH285" i="1"/>
  <c r="AS285" i="1"/>
  <c r="AD285" i="1"/>
  <c r="DP285" i="1"/>
  <c r="BW285" i="1"/>
  <c r="GC284" i="1"/>
  <c r="FZ284" i="1"/>
  <c r="GD284" i="1"/>
  <c r="FS285" i="1"/>
  <c r="FT285" i="1" s="1" a="1"/>
  <c r="FT285" i="1" s="1"/>
  <c r="FJ285" i="1"/>
  <c r="FB285" i="1"/>
  <c r="ES285" i="1"/>
  <c r="EK285" i="1"/>
  <c r="EB285" i="1"/>
  <c r="DK285" i="1"/>
  <c r="DL285" i="1" s="1" a="1"/>
  <c r="DL285" i="1" s="1"/>
  <c r="DB285" i="1"/>
  <c r="CT285" i="1"/>
  <c r="CK285" i="1"/>
  <c r="CC285" i="1"/>
  <c r="BT285" i="1"/>
  <c r="BC285" i="1"/>
  <c r="BD285" i="1" s="1" a="1"/>
  <c r="BD285" i="1" s="1"/>
  <c r="AT285" i="1"/>
  <c r="AL285" i="1"/>
  <c r="V285" i="1"/>
  <c r="N285" i="1"/>
  <c r="F285" i="1"/>
  <c r="FR285" i="1"/>
  <c r="FA285" i="1"/>
  <c r="ER285" i="1"/>
  <c r="EJ285" i="1"/>
  <c r="DS285" i="1"/>
  <c r="DJ285" i="1"/>
  <c r="CS285" i="1"/>
  <c r="CJ285" i="1"/>
  <c r="CB285" i="1"/>
  <c r="BK285" i="1"/>
  <c r="BB285" i="1"/>
  <c r="AK285" i="1"/>
  <c r="AC285" i="1"/>
  <c r="U285" i="1"/>
  <c r="M285" i="1"/>
  <c r="E285" i="1"/>
  <c r="FY285" i="1"/>
  <c r="FQ285" i="1"/>
  <c r="FH285" i="1"/>
  <c r="EZ285" i="1"/>
  <c r="EQ285" i="1"/>
  <c r="DZ285" i="1"/>
  <c r="EA285" i="1" s="1" a="1"/>
  <c r="EA285" i="1" s="1"/>
  <c r="DQ285" i="1"/>
  <c r="DI285" i="1"/>
  <c r="CZ285" i="1"/>
  <c r="CR285" i="1"/>
  <c r="CI285" i="1"/>
  <c r="BR285" i="1"/>
  <c r="BS285" i="1" s="1" a="1"/>
  <c r="BS285" i="1" s="1"/>
  <c r="BI285" i="1"/>
  <c r="BA285" i="1"/>
  <c r="AR285" i="1"/>
  <c r="AJ285" i="1"/>
  <c r="AB285" i="1"/>
  <c r="T285" i="1"/>
  <c r="L285" i="1"/>
  <c r="FP285" i="1"/>
  <c r="FG285" i="1"/>
  <c r="EY285" i="1"/>
  <c r="EH285" i="1"/>
  <c r="DY285" i="1"/>
  <c r="DH285" i="1"/>
  <c r="CY285" i="1"/>
  <c r="CQ285" i="1"/>
  <c r="BZ285" i="1"/>
  <c r="BQ285" i="1"/>
  <c r="AZ285" i="1"/>
  <c r="AQ285" i="1"/>
  <c r="AI285" i="1"/>
  <c r="AA285" i="1"/>
  <c r="C285" i="1"/>
  <c r="FW285" i="1"/>
  <c r="FO285" i="1"/>
  <c r="FF285" i="1"/>
  <c r="EO285" i="1"/>
  <c r="EP285" i="1" s="1" a="1"/>
  <c r="EP285" i="1" s="1"/>
  <c r="EF285" i="1"/>
  <c r="DX285" i="1"/>
  <c r="DO285" i="1"/>
  <c r="DG285" i="1"/>
  <c r="CX285" i="1"/>
  <c r="CG285" i="1"/>
  <c r="CH285" i="1" s="1" a="1"/>
  <c r="CH285" i="1" s="1"/>
  <c r="BX285" i="1"/>
  <c r="BP285" i="1"/>
  <c r="BG285" i="1"/>
  <c r="AY285" i="1"/>
  <c r="AP285" i="1"/>
  <c r="R285" i="1"/>
  <c r="J285" i="1"/>
  <c r="K285" i="1" s="1" a="1"/>
  <c r="K285" i="1" s="1"/>
  <c r="FV285" i="1"/>
  <c r="FN285" i="1"/>
  <c r="EW285" i="1"/>
  <c r="EN285" i="1"/>
  <c r="DW285" i="1"/>
  <c r="DN285" i="1"/>
  <c r="DF285" i="1"/>
  <c r="CO285" i="1"/>
  <c r="CF285" i="1"/>
  <c r="BO285" i="1"/>
  <c r="BF285" i="1"/>
  <c r="AX285" i="1"/>
  <c r="AG285" i="1"/>
  <c r="Y285" i="1"/>
  <c r="Z285" i="1" s="1" a="1"/>
  <c r="Z285" i="1" s="1"/>
  <c r="Q285" i="1"/>
  <c r="AU285" i="1" s="1"/>
  <c r="BY285" i="1" s="1"/>
  <c r="DC285" i="1" s="1"/>
  <c r="EG285" i="1" s="1"/>
  <c r="FK285" i="1" s="1"/>
  <c r="I285" i="1"/>
  <c r="FU285" i="1"/>
  <c r="FD285" i="1"/>
  <c r="FE285" i="1" s="1" a="1"/>
  <c r="FE285" i="1" s="1"/>
  <c r="EU285" i="1"/>
  <c r="EM285" i="1"/>
  <c r="ED285" i="1"/>
  <c r="DV285" i="1"/>
  <c r="DM285" i="1"/>
  <c r="CV285" i="1"/>
  <c r="CW285" i="1" s="1" a="1"/>
  <c r="CW285" i="1" s="1"/>
  <c r="CM285" i="1"/>
  <c r="CE285" i="1"/>
  <c r="BV285" i="1"/>
  <c r="BN285" i="1"/>
  <c r="BE285" i="1"/>
  <c r="AN285" i="1"/>
  <c r="AO285" i="1" s="1" a="1"/>
  <c r="AO285" i="1" s="1"/>
  <c r="AF285" i="1"/>
  <c r="BJ285" i="1" s="1"/>
  <c r="CN285" i="1" s="1"/>
  <c r="DR285" i="1" s="1"/>
  <c r="EV285" i="1" s="1"/>
  <c r="X285" i="1"/>
  <c r="P285" i="1"/>
  <c r="H285" i="1"/>
  <c r="FL285" i="1"/>
  <c r="FC285" i="1"/>
  <c r="EL285" i="1"/>
  <c r="EC285" i="1"/>
  <c r="DU285" i="1"/>
  <c r="DD285" i="1"/>
  <c r="CU285" i="1"/>
  <c r="CD285" i="1"/>
  <c r="BU285" i="1"/>
  <c r="BM285" i="1"/>
  <c r="AV285" i="1"/>
  <c r="AM285" i="1"/>
  <c r="AE285" i="1"/>
  <c r="W285" i="1"/>
  <c r="G285" i="1"/>
  <c r="B286" i="1"/>
  <c r="D286" i="1" s="1" a="1"/>
  <c r="D286" i="1" s="1"/>
  <c r="EI286" i="1" l="1" a="1"/>
  <c r="EI286" i="1" s="1"/>
  <c r="FM286" i="1" a="1"/>
  <c r="FM286" i="1" s="1"/>
  <c r="EX286" i="1" a="1"/>
  <c r="EX286" i="1" s="1"/>
  <c r="DE286" i="1" a="1"/>
  <c r="DE286" i="1" s="1"/>
  <c r="DT286" i="1" a="1"/>
  <c r="DT286" i="1" s="1"/>
  <c r="CA286" i="1" a="1"/>
  <c r="CA286" i="1" s="1"/>
  <c r="CP286" i="1" a="1"/>
  <c r="CP286" i="1" s="1"/>
  <c r="AW286" i="1" a="1"/>
  <c r="AW286" i="1" s="1"/>
  <c r="BL286" i="1" a="1"/>
  <c r="BL286" i="1" s="1"/>
  <c r="S286" i="1" a="1"/>
  <c r="S286" i="1" s="1"/>
  <c r="AH286" i="1" a="1"/>
  <c r="AH286" i="1" s="1"/>
  <c r="GA285" i="1"/>
  <c r="GB285" i="1"/>
  <c r="CB16" i="1"/>
  <c r="CC16" i="1" s="1"/>
  <c r="BV16" i="1"/>
  <c r="BU16" i="1"/>
  <c r="FI286" i="1"/>
  <c r="FX286" i="1"/>
  <c r="DA286" i="1"/>
  <c r="ET286" i="1"/>
  <c r="DP286" i="1"/>
  <c r="EE286" i="1"/>
  <c r="O286" i="1"/>
  <c r="BH286" i="1"/>
  <c r="AD286" i="1"/>
  <c r="BW286" i="1"/>
  <c r="CL286" i="1"/>
  <c r="AS286" i="1"/>
  <c r="GC285" i="1"/>
  <c r="FZ285" i="1"/>
  <c r="GD285" i="1"/>
  <c r="FY286" i="1"/>
  <c r="FQ286" i="1"/>
  <c r="FH286" i="1"/>
  <c r="EZ286" i="1"/>
  <c r="EQ286" i="1"/>
  <c r="DZ286" i="1"/>
  <c r="EA286" i="1" s="1" a="1"/>
  <c r="EA286" i="1" s="1"/>
  <c r="DQ286" i="1"/>
  <c r="DI286" i="1"/>
  <c r="CZ286" i="1"/>
  <c r="CR286" i="1"/>
  <c r="CI286" i="1"/>
  <c r="BR286" i="1"/>
  <c r="BS286" i="1" s="1" a="1"/>
  <c r="BS286" i="1" s="1"/>
  <c r="BI286" i="1"/>
  <c r="BA286" i="1"/>
  <c r="AR286" i="1"/>
  <c r="AJ286" i="1"/>
  <c r="AB286" i="1"/>
  <c r="T286" i="1"/>
  <c r="L286" i="1"/>
  <c r="FP286" i="1"/>
  <c r="FG286" i="1"/>
  <c r="EY286" i="1"/>
  <c r="EH286" i="1"/>
  <c r="DY286" i="1"/>
  <c r="DH286" i="1"/>
  <c r="CY286" i="1"/>
  <c r="CQ286" i="1"/>
  <c r="BZ286" i="1"/>
  <c r="BQ286" i="1"/>
  <c r="AZ286" i="1"/>
  <c r="AQ286" i="1"/>
  <c r="AI286" i="1"/>
  <c r="AA286" i="1"/>
  <c r="C286" i="1"/>
  <c r="FW286" i="1"/>
  <c r="FO286" i="1"/>
  <c r="FF286" i="1"/>
  <c r="EO286" i="1"/>
  <c r="EP286" i="1" s="1" a="1"/>
  <c r="EP286" i="1" s="1"/>
  <c r="EF286" i="1"/>
  <c r="DX286" i="1"/>
  <c r="DO286" i="1"/>
  <c r="DG286" i="1"/>
  <c r="CX286" i="1"/>
  <c r="CG286" i="1"/>
  <c r="CH286" i="1" s="1" a="1"/>
  <c r="CH286" i="1" s="1"/>
  <c r="BX286" i="1"/>
  <c r="BP286" i="1"/>
  <c r="BG286" i="1"/>
  <c r="AY286" i="1"/>
  <c r="AP286" i="1"/>
  <c r="R286" i="1"/>
  <c r="J286" i="1"/>
  <c r="K286" i="1" s="1" a="1"/>
  <c r="K286" i="1" s="1"/>
  <c r="FV286" i="1"/>
  <c r="FN286" i="1"/>
  <c r="EW286" i="1"/>
  <c r="EN286" i="1"/>
  <c r="DW286" i="1"/>
  <c r="DN286" i="1"/>
  <c r="DF286" i="1"/>
  <c r="CO286" i="1"/>
  <c r="CF286" i="1"/>
  <c r="BO286" i="1"/>
  <c r="BF286" i="1"/>
  <c r="AX286" i="1"/>
  <c r="AG286" i="1"/>
  <c r="Y286" i="1"/>
  <c r="Z286" i="1" s="1" a="1"/>
  <c r="Z286" i="1" s="1"/>
  <c r="Q286" i="1"/>
  <c r="AU286" i="1" s="1"/>
  <c r="BY286" i="1" s="1"/>
  <c r="DC286" i="1" s="1"/>
  <c r="EG286" i="1" s="1"/>
  <c r="FK286" i="1" s="1"/>
  <c r="I286" i="1"/>
  <c r="FU286" i="1"/>
  <c r="FD286" i="1"/>
  <c r="FE286" i="1" s="1" a="1"/>
  <c r="FE286" i="1" s="1"/>
  <c r="EU286" i="1"/>
  <c r="EM286" i="1"/>
  <c r="ED286" i="1"/>
  <c r="DV286" i="1"/>
  <c r="DM286" i="1"/>
  <c r="CV286" i="1"/>
  <c r="CW286" i="1" s="1" a="1"/>
  <c r="CW286" i="1" s="1"/>
  <c r="CM286" i="1"/>
  <c r="CE286" i="1"/>
  <c r="BV286" i="1"/>
  <c r="BN286" i="1"/>
  <c r="BE286" i="1"/>
  <c r="AN286" i="1"/>
  <c r="AO286" i="1" s="1" a="1"/>
  <c r="AO286" i="1" s="1"/>
  <c r="AF286" i="1"/>
  <c r="BJ286" i="1" s="1"/>
  <c r="CN286" i="1" s="1"/>
  <c r="DR286" i="1" s="1"/>
  <c r="EV286" i="1" s="1"/>
  <c r="X286" i="1"/>
  <c r="P286" i="1"/>
  <c r="H286" i="1"/>
  <c r="FL286" i="1"/>
  <c r="FC286" i="1"/>
  <c r="EL286" i="1"/>
  <c r="EC286" i="1"/>
  <c r="DU286" i="1"/>
  <c r="DD286" i="1"/>
  <c r="CU286" i="1"/>
  <c r="CD286" i="1"/>
  <c r="BU286" i="1"/>
  <c r="BM286" i="1"/>
  <c r="AV286" i="1"/>
  <c r="AM286" i="1"/>
  <c r="AE286" i="1"/>
  <c r="W286" i="1"/>
  <c r="G286" i="1"/>
  <c r="FS286" i="1"/>
  <c r="FT286" i="1" s="1" a="1"/>
  <c r="FT286" i="1" s="1"/>
  <c r="FJ286" i="1"/>
  <c r="FB286" i="1"/>
  <c r="ES286" i="1"/>
  <c r="EK286" i="1"/>
  <c r="EB286" i="1"/>
  <c r="DK286" i="1"/>
  <c r="DL286" i="1" s="1" a="1"/>
  <c r="DL286" i="1" s="1"/>
  <c r="DB286" i="1"/>
  <c r="CT286" i="1"/>
  <c r="CK286" i="1"/>
  <c r="CC286" i="1"/>
  <c r="BT286" i="1"/>
  <c r="BC286" i="1"/>
  <c r="BD286" i="1" s="1" a="1"/>
  <c r="BD286" i="1" s="1"/>
  <c r="AT286" i="1"/>
  <c r="AL286" i="1"/>
  <c r="V286" i="1"/>
  <c r="N286" i="1"/>
  <c r="F286" i="1"/>
  <c r="FR286" i="1"/>
  <c r="FA286" i="1"/>
  <c r="ER286" i="1"/>
  <c r="EJ286" i="1"/>
  <c r="DS286" i="1"/>
  <c r="DJ286" i="1"/>
  <c r="CS286" i="1"/>
  <c r="CJ286" i="1"/>
  <c r="CB286" i="1"/>
  <c r="BK286" i="1"/>
  <c r="BB286" i="1"/>
  <c r="AK286" i="1"/>
  <c r="AC286" i="1"/>
  <c r="U286" i="1"/>
  <c r="M286" i="1"/>
  <c r="E286" i="1"/>
  <c r="B287" i="1"/>
  <c r="D287" i="1" s="1" a="1"/>
  <c r="D287" i="1" s="1"/>
  <c r="EI287" i="1" l="1" a="1"/>
  <c r="EI287" i="1" s="1"/>
  <c r="FM287" i="1" a="1"/>
  <c r="FM287" i="1" s="1"/>
  <c r="EX287" i="1" a="1"/>
  <c r="EX287" i="1" s="1"/>
  <c r="DE287" i="1" a="1"/>
  <c r="DE287" i="1" s="1"/>
  <c r="DT287" i="1" a="1"/>
  <c r="DT287" i="1" s="1"/>
  <c r="CA287" i="1" a="1"/>
  <c r="CA287" i="1" s="1"/>
  <c r="CP287" i="1" a="1"/>
  <c r="CP287" i="1" s="1"/>
  <c r="AW287" i="1" a="1"/>
  <c r="AW287" i="1" s="1"/>
  <c r="BL287" i="1" a="1"/>
  <c r="BL287" i="1" s="1"/>
  <c r="S287" i="1" a="1"/>
  <c r="S287" i="1" s="1"/>
  <c r="AH287" i="1" a="1"/>
  <c r="AH287" i="1" s="1"/>
  <c r="GA286" i="1"/>
  <c r="GB286" i="1"/>
  <c r="CG16" i="1"/>
  <c r="CO16" i="1"/>
  <c r="CL16" i="1"/>
  <c r="CN16" i="1"/>
  <c r="FI287" i="1"/>
  <c r="FX287" i="1"/>
  <c r="ET287" i="1"/>
  <c r="DA287" i="1"/>
  <c r="DP287" i="1"/>
  <c r="EE287" i="1"/>
  <c r="BH287" i="1"/>
  <c r="AD287" i="1"/>
  <c r="O287" i="1"/>
  <c r="BW287" i="1"/>
  <c r="AS287" i="1"/>
  <c r="CL287" i="1"/>
  <c r="FW287" i="1"/>
  <c r="FO287" i="1"/>
  <c r="FF287" i="1"/>
  <c r="EO287" i="1"/>
  <c r="EP287" i="1" s="1" a="1"/>
  <c r="EP287" i="1" s="1"/>
  <c r="EF287" i="1"/>
  <c r="DX287" i="1"/>
  <c r="DO287" i="1"/>
  <c r="DG287" i="1"/>
  <c r="CX287" i="1"/>
  <c r="CG287" i="1"/>
  <c r="CH287" i="1" s="1" a="1"/>
  <c r="CH287" i="1" s="1"/>
  <c r="BX287" i="1"/>
  <c r="BP287" i="1"/>
  <c r="BG287" i="1"/>
  <c r="AY287" i="1"/>
  <c r="AP287" i="1"/>
  <c r="R287" i="1"/>
  <c r="J287" i="1"/>
  <c r="K287" i="1" s="1" a="1"/>
  <c r="K287" i="1" s="1"/>
  <c r="FV287" i="1"/>
  <c r="FN287" i="1"/>
  <c r="EW287" i="1"/>
  <c r="EN287" i="1"/>
  <c r="DW287" i="1"/>
  <c r="DN287" i="1"/>
  <c r="DF287" i="1"/>
  <c r="CO287" i="1"/>
  <c r="CF287" i="1"/>
  <c r="BO287" i="1"/>
  <c r="BF287" i="1"/>
  <c r="AX287" i="1"/>
  <c r="AG287" i="1"/>
  <c r="Y287" i="1"/>
  <c r="Z287" i="1" s="1" a="1"/>
  <c r="Z287" i="1" s="1"/>
  <c r="Q287" i="1"/>
  <c r="AU287" i="1" s="1"/>
  <c r="BY287" i="1" s="1"/>
  <c r="DC287" i="1" s="1"/>
  <c r="EG287" i="1" s="1"/>
  <c r="FK287" i="1" s="1"/>
  <c r="I287" i="1"/>
  <c r="FU287" i="1"/>
  <c r="FD287" i="1"/>
  <c r="FE287" i="1" s="1" a="1"/>
  <c r="FE287" i="1" s="1"/>
  <c r="EU287" i="1"/>
  <c r="EM287" i="1"/>
  <c r="ED287" i="1"/>
  <c r="DV287" i="1"/>
  <c r="DM287" i="1"/>
  <c r="CV287" i="1"/>
  <c r="CW287" i="1" s="1" a="1"/>
  <c r="CW287" i="1" s="1"/>
  <c r="CM287" i="1"/>
  <c r="CE287" i="1"/>
  <c r="BV287" i="1"/>
  <c r="BN287" i="1"/>
  <c r="BE287" i="1"/>
  <c r="AN287" i="1"/>
  <c r="AO287" i="1" s="1" a="1"/>
  <c r="AO287" i="1" s="1"/>
  <c r="AF287" i="1"/>
  <c r="BJ287" i="1" s="1"/>
  <c r="CN287" i="1" s="1"/>
  <c r="DR287" i="1" s="1"/>
  <c r="EV287" i="1" s="1"/>
  <c r="X287" i="1"/>
  <c r="P287" i="1"/>
  <c r="H287" i="1"/>
  <c r="FL287" i="1"/>
  <c r="FC287" i="1"/>
  <c r="EL287" i="1"/>
  <c r="EC287" i="1"/>
  <c r="DU287" i="1"/>
  <c r="DD287" i="1"/>
  <c r="CU287" i="1"/>
  <c r="CD287" i="1"/>
  <c r="BU287" i="1"/>
  <c r="BM287" i="1"/>
  <c r="AV287" i="1"/>
  <c r="AM287" i="1"/>
  <c r="AE287" i="1"/>
  <c r="W287" i="1"/>
  <c r="G287" i="1"/>
  <c r="FS287" i="1"/>
  <c r="FT287" i="1" s="1" a="1"/>
  <c r="FT287" i="1" s="1"/>
  <c r="FJ287" i="1"/>
  <c r="FB287" i="1"/>
  <c r="ES287" i="1"/>
  <c r="EK287" i="1"/>
  <c r="EB287" i="1"/>
  <c r="DK287" i="1"/>
  <c r="DL287" i="1" s="1" a="1"/>
  <c r="DL287" i="1" s="1"/>
  <c r="DB287" i="1"/>
  <c r="CT287" i="1"/>
  <c r="CK287" i="1"/>
  <c r="CC287" i="1"/>
  <c r="BT287" i="1"/>
  <c r="BC287" i="1"/>
  <c r="BD287" i="1" s="1" a="1"/>
  <c r="BD287" i="1" s="1"/>
  <c r="AT287" i="1"/>
  <c r="AL287" i="1"/>
  <c r="V287" i="1"/>
  <c r="N287" i="1"/>
  <c r="F287" i="1"/>
  <c r="FR287" i="1"/>
  <c r="FA287" i="1"/>
  <c r="ER287" i="1"/>
  <c r="EJ287" i="1"/>
  <c r="DS287" i="1"/>
  <c r="DJ287" i="1"/>
  <c r="CS287" i="1"/>
  <c r="CJ287" i="1"/>
  <c r="CB287" i="1"/>
  <c r="BK287" i="1"/>
  <c r="BB287" i="1"/>
  <c r="AK287" i="1"/>
  <c r="AC287" i="1"/>
  <c r="U287" i="1"/>
  <c r="M287" i="1"/>
  <c r="E287" i="1"/>
  <c r="FY287" i="1"/>
  <c r="FQ287" i="1"/>
  <c r="FH287" i="1"/>
  <c r="EZ287" i="1"/>
  <c r="EQ287" i="1"/>
  <c r="DZ287" i="1"/>
  <c r="EA287" i="1" s="1" a="1"/>
  <c r="EA287" i="1" s="1"/>
  <c r="DQ287" i="1"/>
  <c r="DI287" i="1"/>
  <c r="CZ287" i="1"/>
  <c r="CR287" i="1"/>
  <c r="CI287" i="1"/>
  <c r="BR287" i="1"/>
  <c r="BS287" i="1" s="1" a="1"/>
  <c r="BS287" i="1" s="1"/>
  <c r="BI287" i="1"/>
  <c r="BA287" i="1"/>
  <c r="AR287" i="1"/>
  <c r="AJ287" i="1"/>
  <c r="AB287" i="1"/>
  <c r="T287" i="1"/>
  <c r="L287" i="1"/>
  <c r="FP287" i="1"/>
  <c r="FG287" i="1"/>
  <c r="EY287" i="1"/>
  <c r="EH287" i="1"/>
  <c r="DY287" i="1"/>
  <c r="DH287" i="1"/>
  <c r="CY287" i="1"/>
  <c r="CQ287" i="1"/>
  <c r="BZ287" i="1"/>
  <c r="BQ287" i="1"/>
  <c r="AZ287" i="1"/>
  <c r="AQ287" i="1"/>
  <c r="AI287" i="1"/>
  <c r="AA287" i="1"/>
  <c r="C287" i="1"/>
  <c r="GC286" i="1"/>
  <c r="FZ286" i="1"/>
  <c r="GD286" i="1"/>
  <c r="B288" i="1"/>
  <c r="D288" i="1" s="1" a="1"/>
  <c r="D288" i="1" s="1"/>
  <c r="EI288" i="1" l="1" a="1"/>
  <c r="EI288" i="1" s="1"/>
  <c r="FM288" i="1" a="1"/>
  <c r="FM288" i="1" s="1"/>
  <c r="EX288" i="1" a="1"/>
  <c r="EX288" i="1" s="1"/>
  <c r="DE288" i="1" a="1"/>
  <c r="DE288" i="1" s="1"/>
  <c r="DT288" i="1" a="1"/>
  <c r="DT288" i="1" s="1"/>
  <c r="CA288" i="1" a="1"/>
  <c r="CA288" i="1" s="1"/>
  <c r="CP288" i="1" a="1"/>
  <c r="CP288" i="1" s="1"/>
  <c r="AW288" i="1" a="1"/>
  <c r="AW288" i="1" s="1"/>
  <c r="BL288" i="1" a="1"/>
  <c r="BL288" i="1" s="1"/>
  <c r="S288" i="1" a="1"/>
  <c r="S288" i="1" s="1"/>
  <c r="AH288" i="1" a="1"/>
  <c r="AH288" i="1" s="1"/>
  <c r="GA287" i="1"/>
  <c r="GB287" i="1"/>
  <c r="CH16" i="1" a="1"/>
  <c r="CH16" i="1" s="1"/>
  <c r="CI16" i="1" s="1"/>
  <c r="FI288" i="1"/>
  <c r="FX288" i="1"/>
  <c r="ET288" i="1"/>
  <c r="DP288" i="1"/>
  <c r="DA288" i="1"/>
  <c r="AD288" i="1"/>
  <c r="BW288" i="1"/>
  <c r="BH288" i="1"/>
  <c r="AS288" i="1"/>
  <c r="CL288" i="1"/>
  <c r="EE288" i="1"/>
  <c r="O288" i="1"/>
  <c r="GD287" i="1"/>
  <c r="FZ287" i="1"/>
  <c r="GC287" i="1"/>
  <c r="FU288" i="1"/>
  <c r="FD288" i="1"/>
  <c r="FE288" i="1" s="1" a="1"/>
  <c r="FE288" i="1" s="1"/>
  <c r="EU288" i="1"/>
  <c r="EM288" i="1"/>
  <c r="ED288" i="1"/>
  <c r="DV288" i="1"/>
  <c r="DM288" i="1"/>
  <c r="CV288" i="1"/>
  <c r="CW288" i="1" s="1" a="1"/>
  <c r="CW288" i="1" s="1"/>
  <c r="CM288" i="1"/>
  <c r="CE288" i="1"/>
  <c r="BV288" i="1"/>
  <c r="BN288" i="1"/>
  <c r="BE288" i="1"/>
  <c r="AN288" i="1"/>
  <c r="AO288" i="1" s="1" a="1"/>
  <c r="AO288" i="1" s="1"/>
  <c r="AF288" i="1"/>
  <c r="BJ288" i="1" s="1"/>
  <c r="CN288" i="1" s="1"/>
  <c r="DR288" i="1" s="1"/>
  <c r="EV288" i="1" s="1"/>
  <c r="X288" i="1"/>
  <c r="P288" i="1"/>
  <c r="H288" i="1"/>
  <c r="FL288" i="1"/>
  <c r="FC288" i="1"/>
  <c r="EL288" i="1"/>
  <c r="EC288" i="1"/>
  <c r="DU288" i="1"/>
  <c r="DD288" i="1"/>
  <c r="CU288" i="1"/>
  <c r="CD288" i="1"/>
  <c r="BU288" i="1"/>
  <c r="BM288" i="1"/>
  <c r="AV288" i="1"/>
  <c r="AM288" i="1"/>
  <c r="AE288" i="1"/>
  <c r="W288" i="1"/>
  <c r="G288" i="1"/>
  <c r="FS288" i="1"/>
  <c r="FT288" i="1" s="1" a="1"/>
  <c r="FT288" i="1" s="1"/>
  <c r="FJ288" i="1"/>
  <c r="FB288" i="1"/>
  <c r="ES288" i="1"/>
  <c r="EK288" i="1"/>
  <c r="EB288" i="1"/>
  <c r="DK288" i="1"/>
  <c r="DL288" i="1" s="1" a="1"/>
  <c r="DL288" i="1" s="1"/>
  <c r="DB288" i="1"/>
  <c r="CT288" i="1"/>
  <c r="CK288" i="1"/>
  <c r="CC288" i="1"/>
  <c r="BT288" i="1"/>
  <c r="BC288" i="1"/>
  <c r="BD288" i="1" s="1" a="1"/>
  <c r="BD288" i="1" s="1"/>
  <c r="AT288" i="1"/>
  <c r="AL288" i="1"/>
  <c r="V288" i="1"/>
  <c r="N288" i="1"/>
  <c r="F288" i="1"/>
  <c r="FR288" i="1"/>
  <c r="FA288" i="1"/>
  <c r="ER288" i="1"/>
  <c r="EJ288" i="1"/>
  <c r="DS288" i="1"/>
  <c r="DJ288" i="1"/>
  <c r="CS288" i="1"/>
  <c r="CJ288" i="1"/>
  <c r="CB288" i="1"/>
  <c r="BK288" i="1"/>
  <c r="BB288" i="1"/>
  <c r="AK288" i="1"/>
  <c r="AC288" i="1"/>
  <c r="U288" i="1"/>
  <c r="M288" i="1"/>
  <c r="E288" i="1"/>
  <c r="FY288" i="1"/>
  <c r="FQ288" i="1"/>
  <c r="FH288" i="1"/>
  <c r="EZ288" i="1"/>
  <c r="EQ288" i="1"/>
  <c r="DZ288" i="1"/>
  <c r="EA288" i="1" s="1" a="1"/>
  <c r="EA288" i="1" s="1"/>
  <c r="DQ288" i="1"/>
  <c r="DI288" i="1"/>
  <c r="CZ288" i="1"/>
  <c r="CR288" i="1"/>
  <c r="CI288" i="1"/>
  <c r="BR288" i="1"/>
  <c r="BS288" i="1" s="1" a="1"/>
  <c r="BS288" i="1" s="1"/>
  <c r="BI288" i="1"/>
  <c r="BA288" i="1"/>
  <c r="AR288" i="1"/>
  <c r="AJ288" i="1"/>
  <c r="AB288" i="1"/>
  <c r="T288" i="1"/>
  <c r="L288" i="1"/>
  <c r="FP288" i="1"/>
  <c r="FG288" i="1"/>
  <c r="EY288" i="1"/>
  <c r="EH288" i="1"/>
  <c r="DY288" i="1"/>
  <c r="DH288" i="1"/>
  <c r="CY288" i="1"/>
  <c r="CQ288" i="1"/>
  <c r="BZ288" i="1"/>
  <c r="BQ288" i="1"/>
  <c r="AZ288" i="1"/>
  <c r="AQ288" i="1"/>
  <c r="AI288" i="1"/>
  <c r="AA288" i="1"/>
  <c r="C288" i="1"/>
  <c r="FW288" i="1"/>
  <c r="FO288" i="1"/>
  <c r="FF288" i="1"/>
  <c r="EO288" i="1"/>
  <c r="EP288" i="1" s="1" a="1"/>
  <c r="EP288" i="1" s="1"/>
  <c r="EF288" i="1"/>
  <c r="DX288" i="1"/>
  <c r="DO288" i="1"/>
  <c r="DG288" i="1"/>
  <c r="CX288" i="1"/>
  <c r="CG288" i="1"/>
  <c r="CH288" i="1" s="1" a="1"/>
  <c r="CH288" i="1" s="1"/>
  <c r="BX288" i="1"/>
  <c r="BP288" i="1"/>
  <c r="BG288" i="1"/>
  <c r="AY288" i="1"/>
  <c r="AP288" i="1"/>
  <c r="R288" i="1"/>
  <c r="J288" i="1"/>
  <c r="K288" i="1" s="1" a="1"/>
  <c r="K288" i="1" s="1"/>
  <c r="FV288" i="1"/>
  <c r="FN288" i="1"/>
  <c r="EW288" i="1"/>
  <c r="EN288" i="1"/>
  <c r="DW288" i="1"/>
  <c r="DN288" i="1"/>
  <c r="DF288" i="1"/>
  <c r="CO288" i="1"/>
  <c r="CF288" i="1"/>
  <c r="BO288" i="1"/>
  <c r="BF288" i="1"/>
  <c r="AX288" i="1"/>
  <c r="AG288" i="1"/>
  <c r="Y288" i="1"/>
  <c r="Z288" i="1" s="1" a="1"/>
  <c r="Z288" i="1" s="1"/>
  <c r="Q288" i="1"/>
  <c r="AU288" i="1" s="1"/>
  <c r="BY288" i="1" s="1"/>
  <c r="DC288" i="1" s="1"/>
  <c r="EG288" i="1" s="1"/>
  <c r="FK288" i="1" s="1"/>
  <c r="I288" i="1"/>
  <c r="B289" i="1"/>
  <c r="D289" i="1" s="1" a="1"/>
  <c r="D289" i="1" s="1"/>
  <c r="EI289" i="1" l="1" a="1"/>
  <c r="EI289" i="1" s="1"/>
  <c r="FM289" i="1" a="1"/>
  <c r="FM289" i="1" s="1"/>
  <c r="EX289" i="1" a="1"/>
  <c r="EX289" i="1" s="1"/>
  <c r="DE289" i="1" a="1"/>
  <c r="DE289" i="1" s="1"/>
  <c r="DT289" i="1" a="1"/>
  <c r="DT289" i="1" s="1"/>
  <c r="CA289" i="1" a="1"/>
  <c r="CA289" i="1" s="1"/>
  <c r="CP289" i="1" a="1"/>
  <c r="CP289" i="1" s="1"/>
  <c r="AW289" i="1" a="1"/>
  <c r="AW289" i="1" s="1"/>
  <c r="BL289" i="1" a="1"/>
  <c r="BL289" i="1" s="1"/>
  <c r="S289" i="1" a="1"/>
  <c r="S289" i="1" s="1"/>
  <c r="AH289" i="1" a="1"/>
  <c r="AH289" i="1" s="1"/>
  <c r="GA288" i="1"/>
  <c r="GB288" i="1"/>
  <c r="CK16" i="1"/>
  <c r="CJ16" i="1"/>
  <c r="CQ16" i="1"/>
  <c r="CR16" i="1" s="1"/>
  <c r="FX289" i="1"/>
  <c r="ET289" i="1"/>
  <c r="DP289" i="1"/>
  <c r="FI289" i="1"/>
  <c r="EE289" i="1"/>
  <c r="DA289" i="1"/>
  <c r="AD289" i="1"/>
  <c r="BW289" i="1"/>
  <c r="AS289" i="1"/>
  <c r="CL289" i="1"/>
  <c r="O289" i="1"/>
  <c r="BH289" i="1"/>
  <c r="GD288" i="1"/>
  <c r="GC288" i="1"/>
  <c r="FZ288" i="1"/>
  <c r="FS289" i="1"/>
  <c r="FT289" i="1" s="1" a="1"/>
  <c r="FT289" i="1" s="1"/>
  <c r="FJ289" i="1"/>
  <c r="FB289" i="1"/>
  <c r="ES289" i="1"/>
  <c r="EK289" i="1"/>
  <c r="EB289" i="1"/>
  <c r="DK289" i="1"/>
  <c r="DL289" i="1" s="1" a="1"/>
  <c r="DL289" i="1" s="1"/>
  <c r="DB289" i="1"/>
  <c r="CT289" i="1"/>
  <c r="CK289" i="1"/>
  <c r="CC289" i="1"/>
  <c r="BT289" i="1"/>
  <c r="BC289" i="1"/>
  <c r="BD289" i="1" s="1" a="1"/>
  <c r="BD289" i="1" s="1"/>
  <c r="AT289" i="1"/>
  <c r="AL289" i="1"/>
  <c r="V289" i="1"/>
  <c r="N289" i="1"/>
  <c r="F289" i="1"/>
  <c r="FR289" i="1"/>
  <c r="FA289" i="1"/>
  <c r="ER289" i="1"/>
  <c r="EJ289" i="1"/>
  <c r="DS289" i="1"/>
  <c r="DJ289" i="1"/>
  <c r="CS289" i="1"/>
  <c r="CJ289" i="1"/>
  <c r="CB289" i="1"/>
  <c r="BK289" i="1"/>
  <c r="BB289" i="1"/>
  <c r="AK289" i="1"/>
  <c r="AC289" i="1"/>
  <c r="U289" i="1"/>
  <c r="M289" i="1"/>
  <c r="E289" i="1"/>
  <c r="FY289" i="1"/>
  <c r="FQ289" i="1"/>
  <c r="FH289" i="1"/>
  <c r="EZ289" i="1"/>
  <c r="EQ289" i="1"/>
  <c r="DZ289" i="1"/>
  <c r="EA289" i="1" s="1" a="1"/>
  <c r="EA289" i="1" s="1"/>
  <c r="DQ289" i="1"/>
  <c r="DI289" i="1"/>
  <c r="CZ289" i="1"/>
  <c r="CR289" i="1"/>
  <c r="CI289" i="1"/>
  <c r="BR289" i="1"/>
  <c r="BS289" i="1" s="1" a="1"/>
  <c r="BS289" i="1" s="1"/>
  <c r="BI289" i="1"/>
  <c r="BA289" i="1"/>
  <c r="AR289" i="1"/>
  <c r="AJ289" i="1"/>
  <c r="AB289" i="1"/>
  <c r="T289" i="1"/>
  <c r="L289" i="1"/>
  <c r="FP289" i="1"/>
  <c r="FG289" i="1"/>
  <c r="EY289" i="1"/>
  <c r="EH289" i="1"/>
  <c r="DY289" i="1"/>
  <c r="DH289" i="1"/>
  <c r="CY289" i="1"/>
  <c r="CQ289" i="1"/>
  <c r="BZ289" i="1"/>
  <c r="BQ289" i="1"/>
  <c r="AZ289" i="1"/>
  <c r="AQ289" i="1"/>
  <c r="AI289" i="1"/>
  <c r="AA289" i="1"/>
  <c r="C289" i="1"/>
  <c r="FW289" i="1"/>
  <c r="FO289" i="1"/>
  <c r="FF289" i="1"/>
  <c r="EO289" i="1"/>
  <c r="EP289" i="1" s="1" a="1"/>
  <c r="EP289" i="1" s="1"/>
  <c r="EF289" i="1"/>
  <c r="DX289" i="1"/>
  <c r="DO289" i="1"/>
  <c r="DG289" i="1"/>
  <c r="CX289" i="1"/>
  <c r="CG289" i="1"/>
  <c r="CH289" i="1" s="1" a="1"/>
  <c r="CH289" i="1" s="1"/>
  <c r="BX289" i="1"/>
  <c r="BP289" i="1"/>
  <c r="BG289" i="1"/>
  <c r="AY289" i="1"/>
  <c r="AP289" i="1"/>
  <c r="R289" i="1"/>
  <c r="J289" i="1"/>
  <c r="K289" i="1" s="1" a="1"/>
  <c r="K289" i="1" s="1"/>
  <c r="FV289" i="1"/>
  <c r="FN289" i="1"/>
  <c r="EW289" i="1"/>
  <c r="EN289" i="1"/>
  <c r="DW289" i="1"/>
  <c r="DN289" i="1"/>
  <c r="DF289" i="1"/>
  <c r="CO289" i="1"/>
  <c r="CF289" i="1"/>
  <c r="BO289" i="1"/>
  <c r="BF289" i="1"/>
  <c r="AX289" i="1"/>
  <c r="AG289" i="1"/>
  <c r="Y289" i="1"/>
  <c r="Z289" i="1" s="1" a="1"/>
  <c r="Z289" i="1" s="1"/>
  <c r="Q289" i="1"/>
  <c r="AU289" i="1" s="1"/>
  <c r="BY289" i="1" s="1"/>
  <c r="DC289" i="1" s="1"/>
  <c r="EG289" i="1" s="1"/>
  <c r="FK289" i="1" s="1"/>
  <c r="I289" i="1"/>
  <c r="FU289" i="1"/>
  <c r="FD289" i="1"/>
  <c r="FE289" i="1" s="1" a="1"/>
  <c r="FE289" i="1" s="1"/>
  <c r="EU289" i="1"/>
  <c r="EM289" i="1"/>
  <c r="ED289" i="1"/>
  <c r="DV289" i="1"/>
  <c r="DM289" i="1"/>
  <c r="CV289" i="1"/>
  <c r="CW289" i="1" s="1" a="1"/>
  <c r="CW289" i="1" s="1"/>
  <c r="CM289" i="1"/>
  <c r="CE289" i="1"/>
  <c r="BV289" i="1"/>
  <c r="BN289" i="1"/>
  <c r="BE289" i="1"/>
  <c r="AN289" i="1"/>
  <c r="AO289" i="1" s="1" a="1"/>
  <c r="AO289" i="1" s="1"/>
  <c r="AF289" i="1"/>
  <c r="BJ289" i="1" s="1"/>
  <c r="CN289" i="1" s="1"/>
  <c r="DR289" i="1" s="1"/>
  <c r="EV289" i="1" s="1"/>
  <c r="X289" i="1"/>
  <c r="P289" i="1"/>
  <c r="H289" i="1"/>
  <c r="FL289" i="1"/>
  <c r="FC289" i="1"/>
  <c r="EL289" i="1"/>
  <c r="EC289" i="1"/>
  <c r="DU289" i="1"/>
  <c r="DD289" i="1"/>
  <c r="CU289" i="1"/>
  <c r="CD289" i="1"/>
  <c r="BU289" i="1"/>
  <c r="BM289" i="1"/>
  <c r="AV289" i="1"/>
  <c r="AM289" i="1"/>
  <c r="AE289" i="1"/>
  <c r="W289" i="1"/>
  <c r="G289" i="1"/>
  <c r="B290" i="1"/>
  <c r="D290" i="1" s="1" a="1"/>
  <c r="D290" i="1" s="1"/>
  <c r="EI290" i="1" l="1" a="1"/>
  <c r="EI290" i="1" s="1"/>
  <c r="FM290" i="1" a="1"/>
  <c r="FM290" i="1" s="1"/>
  <c r="EX290" i="1" a="1"/>
  <c r="EX290" i="1" s="1"/>
  <c r="DE290" i="1" a="1"/>
  <c r="DE290" i="1" s="1"/>
  <c r="DT290" i="1" a="1"/>
  <c r="DT290" i="1" s="1"/>
  <c r="CA290" i="1" a="1"/>
  <c r="CA290" i="1" s="1"/>
  <c r="CP290" i="1" a="1"/>
  <c r="CP290" i="1" s="1"/>
  <c r="AW290" i="1" a="1"/>
  <c r="AW290" i="1" s="1"/>
  <c r="BL290" i="1" a="1"/>
  <c r="BL290" i="1" s="1"/>
  <c r="S290" i="1" a="1"/>
  <c r="S290" i="1" s="1"/>
  <c r="AH290" i="1" a="1"/>
  <c r="AH290" i="1" s="1"/>
  <c r="GA289" i="1"/>
  <c r="GB289" i="1"/>
  <c r="DA16" i="1"/>
  <c r="DD16" i="1"/>
  <c r="CV16" i="1"/>
  <c r="DC16" i="1"/>
  <c r="FX290" i="1"/>
  <c r="ET290" i="1"/>
  <c r="FI290" i="1"/>
  <c r="DP290" i="1"/>
  <c r="EE290" i="1"/>
  <c r="BW290" i="1"/>
  <c r="AD290" i="1"/>
  <c r="AS290" i="1"/>
  <c r="DA290" i="1"/>
  <c r="CL290" i="1"/>
  <c r="O290" i="1"/>
  <c r="BH290" i="1"/>
  <c r="FY290" i="1"/>
  <c r="FQ290" i="1"/>
  <c r="FH290" i="1"/>
  <c r="EZ290" i="1"/>
  <c r="EQ290" i="1"/>
  <c r="DZ290" i="1"/>
  <c r="EA290" i="1" s="1" a="1"/>
  <c r="EA290" i="1" s="1"/>
  <c r="DQ290" i="1"/>
  <c r="DI290" i="1"/>
  <c r="CZ290" i="1"/>
  <c r="CR290" i="1"/>
  <c r="CI290" i="1"/>
  <c r="BR290" i="1"/>
  <c r="BS290" i="1" s="1" a="1"/>
  <c r="BS290" i="1" s="1"/>
  <c r="BI290" i="1"/>
  <c r="BA290" i="1"/>
  <c r="AR290" i="1"/>
  <c r="AJ290" i="1"/>
  <c r="AB290" i="1"/>
  <c r="T290" i="1"/>
  <c r="L290" i="1"/>
  <c r="FP290" i="1"/>
  <c r="FG290" i="1"/>
  <c r="EY290" i="1"/>
  <c r="EH290" i="1"/>
  <c r="DY290" i="1"/>
  <c r="DH290" i="1"/>
  <c r="CY290" i="1"/>
  <c r="CQ290" i="1"/>
  <c r="BZ290" i="1"/>
  <c r="BQ290" i="1"/>
  <c r="AZ290" i="1"/>
  <c r="AQ290" i="1"/>
  <c r="AI290" i="1"/>
  <c r="AA290" i="1"/>
  <c r="C290" i="1"/>
  <c r="FW290" i="1"/>
  <c r="FO290" i="1"/>
  <c r="FF290" i="1"/>
  <c r="EO290" i="1"/>
  <c r="EP290" i="1" s="1" a="1"/>
  <c r="EP290" i="1" s="1"/>
  <c r="EF290" i="1"/>
  <c r="DX290" i="1"/>
  <c r="DO290" i="1"/>
  <c r="DG290" i="1"/>
  <c r="CX290" i="1"/>
  <c r="CG290" i="1"/>
  <c r="CH290" i="1" s="1" a="1"/>
  <c r="CH290" i="1" s="1"/>
  <c r="BX290" i="1"/>
  <c r="BP290" i="1"/>
  <c r="BG290" i="1"/>
  <c r="AY290" i="1"/>
  <c r="AP290" i="1"/>
  <c r="R290" i="1"/>
  <c r="J290" i="1"/>
  <c r="K290" i="1" s="1" a="1"/>
  <c r="K290" i="1" s="1"/>
  <c r="FV290" i="1"/>
  <c r="FN290" i="1"/>
  <c r="EW290" i="1"/>
  <c r="EN290" i="1"/>
  <c r="DW290" i="1"/>
  <c r="DN290" i="1"/>
  <c r="DF290" i="1"/>
  <c r="CO290" i="1"/>
  <c r="CF290" i="1"/>
  <c r="BO290" i="1"/>
  <c r="BF290" i="1"/>
  <c r="AX290" i="1"/>
  <c r="AG290" i="1"/>
  <c r="Y290" i="1"/>
  <c r="Z290" i="1" s="1" a="1"/>
  <c r="Z290" i="1" s="1"/>
  <c r="Q290" i="1"/>
  <c r="AU290" i="1" s="1"/>
  <c r="BY290" i="1" s="1"/>
  <c r="DC290" i="1" s="1"/>
  <c r="EG290" i="1" s="1"/>
  <c r="FK290" i="1" s="1"/>
  <c r="I290" i="1"/>
  <c r="FU290" i="1"/>
  <c r="FD290" i="1"/>
  <c r="FE290" i="1" s="1" a="1"/>
  <c r="FE290" i="1" s="1"/>
  <c r="EU290" i="1"/>
  <c r="EM290" i="1"/>
  <c r="ED290" i="1"/>
  <c r="DV290" i="1"/>
  <c r="DM290" i="1"/>
  <c r="CV290" i="1"/>
  <c r="CW290" i="1" s="1" a="1"/>
  <c r="CW290" i="1" s="1"/>
  <c r="CM290" i="1"/>
  <c r="CE290" i="1"/>
  <c r="BV290" i="1"/>
  <c r="BN290" i="1"/>
  <c r="BE290" i="1"/>
  <c r="AN290" i="1"/>
  <c r="AO290" i="1" s="1" a="1"/>
  <c r="AO290" i="1" s="1"/>
  <c r="AF290" i="1"/>
  <c r="BJ290" i="1" s="1"/>
  <c r="CN290" i="1" s="1"/>
  <c r="DR290" i="1" s="1"/>
  <c r="EV290" i="1" s="1"/>
  <c r="X290" i="1"/>
  <c r="P290" i="1"/>
  <c r="H290" i="1"/>
  <c r="FL290" i="1"/>
  <c r="FC290" i="1"/>
  <c r="EL290" i="1"/>
  <c r="EC290" i="1"/>
  <c r="DU290" i="1"/>
  <c r="DD290" i="1"/>
  <c r="CU290" i="1"/>
  <c r="CD290" i="1"/>
  <c r="BU290" i="1"/>
  <c r="BM290" i="1"/>
  <c r="AV290" i="1"/>
  <c r="AM290" i="1"/>
  <c r="AE290" i="1"/>
  <c r="W290" i="1"/>
  <c r="G290" i="1"/>
  <c r="FS290" i="1"/>
  <c r="FT290" i="1" s="1" a="1"/>
  <c r="FT290" i="1" s="1"/>
  <c r="FJ290" i="1"/>
  <c r="FB290" i="1"/>
  <c r="ES290" i="1"/>
  <c r="EK290" i="1"/>
  <c r="EB290" i="1"/>
  <c r="DK290" i="1"/>
  <c r="DL290" i="1" s="1" a="1"/>
  <c r="DL290" i="1" s="1"/>
  <c r="DB290" i="1"/>
  <c r="CT290" i="1"/>
  <c r="CK290" i="1"/>
  <c r="CC290" i="1"/>
  <c r="BT290" i="1"/>
  <c r="BC290" i="1"/>
  <c r="BD290" i="1" s="1" a="1"/>
  <c r="BD290" i="1" s="1"/>
  <c r="AT290" i="1"/>
  <c r="AL290" i="1"/>
  <c r="V290" i="1"/>
  <c r="N290" i="1"/>
  <c r="F290" i="1"/>
  <c r="FR290" i="1"/>
  <c r="FA290" i="1"/>
  <c r="ER290" i="1"/>
  <c r="EJ290" i="1"/>
  <c r="DS290" i="1"/>
  <c r="DJ290" i="1"/>
  <c r="CS290" i="1"/>
  <c r="CJ290" i="1"/>
  <c r="CB290" i="1"/>
  <c r="BK290" i="1"/>
  <c r="BB290" i="1"/>
  <c r="AK290" i="1"/>
  <c r="AC290" i="1"/>
  <c r="U290" i="1"/>
  <c r="M290" i="1"/>
  <c r="E290" i="1"/>
  <c r="GD289" i="1"/>
  <c r="FZ289" i="1"/>
  <c r="GC289" i="1"/>
  <c r="B291" i="1"/>
  <c r="D291" i="1" s="1" a="1"/>
  <c r="D291" i="1" s="1"/>
  <c r="EI291" i="1" l="1" a="1"/>
  <c r="EI291" i="1" s="1"/>
  <c r="FM291" i="1" a="1"/>
  <c r="FM291" i="1" s="1"/>
  <c r="EX291" i="1" a="1"/>
  <c r="EX291" i="1" s="1"/>
  <c r="DE291" i="1" a="1"/>
  <c r="DE291" i="1" s="1"/>
  <c r="DT291" i="1" a="1"/>
  <c r="DT291" i="1" s="1"/>
  <c r="CA291" i="1" a="1"/>
  <c r="CA291" i="1" s="1"/>
  <c r="CP291" i="1" a="1"/>
  <c r="CP291" i="1" s="1"/>
  <c r="AW291" i="1" a="1"/>
  <c r="AW291" i="1" s="1"/>
  <c r="BL291" i="1" a="1"/>
  <c r="BL291" i="1" s="1"/>
  <c r="S291" i="1" a="1"/>
  <c r="S291" i="1" s="1"/>
  <c r="AH291" i="1" a="1"/>
  <c r="AH291" i="1" s="1"/>
  <c r="GA290" i="1"/>
  <c r="GB290" i="1"/>
  <c r="CW16" i="1" a="1"/>
  <c r="CW16" i="1" s="1"/>
  <c r="CX16" i="1" s="1"/>
  <c r="DF16" i="1"/>
  <c r="FX291" i="1"/>
  <c r="ET291" i="1"/>
  <c r="FI291" i="1"/>
  <c r="EE291" i="1"/>
  <c r="DA291" i="1"/>
  <c r="DP291" i="1"/>
  <c r="AS291" i="1"/>
  <c r="CL291" i="1"/>
  <c r="O291" i="1"/>
  <c r="BH291" i="1"/>
  <c r="BW291" i="1"/>
  <c r="AD291" i="1"/>
  <c r="FZ290" i="1"/>
  <c r="GD290" i="1"/>
  <c r="GC290" i="1"/>
  <c r="FW291" i="1"/>
  <c r="FO291" i="1"/>
  <c r="FF291" i="1"/>
  <c r="EO291" i="1"/>
  <c r="EP291" i="1" s="1" a="1"/>
  <c r="EP291" i="1" s="1"/>
  <c r="EF291" i="1"/>
  <c r="DX291" i="1"/>
  <c r="DO291" i="1"/>
  <c r="DG291" i="1"/>
  <c r="CX291" i="1"/>
  <c r="CG291" i="1"/>
  <c r="CH291" i="1" s="1" a="1"/>
  <c r="CH291" i="1" s="1"/>
  <c r="BX291" i="1"/>
  <c r="BP291" i="1"/>
  <c r="BG291" i="1"/>
  <c r="AY291" i="1"/>
  <c r="AP291" i="1"/>
  <c r="R291" i="1"/>
  <c r="J291" i="1"/>
  <c r="K291" i="1" s="1" a="1"/>
  <c r="K291" i="1" s="1"/>
  <c r="FV291" i="1"/>
  <c r="FN291" i="1"/>
  <c r="EW291" i="1"/>
  <c r="EN291" i="1"/>
  <c r="DW291" i="1"/>
  <c r="DN291" i="1"/>
  <c r="DF291" i="1"/>
  <c r="CO291" i="1"/>
  <c r="CF291" i="1"/>
  <c r="BO291" i="1"/>
  <c r="BF291" i="1"/>
  <c r="AX291" i="1"/>
  <c r="AG291" i="1"/>
  <c r="Y291" i="1"/>
  <c r="Z291" i="1" s="1" a="1"/>
  <c r="Z291" i="1" s="1"/>
  <c r="Q291" i="1"/>
  <c r="AU291" i="1" s="1"/>
  <c r="BY291" i="1" s="1"/>
  <c r="DC291" i="1" s="1"/>
  <c r="EG291" i="1" s="1"/>
  <c r="FK291" i="1" s="1"/>
  <c r="I291" i="1"/>
  <c r="FU291" i="1"/>
  <c r="FD291" i="1"/>
  <c r="FE291" i="1" s="1" a="1"/>
  <c r="FE291" i="1" s="1"/>
  <c r="EU291" i="1"/>
  <c r="EM291" i="1"/>
  <c r="ED291" i="1"/>
  <c r="DV291" i="1"/>
  <c r="DM291" i="1"/>
  <c r="CV291" i="1"/>
  <c r="CW291" i="1" s="1" a="1"/>
  <c r="CW291" i="1" s="1"/>
  <c r="CM291" i="1"/>
  <c r="CE291" i="1"/>
  <c r="BV291" i="1"/>
  <c r="BN291" i="1"/>
  <c r="BE291" i="1"/>
  <c r="AN291" i="1"/>
  <c r="AO291" i="1" s="1" a="1"/>
  <c r="AO291" i="1" s="1"/>
  <c r="AF291" i="1"/>
  <c r="BJ291" i="1" s="1"/>
  <c r="CN291" i="1" s="1"/>
  <c r="DR291" i="1" s="1"/>
  <c r="EV291" i="1" s="1"/>
  <c r="X291" i="1"/>
  <c r="P291" i="1"/>
  <c r="H291" i="1"/>
  <c r="FL291" i="1"/>
  <c r="FC291" i="1"/>
  <c r="EL291" i="1"/>
  <c r="EC291" i="1"/>
  <c r="DU291" i="1"/>
  <c r="DD291" i="1"/>
  <c r="CU291" i="1"/>
  <c r="CD291" i="1"/>
  <c r="BU291" i="1"/>
  <c r="BM291" i="1"/>
  <c r="AV291" i="1"/>
  <c r="AM291" i="1"/>
  <c r="AE291" i="1"/>
  <c r="W291" i="1"/>
  <c r="G291" i="1"/>
  <c r="FS291" i="1"/>
  <c r="FT291" i="1" s="1" a="1"/>
  <c r="FT291" i="1" s="1"/>
  <c r="FJ291" i="1"/>
  <c r="FB291" i="1"/>
  <c r="ES291" i="1"/>
  <c r="EK291" i="1"/>
  <c r="EB291" i="1"/>
  <c r="DK291" i="1"/>
  <c r="DL291" i="1" s="1" a="1"/>
  <c r="DL291" i="1" s="1"/>
  <c r="DB291" i="1"/>
  <c r="CT291" i="1"/>
  <c r="CK291" i="1"/>
  <c r="CC291" i="1"/>
  <c r="BT291" i="1"/>
  <c r="BC291" i="1"/>
  <c r="BD291" i="1" s="1" a="1"/>
  <c r="BD291" i="1" s="1"/>
  <c r="AT291" i="1"/>
  <c r="AL291" i="1"/>
  <c r="V291" i="1"/>
  <c r="N291" i="1"/>
  <c r="F291" i="1"/>
  <c r="FR291" i="1"/>
  <c r="FA291" i="1"/>
  <c r="ER291" i="1"/>
  <c r="EJ291" i="1"/>
  <c r="DS291" i="1"/>
  <c r="DJ291" i="1"/>
  <c r="CS291" i="1"/>
  <c r="CJ291" i="1"/>
  <c r="CB291" i="1"/>
  <c r="BK291" i="1"/>
  <c r="BB291" i="1"/>
  <c r="AK291" i="1"/>
  <c r="AC291" i="1"/>
  <c r="U291" i="1"/>
  <c r="M291" i="1"/>
  <c r="E291" i="1"/>
  <c r="FY291" i="1"/>
  <c r="FQ291" i="1"/>
  <c r="FH291" i="1"/>
  <c r="EZ291" i="1"/>
  <c r="EQ291" i="1"/>
  <c r="DZ291" i="1"/>
  <c r="EA291" i="1" s="1" a="1"/>
  <c r="EA291" i="1" s="1"/>
  <c r="DQ291" i="1"/>
  <c r="DI291" i="1"/>
  <c r="CZ291" i="1"/>
  <c r="CR291" i="1"/>
  <c r="CI291" i="1"/>
  <c r="BR291" i="1"/>
  <c r="BS291" i="1" s="1" a="1"/>
  <c r="BS291" i="1" s="1"/>
  <c r="BI291" i="1"/>
  <c r="BA291" i="1"/>
  <c r="AR291" i="1"/>
  <c r="AJ291" i="1"/>
  <c r="AB291" i="1"/>
  <c r="T291" i="1"/>
  <c r="L291" i="1"/>
  <c r="FP291" i="1"/>
  <c r="FG291" i="1"/>
  <c r="EY291" i="1"/>
  <c r="EH291" i="1"/>
  <c r="DY291" i="1"/>
  <c r="DH291" i="1"/>
  <c r="CY291" i="1"/>
  <c r="CQ291" i="1"/>
  <c r="BZ291" i="1"/>
  <c r="BQ291" i="1"/>
  <c r="AZ291" i="1"/>
  <c r="AQ291" i="1"/>
  <c r="AI291" i="1"/>
  <c r="AA291" i="1"/>
  <c r="C291" i="1"/>
  <c r="B292" i="1"/>
  <c r="D292" i="1" s="1" a="1"/>
  <c r="D292" i="1" s="1"/>
  <c r="EI292" i="1" l="1" a="1"/>
  <c r="EI292" i="1" s="1"/>
  <c r="FM292" i="1" a="1"/>
  <c r="FM292" i="1" s="1"/>
  <c r="EX292" i="1" a="1"/>
  <c r="EX292" i="1" s="1"/>
  <c r="DE292" i="1" a="1"/>
  <c r="DE292" i="1" s="1"/>
  <c r="DT292" i="1" a="1"/>
  <c r="DT292" i="1" s="1"/>
  <c r="CA292" i="1" a="1"/>
  <c r="CA292" i="1" s="1"/>
  <c r="CP292" i="1" a="1"/>
  <c r="CP292" i="1" s="1"/>
  <c r="AW292" i="1" a="1"/>
  <c r="AW292" i="1" s="1"/>
  <c r="BL292" i="1" a="1"/>
  <c r="BL292" i="1" s="1"/>
  <c r="S292" i="1" a="1"/>
  <c r="S292" i="1" s="1"/>
  <c r="AH292" i="1" a="1"/>
  <c r="AH292" i="1" s="1"/>
  <c r="GA291" i="1"/>
  <c r="GB291" i="1"/>
  <c r="DG16" i="1"/>
  <c r="DK16" i="1" s="1"/>
  <c r="CZ16" i="1"/>
  <c r="CY16" i="1"/>
  <c r="ET292" i="1"/>
  <c r="FI292" i="1"/>
  <c r="EE292" i="1"/>
  <c r="DA292" i="1"/>
  <c r="FX292" i="1"/>
  <c r="DP292" i="1"/>
  <c r="AS292" i="1"/>
  <c r="CL292" i="1"/>
  <c r="O292" i="1"/>
  <c r="BH292" i="1"/>
  <c r="AD292" i="1"/>
  <c r="BW292" i="1"/>
  <c r="FU292" i="1"/>
  <c r="FD292" i="1"/>
  <c r="FE292" i="1" s="1" a="1"/>
  <c r="FE292" i="1" s="1"/>
  <c r="EU292" i="1"/>
  <c r="EM292" i="1"/>
  <c r="ED292" i="1"/>
  <c r="DV292" i="1"/>
  <c r="DM292" i="1"/>
  <c r="CV292" i="1"/>
  <c r="CW292" i="1" s="1" a="1"/>
  <c r="CW292" i="1" s="1"/>
  <c r="CM292" i="1"/>
  <c r="CE292" i="1"/>
  <c r="BV292" i="1"/>
  <c r="BN292" i="1"/>
  <c r="BE292" i="1"/>
  <c r="AN292" i="1"/>
  <c r="AO292" i="1" s="1" a="1"/>
  <c r="AO292" i="1" s="1"/>
  <c r="AF292" i="1"/>
  <c r="BJ292" i="1" s="1"/>
  <c r="CN292" i="1" s="1"/>
  <c r="DR292" i="1" s="1"/>
  <c r="EV292" i="1" s="1"/>
  <c r="X292" i="1"/>
  <c r="P292" i="1"/>
  <c r="H292" i="1"/>
  <c r="FL292" i="1"/>
  <c r="FC292" i="1"/>
  <c r="EL292" i="1"/>
  <c r="EC292" i="1"/>
  <c r="DU292" i="1"/>
  <c r="DD292" i="1"/>
  <c r="CU292" i="1"/>
  <c r="CD292" i="1"/>
  <c r="BU292" i="1"/>
  <c r="BM292" i="1"/>
  <c r="AV292" i="1"/>
  <c r="AM292" i="1"/>
  <c r="AE292" i="1"/>
  <c r="W292" i="1"/>
  <c r="G292" i="1"/>
  <c r="FS292" i="1"/>
  <c r="FT292" i="1" s="1" a="1"/>
  <c r="FT292" i="1" s="1"/>
  <c r="FJ292" i="1"/>
  <c r="FB292" i="1"/>
  <c r="ES292" i="1"/>
  <c r="EK292" i="1"/>
  <c r="EB292" i="1"/>
  <c r="DK292" i="1"/>
  <c r="DL292" i="1" s="1" a="1"/>
  <c r="DL292" i="1" s="1"/>
  <c r="DB292" i="1"/>
  <c r="CT292" i="1"/>
  <c r="CK292" i="1"/>
  <c r="CC292" i="1"/>
  <c r="BT292" i="1"/>
  <c r="BC292" i="1"/>
  <c r="BD292" i="1" s="1" a="1"/>
  <c r="BD292" i="1" s="1"/>
  <c r="AT292" i="1"/>
  <c r="AL292" i="1"/>
  <c r="V292" i="1"/>
  <c r="N292" i="1"/>
  <c r="F292" i="1"/>
  <c r="FR292" i="1"/>
  <c r="FA292" i="1"/>
  <c r="ER292" i="1"/>
  <c r="EJ292" i="1"/>
  <c r="DS292" i="1"/>
  <c r="DJ292" i="1"/>
  <c r="CS292" i="1"/>
  <c r="CJ292" i="1"/>
  <c r="CB292" i="1"/>
  <c r="BK292" i="1"/>
  <c r="BB292" i="1"/>
  <c r="AK292" i="1"/>
  <c r="AC292" i="1"/>
  <c r="U292" i="1"/>
  <c r="M292" i="1"/>
  <c r="E292" i="1"/>
  <c r="FY292" i="1"/>
  <c r="FQ292" i="1"/>
  <c r="FH292" i="1"/>
  <c r="EZ292" i="1"/>
  <c r="EQ292" i="1"/>
  <c r="DZ292" i="1"/>
  <c r="EA292" i="1" s="1" a="1"/>
  <c r="EA292" i="1" s="1"/>
  <c r="DQ292" i="1"/>
  <c r="DI292" i="1"/>
  <c r="CZ292" i="1"/>
  <c r="CR292" i="1"/>
  <c r="CI292" i="1"/>
  <c r="BR292" i="1"/>
  <c r="BS292" i="1" s="1" a="1"/>
  <c r="BS292" i="1" s="1"/>
  <c r="BI292" i="1"/>
  <c r="BA292" i="1"/>
  <c r="AR292" i="1"/>
  <c r="AJ292" i="1"/>
  <c r="AB292" i="1"/>
  <c r="T292" i="1"/>
  <c r="L292" i="1"/>
  <c r="FP292" i="1"/>
  <c r="FG292" i="1"/>
  <c r="EY292" i="1"/>
  <c r="EH292" i="1"/>
  <c r="DY292" i="1"/>
  <c r="DH292" i="1"/>
  <c r="CY292" i="1"/>
  <c r="CQ292" i="1"/>
  <c r="BZ292" i="1"/>
  <c r="BQ292" i="1"/>
  <c r="AZ292" i="1"/>
  <c r="AQ292" i="1"/>
  <c r="AI292" i="1"/>
  <c r="AA292" i="1"/>
  <c r="C292" i="1"/>
  <c r="FW292" i="1"/>
  <c r="FO292" i="1"/>
  <c r="FF292" i="1"/>
  <c r="EO292" i="1"/>
  <c r="EP292" i="1" s="1" a="1"/>
  <c r="EP292" i="1" s="1"/>
  <c r="EF292" i="1"/>
  <c r="DX292" i="1"/>
  <c r="DO292" i="1"/>
  <c r="DG292" i="1"/>
  <c r="CX292" i="1"/>
  <c r="CG292" i="1"/>
  <c r="CH292" i="1" s="1" a="1"/>
  <c r="CH292" i="1" s="1"/>
  <c r="BX292" i="1"/>
  <c r="BP292" i="1"/>
  <c r="BG292" i="1"/>
  <c r="AY292" i="1"/>
  <c r="AP292" i="1"/>
  <c r="R292" i="1"/>
  <c r="J292" i="1"/>
  <c r="K292" i="1" s="1" a="1"/>
  <c r="K292" i="1" s="1"/>
  <c r="FV292" i="1"/>
  <c r="FN292" i="1"/>
  <c r="EW292" i="1"/>
  <c r="EN292" i="1"/>
  <c r="DW292" i="1"/>
  <c r="DN292" i="1"/>
  <c r="DF292" i="1"/>
  <c r="CO292" i="1"/>
  <c r="CF292" i="1"/>
  <c r="BO292" i="1"/>
  <c r="BF292" i="1"/>
  <c r="AX292" i="1"/>
  <c r="AG292" i="1"/>
  <c r="Y292" i="1"/>
  <c r="Z292" i="1" s="1" a="1"/>
  <c r="Z292" i="1" s="1"/>
  <c r="Q292" i="1"/>
  <c r="AU292" i="1" s="1"/>
  <c r="BY292" i="1" s="1"/>
  <c r="DC292" i="1" s="1"/>
  <c r="EG292" i="1" s="1"/>
  <c r="FK292" i="1" s="1"/>
  <c r="I292" i="1"/>
  <c r="GD291" i="1"/>
  <c r="GC291" i="1"/>
  <c r="FZ291" i="1"/>
  <c r="B293" i="1"/>
  <c r="D293" i="1" s="1" a="1"/>
  <c r="D293" i="1" s="1"/>
  <c r="EI293" i="1" l="1" a="1"/>
  <c r="EI293" i="1" s="1"/>
  <c r="FM293" i="1" a="1"/>
  <c r="FM293" i="1" s="1"/>
  <c r="EX293" i="1" a="1"/>
  <c r="EX293" i="1" s="1"/>
  <c r="DE293" i="1" a="1"/>
  <c r="DE293" i="1" s="1"/>
  <c r="DT293" i="1" a="1"/>
  <c r="DT293" i="1" s="1"/>
  <c r="CA293" i="1" a="1"/>
  <c r="CA293" i="1" s="1"/>
  <c r="CP293" i="1" a="1"/>
  <c r="CP293" i="1" s="1"/>
  <c r="AW293" i="1" a="1"/>
  <c r="AW293" i="1" s="1"/>
  <c r="BL293" i="1" a="1"/>
  <c r="BL293" i="1" s="1"/>
  <c r="S293" i="1" a="1"/>
  <c r="S293" i="1" s="1"/>
  <c r="AH293" i="1" a="1"/>
  <c r="AH293" i="1" s="1"/>
  <c r="GA292" i="1"/>
  <c r="GB292" i="1"/>
  <c r="DR16" i="1"/>
  <c r="DS16" i="1"/>
  <c r="DU16" i="1" s="1"/>
  <c r="DP16" i="1"/>
  <c r="DL16" i="1" a="1"/>
  <c r="DL16" i="1" s="1"/>
  <c r="DM16" i="1" s="1"/>
  <c r="ET293" i="1"/>
  <c r="FI293" i="1"/>
  <c r="FX293" i="1"/>
  <c r="EE293" i="1"/>
  <c r="DA293" i="1"/>
  <c r="CL293" i="1"/>
  <c r="O293" i="1"/>
  <c r="BH293" i="1"/>
  <c r="DP293" i="1"/>
  <c r="AD293" i="1"/>
  <c r="BW293" i="1"/>
  <c r="AS293" i="1"/>
  <c r="FS293" i="1"/>
  <c r="FT293" i="1" s="1" a="1"/>
  <c r="FT293" i="1" s="1"/>
  <c r="FJ293" i="1"/>
  <c r="FB293" i="1"/>
  <c r="ES293" i="1"/>
  <c r="EK293" i="1"/>
  <c r="EB293" i="1"/>
  <c r="DK293" i="1"/>
  <c r="DL293" i="1" s="1" a="1"/>
  <c r="DL293" i="1" s="1"/>
  <c r="DB293" i="1"/>
  <c r="CT293" i="1"/>
  <c r="CK293" i="1"/>
  <c r="CC293" i="1"/>
  <c r="BT293" i="1"/>
  <c r="BC293" i="1"/>
  <c r="BD293" i="1" s="1" a="1"/>
  <c r="BD293" i="1" s="1"/>
  <c r="AT293" i="1"/>
  <c r="AL293" i="1"/>
  <c r="V293" i="1"/>
  <c r="N293" i="1"/>
  <c r="F293" i="1"/>
  <c r="FR293" i="1"/>
  <c r="FA293" i="1"/>
  <c r="ER293" i="1"/>
  <c r="EJ293" i="1"/>
  <c r="DS293" i="1"/>
  <c r="DJ293" i="1"/>
  <c r="CS293" i="1"/>
  <c r="CJ293" i="1"/>
  <c r="CB293" i="1"/>
  <c r="BK293" i="1"/>
  <c r="BB293" i="1"/>
  <c r="AK293" i="1"/>
  <c r="AC293" i="1"/>
  <c r="U293" i="1"/>
  <c r="M293" i="1"/>
  <c r="E293" i="1"/>
  <c r="FY293" i="1"/>
  <c r="FQ293" i="1"/>
  <c r="FH293" i="1"/>
  <c r="EZ293" i="1"/>
  <c r="EQ293" i="1"/>
  <c r="DZ293" i="1"/>
  <c r="EA293" i="1" s="1" a="1"/>
  <c r="EA293" i="1" s="1"/>
  <c r="DQ293" i="1"/>
  <c r="DI293" i="1"/>
  <c r="CZ293" i="1"/>
  <c r="CR293" i="1"/>
  <c r="CI293" i="1"/>
  <c r="BR293" i="1"/>
  <c r="BS293" i="1" s="1" a="1"/>
  <c r="BS293" i="1" s="1"/>
  <c r="BI293" i="1"/>
  <c r="BA293" i="1"/>
  <c r="AR293" i="1"/>
  <c r="AJ293" i="1"/>
  <c r="AB293" i="1"/>
  <c r="T293" i="1"/>
  <c r="L293" i="1"/>
  <c r="FP293" i="1"/>
  <c r="FG293" i="1"/>
  <c r="EY293" i="1"/>
  <c r="EH293" i="1"/>
  <c r="DY293" i="1"/>
  <c r="DH293" i="1"/>
  <c r="CY293" i="1"/>
  <c r="CQ293" i="1"/>
  <c r="BZ293" i="1"/>
  <c r="BQ293" i="1"/>
  <c r="AZ293" i="1"/>
  <c r="AQ293" i="1"/>
  <c r="AI293" i="1"/>
  <c r="AA293" i="1"/>
  <c r="C293" i="1"/>
  <c r="FW293" i="1"/>
  <c r="FO293" i="1"/>
  <c r="FF293" i="1"/>
  <c r="EO293" i="1"/>
  <c r="EP293" i="1" s="1" a="1"/>
  <c r="EP293" i="1" s="1"/>
  <c r="EF293" i="1"/>
  <c r="DX293" i="1"/>
  <c r="DO293" i="1"/>
  <c r="DG293" i="1"/>
  <c r="CX293" i="1"/>
  <c r="CG293" i="1"/>
  <c r="CH293" i="1" s="1" a="1"/>
  <c r="CH293" i="1" s="1"/>
  <c r="BX293" i="1"/>
  <c r="BP293" i="1"/>
  <c r="BG293" i="1"/>
  <c r="AY293" i="1"/>
  <c r="AP293" i="1"/>
  <c r="R293" i="1"/>
  <c r="J293" i="1"/>
  <c r="K293" i="1" s="1" a="1"/>
  <c r="K293" i="1" s="1"/>
  <c r="FV293" i="1"/>
  <c r="FN293" i="1"/>
  <c r="EW293" i="1"/>
  <c r="EN293" i="1"/>
  <c r="DW293" i="1"/>
  <c r="DN293" i="1"/>
  <c r="DF293" i="1"/>
  <c r="CO293" i="1"/>
  <c r="CF293" i="1"/>
  <c r="BO293" i="1"/>
  <c r="BF293" i="1"/>
  <c r="AX293" i="1"/>
  <c r="AG293" i="1"/>
  <c r="Y293" i="1"/>
  <c r="Z293" i="1" s="1" a="1"/>
  <c r="Z293" i="1" s="1"/>
  <c r="Q293" i="1"/>
  <c r="AU293" i="1" s="1"/>
  <c r="BY293" i="1" s="1"/>
  <c r="DC293" i="1" s="1"/>
  <c r="EG293" i="1" s="1"/>
  <c r="FK293" i="1" s="1"/>
  <c r="I293" i="1"/>
  <c r="FU293" i="1"/>
  <c r="FD293" i="1"/>
  <c r="FE293" i="1" s="1" a="1"/>
  <c r="FE293" i="1" s="1"/>
  <c r="EU293" i="1"/>
  <c r="EM293" i="1"/>
  <c r="ED293" i="1"/>
  <c r="DV293" i="1"/>
  <c r="DM293" i="1"/>
  <c r="CV293" i="1"/>
  <c r="CW293" i="1" s="1" a="1"/>
  <c r="CW293" i="1" s="1"/>
  <c r="CM293" i="1"/>
  <c r="CE293" i="1"/>
  <c r="BV293" i="1"/>
  <c r="BN293" i="1"/>
  <c r="BE293" i="1"/>
  <c r="AN293" i="1"/>
  <c r="AO293" i="1" s="1" a="1"/>
  <c r="AO293" i="1" s="1"/>
  <c r="AF293" i="1"/>
  <c r="BJ293" i="1" s="1"/>
  <c r="CN293" i="1" s="1"/>
  <c r="DR293" i="1" s="1"/>
  <c r="EV293" i="1" s="1"/>
  <c r="X293" i="1"/>
  <c r="P293" i="1"/>
  <c r="H293" i="1"/>
  <c r="FL293" i="1"/>
  <c r="FC293" i="1"/>
  <c r="EL293" i="1"/>
  <c r="EC293" i="1"/>
  <c r="DU293" i="1"/>
  <c r="DD293" i="1"/>
  <c r="CU293" i="1"/>
  <c r="CD293" i="1"/>
  <c r="BU293" i="1"/>
  <c r="BM293" i="1"/>
  <c r="AV293" i="1"/>
  <c r="AM293" i="1"/>
  <c r="AE293" i="1"/>
  <c r="W293" i="1"/>
  <c r="G293" i="1"/>
  <c r="GD292" i="1"/>
  <c r="FZ292" i="1"/>
  <c r="GC292" i="1"/>
  <c r="B294" i="1"/>
  <c r="D294" i="1" s="1" a="1"/>
  <c r="D294" i="1" s="1"/>
  <c r="EI294" i="1" l="1" a="1"/>
  <c r="EI294" i="1" s="1"/>
  <c r="FM294" i="1" a="1"/>
  <c r="FM294" i="1" s="1"/>
  <c r="EX294" i="1" a="1"/>
  <c r="EX294" i="1" s="1"/>
  <c r="DE294" i="1" a="1"/>
  <c r="DE294" i="1" s="1"/>
  <c r="DT294" i="1" a="1"/>
  <c r="DT294" i="1" s="1"/>
  <c r="CA294" i="1" a="1"/>
  <c r="CA294" i="1" s="1"/>
  <c r="CP294" i="1" a="1"/>
  <c r="CP294" i="1" s="1"/>
  <c r="AW294" i="1" a="1"/>
  <c r="AW294" i="1" s="1"/>
  <c r="BL294" i="1" a="1"/>
  <c r="BL294" i="1" s="1"/>
  <c r="S294" i="1" a="1"/>
  <c r="S294" i="1" s="1"/>
  <c r="AH294" i="1" a="1"/>
  <c r="AH294" i="1" s="1"/>
  <c r="GA293" i="1"/>
  <c r="GB293" i="1"/>
  <c r="DO16" i="1"/>
  <c r="DN16" i="1"/>
  <c r="DV16" i="1"/>
  <c r="FI294" i="1"/>
  <c r="FX294" i="1"/>
  <c r="ET294" i="1"/>
  <c r="DA294" i="1"/>
  <c r="DP294" i="1"/>
  <c r="EE294" i="1"/>
  <c r="O294" i="1"/>
  <c r="BH294" i="1"/>
  <c r="AD294" i="1"/>
  <c r="BW294" i="1"/>
  <c r="CL294" i="1"/>
  <c r="AS294" i="1"/>
  <c r="FY294" i="1"/>
  <c r="FQ294" i="1"/>
  <c r="FH294" i="1"/>
  <c r="EZ294" i="1"/>
  <c r="EQ294" i="1"/>
  <c r="DZ294" i="1"/>
  <c r="EA294" i="1" s="1" a="1"/>
  <c r="EA294" i="1" s="1"/>
  <c r="DQ294" i="1"/>
  <c r="DI294" i="1"/>
  <c r="CZ294" i="1"/>
  <c r="CR294" i="1"/>
  <c r="CI294" i="1"/>
  <c r="BR294" i="1"/>
  <c r="BS294" i="1" s="1" a="1"/>
  <c r="BS294" i="1" s="1"/>
  <c r="BI294" i="1"/>
  <c r="BA294" i="1"/>
  <c r="AR294" i="1"/>
  <c r="AJ294" i="1"/>
  <c r="AB294" i="1"/>
  <c r="T294" i="1"/>
  <c r="L294" i="1"/>
  <c r="FP294" i="1"/>
  <c r="FG294" i="1"/>
  <c r="EY294" i="1"/>
  <c r="EH294" i="1"/>
  <c r="DY294" i="1"/>
  <c r="DH294" i="1"/>
  <c r="CY294" i="1"/>
  <c r="CQ294" i="1"/>
  <c r="BZ294" i="1"/>
  <c r="BQ294" i="1"/>
  <c r="AZ294" i="1"/>
  <c r="AQ294" i="1"/>
  <c r="AI294" i="1"/>
  <c r="AA294" i="1"/>
  <c r="C294" i="1"/>
  <c r="FW294" i="1"/>
  <c r="FO294" i="1"/>
  <c r="FF294" i="1"/>
  <c r="EO294" i="1"/>
  <c r="EP294" i="1" s="1" a="1"/>
  <c r="EP294" i="1" s="1"/>
  <c r="EF294" i="1"/>
  <c r="DX294" i="1"/>
  <c r="DO294" i="1"/>
  <c r="DG294" i="1"/>
  <c r="CX294" i="1"/>
  <c r="CG294" i="1"/>
  <c r="CH294" i="1" s="1" a="1"/>
  <c r="CH294" i="1" s="1"/>
  <c r="BX294" i="1"/>
  <c r="BP294" i="1"/>
  <c r="BG294" i="1"/>
  <c r="AY294" i="1"/>
  <c r="AP294" i="1"/>
  <c r="R294" i="1"/>
  <c r="J294" i="1"/>
  <c r="K294" i="1" s="1" a="1"/>
  <c r="K294" i="1" s="1"/>
  <c r="FV294" i="1"/>
  <c r="FN294" i="1"/>
  <c r="EW294" i="1"/>
  <c r="EN294" i="1"/>
  <c r="DW294" i="1"/>
  <c r="DN294" i="1"/>
  <c r="DF294" i="1"/>
  <c r="CO294" i="1"/>
  <c r="CF294" i="1"/>
  <c r="BO294" i="1"/>
  <c r="BF294" i="1"/>
  <c r="AX294" i="1"/>
  <c r="AG294" i="1"/>
  <c r="Y294" i="1"/>
  <c r="Z294" i="1" s="1" a="1"/>
  <c r="Z294" i="1" s="1"/>
  <c r="Q294" i="1"/>
  <c r="AU294" i="1" s="1"/>
  <c r="BY294" i="1" s="1"/>
  <c r="DC294" i="1" s="1"/>
  <c r="EG294" i="1" s="1"/>
  <c r="FK294" i="1" s="1"/>
  <c r="I294" i="1"/>
  <c r="FU294" i="1"/>
  <c r="FD294" i="1"/>
  <c r="FE294" i="1" s="1" a="1"/>
  <c r="FE294" i="1" s="1"/>
  <c r="EU294" i="1"/>
  <c r="EM294" i="1"/>
  <c r="ED294" i="1"/>
  <c r="DV294" i="1"/>
  <c r="DM294" i="1"/>
  <c r="CV294" i="1"/>
  <c r="CW294" i="1" s="1" a="1"/>
  <c r="CW294" i="1" s="1"/>
  <c r="CM294" i="1"/>
  <c r="CE294" i="1"/>
  <c r="BV294" i="1"/>
  <c r="BN294" i="1"/>
  <c r="BE294" i="1"/>
  <c r="AN294" i="1"/>
  <c r="AO294" i="1" s="1" a="1"/>
  <c r="AO294" i="1" s="1"/>
  <c r="AF294" i="1"/>
  <c r="BJ294" i="1" s="1"/>
  <c r="CN294" i="1" s="1"/>
  <c r="DR294" i="1" s="1"/>
  <c r="EV294" i="1" s="1"/>
  <c r="X294" i="1"/>
  <c r="P294" i="1"/>
  <c r="H294" i="1"/>
  <c r="FL294" i="1"/>
  <c r="FC294" i="1"/>
  <c r="EL294" i="1"/>
  <c r="EC294" i="1"/>
  <c r="DU294" i="1"/>
  <c r="DD294" i="1"/>
  <c r="CU294" i="1"/>
  <c r="CD294" i="1"/>
  <c r="BU294" i="1"/>
  <c r="BM294" i="1"/>
  <c r="AV294" i="1"/>
  <c r="AM294" i="1"/>
  <c r="AE294" i="1"/>
  <c r="W294" i="1"/>
  <c r="G294" i="1"/>
  <c r="FS294" i="1"/>
  <c r="FT294" i="1" s="1" a="1"/>
  <c r="FT294" i="1" s="1"/>
  <c r="FJ294" i="1"/>
  <c r="FB294" i="1"/>
  <c r="ES294" i="1"/>
  <c r="EK294" i="1"/>
  <c r="EB294" i="1"/>
  <c r="DK294" i="1"/>
  <c r="DL294" i="1" s="1" a="1"/>
  <c r="DL294" i="1" s="1"/>
  <c r="DB294" i="1"/>
  <c r="CT294" i="1"/>
  <c r="CK294" i="1"/>
  <c r="CC294" i="1"/>
  <c r="BT294" i="1"/>
  <c r="BC294" i="1"/>
  <c r="BD294" i="1" s="1" a="1"/>
  <c r="BD294" i="1" s="1"/>
  <c r="AT294" i="1"/>
  <c r="AL294" i="1"/>
  <c r="V294" i="1"/>
  <c r="N294" i="1"/>
  <c r="F294" i="1"/>
  <c r="FR294" i="1"/>
  <c r="FA294" i="1"/>
  <c r="ER294" i="1"/>
  <c r="EJ294" i="1"/>
  <c r="DS294" i="1"/>
  <c r="DJ294" i="1"/>
  <c r="CS294" i="1"/>
  <c r="CJ294" i="1"/>
  <c r="CB294" i="1"/>
  <c r="BK294" i="1"/>
  <c r="BB294" i="1"/>
  <c r="AK294" i="1"/>
  <c r="AC294" i="1"/>
  <c r="U294" i="1"/>
  <c r="M294" i="1"/>
  <c r="E294" i="1"/>
  <c r="GD293" i="1"/>
  <c r="GC293" i="1"/>
  <c r="FZ293" i="1"/>
  <c r="B295" i="1"/>
  <c r="D295" i="1" s="1" a="1"/>
  <c r="D295" i="1" s="1"/>
  <c r="EI295" i="1" l="1" a="1"/>
  <c r="EI295" i="1" s="1"/>
  <c r="FM295" i="1" a="1"/>
  <c r="FM295" i="1" s="1"/>
  <c r="EX295" i="1" a="1"/>
  <c r="EX295" i="1" s="1"/>
  <c r="DE295" i="1" a="1"/>
  <c r="DE295" i="1" s="1"/>
  <c r="DT295" i="1" a="1"/>
  <c r="DT295" i="1" s="1"/>
  <c r="CA295" i="1" a="1"/>
  <c r="CA295" i="1" s="1"/>
  <c r="CP295" i="1" a="1"/>
  <c r="CP295" i="1" s="1"/>
  <c r="AW295" i="1" a="1"/>
  <c r="AW295" i="1" s="1"/>
  <c r="BL295" i="1" a="1"/>
  <c r="BL295" i="1" s="1"/>
  <c r="S295" i="1" a="1"/>
  <c r="S295" i="1" s="1"/>
  <c r="AH295" i="1" a="1"/>
  <c r="AH295" i="1" s="1"/>
  <c r="GA294" i="1"/>
  <c r="GB294" i="1"/>
  <c r="EE16" i="1"/>
  <c r="DZ16" i="1"/>
  <c r="EH16" i="1"/>
  <c r="EG16" i="1"/>
  <c r="FI295" i="1"/>
  <c r="FX295" i="1"/>
  <c r="ET295" i="1"/>
  <c r="DA295" i="1"/>
  <c r="DP295" i="1"/>
  <c r="EE295" i="1"/>
  <c r="BH295" i="1"/>
  <c r="O295" i="1"/>
  <c r="AD295" i="1"/>
  <c r="BW295" i="1"/>
  <c r="AS295" i="1"/>
  <c r="CL295" i="1"/>
  <c r="GC294" i="1"/>
  <c r="FZ294" i="1"/>
  <c r="GD294" i="1"/>
  <c r="FW295" i="1"/>
  <c r="FO295" i="1"/>
  <c r="FF295" i="1"/>
  <c r="EO295" i="1"/>
  <c r="EP295" i="1" s="1" a="1"/>
  <c r="EP295" i="1" s="1"/>
  <c r="EF295" i="1"/>
  <c r="DX295" i="1"/>
  <c r="DO295" i="1"/>
  <c r="DG295" i="1"/>
  <c r="CX295" i="1"/>
  <c r="CG295" i="1"/>
  <c r="CH295" i="1" s="1" a="1"/>
  <c r="CH295" i="1" s="1"/>
  <c r="BX295" i="1"/>
  <c r="BP295" i="1"/>
  <c r="BG295" i="1"/>
  <c r="AY295" i="1"/>
  <c r="AP295" i="1"/>
  <c r="R295" i="1"/>
  <c r="J295" i="1"/>
  <c r="K295" i="1" s="1" a="1"/>
  <c r="K295" i="1" s="1"/>
  <c r="FV295" i="1"/>
  <c r="FN295" i="1"/>
  <c r="EW295" i="1"/>
  <c r="EN295" i="1"/>
  <c r="DW295" i="1"/>
  <c r="DN295" i="1"/>
  <c r="DF295" i="1"/>
  <c r="CO295" i="1"/>
  <c r="CF295" i="1"/>
  <c r="BO295" i="1"/>
  <c r="BF295" i="1"/>
  <c r="AX295" i="1"/>
  <c r="AG295" i="1"/>
  <c r="Y295" i="1"/>
  <c r="Z295" i="1" s="1" a="1"/>
  <c r="Z295" i="1" s="1"/>
  <c r="Q295" i="1"/>
  <c r="AU295" i="1" s="1"/>
  <c r="BY295" i="1" s="1"/>
  <c r="DC295" i="1" s="1"/>
  <c r="EG295" i="1" s="1"/>
  <c r="FK295" i="1" s="1"/>
  <c r="I295" i="1"/>
  <c r="FU295" i="1"/>
  <c r="FD295" i="1"/>
  <c r="FE295" i="1" s="1" a="1"/>
  <c r="FE295" i="1" s="1"/>
  <c r="EU295" i="1"/>
  <c r="EM295" i="1"/>
  <c r="ED295" i="1"/>
  <c r="DV295" i="1"/>
  <c r="DM295" i="1"/>
  <c r="CV295" i="1"/>
  <c r="CW295" i="1" s="1" a="1"/>
  <c r="CW295" i="1" s="1"/>
  <c r="CM295" i="1"/>
  <c r="CE295" i="1"/>
  <c r="BV295" i="1"/>
  <c r="BN295" i="1"/>
  <c r="BE295" i="1"/>
  <c r="AN295" i="1"/>
  <c r="AO295" i="1" s="1" a="1"/>
  <c r="AO295" i="1" s="1"/>
  <c r="AF295" i="1"/>
  <c r="BJ295" i="1" s="1"/>
  <c r="CN295" i="1" s="1"/>
  <c r="DR295" i="1" s="1"/>
  <c r="EV295" i="1" s="1"/>
  <c r="X295" i="1"/>
  <c r="P295" i="1"/>
  <c r="H295" i="1"/>
  <c r="FL295" i="1"/>
  <c r="FC295" i="1"/>
  <c r="EL295" i="1"/>
  <c r="EC295" i="1"/>
  <c r="DU295" i="1"/>
  <c r="DD295" i="1"/>
  <c r="CU295" i="1"/>
  <c r="CD295" i="1"/>
  <c r="BU295" i="1"/>
  <c r="BM295" i="1"/>
  <c r="AV295" i="1"/>
  <c r="AM295" i="1"/>
  <c r="AE295" i="1"/>
  <c r="W295" i="1"/>
  <c r="G295" i="1"/>
  <c r="FS295" i="1"/>
  <c r="FT295" i="1" s="1" a="1"/>
  <c r="FT295" i="1" s="1"/>
  <c r="FJ295" i="1"/>
  <c r="FB295" i="1"/>
  <c r="ES295" i="1"/>
  <c r="EK295" i="1"/>
  <c r="EB295" i="1"/>
  <c r="DK295" i="1"/>
  <c r="DL295" i="1" s="1" a="1"/>
  <c r="DL295" i="1" s="1"/>
  <c r="DB295" i="1"/>
  <c r="CT295" i="1"/>
  <c r="CK295" i="1"/>
  <c r="CC295" i="1"/>
  <c r="BT295" i="1"/>
  <c r="BC295" i="1"/>
  <c r="BD295" i="1" s="1" a="1"/>
  <c r="BD295" i="1" s="1"/>
  <c r="AT295" i="1"/>
  <c r="AL295" i="1"/>
  <c r="V295" i="1"/>
  <c r="N295" i="1"/>
  <c r="F295" i="1"/>
  <c r="FR295" i="1"/>
  <c r="FA295" i="1"/>
  <c r="ER295" i="1"/>
  <c r="EJ295" i="1"/>
  <c r="DS295" i="1"/>
  <c r="DJ295" i="1"/>
  <c r="CS295" i="1"/>
  <c r="CJ295" i="1"/>
  <c r="CB295" i="1"/>
  <c r="BK295" i="1"/>
  <c r="BB295" i="1"/>
  <c r="AK295" i="1"/>
  <c r="AC295" i="1"/>
  <c r="U295" i="1"/>
  <c r="M295" i="1"/>
  <c r="E295" i="1"/>
  <c r="FY295" i="1"/>
  <c r="FQ295" i="1"/>
  <c r="FH295" i="1"/>
  <c r="EZ295" i="1"/>
  <c r="EQ295" i="1"/>
  <c r="DZ295" i="1"/>
  <c r="EA295" i="1" s="1" a="1"/>
  <c r="EA295" i="1" s="1"/>
  <c r="DQ295" i="1"/>
  <c r="DI295" i="1"/>
  <c r="CZ295" i="1"/>
  <c r="CR295" i="1"/>
  <c r="CI295" i="1"/>
  <c r="BR295" i="1"/>
  <c r="BS295" i="1" s="1" a="1"/>
  <c r="BS295" i="1" s="1"/>
  <c r="BI295" i="1"/>
  <c r="BA295" i="1"/>
  <c r="AR295" i="1"/>
  <c r="AJ295" i="1"/>
  <c r="AB295" i="1"/>
  <c r="T295" i="1"/>
  <c r="L295" i="1"/>
  <c r="FP295" i="1"/>
  <c r="FG295" i="1"/>
  <c r="EY295" i="1"/>
  <c r="EH295" i="1"/>
  <c r="DY295" i="1"/>
  <c r="DH295" i="1"/>
  <c r="CY295" i="1"/>
  <c r="CQ295" i="1"/>
  <c r="BZ295" i="1"/>
  <c r="BQ295" i="1"/>
  <c r="AZ295" i="1"/>
  <c r="AQ295" i="1"/>
  <c r="AI295" i="1"/>
  <c r="AA295" i="1"/>
  <c r="C295" i="1"/>
  <c r="B296" i="1"/>
  <c r="D296" i="1" s="1" a="1"/>
  <c r="D296" i="1" s="1"/>
  <c r="EI296" i="1" l="1" a="1"/>
  <c r="EI296" i="1" s="1"/>
  <c r="FM296" i="1" a="1"/>
  <c r="FM296" i="1" s="1"/>
  <c r="EX296" i="1" a="1"/>
  <c r="EX296" i="1" s="1"/>
  <c r="DE296" i="1" a="1"/>
  <c r="DE296" i="1" s="1"/>
  <c r="DT296" i="1" a="1"/>
  <c r="DT296" i="1" s="1"/>
  <c r="CA296" i="1" a="1"/>
  <c r="CA296" i="1" s="1"/>
  <c r="CP296" i="1" a="1"/>
  <c r="CP296" i="1" s="1"/>
  <c r="AW296" i="1" a="1"/>
  <c r="AW296" i="1" s="1"/>
  <c r="BL296" i="1" a="1"/>
  <c r="BL296" i="1" s="1"/>
  <c r="S296" i="1" a="1"/>
  <c r="S296" i="1" s="1"/>
  <c r="AH296" i="1" a="1"/>
  <c r="AH296" i="1" s="1"/>
  <c r="GA295" i="1"/>
  <c r="GB295" i="1"/>
  <c r="EA16" i="1" a="1"/>
  <c r="EA16" i="1" s="1"/>
  <c r="EB16" i="1" s="1"/>
  <c r="FI296" i="1"/>
  <c r="FX296" i="1"/>
  <c r="ET296" i="1"/>
  <c r="DP296" i="1"/>
  <c r="DA296" i="1"/>
  <c r="AD296" i="1"/>
  <c r="BW296" i="1"/>
  <c r="AS296" i="1"/>
  <c r="EE296" i="1"/>
  <c r="CL296" i="1"/>
  <c r="BH296" i="1"/>
  <c r="O296" i="1"/>
  <c r="FU296" i="1"/>
  <c r="FD296" i="1"/>
  <c r="FE296" i="1" s="1" a="1"/>
  <c r="FE296" i="1" s="1"/>
  <c r="EU296" i="1"/>
  <c r="EM296" i="1"/>
  <c r="ED296" i="1"/>
  <c r="DV296" i="1"/>
  <c r="DM296" i="1"/>
  <c r="CV296" i="1"/>
  <c r="CW296" i="1" s="1" a="1"/>
  <c r="CW296" i="1" s="1"/>
  <c r="CM296" i="1"/>
  <c r="CE296" i="1"/>
  <c r="BV296" i="1"/>
  <c r="BN296" i="1"/>
  <c r="BE296" i="1"/>
  <c r="AN296" i="1"/>
  <c r="AO296" i="1" s="1" a="1"/>
  <c r="AO296" i="1" s="1"/>
  <c r="AF296" i="1"/>
  <c r="BJ296" i="1" s="1"/>
  <c r="CN296" i="1" s="1"/>
  <c r="DR296" i="1" s="1"/>
  <c r="EV296" i="1" s="1"/>
  <c r="X296" i="1"/>
  <c r="P296" i="1"/>
  <c r="H296" i="1"/>
  <c r="FL296" i="1"/>
  <c r="FC296" i="1"/>
  <c r="EL296" i="1"/>
  <c r="EC296" i="1"/>
  <c r="DU296" i="1"/>
  <c r="DD296" i="1"/>
  <c r="CU296" i="1"/>
  <c r="CD296" i="1"/>
  <c r="BU296" i="1"/>
  <c r="BM296" i="1"/>
  <c r="AV296" i="1"/>
  <c r="AM296" i="1"/>
  <c r="AE296" i="1"/>
  <c r="W296" i="1"/>
  <c r="G296" i="1"/>
  <c r="FS296" i="1"/>
  <c r="FT296" i="1" s="1" a="1"/>
  <c r="FT296" i="1" s="1"/>
  <c r="FJ296" i="1"/>
  <c r="FB296" i="1"/>
  <c r="ES296" i="1"/>
  <c r="EK296" i="1"/>
  <c r="EB296" i="1"/>
  <c r="DK296" i="1"/>
  <c r="DL296" i="1" s="1" a="1"/>
  <c r="DL296" i="1" s="1"/>
  <c r="DB296" i="1"/>
  <c r="CT296" i="1"/>
  <c r="CK296" i="1"/>
  <c r="CC296" i="1"/>
  <c r="BT296" i="1"/>
  <c r="BC296" i="1"/>
  <c r="BD296" i="1" s="1" a="1"/>
  <c r="BD296" i="1" s="1"/>
  <c r="AT296" i="1"/>
  <c r="AL296" i="1"/>
  <c r="V296" i="1"/>
  <c r="N296" i="1"/>
  <c r="F296" i="1"/>
  <c r="FR296" i="1"/>
  <c r="FA296" i="1"/>
  <c r="ER296" i="1"/>
  <c r="EJ296" i="1"/>
  <c r="DS296" i="1"/>
  <c r="DJ296" i="1"/>
  <c r="CS296" i="1"/>
  <c r="CJ296" i="1"/>
  <c r="CB296" i="1"/>
  <c r="BK296" i="1"/>
  <c r="BB296" i="1"/>
  <c r="AK296" i="1"/>
  <c r="AC296" i="1"/>
  <c r="U296" i="1"/>
  <c r="M296" i="1"/>
  <c r="E296" i="1"/>
  <c r="FY296" i="1"/>
  <c r="FQ296" i="1"/>
  <c r="FH296" i="1"/>
  <c r="EZ296" i="1"/>
  <c r="EQ296" i="1"/>
  <c r="DZ296" i="1"/>
  <c r="EA296" i="1" s="1" a="1"/>
  <c r="EA296" i="1" s="1"/>
  <c r="DQ296" i="1"/>
  <c r="DI296" i="1"/>
  <c r="CZ296" i="1"/>
  <c r="CR296" i="1"/>
  <c r="CI296" i="1"/>
  <c r="BR296" i="1"/>
  <c r="BS296" i="1" s="1" a="1"/>
  <c r="BS296" i="1" s="1"/>
  <c r="BI296" i="1"/>
  <c r="BA296" i="1"/>
  <c r="AR296" i="1"/>
  <c r="AJ296" i="1"/>
  <c r="AB296" i="1"/>
  <c r="T296" i="1"/>
  <c r="L296" i="1"/>
  <c r="FP296" i="1"/>
  <c r="FG296" i="1"/>
  <c r="EY296" i="1"/>
  <c r="EH296" i="1"/>
  <c r="DY296" i="1"/>
  <c r="DH296" i="1"/>
  <c r="CY296" i="1"/>
  <c r="CQ296" i="1"/>
  <c r="BZ296" i="1"/>
  <c r="BQ296" i="1"/>
  <c r="AZ296" i="1"/>
  <c r="AQ296" i="1"/>
  <c r="AI296" i="1"/>
  <c r="AA296" i="1"/>
  <c r="C296" i="1"/>
  <c r="FW296" i="1"/>
  <c r="FO296" i="1"/>
  <c r="FF296" i="1"/>
  <c r="EO296" i="1"/>
  <c r="EP296" i="1" s="1" a="1"/>
  <c r="EP296" i="1" s="1"/>
  <c r="EF296" i="1"/>
  <c r="DX296" i="1"/>
  <c r="DO296" i="1"/>
  <c r="DG296" i="1"/>
  <c r="CX296" i="1"/>
  <c r="CG296" i="1"/>
  <c r="CH296" i="1" s="1" a="1"/>
  <c r="CH296" i="1" s="1"/>
  <c r="BX296" i="1"/>
  <c r="BP296" i="1"/>
  <c r="BG296" i="1"/>
  <c r="AY296" i="1"/>
  <c r="AP296" i="1"/>
  <c r="R296" i="1"/>
  <c r="J296" i="1"/>
  <c r="K296" i="1" s="1" a="1"/>
  <c r="K296" i="1" s="1"/>
  <c r="FV296" i="1"/>
  <c r="FN296" i="1"/>
  <c r="EW296" i="1"/>
  <c r="EN296" i="1"/>
  <c r="DW296" i="1"/>
  <c r="DN296" i="1"/>
  <c r="DF296" i="1"/>
  <c r="CO296" i="1"/>
  <c r="CF296" i="1"/>
  <c r="BO296" i="1"/>
  <c r="BF296" i="1"/>
  <c r="AX296" i="1"/>
  <c r="AG296" i="1"/>
  <c r="Y296" i="1"/>
  <c r="Z296" i="1" s="1" a="1"/>
  <c r="Z296" i="1" s="1"/>
  <c r="Q296" i="1"/>
  <c r="AU296" i="1" s="1"/>
  <c r="BY296" i="1" s="1"/>
  <c r="DC296" i="1" s="1"/>
  <c r="EG296" i="1" s="1"/>
  <c r="FK296" i="1" s="1"/>
  <c r="I296" i="1"/>
  <c r="GD295" i="1"/>
  <c r="GC295" i="1"/>
  <c r="FZ295" i="1"/>
  <c r="B297" i="1"/>
  <c r="D297" i="1" s="1" a="1"/>
  <c r="D297" i="1" s="1"/>
  <c r="EI297" i="1" l="1" a="1"/>
  <c r="EI297" i="1" s="1"/>
  <c r="FM297" i="1" a="1"/>
  <c r="FM297" i="1" s="1"/>
  <c r="EX297" i="1" a="1"/>
  <c r="EX297" i="1" s="1"/>
  <c r="DE297" i="1" a="1"/>
  <c r="DE297" i="1" s="1"/>
  <c r="DT297" i="1" a="1"/>
  <c r="DT297" i="1" s="1"/>
  <c r="CA297" i="1" a="1"/>
  <c r="CA297" i="1" s="1"/>
  <c r="CP297" i="1" a="1"/>
  <c r="CP297" i="1" s="1"/>
  <c r="AW297" i="1" a="1"/>
  <c r="AW297" i="1" s="1"/>
  <c r="BL297" i="1" a="1"/>
  <c r="BL297" i="1" s="1"/>
  <c r="S297" i="1" a="1"/>
  <c r="S297" i="1" s="1"/>
  <c r="AH297" i="1" a="1"/>
  <c r="AH297" i="1" s="1"/>
  <c r="GA296" i="1"/>
  <c r="GB296" i="1"/>
  <c r="EJ16" i="1"/>
  <c r="EK16" i="1" s="1"/>
  <c r="EC16" i="1"/>
  <c r="ED16" i="1"/>
  <c r="FX297" i="1"/>
  <c r="ET297" i="1"/>
  <c r="DP297" i="1"/>
  <c r="FI297" i="1"/>
  <c r="EE297" i="1"/>
  <c r="DA297" i="1"/>
  <c r="AD297" i="1"/>
  <c r="BW297" i="1"/>
  <c r="AS297" i="1"/>
  <c r="CL297" i="1"/>
  <c r="O297" i="1"/>
  <c r="BH297" i="1"/>
  <c r="FR297" i="1"/>
  <c r="FA297" i="1"/>
  <c r="ER297" i="1"/>
  <c r="EJ297" i="1"/>
  <c r="DS297" i="1"/>
  <c r="DJ297" i="1"/>
  <c r="CS297" i="1"/>
  <c r="CJ297" i="1"/>
  <c r="CB297" i="1"/>
  <c r="BK297" i="1"/>
  <c r="BB297" i="1"/>
  <c r="AK297" i="1"/>
  <c r="FY297" i="1"/>
  <c r="FQ297" i="1"/>
  <c r="FH297" i="1"/>
  <c r="EZ297" i="1"/>
  <c r="EQ297" i="1"/>
  <c r="DZ297" i="1"/>
  <c r="EA297" i="1" s="1" a="1"/>
  <c r="EA297" i="1" s="1"/>
  <c r="DQ297" i="1"/>
  <c r="DI297" i="1"/>
  <c r="CZ297" i="1"/>
  <c r="CR297" i="1"/>
  <c r="CI297" i="1"/>
  <c r="BR297" i="1"/>
  <c r="BS297" i="1" s="1" a="1"/>
  <c r="BS297" i="1" s="1"/>
  <c r="BI297" i="1"/>
  <c r="BA297" i="1"/>
  <c r="AR297" i="1"/>
  <c r="AJ297" i="1"/>
  <c r="AB297" i="1"/>
  <c r="FW297" i="1"/>
  <c r="FO297" i="1"/>
  <c r="FF297" i="1"/>
  <c r="EO297" i="1"/>
  <c r="EP297" i="1" s="1" a="1"/>
  <c r="EP297" i="1" s="1"/>
  <c r="EF297" i="1"/>
  <c r="DX297" i="1"/>
  <c r="DO297" i="1"/>
  <c r="DG297" i="1"/>
  <c r="CX297" i="1"/>
  <c r="CG297" i="1"/>
  <c r="CH297" i="1" s="1" a="1"/>
  <c r="CH297" i="1" s="1"/>
  <c r="BX297" i="1"/>
  <c r="BP297" i="1"/>
  <c r="BG297" i="1"/>
  <c r="AY297" i="1"/>
  <c r="AP297" i="1"/>
  <c r="FV297" i="1"/>
  <c r="FN297" i="1"/>
  <c r="EW297" i="1"/>
  <c r="EN297" i="1"/>
  <c r="DW297" i="1"/>
  <c r="DN297" i="1"/>
  <c r="DF297" i="1"/>
  <c r="CO297" i="1"/>
  <c r="CF297" i="1"/>
  <c r="BO297" i="1"/>
  <c r="BF297" i="1"/>
  <c r="AX297" i="1"/>
  <c r="AG297" i="1"/>
  <c r="FL297" i="1"/>
  <c r="EC297" i="1"/>
  <c r="CU297" i="1"/>
  <c r="CD297" i="1"/>
  <c r="BM297" i="1"/>
  <c r="AV297" i="1"/>
  <c r="AE297" i="1"/>
  <c r="V297" i="1"/>
  <c r="N297" i="1"/>
  <c r="F297" i="1"/>
  <c r="FJ297" i="1"/>
  <c r="ES297" i="1"/>
  <c r="EB297" i="1"/>
  <c r="DK297" i="1"/>
  <c r="DL297" i="1" s="1" a="1"/>
  <c r="DL297" i="1" s="1"/>
  <c r="CT297" i="1"/>
  <c r="CC297" i="1"/>
  <c r="AT297" i="1"/>
  <c r="U297" i="1"/>
  <c r="M297" i="1"/>
  <c r="E297" i="1"/>
  <c r="FG297" i="1"/>
  <c r="DY297" i="1"/>
  <c r="DH297" i="1"/>
  <c r="CQ297" i="1"/>
  <c r="BZ297" i="1"/>
  <c r="AQ297" i="1"/>
  <c r="AC297" i="1"/>
  <c r="T297" i="1"/>
  <c r="L297" i="1"/>
  <c r="FU297" i="1"/>
  <c r="FD297" i="1"/>
  <c r="FE297" i="1" s="1" a="1"/>
  <c r="FE297" i="1" s="1"/>
  <c r="EM297" i="1"/>
  <c r="DV297" i="1"/>
  <c r="CM297" i="1"/>
  <c r="BV297" i="1"/>
  <c r="BE297" i="1"/>
  <c r="AN297" i="1"/>
  <c r="AO297" i="1" s="1" a="1"/>
  <c r="AO297" i="1" s="1"/>
  <c r="AA297" i="1"/>
  <c r="C297" i="1"/>
  <c r="FC297" i="1"/>
  <c r="EL297" i="1"/>
  <c r="DU297" i="1"/>
  <c r="DD297" i="1"/>
  <c r="BU297" i="1"/>
  <c r="AM297" i="1"/>
  <c r="R297" i="1"/>
  <c r="J297" i="1"/>
  <c r="K297" i="1" s="1" a="1"/>
  <c r="K297" i="1" s="1"/>
  <c r="FS297" i="1"/>
  <c r="FT297" i="1" s="1" a="1"/>
  <c r="FT297" i="1" s="1"/>
  <c r="FB297" i="1"/>
  <c r="EK297" i="1"/>
  <c r="DB297" i="1"/>
  <c r="CK297" i="1"/>
  <c r="BT297" i="1"/>
  <c r="BC297" i="1"/>
  <c r="BD297" i="1" s="1" a="1"/>
  <c r="BD297" i="1" s="1"/>
  <c r="AL297" i="1"/>
  <c r="Y297" i="1"/>
  <c r="Z297" i="1" s="1" a="1"/>
  <c r="Z297" i="1" s="1"/>
  <c r="Q297" i="1"/>
  <c r="AU297" i="1" s="1"/>
  <c r="BY297" i="1" s="1"/>
  <c r="DC297" i="1" s="1"/>
  <c r="EG297" i="1" s="1"/>
  <c r="FK297" i="1" s="1"/>
  <c r="I297" i="1"/>
  <c r="FP297" i="1"/>
  <c r="EY297" i="1"/>
  <c r="EH297" i="1"/>
  <c r="CY297" i="1"/>
  <c r="BQ297" i="1"/>
  <c r="AZ297" i="1"/>
  <c r="AI297" i="1"/>
  <c r="X297" i="1"/>
  <c r="P297" i="1"/>
  <c r="H297" i="1"/>
  <c r="EU297" i="1"/>
  <c r="ED297" i="1"/>
  <c r="DM297" i="1"/>
  <c r="CV297" i="1"/>
  <c r="CW297" i="1" s="1" a="1"/>
  <c r="CW297" i="1" s="1"/>
  <c r="CE297" i="1"/>
  <c r="BN297" i="1"/>
  <c r="AF297" i="1"/>
  <c r="BJ297" i="1" s="1"/>
  <c r="CN297" i="1" s="1"/>
  <c r="DR297" i="1" s="1"/>
  <c r="EV297" i="1" s="1"/>
  <c r="W297" i="1"/>
  <c r="G297" i="1"/>
  <c r="FZ296" i="1"/>
  <c r="GD296" i="1"/>
  <c r="GC296" i="1"/>
  <c r="B298" i="1"/>
  <c r="D298" i="1" s="1" a="1"/>
  <c r="D298" i="1" s="1"/>
  <c r="EI298" i="1" l="1" a="1"/>
  <c r="EI298" i="1" s="1"/>
  <c r="FM298" i="1" a="1"/>
  <c r="FM298" i="1" s="1"/>
  <c r="EX298" i="1" a="1"/>
  <c r="EX298" i="1" s="1"/>
  <c r="DE298" i="1" a="1"/>
  <c r="DE298" i="1" s="1"/>
  <c r="DT298" i="1" a="1"/>
  <c r="DT298" i="1" s="1"/>
  <c r="CA298" i="1" a="1"/>
  <c r="CA298" i="1" s="1"/>
  <c r="CP298" i="1" a="1"/>
  <c r="CP298" i="1" s="1"/>
  <c r="AW298" i="1" a="1"/>
  <c r="AW298" i="1" s="1"/>
  <c r="BL298" i="1" a="1"/>
  <c r="BL298" i="1" s="1"/>
  <c r="S298" i="1" a="1"/>
  <c r="S298" i="1" s="1"/>
  <c r="AH298" i="1" a="1"/>
  <c r="AH298" i="1" s="1"/>
  <c r="GA297" i="1"/>
  <c r="GB297" i="1"/>
  <c r="EO16" i="1"/>
  <c r="EW16" i="1"/>
  <c r="ET16" i="1"/>
  <c r="EV16" i="1"/>
  <c r="FX298" i="1"/>
  <c r="ET298" i="1"/>
  <c r="FI298" i="1"/>
  <c r="DP298" i="1"/>
  <c r="EE298" i="1"/>
  <c r="BW298" i="1"/>
  <c r="AD298" i="1"/>
  <c r="DA298" i="1"/>
  <c r="AS298" i="1"/>
  <c r="CL298" i="1"/>
  <c r="O298" i="1"/>
  <c r="BH298" i="1"/>
  <c r="GD297" i="1"/>
  <c r="GC297" i="1"/>
  <c r="FZ297" i="1"/>
  <c r="FP298" i="1"/>
  <c r="FG298" i="1"/>
  <c r="EY298" i="1"/>
  <c r="EH298" i="1"/>
  <c r="DY298" i="1"/>
  <c r="DH298" i="1"/>
  <c r="CY298" i="1"/>
  <c r="CQ298" i="1"/>
  <c r="BZ298" i="1"/>
  <c r="BQ298" i="1"/>
  <c r="AZ298" i="1"/>
  <c r="AQ298" i="1"/>
  <c r="AI298" i="1"/>
  <c r="AA298" i="1"/>
  <c r="C298" i="1"/>
  <c r="FW298" i="1"/>
  <c r="FO298" i="1"/>
  <c r="FF298" i="1"/>
  <c r="EO298" i="1"/>
  <c r="EP298" i="1" s="1" a="1"/>
  <c r="EP298" i="1" s="1"/>
  <c r="EF298" i="1"/>
  <c r="DX298" i="1"/>
  <c r="DO298" i="1"/>
  <c r="DG298" i="1"/>
  <c r="CX298" i="1"/>
  <c r="CG298" i="1"/>
  <c r="CH298" i="1" s="1" a="1"/>
  <c r="CH298" i="1" s="1"/>
  <c r="BX298" i="1"/>
  <c r="BP298" i="1"/>
  <c r="BG298" i="1"/>
  <c r="AY298" i="1"/>
  <c r="AP298" i="1"/>
  <c r="R298" i="1"/>
  <c r="J298" i="1"/>
  <c r="K298" i="1" s="1" a="1"/>
  <c r="K298" i="1" s="1"/>
  <c r="FU298" i="1"/>
  <c r="FD298" i="1"/>
  <c r="FE298" i="1" s="1" a="1"/>
  <c r="FE298" i="1" s="1"/>
  <c r="EU298" i="1"/>
  <c r="EM298" i="1"/>
  <c r="ED298" i="1"/>
  <c r="DV298" i="1"/>
  <c r="DM298" i="1"/>
  <c r="CV298" i="1"/>
  <c r="CW298" i="1" s="1" a="1"/>
  <c r="CW298" i="1" s="1"/>
  <c r="CM298" i="1"/>
  <c r="CE298" i="1"/>
  <c r="BV298" i="1"/>
  <c r="BN298" i="1"/>
  <c r="BE298" i="1"/>
  <c r="AN298" i="1"/>
  <c r="AO298" i="1" s="1" a="1"/>
  <c r="AO298" i="1" s="1"/>
  <c r="AF298" i="1"/>
  <c r="BJ298" i="1" s="1"/>
  <c r="CN298" i="1" s="1"/>
  <c r="DR298" i="1" s="1"/>
  <c r="EV298" i="1" s="1"/>
  <c r="X298" i="1"/>
  <c r="P298" i="1"/>
  <c r="H298" i="1"/>
  <c r="FL298" i="1"/>
  <c r="FC298" i="1"/>
  <c r="EL298" i="1"/>
  <c r="EC298" i="1"/>
  <c r="DU298" i="1"/>
  <c r="DD298" i="1"/>
  <c r="CU298" i="1"/>
  <c r="CD298" i="1"/>
  <c r="BU298" i="1"/>
  <c r="BM298" i="1"/>
  <c r="AV298" i="1"/>
  <c r="AM298" i="1"/>
  <c r="AE298" i="1"/>
  <c r="W298" i="1"/>
  <c r="G298" i="1"/>
  <c r="FR298" i="1"/>
  <c r="FA298" i="1"/>
  <c r="EJ298" i="1"/>
  <c r="DS298" i="1"/>
  <c r="CJ298" i="1"/>
  <c r="BB298" i="1"/>
  <c r="AK298" i="1"/>
  <c r="U298" i="1"/>
  <c r="E298" i="1"/>
  <c r="FQ298" i="1"/>
  <c r="EZ298" i="1"/>
  <c r="DQ298" i="1"/>
  <c r="CZ298" i="1"/>
  <c r="CI298" i="1"/>
  <c r="BR298" i="1"/>
  <c r="BS298" i="1" s="1" a="1"/>
  <c r="BS298" i="1" s="1"/>
  <c r="BA298" i="1"/>
  <c r="AJ298" i="1"/>
  <c r="T298" i="1"/>
  <c r="FN298" i="1"/>
  <c r="EW298" i="1"/>
  <c r="DN298" i="1"/>
  <c r="CF298" i="1"/>
  <c r="BO298" i="1"/>
  <c r="AX298" i="1"/>
  <c r="AG298" i="1"/>
  <c r="Q298" i="1"/>
  <c r="AU298" i="1" s="1"/>
  <c r="BY298" i="1" s="1"/>
  <c r="DC298" i="1" s="1"/>
  <c r="EG298" i="1" s="1"/>
  <c r="FK298" i="1" s="1"/>
  <c r="FJ298" i="1"/>
  <c r="ES298" i="1"/>
  <c r="EB298" i="1"/>
  <c r="DK298" i="1"/>
  <c r="DL298" i="1" s="1" a="1"/>
  <c r="DL298" i="1" s="1"/>
  <c r="CT298" i="1"/>
  <c r="CC298" i="1"/>
  <c r="AT298" i="1"/>
  <c r="N298" i="1"/>
  <c r="ER298" i="1"/>
  <c r="DJ298" i="1"/>
  <c r="CS298" i="1"/>
  <c r="CB298" i="1"/>
  <c r="BK298" i="1"/>
  <c r="AC298" i="1"/>
  <c r="M298" i="1"/>
  <c r="FY298" i="1"/>
  <c r="FH298" i="1"/>
  <c r="EQ298" i="1"/>
  <c r="DZ298" i="1"/>
  <c r="EA298" i="1" s="1" a="1"/>
  <c r="EA298" i="1" s="1"/>
  <c r="DI298" i="1"/>
  <c r="CR298" i="1"/>
  <c r="BI298" i="1"/>
  <c r="AR298" i="1"/>
  <c r="AB298" i="1"/>
  <c r="L298" i="1"/>
  <c r="FV298" i="1"/>
  <c r="EN298" i="1"/>
  <c r="DW298" i="1"/>
  <c r="DF298" i="1"/>
  <c r="CO298" i="1"/>
  <c r="BF298" i="1"/>
  <c r="Y298" i="1"/>
  <c r="Z298" i="1" s="1" a="1"/>
  <c r="Z298" i="1" s="1"/>
  <c r="I298" i="1"/>
  <c r="FS298" i="1"/>
  <c r="FT298" i="1" s="1" a="1"/>
  <c r="FT298" i="1" s="1"/>
  <c r="FB298" i="1"/>
  <c r="EK298" i="1"/>
  <c r="DB298" i="1"/>
  <c r="CK298" i="1"/>
  <c r="BT298" i="1"/>
  <c r="BC298" i="1"/>
  <c r="BD298" i="1" s="1" a="1"/>
  <c r="BD298" i="1" s="1"/>
  <c r="AL298" i="1"/>
  <c r="V298" i="1"/>
  <c r="F298" i="1"/>
  <c r="B299" i="1"/>
  <c r="D299" i="1" s="1" a="1"/>
  <c r="D299" i="1" s="1"/>
  <c r="EI299" i="1" l="1" a="1"/>
  <c r="EI299" i="1" s="1"/>
  <c r="FM299" i="1" a="1"/>
  <c r="FM299" i="1" s="1"/>
  <c r="EX299" i="1" a="1"/>
  <c r="EX299" i="1" s="1"/>
  <c r="DE299" i="1" a="1"/>
  <c r="DE299" i="1" s="1"/>
  <c r="DT299" i="1" a="1"/>
  <c r="DT299" i="1" s="1"/>
  <c r="CA299" i="1" a="1"/>
  <c r="CA299" i="1" s="1"/>
  <c r="CP299" i="1" a="1"/>
  <c r="CP299" i="1" s="1"/>
  <c r="AW299" i="1" a="1"/>
  <c r="AW299" i="1" s="1"/>
  <c r="BL299" i="1" a="1"/>
  <c r="BL299" i="1" s="1"/>
  <c r="S299" i="1" a="1"/>
  <c r="S299" i="1" s="1"/>
  <c r="AH299" i="1" a="1"/>
  <c r="AH299" i="1" s="1"/>
  <c r="GA298" i="1"/>
  <c r="GB298" i="1"/>
  <c r="EY16" i="1"/>
  <c r="EZ16" i="1" s="1"/>
  <c r="EP16" i="1" a="1"/>
  <c r="EP16" i="1" s="1"/>
  <c r="EQ16" i="1" s="1"/>
  <c r="FX299" i="1"/>
  <c r="ET299" i="1"/>
  <c r="FI299" i="1"/>
  <c r="EE299" i="1"/>
  <c r="DA299" i="1"/>
  <c r="DP299" i="1"/>
  <c r="AS299" i="1"/>
  <c r="CL299" i="1"/>
  <c r="O299" i="1"/>
  <c r="BH299" i="1"/>
  <c r="BW299" i="1"/>
  <c r="AD299" i="1"/>
  <c r="FV299" i="1"/>
  <c r="FN299" i="1"/>
  <c r="EW299" i="1"/>
  <c r="EN299" i="1"/>
  <c r="DW299" i="1"/>
  <c r="DN299" i="1"/>
  <c r="DF299" i="1"/>
  <c r="CO299" i="1"/>
  <c r="CF299" i="1"/>
  <c r="BO299" i="1"/>
  <c r="BF299" i="1"/>
  <c r="AX299" i="1"/>
  <c r="AG299" i="1"/>
  <c r="Y299" i="1"/>
  <c r="Z299" i="1" s="1" a="1"/>
  <c r="Z299" i="1" s="1"/>
  <c r="Q299" i="1"/>
  <c r="AU299" i="1" s="1"/>
  <c r="BY299" i="1" s="1"/>
  <c r="DC299" i="1" s="1"/>
  <c r="EG299" i="1" s="1"/>
  <c r="FK299" i="1" s="1"/>
  <c r="I299" i="1"/>
  <c r="FU299" i="1"/>
  <c r="FD299" i="1"/>
  <c r="FE299" i="1" s="1" a="1"/>
  <c r="FE299" i="1" s="1"/>
  <c r="EU299" i="1"/>
  <c r="EM299" i="1"/>
  <c r="ED299" i="1"/>
  <c r="DV299" i="1"/>
  <c r="DM299" i="1"/>
  <c r="CV299" i="1"/>
  <c r="CW299" i="1" s="1" a="1"/>
  <c r="CW299" i="1" s="1"/>
  <c r="CM299" i="1"/>
  <c r="CE299" i="1"/>
  <c r="BV299" i="1"/>
  <c r="BN299" i="1"/>
  <c r="BE299" i="1"/>
  <c r="AN299" i="1"/>
  <c r="AO299" i="1" s="1" a="1"/>
  <c r="AO299" i="1" s="1"/>
  <c r="AF299" i="1"/>
  <c r="BJ299" i="1" s="1"/>
  <c r="CN299" i="1" s="1"/>
  <c r="DR299" i="1" s="1"/>
  <c r="EV299" i="1" s="1"/>
  <c r="X299" i="1"/>
  <c r="P299" i="1"/>
  <c r="H299" i="1"/>
  <c r="FS299" i="1"/>
  <c r="FT299" i="1" s="1" a="1"/>
  <c r="FT299" i="1" s="1"/>
  <c r="FJ299" i="1"/>
  <c r="FB299" i="1"/>
  <c r="ES299" i="1"/>
  <c r="EK299" i="1"/>
  <c r="EB299" i="1"/>
  <c r="DK299" i="1"/>
  <c r="DL299" i="1" s="1" a="1"/>
  <c r="DL299" i="1" s="1"/>
  <c r="DB299" i="1"/>
  <c r="CT299" i="1"/>
  <c r="CK299" i="1"/>
  <c r="CC299" i="1"/>
  <c r="BT299" i="1"/>
  <c r="BC299" i="1"/>
  <c r="BD299" i="1" s="1" a="1"/>
  <c r="BD299" i="1" s="1"/>
  <c r="AT299" i="1"/>
  <c r="AL299" i="1"/>
  <c r="V299" i="1"/>
  <c r="N299" i="1"/>
  <c r="F299" i="1"/>
  <c r="FR299" i="1"/>
  <c r="FA299" i="1"/>
  <c r="ER299" i="1"/>
  <c r="EJ299" i="1"/>
  <c r="DS299" i="1"/>
  <c r="DJ299" i="1"/>
  <c r="CS299" i="1"/>
  <c r="CJ299" i="1"/>
  <c r="CB299" i="1"/>
  <c r="BK299" i="1"/>
  <c r="BB299" i="1"/>
  <c r="AK299" i="1"/>
  <c r="AC299" i="1"/>
  <c r="U299" i="1"/>
  <c r="M299" i="1"/>
  <c r="E299" i="1"/>
  <c r="FG299" i="1"/>
  <c r="DY299" i="1"/>
  <c r="DH299" i="1"/>
  <c r="CQ299" i="1"/>
  <c r="BZ299" i="1"/>
  <c r="AQ299" i="1"/>
  <c r="AA299" i="1"/>
  <c r="FW299" i="1"/>
  <c r="FF299" i="1"/>
  <c r="EO299" i="1"/>
  <c r="EP299" i="1" s="1" a="1"/>
  <c r="EP299" i="1" s="1"/>
  <c r="DX299" i="1"/>
  <c r="DG299" i="1"/>
  <c r="BX299" i="1"/>
  <c r="BG299" i="1"/>
  <c r="AP299" i="1"/>
  <c r="J299" i="1"/>
  <c r="K299" i="1" s="1" a="1"/>
  <c r="K299" i="1" s="1"/>
  <c r="FC299" i="1"/>
  <c r="EL299" i="1"/>
  <c r="DU299" i="1"/>
  <c r="DD299" i="1"/>
  <c r="BU299" i="1"/>
  <c r="AM299" i="1"/>
  <c r="W299" i="1"/>
  <c r="G299" i="1"/>
  <c r="FQ299" i="1"/>
  <c r="EZ299" i="1"/>
  <c r="DQ299" i="1"/>
  <c r="CZ299" i="1"/>
  <c r="CI299" i="1"/>
  <c r="BR299" i="1"/>
  <c r="BS299" i="1" s="1" a="1"/>
  <c r="BS299" i="1" s="1"/>
  <c r="BA299" i="1"/>
  <c r="AJ299" i="1"/>
  <c r="T299" i="1"/>
  <c r="FP299" i="1"/>
  <c r="EY299" i="1"/>
  <c r="EH299" i="1"/>
  <c r="CY299" i="1"/>
  <c r="BQ299" i="1"/>
  <c r="AZ299" i="1"/>
  <c r="AI299" i="1"/>
  <c r="C299" i="1"/>
  <c r="FO299" i="1"/>
  <c r="EF299" i="1"/>
  <c r="DO299" i="1"/>
  <c r="CX299" i="1"/>
  <c r="CG299" i="1"/>
  <c r="CH299" i="1" s="1" a="1"/>
  <c r="CH299" i="1" s="1"/>
  <c r="BP299" i="1"/>
  <c r="AY299" i="1"/>
  <c r="R299" i="1"/>
  <c r="FL299" i="1"/>
  <c r="EC299" i="1"/>
  <c r="CU299" i="1"/>
  <c r="CD299" i="1"/>
  <c r="BM299" i="1"/>
  <c r="AV299" i="1"/>
  <c r="AE299" i="1"/>
  <c r="FY299" i="1"/>
  <c r="FH299" i="1"/>
  <c r="EQ299" i="1"/>
  <c r="DZ299" i="1"/>
  <c r="EA299" i="1" s="1" a="1"/>
  <c r="EA299" i="1" s="1"/>
  <c r="DI299" i="1"/>
  <c r="CR299" i="1"/>
  <c r="BI299" i="1"/>
  <c r="AR299" i="1"/>
  <c r="AB299" i="1"/>
  <c r="L299" i="1"/>
  <c r="GD298" i="1"/>
  <c r="GC298" i="1"/>
  <c r="FZ298" i="1"/>
  <c r="B300" i="1"/>
  <c r="D300" i="1" s="1" a="1"/>
  <c r="D300" i="1" s="1"/>
  <c r="EI300" i="1" l="1" a="1"/>
  <c r="EI300" i="1" s="1"/>
  <c r="FM300" i="1" a="1"/>
  <c r="FM300" i="1" s="1"/>
  <c r="EX300" i="1" a="1"/>
  <c r="EX300" i="1" s="1"/>
  <c r="DE300" i="1" a="1"/>
  <c r="DE300" i="1" s="1"/>
  <c r="DT300" i="1" a="1"/>
  <c r="DT300" i="1" s="1"/>
  <c r="CA300" i="1" a="1"/>
  <c r="CA300" i="1" s="1"/>
  <c r="CP300" i="1" a="1"/>
  <c r="CP300" i="1" s="1"/>
  <c r="AW300" i="1" a="1"/>
  <c r="AW300" i="1" s="1"/>
  <c r="BL300" i="1" a="1"/>
  <c r="BL300" i="1" s="1"/>
  <c r="S300" i="1" a="1"/>
  <c r="S300" i="1" s="1"/>
  <c r="AH300" i="1" a="1"/>
  <c r="AH300" i="1" s="1"/>
  <c r="GA299" i="1"/>
  <c r="GB299" i="1"/>
  <c r="ES16" i="1"/>
  <c r="ER16" i="1"/>
  <c r="FI16" i="1"/>
  <c r="FD16" i="1"/>
  <c r="FL16" i="1"/>
  <c r="FK16" i="1"/>
  <c r="ET300" i="1"/>
  <c r="FI300" i="1"/>
  <c r="EE300" i="1"/>
  <c r="FX300" i="1"/>
  <c r="DA300" i="1"/>
  <c r="DP300" i="1"/>
  <c r="AS300" i="1"/>
  <c r="CL300" i="1"/>
  <c r="O300" i="1"/>
  <c r="BH300" i="1"/>
  <c r="AD300" i="1"/>
  <c r="BW300" i="1"/>
  <c r="GD299" i="1"/>
  <c r="GC299" i="1"/>
  <c r="FZ299" i="1"/>
  <c r="FV300" i="1"/>
  <c r="FN300" i="1"/>
  <c r="FU300" i="1"/>
  <c r="FD300" i="1"/>
  <c r="FE300" i="1" s="1" a="1"/>
  <c r="FE300" i="1" s="1"/>
  <c r="FL300" i="1"/>
  <c r="FC300" i="1"/>
  <c r="EL300" i="1"/>
  <c r="EC300" i="1"/>
  <c r="DU300" i="1"/>
  <c r="DD300" i="1"/>
  <c r="CU300" i="1"/>
  <c r="CD300" i="1"/>
  <c r="BU300" i="1"/>
  <c r="BM300" i="1"/>
  <c r="AV300" i="1"/>
  <c r="AM300" i="1"/>
  <c r="AE300" i="1"/>
  <c r="W300" i="1"/>
  <c r="G300" i="1"/>
  <c r="FS300" i="1"/>
  <c r="FT300" i="1" s="1" a="1"/>
  <c r="FT300" i="1" s="1"/>
  <c r="FJ300" i="1"/>
  <c r="FB300" i="1"/>
  <c r="ES300" i="1"/>
  <c r="EK300" i="1"/>
  <c r="EB300" i="1"/>
  <c r="DK300" i="1"/>
  <c r="DL300" i="1" s="1" a="1"/>
  <c r="DL300" i="1" s="1"/>
  <c r="DB300" i="1"/>
  <c r="CT300" i="1"/>
  <c r="CK300" i="1"/>
  <c r="CC300" i="1"/>
  <c r="BT300" i="1"/>
  <c r="BC300" i="1"/>
  <c r="BD300" i="1" s="1" a="1"/>
  <c r="BD300" i="1" s="1"/>
  <c r="AT300" i="1"/>
  <c r="AL300" i="1"/>
  <c r="V300" i="1"/>
  <c r="N300" i="1"/>
  <c r="F300" i="1"/>
  <c r="FY300" i="1"/>
  <c r="FQ300" i="1"/>
  <c r="FH300" i="1"/>
  <c r="EZ300" i="1"/>
  <c r="EQ300" i="1"/>
  <c r="DZ300" i="1"/>
  <c r="EA300" i="1" s="1" a="1"/>
  <c r="EA300" i="1" s="1"/>
  <c r="DQ300" i="1"/>
  <c r="DI300" i="1"/>
  <c r="CZ300" i="1"/>
  <c r="CR300" i="1"/>
  <c r="CI300" i="1"/>
  <c r="BR300" i="1"/>
  <c r="BS300" i="1" s="1" a="1"/>
  <c r="BS300" i="1" s="1"/>
  <c r="BI300" i="1"/>
  <c r="BA300" i="1"/>
  <c r="AR300" i="1"/>
  <c r="AJ300" i="1"/>
  <c r="AB300" i="1"/>
  <c r="T300" i="1"/>
  <c r="L300" i="1"/>
  <c r="FP300" i="1"/>
  <c r="FG300" i="1"/>
  <c r="EY300" i="1"/>
  <c r="EH300" i="1"/>
  <c r="DY300" i="1"/>
  <c r="DH300" i="1"/>
  <c r="CY300" i="1"/>
  <c r="CQ300" i="1"/>
  <c r="BZ300" i="1"/>
  <c r="BQ300" i="1"/>
  <c r="AZ300" i="1"/>
  <c r="AQ300" i="1"/>
  <c r="AI300" i="1"/>
  <c r="AA300" i="1"/>
  <c r="C300" i="1"/>
  <c r="EW300" i="1"/>
  <c r="DN300" i="1"/>
  <c r="CF300" i="1"/>
  <c r="BO300" i="1"/>
  <c r="AX300" i="1"/>
  <c r="AG300" i="1"/>
  <c r="Q300" i="1"/>
  <c r="AU300" i="1" s="1"/>
  <c r="BY300" i="1" s="1"/>
  <c r="DC300" i="1" s="1"/>
  <c r="EG300" i="1" s="1"/>
  <c r="FK300" i="1" s="1"/>
  <c r="FW300" i="1"/>
  <c r="EU300" i="1"/>
  <c r="ED300" i="1"/>
  <c r="DM300" i="1"/>
  <c r="CV300" i="1"/>
  <c r="CW300" i="1" s="1" a="1"/>
  <c r="CW300" i="1" s="1"/>
  <c r="CE300" i="1"/>
  <c r="BN300" i="1"/>
  <c r="AF300" i="1"/>
  <c r="BJ300" i="1" s="1"/>
  <c r="CN300" i="1" s="1"/>
  <c r="DR300" i="1" s="1"/>
  <c r="EV300" i="1" s="1"/>
  <c r="P300" i="1"/>
  <c r="FR300" i="1"/>
  <c r="ER300" i="1"/>
  <c r="DJ300" i="1"/>
  <c r="CS300" i="1"/>
  <c r="CB300" i="1"/>
  <c r="BK300" i="1"/>
  <c r="AC300" i="1"/>
  <c r="M300" i="1"/>
  <c r="FO300" i="1"/>
  <c r="EO300" i="1"/>
  <c r="EP300" i="1" s="1" a="1"/>
  <c r="EP300" i="1" s="1"/>
  <c r="DX300" i="1"/>
  <c r="DG300" i="1"/>
  <c r="BX300" i="1"/>
  <c r="BG300" i="1"/>
  <c r="AP300" i="1"/>
  <c r="J300" i="1"/>
  <c r="K300" i="1" s="1" a="1"/>
  <c r="K300" i="1" s="1"/>
  <c r="EN300" i="1"/>
  <c r="DW300" i="1"/>
  <c r="DF300" i="1"/>
  <c r="CO300" i="1"/>
  <c r="BF300" i="1"/>
  <c r="Y300" i="1"/>
  <c r="Z300" i="1" s="1" a="1"/>
  <c r="Z300" i="1" s="1"/>
  <c r="I300" i="1"/>
  <c r="FF300" i="1"/>
  <c r="EM300" i="1"/>
  <c r="DV300" i="1"/>
  <c r="CM300" i="1"/>
  <c r="BV300" i="1"/>
  <c r="BE300" i="1"/>
  <c r="AN300" i="1"/>
  <c r="AO300" i="1" s="1" a="1"/>
  <c r="AO300" i="1" s="1"/>
  <c r="X300" i="1"/>
  <c r="H300" i="1"/>
  <c r="FA300" i="1"/>
  <c r="EJ300" i="1"/>
  <c r="DS300" i="1"/>
  <c r="CJ300" i="1"/>
  <c r="BB300" i="1"/>
  <c r="AK300" i="1"/>
  <c r="U300" i="1"/>
  <c r="E300" i="1"/>
  <c r="EF300" i="1"/>
  <c r="DO300" i="1"/>
  <c r="CX300" i="1"/>
  <c r="CG300" i="1"/>
  <c r="CH300" i="1" s="1" a="1"/>
  <c r="CH300" i="1" s="1"/>
  <c r="BP300" i="1"/>
  <c r="AY300" i="1"/>
  <c r="R300" i="1"/>
  <c r="B301" i="1"/>
  <c r="D301" i="1" s="1" a="1"/>
  <c r="D301" i="1" s="1"/>
  <c r="EI301" i="1" l="1" a="1"/>
  <c r="EI301" i="1" s="1"/>
  <c r="FM301" i="1" a="1"/>
  <c r="FM301" i="1" s="1"/>
  <c r="EX301" i="1" a="1"/>
  <c r="EX301" i="1" s="1"/>
  <c r="DE301" i="1" a="1"/>
  <c r="DE301" i="1" s="1"/>
  <c r="DT301" i="1" a="1"/>
  <c r="DT301" i="1" s="1"/>
  <c r="CA301" i="1" a="1"/>
  <c r="CA301" i="1" s="1"/>
  <c r="CP301" i="1" a="1"/>
  <c r="CP301" i="1" s="1"/>
  <c r="AW301" i="1" a="1"/>
  <c r="AW301" i="1" s="1"/>
  <c r="BL301" i="1" a="1"/>
  <c r="BL301" i="1" s="1"/>
  <c r="S301" i="1" a="1"/>
  <c r="S301" i="1" s="1"/>
  <c r="AH301" i="1" a="1"/>
  <c r="AH301" i="1" s="1"/>
  <c r="GA300" i="1"/>
  <c r="GB300" i="1"/>
  <c r="FE16" i="1" a="1"/>
  <c r="FE16" i="1" s="1"/>
  <c r="FF16" i="1" s="1"/>
  <c r="ET301" i="1"/>
  <c r="FI301" i="1"/>
  <c r="FX301" i="1"/>
  <c r="EE301" i="1"/>
  <c r="DA301" i="1"/>
  <c r="CL301" i="1"/>
  <c r="AS301" i="1"/>
  <c r="O301" i="1"/>
  <c r="BH301" i="1"/>
  <c r="DP301" i="1"/>
  <c r="AD301" i="1"/>
  <c r="BW301" i="1"/>
  <c r="FU301" i="1"/>
  <c r="FD301" i="1"/>
  <c r="FE301" i="1" s="1" a="1"/>
  <c r="FE301" i="1" s="1"/>
  <c r="EU301" i="1"/>
  <c r="EM301" i="1"/>
  <c r="ED301" i="1"/>
  <c r="DV301" i="1"/>
  <c r="DM301" i="1"/>
  <c r="CV301" i="1"/>
  <c r="CW301" i="1" s="1" a="1"/>
  <c r="CW301" i="1" s="1"/>
  <c r="CM301" i="1"/>
  <c r="CE301" i="1"/>
  <c r="BV301" i="1"/>
  <c r="BN301" i="1"/>
  <c r="BE301" i="1"/>
  <c r="FL301" i="1"/>
  <c r="FC301" i="1"/>
  <c r="EL301" i="1"/>
  <c r="EC301" i="1"/>
  <c r="DU301" i="1"/>
  <c r="DD301" i="1"/>
  <c r="CU301" i="1"/>
  <c r="CD301" i="1"/>
  <c r="BU301" i="1"/>
  <c r="BM301" i="1"/>
  <c r="AV301" i="1"/>
  <c r="AM301" i="1"/>
  <c r="AE301" i="1"/>
  <c r="W301" i="1"/>
  <c r="G301" i="1"/>
  <c r="FS301" i="1"/>
  <c r="FT301" i="1" s="1" a="1"/>
  <c r="FT301" i="1" s="1"/>
  <c r="FJ301" i="1"/>
  <c r="FB301" i="1"/>
  <c r="ES301" i="1"/>
  <c r="EK301" i="1"/>
  <c r="EB301" i="1"/>
  <c r="DK301" i="1"/>
  <c r="DL301" i="1" s="1" a="1"/>
  <c r="DL301" i="1" s="1"/>
  <c r="DB301" i="1"/>
  <c r="CT301" i="1"/>
  <c r="CK301" i="1"/>
  <c r="CC301" i="1"/>
  <c r="BT301" i="1"/>
  <c r="BC301" i="1"/>
  <c r="BD301" i="1" s="1" a="1"/>
  <c r="BD301" i="1" s="1"/>
  <c r="AT301" i="1"/>
  <c r="AL301" i="1"/>
  <c r="V301" i="1"/>
  <c r="N301" i="1"/>
  <c r="F301" i="1"/>
  <c r="FR301" i="1"/>
  <c r="FA301" i="1"/>
  <c r="ER301" i="1"/>
  <c r="EJ301" i="1"/>
  <c r="DS301" i="1"/>
  <c r="DJ301" i="1"/>
  <c r="CS301" i="1"/>
  <c r="CJ301" i="1"/>
  <c r="CB301" i="1"/>
  <c r="BK301" i="1"/>
  <c r="BB301" i="1"/>
  <c r="AK301" i="1"/>
  <c r="AC301" i="1"/>
  <c r="U301" i="1"/>
  <c r="M301" i="1"/>
  <c r="E301" i="1"/>
  <c r="FY301" i="1"/>
  <c r="FQ301" i="1"/>
  <c r="FH301" i="1"/>
  <c r="EZ301" i="1"/>
  <c r="EQ301" i="1"/>
  <c r="DZ301" i="1"/>
  <c r="EA301" i="1" s="1" a="1"/>
  <c r="EA301" i="1" s="1"/>
  <c r="DQ301" i="1"/>
  <c r="DI301" i="1"/>
  <c r="CZ301" i="1"/>
  <c r="CR301" i="1"/>
  <c r="CI301" i="1"/>
  <c r="BR301" i="1"/>
  <c r="BS301" i="1" s="1" a="1"/>
  <c r="BS301" i="1" s="1"/>
  <c r="BI301" i="1"/>
  <c r="BA301" i="1"/>
  <c r="AR301" i="1"/>
  <c r="AJ301" i="1"/>
  <c r="AB301" i="1"/>
  <c r="T301" i="1"/>
  <c r="L301" i="1"/>
  <c r="FW301" i="1"/>
  <c r="FO301" i="1"/>
  <c r="FF301" i="1"/>
  <c r="EO301" i="1"/>
  <c r="EP301" i="1" s="1" a="1"/>
  <c r="EP301" i="1" s="1"/>
  <c r="EF301" i="1"/>
  <c r="DX301" i="1"/>
  <c r="DO301" i="1"/>
  <c r="DG301" i="1"/>
  <c r="CX301" i="1"/>
  <c r="CG301" i="1"/>
  <c r="CH301" i="1" s="1" a="1"/>
  <c r="CH301" i="1" s="1"/>
  <c r="BX301" i="1"/>
  <c r="BP301" i="1"/>
  <c r="BG301" i="1"/>
  <c r="AY301" i="1"/>
  <c r="AP301" i="1"/>
  <c r="R301" i="1"/>
  <c r="J301" i="1"/>
  <c r="K301" i="1" s="1" a="1"/>
  <c r="K301" i="1" s="1"/>
  <c r="FV301" i="1"/>
  <c r="FN301" i="1"/>
  <c r="EW301" i="1"/>
  <c r="EN301" i="1"/>
  <c r="DW301" i="1"/>
  <c r="DN301" i="1"/>
  <c r="DF301" i="1"/>
  <c r="CO301" i="1"/>
  <c r="CF301" i="1"/>
  <c r="BO301" i="1"/>
  <c r="BF301" i="1"/>
  <c r="AX301" i="1"/>
  <c r="AG301" i="1"/>
  <c r="Y301" i="1"/>
  <c r="Z301" i="1" s="1" a="1"/>
  <c r="Z301" i="1" s="1"/>
  <c r="Q301" i="1"/>
  <c r="AU301" i="1" s="1"/>
  <c r="BY301" i="1" s="1"/>
  <c r="DC301" i="1" s="1"/>
  <c r="EG301" i="1" s="1"/>
  <c r="FK301" i="1" s="1"/>
  <c r="I301" i="1"/>
  <c r="FG301" i="1"/>
  <c r="CQ301" i="1"/>
  <c r="AI301" i="1"/>
  <c r="C301" i="1"/>
  <c r="EY301" i="1"/>
  <c r="AF301" i="1"/>
  <c r="BJ301" i="1" s="1"/>
  <c r="CN301" i="1" s="1"/>
  <c r="DR301" i="1" s="1"/>
  <c r="EV301" i="1" s="1"/>
  <c r="BZ301" i="1"/>
  <c r="AA301" i="1"/>
  <c r="EH301" i="1"/>
  <c r="BQ301" i="1"/>
  <c r="X301" i="1"/>
  <c r="DY301" i="1"/>
  <c r="AZ301" i="1"/>
  <c r="P301" i="1"/>
  <c r="DH301" i="1"/>
  <c r="AQ301" i="1"/>
  <c r="FP301" i="1"/>
  <c r="CY301" i="1"/>
  <c r="AN301" i="1"/>
  <c r="AO301" i="1" s="1" a="1"/>
  <c r="AO301" i="1" s="1"/>
  <c r="H301" i="1"/>
  <c r="GD300" i="1"/>
  <c r="GC300" i="1"/>
  <c r="FZ300" i="1"/>
  <c r="B302" i="1"/>
  <c r="D302" i="1" s="1" a="1"/>
  <c r="D302" i="1" s="1"/>
  <c r="EI302" i="1" l="1" a="1"/>
  <c r="EI302" i="1" s="1"/>
  <c r="FM302" i="1" a="1"/>
  <c r="FM302" i="1" s="1"/>
  <c r="EX302" i="1" a="1"/>
  <c r="EX302" i="1" s="1"/>
  <c r="DE302" i="1" a="1"/>
  <c r="DE302" i="1" s="1"/>
  <c r="DT302" i="1" a="1"/>
  <c r="DT302" i="1" s="1"/>
  <c r="CA302" i="1" a="1"/>
  <c r="CA302" i="1" s="1"/>
  <c r="CP302" i="1" a="1"/>
  <c r="CP302" i="1" s="1"/>
  <c r="AW302" i="1" a="1"/>
  <c r="AW302" i="1" s="1"/>
  <c r="BL302" i="1" a="1"/>
  <c r="BL302" i="1" s="1"/>
  <c r="S302" i="1" a="1"/>
  <c r="S302" i="1" s="1"/>
  <c r="AH302" i="1" a="1"/>
  <c r="AH302" i="1" s="1"/>
  <c r="GA301" i="1"/>
  <c r="GB301" i="1"/>
  <c r="FN16" i="1"/>
  <c r="FO16" i="1" s="1"/>
  <c r="FH16" i="1"/>
  <c r="FG16" i="1"/>
  <c r="FI302" i="1"/>
  <c r="FX302" i="1"/>
  <c r="ET302" i="1"/>
  <c r="DA302" i="1"/>
  <c r="DP302" i="1"/>
  <c r="EE302" i="1"/>
  <c r="O302" i="1"/>
  <c r="CL302" i="1"/>
  <c r="BH302" i="1"/>
  <c r="AD302" i="1"/>
  <c r="BW302" i="1"/>
  <c r="AS302" i="1"/>
  <c r="FS302" i="1"/>
  <c r="FT302" i="1" s="1" a="1"/>
  <c r="FT302" i="1" s="1"/>
  <c r="FJ302" i="1"/>
  <c r="FB302" i="1"/>
  <c r="ES302" i="1"/>
  <c r="EK302" i="1"/>
  <c r="EB302" i="1"/>
  <c r="DK302" i="1"/>
  <c r="DL302" i="1" s="1" a="1"/>
  <c r="DL302" i="1" s="1"/>
  <c r="DB302" i="1"/>
  <c r="CT302" i="1"/>
  <c r="CK302" i="1"/>
  <c r="CC302" i="1"/>
  <c r="BT302" i="1"/>
  <c r="BC302" i="1"/>
  <c r="BD302" i="1" s="1" a="1"/>
  <c r="BD302" i="1" s="1"/>
  <c r="AT302" i="1"/>
  <c r="AL302" i="1"/>
  <c r="V302" i="1"/>
  <c r="N302" i="1"/>
  <c r="F302" i="1"/>
  <c r="FR302" i="1"/>
  <c r="FA302" i="1"/>
  <c r="ER302" i="1"/>
  <c r="EJ302" i="1"/>
  <c r="DS302" i="1"/>
  <c r="DJ302" i="1"/>
  <c r="CS302" i="1"/>
  <c r="CJ302" i="1"/>
  <c r="CB302" i="1"/>
  <c r="BK302" i="1"/>
  <c r="BB302" i="1"/>
  <c r="AK302" i="1"/>
  <c r="AC302" i="1"/>
  <c r="U302" i="1"/>
  <c r="M302" i="1"/>
  <c r="E302" i="1"/>
  <c r="FY302" i="1"/>
  <c r="FQ302" i="1"/>
  <c r="FH302" i="1"/>
  <c r="EZ302" i="1"/>
  <c r="EQ302" i="1"/>
  <c r="DZ302" i="1"/>
  <c r="EA302" i="1" s="1" a="1"/>
  <c r="EA302" i="1" s="1"/>
  <c r="DQ302" i="1"/>
  <c r="DI302" i="1"/>
  <c r="CZ302" i="1"/>
  <c r="CR302" i="1"/>
  <c r="CI302" i="1"/>
  <c r="BR302" i="1"/>
  <c r="BS302" i="1" s="1" a="1"/>
  <c r="BS302" i="1" s="1"/>
  <c r="BI302" i="1"/>
  <c r="BA302" i="1"/>
  <c r="AR302" i="1"/>
  <c r="AJ302" i="1"/>
  <c r="AB302" i="1"/>
  <c r="T302" i="1"/>
  <c r="L302" i="1"/>
  <c r="FP302" i="1"/>
  <c r="FG302" i="1"/>
  <c r="EY302" i="1"/>
  <c r="EH302" i="1"/>
  <c r="DY302" i="1"/>
  <c r="DH302" i="1"/>
  <c r="CY302" i="1"/>
  <c r="CQ302" i="1"/>
  <c r="BZ302" i="1"/>
  <c r="BQ302" i="1"/>
  <c r="AZ302" i="1"/>
  <c r="AQ302" i="1"/>
  <c r="AI302" i="1"/>
  <c r="AA302" i="1"/>
  <c r="C302" i="1"/>
  <c r="FW302" i="1"/>
  <c r="FO302" i="1"/>
  <c r="FF302" i="1"/>
  <c r="EO302" i="1"/>
  <c r="EP302" i="1" s="1" a="1"/>
  <c r="EP302" i="1" s="1"/>
  <c r="EF302" i="1"/>
  <c r="DX302" i="1"/>
  <c r="DO302" i="1"/>
  <c r="DG302" i="1"/>
  <c r="CX302" i="1"/>
  <c r="CG302" i="1"/>
  <c r="CH302" i="1" s="1" a="1"/>
  <c r="CH302" i="1" s="1"/>
  <c r="BX302" i="1"/>
  <c r="BP302" i="1"/>
  <c r="BG302" i="1"/>
  <c r="AY302" i="1"/>
  <c r="AP302" i="1"/>
  <c r="R302" i="1"/>
  <c r="J302" i="1"/>
  <c r="K302" i="1" s="1" a="1"/>
  <c r="K302" i="1" s="1"/>
  <c r="FV302" i="1"/>
  <c r="FN302" i="1"/>
  <c r="EW302" i="1"/>
  <c r="EN302" i="1"/>
  <c r="DW302" i="1"/>
  <c r="DN302" i="1"/>
  <c r="DF302" i="1"/>
  <c r="CO302" i="1"/>
  <c r="CF302" i="1"/>
  <c r="BO302" i="1"/>
  <c r="BF302" i="1"/>
  <c r="FU302" i="1"/>
  <c r="FD302" i="1"/>
  <c r="FE302" i="1" s="1" a="1"/>
  <c r="FE302" i="1" s="1"/>
  <c r="EU302" i="1"/>
  <c r="EM302" i="1"/>
  <c r="ED302" i="1"/>
  <c r="DV302" i="1"/>
  <c r="DM302" i="1"/>
  <c r="CV302" i="1"/>
  <c r="CW302" i="1" s="1" a="1"/>
  <c r="CW302" i="1" s="1"/>
  <c r="CM302" i="1"/>
  <c r="CE302" i="1"/>
  <c r="BV302" i="1"/>
  <c r="BN302" i="1"/>
  <c r="BE302" i="1"/>
  <c r="AN302" i="1"/>
  <c r="AO302" i="1" s="1" a="1"/>
  <c r="AO302" i="1" s="1"/>
  <c r="AF302" i="1"/>
  <c r="BJ302" i="1" s="1"/>
  <c r="CN302" i="1" s="1"/>
  <c r="DR302" i="1" s="1"/>
  <c r="EV302" i="1" s="1"/>
  <c r="X302" i="1"/>
  <c r="P302" i="1"/>
  <c r="H302" i="1"/>
  <c r="FL302" i="1"/>
  <c r="FC302" i="1"/>
  <c r="EL302" i="1"/>
  <c r="EC302" i="1"/>
  <c r="DU302" i="1"/>
  <c r="DD302" i="1"/>
  <c r="CU302" i="1"/>
  <c r="CD302" i="1"/>
  <c r="BU302" i="1"/>
  <c r="BM302" i="1"/>
  <c r="AV302" i="1"/>
  <c r="AM302" i="1"/>
  <c r="AE302" i="1"/>
  <c r="W302" i="1"/>
  <c r="G302" i="1"/>
  <c r="AX302" i="1"/>
  <c r="AG302" i="1"/>
  <c r="Y302" i="1"/>
  <c r="Z302" i="1" s="1" a="1"/>
  <c r="Z302" i="1" s="1"/>
  <c r="Q302" i="1"/>
  <c r="AU302" i="1" s="1"/>
  <c r="BY302" i="1" s="1"/>
  <c r="DC302" i="1" s="1"/>
  <c r="EG302" i="1" s="1"/>
  <c r="FK302" i="1" s="1"/>
  <c r="I302" i="1"/>
  <c r="GC301" i="1"/>
  <c r="FZ301" i="1"/>
  <c r="GD301" i="1"/>
  <c r="B303" i="1"/>
  <c r="D303" i="1" s="1" a="1"/>
  <c r="D303" i="1" s="1"/>
  <c r="EI303" i="1" l="1" a="1"/>
  <c r="EI303" i="1" s="1"/>
  <c r="FM303" i="1" a="1"/>
  <c r="FM303" i="1" s="1"/>
  <c r="EX303" i="1" a="1"/>
  <c r="EX303" i="1" s="1"/>
  <c r="DE303" i="1" a="1"/>
  <c r="DE303" i="1" s="1"/>
  <c r="DT303" i="1" a="1"/>
  <c r="DT303" i="1" s="1"/>
  <c r="CA303" i="1" a="1"/>
  <c r="CA303" i="1" s="1"/>
  <c r="CP303" i="1" a="1"/>
  <c r="CP303" i="1" s="1"/>
  <c r="AW303" i="1" a="1"/>
  <c r="AW303" i="1" s="1"/>
  <c r="BL303" i="1" a="1"/>
  <c r="BL303" i="1" s="1"/>
  <c r="S303" i="1" a="1"/>
  <c r="S303" i="1" s="1"/>
  <c r="AH303" i="1" a="1"/>
  <c r="AH303" i="1" s="1"/>
  <c r="GA302" i="1"/>
  <c r="GB302" i="1"/>
  <c r="FX16" i="1"/>
  <c r="FS16" i="1"/>
  <c r="FT16" i="1" s="1" a="1"/>
  <c r="FT16" i="1" s="1"/>
  <c r="C17" i="1"/>
  <c r="GD16" i="1"/>
  <c r="FZ16" i="1"/>
  <c r="GB16" i="1" s="1"/>
  <c r="FI303" i="1"/>
  <c r="FX303" i="1"/>
  <c r="ET303" i="1"/>
  <c r="DA303" i="1"/>
  <c r="DP303" i="1"/>
  <c r="EE303" i="1"/>
  <c r="BH303" i="1"/>
  <c r="AD303" i="1"/>
  <c r="BW303" i="1"/>
  <c r="O303" i="1"/>
  <c r="AS303" i="1"/>
  <c r="CL303" i="1"/>
  <c r="FZ302" i="1"/>
  <c r="GC302" i="1"/>
  <c r="GD302" i="1"/>
  <c r="FY303" i="1"/>
  <c r="FQ303" i="1"/>
  <c r="FH303" i="1"/>
  <c r="EZ303" i="1"/>
  <c r="EQ303" i="1"/>
  <c r="DZ303" i="1"/>
  <c r="EA303" i="1" s="1" a="1"/>
  <c r="EA303" i="1" s="1"/>
  <c r="DQ303" i="1"/>
  <c r="DI303" i="1"/>
  <c r="CZ303" i="1"/>
  <c r="CR303" i="1"/>
  <c r="CI303" i="1"/>
  <c r="BR303" i="1"/>
  <c r="BS303" i="1" s="1" a="1"/>
  <c r="BS303" i="1" s="1"/>
  <c r="BI303" i="1"/>
  <c r="BA303" i="1"/>
  <c r="AR303" i="1"/>
  <c r="AJ303" i="1"/>
  <c r="AB303" i="1"/>
  <c r="T303" i="1"/>
  <c r="L303" i="1"/>
  <c r="FP303" i="1"/>
  <c r="FG303" i="1"/>
  <c r="EY303" i="1"/>
  <c r="EH303" i="1"/>
  <c r="DY303" i="1"/>
  <c r="DH303" i="1"/>
  <c r="CY303" i="1"/>
  <c r="CQ303" i="1"/>
  <c r="BZ303" i="1"/>
  <c r="BQ303" i="1"/>
  <c r="AZ303" i="1"/>
  <c r="AQ303" i="1"/>
  <c r="AI303" i="1"/>
  <c r="AA303" i="1"/>
  <c r="C303" i="1"/>
  <c r="FW303" i="1"/>
  <c r="FO303" i="1"/>
  <c r="FF303" i="1"/>
  <c r="EO303" i="1"/>
  <c r="EP303" i="1" s="1" a="1"/>
  <c r="EP303" i="1" s="1"/>
  <c r="EF303" i="1"/>
  <c r="DX303" i="1"/>
  <c r="DO303" i="1"/>
  <c r="DG303" i="1"/>
  <c r="CX303" i="1"/>
  <c r="CG303" i="1"/>
  <c r="CH303" i="1" s="1" a="1"/>
  <c r="CH303" i="1" s="1"/>
  <c r="BX303" i="1"/>
  <c r="BP303" i="1"/>
  <c r="BG303" i="1"/>
  <c r="AY303" i="1"/>
  <c r="AP303" i="1"/>
  <c r="R303" i="1"/>
  <c r="J303" i="1"/>
  <c r="K303" i="1" s="1" a="1"/>
  <c r="K303" i="1" s="1"/>
  <c r="FV303" i="1"/>
  <c r="FN303" i="1"/>
  <c r="EW303" i="1"/>
  <c r="EN303" i="1"/>
  <c r="DW303" i="1"/>
  <c r="DN303" i="1"/>
  <c r="DF303" i="1"/>
  <c r="CO303" i="1"/>
  <c r="CF303" i="1"/>
  <c r="BO303" i="1"/>
  <c r="BF303" i="1"/>
  <c r="AX303" i="1"/>
  <c r="AG303" i="1"/>
  <c r="Y303" i="1"/>
  <c r="Z303" i="1" s="1" a="1"/>
  <c r="Z303" i="1" s="1"/>
  <c r="Q303" i="1"/>
  <c r="AU303" i="1" s="1"/>
  <c r="BY303" i="1" s="1"/>
  <c r="DC303" i="1" s="1"/>
  <c r="EG303" i="1" s="1"/>
  <c r="FK303" i="1" s="1"/>
  <c r="I303" i="1"/>
  <c r="FU303" i="1"/>
  <c r="FD303" i="1"/>
  <c r="FE303" i="1" s="1" a="1"/>
  <c r="FE303" i="1" s="1"/>
  <c r="EU303" i="1"/>
  <c r="EM303" i="1"/>
  <c r="ED303" i="1"/>
  <c r="DV303" i="1"/>
  <c r="DM303" i="1"/>
  <c r="CV303" i="1"/>
  <c r="CW303" i="1" s="1" a="1"/>
  <c r="CW303" i="1" s="1"/>
  <c r="CM303" i="1"/>
  <c r="CE303" i="1"/>
  <c r="BV303" i="1"/>
  <c r="BN303" i="1"/>
  <c r="BE303" i="1"/>
  <c r="AN303" i="1"/>
  <c r="AO303" i="1" s="1" a="1"/>
  <c r="AO303" i="1" s="1"/>
  <c r="AF303" i="1"/>
  <c r="BJ303" i="1" s="1"/>
  <c r="CN303" i="1" s="1"/>
  <c r="DR303" i="1" s="1"/>
  <c r="EV303" i="1" s="1"/>
  <c r="X303" i="1"/>
  <c r="P303" i="1"/>
  <c r="H303" i="1"/>
  <c r="FL303" i="1"/>
  <c r="FC303" i="1"/>
  <c r="EL303" i="1"/>
  <c r="EC303" i="1"/>
  <c r="DU303" i="1"/>
  <c r="DD303" i="1"/>
  <c r="CU303" i="1"/>
  <c r="CD303" i="1"/>
  <c r="BU303" i="1"/>
  <c r="BM303" i="1"/>
  <c r="AV303" i="1"/>
  <c r="AM303" i="1"/>
  <c r="AE303" i="1"/>
  <c r="W303" i="1"/>
  <c r="G303" i="1"/>
  <c r="FS303" i="1"/>
  <c r="FT303" i="1" s="1" a="1"/>
  <c r="FT303" i="1" s="1"/>
  <c r="FJ303" i="1"/>
  <c r="FB303" i="1"/>
  <c r="ES303" i="1"/>
  <c r="EK303" i="1"/>
  <c r="EB303" i="1"/>
  <c r="DK303" i="1"/>
  <c r="DL303" i="1" s="1" a="1"/>
  <c r="DL303" i="1" s="1"/>
  <c r="DB303" i="1"/>
  <c r="CT303" i="1"/>
  <c r="CK303" i="1"/>
  <c r="CC303" i="1"/>
  <c r="BT303" i="1"/>
  <c r="BC303" i="1"/>
  <c r="BD303" i="1" s="1" a="1"/>
  <c r="BD303" i="1" s="1"/>
  <c r="AT303" i="1"/>
  <c r="AL303" i="1"/>
  <c r="V303" i="1"/>
  <c r="N303" i="1"/>
  <c r="F303" i="1"/>
  <c r="FR303" i="1"/>
  <c r="FA303" i="1"/>
  <c r="ER303" i="1"/>
  <c r="EJ303" i="1"/>
  <c r="DS303" i="1"/>
  <c r="DJ303" i="1"/>
  <c r="CS303" i="1"/>
  <c r="CJ303" i="1"/>
  <c r="CB303" i="1"/>
  <c r="BK303" i="1"/>
  <c r="BB303" i="1"/>
  <c r="AK303" i="1"/>
  <c r="AC303" i="1"/>
  <c r="U303" i="1"/>
  <c r="M303" i="1"/>
  <c r="E303" i="1"/>
  <c r="B304" i="1"/>
  <c r="D304" i="1" s="1" a="1"/>
  <c r="D304" i="1" s="1"/>
  <c r="EI304" i="1" l="1" a="1"/>
  <c r="EI304" i="1" s="1"/>
  <c r="FM304" i="1" a="1"/>
  <c r="FM304" i="1" s="1"/>
  <c r="EX304" i="1" a="1"/>
  <c r="EX304" i="1" s="1"/>
  <c r="DE304" i="1" a="1"/>
  <c r="DE304" i="1" s="1"/>
  <c r="DT304" i="1" a="1"/>
  <c r="DT304" i="1" s="1"/>
  <c r="CA304" i="1" a="1"/>
  <c r="CA304" i="1" s="1"/>
  <c r="CP304" i="1" a="1"/>
  <c r="CP304" i="1" s="1"/>
  <c r="AW304" i="1" a="1"/>
  <c r="AW304" i="1" s="1"/>
  <c r="BL304" i="1" a="1"/>
  <c r="BL304" i="1" s="1"/>
  <c r="S304" i="1" a="1"/>
  <c r="S304" i="1" s="1"/>
  <c r="AH304" i="1" a="1"/>
  <c r="AH304" i="1" s="1"/>
  <c r="GA303" i="1"/>
  <c r="GB303" i="1"/>
  <c r="FU16" i="1"/>
  <c r="FV16" i="1" s="1"/>
  <c r="E17" i="1"/>
  <c r="F17" i="1" s="1"/>
  <c r="FI304" i="1"/>
  <c r="FX304" i="1"/>
  <c r="ET304" i="1"/>
  <c r="DP304" i="1"/>
  <c r="DA304" i="1"/>
  <c r="AD304" i="1"/>
  <c r="BW304" i="1"/>
  <c r="EE304" i="1"/>
  <c r="AS304" i="1"/>
  <c r="CL304" i="1"/>
  <c r="O304" i="1"/>
  <c r="BH304" i="1"/>
  <c r="FW304" i="1"/>
  <c r="FO304" i="1"/>
  <c r="FF304" i="1"/>
  <c r="EO304" i="1"/>
  <c r="EP304" i="1" s="1" a="1"/>
  <c r="EP304" i="1" s="1"/>
  <c r="EF304" i="1"/>
  <c r="DX304" i="1"/>
  <c r="DO304" i="1"/>
  <c r="DG304" i="1"/>
  <c r="CX304" i="1"/>
  <c r="CG304" i="1"/>
  <c r="CH304" i="1" s="1" a="1"/>
  <c r="CH304" i="1" s="1"/>
  <c r="BX304" i="1"/>
  <c r="BP304" i="1"/>
  <c r="BG304" i="1"/>
  <c r="AY304" i="1"/>
  <c r="AP304" i="1"/>
  <c r="R304" i="1"/>
  <c r="J304" i="1"/>
  <c r="K304" i="1" s="1" a="1"/>
  <c r="K304" i="1" s="1"/>
  <c r="FV304" i="1"/>
  <c r="FN304" i="1"/>
  <c r="EW304" i="1"/>
  <c r="EN304" i="1"/>
  <c r="DW304" i="1"/>
  <c r="DN304" i="1"/>
  <c r="DF304" i="1"/>
  <c r="CO304" i="1"/>
  <c r="CF304" i="1"/>
  <c r="BO304" i="1"/>
  <c r="BF304" i="1"/>
  <c r="AX304" i="1"/>
  <c r="AG304" i="1"/>
  <c r="Y304" i="1"/>
  <c r="Z304" i="1" s="1" a="1"/>
  <c r="Z304" i="1" s="1"/>
  <c r="Q304" i="1"/>
  <c r="AU304" i="1" s="1"/>
  <c r="BY304" i="1" s="1"/>
  <c r="DC304" i="1" s="1"/>
  <c r="EG304" i="1" s="1"/>
  <c r="FK304" i="1" s="1"/>
  <c r="I304" i="1"/>
  <c r="FU304" i="1"/>
  <c r="FD304" i="1"/>
  <c r="FE304" i="1" s="1" a="1"/>
  <c r="FE304" i="1" s="1"/>
  <c r="EU304" i="1"/>
  <c r="EM304" i="1"/>
  <c r="ED304" i="1"/>
  <c r="DV304" i="1"/>
  <c r="DM304" i="1"/>
  <c r="CV304" i="1"/>
  <c r="CW304" i="1" s="1" a="1"/>
  <c r="CW304" i="1" s="1"/>
  <c r="CM304" i="1"/>
  <c r="CE304" i="1"/>
  <c r="BV304" i="1"/>
  <c r="BN304" i="1"/>
  <c r="BE304" i="1"/>
  <c r="AN304" i="1"/>
  <c r="AO304" i="1" s="1" a="1"/>
  <c r="AO304" i="1" s="1"/>
  <c r="AF304" i="1"/>
  <c r="BJ304" i="1" s="1"/>
  <c r="CN304" i="1" s="1"/>
  <c r="DR304" i="1" s="1"/>
  <c r="EV304" i="1" s="1"/>
  <c r="X304" i="1"/>
  <c r="P304" i="1"/>
  <c r="H304" i="1"/>
  <c r="FL304" i="1"/>
  <c r="FC304" i="1"/>
  <c r="EL304" i="1"/>
  <c r="EC304" i="1"/>
  <c r="DU304" i="1"/>
  <c r="DD304" i="1"/>
  <c r="CU304" i="1"/>
  <c r="CD304" i="1"/>
  <c r="BU304" i="1"/>
  <c r="BM304" i="1"/>
  <c r="AV304" i="1"/>
  <c r="AM304" i="1"/>
  <c r="AE304" i="1"/>
  <c r="W304" i="1"/>
  <c r="G304" i="1"/>
  <c r="FS304" i="1"/>
  <c r="FT304" i="1" s="1" a="1"/>
  <c r="FT304" i="1" s="1"/>
  <c r="FJ304" i="1"/>
  <c r="FB304" i="1"/>
  <c r="ES304" i="1"/>
  <c r="EK304" i="1"/>
  <c r="EB304" i="1"/>
  <c r="DK304" i="1"/>
  <c r="DL304" i="1" s="1" a="1"/>
  <c r="DL304" i="1" s="1"/>
  <c r="DB304" i="1"/>
  <c r="CT304" i="1"/>
  <c r="CK304" i="1"/>
  <c r="CC304" i="1"/>
  <c r="BT304" i="1"/>
  <c r="BC304" i="1"/>
  <c r="BD304" i="1" s="1" a="1"/>
  <c r="BD304" i="1" s="1"/>
  <c r="AT304" i="1"/>
  <c r="AL304" i="1"/>
  <c r="V304" i="1"/>
  <c r="N304" i="1"/>
  <c r="F304" i="1"/>
  <c r="FR304" i="1"/>
  <c r="FA304" i="1"/>
  <c r="ER304" i="1"/>
  <c r="EJ304" i="1"/>
  <c r="DS304" i="1"/>
  <c r="DJ304" i="1"/>
  <c r="CS304" i="1"/>
  <c r="CJ304" i="1"/>
  <c r="CB304" i="1"/>
  <c r="BK304" i="1"/>
  <c r="BB304" i="1"/>
  <c r="AK304" i="1"/>
  <c r="AC304" i="1"/>
  <c r="U304" i="1"/>
  <c r="M304" i="1"/>
  <c r="E304" i="1"/>
  <c r="FY304" i="1"/>
  <c r="FQ304" i="1"/>
  <c r="FH304" i="1"/>
  <c r="EZ304" i="1"/>
  <c r="EQ304" i="1"/>
  <c r="DZ304" i="1"/>
  <c r="EA304" i="1" s="1" a="1"/>
  <c r="EA304" i="1" s="1"/>
  <c r="DQ304" i="1"/>
  <c r="DI304" i="1"/>
  <c r="CZ304" i="1"/>
  <c r="CR304" i="1"/>
  <c r="CI304" i="1"/>
  <c r="BR304" i="1"/>
  <c r="BS304" i="1" s="1" a="1"/>
  <c r="BS304" i="1" s="1"/>
  <c r="BI304" i="1"/>
  <c r="BA304" i="1"/>
  <c r="AR304" i="1"/>
  <c r="AJ304" i="1"/>
  <c r="AB304" i="1"/>
  <c r="T304" i="1"/>
  <c r="L304" i="1"/>
  <c r="FP304" i="1"/>
  <c r="FG304" i="1"/>
  <c r="EY304" i="1"/>
  <c r="EH304" i="1"/>
  <c r="DY304" i="1"/>
  <c r="DH304" i="1"/>
  <c r="CY304" i="1"/>
  <c r="CQ304" i="1"/>
  <c r="BZ304" i="1"/>
  <c r="BQ304" i="1"/>
  <c r="AZ304" i="1"/>
  <c r="AQ304" i="1"/>
  <c r="AI304" i="1"/>
  <c r="AA304" i="1"/>
  <c r="C304" i="1"/>
  <c r="GC303" i="1"/>
  <c r="FZ303" i="1"/>
  <c r="GD303" i="1"/>
  <c r="B305" i="1"/>
  <c r="D305" i="1" s="1" a="1"/>
  <c r="D305" i="1" s="1"/>
  <c r="EI305" i="1" l="1" a="1"/>
  <c r="EI305" i="1" s="1"/>
  <c r="FM305" i="1" a="1"/>
  <c r="FM305" i="1" s="1"/>
  <c r="EX305" i="1" a="1"/>
  <c r="EX305" i="1" s="1"/>
  <c r="DE305" i="1" a="1"/>
  <c r="DE305" i="1" s="1"/>
  <c r="DT305" i="1" a="1"/>
  <c r="DT305" i="1" s="1"/>
  <c r="CA305" i="1" a="1"/>
  <c r="CA305" i="1" s="1"/>
  <c r="CP305" i="1" a="1"/>
  <c r="CP305" i="1" s="1"/>
  <c r="AW305" i="1" a="1"/>
  <c r="AW305" i="1" s="1"/>
  <c r="BL305" i="1" a="1"/>
  <c r="BL305" i="1" s="1"/>
  <c r="S305" i="1" a="1"/>
  <c r="S305" i="1" s="1"/>
  <c r="AH305" i="1" a="1"/>
  <c r="AH305" i="1" s="1"/>
  <c r="GA304" i="1"/>
  <c r="GB304" i="1"/>
  <c r="FW16" i="1"/>
  <c r="J17" i="1"/>
  <c r="Q17" i="1"/>
  <c r="O17" i="1"/>
  <c r="R17" i="1"/>
  <c r="FX305" i="1"/>
  <c r="ET305" i="1"/>
  <c r="FI305" i="1"/>
  <c r="DP305" i="1"/>
  <c r="EE305" i="1"/>
  <c r="DA305" i="1"/>
  <c r="AD305" i="1"/>
  <c r="BW305" i="1"/>
  <c r="AS305" i="1"/>
  <c r="CL305" i="1"/>
  <c r="O305" i="1"/>
  <c r="BH305" i="1"/>
  <c r="FZ304" i="1"/>
  <c r="GD304" i="1"/>
  <c r="GC304" i="1"/>
  <c r="FU305" i="1"/>
  <c r="FD305" i="1"/>
  <c r="FE305" i="1" s="1" a="1"/>
  <c r="FE305" i="1" s="1"/>
  <c r="EU305" i="1"/>
  <c r="EM305" i="1"/>
  <c r="ED305" i="1"/>
  <c r="DV305" i="1"/>
  <c r="DM305" i="1"/>
  <c r="CV305" i="1"/>
  <c r="CW305" i="1" s="1" a="1"/>
  <c r="CW305" i="1" s="1"/>
  <c r="CM305" i="1"/>
  <c r="CE305" i="1"/>
  <c r="BV305" i="1"/>
  <c r="BN305" i="1"/>
  <c r="BE305" i="1"/>
  <c r="AN305" i="1"/>
  <c r="AO305" i="1" s="1" a="1"/>
  <c r="AO305" i="1" s="1"/>
  <c r="AF305" i="1"/>
  <c r="BJ305" i="1" s="1"/>
  <c r="CN305" i="1" s="1"/>
  <c r="DR305" i="1" s="1"/>
  <c r="EV305" i="1" s="1"/>
  <c r="X305" i="1"/>
  <c r="P305" i="1"/>
  <c r="H305" i="1"/>
  <c r="FL305" i="1"/>
  <c r="FC305" i="1"/>
  <c r="EL305" i="1"/>
  <c r="EC305" i="1"/>
  <c r="DU305" i="1"/>
  <c r="DD305" i="1"/>
  <c r="CU305" i="1"/>
  <c r="CD305" i="1"/>
  <c r="BU305" i="1"/>
  <c r="BM305" i="1"/>
  <c r="AV305" i="1"/>
  <c r="AM305" i="1"/>
  <c r="AE305" i="1"/>
  <c r="W305" i="1"/>
  <c r="G305" i="1"/>
  <c r="FS305" i="1"/>
  <c r="FT305" i="1" s="1" a="1"/>
  <c r="FT305" i="1" s="1"/>
  <c r="FJ305" i="1"/>
  <c r="FB305" i="1"/>
  <c r="ES305" i="1"/>
  <c r="EK305" i="1"/>
  <c r="EB305" i="1"/>
  <c r="DK305" i="1"/>
  <c r="DL305" i="1" s="1" a="1"/>
  <c r="DL305" i="1" s="1"/>
  <c r="DB305" i="1"/>
  <c r="CT305" i="1"/>
  <c r="CK305" i="1"/>
  <c r="CC305" i="1"/>
  <c r="BT305" i="1"/>
  <c r="BC305" i="1"/>
  <c r="BD305" i="1" s="1" a="1"/>
  <c r="BD305" i="1" s="1"/>
  <c r="AT305" i="1"/>
  <c r="AL305" i="1"/>
  <c r="V305" i="1"/>
  <c r="N305" i="1"/>
  <c r="F305" i="1"/>
  <c r="FR305" i="1"/>
  <c r="FA305" i="1"/>
  <c r="ER305" i="1"/>
  <c r="EJ305" i="1"/>
  <c r="DS305" i="1"/>
  <c r="DJ305" i="1"/>
  <c r="CS305" i="1"/>
  <c r="CJ305" i="1"/>
  <c r="CB305" i="1"/>
  <c r="BK305" i="1"/>
  <c r="BB305" i="1"/>
  <c r="AK305" i="1"/>
  <c r="AC305" i="1"/>
  <c r="U305" i="1"/>
  <c r="M305" i="1"/>
  <c r="E305" i="1"/>
  <c r="FY305" i="1"/>
  <c r="FQ305" i="1"/>
  <c r="FH305" i="1"/>
  <c r="EZ305" i="1"/>
  <c r="EQ305" i="1"/>
  <c r="DZ305" i="1"/>
  <c r="EA305" i="1" s="1" a="1"/>
  <c r="EA305" i="1" s="1"/>
  <c r="DQ305" i="1"/>
  <c r="DI305" i="1"/>
  <c r="CZ305" i="1"/>
  <c r="CR305" i="1"/>
  <c r="CI305" i="1"/>
  <c r="BR305" i="1"/>
  <c r="BS305" i="1" s="1" a="1"/>
  <c r="BS305" i="1" s="1"/>
  <c r="BI305" i="1"/>
  <c r="BA305" i="1"/>
  <c r="AR305" i="1"/>
  <c r="AJ305" i="1"/>
  <c r="AB305" i="1"/>
  <c r="T305" i="1"/>
  <c r="L305" i="1"/>
  <c r="FP305" i="1"/>
  <c r="FG305" i="1"/>
  <c r="EY305" i="1"/>
  <c r="EH305" i="1"/>
  <c r="DY305" i="1"/>
  <c r="DH305" i="1"/>
  <c r="CY305" i="1"/>
  <c r="CQ305" i="1"/>
  <c r="BZ305" i="1"/>
  <c r="BQ305" i="1"/>
  <c r="AZ305" i="1"/>
  <c r="AQ305" i="1"/>
  <c r="AI305" i="1"/>
  <c r="AA305" i="1"/>
  <c r="C305" i="1"/>
  <c r="FW305" i="1"/>
  <c r="FO305" i="1"/>
  <c r="FF305" i="1"/>
  <c r="EO305" i="1"/>
  <c r="EP305" i="1" s="1" a="1"/>
  <c r="EP305" i="1" s="1"/>
  <c r="EF305" i="1"/>
  <c r="DX305" i="1"/>
  <c r="DO305" i="1"/>
  <c r="DG305" i="1"/>
  <c r="CX305" i="1"/>
  <c r="CG305" i="1"/>
  <c r="CH305" i="1" s="1" a="1"/>
  <c r="CH305" i="1" s="1"/>
  <c r="BX305" i="1"/>
  <c r="BP305" i="1"/>
  <c r="BG305" i="1"/>
  <c r="AY305" i="1"/>
  <c r="AP305" i="1"/>
  <c r="R305" i="1"/>
  <c r="J305" i="1"/>
  <c r="K305" i="1" s="1" a="1"/>
  <c r="K305" i="1" s="1"/>
  <c r="FV305" i="1"/>
  <c r="FN305" i="1"/>
  <c r="EW305" i="1"/>
  <c r="EN305" i="1"/>
  <c r="DW305" i="1"/>
  <c r="DN305" i="1"/>
  <c r="DF305" i="1"/>
  <c r="CO305" i="1"/>
  <c r="CF305" i="1"/>
  <c r="BO305" i="1"/>
  <c r="BF305" i="1"/>
  <c r="AX305" i="1"/>
  <c r="AG305" i="1"/>
  <c r="Y305" i="1"/>
  <c r="Z305" i="1" s="1" a="1"/>
  <c r="Z305" i="1" s="1"/>
  <c r="Q305" i="1"/>
  <c r="AU305" i="1" s="1"/>
  <c r="BY305" i="1" s="1"/>
  <c r="DC305" i="1" s="1"/>
  <c r="EG305" i="1" s="1"/>
  <c r="FK305" i="1" s="1"/>
  <c r="I305" i="1"/>
  <c r="B306" i="1"/>
  <c r="D306" i="1" s="1" a="1"/>
  <c r="D306" i="1" s="1"/>
  <c r="EI306" i="1" l="1" a="1"/>
  <c r="EI306" i="1" s="1"/>
  <c r="FM306" i="1" a="1"/>
  <c r="FM306" i="1" s="1"/>
  <c r="EX306" i="1" a="1"/>
  <c r="EX306" i="1" s="1"/>
  <c r="DE306" i="1" a="1"/>
  <c r="DE306" i="1" s="1"/>
  <c r="DT306" i="1" a="1"/>
  <c r="DT306" i="1" s="1"/>
  <c r="CA306" i="1" a="1"/>
  <c r="CA306" i="1" s="1"/>
  <c r="CP306" i="1" a="1"/>
  <c r="CP306" i="1" s="1"/>
  <c r="AW306" i="1" a="1"/>
  <c r="AW306" i="1" s="1"/>
  <c r="BL306" i="1" a="1"/>
  <c r="BL306" i="1" s="1"/>
  <c r="S306" i="1" a="1"/>
  <c r="S306" i="1" s="1"/>
  <c r="AH306" i="1" a="1"/>
  <c r="AH306" i="1" s="1"/>
  <c r="GA305" i="1"/>
  <c r="GB305" i="1"/>
  <c r="GA16" i="1"/>
  <c r="GC16" i="1" s="1"/>
  <c r="K17" i="1" a="1"/>
  <c r="K17" i="1" s="1"/>
  <c r="L17" i="1" s="1"/>
  <c r="T17" i="1"/>
  <c r="U17" i="1" s="1"/>
  <c r="FX306" i="1"/>
  <c r="ET306" i="1"/>
  <c r="FI306" i="1"/>
  <c r="DP306" i="1"/>
  <c r="EE306" i="1"/>
  <c r="BW306" i="1"/>
  <c r="DA306" i="1"/>
  <c r="AS306" i="1"/>
  <c r="AD306" i="1"/>
  <c r="CL306" i="1"/>
  <c r="O306" i="1"/>
  <c r="BH306" i="1"/>
  <c r="FS306" i="1"/>
  <c r="FT306" i="1" s="1" a="1"/>
  <c r="FT306" i="1" s="1"/>
  <c r="FJ306" i="1"/>
  <c r="FB306" i="1"/>
  <c r="ES306" i="1"/>
  <c r="EK306" i="1"/>
  <c r="EB306" i="1"/>
  <c r="DK306" i="1"/>
  <c r="DL306" i="1" s="1" a="1"/>
  <c r="DL306" i="1" s="1"/>
  <c r="DB306" i="1"/>
  <c r="CT306" i="1"/>
  <c r="CK306" i="1"/>
  <c r="CC306" i="1"/>
  <c r="BT306" i="1"/>
  <c r="BC306" i="1"/>
  <c r="BD306" i="1" s="1" a="1"/>
  <c r="BD306" i="1" s="1"/>
  <c r="AT306" i="1"/>
  <c r="AL306" i="1"/>
  <c r="V306" i="1"/>
  <c r="N306" i="1"/>
  <c r="F306" i="1"/>
  <c r="FR306" i="1"/>
  <c r="FA306" i="1"/>
  <c r="ER306" i="1"/>
  <c r="EJ306" i="1"/>
  <c r="DS306" i="1"/>
  <c r="DJ306" i="1"/>
  <c r="CS306" i="1"/>
  <c r="CJ306" i="1"/>
  <c r="CB306" i="1"/>
  <c r="BK306" i="1"/>
  <c r="BB306" i="1"/>
  <c r="AK306" i="1"/>
  <c r="AC306" i="1"/>
  <c r="U306" i="1"/>
  <c r="M306" i="1"/>
  <c r="E306" i="1"/>
  <c r="FY306" i="1"/>
  <c r="FQ306" i="1"/>
  <c r="FH306" i="1"/>
  <c r="EZ306" i="1"/>
  <c r="EQ306" i="1"/>
  <c r="DZ306" i="1"/>
  <c r="EA306" i="1" s="1" a="1"/>
  <c r="EA306" i="1" s="1"/>
  <c r="DQ306" i="1"/>
  <c r="DI306" i="1"/>
  <c r="CZ306" i="1"/>
  <c r="CR306" i="1"/>
  <c r="CI306" i="1"/>
  <c r="BR306" i="1"/>
  <c r="BS306" i="1" s="1" a="1"/>
  <c r="BS306" i="1" s="1"/>
  <c r="BI306" i="1"/>
  <c r="BA306" i="1"/>
  <c r="AR306" i="1"/>
  <c r="AJ306" i="1"/>
  <c r="AB306" i="1"/>
  <c r="T306" i="1"/>
  <c r="L306" i="1"/>
  <c r="FP306" i="1"/>
  <c r="FG306" i="1"/>
  <c r="EY306" i="1"/>
  <c r="EH306" i="1"/>
  <c r="DY306" i="1"/>
  <c r="DH306" i="1"/>
  <c r="CY306" i="1"/>
  <c r="CQ306" i="1"/>
  <c r="BZ306" i="1"/>
  <c r="BQ306" i="1"/>
  <c r="AZ306" i="1"/>
  <c r="AQ306" i="1"/>
  <c r="AI306" i="1"/>
  <c r="AA306" i="1"/>
  <c r="C306" i="1"/>
  <c r="FW306" i="1"/>
  <c r="FO306" i="1"/>
  <c r="FF306" i="1"/>
  <c r="EO306" i="1"/>
  <c r="EP306" i="1" s="1" a="1"/>
  <c r="EP306" i="1" s="1"/>
  <c r="EF306" i="1"/>
  <c r="DX306" i="1"/>
  <c r="DO306" i="1"/>
  <c r="DG306" i="1"/>
  <c r="CX306" i="1"/>
  <c r="CG306" i="1"/>
  <c r="CH306" i="1" s="1" a="1"/>
  <c r="CH306" i="1" s="1"/>
  <c r="BX306" i="1"/>
  <c r="BP306" i="1"/>
  <c r="BG306" i="1"/>
  <c r="AY306" i="1"/>
  <c r="AP306" i="1"/>
  <c r="R306" i="1"/>
  <c r="J306" i="1"/>
  <c r="K306" i="1" s="1" a="1"/>
  <c r="K306" i="1" s="1"/>
  <c r="FV306" i="1"/>
  <c r="FN306" i="1"/>
  <c r="EW306" i="1"/>
  <c r="EN306" i="1"/>
  <c r="DW306" i="1"/>
  <c r="DN306" i="1"/>
  <c r="DF306" i="1"/>
  <c r="CO306" i="1"/>
  <c r="CF306" i="1"/>
  <c r="BO306" i="1"/>
  <c r="BF306" i="1"/>
  <c r="AX306" i="1"/>
  <c r="AG306" i="1"/>
  <c r="Y306" i="1"/>
  <c r="Z306" i="1" s="1" a="1"/>
  <c r="Z306" i="1" s="1"/>
  <c r="Q306" i="1"/>
  <c r="AU306" i="1" s="1"/>
  <c r="BY306" i="1" s="1"/>
  <c r="DC306" i="1" s="1"/>
  <c r="EG306" i="1" s="1"/>
  <c r="FK306" i="1" s="1"/>
  <c r="I306" i="1"/>
  <c r="FU306" i="1"/>
  <c r="FD306" i="1"/>
  <c r="FE306" i="1" s="1" a="1"/>
  <c r="FE306" i="1" s="1"/>
  <c r="EU306" i="1"/>
  <c r="EM306" i="1"/>
  <c r="ED306" i="1"/>
  <c r="DV306" i="1"/>
  <c r="DM306" i="1"/>
  <c r="CV306" i="1"/>
  <c r="CW306" i="1" s="1" a="1"/>
  <c r="CW306" i="1" s="1"/>
  <c r="CM306" i="1"/>
  <c r="CE306" i="1"/>
  <c r="BV306" i="1"/>
  <c r="BN306" i="1"/>
  <c r="BE306" i="1"/>
  <c r="AN306" i="1"/>
  <c r="AO306" i="1" s="1" a="1"/>
  <c r="AO306" i="1" s="1"/>
  <c r="AF306" i="1"/>
  <c r="BJ306" i="1" s="1"/>
  <c r="CN306" i="1" s="1"/>
  <c r="DR306" i="1" s="1"/>
  <c r="EV306" i="1" s="1"/>
  <c r="X306" i="1"/>
  <c r="P306" i="1"/>
  <c r="H306" i="1"/>
  <c r="FL306" i="1"/>
  <c r="FC306" i="1"/>
  <c r="EL306" i="1"/>
  <c r="EC306" i="1"/>
  <c r="DU306" i="1"/>
  <c r="DD306" i="1"/>
  <c r="CU306" i="1"/>
  <c r="CD306" i="1"/>
  <c r="BU306" i="1"/>
  <c r="BM306" i="1"/>
  <c r="AV306" i="1"/>
  <c r="AM306" i="1"/>
  <c r="AE306" i="1"/>
  <c r="W306" i="1"/>
  <c r="G306" i="1"/>
  <c r="FZ305" i="1"/>
  <c r="GC305" i="1"/>
  <c r="GD305" i="1"/>
  <c r="B307" i="1"/>
  <c r="D307" i="1" s="1" a="1"/>
  <c r="D307" i="1" s="1"/>
  <c r="EI307" i="1" l="1" a="1"/>
  <c r="EI307" i="1" s="1"/>
  <c r="FM307" i="1" a="1"/>
  <c r="FM307" i="1" s="1"/>
  <c r="EX307" i="1" a="1"/>
  <c r="EX307" i="1" s="1"/>
  <c r="DE307" i="1" a="1"/>
  <c r="DE307" i="1" s="1"/>
  <c r="DT307" i="1" a="1"/>
  <c r="DT307" i="1" s="1"/>
  <c r="CA307" i="1" a="1"/>
  <c r="CA307" i="1" s="1"/>
  <c r="CP307" i="1" a="1"/>
  <c r="CP307" i="1" s="1"/>
  <c r="AW307" i="1" a="1"/>
  <c r="AW307" i="1" s="1"/>
  <c r="BL307" i="1" a="1"/>
  <c r="BL307" i="1" s="1"/>
  <c r="S307" i="1" a="1"/>
  <c r="S307" i="1" s="1"/>
  <c r="AH307" i="1" a="1"/>
  <c r="AH307" i="1" s="1"/>
  <c r="GA306" i="1"/>
  <c r="GB306" i="1"/>
  <c r="AD17" i="1"/>
  <c r="AG17" i="1"/>
  <c r="Y17" i="1"/>
  <c r="AF17" i="1"/>
  <c r="N17" i="1"/>
  <c r="M17" i="1"/>
  <c r="FX307" i="1"/>
  <c r="ET307" i="1"/>
  <c r="FI307" i="1"/>
  <c r="EE307" i="1"/>
  <c r="DA307" i="1"/>
  <c r="DP307" i="1"/>
  <c r="BW307" i="1"/>
  <c r="AS307" i="1"/>
  <c r="CL307" i="1"/>
  <c r="O307" i="1"/>
  <c r="BH307" i="1"/>
  <c r="AD307" i="1"/>
  <c r="FY307" i="1"/>
  <c r="FQ307" i="1"/>
  <c r="FH307" i="1"/>
  <c r="EZ307" i="1"/>
  <c r="EQ307" i="1"/>
  <c r="DZ307" i="1"/>
  <c r="EA307" i="1" s="1" a="1"/>
  <c r="EA307" i="1" s="1"/>
  <c r="DQ307" i="1"/>
  <c r="DI307" i="1"/>
  <c r="CZ307" i="1"/>
  <c r="CR307" i="1"/>
  <c r="CI307" i="1"/>
  <c r="BR307" i="1"/>
  <c r="BS307" i="1" s="1" a="1"/>
  <c r="BS307" i="1" s="1"/>
  <c r="BI307" i="1"/>
  <c r="BA307" i="1"/>
  <c r="AR307" i="1"/>
  <c r="AJ307" i="1"/>
  <c r="AB307" i="1"/>
  <c r="T307" i="1"/>
  <c r="L307" i="1"/>
  <c r="FP307" i="1"/>
  <c r="FG307" i="1"/>
  <c r="EY307" i="1"/>
  <c r="EH307" i="1"/>
  <c r="DY307" i="1"/>
  <c r="DH307" i="1"/>
  <c r="CY307" i="1"/>
  <c r="CQ307" i="1"/>
  <c r="BZ307" i="1"/>
  <c r="BQ307" i="1"/>
  <c r="AZ307" i="1"/>
  <c r="AQ307" i="1"/>
  <c r="AI307" i="1"/>
  <c r="AA307" i="1"/>
  <c r="C307" i="1"/>
  <c r="FW307" i="1"/>
  <c r="FO307" i="1"/>
  <c r="FF307" i="1"/>
  <c r="EO307" i="1"/>
  <c r="EP307" i="1" s="1" a="1"/>
  <c r="EP307" i="1" s="1"/>
  <c r="EF307" i="1"/>
  <c r="DX307" i="1"/>
  <c r="DO307" i="1"/>
  <c r="DG307" i="1"/>
  <c r="CX307" i="1"/>
  <c r="CG307" i="1"/>
  <c r="CH307" i="1" s="1" a="1"/>
  <c r="CH307" i="1" s="1"/>
  <c r="BX307" i="1"/>
  <c r="BP307" i="1"/>
  <c r="BG307" i="1"/>
  <c r="AY307" i="1"/>
  <c r="AP307" i="1"/>
  <c r="R307" i="1"/>
  <c r="J307" i="1"/>
  <c r="K307" i="1" s="1" a="1"/>
  <c r="K307" i="1" s="1"/>
  <c r="FV307" i="1"/>
  <c r="FN307" i="1"/>
  <c r="EW307" i="1"/>
  <c r="EN307" i="1"/>
  <c r="DW307" i="1"/>
  <c r="DN307" i="1"/>
  <c r="DF307" i="1"/>
  <c r="CO307" i="1"/>
  <c r="CF307" i="1"/>
  <c r="BO307" i="1"/>
  <c r="BF307" i="1"/>
  <c r="AX307" i="1"/>
  <c r="AG307" i="1"/>
  <c r="Y307" i="1"/>
  <c r="Z307" i="1" s="1" a="1"/>
  <c r="Z307" i="1" s="1"/>
  <c r="Q307" i="1"/>
  <c r="AU307" i="1" s="1"/>
  <c r="BY307" i="1" s="1"/>
  <c r="DC307" i="1" s="1"/>
  <c r="EG307" i="1" s="1"/>
  <c r="FK307" i="1" s="1"/>
  <c r="I307" i="1"/>
  <c r="FU307" i="1"/>
  <c r="FD307" i="1"/>
  <c r="FE307" i="1" s="1" a="1"/>
  <c r="FE307" i="1" s="1"/>
  <c r="EU307" i="1"/>
  <c r="EM307" i="1"/>
  <c r="ED307" i="1"/>
  <c r="DV307" i="1"/>
  <c r="DM307" i="1"/>
  <c r="CV307" i="1"/>
  <c r="CW307" i="1" s="1" a="1"/>
  <c r="CW307" i="1" s="1"/>
  <c r="CM307" i="1"/>
  <c r="CE307" i="1"/>
  <c r="BV307" i="1"/>
  <c r="BN307" i="1"/>
  <c r="BE307" i="1"/>
  <c r="AN307" i="1"/>
  <c r="AO307" i="1" s="1" a="1"/>
  <c r="AO307" i="1" s="1"/>
  <c r="AF307" i="1"/>
  <c r="BJ307" i="1" s="1"/>
  <c r="CN307" i="1" s="1"/>
  <c r="DR307" i="1" s="1"/>
  <c r="EV307" i="1" s="1"/>
  <c r="X307" i="1"/>
  <c r="P307" i="1"/>
  <c r="H307" i="1"/>
  <c r="FL307" i="1"/>
  <c r="FC307" i="1"/>
  <c r="EL307" i="1"/>
  <c r="EC307" i="1"/>
  <c r="DU307" i="1"/>
  <c r="DD307" i="1"/>
  <c r="CU307" i="1"/>
  <c r="CD307" i="1"/>
  <c r="BU307" i="1"/>
  <c r="BM307" i="1"/>
  <c r="AV307" i="1"/>
  <c r="AM307" i="1"/>
  <c r="AE307" i="1"/>
  <c r="W307" i="1"/>
  <c r="G307" i="1"/>
  <c r="FS307" i="1"/>
  <c r="FT307" i="1" s="1" a="1"/>
  <c r="FT307" i="1" s="1"/>
  <c r="FJ307" i="1"/>
  <c r="FB307" i="1"/>
  <c r="ES307" i="1"/>
  <c r="EK307" i="1"/>
  <c r="EB307" i="1"/>
  <c r="DK307" i="1"/>
  <c r="DL307" i="1" s="1" a="1"/>
  <c r="DL307" i="1" s="1"/>
  <c r="DB307" i="1"/>
  <c r="CT307" i="1"/>
  <c r="CK307" i="1"/>
  <c r="CC307" i="1"/>
  <c r="BT307" i="1"/>
  <c r="BC307" i="1"/>
  <c r="BD307" i="1" s="1" a="1"/>
  <c r="BD307" i="1" s="1"/>
  <c r="AT307" i="1"/>
  <c r="AL307" i="1"/>
  <c r="V307" i="1"/>
  <c r="N307" i="1"/>
  <c r="F307" i="1"/>
  <c r="FR307" i="1"/>
  <c r="FA307" i="1"/>
  <c r="ER307" i="1"/>
  <c r="EJ307" i="1"/>
  <c r="DS307" i="1"/>
  <c r="DJ307" i="1"/>
  <c r="CS307" i="1"/>
  <c r="CJ307" i="1"/>
  <c r="CB307" i="1"/>
  <c r="BK307" i="1"/>
  <c r="BB307" i="1"/>
  <c r="AK307" i="1"/>
  <c r="AC307" i="1"/>
  <c r="U307" i="1"/>
  <c r="M307" i="1"/>
  <c r="E307" i="1"/>
  <c r="GD306" i="1"/>
  <c r="FZ306" i="1"/>
  <c r="GC306" i="1"/>
  <c r="B308" i="1"/>
  <c r="D308" i="1" s="1" a="1"/>
  <c r="D308" i="1" s="1"/>
  <c r="EI308" i="1" l="1" a="1"/>
  <c r="EI308" i="1" s="1"/>
  <c r="FM308" i="1" a="1"/>
  <c r="FM308" i="1" s="1"/>
  <c r="EX308" i="1" a="1"/>
  <c r="EX308" i="1" s="1"/>
  <c r="DE308" i="1" a="1"/>
  <c r="DE308" i="1" s="1"/>
  <c r="DT308" i="1" a="1"/>
  <c r="DT308" i="1" s="1"/>
  <c r="CA308" i="1" a="1"/>
  <c r="CA308" i="1" s="1"/>
  <c r="CP308" i="1" a="1"/>
  <c r="CP308" i="1" s="1"/>
  <c r="AW308" i="1" a="1"/>
  <c r="AW308" i="1" s="1"/>
  <c r="BL308" i="1" a="1"/>
  <c r="BL308" i="1" s="1"/>
  <c r="S308" i="1" a="1"/>
  <c r="S308" i="1" s="1"/>
  <c r="AH308" i="1" a="1"/>
  <c r="AH308" i="1" s="1"/>
  <c r="GA307" i="1"/>
  <c r="GB307" i="1"/>
  <c r="Z17" i="1" a="1"/>
  <c r="Z17" i="1" s="1"/>
  <c r="AA17" i="1" s="1"/>
  <c r="ET308" i="1"/>
  <c r="FI308" i="1"/>
  <c r="EE308" i="1"/>
  <c r="FX308" i="1"/>
  <c r="DA308" i="1"/>
  <c r="DP308" i="1"/>
  <c r="AS308" i="1"/>
  <c r="CL308" i="1"/>
  <c r="O308" i="1"/>
  <c r="BH308" i="1"/>
  <c r="AD308" i="1"/>
  <c r="BW308" i="1"/>
  <c r="FZ307" i="1"/>
  <c r="GD307" i="1"/>
  <c r="GC307" i="1"/>
  <c r="FW308" i="1"/>
  <c r="FO308" i="1"/>
  <c r="FF308" i="1"/>
  <c r="EO308" i="1"/>
  <c r="EP308" i="1" s="1" a="1"/>
  <c r="EP308" i="1" s="1"/>
  <c r="EF308" i="1"/>
  <c r="DX308" i="1"/>
  <c r="DO308" i="1"/>
  <c r="DG308" i="1"/>
  <c r="CX308" i="1"/>
  <c r="CG308" i="1"/>
  <c r="CH308" i="1" s="1" a="1"/>
  <c r="CH308" i="1" s="1"/>
  <c r="BX308" i="1"/>
  <c r="BP308" i="1"/>
  <c r="BG308" i="1"/>
  <c r="AY308" i="1"/>
  <c r="AP308" i="1"/>
  <c r="R308" i="1"/>
  <c r="J308" i="1"/>
  <c r="K308" i="1" s="1" a="1"/>
  <c r="K308" i="1" s="1"/>
  <c r="FV308" i="1"/>
  <c r="FN308" i="1"/>
  <c r="EW308" i="1"/>
  <c r="EN308" i="1"/>
  <c r="DW308" i="1"/>
  <c r="DN308" i="1"/>
  <c r="DF308" i="1"/>
  <c r="CO308" i="1"/>
  <c r="CF308" i="1"/>
  <c r="BO308" i="1"/>
  <c r="BF308" i="1"/>
  <c r="AX308" i="1"/>
  <c r="AG308" i="1"/>
  <c r="Y308" i="1"/>
  <c r="Z308" i="1" s="1" a="1"/>
  <c r="Z308" i="1" s="1"/>
  <c r="Q308" i="1"/>
  <c r="AU308" i="1" s="1"/>
  <c r="BY308" i="1" s="1"/>
  <c r="DC308" i="1" s="1"/>
  <c r="EG308" i="1" s="1"/>
  <c r="FK308" i="1" s="1"/>
  <c r="I308" i="1"/>
  <c r="FU308" i="1"/>
  <c r="FD308" i="1"/>
  <c r="FE308" i="1" s="1" a="1"/>
  <c r="FE308" i="1" s="1"/>
  <c r="EU308" i="1"/>
  <c r="EM308" i="1"/>
  <c r="ED308" i="1"/>
  <c r="DV308" i="1"/>
  <c r="DM308" i="1"/>
  <c r="CV308" i="1"/>
  <c r="CW308" i="1" s="1" a="1"/>
  <c r="CW308" i="1" s="1"/>
  <c r="CM308" i="1"/>
  <c r="CE308" i="1"/>
  <c r="BV308" i="1"/>
  <c r="BN308" i="1"/>
  <c r="BE308" i="1"/>
  <c r="AN308" i="1"/>
  <c r="AO308" i="1" s="1" a="1"/>
  <c r="AO308" i="1" s="1"/>
  <c r="AF308" i="1"/>
  <c r="BJ308" i="1" s="1"/>
  <c r="CN308" i="1" s="1"/>
  <c r="DR308" i="1" s="1"/>
  <c r="EV308" i="1" s="1"/>
  <c r="X308" i="1"/>
  <c r="P308" i="1"/>
  <c r="H308" i="1"/>
  <c r="FL308" i="1"/>
  <c r="FC308" i="1"/>
  <c r="EL308" i="1"/>
  <c r="EC308" i="1"/>
  <c r="DU308" i="1"/>
  <c r="DD308" i="1"/>
  <c r="CU308" i="1"/>
  <c r="CD308" i="1"/>
  <c r="BU308" i="1"/>
  <c r="BM308" i="1"/>
  <c r="AV308" i="1"/>
  <c r="AM308" i="1"/>
  <c r="AE308" i="1"/>
  <c r="W308" i="1"/>
  <c r="G308" i="1"/>
  <c r="FS308" i="1"/>
  <c r="FT308" i="1" s="1" a="1"/>
  <c r="FT308" i="1" s="1"/>
  <c r="FJ308" i="1"/>
  <c r="FB308" i="1"/>
  <c r="ES308" i="1"/>
  <c r="EK308" i="1"/>
  <c r="EB308" i="1"/>
  <c r="DK308" i="1"/>
  <c r="DL308" i="1" s="1" a="1"/>
  <c r="DL308" i="1" s="1"/>
  <c r="DB308" i="1"/>
  <c r="CT308" i="1"/>
  <c r="CK308" i="1"/>
  <c r="CC308" i="1"/>
  <c r="BT308" i="1"/>
  <c r="BC308" i="1"/>
  <c r="BD308" i="1" s="1" a="1"/>
  <c r="BD308" i="1" s="1"/>
  <c r="AT308" i="1"/>
  <c r="AL308" i="1"/>
  <c r="V308" i="1"/>
  <c r="N308" i="1"/>
  <c r="F308" i="1"/>
  <c r="FR308" i="1"/>
  <c r="FA308" i="1"/>
  <c r="ER308" i="1"/>
  <c r="EJ308" i="1"/>
  <c r="DS308" i="1"/>
  <c r="DJ308" i="1"/>
  <c r="CS308" i="1"/>
  <c r="CJ308" i="1"/>
  <c r="CB308" i="1"/>
  <c r="BK308" i="1"/>
  <c r="BB308" i="1"/>
  <c r="AK308" i="1"/>
  <c r="AC308" i="1"/>
  <c r="U308" i="1"/>
  <c r="M308" i="1"/>
  <c r="E308" i="1"/>
  <c r="FY308" i="1"/>
  <c r="FQ308" i="1"/>
  <c r="FH308" i="1"/>
  <c r="EZ308" i="1"/>
  <c r="EQ308" i="1"/>
  <c r="DZ308" i="1"/>
  <c r="EA308" i="1" s="1" a="1"/>
  <c r="EA308" i="1" s="1"/>
  <c r="DQ308" i="1"/>
  <c r="DI308" i="1"/>
  <c r="CZ308" i="1"/>
  <c r="CR308" i="1"/>
  <c r="CI308" i="1"/>
  <c r="BR308" i="1"/>
  <c r="BS308" i="1" s="1" a="1"/>
  <c r="BS308" i="1" s="1"/>
  <c r="BI308" i="1"/>
  <c r="BA308" i="1"/>
  <c r="AR308" i="1"/>
  <c r="AJ308" i="1"/>
  <c r="AB308" i="1"/>
  <c r="T308" i="1"/>
  <c r="L308" i="1"/>
  <c r="FP308" i="1"/>
  <c r="FG308" i="1"/>
  <c r="EY308" i="1"/>
  <c r="EH308" i="1"/>
  <c r="DY308" i="1"/>
  <c r="DH308" i="1"/>
  <c r="CY308" i="1"/>
  <c r="CQ308" i="1"/>
  <c r="BZ308" i="1"/>
  <c r="BQ308" i="1"/>
  <c r="AZ308" i="1"/>
  <c r="AQ308" i="1"/>
  <c r="AI308" i="1"/>
  <c r="AA308" i="1"/>
  <c r="C308" i="1"/>
  <c r="B309" i="1"/>
  <c r="D309" i="1" s="1" a="1"/>
  <c r="D309" i="1" s="1"/>
  <c r="EI309" i="1" l="1" a="1"/>
  <c r="EI309" i="1" s="1"/>
  <c r="FM309" i="1" a="1"/>
  <c r="FM309" i="1" s="1"/>
  <c r="EX309" i="1" a="1"/>
  <c r="EX309" i="1" s="1"/>
  <c r="DE309" i="1" a="1"/>
  <c r="DE309" i="1" s="1"/>
  <c r="DT309" i="1" a="1"/>
  <c r="DT309" i="1" s="1"/>
  <c r="CA309" i="1" a="1"/>
  <c r="CA309" i="1" s="1"/>
  <c r="CP309" i="1" a="1"/>
  <c r="CP309" i="1" s="1"/>
  <c r="AW309" i="1" a="1"/>
  <c r="AW309" i="1" s="1"/>
  <c r="BL309" i="1" a="1"/>
  <c r="BL309" i="1" s="1"/>
  <c r="S309" i="1" a="1"/>
  <c r="S309" i="1" s="1"/>
  <c r="AH309" i="1" a="1"/>
  <c r="AH309" i="1" s="1"/>
  <c r="GA308" i="1"/>
  <c r="GB308" i="1"/>
  <c r="AB17" i="1"/>
  <c r="AC17" i="1"/>
  <c r="AI17" i="1"/>
  <c r="AJ17" i="1" s="1"/>
  <c r="ET309" i="1"/>
  <c r="FI309" i="1"/>
  <c r="FX309" i="1"/>
  <c r="EE309" i="1"/>
  <c r="DA309" i="1"/>
  <c r="CL309" i="1"/>
  <c r="O309" i="1"/>
  <c r="DP309" i="1"/>
  <c r="BH309" i="1"/>
  <c r="AS309" i="1"/>
  <c r="AD309" i="1"/>
  <c r="BW309" i="1"/>
  <c r="FU309" i="1"/>
  <c r="FD309" i="1"/>
  <c r="FE309" i="1" s="1" a="1"/>
  <c r="FE309" i="1" s="1"/>
  <c r="EU309" i="1"/>
  <c r="EM309" i="1"/>
  <c r="ED309" i="1"/>
  <c r="DV309" i="1"/>
  <c r="DM309" i="1"/>
  <c r="CV309" i="1"/>
  <c r="CW309" i="1" s="1" a="1"/>
  <c r="CW309" i="1" s="1"/>
  <c r="CM309" i="1"/>
  <c r="CE309" i="1"/>
  <c r="BV309" i="1"/>
  <c r="BN309" i="1"/>
  <c r="BE309" i="1"/>
  <c r="AN309" i="1"/>
  <c r="AO309" i="1" s="1" a="1"/>
  <c r="AO309" i="1" s="1"/>
  <c r="AF309" i="1"/>
  <c r="BJ309" i="1" s="1"/>
  <c r="CN309" i="1" s="1"/>
  <c r="DR309" i="1" s="1"/>
  <c r="EV309" i="1" s="1"/>
  <c r="X309" i="1"/>
  <c r="P309" i="1"/>
  <c r="H309" i="1"/>
  <c r="FL309" i="1"/>
  <c r="FC309" i="1"/>
  <c r="EL309" i="1"/>
  <c r="EC309" i="1"/>
  <c r="DU309" i="1"/>
  <c r="DD309" i="1"/>
  <c r="CU309" i="1"/>
  <c r="CD309" i="1"/>
  <c r="BU309" i="1"/>
  <c r="BM309" i="1"/>
  <c r="AV309" i="1"/>
  <c r="AM309" i="1"/>
  <c r="AE309" i="1"/>
  <c r="W309" i="1"/>
  <c r="G309" i="1"/>
  <c r="FS309" i="1"/>
  <c r="FT309" i="1" s="1" a="1"/>
  <c r="FT309" i="1" s="1"/>
  <c r="FJ309" i="1"/>
  <c r="FB309" i="1"/>
  <c r="ES309" i="1"/>
  <c r="EK309" i="1"/>
  <c r="EB309" i="1"/>
  <c r="DK309" i="1"/>
  <c r="DL309" i="1" s="1" a="1"/>
  <c r="DL309" i="1" s="1"/>
  <c r="DB309" i="1"/>
  <c r="CT309" i="1"/>
  <c r="CK309" i="1"/>
  <c r="CC309" i="1"/>
  <c r="BT309" i="1"/>
  <c r="BC309" i="1"/>
  <c r="BD309" i="1" s="1" a="1"/>
  <c r="BD309" i="1" s="1"/>
  <c r="AT309" i="1"/>
  <c r="AL309" i="1"/>
  <c r="V309" i="1"/>
  <c r="N309" i="1"/>
  <c r="F309" i="1"/>
  <c r="FR309" i="1"/>
  <c r="FA309" i="1"/>
  <c r="ER309" i="1"/>
  <c r="EJ309" i="1"/>
  <c r="DS309" i="1"/>
  <c r="DJ309" i="1"/>
  <c r="CS309" i="1"/>
  <c r="CJ309" i="1"/>
  <c r="CB309" i="1"/>
  <c r="BK309" i="1"/>
  <c r="BB309" i="1"/>
  <c r="AK309" i="1"/>
  <c r="AC309" i="1"/>
  <c r="U309" i="1"/>
  <c r="M309" i="1"/>
  <c r="E309" i="1"/>
  <c r="FY309" i="1"/>
  <c r="FQ309" i="1"/>
  <c r="FH309" i="1"/>
  <c r="EZ309" i="1"/>
  <c r="EQ309" i="1"/>
  <c r="DZ309" i="1"/>
  <c r="EA309" i="1" s="1" a="1"/>
  <c r="EA309" i="1" s="1"/>
  <c r="DQ309" i="1"/>
  <c r="DI309" i="1"/>
  <c r="CZ309" i="1"/>
  <c r="CR309" i="1"/>
  <c r="CI309" i="1"/>
  <c r="BR309" i="1"/>
  <c r="BS309" i="1" s="1" a="1"/>
  <c r="BS309" i="1" s="1"/>
  <c r="BI309" i="1"/>
  <c r="BA309" i="1"/>
  <c r="AR309" i="1"/>
  <c r="AJ309" i="1"/>
  <c r="AB309" i="1"/>
  <c r="T309" i="1"/>
  <c r="L309" i="1"/>
  <c r="FP309" i="1"/>
  <c r="FG309" i="1"/>
  <c r="EY309" i="1"/>
  <c r="EH309" i="1"/>
  <c r="DY309" i="1"/>
  <c r="DH309" i="1"/>
  <c r="CY309" i="1"/>
  <c r="CQ309" i="1"/>
  <c r="BZ309" i="1"/>
  <c r="BQ309" i="1"/>
  <c r="AZ309" i="1"/>
  <c r="AQ309" i="1"/>
  <c r="AI309" i="1"/>
  <c r="AA309" i="1"/>
  <c r="C309" i="1"/>
  <c r="FW309" i="1"/>
  <c r="FO309" i="1"/>
  <c r="FF309" i="1"/>
  <c r="EO309" i="1"/>
  <c r="EP309" i="1" s="1" a="1"/>
  <c r="EP309" i="1" s="1"/>
  <c r="EF309" i="1"/>
  <c r="DX309" i="1"/>
  <c r="DO309" i="1"/>
  <c r="DG309" i="1"/>
  <c r="CX309" i="1"/>
  <c r="CG309" i="1"/>
  <c r="CH309" i="1" s="1" a="1"/>
  <c r="CH309" i="1" s="1"/>
  <c r="BX309" i="1"/>
  <c r="BP309" i="1"/>
  <c r="BG309" i="1"/>
  <c r="AY309" i="1"/>
  <c r="AP309" i="1"/>
  <c r="R309" i="1"/>
  <c r="J309" i="1"/>
  <c r="K309" i="1" s="1" a="1"/>
  <c r="K309" i="1" s="1"/>
  <c r="FV309" i="1"/>
  <c r="FN309" i="1"/>
  <c r="EW309" i="1"/>
  <c r="EN309" i="1"/>
  <c r="DW309" i="1"/>
  <c r="DN309" i="1"/>
  <c r="DF309" i="1"/>
  <c r="CO309" i="1"/>
  <c r="CF309" i="1"/>
  <c r="BO309" i="1"/>
  <c r="BF309" i="1"/>
  <c r="AX309" i="1"/>
  <c r="AG309" i="1"/>
  <c r="Y309" i="1"/>
  <c r="Z309" i="1" s="1" a="1"/>
  <c r="Z309" i="1" s="1"/>
  <c r="Q309" i="1"/>
  <c r="AU309" i="1" s="1"/>
  <c r="BY309" i="1" s="1"/>
  <c r="DC309" i="1" s="1"/>
  <c r="EG309" i="1" s="1"/>
  <c r="FK309" i="1" s="1"/>
  <c r="I309" i="1"/>
  <c r="GD308" i="1"/>
  <c r="GC308" i="1"/>
  <c r="FZ308" i="1"/>
  <c r="B310" i="1"/>
  <c r="D310" i="1" s="1" a="1"/>
  <c r="D310" i="1" s="1"/>
  <c r="EI310" i="1" l="1" a="1"/>
  <c r="EI310" i="1" s="1"/>
  <c r="FM310" i="1" a="1"/>
  <c r="FM310" i="1" s="1"/>
  <c r="EX310" i="1" a="1"/>
  <c r="EX310" i="1" s="1"/>
  <c r="DE310" i="1" a="1"/>
  <c r="DE310" i="1" s="1"/>
  <c r="DT310" i="1" a="1"/>
  <c r="DT310" i="1" s="1"/>
  <c r="CA310" i="1" a="1"/>
  <c r="CA310" i="1" s="1"/>
  <c r="CP310" i="1" a="1"/>
  <c r="CP310" i="1" s="1"/>
  <c r="AW310" i="1" a="1"/>
  <c r="AW310" i="1" s="1"/>
  <c r="BL310" i="1" a="1"/>
  <c r="BL310" i="1" s="1"/>
  <c r="S310" i="1" a="1"/>
  <c r="S310" i="1" s="1"/>
  <c r="AH310" i="1" a="1"/>
  <c r="AH310" i="1" s="1"/>
  <c r="GA309" i="1"/>
  <c r="GB309" i="1"/>
  <c r="AV17" i="1"/>
  <c r="AN17" i="1"/>
  <c r="AS17" i="1"/>
  <c r="AU17" i="1"/>
  <c r="FI310" i="1"/>
  <c r="FX310" i="1"/>
  <c r="DA310" i="1"/>
  <c r="DP310" i="1"/>
  <c r="ET310" i="1"/>
  <c r="EE310" i="1"/>
  <c r="O310" i="1"/>
  <c r="BH310" i="1"/>
  <c r="AD310" i="1"/>
  <c r="BW310" i="1"/>
  <c r="CL310" i="1"/>
  <c r="AS310" i="1"/>
  <c r="FS310" i="1"/>
  <c r="FT310" i="1" s="1" a="1"/>
  <c r="FT310" i="1" s="1"/>
  <c r="FJ310" i="1"/>
  <c r="FB310" i="1"/>
  <c r="ES310" i="1"/>
  <c r="EK310" i="1"/>
  <c r="EB310" i="1"/>
  <c r="DK310" i="1"/>
  <c r="DL310" i="1" s="1" a="1"/>
  <c r="DL310" i="1" s="1"/>
  <c r="DB310" i="1"/>
  <c r="CT310" i="1"/>
  <c r="CK310" i="1"/>
  <c r="CC310" i="1"/>
  <c r="BT310" i="1"/>
  <c r="BC310" i="1"/>
  <c r="BD310" i="1" s="1" a="1"/>
  <c r="BD310" i="1" s="1"/>
  <c r="AT310" i="1"/>
  <c r="AL310" i="1"/>
  <c r="V310" i="1"/>
  <c r="N310" i="1"/>
  <c r="F310" i="1"/>
  <c r="FR310" i="1"/>
  <c r="FA310" i="1"/>
  <c r="ER310" i="1"/>
  <c r="EJ310" i="1"/>
  <c r="DS310" i="1"/>
  <c r="DJ310" i="1"/>
  <c r="CS310" i="1"/>
  <c r="CJ310" i="1"/>
  <c r="CB310" i="1"/>
  <c r="BK310" i="1"/>
  <c r="BB310" i="1"/>
  <c r="AK310" i="1"/>
  <c r="AC310" i="1"/>
  <c r="U310" i="1"/>
  <c r="M310" i="1"/>
  <c r="E310" i="1"/>
  <c r="FY310" i="1"/>
  <c r="FQ310" i="1"/>
  <c r="FH310" i="1"/>
  <c r="EZ310" i="1"/>
  <c r="EQ310" i="1"/>
  <c r="DZ310" i="1"/>
  <c r="EA310" i="1" s="1" a="1"/>
  <c r="EA310" i="1" s="1"/>
  <c r="DQ310" i="1"/>
  <c r="DI310" i="1"/>
  <c r="CZ310" i="1"/>
  <c r="CR310" i="1"/>
  <c r="CI310" i="1"/>
  <c r="BR310" i="1"/>
  <c r="BS310" i="1" s="1" a="1"/>
  <c r="BS310" i="1" s="1"/>
  <c r="BI310" i="1"/>
  <c r="BA310" i="1"/>
  <c r="AR310" i="1"/>
  <c r="AJ310" i="1"/>
  <c r="AB310" i="1"/>
  <c r="T310" i="1"/>
  <c r="L310" i="1"/>
  <c r="FP310" i="1"/>
  <c r="FG310" i="1"/>
  <c r="EY310" i="1"/>
  <c r="EH310" i="1"/>
  <c r="DY310" i="1"/>
  <c r="DH310" i="1"/>
  <c r="CY310" i="1"/>
  <c r="CQ310" i="1"/>
  <c r="BZ310" i="1"/>
  <c r="BQ310" i="1"/>
  <c r="AZ310" i="1"/>
  <c r="AQ310" i="1"/>
  <c r="AI310" i="1"/>
  <c r="AA310" i="1"/>
  <c r="C310" i="1"/>
  <c r="FW310" i="1"/>
  <c r="FO310" i="1"/>
  <c r="FF310" i="1"/>
  <c r="EO310" i="1"/>
  <c r="EP310" i="1" s="1" a="1"/>
  <c r="EP310" i="1" s="1"/>
  <c r="EF310" i="1"/>
  <c r="DX310" i="1"/>
  <c r="DO310" i="1"/>
  <c r="DG310" i="1"/>
  <c r="CX310" i="1"/>
  <c r="CG310" i="1"/>
  <c r="CH310" i="1" s="1" a="1"/>
  <c r="CH310" i="1" s="1"/>
  <c r="BX310" i="1"/>
  <c r="BP310" i="1"/>
  <c r="BG310" i="1"/>
  <c r="AY310" i="1"/>
  <c r="AP310" i="1"/>
  <c r="R310" i="1"/>
  <c r="J310" i="1"/>
  <c r="K310" i="1" s="1" a="1"/>
  <c r="K310" i="1" s="1"/>
  <c r="FV310" i="1"/>
  <c r="FN310" i="1"/>
  <c r="EW310" i="1"/>
  <c r="EN310" i="1"/>
  <c r="DW310" i="1"/>
  <c r="DN310" i="1"/>
  <c r="DF310" i="1"/>
  <c r="CO310" i="1"/>
  <c r="CF310" i="1"/>
  <c r="BO310" i="1"/>
  <c r="BF310" i="1"/>
  <c r="AX310" i="1"/>
  <c r="AG310" i="1"/>
  <c r="Y310" i="1"/>
  <c r="Z310" i="1" s="1" a="1"/>
  <c r="Z310" i="1" s="1"/>
  <c r="Q310" i="1"/>
  <c r="AU310" i="1" s="1"/>
  <c r="BY310" i="1" s="1"/>
  <c r="DC310" i="1" s="1"/>
  <c r="EG310" i="1" s="1"/>
  <c r="FK310" i="1" s="1"/>
  <c r="I310" i="1"/>
  <c r="FU310" i="1"/>
  <c r="FD310" i="1"/>
  <c r="FE310" i="1" s="1" a="1"/>
  <c r="FE310" i="1" s="1"/>
  <c r="EU310" i="1"/>
  <c r="EM310" i="1"/>
  <c r="ED310" i="1"/>
  <c r="DV310" i="1"/>
  <c r="DM310" i="1"/>
  <c r="CV310" i="1"/>
  <c r="CW310" i="1" s="1" a="1"/>
  <c r="CW310" i="1" s="1"/>
  <c r="CM310" i="1"/>
  <c r="CE310" i="1"/>
  <c r="BV310" i="1"/>
  <c r="BN310" i="1"/>
  <c r="BE310" i="1"/>
  <c r="AN310" i="1"/>
  <c r="AO310" i="1" s="1" a="1"/>
  <c r="AO310" i="1" s="1"/>
  <c r="AF310" i="1"/>
  <c r="BJ310" i="1" s="1"/>
  <c r="CN310" i="1" s="1"/>
  <c r="DR310" i="1" s="1"/>
  <c r="EV310" i="1" s="1"/>
  <c r="X310" i="1"/>
  <c r="P310" i="1"/>
  <c r="H310" i="1"/>
  <c r="FL310" i="1"/>
  <c r="FC310" i="1"/>
  <c r="EL310" i="1"/>
  <c r="EC310" i="1"/>
  <c r="DU310" i="1"/>
  <c r="DD310" i="1"/>
  <c r="CU310" i="1"/>
  <c r="CD310" i="1"/>
  <c r="BU310" i="1"/>
  <c r="BM310" i="1"/>
  <c r="AV310" i="1"/>
  <c r="AM310" i="1"/>
  <c r="AE310" i="1"/>
  <c r="W310" i="1"/>
  <c r="G310" i="1"/>
  <c r="GD309" i="1"/>
  <c r="GC309" i="1"/>
  <c r="FZ309" i="1"/>
  <c r="B311" i="1"/>
  <c r="D311" i="1" s="1" a="1"/>
  <c r="D311" i="1" s="1"/>
  <c r="EI311" i="1" l="1" a="1"/>
  <c r="EI311" i="1" s="1"/>
  <c r="FM311" i="1" a="1"/>
  <c r="FM311" i="1" s="1"/>
  <c r="EX311" i="1" a="1"/>
  <c r="EX311" i="1" s="1"/>
  <c r="DE311" i="1" a="1"/>
  <c r="DE311" i="1" s="1"/>
  <c r="DT311" i="1" a="1"/>
  <c r="DT311" i="1" s="1"/>
  <c r="CA311" i="1" a="1"/>
  <c r="CA311" i="1" s="1"/>
  <c r="CP311" i="1" a="1"/>
  <c r="CP311" i="1" s="1"/>
  <c r="AW311" i="1" a="1"/>
  <c r="AW311" i="1" s="1"/>
  <c r="BL311" i="1" a="1"/>
  <c r="BL311" i="1" s="1"/>
  <c r="S311" i="1" a="1"/>
  <c r="S311" i="1" s="1"/>
  <c r="AH311" i="1" a="1"/>
  <c r="AH311" i="1" s="1"/>
  <c r="GA310" i="1"/>
  <c r="GB310" i="1"/>
  <c r="AO17" i="1" a="1"/>
  <c r="AO17" i="1" s="1"/>
  <c r="AP17" i="1" s="1"/>
  <c r="FI311" i="1"/>
  <c r="FX311" i="1"/>
  <c r="ET311" i="1"/>
  <c r="DA311" i="1"/>
  <c r="DP311" i="1"/>
  <c r="EE311" i="1"/>
  <c r="BH311" i="1"/>
  <c r="AD311" i="1"/>
  <c r="BW311" i="1"/>
  <c r="O311" i="1"/>
  <c r="AS311" i="1"/>
  <c r="CL311" i="1"/>
  <c r="FV311" i="1"/>
  <c r="FN311" i="1"/>
  <c r="EW311" i="1"/>
  <c r="EN311" i="1"/>
  <c r="DW311" i="1"/>
  <c r="DN311" i="1"/>
  <c r="DF311" i="1"/>
  <c r="CO311" i="1"/>
  <c r="CF311" i="1"/>
  <c r="BO311" i="1"/>
  <c r="BF311" i="1"/>
  <c r="AX311" i="1"/>
  <c r="FU311" i="1"/>
  <c r="FD311" i="1"/>
  <c r="FE311" i="1" s="1" a="1"/>
  <c r="FE311" i="1" s="1"/>
  <c r="EU311" i="1"/>
  <c r="EM311" i="1"/>
  <c r="ED311" i="1"/>
  <c r="DV311" i="1"/>
  <c r="DM311" i="1"/>
  <c r="CV311" i="1"/>
  <c r="CW311" i="1" s="1" a="1"/>
  <c r="CW311" i="1" s="1"/>
  <c r="CM311" i="1"/>
  <c r="CE311" i="1"/>
  <c r="BV311" i="1"/>
  <c r="BN311" i="1"/>
  <c r="BE311" i="1"/>
  <c r="FL311" i="1"/>
  <c r="FC311" i="1"/>
  <c r="EL311" i="1"/>
  <c r="EC311" i="1"/>
  <c r="DU311" i="1"/>
  <c r="DD311" i="1"/>
  <c r="CU311" i="1"/>
  <c r="CD311" i="1"/>
  <c r="BU311" i="1"/>
  <c r="BM311" i="1"/>
  <c r="AV311" i="1"/>
  <c r="AM311" i="1"/>
  <c r="FS311" i="1"/>
  <c r="FT311" i="1" s="1" a="1"/>
  <c r="FT311" i="1" s="1"/>
  <c r="FJ311" i="1"/>
  <c r="FB311" i="1"/>
  <c r="ES311" i="1"/>
  <c r="EK311" i="1"/>
  <c r="EB311" i="1"/>
  <c r="DK311" i="1"/>
  <c r="DL311" i="1" s="1" a="1"/>
  <c r="DL311" i="1" s="1"/>
  <c r="DB311" i="1"/>
  <c r="CT311" i="1"/>
  <c r="CK311" i="1"/>
  <c r="CC311" i="1"/>
  <c r="BT311" i="1"/>
  <c r="BC311" i="1"/>
  <c r="BD311" i="1" s="1" a="1"/>
  <c r="BD311" i="1" s="1"/>
  <c r="AT311" i="1"/>
  <c r="FR311" i="1"/>
  <c r="FA311" i="1"/>
  <c r="ER311" i="1"/>
  <c r="EJ311" i="1"/>
  <c r="DS311" i="1"/>
  <c r="DJ311" i="1"/>
  <c r="CS311" i="1"/>
  <c r="CJ311" i="1"/>
  <c r="CB311" i="1"/>
  <c r="BK311" i="1"/>
  <c r="BB311" i="1"/>
  <c r="FY311" i="1"/>
  <c r="FQ311" i="1"/>
  <c r="FH311" i="1"/>
  <c r="EZ311" i="1"/>
  <c r="EQ311" i="1"/>
  <c r="DZ311" i="1"/>
  <c r="EA311" i="1" s="1" a="1"/>
  <c r="EA311" i="1" s="1"/>
  <c r="DQ311" i="1"/>
  <c r="DI311" i="1"/>
  <c r="CZ311" i="1"/>
  <c r="CR311" i="1"/>
  <c r="CI311" i="1"/>
  <c r="BR311" i="1"/>
  <c r="BS311" i="1" s="1" a="1"/>
  <c r="BS311" i="1" s="1"/>
  <c r="BI311" i="1"/>
  <c r="BA311" i="1"/>
  <c r="AR311" i="1"/>
  <c r="AJ311" i="1"/>
  <c r="FW311" i="1"/>
  <c r="FO311" i="1"/>
  <c r="FF311" i="1"/>
  <c r="EO311" i="1"/>
  <c r="EP311" i="1" s="1" a="1"/>
  <c r="EP311" i="1" s="1"/>
  <c r="EF311" i="1"/>
  <c r="DX311" i="1"/>
  <c r="DO311" i="1"/>
  <c r="DG311" i="1"/>
  <c r="CX311" i="1"/>
  <c r="CG311" i="1"/>
  <c r="CH311" i="1" s="1" a="1"/>
  <c r="CH311" i="1" s="1"/>
  <c r="BX311" i="1"/>
  <c r="BP311" i="1"/>
  <c r="BG311" i="1"/>
  <c r="AY311" i="1"/>
  <c r="AP311" i="1"/>
  <c r="BZ311" i="1"/>
  <c r="AK311" i="1"/>
  <c r="AB311" i="1"/>
  <c r="T311" i="1"/>
  <c r="L311" i="1"/>
  <c r="EH311" i="1"/>
  <c r="BQ311" i="1"/>
  <c r="AI311" i="1"/>
  <c r="AA311" i="1"/>
  <c r="C311" i="1"/>
  <c r="DY311" i="1"/>
  <c r="R311" i="1"/>
  <c r="J311" i="1"/>
  <c r="K311" i="1" s="1" a="1"/>
  <c r="K311" i="1" s="1"/>
  <c r="AZ311" i="1"/>
  <c r="AG311" i="1"/>
  <c r="Y311" i="1"/>
  <c r="Z311" i="1" s="1" a="1"/>
  <c r="Z311" i="1" s="1"/>
  <c r="Q311" i="1"/>
  <c r="AU311" i="1" s="1"/>
  <c r="BY311" i="1" s="1"/>
  <c r="DC311" i="1" s="1"/>
  <c r="EG311" i="1" s="1"/>
  <c r="FK311" i="1" s="1"/>
  <c r="I311" i="1"/>
  <c r="DH311" i="1"/>
  <c r="AQ311" i="1"/>
  <c r="AF311" i="1"/>
  <c r="BJ311" i="1" s="1"/>
  <c r="CN311" i="1" s="1"/>
  <c r="DR311" i="1" s="1"/>
  <c r="EV311" i="1" s="1"/>
  <c r="X311" i="1"/>
  <c r="P311" i="1"/>
  <c r="H311" i="1"/>
  <c r="FP311" i="1"/>
  <c r="CY311" i="1"/>
  <c r="AE311" i="1"/>
  <c r="W311" i="1"/>
  <c r="G311" i="1"/>
  <c r="FG311" i="1"/>
  <c r="CQ311" i="1"/>
  <c r="AN311" i="1"/>
  <c r="AO311" i="1" s="1" a="1"/>
  <c r="AO311" i="1" s="1"/>
  <c r="V311" i="1"/>
  <c r="N311" i="1"/>
  <c r="F311" i="1"/>
  <c r="EY311" i="1"/>
  <c r="AL311" i="1"/>
  <c r="AC311" i="1"/>
  <c r="U311" i="1"/>
  <c r="M311" i="1"/>
  <c r="E311" i="1"/>
  <c r="GC310" i="1"/>
  <c r="FZ310" i="1"/>
  <c r="GD310" i="1"/>
  <c r="B312" i="1"/>
  <c r="D312" i="1" s="1" a="1"/>
  <c r="D312" i="1" s="1"/>
  <c r="EI312" i="1" l="1" a="1"/>
  <c r="EI312" i="1" s="1"/>
  <c r="FM312" i="1" a="1"/>
  <c r="FM312" i="1" s="1"/>
  <c r="EX312" i="1" a="1"/>
  <c r="EX312" i="1" s="1"/>
  <c r="DE312" i="1" a="1"/>
  <c r="DE312" i="1" s="1"/>
  <c r="DT312" i="1" a="1"/>
  <c r="DT312" i="1" s="1"/>
  <c r="CA312" i="1" a="1"/>
  <c r="CA312" i="1" s="1"/>
  <c r="CP312" i="1" a="1"/>
  <c r="CP312" i="1" s="1"/>
  <c r="AW312" i="1" a="1"/>
  <c r="AW312" i="1" s="1"/>
  <c r="BL312" i="1" a="1"/>
  <c r="BL312" i="1" s="1"/>
  <c r="S312" i="1" a="1"/>
  <c r="S312" i="1" s="1"/>
  <c r="AH312" i="1" a="1"/>
  <c r="AH312" i="1" s="1"/>
  <c r="GA311" i="1"/>
  <c r="GB311" i="1"/>
  <c r="AR17" i="1"/>
  <c r="AQ17" i="1"/>
  <c r="AX17" i="1"/>
  <c r="AY17" i="1" s="1"/>
  <c r="FI312" i="1"/>
  <c r="FX312" i="1"/>
  <c r="ET312" i="1"/>
  <c r="DP312" i="1"/>
  <c r="DA312" i="1"/>
  <c r="AD312" i="1"/>
  <c r="BH312" i="1"/>
  <c r="BW312" i="1"/>
  <c r="EE312" i="1"/>
  <c r="AS312" i="1"/>
  <c r="CL312" i="1"/>
  <c r="O312" i="1"/>
  <c r="FL312" i="1"/>
  <c r="FC312" i="1"/>
  <c r="EL312" i="1"/>
  <c r="EC312" i="1"/>
  <c r="DU312" i="1"/>
  <c r="DD312" i="1"/>
  <c r="CU312" i="1"/>
  <c r="CD312" i="1"/>
  <c r="BU312" i="1"/>
  <c r="BM312" i="1"/>
  <c r="AV312" i="1"/>
  <c r="AM312" i="1"/>
  <c r="AE312" i="1"/>
  <c r="W312" i="1"/>
  <c r="G312" i="1"/>
  <c r="FS312" i="1"/>
  <c r="FT312" i="1" s="1" a="1"/>
  <c r="FT312" i="1" s="1"/>
  <c r="FJ312" i="1"/>
  <c r="FB312" i="1"/>
  <c r="ES312" i="1"/>
  <c r="EK312" i="1"/>
  <c r="EB312" i="1"/>
  <c r="DK312" i="1"/>
  <c r="DL312" i="1" s="1" a="1"/>
  <c r="DL312" i="1" s="1"/>
  <c r="DB312" i="1"/>
  <c r="CT312" i="1"/>
  <c r="CK312" i="1"/>
  <c r="CC312" i="1"/>
  <c r="BT312" i="1"/>
  <c r="BC312" i="1"/>
  <c r="BD312" i="1" s="1" a="1"/>
  <c r="BD312" i="1" s="1"/>
  <c r="AT312" i="1"/>
  <c r="AL312" i="1"/>
  <c r="V312" i="1"/>
  <c r="N312" i="1"/>
  <c r="F312" i="1"/>
  <c r="FR312" i="1"/>
  <c r="FA312" i="1"/>
  <c r="ER312" i="1"/>
  <c r="EJ312" i="1"/>
  <c r="DS312" i="1"/>
  <c r="DJ312" i="1"/>
  <c r="CS312" i="1"/>
  <c r="CJ312" i="1"/>
  <c r="CB312" i="1"/>
  <c r="BK312" i="1"/>
  <c r="BB312" i="1"/>
  <c r="AK312" i="1"/>
  <c r="AC312" i="1"/>
  <c r="U312" i="1"/>
  <c r="M312" i="1"/>
  <c r="E312" i="1"/>
  <c r="FY312" i="1"/>
  <c r="FQ312" i="1"/>
  <c r="FH312" i="1"/>
  <c r="EZ312" i="1"/>
  <c r="EQ312" i="1"/>
  <c r="DZ312" i="1"/>
  <c r="EA312" i="1" s="1" a="1"/>
  <c r="EA312" i="1" s="1"/>
  <c r="DQ312" i="1"/>
  <c r="DI312" i="1"/>
  <c r="CZ312" i="1"/>
  <c r="CR312" i="1"/>
  <c r="CI312" i="1"/>
  <c r="BR312" i="1"/>
  <c r="BS312" i="1" s="1" a="1"/>
  <c r="BS312" i="1" s="1"/>
  <c r="BI312" i="1"/>
  <c r="BA312" i="1"/>
  <c r="AR312" i="1"/>
  <c r="AJ312" i="1"/>
  <c r="AB312" i="1"/>
  <c r="T312" i="1"/>
  <c r="L312" i="1"/>
  <c r="FP312" i="1"/>
  <c r="FG312" i="1"/>
  <c r="EY312" i="1"/>
  <c r="EH312" i="1"/>
  <c r="DY312" i="1"/>
  <c r="DH312" i="1"/>
  <c r="CY312" i="1"/>
  <c r="CQ312" i="1"/>
  <c r="BZ312" i="1"/>
  <c r="BQ312" i="1"/>
  <c r="AZ312" i="1"/>
  <c r="AQ312" i="1"/>
  <c r="AI312" i="1"/>
  <c r="AA312" i="1"/>
  <c r="C312" i="1"/>
  <c r="FW312" i="1"/>
  <c r="FO312" i="1"/>
  <c r="FF312" i="1"/>
  <c r="EO312" i="1"/>
  <c r="EP312" i="1" s="1" a="1"/>
  <c r="EP312" i="1" s="1"/>
  <c r="EF312" i="1"/>
  <c r="DX312" i="1"/>
  <c r="DO312" i="1"/>
  <c r="DG312" i="1"/>
  <c r="CX312" i="1"/>
  <c r="CG312" i="1"/>
  <c r="CH312" i="1" s="1" a="1"/>
  <c r="CH312" i="1" s="1"/>
  <c r="BX312" i="1"/>
  <c r="BP312" i="1"/>
  <c r="BG312" i="1"/>
  <c r="AY312" i="1"/>
  <c r="AP312" i="1"/>
  <c r="R312" i="1"/>
  <c r="J312" i="1"/>
  <c r="K312" i="1" s="1" a="1"/>
  <c r="K312" i="1" s="1"/>
  <c r="FU312" i="1"/>
  <c r="FD312" i="1"/>
  <c r="FE312" i="1" s="1" a="1"/>
  <c r="FE312" i="1" s="1"/>
  <c r="EU312" i="1"/>
  <c r="EM312" i="1"/>
  <c r="ED312" i="1"/>
  <c r="DV312" i="1"/>
  <c r="DM312" i="1"/>
  <c r="CV312" i="1"/>
  <c r="CW312" i="1" s="1" a="1"/>
  <c r="CW312" i="1" s="1"/>
  <c r="CM312" i="1"/>
  <c r="CE312" i="1"/>
  <c r="BV312" i="1"/>
  <c r="BN312" i="1"/>
  <c r="BE312" i="1"/>
  <c r="AN312" i="1"/>
  <c r="AO312" i="1" s="1" a="1"/>
  <c r="AO312" i="1" s="1"/>
  <c r="AF312" i="1"/>
  <c r="BJ312" i="1" s="1"/>
  <c r="CN312" i="1" s="1"/>
  <c r="DR312" i="1" s="1"/>
  <c r="EV312" i="1" s="1"/>
  <c r="X312" i="1"/>
  <c r="P312" i="1"/>
  <c r="H312" i="1"/>
  <c r="FN312" i="1"/>
  <c r="AG312" i="1"/>
  <c r="CO312" i="1"/>
  <c r="Y312" i="1"/>
  <c r="Z312" i="1" s="1" a="1"/>
  <c r="Z312" i="1" s="1"/>
  <c r="EW312" i="1"/>
  <c r="CF312" i="1"/>
  <c r="Q312" i="1"/>
  <c r="AU312" i="1" s="1"/>
  <c r="BY312" i="1" s="1"/>
  <c r="DC312" i="1" s="1"/>
  <c r="EG312" i="1" s="1"/>
  <c r="FK312" i="1" s="1"/>
  <c r="EN312" i="1"/>
  <c r="I312" i="1"/>
  <c r="BO312" i="1"/>
  <c r="DW312" i="1"/>
  <c r="BF312" i="1"/>
  <c r="DN312" i="1"/>
  <c r="AX312" i="1"/>
  <c r="FV312" i="1"/>
  <c r="DF312" i="1"/>
  <c r="FZ311" i="1"/>
  <c r="GC311" i="1"/>
  <c r="GD311" i="1"/>
  <c r="B313" i="1"/>
  <c r="D313" i="1" s="1" a="1"/>
  <c r="D313" i="1" s="1"/>
  <c r="EI313" i="1" l="1" a="1"/>
  <c r="EI313" i="1" s="1"/>
  <c r="FM313" i="1" a="1"/>
  <c r="FM313" i="1" s="1"/>
  <c r="EX313" i="1" a="1"/>
  <c r="EX313" i="1" s="1"/>
  <c r="DE313" i="1" a="1"/>
  <c r="DE313" i="1" s="1"/>
  <c r="DT313" i="1" a="1"/>
  <c r="DT313" i="1" s="1"/>
  <c r="CA313" i="1" a="1"/>
  <c r="CA313" i="1" s="1"/>
  <c r="CP313" i="1" a="1"/>
  <c r="CP313" i="1" s="1"/>
  <c r="AW313" i="1" a="1"/>
  <c r="AW313" i="1" s="1"/>
  <c r="BL313" i="1" a="1"/>
  <c r="BL313" i="1" s="1"/>
  <c r="S313" i="1" a="1"/>
  <c r="S313" i="1" s="1"/>
  <c r="AH313" i="1" a="1"/>
  <c r="AH313" i="1" s="1"/>
  <c r="GA312" i="1"/>
  <c r="GB312" i="1"/>
  <c r="BK17" i="1"/>
  <c r="BH17" i="1"/>
  <c r="BC17" i="1"/>
  <c r="BJ17" i="1"/>
  <c r="FX313" i="1"/>
  <c r="ET313" i="1"/>
  <c r="FI313" i="1"/>
  <c r="DP313" i="1"/>
  <c r="EE313" i="1"/>
  <c r="DA313" i="1"/>
  <c r="AD313" i="1"/>
  <c r="BW313" i="1"/>
  <c r="AS313" i="1"/>
  <c r="CL313" i="1"/>
  <c r="O313" i="1"/>
  <c r="BH313" i="1"/>
  <c r="FR313" i="1"/>
  <c r="FA313" i="1"/>
  <c r="ER313" i="1"/>
  <c r="EJ313" i="1"/>
  <c r="DS313" i="1"/>
  <c r="DJ313" i="1"/>
  <c r="CS313" i="1"/>
  <c r="CJ313" i="1"/>
  <c r="CB313" i="1"/>
  <c r="BK313" i="1"/>
  <c r="BB313" i="1"/>
  <c r="AK313" i="1"/>
  <c r="AC313" i="1"/>
  <c r="U313" i="1"/>
  <c r="M313" i="1"/>
  <c r="E313" i="1"/>
  <c r="FY313" i="1"/>
  <c r="FQ313" i="1"/>
  <c r="FH313" i="1"/>
  <c r="EZ313" i="1"/>
  <c r="EQ313" i="1"/>
  <c r="DZ313" i="1"/>
  <c r="EA313" i="1" s="1" a="1"/>
  <c r="EA313" i="1" s="1"/>
  <c r="DQ313" i="1"/>
  <c r="DI313" i="1"/>
  <c r="CZ313" i="1"/>
  <c r="CR313" i="1"/>
  <c r="CI313" i="1"/>
  <c r="BR313" i="1"/>
  <c r="BS313" i="1" s="1" a="1"/>
  <c r="BS313" i="1" s="1"/>
  <c r="BI313" i="1"/>
  <c r="BA313" i="1"/>
  <c r="AR313" i="1"/>
  <c r="AJ313" i="1"/>
  <c r="AB313" i="1"/>
  <c r="T313" i="1"/>
  <c r="L313" i="1"/>
  <c r="FP313" i="1"/>
  <c r="FG313" i="1"/>
  <c r="EY313" i="1"/>
  <c r="EH313" i="1"/>
  <c r="DY313" i="1"/>
  <c r="DH313" i="1"/>
  <c r="CY313" i="1"/>
  <c r="CQ313" i="1"/>
  <c r="BZ313" i="1"/>
  <c r="BQ313" i="1"/>
  <c r="AZ313" i="1"/>
  <c r="AQ313" i="1"/>
  <c r="AI313" i="1"/>
  <c r="AA313" i="1"/>
  <c r="C313" i="1"/>
  <c r="FW313" i="1"/>
  <c r="FO313" i="1"/>
  <c r="FF313" i="1"/>
  <c r="EO313" i="1"/>
  <c r="EP313" i="1" s="1" a="1"/>
  <c r="EP313" i="1" s="1"/>
  <c r="EF313" i="1"/>
  <c r="DX313" i="1"/>
  <c r="DO313" i="1"/>
  <c r="DG313" i="1"/>
  <c r="CX313" i="1"/>
  <c r="CG313" i="1"/>
  <c r="CH313" i="1" s="1" a="1"/>
  <c r="CH313" i="1" s="1"/>
  <c r="BX313" i="1"/>
  <c r="BP313" i="1"/>
  <c r="BG313" i="1"/>
  <c r="AY313" i="1"/>
  <c r="AP313" i="1"/>
  <c r="R313" i="1"/>
  <c r="J313" i="1"/>
  <c r="K313" i="1" s="1" a="1"/>
  <c r="K313" i="1" s="1"/>
  <c r="FV313" i="1"/>
  <c r="FN313" i="1"/>
  <c r="EW313" i="1"/>
  <c r="EN313" i="1"/>
  <c r="DW313" i="1"/>
  <c r="DN313" i="1"/>
  <c r="DF313" i="1"/>
  <c r="CO313" i="1"/>
  <c r="CF313" i="1"/>
  <c r="BO313" i="1"/>
  <c r="BF313" i="1"/>
  <c r="AX313" i="1"/>
  <c r="AG313" i="1"/>
  <c r="Y313" i="1"/>
  <c r="Z313" i="1" s="1" a="1"/>
  <c r="Z313" i="1" s="1"/>
  <c r="Q313" i="1"/>
  <c r="AU313" i="1" s="1"/>
  <c r="BY313" i="1" s="1"/>
  <c r="DC313" i="1" s="1"/>
  <c r="EG313" i="1" s="1"/>
  <c r="FK313" i="1" s="1"/>
  <c r="I313" i="1"/>
  <c r="FU313" i="1"/>
  <c r="FD313" i="1"/>
  <c r="FE313" i="1" s="1" a="1"/>
  <c r="FE313" i="1" s="1"/>
  <c r="EU313" i="1"/>
  <c r="EM313" i="1"/>
  <c r="ED313" i="1"/>
  <c r="DV313" i="1"/>
  <c r="DM313" i="1"/>
  <c r="CV313" i="1"/>
  <c r="CW313" i="1" s="1" a="1"/>
  <c r="CW313" i="1" s="1"/>
  <c r="CM313" i="1"/>
  <c r="CE313" i="1"/>
  <c r="BV313" i="1"/>
  <c r="BN313" i="1"/>
  <c r="BE313" i="1"/>
  <c r="AN313" i="1"/>
  <c r="AO313" i="1" s="1" a="1"/>
  <c r="AO313" i="1" s="1"/>
  <c r="AF313" i="1"/>
  <c r="BJ313" i="1" s="1"/>
  <c r="CN313" i="1" s="1"/>
  <c r="DR313" i="1" s="1"/>
  <c r="EV313" i="1" s="1"/>
  <c r="X313" i="1"/>
  <c r="P313" i="1"/>
  <c r="H313" i="1"/>
  <c r="FS313" i="1"/>
  <c r="FT313" i="1" s="1" a="1"/>
  <c r="FT313" i="1" s="1"/>
  <c r="FJ313" i="1"/>
  <c r="FB313" i="1"/>
  <c r="ES313" i="1"/>
  <c r="EK313" i="1"/>
  <c r="EB313" i="1"/>
  <c r="DK313" i="1"/>
  <c r="DL313" i="1" s="1" a="1"/>
  <c r="DL313" i="1" s="1"/>
  <c r="DB313" i="1"/>
  <c r="CT313" i="1"/>
  <c r="CK313" i="1"/>
  <c r="CC313" i="1"/>
  <c r="BT313" i="1"/>
  <c r="BC313" i="1"/>
  <c r="BD313" i="1" s="1" a="1"/>
  <c r="BD313" i="1" s="1"/>
  <c r="AT313" i="1"/>
  <c r="AL313" i="1"/>
  <c r="V313" i="1"/>
  <c r="N313" i="1"/>
  <c r="F313" i="1"/>
  <c r="DU313" i="1"/>
  <c r="AV313" i="1"/>
  <c r="DD313" i="1"/>
  <c r="AM313" i="1"/>
  <c r="FL313" i="1"/>
  <c r="CU313" i="1"/>
  <c r="AE313" i="1"/>
  <c r="FC313" i="1"/>
  <c r="W313" i="1"/>
  <c r="CD313" i="1"/>
  <c r="EL313" i="1"/>
  <c r="BU313" i="1"/>
  <c r="G313" i="1"/>
  <c r="EC313" i="1"/>
  <c r="BM313" i="1"/>
  <c r="FZ312" i="1"/>
  <c r="GC312" i="1"/>
  <c r="GD312" i="1"/>
  <c r="B314" i="1"/>
  <c r="D314" i="1" s="1" a="1"/>
  <c r="D314" i="1" s="1"/>
  <c r="EI314" i="1" l="1" a="1"/>
  <c r="EI314" i="1" s="1"/>
  <c r="FM314" i="1" a="1"/>
  <c r="FM314" i="1" s="1"/>
  <c r="EX314" i="1" a="1"/>
  <c r="EX314" i="1" s="1"/>
  <c r="DE314" i="1" a="1"/>
  <c r="DE314" i="1" s="1"/>
  <c r="DT314" i="1" a="1"/>
  <c r="DT314" i="1" s="1"/>
  <c r="CA314" i="1" a="1"/>
  <c r="CA314" i="1" s="1"/>
  <c r="CP314" i="1" a="1"/>
  <c r="CP314" i="1" s="1"/>
  <c r="AW314" i="1" a="1"/>
  <c r="AW314" i="1" s="1"/>
  <c r="BL314" i="1" a="1"/>
  <c r="BL314" i="1" s="1"/>
  <c r="S314" i="1" a="1"/>
  <c r="S314" i="1" s="1"/>
  <c r="AH314" i="1" a="1"/>
  <c r="AH314" i="1" s="1"/>
  <c r="GA313" i="1"/>
  <c r="GB313" i="1"/>
  <c r="BD17" i="1" a="1"/>
  <c r="BD17" i="1" s="1"/>
  <c r="BE17" i="1" s="1"/>
  <c r="BM17" i="1"/>
  <c r="BN17" i="1" s="1"/>
  <c r="FX314" i="1"/>
  <c r="ET314" i="1"/>
  <c r="FI314" i="1"/>
  <c r="DP314" i="1"/>
  <c r="EE314" i="1"/>
  <c r="DA314" i="1"/>
  <c r="BW314" i="1"/>
  <c r="AS314" i="1"/>
  <c r="CL314" i="1"/>
  <c r="O314" i="1"/>
  <c r="BH314" i="1"/>
  <c r="AD314" i="1"/>
  <c r="FP314" i="1"/>
  <c r="FG314" i="1"/>
  <c r="EY314" i="1"/>
  <c r="EH314" i="1"/>
  <c r="DY314" i="1"/>
  <c r="DH314" i="1"/>
  <c r="CY314" i="1"/>
  <c r="CQ314" i="1"/>
  <c r="BZ314" i="1"/>
  <c r="BQ314" i="1"/>
  <c r="AZ314" i="1"/>
  <c r="AQ314" i="1"/>
  <c r="AI314" i="1"/>
  <c r="AA314" i="1"/>
  <c r="C314" i="1"/>
  <c r="FW314" i="1"/>
  <c r="FO314" i="1"/>
  <c r="FF314" i="1"/>
  <c r="EO314" i="1"/>
  <c r="EP314" i="1" s="1" a="1"/>
  <c r="EP314" i="1" s="1"/>
  <c r="EF314" i="1"/>
  <c r="DX314" i="1"/>
  <c r="DO314" i="1"/>
  <c r="DG314" i="1"/>
  <c r="CX314" i="1"/>
  <c r="CG314" i="1"/>
  <c r="CH314" i="1" s="1" a="1"/>
  <c r="CH314" i="1" s="1"/>
  <c r="BX314" i="1"/>
  <c r="BP314" i="1"/>
  <c r="BG314" i="1"/>
  <c r="AY314" i="1"/>
  <c r="AP314" i="1"/>
  <c r="R314" i="1"/>
  <c r="J314" i="1"/>
  <c r="K314" i="1" s="1" a="1"/>
  <c r="K314" i="1" s="1"/>
  <c r="FV314" i="1"/>
  <c r="FN314" i="1"/>
  <c r="EW314" i="1"/>
  <c r="EN314" i="1"/>
  <c r="DW314" i="1"/>
  <c r="DN314" i="1"/>
  <c r="DF314" i="1"/>
  <c r="CO314" i="1"/>
  <c r="CF314" i="1"/>
  <c r="BO314" i="1"/>
  <c r="BF314" i="1"/>
  <c r="AX314" i="1"/>
  <c r="AG314" i="1"/>
  <c r="Y314" i="1"/>
  <c r="Z314" i="1" s="1" a="1"/>
  <c r="Z314" i="1" s="1"/>
  <c r="Q314" i="1"/>
  <c r="AU314" i="1" s="1"/>
  <c r="BY314" i="1" s="1"/>
  <c r="DC314" i="1" s="1"/>
  <c r="EG314" i="1" s="1"/>
  <c r="FK314" i="1" s="1"/>
  <c r="I314" i="1"/>
  <c r="FU314" i="1"/>
  <c r="FD314" i="1"/>
  <c r="FE314" i="1" s="1" a="1"/>
  <c r="FE314" i="1" s="1"/>
  <c r="EU314" i="1"/>
  <c r="EM314" i="1"/>
  <c r="ED314" i="1"/>
  <c r="DV314" i="1"/>
  <c r="DM314" i="1"/>
  <c r="CV314" i="1"/>
  <c r="CW314" i="1" s="1" a="1"/>
  <c r="CW314" i="1" s="1"/>
  <c r="CM314" i="1"/>
  <c r="CE314" i="1"/>
  <c r="BV314" i="1"/>
  <c r="BN314" i="1"/>
  <c r="BE314" i="1"/>
  <c r="AN314" i="1"/>
  <c r="AO314" i="1" s="1" a="1"/>
  <c r="AO314" i="1" s="1"/>
  <c r="AF314" i="1"/>
  <c r="BJ314" i="1" s="1"/>
  <c r="CN314" i="1" s="1"/>
  <c r="DR314" i="1" s="1"/>
  <c r="EV314" i="1" s="1"/>
  <c r="X314" i="1"/>
  <c r="P314" i="1"/>
  <c r="H314" i="1"/>
  <c r="FL314" i="1"/>
  <c r="FC314" i="1"/>
  <c r="EL314" i="1"/>
  <c r="EC314" i="1"/>
  <c r="DU314" i="1"/>
  <c r="DD314" i="1"/>
  <c r="CU314" i="1"/>
  <c r="CD314" i="1"/>
  <c r="BU314" i="1"/>
  <c r="BM314" i="1"/>
  <c r="AV314" i="1"/>
  <c r="AM314" i="1"/>
  <c r="AE314" i="1"/>
  <c r="W314" i="1"/>
  <c r="G314" i="1"/>
  <c r="FS314" i="1"/>
  <c r="FT314" i="1" s="1" a="1"/>
  <c r="FT314" i="1" s="1"/>
  <c r="FJ314" i="1"/>
  <c r="FB314" i="1"/>
  <c r="ES314" i="1"/>
  <c r="EK314" i="1"/>
  <c r="EB314" i="1"/>
  <c r="DK314" i="1"/>
  <c r="DL314" i="1" s="1" a="1"/>
  <c r="DL314" i="1" s="1"/>
  <c r="DB314" i="1"/>
  <c r="CT314" i="1"/>
  <c r="CK314" i="1"/>
  <c r="CC314" i="1"/>
  <c r="BT314" i="1"/>
  <c r="BC314" i="1"/>
  <c r="BD314" i="1" s="1" a="1"/>
  <c r="BD314" i="1" s="1"/>
  <c r="AT314" i="1"/>
  <c r="AL314" i="1"/>
  <c r="V314" i="1"/>
  <c r="N314" i="1"/>
  <c r="F314" i="1"/>
  <c r="FY314" i="1"/>
  <c r="FQ314" i="1"/>
  <c r="FH314" i="1"/>
  <c r="EZ314" i="1"/>
  <c r="EQ314" i="1"/>
  <c r="DZ314" i="1"/>
  <c r="EA314" i="1" s="1" a="1"/>
  <c r="EA314" i="1" s="1"/>
  <c r="DQ314" i="1"/>
  <c r="DI314" i="1"/>
  <c r="CZ314" i="1"/>
  <c r="CR314" i="1"/>
  <c r="CI314" i="1"/>
  <c r="BR314" i="1"/>
  <c r="BS314" i="1" s="1" a="1"/>
  <c r="BS314" i="1" s="1"/>
  <c r="BI314" i="1"/>
  <c r="BA314" i="1"/>
  <c r="AR314" i="1"/>
  <c r="AJ314" i="1"/>
  <c r="AB314" i="1"/>
  <c r="T314" i="1"/>
  <c r="L314" i="1"/>
  <c r="ER314" i="1"/>
  <c r="CB314" i="1"/>
  <c r="M314" i="1"/>
  <c r="EJ314" i="1"/>
  <c r="E314" i="1"/>
  <c r="BK314" i="1"/>
  <c r="DS314" i="1"/>
  <c r="BB314" i="1"/>
  <c r="DJ314" i="1"/>
  <c r="FR314" i="1"/>
  <c r="AK314" i="1"/>
  <c r="CS314" i="1"/>
  <c r="AC314" i="1"/>
  <c r="FA314" i="1"/>
  <c r="CJ314" i="1"/>
  <c r="U314" i="1"/>
  <c r="GD313" i="1"/>
  <c r="GC313" i="1"/>
  <c r="FZ313" i="1"/>
  <c r="B315" i="1"/>
  <c r="D315" i="1" s="1" a="1"/>
  <c r="D315" i="1" s="1"/>
  <c r="EI315" i="1" l="1" a="1"/>
  <c r="EI315" i="1" s="1"/>
  <c r="FM315" i="1" a="1"/>
  <c r="FM315" i="1" s="1"/>
  <c r="EX315" i="1" a="1"/>
  <c r="EX315" i="1" s="1"/>
  <c r="DE315" i="1" a="1"/>
  <c r="DE315" i="1" s="1"/>
  <c r="DT315" i="1" a="1"/>
  <c r="DT315" i="1" s="1"/>
  <c r="CA315" i="1" a="1"/>
  <c r="CA315" i="1" s="1"/>
  <c r="CP315" i="1" a="1"/>
  <c r="CP315" i="1" s="1"/>
  <c r="AW315" i="1" a="1"/>
  <c r="AW315" i="1" s="1"/>
  <c r="BL315" i="1" a="1"/>
  <c r="BL315" i="1" s="1"/>
  <c r="S315" i="1" a="1"/>
  <c r="S315" i="1" s="1"/>
  <c r="AH315" i="1" a="1"/>
  <c r="AH315" i="1" s="1"/>
  <c r="GA314" i="1"/>
  <c r="GB314" i="1"/>
  <c r="BW17" i="1"/>
  <c r="BR17" i="1"/>
  <c r="BZ17" i="1"/>
  <c r="BY17" i="1"/>
  <c r="BF17" i="1"/>
  <c r="BG17" i="1"/>
  <c r="FX315" i="1"/>
  <c r="ET315" i="1"/>
  <c r="FI315" i="1"/>
  <c r="EE315" i="1"/>
  <c r="DA315" i="1"/>
  <c r="DP315" i="1"/>
  <c r="AS315" i="1"/>
  <c r="CL315" i="1"/>
  <c r="O315" i="1"/>
  <c r="BH315" i="1"/>
  <c r="AD315" i="1"/>
  <c r="BW315" i="1"/>
  <c r="GD314" i="1"/>
  <c r="FZ314" i="1"/>
  <c r="GC314" i="1"/>
  <c r="FV315" i="1"/>
  <c r="FN315" i="1"/>
  <c r="EW315" i="1"/>
  <c r="EN315" i="1"/>
  <c r="DW315" i="1"/>
  <c r="DN315" i="1"/>
  <c r="DF315" i="1"/>
  <c r="CO315" i="1"/>
  <c r="CF315" i="1"/>
  <c r="BO315" i="1"/>
  <c r="BF315" i="1"/>
  <c r="AX315" i="1"/>
  <c r="AG315" i="1"/>
  <c r="Y315" i="1"/>
  <c r="Z315" i="1" s="1" a="1"/>
  <c r="Z315" i="1" s="1"/>
  <c r="Q315" i="1"/>
  <c r="AU315" i="1" s="1"/>
  <c r="BY315" i="1" s="1"/>
  <c r="DC315" i="1" s="1"/>
  <c r="EG315" i="1" s="1"/>
  <c r="FK315" i="1" s="1"/>
  <c r="I315" i="1"/>
  <c r="FU315" i="1"/>
  <c r="FD315" i="1"/>
  <c r="FE315" i="1" s="1" a="1"/>
  <c r="FE315" i="1" s="1"/>
  <c r="EU315" i="1"/>
  <c r="EM315" i="1"/>
  <c r="ED315" i="1"/>
  <c r="DV315" i="1"/>
  <c r="DM315" i="1"/>
  <c r="CV315" i="1"/>
  <c r="CW315" i="1" s="1" a="1"/>
  <c r="CW315" i="1" s="1"/>
  <c r="CM315" i="1"/>
  <c r="CE315" i="1"/>
  <c r="BV315" i="1"/>
  <c r="BN315" i="1"/>
  <c r="BE315" i="1"/>
  <c r="AN315" i="1"/>
  <c r="AO315" i="1" s="1" a="1"/>
  <c r="AO315" i="1" s="1"/>
  <c r="AF315" i="1"/>
  <c r="BJ315" i="1" s="1"/>
  <c r="CN315" i="1" s="1"/>
  <c r="DR315" i="1" s="1"/>
  <c r="EV315" i="1" s="1"/>
  <c r="X315" i="1"/>
  <c r="P315" i="1"/>
  <c r="H315" i="1"/>
  <c r="FL315" i="1"/>
  <c r="FC315" i="1"/>
  <c r="EL315" i="1"/>
  <c r="EC315" i="1"/>
  <c r="DU315" i="1"/>
  <c r="DD315" i="1"/>
  <c r="CU315" i="1"/>
  <c r="CD315" i="1"/>
  <c r="BU315" i="1"/>
  <c r="BM315" i="1"/>
  <c r="AV315" i="1"/>
  <c r="AM315" i="1"/>
  <c r="AE315" i="1"/>
  <c r="W315" i="1"/>
  <c r="G315" i="1"/>
  <c r="FS315" i="1"/>
  <c r="FT315" i="1" s="1" a="1"/>
  <c r="FT315" i="1" s="1"/>
  <c r="FJ315" i="1"/>
  <c r="FB315" i="1"/>
  <c r="ES315" i="1"/>
  <c r="EK315" i="1"/>
  <c r="EB315" i="1"/>
  <c r="DK315" i="1"/>
  <c r="DL315" i="1" s="1" a="1"/>
  <c r="DL315" i="1" s="1"/>
  <c r="DB315" i="1"/>
  <c r="CT315" i="1"/>
  <c r="CK315" i="1"/>
  <c r="CC315" i="1"/>
  <c r="BT315" i="1"/>
  <c r="BC315" i="1"/>
  <c r="BD315" i="1" s="1" a="1"/>
  <c r="BD315" i="1" s="1"/>
  <c r="AT315" i="1"/>
  <c r="AL315" i="1"/>
  <c r="V315" i="1"/>
  <c r="N315" i="1"/>
  <c r="F315" i="1"/>
  <c r="FR315" i="1"/>
  <c r="FA315" i="1"/>
  <c r="ER315" i="1"/>
  <c r="EJ315" i="1"/>
  <c r="DS315" i="1"/>
  <c r="DJ315" i="1"/>
  <c r="CS315" i="1"/>
  <c r="CJ315" i="1"/>
  <c r="CB315" i="1"/>
  <c r="BK315" i="1"/>
  <c r="BB315" i="1"/>
  <c r="AK315" i="1"/>
  <c r="AC315" i="1"/>
  <c r="U315" i="1"/>
  <c r="M315" i="1"/>
  <c r="E315" i="1"/>
  <c r="FY315" i="1"/>
  <c r="FQ315" i="1"/>
  <c r="FH315" i="1"/>
  <c r="EZ315" i="1"/>
  <c r="EQ315" i="1"/>
  <c r="DZ315" i="1"/>
  <c r="EA315" i="1" s="1" a="1"/>
  <c r="EA315" i="1" s="1"/>
  <c r="DQ315" i="1"/>
  <c r="DI315" i="1"/>
  <c r="CZ315" i="1"/>
  <c r="CR315" i="1"/>
  <c r="CI315" i="1"/>
  <c r="BR315" i="1"/>
  <c r="BS315" i="1" s="1" a="1"/>
  <c r="BS315" i="1" s="1"/>
  <c r="BI315" i="1"/>
  <c r="BA315" i="1"/>
  <c r="AR315" i="1"/>
  <c r="AJ315" i="1"/>
  <c r="AB315" i="1"/>
  <c r="T315" i="1"/>
  <c r="L315" i="1"/>
  <c r="FW315" i="1"/>
  <c r="FO315" i="1"/>
  <c r="FF315" i="1"/>
  <c r="EO315" i="1"/>
  <c r="EP315" i="1" s="1" a="1"/>
  <c r="EP315" i="1" s="1"/>
  <c r="EF315" i="1"/>
  <c r="DX315" i="1"/>
  <c r="DO315" i="1"/>
  <c r="DG315" i="1"/>
  <c r="CX315" i="1"/>
  <c r="CG315" i="1"/>
  <c r="CH315" i="1" s="1" a="1"/>
  <c r="CH315" i="1" s="1"/>
  <c r="BX315" i="1"/>
  <c r="BP315" i="1"/>
  <c r="BG315" i="1"/>
  <c r="AY315" i="1"/>
  <c r="AP315" i="1"/>
  <c r="R315" i="1"/>
  <c r="J315" i="1"/>
  <c r="K315" i="1" s="1" a="1"/>
  <c r="K315" i="1" s="1"/>
  <c r="FP315" i="1"/>
  <c r="CY315" i="1"/>
  <c r="AI315" i="1"/>
  <c r="FG315" i="1"/>
  <c r="CQ315" i="1"/>
  <c r="AA315" i="1"/>
  <c r="EY315" i="1"/>
  <c r="BZ315" i="1"/>
  <c r="EH315" i="1"/>
  <c r="BQ315" i="1"/>
  <c r="C315" i="1"/>
  <c r="DY315" i="1"/>
  <c r="AZ315" i="1"/>
  <c r="DH315" i="1"/>
  <c r="AQ315" i="1"/>
  <c r="B316" i="1"/>
  <c r="D316" i="1" s="1" a="1"/>
  <c r="D316" i="1" s="1"/>
  <c r="EI316" i="1" l="1" a="1"/>
  <c r="EI316" i="1" s="1"/>
  <c r="FM316" i="1" a="1"/>
  <c r="FM316" i="1" s="1"/>
  <c r="EX316" i="1" a="1"/>
  <c r="EX316" i="1" s="1"/>
  <c r="DE316" i="1" a="1"/>
  <c r="DE316" i="1" s="1"/>
  <c r="DT316" i="1" a="1"/>
  <c r="DT316" i="1" s="1"/>
  <c r="CA316" i="1" a="1"/>
  <c r="CA316" i="1" s="1"/>
  <c r="CP316" i="1" a="1"/>
  <c r="CP316" i="1" s="1"/>
  <c r="AW316" i="1" a="1"/>
  <c r="AW316" i="1" s="1"/>
  <c r="BL316" i="1" a="1"/>
  <c r="BL316" i="1" s="1"/>
  <c r="S316" i="1" a="1"/>
  <c r="S316" i="1" s="1"/>
  <c r="AH316" i="1" a="1"/>
  <c r="AH316" i="1" s="1"/>
  <c r="GA315" i="1"/>
  <c r="GB315" i="1"/>
  <c r="CB17" i="1"/>
  <c r="BS17" i="1" a="1"/>
  <c r="BS17" i="1" s="1"/>
  <c r="BT17" i="1" s="1"/>
  <c r="ET316" i="1"/>
  <c r="FI316" i="1"/>
  <c r="FX316" i="1"/>
  <c r="EE316" i="1"/>
  <c r="DA316" i="1"/>
  <c r="DP316" i="1"/>
  <c r="AS316" i="1"/>
  <c r="CL316" i="1"/>
  <c r="O316" i="1"/>
  <c r="BH316" i="1"/>
  <c r="AD316" i="1"/>
  <c r="BW316" i="1"/>
  <c r="FL316" i="1"/>
  <c r="FC316" i="1"/>
  <c r="EL316" i="1"/>
  <c r="EC316" i="1"/>
  <c r="DU316" i="1"/>
  <c r="DD316" i="1"/>
  <c r="CU316" i="1"/>
  <c r="CD316" i="1"/>
  <c r="BU316" i="1"/>
  <c r="BM316" i="1"/>
  <c r="AV316" i="1"/>
  <c r="AM316" i="1"/>
  <c r="AE316" i="1"/>
  <c r="W316" i="1"/>
  <c r="G316" i="1"/>
  <c r="FS316" i="1"/>
  <c r="FT316" i="1" s="1" a="1"/>
  <c r="FT316" i="1" s="1"/>
  <c r="FJ316" i="1"/>
  <c r="FB316" i="1"/>
  <c r="ES316" i="1"/>
  <c r="EK316" i="1"/>
  <c r="EB316" i="1"/>
  <c r="DK316" i="1"/>
  <c r="DL316" i="1" s="1" a="1"/>
  <c r="DL316" i="1" s="1"/>
  <c r="DB316" i="1"/>
  <c r="CT316" i="1"/>
  <c r="CK316" i="1"/>
  <c r="CC316" i="1"/>
  <c r="BT316" i="1"/>
  <c r="BC316" i="1"/>
  <c r="BD316" i="1" s="1" a="1"/>
  <c r="BD316" i="1" s="1"/>
  <c r="AT316" i="1"/>
  <c r="AL316" i="1"/>
  <c r="V316" i="1"/>
  <c r="N316" i="1"/>
  <c r="F316" i="1"/>
  <c r="FR316" i="1"/>
  <c r="FA316" i="1"/>
  <c r="ER316" i="1"/>
  <c r="EJ316" i="1"/>
  <c r="DS316" i="1"/>
  <c r="DJ316" i="1"/>
  <c r="CS316" i="1"/>
  <c r="CJ316" i="1"/>
  <c r="CB316" i="1"/>
  <c r="BK316" i="1"/>
  <c r="BB316" i="1"/>
  <c r="AK316" i="1"/>
  <c r="AC316" i="1"/>
  <c r="U316" i="1"/>
  <c r="M316" i="1"/>
  <c r="E316" i="1"/>
  <c r="FY316" i="1"/>
  <c r="FQ316" i="1"/>
  <c r="FH316" i="1"/>
  <c r="EZ316" i="1"/>
  <c r="EQ316" i="1"/>
  <c r="DZ316" i="1"/>
  <c r="EA316" i="1" s="1" a="1"/>
  <c r="EA316" i="1" s="1"/>
  <c r="DQ316" i="1"/>
  <c r="DI316" i="1"/>
  <c r="CZ316" i="1"/>
  <c r="CR316" i="1"/>
  <c r="CI316" i="1"/>
  <c r="BR316" i="1"/>
  <c r="BS316" i="1" s="1" a="1"/>
  <c r="BS316" i="1" s="1"/>
  <c r="BI316" i="1"/>
  <c r="BA316" i="1"/>
  <c r="AR316" i="1"/>
  <c r="AJ316" i="1"/>
  <c r="AB316" i="1"/>
  <c r="T316" i="1"/>
  <c r="L316" i="1"/>
  <c r="FP316" i="1"/>
  <c r="FG316" i="1"/>
  <c r="EY316" i="1"/>
  <c r="EH316" i="1"/>
  <c r="DY316" i="1"/>
  <c r="DH316" i="1"/>
  <c r="CY316" i="1"/>
  <c r="CQ316" i="1"/>
  <c r="BZ316" i="1"/>
  <c r="BQ316" i="1"/>
  <c r="AZ316" i="1"/>
  <c r="AQ316" i="1"/>
  <c r="AI316" i="1"/>
  <c r="AA316" i="1"/>
  <c r="C316" i="1"/>
  <c r="FW316" i="1"/>
  <c r="FO316" i="1"/>
  <c r="FF316" i="1"/>
  <c r="EO316" i="1"/>
  <c r="EP316" i="1" s="1" a="1"/>
  <c r="EP316" i="1" s="1"/>
  <c r="EF316" i="1"/>
  <c r="DX316" i="1"/>
  <c r="DO316" i="1"/>
  <c r="DG316" i="1"/>
  <c r="CX316" i="1"/>
  <c r="CG316" i="1"/>
  <c r="CH316" i="1" s="1" a="1"/>
  <c r="CH316" i="1" s="1"/>
  <c r="BX316" i="1"/>
  <c r="BP316" i="1"/>
  <c r="BG316" i="1"/>
  <c r="AY316" i="1"/>
  <c r="AP316" i="1"/>
  <c r="R316" i="1"/>
  <c r="J316" i="1"/>
  <c r="K316" i="1" s="1" a="1"/>
  <c r="K316" i="1" s="1"/>
  <c r="FU316" i="1"/>
  <c r="FD316" i="1"/>
  <c r="FE316" i="1" s="1" a="1"/>
  <c r="FE316" i="1" s="1"/>
  <c r="EU316" i="1"/>
  <c r="EM316" i="1"/>
  <c r="ED316" i="1"/>
  <c r="DV316" i="1"/>
  <c r="DM316" i="1"/>
  <c r="CV316" i="1"/>
  <c r="CW316" i="1" s="1" a="1"/>
  <c r="CW316" i="1" s="1"/>
  <c r="CM316" i="1"/>
  <c r="CE316" i="1"/>
  <c r="BV316" i="1"/>
  <c r="BN316" i="1"/>
  <c r="BE316" i="1"/>
  <c r="AN316" i="1"/>
  <c r="AO316" i="1" s="1" a="1"/>
  <c r="AO316" i="1" s="1"/>
  <c r="AF316" i="1"/>
  <c r="BJ316" i="1" s="1"/>
  <c r="CN316" i="1" s="1"/>
  <c r="DR316" i="1" s="1"/>
  <c r="EV316" i="1" s="1"/>
  <c r="X316" i="1"/>
  <c r="P316" i="1"/>
  <c r="H316" i="1"/>
  <c r="DW316" i="1"/>
  <c r="BF316" i="1"/>
  <c r="DN316" i="1"/>
  <c r="AX316" i="1"/>
  <c r="FV316" i="1"/>
  <c r="DF316" i="1"/>
  <c r="FN316" i="1"/>
  <c r="AG316" i="1"/>
  <c r="CO316" i="1"/>
  <c r="Y316" i="1"/>
  <c r="Z316" i="1" s="1" a="1"/>
  <c r="Z316" i="1" s="1"/>
  <c r="EW316" i="1"/>
  <c r="CF316" i="1"/>
  <c r="Q316" i="1"/>
  <c r="AU316" i="1" s="1"/>
  <c r="BY316" i="1" s="1"/>
  <c r="DC316" i="1" s="1"/>
  <c r="EG316" i="1" s="1"/>
  <c r="FK316" i="1" s="1"/>
  <c r="EN316" i="1"/>
  <c r="I316" i="1"/>
  <c r="BO316" i="1"/>
  <c r="FZ315" i="1"/>
  <c r="GD315" i="1"/>
  <c r="GC315" i="1"/>
  <c r="B317" i="1"/>
  <c r="D317" i="1" s="1" a="1"/>
  <c r="D317" i="1" s="1"/>
  <c r="EI317" i="1" l="1" a="1"/>
  <c r="EI317" i="1" s="1"/>
  <c r="FM317" i="1" a="1"/>
  <c r="FM317" i="1" s="1"/>
  <c r="EX317" i="1" a="1"/>
  <c r="EX317" i="1" s="1"/>
  <c r="DE317" i="1" a="1"/>
  <c r="DE317" i="1" s="1"/>
  <c r="DT317" i="1" a="1"/>
  <c r="DT317" i="1" s="1"/>
  <c r="CA317" i="1" a="1"/>
  <c r="CA317" i="1" s="1"/>
  <c r="CP317" i="1" a="1"/>
  <c r="CP317" i="1" s="1"/>
  <c r="AW317" i="1" a="1"/>
  <c r="AW317" i="1" s="1"/>
  <c r="BL317" i="1" a="1"/>
  <c r="BL317" i="1" s="1"/>
  <c r="S317" i="1" a="1"/>
  <c r="S317" i="1" s="1"/>
  <c r="AH317" i="1" a="1"/>
  <c r="AH317" i="1" s="1"/>
  <c r="GA316" i="1"/>
  <c r="GB316" i="1"/>
  <c r="BV17" i="1"/>
  <c r="BU17" i="1"/>
  <c r="CC17" i="1"/>
  <c r="ET317" i="1"/>
  <c r="FI317" i="1"/>
  <c r="FX317" i="1"/>
  <c r="EE317" i="1"/>
  <c r="DA317" i="1"/>
  <c r="CL317" i="1"/>
  <c r="DP317" i="1"/>
  <c r="O317" i="1"/>
  <c r="BH317" i="1"/>
  <c r="AD317" i="1"/>
  <c r="AS317" i="1"/>
  <c r="BW317" i="1"/>
  <c r="FR317" i="1"/>
  <c r="FA317" i="1"/>
  <c r="ER317" i="1"/>
  <c r="EJ317" i="1"/>
  <c r="DS317" i="1"/>
  <c r="DJ317" i="1"/>
  <c r="CS317" i="1"/>
  <c r="CJ317" i="1"/>
  <c r="CB317" i="1"/>
  <c r="BK317" i="1"/>
  <c r="BB317" i="1"/>
  <c r="AK317" i="1"/>
  <c r="AC317" i="1"/>
  <c r="U317" i="1"/>
  <c r="M317" i="1"/>
  <c r="E317" i="1"/>
  <c r="FY317" i="1"/>
  <c r="FQ317" i="1"/>
  <c r="FH317" i="1"/>
  <c r="EZ317" i="1"/>
  <c r="EQ317" i="1"/>
  <c r="DZ317" i="1"/>
  <c r="EA317" i="1" s="1" a="1"/>
  <c r="EA317" i="1" s="1"/>
  <c r="DQ317" i="1"/>
  <c r="DI317" i="1"/>
  <c r="CZ317" i="1"/>
  <c r="CR317" i="1"/>
  <c r="CI317" i="1"/>
  <c r="BR317" i="1"/>
  <c r="BS317" i="1" s="1" a="1"/>
  <c r="BS317" i="1" s="1"/>
  <c r="BI317" i="1"/>
  <c r="BA317" i="1"/>
  <c r="AR317" i="1"/>
  <c r="AJ317" i="1"/>
  <c r="AB317" i="1"/>
  <c r="T317" i="1"/>
  <c r="L317" i="1"/>
  <c r="FP317" i="1"/>
  <c r="FG317" i="1"/>
  <c r="EY317" i="1"/>
  <c r="EH317" i="1"/>
  <c r="DY317" i="1"/>
  <c r="DH317" i="1"/>
  <c r="CY317" i="1"/>
  <c r="CQ317" i="1"/>
  <c r="BZ317" i="1"/>
  <c r="BQ317" i="1"/>
  <c r="AZ317" i="1"/>
  <c r="AQ317" i="1"/>
  <c r="AI317" i="1"/>
  <c r="AA317" i="1"/>
  <c r="C317" i="1"/>
  <c r="FW317" i="1"/>
  <c r="FO317" i="1"/>
  <c r="FF317" i="1"/>
  <c r="EO317" i="1"/>
  <c r="EP317" i="1" s="1" a="1"/>
  <c r="EP317" i="1" s="1"/>
  <c r="EF317" i="1"/>
  <c r="DX317" i="1"/>
  <c r="DO317" i="1"/>
  <c r="DG317" i="1"/>
  <c r="CX317" i="1"/>
  <c r="CG317" i="1"/>
  <c r="CH317" i="1" s="1" a="1"/>
  <c r="CH317" i="1" s="1"/>
  <c r="BX317" i="1"/>
  <c r="BP317" i="1"/>
  <c r="BG317" i="1"/>
  <c r="AY317" i="1"/>
  <c r="AP317" i="1"/>
  <c r="R317" i="1"/>
  <c r="J317" i="1"/>
  <c r="K317" i="1" s="1" a="1"/>
  <c r="K317" i="1" s="1"/>
  <c r="FV317" i="1"/>
  <c r="FN317" i="1"/>
  <c r="EW317" i="1"/>
  <c r="EN317" i="1"/>
  <c r="DW317" i="1"/>
  <c r="DN317" i="1"/>
  <c r="DF317" i="1"/>
  <c r="CO317" i="1"/>
  <c r="CF317" i="1"/>
  <c r="BO317" i="1"/>
  <c r="BF317" i="1"/>
  <c r="AX317" i="1"/>
  <c r="AG317" i="1"/>
  <c r="Y317" i="1"/>
  <c r="Z317" i="1" s="1" a="1"/>
  <c r="Z317" i="1" s="1"/>
  <c r="Q317" i="1"/>
  <c r="AU317" i="1" s="1"/>
  <c r="BY317" i="1" s="1"/>
  <c r="DC317" i="1" s="1"/>
  <c r="EG317" i="1" s="1"/>
  <c r="FK317" i="1" s="1"/>
  <c r="I317" i="1"/>
  <c r="FU317" i="1"/>
  <c r="FD317" i="1"/>
  <c r="FE317" i="1" s="1" a="1"/>
  <c r="FE317" i="1" s="1"/>
  <c r="EU317" i="1"/>
  <c r="EM317" i="1"/>
  <c r="ED317" i="1"/>
  <c r="DV317" i="1"/>
  <c r="DM317" i="1"/>
  <c r="CV317" i="1"/>
  <c r="CW317" i="1" s="1" a="1"/>
  <c r="CW317" i="1" s="1"/>
  <c r="CM317" i="1"/>
  <c r="CE317" i="1"/>
  <c r="BV317" i="1"/>
  <c r="BN317" i="1"/>
  <c r="BE317" i="1"/>
  <c r="AN317" i="1"/>
  <c r="AO317" i="1" s="1" a="1"/>
  <c r="AO317" i="1" s="1"/>
  <c r="AF317" i="1"/>
  <c r="BJ317" i="1" s="1"/>
  <c r="CN317" i="1" s="1"/>
  <c r="DR317" i="1" s="1"/>
  <c r="EV317" i="1" s="1"/>
  <c r="X317" i="1"/>
  <c r="P317" i="1"/>
  <c r="H317" i="1"/>
  <c r="FS317" i="1"/>
  <c r="FT317" i="1" s="1" a="1"/>
  <c r="FT317" i="1" s="1"/>
  <c r="FJ317" i="1"/>
  <c r="FB317" i="1"/>
  <c r="ES317" i="1"/>
  <c r="EK317" i="1"/>
  <c r="EB317" i="1"/>
  <c r="DK317" i="1"/>
  <c r="DL317" i="1" s="1" a="1"/>
  <c r="DL317" i="1" s="1"/>
  <c r="DB317" i="1"/>
  <c r="CT317" i="1"/>
  <c r="CK317" i="1"/>
  <c r="CC317" i="1"/>
  <c r="BT317" i="1"/>
  <c r="BC317" i="1"/>
  <c r="BD317" i="1" s="1" a="1"/>
  <c r="BD317" i="1" s="1"/>
  <c r="AT317" i="1"/>
  <c r="AL317" i="1"/>
  <c r="V317" i="1"/>
  <c r="N317" i="1"/>
  <c r="F317" i="1"/>
  <c r="CD317" i="1"/>
  <c r="EL317" i="1"/>
  <c r="BU317" i="1"/>
  <c r="G317" i="1"/>
  <c r="EC317" i="1"/>
  <c r="BM317" i="1"/>
  <c r="DU317" i="1"/>
  <c r="AV317" i="1"/>
  <c r="DD317" i="1"/>
  <c r="AM317" i="1"/>
  <c r="FL317" i="1"/>
  <c r="CU317" i="1"/>
  <c r="AE317" i="1"/>
  <c r="FC317" i="1"/>
  <c r="W317" i="1"/>
  <c r="GD316" i="1"/>
  <c r="GC316" i="1"/>
  <c r="FZ316" i="1"/>
  <c r="B318" i="1"/>
  <c r="D318" i="1" s="1" a="1"/>
  <c r="D318" i="1" s="1"/>
  <c r="EI318" i="1" l="1" a="1"/>
  <c r="EI318" i="1" s="1"/>
  <c r="FM318" i="1" a="1"/>
  <c r="FM318" i="1" s="1"/>
  <c r="EX318" i="1" a="1"/>
  <c r="EX318" i="1" s="1"/>
  <c r="DE318" i="1" a="1"/>
  <c r="DE318" i="1" s="1"/>
  <c r="DT318" i="1" a="1"/>
  <c r="DT318" i="1" s="1"/>
  <c r="CA318" i="1" a="1"/>
  <c r="CA318" i="1" s="1"/>
  <c r="CP318" i="1" a="1"/>
  <c r="CP318" i="1" s="1"/>
  <c r="AW318" i="1" a="1"/>
  <c r="AW318" i="1" s="1"/>
  <c r="BL318" i="1" a="1"/>
  <c r="BL318" i="1" s="1"/>
  <c r="S318" i="1" a="1"/>
  <c r="S318" i="1" s="1"/>
  <c r="AH318" i="1" a="1"/>
  <c r="AH318" i="1" s="1"/>
  <c r="GA317" i="1"/>
  <c r="GB317" i="1"/>
  <c r="CG17" i="1"/>
  <c r="CL17" i="1"/>
  <c r="CO17" i="1"/>
  <c r="CN17" i="1"/>
  <c r="FI318" i="1"/>
  <c r="FX318" i="1"/>
  <c r="DA318" i="1"/>
  <c r="DP318" i="1"/>
  <c r="ET318" i="1"/>
  <c r="EE318" i="1"/>
  <c r="O318" i="1"/>
  <c r="BH318" i="1"/>
  <c r="AD318" i="1"/>
  <c r="BW318" i="1"/>
  <c r="AS318" i="1"/>
  <c r="CL318" i="1"/>
  <c r="FP318" i="1"/>
  <c r="FG318" i="1"/>
  <c r="EY318" i="1"/>
  <c r="EH318" i="1"/>
  <c r="DY318" i="1"/>
  <c r="DH318" i="1"/>
  <c r="CY318" i="1"/>
  <c r="CQ318" i="1"/>
  <c r="BZ318" i="1"/>
  <c r="BQ318" i="1"/>
  <c r="AZ318" i="1"/>
  <c r="AQ318" i="1"/>
  <c r="AI318" i="1"/>
  <c r="AA318" i="1"/>
  <c r="C318" i="1"/>
  <c r="FW318" i="1"/>
  <c r="FO318" i="1"/>
  <c r="FF318" i="1"/>
  <c r="EO318" i="1"/>
  <c r="EP318" i="1" s="1" a="1"/>
  <c r="EP318" i="1" s="1"/>
  <c r="EF318" i="1"/>
  <c r="DX318" i="1"/>
  <c r="DO318" i="1"/>
  <c r="DG318" i="1"/>
  <c r="CX318" i="1"/>
  <c r="CG318" i="1"/>
  <c r="CH318" i="1" s="1" a="1"/>
  <c r="CH318" i="1" s="1"/>
  <c r="BX318" i="1"/>
  <c r="BP318" i="1"/>
  <c r="BG318" i="1"/>
  <c r="AY318" i="1"/>
  <c r="AP318" i="1"/>
  <c r="R318" i="1"/>
  <c r="J318" i="1"/>
  <c r="K318" i="1" s="1" a="1"/>
  <c r="K318" i="1" s="1"/>
  <c r="FV318" i="1"/>
  <c r="FN318" i="1"/>
  <c r="EW318" i="1"/>
  <c r="EN318" i="1"/>
  <c r="DW318" i="1"/>
  <c r="DN318" i="1"/>
  <c r="DF318" i="1"/>
  <c r="CO318" i="1"/>
  <c r="CF318" i="1"/>
  <c r="BO318" i="1"/>
  <c r="BF318" i="1"/>
  <c r="AX318" i="1"/>
  <c r="AG318" i="1"/>
  <c r="Y318" i="1"/>
  <c r="Z318" i="1" s="1" a="1"/>
  <c r="Z318" i="1" s="1"/>
  <c r="Q318" i="1"/>
  <c r="AU318" i="1" s="1"/>
  <c r="BY318" i="1" s="1"/>
  <c r="DC318" i="1" s="1"/>
  <c r="EG318" i="1" s="1"/>
  <c r="FK318" i="1" s="1"/>
  <c r="I318" i="1"/>
  <c r="FU318" i="1"/>
  <c r="FD318" i="1"/>
  <c r="FE318" i="1" s="1" a="1"/>
  <c r="FE318" i="1" s="1"/>
  <c r="EU318" i="1"/>
  <c r="EM318" i="1"/>
  <c r="ED318" i="1"/>
  <c r="DV318" i="1"/>
  <c r="DM318" i="1"/>
  <c r="CV318" i="1"/>
  <c r="CW318" i="1" s="1" a="1"/>
  <c r="CW318" i="1" s="1"/>
  <c r="CM318" i="1"/>
  <c r="CE318" i="1"/>
  <c r="BV318" i="1"/>
  <c r="BN318" i="1"/>
  <c r="BE318" i="1"/>
  <c r="AN318" i="1"/>
  <c r="AO318" i="1" s="1" a="1"/>
  <c r="AO318" i="1" s="1"/>
  <c r="AF318" i="1"/>
  <c r="BJ318" i="1" s="1"/>
  <c r="CN318" i="1" s="1"/>
  <c r="DR318" i="1" s="1"/>
  <c r="EV318" i="1" s="1"/>
  <c r="X318" i="1"/>
  <c r="P318" i="1"/>
  <c r="H318" i="1"/>
  <c r="FL318" i="1"/>
  <c r="FC318" i="1"/>
  <c r="EL318" i="1"/>
  <c r="EC318" i="1"/>
  <c r="DU318" i="1"/>
  <c r="DD318" i="1"/>
  <c r="CU318" i="1"/>
  <c r="CD318" i="1"/>
  <c r="BU318" i="1"/>
  <c r="BM318" i="1"/>
  <c r="AV318" i="1"/>
  <c r="AM318" i="1"/>
  <c r="AE318" i="1"/>
  <c r="W318" i="1"/>
  <c r="G318" i="1"/>
  <c r="FS318" i="1"/>
  <c r="FT318" i="1" s="1" a="1"/>
  <c r="FT318" i="1" s="1"/>
  <c r="FJ318" i="1"/>
  <c r="FB318" i="1"/>
  <c r="ES318" i="1"/>
  <c r="EK318" i="1"/>
  <c r="EB318" i="1"/>
  <c r="DK318" i="1"/>
  <c r="DL318" i="1" s="1" a="1"/>
  <c r="DL318" i="1" s="1"/>
  <c r="DB318" i="1"/>
  <c r="CT318" i="1"/>
  <c r="CK318" i="1"/>
  <c r="CC318" i="1"/>
  <c r="BT318" i="1"/>
  <c r="BC318" i="1"/>
  <c r="BD318" i="1" s="1" a="1"/>
  <c r="BD318" i="1" s="1"/>
  <c r="AT318" i="1"/>
  <c r="AL318" i="1"/>
  <c r="V318" i="1"/>
  <c r="N318" i="1"/>
  <c r="F318" i="1"/>
  <c r="FY318" i="1"/>
  <c r="FQ318" i="1"/>
  <c r="FH318" i="1"/>
  <c r="EZ318" i="1"/>
  <c r="EQ318" i="1"/>
  <c r="DZ318" i="1"/>
  <c r="EA318" i="1" s="1" a="1"/>
  <c r="EA318" i="1" s="1"/>
  <c r="DQ318" i="1"/>
  <c r="DI318" i="1"/>
  <c r="CZ318" i="1"/>
  <c r="CR318" i="1"/>
  <c r="CI318" i="1"/>
  <c r="BR318" i="1"/>
  <c r="BS318" i="1" s="1" a="1"/>
  <c r="BS318" i="1" s="1"/>
  <c r="BI318" i="1"/>
  <c r="BA318" i="1"/>
  <c r="AR318" i="1"/>
  <c r="AJ318" i="1"/>
  <c r="AB318" i="1"/>
  <c r="T318" i="1"/>
  <c r="L318" i="1"/>
  <c r="FR318" i="1"/>
  <c r="AK318" i="1"/>
  <c r="CS318" i="1"/>
  <c r="AC318" i="1"/>
  <c r="FA318" i="1"/>
  <c r="CJ318" i="1"/>
  <c r="U318" i="1"/>
  <c r="ER318" i="1"/>
  <c r="CB318" i="1"/>
  <c r="M318" i="1"/>
  <c r="EJ318" i="1"/>
  <c r="E318" i="1"/>
  <c r="BK318" i="1"/>
  <c r="DS318" i="1"/>
  <c r="BB318" i="1"/>
  <c r="DJ318" i="1"/>
  <c r="FZ317" i="1"/>
  <c r="GD317" i="1"/>
  <c r="GC317" i="1"/>
  <c r="B319" i="1"/>
  <c r="D319" i="1" s="1" a="1"/>
  <c r="D319" i="1" s="1"/>
  <c r="EI319" i="1" l="1" a="1"/>
  <c r="EI319" i="1" s="1"/>
  <c r="FM319" i="1" a="1"/>
  <c r="FM319" i="1" s="1"/>
  <c r="EX319" i="1" a="1"/>
  <c r="EX319" i="1" s="1"/>
  <c r="DE319" i="1" a="1"/>
  <c r="DE319" i="1" s="1"/>
  <c r="DT319" i="1" a="1"/>
  <c r="DT319" i="1" s="1"/>
  <c r="CA319" i="1" a="1"/>
  <c r="CA319" i="1" s="1"/>
  <c r="CP319" i="1" a="1"/>
  <c r="CP319" i="1" s="1"/>
  <c r="AW319" i="1" a="1"/>
  <c r="AW319" i="1" s="1"/>
  <c r="BL319" i="1" a="1"/>
  <c r="BL319" i="1" s="1"/>
  <c r="S319" i="1" a="1"/>
  <c r="S319" i="1" s="1"/>
  <c r="AH319" i="1" a="1"/>
  <c r="AH319" i="1" s="1"/>
  <c r="GA318" i="1"/>
  <c r="GB318" i="1"/>
  <c r="CQ17" i="1"/>
  <c r="CH17" i="1" a="1"/>
  <c r="CH17" i="1" s="1"/>
  <c r="CI17" i="1" s="1"/>
  <c r="FI319" i="1"/>
  <c r="FX319" i="1"/>
  <c r="ET319" i="1"/>
  <c r="DA319" i="1"/>
  <c r="DP319" i="1"/>
  <c r="EE319" i="1"/>
  <c r="BH319" i="1"/>
  <c r="O319" i="1"/>
  <c r="AD319" i="1"/>
  <c r="BW319" i="1"/>
  <c r="AS319" i="1"/>
  <c r="CL319" i="1"/>
  <c r="FV319" i="1"/>
  <c r="FN319" i="1"/>
  <c r="EW319" i="1"/>
  <c r="EN319" i="1"/>
  <c r="DW319" i="1"/>
  <c r="DN319" i="1"/>
  <c r="DF319" i="1"/>
  <c r="CO319" i="1"/>
  <c r="CF319" i="1"/>
  <c r="BO319" i="1"/>
  <c r="BF319" i="1"/>
  <c r="AX319" i="1"/>
  <c r="AG319" i="1"/>
  <c r="Y319" i="1"/>
  <c r="Z319" i="1" s="1" a="1"/>
  <c r="Z319" i="1" s="1"/>
  <c r="Q319" i="1"/>
  <c r="AU319" i="1" s="1"/>
  <c r="BY319" i="1" s="1"/>
  <c r="DC319" i="1" s="1"/>
  <c r="EG319" i="1" s="1"/>
  <c r="FK319" i="1" s="1"/>
  <c r="I319" i="1"/>
  <c r="FU319" i="1"/>
  <c r="FD319" i="1"/>
  <c r="FE319" i="1" s="1" a="1"/>
  <c r="FE319" i="1" s="1"/>
  <c r="EU319" i="1"/>
  <c r="EM319" i="1"/>
  <c r="ED319" i="1"/>
  <c r="DV319" i="1"/>
  <c r="DM319" i="1"/>
  <c r="CV319" i="1"/>
  <c r="CW319" i="1" s="1" a="1"/>
  <c r="CW319" i="1" s="1"/>
  <c r="CM319" i="1"/>
  <c r="CE319" i="1"/>
  <c r="BV319" i="1"/>
  <c r="BN319" i="1"/>
  <c r="BE319" i="1"/>
  <c r="AN319" i="1"/>
  <c r="AO319" i="1" s="1" a="1"/>
  <c r="AO319" i="1" s="1"/>
  <c r="AF319" i="1"/>
  <c r="BJ319" i="1" s="1"/>
  <c r="CN319" i="1" s="1"/>
  <c r="DR319" i="1" s="1"/>
  <c r="EV319" i="1" s="1"/>
  <c r="X319" i="1"/>
  <c r="P319" i="1"/>
  <c r="H319" i="1"/>
  <c r="FL319" i="1"/>
  <c r="FC319" i="1"/>
  <c r="EL319" i="1"/>
  <c r="EC319" i="1"/>
  <c r="DU319" i="1"/>
  <c r="DD319" i="1"/>
  <c r="CU319" i="1"/>
  <c r="CD319" i="1"/>
  <c r="BU319" i="1"/>
  <c r="BM319" i="1"/>
  <c r="AV319" i="1"/>
  <c r="AM319" i="1"/>
  <c r="AE319" i="1"/>
  <c r="W319" i="1"/>
  <c r="G319" i="1"/>
  <c r="FS319" i="1"/>
  <c r="FT319" i="1" s="1" a="1"/>
  <c r="FT319" i="1" s="1"/>
  <c r="FJ319" i="1"/>
  <c r="FB319" i="1"/>
  <c r="ES319" i="1"/>
  <c r="EK319" i="1"/>
  <c r="EB319" i="1"/>
  <c r="DK319" i="1"/>
  <c r="DL319" i="1" s="1" a="1"/>
  <c r="DL319" i="1" s="1"/>
  <c r="DB319" i="1"/>
  <c r="CT319" i="1"/>
  <c r="CK319" i="1"/>
  <c r="CC319" i="1"/>
  <c r="BT319" i="1"/>
  <c r="BC319" i="1"/>
  <c r="BD319" i="1" s="1" a="1"/>
  <c r="BD319" i="1" s="1"/>
  <c r="AT319" i="1"/>
  <c r="AL319" i="1"/>
  <c r="V319" i="1"/>
  <c r="N319" i="1"/>
  <c r="F319" i="1"/>
  <c r="FR319" i="1"/>
  <c r="FA319" i="1"/>
  <c r="ER319" i="1"/>
  <c r="EJ319" i="1"/>
  <c r="DS319" i="1"/>
  <c r="DJ319" i="1"/>
  <c r="CS319" i="1"/>
  <c r="CJ319" i="1"/>
  <c r="CB319" i="1"/>
  <c r="BK319" i="1"/>
  <c r="BB319" i="1"/>
  <c r="AK319" i="1"/>
  <c r="AC319" i="1"/>
  <c r="U319" i="1"/>
  <c r="M319" i="1"/>
  <c r="E319" i="1"/>
  <c r="FY319" i="1"/>
  <c r="FQ319" i="1"/>
  <c r="FH319" i="1"/>
  <c r="EZ319" i="1"/>
  <c r="EQ319" i="1"/>
  <c r="DZ319" i="1"/>
  <c r="EA319" i="1" s="1" a="1"/>
  <c r="EA319" i="1" s="1"/>
  <c r="DQ319" i="1"/>
  <c r="DI319" i="1"/>
  <c r="CZ319" i="1"/>
  <c r="CR319" i="1"/>
  <c r="CI319" i="1"/>
  <c r="BR319" i="1"/>
  <c r="BS319" i="1" s="1" a="1"/>
  <c r="BS319" i="1" s="1"/>
  <c r="BI319" i="1"/>
  <c r="BA319" i="1"/>
  <c r="AR319" i="1"/>
  <c r="AJ319" i="1"/>
  <c r="AB319" i="1"/>
  <c r="T319" i="1"/>
  <c r="L319" i="1"/>
  <c r="FW319" i="1"/>
  <c r="FO319" i="1"/>
  <c r="FF319" i="1"/>
  <c r="EO319" i="1"/>
  <c r="EP319" i="1" s="1" a="1"/>
  <c r="EP319" i="1" s="1"/>
  <c r="EF319" i="1"/>
  <c r="DX319" i="1"/>
  <c r="DO319" i="1"/>
  <c r="DG319" i="1"/>
  <c r="CX319" i="1"/>
  <c r="CG319" i="1"/>
  <c r="CH319" i="1" s="1" a="1"/>
  <c r="CH319" i="1" s="1"/>
  <c r="BX319" i="1"/>
  <c r="BP319" i="1"/>
  <c r="BG319" i="1"/>
  <c r="AY319" i="1"/>
  <c r="AP319" i="1"/>
  <c r="R319" i="1"/>
  <c r="J319" i="1"/>
  <c r="K319" i="1" s="1" a="1"/>
  <c r="K319" i="1" s="1"/>
  <c r="DY319" i="1"/>
  <c r="AZ319" i="1"/>
  <c r="DH319" i="1"/>
  <c r="AQ319" i="1"/>
  <c r="FP319" i="1"/>
  <c r="CY319" i="1"/>
  <c r="AI319" i="1"/>
  <c r="FG319" i="1"/>
  <c r="CQ319" i="1"/>
  <c r="AA319" i="1"/>
  <c r="EY319" i="1"/>
  <c r="BZ319" i="1"/>
  <c r="EH319" i="1"/>
  <c r="BQ319" i="1"/>
  <c r="C319" i="1"/>
  <c r="GD318" i="1"/>
  <c r="GC318" i="1"/>
  <c r="FZ318" i="1"/>
  <c r="B320" i="1"/>
  <c r="D320" i="1" s="1" a="1"/>
  <c r="D320" i="1" s="1"/>
  <c r="EI320" i="1" l="1" a="1"/>
  <c r="EI320" i="1" s="1"/>
  <c r="FM320" i="1" a="1"/>
  <c r="FM320" i="1" s="1"/>
  <c r="EX320" i="1" a="1"/>
  <c r="EX320" i="1" s="1"/>
  <c r="DE320" i="1" a="1"/>
  <c r="DE320" i="1" s="1"/>
  <c r="DT320" i="1" a="1"/>
  <c r="DT320" i="1" s="1"/>
  <c r="CA320" i="1" a="1"/>
  <c r="CA320" i="1" s="1"/>
  <c r="CP320" i="1" a="1"/>
  <c r="CP320" i="1" s="1"/>
  <c r="AW320" i="1" a="1"/>
  <c r="AW320" i="1" s="1"/>
  <c r="BL320" i="1" a="1"/>
  <c r="BL320" i="1" s="1"/>
  <c r="S320" i="1" a="1"/>
  <c r="S320" i="1" s="1"/>
  <c r="AH320" i="1" a="1"/>
  <c r="AH320" i="1" s="1"/>
  <c r="GA319" i="1"/>
  <c r="GB319" i="1"/>
  <c r="CK17" i="1"/>
  <c r="CJ17" i="1"/>
  <c r="CR17" i="1"/>
  <c r="FI320" i="1"/>
  <c r="FX320" i="1"/>
  <c r="ET320" i="1"/>
  <c r="DP320" i="1"/>
  <c r="DA320" i="1"/>
  <c r="BH320" i="1"/>
  <c r="AD320" i="1"/>
  <c r="EE320" i="1"/>
  <c r="BW320" i="1"/>
  <c r="AS320" i="1"/>
  <c r="CL320" i="1"/>
  <c r="O320" i="1"/>
  <c r="GD319" i="1"/>
  <c r="GC319" i="1"/>
  <c r="FZ319" i="1"/>
  <c r="FL320" i="1"/>
  <c r="FC320" i="1"/>
  <c r="EL320" i="1"/>
  <c r="EC320" i="1"/>
  <c r="DU320" i="1"/>
  <c r="DD320" i="1"/>
  <c r="CU320" i="1"/>
  <c r="CD320" i="1"/>
  <c r="BU320" i="1"/>
  <c r="BM320" i="1"/>
  <c r="AV320" i="1"/>
  <c r="AM320" i="1"/>
  <c r="AE320" i="1"/>
  <c r="W320" i="1"/>
  <c r="G320" i="1"/>
  <c r="FS320" i="1"/>
  <c r="FT320" i="1" s="1" a="1"/>
  <c r="FT320" i="1" s="1"/>
  <c r="FJ320" i="1"/>
  <c r="FB320" i="1"/>
  <c r="ES320" i="1"/>
  <c r="EK320" i="1"/>
  <c r="EB320" i="1"/>
  <c r="DK320" i="1"/>
  <c r="DL320" i="1" s="1" a="1"/>
  <c r="DL320" i="1" s="1"/>
  <c r="DB320" i="1"/>
  <c r="CT320" i="1"/>
  <c r="CK320" i="1"/>
  <c r="CC320" i="1"/>
  <c r="BT320" i="1"/>
  <c r="BC320" i="1"/>
  <c r="BD320" i="1" s="1" a="1"/>
  <c r="BD320" i="1" s="1"/>
  <c r="AT320" i="1"/>
  <c r="AL320" i="1"/>
  <c r="V320" i="1"/>
  <c r="N320" i="1"/>
  <c r="F320" i="1"/>
  <c r="FR320" i="1"/>
  <c r="FA320" i="1"/>
  <c r="ER320" i="1"/>
  <c r="EJ320" i="1"/>
  <c r="DS320" i="1"/>
  <c r="DJ320" i="1"/>
  <c r="CS320" i="1"/>
  <c r="CJ320" i="1"/>
  <c r="CB320" i="1"/>
  <c r="BK320" i="1"/>
  <c r="BB320" i="1"/>
  <c r="AK320" i="1"/>
  <c r="AC320" i="1"/>
  <c r="U320" i="1"/>
  <c r="M320" i="1"/>
  <c r="E320" i="1"/>
  <c r="FY320" i="1"/>
  <c r="FQ320" i="1"/>
  <c r="FH320" i="1"/>
  <c r="EZ320" i="1"/>
  <c r="EQ320" i="1"/>
  <c r="DZ320" i="1"/>
  <c r="EA320" i="1" s="1" a="1"/>
  <c r="EA320" i="1" s="1"/>
  <c r="DQ320" i="1"/>
  <c r="DI320" i="1"/>
  <c r="CZ320" i="1"/>
  <c r="CR320" i="1"/>
  <c r="CI320" i="1"/>
  <c r="BR320" i="1"/>
  <c r="BS320" i="1" s="1" a="1"/>
  <c r="BS320" i="1" s="1"/>
  <c r="BI320" i="1"/>
  <c r="BA320" i="1"/>
  <c r="AR320" i="1"/>
  <c r="AJ320" i="1"/>
  <c r="AB320" i="1"/>
  <c r="T320" i="1"/>
  <c r="L320" i="1"/>
  <c r="FP320" i="1"/>
  <c r="FG320" i="1"/>
  <c r="EY320" i="1"/>
  <c r="EH320" i="1"/>
  <c r="DY320" i="1"/>
  <c r="DH320" i="1"/>
  <c r="CY320" i="1"/>
  <c r="CQ320" i="1"/>
  <c r="BZ320" i="1"/>
  <c r="BQ320" i="1"/>
  <c r="AZ320" i="1"/>
  <c r="AQ320" i="1"/>
  <c r="AI320" i="1"/>
  <c r="AA320" i="1"/>
  <c r="C320" i="1"/>
  <c r="FW320" i="1"/>
  <c r="FO320" i="1"/>
  <c r="FF320" i="1"/>
  <c r="EO320" i="1"/>
  <c r="EP320" i="1" s="1" a="1"/>
  <c r="EP320" i="1" s="1"/>
  <c r="EF320" i="1"/>
  <c r="DX320" i="1"/>
  <c r="DO320" i="1"/>
  <c r="DG320" i="1"/>
  <c r="CX320" i="1"/>
  <c r="CG320" i="1"/>
  <c r="CH320" i="1" s="1" a="1"/>
  <c r="CH320" i="1" s="1"/>
  <c r="BX320" i="1"/>
  <c r="BP320" i="1"/>
  <c r="BG320" i="1"/>
  <c r="AY320" i="1"/>
  <c r="AP320" i="1"/>
  <c r="R320" i="1"/>
  <c r="J320" i="1"/>
  <c r="K320" i="1" s="1" a="1"/>
  <c r="K320" i="1" s="1"/>
  <c r="FU320" i="1"/>
  <c r="FD320" i="1"/>
  <c r="FE320" i="1" s="1" a="1"/>
  <c r="FE320" i="1" s="1"/>
  <c r="EU320" i="1"/>
  <c r="EM320" i="1"/>
  <c r="ED320" i="1"/>
  <c r="DV320" i="1"/>
  <c r="DM320" i="1"/>
  <c r="CV320" i="1"/>
  <c r="CW320" i="1" s="1" a="1"/>
  <c r="CW320" i="1" s="1"/>
  <c r="CM320" i="1"/>
  <c r="CE320" i="1"/>
  <c r="BV320" i="1"/>
  <c r="BN320" i="1"/>
  <c r="BE320" i="1"/>
  <c r="AN320" i="1"/>
  <c r="AO320" i="1" s="1" a="1"/>
  <c r="AO320" i="1" s="1"/>
  <c r="AF320" i="1"/>
  <c r="BJ320" i="1" s="1"/>
  <c r="CN320" i="1" s="1"/>
  <c r="DR320" i="1" s="1"/>
  <c r="EV320" i="1" s="1"/>
  <c r="X320" i="1"/>
  <c r="P320" i="1"/>
  <c r="H320" i="1"/>
  <c r="EW320" i="1"/>
  <c r="CF320" i="1"/>
  <c r="Q320" i="1"/>
  <c r="AU320" i="1" s="1"/>
  <c r="BY320" i="1" s="1"/>
  <c r="DC320" i="1" s="1"/>
  <c r="EG320" i="1" s="1"/>
  <c r="FK320" i="1" s="1"/>
  <c r="EN320" i="1"/>
  <c r="I320" i="1"/>
  <c r="BO320" i="1"/>
  <c r="DW320" i="1"/>
  <c r="BF320" i="1"/>
  <c r="DN320" i="1"/>
  <c r="AX320" i="1"/>
  <c r="FV320" i="1"/>
  <c r="DF320" i="1"/>
  <c r="FN320" i="1"/>
  <c r="AG320" i="1"/>
  <c r="CO320" i="1"/>
  <c r="Y320" i="1"/>
  <c r="Z320" i="1" s="1" a="1"/>
  <c r="Z320" i="1" s="1"/>
  <c r="B321" i="1"/>
  <c r="D321" i="1" s="1" a="1"/>
  <c r="D321" i="1" s="1"/>
  <c r="EI321" i="1" l="1" a="1"/>
  <c r="EI321" i="1" s="1"/>
  <c r="FM321" i="1" a="1"/>
  <c r="FM321" i="1" s="1"/>
  <c r="EX321" i="1" a="1"/>
  <c r="EX321" i="1" s="1"/>
  <c r="DE321" i="1" a="1"/>
  <c r="DE321" i="1" s="1"/>
  <c r="DT321" i="1" a="1"/>
  <c r="DT321" i="1" s="1"/>
  <c r="CA321" i="1" a="1"/>
  <c r="CA321" i="1" s="1"/>
  <c r="CP321" i="1" a="1"/>
  <c r="CP321" i="1" s="1"/>
  <c r="AW321" i="1" a="1"/>
  <c r="AW321" i="1" s="1"/>
  <c r="BL321" i="1" a="1"/>
  <c r="BL321" i="1" s="1"/>
  <c r="S321" i="1" a="1"/>
  <c r="S321" i="1" s="1"/>
  <c r="AH321" i="1" a="1"/>
  <c r="AH321" i="1" s="1"/>
  <c r="GA320" i="1"/>
  <c r="GB320" i="1"/>
  <c r="DA17" i="1"/>
  <c r="DD17" i="1"/>
  <c r="CV17" i="1"/>
  <c r="DC17" i="1"/>
  <c r="FX321" i="1"/>
  <c r="ET321" i="1"/>
  <c r="DP321" i="1"/>
  <c r="EE321" i="1"/>
  <c r="DA321" i="1"/>
  <c r="FI321" i="1"/>
  <c r="AD321" i="1"/>
  <c r="BW321" i="1"/>
  <c r="AS321" i="1"/>
  <c r="CL321" i="1"/>
  <c r="O321" i="1"/>
  <c r="BH321" i="1"/>
  <c r="GD320" i="1"/>
  <c r="GC320" i="1"/>
  <c r="FZ320" i="1"/>
  <c r="FR321" i="1"/>
  <c r="FA321" i="1"/>
  <c r="ER321" i="1"/>
  <c r="EJ321" i="1"/>
  <c r="DS321" i="1"/>
  <c r="DJ321" i="1"/>
  <c r="CS321" i="1"/>
  <c r="CJ321" i="1"/>
  <c r="CB321" i="1"/>
  <c r="BK321" i="1"/>
  <c r="BB321" i="1"/>
  <c r="AK321" i="1"/>
  <c r="AC321" i="1"/>
  <c r="U321" i="1"/>
  <c r="M321" i="1"/>
  <c r="E321" i="1"/>
  <c r="FY321" i="1"/>
  <c r="FQ321" i="1"/>
  <c r="FH321" i="1"/>
  <c r="EZ321" i="1"/>
  <c r="EQ321" i="1"/>
  <c r="DZ321" i="1"/>
  <c r="EA321" i="1" s="1" a="1"/>
  <c r="EA321" i="1" s="1"/>
  <c r="DQ321" i="1"/>
  <c r="DI321" i="1"/>
  <c r="CZ321" i="1"/>
  <c r="CR321" i="1"/>
  <c r="CI321" i="1"/>
  <c r="BR321" i="1"/>
  <c r="BS321" i="1" s="1" a="1"/>
  <c r="BS321" i="1" s="1"/>
  <c r="BI321" i="1"/>
  <c r="BA321" i="1"/>
  <c r="AR321" i="1"/>
  <c r="AJ321" i="1"/>
  <c r="AB321" i="1"/>
  <c r="T321" i="1"/>
  <c r="L321" i="1"/>
  <c r="FP321" i="1"/>
  <c r="FG321" i="1"/>
  <c r="EY321" i="1"/>
  <c r="EH321" i="1"/>
  <c r="DY321" i="1"/>
  <c r="DH321" i="1"/>
  <c r="CY321" i="1"/>
  <c r="CQ321" i="1"/>
  <c r="BZ321" i="1"/>
  <c r="BQ321" i="1"/>
  <c r="AZ321" i="1"/>
  <c r="AQ321" i="1"/>
  <c r="AI321" i="1"/>
  <c r="AA321" i="1"/>
  <c r="C321" i="1"/>
  <c r="FW321" i="1"/>
  <c r="FO321" i="1"/>
  <c r="FF321" i="1"/>
  <c r="EO321" i="1"/>
  <c r="EP321" i="1" s="1" a="1"/>
  <c r="EP321" i="1" s="1"/>
  <c r="EF321" i="1"/>
  <c r="DX321" i="1"/>
  <c r="DO321" i="1"/>
  <c r="DG321" i="1"/>
  <c r="CX321" i="1"/>
  <c r="CG321" i="1"/>
  <c r="CH321" i="1" s="1" a="1"/>
  <c r="CH321" i="1" s="1"/>
  <c r="BX321" i="1"/>
  <c r="BP321" i="1"/>
  <c r="BG321" i="1"/>
  <c r="AY321" i="1"/>
  <c r="AP321" i="1"/>
  <c r="R321" i="1"/>
  <c r="J321" i="1"/>
  <c r="K321" i="1" s="1" a="1"/>
  <c r="K321" i="1" s="1"/>
  <c r="FV321" i="1"/>
  <c r="FN321" i="1"/>
  <c r="EW321" i="1"/>
  <c r="EN321" i="1"/>
  <c r="DW321" i="1"/>
  <c r="DN321" i="1"/>
  <c r="DF321" i="1"/>
  <c r="CO321" i="1"/>
  <c r="CF321" i="1"/>
  <c r="BO321" i="1"/>
  <c r="BF321" i="1"/>
  <c r="AX321" i="1"/>
  <c r="AG321" i="1"/>
  <c r="Y321" i="1"/>
  <c r="Z321" i="1" s="1" a="1"/>
  <c r="Z321" i="1" s="1"/>
  <c r="Q321" i="1"/>
  <c r="AU321" i="1" s="1"/>
  <c r="BY321" i="1" s="1"/>
  <c r="DC321" i="1" s="1"/>
  <c r="EG321" i="1" s="1"/>
  <c r="FK321" i="1" s="1"/>
  <c r="I321" i="1"/>
  <c r="FU321" i="1"/>
  <c r="FD321" i="1"/>
  <c r="FE321" i="1" s="1" a="1"/>
  <c r="FE321" i="1" s="1"/>
  <c r="EU321" i="1"/>
  <c r="EM321" i="1"/>
  <c r="ED321" i="1"/>
  <c r="DV321" i="1"/>
  <c r="DM321" i="1"/>
  <c r="CV321" i="1"/>
  <c r="CW321" i="1" s="1" a="1"/>
  <c r="CW321" i="1" s="1"/>
  <c r="CM321" i="1"/>
  <c r="CE321" i="1"/>
  <c r="BV321" i="1"/>
  <c r="BN321" i="1"/>
  <c r="BE321" i="1"/>
  <c r="AN321" i="1"/>
  <c r="AO321" i="1" s="1" a="1"/>
  <c r="AO321" i="1" s="1"/>
  <c r="AF321" i="1"/>
  <c r="BJ321" i="1" s="1"/>
  <c r="CN321" i="1" s="1"/>
  <c r="DR321" i="1" s="1"/>
  <c r="EV321" i="1" s="1"/>
  <c r="X321" i="1"/>
  <c r="P321" i="1"/>
  <c r="H321" i="1"/>
  <c r="FS321" i="1"/>
  <c r="FT321" i="1" s="1" a="1"/>
  <c r="FT321" i="1" s="1"/>
  <c r="FJ321" i="1"/>
  <c r="FB321" i="1"/>
  <c r="ES321" i="1"/>
  <c r="EK321" i="1"/>
  <c r="EB321" i="1"/>
  <c r="DK321" i="1"/>
  <c r="DL321" i="1" s="1" a="1"/>
  <c r="DL321" i="1" s="1"/>
  <c r="DB321" i="1"/>
  <c r="CT321" i="1"/>
  <c r="CK321" i="1"/>
  <c r="CC321" i="1"/>
  <c r="BT321" i="1"/>
  <c r="BC321" i="1"/>
  <c r="BD321" i="1" s="1" a="1"/>
  <c r="BD321" i="1" s="1"/>
  <c r="AT321" i="1"/>
  <c r="AL321" i="1"/>
  <c r="V321" i="1"/>
  <c r="N321" i="1"/>
  <c r="F321" i="1"/>
  <c r="DD321" i="1"/>
  <c r="AM321" i="1"/>
  <c r="FL321" i="1"/>
  <c r="CU321" i="1"/>
  <c r="AE321" i="1"/>
  <c r="FC321" i="1"/>
  <c r="W321" i="1"/>
  <c r="CD321" i="1"/>
  <c r="EL321" i="1"/>
  <c r="BU321" i="1"/>
  <c r="G321" i="1"/>
  <c r="EC321" i="1"/>
  <c r="BM321" i="1"/>
  <c r="DU321" i="1"/>
  <c r="AV321" i="1"/>
  <c r="B322" i="1"/>
  <c r="D322" i="1" s="1" a="1"/>
  <c r="D322" i="1" s="1"/>
  <c r="EI322" i="1" l="1" a="1"/>
  <c r="EI322" i="1" s="1"/>
  <c r="FM322" i="1" a="1"/>
  <c r="FM322" i="1" s="1"/>
  <c r="EX322" i="1" a="1"/>
  <c r="EX322" i="1" s="1"/>
  <c r="DE322" i="1" a="1"/>
  <c r="DE322" i="1" s="1"/>
  <c r="DT322" i="1" a="1"/>
  <c r="DT322" i="1" s="1"/>
  <c r="CA322" i="1" a="1"/>
  <c r="CA322" i="1" s="1"/>
  <c r="CP322" i="1" a="1"/>
  <c r="CP322" i="1" s="1"/>
  <c r="AW322" i="1" a="1"/>
  <c r="AW322" i="1" s="1"/>
  <c r="BL322" i="1" a="1"/>
  <c r="BL322" i="1" s="1"/>
  <c r="S322" i="1" a="1"/>
  <c r="S322" i="1" s="1"/>
  <c r="AH322" i="1" a="1"/>
  <c r="AH322" i="1" s="1"/>
  <c r="GA321" i="1"/>
  <c r="GB321" i="1"/>
  <c r="CW17" i="1" a="1"/>
  <c r="CW17" i="1" s="1"/>
  <c r="CX17" i="1" s="1"/>
  <c r="DF17" i="1"/>
  <c r="FX322" i="1"/>
  <c r="ET322" i="1"/>
  <c r="FI322" i="1"/>
  <c r="DP322" i="1"/>
  <c r="EE322" i="1"/>
  <c r="BW322" i="1"/>
  <c r="AD322" i="1"/>
  <c r="AS322" i="1"/>
  <c r="CL322" i="1"/>
  <c r="O322" i="1"/>
  <c r="DA322" i="1"/>
  <c r="BH322" i="1"/>
  <c r="FP322" i="1"/>
  <c r="FG322" i="1"/>
  <c r="EY322" i="1"/>
  <c r="EH322" i="1"/>
  <c r="DY322" i="1"/>
  <c r="DH322" i="1"/>
  <c r="CY322" i="1"/>
  <c r="CQ322" i="1"/>
  <c r="BZ322" i="1"/>
  <c r="BQ322" i="1"/>
  <c r="AZ322" i="1"/>
  <c r="AQ322" i="1"/>
  <c r="AI322" i="1"/>
  <c r="AA322" i="1"/>
  <c r="C322" i="1"/>
  <c r="FW322" i="1"/>
  <c r="FO322" i="1"/>
  <c r="FF322" i="1"/>
  <c r="EO322" i="1"/>
  <c r="EP322" i="1" s="1" a="1"/>
  <c r="EP322" i="1" s="1"/>
  <c r="EF322" i="1"/>
  <c r="DX322" i="1"/>
  <c r="DO322" i="1"/>
  <c r="DG322" i="1"/>
  <c r="CX322" i="1"/>
  <c r="CG322" i="1"/>
  <c r="CH322" i="1" s="1" a="1"/>
  <c r="CH322" i="1" s="1"/>
  <c r="BX322" i="1"/>
  <c r="BP322" i="1"/>
  <c r="BG322" i="1"/>
  <c r="AY322" i="1"/>
  <c r="AP322" i="1"/>
  <c r="R322" i="1"/>
  <c r="J322" i="1"/>
  <c r="K322" i="1" s="1" a="1"/>
  <c r="K322" i="1" s="1"/>
  <c r="FV322" i="1"/>
  <c r="FN322" i="1"/>
  <c r="EW322" i="1"/>
  <c r="EN322" i="1"/>
  <c r="DW322" i="1"/>
  <c r="DN322" i="1"/>
  <c r="DF322" i="1"/>
  <c r="CO322" i="1"/>
  <c r="CF322" i="1"/>
  <c r="BO322" i="1"/>
  <c r="BF322" i="1"/>
  <c r="AX322" i="1"/>
  <c r="AG322" i="1"/>
  <c r="Y322" i="1"/>
  <c r="Z322" i="1" s="1" a="1"/>
  <c r="Z322" i="1" s="1"/>
  <c r="Q322" i="1"/>
  <c r="AU322" i="1" s="1"/>
  <c r="BY322" i="1" s="1"/>
  <c r="DC322" i="1" s="1"/>
  <c r="EG322" i="1" s="1"/>
  <c r="FK322" i="1" s="1"/>
  <c r="I322" i="1"/>
  <c r="FU322" i="1"/>
  <c r="FD322" i="1"/>
  <c r="FE322" i="1" s="1" a="1"/>
  <c r="FE322" i="1" s="1"/>
  <c r="EU322" i="1"/>
  <c r="EM322" i="1"/>
  <c r="ED322" i="1"/>
  <c r="DV322" i="1"/>
  <c r="DM322" i="1"/>
  <c r="CV322" i="1"/>
  <c r="CW322" i="1" s="1" a="1"/>
  <c r="CW322" i="1" s="1"/>
  <c r="CM322" i="1"/>
  <c r="CE322" i="1"/>
  <c r="BV322" i="1"/>
  <c r="BN322" i="1"/>
  <c r="BE322" i="1"/>
  <c r="AN322" i="1"/>
  <c r="AO322" i="1" s="1" a="1"/>
  <c r="AO322" i="1" s="1"/>
  <c r="AF322" i="1"/>
  <c r="BJ322" i="1" s="1"/>
  <c r="CN322" i="1" s="1"/>
  <c r="DR322" i="1" s="1"/>
  <c r="EV322" i="1" s="1"/>
  <c r="X322" i="1"/>
  <c r="P322" i="1"/>
  <c r="H322" i="1"/>
  <c r="FL322" i="1"/>
  <c r="FC322" i="1"/>
  <c r="EL322" i="1"/>
  <c r="EC322" i="1"/>
  <c r="DU322" i="1"/>
  <c r="DD322" i="1"/>
  <c r="CU322" i="1"/>
  <c r="CD322" i="1"/>
  <c r="BU322" i="1"/>
  <c r="BM322" i="1"/>
  <c r="AV322" i="1"/>
  <c r="AM322" i="1"/>
  <c r="AE322" i="1"/>
  <c r="W322" i="1"/>
  <c r="G322" i="1"/>
  <c r="FS322" i="1"/>
  <c r="FT322" i="1" s="1" a="1"/>
  <c r="FT322" i="1" s="1"/>
  <c r="FJ322" i="1"/>
  <c r="FB322" i="1"/>
  <c r="ES322" i="1"/>
  <c r="EK322" i="1"/>
  <c r="EB322" i="1"/>
  <c r="DK322" i="1"/>
  <c r="DL322" i="1" s="1" a="1"/>
  <c r="DL322" i="1" s="1"/>
  <c r="DB322" i="1"/>
  <c r="CT322" i="1"/>
  <c r="CK322" i="1"/>
  <c r="CC322" i="1"/>
  <c r="BT322" i="1"/>
  <c r="BC322" i="1"/>
  <c r="BD322" i="1" s="1" a="1"/>
  <c r="BD322" i="1" s="1"/>
  <c r="AT322" i="1"/>
  <c r="AL322" i="1"/>
  <c r="V322" i="1"/>
  <c r="N322" i="1"/>
  <c r="F322" i="1"/>
  <c r="FY322" i="1"/>
  <c r="FQ322" i="1"/>
  <c r="FH322" i="1"/>
  <c r="EZ322" i="1"/>
  <c r="EQ322" i="1"/>
  <c r="DZ322" i="1"/>
  <c r="EA322" i="1" s="1" a="1"/>
  <c r="EA322" i="1" s="1"/>
  <c r="DQ322" i="1"/>
  <c r="DI322" i="1"/>
  <c r="CZ322" i="1"/>
  <c r="CR322" i="1"/>
  <c r="CI322" i="1"/>
  <c r="BR322" i="1"/>
  <c r="BS322" i="1" s="1" a="1"/>
  <c r="BS322" i="1" s="1"/>
  <c r="BI322" i="1"/>
  <c r="BA322" i="1"/>
  <c r="AR322" i="1"/>
  <c r="AJ322" i="1"/>
  <c r="AB322" i="1"/>
  <c r="T322" i="1"/>
  <c r="L322" i="1"/>
  <c r="BK322" i="1"/>
  <c r="DS322" i="1"/>
  <c r="BB322" i="1"/>
  <c r="DJ322" i="1"/>
  <c r="FR322" i="1"/>
  <c r="AK322" i="1"/>
  <c r="CS322" i="1"/>
  <c r="AC322" i="1"/>
  <c r="FA322" i="1"/>
  <c r="CJ322" i="1"/>
  <c r="U322" i="1"/>
  <c r="ER322" i="1"/>
  <c r="CB322" i="1"/>
  <c r="M322" i="1"/>
  <c r="EJ322" i="1"/>
  <c r="E322" i="1"/>
  <c r="GC321" i="1"/>
  <c r="FZ321" i="1"/>
  <c r="GD321" i="1"/>
  <c r="B323" i="1"/>
  <c r="D323" i="1" s="1" a="1"/>
  <c r="D323" i="1" s="1"/>
  <c r="EI323" i="1" l="1" a="1"/>
  <c r="EI323" i="1" s="1"/>
  <c r="FM323" i="1" a="1"/>
  <c r="FM323" i="1" s="1"/>
  <c r="EX323" i="1" a="1"/>
  <c r="EX323" i="1" s="1"/>
  <c r="DE323" i="1" a="1"/>
  <c r="DE323" i="1" s="1"/>
  <c r="DT323" i="1" a="1"/>
  <c r="DT323" i="1" s="1"/>
  <c r="CA323" i="1" a="1"/>
  <c r="CA323" i="1" s="1"/>
  <c r="CP323" i="1" a="1"/>
  <c r="CP323" i="1" s="1"/>
  <c r="AW323" i="1" a="1"/>
  <c r="AW323" i="1" s="1"/>
  <c r="BL323" i="1" a="1"/>
  <c r="BL323" i="1" s="1"/>
  <c r="S323" i="1" a="1"/>
  <c r="S323" i="1" s="1"/>
  <c r="AH323" i="1" a="1"/>
  <c r="AH323" i="1" s="1"/>
  <c r="GA322" i="1"/>
  <c r="GB322" i="1"/>
  <c r="DG17" i="1"/>
  <c r="DK17" i="1" s="1"/>
  <c r="CZ17" i="1"/>
  <c r="CY17" i="1"/>
  <c r="FX323" i="1"/>
  <c r="ET323" i="1"/>
  <c r="FI323" i="1"/>
  <c r="EE323" i="1"/>
  <c r="DA323" i="1"/>
  <c r="DP323" i="1"/>
  <c r="AS323" i="1"/>
  <c r="BW323" i="1"/>
  <c r="CL323" i="1"/>
  <c r="O323" i="1"/>
  <c r="BH323" i="1"/>
  <c r="AD323" i="1"/>
  <c r="FV323" i="1"/>
  <c r="FN323" i="1"/>
  <c r="EW323" i="1"/>
  <c r="EN323" i="1"/>
  <c r="DW323" i="1"/>
  <c r="DN323" i="1"/>
  <c r="DF323" i="1"/>
  <c r="CO323" i="1"/>
  <c r="CF323" i="1"/>
  <c r="BO323" i="1"/>
  <c r="BF323" i="1"/>
  <c r="AX323" i="1"/>
  <c r="AG323" i="1"/>
  <c r="Y323" i="1"/>
  <c r="Z323" i="1" s="1" a="1"/>
  <c r="Z323" i="1" s="1"/>
  <c r="Q323" i="1"/>
  <c r="AU323" i="1" s="1"/>
  <c r="BY323" i="1" s="1"/>
  <c r="DC323" i="1" s="1"/>
  <c r="EG323" i="1" s="1"/>
  <c r="FK323" i="1" s="1"/>
  <c r="I323" i="1"/>
  <c r="FU323" i="1"/>
  <c r="FD323" i="1"/>
  <c r="FE323" i="1" s="1" a="1"/>
  <c r="FE323" i="1" s="1"/>
  <c r="EU323" i="1"/>
  <c r="EM323" i="1"/>
  <c r="ED323" i="1"/>
  <c r="DV323" i="1"/>
  <c r="DM323" i="1"/>
  <c r="CV323" i="1"/>
  <c r="CW323" i="1" s="1" a="1"/>
  <c r="CW323" i="1" s="1"/>
  <c r="CM323" i="1"/>
  <c r="CE323" i="1"/>
  <c r="BV323" i="1"/>
  <c r="BN323" i="1"/>
  <c r="BE323" i="1"/>
  <c r="AN323" i="1"/>
  <c r="AO323" i="1" s="1" a="1"/>
  <c r="AO323" i="1" s="1"/>
  <c r="AF323" i="1"/>
  <c r="BJ323" i="1" s="1"/>
  <c r="CN323" i="1" s="1"/>
  <c r="DR323" i="1" s="1"/>
  <c r="EV323" i="1" s="1"/>
  <c r="X323" i="1"/>
  <c r="P323" i="1"/>
  <c r="H323" i="1"/>
  <c r="FL323" i="1"/>
  <c r="FC323" i="1"/>
  <c r="EL323" i="1"/>
  <c r="EC323" i="1"/>
  <c r="DU323" i="1"/>
  <c r="DD323" i="1"/>
  <c r="CU323" i="1"/>
  <c r="CD323" i="1"/>
  <c r="BU323" i="1"/>
  <c r="BM323" i="1"/>
  <c r="AV323" i="1"/>
  <c r="AM323" i="1"/>
  <c r="AE323" i="1"/>
  <c r="W323" i="1"/>
  <c r="G323" i="1"/>
  <c r="FS323" i="1"/>
  <c r="FT323" i="1" s="1" a="1"/>
  <c r="FT323" i="1" s="1"/>
  <c r="FJ323" i="1"/>
  <c r="FB323" i="1"/>
  <c r="ES323" i="1"/>
  <c r="EK323" i="1"/>
  <c r="EB323" i="1"/>
  <c r="DK323" i="1"/>
  <c r="DL323" i="1" s="1" a="1"/>
  <c r="DL323" i="1" s="1"/>
  <c r="DB323" i="1"/>
  <c r="CT323" i="1"/>
  <c r="CK323" i="1"/>
  <c r="CC323" i="1"/>
  <c r="BT323" i="1"/>
  <c r="BC323" i="1"/>
  <c r="BD323" i="1" s="1" a="1"/>
  <c r="BD323" i="1" s="1"/>
  <c r="AT323" i="1"/>
  <c r="AL323" i="1"/>
  <c r="V323" i="1"/>
  <c r="N323" i="1"/>
  <c r="F323" i="1"/>
  <c r="FR323" i="1"/>
  <c r="FA323" i="1"/>
  <c r="ER323" i="1"/>
  <c r="EJ323" i="1"/>
  <c r="DS323" i="1"/>
  <c r="DJ323" i="1"/>
  <c r="CS323" i="1"/>
  <c r="CJ323" i="1"/>
  <c r="CB323" i="1"/>
  <c r="BK323" i="1"/>
  <c r="BB323" i="1"/>
  <c r="AK323" i="1"/>
  <c r="AC323" i="1"/>
  <c r="U323" i="1"/>
  <c r="M323" i="1"/>
  <c r="E323" i="1"/>
  <c r="FY323" i="1"/>
  <c r="FQ323" i="1"/>
  <c r="FH323" i="1"/>
  <c r="EZ323" i="1"/>
  <c r="EQ323" i="1"/>
  <c r="DZ323" i="1"/>
  <c r="EA323" i="1" s="1" a="1"/>
  <c r="EA323" i="1" s="1"/>
  <c r="DQ323" i="1"/>
  <c r="DI323" i="1"/>
  <c r="CZ323" i="1"/>
  <c r="CR323" i="1"/>
  <c r="CI323" i="1"/>
  <c r="BR323" i="1"/>
  <c r="BS323" i="1" s="1" a="1"/>
  <c r="BS323" i="1" s="1"/>
  <c r="BI323" i="1"/>
  <c r="BA323" i="1"/>
  <c r="AR323" i="1"/>
  <c r="AJ323" i="1"/>
  <c r="AB323" i="1"/>
  <c r="T323" i="1"/>
  <c r="L323" i="1"/>
  <c r="FW323" i="1"/>
  <c r="FO323" i="1"/>
  <c r="FF323" i="1"/>
  <c r="EO323" i="1"/>
  <c r="EP323" i="1" s="1" a="1"/>
  <c r="EP323" i="1" s="1"/>
  <c r="EF323" i="1"/>
  <c r="DX323" i="1"/>
  <c r="DO323" i="1"/>
  <c r="DG323" i="1"/>
  <c r="CX323" i="1"/>
  <c r="CG323" i="1"/>
  <c r="CH323" i="1" s="1" a="1"/>
  <c r="CH323" i="1" s="1"/>
  <c r="BX323" i="1"/>
  <c r="BP323" i="1"/>
  <c r="BG323" i="1"/>
  <c r="AY323" i="1"/>
  <c r="AP323" i="1"/>
  <c r="R323" i="1"/>
  <c r="J323" i="1"/>
  <c r="K323" i="1" s="1" a="1"/>
  <c r="K323" i="1" s="1"/>
  <c r="EY323" i="1"/>
  <c r="BZ323" i="1"/>
  <c r="EH323" i="1"/>
  <c r="BQ323" i="1"/>
  <c r="C323" i="1"/>
  <c r="DY323" i="1"/>
  <c r="AZ323" i="1"/>
  <c r="DH323" i="1"/>
  <c r="AQ323" i="1"/>
  <c r="FP323" i="1"/>
  <c r="CY323" i="1"/>
  <c r="AI323" i="1"/>
  <c r="FG323" i="1"/>
  <c r="CQ323" i="1"/>
  <c r="AA323" i="1"/>
  <c r="FZ322" i="1"/>
  <c r="GC322" i="1"/>
  <c r="GD322" i="1"/>
  <c r="B324" i="1"/>
  <c r="D324" i="1" s="1" a="1"/>
  <c r="D324" i="1" s="1"/>
  <c r="EI324" i="1" l="1" a="1"/>
  <c r="EI324" i="1" s="1"/>
  <c r="FM324" i="1" a="1"/>
  <c r="FM324" i="1" s="1"/>
  <c r="EX324" i="1" a="1"/>
  <c r="EX324" i="1" s="1"/>
  <c r="DE324" i="1" a="1"/>
  <c r="DE324" i="1" s="1"/>
  <c r="DT324" i="1" a="1"/>
  <c r="DT324" i="1" s="1"/>
  <c r="CA324" i="1" a="1"/>
  <c r="CA324" i="1" s="1"/>
  <c r="CP324" i="1" a="1"/>
  <c r="CP324" i="1" s="1"/>
  <c r="AW324" i="1" a="1"/>
  <c r="AW324" i="1" s="1"/>
  <c r="BL324" i="1" a="1"/>
  <c r="BL324" i="1" s="1"/>
  <c r="S324" i="1" a="1"/>
  <c r="S324" i="1" s="1"/>
  <c r="AH324" i="1" a="1"/>
  <c r="AH324" i="1" s="1"/>
  <c r="GA323" i="1"/>
  <c r="GB323" i="1"/>
  <c r="DR17" i="1"/>
  <c r="DS17" i="1"/>
  <c r="DP17" i="1"/>
  <c r="DL17" i="1" a="1"/>
  <c r="DL17" i="1" s="1"/>
  <c r="DM17" i="1" s="1"/>
  <c r="ET324" i="1"/>
  <c r="FI324" i="1"/>
  <c r="FX324" i="1"/>
  <c r="EE324" i="1"/>
  <c r="DA324" i="1"/>
  <c r="DP324" i="1"/>
  <c r="AS324" i="1"/>
  <c r="CL324" i="1"/>
  <c r="O324" i="1"/>
  <c r="BH324" i="1"/>
  <c r="AD324" i="1"/>
  <c r="BW324" i="1"/>
  <c r="GD323" i="1"/>
  <c r="GC323" i="1"/>
  <c r="FZ323" i="1"/>
  <c r="FU324" i="1"/>
  <c r="FD324" i="1"/>
  <c r="FE324" i="1" s="1" a="1"/>
  <c r="FE324" i="1" s="1"/>
  <c r="EU324" i="1"/>
  <c r="EM324" i="1"/>
  <c r="ED324" i="1"/>
  <c r="DV324" i="1"/>
  <c r="DM324" i="1"/>
  <c r="CV324" i="1"/>
  <c r="CW324" i="1" s="1" a="1"/>
  <c r="CW324" i="1" s="1"/>
  <c r="CM324" i="1"/>
  <c r="CE324" i="1"/>
  <c r="BV324" i="1"/>
  <c r="BN324" i="1"/>
  <c r="BE324" i="1"/>
  <c r="AN324" i="1"/>
  <c r="AO324" i="1" s="1" a="1"/>
  <c r="AO324" i="1" s="1"/>
  <c r="AF324" i="1"/>
  <c r="BJ324" i="1" s="1"/>
  <c r="CN324" i="1" s="1"/>
  <c r="DR324" i="1" s="1"/>
  <c r="EV324" i="1" s="1"/>
  <c r="FS324" i="1"/>
  <c r="FT324" i="1" s="1" a="1"/>
  <c r="FT324" i="1" s="1"/>
  <c r="FJ324" i="1"/>
  <c r="FB324" i="1"/>
  <c r="ES324" i="1"/>
  <c r="EK324" i="1"/>
  <c r="EB324" i="1"/>
  <c r="DK324" i="1"/>
  <c r="DL324" i="1" s="1" a="1"/>
  <c r="DL324" i="1" s="1"/>
  <c r="DB324" i="1"/>
  <c r="CT324" i="1"/>
  <c r="CK324" i="1"/>
  <c r="CC324" i="1"/>
  <c r="BT324" i="1"/>
  <c r="FR324" i="1"/>
  <c r="FA324" i="1"/>
  <c r="ER324" i="1"/>
  <c r="EJ324" i="1"/>
  <c r="DS324" i="1"/>
  <c r="DJ324" i="1"/>
  <c r="CS324" i="1"/>
  <c r="CJ324" i="1"/>
  <c r="CB324" i="1"/>
  <c r="BK324" i="1"/>
  <c r="BB324" i="1"/>
  <c r="AK324" i="1"/>
  <c r="AC324" i="1"/>
  <c r="FF324" i="1"/>
  <c r="EQ324" i="1"/>
  <c r="DD324" i="1"/>
  <c r="BO324" i="1"/>
  <c r="BC324" i="1"/>
  <c r="BD324" i="1" s="1" a="1"/>
  <c r="BD324" i="1" s="1"/>
  <c r="AQ324" i="1"/>
  <c r="AG324" i="1"/>
  <c r="W324" i="1"/>
  <c r="G324" i="1"/>
  <c r="FQ324" i="1"/>
  <c r="EC324" i="1"/>
  <c r="DO324" i="1"/>
  <c r="CZ324" i="1"/>
  <c r="CO324" i="1"/>
  <c r="BZ324" i="1"/>
  <c r="BM324" i="1"/>
  <c r="BA324" i="1"/>
  <c r="AP324" i="1"/>
  <c r="AE324" i="1"/>
  <c r="V324" i="1"/>
  <c r="N324" i="1"/>
  <c r="F324" i="1"/>
  <c r="FP324" i="1"/>
  <c r="FC324" i="1"/>
  <c r="EO324" i="1"/>
  <c r="EP324" i="1" s="1" a="1"/>
  <c r="EP324" i="1" s="1"/>
  <c r="DZ324" i="1"/>
  <c r="EA324" i="1" s="1" a="1"/>
  <c r="EA324" i="1" s="1"/>
  <c r="DN324" i="1"/>
  <c r="CY324" i="1"/>
  <c r="BX324" i="1"/>
  <c r="AZ324" i="1"/>
  <c r="U324" i="1"/>
  <c r="M324" i="1"/>
  <c r="E324" i="1"/>
  <c r="FO324" i="1"/>
  <c r="EZ324" i="1"/>
  <c r="EN324" i="1"/>
  <c r="DY324" i="1"/>
  <c r="CX324" i="1"/>
  <c r="CI324" i="1"/>
  <c r="BI324" i="1"/>
  <c r="AY324" i="1"/>
  <c r="AM324" i="1"/>
  <c r="AB324" i="1"/>
  <c r="T324" i="1"/>
  <c r="L324" i="1"/>
  <c r="FY324" i="1"/>
  <c r="FN324" i="1"/>
  <c r="EY324" i="1"/>
  <c r="EL324" i="1"/>
  <c r="DX324" i="1"/>
  <c r="DI324" i="1"/>
  <c r="BU324" i="1"/>
  <c r="AX324" i="1"/>
  <c r="AL324" i="1"/>
  <c r="AA324" i="1"/>
  <c r="C324" i="1"/>
  <c r="FL324" i="1"/>
  <c r="DW324" i="1"/>
  <c r="DH324" i="1"/>
  <c r="CU324" i="1"/>
  <c r="CG324" i="1"/>
  <c r="CH324" i="1" s="1" a="1"/>
  <c r="CH324" i="1" s="1"/>
  <c r="BR324" i="1"/>
  <c r="BS324" i="1" s="1" a="1"/>
  <c r="BS324" i="1" s="1"/>
  <c r="BG324" i="1"/>
  <c r="AV324" i="1"/>
  <c r="AJ324" i="1"/>
  <c r="R324" i="1"/>
  <c r="J324" i="1"/>
  <c r="K324" i="1" s="1" a="1"/>
  <c r="K324" i="1" s="1"/>
  <c r="FV324" i="1"/>
  <c r="FG324" i="1"/>
  <c r="EF324" i="1"/>
  <c r="DQ324" i="1"/>
  <c r="DF324" i="1"/>
  <c r="CQ324" i="1"/>
  <c r="CD324" i="1"/>
  <c r="BP324" i="1"/>
  <c r="AR324" i="1"/>
  <c r="X324" i="1"/>
  <c r="P324" i="1"/>
  <c r="H324" i="1"/>
  <c r="EW324" i="1"/>
  <c r="AT324" i="1"/>
  <c r="EH324" i="1"/>
  <c r="AI324" i="1"/>
  <c r="DU324" i="1"/>
  <c r="Y324" i="1"/>
  <c r="Z324" i="1" s="1" a="1"/>
  <c r="Z324" i="1" s="1"/>
  <c r="DG324" i="1"/>
  <c r="Q324" i="1"/>
  <c r="AU324" i="1" s="1"/>
  <c r="BY324" i="1" s="1"/>
  <c r="DC324" i="1" s="1"/>
  <c r="EG324" i="1" s="1"/>
  <c r="FK324" i="1" s="1"/>
  <c r="CR324" i="1"/>
  <c r="I324" i="1"/>
  <c r="CF324" i="1"/>
  <c r="FW324" i="1"/>
  <c r="BQ324" i="1"/>
  <c r="FH324" i="1"/>
  <c r="BF324" i="1"/>
  <c r="B325" i="1"/>
  <c r="D325" i="1" s="1" a="1"/>
  <c r="D325" i="1" s="1"/>
  <c r="EI325" i="1" l="1" a="1"/>
  <c r="EI325" i="1" s="1"/>
  <c r="FM325" i="1" a="1"/>
  <c r="FM325" i="1" s="1"/>
  <c r="EX325" i="1" a="1"/>
  <c r="EX325" i="1" s="1"/>
  <c r="DE325" i="1" a="1"/>
  <c r="DE325" i="1" s="1"/>
  <c r="DT325" i="1" a="1"/>
  <c r="DT325" i="1" s="1"/>
  <c r="CA325" i="1" a="1"/>
  <c r="CA325" i="1" s="1"/>
  <c r="CP325" i="1" a="1"/>
  <c r="CP325" i="1" s="1"/>
  <c r="AW325" i="1" a="1"/>
  <c r="AW325" i="1" s="1"/>
  <c r="BL325" i="1" a="1"/>
  <c r="BL325" i="1" s="1"/>
  <c r="S325" i="1" a="1"/>
  <c r="S325" i="1" s="1"/>
  <c r="AH325" i="1" a="1"/>
  <c r="AH325" i="1" s="1"/>
  <c r="GA324" i="1"/>
  <c r="GB324" i="1"/>
  <c r="DN17" i="1"/>
  <c r="DO17" i="1"/>
  <c r="DU17" i="1"/>
  <c r="DV17" i="1" s="1"/>
  <c r="ET325" i="1"/>
  <c r="FI325" i="1"/>
  <c r="FX325" i="1"/>
  <c r="EE325" i="1"/>
  <c r="DA325" i="1"/>
  <c r="DP325" i="1"/>
  <c r="CL325" i="1"/>
  <c r="O325" i="1"/>
  <c r="BH325" i="1"/>
  <c r="AD325" i="1"/>
  <c r="BW325" i="1"/>
  <c r="AS325" i="1"/>
  <c r="FU325" i="1"/>
  <c r="FD325" i="1"/>
  <c r="FE325" i="1" s="1" a="1"/>
  <c r="FE325" i="1" s="1"/>
  <c r="EU325" i="1"/>
  <c r="EM325" i="1"/>
  <c r="ED325" i="1"/>
  <c r="FS325" i="1"/>
  <c r="FT325" i="1" s="1" a="1"/>
  <c r="FT325" i="1" s="1"/>
  <c r="FJ325" i="1"/>
  <c r="FB325" i="1"/>
  <c r="ES325" i="1"/>
  <c r="EK325" i="1"/>
  <c r="EB325" i="1"/>
  <c r="DK325" i="1"/>
  <c r="DL325" i="1" s="1" a="1"/>
  <c r="DL325" i="1" s="1"/>
  <c r="DB325" i="1"/>
  <c r="CT325" i="1"/>
  <c r="CK325" i="1"/>
  <c r="CC325" i="1"/>
  <c r="BT325" i="1"/>
  <c r="BC325" i="1"/>
  <c r="BD325" i="1" s="1" a="1"/>
  <c r="BD325" i="1" s="1"/>
  <c r="AT325" i="1"/>
  <c r="AL325" i="1"/>
  <c r="V325" i="1"/>
  <c r="N325" i="1"/>
  <c r="F325" i="1"/>
  <c r="FY325" i="1"/>
  <c r="FQ325" i="1"/>
  <c r="FH325" i="1"/>
  <c r="EZ325" i="1"/>
  <c r="EQ325" i="1"/>
  <c r="DZ325" i="1"/>
  <c r="EA325" i="1" s="1" a="1"/>
  <c r="EA325" i="1" s="1"/>
  <c r="DQ325" i="1"/>
  <c r="DI325" i="1"/>
  <c r="CZ325" i="1"/>
  <c r="CR325" i="1"/>
  <c r="CI325" i="1"/>
  <c r="BR325" i="1"/>
  <c r="BS325" i="1" s="1" a="1"/>
  <c r="BS325" i="1" s="1"/>
  <c r="BI325" i="1"/>
  <c r="BA325" i="1"/>
  <c r="AR325" i="1"/>
  <c r="AJ325" i="1"/>
  <c r="AB325" i="1"/>
  <c r="T325" i="1"/>
  <c r="L325" i="1"/>
  <c r="FP325" i="1"/>
  <c r="FG325" i="1"/>
  <c r="EY325" i="1"/>
  <c r="EH325" i="1"/>
  <c r="DY325" i="1"/>
  <c r="DH325" i="1"/>
  <c r="CY325" i="1"/>
  <c r="CQ325" i="1"/>
  <c r="BZ325" i="1"/>
  <c r="BQ325" i="1"/>
  <c r="AZ325" i="1"/>
  <c r="AQ325" i="1"/>
  <c r="AI325" i="1"/>
  <c r="AA325" i="1"/>
  <c r="C325" i="1"/>
  <c r="ER325" i="1"/>
  <c r="DM325" i="1"/>
  <c r="CX325" i="1"/>
  <c r="BK325" i="1"/>
  <c r="W325" i="1"/>
  <c r="I325" i="1"/>
  <c r="FW325" i="1"/>
  <c r="FF325" i="1"/>
  <c r="EO325" i="1"/>
  <c r="EP325" i="1" s="1" a="1"/>
  <c r="EP325" i="1" s="1"/>
  <c r="DX325" i="1"/>
  <c r="CJ325" i="1"/>
  <c r="BV325" i="1"/>
  <c r="BG325" i="1"/>
  <c r="AV325" i="1"/>
  <c r="AG325" i="1"/>
  <c r="U325" i="1"/>
  <c r="H325" i="1"/>
  <c r="FV325" i="1"/>
  <c r="EN325" i="1"/>
  <c r="DW325" i="1"/>
  <c r="DJ325" i="1"/>
  <c r="CV325" i="1"/>
  <c r="CW325" i="1" s="1" a="1"/>
  <c r="CW325" i="1" s="1"/>
  <c r="CG325" i="1"/>
  <c r="CH325" i="1" s="1" a="1"/>
  <c r="CH325" i="1" s="1"/>
  <c r="BU325" i="1"/>
  <c r="BF325" i="1"/>
  <c r="AF325" i="1"/>
  <c r="BJ325" i="1" s="1"/>
  <c r="CN325" i="1" s="1"/>
  <c r="DR325" i="1" s="1"/>
  <c r="EV325" i="1" s="1"/>
  <c r="R325" i="1"/>
  <c r="G325" i="1"/>
  <c r="FC325" i="1"/>
  <c r="EL325" i="1"/>
  <c r="DV325" i="1"/>
  <c r="DG325" i="1"/>
  <c r="CU325" i="1"/>
  <c r="CF325" i="1"/>
  <c r="BE325" i="1"/>
  <c r="AP325" i="1"/>
  <c r="AE325" i="1"/>
  <c r="Q325" i="1"/>
  <c r="AU325" i="1" s="1"/>
  <c r="BY325" i="1" s="1"/>
  <c r="DC325" i="1" s="1"/>
  <c r="EG325" i="1" s="1"/>
  <c r="FK325" i="1" s="1"/>
  <c r="E325" i="1"/>
  <c r="FR325" i="1"/>
  <c r="FA325" i="1"/>
  <c r="EJ325" i="1"/>
  <c r="DU325" i="1"/>
  <c r="DF325" i="1"/>
  <c r="CS325" i="1"/>
  <c r="CE325" i="1"/>
  <c r="BP325" i="1"/>
  <c r="AC325" i="1"/>
  <c r="P325" i="1"/>
  <c r="FO325" i="1"/>
  <c r="EF325" i="1"/>
  <c r="DS325" i="1"/>
  <c r="CD325" i="1"/>
  <c r="BO325" i="1"/>
  <c r="BB325" i="1"/>
  <c r="AN325" i="1"/>
  <c r="AO325" i="1" s="1" a="1"/>
  <c r="AO325" i="1" s="1"/>
  <c r="FL325" i="1"/>
  <c r="EC325" i="1"/>
  <c r="DN325" i="1"/>
  <c r="CM325" i="1"/>
  <c r="BX325" i="1"/>
  <c r="BM325" i="1"/>
  <c r="AX325" i="1"/>
  <c r="AK325" i="1"/>
  <c r="X325" i="1"/>
  <c r="J325" i="1"/>
  <c r="K325" i="1" s="1" a="1"/>
  <c r="K325" i="1" s="1"/>
  <c r="CB325" i="1"/>
  <c r="BN325" i="1"/>
  <c r="FN325" i="1"/>
  <c r="AY325" i="1"/>
  <c r="EW325" i="1"/>
  <c r="AM325" i="1"/>
  <c r="Y325" i="1"/>
  <c r="Z325" i="1" s="1" a="1"/>
  <c r="Z325" i="1" s="1"/>
  <c r="DO325" i="1"/>
  <c r="M325" i="1"/>
  <c r="DD325" i="1"/>
  <c r="CO325" i="1"/>
  <c r="GD324" i="1"/>
  <c r="GC324" i="1"/>
  <c r="FZ324" i="1"/>
  <c r="B326" i="1"/>
  <c r="D326" i="1" s="1" a="1"/>
  <c r="D326" i="1" s="1"/>
  <c r="EI326" i="1" l="1" a="1"/>
  <c r="EI326" i="1" s="1"/>
  <c r="FM326" i="1" a="1"/>
  <c r="FM326" i="1" s="1"/>
  <c r="EX326" i="1" a="1"/>
  <c r="EX326" i="1" s="1"/>
  <c r="DE326" i="1" a="1"/>
  <c r="DE326" i="1" s="1"/>
  <c r="DT326" i="1" a="1"/>
  <c r="DT326" i="1" s="1"/>
  <c r="CA326" i="1" a="1"/>
  <c r="CA326" i="1" s="1"/>
  <c r="CP326" i="1" a="1"/>
  <c r="CP326" i="1" s="1"/>
  <c r="AW326" i="1" a="1"/>
  <c r="AW326" i="1" s="1"/>
  <c r="BL326" i="1" a="1"/>
  <c r="BL326" i="1" s="1"/>
  <c r="S326" i="1" a="1"/>
  <c r="S326" i="1" s="1"/>
  <c r="AH326" i="1" a="1"/>
  <c r="AH326" i="1" s="1"/>
  <c r="GA325" i="1"/>
  <c r="GB325" i="1"/>
  <c r="EE17" i="1"/>
  <c r="EH17" i="1"/>
  <c r="DZ17" i="1"/>
  <c r="EG17" i="1"/>
  <c r="FI326" i="1"/>
  <c r="FX326" i="1"/>
  <c r="DA326" i="1"/>
  <c r="DP326" i="1"/>
  <c r="EE326" i="1"/>
  <c r="O326" i="1"/>
  <c r="ET326" i="1"/>
  <c r="BH326" i="1"/>
  <c r="CL326" i="1"/>
  <c r="AD326" i="1"/>
  <c r="BW326" i="1"/>
  <c r="AS326" i="1"/>
  <c r="FS326" i="1"/>
  <c r="FT326" i="1" s="1" a="1"/>
  <c r="FT326" i="1" s="1"/>
  <c r="FJ326" i="1"/>
  <c r="FB326" i="1"/>
  <c r="ES326" i="1"/>
  <c r="EK326" i="1"/>
  <c r="EB326" i="1"/>
  <c r="DK326" i="1"/>
  <c r="DL326" i="1" s="1" a="1"/>
  <c r="DL326" i="1" s="1"/>
  <c r="DB326" i="1"/>
  <c r="CT326" i="1"/>
  <c r="CK326" i="1"/>
  <c r="CC326" i="1"/>
  <c r="BT326" i="1"/>
  <c r="BC326" i="1"/>
  <c r="BD326" i="1" s="1" a="1"/>
  <c r="BD326" i="1" s="1"/>
  <c r="AT326" i="1"/>
  <c r="AL326" i="1"/>
  <c r="V326" i="1"/>
  <c r="N326" i="1"/>
  <c r="F326" i="1"/>
  <c r="FY326" i="1"/>
  <c r="FQ326" i="1"/>
  <c r="FH326" i="1"/>
  <c r="EZ326" i="1"/>
  <c r="EQ326" i="1"/>
  <c r="DZ326" i="1"/>
  <c r="EA326" i="1" s="1" a="1"/>
  <c r="EA326" i="1" s="1"/>
  <c r="DQ326" i="1"/>
  <c r="DI326" i="1"/>
  <c r="CZ326" i="1"/>
  <c r="CR326" i="1"/>
  <c r="CI326" i="1"/>
  <c r="BR326" i="1"/>
  <c r="BS326" i="1" s="1" a="1"/>
  <c r="BS326" i="1" s="1"/>
  <c r="BI326" i="1"/>
  <c r="BA326" i="1"/>
  <c r="AR326" i="1"/>
  <c r="AJ326" i="1"/>
  <c r="AB326" i="1"/>
  <c r="T326" i="1"/>
  <c r="L326" i="1"/>
  <c r="FW326" i="1"/>
  <c r="FO326" i="1"/>
  <c r="FF326" i="1"/>
  <c r="EO326" i="1"/>
  <c r="EP326" i="1" s="1" a="1"/>
  <c r="EP326" i="1" s="1"/>
  <c r="EF326" i="1"/>
  <c r="DX326" i="1"/>
  <c r="DO326" i="1"/>
  <c r="DG326" i="1"/>
  <c r="CX326" i="1"/>
  <c r="CG326" i="1"/>
  <c r="CH326" i="1" s="1" a="1"/>
  <c r="CH326" i="1" s="1"/>
  <c r="BX326" i="1"/>
  <c r="BP326" i="1"/>
  <c r="BG326" i="1"/>
  <c r="AY326" i="1"/>
  <c r="AP326" i="1"/>
  <c r="R326" i="1"/>
  <c r="J326" i="1"/>
  <c r="K326" i="1" s="1" a="1"/>
  <c r="K326" i="1" s="1"/>
  <c r="FV326" i="1"/>
  <c r="FN326" i="1"/>
  <c r="EW326" i="1"/>
  <c r="EN326" i="1"/>
  <c r="DW326" i="1"/>
  <c r="DN326" i="1"/>
  <c r="DF326" i="1"/>
  <c r="CO326" i="1"/>
  <c r="CF326" i="1"/>
  <c r="BO326" i="1"/>
  <c r="BF326" i="1"/>
  <c r="AX326" i="1"/>
  <c r="AG326" i="1"/>
  <c r="Y326" i="1"/>
  <c r="Z326" i="1" s="1" a="1"/>
  <c r="Z326" i="1" s="1"/>
  <c r="Q326" i="1"/>
  <c r="AU326" i="1" s="1"/>
  <c r="BY326" i="1" s="1"/>
  <c r="DC326" i="1" s="1"/>
  <c r="EG326" i="1" s="1"/>
  <c r="FK326" i="1" s="1"/>
  <c r="I326" i="1"/>
  <c r="FP326" i="1"/>
  <c r="EY326" i="1"/>
  <c r="EH326" i="1"/>
  <c r="CY326" i="1"/>
  <c r="BQ326" i="1"/>
  <c r="AZ326" i="1"/>
  <c r="AI326" i="1"/>
  <c r="C326" i="1"/>
  <c r="EU326" i="1"/>
  <c r="ED326" i="1"/>
  <c r="DM326" i="1"/>
  <c r="CV326" i="1"/>
  <c r="CW326" i="1" s="1" a="1"/>
  <c r="CW326" i="1" s="1"/>
  <c r="CE326" i="1"/>
  <c r="BN326" i="1"/>
  <c r="AF326" i="1"/>
  <c r="BJ326" i="1" s="1"/>
  <c r="CN326" i="1" s="1"/>
  <c r="DR326" i="1" s="1"/>
  <c r="EV326" i="1" s="1"/>
  <c r="P326" i="1"/>
  <c r="FL326" i="1"/>
  <c r="EC326" i="1"/>
  <c r="CU326" i="1"/>
  <c r="CD326" i="1"/>
  <c r="BM326" i="1"/>
  <c r="AV326" i="1"/>
  <c r="AE326" i="1"/>
  <c r="ER326" i="1"/>
  <c r="DJ326" i="1"/>
  <c r="CS326" i="1"/>
  <c r="CB326" i="1"/>
  <c r="BK326" i="1"/>
  <c r="AC326" i="1"/>
  <c r="M326" i="1"/>
  <c r="FG326" i="1"/>
  <c r="DY326" i="1"/>
  <c r="DH326" i="1"/>
  <c r="CQ326" i="1"/>
  <c r="BZ326" i="1"/>
  <c r="AQ326" i="1"/>
  <c r="AA326" i="1"/>
  <c r="FU326" i="1"/>
  <c r="FD326" i="1"/>
  <c r="FE326" i="1" s="1" a="1"/>
  <c r="FE326" i="1" s="1"/>
  <c r="EM326" i="1"/>
  <c r="DV326" i="1"/>
  <c r="CM326" i="1"/>
  <c r="BV326" i="1"/>
  <c r="BE326" i="1"/>
  <c r="AN326" i="1"/>
  <c r="AO326" i="1" s="1" a="1"/>
  <c r="AO326" i="1" s="1"/>
  <c r="X326" i="1"/>
  <c r="H326" i="1"/>
  <c r="FR326" i="1"/>
  <c r="FA326" i="1"/>
  <c r="EJ326" i="1"/>
  <c r="DS326" i="1"/>
  <c r="CJ326" i="1"/>
  <c r="BB326" i="1"/>
  <c r="AK326" i="1"/>
  <c r="U326" i="1"/>
  <c r="E326" i="1"/>
  <c r="FC326" i="1"/>
  <c r="W326" i="1"/>
  <c r="EL326" i="1"/>
  <c r="G326" i="1"/>
  <c r="DU326" i="1"/>
  <c r="DD326" i="1"/>
  <c r="BU326" i="1"/>
  <c r="AM326" i="1"/>
  <c r="FZ325" i="1"/>
  <c r="GD325" i="1"/>
  <c r="GC325" i="1"/>
  <c r="B327" i="1"/>
  <c r="D327" i="1" s="1" a="1"/>
  <c r="D327" i="1" s="1"/>
  <c r="EI327" i="1" l="1" a="1"/>
  <c r="EI327" i="1" s="1"/>
  <c r="FM327" i="1" a="1"/>
  <c r="FM327" i="1" s="1"/>
  <c r="EX327" i="1" a="1"/>
  <c r="EX327" i="1" s="1"/>
  <c r="DE327" i="1" a="1"/>
  <c r="DE327" i="1" s="1"/>
  <c r="DT327" i="1" a="1"/>
  <c r="DT327" i="1" s="1"/>
  <c r="CA327" i="1" a="1"/>
  <c r="CA327" i="1" s="1"/>
  <c r="CP327" i="1" a="1"/>
  <c r="CP327" i="1" s="1"/>
  <c r="AW327" i="1" a="1"/>
  <c r="AW327" i="1" s="1"/>
  <c r="BL327" i="1" a="1"/>
  <c r="BL327" i="1" s="1"/>
  <c r="S327" i="1" a="1"/>
  <c r="S327" i="1" s="1"/>
  <c r="AH327" i="1" a="1"/>
  <c r="AH327" i="1" s="1"/>
  <c r="GA326" i="1"/>
  <c r="GB326" i="1"/>
  <c r="EA17" i="1" a="1"/>
  <c r="EA17" i="1" s="1"/>
  <c r="EB17" i="1" s="1"/>
  <c r="EJ17" i="1"/>
  <c r="FI327" i="1"/>
  <c r="FX327" i="1"/>
  <c r="ET327" i="1"/>
  <c r="DA327" i="1"/>
  <c r="DP327" i="1"/>
  <c r="EE327" i="1"/>
  <c r="BH327" i="1"/>
  <c r="AD327" i="1"/>
  <c r="BW327" i="1"/>
  <c r="AS327" i="1"/>
  <c r="O327" i="1"/>
  <c r="CL327" i="1"/>
  <c r="FY327" i="1"/>
  <c r="FQ327" i="1"/>
  <c r="FH327" i="1"/>
  <c r="EZ327" i="1"/>
  <c r="EQ327" i="1"/>
  <c r="DZ327" i="1"/>
  <c r="EA327" i="1" s="1" a="1"/>
  <c r="EA327" i="1" s="1"/>
  <c r="DQ327" i="1"/>
  <c r="DI327" i="1"/>
  <c r="CZ327" i="1"/>
  <c r="CR327" i="1"/>
  <c r="CI327" i="1"/>
  <c r="BR327" i="1"/>
  <c r="BS327" i="1" s="1" a="1"/>
  <c r="BS327" i="1" s="1"/>
  <c r="BI327" i="1"/>
  <c r="BA327" i="1"/>
  <c r="AR327" i="1"/>
  <c r="AJ327" i="1"/>
  <c r="AB327" i="1"/>
  <c r="T327" i="1"/>
  <c r="L327" i="1"/>
  <c r="FW327" i="1"/>
  <c r="FO327" i="1"/>
  <c r="FF327" i="1"/>
  <c r="EO327" i="1"/>
  <c r="EP327" i="1" s="1" a="1"/>
  <c r="EP327" i="1" s="1"/>
  <c r="EF327" i="1"/>
  <c r="DX327" i="1"/>
  <c r="DO327" i="1"/>
  <c r="DG327" i="1"/>
  <c r="CX327" i="1"/>
  <c r="CG327" i="1"/>
  <c r="CH327" i="1" s="1" a="1"/>
  <c r="CH327" i="1" s="1"/>
  <c r="BX327" i="1"/>
  <c r="BP327" i="1"/>
  <c r="BG327" i="1"/>
  <c r="AY327" i="1"/>
  <c r="AP327" i="1"/>
  <c r="R327" i="1"/>
  <c r="J327" i="1"/>
  <c r="K327" i="1" s="1" a="1"/>
  <c r="K327" i="1" s="1"/>
  <c r="FU327" i="1"/>
  <c r="FD327" i="1"/>
  <c r="FE327" i="1" s="1" a="1"/>
  <c r="FE327" i="1" s="1"/>
  <c r="EU327" i="1"/>
  <c r="EM327" i="1"/>
  <c r="ED327" i="1"/>
  <c r="DV327" i="1"/>
  <c r="DM327" i="1"/>
  <c r="CV327" i="1"/>
  <c r="CW327" i="1" s="1" a="1"/>
  <c r="CW327" i="1" s="1"/>
  <c r="CM327" i="1"/>
  <c r="CE327" i="1"/>
  <c r="BV327" i="1"/>
  <c r="BN327" i="1"/>
  <c r="BE327" i="1"/>
  <c r="AN327" i="1"/>
  <c r="AO327" i="1" s="1" a="1"/>
  <c r="AO327" i="1" s="1"/>
  <c r="AF327" i="1"/>
  <c r="BJ327" i="1" s="1"/>
  <c r="CN327" i="1" s="1"/>
  <c r="DR327" i="1" s="1"/>
  <c r="EV327" i="1" s="1"/>
  <c r="X327" i="1"/>
  <c r="P327" i="1"/>
  <c r="H327" i="1"/>
  <c r="FL327" i="1"/>
  <c r="FC327" i="1"/>
  <c r="EL327" i="1"/>
  <c r="EC327" i="1"/>
  <c r="DU327" i="1"/>
  <c r="DD327" i="1"/>
  <c r="CU327" i="1"/>
  <c r="CD327" i="1"/>
  <c r="BU327" i="1"/>
  <c r="BM327" i="1"/>
  <c r="AV327" i="1"/>
  <c r="AM327" i="1"/>
  <c r="AE327" i="1"/>
  <c r="W327" i="1"/>
  <c r="G327" i="1"/>
  <c r="FR327" i="1"/>
  <c r="FA327" i="1"/>
  <c r="ER327" i="1"/>
  <c r="EJ327" i="1"/>
  <c r="DS327" i="1"/>
  <c r="DJ327" i="1"/>
  <c r="CS327" i="1"/>
  <c r="CJ327" i="1"/>
  <c r="CB327" i="1"/>
  <c r="FN327" i="1"/>
  <c r="BZ327" i="1"/>
  <c r="BF327" i="1"/>
  <c r="Y327" i="1"/>
  <c r="Z327" i="1" s="1" a="1"/>
  <c r="Z327" i="1" s="1"/>
  <c r="I327" i="1"/>
  <c r="FJ327" i="1"/>
  <c r="EN327" i="1"/>
  <c r="CT327" i="1"/>
  <c r="BC327" i="1"/>
  <c r="BD327" i="1" s="1" a="1"/>
  <c r="BD327" i="1" s="1"/>
  <c r="AL327" i="1"/>
  <c r="V327" i="1"/>
  <c r="F327" i="1"/>
  <c r="FG327" i="1"/>
  <c r="EK327" i="1"/>
  <c r="DN327" i="1"/>
  <c r="CQ327" i="1"/>
  <c r="BT327" i="1"/>
  <c r="BB327" i="1"/>
  <c r="AK327" i="1"/>
  <c r="U327" i="1"/>
  <c r="E327" i="1"/>
  <c r="EH327" i="1"/>
  <c r="DK327" i="1"/>
  <c r="DL327" i="1" s="1" a="1"/>
  <c r="DL327" i="1" s="1"/>
  <c r="CO327" i="1"/>
  <c r="BQ327" i="1"/>
  <c r="AZ327" i="1"/>
  <c r="AI327" i="1"/>
  <c r="C327" i="1"/>
  <c r="FB327" i="1"/>
  <c r="DH327" i="1"/>
  <c r="CK327" i="1"/>
  <c r="BO327" i="1"/>
  <c r="AX327" i="1"/>
  <c r="AG327" i="1"/>
  <c r="Q327" i="1"/>
  <c r="AU327" i="1" s="1"/>
  <c r="BY327" i="1" s="1"/>
  <c r="DC327" i="1" s="1"/>
  <c r="EG327" i="1" s="1"/>
  <c r="FK327" i="1" s="1"/>
  <c r="FV327" i="1"/>
  <c r="EY327" i="1"/>
  <c r="EB327" i="1"/>
  <c r="DF327" i="1"/>
  <c r="AT327" i="1"/>
  <c r="N327" i="1"/>
  <c r="FP327" i="1"/>
  <c r="ES327" i="1"/>
  <c r="DW327" i="1"/>
  <c r="CY327" i="1"/>
  <c r="CC327" i="1"/>
  <c r="AQ327" i="1"/>
  <c r="AA327" i="1"/>
  <c r="DY327" i="1"/>
  <c r="DB327" i="1"/>
  <c r="CF327" i="1"/>
  <c r="BK327" i="1"/>
  <c r="AC327" i="1"/>
  <c r="FS327" i="1"/>
  <c r="FT327" i="1" s="1" a="1"/>
  <c r="FT327" i="1" s="1"/>
  <c r="M327" i="1"/>
  <c r="EW327" i="1"/>
  <c r="GD326" i="1"/>
  <c r="GC326" i="1"/>
  <c r="FZ326" i="1"/>
  <c r="B328" i="1"/>
  <c r="D328" i="1" s="1" a="1"/>
  <c r="D328" i="1" s="1"/>
  <c r="EI328" i="1" l="1" a="1"/>
  <c r="EI328" i="1" s="1"/>
  <c r="FM328" i="1" a="1"/>
  <c r="FM328" i="1" s="1"/>
  <c r="EX328" i="1" a="1"/>
  <c r="EX328" i="1" s="1"/>
  <c r="DE328" i="1" a="1"/>
  <c r="DE328" i="1" s="1"/>
  <c r="DT328" i="1" a="1"/>
  <c r="DT328" i="1" s="1"/>
  <c r="CA328" i="1" a="1"/>
  <c r="CA328" i="1" s="1"/>
  <c r="CP328" i="1" a="1"/>
  <c r="CP328" i="1" s="1"/>
  <c r="AW328" i="1" a="1"/>
  <c r="AW328" i="1" s="1"/>
  <c r="BL328" i="1" a="1"/>
  <c r="BL328" i="1" s="1"/>
  <c r="S328" i="1" a="1"/>
  <c r="S328" i="1" s="1"/>
  <c r="AH328" i="1" a="1"/>
  <c r="AH328" i="1" s="1"/>
  <c r="GA327" i="1"/>
  <c r="GB327" i="1"/>
  <c r="EC17" i="1"/>
  <c r="ED17" i="1"/>
  <c r="EK17" i="1"/>
  <c r="FI328" i="1"/>
  <c r="FX328" i="1"/>
  <c r="ET328" i="1"/>
  <c r="DP328" i="1"/>
  <c r="DA328" i="1"/>
  <c r="EE328" i="1"/>
  <c r="AD328" i="1"/>
  <c r="BW328" i="1"/>
  <c r="AS328" i="1"/>
  <c r="BH328" i="1"/>
  <c r="CL328" i="1"/>
  <c r="O328" i="1"/>
  <c r="FW328" i="1"/>
  <c r="FO328" i="1"/>
  <c r="FF328" i="1"/>
  <c r="EO328" i="1"/>
  <c r="EP328" i="1" s="1" a="1"/>
  <c r="EP328" i="1" s="1"/>
  <c r="EF328" i="1"/>
  <c r="DX328" i="1"/>
  <c r="DO328" i="1"/>
  <c r="DG328" i="1"/>
  <c r="CX328" i="1"/>
  <c r="CG328" i="1"/>
  <c r="CH328" i="1" s="1" a="1"/>
  <c r="CH328" i="1" s="1"/>
  <c r="BX328" i="1"/>
  <c r="BP328" i="1"/>
  <c r="BG328" i="1"/>
  <c r="AY328" i="1"/>
  <c r="AP328" i="1"/>
  <c r="R328" i="1"/>
  <c r="J328" i="1"/>
  <c r="K328" i="1" s="1" a="1"/>
  <c r="K328" i="1" s="1"/>
  <c r="FV328" i="1"/>
  <c r="FN328" i="1"/>
  <c r="EW328" i="1"/>
  <c r="EN328" i="1"/>
  <c r="DW328" i="1"/>
  <c r="DN328" i="1"/>
  <c r="DF328" i="1"/>
  <c r="CO328" i="1"/>
  <c r="CF328" i="1"/>
  <c r="FU328" i="1"/>
  <c r="FD328" i="1"/>
  <c r="FE328" i="1" s="1" a="1"/>
  <c r="FE328" i="1" s="1"/>
  <c r="EU328" i="1"/>
  <c r="EM328" i="1"/>
  <c r="ED328" i="1"/>
  <c r="DV328" i="1"/>
  <c r="DM328" i="1"/>
  <c r="CV328" i="1"/>
  <c r="CW328" i="1" s="1" a="1"/>
  <c r="CW328" i="1" s="1"/>
  <c r="CM328" i="1"/>
  <c r="CE328" i="1"/>
  <c r="BV328" i="1"/>
  <c r="BN328" i="1"/>
  <c r="BE328" i="1"/>
  <c r="AN328" i="1"/>
  <c r="AO328" i="1" s="1" a="1"/>
  <c r="AO328" i="1" s="1"/>
  <c r="AF328" i="1"/>
  <c r="BJ328" i="1" s="1"/>
  <c r="CN328" i="1" s="1"/>
  <c r="DR328" i="1" s="1"/>
  <c r="EV328" i="1" s="1"/>
  <c r="X328" i="1"/>
  <c r="P328" i="1"/>
  <c r="H328" i="1"/>
  <c r="FS328" i="1"/>
  <c r="FT328" i="1" s="1" a="1"/>
  <c r="FT328" i="1" s="1"/>
  <c r="FJ328" i="1"/>
  <c r="FB328" i="1"/>
  <c r="ES328" i="1"/>
  <c r="EK328" i="1"/>
  <c r="EB328" i="1"/>
  <c r="DK328" i="1"/>
  <c r="DL328" i="1" s="1" a="1"/>
  <c r="DL328" i="1" s="1"/>
  <c r="DB328" i="1"/>
  <c r="CT328" i="1"/>
  <c r="CK328" i="1"/>
  <c r="CC328" i="1"/>
  <c r="BT328" i="1"/>
  <c r="BC328" i="1"/>
  <c r="BD328" i="1" s="1" a="1"/>
  <c r="BD328" i="1" s="1"/>
  <c r="AT328" i="1"/>
  <c r="AL328" i="1"/>
  <c r="V328" i="1"/>
  <c r="N328" i="1"/>
  <c r="F328" i="1"/>
  <c r="FR328" i="1"/>
  <c r="FA328" i="1"/>
  <c r="ER328" i="1"/>
  <c r="EJ328" i="1"/>
  <c r="DS328" i="1"/>
  <c r="DJ328" i="1"/>
  <c r="CS328" i="1"/>
  <c r="CJ328" i="1"/>
  <c r="CB328" i="1"/>
  <c r="BK328" i="1"/>
  <c r="BB328" i="1"/>
  <c r="AK328" i="1"/>
  <c r="AC328" i="1"/>
  <c r="U328" i="1"/>
  <c r="M328" i="1"/>
  <c r="E328" i="1"/>
  <c r="FP328" i="1"/>
  <c r="FG328" i="1"/>
  <c r="EY328" i="1"/>
  <c r="EH328" i="1"/>
  <c r="DY328" i="1"/>
  <c r="DH328" i="1"/>
  <c r="CY328" i="1"/>
  <c r="CQ328" i="1"/>
  <c r="BZ328" i="1"/>
  <c r="BQ328" i="1"/>
  <c r="AZ328" i="1"/>
  <c r="AQ328" i="1"/>
  <c r="AI328" i="1"/>
  <c r="AA328" i="1"/>
  <c r="C328" i="1"/>
  <c r="FY328" i="1"/>
  <c r="EQ328" i="1"/>
  <c r="DI328" i="1"/>
  <c r="AG328" i="1"/>
  <c r="L328" i="1"/>
  <c r="EL328" i="1"/>
  <c r="DD328" i="1"/>
  <c r="BA328" i="1"/>
  <c r="AE328" i="1"/>
  <c r="I328" i="1"/>
  <c r="FQ328" i="1"/>
  <c r="CZ328" i="1"/>
  <c r="BU328" i="1"/>
  <c r="AX328" i="1"/>
  <c r="AB328" i="1"/>
  <c r="G328" i="1"/>
  <c r="FL328" i="1"/>
  <c r="EC328" i="1"/>
  <c r="CU328" i="1"/>
  <c r="BR328" i="1"/>
  <c r="BS328" i="1" s="1" a="1"/>
  <c r="BS328" i="1" s="1"/>
  <c r="AV328" i="1"/>
  <c r="Y328" i="1"/>
  <c r="Z328" i="1" s="1" a="1"/>
  <c r="Z328" i="1" s="1"/>
  <c r="FH328" i="1"/>
  <c r="DZ328" i="1"/>
  <c r="EA328" i="1" s="1" a="1"/>
  <c r="EA328" i="1" s="1"/>
  <c r="CR328" i="1"/>
  <c r="BO328" i="1"/>
  <c r="AR328" i="1"/>
  <c r="W328" i="1"/>
  <c r="FC328" i="1"/>
  <c r="DU328" i="1"/>
  <c r="BM328" i="1"/>
  <c r="T328" i="1"/>
  <c r="CD328" i="1"/>
  <c r="BF328" i="1"/>
  <c r="AJ328" i="1"/>
  <c r="EZ328" i="1"/>
  <c r="DQ328" i="1"/>
  <c r="CI328" i="1"/>
  <c r="BI328" i="1"/>
  <c r="AM328" i="1"/>
  <c r="Q328" i="1"/>
  <c r="AU328" i="1" s="1"/>
  <c r="BY328" i="1" s="1"/>
  <c r="DC328" i="1" s="1"/>
  <c r="EG328" i="1" s="1"/>
  <c r="FK328" i="1" s="1"/>
  <c r="FZ327" i="1"/>
  <c r="GD327" i="1"/>
  <c r="GC327" i="1"/>
  <c r="B329" i="1"/>
  <c r="D329" i="1" s="1" a="1"/>
  <c r="D329" i="1" s="1"/>
  <c r="EI329" i="1" l="1" a="1"/>
  <c r="EI329" i="1" s="1"/>
  <c r="FM329" i="1" a="1"/>
  <c r="FM329" i="1" s="1"/>
  <c r="EX329" i="1" a="1"/>
  <c r="EX329" i="1" s="1"/>
  <c r="DE329" i="1" a="1"/>
  <c r="DE329" i="1" s="1"/>
  <c r="DT329" i="1" a="1"/>
  <c r="DT329" i="1" s="1"/>
  <c r="CA329" i="1" a="1"/>
  <c r="CA329" i="1" s="1"/>
  <c r="CP329" i="1" a="1"/>
  <c r="CP329" i="1" s="1"/>
  <c r="AW329" i="1" a="1"/>
  <c r="AW329" i="1" s="1"/>
  <c r="BL329" i="1" a="1"/>
  <c r="BL329" i="1" s="1"/>
  <c r="S329" i="1" a="1"/>
  <c r="S329" i="1" s="1"/>
  <c r="AH329" i="1" a="1"/>
  <c r="AH329" i="1" s="1"/>
  <c r="GA328" i="1"/>
  <c r="GB328" i="1"/>
  <c r="EW17" i="1"/>
  <c r="ET17" i="1"/>
  <c r="EO17" i="1"/>
  <c r="EV17" i="1"/>
  <c r="FX329" i="1"/>
  <c r="ET329" i="1"/>
  <c r="DP329" i="1"/>
  <c r="EE329" i="1"/>
  <c r="FI329" i="1"/>
  <c r="DA329" i="1"/>
  <c r="AD329" i="1"/>
  <c r="BW329" i="1"/>
  <c r="AS329" i="1"/>
  <c r="CL329" i="1"/>
  <c r="O329" i="1"/>
  <c r="BH329" i="1"/>
  <c r="FU329" i="1"/>
  <c r="FD329" i="1"/>
  <c r="FE329" i="1" s="1" a="1"/>
  <c r="FE329" i="1" s="1"/>
  <c r="EU329" i="1"/>
  <c r="EM329" i="1"/>
  <c r="ED329" i="1"/>
  <c r="DV329" i="1"/>
  <c r="DM329" i="1"/>
  <c r="CV329" i="1"/>
  <c r="CW329" i="1" s="1" a="1"/>
  <c r="CW329" i="1" s="1"/>
  <c r="CM329" i="1"/>
  <c r="CE329" i="1"/>
  <c r="BV329" i="1"/>
  <c r="BN329" i="1"/>
  <c r="BE329" i="1"/>
  <c r="AN329" i="1"/>
  <c r="AO329" i="1" s="1" a="1"/>
  <c r="AO329" i="1" s="1"/>
  <c r="AF329" i="1"/>
  <c r="BJ329" i="1" s="1"/>
  <c r="CN329" i="1" s="1"/>
  <c r="DR329" i="1" s="1"/>
  <c r="EV329" i="1" s="1"/>
  <c r="X329" i="1"/>
  <c r="P329" i="1"/>
  <c r="H329" i="1"/>
  <c r="FL329" i="1"/>
  <c r="FC329" i="1"/>
  <c r="EL329" i="1"/>
  <c r="EC329" i="1"/>
  <c r="DU329" i="1"/>
  <c r="DD329" i="1"/>
  <c r="CU329" i="1"/>
  <c r="CD329" i="1"/>
  <c r="BU329" i="1"/>
  <c r="BM329" i="1"/>
  <c r="AV329" i="1"/>
  <c r="AM329" i="1"/>
  <c r="AE329" i="1"/>
  <c r="W329" i="1"/>
  <c r="G329" i="1"/>
  <c r="FS329" i="1"/>
  <c r="FT329" i="1" s="1" a="1"/>
  <c r="FT329" i="1" s="1"/>
  <c r="FJ329" i="1"/>
  <c r="FB329" i="1"/>
  <c r="ES329" i="1"/>
  <c r="EK329" i="1"/>
  <c r="EB329" i="1"/>
  <c r="DK329" i="1"/>
  <c r="DL329" i="1" s="1" a="1"/>
  <c r="DL329" i="1" s="1"/>
  <c r="DB329" i="1"/>
  <c r="CT329" i="1"/>
  <c r="CK329" i="1"/>
  <c r="CC329" i="1"/>
  <c r="BT329" i="1"/>
  <c r="BC329" i="1"/>
  <c r="BD329" i="1" s="1" a="1"/>
  <c r="BD329" i="1" s="1"/>
  <c r="AT329" i="1"/>
  <c r="AL329" i="1"/>
  <c r="V329" i="1"/>
  <c r="N329" i="1"/>
  <c r="F329" i="1"/>
  <c r="FY329" i="1"/>
  <c r="FQ329" i="1"/>
  <c r="FH329" i="1"/>
  <c r="EZ329" i="1"/>
  <c r="EQ329" i="1"/>
  <c r="DZ329" i="1"/>
  <c r="EA329" i="1" s="1" a="1"/>
  <c r="EA329" i="1" s="1"/>
  <c r="DQ329" i="1"/>
  <c r="DI329" i="1"/>
  <c r="CZ329" i="1"/>
  <c r="CR329" i="1"/>
  <c r="CI329" i="1"/>
  <c r="BR329" i="1"/>
  <c r="BS329" i="1" s="1" a="1"/>
  <c r="BS329" i="1" s="1"/>
  <c r="BI329" i="1"/>
  <c r="BA329" i="1"/>
  <c r="AR329" i="1"/>
  <c r="AJ329" i="1"/>
  <c r="AB329" i="1"/>
  <c r="T329" i="1"/>
  <c r="L329" i="1"/>
  <c r="FP329" i="1"/>
  <c r="FG329" i="1"/>
  <c r="EY329" i="1"/>
  <c r="EH329" i="1"/>
  <c r="DY329" i="1"/>
  <c r="DH329" i="1"/>
  <c r="CY329" i="1"/>
  <c r="CQ329" i="1"/>
  <c r="BZ329" i="1"/>
  <c r="BQ329" i="1"/>
  <c r="AZ329" i="1"/>
  <c r="AQ329" i="1"/>
  <c r="AI329" i="1"/>
  <c r="AA329" i="1"/>
  <c r="C329" i="1"/>
  <c r="FV329" i="1"/>
  <c r="FN329" i="1"/>
  <c r="EW329" i="1"/>
  <c r="EN329" i="1"/>
  <c r="DW329" i="1"/>
  <c r="DN329" i="1"/>
  <c r="DF329" i="1"/>
  <c r="CO329" i="1"/>
  <c r="CF329" i="1"/>
  <c r="BO329" i="1"/>
  <c r="BF329" i="1"/>
  <c r="AX329" i="1"/>
  <c r="AG329" i="1"/>
  <c r="Y329" i="1"/>
  <c r="Z329" i="1" s="1" a="1"/>
  <c r="Z329" i="1" s="1"/>
  <c r="Q329" i="1"/>
  <c r="AU329" i="1" s="1"/>
  <c r="BY329" i="1" s="1"/>
  <c r="DC329" i="1" s="1"/>
  <c r="EG329" i="1" s="1"/>
  <c r="FK329" i="1" s="1"/>
  <c r="I329" i="1"/>
  <c r="FO329" i="1"/>
  <c r="EF329" i="1"/>
  <c r="CX329" i="1"/>
  <c r="BP329" i="1"/>
  <c r="CS329" i="1"/>
  <c r="BK329" i="1"/>
  <c r="AC329" i="1"/>
  <c r="FF329" i="1"/>
  <c r="DX329" i="1"/>
  <c r="BG329" i="1"/>
  <c r="FA329" i="1"/>
  <c r="DS329" i="1"/>
  <c r="CJ329" i="1"/>
  <c r="BB329" i="1"/>
  <c r="U329" i="1"/>
  <c r="DO329" i="1"/>
  <c r="CG329" i="1"/>
  <c r="CH329" i="1" s="1" a="1"/>
  <c r="CH329" i="1" s="1"/>
  <c r="AY329" i="1"/>
  <c r="R329" i="1"/>
  <c r="ER329" i="1"/>
  <c r="DJ329" i="1"/>
  <c r="CB329" i="1"/>
  <c r="M329" i="1"/>
  <c r="FR329" i="1"/>
  <c r="EJ329" i="1"/>
  <c r="AK329" i="1"/>
  <c r="E329" i="1"/>
  <c r="FW329" i="1"/>
  <c r="EO329" i="1"/>
  <c r="EP329" i="1" s="1" a="1"/>
  <c r="EP329" i="1" s="1"/>
  <c r="DG329" i="1"/>
  <c r="BX329" i="1"/>
  <c r="AP329" i="1"/>
  <c r="J329" i="1"/>
  <c r="K329" i="1" s="1" a="1"/>
  <c r="K329" i="1" s="1"/>
  <c r="FZ328" i="1"/>
  <c r="GD328" i="1"/>
  <c r="GC328" i="1"/>
  <c r="B330" i="1"/>
  <c r="D330" i="1" s="1" a="1"/>
  <c r="D330" i="1" s="1"/>
  <c r="EI330" i="1" l="1" a="1"/>
  <c r="EI330" i="1" s="1"/>
  <c r="FM330" i="1" a="1"/>
  <c r="FM330" i="1" s="1"/>
  <c r="EX330" i="1" a="1"/>
  <c r="EX330" i="1" s="1"/>
  <c r="DE330" i="1" a="1"/>
  <c r="DE330" i="1" s="1"/>
  <c r="DT330" i="1" a="1"/>
  <c r="DT330" i="1" s="1"/>
  <c r="CA330" i="1" a="1"/>
  <c r="CA330" i="1" s="1"/>
  <c r="CP330" i="1" a="1"/>
  <c r="CP330" i="1" s="1"/>
  <c r="AW330" i="1" a="1"/>
  <c r="AW330" i="1" s="1"/>
  <c r="BL330" i="1" a="1"/>
  <c r="BL330" i="1" s="1"/>
  <c r="S330" i="1" a="1"/>
  <c r="S330" i="1" s="1"/>
  <c r="AH330" i="1" a="1"/>
  <c r="AH330" i="1" s="1"/>
  <c r="GA329" i="1"/>
  <c r="GB329" i="1"/>
  <c r="EP17" i="1" a="1"/>
  <c r="EP17" i="1" s="1"/>
  <c r="EQ17" i="1" s="1"/>
  <c r="EY17" i="1"/>
  <c r="FX330" i="1"/>
  <c r="ET330" i="1"/>
  <c r="FI330" i="1"/>
  <c r="DP330" i="1"/>
  <c r="EE330" i="1"/>
  <c r="BW330" i="1"/>
  <c r="AS330" i="1"/>
  <c r="CL330" i="1"/>
  <c r="O330" i="1"/>
  <c r="BH330" i="1"/>
  <c r="AD330" i="1"/>
  <c r="DA330" i="1"/>
  <c r="GD329" i="1"/>
  <c r="GC329" i="1"/>
  <c r="FZ329" i="1"/>
  <c r="FS330" i="1"/>
  <c r="FT330" i="1" s="1" a="1"/>
  <c r="FT330" i="1" s="1"/>
  <c r="FJ330" i="1"/>
  <c r="FB330" i="1"/>
  <c r="ES330" i="1"/>
  <c r="EK330" i="1"/>
  <c r="EB330" i="1"/>
  <c r="DK330" i="1"/>
  <c r="DL330" i="1" s="1" a="1"/>
  <c r="DL330" i="1" s="1"/>
  <c r="DB330" i="1"/>
  <c r="CT330" i="1"/>
  <c r="CK330" i="1"/>
  <c r="CC330" i="1"/>
  <c r="BT330" i="1"/>
  <c r="BC330" i="1"/>
  <c r="BD330" i="1" s="1" a="1"/>
  <c r="BD330" i="1" s="1"/>
  <c r="AT330" i="1"/>
  <c r="AL330" i="1"/>
  <c r="V330" i="1"/>
  <c r="N330" i="1"/>
  <c r="F330" i="1"/>
  <c r="FR330" i="1"/>
  <c r="FA330" i="1"/>
  <c r="ER330" i="1"/>
  <c r="EJ330" i="1"/>
  <c r="DS330" i="1"/>
  <c r="DJ330" i="1"/>
  <c r="CS330" i="1"/>
  <c r="CJ330" i="1"/>
  <c r="CB330" i="1"/>
  <c r="BK330" i="1"/>
  <c r="BB330" i="1"/>
  <c r="AK330" i="1"/>
  <c r="AC330" i="1"/>
  <c r="U330" i="1"/>
  <c r="M330" i="1"/>
  <c r="E330" i="1"/>
  <c r="FY330" i="1"/>
  <c r="FQ330" i="1"/>
  <c r="FH330" i="1"/>
  <c r="EZ330" i="1"/>
  <c r="EQ330" i="1"/>
  <c r="DZ330" i="1"/>
  <c r="EA330" i="1" s="1" a="1"/>
  <c r="EA330" i="1" s="1"/>
  <c r="DQ330" i="1"/>
  <c r="DI330" i="1"/>
  <c r="CZ330" i="1"/>
  <c r="CR330" i="1"/>
  <c r="CI330" i="1"/>
  <c r="BR330" i="1"/>
  <c r="BS330" i="1" s="1" a="1"/>
  <c r="BS330" i="1" s="1"/>
  <c r="BI330" i="1"/>
  <c r="BA330" i="1"/>
  <c r="AR330" i="1"/>
  <c r="AJ330" i="1"/>
  <c r="AB330" i="1"/>
  <c r="T330" i="1"/>
  <c r="L330" i="1"/>
  <c r="FW330" i="1"/>
  <c r="FO330" i="1"/>
  <c r="FF330" i="1"/>
  <c r="EO330" i="1"/>
  <c r="EP330" i="1" s="1" a="1"/>
  <c r="EP330" i="1" s="1"/>
  <c r="EF330" i="1"/>
  <c r="DX330" i="1"/>
  <c r="DO330" i="1"/>
  <c r="DG330" i="1"/>
  <c r="CX330" i="1"/>
  <c r="CG330" i="1"/>
  <c r="CH330" i="1" s="1" a="1"/>
  <c r="CH330" i="1" s="1"/>
  <c r="BX330" i="1"/>
  <c r="BP330" i="1"/>
  <c r="BG330" i="1"/>
  <c r="AY330" i="1"/>
  <c r="AP330" i="1"/>
  <c r="R330" i="1"/>
  <c r="J330" i="1"/>
  <c r="K330" i="1" s="1" a="1"/>
  <c r="K330" i="1" s="1"/>
  <c r="FV330" i="1"/>
  <c r="FN330" i="1"/>
  <c r="EW330" i="1"/>
  <c r="EN330" i="1"/>
  <c r="DW330" i="1"/>
  <c r="DN330" i="1"/>
  <c r="DF330" i="1"/>
  <c r="CO330" i="1"/>
  <c r="CF330" i="1"/>
  <c r="BO330" i="1"/>
  <c r="BF330" i="1"/>
  <c r="AX330" i="1"/>
  <c r="AG330" i="1"/>
  <c r="Y330" i="1"/>
  <c r="Z330" i="1" s="1" a="1"/>
  <c r="Z330" i="1" s="1"/>
  <c r="Q330" i="1"/>
  <c r="AU330" i="1" s="1"/>
  <c r="BY330" i="1" s="1"/>
  <c r="DC330" i="1" s="1"/>
  <c r="EG330" i="1" s="1"/>
  <c r="FK330" i="1" s="1"/>
  <c r="I330" i="1"/>
  <c r="FU330" i="1"/>
  <c r="FD330" i="1"/>
  <c r="FE330" i="1" s="1" a="1"/>
  <c r="FE330" i="1" s="1"/>
  <c r="EU330" i="1"/>
  <c r="EM330" i="1"/>
  <c r="ED330" i="1"/>
  <c r="DV330" i="1"/>
  <c r="DM330" i="1"/>
  <c r="FL330" i="1"/>
  <c r="FC330" i="1"/>
  <c r="EL330" i="1"/>
  <c r="EC330" i="1"/>
  <c r="DU330" i="1"/>
  <c r="DD330" i="1"/>
  <c r="CU330" i="1"/>
  <c r="CD330" i="1"/>
  <c r="BU330" i="1"/>
  <c r="BM330" i="1"/>
  <c r="AV330" i="1"/>
  <c r="AM330" i="1"/>
  <c r="AE330" i="1"/>
  <c r="W330" i="1"/>
  <c r="G330" i="1"/>
  <c r="EH330" i="1"/>
  <c r="CM330" i="1"/>
  <c r="BE330" i="1"/>
  <c r="X330" i="1"/>
  <c r="DY330" i="1"/>
  <c r="AZ330" i="1"/>
  <c r="CE330" i="1"/>
  <c r="P330" i="1"/>
  <c r="DH330" i="1"/>
  <c r="BZ330" i="1"/>
  <c r="AQ330" i="1"/>
  <c r="FP330" i="1"/>
  <c r="BV330" i="1"/>
  <c r="AN330" i="1"/>
  <c r="AO330" i="1" s="1" a="1"/>
  <c r="AO330" i="1" s="1"/>
  <c r="H330" i="1"/>
  <c r="FG330" i="1"/>
  <c r="CY330" i="1"/>
  <c r="BQ330" i="1"/>
  <c r="AI330" i="1"/>
  <c r="C330" i="1"/>
  <c r="CQ330" i="1"/>
  <c r="AA330" i="1"/>
  <c r="BN330" i="1"/>
  <c r="AF330" i="1"/>
  <c r="BJ330" i="1" s="1"/>
  <c r="CN330" i="1" s="1"/>
  <c r="DR330" i="1" s="1"/>
  <c r="EV330" i="1" s="1"/>
  <c r="EY330" i="1"/>
  <c r="CV330" i="1"/>
  <c r="CW330" i="1" s="1" a="1"/>
  <c r="CW330" i="1" s="1"/>
  <c r="B331" i="1"/>
  <c r="D331" i="1" s="1" a="1"/>
  <c r="D331" i="1" s="1"/>
  <c r="EI331" i="1" l="1" a="1"/>
  <c r="EI331" i="1" s="1"/>
  <c r="FM331" i="1" a="1"/>
  <c r="FM331" i="1" s="1"/>
  <c r="EX331" i="1" a="1"/>
  <c r="EX331" i="1" s="1"/>
  <c r="DE331" i="1" a="1"/>
  <c r="DE331" i="1" s="1"/>
  <c r="DT331" i="1" a="1"/>
  <c r="DT331" i="1" s="1"/>
  <c r="CA331" i="1" a="1"/>
  <c r="CA331" i="1" s="1"/>
  <c r="CP331" i="1" a="1"/>
  <c r="CP331" i="1" s="1"/>
  <c r="AW331" i="1" a="1"/>
  <c r="AW331" i="1" s="1"/>
  <c r="BL331" i="1" a="1"/>
  <c r="BL331" i="1" s="1"/>
  <c r="S331" i="1" a="1"/>
  <c r="S331" i="1" s="1"/>
  <c r="AH331" i="1" a="1"/>
  <c r="AH331" i="1" s="1"/>
  <c r="GA330" i="1"/>
  <c r="GB330" i="1"/>
  <c r="ER17" i="1"/>
  <c r="ES17" i="1"/>
  <c r="EZ17" i="1"/>
  <c r="FX331" i="1"/>
  <c r="ET331" i="1"/>
  <c r="FI331" i="1"/>
  <c r="EE331" i="1"/>
  <c r="DA331" i="1"/>
  <c r="DP331" i="1"/>
  <c r="AS331" i="1"/>
  <c r="CL331" i="1"/>
  <c r="O331" i="1"/>
  <c r="BH331" i="1"/>
  <c r="BW331" i="1"/>
  <c r="AD331" i="1"/>
  <c r="FY331" i="1"/>
  <c r="FQ331" i="1"/>
  <c r="FH331" i="1"/>
  <c r="EZ331" i="1"/>
  <c r="EQ331" i="1"/>
  <c r="DZ331" i="1"/>
  <c r="EA331" i="1" s="1" a="1"/>
  <c r="EA331" i="1" s="1"/>
  <c r="DQ331" i="1"/>
  <c r="DI331" i="1"/>
  <c r="CZ331" i="1"/>
  <c r="CR331" i="1"/>
  <c r="CI331" i="1"/>
  <c r="BR331" i="1"/>
  <c r="BS331" i="1" s="1" a="1"/>
  <c r="BS331" i="1" s="1"/>
  <c r="BI331" i="1"/>
  <c r="BA331" i="1"/>
  <c r="AR331" i="1"/>
  <c r="AJ331" i="1"/>
  <c r="AB331" i="1"/>
  <c r="T331" i="1"/>
  <c r="L331" i="1"/>
  <c r="FP331" i="1"/>
  <c r="FG331" i="1"/>
  <c r="EY331" i="1"/>
  <c r="EH331" i="1"/>
  <c r="DY331" i="1"/>
  <c r="DH331" i="1"/>
  <c r="CY331" i="1"/>
  <c r="CQ331" i="1"/>
  <c r="BZ331" i="1"/>
  <c r="BQ331" i="1"/>
  <c r="AZ331" i="1"/>
  <c r="AQ331" i="1"/>
  <c r="AI331" i="1"/>
  <c r="AA331" i="1"/>
  <c r="C331" i="1"/>
  <c r="FW331" i="1"/>
  <c r="FO331" i="1"/>
  <c r="FF331" i="1"/>
  <c r="EO331" i="1"/>
  <c r="EP331" i="1" s="1" a="1"/>
  <c r="EP331" i="1" s="1"/>
  <c r="EF331" i="1"/>
  <c r="DX331" i="1"/>
  <c r="DO331" i="1"/>
  <c r="DG331" i="1"/>
  <c r="CX331" i="1"/>
  <c r="CG331" i="1"/>
  <c r="CH331" i="1" s="1" a="1"/>
  <c r="CH331" i="1" s="1"/>
  <c r="BX331" i="1"/>
  <c r="BP331" i="1"/>
  <c r="BG331" i="1"/>
  <c r="AY331" i="1"/>
  <c r="AP331" i="1"/>
  <c r="R331" i="1"/>
  <c r="J331" i="1"/>
  <c r="K331" i="1" s="1" a="1"/>
  <c r="K331" i="1" s="1"/>
  <c r="FU331" i="1"/>
  <c r="FD331" i="1"/>
  <c r="FE331" i="1" s="1" a="1"/>
  <c r="FE331" i="1" s="1"/>
  <c r="EU331" i="1"/>
  <c r="EM331" i="1"/>
  <c r="ED331" i="1"/>
  <c r="DV331" i="1"/>
  <c r="DM331" i="1"/>
  <c r="CV331" i="1"/>
  <c r="CW331" i="1" s="1" a="1"/>
  <c r="CW331" i="1" s="1"/>
  <c r="CM331" i="1"/>
  <c r="CE331" i="1"/>
  <c r="BV331" i="1"/>
  <c r="BN331" i="1"/>
  <c r="BE331" i="1"/>
  <c r="AN331" i="1"/>
  <c r="AO331" i="1" s="1" a="1"/>
  <c r="AO331" i="1" s="1"/>
  <c r="AF331" i="1"/>
  <c r="BJ331" i="1" s="1"/>
  <c r="CN331" i="1" s="1"/>
  <c r="DR331" i="1" s="1"/>
  <c r="EV331" i="1" s="1"/>
  <c r="X331" i="1"/>
  <c r="P331" i="1"/>
  <c r="H331" i="1"/>
  <c r="FL331" i="1"/>
  <c r="FC331" i="1"/>
  <c r="EL331" i="1"/>
  <c r="EC331" i="1"/>
  <c r="DU331" i="1"/>
  <c r="DD331" i="1"/>
  <c r="CU331" i="1"/>
  <c r="CD331" i="1"/>
  <c r="BU331" i="1"/>
  <c r="BM331" i="1"/>
  <c r="AV331" i="1"/>
  <c r="AM331" i="1"/>
  <c r="AE331" i="1"/>
  <c r="W331" i="1"/>
  <c r="G331" i="1"/>
  <c r="FS331" i="1"/>
  <c r="FT331" i="1" s="1" a="1"/>
  <c r="FT331" i="1" s="1"/>
  <c r="FJ331" i="1"/>
  <c r="FB331" i="1"/>
  <c r="ES331" i="1"/>
  <c r="EK331" i="1"/>
  <c r="EB331" i="1"/>
  <c r="DK331" i="1"/>
  <c r="DL331" i="1" s="1" a="1"/>
  <c r="DL331" i="1" s="1"/>
  <c r="DB331" i="1"/>
  <c r="CT331" i="1"/>
  <c r="CK331" i="1"/>
  <c r="CC331" i="1"/>
  <c r="BT331" i="1"/>
  <c r="BC331" i="1"/>
  <c r="BD331" i="1" s="1" a="1"/>
  <c r="BD331" i="1" s="1"/>
  <c r="AT331" i="1"/>
  <c r="AL331" i="1"/>
  <c r="V331" i="1"/>
  <c r="N331" i="1"/>
  <c r="F331" i="1"/>
  <c r="FR331" i="1"/>
  <c r="FA331" i="1"/>
  <c r="ER331" i="1"/>
  <c r="EJ331" i="1"/>
  <c r="DS331" i="1"/>
  <c r="DJ331" i="1"/>
  <c r="CS331" i="1"/>
  <c r="CJ331" i="1"/>
  <c r="CB331" i="1"/>
  <c r="BK331" i="1"/>
  <c r="BB331" i="1"/>
  <c r="AK331" i="1"/>
  <c r="AC331" i="1"/>
  <c r="U331" i="1"/>
  <c r="M331" i="1"/>
  <c r="E331" i="1"/>
  <c r="CO331" i="1"/>
  <c r="Y331" i="1"/>
  <c r="Z331" i="1" s="1" a="1"/>
  <c r="Z331" i="1" s="1"/>
  <c r="EW331" i="1"/>
  <c r="CF331" i="1"/>
  <c r="Q331" i="1"/>
  <c r="AU331" i="1" s="1"/>
  <c r="BY331" i="1" s="1"/>
  <c r="DC331" i="1" s="1"/>
  <c r="EG331" i="1" s="1"/>
  <c r="FK331" i="1" s="1"/>
  <c r="EN331" i="1"/>
  <c r="I331" i="1"/>
  <c r="BO331" i="1"/>
  <c r="DW331" i="1"/>
  <c r="BF331" i="1"/>
  <c r="DN331" i="1"/>
  <c r="AX331" i="1"/>
  <c r="FN331" i="1"/>
  <c r="AG331" i="1"/>
  <c r="FV331" i="1"/>
  <c r="DF331" i="1"/>
  <c r="GD330" i="1"/>
  <c r="GC330" i="1"/>
  <c r="FZ330" i="1"/>
  <c r="B332" i="1"/>
  <c r="D332" i="1" s="1" a="1"/>
  <c r="D332" i="1" s="1"/>
  <c r="EI332" i="1" l="1" a="1"/>
  <c r="EI332" i="1" s="1"/>
  <c r="FM332" i="1" a="1"/>
  <c r="FM332" i="1" s="1"/>
  <c r="EX332" i="1" a="1"/>
  <c r="EX332" i="1" s="1"/>
  <c r="DE332" i="1" a="1"/>
  <c r="DE332" i="1" s="1"/>
  <c r="DT332" i="1" a="1"/>
  <c r="DT332" i="1" s="1"/>
  <c r="CA332" i="1" a="1"/>
  <c r="CA332" i="1" s="1"/>
  <c r="CP332" i="1" a="1"/>
  <c r="CP332" i="1" s="1"/>
  <c r="AW332" i="1" a="1"/>
  <c r="AW332" i="1" s="1"/>
  <c r="BL332" i="1" a="1"/>
  <c r="BL332" i="1" s="1"/>
  <c r="S332" i="1" a="1"/>
  <c r="S332" i="1" s="1"/>
  <c r="AH332" i="1" a="1"/>
  <c r="AH332" i="1" s="1"/>
  <c r="GA331" i="1"/>
  <c r="GB331" i="1"/>
  <c r="FI17" i="1"/>
  <c r="FD17" i="1"/>
  <c r="FL17" i="1"/>
  <c r="FK17" i="1"/>
  <c r="ET332" i="1"/>
  <c r="FI332" i="1"/>
  <c r="EE332" i="1"/>
  <c r="DA332" i="1"/>
  <c r="DP332" i="1"/>
  <c r="FX332" i="1"/>
  <c r="AS332" i="1"/>
  <c r="CL332" i="1"/>
  <c r="O332" i="1"/>
  <c r="BH332" i="1"/>
  <c r="AD332" i="1"/>
  <c r="BW332" i="1"/>
  <c r="FW332" i="1"/>
  <c r="FO332" i="1"/>
  <c r="FF332" i="1"/>
  <c r="EO332" i="1"/>
  <c r="EP332" i="1" s="1" a="1"/>
  <c r="EP332" i="1" s="1"/>
  <c r="EF332" i="1"/>
  <c r="DX332" i="1"/>
  <c r="DO332" i="1"/>
  <c r="DG332" i="1"/>
  <c r="CX332" i="1"/>
  <c r="CG332" i="1"/>
  <c r="CH332" i="1" s="1" a="1"/>
  <c r="CH332" i="1" s="1"/>
  <c r="BX332" i="1"/>
  <c r="BP332" i="1"/>
  <c r="BG332" i="1"/>
  <c r="AY332" i="1"/>
  <c r="AP332" i="1"/>
  <c r="R332" i="1"/>
  <c r="J332" i="1"/>
  <c r="K332" i="1" s="1" a="1"/>
  <c r="K332" i="1" s="1"/>
  <c r="FV332" i="1"/>
  <c r="FN332" i="1"/>
  <c r="EW332" i="1"/>
  <c r="EN332" i="1"/>
  <c r="DW332" i="1"/>
  <c r="DN332" i="1"/>
  <c r="DF332" i="1"/>
  <c r="CO332" i="1"/>
  <c r="CF332" i="1"/>
  <c r="BO332" i="1"/>
  <c r="BF332" i="1"/>
  <c r="AX332" i="1"/>
  <c r="AG332" i="1"/>
  <c r="Y332" i="1"/>
  <c r="Z332" i="1" s="1" a="1"/>
  <c r="Z332" i="1" s="1"/>
  <c r="Q332" i="1"/>
  <c r="AU332" i="1" s="1"/>
  <c r="BY332" i="1" s="1"/>
  <c r="DC332" i="1" s="1"/>
  <c r="EG332" i="1" s="1"/>
  <c r="FK332" i="1" s="1"/>
  <c r="I332" i="1"/>
  <c r="FU332" i="1"/>
  <c r="FD332" i="1"/>
  <c r="FE332" i="1" s="1" a="1"/>
  <c r="FE332" i="1" s="1"/>
  <c r="EU332" i="1"/>
  <c r="EM332" i="1"/>
  <c r="ED332" i="1"/>
  <c r="DV332" i="1"/>
  <c r="DM332" i="1"/>
  <c r="CV332" i="1"/>
  <c r="CW332" i="1" s="1" a="1"/>
  <c r="CW332" i="1" s="1"/>
  <c r="CM332" i="1"/>
  <c r="CE332" i="1"/>
  <c r="BV332" i="1"/>
  <c r="BN332" i="1"/>
  <c r="BE332" i="1"/>
  <c r="AN332" i="1"/>
  <c r="AO332" i="1" s="1" a="1"/>
  <c r="AO332" i="1" s="1"/>
  <c r="AF332" i="1"/>
  <c r="BJ332" i="1" s="1"/>
  <c r="CN332" i="1" s="1"/>
  <c r="DR332" i="1" s="1"/>
  <c r="EV332" i="1" s="1"/>
  <c r="X332" i="1"/>
  <c r="P332" i="1"/>
  <c r="H332" i="1"/>
  <c r="FS332" i="1"/>
  <c r="FT332" i="1" s="1" a="1"/>
  <c r="FT332" i="1" s="1"/>
  <c r="FJ332" i="1"/>
  <c r="FB332" i="1"/>
  <c r="ES332" i="1"/>
  <c r="EK332" i="1"/>
  <c r="EB332" i="1"/>
  <c r="DK332" i="1"/>
  <c r="DL332" i="1" s="1" a="1"/>
  <c r="DL332" i="1" s="1"/>
  <c r="DB332" i="1"/>
  <c r="CT332" i="1"/>
  <c r="CK332" i="1"/>
  <c r="CC332" i="1"/>
  <c r="BT332" i="1"/>
  <c r="BC332" i="1"/>
  <c r="BD332" i="1" s="1" a="1"/>
  <c r="BD332" i="1" s="1"/>
  <c r="AT332" i="1"/>
  <c r="AL332" i="1"/>
  <c r="V332" i="1"/>
  <c r="N332" i="1"/>
  <c r="F332" i="1"/>
  <c r="FR332" i="1"/>
  <c r="FA332" i="1"/>
  <c r="ER332" i="1"/>
  <c r="EJ332" i="1"/>
  <c r="DS332" i="1"/>
  <c r="DJ332" i="1"/>
  <c r="CS332" i="1"/>
  <c r="CJ332" i="1"/>
  <c r="CB332" i="1"/>
  <c r="BK332" i="1"/>
  <c r="BB332" i="1"/>
  <c r="AK332" i="1"/>
  <c r="AC332" i="1"/>
  <c r="U332" i="1"/>
  <c r="M332" i="1"/>
  <c r="E332" i="1"/>
  <c r="FY332" i="1"/>
  <c r="FQ332" i="1"/>
  <c r="FH332" i="1"/>
  <c r="EZ332" i="1"/>
  <c r="EQ332" i="1"/>
  <c r="DZ332" i="1"/>
  <c r="EA332" i="1" s="1" a="1"/>
  <c r="EA332" i="1" s="1"/>
  <c r="DQ332" i="1"/>
  <c r="DI332" i="1"/>
  <c r="CZ332" i="1"/>
  <c r="CR332" i="1"/>
  <c r="CI332" i="1"/>
  <c r="BR332" i="1"/>
  <c r="BS332" i="1" s="1" a="1"/>
  <c r="BS332" i="1" s="1"/>
  <c r="BI332" i="1"/>
  <c r="BA332" i="1"/>
  <c r="AR332" i="1"/>
  <c r="AJ332" i="1"/>
  <c r="AB332" i="1"/>
  <c r="T332" i="1"/>
  <c r="L332" i="1"/>
  <c r="FP332" i="1"/>
  <c r="FG332" i="1"/>
  <c r="EY332" i="1"/>
  <c r="EH332" i="1"/>
  <c r="DY332" i="1"/>
  <c r="DH332" i="1"/>
  <c r="CY332" i="1"/>
  <c r="CQ332" i="1"/>
  <c r="BZ332" i="1"/>
  <c r="BQ332" i="1"/>
  <c r="AZ332" i="1"/>
  <c r="AQ332" i="1"/>
  <c r="AI332" i="1"/>
  <c r="AA332" i="1"/>
  <c r="C332" i="1"/>
  <c r="AV332" i="1"/>
  <c r="DD332" i="1"/>
  <c r="AM332" i="1"/>
  <c r="FL332" i="1"/>
  <c r="CU332" i="1"/>
  <c r="AE332" i="1"/>
  <c r="FC332" i="1"/>
  <c r="W332" i="1"/>
  <c r="CD332" i="1"/>
  <c r="EL332" i="1"/>
  <c r="BU332" i="1"/>
  <c r="G332" i="1"/>
  <c r="DU332" i="1"/>
  <c r="EC332" i="1"/>
  <c r="BM332" i="1"/>
  <c r="FZ331" i="1"/>
  <c r="GD331" i="1"/>
  <c r="GC331" i="1"/>
  <c r="B333" i="1"/>
  <c r="D333" i="1" s="1" a="1"/>
  <c r="D333" i="1" s="1"/>
  <c r="EI333" i="1" l="1" a="1"/>
  <c r="EI333" i="1" s="1"/>
  <c r="FM333" i="1" a="1"/>
  <c r="FM333" i="1" s="1"/>
  <c r="EX333" i="1" a="1"/>
  <c r="EX333" i="1" s="1"/>
  <c r="DE333" i="1" a="1"/>
  <c r="DE333" i="1" s="1"/>
  <c r="DT333" i="1" a="1"/>
  <c r="DT333" i="1" s="1"/>
  <c r="CA333" i="1" a="1"/>
  <c r="CA333" i="1" s="1"/>
  <c r="CP333" i="1" a="1"/>
  <c r="CP333" i="1" s="1"/>
  <c r="AW333" i="1" a="1"/>
  <c r="AW333" i="1" s="1"/>
  <c r="BL333" i="1" a="1"/>
  <c r="BL333" i="1" s="1"/>
  <c r="S333" i="1" a="1"/>
  <c r="S333" i="1" s="1"/>
  <c r="AH333" i="1" a="1"/>
  <c r="AH333" i="1" s="1"/>
  <c r="GA332" i="1"/>
  <c r="GB332" i="1"/>
  <c r="FE17" i="1" a="1"/>
  <c r="FE17" i="1" s="1"/>
  <c r="FF17" i="1" s="1"/>
  <c r="ET333" i="1"/>
  <c r="FI333" i="1"/>
  <c r="FX333" i="1"/>
  <c r="EE333" i="1"/>
  <c r="DA333" i="1"/>
  <c r="CL333" i="1"/>
  <c r="O333" i="1"/>
  <c r="AS333" i="1"/>
  <c r="BH333" i="1"/>
  <c r="AD333" i="1"/>
  <c r="DP333" i="1"/>
  <c r="BW333" i="1"/>
  <c r="FU333" i="1"/>
  <c r="FD333" i="1"/>
  <c r="FE333" i="1" s="1" a="1"/>
  <c r="FE333" i="1" s="1"/>
  <c r="EU333" i="1"/>
  <c r="EM333" i="1"/>
  <c r="ED333" i="1"/>
  <c r="DV333" i="1"/>
  <c r="DM333" i="1"/>
  <c r="CV333" i="1"/>
  <c r="CW333" i="1" s="1" a="1"/>
  <c r="CW333" i="1" s="1"/>
  <c r="CM333" i="1"/>
  <c r="CE333" i="1"/>
  <c r="BV333" i="1"/>
  <c r="BN333" i="1"/>
  <c r="BE333" i="1"/>
  <c r="AN333" i="1"/>
  <c r="AO333" i="1" s="1" a="1"/>
  <c r="AO333" i="1" s="1"/>
  <c r="AF333" i="1"/>
  <c r="BJ333" i="1" s="1"/>
  <c r="CN333" i="1" s="1"/>
  <c r="DR333" i="1" s="1"/>
  <c r="EV333" i="1" s="1"/>
  <c r="X333" i="1"/>
  <c r="P333" i="1"/>
  <c r="H333" i="1"/>
  <c r="FL333" i="1"/>
  <c r="FC333" i="1"/>
  <c r="EL333" i="1"/>
  <c r="EC333" i="1"/>
  <c r="DU333" i="1"/>
  <c r="DD333" i="1"/>
  <c r="CU333" i="1"/>
  <c r="CD333" i="1"/>
  <c r="BU333" i="1"/>
  <c r="BM333" i="1"/>
  <c r="AV333" i="1"/>
  <c r="AM333" i="1"/>
  <c r="AE333" i="1"/>
  <c r="W333" i="1"/>
  <c r="G333" i="1"/>
  <c r="FS333" i="1"/>
  <c r="FT333" i="1" s="1" a="1"/>
  <c r="FT333" i="1" s="1"/>
  <c r="FJ333" i="1"/>
  <c r="FB333" i="1"/>
  <c r="ES333" i="1"/>
  <c r="EK333" i="1"/>
  <c r="EB333" i="1"/>
  <c r="DK333" i="1"/>
  <c r="DL333" i="1" s="1" a="1"/>
  <c r="DL333" i="1" s="1"/>
  <c r="DB333" i="1"/>
  <c r="CT333" i="1"/>
  <c r="CK333" i="1"/>
  <c r="CC333" i="1"/>
  <c r="BT333" i="1"/>
  <c r="BC333" i="1"/>
  <c r="BD333" i="1" s="1" a="1"/>
  <c r="BD333" i="1" s="1"/>
  <c r="AT333" i="1"/>
  <c r="AL333" i="1"/>
  <c r="V333" i="1"/>
  <c r="N333" i="1"/>
  <c r="F333" i="1"/>
  <c r="FR333" i="1"/>
  <c r="FA333" i="1"/>
  <c r="ER333" i="1"/>
  <c r="EJ333" i="1"/>
  <c r="DS333" i="1"/>
  <c r="DJ333" i="1"/>
  <c r="CS333" i="1"/>
  <c r="CJ333" i="1"/>
  <c r="CB333" i="1"/>
  <c r="FY333" i="1"/>
  <c r="FQ333" i="1"/>
  <c r="FH333" i="1"/>
  <c r="EZ333" i="1"/>
  <c r="EQ333" i="1"/>
  <c r="DZ333" i="1"/>
  <c r="EA333" i="1" s="1" a="1"/>
  <c r="EA333" i="1" s="1"/>
  <c r="DQ333" i="1"/>
  <c r="DI333" i="1"/>
  <c r="CZ333" i="1"/>
  <c r="CR333" i="1"/>
  <c r="CI333" i="1"/>
  <c r="BR333" i="1"/>
  <c r="BS333" i="1" s="1" a="1"/>
  <c r="BS333" i="1" s="1"/>
  <c r="BI333" i="1"/>
  <c r="BA333" i="1"/>
  <c r="AR333" i="1"/>
  <c r="AJ333" i="1"/>
  <c r="AB333" i="1"/>
  <c r="T333" i="1"/>
  <c r="L333" i="1"/>
  <c r="FP333" i="1"/>
  <c r="FG333" i="1"/>
  <c r="EY333" i="1"/>
  <c r="EH333" i="1"/>
  <c r="DY333" i="1"/>
  <c r="DH333" i="1"/>
  <c r="CY333" i="1"/>
  <c r="CQ333" i="1"/>
  <c r="BZ333" i="1"/>
  <c r="BQ333" i="1"/>
  <c r="AZ333" i="1"/>
  <c r="AQ333" i="1"/>
  <c r="AI333" i="1"/>
  <c r="AA333" i="1"/>
  <c r="C333" i="1"/>
  <c r="FW333" i="1"/>
  <c r="FO333" i="1"/>
  <c r="FF333" i="1"/>
  <c r="EO333" i="1"/>
  <c r="EP333" i="1" s="1" a="1"/>
  <c r="EP333" i="1" s="1"/>
  <c r="EF333" i="1"/>
  <c r="DX333" i="1"/>
  <c r="DO333" i="1"/>
  <c r="DG333" i="1"/>
  <c r="CX333" i="1"/>
  <c r="CG333" i="1"/>
  <c r="CH333" i="1" s="1" a="1"/>
  <c r="CH333" i="1" s="1"/>
  <c r="BX333" i="1"/>
  <c r="BP333" i="1"/>
  <c r="BG333" i="1"/>
  <c r="AY333" i="1"/>
  <c r="AP333" i="1"/>
  <c r="R333" i="1"/>
  <c r="J333" i="1"/>
  <c r="K333" i="1" s="1" a="1"/>
  <c r="K333" i="1" s="1"/>
  <c r="FV333" i="1"/>
  <c r="FN333" i="1"/>
  <c r="EW333" i="1"/>
  <c r="EN333" i="1"/>
  <c r="DW333" i="1"/>
  <c r="DN333" i="1"/>
  <c r="DF333" i="1"/>
  <c r="CO333" i="1"/>
  <c r="CF333" i="1"/>
  <c r="BO333" i="1"/>
  <c r="BF333" i="1"/>
  <c r="AX333" i="1"/>
  <c r="AG333" i="1"/>
  <c r="Y333" i="1"/>
  <c r="Z333" i="1" s="1" a="1"/>
  <c r="Z333" i="1" s="1"/>
  <c r="Q333" i="1"/>
  <c r="AU333" i="1" s="1"/>
  <c r="BY333" i="1" s="1"/>
  <c r="DC333" i="1" s="1"/>
  <c r="EG333" i="1" s="1"/>
  <c r="FK333" i="1" s="1"/>
  <c r="I333" i="1"/>
  <c r="E333" i="1"/>
  <c r="BK333" i="1"/>
  <c r="BB333" i="1"/>
  <c r="AK333" i="1"/>
  <c r="AC333" i="1"/>
  <c r="M333" i="1"/>
  <c r="U333" i="1"/>
  <c r="FZ332" i="1"/>
  <c r="GD332" i="1"/>
  <c r="GC332" i="1"/>
  <c r="B334" i="1"/>
  <c r="D334" i="1" s="1" a="1"/>
  <c r="D334" i="1" s="1"/>
  <c r="EI334" i="1" l="1" a="1"/>
  <c r="EI334" i="1" s="1"/>
  <c r="FM334" i="1" a="1"/>
  <c r="FM334" i="1" s="1"/>
  <c r="EX334" i="1" a="1"/>
  <c r="EX334" i="1" s="1"/>
  <c r="DE334" i="1" a="1"/>
  <c r="DE334" i="1" s="1"/>
  <c r="DT334" i="1" a="1"/>
  <c r="DT334" i="1" s="1"/>
  <c r="CA334" i="1" a="1"/>
  <c r="CA334" i="1" s="1"/>
  <c r="CP334" i="1" a="1"/>
  <c r="CP334" i="1" s="1"/>
  <c r="AW334" i="1" a="1"/>
  <c r="AW334" i="1" s="1"/>
  <c r="BL334" i="1" a="1"/>
  <c r="BL334" i="1" s="1"/>
  <c r="S334" i="1" a="1"/>
  <c r="S334" i="1" s="1"/>
  <c r="AH334" i="1" a="1"/>
  <c r="AH334" i="1" s="1"/>
  <c r="GA333" i="1"/>
  <c r="GB333" i="1"/>
  <c r="FH17" i="1"/>
  <c r="FG17" i="1"/>
  <c r="FN17" i="1"/>
  <c r="FO17" i="1" s="1"/>
  <c r="FI334" i="1"/>
  <c r="FX334" i="1"/>
  <c r="DA334" i="1"/>
  <c r="ET334" i="1"/>
  <c r="DP334" i="1"/>
  <c r="EE334" i="1"/>
  <c r="O334" i="1"/>
  <c r="BH334" i="1"/>
  <c r="AD334" i="1"/>
  <c r="BW334" i="1"/>
  <c r="CL334" i="1"/>
  <c r="AS334" i="1"/>
  <c r="FP334" i="1"/>
  <c r="FG334" i="1"/>
  <c r="FU334" i="1"/>
  <c r="FW334" i="1"/>
  <c r="FL334" i="1"/>
  <c r="FB334" i="1"/>
  <c r="ES334" i="1"/>
  <c r="EK334" i="1"/>
  <c r="EB334" i="1"/>
  <c r="DK334" i="1"/>
  <c r="DL334" i="1" s="1" a="1"/>
  <c r="DL334" i="1" s="1"/>
  <c r="DB334" i="1"/>
  <c r="CT334" i="1"/>
  <c r="CK334" i="1"/>
  <c r="CC334" i="1"/>
  <c r="BT334" i="1"/>
  <c r="BC334" i="1"/>
  <c r="BD334" i="1" s="1" a="1"/>
  <c r="BD334" i="1" s="1"/>
  <c r="AT334" i="1"/>
  <c r="AL334" i="1"/>
  <c r="V334" i="1"/>
  <c r="N334" i="1"/>
  <c r="F334" i="1"/>
  <c r="FV334" i="1"/>
  <c r="FJ334" i="1"/>
  <c r="FA334" i="1"/>
  <c r="ER334" i="1"/>
  <c r="EJ334" i="1"/>
  <c r="DS334" i="1"/>
  <c r="DJ334" i="1"/>
  <c r="CS334" i="1"/>
  <c r="CJ334" i="1"/>
  <c r="CB334" i="1"/>
  <c r="BK334" i="1"/>
  <c r="BB334" i="1"/>
  <c r="AK334" i="1"/>
  <c r="AC334" i="1"/>
  <c r="U334" i="1"/>
  <c r="M334" i="1"/>
  <c r="E334" i="1"/>
  <c r="EZ334" i="1"/>
  <c r="EQ334" i="1"/>
  <c r="DZ334" i="1"/>
  <c r="EA334" i="1" s="1" a="1"/>
  <c r="EA334" i="1" s="1"/>
  <c r="DQ334" i="1"/>
  <c r="DI334" i="1"/>
  <c r="CZ334" i="1"/>
  <c r="CR334" i="1"/>
  <c r="CI334" i="1"/>
  <c r="BR334" i="1"/>
  <c r="BS334" i="1" s="1" a="1"/>
  <c r="BS334" i="1" s="1"/>
  <c r="BI334" i="1"/>
  <c r="BA334" i="1"/>
  <c r="AR334" i="1"/>
  <c r="AJ334" i="1"/>
  <c r="AB334" i="1"/>
  <c r="T334" i="1"/>
  <c r="L334" i="1"/>
  <c r="FS334" i="1"/>
  <c r="FT334" i="1" s="1" a="1"/>
  <c r="FT334" i="1" s="1"/>
  <c r="FH334" i="1"/>
  <c r="EY334" i="1"/>
  <c r="EH334" i="1"/>
  <c r="DY334" i="1"/>
  <c r="DH334" i="1"/>
  <c r="CY334" i="1"/>
  <c r="CQ334" i="1"/>
  <c r="BZ334" i="1"/>
  <c r="BQ334" i="1"/>
  <c r="AZ334" i="1"/>
  <c r="AQ334" i="1"/>
  <c r="AI334" i="1"/>
  <c r="AA334" i="1"/>
  <c r="C334" i="1"/>
  <c r="FR334" i="1"/>
  <c r="FF334" i="1"/>
  <c r="EO334" i="1"/>
  <c r="EP334" i="1" s="1" a="1"/>
  <c r="EP334" i="1" s="1"/>
  <c r="EF334" i="1"/>
  <c r="DX334" i="1"/>
  <c r="DO334" i="1"/>
  <c r="DG334" i="1"/>
  <c r="CX334" i="1"/>
  <c r="CG334" i="1"/>
  <c r="CH334" i="1" s="1" a="1"/>
  <c r="CH334" i="1" s="1"/>
  <c r="BX334" i="1"/>
  <c r="BP334" i="1"/>
  <c r="BG334" i="1"/>
  <c r="AY334" i="1"/>
  <c r="AP334" i="1"/>
  <c r="R334" i="1"/>
  <c r="J334" i="1"/>
  <c r="K334" i="1" s="1" a="1"/>
  <c r="K334" i="1" s="1"/>
  <c r="FQ334" i="1"/>
  <c r="EW334" i="1"/>
  <c r="EN334" i="1"/>
  <c r="DW334" i="1"/>
  <c r="DN334" i="1"/>
  <c r="DF334" i="1"/>
  <c r="CO334" i="1"/>
  <c r="CF334" i="1"/>
  <c r="BO334" i="1"/>
  <c r="BF334" i="1"/>
  <c r="AX334" i="1"/>
  <c r="AG334" i="1"/>
  <c r="Y334" i="1"/>
  <c r="Z334" i="1" s="1" a="1"/>
  <c r="Z334" i="1" s="1"/>
  <c r="Q334" i="1"/>
  <c r="AU334" i="1" s="1"/>
  <c r="BY334" i="1" s="1"/>
  <c r="DC334" i="1" s="1"/>
  <c r="EG334" i="1" s="1"/>
  <c r="FK334" i="1" s="1"/>
  <c r="I334" i="1"/>
  <c r="FO334" i="1"/>
  <c r="FD334" i="1"/>
  <c r="FE334" i="1" s="1" a="1"/>
  <c r="FE334" i="1" s="1"/>
  <c r="EU334" i="1"/>
  <c r="EM334" i="1"/>
  <c r="ED334" i="1"/>
  <c r="DV334" i="1"/>
  <c r="DM334" i="1"/>
  <c r="CV334" i="1"/>
  <c r="CW334" i="1" s="1" a="1"/>
  <c r="CW334" i="1" s="1"/>
  <c r="CM334" i="1"/>
  <c r="CE334" i="1"/>
  <c r="BV334" i="1"/>
  <c r="BN334" i="1"/>
  <c r="BE334" i="1"/>
  <c r="AN334" i="1"/>
  <c r="AO334" i="1" s="1" a="1"/>
  <c r="AO334" i="1" s="1"/>
  <c r="AF334" i="1"/>
  <c r="BJ334" i="1" s="1"/>
  <c r="CN334" i="1" s="1"/>
  <c r="DR334" i="1" s="1"/>
  <c r="EV334" i="1" s="1"/>
  <c r="X334" i="1"/>
  <c r="P334" i="1"/>
  <c r="H334" i="1"/>
  <c r="FY334" i="1"/>
  <c r="FN334" i="1"/>
  <c r="FC334" i="1"/>
  <c r="EL334" i="1"/>
  <c r="EC334" i="1"/>
  <c r="DU334" i="1"/>
  <c r="DD334" i="1"/>
  <c r="CU334" i="1"/>
  <c r="CD334" i="1"/>
  <c r="BU334" i="1"/>
  <c r="BM334" i="1"/>
  <c r="AV334" i="1"/>
  <c r="AM334" i="1"/>
  <c r="AE334" i="1"/>
  <c r="W334" i="1"/>
  <c r="G334" i="1"/>
  <c r="GD333" i="1"/>
  <c r="GC333" i="1"/>
  <c r="FZ333" i="1"/>
  <c r="B335" i="1"/>
  <c r="D335" i="1" s="1" a="1"/>
  <c r="D335" i="1" s="1"/>
  <c r="EI335" i="1" l="1" a="1"/>
  <c r="EI335" i="1" s="1"/>
  <c r="FM335" i="1" a="1"/>
  <c r="FM335" i="1" s="1"/>
  <c r="EX335" i="1" a="1"/>
  <c r="EX335" i="1" s="1"/>
  <c r="DE335" i="1" a="1"/>
  <c r="DE335" i="1" s="1"/>
  <c r="DT335" i="1" a="1"/>
  <c r="DT335" i="1" s="1"/>
  <c r="CA335" i="1" a="1"/>
  <c r="CA335" i="1" s="1"/>
  <c r="CP335" i="1" a="1"/>
  <c r="CP335" i="1" s="1"/>
  <c r="AW335" i="1" a="1"/>
  <c r="AW335" i="1" s="1"/>
  <c r="BL335" i="1" a="1"/>
  <c r="BL335" i="1" s="1"/>
  <c r="S335" i="1" a="1"/>
  <c r="S335" i="1" s="1"/>
  <c r="AH335" i="1" a="1"/>
  <c r="AH335" i="1" s="1"/>
  <c r="GA334" i="1"/>
  <c r="GB334" i="1"/>
  <c r="FS17" i="1"/>
  <c r="FX17" i="1"/>
  <c r="C18" i="1"/>
  <c r="FZ17" i="1"/>
  <c r="GB17" i="1" s="1"/>
  <c r="GD17" i="1"/>
  <c r="FI335" i="1"/>
  <c r="FX335" i="1"/>
  <c r="ET335" i="1"/>
  <c r="DA335" i="1"/>
  <c r="DP335" i="1"/>
  <c r="EE335" i="1"/>
  <c r="BH335" i="1"/>
  <c r="AD335" i="1"/>
  <c r="BW335" i="1"/>
  <c r="AS335" i="1"/>
  <c r="CL335" i="1"/>
  <c r="O335" i="1"/>
  <c r="FV335" i="1"/>
  <c r="FN335" i="1"/>
  <c r="EW335" i="1"/>
  <c r="EN335" i="1"/>
  <c r="DW335" i="1"/>
  <c r="DN335" i="1"/>
  <c r="DF335" i="1"/>
  <c r="CO335" i="1"/>
  <c r="CF335" i="1"/>
  <c r="BO335" i="1"/>
  <c r="BF335" i="1"/>
  <c r="AX335" i="1"/>
  <c r="AG335" i="1"/>
  <c r="Y335" i="1"/>
  <c r="Z335" i="1" s="1" a="1"/>
  <c r="Z335" i="1" s="1"/>
  <c r="Q335" i="1"/>
  <c r="AU335" i="1" s="1"/>
  <c r="BY335" i="1" s="1"/>
  <c r="DC335" i="1" s="1"/>
  <c r="EG335" i="1" s="1"/>
  <c r="FK335" i="1" s="1"/>
  <c r="I335" i="1"/>
  <c r="FS335" i="1"/>
  <c r="FT335" i="1" s="1" a="1"/>
  <c r="FT335" i="1" s="1"/>
  <c r="FJ335" i="1"/>
  <c r="FB335" i="1"/>
  <c r="ES335" i="1"/>
  <c r="EK335" i="1"/>
  <c r="EB335" i="1"/>
  <c r="DK335" i="1"/>
  <c r="DL335" i="1" s="1" a="1"/>
  <c r="DL335" i="1" s="1"/>
  <c r="DB335" i="1"/>
  <c r="CT335" i="1"/>
  <c r="CK335" i="1"/>
  <c r="CC335" i="1"/>
  <c r="BT335" i="1"/>
  <c r="BC335" i="1"/>
  <c r="BD335" i="1" s="1" a="1"/>
  <c r="BD335" i="1" s="1"/>
  <c r="AT335" i="1"/>
  <c r="AL335" i="1"/>
  <c r="V335" i="1"/>
  <c r="N335" i="1"/>
  <c r="F335" i="1"/>
  <c r="FY335" i="1"/>
  <c r="FQ335" i="1"/>
  <c r="FH335" i="1"/>
  <c r="EZ335" i="1"/>
  <c r="EQ335" i="1"/>
  <c r="DZ335" i="1"/>
  <c r="EA335" i="1" s="1" a="1"/>
  <c r="EA335" i="1" s="1"/>
  <c r="DQ335" i="1"/>
  <c r="DI335" i="1"/>
  <c r="CZ335" i="1"/>
  <c r="CR335" i="1"/>
  <c r="CI335" i="1"/>
  <c r="BR335" i="1"/>
  <c r="BS335" i="1" s="1" a="1"/>
  <c r="BS335" i="1" s="1"/>
  <c r="BI335" i="1"/>
  <c r="FU335" i="1"/>
  <c r="FG335" i="1"/>
  <c r="EF335" i="1"/>
  <c r="DS335" i="1"/>
  <c r="CQ335" i="1"/>
  <c r="CD335" i="1"/>
  <c r="BP335" i="1"/>
  <c r="BB335" i="1"/>
  <c r="AQ335" i="1"/>
  <c r="AF335" i="1"/>
  <c r="BJ335" i="1" s="1"/>
  <c r="CN335" i="1" s="1"/>
  <c r="DR335" i="1" s="1"/>
  <c r="EV335" i="1" s="1"/>
  <c r="U335" i="1"/>
  <c r="FF335" i="1"/>
  <c r="ER335" i="1"/>
  <c r="ED335" i="1"/>
  <c r="DD335" i="1"/>
  <c r="CB335" i="1"/>
  <c r="BN335" i="1"/>
  <c r="BA335" i="1"/>
  <c r="AP335" i="1"/>
  <c r="AE335" i="1"/>
  <c r="T335" i="1"/>
  <c r="J335" i="1"/>
  <c r="K335" i="1" s="1" a="1"/>
  <c r="K335" i="1" s="1"/>
  <c r="FR335" i="1"/>
  <c r="FD335" i="1"/>
  <c r="FE335" i="1" s="1" a="1"/>
  <c r="FE335" i="1" s="1"/>
  <c r="EC335" i="1"/>
  <c r="DO335" i="1"/>
  <c r="CM335" i="1"/>
  <c r="BZ335" i="1"/>
  <c r="BM335" i="1"/>
  <c r="AZ335" i="1"/>
  <c r="AN335" i="1"/>
  <c r="AO335" i="1" s="1" a="1"/>
  <c r="AO335" i="1" s="1"/>
  <c r="AC335" i="1"/>
  <c r="H335" i="1"/>
  <c r="FP335" i="1"/>
  <c r="FC335" i="1"/>
  <c r="EO335" i="1"/>
  <c r="EP335" i="1" s="1" a="1"/>
  <c r="EP335" i="1" s="1"/>
  <c r="DM335" i="1"/>
  <c r="CY335" i="1"/>
  <c r="BX335" i="1"/>
  <c r="BK335" i="1"/>
  <c r="AY335" i="1"/>
  <c r="AM335" i="1"/>
  <c r="AB335" i="1"/>
  <c r="R335" i="1"/>
  <c r="G335" i="1"/>
  <c r="FO335" i="1"/>
  <c r="FA335" i="1"/>
  <c r="EM335" i="1"/>
  <c r="DY335" i="1"/>
  <c r="CX335" i="1"/>
  <c r="CJ335" i="1"/>
  <c r="BV335" i="1"/>
  <c r="AK335" i="1"/>
  <c r="AA335" i="1"/>
  <c r="P335" i="1"/>
  <c r="E335" i="1"/>
  <c r="EY335" i="1"/>
  <c r="EL335" i="1"/>
  <c r="DX335" i="1"/>
  <c r="DJ335" i="1"/>
  <c r="CV335" i="1"/>
  <c r="CW335" i="1" s="1" a="1"/>
  <c r="CW335" i="1" s="1"/>
  <c r="BU335" i="1"/>
  <c r="BG335" i="1"/>
  <c r="AV335" i="1"/>
  <c r="AJ335" i="1"/>
  <c r="FL335" i="1"/>
  <c r="EJ335" i="1"/>
  <c r="DV335" i="1"/>
  <c r="DH335" i="1"/>
  <c r="CU335" i="1"/>
  <c r="CG335" i="1"/>
  <c r="CH335" i="1" s="1" a="1"/>
  <c r="CH335" i="1" s="1"/>
  <c r="BE335" i="1"/>
  <c r="AI335" i="1"/>
  <c r="X335" i="1"/>
  <c r="M335" i="1"/>
  <c r="C335" i="1"/>
  <c r="FW335" i="1"/>
  <c r="EU335" i="1"/>
  <c r="EH335" i="1"/>
  <c r="DU335" i="1"/>
  <c r="DG335" i="1"/>
  <c r="CS335" i="1"/>
  <c r="CE335" i="1"/>
  <c r="BQ335" i="1"/>
  <c r="AR335" i="1"/>
  <c r="W335" i="1"/>
  <c r="L335" i="1"/>
  <c r="GD334" i="1"/>
  <c r="GC334" i="1"/>
  <c r="FZ334" i="1"/>
  <c r="B336" i="1"/>
  <c r="D336" i="1" s="1" a="1"/>
  <c r="D336" i="1" s="1"/>
  <c r="EI336" i="1" l="1" a="1"/>
  <c r="EI336" i="1" s="1"/>
  <c r="FM336" i="1" a="1"/>
  <c r="FM336" i="1" s="1"/>
  <c r="EX336" i="1" a="1"/>
  <c r="EX336" i="1" s="1"/>
  <c r="DE336" i="1" a="1"/>
  <c r="DE336" i="1" s="1"/>
  <c r="DT336" i="1" a="1"/>
  <c r="DT336" i="1" s="1"/>
  <c r="CA336" i="1" a="1"/>
  <c r="CA336" i="1" s="1"/>
  <c r="CP336" i="1" a="1"/>
  <c r="CP336" i="1" s="1"/>
  <c r="AW336" i="1" a="1"/>
  <c r="AW336" i="1" s="1"/>
  <c r="BL336" i="1" a="1"/>
  <c r="BL336" i="1" s="1"/>
  <c r="S336" i="1" a="1"/>
  <c r="S336" i="1" s="1"/>
  <c r="AH336" i="1" a="1"/>
  <c r="AH336" i="1" s="1"/>
  <c r="GA335" i="1"/>
  <c r="GB335" i="1"/>
  <c r="FT17" i="1" a="1"/>
  <c r="FT17" i="1" s="1"/>
  <c r="FU17" i="1" s="1"/>
  <c r="FI336" i="1"/>
  <c r="FX336" i="1"/>
  <c r="ET336" i="1"/>
  <c r="DP336" i="1"/>
  <c r="DA336" i="1"/>
  <c r="EE336" i="1"/>
  <c r="AD336" i="1"/>
  <c r="BW336" i="1"/>
  <c r="BH336" i="1"/>
  <c r="AS336" i="1"/>
  <c r="CL336" i="1"/>
  <c r="O336" i="1"/>
  <c r="GD335" i="1"/>
  <c r="GC335" i="1"/>
  <c r="FZ335" i="1"/>
  <c r="FL336" i="1"/>
  <c r="FC336" i="1"/>
  <c r="EL336" i="1"/>
  <c r="EC336" i="1"/>
  <c r="DU336" i="1"/>
  <c r="DD336" i="1"/>
  <c r="CU336" i="1"/>
  <c r="CD336" i="1"/>
  <c r="BU336" i="1"/>
  <c r="BM336" i="1"/>
  <c r="AV336" i="1"/>
  <c r="AM336" i="1"/>
  <c r="AE336" i="1"/>
  <c r="W336" i="1"/>
  <c r="G336" i="1"/>
  <c r="FY336" i="1"/>
  <c r="FQ336" i="1"/>
  <c r="FH336" i="1"/>
  <c r="EZ336" i="1"/>
  <c r="EQ336" i="1"/>
  <c r="DZ336" i="1"/>
  <c r="EA336" i="1" s="1" a="1"/>
  <c r="EA336" i="1" s="1"/>
  <c r="DQ336" i="1"/>
  <c r="DI336" i="1"/>
  <c r="CZ336" i="1"/>
  <c r="CR336" i="1"/>
  <c r="CI336" i="1"/>
  <c r="BR336" i="1"/>
  <c r="BS336" i="1" s="1" a="1"/>
  <c r="BS336" i="1" s="1"/>
  <c r="BI336" i="1"/>
  <c r="BA336" i="1"/>
  <c r="AR336" i="1"/>
  <c r="AJ336" i="1"/>
  <c r="AB336" i="1"/>
  <c r="T336" i="1"/>
  <c r="L336" i="1"/>
  <c r="FW336" i="1"/>
  <c r="FO336" i="1"/>
  <c r="FF336" i="1"/>
  <c r="EO336" i="1"/>
  <c r="EP336" i="1" s="1" a="1"/>
  <c r="EP336" i="1" s="1"/>
  <c r="EF336" i="1"/>
  <c r="DX336" i="1"/>
  <c r="DO336" i="1"/>
  <c r="DG336" i="1"/>
  <c r="CX336" i="1"/>
  <c r="CG336" i="1"/>
  <c r="CH336" i="1" s="1" a="1"/>
  <c r="CH336" i="1" s="1"/>
  <c r="BX336" i="1"/>
  <c r="BP336" i="1"/>
  <c r="BG336" i="1"/>
  <c r="AY336" i="1"/>
  <c r="AP336" i="1"/>
  <c r="R336" i="1"/>
  <c r="J336" i="1"/>
  <c r="K336" i="1" s="1" a="1"/>
  <c r="K336" i="1" s="1"/>
  <c r="FR336" i="1"/>
  <c r="FD336" i="1"/>
  <c r="FE336" i="1" s="1" a="1"/>
  <c r="FE336" i="1" s="1"/>
  <c r="EB336" i="1"/>
  <c r="DN336" i="1"/>
  <c r="CM336" i="1"/>
  <c r="BZ336" i="1"/>
  <c r="AX336" i="1"/>
  <c r="AK336" i="1"/>
  <c r="X336" i="1"/>
  <c r="FP336" i="1"/>
  <c r="FB336" i="1"/>
  <c r="EN336" i="1"/>
  <c r="DM336" i="1"/>
  <c r="CY336" i="1"/>
  <c r="CK336" i="1"/>
  <c r="BK336" i="1"/>
  <c r="AI336" i="1"/>
  <c r="V336" i="1"/>
  <c r="I336" i="1"/>
  <c r="FN336" i="1"/>
  <c r="FA336" i="1"/>
  <c r="EM336" i="1"/>
  <c r="DY336" i="1"/>
  <c r="DK336" i="1"/>
  <c r="DL336" i="1" s="1" a="1"/>
  <c r="DL336" i="1" s="1"/>
  <c r="CJ336" i="1"/>
  <c r="BV336" i="1"/>
  <c r="AT336" i="1"/>
  <c r="AG336" i="1"/>
  <c r="U336" i="1"/>
  <c r="H336" i="1"/>
  <c r="EY336" i="1"/>
  <c r="EK336" i="1"/>
  <c r="DW336" i="1"/>
  <c r="DJ336" i="1"/>
  <c r="CV336" i="1"/>
  <c r="CW336" i="1" s="1" a="1"/>
  <c r="CW336" i="1" s="1"/>
  <c r="BT336" i="1"/>
  <c r="BF336" i="1"/>
  <c r="AF336" i="1"/>
  <c r="BJ336" i="1" s="1"/>
  <c r="CN336" i="1" s="1"/>
  <c r="DR336" i="1" s="1"/>
  <c r="EV336" i="1" s="1"/>
  <c r="F336" i="1"/>
  <c r="FJ336" i="1"/>
  <c r="EW336" i="1"/>
  <c r="EJ336" i="1"/>
  <c r="DV336" i="1"/>
  <c r="DH336" i="1"/>
  <c r="CT336" i="1"/>
  <c r="CF336" i="1"/>
  <c r="BE336" i="1"/>
  <c r="AQ336" i="1"/>
  <c r="Q336" i="1"/>
  <c r="AU336" i="1" s="1"/>
  <c r="BY336" i="1" s="1"/>
  <c r="DC336" i="1" s="1"/>
  <c r="EG336" i="1" s="1"/>
  <c r="FK336" i="1" s="1"/>
  <c r="E336" i="1"/>
  <c r="FV336" i="1"/>
  <c r="EU336" i="1"/>
  <c r="EH336" i="1"/>
  <c r="DF336" i="1"/>
  <c r="CS336" i="1"/>
  <c r="CE336" i="1"/>
  <c r="BQ336" i="1"/>
  <c r="BC336" i="1"/>
  <c r="BD336" i="1" s="1" a="1"/>
  <c r="BD336" i="1" s="1"/>
  <c r="AC336" i="1"/>
  <c r="P336" i="1"/>
  <c r="C336" i="1"/>
  <c r="FU336" i="1"/>
  <c r="FG336" i="1"/>
  <c r="ES336" i="1"/>
  <c r="DS336" i="1"/>
  <c r="CQ336" i="1"/>
  <c r="CC336" i="1"/>
  <c r="BO336" i="1"/>
  <c r="BB336" i="1"/>
  <c r="AN336" i="1"/>
  <c r="AO336" i="1" s="1" a="1"/>
  <c r="AO336" i="1" s="1"/>
  <c r="AA336" i="1"/>
  <c r="N336" i="1"/>
  <c r="FS336" i="1"/>
  <c r="FT336" i="1" s="1" a="1"/>
  <c r="FT336" i="1" s="1"/>
  <c r="ER336" i="1"/>
  <c r="ED336" i="1"/>
  <c r="DB336" i="1"/>
  <c r="CO336" i="1"/>
  <c r="CB336" i="1"/>
  <c r="BN336" i="1"/>
  <c r="AZ336" i="1"/>
  <c r="AL336" i="1"/>
  <c r="Y336" i="1"/>
  <c r="Z336" i="1" s="1" a="1"/>
  <c r="Z336" i="1" s="1"/>
  <c r="M336" i="1"/>
  <c r="B337" i="1"/>
  <c r="D337" i="1" s="1" a="1"/>
  <c r="D337" i="1" s="1"/>
  <c r="EI337" i="1" l="1" a="1"/>
  <c r="EI337" i="1" s="1"/>
  <c r="FM337" i="1" a="1"/>
  <c r="FM337" i="1" s="1"/>
  <c r="EX337" i="1" a="1"/>
  <c r="EX337" i="1" s="1"/>
  <c r="DE337" i="1" a="1"/>
  <c r="DE337" i="1" s="1"/>
  <c r="DT337" i="1" a="1"/>
  <c r="DT337" i="1" s="1"/>
  <c r="CA337" i="1" a="1"/>
  <c r="CA337" i="1" s="1"/>
  <c r="CP337" i="1" a="1"/>
  <c r="CP337" i="1" s="1"/>
  <c r="AW337" i="1" a="1"/>
  <c r="AW337" i="1" s="1"/>
  <c r="BL337" i="1" a="1"/>
  <c r="BL337" i="1" s="1"/>
  <c r="S337" i="1" a="1"/>
  <c r="S337" i="1" s="1"/>
  <c r="AH337" i="1" a="1"/>
  <c r="AH337" i="1" s="1"/>
  <c r="GA336" i="1"/>
  <c r="GB336" i="1"/>
  <c r="FV17" i="1"/>
  <c r="FW17" i="1"/>
  <c r="GA17" i="1" s="1"/>
  <c r="E18" i="1"/>
  <c r="F18" i="1" s="1"/>
  <c r="FX337" i="1"/>
  <c r="ET337" i="1"/>
  <c r="DP337" i="1"/>
  <c r="EE337" i="1"/>
  <c r="DA337" i="1"/>
  <c r="AD337" i="1"/>
  <c r="BW337" i="1"/>
  <c r="FI337" i="1"/>
  <c r="AS337" i="1"/>
  <c r="CL337" i="1"/>
  <c r="O337" i="1"/>
  <c r="BH337" i="1"/>
  <c r="FZ336" i="1"/>
  <c r="GC336" i="1"/>
  <c r="GD336" i="1"/>
  <c r="FR337" i="1"/>
  <c r="FA337" i="1"/>
  <c r="ER337" i="1"/>
  <c r="EJ337" i="1"/>
  <c r="DS337" i="1"/>
  <c r="DJ337" i="1"/>
  <c r="CS337" i="1"/>
  <c r="CJ337" i="1"/>
  <c r="CB337" i="1"/>
  <c r="BK337" i="1"/>
  <c r="BB337" i="1"/>
  <c r="AK337" i="1"/>
  <c r="AC337" i="1"/>
  <c r="U337" i="1"/>
  <c r="M337" i="1"/>
  <c r="E337" i="1"/>
  <c r="FW337" i="1"/>
  <c r="FO337" i="1"/>
  <c r="FF337" i="1"/>
  <c r="EO337" i="1"/>
  <c r="EP337" i="1" s="1" a="1"/>
  <c r="EP337" i="1" s="1"/>
  <c r="EF337" i="1"/>
  <c r="DX337" i="1"/>
  <c r="DO337" i="1"/>
  <c r="DG337" i="1"/>
  <c r="CX337" i="1"/>
  <c r="CG337" i="1"/>
  <c r="CH337" i="1" s="1" a="1"/>
  <c r="CH337" i="1" s="1"/>
  <c r="BX337" i="1"/>
  <c r="BP337" i="1"/>
  <c r="BG337" i="1"/>
  <c r="AY337" i="1"/>
  <c r="AP337" i="1"/>
  <c r="R337" i="1"/>
  <c r="J337" i="1"/>
  <c r="K337" i="1" s="1" a="1"/>
  <c r="K337" i="1" s="1"/>
  <c r="FU337" i="1"/>
  <c r="FD337" i="1"/>
  <c r="FE337" i="1" s="1" a="1"/>
  <c r="FE337" i="1" s="1"/>
  <c r="EU337" i="1"/>
  <c r="EM337" i="1"/>
  <c r="ED337" i="1"/>
  <c r="DV337" i="1"/>
  <c r="DM337" i="1"/>
  <c r="CV337" i="1"/>
  <c r="CW337" i="1" s="1" a="1"/>
  <c r="CW337" i="1" s="1"/>
  <c r="CM337" i="1"/>
  <c r="CE337" i="1"/>
  <c r="BV337" i="1"/>
  <c r="BN337" i="1"/>
  <c r="BE337" i="1"/>
  <c r="AN337" i="1"/>
  <c r="AO337" i="1" s="1" a="1"/>
  <c r="AO337" i="1" s="1"/>
  <c r="AF337" i="1"/>
  <c r="BJ337" i="1" s="1"/>
  <c r="CN337" i="1" s="1"/>
  <c r="DR337" i="1" s="1"/>
  <c r="EV337" i="1" s="1"/>
  <c r="X337" i="1"/>
  <c r="P337" i="1"/>
  <c r="H337" i="1"/>
  <c r="FN337" i="1"/>
  <c r="EZ337" i="1"/>
  <c r="EL337" i="1"/>
  <c r="DY337" i="1"/>
  <c r="DK337" i="1"/>
  <c r="DL337" i="1" s="1" a="1"/>
  <c r="DL337" i="1" s="1"/>
  <c r="CI337" i="1"/>
  <c r="BU337" i="1"/>
  <c r="AT337" i="1"/>
  <c r="AG337" i="1"/>
  <c r="T337" i="1"/>
  <c r="G337" i="1"/>
  <c r="FY337" i="1"/>
  <c r="FL337" i="1"/>
  <c r="EY337" i="1"/>
  <c r="EK337" i="1"/>
  <c r="DW337" i="1"/>
  <c r="DI337" i="1"/>
  <c r="CU337" i="1"/>
  <c r="BT337" i="1"/>
  <c r="BF337" i="1"/>
  <c r="AR337" i="1"/>
  <c r="AE337" i="1"/>
  <c r="F337" i="1"/>
  <c r="FJ337" i="1"/>
  <c r="EW337" i="1"/>
  <c r="DU337" i="1"/>
  <c r="DH337" i="1"/>
  <c r="CT337" i="1"/>
  <c r="CF337" i="1"/>
  <c r="BR337" i="1"/>
  <c r="BS337" i="1" s="1" a="1"/>
  <c r="BS337" i="1" s="1"/>
  <c r="AQ337" i="1"/>
  <c r="Q337" i="1"/>
  <c r="AU337" i="1" s="1"/>
  <c r="BY337" i="1" s="1"/>
  <c r="DC337" i="1" s="1"/>
  <c r="EG337" i="1" s="1"/>
  <c r="FK337" i="1" s="1"/>
  <c r="FV337" i="1"/>
  <c r="FH337" i="1"/>
  <c r="EH337" i="1"/>
  <c r="DF337" i="1"/>
  <c r="CR337" i="1"/>
  <c r="CD337" i="1"/>
  <c r="BQ337" i="1"/>
  <c r="BC337" i="1"/>
  <c r="BD337" i="1" s="1" a="1"/>
  <c r="BD337" i="1" s="1"/>
  <c r="AB337" i="1"/>
  <c r="C337" i="1"/>
  <c r="FG337" i="1"/>
  <c r="ES337" i="1"/>
  <c r="DQ337" i="1"/>
  <c r="DD337" i="1"/>
  <c r="CQ337" i="1"/>
  <c r="CC337" i="1"/>
  <c r="BO337" i="1"/>
  <c r="BA337" i="1"/>
  <c r="AM337" i="1"/>
  <c r="AA337" i="1"/>
  <c r="N337" i="1"/>
  <c r="FS337" i="1"/>
  <c r="FT337" i="1" s="1" a="1"/>
  <c r="FT337" i="1" s="1"/>
  <c r="EQ337" i="1"/>
  <c r="EC337" i="1"/>
  <c r="DB337" i="1"/>
  <c r="CO337" i="1"/>
  <c r="BM337" i="1"/>
  <c r="AZ337" i="1"/>
  <c r="AL337" i="1"/>
  <c r="Y337" i="1"/>
  <c r="Z337" i="1" s="1" a="1"/>
  <c r="Z337" i="1" s="1"/>
  <c r="L337" i="1"/>
  <c r="FQ337" i="1"/>
  <c r="FC337" i="1"/>
  <c r="EB337" i="1"/>
  <c r="DN337" i="1"/>
  <c r="CZ337" i="1"/>
  <c r="BZ337" i="1"/>
  <c r="AX337" i="1"/>
  <c r="AJ337" i="1"/>
  <c r="W337" i="1"/>
  <c r="FP337" i="1"/>
  <c r="FB337" i="1"/>
  <c r="EN337" i="1"/>
  <c r="DZ337" i="1"/>
  <c r="EA337" i="1" s="1" a="1"/>
  <c r="EA337" i="1" s="1"/>
  <c r="CY337" i="1"/>
  <c r="CK337" i="1"/>
  <c r="BI337" i="1"/>
  <c r="AV337" i="1"/>
  <c r="AI337" i="1"/>
  <c r="V337" i="1"/>
  <c r="I337" i="1"/>
  <c r="B338" i="1"/>
  <c r="D338" i="1" s="1" a="1"/>
  <c r="D338" i="1" s="1"/>
  <c r="EI338" i="1" l="1" a="1"/>
  <c r="EI338" i="1" s="1"/>
  <c r="FM338" i="1" a="1"/>
  <c r="FM338" i="1" s="1"/>
  <c r="EX338" i="1" a="1"/>
  <c r="EX338" i="1" s="1"/>
  <c r="DE338" i="1" a="1"/>
  <c r="DE338" i="1" s="1"/>
  <c r="DT338" i="1" a="1"/>
  <c r="DT338" i="1" s="1"/>
  <c r="CA338" i="1" a="1"/>
  <c r="CA338" i="1" s="1"/>
  <c r="CP338" i="1" a="1"/>
  <c r="CP338" i="1" s="1"/>
  <c r="AW338" i="1" a="1"/>
  <c r="AW338" i="1" s="1"/>
  <c r="BL338" i="1" a="1"/>
  <c r="BL338" i="1" s="1"/>
  <c r="S338" i="1" a="1"/>
  <c r="S338" i="1" s="1"/>
  <c r="AH338" i="1" a="1"/>
  <c r="AH338" i="1" s="1"/>
  <c r="GA337" i="1"/>
  <c r="GB337" i="1"/>
  <c r="GC17" i="1"/>
  <c r="R18" i="1"/>
  <c r="O18" i="1"/>
  <c r="J18" i="1"/>
  <c r="Q18" i="1"/>
  <c r="FX338" i="1"/>
  <c r="ET338" i="1"/>
  <c r="FI338" i="1"/>
  <c r="DP338" i="1"/>
  <c r="EE338" i="1"/>
  <c r="BW338" i="1"/>
  <c r="AD338" i="1"/>
  <c r="AS338" i="1"/>
  <c r="CL338" i="1"/>
  <c r="O338" i="1"/>
  <c r="DA338" i="1"/>
  <c r="BH338" i="1"/>
  <c r="FP338" i="1"/>
  <c r="FG338" i="1"/>
  <c r="EY338" i="1"/>
  <c r="EH338" i="1"/>
  <c r="DY338" i="1"/>
  <c r="DH338" i="1"/>
  <c r="CY338" i="1"/>
  <c r="CQ338" i="1"/>
  <c r="BZ338" i="1"/>
  <c r="BQ338" i="1"/>
  <c r="AZ338" i="1"/>
  <c r="AQ338" i="1"/>
  <c r="AI338" i="1"/>
  <c r="AA338" i="1"/>
  <c r="C338" i="1"/>
  <c r="FU338" i="1"/>
  <c r="FD338" i="1"/>
  <c r="FE338" i="1" s="1" a="1"/>
  <c r="FE338" i="1" s="1"/>
  <c r="EU338" i="1"/>
  <c r="EM338" i="1"/>
  <c r="ED338" i="1"/>
  <c r="DV338" i="1"/>
  <c r="DM338" i="1"/>
  <c r="CV338" i="1"/>
  <c r="CW338" i="1" s="1" a="1"/>
  <c r="CW338" i="1" s="1"/>
  <c r="CM338" i="1"/>
  <c r="CE338" i="1"/>
  <c r="BV338" i="1"/>
  <c r="BN338" i="1"/>
  <c r="BE338" i="1"/>
  <c r="AN338" i="1"/>
  <c r="AO338" i="1" s="1" a="1"/>
  <c r="AO338" i="1" s="1"/>
  <c r="AF338" i="1"/>
  <c r="BJ338" i="1" s="1"/>
  <c r="CN338" i="1" s="1"/>
  <c r="DR338" i="1" s="1"/>
  <c r="EV338" i="1" s="1"/>
  <c r="X338" i="1"/>
  <c r="P338" i="1"/>
  <c r="H338" i="1"/>
  <c r="FS338" i="1"/>
  <c r="FT338" i="1" s="1" a="1"/>
  <c r="FT338" i="1" s="1"/>
  <c r="FJ338" i="1"/>
  <c r="FB338" i="1"/>
  <c r="ES338" i="1"/>
  <c r="EK338" i="1"/>
  <c r="EB338" i="1"/>
  <c r="DK338" i="1"/>
  <c r="DL338" i="1" s="1" a="1"/>
  <c r="DL338" i="1" s="1"/>
  <c r="DB338" i="1"/>
  <c r="CT338" i="1"/>
  <c r="CK338" i="1"/>
  <c r="CC338" i="1"/>
  <c r="BT338" i="1"/>
  <c r="BC338" i="1"/>
  <c r="BD338" i="1" s="1" a="1"/>
  <c r="BD338" i="1" s="1"/>
  <c r="AT338" i="1"/>
  <c r="AL338" i="1"/>
  <c r="V338" i="1"/>
  <c r="N338" i="1"/>
  <c r="F338" i="1"/>
  <c r="FW338" i="1"/>
  <c r="EW338" i="1"/>
  <c r="DU338" i="1"/>
  <c r="DG338" i="1"/>
  <c r="CS338" i="1"/>
  <c r="CF338" i="1"/>
  <c r="BR338" i="1"/>
  <c r="BS338" i="1" s="1" a="1"/>
  <c r="BS338" i="1" s="1"/>
  <c r="AP338" i="1"/>
  <c r="AC338" i="1"/>
  <c r="Q338" i="1"/>
  <c r="AU338" i="1" s="1"/>
  <c r="BY338" i="1" s="1"/>
  <c r="DC338" i="1" s="1"/>
  <c r="EG338" i="1" s="1"/>
  <c r="FK338" i="1" s="1"/>
  <c r="FV338" i="1"/>
  <c r="FH338" i="1"/>
  <c r="EF338" i="1"/>
  <c r="DS338" i="1"/>
  <c r="DF338" i="1"/>
  <c r="CR338" i="1"/>
  <c r="CD338" i="1"/>
  <c r="BP338" i="1"/>
  <c r="BB338" i="1"/>
  <c r="AB338" i="1"/>
  <c r="FF338" i="1"/>
  <c r="ER338" i="1"/>
  <c r="DQ338" i="1"/>
  <c r="DD338" i="1"/>
  <c r="CB338" i="1"/>
  <c r="BO338" i="1"/>
  <c r="BA338" i="1"/>
  <c r="AM338" i="1"/>
  <c r="M338" i="1"/>
  <c r="FR338" i="1"/>
  <c r="EQ338" i="1"/>
  <c r="EC338" i="1"/>
  <c r="DO338" i="1"/>
  <c r="CO338" i="1"/>
  <c r="BM338" i="1"/>
  <c r="AY338" i="1"/>
  <c r="AK338" i="1"/>
  <c r="Y338" i="1"/>
  <c r="Z338" i="1" s="1" a="1"/>
  <c r="Z338" i="1" s="1"/>
  <c r="L338" i="1"/>
  <c r="FQ338" i="1"/>
  <c r="FC338" i="1"/>
  <c r="EO338" i="1"/>
  <c r="EP338" i="1" s="1" a="1"/>
  <c r="EP338" i="1" s="1"/>
  <c r="DN338" i="1"/>
  <c r="CZ338" i="1"/>
  <c r="BX338" i="1"/>
  <c r="BK338" i="1"/>
  <c r="AX338" i="1"/>
  <c r="AJ338" i="1"/>
  <c r="W338" i="1"/>
  <c r="J338" i="1"/>
  <c r="K338" i="1" s="1" a="1"/>
  <c r="K338" i="1" s="1"/>
  <c r="FO338" i="1"/>
  <c r="FA338" i="1"/>
  <c r="EN338" i="1"/>
  <c r="DZ338" i="1"/>
  <c r="EA338" i="1" s="1" a="1"/>
  <c r="EA338" i="1" s="1"/>
  <c r="CX338" i="1"/>
  <c r="CJ338" i="1"/>
  <c r="BI338" i="1"/>
  <c r="AV338" i="1"/>
  <c r="U338" i="1"/>
  <c r="I338" i="1"/>
  <c r="FN338" i="1"/>
  <c r="EZ338" i="1"/>
  <c r="EL338" i="1"/>
  <c r="DX338" i="1"/>
  <c r="DJ338" i="1"/>
  <c r="CI338" i="1"/>
  <c r="BU338" i="1"/>
  <c r="BG338" i="1"/>
  <c r="AG338" i="1"/>
  <c r="T338" i="1"/>
  <c r="G338" i="1"/>
  <c r="FY338" i="1"/>
  <c r="FL338" i="1"/>
  <c r="EJ338" i="1"/>
  <c r="DW338" i="1"/>
  <c r="DI338" i="1"/>
  <c r="CU338" i="1"/>
  <c r="CG338" i="1"/>
  <c r="CH338" i="1" s="1" a="1"/>
  <c r="CH338" i="1" s="1"/>
  <c r="BF338" i="1"/>
  <c r="AR338" i="1"/>
  <c r="AE338" i="1"/>
  <c r="R338" i="1"/>
  <c r="E338" i="1"/>
  <c r="GD337" i="1"/>
  <c r="FZ337" i="1"/>
  <c r="GC337" i="1"/>
  <c r="B339" i="1"/>
  <c r="D339" i="1" s="1" a="1"/>
  <c r="D339" i="1" s="1"/>
  <c r="EI339" i="1" l="1" a="1"/>
  <c r="EI339" i="1" s="1"/>
  <c r="FM339" i="1" a="1"/>
  <c r="FM339" i="1" s="1"/>
  <c r="EX339" i="1" a="1"/>
  <c r="EX339" i="1" s="1"/>
  <c r="DE339" i="1" a="1"/>
  <c r="DE339" i="1" s="1"/>
  <c r="DT339" i="1" a="1"/>
  <c r="DT339" i="1" s="1"/>
  <c r="CA339" i="1" a="1"/>
  <c r="CA339" i="1" s="1"/>
  <c r="CP339" i="1" a="1"/>
  <c r="CP339" i="1" s="1"/>
  <c r="AW339" i="1" a="1"/>
  <c r="AW339" i="1" s="1"/>
  <c r="BL339" i="1" a="1"/>
  <c r="BL339" i="1" s="1"/>
  <c r="S339" i="1" a="1"/>
  <c r="S339" i="1" s="1"/>
  <c r="AH339" i="1" a="1"/>
  <c r="AH339" i="1" s="1"/>
  <c r="GA338" i="1"/>
  <c r="GB338" i="1"/>
  <c r="K18" i="1" a="1"/>
  <c r="K18" i="1" s="1"/>
  <c r="L18" i="1" s="1"/>
  <c r="FX339" i="1"/>
  <c r="ET339" i="1"/>
  <c r="FI339" i="1"/>
  <c r="EE339" i="1"/>
  <c r="DA339" i="1"/>
  <c r="DP339" i="1"/>
  <c r="AS339" i="1"/>
  <c r="CL339" i="1"/>
  <c r="O339" i="1"/>
  <c r="BH339" i="1"/>
  <c r="BW339" i="1"/>
  <c r="AD339" i="1"/>
  <c r="FZ338" i="1"/>
  <c r="GD338" i="1"/>
  <c r="GC338" i="1"/>
  <c r="FV339" i="1"/>
  <c r="FN339" i="1"/>
  <c r="EW339" i="1"/>
  <c r="EN339" i="1"/>
  <c r="DW339" i="1"/>
  <c r="DN339" i="1"/>
  <c r="DF339" i="1"/>
  <c r="CO339" i="1"/>
  <c r="CF339" i="1"/>
  <c r="BO339" i="1"/>
  <c r="BF339" i="1"/>
  <c r="AX339" i="1"/>
  <c r="AG339" i="1"/>
  <c r="Y339" i="1"/>
  <c r="Z339" i="1" s="1" a="1"/>
  <c r="Z339" i="1" s="1"/>
  <c r="Q339" i="1"/>
  <c r="AU339" i="1" s="1"/>
  <c r="BY339" i="1" s="1"/>
  <c r="DC339" i="1" s="1"/>
  <c r="EG339" i="1" s="1"/>
  <c r="FK339" i="1" s="1"/>
  <c r="I339" i="1"/>
  <c r="FL339" i="1"/>
  <c r="FC339" i="1"/>
  <c r="EL339" i="1"/>
  <c r="EC339" i="1"/>
  <c r="FS339" i="1"/>
  <c r="FT339" i="1" s="1" a="1"/>
  <c r="FT339" i="1" s="1"/>
  <c r="FJ339" i="1"/>
  <c r="FB339" i="1"/>
  <c r="ES339" i="1"/>
  <c r="EK339" i="1"/>
  <c r="EB339" i="1"/>
  <c r="DK339" i="1"/>
  <c r="DL339" i="1" s="1" a="1"/>
  <c r="DL339" i="1" s="1"/>
  <c r="DB339" i="1"/>
  <c r="CT339" i="1"/>
  <c r="CK339" i="1"/>
  <c r="CC339" i="1"/>
  <c r="BT339" i="1"/>
  <c r="BC339" i="1"/>
  <c r="BD339" i="1" s="1" a="1"/>
  <c r="BD339" i="1" s="1"/>
  <c r="AT339" i="1"/>
  <c r="AL339" i="1"/>
  <c r="V339" i="1"/>
  <c r="N339" i="1"/>
  <c r="F339" i="1"/>
  <c r="FY339" i="1"/>
  <c r="FQ339" i="1"/>
  <c r="FH339" i="1"/>
  <c r="EZ339" i="1"/>
  <c r="EQ339" i="1"/>
  <c r="DZ339" i="1"/>
  <c r="EA339" i="1" s="1" a="1"/>
  <c r="EA339" i="1" s="1"/>
  <c r="DQ339" i="1"/>
  <c r="DI339" i="1"/>
  <c r="CZ339" i="1"/>
  <c r="CR339" i="1"/>
  <c r="CI339" i="1"/>
  <c r="BR339" i="1"/>
  <c r="BS339" i="1" s="1" a="1"/>
  <c r="BS339" i="1" s="1"/>
  <c r="BI339" i="1"/>
  <c r="BA339" i="1"/>
  <c r="AR339" i="1"/>
  <c r="AJ339" i="1"/>
  <c r="AB339" i="1"/>
  <c r="T339" i="1"/>
  <c r="L339" i="1"/>
  <c r="FO339" i="1"/>
  <c r="EF339" i="1"/>
  <c r="DD339" i="1"/>
  <c r="CB339" i="1"/>
  <c r="BN339" i="1"/>
  <c r="AZ339" i="1"/>
  <c r="AM339" i="1"/>
  <c r="M339" i="1"/>
  <c r="EU339" i="1"/>
  <c r="ED339" i="1"/>
  <c r="DO339" i="1"/>
  <c r="CM339" i="1"/>
  <c r="BZ339" i="1"/>
  <c r="BM339" i="1"/>
  <c r="AY339" i="1"/>
  <c r="AK339" i="1"/>
  <c r="X339" i="1"/>
  <c r="ER339" i="1"/>
  <c r="DM339" i="1"/>
  <c r="CY339" i="1"/>
  <c r="BX339" i="1"/>
  <c r="BK339" i="1"/>
  <c r="AI339" i="1"/>
  <c r="W339" i="1"/>
  <c r="J339" i="1"/>
  <c r="K339" i="1" s="1" a="1"/>
  <c r="K339" i="1" s="1"/>
  <c r="FG339" i="1"/>
  <c r="DY339" i="1"/>
  <c r="CX339" i="1"/>
  <c r="CJ339" i="1"/>
  <c r="BV339" i="1"/>
  <c r="AV339" i="1"/>
  <c r="U339" i="1"/>
  <c r="H339" i="1"/>
  <c r="FW339" i="1"/>
  <c r="FF339" i="1"/>
  <c r="EO339" i="1"/>
  <c r="EP339" i="1" s="1" a="1"/>
  <c r="EP339" i="1" s="1"/>
  <c r="DX339" i="1"/>
  <c r="DJ339" i="1"/>
  <c r="CV339" i="1"/>
  <c r="CW339" i="1" s="1" a="1"/>
  <c r="CW339" i="1" s="1"/>
  <c r="BU339" i="1"/>
  <c r="BG339" i="1"/>
  <c r="AF339" i="1"/>
  <c r="BJ339" i="1" s="1"/>
  <c r="CN339" i="1" s="1"/>
  <c r="DR339" i="1" s="1"/>
  <c r="EV339" i="1" s="1"/>
  <c r="G339" i="1"/>
  <c r="FU339" i="1"/>
  <c r="FD339" i="1"/>
  <c r="FE339" i="1" s="1" a="1"/>
  <c r="FE339" i="1" s="1"/>
  <c r="EM339" i="1"/>
  <c r="DV339" i="1"/>
  <c r="DH339" i="1"/>
  <c r="CU339" i="1"/>
  <c r="CG339" i="1"/>
  <c r="CH339" i="1" s="1" a="1"/>
  <c r="CH339" i="1" s="1"/>
  <c r="BE339" i="1"/>
  <c r="AQ339" i="1"/>
  <c r="AE339" i="1"/>
  <c r="R339" i="1"/>
  <c r="E339" i="1"/>
  <c r="FR339" i="1"/>
  <c r="FA339" i="1"/>
  <c r="EJ339" i="1"/>
  <c r="DU339" i="1"/>
  <c r="DG339" i="1"/>
  <c r="CS339" i="1"/>
  <c r="CE339" i="1"/>
  <c r="BQ339" i="1"/>
  <c r="AP339" i="1"/>
  <c r="AC339" i="1"/>
  <c r="P339" i="1"/>
  <c r="C339" i="1"/>
  <c r="FP339" i="1"/>
  <c r="EY339" i="1"/>
  <c r="EH339" i="1"/>
  <c r="DS339" i="1"/>
  <c r="CQ339" i="1"/>
  <c r="CD339" i="1"/>
  <c r="BP339" i="1"/>
  <c r="BB339" i="1"/>
  <c r="AN339" i="1"/>
  <c r="AO339" i="1" s="1" a="1"/>
  <c r="AO339" i="1" s="1"/>
  <c r="AA339" i="1"/>
  <c r="B340" i="1"/>
  <c r="D340" i="1" s="1" a="1"/>
  <c r="D340" i="1" s="1"/>
  <c r="EI340" i="1" l="1" a="1"/>
  <c r="EI340" i="1" s="1"/>
  <c r="FM340" i="1" a="1"/>
  <c r="FM340" i="1" s="1"/>
  <c r="EX340" i="1" a="1"/>
  <c r="EX340" i="1" s="1"/>
  <c r="DE340" i="1" a="1"/>
  <c r="DE340" i="1" s="1"/>
  <c r="DT340" i="1" a="1"/>
  <c r="DT340" i="1" s="1"/>
  <c r="CA340" i="1" a="1"/>
  <c r="CA340" i="1" s="1"/>
  <c r="CP340" i="1" a="1"/>
  <c r="CP340" i="1" s="1"/>
  <c r="AW340" i="1" a="1"/>
  <c r="AW340" i="1" s="1"/>
  <c r="BL340" i="1" a="1"/>
  <c r="BL340" i="1" s="1"/>
  <c r="S340" i="1" a="1"/>
  <c r="S340" i="1" s="1"/>
  <c r="AH340" i="1" a="1"/>
  <c r="AH340" i="1" s="1"/>
  <c r="GA339" i="1"/>
  <c r="GB339" i="1"/>
  <c r="N18" i="1"/>
  <c r="M18" i="1"/>
  <c r="T18" i="1"/>
  <c r="U18" i="1" s="1"/>
  <c r="ET340" i="1"/>
  <c r="FI340" i="1"/>
  <c r="EE340" i="1"/>
  <c r="DA340" i="1"/>
  <c r="FX340" i="1"/>
  <c r="DP340" i="1"/>
  <c r="AS340" i="1"/>
  <c r="CL340" i="1"/>
  <c r="O340" i="1"/>
  <c r="BH340" i="1"/>
  <c r="AD340" i="1"/>
  <c r="BW340" i="1"/>
  <c r="FV340" i="1"/>
  <c r="FN340" i="1"/>
  <c r="EW340" i="1"/>
  <c r="EN340" i="1"/>
  <c r="DW340" i="1"/>
  <c r="DN340" i="1"/>
  <c r="DF340" i="1"/>
  <c r="CO340" i="1"/>
  <c r="CF340" i="1"/>
  <c r="BO340" i="1"/>
  <c r="FL340" i="1"/>
  <c r="FC340" i="1"/>
  <c r="EL340" i="1"/>
  <c r="EC340" i="1"/>
  <c r="DU340" i="1"/>
  <c r="DD340" i="1"/>
  <c r="CU340" i="1"/>
  <c r="CD340" i="1"/>
  <c r="BU340" i="1"/>
  <c r="BM340" i="1"/>
  <c r="AV340" i="1"/>
  <c r="AM340" i="1"/>
  <c r="AE340" i="1"/>
  <c r="W340" i="1"/>
  <c r="G340" i="1"/>
  <c r="FS340" i="1"/>
  <c r="FT340" i="1" s="1" a="1"/>
  <c r="FT340" i="1" s="1"/>
  <c r="FR340" i="1"/>
  <c r="FA340" i="1"/>
  <c r="ER340" i="1"/>
  <c r="EJ340" i="1"/>
  <c r="DS340" i="1"/>
  <c r="DJ340" i="1"/>
  <c r="CS340" i="1"/>
  <c r="CJ340" i="1"/>
  <c r="CB340" i="1"/>
  <c r="BK340" i="1"/>
  <c r="BB340" i="1"/>
  <c r="AK340" i="1"/>
  <c r="AC340" i="1"/>
  <c r="U340" i="1"/>
  <c r="M340" i="1"/>
  <c r="E340" i="1"/>
  <c r="FY340" i="1"/>
  <c r="FQ340" i="1"/>
  <c r="FH340" i="1"/>
  <c r="EZ340" i="1"/>
  <c r="EQ340" i="1"/>
  <c r="DZ340" i="1"/>
  <c r="EA340" i="1" s="1" a="1"/>
  <c r="EA340" i="1" s="1"/>
  <c r="DQ340" i="1"/>
  <c r="DI340" i="1"/>
  <c r="CZ340" i="1"/>
  <c r="CR340" i="1"/>
  <c r="CI340" i="1"/>
  <c r="BR340" i="1"/>
  <c r="BS340" i="1" s="1" a="1"/>
  <c r="BS340" i="1" s="1"/>
  <c r="BI340" i="1"/>
  <c r="BA340" i="1"/>
  <c r="AR340" i="1"/>
  <c r="AJ340" i="1"/>
  <c r="AB340" i="1"/>
  <c r="T340" i="1"/>
  <c r="L340" i="1"/>
  <c r="FW340" i="1"/>
  <c r="FO340" i="1"/>
  <c r="FF340" i="1"/>
  <c r="EO340" i="1"/>
  <c r="EP340" i="1" s="1" a="1"/>
  <c r="EP340" i="1" s="1"/>
  <c r="EF340" i="1"/>
  <c r="DX340" i="1"/>
  <c r="DO340" i="1"/>
  <c r="DG340" i="1"/>
  <c r="CX340" i="1"/>
  <c r="CG340" i="1"/>
  <c r="CH340" i="1" s="1" a="1"/>
  <c r="CH340" i="1" s="1"/>
  <c r="BX340" i="1"/>
  <c r="BP340" i="1"/>
  <c r="BG340" i="1"/>
  <c r="AY340" i="1"/>
  <c r="AP340" i="1"/>
  <c r="R340" i="1"/>
  <c r="J340" i="1"/>
  <c r="K340" i="1" s="1" a="1"/>
  <c r="K340" i="1" s="1"/>
  <c r="CV340" i="1"/>
  <c r="CW340" i="1" s="1" a="1"/>
  <c r="CW340" i="1" s="1"/>
  <c r="BZ340" i="1"/>
  <c r="BE340" i="1"/>
  <c r="AN340" i="1"/>
  <c r="AO340" i="1" s="1" a="1"/>
  <c r="AO340" i="1" s="1"/>
  <c r="X340" i="1"/>
  <c r="H340" i="1"/>
  <c r="FJ340" i="1"/>
  <c r="EM340" i="1"/>
  <c r="CT340" i="1"/>
  <c r="BV340" i="1"/>
  <c r="BC340" i="1"/>
  <c r="BD340" i="1" s="1" a="1"/>
  <c r="BD340" i="1" s="1"/>
  <c r="AL340" i="1"/>
  <c r="V340" i="1"/>
  <c r="F340" i="1"/>
  <c r="FG340" i="1"/>
  <c r="EK340" i="1"/>
  <c r="DM340" i="1"/>
  <c r="CQ340" i="1"/>
  <c r="BT340" i="1"/>
  <c r="AZ340" i="1"/>
  <c r="AI340" i="1"/>
  <c r="C340" i="1"/>
  <c r="FD340" i="1"/>
  <c r="FE340" i="1" s="1" a="1"/>
  <c r="FE340" i="1" s="1"/>
  <c r="EH340" i="1"/>
  <c r="DK340" i="1"/>
  <c r="DL340" i="1" s="1" a="1"/>
  <c r="DL340" i="1" s="1"/>
  <c r="CM340" i="1"/>
  <c r="BQ340" i="1"/>
  <c r="AX340" i="1"/>
  <c r="AG340" i="1"/>
  <c r="Q340" i="1"/>
  <c r="AU340" i="1" s="1"/>
  <c r="BY340" i="1" s="1"/>
  <c r="DC340" i="1" s="1"/>
  <c r="EG340" i="1" s="1"/>
  <c r="FK340" i="1" s="1"/>
  <c r="FB340" i="1"/>
  <c r="ED340" i="1"/>
  <c r="DH340" i="1"/>
  <c r="CK340" i="1"/>
  <c r="BN340" i="1"/>
  <c r="AF340" i="1"/>
  <c r="BJ340" i="1" s="1"/>
  <c r="CN340" i="1" s="1"/>
  <c r="DR340" i="1" s="1"/>
  <c r="EV340" i="1" s="1"/>
  <c r="P340" i="1"/>
  <c r="EY340" i="1"/>
  <c r="EB340" i="1"/>
  <c r="AT340" i="1"/>
  <c r="N340" i="1"/>
  <c r="FU340" i="1"/>
  <c r="EU340" i="1"/>
  <c r="DY340" i="1"/>
  <c r="DB340" i="1"/>
  <c r="CE340" i="1"/>
  <c r="AQ340" i="1"/>
  <c r="AA340" i="1"/>
  <c r="FP340" i="1"/>
  <c r="ES340" i="1"/>
  <c r="DV340" i="1"/>
  <c r="CY340" i="1"/>
  <c r="CC340" i="1"/>
  <c r="BF340" i="1"/>
  <c r="Y340" i="1"/>
  <c r="Z340" i="1" s="1" a="1"/>
  <c r="Z340" i="1" s="1"/>
  <c r="I340" i="1"/>
  <c r="GD339" i="1"/>
  <c r="GC339" i="1"/>
  <c r="FZ339" i="1"/>
  <c r="B341" i="1"/>
  <c r="D341" i="1" s="1" a="1"/>
  <c r="D341" i="1" s="1"/>
  <c r="EI341" i="1" l="1" a="1"/>
  <c r="EI341" i="1" s="1"/>
  <c r="FM341" i="1" a="1"/>
  <c r="FM341" i="1" s="1"/>
  <c r="EX341" i="1" a="1"/>
  <c r="EX341" i="1" s="1"/>
  <c r="DE341" i="1" a="1"/>
  <c r="DE341" i="1" s="1"/>
  <c r="DT341" i="1" a="1"/>
  <c r="DT341" i="1" s="1"/>
  <c r="CA341" i="1" a="1"/>
  <c r="CA341" i="1" s="1"/>
  <c r="CP341" i="1" a="1"/>
  <c r="CP341" i="1" s="1"/>
  <c r="AW341" i="1" a="1"/>
  <c r="AW341" i="1" s="1"/>
  <c r="BL341" i="1" a="1"/>
  <c r="BL341" i="1" s="1"/>
  <c r="S341" i="1" a="1"/>
  <c r="S341" i="1" s="1"/>
  <c r="AH341" i="1" a="1"/>
  <c r="AH341" i="1" s="1"/>
  <c r="GA340" i="1"/>
  <c r="GB340" i="1"/>
  <c r="Y18" i="1"/>
  <c r="AD18" i="1"/>
  <c r="AF18" i="1"/>
  <c r="AG18" i="1"/>
  <c r="ET341" i="1"/>
  <c r="FI341" i="1"/>
  <c r="FX341" i="1"/>
  <c r="EE341" i="1"/>
  <c r="DA341" i="1"/>
  <c r="CL341" i="1"/>
  <c r="O341" i="1"/>
  <c r="BH341" i="1"/>
  <c r="AS341" i="1"/>
  <c r="AD341" i="1"/>
  <c r="BW341" i="1"/>
  <c r="DP341" i="1"/>
  <c r="GC340" i="1"/>
  <c r="GD340" i="1"/>
  <c r="FZ340" i="1"/>
  <c r="FL341" i="1"/>
  <c r="FC341" i="1"/>
  <c r="EL341" i="1"/>
  <c r="EC341" i="1"/>
  <c r="DU341" i="1"/>
  <c r="DD341" i="1"/>
  <c r="CU341" i="1"/>
  <c r="CD341" i="1"/>
  <c r="BU341" i="1"/>
  <c r="BM341" i="1"/>
  <c r="AV341" i="1"/>
  <c r="AM341" i="1"/>
  <c r="AE341" i="1"/>
  <c r="W341" i="1"/>
  <c r="G341" i="1"/>
  <c r="FR341" i="1"/>
  <c r="FA341" i="1"/>
  <c r="ER341" i="1"/>
  <c r="EJ341" i="1"/>
  <c r="DS341" i="1"/>
  <c r="DJ341" i="1"/>
  <c r="CS341" i="1"/>
  <c r="CJ341" i="1"/>
  <c r="CB341" i="1"/>
  <c r="BK341" i="1"/>
  <c r="BB341" i="1"/>
  <c r="AK341" i="1"/>
  <c r="AC341" i="1"/>
  <c r="U341" i="1"/>
  <c r="M341" i="1"/>
  <c r="E341" i="1"/>
  <c r="FY341" i="1"/>
  <c r="FQ341" i="1"/>
  <c r="FH341" i="1"/>
  <c r="EZ341" i="1"/>
  <c r="EQ341" i="1"/>
  <c r="DZ341" i="1"/>
  <c r="EA341" i="1" s="1" a="1"/>
  <c r="EA341" i="1" s="1"/>
  <c r="DQ341" i="1"/>
  <c r="DI341" i="1"/>
  <c r="CZ341" i="1"/>
  <c r="CR341" i="1"/>
  <c r="CI341" i="1"/>
  <c r="BR341" i="1"/>
  <c r="BS341" i="1" s="1" a="1"/>
  <c r="BS341" i="1" s="1"/>
  <c r="BI341" i="1"/>
  <c r="BA341" i="1"/>
  <c r="AR341" i="1"/>
  <c r="AJ341" i="1"/>
  <c r="AB341" i="1"/>
  <c r="T341" i="1"/>
  <c r="L341" i="1"/>
  <c r="FP341" i="1"/>
  <c r="FG341" i="1"/>
  <c r="EY341" i="1"/>
  <c r="EH341" i="1"/>
  <c r="DY341" i="1"/>
  <c r="DH341" i="1"/>
  <c r="CY341" i="1"/>
  <c r="CQ341" i="1"/>
  <c r="BZ341" i="1"/>
  <c r="BQ341" i="1"/>
  <c r="AZ341" i="1"/>
  <c r="AQ341" i="1"/>
  <c r="AI341" i="1"/>
  <c r="AA341" i="1"/>
  <c r="C341" i="1"/>
  <c r="FW341" i="1"/>
  <c r="FO341" i="1"/>
  <c r="FF341" i="1"/>
  <c r="EO341" i="1"/>
  <c r="EP341" i="1" s="1" a="1"/>
  <c r="EP341" i="1" s="1"/>
  <c r="EF341" i="1"/>
  <c r="DX341" i="1"/>
  <c r="DO341" i="1"/>
  <c r="DG341" i="1"/>
  <c r="CX341" i="1"/>
  <c r="CG341" i="1"/>
  <c r="CH341" i="1" s="1" a="1"/>
  <c r="CH341" i="1" s="1"/>
  <c r="BX341" i="1"/>
  <c r="BP341" i="1"/>
  <c r="BG341" i="1"/>
  <c r="AY341" i="1"/>
  <c r="AP341" i="1"/>
  <c r="R341" i="1"/>
  <c r="J341" i="1"/>
  <c r="K341" i="1" s="1" a="1"/>
  <c r="K341" i="1" s="1"/>
  <c r="FU341" i="1"/>
  <c r="FD341" i="1"/>
  <c r="FE341" i="1" s="1" a="1"/>
  <c r="FE341" i="1" s="1"/>
  <c r="EU341" i="1"/>
  <c r="EM341" i="1"/>
  <c r="ED341" i="1"/>
  <c r="DV341" i="1"/>
  <c r="DM341" i="1"/>
  <c r="CV341" i="1"/>
  <c r="CW341" i="1" s="1" a="1"/>
  <c r="CW341" i="1" s="1"/>
  <c r="CM341" i="1"/>
  <c r="CE341" i="1"/>
  <c r="BV341" i="1"/>
  <c r="BN341" i="1"/>
  <c r="BE341" i="1"/>
  <c r="AN341" i="1"/>
  <c r="AO341" i="1" s="1" a="1"/>
  <c r="AO341" i="1" s="1"/>
  <c r="AF341" i="1"/>
  <c r="BJ341" i="1" s="1"/>
  <c r="CN341" i="1" s="1"/>
  <c r="DR341" i="1" s="1"/>
  <c r="EV341" i="1" s="1"/>
  <c r="X341" i="1"/>
  <c r="P341" i="1"/>
  <c r="H341" i="1"/>
  <c r="FB341" i="1"/>
  <c r="CK341" i="1"/>
  <c r="BC341" i="1"/>
  <c r="BD341" i="1" s="1" a="1"/>
  <c r="BD341" i="1" s="1"/>
  <c r="V341" i="1"/>
  <c r="EW341" i="1"/>
  <c r="DN341" i="1"/>
  <c r="CF341" i="1"/>
  <c r="AX341" i="1"/>
  <c r="Q341" i="1"/>
  <c r="AU341" i="1" s="1"/>
  <c r="BY341" i="1" s="1"/>
  <c r="DC341" i="1" s="1"/>
  <c r="EG341" i="1" s="1"/>
  <c r="FK341" i="1" s="1"/>
  <c r="ES341" i="1"/>
  <c r="DK341" i="1"/>
  <c r="DL341" i="1" s="1" a="1"/>
  <c r="DL341" i="1" s="1"/>
  <c r="CC341" i="1"/>
  <c r="AT341" i="1"/>
  <c r="N341" i="1"/>
  <c r="FV341" i="1"/>
  <c r="EN341" i="1"/>
  <c r="DF341" i="1"/>
  <c r="I341" i="1"/>
  <c r="FS341" i="1"/>
  <c r="FT341" i="1" s="1" a="1"/>
  <c r="FT341" i="1" s="1"/>
  <c r="EK341" i="1"/>
  <c r="DB341" i="1"/>
  <c r="BT341" i="1"/>
  <c r="AL341" i="1"/>
  <c r="F341" i="1"/>
  <c r="FN341" i="1"/>
  <c r="BO341" i="1"/>
  <c r="AG341" i="1"/>
  <c r="FJ341" i="1"/>
  <c r="EB341" i="1"/>
  <c r="CT341" i="1"/>
  <c r="DW341" i="1"/>
  <c r="CO341" i="1"/>
  <c r="BF341" i="1"/>
  <c r="Y341" i="1"/>
  <c r="Z341" i="1" s="1" a="1"/>
  <c r="Z341" i="1" s="1"/>
  <c r="B342" i="1"/>
  <c r="D342" i="1" s="1" a="1"/>
  <c r="D342" i="1" s="1"/>
  <c r="EI342" i="1" l="1" a="1"/>
  <c r="EI342" i="1" s="1"/>
  <c r="FM342" i="1" a="1"/>
  <c r="FM342" i="1" s="1"/>
  <c r="EX342" i="1" a="1"/>
  <c r="EX342" i="1" s="1"/>
  <c r="DE342" i="1" a="1"/>
  <c r="DE342" i="1" s="1"/>
  <c r="DT342" i="1" a="1"/>
  <c r="DT342" i="1" s="1"/>
  <c r="CA342" i="1" a="1"/>
  <c r="CA342" i="1" s="1"/>
  <c r="CP342" i="1" a="1"/>
  <c r="CP342" i="1" s="1"/>
  <c r="AW342" i="1" a="1"/>
  <c r="AW342" i="1" s="1"/>
  <c r="BL342" i="1" a="1"/>
  <c r="BL342" i="1" s="1"/>
  <c r="S342" i="1" a="1"/>
  <c r="S342" i="1" s="1"/>
  <c r="AH342" i="1" a="1"/>
  <c r="AH342" i="1" s="1"/>
  <c r="GA341" i="1"/>
  <c r="GB341" i="1"/>
  <c r="AI18" i="1"/>
  <c r="AJ18" i="1" s="1"/>
  <c r="Z18" i="1" a="1"/>
  <c r="Z18" i="1" s="1"/>
  <c r="AA18" i="1" s="1"/>
  <c r="FI342" i="1"/>
  <c r="FX342" i="1"/>
  <c r="DA342" i="1"/>
  <c r="ET342" i="1"/>
  <c r="DP342" i="1"/>
  <c r="EE342" i="1"/>
  <c r="O342" i="1"/>
  <c r="BH342" i="1"/>
  <c r="AD342" i="1"/>
  <c r="CL342" i="1"/>
  <c r="BW342" i="1"/>
  <c r="AS342" i="1"/>
  <c r="FS342" i="1"/>
  <c r="FT342" i="1" s="1" a="1"/>
  <c r="FT342" i="1" s="1"/>
  <c r="FJ342" i="1"/>
  <c r="FB342" i="1"/>
  <c r="ES342" i="1"/>
  <c r="EK342" i="1"/>
  <c r="EB342" i="1"/>
  <c r="FP342" i="1"/>
  <c r="FG342" i="1"/>
  <c r="EY342" i="1"/>
  <c r="EH342" i="1"/>
  <c r="DY342" i="1"/>
  <c r="FW342" i="1"/>
  <c r="FA342" i="1"/>
  <c r="EO342" i="1"/>
  <c r="EP342" i="1" s="1" a="1"/>
  <c r="EP342" i="1" s="1"/>
  <c r="ED342" i="1"/>
  <c r="DS342" i="1"/>
  <c r="DJ342" i="1"/>
  <c r="CS342" i="1"/>
  <c r="CJ342" i="1"/>
  <c r="CB342" i="1"/>
  <c r="BK342" i="1"/>
  <c r="BB342" i="1"/>
  <c r="AK342" i="1"/>
  <c r="AC342" i="1"/>
  <c r="U342" i="1"/>
  <c r="M342" i="1"/>
  <c r="E342" i="1"/>
  <c r="FU342" i="1"/>
  <c r="EM342" i="1"/>
  <c r="DH342" i="1"/>
  <c r="CY342" i="1"/>
  <c r="CQ342" i="1"/>
  <c r="BZ342" i="1"/>
  <c r="BQ342" i="1"/>
  <c r="AZ342" i="1"/>
  <c r="AQ342" i="1"/>
  <c r="AI342" i="1"/>
  <c r="AA342" i="1"/>
  <c r="C342" i="1"/>
  <c r="FH342" i="1"/>
  <c r="EW342" i="1"/>
  <c r="EL342" i="1"/>
  <c r="DZ342" i="1"/>
  <c r="EA342" i="1" s="1" a="1"/>
  <c r="EA342" i="1" s="1"/>
  <c r="DO342" i="1"/>
  <c r="DG342" i="1"/>
  <c r="CX342" i="1"/>
  <c r="CG342" i="1"/>
  <c r="CH342" i="1" s="1" a="1"/>
  <c r="CH342" i="1" s="1"/>
  <c r="BX342" i="1"/>
  <c r="BP342" i="1"/>
  <c r="BG342" i="1"/>
  <c r="AY342" i="1"/>
  <c r="AP342" i="1"/>
  <c r="R342" i="1"/>
  <c r="J342" i="1"/>
  <c r="K342" i="1" s="1" a="1"/>
  <c r="K342" i="1" s="1"/>
  <c r="FR342" i="1"/>
  <c r="FF342" i="1"/>
  <c r="EU342" i="1"/>
  <c r="EJ342" i="1"/>
  <c r="DX342" i="1"/>
  <c r="DN342" i="1"/>
  <c r="DF342" i="1"/>
  <c r="CO342" i="1"/>
  <c r="CF342" i="1"/>
  <c r="BO342" i="1"/>
  <c r="BF342" i="1"/>
  <c r="AX342" i="1"/>
  <c r="AG342" i="1"/>
  <c r="Y342" i="1"/>
  <c r="Z342" i="1" s="1" a="1"/>
  <c r="Z342" i="1" s="1"/>
  <c r="Q342" i="1"/>
  <c r="AU342" i="1" s="1"/>
  <c r="BY342" i="1" s="1"/>
  <c r="DC342" i="1" s="1"/>
  <c r="EG342" i="1" s="1"/>
  <c r="FK342" i="1" s="1"/>
  <c r="I342" i="1"/>
  <c r="FQ342" i="1"/>
  <c r="DW342" i="1"/>
  <c r="DM342" i="1"/>
  <c r="CV342" i="1"/>
  <c r="CW342" i="1" s="1" a="1"/>
  <c r="CW342" i="1" s="1"/>
  <c r="CM342" i="1"/>
  <c r="CE342" i="1"/>
  <c r="BV342" i="1"/>
  <c r="BN342" i="1"/>
  <c r="BE342" i="1"/>
  <c r="AN342" i="1"/>
  <c r="AO342" i="1" s="1" a="1"/>
  <c r="AO342" i="1" s="1"/>
  <c r="AF342" i="1"/>
  <c r="BJ342" i="1" s="1"/>
  <c r="CN342" i="1" s="1"/>
  <c r="DR342" i="1" s="1"/>
  <c r="EV342" i="1" s="1"/>
  <c r="X342" i="1"/>
  <c r="P342" i="1"/>
  <c r="H342" i="1"/>
  <c r="FY342" i="1"/>
  <c r="FN342" i="1"/>
  <c r="FC342" i="1"/>
  <c r="EQ342" i="1"/>
  <c r="DU342" i="1"/>
  <c r="DK342" i="1"/>
  <c r="DL342" i="1" s="1" a="1"/>
  <c r="DL342" i="1" s="1"/>
  <c r="DB342" i="1"/>
  <c r="CT342" i="1"/>
  <c r="CK342" i="1"/>
  <c r="CC342" i="1"/>
  <c r="BT342" i="1"/>
  <c r="BC342" i="1"/>
  <c r="BD342" i="1" s="1" a="1"/>
  <c r="BD342" i="1" s="1"/>
  <c r="AT342" i="1"/>
  <c r="AL342" i="1"/>
  <c r="V342" i="1"/>
  <c r="N342" i="1"/>
  <c r="F342" i="1"/>
  <c r="EZ342" i="1"/>
  <c r="DI342" i="1"/>
  <c r="AR342" i="1"/>
  <c r="L342" i="1"/>
  <c r="ER342" i="1"/>
  <c r="DD342" i="1"/>
  <c r="BU342" i="1"/>
  <c r="AM342" i="1"/>
  <c r="G342" i="1"/>
  <c r="EN342" i="1"/>
  <c r="CZ342" i="1"/>
  <c r="BR342" i="1"/>
  <c r="BS342" i="1" s="1" a="1"/>
  <c r="BS342" i="1" s="1"/>
  <c r="AJ342" i="1"/>
  <c r="EF342" i="1"/>
  <c r="CU342" i="1"/>
  <c r="BM342" i="1"/>
  <c r="AE342" i="1"/>
  <c r="FV342" i="1"/>
  <c r="EC342" i="1"/>
  <c r="CR342" i="1"/>
  <c r="BI342" i="1"/>
  <c r="AB342" i="1"/>
  <c r="FO342" i="1"/>
  <c r="DV342" i="1"/>
  <c r="W342" i="1"/>
  <c r="FL342" i="1"/>
  <c r="DQ342" i="1"/>
  <c r="CI342" i="1"/>
  <c r="BA342" i="1"/>
  <c r="T342" i="1"/>
  <c r="FD342" i="1"/>
  <c r="FE342" i="1" s="1" a="1"/>
  <c r="FE342" i="1" s="1"/>
  <c r="CD342" i="1"/>
  <c r="AV342" i="1"/>
  <c r="GD341" i="1"/>
  <c r="GC341" i="1"/>
  <c r="FZ341" i="1"/>
  <c r="B343" i="1"/>
  <c r="D343" i="1" s="1" a="1"/>
  <c r="D343" i="1" s="1"/>
  <c r="EI343" i="1" l="1" a="1"/>
  <c r="EI343" i="1" s="1"/>
  <c r="FM343" i="1" a="1"/>
  <c r="FM343" i="1" s="1"/>
  <c r="EX343" i="1" a="1"/>
  <c r="EX343" i="1" s="1"/>
  <c r="DE343" i="1" a="1"/>
  <c r="DE343" i="1" s="1"/>
  <c r="DT343" i="1" a="1"/>
  <c r="DT343" i="1" s="1"/>
  <c r="CA343" i="1" a="1"/>
  <c r="CA343" i="1" s="1"/>
  <c r="CP343" i="1" a="1"/>
  <c r="CP343" i="1" s="1"/>
  <c r="AW343" i="1" a="1"/>
  <c r="AW343" i="1" s="1"/>
  <c r="BL343" i="1" a="1"/>
  <c r="BL343" i="1" s="1"/>
  <c r="S343" i="1" a="1"/>
  <c r="S343" i="1" s="1"/>
  <c r="AH343" i="1" a="1"/>
  <c r="AH343" i="1" s="1"/>
  <c r="GA342" i="1"/>
  <c r="GB342" i="1"/>
  <c r="AS18" i="1"/>
  <c r="AN18" i="1"/>
  <c r="AV18" i="1"/>
  <c r="AU18" i="1"/>
  <c r="AC18" i="1"/>
  <c r="AB18" i="1"/>
  <c r="FI343" i="1"/>
  <c r="FX343" i="1"/>
  <c r="ET343" i="1"/>
  <c r="DA343" i="1"/>
  <c r="DP343" i="1"/>
  <c r="EE343" i="1"/>
  <c r="BH343" i="1"/>
  <c r="AD343" i="1"/>
  <c r="O343" i="1"/>
  <c r="BW343" i="1"/>
  <c r="AS343" i="1"/>
  <c r="CL343" i="1"/>
  <c r="FY343" i="1"/>
  <c r="FQ343" i="1"/>
  <c r="FH343" i="1"/>
  <c r="EZ343" i="1"/>
  <c r="EQ343" i="1"/>
  <c r="DZ343" i="1"/>
  <c r="EA343" i="1" s="1" a="1"/>
  <c r="EA343" i="1" s="1"/>
  <c r="DQ343" i="1"/>
  <c r="DI343" i="1"/>
  <c r="CZ343" i="1"/>
  <c r="CR343" i="1"/>
  <c r="CI343" i="1"/>
  <c r="BR343" i="1"/>
  <c r="BS343" i="1" s="1" a="1"/>
  <c r="BS343" i="1" s="1"/>
  <c r="BI343" i="1"/>
  <c r="BA343" i="1"/>
  <c r="AR343" i="1"/>
  <c r="AJ343" i="1"/>
  <c r="AB343" i="1"/>
  <c r="T343" i="1"/>
  <c r="L343" i="1"/>
  <c r="FV343" i="1"/>
  <c r="FN343" i="1"/>
  <c r="EW343" i="1"/>
  <c r="EN343" i="1"/>
  <c r="DW343" i="1"/>
  <c r="DN343" i="1"/>
  <c r="DF343" i="1"/>
  <c r="CO343" i="1"/>
  <c r="CF343" i="1"/>
  <c r="BO343" i="1"/>
  <c r="BF343" i="1"/>
  <c r="AX343" i="1"/>
  <c r="AG343" i="1"/>
  <c r="Y343" i="1"/>
  <c r="Z343" i="1" s="1" a="1"/>
  <c r="Z343" i="1" s="1"/>
  <c r="Q343" i="1"/>
  <c r="AU343" i="1" s="1"/>
  <c r="BY343" i="1" s="1"/>
  <c r="DC343" i="1" s="1"/>
  <c r="EG343" i="1" s="1"/>
  <c r="FK343" i="1" s="1"/>
  <c r="I343" i="1"/>
  <c r="FB343" i="1"/>
  <c r="ED343" i="1"/>
  <c r="DH343" i="1"/>
  <c r="CV343" i="1"/>
  <c r="CW343" i="1" s="1" a="1"/>
  <c r="CW343" i="1" s="1"/>
  <c r="CK343" i="1"/>
  <c r="BZ343" i="1"/>
  <c r="BN343" i="1"/>
  <c r="BC343" i="1"/>
  <c r="BD343" i="1" s="1" a="1"/>
  <c r="BD343" i="1" s="1"/>
  <c r="AQ343" i="1"/>
  <c r="AF343" i="1"/>
  <c r="BJ343" i="1" s="1"/>
  <c r="CN343" i="1" s="1"/>
  <c r="DR343" i="1" s="1"/>
  <c r="EV343" i="1" s="1"/>
  <c r="V343" i="1"/>
  <c r="FU343" i="1"/>
  <c r="FJ343" i="1"/>
  <c r="EY343" i="1"/>
  <c r="EM343" i="1"/>
  <c r="EB343" i="1"/>
  <c r="CT343" i="1"/>
  <c r="BV343" i="1"/>
  <c r="AZ343" i="1"/>
  <c r="AN343" i="1"/>
  <c r="AO343" i="1" s="1" a="1"/>
  <c r="AO343" i="1" s="1"/>
  <c r="H343" i="1"/>
  <c r="EL343" i="1"/>
  <c r="DO343" i="1"/>
  <c r="DD343" i="1"/>
  <c r="CS343" i="1"/>
  <c r="CG343" i="1"/>
  <c r="CH343" i="1" s="1" a="1"/>
  <c r="CH343" i="1" s="1"/>
  <c r="BU343" i="1"/>
  <c r="BK343" i="1"/>
  <c r="AY343" i="1"/>
  <c r="AM343" i="1"/>
  <c r="AC343" i="1"/>
  <c r="R343" i="1"/>
  <c r="G343" i="1"/>
  <c r="FS343" i="1"/>
  <c r="FT343" i="1" s="1" a="1"/>
  <c r="FT343" i="1" s="1"/>
  <c r="FG343" i="1"/>
  <c r="EU343" i="1"/>
  <c r="EK343" i="1"/>
  <c r="DY343" i="1"/>
  <c r="DM343" i="1"/>
  <c r="DB343" i="1"/>
  <c r="CQ343" i="1"/>
  <c r="CE343" i="1"/>
  <c r="BT343" i="1"/>
  <c r="AL343" i="1"/>
  <c r="AA343" i="1"/>
  <c r="P343" i="1"/>
  <c r="F343" i="1"/>
  <c r="FR343" i="1"/>
  <c r="FF343" i="1"/>
  <c r="EJ343" i="1"/>
  <c r="DX343" i="1"/>
  <c r="CD343" i="1"/>
  <c r="BG343" i="1"/>
  <c r="AV343" i="1"/>
  <c r="AK343" i="1"/>
  <c r="E343" i="1"/>
  <c r="FO343" i="1"/>
  <c r="FC343" i="1"/>
  <c r="ER343" i="1"/>
  <c r="EF343" i="1"/>
  <c r="DU343" i="1"/>
  <c r="DJ343" i="1"/>
  <c r="CX343" i="1"/>
  <c r="CB343" i="1"/>
  <c r="BP343" i="1"/>
  <c r="W343" i="1"/>
  <c r="M343" i="1"/>
  <c r="FA343" i="1"/>
  <c r="DG343" i="1"/>
  <c r="BM343" i="1"/>
  <c r="U343" i="1"/>
  <c r="ES343" i="1"/>
  <c r="CY343" i="1"/>
  <c r="BE343" i="1"/>
  <c r="N343" i="1"/>
  <c r="EO343" i="1"/>
  <c r="EP343" i="1" s="1" a="1"/>
  <c r="EP343" i="1" s="1"/>
  <c r="CU343" i="1"/>
  <c r="BB343" i="1"/>
  <c r="J343" i="1"/>
  <c r="K343" i="1" s="1" a="1"/>
  <c r="K343" i="1" s="1"/>
  <c r="EH343" i="1"/>
  <c r="CM343" i="1"/>
  <c r="AT343" i="1"/>
  <c r="C343" i="1"/>
  <c r="FW343" i="1"/>
  <c r="EC343" i="1"/>
  <c r="CJ343" i="1"/>
  <c r="AP343" i="1"/>
  <c r="FP343" i="1"/>
  <c r="DV343" i="1"/>
  <c r="CC343" i="1"/>
  <c r="AI343" i="1"/>
  <c r="FL343" i="1"/>
  <c r="DS343" i="1"/>
  <c r="BX343" i="1"/>
  <c r="AE343" i="1"/>
  <c r="FD343" i="1"/>
  <c r="FE343" i="1" s="1" a="1"/>
  <c r="FE343" i="1" s="1"/>
  <c r="DK343" i="1"/>
  <c r="DL343" i="1" s="1" a="1"/>
  <c r="DL343" i="1" s="1"/>
  <c r="BQ343" i="1"/>
  <c r="X343" i="1"/>
  <c r="GD342" i="1"/>
  <c r="GC342" i="1"/>
  <c r="FZ342" i="1"/>
  <c r="B344" i="1"/>
  <c r="D344" i="1" s="1" a="1"/>
  <c r="D344" i="1" s="1"/>
  <c r="EI344" i="1" l="1" a="1"/>
  <c r="EI344" i="1" s="1"/>
  <c r="FM344" i="1" a="1"/>
  <c r="FM344" i="1" s="1"/>
  <c r="EX344" i="1" a="1"/>
  <c r="EX344" i="1" s="1"/>
  <c r="DE344" i="1" a="1"/>
  <c r="DE344" i="1" s="1"/>
  <c r="DT344" i="1" a="1"/>
  <c r="DT344" i="1" s="1"/>
  <c r="CA344" i="1" a="1"/>
  <c r="CA344" i="1" s="1"/>
  <c r="CP344" i="1" a="1"/>
  <c r="CP344" i="1" s="1"/>
  <c r="AW344" i="1" a="1"/>
  <c r="AW344" i="1" s="1"/>
  <c r="BL344" i="1" a="1"/>
  <c r="BL344" i="1" s="1"/>
  <c r="S344" i="1" a="1"/>
  <c r="S344" i="1" s="1"/>
  <c r="AH344" i="1" a="1"/>
  <c r="AH344" i="1" s="1"/>
  <c r="GA343" i="1"/>
  <c r="GB343" i="1"/>
  <c r="AO18" i="1" a="1"/>
  <c r="AO18" i="1" s="1"/>
  <c r="AP18" i="1" s="1"/>
  <c r="FI344" i="1"/>
  <c r="FX344" i="1"/>
  <c r="ET344" i="1"/>
  <c r="DP344" i="1"/>
  <c r="DA344" i="1"/>
  <c r="EE344" i="1"/>
  <c r="AD344" i="1"/>
  <c r="BW344" i="1"/>
  <c r="AS344" i="1"/>
  <c r="CL344" i="1"/>
  <c r="O344" i="1"/>
  <c r="BH344" i="1"/>
  <c r="FW344" i="1"/>
  <c r="FO344" i="1"/>
  <c r="FF344" i="1"/>
  <c r="EO344" i="1"/>
  <c r="EP344" i="1" s="1" a="1"/>
  <c r="EP344" i="1" s="1"/>
  <c r="EF344" i="1"/>
  <c r="DX344" i="1"/>
  <c r="DO344" i="1"/>
  <c r="DG344" i="1"/>
  <c r="CX344" i="1"/>
  <c r="CG344" i="1"/>
  <c r="CH344" i="1" s="1" a="1"/>
  <c r="CH344" i="1" s="1"/>
  <c r="BX344" i="1"/>
  <c r="BP344" i="1"/>
  <c r="BG344" i="1"/>
  <c r="AY344" i="1"/>
  <c r="AP344" i="1"/>
  <c r="R344" i="1"/>
  <c r="J344" i="1"/>
  <c r="K344" i="1" s="1" a="1"/>
  <c r="K344" i="1" s="1"/>
  <c r="FL344" i="1"/>
  <c r="FC344" i="1"/>
  <c r="EL344" i="1"/>
  <c r="EC344" i="1"/>
  <c r="DU344" i="1"/>
  <c r="DD344" i="1"/>
  <c r="CU344" i="1"/>
  <c r="CD344" i="1"/>
  <c r="BU344" i="1"/>
  <c r="BM344" i="1"/>
  <c r="AV344" i="1"/>
  <c r="AM344" i="1"/>
  <c r="AE344" i="1"/>
  <c r="W344" i="1"/>
  <c r="G344" i="1"/>
  <c r="FY344" i="1"/>
  <c r="FN344" i="1"/>
  <c r="FB344" i="1"/>
  <c r="EQ344" i="1"/>
  <c r="DI344" i="1"/>
  <c r="CK344" i="1"/>
  <c r="BO344" i="1"/>
  <c r="BC344" i="1"/>
  <c r="BD344" i="1" s="1" a="1"/>
  <c r="BD344" i="1" s="1"/>
  <c r="AR344" i="1"/>
  <c r="AG344" i="1"/>
  <c r="V344" i="1"/>
  <c r="L344" i="1"/>
  <c r="FV344" i="1"/>
  <c r="FJ344" i="1"/>
  <c r="EZ344" i="1"/>
  <c r="EN344" i="1"/>
  <c r="EB344" i="1"/>
  <c r="DQ344" i="1"/>
  <c r="DF344" i="1"/>
  <c r="CT344" i="1"/>
  <c r="CI344" i="1"/>
  <c r="BA344" i="1"/>
  <c r="T344" i="1"/>
  <c r="I344" i="1"/>
  <c r="FU344" i="1"/>
  <c r="EY344" i="1"/>
  <c r="EM344" i="1"/>
  <c r="CS344" i="1"/>
  <c r="BV344" i="1"/>
  <c r="BK344" i="1"/>
  <c r="AZ344" i="1"/>
  <c r="AN344" i="1"/>
  <c r="AO344" i="1" s="1" a="1"/>
  <c r="AO344" i="1" s="1"/>
  <c r="AC344" i="1"/>
  <c r="H344" i="1"/>
  <c r="FS344" i="1"/>
  <c r="FT344" i="1" s="1" a="1"/>
  <c r="FT344" i="1" s="1"/>
  <c r="FH344" i="1"/>
  <c r="EW344" i="1"/>
  <c r="EK344" i="1"/>
  <c r="DZ344" i="1"/>
  <c r="EA344" i="1" s="1" a="1"/>
  <c r="EA344" i="1" s="1"/>
  <c r="DN344" i="1"/>
  <c r="DB344" i="1"/>
  <c r="CR344" i="1"/>
  <c r="CF344" i="1"/>
  <c r="BT344" i="1"/>
  <c r="BI344" i="1"/>
  <c r="AX344" i="1"/>
  <c r="AL344" i="1"/>
  <c r="AB344" i="1"/>
  <c r="Q344" i="1"/>
  <c r="AU344" i="1" s="1"/>
  <c r="BY344" i="1" s="1"/>
  <c r="DC344" i="1" s="1"/>
  <c r="EG344" i="1" s="1"/>
  <c r="FK344" i="1" s="1"/>
  <c r="F344" i="1"/>
  <c r="FR344" i="1"/>
  <c r="FG344" i="1"/>
  <c r="EU344" i="1"/>
  <c r="EJ344" i="1"/>
  <c r="DY344" i="1"/>
  <c r="DM344" i="1"/>
  <c r="CQ344" i="1"/>
  <c r="CE344" i="1"/>
  <c r="AK344" i="1"/>
  <c r="AA344" i="1"/>
  <c r="P344" i="1"/>
  <c r="E344" i="1"/>
  <c r="FP344" i="1"/>
  <c r="FD344" i="1"/>
  <c r="FE344" i="1" s="1" a="1"/>
  <c r="FE344" i="1" s="1"/>
  <c r="ER344" i="1"/>
  <c r="EH344" i="1"/>
  <c r="DV344" i="1"/>
  <c r="DJ344" i="1"/>
  <c r="CY344" i="1"/>
  <c r="CM344" i="1"/>
  <c r="CB344" i="1"/>
  <c r="BQ344" i="1"/>
  <c r="BE344" i="1"/>
  <c r="AI344" i="1"/>
  <c r="X344" i="1"/>
  <c r="M344" i="1"/>
  <c r="C344" i="1"/>
  <c r="FA344" i="1"/>
  <c r="DH344" i="1"/>
  <c r="BN344" i="1"/>
  <c r="U344" i="1"/>
  <c r="ES344" i="1"/>
  <c r="CZ344" i="1"/>
  <c r="BF344" i="1"/>
  <c r="N344" i="1"/>
  <c r="CV344" i="1"/>
  <c r="CW344" i="1" s="1" a="1"/>
  <c r="CW344" i="1" s="1"/>
  <c r="BB344" i="1"/>
  <c r="CO344" i="1"/>
  <c r="AT344" i="1"/>
  <c r="ED344" i="1"/>
  <c r="CJ344" i="1"/>
  <c r="AQ344" i="1"/>
  <c r="FQ344" i="1"/>
  <c r="DW344" i="1"/>
  <c r="CC344" i="1"/>
  <c r="AJ344" i="1"/>
  <c r="DS344" i="1"/>
  <c r="BZ344" i="1"/>
  <c r="AF344" i="1"/>
  <c r="BJ344" i="1" s="1"/>
  <c r="CN344" i="1" s="1"/>
  <c r="DR344" i="1" s="1"/>
  <c r="EV344" i="1" s="1"/>
  <c r="DK344" i="1"/>
  <c r="DL344" i="1" s="1" a="1"/>
  <c r="DL344" i="1" s="1"/>
  <c r="BR344" i="1"/>
  <c r="BS344" i="1" s="1" a="1"/>
  <c r="BS344" i="1" s="1"/>
  <c r="Y344" i="1"/>
  <c r="Z344" i="1" s="1" a="1"/>
  <c r="Z344" i="1" s="1"/>
  <c r="GC343" i="1"/>
  <c r="FZ343" i="1"/>
  <c r="GD343" i="1"/>
  <c r="B345" i="1"/>
  <c r="D345" i="1" s="1" a="1"/>
  <c r="D345" i="1" s="1"/>
  <c r="EI345" i="1" l="1" a="1"/>
  <c r="EI345" i="1" s="1"/>
  <c r="FM345" i="1" a="1"/>
  <c r="FM345" i="1" s="1"/>
  <c r="EX345" i="1" a="1"/>
  <c r="EX345" i="1" s="1"/>
  <c r="DE345" i="1" a="1"/>
  <c r="DE345" i="1" s="1"/>
  <c r="DT345" i="1" a="1"/>
  <c r="DT345" i="1" s="1"/>
  <c r="CA345" i="1" a="1"/>
  <c r="CA345" i="1" s="1"/>
  <c r="CP345" i="1" a="1"/>
  <c r="CP345" i="1" s="1"/>
  <c r="AW345" i="1" a="1"/>
  <c r="AW345" i="1" s="1"/>
  <c r="BL345" i="1" a="1"/>
  <c r="BL345" i="1" s="1"/>
  <c r="S345" i="1" a="1"/>
  <c r="S345" i="1" s="1"/>
  <c r="AH345" i="1" a="1"/>
  <c r="AH345" i="1" s="1"/>
  <c r="GA344" i="1"/>
  <c r="GB344" i="1"/>
  <c r="AR18" i="1"/>
  <c r="AQ18" i="1"/>
  <c r="AX18" i="1"/>
  <c r="AY18" i="1" s="1"/>
  <c r="FX345" i="1"/>
  <c r="ET345" i="1"/>
  <c r="DP345" i="1"/>
  <c r="FI345" i="1"/>
  <c r="EE345" i="1"/>
  <c r="DA345" i="1"/>
  <c r="AD345" i="1"/>
  <c r="BW345" i="1"/>
  <c r="AS345" i="1"/>
  <c r="CL345" i="1"/>
  <c r="O345" i="1"/>
  <c r="BH345" i="1"/>
  <c r="FU345" i="1"/>
  <c r="FD345" i="1"/>
  <c r="FE345" i="1" s="1" a="1"/>
  <c r="FE345" i="1" s="1"/>
  <c r="EU345" i="1"/>
  <c r="EM345" i="1"/>
  <c r="ED345" i="1"/>
  <c r="DV345" i="1"/>
  <c r="DM345" i="1"/>
  <c r="CV345" i="1"/>
  <c r="CW345" i="1" s="1" a="1"/>
  <c r="CW345" i="1" s="1"/>
  <c r="CM345" i="1"/>
  <c r="CE345" i="1"/>
  <c r="BV345" i="1"/>
  <c r="BN345" i="1"/>
  <c r="BE345" i="1"/>
  <c r="AN345" i="1"/>
  <c r="AO345" i="1" s="1" a="1"/>
  <c r="AO345" i="1" s="1"/>
  <c r="AF345" i="1"/>
  <c r="BJ345" i="1" s="1"/>
  <c r="CN345" i="1" s="1"/>
  <c r="DR345" i="1" s="1"/>
  <c r="EV345" i="1" s="1"/>
  <c r="X345" i="1"/>
  <c r="P345" i="1"/>
  <c r="H345" i="1"/>
  <c r="FR345" i="1"/>
  <c r="FA345" i="1"/>
  <c r="ER345" i="1"/>
  <c r="EJ345" i="1"/>
  <c r="DS345" i="1"/>
  <c r="DJ345" i="1"/>
  <c r="CS345" i="1"/>
  <c r="CJ345" i="1"/>
  <c r="CB345" i="1"/>
  <c r="BK345" i="1"/>
  <c r="BB345" i="1"/>
  <c r="AK345" i="1"/>
  <c r="AC345" i="1"/>
  <c r="U345" i="1"/>
  <c r="M345" i="1"/>
  <c r="E345" i="1"/>
  <c r="FY345" i="1"/>
  <c r="FO345" i="1"/>
  <c r="FC345" i="1"/>
  <c r="EQ345" i="1"/>
  <c r="EF345" i="1"/>
  <c r="DU345" i="1"/>
  <c r="DI345" i="1"/>
  <c r="CX345" i="1"/>
  <c r="BP345" i="1"/>
  <c r="AR345" i="1"/>
  <c r="W345" i="1"/>
  <c r="L345" i="1"/>
  <c r="FW345" i="1"/>
  <c r="FL345" i="1"/>
  <c r="EZ345" i="1"/>
  <c r="EO345" i="1"/>
  <c r="EP345" i="1" s="1" a="1"/>
  <c r="EP345" i="1" s="1"/>
  <c r="EC345" i="1"/>
  <c r="DQ345" i="1"/>
  <c r="DG345" i="1"/>
  <c r="CU345" i="1"/>
  <c r="CI345" i="1"/>
  <c r="BX345" i="1"/>
  <c r="BM345" i="1"/>
  <c r="BA345" i="1"/>
  <c r="AP345" i="1"/>
  <c r="AE345" i="1"/>
  <c r="T345" i="1"/>
  <c r="J345" i="1"/>
  <c r="K345" i="1" s="1" a="1"/>
  <c r="K345" i="1" s="1"/>
  <c r="FV345" i="1"/>
  <c r="FJ345" i="1"/>
  <c r="EY345" i="1"/>
  <c r="EN345" i="1"/>
  <c r="EB345" i="1"/>
  <c r="DF345" i="1"/>
  <c r="CT345" i="1"/>
  <c r="AZ345" i="1"/>
  <c r="I345" i="1"/>
  <c r="FH345" i="1"/>
  <c r="EL345" i="1"/>
  <c r="DZ345" i="1"/>
  <c r="EA345" i="1" s="1" a="1"/>
  <c r="EA345" i="1" s="1"/>
  <c r="DO345" i="1"/>
  <c r="DD345" i="1"/>
  <c r="CR345" i="1"/>
  <c r="CG345" i="1"/>
  <c r="CH345" i="1" s="1" a="1"/>
  <c r="CH345" i="1" s="1"/>
  <c r="BU345" i="1"/>
  <c r="BI345" i="1"/>
  <c r="AY345" i="1"/>
  <c r="AM345" i="1"/>
  <c r="AB345" i="1"/>
  <c r="R345" i="1"/>
  <c r="G345" i="1"/>
  <c r="FS345" i="1"/>
  <c r="FT345" i="1" s="1" a="1"/>
  <c r="FT345" i="1" s="1"/>
  <c r="FG345" i="1"/>
  <c r="EW345" i="1"/>
  <c r="EK345" i="1"/>
  <c r="DY345" i="1"/>
  <c r="DN345" i="1"/>
  <c r="DB345" i="1"/>
  <c r="CQ345" i="1"/>
  <c r="CF345" i="1"/>
  <c r="BT345" i="1"/>
  <c r="AX345" i="1"/>
  <c r="AL345" i="1"/>
  <c r="AA345" i="1"/>
  <c r="Q345" i="1"/>
  <c r="AU345" i="1" s="1"/>
  <c r="BY345" i="1" s="1"/>
  <c r="DC345" i="1" s="1"/>
  <c r="EG345" i="1" s="1"/>
  <c r="FK345" i="1" s="1"/>
  <c r="F345" i="1"/>
  <c r="FP345" i="1"/>
  <c r="ES345" i="1"/>
  <c r="EH345" i="1"/>
  <c r="DW345" i="1"/>
  <c r="DK345" i="1"/>
  <c r="DL345" i="1" s="1" a="1"/>
  <c r="DL345" i="1" s="1"/>
  <c r="CY345" i="1"/>
  <c r="CO345" i="1"/>
  <c r="CC345" i="1"/>
  <c r="BQ345" i="1"/>
  <c r="BF345" i="1"/>
  <c r="AT345" i="1"/>
  <c r="AI345" i="1"/>
  <c r="Y345" i="1"/>
  <c r="Z345" i="1" s="1" a="1"/>
  <c r="Z345" i="1" s="1"/>
  <c r="N345" i="1"/>
  <c r="C345" i="1"/>
  <c r="FB345" i="1"/>
  <c r="DH345" i="1"/>
  <c r="BO345" i="1"/>
  <c r="V345" i="1"/>
  <c r="CZ345" i="1"/>
  <c r="BG345" i="1"/>
  <c r="BC345" i="1"/>
  <c r="BD345" i="1" s="1" a="1"/>
  <c r="BD345" i="1" s="1"/>
  <c r="AV345" i="1"/>
  <c r="CK345" i="1"/>
  <c r="AQ345" i="1"/>
  <c r="FQ345" i="1"/>
  <c r="DX345" i="1"/>
  <c r="CD345" i="1"/>
  <c r="AJ345" i="1"/>
  <c r="FN345" i="1"/>
  <c r="BZ345" i="1"/>
  <c r="AG345" i="1"/>
  <c r="FF345" i="1"/>
  <c r="BR345" i="1"/>
  <c r="BS345" i="1" s="1" a="1"/>
  <c r="BS345" i="1" s="1"/>
  <c r="GD344" i="1"/>
  <c r="GC344" i="1"/>
  <c r="FZ344" i="1"/>
  <c r="B346" i="1"/>
  <c r="D346" i="1" s="1" a="1"/>
  <c r="D346" i="1" s="1"/>
  <c r="EI346" i="1" l="1" a="1"/>
  <c r="EI346" i="1" s="1"/>
  <c r="FM346" i="1" a="1"/>
  <c r="FM346" i="1" s="1"/>
  <c r="EX346" i="1" a="1"/>
  <c r="EX346" i="1" s="1"/>
  <c r="DE346" i="1" a="1"/>
  <c r="DE346" i="1" s="1"/>
  <c r="DT346" i="1" a="1"/>
  <c r="DT346" i="1" s="1"/>
  <c r="CA346" i="1" a="1"/>
  <c r="CA346" i="1" s="1"/>
  <c r="CP346" i="1" a="1"/>
  <c r="CP346" i="1" s="1"/>
  <c r="AW346" i="1" a="1"/>
  <c r="AW346" i="1" s="1"/>
  <c r="BL346" i="1" a="1"/>
  <c r="BL346" i="1" s="1"/>
  <c r="S346" i="1" a="1"/>
  <c r="S346" i="1" s="1"/>
  <c r="AH346" i="1" a="1"/>
  <c r="AH346" i="1" s="1"/>
  <c r="GA345" i="1"/>
  <c r="GB345" i="1"/>
  <c r="BK18" i="1"/>
  <c r="BH18" i="1"/>
  <c r="BC18" i="1"/>
  <c r="BJ18" i="1"/>
  <c r="FX346" i="1"/>
  <c r="ET346" i="1"/>
  <c r="FI346" i="1"/>
  <c r="DP346" i="1"/>
  <c r="EE346" i="1"/>
  <c r="BW346" i="1"/>
  <c r="AS346" i="1"/>
  <c r="CL346" i="1"/>
  <c r="DA346" i="1"/>
  <c r="O346" i="1"/>
  <c r="AD346" i="1"/>
  <c r="BH346" i="1"/>
  <c r="FS346" i="1"/>
  <c r="FT346" i="1" s="1" a="1"/>
  <c r="FT346" i="1" s="1"/>
  <c r="FJ346" i="1"/>
  <c r="FB346" i="1"/>
  <c r="ES346" i="1"/>
  <c r="EK346" i="1"/>
  <c r="EB346" i="1"/>
  <c r="DK346" i="1"/>
  <c r="DL346" i="1" s="1" a="1"/>
  <c r="DL346" i="1" s="1"/>
  <c r="DB346" i="1"/>
  <c r="CT346" i="1"/>
  <c r="CK346" i="1"/>
  <c r="CC346" i="1"/>
  <c r="BT346" i="1"/>
  <c r="BC346" i="1"/>
  <c r="BD346" i="1" s="1" a="1"/>
  <c r="BD346" i="1" s="1"/>
  <c r="AT346" i="1"/>
  <c r="AL346" i="1"/>
  <c r="V346" i="1"/>
  <c r="N346" i="1"/>
  <c r="F346" i="1"/>
  <c r="FP346" i="1"/>
  <c r="FG346" i="1"/>
  <c r="EY346" i="1"/>
  <c r="EH346" i="1"/>
  <c r="DY346" i="1"/>
  <c r="DH346" i="1"/>
  <c r="CY346" i="1"/>
  <c r="CQ346" i="1"/>
  <c r="BZ346" i="1"/>
  <c r="BQ346" i="1"/>
  <c r="AZ346" i="1"/>
  <c r="AQ346" i="1"/>
  <c r="AI346" i="1"/>
  <c r="AA346" i="1"/>
  <c r="C346" i="1"/>
  <c r="FW346" i="1"/>
  <c r="FO346" i="1"/>
  <c r="FF346" i="1"/>
  <c r="EO346" i="1"/>
  <c r="EP346" i="1" s="1" a="1"/>
  <c r="EP346" i="1" s="1"/>
  <c r="EF346" i="1"/>
  <c r="DX346" i="1"/>
  <c r="DO346" i="1"/>
  <c r="DG346" i="1"/>
  <c r="CX346" i="1"/>
  <c r="CG346" i="1"/>
  <c r="CH346" i="1" s="1" a="1"/>
  <c r="CH346" i="1" s="1"/>
  <c r="ER346" i="1"/>
  <c r="ED346" i="1"/>
  <c r="DQ346" i="1"/>
  <c r="DD346" i="1"/>
  <c r="CO346" i="1"/>
  <c r="CB346" i="1"/>
  <c r="BP346" i="1"/>
  <c r="BE346" i="1"/>
  <c r="X346" i="1"/>
  <c r="M346" i="1"/>
  <c r="FQ346" i="1"/>
  <c r="FC346" i="1"/>
  <c r="EN346" i="1"/>
  <c r="DM346" i="1"/>
  <c r="CZ346" i="1"/>
  <c r="BX346" i="1"/>
  <c r="BN346" i="1"/>
  <c r="BB346" i="1"/>
  <c r="AP346" i="1"/>
  <c r="AF346" i="1"/>
  <c r="BJ346" i="1" s="1"/>
  <c r="CN346" i="1" s="1"/>
  <c r="DR346" i="1" s="1"/>
  <c r="EV346" i="1" s="1"/>
  <c r="U346" i="1"/>
  <c r="J346" i="1"/>
  <c r="K346" i="1" s="1" a="1"/>
  <c r="K346" i="1" s="1"/>
  <c r="FN346" i="1"/>
  <c r="FA346" i="1"/>
  <c r="EM346" i="1"/>
  <c r="DZ346" i="1"/>
  <c r="EA346" i="1" s="1" a="1"/>
  <c r="EA346" i="1" s="1"/>
  <c r="CJ346" i="1"/>
  <c r="BM346" i="1"/>
  <c r="BA346" i="1"/>
  <c r="AE346" i="1"/>
  <c r="T346" i="1"/>
  <c r="I346" i="1"/>
  <c r="EZ346" i="1"/>
  <c r="EL346" i="1"/>
  <c r="DW346" i="1"/>
  <c r="DJ346" i="1"/>
  <c r="CV346" i="1"/>
  <c r="CW346" i="1" s="1" a="1"/>
  <c r="CW346" i="1" s="1"/>
  <c r="CI346" i="1"/>
  <c r="BV346" i="1"/>
  <c r="BK346" i="1"/>
  <c r="AY346" i="1"/>
  <c r="AN346" i="1"/>
  <c r="AO346" i="1" s="1" a="1"/>
  <c r="AO346" i="1" s="1"/>
  <c r="AC346" i="1"/>
  <c r="R346" i="1"/>
  <c r="H346" i="1"/>
  <c r="FY346" i="1"/>
  <c r="FL346" i="1"/>
  <c r="EW346" i="1"/>
  <c r="EJ346" i="1"/>
  <c r="DV346" i="1"/>
  <c r="DI346" i="1"/>
  <c r="CU346" i="1"/>
  <c r="CF346" i="1"/>
  <c r="BU346" i="1"/>
  <c r="BI346" i="1"/>
  <c r="AX346" i="1"/>
  <c r="AM346" i="1"/>
  <c r="AB346" i="1"/>
  <c r="Q346" i="1"/>
  <c r="AU346" i="1" s="1"/>
  <c r="BY346" i="1" s="1"/>
  <c r="DC346" i="1" s="1"/>
  <c r="EG346" i="1" s="1"/>
  <c r="FK346" i="1" s="1"/>
  <c r="G346" i="1"/>
  <c r="FU346" i="1"/>
  <c r="FH346" i="1"/>
  <c r="DS346" i="1"/>
  <c r="CR346" i="1"/>
  <c r="CD346" i="1"/>
  <c r="BR346" i="1"/>
  <c r="BS346" i="1" s="1" a="1"/>
  <c r="BS346" i="1" s="1"/>
  <c r="BF346" i="1"/>
  <c r="AV346" i="1"/>
  <c r="AJ346" i="1"/>
  <c r="Y346" i="1"/>
  <c r="Z346" i="1" s="1" a="1"/>
  <c r="Z346" i="1" s="1"/>
  <c r="FR346" i="1"/>
  <c r="DN346" i="1"/>
  <c r="BO346" i="1"/>
  <c r="W346" i="1"/>
  <c r="DF346" i="1"/>
  <c r="BG346" i="1"/>
  <c r="P346" i="1"/>
  <c r="FD346" i="1"/>
  <c r="FE346" i="1" s="1" a="1"/>
  <c r="FE346" i="1" s="1"/>
  <c r="L346" i="1"/>
  <c r="EU346" i="1"/>
  <c r="CS346" i="1"/>
  <c r="E346" i="1"/>
  <c r="EQ346" i="1"/>
  <c r="CM346" i="1"/>
  <c r="AR346" i="1"/>
  <c r="CE346" i="1"/>
  <c r="AK346" i="1"/>
  <c r="EC346" i="1"/>
  <c r="AG346" i="1"/>
  <c r="FV346" i="1"/>
  <c r="DU346" i="1"/>
  <c r="GD345" i="1"/>
  <c r="GC345" i="1"/>
  <c r="FZ345" i="1"/>
  <c r="B347" i="1"/>
  <c r="D347" i="1" s="1" a="1"/>
  <c r="D347" i="1" s="1"/>
  <c r="EI347" i="1" l="1" a="1"/>
  <c r="EI347" i="1" s="1"/>
  <c r="FM347" i="1" a="1"/>
  <c r="FM347" i="1" s="1"/>
  <c r="EX347" i="1" a="1"/>
  <c r="EX347" i="1" s="1"/>
  <c r="DE347" i="1" a="1"/>
  <c r="DE347" i="1" s="1"/>
  <c r="DT347" i="1" a="1"/>
  <c r="DT347" i="1" s="1"/>
  <c r="CA347" i="1" a="1"/>
  <c r="CA347" i="1" s="1"/>
  <c r="CP347" i="1" a="1"/>
  <c r="CP347" i="1" s="1"/>
  <c r="AW347" i="1" a="1"/>
  <c r="AW347" i="1" s="1"/>
  <c r="BL347" i="1" a="1"/>
  <c r="BL347" i="1" s="1"/>
  <c r="S347" i="1" a="1"/>
  <c r="S347" i="1" s="1"/>
  <c r="AH347" i="1" a="1"/>
  <c r="AH347" i="1" s="1"/>
  <c r="GA346" i="1"/>
  <c r="GB346" i="1"/>
  <c r="BD18" i="1" a="1"/>
  <c r="BD18" i="1" s="1"/>
  <c r="BE18" i="1" s="1"/>
  <c r="FX347" i="1"/>
  <c r="ET347" i="1"/>
  <c r="FI347" i="1"/>
  <c r="EE347" i="1"/>
  <c r="DA347" i="1"/>
  <c r="DP347" i="1"/>
  <c r="BW347" i="1"/>
  <c r="AS347" i="1"/>
  <c r="CL347" i="1"/>
  <c r="O347" i="1"/>
  <c r="BH347" i="1"/>
  <c r="AD347" i="1"/>
  <c r="FY347" i="1"/>
  <c r="FQ347" i="1"/>
  <c r="FH347" i="1"/>
  <c r="EZ347" i="1"/>
  <c r="EQ347" i="1"/>
  <c r="DZ347" i="1"/>
  <c r="EA347" i="1" s="1" a="1"/>
  <c r="EA347" i="1" s="1"/>
  <c r="DQ347" i="1"/>
  <c r="DI347" i="1"/>
  <c r="CZ347" i="1"/>
  <c r="CR347" i="1"/>
  <c r="CI347" i="1"/>
  <c r="BR347" i="1"/>
  <c r="BS347" i="1" s="1" a="1"/>
  <c r="BS347" i="1" s="1"/>
  <c r="BI347" i="1"/>
  <c r="BA347" i="1"/>
  <c r="AR347" i="1"/>
  <c r="AJ347" i="1"/>
  <c r="AB347" i="1"/>
  <c r="T347" i="1"/>
  <c r="L347" i="1"/>
  <c r="FV347" i="1"/>
  <c r="FN347" i="1"/>
  <c r="EW347" i="1"/>
  <c r="EN347" i="1"/>
  <c r="DW347" i="1"/>
  <c r="DN347" i="1"/>
  <c r="DF347" i="1"/>
  <c r="CO347" i="1"/>
  <c r="CF347" i="1"/>
  <c r="BO347" i="1"/>
  <c r="BF347" i="1"/>
  <c r="AX347" i="1"/>
  <c r="AG347" i="1"/>
  <c r="Y347" i="1"/>
  <c r="Z347" i="1" s="1" a="1"/>
  <c r="Z347" i="1" s="1"/>
  <c r="Q347" i="1"/>
  <c r="AU347" i="1" s="1"/>
  <c r="BY347" i="1" s="1"/>
  <c r="DC347" i="1" s="1"/>
  <c r="EG347" i="1" s="1"/>
  <c r="FK347" i="1" s="1"/>
  <c r="I347" i="1"/>
  <c r="FU347" i="1"/>
  <c r="FD347" i="1"/>
  <c r="FE347" i="1" s="1" a="1"/>
  <c r="FE347" i="1" s="1"/>
  <c r="EU347" i="1"/>
  <c r="EM347" i="1"/>
  <c r="ED347" i="1"/>
  <c r="DV347" i="1"/>
  <c r="DM347" i="1"/>
  <c r="CV347" i="1"/>
  <c r="CW347" i="1" s="1" a="1"/>
  <c r="CW347" i="1" s="1"/>
  <c r="CM347" i="1"/>
  <c r="CE347" i="1"/>
  <c r="BV347" i="1"/>
  <c r="BN347" i="1"/>
  <c r="BE347" i="1"/>
  <c r="AN347" i="1"/>
  <c r="AO347" i="1" s="1" a="1"/>
  <c r="AO347" i="1" s="1"/>
  <c r="AF347" i="1"/>
  <c r="BJ347" i="1" s="1"/>
  <c r="CN347" i="1" s="1"/>
  <c r="DR347" i="1" s="1"/>
  <c r="EV347" i="1" s="1"/>
  <c r="X347" i="1"/>
  <c r="P347" i="1"/>
  <c r="H347" i="1"/>
  <c r="FP347" i="1"/>
  <c r="FB347" i="1"/>
  <c r="EO347" i="1"/>
  <c r="EP347" i="1" s="1" a="1"/>
  <c r="EP347" i="1" s="1"/>
  <c r="CY347" i="1"/>
  <c r="CK347" i="1"/>
  <c r="BX347" i="1"/>
  <c r="BK347" i="1"/>
  <c r="AV347" i="1"/>
  <c r="AI347" i="1"/>
  <c r="V347" i="1"/>
  <c r="J347" i="1"/>
  <c r="K347" i="1" s="1" a="1"/>
  <c r="K347" i="1" s="1"/>
  <c r="FL347" i="1"/>
  <c r="EY347" i="1"/>
  <c r="EK347" i="1"/>
  <c r="DX347" i="1"/>
  <c r="DJ347" i="1"/>
  <c r="CU347" i="1"/>
  <c r="BT347" i="1"/>
  <c r="BG347" i="1"/>
  <c r="AE347" i="1"/>
  <c r="F347" i="1"/>
  <c r="FJ347" i="1"/>
  <c r="EJ347" i="1"/>
  <c r="DU347" i="1"/>
  <c r="DH347" i="1"/>
  <c r="CT347" i="1"/>
  <c r="CG347" i="1"/>
  <c r="CH347" i="1" s="1" a="1"/>
  <c r="CH347" i="1" s="1"/>
  <c r="AQ347" i="1"/>
  <c r="R347" i="1"/>
  <c r="E347" i="1"/>
  <c r="FW347" i="1"/>
  <c r="EH347" i="1"/>
  <c r="DG347" i="1"/>
  <c r="CS347" i="1"/>
  <c r="CD347" i="1"/>
  <c r="BQ347" i="1"/>
  <c r="BC347" i="1"/>
  <c r="BD347" i="1" s="1" a="1"/>
  <c r="BD347" i="1" s="1"/>
  <c r="AP347" i="1"/>
  <c r="AC347" i="1"/>
  <c r="C347" i="1"/>
  <c r="FG347" i="1"/>
  <c r="ES347" i="1"/>
  <c r="EF347" i="1"/>
  <c r="DS347" i="1"/>
  <c r="DD347" i="1"/>
  <c r="CQ347" i="1"/>
  <c r="CC347" i="1"/>
  <c r="BP347" i="1"/>
  <c r="BB347" i="1"/>
  <c r="AM347" i="1"/>
  <c r="AA347" i="1"/>
  <c r="N347" i="1"/>
  <c r="FR347" i="1"/>
  <c r="FC347" i="1"/>
  <c r="EB347" i="1"/>
  <c r="DO347" i="1"/>
  <c r="BZ347" i="1"/>
  <c r="AY347" i="1"/>
  <c r="AK347" i="1"/>
  <c r="W347" i="1"/>
  <c r="FA347" i="1"/>
  <c r="CX347" i="1"/>
  <c r="AT347" i="1"/>
  <c r="ER347" i="1"/>
  <c r="AL347" i="1"/>
  <c r="EL347" i="1"/>
  <c r="CJ347" i="1"/>
  <c r="EC347" i="1"/>
  <c r="CB347" i="1"/>
  <c r="DY347" i="1"/>
  <c r="BU347" i="1"/>
  <c r="U347" i="1"/>
  <c r="FS347" i="1"/>
  <c r="FT347" i="1" s="1" a="1"/>
  <c r="FT347" i="1" s="1"/>
  <c r="BM347" i="1"/>
  <c r="M347" i="1"/>
  <c r="FO347" i="1"/>
  <c r="DK347" i="1"/>
  <c r="DL347" i="1" s="1" a="1"/>
  <c r="DL347" i="1" s="1"/>
  <c r="G347" i="1"/>
  <c r="FF347" i="1"/>
  <c r="DB347" i="1"/>
  <c r="AZ347" i="1"/>
  <c r="FZ346" i="1"/>
  <c r="GD346" i="1"/>
  <c r="GC346" i="1"/>
  <c r="B348" i="1"/>
  <c r="D348" i="1" s="1" a="1"/>
  <c r="D348" i="1" s="1"/>
  <c r="EI348" i="1" l="1" a="1"/>
  <c r="EI348" i="1" s="1"/>
  <c r="FM348" i="1" a="1"/>
  <c r="FM348" i="1" s="1"/>
  <c r="EX348" i="1" a="1"/>
  <c r="EX348" i="1" s="1"/>
  <c r="DE348" i="1" a="1"/>
  <c r="DE348" i="1" s="1"/>
  <c r="DT348" i="1" a="1"/>
  <c r="DT348" i="1" s="1"/>
  <c r="CA348" i="1" a="1"/>
  <c r="CA348" i="1" s="1"/>
  <c r="CP348" i="1" a="1"/>
  <c r="CP348" i="1" s="1"/>
  <c r="AW348" i="1" a="1"/>
  <c r="AW348" i="1" s="1"/>
  <c r="BL348" i="1" a="1"/>
  <c r="BL348" i="1" s="1"/>
  <c r="S348" i="1" a="1"/>
  <c r="S348" i="1" s="1"/>
  <c r="AH348" i="1" a="1"/>
  <c r="AH348" i="1" s="1"/>
  <c r="GA347" i="1"/>
  <c r="GB347" i="1"/>
  <c r="BG18" i="1"/>
  <c r="BF18" i="1"/>
  <c r="BM18" i="1"/>
  <c r="BN18" i="1" s="1"/>
  <c r="ET348" i="1"/>
  <c r="FI348" i="1"/>
  <c r="EE348" i="1"/>
  <c r="DA348" i="1"/>
  <c r="DP348" i="1"/>
  <c r="AS348" i="1"/>
  <c r="CL348" i="1"/>
  <c r="O348" i="1"/>
  <c r="BH348" i="1"/>
  <c r="FX348" i="1"/>
  <c r="AD348" i="1"/>
  <c r="BW348" i="1"/>
  <c r="FY348" i="1"/>
  <c r="FQ348" i="1"/>
  <c r="FH348" i="1"/>
  <c r="EZ348" i="1"/>
  <c r="EQ348" i="1"/>
  <c r="DZ348" i="1"/>
  <c r="EA348" i="1" s="1" a="1"/>
  <c r="EA348" i="1" s="1"/>
  <c r="DQ348" i="1"/>
  <c r="DI348" i="1"/>
  <c r="CZ348" i="1"/>
  <c r="CR348" i="1"/>
  <c r="CI348" i="1"/>
  <c r="BR348" i="1"/>
  <c r="BS348" i="1" s="1" a="1"/>
  <c r="BS348" i="1" s="1"/>
  <c r="BI348" i="1"/>
  <c r="BA348" i="1"/>
  <c r="FW348" i="1"/>
  <c r="FO348" i="1"/>
  <c r="FF348" i="1"/>
  <c r="EO348" i="1"/>
  <c r="EP348" i="1" s="1" a="1"/>
  <c r="EP348" i="1" s="1"/>
  <c r="EF348" i="1"/>
  <c r="DX348" i="1"/>
  <c r="DO348" i="1"/>
  <c r="DG348" i="1"/>
  <c r="CX348" i="1"/>
  <c r="CG348" i="1"/>
  <c r="CH348" i="1" s="1" a="1"/>
  <c r="CH348" i="1" s="1"/>
  <c r="BX348" i="1"/>
  <c r="BP348" i="1"/>
  <c r="BG348" i="1"/>
  <c r="AY348" i="1"/>
  <c r="AP348" i="1"/>
  <c r="R348" i="1"/>
  <c r="J348" i="1"/>
  <c r="K348" i="1" s="1" a="1"/>
  <c r="K348" i="1" s="1"/>
  <c r="FU348" i="1"/>
  <c r="FD348" i="1"/>
  <c r="FE348" i="1" s="1" a="1"/>
  <c r="FE348" i="1" s="1"/>
  <c r="EU348" i="1"/>
  <c r="EM348" i="1"/>
  <c r="ED348" i="1"/>
  <c r="DV348" i="1"/>
  <c r="DM348" i="1"/>
  <c r="CV348" i="1"/>
  <c r="CW348" i="1" s="1" a="1"/>
  <c r="CW348" i="1" s="1"/>
  <c r="CM348" i="1"/>
  <c r="CE348" i="1"/>
  <c r="BV348" i="1"/>
  <c r="BN348" i="1"/>
  <c r="BE348" i="1"/>
  <c r="AN348" i="1"/>
  <c r="AO348" i="1" s="1" a="1"/>
  <c r="AO348" i="1" s="1"/>
  <c r="FL348" i="1"/>
  <c r="FC348" i="1"/>
  <c r="EL348" i="1"/>
  <c r="EC348" i="1"/>
  <c r="DU348" i="1"/>
  <c r="DD348" i="1"/>
  <c r="CU348" i="1"/>
  <c r="CD348" i="1"/>
  <c r="BU348" i="1"/>
  <c r="BM348" i="1"/>
  <c r="AV348" i="1"/>
  <c r="AM348" i="1"/>
  <c r="AE348" i="1"/>
  <c r="W348" i="1"/>
  <c r="G348" i="1"/>
  <c r="FS348" i="1"/>
  <c r="FT348" i="1" s="1" a="1"/>
  <c r="FT348" i="1" s="1"/>
  <c r="FJ348" i="1"/>
  <c r="FB348" i="1"/>
  <c r="ES348" i="1"/>
  <c r="EK348" i="1"/>
  <c r="EB348" i="1"/>
  <c r="DK348" i="1"/>
  <c r="DL348" i="1" s="1" a="1"/>
  <c r="DL348" i="1" s="1"/>
  <c r="DB348" i="1"/>
  <c r="CT348" i="1"/>
  <c r="CK348" i="1"/>
  <c r="CC348" i="1"/>
  <c r="BT348" i="1"/>
  <c r="BC348" i="1"/>
  <c r="BD348" i="1" s="1" a="1"/>
  <c r="BD348" i="1" s="1"/>
  <c r="AT348" i="1"/>
  <c r="AL348" i="1"/>
  <c r="V348" i="1"/>
  <c r="N348" i="1"/>
  <c r="F348" i="1"/>
  <c r="EH348" i="1"/>
  <c r="DJ348" i="1"/>
  <c r="CO348" i="1"/>
  <c r="BQ348" i="1"/>
  <c r="AF348" i="1"/>
  <c r="BJ348" i="1" s="1"/>
  <c r="CN348" i="1" s="1"/>
  <c r="DR348" i="1" s="1"/>
  <c r="EV348" i="1" s="1"/>
  <c r="E348" i="1"/>
  <c r="FV348" i="1"/>
  <c r="EY348" i="1"/>
  <c r="DF348" i="1"/>
  <c r="BK348" i="1"/>
  <c r="AQ348" i="1"/>
  <c r="AB348" i="1"/>
  <c r="P348" i="1"/>
  <c r="C348" i="1"/>
  <c r="FR348" i="1"/>
  <c r="EW348" i="1"/>
  <c r="DY348" i="1"/>
  <c r="CF348" i="1"/>
  <c r="AA348" i="1"/>
  <c r="M348" i="1"/>
  <c r="FP348" i="1"/>
  <c r="ER348" i="1"/>
  <c r="DW348" i="1"/>
  <c r="CY348" i="1"/>
  <c r="CB348" i="1"/>
  <c r="BF348" i="1"/>
  <c r="AK348" i="1"/>
  <c r="Y348" i="1"/>
  <c r="Z348" i="1" s="1" a="1"/>
  <c r="Z348" i="1" s="1"/>
  <c r="L348" i="1"/>
  <c r="FN348" i="1"/>
  <c r="DS348" i="1"/>
  <c r="BZ348" i="1"/>
  <c r="BB348" i="1"/>
  <c r="AJ348" i="1"/>
  <c r="X348" i="1"/>
  <c r="FG348" i="1"/>
  <c r="EJ348" i="1"/>
  <c r="DN348" i="1"/>
  <c r="CQ348" i="1"/>
  <c r="AX348" i="1"/>
  <c r="AG348" i="1"/>
  <c r="T348" i="1"/>
  <c r="H348" i="1"/>
  <c r="DH348" i="1"/>
  <c r="AC348" i="1"/>
  <c r="CS348" i="1"/>
  <c r="U348" i="1"/>
  <c r="CJ348" i="1"/>
  <c r="Q348" i="1"/>
  <c r="AU348" i="1" s="1"/>
  <c r="BY348" i="1" s="1"/>
  <c r="DC348" i="1" s="1"/>
  <c r="EG348" i="1" s="1"/>
  <c r="FK348" i="1" s="1"/>
  <c r="I348" i="1"/>
  <c r="FA348" i="1"/>
  <c r="BO348" i="1"/>
  <c r="EN348" i="1"/>
  <c r="AZ348" i="1"/>
  <c r="AR348" i="1"/>
  <c r="AI348" i="1"/>
  <c r="GC347" i="1"/>
  <c r="FZ347" i="1"/>
  <c r="GD347" i="1"/>
  <c r="B349" i="1"/>
  <c r="D349" i="1" s="1" a="1"/>
  <c r="D349" i="1" s="1"/>
  <c r="EI349" i="1" l="1" a="1"/>
  <c r="EI349" i="1" s="1"/>
  <c r="FM349" i="1" a="1"/>
  <c r="FM349" i="1" s="1"/>
  <c r="EX349" i="1" a="1"/>
  <c r="EX349" i="1" s="1"/>
  <c r="DE349" i="1" a="1"/>
  <c r="DE349" i="1" s="1"/>
  <c r="DT349" i="1" a="1"/>
  <c r="DT349" i="1" s="1"/>
  <c r="CA349" i="1" a="1"/>
  <c r="CA349" i="1" s="1"/>
  <c r="CP349" i="1" a="1"/>
  <c r="CP349" i="1" s="1"/>
  <c r="AW349" i="1" a="1"/>
  <c r="AW349" i="1" s="1"/>
  <c r="BL349" i="1" a="1"/>
  <c r="BL349" i="1" s="1"/>
  <c r="S349" i="1" a="1"/>
  <c r="S349" i="1" s="1"/>
  <c r="AH349" i="1" a="1"/>
  <c r="AH349" i="1" s="1"/>
  <c r="GA348" i="1"/>
  <c r="GB348" i="1"/>
  <c r="BR18" i="1"/>
  <c r="BZ18" i="1"/>
  <c r="BW18" i="1"/>
  <c r="BY18" i="1"/>
  <c r="ET349" i="1"/>
  <c r="FI349" i="1"/>
  <c r="EE349" i="1"/>
  <c r="FX349" i="1"/>
  <c r="DA349" i="1"/>
  <c r="CL349" i="1"/>
  <c r="O349" i="1"/>
  <c r="BH349" i="1"/>
  <c r="AD349" i="1"/>
  <c r="DP349" i="1"/>
  <c r="BW349" i="1"/>
  <c r="AS349" i="1"/>
  <c r="GD348" i="1"/>
  <c r="GC348" i="1"/>
  <c r="FZ348" i="1"/>
  <c r="FW349" i="1"/>
  <c r="FO349" i="1"/>
  <c r="FF349" i="1"/>
  <c r="EO349" i="1"/>
  <c r="EP349" i="1" s="1" a="1"/>
  <c r="EP349" i="1" s="1"/>
  <c r="EF349" i="1"/>
  <c r="DX349" i="1"/>
  <c r="DO349" i="1"/>
  <c r="DG349" i="1"/>
  <c r="CX349" i="1"/>
  <c r="CG349" i="1"/>
  <c r="CH349" i="1" s="1" a="1"/>
  <c r="CH349" i="1" s="1"/>
  <c r="BX349" i="1"/>
  <c r="BP349" i="1"/>
  <c r="BG349" i="1"/>
  <c r="AY349" i="1"/>
  <c r="AP349" i="1"/>
  <c r="R349" i="1"/>
  <c r="J349" i="1"/>
  <c r="K349" i="1" s="1" a="1"/>
  <c r="K349" i="1" s="1"/>
  <c r="FU349" i="1"/>
  <c r="FD349" i="1"/>
  <c r="FE349" i="1" s="1" a="1"/>
  <c r="FE349" i="1" s="1"/>
  <c r="EU349" i="1"/>
  <c r="EM349" i="1"/>
  <c r="ED349" i="1"/>
  <c r="DV349" i="1"/>
  <c r="DM349" i="1"/>
  <c r="CV349" i="1"/>
  <c r="CW349" i="1" s="1" a="1"/>
  <c r="CW349" i="1" s="1"/>
  <c r="CM349" i="1"/>
  <c r="CE349" i="1"/>
  <c r="BV349" i="1"/>
  <c r="BN349" i="1"/>
  <c r="BE349" i="1"/>
  <c r="AN349" i="1"/>
  <c r="AO349" i="1" s="1" a="1"/>
  <c r="AO349" i="1" s="1"/>
  <c r="AF349" i="1"/>
  <c r="BJ349" i="1" s="1"/>
  <c r="CN349" i="1" s="1"/>
  <c r="DR349" i="1" s="1"/>
  <c r="EV349" i="1" s="1"/>
  <c r="X349" i="1"/>
  <c r="P349" i="1"/>
  <c r="H349" i="1"/>
  <c r="FS349" i="1"/>
  <c r="FT349" i="1" s="1" a="1"/>
  <c r="FT349" i="1" s="1"/>
  <c r="FJ349" i="1"/>
  <c r="FB349" i="1"/>
  <c r="ES349" i="1"/>
  <c r="EK349" i="1"/>
  <c r="EB349" i="1"/>
  <c r="DK349" i="1"/>
  <c r="DL349" i="1" s="1" a="1"/>
  <c r="DL349" i="1" s="1"/>
  <c r="DB349" i="1"/>
  <c r="CT349" i="1"/>
  <c r="CK349" i="1"/>
  <c r="CC349" i="1"/>
  <c r="BT349" i="1"/>
  <c r="BC349" i="1"/>
  <c r="BD349" i="1" s="1" a="1"/>
  <c r="BD349" i="1" s="1"/>
  <c r="AT349" i="1"/>
  <c r="AL349" i="1"/>
  <c r="V349" i="1"/>
  <c r="N349" i="1"/>
  <c r="F349" i="1"/>
  <c r="FR349" i="1"/>
  <c r="FA349" i="1"/>
  <c r="ER349" i="1"/>
  <c r="EJ349" i="1"/>
  <c r="DS349" i="1"/>
  <c r="DJ349" i="1"/>
  <c r="CS349" i="1"/>
  <c r="CJ349" i="1"/>
  <c r="CB349" i="1"/>
  <c r="BK349" i="1"/>
  <c r="BB349" i="1"/>
  <c r="AK349" i="1"/>
  <c r="AC349" i="1"/>
  <c r="U349" i="1"/>
  <c r="M349" i="1"/>
  <c r="E349" i="1"/>
  <c r="FY349" i="1"/>
  <c r="FQ349" i="1"/>
  <c r="FH349" i="1"/>
  <c r="EZ349" i="1"/>
  <c r="EQ349" i="1"/>
  <c r="DZ349" i="1"/>
  <c r="EA349" i="1" s="1" a="1"/>
  <c r="EA349" i="1" s="1"/>
  <c r="DQ349" i="1"/>
  <c r="DI349" i="1"/>
  <c r="CZ349" i="1"/>
  <c r="CR349" i="1"/>
  <c r="CI349" i="1"/>
  <c r="BR349" i="1"/>
  <c r="BS349" i="1" s="1" a="1"/>
  <c r="BS349" i="1" s="1"/>
  <c r="BI349" i="1"/>
  <c r="BA349" i="1"/>
  <c r="AR349" i="1"/>
  <c r="AJ349" i="1"/>
  <c r="AB349" i="1"/>
  <c r="T349" i="1"/>
  <c r="L349" i="1"/>
  <c r="EH349" i="1"/>
  <c r="CO349" i="1"/>
  <c r="BQ349" i="1"/>
  <c r="AV349" i="1"/>
  <c r="Y349" i="1"/>
  <c r="Z349" i="1" s="1" a="1"/>
  <c r="Z349" i="1" s="1"/>
  <c r="C349" i="1"/>
  <c r="FC349" i="1"/>
  <c r="DH349" i="1"/>
  <c r="FV349" i="1"/>
  <c r="EY349" i="1"/>
  <c r="EC349" i="1"/>
  <c r="DF349" i="1"/>
  <c r="BM349" i="1"/>
  <c r="EW349" i="1"/>
  <c r="DY349" i="1"/>
  <c r="DD349" i="1"/>
  <c r="CF349" i="1"/>
  <c r="AM349" i="1"/>
  <c r="Q349" i="1"/>
  <c r="AU349" i="1" s="1"/>
  <c r="BY349" i="1" s="1"/>
  <c r="DC349" i="1" s="1"/>
  <c r="EG349" i="1" s="1"/>
  <c r="FK349" i="1" s="1"/>
  <c r="FP349" i="1"/>
  <c r="DW349" i="1"/>
  <c r="CY349" i="1"/>
  <c r="CD349" i="1"/>
  <c r="BF349" i="1"/>
  <c r="AI349" i="1"/>
  <c r="FN349" i="1"/>
  <c r="DU349" i="1"/>
  <c r="BZ349" i="1"/>
  <c r="AG349" i="1"/>
  <c r="FG349" i="1"/>
  <c r="EL349" i="1"/>
  <c r="DN349" i="1"/>
  <c r="CQ349" i="1"/>
  <c r="BU349" i="1"/>
  <c r="AX349" i="1"/>
  <c r="AA349" i="1"/>
  <c r="G349" i="1"/>
  <c r="W349" i="1"/>
  <c r="CU349" i="1"/>
  <c r="I349" i="1"/>
  <c r="BO349" i="1"/>
  <c r="AZ349" i="1"/>
  <c r="FL349" i="1"/>
  <c r="AQ349" i="1"/>
  <c r="EN349" i="1"/>
  <c r="AE349" i="1"/>
  <c r="B350" i="1"/>
  <c r="D350" i="1" s="1" a="1"/>
  <c r="D350" i="1" s="1"/>
  <c r="EI350" i="1" l="1" a="1"/>
  <c r="EI350" i="1" s="1"/>
  <c r="FM350" i="1" a="1"/>
  <c r="FM350" i="1" s="1"/>
  <c r="EX350" i="1" a="1"/>
  <c r="EX350" i="1" s="1"/>
  <c r="DE350" i="1" a="1"/>
  <c r="DE350" i="1" s="1"/>
  <c r="DT350" i="1" a="1"/>
  <c r="DT350" i="1" s="1"/>
  <c r="CA350" i="1" a="1"/>
  <c r="CA350" i="1" s="1"/>
  <c r="CP350" i="1" a="1"/>
  <c r="CP350" i="1" s="1"/>
  <c r="AW350" i="1" a="1"/>
  <c r="AW350" i="1" s="1"/>
  <c r="BL350" i="1" a="1"/>
  <c r="BL350" i="1" s="1"/>
  <c r="S350" i="1" a="1"/>
  <c r="S350" i="1" s="1"/>
  <c r="AH350" i="1" a="1"/>
  <c r="AH350" i="1" s="1"/>
  <c r="GA349" i="1"/>
  <c r="GB349" i="1"/>
  <c r="CB18" i="1"/>
  <c r="BS18" i="1" a="1"/>
  <c r="BS18" i="1" s="1"/>
  <c r="BT18" i="1" s="1"/>
  <c r="FI350" i="1"/>
  <c r="EE350" i="1"/>
  <c r="FX350" i="1"/>
  <c r="DA350" i="1"/>
  <c r="ET350" i="1"/>
  <c r="DP350" i="1"/>
  <c r="O350" i="1"/>
  <c r="BH350" i="1"/>
  <c r="AD350" i="1"/>
  <c r="BW350" i="1"/>
  <c r="CL350" i="1"/>
  <c r="AS350" i="1"/>
  <c r="FU350" i="1"/>
  <c r="FD350" i="1"/>
  <c r="FE350" i="1" s="1" a="1"/>
  <c r="FE350" i="1" s="1"/>
  <c r="EU350" i="1"/>
  <c r="EM350" i="1"/>
  <c r="ED350" i="1"/>
  <c r="DV350" i="1"/>
  <c r="DM350" i="1"/>
  <c r="CV350" i="1"/>
  <c r="CW350" i="1" s="1" a="1"/>
  <c r="CW350" i="1" s="1"/>
  <c r="CM350" i="1"/>
  <c r="CE350" i="1"/>
  <c r="BV350" i="1"/>
  <c r="BN350" i="1"/>
  <c r="BE350" i="1"/>
  <c r="AN350" i="1"/>
  <c r="AO350" i="1" s="1" a="1"/>
  <c r="AO350" i="1" s="1"/>
  <c r="AF350" i="1"/>
  <c r="BJ350" i="1" s="1"/>
  <c r="CN350" i="1" s="1"/>
  <c r="DR350" i="1" s="1"/>
  <c r="EV350" i="1" s="1"/>
  <c r="X350" i="1"/>
  <c r="P350" i="1"/>
  <c r="H350" i="1"/>
  <c r="FS350" i="1"/>
  <c r="FT350" i="1" s="1" a="1"/>
  <c r="FT350" i="1" s="1"/>
  <c r="FJ350" i="1"/>
  <c r="FB350" i="1"/>
  <c r="ES350" i="1"/>
  <c r="EK350" i="1"/>
  <c r="EB350" i="1"/>
  <c r="DK350" i="1"/>
  <c r="DL350" i="1" s="1" a="1"/>
  <c r="DL350" i="1" s="1"/>
  <c r="DB350" i="1"/>
  <c r="CT350" i="1"/>
  <c r="CK350" i="1"/>
  <c r="CC350" i="1"/>
  <c r="BT350" i="1"/>
  <c r="BC350" i="1"/>
  <c r="BD350" i="1" s="1" a="1"/>
  <c r="BD350" i="1" s="1"/>
  <c r="AT350" i="1"/>
  <c r="AL350" i="1"/>
  <c r="V350" i="1"/>
  <c r="N350" i="1"/>
  <c r="F350" i="1"/>
  <c r="FY350" i="1"/>
  <c r="FQ350" i="1"/>
  <c r="FH350" i="1"/>
  <c r="EZ350" i="1"/>
  <c r="EQ350" i="1"/>
  <c r="DZ350" i="1"/>
  <c r="EA350" i="1" s="1" a="1"/>
  <c r="EA350" i="1" s="1"/>
  <c r="DQ350" i="1"/>
  <c r="DI350" i="1"/>
  <c r="CZ350" i="1"/>
  <c r="CR350" i="1"/>
  <c r="CI350" i="1"/>
  <c r="BR350" i="1"/>
  <c r="BS350" i="1" s="1" a="1"/>
  <c r="BS350" i="1" s="1"/>
  <c r="BI350" i="1"/>
  <c r="BA350" i="1"/>
  <c r="AR350" i="1"/>
  <c r="AJ350" i="1"/>
  <c r="AB350" i="1"/>
  <c r="T350" i="1"/>
  <c r="L350" i="1"/>
  <c r="FP350" i="1"/>
  <c r="FG350" i="1"/>
  <c r="EY350" i="1"/>
  <c r="EH350" i="1"/>
  <c r="DY350" i="1"/>
  <c r="DH350" i="1"/>
  <c r="CY350" i="1"/>
  <c r="CQ350" i="1"/>
  <c r="BZ350" i="1"/>
  <c r="BQ350" i="1"/>
  <c r="AZ350" i="1"/>
  <c r="AQ350" i="1"/>
  <c r="AI350" i="1"/>
  <c r="AA350" i="1"/>
  <c r="C350" i="1"/>
  <c r="FW350" i="1"/>
  <c r="FO350" i="1"/>
  <c r="FF350" i="1"/>
  <c r="EO350" i="1"/>
  <c r="EP350" i="1" s="1" a="1"/>
  <c r="EP350" i="1" s="1"/>
  <c r="EF350" i="1"/>
  <c r="DX350" i="1"/>
  <c r="DO350" i="1"/>
  <c r="DG350" i="1"/>
  <c r="CX350" i="1"/>
  <c r="CG350" i="1"/>
  <c r="CH350" i="1" s="1" a="1"/>
  <c r="CH350" i="1" s="1"/>
  <c r="BX350" i="1"/>
  <c r="BP350" i="1"/>
  <c r="BG350" i="1"/>
  <c r="AY350" i="1"/>
  <c r="AP350" i="1"/>
  <c r="R350" i="1"/>
  <c r="J350" i="1"/>
  <c r="K350" i="1" s="1" a="1"/>
  <c r="K350" i="1" s="1"/>
  <c r="EJ350" i="1"/>
  <c r="CO350" i="1"/>
  <c r="AV350" i="1"/>
  <c r="Y350" i="1"/>
  <c r="Z350" i="1" s="1" a="1"/>
  <c r="Z350" i="1" s="1"/>
  <c r="E350" i="1"/>
  <c r="FC350" i="1"/>
  <c r="DJ350" i="1"/>
  <c r="BO350" i="1"/>
  <c r="W350" i="1"/>
  <c r="FV350" i="1"/>
  <c r="FA350" i="1"/>
  <c r="EC350" i="1"/>
  <c r="DF350" i="1"/>
  <c r="CJ350" i="1"/>
  <c r="BM350" i="1"/>
  <c r="U350" i="1"/>
  <c r="EW350" i="1"/>
  <c r="DD350" i="1"/>
  <c r="CF350" i="1"/>
  <c r="BK350" i="1"/>
  <c r="AM350" i="1"/>
  <c r="Q350" i="1"/>
  <c r="AU350" i="1" s="1"/>
  <c r="BY350" i="1" s="1"/>
  <c r="DC350" i="1" s="1"/>
  <c r="EG350" i="1" s="1"/>
  <c r="FK350" i="1" s="1"/>
  <c r="FR350" i="1"/>
  <c r="DW350" i="1"/>
  <c r="CD350" i="1"/>
  <c r="BF350" i="1"/>
  <c r="AK350" i="1"/>
  <c r="FN350" i="1"/>
  <c r="ER350" i="1"/>
  <c r="DU350" i="1"/>
  <c r="CB350" i="1"/>
  <c r="AG350" i="1"/>
  <c r="M350" i="1"/>
  <c r="EL350" i="1"/>
  <c r="DN350" i="1"/>
  <c r="CS350" i="1"/>
  <c r="BU350" i="1"/>
  <c r="AX350" i="1"/>
  <c r="AC350" i="1"/>
  <c r="G350" i="1"/>
  <c r="DS350" i="1"/>
  <c r="CU350" i="1"/>
  <c r="BB350" i="1"/>
  <c r="AE350" i="1"/>
  <c r="I350" i="1"/>
  <c r="FL350" i="1"/>
  <c r="EN350" i="1"/>
  <c r="GD349" i="1"/>
  <c r="FZ349" i="1"/>
  <c r="GC349" i="1"/>
  <c r="B351" i="1"/>
  <c r="D351" i="1" s="1" a="1"/>
  <c r="D351" i="1" s="1"/>
  <c r="EI351" i="1" l="1" a="1"/>
  <c r="EI351" i="1" s="1"/>
  <c r="FM351" i="1" a="1"/>
  <c r="FM351" i="1" s="1"/>
  <c r="EX351" i="1" a="1"/>
  <c r="EX351" i="1" s="1"/>
  <c r="DE351" i="1" a="1"/>
  <c r="DE351" i="1" s="1"/>
  <c r="DT351" i="1" a="1"/>
  <c r="DT351" i="1" s="1"/>
  <c r="CA351" i="1" a="1"/>
  <c r="CA351" i="1" s="1"/>
  <c r="CP351" i="1" a="1"/>
  <c r="CP351" i="1" s="1"/>
  <c r="AW351" i="1" a="1"/>
  <c r="AW351" i="1" s="1"/>
  <c r="BL351" i="1" a="1"/>
  <c r="BL351" i="1" s="1"/>
  <c r="S351" i="1" a="1"/>
  <c r="S351" i="1" s="1"/>
  <c r="AH351" i="1" a="1"/>
  <c r="AH351" i="1" s="1"/>
  <c r="GA350" i="1"/>
  <c r="GB350" i="1"/>
  <c r="BV18" i="1"/>
  <c r="BU18" i="1"/>
  <c r="CC18" i="1"/>
  <c r="FI351" i="1"/>
  <c r="EE351" i="1"/>
  <c r="FX351" i="1"/>
  <c r="ET351" i="1"/>
  <c r="DA351" i="1"/>
  <c r="DP351" i="1"/>
  <c r="BH351" i="1"/>
  <c r="O351" i="1"/>
  <c r="AD351" i="1"/>
  <c r="BW351" i="1"/>
  <c r="AS351" i="1"/>
  <c r="CL351" i="1"/>
  <c r="FS351" i="1"/>
  <c r="FT351" i="1" s="1" a="1"/>
  <c r="FT351" i="1" s="1"/>
  <c r="FJ351" i="1"/>
  <c r="FB351" i="1"/>
  <c r="ES351" i="1"/>
  <c r="EK351" i="1"/>
  <c r="EB351" i="1"/>
  <c r="DK351" i="1"/>
  <c r="DL351" i="1" s="1" a="1"/>
  <c r="DL351" i="1" s="1"/>
  <c r="DB351" i="1"/>
  <c r="CT351" i="1"/>
  <c r="CK351" i="1"/>
  <c r="CC351" i="1"/>
  <c r="BT351" i="1"/>
  <c r="BC351" i="1"/>
  <c r="BD351" i="1" s="1" a="1"/>
  <c r="BD351" i="1" s="1"/>
  <c r="AT351" i="1"/>
  <c r="AL351" i="1"/>
  <c r="V351" i="1"/>
  <c r="N351" i="1"/>
  <c r="F351" i="1"/>
  <c r="FY351" i="1"/>
  <c r="FQ351" i="1"/>
  <c r="FH351" i="1"/>
  <c r="EZ351" i="1"/>
  <c r="EQ351" i="1"/>
  <c r="DZ351" i="1"/>
  <c r="EA351" i="1" s="1" a="1"/>
  <c r="EA351" i="1" s="1"/>
  <c r="DQ351" i="1"/>
  <c r="DI351" i="1"/>
  <c r="CZ351" i="1"/>
  <c r="CR351" i="1"/>
  <c r="CI351" i="1"/>
  <c r="BR351" i="1"/>
  <c r="BS351" i="1" s="1" a="1"/>
  <c r="BS351" i="1" s="1"/>
  <c r="BI351" i="1"/>
  <c r="BA351" i="1"/>
  <c r="AR351" i="1"/>
  <c r="AJ351" i="1"/>
  <c r="AB351" i="1"/>
  <c r="T351" i="1"/>
  <c r="L351" i="1"/>
  <c r="FP351" i="1"/>
  <c r="FG351" i="1"/>
  <c r="EY351" i="1"/>
  <c r="EH351" i="1"/>
  <c r="DY351" i="1"/>
  <c r="FW351" i="1"/>
  <c r="FO351" i="1"/>
  <c r="FF351" i="1"/>
  <c r="EO351" i="1"/>
  <c r="EP351" i="1" s="1" a="1"/>
  <c r="EP351" i="1" s="1"/>
  <c r="EF351" i="1"/>
  <c r="DX351" i="1"/>
  <c r="DO351" i="1"/>
  <c r="DG351" i="1"/>
  <c r="CX351" i="1"/>
  <c r="CG351" i="1"/>
  <c r="CH351" i="1" s="1" a="1"/>
  <c r="CH351" i="1" s="1"/>
  <c r="BX351" i="1"/>
  <c r="BP351" i="1"/>
  <c r="BG351" i="1"/>
  <c r="AY351" i="1"/>
  <c r="AP351" i="1"/>
  <c r="R351" i="1"/>
  <c r="J351" i="1"/>
  <c r="K351" i="1" s="1" a="1"/>
  <c r="K351" i="1" s="1"/>
  <c r="FV351" i="1"/>
  <c r="FN351" i="1"/>
  <c r="EW351" i="1"/>
  <c r="EN351" i="1"/>
  <c r="DW351" i="1"/>
  <c r="DN351" i="1"/>
  <c r="DF351" i="1"/>
  <c r="CO351" i="1"/>
  <c r="CF351" i="1"/>
  <c r="BO351" i="1"/>
  <c r="BF351" i="1"/>
  <c r="AX351" i="1"/>
  <c r="AG351" i="1"/>
  <c r="Y351" i="1"/>
  <c r="Z351" i="1" s="1" a="1"/>
  <c r="Z351" i="1" s="1"/>
  <c r="Q351" i="1"/>
  <c r="AU351" i="1" s="1"/>
  <c r="BY351" i="1" s="1"/>
  <c r="DC351" i="1" s="1"/>
  <c r="EG351" i="1" s="1"/>
  <c r="FK351" i="1" s="1"/>
  <c r="I351" i="1"/>
  <c r="FU351" i="1"/>
  <c r="FD351" i="1"/>
  <c r="FE351" i="1" s="1" a="1"/>
  <c r="FE351" i="1" s="1"/>
  <c r="EU351" i="1"/>
  <c r="EM351" i="1"/>
  <c r="ED351" i="1"/>
  <c r="DV351" i="1"/>
  <c r="DM351" i="1"/>
  <c r="CV351" i="1"/>
  <c r="CW351" i="1" s="1" a="1"/>
  <c r="CW351" i="1" s="1"/>
  <c r="CM351" i="1"/>
  <c r="CE351" i="1"/>
  <c r="BV351" i="1"/>
  <c r="BN351" i="1"/>
  <c r="BE351" i="1"/>
  <c r="AN351" i="1"/>
  <c r="AO351" i="1" s="1" a="1"/>
  <c r="AO351" i="1" s="1"/>
  <c r="AF351" i="1"/>
  <c r="BJ351" i="1" s="1"/>
  <c r="CN351" i="1" s="1"/>
  <c r="DR351" i="1" s="1"/>
  <c r="EV351" i="1" s="1"/>
  <c r="X351" i="1"/>
  <c r="P351" i="1"/>
  <c r="H351" i="1"/>
  <c r="CQ351" i="1"/>
  <c r="AV351" i="1"/>
  <c r="AA351" i="1"/>
  <c r="E351" i="1"/>
  <c r="ER351" i="1"/>
  <c r="DJ351" i="1"/>
  <c r="BQ351" i="1"/>
  <c r="W351" i="1"/>
  <c r="C351" i="1"/>
  <c r="EL351" i="1"/>
  <c r="DH351" i="1"/>
  <c r="CJ351" i="1"/>
  <c r="BM351" i="1"/>
  <c r="AQ351" i="1"/>
  <c r="U351" i="1"/>
  <c r="FR351" i="1"/>
  <c r="EJ351" i="1"/>
  <c r="DD351" i="1"/>
  <c r="BK351" i="1"/>
  <c r="AM351" i="1"/>
  <c r="FL351" i="1"/>
  <c r="EC351" i="1"/>
  <c r="CD351" i="1"/>
  <c r="AK351" i="1"/>
  <c r="CY351" i="1"/>
  <c r="CB351" i="1"/>
  <c r="AI351" i="1"/>
  <c r="M351" i="1"/>
  <c r="FA351" i="1"/>
  <c r="DS351" i="1"/>
  <c r="CS351" i="1"/>
  <c r="BU351" i="1"/>
  <c r="AZ351" i="1"/>
  <c r="AC351" i="1"/>
  <c r="G351" i="1"/>
  <c r="DU351" i="1"/>
  <c r="CU351" i="1"/>
  <c r="BZ351" i="1"/>
  <c r="BB351" i="1"/>
  <c r="AE351" i="1"/>
  <c r="FC351" i="1"/>
  <c r="FZ350" i="1"/>
  <c r="GD350" i="1"/>
  <c r="GC350" i="1"/>
  <c r="B352" i="1"/>
  <c r="D352" i="1" s="1" a="1"/>
  <c r="D352" i="1" s="1"/>
  <c r="EI352" i="1" l="1" a="1"/>
  <c r="EI352" i="1" s="1"/>
  <c r="FM352" i="1" a="1"/>
  <c r="FM352" i="1" s="1"/>
  <c r="EX352" i="1" a="1"/>
  <c r="EX352" i="1" s="1"/>
  <c r="DE352" i="1" a="1"/>
  <c r="DE352" i="1" s="1"/>
  <c r="DT352" i="1" a="1"/>
  <c r="DT352" i="1" s="1"/>
  <c r="CA352" i="1" a="1"/>
  <c r="CA352" i="1" s="1"/>
  <c r="CP352" i="1" a="1"/>
  <c r="CP352" i="1" s="1"/>
  <c r="AW352" i="1" a="1"/>
  <c r="AW352" i="1" s="1"/>
  <c r="BL352" i="1" a="1"/>
  <c r="BL352" i="1" s="1"/>
  <c r="S352" i="1" a="1"/>
  <c r="S352" i="1" s="1"/>
  <c r="AH352" i="1" a="1"/>
  <c r="AH352" i="1" s="1"/>
  <c r="GA351" i="1"/>
  <c r="GB351" i="1"/>
  <c r="CL18" i="1"/>
  <c r="CG18" i="1"/>
  <c r="CO18" i="1"/>
  <c r="CN18" i="1"/>
  <c r="FI352" i="1"/>
  <c r="EE352" i="1"/>
  <c r="FX352" i="1"/>
  <c r="ET352" i="1"/>
  <c r="DP352" i="1"/>
  <c r="DA352" i="1"/>
  <c r="AD352" i="1"/>
  <c r="BW352" i="1"/>
  <c r="AS352" i="1"/>
  <c r="CL352" i="1"/>
  <c r="BH352" i="1"/>
  <c r="O352" i="1"/>
  <c r="FY352" i="1"/>
  <c r="FQ352" i="1"/>
  <c r="FH352" i="1"/>
  <c r="EZ352" i="1"/>
  <c r="EQ352" i="1"/>
  <c r="DZ352" i="1"/>
  <c r="EA352" i="1" s="1" a="1"/>
  <c r="EA352" i="1" s="1"/>
  <c r="DQ352" i="1"/>
  <c r="DI352" i="1"/>
  <c r="CZ352" i="1"/>
  <c r="CR352" i="1"/>
  <c r="CI352" i="1"/>
  <c r="BR352" i="1"/>
  <c r="BS352" i="1" s="1" a="1"/>
  <c r="BS352" i="1" s="1"/>
  <c r="BI352" i="1"/>
  <c r="BA352" i="1"/>
  <c r="AR352" i="1"/>
  <c r="AJ352" i="1"/>
  <c r="AB352" i="1"/>
  <c r="T352" i="1"/>
  <c r="L352" i="1"/>
  <c r="FW352" i="1"/>
  <c r="FO352" i="1"/>
  <c r="FF352" i="1"/>
  <c r="EO352" i="1"/>
  <c r="EP352" i="1" s="1" a="1"/>
  <c r="EP352" i="1" s="1"/>
  <c r="EF352" i="1"/>
  <c r="DX352" i="1"/>
  <c r="DO352" i="1"/>
  <c r="DG352" i="1"/>
  <c r="CX352" i="1"/>
  <c r="CG352" i="1"/>
  <c r="CH352" i="1" s="1" a="1"/>
  <c r="CH352" i="1" s="1"/>
  <c r="BX352" i="1"/>
  <c r="BP352" i="1"/>
  <c r="BG352" i="1"/>
  <c r="AY352" i="1"/>
  <c r="AP352" i="1"/>
  <c r="R352" i="1"/>
  <c r="J352" i="1"/>
  <c r="K352" i="1" s="1" a="1"/>
  <c r="K352" i="1" s="1"/>
  <c r="FV352" i="1"/>
  <c r="FN352" i="1"/>
  <c r="EW352" i="1"/>
  <c r="EN352" i="1"/>
  <c r="DW352" i="1"/>
  <c r="DN352" i="1"/>
  <c r="DF352" i="1"/>
  <c r="CO352" i="1"/>
  <c r="CF352" i="1"/>
  <c r="BO352" i="1"/>
  <c r="BF352" i="1"/>
  <c r="AX352" i="1"/>
  <c r="AG352" i="1"/>
  <c r="Y352" i="1"/>
  <c r="Z352" i="1" s="1" a="1"/>
  <c r="Z352" i="1" s="1"/>
  <c r="Q352" i="1"/>
  <c r="AU352" i="1" s="1"/>
  <c r="BY352" i="1" s="1"/>
  <c r="DC352" i="1" s="1"/>
  <c r="EG352" i="1" s="1"/>
  <c r="FK352" i="1" s="1"/>
  <c r="I352" i="1"/>
  <c r="FU352" i="1"/>
  <c r="FD352" i="1"/>
  <c r="FE352" i="1" s="1" a="1"/>
  <c r="FE352" i="1" s="1"/>
  <c r="EU352" i="1"/>
  <c r="EM352" i="1"/>
  <c r="ED352" i="1"/>
  <c r="DV352" i="1"/>
  <c r="DM352" i="1"/>
  <c r="CV352" i="1"/>
  <c r="CW352" i="1" s="1" a="1"/>
  <c r="CW352" i="1" s="1"/>
  <c r="CM352" i="1"/>
  <c r="CE352" i="1"/>
  <c r="BV352" i="1"/>
  <c r="BN352" i="1"/>
  <c r="BE352" i="1"/>
  <c r="AN352" i="1"/>
  <c r="AO352" i="1" s="1" a="1"/>
  <c r="AO352" i="1" s="1"/>
  <c r="AF352" i="1"/>
  <c r="BJ352" i="1" s="1"/>
  <c r="CN352" i="1" s="1"/>
  <c r="DR352" i="1" s="1"/>
  <c r="EV352" i="1" s="1"/>
  <c r="X352" i="1"/>
  <c r="P352" i="1"/>
  <c r="H352" i="1"/>
  <c r="FL352" i="1"/>
  <c r="FC352" i="1"/>
  <c r="EL352" i="1"/>
  <c r="EC352" i="1"/>
  <c r="DU352" i="1"/>
  <c r="DD352" i="1"/>
  <c r="CU352" i="1"/>
  <c r="CD352" i="1"/>
  <c r="BU352" i="1"/>
  <c r="BM352" i="1"/>
  <c r="AV352" i="1"/>
  <c r="AM352" i="1"/>
  <c r="AE352" i="1"/>
  <c r="W352" i="1"/>
  <c r="G352" i="1"/>
  <c r="FS352" i="1"/>
  <c r="FT352" i="1" s="1" a="1"/>
  <c r="FT352" i="1" s="1"/>
  <c r="FJ352" i="1"/>
  <c r="FB352" i="1"/>
  <c r="ES352" i="1"/>
  <c r="EK352" i="1"/>
  <c r="EB352" i="1"/>
  <c r="DK352" i="1"/>
  <c r="DL352" i="1" s="1" a="1"/>
  <c r="DL352" i="1" s="1"/>
  <c r="DB352" i="1"/>
  <c r="CT352" i="1"/>
  <c r="CK352" i="1"/>
  <c r="CC352" i="1"/>
  <c r="BT352" i="1"/>
  <c r="BC352" i="1"/>
  <c r="BD352" i="1" s="1" a="1"/>
  <c r="BD352" i="1" s="1"/>
  <c r="AT352" i="1"/>
  <c r="AL352" i="1"/>
  <c r="V352" i="1"/>
  <c r="N352" i="1"/>
  <c r="F352" i="1"/>
  <c r="FR352" i="1"/>
  <c r="FA352" i="1"/>
  <c r="ER352" i="1"/>
  <c r="EJ352" i="1"/>
  <c r="DS352" i="1"/>
  <c r="DJ352" i="1"/>
  <c r="DH352" i="1"/>
  <c r="AK352" i="1"/>
  <c r="E352" i="1"/>
  <c r="FP352" i="1"/>
  <c r="CY352" i="1"/>
  <c r="BQ352" i="1"/>
  <c r="AI352" i="1"/>
  <c r="C352" i="1"/>
  <c r="FG352" i="1"/>
  <c r="CS352" i="1"/>
  <c r="BK352" i="1"/>
  <c r="AC352" i="1"/>
  <c r="EY352" i="1"/>
  <c r="CQ352" i="1"/>
  <c r="AA352" i="1"/>
  <c r="CJ352" i="1"/>
  <c r="BB352" i="1"/>
  <c r="U352" i="1"/>
  <c r="EH352" i="1"/>
  <c r="AZ352" i="1"/>
  <c r="BZ352" i="1"/>
  <c r="AQ352" i="1"/>
  <c r="DY352" i="1"/>
  <c r="CB352" i="1"/>
  <c r="M352" i="1"/>
  <c r="GD351" i="1"/>
  <c r="GC351" i="1"/>
  <c r="FZ351" i="1"/>
  <c r="B353" i="1"/>
  <c r="D353" i="1" s="1" a="1"/>
  <c r="D353" i="1" s="1"/>
  <c r="EI353" i="1" l="1" a="1"/>
  <c r="EI353" i="1" s="1"/>
  <c r="FM353" i="1" a="1"/>
  <c r="FM353" i="1" s="1"/>
  <c r="EX353" i="1" a="1"/>
  <c r="EX353" i="1" s="1"/>
  <c r="DE353" i="1" a="1"/>
  <c r="DE353" i="1" s="1"/>
  <c r="DT353" i="1" a="1"/>
  <c r="DT353" i="1" s="1"/>
  <c r="CA353" i="1" a="1"/>
  <c r="CA353" i="1" s="1"/>
  <c r="CP353" i="1" a="1"/>
  <c r="CP353" i="1" s="1"/>
  <c r="AW353" i="1" a="1"/>
  <c r="AW353" i="1" s="1"/>
  <c r="BL353" i="1" a="1"/>
  <c r="BL353" i="1" s="1"/>
  <c r="S353" i="1" a="1"/>
  <c r="S353" i="1" s="1"/>
  <c r="AH353" i="1" a="1"/>
  <c r="AH353" i="1" s="1"/>
  <c r="GA352" i="1"/>
  <c r="GB352" i="1"/>
  <c r="CQ18" i="1"/>
  <c r="CH18" i="1" a="1"/>
  <c r="CH18" i="1" s="1"/>
  <c r="CI18" i="1" s="1"/>
  <c r="EE353" i="1"/>
  <c r="FX353" i="1"/>
  <c r="ET353" i="1"/>
  <c r="DP353" i="1"/>
  <c r="FI353" i="1"/>
  <c r="DA353" i="1"/>
  <c r="AD353" i="1"/>
  <c r="BW353" i="1"/>
  <c r="AS353" i="1"/>
  <c r="CL353" i="1"/>
  <c r="O353" i="1"/>
  <c r="BH353" i="1"/>
  <c r="FU353" i="1"/>
  <c r="FD353" i="1"/>
  <c r="FE353" i="1" s="1" a="1"/>
  <c r="FE353" i="1" s="1"/>
  <c r="EU353" i="1"/>
  <c r="EM353" i="1"/>
  <c r="ED353" i="1"/>
  <c r="DV353" i="1"/>
  <c r="DM353" i="1"/>
  <c r="CV353" i="1"/>
  <c r="CW353" i="1" s="1" a="1"/>
  <c r="CW353" i="1" s="1"/>
  <c r="CM353" i="1"/>
  <c r="CE353" i="1"/>
  <c r="BV353" i="1"/>
  <c r="BN353" i="1"/>
  <c r="FS353" i="1"/>
  <c r="FT353" i="1" s="1" a="1"/>
  <c r="FT353" i="1" s="1"/>
  <c r="FJ353" i="1"/>
  <c r="FB353" i="1"/>
  <c r="ES353" i="1"/>
  <c r="EK353" i="1"/>
  <c r="EB353" i="1"/>
  <c r="DK353" i="1"/>
  <c r="DL353" i="1" s="1" a="1"/>
  <c r="DL353" i="1" s="1"/>
  <c r="DB353" i="1"/>
  <c r="CT353" i="1"/>
  <c r="CK353" i="1"/>
  <c r="CC353" i="1"/>
  <c r="BT353" i="1"/>
  <c r="BC353" i="1"/>
  <c r="BD353" i="1" s="1" a="1"/>
  <c r="BD353" i="1" s="1"/>
  <c r="FR353" i="1"/>
  <c r="FA353" i="1"/>
  <c r="ER353" i="1"/>
  <c r="EJ353" i="1"/>
  <c r="DS353" i="1"/>
  <c r="DJ353" i="1"/>
  <c r="CS353" i="1"/>
  <c r="FY353" i="1"/>
  <c r="FQ353" i="1"/>
  <c r="FH353" i="1"/>
  <c r="EZ353" i="1"/>
  <c r="EQ353" i="1"/>
  <c r="DZ353" i="1"/>
  <c r="EA353" i="1" s="1" a="1"/>
  <c r="EA353" i="1" s="1"/>
  <c r="DQ353" i="1"/>
  <c r="DI353" i="1"/>
  <c r="CZ353" i="1"/>
  <c r="CR353" i="1"/>
  <c r="CI353" i="1"/>
  <c r="BR353" i="1"/>
  <c r="BS353" i="1" s="1" a="1"/>
  <c r="BS353" i="1" s="1"/>
  <c r="BI353" i="1"/>
  <c r="BA353" i="1"/>
  <c r="FP353" i="1"/>
  <c r="FG353" i="1"/>
  <c r="EY353" i="1"/>
  <c r="EH353" i="1"/>
  <c r="DY353" i="1"/>
  <c r="DH353" i="1"/>
  <c r="CY353" i="1"/>
  <c r="CQ353" i="1"/>
  <c r="BZ353" i="1"/>
  <c r="BQ353" i="1"/>
  <c r="FN353" i="1"/>
  <c r="EO353" i="1"/>
  <c r="EP353" i="1" s="1" a="1"/>
  <c r="EP353" i="1" s="1"/>
  <c r="DU353" i="1"/>
  <c r="CD353" i="1"/>
  <c r="BM353" i="1"/>
  <c r="AY353" i="1"/>
  <c r="AP353" i="1"/>
  <c r="R353" i="1"/>
  <c r="J353" i="1"/>
  <c r="K353" i="1" s="1" a="1"/>
  <c r="K353" i="1" s="1"/>
  <c r="FF353" i="1"/>
  <c r="EL353" i="1"/>
  <c r="DN353" i="1"/>
  <c r="BX353" i="1"/>
  <c r="BG353" i="1"/>
  <c r="AN353" i="1"/>
  <c r="AO353" i="1" s="1" a="1"/>
  <c r="AO353" i="1" s="1"/>
  <c r="AF353" i="1"/>
  <c r="BJ353" i="1" s="1"/>
  <c r="CN353" i="1" s="1"/>
  <c r="DR353" i="1" s="1"/>
  <c r="EV353" i="1" s="1"/>
  <c r="X353" i="1"/>
  <c r="P353" i="1"/>
  <c r="H353" i="1"/>
  <c r="EF353" i="1"/>
  <c r="CO353" i="1"/>
  <c r="BF353" i="1"/>
  <c r="AV353" i="1"/>
  <c r="AM353" i="1"/>
  <c r="AE353" i="1"/>
  <c r="W353" i="1"/>
  <c r="G353" i="1"/>
  <c r="FW353" i="1"/>
  <c r="FC353" i="1"/>
  <c r="DG353" i="1"/>
  <c r="BU353" i="1"/>
  <c r="BE353" i="1"/>
  <c r="AT353" i="1"/>
  <c r="AL353" i="1"/>
  <c r="V353" i="1"/>
  <c r="N353" i="1"/>
  <c r="F353" i="1"/>
  <c r="FV353" i="1"/>
  <c r="EC353" i="1"/>
  <c r="DF353" i="1"/>
  <c r="CJ353" i="1"/>
  <c r="AK353" i="1"/>
  <c r="AC353" i="1"/>
  <c r="U353" i="1"/>
  <c r="M353" i="1"/>
  <c r="E353" i="1"/>
  <c r="EW353" i="1"/>
  <c r="DX353" i="1"/>
  <c r="DD353" i="1"/>
  <c r="CG353" i="1"/>
  <c r="CH353" i="1" s="1" a="1"/>
  <c r="CH353" i="1" s="1"/>
  <c r="BP353" i="1"/>
  <c r="BB353" i="1"/>
  <c r="AR353" i="1"/>
  <c r="AJ353" i="1"/>
  <c r="AB353" i="1"/>
  <c r="T353" i="1"/>
  <c r="L353" i="1"/>
  <c r="FO353" i="1"/>
  <c r="DW353" i="1"/>
  <c r="CX353" i="1"/>
  <c r="CF353" i="1"/>
  <c r="BO353" i="1"/>
  <c r="AZ353" i="1"/>
  <c r="AQ353" i="1"/>
  <c r="AI353" i="1"/>
  <c r="AA353" i="1"/>
  <c r="C353" i="1"/>
  <c r="CB353" i="1"/>
  <c r="BK353" i="1"/>
  <c r="AX353" i="1"/>
  <c r="FL353" i="1"/>
  <c r="AG353" i="1"/>
  <c r="EN353" i="1"/>
  <c r="Y353" i="1"/>
  <c r="Z353" i="1" s="1" a="1"/>
  <c r="Z353" i="1" s="1"/>
  <c r="CU353" i="1"/>
  <c r="I353" i="1"/>
  <c r="DO353" i="1"/>
  <c r="Q353" i="1"/>
  <c r="AU353" i="1" s="1"/>
  <c r="BY353" i="1" s="1"/>
  <c r="DC353" i="1" s="1"/>
  <c r="EG353" i="1" s="1"/>
  <c r="FK353" i="1" s="1"/>
  <c r="GD352" i="1"/>
  <c r="GC352" i="1"/>
  <c r="FZ352" i="1"/>
  <c r="B354" i="1"/>
  <c r="D354" i="1" s="1" a="1"/>
  <c r="D354" i="1" s="1"/>
  <c r="EI354" i="1" l="1" a="1"/>
  <c r="EI354" i="1" s="1"/>
  <c r="FM354" i="1" a="1"/>
  <c r="FM354" i="1" s="1"/>
  <c r="EX354" i="1" a="1"/>
  <c r="EX354" i="1" s="1"/>
  <c r="DE354" i="1" a="1"/>
  <c r="DE354" i="1" s="1"/>
  <c r="DT354" i="1" a="1"/>
  <c r="DT354" i="1" s="1"/>
  <c r="CA354" i="1" a="1"/>
  <c r="CA354" i="1" s="1"/>
  <c r="CP354" i="1" a="1"/>
  <c r="CP354" i="1" s="1"/>
  <c r="AW354" i="1" a="1"/>
  <c r="AW354" i="1" s="1"/>
  <c r="BL354" i="1" a="1"/>
  <c r="BL354" i="1" s="1"/>
  <c r="S354" i="1" a="1"/>
  <c r="S354" i="1" s="1"/>
  <c r="AH354" i="1" a="1"/>
  <c r="AH354" i="1" s="1"/>
  <c r="GA353" i="1"/>
  <c r="GB353" i="1"/>
  <c r="CJ18" i="1"/>
  <c r="CK18" i="1"/>
  <c r="CR18" i="1"/>
  <c r="EE354" i="1"/>
  <c r="FX354" i="1"/>
  <c r="ET354" i="1"/>
  <c r="FI354" i="1"/>
  <c r="DP354" i="1"/>
  <c r="BW354" i="1"/>
  <c r="AD354" i="1"/>
  <c r="AS354" i="1"/>
  <c r="DA354" i="1"/>
  <c r="CL354" i="1"/>
  <c r="O354" i="1"/>
  <c r="BH354" i="1"/>
  <c r="FS354" i="1"/>
  <c r="FT354" i="1" s="1" a="1"/>
  <c r="FT354" i="1" s="1"/>
  <c r="FJ354" i="1"/>
  <c r="FB354" i="1"/>
  <c r="ES354" i="1"/>
  <c r="EK354" i="1"/>
  <c r="EB354" i="1"/>
  <c r="DK354" i="1"/>
  <c r="DL354" i="1" s="1" a="1"/>
  <c r="DL354" i="1" s="1"/>
  <c r="DB354" i="1"/>
  <c r="CT354" i="1"/>
  <c r="CK354" i="1"/>
  <c r="CC354" i="1"/>
  <c r="BT354" i="1"/>
  <c r="BC354" i="1"/>
  <c r="BD354" i="1" s="1" a="1"/>
  <c r="BD354" i="1" s="1"/>
  <c r="AT354" i="1"/>
  <c r="AL354" i="1"/>
  <c r="V354" i="1"/>
  <c r="N354" i="1"/>
  <c r="F354" i="1"/>
  <c r="FY354" i="1"/>
  <c r="FQ354" i="1"/>
  <c r="FH354" i="1"/>
  <c r="EZ354" i="1"/>
  <c r="EQ354" i="1"/>
  <c r="DZ354" i="1"/>
  <c r="EA354" i="1" s="1" a="1"/>
  <c r="EA354" i="1" s="1"/>
  <c r="DQ354" i="1"/>
  <c r="DI354" i="1"/>
  <c r="CZ354" i="1"/>
  <c r="CR354" i="1"/>
  <c r="CI354" i="1"/>
  <c r="BR354" i="1"/>
  <c r="BS354" i="1" s="1" a="1"/>
  <c r="BS354" i="1" s="1"/>
  <c r="BI354" i="1"/>
  <c r="BA354" i="1"/>
  <c r="AR354" i="1"/>
  <c r="AJ354" i="1"/>
  <c r="AB354" i="1"/>
  <c r="T354" i="1"/>
  <c r="L354" i="1"/>
  <c r="FP354" i="1"/>
  <c r="FG354" i="1"/>
  <c r="EY354" i="1"/>
  <c r="EH354" i="1"/>
  <c r="DY354" i="1"/>
  <c r="DH354" i="1"/>
  <c r="CY354" i="1"/>
  <c r="CQ354" i="1"/>
  <c r="BZ354" i="1"/>
  <c r="BQ354" i="1"/>
  <c r="AZ354" i="1"/>
  <c r="AQ354" i="1"/>
  <c r="AI354" i="1"/>
  <c r="AA354" i="1"/>
  <c r="C354" i="1"/>
  <c r="FW354" i="1"/>
  <c r="FO354" i="1"/>
  <c r="FF354" i="1"/>
  <c r="EO354" i="1"/>
  <c r="EP354" i="1" s="1" a="1"/>
  <c r="EP354" i="1" s="1"/>
  <c r="EF354" i="1"/>
  <c r="DX354" i="1"/>
  <c r="DO354" i="1"/>
  <c r="DG354" i="1"/>
  <c r="CX354" i="1"/>
  <c r="CG354" i="1"/>
  <c r="CH354" i="1" s="1" a="1"/>
  <c r="CH354" i="1" s="1"/>
  <c r="BX354" i="1"/>
  <c r="BP354" i="1"/>
  <c r="BG354" i="1"/>
  <c r="AY354" i="1"/>
  <c r="AP354" i="1"/>
  <c r="R354" i="1"/>
  <c r="J354" i="1"/>
  <c r="K354" i="1" s="1" a="1"/>
  <c r="K354" i="1" s="1"/>
  <c r="FV354" i="1"/>
  <c r="FN354" i="1"/>
  <c r="EW354" i="1"/>
  <c r="EN354" i="1"/>
  <c r="DW354" i="1"/>
  <c r="DN354" i="1"/>
  <c r="DF354" i="1"/>
  <c r="CO354" i="1"/>
  <c r="CF354" i="1"/>
  <c r="BO354" i="1"/>
  <c r="BF354" i="1"/>
  <c r="AX354" i="1"/>
  <c r="AG354" i="1"/>
  <c r="Y354" i="1"/>
  <c r="Z354" i="1" s="1" a="1"/>
  <c r="Z354" i="1" s="1"/>
  <c r="Q354" i="1"/>
  <c r="AU354" i="1" s="1"/>
  <c r="BY354" i="1" s="1"/>
  <c r="DC354" i="1" s="1"/>
  <c r="EG354" i="1" s="1"/>
  <c r="FK354" i="1" s="1"/>
  <c r="I354" i="1"/>
  <c r="ER354" i="1"/>
  <c r="DU354" i="1"/>
  <c r="CV354" i="1"/>
  <c r="CW354" i="1" s="1" a="1"/>
  <c r="CW354" i="1" s="1"/>
  <c r="CB354" i="1"/>
  <c r="AF354" i="1"/>
  <c r="BJ354" i="1" s="1"/>
  <c r="CN354" i="1" s="1"/>
  <c r="DR354" i="1" s="1"/>
  <c r="EV354" i="1" s="1"/>
  <c r="M354" i="1"/>
  <c r="EL354" i="1"/>
  <c r="DM354" i="1"/>
  <c r="CS354" i="1"/>
  <c r="BU354" i="1"/>
  <c r="AC354" i="1"/>
  <c r="G354" i="1"/>
  <c r="FD354" i="1"/>
  <c r="FE354" i="1" s="1" a="1"/>
  <c r="FE354" i="1" s="1"/>
  <c r="EJ354" i="1"/>
  <c r="CM354" i="1"/>
  <c r="AV354" i="1"/>
  <c r="X354" i="1"/>
  <c r="E354" i="1"/>
  <c r="FC354" i="1"/>
  <c r="ED354" i="1"/>
  <c r="DJ354" i="1"/>
  <c r="BN354" i="1"/>
  <c r="W354" i="1"/>
  <c r="FU354" i="1"/>
  <c r="FA354" i="1"/>
  <c r="EC354" i="1"/>
  <c r="CJ354" i="1"/>
  <c r="BM354" i="1"/>
  <c r="AN354" i="1"/>
  <c r="AO354" i="1" s="1" a="1"/>
  <c r="AO354" i="1" s="1"/>
  <c r="U354" i="1"/>
  <c r="EU354" i="1"/>
  <c r="DD354" i="1"/>
  <c r="CE354" i="1"/>
  <c r="BK354" i="1"/>
  <c r="AM354" i="1"/>
  <c r="P354" i="1"/>
  <c r="FR354" i="1"/>
  <c r="DV354" i="1"/>
  <c r="CD354" i="1"/>
  <c r="BE354" i="1"/>
  <c r="AK354" i="1"/>
  <c r="BV354" i="1"/>
  <c r="BB354" i="1"/>
  <c r="AE354" i="1"/>
  <c r="H354" i="1"/>
  <c r="FL354" i="1"/>
  <c r="EM354" i="1"/>
  <c r="CU354" i="1"/>
  <c r="DS354" i="1"/>
  <c r="GD353" i="1"/>
  <c r="GC353" i="1"/>
  <c r="FZ353" i="1"/>
  <c r="B355" i="1"/>
  <c r="D355" i="1" s="1" a="1"/>
  <c r="D355" i="1" s="1"/>
  <c r="EI355" i="1" l="1" a="1"/>
  <c r="EI355" i="1" s="1"/>
  <c r="FM355" i="1" a="1"/>
  <c r="FM355" i="1" s="1"/>
  <c r="EX355" i="1" a="1"/>
  <c r="EX355" i="1" s="1"/>
  <c r="DE355" i="1" a="1"/>
  <c r="DE355" i="1" s="1"/>
  <c r="DT355" i="1" a="1"/>
  <c r="DT355" i="1" s="1"/>
  <c r="CA355" i="1" a="1"/>
  <c r="CA355" i="1" s="1"/>
  <c r="CP355" i="1" a="1"/>
  <c r="CP355" i="1" s="1"/>
  <c r="AW355" i="1" a="1"/>
  <c r="AW355" i="1" s="1"/>
  <c r="BL355" i="1" a="1"/>
  <c r="BL355" i="1" s="1"/>
  <c r="S355" i="1" a="1"/>
  <c r="S355" i="1" s="1"/>
  <c r="AH355" i="1" a="1"/>
  <c r="AH355" i="1" s="1"/>
  <c r="GA354" i="1"/>
  <c r="GB354" i="1"/>
  <c r="DD18" i="1"/>
  <c r="CV18" i="1"/>
  <c r="DA18" i="1"/>
  <c r="DC18" i="1"/>
  <c r="FX355" i="1"/>
  <c r="ET355" i="1"/>
  <c r="FI355" i="1"/>
  <c r="EE355" i="1"/>
  <c r="DA355" i="1"/>
  <c r="DP355" i="1"/>
  <c r="AS355" i="1"/>
  <c r="CL355" i="1"/>
  <c r="O355" i="1"/>
  <c r="BW355" i="1"/>
  <c r="BH355" i="1"/>
  <c r="AD355" i="1"/>
  <c r="FY355" i="1"/>
  <c r="FQ355" i="1"/>
  <c r="FH355" i="1"/>
  <c r="EZ355" i="1"/>
  <c r="EQ355" i="1"/>
  <c r="DZ355" i="1"/>
  <c r="EA355" i="1" s="1" a="1"/>
  <c r="EA355" i="1" s="1"/>
  <c r="DQ355" i="1"/>
  <c r="DI355" i="1"/>
  <c r="CZ355" i="1"/>
  <c r="CR355" i="1"/>
  <c r="CI355" i="1"/>
  <c r="BR355" i="1"/>
  <c r="BS355" i="1" s="1" a="1"/>
  <c r="BS355" i="1" s="1"/>
  <c r="BI355" i="1"/>
  <c r="BA355" i="1"/>
  <c r="AR355" i="1"/>
  <c r="AJ355" i="1"/>
  <c r="AB355" i="1"/>
  <c r="T355" i="1"/>
  <c r="L355" i="1"/>
  <c r="FW355" i="1"/>
  <c r="FO355" i="1"/>
  <c r="FF355" i="1"/>
  <c r="EO355" i="1"/>
  <c r="EP355" i="1" s="1" a="1"/>
  <c r="EP355" i="1" s="1"/>
  <c r="EF355" i="1"/>
  <c r="DX355" i="1"/>
  <c r="DO355" i="1"/>
  <c r="DG355" i="1"/>
  <c r="CX355" i="1"/>
  <c r="CG355" i="1"/>
  <c r="CH355" i="1" s="1" a="1"/>
  <c r="CH355" i="1" s="1"/>
  <c r="BX355" i="1"/>
  <c r="BP355" i="1"/>
  <c r="BG355" i="1"/>
  <c r="AY355" i="1"/>
  <c r="AP355" i="1"/>
  <c r="R355" i="1"/>
  <c r="J355" i="1"/>
  <c r="K355" i="1" s="1" a="1"/>
  <c r="K355" i="1" s="1"/>
  <c r="FV355" i="1"/>
  <c r="FN355" i="1"/>
  <c r="EW355" i="1"/>
  <c r="EN355" i="1"/>
  <c r="DW355" i="1"/>
  <c r="DN355" i="1"/>
  <c r="DF355" i="1"/>
  <c r="CO355" i="1"/>
  <c r="CF355" i="1"/>
  <c r="BO355" i="1"/>
  <c r="BF355" i="1"/>
  <c r="AX355" i="1"/>
  <c r="AG355" i="1"/>
  <c r="Y355" i="1"/>
  <c r="Z355" i="1" s="1" a="1"/>
  <c r="Z355" i="1" s="1"/>
  <c r="Q355" i="1"/>
  <c r="AU355" i="1" s="1"/>
  <c r="BY355" i="1" s="1"/>
  <c r="DC355" i="1" s="1"/>
  <c r="EG355" i="1" s="1"/>
  <c r="FK355" i="1" s="1"/>
  <c r="I355" i="1"/>
  <c r="FU355" i="1"/>
  <c r="FD355" i="1"/>
  <c r="FE355" i="1" s="1" a="1"/>
  <c r="FE355" i="1" s="1"/>
  <c r="EU355" i="1"/>
  <c r="EM355" i="1"/>
  <c r="ED355" i="1"/>
  <c r="DV355" i="1"/>
  <c r="DM355" i="1"/>
  <c r="CV355" i="1"/>
  <c r="CW355" i="1" s="1" a="1"/>
  <c r="CW355" i="1" s="1"/>
  <c r="CM355" i="1"/>
  <c r="CE355" i="1"/>
  <c r="BV355" i="1"/>
  <c r="BN355" i="1"/>
  <c r="BE355" i="1"/>
  <c r="AN355" i="1"/>
  <c r="AO355" i="1" s="1" a="1"/>
  <c r="AO355" i="1" s="1"/>
  <c r="AF355" i="1"/>
  <c r="BJ355" i="1" s="1"/>
  <c r="CN355" i="1" s="1"/>
  <c r="DR355" i="1" s="1"/>
  <c r="EV355" i="1" s="1"/>
  <c r="X355" i="1"/>
  <c r="P355" i="1"/>
  <c r="H355" i="1"/>
  <c r="FL355" i="1"/>
  <c r="FC355" i="1"/>
  <c r="EL355" i="1"/>
  <c r="EC355" i="1"/>
  <c r="DU355" i="1"/>
  <c r="DD355" i="1"/>
  <c r="CU355" i="1"/>
  <c r="CD355" i="1"/>
  <c r="BU355" i="1"/>
  <c r="BM355" i="1"/>
  <c r="AV355" i="1"/>
  <c r="AM355" i="1"/>
  <c r="AE355" i="1"/>
  <c r="W355" i="1"/>
  <c r="G355" i="1"/>
  <c r="FP355" i="1"/>
  <c r="ER355" i="1"/>
  <c r="CY355" i="1"/>
  <c r="CB355" i="1"/>
  <c r="BC355" i="1"/>
  <c r="BD355" i="1" s="1" a="1"/>
  <c r="BD355" i="1" s="1"/>
  <c r="AI355" i="1"/>
  <c r="M355" i="1"/>
  <c r="FJ355" i="1"/>
  <c r="DS355" i="1"/>
  <c r="CT355" i="1"/>
  <c r="EK355" i="1"/>
  <c r="CS355" i="1"/>
  <c r="BT355" i="1"/>
  <c r="AZ355" i="1"/>
  <c r="AC355" i="1"/>
  <c r="F355" i="1"/>
  <c r="FG355" i="1"/>
  <c r="EJ355" i="1"/>
  <c r="DK355" i="1"/>
  <c r="DL355" i="1" s="1" a="1"/>
  <c r="DL355" i="1" s="1"/>
  <c r="CQ355" i="1"/>
  <c r="AT355" i="1"/>
  <c r="AA355" i="1"/>
  <c r="E355" i="1"/>
  <c r="FB355" i="1"/>
  <c r="EH355" i="1"/>
  <c r="DJ355" i="1"/>
  <c r="CK355" i="1"/>
  <c r="BQ355" i="1"/>
  <c r="V355" i="1"/>
  <c r="C355" i="1"/>
  <c r="FA355" i="1"/>
  <c r="EB355" i="1"/>
  <c r="DH355" i="1"/>
  <c r="CJ355" i="1"/>
  <c r="AQ355" i="1"/>
  <c r="U355" i="1"/>
  <c r="FS355" i="1"/>
  <c r="FT355" i="1" s="1" a="1"/>
  <c r="FT355" i="1" s="1"/>
  <c r="EY355" i="1"/>
  <c r="DB355" i="1"/>
  <c r="BK355" i="1"/>
  <c r="AL355" i="1"/>
  <c r="FR355" i="1"/>
  <c r="ES355" i="1"/>
  <c r="DY355" i="1"/>
  <c r="CC355" i="1"/>
  <c r="AK355" i="1"/>
  <c r="N355" i="1"/>
  <c r="BZ355" i="1"/>
  <c r="BB355" i="1"/>
  <c r="GC354" i="1"/>
  <c r="FZ354" i="1"/>
  <c r="GD354" i="1"/>
  <c r="B356" i="1"/>
  <c r="D356" i="1" s="1" a="1"/>
  <c r="D356" i="1" s="1"/>
  <c r="EI356" i="1" l="1" a="1"/>
  <c r="EI356" i="1" s="1"/>
  <c r="FM356" i="1" a="1"/>
  <c r="FM356" i="1" s="1"/>
  <c r="EX356" i="1" a="1"/>
  <c r="EX356" i="1" s="1"/>
  <c r="DE356" i="1" a="1"/>
  <c r="DE356" i="1" s="1"/>
  <c r="DT356" i="1" a="1"/>
  <c r="DT356" i="1" s="1"/>
  <c r="CA356" i="1" a="1"/>
  <c r="CA356" i="1" s="1"/>
  <c r="CP356" i="1" a="1"/>
  <c r="CP356" i="1" s="1"/>
  <c r="AW356" i="1" a="1"/>
  <c r="AW356" i="1" s="1"/>
  <c r="BL356" i="1" a="1"/>
  <c r="BL356" i="1" s="1"/>
  <c r="S356" i="1" a="1"/>
  <c r="S356" i="1" s="1"/>
  <c r="AH356" i="1" a="1"/>
  <c r="AH356" i="1" s="1"/>
  <c r="GA355" i="1"/>
  <c r="GB355" i="1"/>
  <c r="CW18" i="1" a="1"/>
  <c r="CW18" i="1" s="1"/>
  <c r="CX18" i="1" s="1"/>
  <c r="DF18" i="1"/>
  <c r="ET356" i="1"/>
  <c r="FI356" i="1"/>
  <c r="EE356" i="1"/>
  <c r="DA356" i="1"/>
  <c r="FX356" i="1"/>
  <c r="DP356" i="1"/>
  <c r="AS356" i="1"/>
  <c r="CL356" i="1"/>
  <c r="O356" i="1"/>
  <c r="BH356" i="1"/>
  <c r="AD356" i="1"/>
  <c r="BW356" i="1"/>
  <c r="FW356" i="1"/>
  <c r="FO356" i="1"/>
  <c r="FF356" i="1"/>
  <c r="EO356" i="1"/>
  <c r="EP356" i="1" s="1" a="1"/>
  <c r="EP356" i="1" s="1"/>
  <c r="EF356" i="1"/>
  <c r="DX356" i="1"/>
  <c r="DO356" i="1"/>
  <c r="DG356" i="1"/>
  <c r="CX356" i="1"/>
  <c r="CG356" i="1"/>
  <c r="CH356" i="1" s="1" a="1"/>
  <c r="CH356" i="1" s="1"/>
  <c r="BX356" i="1"/>
  <c r="BP356" i="1"/>
  <c r="BG356" i="1"/>
  <c r="AY356" i="1"/>
  <c r="AP356" i="1"/>
  <c r="R356" i="1"/>
  <c r="J356" i="1"/>
  <c r="K356" i="1" s="1" a="1"/>
  <c r="K356" i="1" s="1"/>
  <c r="FU356" i="1"/>
  <c r="FD356" i="1"/>
  <c r="FE356" i="1" s="1" a="1"/>
  <c r="FE356" i="1" s="1"/>
  <c r="EU356" i="1"/>
  <c r="EM356" i="1"/>
  <c r="ED356" i="1"/>
  <c r="DV356" i="1"/>
  <c r="DM356" i="1"/>
  <c r="CV356" i="1"/>
  <c r="CW356" i="1" s="1" a="1"/>
  <c r="CW356" i="1" s="1"/>
  <c r="CM356" i="1"/>
  <c r="CE356" i="1"/>
  <c r="BV356" i="1"/>
  <c r="BN356" i="1"/>
  <c r="BE356" i="1"/>
  <c r="AN356" i="1"/>
  <c r="AO356" i="1" s="1" a="1"/>
  <c r="AO356" i="1" s="1"/>
  <c r="AF356" i="1"/>
  <c r="BJ356" i="1" s="1"/>
  <c r="CN356" i="1" s="1"/>
  <c r="DR356" i="1" s="1"/>
  <c r="EV356" i="1" s="1"/>
  <c r="X356" i="1"/>
  <c r="P356" i="1"/>
  <c r="H356" i="1"/>
  <c r="FL356" i="1"/>
  <c r="FC356" i="1"/>
  <c r="EL356" i="1"/>
  <c r="EC356" i="1"/>
  <c r="DU356" i="1"/>
  <c r="DD356" i="1"/>
  <c r="CU356" i="1"/>
  <c r="CD356" i="1"/>
  <c r="BU356" i="1"/>
  <c r="BM356" i="1"/>
  <c r="AV356" i="1"/>
  <c r="AM356" i="1"/>
  <c r="AE356" i="1"/>
  <c r="W356" i="1"/>
  <c r="G356" i="1"/>
  <c r="FS356" i="1"/>
  <c r="FT356" i="1" s="1" a="1"/>
  <c r="FT356" i="1" s="1"/>
  <c r="FJ356" i="1"/>
  <c r="FB356" i="1"/>
  <c r="ES356" i="1"/>
  <c r="EK356" i="1"/>
  <c r="EB356" i="1"/>
  <c r="DK356" i="1"/>
  <c r="DL356" i="1" s="1" a="1"/>
  <c r="DL356" i="1" s="1"/>
  <c r="DB356" i="1"/>
  <c r="CT356" i="1"/>
  <c r="CK356" i="1"/>
  <c r="CC356" i="1"/>
  <c r="BT356" i="1"/>
  <c r="BC356" i="1"/>
  <c r="BD356" i="1" s="1" a="1"/>
  <c r="BD356" i="1" s="1"/>
  <c r="AT356" i="1"/>
  <c r="AL356" i="1"/>
  <c r="V356" i="1"/>
  <c r="N356" i="1"/>
  <c r="F356" i="1"/>
  <c r="FR356" i="1"/>
  <c r="FA356" i="1"/>
  <c r="ER356" i="1"/>
  <c r="EJ356" i="1"/>
  <c r="DS356" i="1"/>
  <c r="DJ356" i="1"/>
  <c r="CS356" i="1"/>
  <c r="CJ356" i="1"/>
  <c r="CB356" i="1"/>
  <c r="BK356" i="1"/>
  <c r="BB356" i="1"/>
  <c r="AK356" i="1"/>
  <c r="AC356" i="1"/>
  <c r="U356" i="1"/>
  <c r="M356" i="1"/>
  <c r="E356" i="1"/>
  <c r="FP356" i="1"/>
  <c r="EQ356" i="1"/>
  <c r="DW356" i="1"/>
  <c r="CY356" i="1"/>
  <c r="BF356" i="1"/>
  <c r="AI356" i="1"/>
  <c r="L356" i="1"/>
  <c r="FN356" i="1"/>
  <c r="DQ356" i="1"/>
  <c r="BZ356" i="1"/>
  <c r="BA356" i="1"/>
  <c r="AG356" i="1"/>
  <c r="FH356" i="1"/>
  <c r="EN356" i="1"/>
  <c r="CR356" i="1"/>
  <c r="AZ356" i="1"/>
  <c r="AB356" i="1"/>
  <c r="I356" i="1"/>
  <c r="FG356" i="1"/>
  <c r="DN356" i="1"/>
  <c r="CQ356" i="1"/>
  <c r="BR356" i="1"/>
  <c r="BS356" i="1" s="1" a="1"/>
  <c r="BS356" i="1" s="1"/>
  <c r="AX356" i="1"/>
  <c r="AA356" i="1"/>
  <c r="FY356" i="1"/>
  <c r="EH356" i="1"/>
  <c r="DI356" i="1"/>
  <c r="CO356" i="1"/>
  <c r="BQ356" i="1"/>
  <c r="AR356" i="1"/>
  <c r="Y356" i="1"/>
  <c r="Z356" i="1" s="1" a="1"/>
  <c r="Z356" i="1" s="1"/>
  <c r="C356" i="1"/>
  <c r="EZ356" i="1"/>
  <c r="DH356" i="1"/>
  <c r="CI356" i="1"/>
  <c r="BO356" i="1"/>
  <c r="AQ356" i="1"/>
  <c r="T356" i="1"/>
  <c r="FV356" i="1"/>
  <c r="EY356" i="1"/>
  <c r="DZ356" i="1"/>
  <c r="EA356" i="1" s="1" a="1"/>
  <c r="EA356" i="1" s="1"/>
  <c r="DF356" i="1"/>
  <c r="BI356" i="1"/>
  <c r="FQ356" i="1"/>
  <c r="EW356" i="1"/>
  <c r="DY356" i="1"/>
  <c r="CZ356" i="1"/>
  <c r="CF356" i="1"/>
  <c r="AJ356" i="1"/>
  <c r="Q356" i="1"/>
  <c r="AU356" i="1" s="1"/>
  <c r="BY356" i="1" s="1"/>
  <c r="DC356" i="1" s="1"/>
  <c r="EG356" i="1" s="1"/>
  <c r="FK356" i="1" s="1"/>
  <c r="GD355" i="1"/>
  <c r="GC355" i="1"/>
  <c r="FZ355" i="1"/>
  <c r="B357" i="1"/>
  <c r="D357" i="1" s="1" a="1"/>
  <c r="D357" i="1" s="1"/>
  <c r="EI357" i="1" l="1" a="1"/>
  <c r="EI357" i="1" s="1"/>
  <c r="FM357" i="1" a="1"/>
  <c r="FM357" i="1" s="1"/>
  <c r="EX357" i="1" a="1"/>
  <c r="EX357" i="1" s="1"/>
  <c r="DE357" i="1" a="1"/>
  <c r="DE357" i="1" s="1"/>
  <c r="DT357" i="1" a="1"/>
  <c r="DT357" i="1" s="1"/>
  <c r="CA357" i="1" a="1"/>
  <c r="CA357" i="1" s="1"/>
  <c r="CP357" i="1" a="1"/>
  <c r="CP357" i="1" s="1"/>
  <c r="AW357" i="1" a="1"/>
  <c r="AW357" i="1" s="1"/>
  <c r="BL357" i="1" a="1"/>
  <c r="BL357" i="1" s="1"/>
  <c r="S357" i="1" a="1"/>
  <c r="S357" i="1" s="1"/>
  <c r="AH357" i="1" a="1"/>
  <c r="AH357" i="1" s="1"/>
  <c r="GA356" i="1"/>
  <c r="GB356" i="1"/>
  <c r="CZ18" i="1"/>
  <c r="CY18" i="1"/>
  <c r="DG18" i="1"/>
  <c r="ET357" i="1"/>
  <c r="FI357" i="1"/>
  <c r="EE357" i="1"/>
  <c r="FX357" i="1"/>
  <c r="DA357" i="1"/>
  <c r="CL357" i="1"/>
  <c r="O357" i="1"/>
  <c r="BH357" i="1"/>
  <c r="DP357" i="1"/>
  <c r="AD357" i="1"/>
  <c r="AS357" i="1"/>
  <c r="BW357" i="1"/>
  <c r="FU357" i="1"/>
  <c r="FD357" i="1"/>
  <c r="FE357" i="1" s="1" a="1"/>
  <c r="FE357" i="1" s="1"/>
  <c r="EU357" i="1"/>
  <c r="EM357" i="1"/>
  <c r="ED357" i="1"/>
  <c r="DV357" i="1"/>
  <c r="DM357" i="1"/>
  <c r="CV357" i="1"/>
  <c r="CW357" i="1" s="1" a="1"/>
  <c r="CW357" i="1" s="1"/>
  <c r="CM357" i="1"/>
  <c r="CE357" i="1"/>
  <c r="BV357" i="1"/>
  <c r="BN357" i="1"/>
  <c r="BE357" i="1"/>
  <c r="AN357" i="1"/>
  <c r="AO357" i="1" s="1" a="1"/>
  <c r="AO357" i="1" s="1"/>
  <c r="AF357" i="1"/>
  <c r="BJ357" i="1" s="1"/>
  <c r="CN357" i="1" s="1"/>
  <c r="DR357" i="1" s="1"/>
  <c r="EV357" i="1" s="1"/>
  <c r="X357" i="1"/>
  <c r="P357" i="1"/>
  <c r="H357" i="1"/>
  <c r="FS357" i="1"/>
  <c r="FT357" i="1" s="1" a="1"/>
  <c r="FT357" i="1" s="1"/>
  <c r="FJ357" i="1"/>
  <c r="FB357" i="1"/>
  <c r="ES357" i="1"/>
  <c r="EK357" i="1"/>
  <c r="EB357" i="1"/>
  <c r="DK357" i="1"/>
  <c r="DL357" i="1" s="1" a="1"/>
  <c r="DL357" i="1" s="1"/>
  <c r="DB357" i="1"/>
  <c r="CT357" i="1"/>
  <c r="CK357" i="1"/>
  <c r="CC357" i="1"/>
  <c r="BT357" i="1"/>
  <c r="BC357" i="1"/>
  <c r="BD357" i="1" s="1" a="1"/>
  <c r="BD357" i="1" s="1"/>
  <c r="AT357" i="1"/>
  <c r="AL357" i="1"/>
  <c r="V357" i="1"/>
  <c r="N357" i="1"/>
  <c r="F357" i="1"/>
  <c r="FR357" i="1"/>
  <c r="FA357" i="1"/>
  <c r="ER357" i="1"/>
  <c r="EJ357" i="1"/>
  <c r="DS357" i="1"/>
  <c r="DJ357" i="1"/>
  <c r="CS357" i="1"/>
  <c r="CJ357" i="1"/>
  <c r="CB357" i="1"/>
  <c r="BK357" i="1"/>
  <c r="BB357" i="1"/>
  <c r="AK357" i="1"/>
  <c r="AC357" i="1"/>
  <c r="U357" i="1"/>
  <c r="M357" i="1"/>
  <c r="E357" i="1"/>
  <c r="FY357" i="1"/>
  <c r="FQ357" i="1"/>
  <c r="FH357" i="1"/>
  <c r="EZ357" i="1"/>
  <c r="EQ357" i="1"/>
  <c r="DZ357" i="1"/>
  <c r="EA357" i="1" s="1" a="1"/>
  <c r="EA357" i="1" s="1"/>
  <c r="DQ357" i="1"/>
  <c r="DI357" i="1"/>
  <c r="CZ357" i="1"/>
  <c r="CR357" i="1"/>
  <c r="CI357" i="1"/>
  <c r="BR357" i="1"/>
  <c r="BS357" i="1" s="1" a="1"/>
  <c r="BS357" i="1" s="1"/>
  <c r="BI357" i="1"/>
  <c r="BA357" i="1"/>
  <c r="AR357" i="1"/>
  <c r="AJ357" i="1"/>
  <c r="AB357" i="1"/>
  <c r="T357" i="1"/>
  <c r="L357" i="1"/>
  <c r="FP357" i="1"/>
  <c r="FG357" i="1"/>
  <c r="EY357" i="1"/>
  <c r="EH357" i="1"/>
  <c r="DY357" i="1"/>
  <c r="DH357" i="1"/>
  <c r="CY357" i="1"/>
  <c r="CQ357" i="1"/>
  <c r="BZ357" i="1"/>
  <c r="BQ357" i="1"/>
  <c r="AZ357" i="1"/>
  <c r="AQ357" i="1"/>
  <c r="AI357" i="1"/>
  <c r="AA357" i="1"/>
  <c r="C357" i="1"/>
  <c r="FO357" i="1"/>
  <c r="DW357" i="1"/>
  <c r="CX357" i="1"/>
  <c r="CD357" i="1"/>
  <c r="BF357" i="1"/>
  <c r="FN357" i="1"/>
  <c r="EO357" i="1"/>
  <c r="EP357" i="1" s="1" a="1"/>
  <c r="EP357" i="1" s="1"/>
  <c r="DU357" i="1"/>
  <c r="BX357" i="1"/>
  <c r="AG357" i="1"/>
  <c r="J357" i="1"/>
  <c r="K357" i="1" s="1" a="1"/>
  <c r="K357" i="1" s="1"/>
  <c r="FL357" i="1"/>
  <c r="EN357" i="1"/>
  <c r="DO357" i="1"/>
  <c r="CU357" i="1"/>
  <c r="AY357" i="1"/>
  <c r="AE357" i="1"/>
  <c r="I357" i="1"/>
  <c r="FF357" i="1"/>
  <c r="EL357" i="1"/>
  <c r="DN357" i="1"/>
  <c r="BU357" i="1"/>
  <c r="AX357" i="1"/>
  <c r="G357" i="1"/>
  <c r="EF357" i="1"/>
  <c r="CO357" i="1"/>
  <c r="BP357" i="1"/>
  <c r="AV357" i="1"/>
  <c r="Y357" i="1"/>
  <c r="Z357" i="1" s="1" a="1"/>
  <c r="Z357" i="1" s="1"/>
  <c r="FW357" i="1"/>
  <c r="FC357" i="1"/>
  <c r="DG357" i="1"/>
  <c r="BO357" i="1"/>
  <c r="AP357" i="1"/>
  <c r="W357" i="1"/>
  <c r="FV357" i="1"/>
  <c r="EC357" i="1"/>
  <c r="DF357" i="1"/>
  <c r="CG357" i="1"/>
  <c r="CH357" i="1" s="1" a="1"/>
  <c r="CH357" i="1" s="1"/>
  <c r="BM357" i="1"/>
  <c r="R357" i="1"/>
  <c r="EW357" i="1"/>
  <c r="DX357" i="1"/>
  <c r="DD357" i="1"/>
  <c r="CF357" i="1"/>
  <c r="BG357" i="1"/>
  <c r="AM357" i="1"/>
  <c r="Q357" i="1"/>
  <c r="AU357" i="1" s="1"/>
  <c r="BY357" i="1" s="1"/>
  <c r="DC357" i="1" s="1"/>
  <c r="EG357" i="1" s="1"/>
  <c r="FK357" i="1" s="1"/>
  <c r="GC356" i="1"/>
  <c r="FZ356" i="1"/>
  <c r="GD356" i="1"/>
  <c r="B358" i="1"/>
  <c r="D358" i="1" s="1" a="1"/>
  <c r="D358" i="1" s="1"/>
  <c r="EI358" i="1" l="1" a="1"/>
  <c r="EI358" i="1" s="1"/>
  <c r="FM358" i="1" a="1"/>
  <c r="FM358" i="1" s="1"/>
  <c r="EX358" i="1" a="1"/>
  <c r="EX358" i="1" s="1"/>
  <c r="DE358" i="1" a="1"/>
  <c r="DE358" i="1" s="1"/>
  <c r="DT358" i="1" a="1"/>
  <c r="DT358" i="1" s="1"/>
  <c r="CA358" i="1" a="1"/>
  <c r="CA358" i="1" s="1"/>
  <c r="CP358" i="1" a="1"/>
  <c r="CP358" i="1" s="1"/>
  <c r="AW358" i="1" a="1"/>
  <c r="AW358" i="1" s="1"/>
  <c r="BL358" i="1" a="1"/>
  <c r="BL358" i="1" s="1"/>
  <c r="S358" i="1" a="1"/>
  <c r="S358" i="1" s="1"/>
  <c r="AH358" i="1" a="1"/>
  <c r="AH358" i="1" s="1"/>
  <c r="GA357" i="1"/>
  <c r="GB357" i="1"/>
  <c r="DK18" i="1"/>
  <c r="DP18" i="1"/>
  <c r="DS18" i="1"/>
  <c r="DR18" i="1"/>
  <c r="FI358" i="1"/>
  <c r="EE358" i="1"/>
  <c r="FX358" i="1"/>
  <c r="ET358" i="1"/>
  <c r="DA358" i="1"/>
  <c r="DP358" i="1"/>
  <c r="O358" i="1"/>
  <c r="BH358" i="1"/>
  <c r="AD358" i="1"/>
  <c r="BW358" i="1"/>
  <c r="CL358" i="1"/>
  <c r="AS358" i="1"/>
  <c r="FP358" i="1"/>
  <c r="FG358" i="1"/>
  <c r="EY358" i="1"/>
  <c r="EH358" i="1"/>
  <c r="DY358" i="1"/>
  <c r="DH358" i="1"/>
  <c r="CY358" i="1"/>
  <c r="CQ358" i="1"/>
  <c r="BZ358" i="1"/>
  <c r="BQ358" i="1"/>
  <c r="AZ358" i="1"/>
  <c r="AQ358" i="1"/>
  <c r="AI358" i="1"/>
  <c r="AA358" i="1"/>
  <c r="FU358" i="1"/>
  <c r="FD358" i="1"/>
  <c r="FE358" i="1" s="1" a="1"/>
  <c r="FE358" i="1" s="1"/>
  <c r="EU358" i="1"/>
  <c r="EM358" i="1"/>
  <c r="ED358" i="1"/>
  <c r="DV358" i="1"/>
  <c r="DM358" i="1"/>
  <c r="CV358" i="1"/>
  <c r="CW358" i="1" s="1" a="1"/>
  <c r="CW358" i="1" s="1"/>
  <c r="CM358" i="1"/>
  <c r="CE358" i="1"/>
  <c r="BV358" i="1"/>
  <c r="BN358" i="1"/>
  <c r="BE358" i="1"/>
  <c r="AN358" i="1"/>
  <c r="AO358" i="1" s="1" a="1"/>
  <c r="AO358" i="1" s="1"/>
  <c r="AF358" i="1"/>
  <c r="BJ358" i="1" s="1"/>
  <c r="CN358" i="1" s="1"/>
  <c r="DR358" i="1" s="1"/>
  <c r="EV358" i="1" s="1"/>
  <c r="X358" i="1"/>
  <c r="P358" i="1"/>
  <c r="H358" i="1"/>
  <c r="FS358" i="1"/>
  <c r="FT358" i="1" s="1" a="1"/>
  <c r="FT358" i="1" s="1"/>
  <c r="FH358" i="1"/>
  <c r="EW358" i="1"/>
  <c r="EK358" i="1"/>
  <c r="DZ358" i="1"/>
  <c r="EA358" i="1" s="1" a="1"/>
  <c r="EA358" i="1" s="1"/>
  <c r="DN358" i="1"/>
  <c r="DB358" i="1"/>
  <c r="CR358" i="1"/>
  <c r="CF358" i="1"/>
  <c r="BT358" i="1"/>
  <c r="BI358" i="1"/>
  <c r="AX358" i="1"/>
  <c r="AL358" i="1"/>
  <c r="AB358" i="1"/>
  <c r="Q358" i="1"/>
  <c r="AU358" i="1" s="1"/>
  <c r="BY358" i="1" s="1"/>
  <c r="DC358" i="1" s="1"/>
  <c r="EG358" i="1" s="1"/>
  <c r="FK358" i="1" s="1"/>
  <c r="F358" i="1"/>
  <c r="FQ358" i="1"/>
  <c r="ES358" i="1"/>
  <c r="DW358" i="1"/>
  <c r="DK358" i="1"/>
  <c r="DL358" i="1" s="1" a="1"/>
  <c r="DL358" i="1" s="1"/>
  <c r="CZ358" i="1"/>
  <c r="CO358" i="1"/>
  <c r="CC358" i="1"/>
  <c r="BR358" i="1"/>
  <c r="BS358" i="1" s="1" a="1"/>
  <c r="BS358" i="1" s="1"/>
  <c r="BF358" i="1"/>
  <c r="AT358" i="1"/>
  <c r="AJ358" i="1"/>
  <c r="Y358" i="1"/>
  <c r="Z358" i="1" s="1" a="1"/>
  <c r="Z358" i="1" s="1"/>
  <c r="N358" i="1"/>
  <c r="FO358" i="1"/>
  <c r="FC358" i="1"/>
  <c r="ER358" i="1"/>
  <c r="EF358" i="1"/>
  <c r="DU358" i="1"/>
  <c r="DJ358" i="1"/>
  <c r="CX358" i="1"/>
  <c r="CB358" i="1"/>
  <c r="BP358" i="1"/>
  <c r="W358" i="1"/>
  <c r="M358" i="1"/>
  <c r="C358" i="1"/>
  <c r="FY358" i="1"/>
  <c r="FN358" i="1"/>
  <c r="FB358" i="1"/>
  <c r="EQ358" i="1"/>
  <c r="DI358" i="1"/>
  <c r="CK358" i="1"/>
  <c r="BO358" i="1"/>
  <c r="BC358" i="1"/>
  <c r="BD358" i="1" s="1" a="1"/>
  <c r="BD358" i="1" s="1"/>
  <c r="AR358" i="1"/>
  <c r="AG358" i="1"/>
  <c r="V358" i="1"/>
  <c r="L358" i="1"/>
  <c r="FW358" i="1"/>
  <c r="FL358" i="1"/>
  <c r="FA358" i="1"/>
  <c r="EO358" i="1"/>
  <c r="EP358" i="1" s="1" a="1"/>
  <c r="EP358" i="1" s="1"/>
  <c r="EC358" i="1"/>
  <c r="DS358" i="1"/>
  <c r="DG358" i="1"/>
  <c r="CU358" i="1"/>
  <c r="CJ358" i="1"/>
  <c r="BX358" i="1"/>
  <c r="BM358" i="1"/>
  <c r="BB358" i="1"/>
  <c r="AP358" i="1"/>
  <c r="AE358" i="1"/>
  <c r="U358" i="1"/>
  <c r="J358" i="1"/>
  <c r="K358" i="1" s="1" a="1"/>
  <c r="K358" i="1" s="1"/>
  <c r="FJ358" i="1"/>
  <c r="EJ358" i="1"/>
  <c r="DD358" i="1"/>
  <c r="AV358" i="1"/>
  <c r="R358" i="1"/>
  <c r="EB358" i="1"/>
  <c r="BU358" i="1"/>
  <c r="FF358" i="1"/>
  <c r="CT358" i="1"/>
  <c r="AM358" i="1"/>
  <c r="I358" i="1"/>
  <c r="EZ358" i="1"/>
  <c r="DX358" i="1"/>
  <c r="CS358" i="1"/>
  <c r="AK358" i="1"/>
  <c r="G358" i="1"/>
  <c r="DQ358" i="1"/>
  <c r="BK358" i="1"/>
  <c r="E358" i="1"/>
  <c r="FV358" i="1"/>
  <c r="DO358" i="1"/>
  <c r="CI358" i="1"/>
  <c r="BG358" i="1"/>
  <c r="AC358" i="1"/>
  <c r="EN358" i="1"/>
  <c r="CG358" i="1"/>
  <c r="CH358" i="1" s="1" a="1"/>
  <c r="CH358" i="1" s="1"/>
  <c r="BA358" i="1"/>
  <c r="FR358" i="1"/>
  <c r="EL358" i="1"/>
  <c r="DF358" i="1"/>
  <c r="CD358" i="1"/>
  <c r="AY358" i="1"/>
  <c r="T358" i="1"/>
  <c r="FZ357" i="1"/>
  <c r="GD357" i="1"/>
  <c r="GC357" i="1"/>
  <c r="B359" i="1"/>
  <c r="D359" i="1" s="1" a="1"/>
  <c r="D359" i="1" s="1"/>
  <c r="EI359" i="1" l="1" a="1"/>
  <c r="EI359" i="1" s="1"/>
  <c r="FM359" i="1" a="1"/>
  <c r="FM359" i="1" s="1"/>
  <c r="EX359" i="1" a="1"/>
  <c r="EX359" i="1" s="1"/>
  <c r="DE359" i="1" a="1"/>
  <c r="DE359" i="1" s="1"/>
  <c r="DT359" i="1" a="1"/>
  <c r="DT359" i="1" s="1"/>
  <c r="CA359" i="1" a="1"/>
  <c r="CA359" i="1" s="1"/>
  <c r="CP359" i="1" a="1"/>
  <c r="CP359" i="1" s="1"/>
  <c r="AW359" i="1" a="1"/>
  <c r="AW359" i="1" s="1"/>
  <c r="BL359" i="1" a="1"/>
  <c r="BL359" i="1" s="1"/>
  <c r="S359" i="1" a="1"/>
  <c r="S359" i="1" s="1"/>
  <c r="AH359" i="1" a="1"/>
  <c r="AH359" i="1" s="1"/>
  <c r="GA358" i="1"/>
  <c r="GB358" i="1"/>
  <c r="DU18" i="1"/>
  <c r="DV18" i="1" s="1"/>
  <c r="DL18" i="1" a="1"/>
  <c r="DL18" i="1" s="1"/>
  <c r="DM18" i="1" s="1"/>
  <c r="FI359" i="1"/>
  <c r="EE359" i="1"/>
  <c r="FX359" i="1"/>
  <c r="ET359" i="1"/>
  <c r="DA359" i="1"/>
  <c r="DP359" i="1"/>
  <c r="BH359" i="1"/>
  <c r="AD359" i="1"/>
  <c r="BW359" i="1"/>
  <c r="O359" i="1"/>
  <c r="AS359" i="1"/>
  <c r="CL359" i="1"/>
  <c r="FZ358" i="1"/>
  <c r="GD358" i="1"/>
  <c r="GC358" i="1"/>
  <c r="FW359" i="1"/>
  <c r="FO359" i="1"/>
  <c r="FV359" i="1"/>
  <c r="FN359" i="1"/>
  <c r="FL359" i="1"/>
  <c r="FR359" i="1"/>
  <c r="FS359" i="1"/>
  <c r="FT359" i="1" s="1" a="1"/>
  <c r="FT359" i="1" s="1"/>
  <c r="EW359" i="1"/>
  <c r="EN359" i="1"/>
  <c r="DW359" i="1"/>
  <c r="DN359" i="1"/>
  <c r="DF359" i="1"/>
  <c r="CO359" i="1"/>
  <c r="CF359" i="1"/>
  <c r="BO359" i="1"/>
  <c r="BF359" i="1"/>
  <c r="AX359" i="1"/>
  <c r="AG359" i="1"/>
  <c r="Y359" i="1"/>
  <c r="Z359" i="1" s="1" a="1"/>
  <c r="Z359" i="1" s="1"/>
  <c r="Q359" i="1"/>
  <c r="AU359" i="1" s="1"/>
  <c r="BY359" i="1" s="1"/>
  <c r="DC359" i="1" s="1"/>
  <c r="EG359" i="1" s="1"/>
  <c r="FK359" i="1" s="1"/>
  <c r="I359" i="1"/>
  <c r="FP359" i="1"/>
  <c r="FB359" i="1"/>
  <c r="ES359" i="1"/>
  <c r="EK359" i="1"/>
  <c r="EB359" i="1"/>
  <c r="DK359" i="1"/>
  <c r="DL359" i="1" s="1" a="1"/>
  <c r="DL359" i="1" s="1"/>
  <c r="DB359" i="1"/>
  <c r="CT359" i="1"/>
  <c r="CK359" i="1"/>
  <c r="CC359" i="1"/>
  <c r="BT359" i="1"/>
  <c r="BC359" i="1"/>
  <c r="BD359" i="1" s="1" a="1"/>
  <c r="BD359" i="1" s="1"/>
  <c r="AT359" i="1"/>
  <c r="AL359" i="1"/>
  <c r="V359" i="1"/>
  <c r="N359" i="1"/>
  <c r="F359" i="1"/>
  <c r="FY359" i="1"/>
  <c r="FH359" i="1"/>
  <c r="EZ359" i="1"/>
  <c r="FQ359" i="1"/>
  <c r="EL359" i="1"/>
  <c r="DZ359" i="1"/>
  <c r="EA359" i="1" s="1" a="1"/>
  <c r="EA359" i="1" s="1"/>
  <c r="DO359" i="1"/>
  <c r="DD359" i="1"/>
  <c r="CR359" i="1"/>
  <c r="CG359" i="1"/>
  <c r="CH359" i="1" s="1" a="1"/>
  <c r="CH359" i="1" s="1"/>
  <c r="BU359" i="1"/>
  <c r="BI359" i="1"/>
  <c r="AY359" i="1"/>
  <c r="AM359" i="1"/>
  <c r="AB359" i="1"/>
  <c r="R359" i="1"/>
  <c r="G359" i="1"/>
  <c r="FG359" i="1"/>
  <c r="DX359" i="1"/>
  <c r="CZ359" i="1"/>
  <c r="CD359" i="1"/>
  <c r="BR359" i="1"/>
  <c r="BS359" i="1" s="1" a="1"/>
  <c r="BS359" i="1" s="1"/>
  <c r="BG359" i="1"/>
  <c r="AV359" i="1"/>
  <c r="AJ359" i="1"/>
  <c r="FF359" i="1"/>
  <c r="ER359" i="1"/>
  <c r="EH359" i="1"/>
  <c r="DV359" i="1"/>
  <c r="DJ359" i="1"/>
  <c r="CY359" i="1"/>
  <c r="CM359" i="1"/>
  <c r="CB359" i="1"/>
  <c r="BQ359" i="1"/>
  <c r="BE359" i="1"/>
  <c r="AI359" i="1"/>
  <c r="X359" i="1"/>
  <c r="M359" i="1"/>
  <c r="C359" i="1"/>
  <c r="FD359" i="1"/>
  <c r="FE359" i="1" s="1" a="1"/>
  <c r="FE359" i="1" s="1"/>
  <c r="EQ359" i="1"/>
  <c r="EF359" i="1"/>
  <c r="DU359" i="1"/>
  <c r="DI359" i="1"/>
  <c r="CX359" i="1"/>
  <c r="BP359" i="1"/>
  <c r="AR359" i="1"/>
  <c r="W359" i="1"/>
  <c r="L359" i="1"/>
  <c r="FC359" i="1"/>
  <c r="ED359" i="1"/>
  <c r="DS359" i="1"/>
  <c r="DH359" i="1"/>
  <c r="CV359" i="1"/>
  <c r="CW359" i="1" s="1" a="1"/>
  <c r="CW359" i="1" s="1"/>
  <c r="CJ359" i="1"/>
  <c r="BZ359" i="1"/>
  <c r="BN359" i="1"/>
  <c r="BB359" i="1"/>
  <c r="AQ359" i="1"/>
  <c r="AF359" i="1"/>
  <c r="BJ359" i="1" s="1"/>
  <c r="CN359" i="1" s="1"/>
  <c r="DR359" i="1" s="1"/>
  <c r="EV359" i="1" s="1"/>
  <c r="U359" i="1"/>
  <c r="EJ359" i="1"/>
  <c r="BX359" i="1"/>
  <c r="FU359" i="1"/>
  <c r="EC359" i="1"/>
  <c r="BV359" i="1"/>
  <c r="AP359" i="1"/>
  <c r="P359" i="1"/>
  <c r="FJ359" i="1"/>
  <c r="CU359" i="1"/>
  <c r="AN359" i="1"/>
  <c r="AO359" i="1" s="1" a="1"/>
  <c r="AO359" i="1" s="1"/>
  <c r="J359" i="1"/>
  <c r="K359" i="1" s="1" a="1"/>
  <c r="K359" i="1" s="1"/>
  <c r="FA359" i="1"/>
  <c r="DY359" i="1"/>
  <c r="CS359" i="1"/>
  <c r="BM359" i="1"/>
  <c r="AK359" i="1"/>
  <c r="H359" i="1"/>
  <c r="EY359" i="1"/>
  <c r="DQ359" i="1"/>
  <c r="CQ359" i="1"/>
  <c r="BK359" i="1"/>
  <c r="AE359" i="1"/>
  <c r="E359" i="1"/>
  <c r="EU359" i="1"/>
  <c r="CI359" i="1"/>
  <c r="AC359" i="1"/>
  <c r="EO359" i="1"/>
  <c r="EP359" i="1" s="1" a="1"/>
  <c r="EP359" i="1" s="1"/>
  <c r="DM359" i="1"/>
  <c r="BA359" i="1"/>
  <c r="AA359" i="1"/>
  <c r="EM359" i="1"/>
  <c r="DG359" i="1"/>
  <c r="CE359" i="1"/>
  <c r="AZ359" i="1"/>
  <c r="T359" i="1"/>
  <c r="B360" i="1"/>
  <c r="D360" i="1" s="1" a="1"/>
  <c r="D360" i="1" s="1"/>
  <c r="EI360" i="1" l="1" a="1"/>
  <c r="EI360" i="1" s="1"/>
  <c r="FM360" i="1" a="1"/>
  <c r="FM360" i="1" s="1"/>
  <c r="EX360" i="1" a="1"/>
  <c r="EX360" i="1" s="1"/>
  <c r="DE360" i="1" a="1"/>
  <c r="DE360" i="1" s="1"/>
  <c r="DT360" i="1" a="1"/>
  <c r="DT360" i="1" s="1"/>
  <c r="CA360" i="1" a="1"/>
  <c r="CA360" i="1" s="1"/>
  <c r="CP360" i="1" a="1"/>
  <c r="CP360" i="1" s="1"/>
  <c r="AW360" i="1" a="1"/>
  <c r="AW360" i="1" s="1"/>
  <c r="BL360" i="1" a="1"/>
  <c r="BL360" i="1" s="1"/>
  <c r="S360" i="1" a="1"/>
  <c r="S360" i="1" s="1"/>
  <c r="AH360" i="1" a="1"/>
  <c r="AH360" i="1" s="1"/>
  <c r="GA359" i="1"/>
  <c r="GB359" i="1"/>
  <c r="EH18" i="1"/>
  <c r="EE18" i="1"/>
  <c r="DZ18" i="1"/>
  <c r="EG18" i="1"/>
  <c r="DN18" i="1"/>
  <c r="DO18" i="1"/>
  <c r="FI360" i="1"/>
  <c r="EE360" i="1"/>
  <c r="FX360" i="1"/>
  <c r="ET360" i="1"/>
  <c r="DP360" i="1"/>
  <c r="DA360" i="1"/>
  <c r="AD360" i="1"/>
  <c r="BW360" i="1"/>
  <c r="BH360" i="1"/>
  <c r="AS360" i="1"/>
  <c r="CL360" i="1"/>
  <c r="O360" i="1"/>
  <c r="FU360" i="1"/>
  <c r="FD360" i="1"/>
  <c r="FE360" i="1" s="1" a="1"/>
  <c r="FE360" i="1" s="1"/>
  <c r="EU360" i="1"/>
  <c r="EM360" i="1"/>
  <c r="ED360" i="1"/>
  <c r="DV360" i="1"/>
  <c r="DM360" i="1"/>
  <c r="CV360" i="1"/>
  <c r="CW360" i="1" s="1" a="1"/>
  <c r="CW360" i="1" s="1"/>
  <c r="CM360" i="1"/>
  <c r="CE360" i="1"/>
  <c r="BV360" i="1"/>
  <c r="BN360" i="1"/>
  <c r="BE360" i="1"/>
  <c r="AN360" i="1"/>
  <c r="AO360" i="1" s="1" a="1"/>
  <c r="AO360" i="1" s="1"/>
  <c r="AF360" i="1"/>
  <c r="BJ360" i="1" s="1"/>
  <c r="CN360" i="1" s="1"/>
  <c r="DR360" i="1" s="1"/>
  <c r="EV360" i="1" s="1"/>
  <c r="X360" i="1"/>
  <c r="P360" i="1"/>
  <c r="H360" i="1"/>
  <c r="FL360" i="1"/>
  <c r="FC360" i="1"/>
  <c r="EL360" i="1"/>
  <c r="EC360" i="1"/>
  <c r="DU360" i="1"/>
  <c r="DD360" i="1"/>
  <c r="CU360" i="1"/>
  <c r="CD360" i="1"/>
  <c r="BU360" i="1"/>
  <c r="BM360" i="1"/>
  <c r="AV360" i="1"/>
  <c r="AM360" i="1"/>
  <c r="AE360" i="1"/>
  <c r="W360" i="1"/>
  <c r="G360" i="1"/>
  <c r="FR360" i="1"/>
  <c r="FA360" i="1"/>
  <c r="ER360" i="1"/>
  <c r="EJ360" i="1"/>
  <c r="DS360" i="1"/>
  <c r="DJ360" i="1"/>
  <c r="CS360" i="1"/>
  <c r="CJ360" i="1"/>
  <c r="CB360" i="1"/>
  <c r="BK360" i="1"/>
  <c r="BB360" i="1"/>
  <c r="AK360" i="1"/>
  <c r="AC360" i="1"/>
  <c r="U360" i="1"/>
  <c r="M360" i="1"/>
  <c r="E360" i="1"/>
  <c r="FP360" i="1"/>
  <c r="FG360" i="1"/>
  <c r="EY360" i="1"/>
  <c r="EH360" i="1"/>
  <c r="DY360" i="1"/>
  <c r="DH360" i="1"/>
  <c r="CY360" i="1"/>
  <c r="CQ360" i="1"/>
  <c r="BZ360" i="1"/>
  <c r="BQ360" i="1"/>
  <c r="AZ360" i="1"/>
  <c r="AQ360" i="1"/>
  <c r="AI360" i="1"/>
  <c r="AA360" i="1"/>
  <c r="C360" i="1"/>
  <c r="FY360" i="1"/>
  <c r="FH360" i="1"/>
  <c r="EQ360" i="1"/>
  <c r="DZ360" i="1"/>
  <c r="EA360" i="1" s="1" a="1"/>
  <c r="EA360" i="1" s="1"/>
  <c r="DI360" i="1"/>
  <c r="CR360" i="1"/>
  <c r="BI360" i="1"/>
  <c r="AR360" i="1"/>
  <c r="AB360" i="1"/>
  <c r="L360" i="1"/>
  <c r="FV360" i="1"/>
  <c r="EN360" i="1"/>
  <c r="DW360" i="1"/>
  <c r="DF360" i="1"/>
  <c r="CO360" i="1"/>
  <c r="BF360" i="1"/>
  <c r="Y360" i="1"/>
  <c r="Z360" i="1" s="1" a="1"/>
  <c r="Z360" i="1" s="1"/>
  <c r="I360" i="1"/>
  <c r="FS360" i="1"/>
  <c r="FT360" i="1" s="1" a="1"/>
  <c r="FT360" i="1" s="1"/>
  <c r="FB360" i="1"/>
  <c r="EK360" i="1"/>
  <c r="DB360" i="1"/>
  <c r="CK360" i="1"/>
  <c r="BT360" i="1"/>
  <c r="BC360" i="1"/>
  <c r="BD360" i="1" s="1" a="1"/>
  <c r="BD360" i="1" s="1"/>
  <c r="AL360" i="1"/>
  <c r="V360" i="1"/>
  <c r="F360" i="1"/>
  <c r="FO360" i="1"/>
  <c r="EF360" i="1"/>
  <c r="DO360" i="1"/>
  <c r="CX360" i="1"/>
  <c r="CG360" i="1"/>
  <c r="CH360" i="1" s="1" a="1"/>
  <c r="CH360" i="1" s="1"/>
  <c r="BP360" i="1"/>
  <c r="AY360" i="1"/>
  <c r="R360" i="1"/>
  <c r="FF360" i="1"/>
  <c r="DX360" i="1"/>
  <c r="BG360" i="1"/>
  <c r="EW360" i="1"/>
  <c r="DN360" i="1"/>
  <c r="CF360" i="1"/>
  <c r="AX360" i="1"/>
  <c r="Q360" i="1"/>
  <c r="AU360" i="1" s="1"/>
  <c r="BY360" i="1" s="1"/>
  <c r="DC360" i="1" s="1"/>
  <c r="EG360" i="1" s="1"/>
  <c r="FK360" i="1" s="1"/>
  <c r="ES360" i="1"/>
  <c r="DK360" i="1"/>
  <c r="DL360" i="1" s="1" a="1"/>
  <c r="DL360" i="1" s="1"/>
  <c r="CC360" i="1"/>
  <c r="AT360" i="1"/>
  <c r="N360" i="1"/>
  <c r="FW360" i="1"/>
  <c r="EO360" i="1"/>
  <c r="EP360" i="1" s="1" a="1"/>
  <c r="EP360" i="1" s="1"/>
  <c r="DG360" i="1"/>
  <c r="BX360" i="1"/>
  <c r="AP360" i="1"/>
  <c r="J360" i="1"/>
  <c r="K360" i="1" s="1" a="1"/>
  <c r="K360" i="1" s="1"/>
  <c r="FQ360" i="1"/>
  <c r="CZ360" i="1"/>
  <c r="BR360" i="1"/>
  <c r="BS360" i="1" s="1" a="1"/>
  <c r="BS360" i="1" s="1"/>
  <c r="AJ360" i="1"/>
  <c r="CT360" i="1"/>
  <c r="FN360" i="1"/>
  <c r="CI360" i="1"/>
  <c r="FJ360" i="1"/>
  <c r="BO360" i="1"/>
  <c r="EZ360" i="1"/>
  <c r="BA360" i="1"/>
  <c r="EB360" i="1"/>
  <c r="AG360" i="1"/>
  <c r="DQ360" i="1"/>
  <c r="T360" i="1"/>
  <c r="GD359" i="1"/>
  <c r="GC359" i="1"/>
  <c r="FZ359" i="1"/>
  <c r="B361" i="1"/>
  <c r="D361" i="1" s="1" a="1"/>
  <c r="D361" i="1" s="1"/>
  <c r="EI361" i="1" l="1" a="1"/>
  <c r="EI361" i="1" s="1"/>
  <c r="FM361" i="1" a="1"/>
  <c r="FM361" i="1" s="1"/>
  <c r="EX361" i="1" a="1"/>
  <c r="EX361" i="1" s="1"/>
  <c r="DE361" i="1" a="1"/>
  <c r="DE361" i="1" s="1"/>
  <c r="DT361" i="1" a="1"/>
  <c r="DT361" i="1" s="1"/>
  <c r="CA361" i="1" a="1"/>
  <c r="CA361" i="1" s="1"/>
  <c r="CP361" i="1" a="1"/>
  <c r="CP361" i="1" s="1"/>
  <c r="AW361" i="1" a="1"/>
  <c r="AW361" i="1" s="1"/>
  <c r="BL361" i="1" a="1"/>
  <c r="BL361" i="1" s="1"/>
  <c r="S361" i="1" a="1"/>
  <c r="S361" i="1" s="1"/>
  <c r="AH361" i="1" a="1"/>
  <c r="AH361" i="1" s="1"/>
  <c r="GA360" i="1"/>
  <c r="GB360" i="1"/>
  <c r="EA18" i="1" a="1"/>
  <c r="EA18" i="1" s="1"/>
  <c r="EB18" i="1" s="1"/>
  <c r="EE361" i="1"/>
  <c r="FX361" i="1"/>
  <c r="ET361" i="1"/>
  <c r="DP361" i="1"/>
  <c r="FI361" i="1"/>
  <c r="DA361" i="1"/>
  <c r="AD361" i="1"/>
  <c r="BW361" i="1"/>
  <c r="AS361" i="1"/>
  <c r="CL361" i="1"/>
  <c r="O361" i="1"/>
  <c r="BH361" i="1"/>
  <c r="FS361" i="1"/>
  <c r="FT361" i="1" s="1" a="1"/>
  <c r="FT361" i="1" s="1"/>
  <c r="FJ361" i="1"/>
  <c r="FB361" i="1"/>
  <c r="ES361" i="1"/>
  <c r="EK361" i="1"/>
  <c r="EB361" i="1"/>
  <c r="DK361" i="1"/>
  <c r="DL361" i="1" s="1" a="1"/>
  <c r="DL361" i="1" s="1"/>
  <c r="DB361" i="1"/>
  <c r="CT361" i="1"/>
  <c r="CK361" i="1"/>
  <c r="CC361" i="1"/>
  <c r="BT361" i="1"/>
  <c r="BC361" i="1"/>
  <c r="BD361" i="1" s="1" a="1"/>
  <c r="BD361" i="1" s="1"/>
  <c r="AT361" i="1"/>
  <c r="AL361" i="1"/>
  <c r="V361" i="1"/>
  <c r="N361" i="1"/>
  <c r="F361" i="1"/>
  <c r="FR361" i="1"/>
  <c r="FA361" i="1"/>
  <c r="ER361" i="1"/>
  <c r="EJ361" i="1"/>
  <c r="DS361" i="1"/>
  <c r="DJ361" i="1"/>
  <c r="CS361" i="1"/>
  <c r="CJ361" i="1"/>
  <c r="CB361" i="1"/>
  <c r="BK361" i="1"/>
  <c r="BB361" i="1"/>
  <c r="AK361" i="1"/>
  <c r="AC361" i="1"/>
  <c r="U361" i="1"/>
  <c r="M361" i="1"/>
  <c r="E361" i="1"/>
  <c r="FP361" i="1"/>
  <c r="FG361" i="1"/>
  <c r="EY361" i="1"/>
  <c r="EH361" i="1"/>
  <c r="DY361" i="1"/>
  <c r="DH361" i="1"/>
  <c r="CY361" i="1"/>
  <c r="CQ361" i="1"/>
  <c r="BZ361" i="1"/>
  <c r="BQ361" i="1"/>
  <c r="AZ361" i="1"/>
  <c r="AQ361" i="1"/>
  <c r="AI361" i="1"/>
  <c r="AA361" i="1"/>
  <c r="C361" i="1"/>
  <c r="FV361" i="1"/>
  <c r="FN361" i="1"/>
  <c r="EW361" i="1"/>
  <c r="EN361" i="1"/>
  <c r="DW361" i="1"/>
  <c r="DN361" i="1"/>
  <c r="DF361" i="1"/>
  <c r="CO361" i="1"/>
  <c r="CF361" i="1"/>
  <c r="BO361" i="1"/>
  <c r="BF361" i="1"/>
  <c r="AX361" i="1"/>
  <c r="AG361" i="1"/>
  <c r="Y361" i="1"/>
  <c r="Z361" i="1" s="1" a="1"/>
  <c r="Z361" i="1" s="1"/>
  <c r="Q361" i="1"/>
  <c r="AU361" i="1" s="1"/>
  <c r="BY361" i="1" s="1"/>
  <c r="DC361" i="1" s="1"/>
  <c r="EG361" i="1" s="1"/>
  <c r="FK361" i="1" s="1"/>
  <c r="I361" i="1"/>
  <c r="FO361" i="1"/>
  <c r="EF361" i="1"/>
  <c r="DO361" i="1"/>
  <c r="CX361" i="1"/>
  <c r="CG361" i="1"/>
  <c r="CH361" i="1" s="1" a="1"/>
  <c r="CH361" i="1" s="1"/>
  <c r="BP361" i="1"/>
  <c r="AY361" i="1"/>
  <c r="R361" i="1"/>
  <c r="FL361" i="1"/>
  <c r="EC361" i="1"/>
  <c r="CU361" i="1"/>
  <c r="CD361" i="1"/>
  <c r="BM361" i="1"/>
  <c r="AV361" i="1"/>
  <c r="AE361" i="1"/>
  <c r="FY361" i="1"/>
  <c r="FH361" i="1"/>
  <c r="EQ361" i="1"/>
  <c r="DZ361" i="1"/>
  <c r="EA361" i="1" s="1" a="1"/>
  <c r="EA361" i="1" s="1"/>
  <c r="DI361" i="1"/>
  <c r="CR361" i="1"/>
  <c r="BI361" i="1"/>
  <c r="AR361" i="1"/>
  <c r="AB361" i="1"/>
  <c r="L361" i="1"/>
  <c r="FU361" i="1"/>
  <c r="FD361" i="1"/>
  <c r="FE361" i="1" s="1" a="1"/>
  <c r="FE361" i="1" s="1"/>
  <c r="EM361" i="1"/>
  <c r="DV361" i="1"/>
  <c r="CM361" i="1"/>
  <c r="BV361" i="1"/>
  <c r="BE361" i="1"/>
  <c r="AN361" i="1"/>
  <c r="AO361" i="1" s="1" a="1"/>
  <c r="AO361" i="1" s="1"/>
  <c r="X361" i="1"/>
  <c r="H361" i="1"/>
  <c r="EU361" i="1"/>
  <c r="DM361" i="1"/>
  <c r="CE361" i="1"/>
  <c r="P361" i="1"/>
  <c r="EL361" i="1"/>
  <c r="DD361" i="1"/>
  <c r="BU361" i="1"/>
  <c r="AM361" i="1"/>
  <c r="G361" i="1"/>
  <c r="FQ361" i="1"/>
  <c r="CZ361" i="1"/>
  <c r="BR361" i="1"/>
  <c r="BS361" i="1" s="1" a="1"/>
  <c r="BS361" i="1" s="1"/>
  <c r="AJ361" i="1"/>
  <c r="ED361" i="1"/>
  <c r="CV361" i="1"/>
  <c r="CW361" i="1" s="1" a="1"/>
  <c r="CW361" i="1" s="1"/>
  <c r="BN361" i="1"/>
  <c r="AF361" i="1"/>
  <c r="BJ361" i="1" s="1"/>
  <c r="CN361" i="1" s="1"/>
  <c r="DR361" i="1" s="1"/>
  <c r="EV361" i="1" s="1"/>
  <c r="FF361" i="1"/>
  <c r="DX361" i="1"/>
  <c r="BG361" i="1"/>
  <c r="J361" i="1"/>
  <c r="K361" i="1" s="1" a="1"/>
  <c r="K361" i="1" s="1"/>
  <c r="FW361" i="1"/>
  <c r="CI361" i="1"/>
  <c r="FC361" i="1"/>
  <c r="BX361" i="1"/>
  <c r="EZ361" i="1"/>
  <c r="EO361" i="1"/>
  <c r="EP361" i="1" s="1" a="1"/>
  <c r="EP361" i="1" s="1"/>
  <c r="BA361" i="1"/>
  <c r="DU361" i="1"/>
  <c r="AP361" i="1"/>
  <c r="DQ361" i="1"/>
  <c r="W361" i="1"/>
  <c r="DG361" i="1"/>
  <c r="T361" i="1"/>
  <c r="GD360" i="1"/>
  <c r="GC360" i="1"/>
  <c r="FZ360" i="1"/>
  <c r="B362" i="1"/>
  <c r="D362" i="1" s="1" a="1"/>
  <c r="D362" i="1" s="1"/>
  <c r="EI362" i="1" l="1" a="1"/>
  <c r="EI362" i="1" s="1"/>
  <c r="FM362" i="1" a="1"/>
  <c r="FM362" i="1" s="1"/>
  <c r="EX362" i="1" a="1"/>
  <c r="EX362" i="1" s="1"/>
  <c r="DE362" i="1" a="1"/>
  <c r="DE362" i="1" s="1"/>
  <c r="DT362" i="1" a="1"/>
  <c r="DT362" i="1" s="1"/>
  <c r="CA362" i="1" a="1"/>
  <c r="CA362" i="1" s="1"/>
  <c r="CP362" i="1" a="1"/>
  <c r="CP362" i="1" s="1"/>
  <c r="AW362" i="1" a="1"/>
  <c r="AW362" i="1" s="1"/>
  <c r="BL362" i="1" a="1"/>
  <c r="BL362" i="1" s="1"/>
  <c r="S362" i="1" a="1"/>
  <c r="S362" i="1" s="1"/>
  <c r="AH362" i="1" a="1"/>
  <c r="AH362" i="1" s="1"/>
  <c r="GA361" i="1"/>
  <c r="GB361" i="1"/>
  <c r="EC18" i="1"/>
  <c r="ED18" i="1"/>
  <c r="EJ18" i="1"/>
  <c r="EK18" i="1" s="1"/>
  <c r="EE362" i="1"/>
  <c r="FX362" i="1"/>
  <c r="ET362" i="1"/>
  <c r="FI362" i="1"/>
  <c r="DP362" i="1"/>
  <c r="BW362" i="1"/>
  <c r="DA362" i="1"/>
  <c r="AS362" i="1"/>
  <c r="AD362" i="1"/>
  <c r="CL362" i="1"/>
  <c r="O362" i="1"/>
  <c r="BH362" i="1"/>
  <c r="FY362" i="1"/>
  <c r="FQ362" i="1"/>
  <c r="FH362" i="1"/>
  <c r="EZ362" i="1"/>
  <c r="EQ362" i="1"/>
  <c r="DZ362" i="1"/>
  <c r="EA362" i="1" s="1" a="1"/>
  <c r="EA362" i="1" s="1"/>
  <c r="DQ362" i="1"/>
  <c r="DI362" i="1"/>
  <c r="CZ362" i="1"/>
  <c r="CR362" i="1"/>
  <c r="CI362" i="1"/>
  <c r="BR362" i="1"/>
  <c r="BS362" i="1" s="1" a="1"/>
  <c r="BS362" i="1" s="1"/>
  <c r="BI362" i="1"/>
  <c r="BA362" i="1"/>
  <c r="AR362" i="1"/>
  <c r="AJ362" i="1"/>
  <c r="AB362" i="1"/>
  <c r="T362" i="1"/>
  <c r="L362" i="1"/>
  <c r="FP362" i="1"/>
  <c r="FG362" i="1"/>
  <c r="EY362" i="1"/>
  <c r="EH362" i="1"/>
  <c r="DY362" i="1"/>
  <c r="DH362" i="1"/>
  <c r="CY362" i="1"/>
  <c r="CQ362" i="1"/>
  <c r="BZ362" i="1"/>
  <c r="BQ362" i="1"/>
  <c r="AZ362" i="1"/>
  <c r="AQ362" i="1"/>
  <c r="AI362" i="1"/>
  <c r="AA362" i="1"/>
  <c r="C362" i="1"/>
  <c r="FV362" i="1"/>
  <c r="FN362" i="1"/>
  <c r="EW362" i="1"/>
  <c r="EN362" i="1"/>
  <c r="DW362" i="1"/>
  <c r="DN362" i="1"/>
  <c r="DF362" i="1"/>
  <c r="CO362" i="1"/>
  <c r="CF362" i="1"/>
  <c r="BO362" i="1"/>
  <c r="BF362" i="1"/>
  <c r="AX362" i="1"/>
  <c r="AG362" i="1"/>
  <c r="Y362" i="1"/>
  <c r="Z362" i="1" s="1" a="1"/>
  <c r="Z362" i="1" s="1"/>
  <c r="Q362" i="1"/>
  <c r="AU362" i="1" s="1"/>
  <c r="BY362" i="1" s="1"/>
  <c r="DC362" i="1" s="1"/>
  <c r="EG362" i="1" s="1"/>
  <c r="FK362" i="1" s="1"/>
  <c r="I362" i="1"/>
  <c r="FL362" i="1"/>
  <c r="FC362" i="1"/>
  <c r="EL362" i="1"/>
  <c r="EC362" i="1"/>
  <c r="DU362" i="1"/>
  <c r="DD362" i="1"/>
  <c r="CU362" i="1"/>
  <c r="CD362" i="1"/>
  <c r="BU362" i="1"/>
  <c r="BM362" i="1"/>
  <c r="AV362" i="1"/>
  <c r="AM362" i="1"/>
  <c r="AE362" i="1"/>
  <c r="W362" i="1"/>
  <c r="G362" i="1"/>
  <c r="FU362" i="1"/>
  <c r="FD362" i="1"/>
  <c r="FE362" i="1" s="1" a="1"/>
  <c r="FE362" i="1" s="1"/>
  <c r="EM362" i="1"/>
  <c r="DV362" i="1"/>
  <c r="CM362" i="1"/>
  <c r="BV362" i="1"/>
  <c r="BE362" i="1"/>
  <c r="AN362" i="1"/>
  <c r="AO362" i="1" s="1" a="1"/>
  <c r="AO362" i="1" s="1"/>
  <c r="X362" i="1"/>
  <c r="H362" i="1"/>
  <c r="FR362" i="1"/>
  <c r="FA362" i="1"/>
  <c r="EJ362" i="1"/>
  <c r="DS362" i="1"/>
  <c r="CJ362" i="1"/>
  <c r="BB362" i="1"/>
  <c r="AK362" i="1"/>
  <c r="U362" i="1"/>
  <c r="E362" i="1"/>
  <c r="FO362" i="1"/>
  <c r="EF362" i="1"/>
  <c r="DO362" i="1"/>
  <c r="CX362" i="1"/>
  <c r="CG362" i="1"/>
  <c r="CH362" i="1" s="1" a="1"/>
  <c r="CH362" i="1" s="1"/>
  <c r="BP362" i="1"/>
  <c r="AY362" i="1"/>
  <c r="R362" i="1"/>
  <c r="FJ362" i="1"/>
  <c r="ES362" i="1"/>
  <c r="EB362" i="1"/>
  <c r="DK362" i="1"/>
  <c r="DL362" i="1" s="1" a="1"/>
  <c r="DL362" i="1" s="1"/>
  <c r="CT362" i="1"/>
  <c r="CC362" i="1"/>
  <c r="AT362" i="1"/>
  <c r="N362" i="1"/>
  <c r="FS362" i="1"/>
  <c r="FT362" i="1" s="1" a="1"/>
  <c r="FT362" i="1" s="1"/>
  <c r="EK362" i="1"/>
  <c r="DB362" i="1"/>
  <c r="BT362" i="1"/>
  <c r="AL362" i="1"/>
  <c r="F362" i="1"/>
  <c r="CS362" i="1"/>
  <c r="BK362" i="1"/>
  <c r="AC362" i="1"/>
  <c r="FF362" i="1"/>
  <c r="DX362" i="1"/>
  <c r="BG362" i="1"/>
  <c r="FB362" i="1"/>
  <c r="CK362" i="1"/>
  <c r="BC362" i="1"/>
  <c r="BD362" i="1" s="1" a="1"/>
  <c r="BD362" i="1" s="1"/>
  <c r="V362" i="1"/>
  <c r="EU362" i="1"/>
  <c r="DM362" i="1"/>
  <c r="CE362" i="1"/>
  <c r="P362" i="1"/>
  <c r="CV362" i="1"/>
  <c r="CW362" i="1" s="1" a="1"/>
  <c r="CW362" i="1" s="1"/>
  <c r="J362" i="1"/>
  <c r="K362" i="1" s="1" a="1"/>
  <c r="K362" i="1" s="1"/>
  <c r="FW362" i="1"/>
  <c r="CB362" i="1"/>
  <c r="BX362" i="1"/>
  <c r="ER362" i="1"/>
  <c r="BN362" i="1"/>
  <c r="EO362" i="1"/>
  <c r="EP362" i="1" s="1" a="1"/>
  <c r="EP362" i="1" s="1"/>
  <c r="ED362" i="1"/>
  <c r="AP362" i="1"/>
  <c r="DJ362" i="1"/>
  <c r="AF362" i="1"/>
  <c r="BJ362" i="1" s="1"/>
  <c r="CN362" i="1" s="1"/>
  <c r="DR362" i="1" s="1"/>
  <c r="EV362" i="1" s="1"/>
  <c r="DG362" i="1"/>
  <c r="M362" i="1"/>
  <c r="FZ361" i="1"/>
  <c r="GD361" i="1"/>
  <c r="GC361" i="1"/>
  <c r="B363" i="1"/>
  <c r="D363" i="1" s="1" a="1"/>
  <c r="D363" i="1" s="1"/>
  <c r="EI363" i="1" l="1" a="1"/>
  <c r="EI363" i="1" s="1"/>
  <c r="FM363" i="1" a="1"/>
  <c r="FM363" i="1" s="1"/>
  <c r="EX363" i="1" a="1"/>
  <c r="EX363" i="1" s="1"/>
  <c r="DE363" i="1" a="1"/>
  <c r="DE363" i="1" s="1"/>
  <c r="DT363" i="1" a="1"/>
  <c r="DT363" i="1" s="1"/>
  <c r="CA363" i="1" a="1"/>
  <c r="CA363" i="1" s="1"/>
  <c r="CP363" i="1" a="1"/>
  <c r="CP363" i="1" s="1"/>
  <c r="AW363" i="1" a="1"/>
  <c r="AW363" i="1" s="1"/>
  <c r="BL363" i="1" a="1"/>
  <c r="BL363" i="1" s="1"/>
  <c r="S363" i="1" a="1"/>
  <c r="S363" i="1" s="1"/>
  <c r="AH363" i="1" a="1"/>
  <c r="AH363" i="1" s="1"/>
  <c r="GA362" i="1"/>
  <c r="GB362" i="1"/>
  <c r="EW18" i="1"/>
  <c r="ET18" i="1"/>
  <c r="EO18" i="1"/>
  <c r="EV18" i="1"/>
  <c r="FX363" i="1"/>
  <c r="ET363" i="1"/>
  <c r="FI363" i="1"/>
  <c r="DA363" i="1"/>
  <c r="EE363" i="1"/>
  <c r="DP363" i="1"/>
  <c r="AS363" i="1"/>
  <c r="CL363" i="1"/>
  <c r="BW363" i="1"/>
  <c r="O363" i="1"/>
  <c r="BH363" i="1"/>
  <c r="AD363" i="1"/>
  <c r="FZ362" i="1"/>
  <c r="GD362" i="1"/>
  <c r="GC362" i="1"/>
  <c r="FW363" i="1"/>
  <c r="FO363" i="1"/>
  <c r="FF363" i="1"/>
  <c r="EO363" i="1"/>
  <c r="EP363" i="1" s="1" a="1"/>
  <c r="EP363" i="1" s="1"/>
  <c r="EF363" i="1"/>
  <c r="DX363" i="1"/>
  <c r="DO363" i="1"/>
  <c r="DG363" i="1"/>
  <c r="CX363" i="1"/>
  <c r="CG363" i="1"/>
  <c r="CH363" i="1" s="1" a="1"/>
  <c r="CH363" i="1" s="1"/>
  <c r="BX363" i="1"/>
  <c r="BP363" i="1"/>
  <c r="BG363" i="1"/>
  <c r="AY363" i="1"/>
  <c r="AP363" i="1"/>
  <c r="R363" i="1"/>
  <c r="J363" i="1"/>
  <c r="K363" i="1" s="1" a="1"/>
  <c r="K363" i="1" s="1"/>
  <c r="FV363" i="1"/>
  <c r="FN363" i="1"/>
  <c r="EW363" i="1"/>
  <c r="EN363" i="1"/>
  <c r="DW363" i="1"/>
  <c r="DN363" i="1"/>
  <c r="DF363" i="1"/>
  <c r="CO363" i="1"/>
  <c r="CF363" i="1"/>
  <c r="BO363" i="1"/>
  <c r="BF363" i="1"/>
  <c r="AX363" i="1"/>
  <c r="AG363" i="1"/>
  <c r="Y363" i="1"/>
  <c r="Z363" i="1" s="1" a="1"/>
  <c r="Z363" i="1" s="1"/>
  <c r="Q363" i="1"/>
  <c r="AU363" i="1" s="1"/>
  <c r="BY363" i="1" s="1"/>
  <c r="DC363" i="1" s="1"/>
  <c r="EG363" i="1" s="1"/>
  <c r="FK363" i="1" s="1"/>
  <c r="I363" i="1"/>
  <c r="FL363" i="1"/>
  <c r="FC363" i="1"/>
  <c r="EL363" i="1"/>
  <c r="EC363" i="1"/>
  <c r="DU363" i="1"/>
  <c r="DD363" i="1"/>
  <c r="CU363" i="1"/>
  <c r="CD363" i="1"/>
  <c r="BU363" i="1"/>
  <c r="BM363" i="1"/>
  <c r="AV363" i="1"/>
  <c r="AM363" i="1"/>
  <c r="AE363" i="1"/>
  <c r="W363" i="1"/>
  <c r="G363" i="1"/>
  <c r="FR363" i="1"/>
  <c r="FA363" i="1"/>
  <c r="ER363" i="1"/>
  <c r="EJ363" i="1"/>
  <c r="DS363" i="1"/>
  <c r="DJ363" i="1"/>
  <c r="CS363" i="1"/>
  <c r="CJ363" i="1"/>
  <c r="CB363" i="1"/>
  <c r="BK363" i="1"/>
  <c r="BB363" i="1"/>
  <c r="AK363" i="1"/>
  <c r="AC363" i="1"/>
  <c r="U363" i="1"/>
  <c r="M363" i="1"/>
  <c r="E363" i="1"/>
  <c r="FJ363" i="1"/>
  <c r="ES363" i="1"/>
  <c r="EB363" i="1"/>
  <c r="DK363" i="1"/>
  <c r="DL363" i="1" s="1" a="1"/>
  <c r="DL363" i="1" s="1"/>
  <c r="CT363" i="1"/>
  <c r="CC363" i="1"/>
  <c r="AT363" i="1"/>
  <c r="N363" i="1"/>
  <c r="FG363" i="1"/>
  <c r="DY363" i="1"/>
  <c r="DH363" i="1"/>
  <c r="CQ363" i="1"/>
  <c r="BZ363" i="1"/>
  <c r="AQ363" i="1"/>
  <c r="AA363" i="1"/>
  <c r="FU363" i="1"/>
  <c r="FD363" i="1"/>
  <c r="FE363" i="1" s="1" a="1"/>
  <c r="FE363" i="1" s="1"/>
  <c r="EM363" i="1"/>
  <c r="DV363" i="1"/>
  <c r="CM363" i="1"/>
  <c r="BV363" i="1"/>
  <c r="BE363" i="1"/>
  <c r="AN363" i="1"/>
  <c r="AO363" i="1" s="1" a="1"/>
  <c r="AO363" i="1" s="1"/>
  <c r="X363" i="1"/>
  <c r="H363" i="1"/>
  <c r="FQ363" i="1"/>
  <c r="EZ363" i="1"/>
  <c r="DQ363" i="1"/>
  <c r="CZ363" i="1"/>
  <c r="CI363" i="1"/>
  <c r="BR363" i="1"/>
  <c r="BS363" i="1" s="1" a="1"/>
  <c r="BS363" i="1" s="1"/>
  <c r="BA363" i="1"/>
  <c r="AJ363" i="1"/>
  <c r="T363" i="1"/>
  <c r="FH363" i="1"/>
  <c r="DZ363" i="1"/>
  <c r="EA363" i="1" s="1" a="1"/>
  <c r="EA363" i="1" s="1"/>
  <c r="CR363" i="1"/>
  <c r="BI363" i="1"/>
  <c r="AB363" i="1"/>
  <c r="FB363" i="1"/>
  <c r="CK363" i="1"/>
  <c r="BC363" i="1"/>
  <c r="BD363" i="1" s="1" a="1"/>
  <c r="BD363" i="1" s="1"/>
  <c r="EY363" i="1"/>
  <c r="AZ363" i="1"/>
  <c r="EU363" i="1"/>
  <c r="DM363" i="1"/>
  <c r="CE363" i="1"/>
  <c r="P363" i="1"/>
  <c r="FY363" i="1"/>
  <c r="EQ363" i="1"/>
  <c r="DI363" i="1"/>
  <c r="AR363" i="1"/>
  <c r="L363" i="1"/>
  <c r="FS363" i="1"/>
  <c r="FT363" i="1" s="1" a="1"/>
  <c r="FT363" i="1" s="1"/>
  <c r="EK363" i="1"/>
  <c r="DB363" i="1"/>
  <c r="BT363" i="1"/>
  <c r="AL363" i="1"/>
  <c r="F363" i="1"/>
  <c r="ED363" i="1"/>
  <c r="C363" i="1"/>
  <c r="CY363" i="1"/>
  <c r="CV363" i="1"/>
  <c r="CW363" i="1" s="1" a="1"/>
  <c r="CW363" i="1" s="1"/>
  <c r="BQ363" i="1"/>
  <c r="BN363" i="1"/>
  <c r="FP363" i="1"/>
  <c r="AI363" i="1"/>
  <c r="AF363" i="1"/>
  <c r="BJ363" i="1" s="1"/>
  <c r="CN363" i="1" s="1"/>
  <c r="DR363" i="1" s="1"/>
  <c r="EV363" i="1" s="1"/>
  <c r="EH363" i="1"/>
  <c r="V363" i="1"/>
  <c r="B364" i="1"/>
  <c r="D364" i="1" s="1" a="1"/>
  <c r="D364" i="1" s="1"/>
  <c r="EI364" i="1" l="1" a="1"/>
  <c r="EI364" i="1" s="1"/>
  <c r="FM364" i="1" a="1"/>
  <c r="FM364" i="1" s="1"/>
  <c r="EX364" i="1" a="1"/>
  <c r="EX364" i="1" s="1"/>
  <c r="DE364" i="1" a="1"/>
  <c r="DE364" i="1" s="1"/>
  <c r="DT364" i="1" a="1"/>
  <c r="DT364" i="1" s="1"/>
  <c r="CA364" i="1" a="1"/>
  <c r="CA364" i="1" s="1"/>
  <c r="CP364" i="1" a="1"/>
  <c r="CP364" i="1" s="1"/>
  <c r="AW364" i="1" a="1"/>
  <c r="AW364" i="1" s="1"/>
  <c r="BL364" i="1" a="1"/>
  <c r="BL364" i="1" s="1"/>
  <c r="S364" i="1" a="1"/>
  <c r="S364" i="1" s="1"/>
  <c r="AH364" i="1" a="1"/>
  <c r="AH364" i="1" s="1"/>
  <c r="GA363" i="1"/>
  <c r="GB363" i="1"/>
  <c r="EP18" i="1" a="1"/>
  <c r="EP18" i="1" s="1"/>
  <c r="EQ18" i="1" s="1"/>
  <c r="ET364" i="1"/>
  <c r="FI364" i="1"/>
  <c r="EE364" i="1"/>
  <c r="FX364" i="1"/>
  <c r="DA364" i="1"/>
  <c r="DP364" i="1"/>
  <c r="AS364" i="1"/>
  <c r="CL364" i="1"/>
  <c r="O364" i="1"/>
  <c r="BH364" i="1"/>
  <c r="AD364" i="1"/>
  <c r="BW364" i="1"/>
  <c r="FZ363" i="1"/>
  <c r="GC363" i="1"/>
  <c r="GD363" i="1"/>
  <c r="FU364" i="1"/>
  <c r="FD364" i="1"/>
  <c r="FE364" i="1" s="1" a="1"/>
  <c r="FE364" i="1" s="1"/>
  <c r="EU364" i="1"/>
  <c r="EM364" i="1"/>
  <c r="ED364" i="1"/>
  <c r="DV364" i="1"/>
  <c r="DM364" i="1"/>
  <c r="CV364" i="1"/>
  <c r="CW364" i="1" s="1" a="1"/>
  <c r="CW364" i="1" s="1"/>
  <c r="CM364" i="1"/>
  <c r="CE364" i="1"/>
  <c r="BV364" i="1"/>
  <c r="BN364" i="1"/>
  <c r="BE364" i="1"/>
  <c r="AN364" i="1"/>
  <c r="AO364" i="1" s="1" a="1"/>
  <c r="AO364" i="1" s="1"/>
  <c r="AF364" i="1"/>
  <c r="BJ364" i="1" s="1"/>
  <c r="CN364" i="1" s="1"/>
  <c r="DR364" i="1" s="1"/>
  <c r="EV364" i="1" s="1"/>
  <c r="X364" i="1"/>
  <c r="P364" i="1"/>
  <c r="H364" i="1"/>
  <c r="FL364" i="1"/>
  <c r="FC364" i="1"/>
  <c r="EL364" i="1"/>
  <c r="EC364" i="1"/>
  <c r="DU364" i="1"/>
  <c r="DD364" i="1"/>
  <c r="CU364" i="1"/>
  <c r="CD364" i="1"/>
  <c r="BU364" i="1"/>
  <c r="BM364" i="1"/>
  <c r="AV364" i="1"/>
  <c r="AM364" i="1"/>
  <c r="AE364" i="1"/>
  <c r="W364" i="1"/>
  <c r="G364" i="1"/>
  <c r="FR364" i="1"/>
  <c r="FA364" i="1"/>
  <c r="ER364" i="1"/>
  <c r="EJ364" i="1"/>
  <c r="DS364" i="1"/>
  <c r="DJ364" i="1"/>
  <c r="CS364" i="1"/>
  <c r="CJ364" i="1"/>
  <c r="CB364" i="1"/>
  <c r="BK364" i="1"/>
  <c r="BB364" i="1"/>
  <c r="AK364" i="1"/>
  <c r="AC364" i="1"/>
  <c r="U364" i="1"/>
  <c r="M364" i="1"/>
  <c r="E364" i="1"/>
  <c r="FP364" i="1"/>
  <c r="FG364" i="1"/>
  <c r="EY364" i="1"/>
  <c r="EH364" i="1"/>
  <c r="DY364" i="1"/>
  <c r="DH364" i="1"/>
  <c r="CY364" i="1"/>
  <c r="CQ364" i="1"/>
  <c r="BZ364" i="1"/>
  <c r="BQ364" i="1"/>
  <c r="AZ364" i="1"/>
  <c r="AQ364" i="1"/>
  <c r="AI364" i="1"/>
  <c r="AA364" i="1"/>
  <c r="C364" i="1"/>
  <c r="FQ364" i="1"/>
  <c r="EZ364" i="1"/>
  <c r="DQ364" i="1"/>
  <c r="CZ364" i="1"/>
  <c r="CI364" i="1"/>
  <c r="BR364" i="1"/>
  <c r="BS364" i="1" s="1" a="1"/>
  <c r="BS364" i="1" s="1"/>
  <c r="BA364" i="1"/>
  <c r="AJ364" i="1"/>
  <c r="T364" i="1"/>
  <c r="FN364" i="1"/>
  <c r="EW364" i="1"/>
  <c r="DN364" i="1"/>
  <c r="CF364" i="1"/>
  <c r="BO364" i="1"/>
  <c r="AX364" i="1"/>
  <c r="AG364" i="1"/>
  <c r="Q364" i="1"/>
  <c r="AU364" i="1" s="1"/>
  <c r="BY364" i="1" s="1"/>
  <c r="DC364" i="1" s="1"/>
  <c r="EG364" i="1" s="1"/>
  <c r="FK364" i="1" s="1"/>
  <c r="FJ364" i="1"/>
  <c r="ES364" i="1"/>
  <c r="EB364" i="1"/>
  <c r="DK364" i="1"/>
  <c r="DL364" i="1" s="1" a="1"/>
  <c r="DL364" i="1" s="1"/>
  <c r="CT364" i="1"/>
  <c r="CC364" i="1"/>
  <c r="AT364" i="1"/>
  <c r="N364" i="1"/>
  <c r="FW364" i="1"/>
  <c r="FF364" i="1"/>
  <c r="EO364" i="1"/>
  <c r="EP364" i="1" s="1" a="1"/>
  <c r="EP364" i="1" s="1"/>
  <c r="DX364" i="1"/>
  <c r="DG364" i="1"/>
  <c r="BX364" i="1"/>
  <c r="BG364" i="1"/>
  <c r="AP364" i="1"/>
  <c r="J364" i="1"/>
  <c r="K364" i="1" s="1" a="1"/>
  <c r="K364" i="1" s="1"/>
  <c r="DO364" i="1"/>
  <c r="CG364" i="1"/>
  <c r="CH364" i="1" s="1" a="1"/>
  <c r="CH364" i="1" s="1"/>
  <c r="AY364" i="1"/>
  <c r="R364" i="1"/>
  <c r="FY364" i="1"/>
  <c r="EQ364" i="1"/>
  <c r="DI364" i="1"/>
  <c r="AR364" i="1"/>
  <c r="L364" i="1"/>
  <c r="FV364" i="1"/>
  <c r="EN364" i="1"/>
  <c r="DF364" i="1"/>
  <c r="I364" i="1"/>
  <c r="FS364" i="1"/>
  <c r="FT364" i="1" s="1" a="1"/>
  <c r="FT364" i="1" s="1"/>
  <c r="EK364" i="1"/>
  <c r="DB364" i="1"/>
  <c r="BT364" i="1"/>
  <c r="AL364" i="1"/>
  <c r="F364" i="1"/>
  <c r="FO364" i="1"/>
  <c r="EF364" i="1"/>
  <c r="CX364" i="1"/>
  <c r="BP364" i="1"/>
  <c r="FH364" i="1"/>
  <c r="DZ364" i="1"/>
  <c r="EA364" i="1" s="1" a="1"/>
  <c r="EA364" i="1" s="1"/>
  <c r="CR364" i="1"/>
  <c r="BI364" i="1"/>
  <c r="AB364" i="1"/>
  <c r="CK364" i="1"/>
  <c r="BF364" i="1"/>
  <c r="BC364" i="1"/>
  <c r="BD364" i="1" s="1" a="1"/>
  <c r="BD364" i="1" s="1"/>
  <c r="Y364" i="1"/>
  <c r="Z364" i="1" s="1" a="1"/>
  <c r="Z364" i="1" s="1"/>
  <c r="FB364" i="1"/>
  <c r="V364" i="1"/>
  <c r="DW364" i="1"/>
  <c r="CO364" i="1"/>
  <c r="B365" i="1"/>
  <c r="D365" i="1" s="1" a="1"/>
  <c r="D365" i="1" s="1"/>
  <c r="EI365" i="1" l="1" a="1"/>
  <c r="EI365" i="1" s="1"/>
  <c r="FM365" i="1" a="1"/>
  <c r="FM365" i="1" s="1"/>
  <c r="EX365" i="1" a="1"/>
  <c r="EX365" i="1" s="1"/>
  <c r="DE365" i="1" a="1"/>
  <c r="DE365" i="1" s="1"/>
  <c r="DT365" i="1" a="1"/>
  <c r="DT365" i="1" s="1"/>
  <c r="CA365" i="1" a="1"/>
  <c r="CA365" i="1" s="1"/>
  <c r="CP365" i="1" a="1"/>
  <c r="CP365" i="1" s="1"/>
  <c r="AW365" i="1" a="1"/>
  <c r="AW365" i="1" s="1"/>
  <c r="BL365" i="1" a="1"/>
  <c r="BL365" i="1" s="1"/>
  <c r="S365" i="1" a="1"/>
  <c r="S365" i="1" s="1"/>
  <c r="AH365" i="1" a="1"/>
  <c r="AH365" i="1" s="1"/>
  <c r="GA364" i="1"/>
  <c r="GB364" i="1"/>
  <c r="EY18" i="1"/>
  <c r="EZ18" i="1" s="1"/>
  <c r="ES18" i="1"/>
  <c r="ER18" i="1"/>
  <c r="ET365" i="1"/>
  <c r="FI365" i="1"/>
  <c r="EE365" i="1"/>
  <c r="FX365" i="1"/>
  <c r="DA365" i="1"/>
  <c r="CL365" i="1"/>
  <c r="O365" i="1"/>
  <c r="BH365" i="1"/>
  <c r="DP365" i="1"/>
  <c r="AS365" i="1"/>
  <c r="AD365" i="1"/>
  <c r="BW365" i="1"/>
  <c r="FZ364" i="1"/>
  <c r="GD364" i="1"/>
  <c r="GC364" i="1"/>
  <c r="FS365" i="1"/>
  <c r="FT365" i="1" s="1" a="1"/>
  <c r="FT365" i="1" s="1"/>
  <c r="FJ365" i="1"/>
  <c r="FB365" i="1"/>
  <c r="ES365" i="1"/>
  <c r="EK365" i="1"/>
  <c r="EB365" i="1"/>
  <c r="DK365" i="1"/>
  <c r="DL365" i="1" s="1" a="1"/>
  <c r="DL365" i="1" s="1"/>
  <c r="DB365" i="1"/>
  <c r="CT365" i="1"/>
  <c r="CK365" i="1"/>
  <c r="CC365" i="1"/>
  <c r="BT365" i="1"/>
  <c r="BC365" i="1"/>
  <c r="BD365" i="1" s="1" a="1"/>
  <c r="BD365" i="1" s="1"/>
  <c r="AT365" i="1"/>
  <c r="AL365" i="1"/>
  <c r="V365" i="1"/>
  <c r="N365" i="1"/>
  <c r="F365" i="1"/>
  <c r="FR365" i="1"/>
  <c r="FA365" i="1"/>
  <c r="ER365" i="1"/>
  <c r="EJ365" i="1"/>
  <c r="DS365" i="1"/>
  <c r="DJ365" i="1"/>
  <c r="CS365" i="1"/>
  <c r="CJ365" i="1"/>
  <c r="CB365" i="1"/>
  <c r="BK365" i="1"/>
  <c r="BB365" i="1"/>
  <c r="AK365" i="1"/>
  <c r="AC365" i="1"/>
  <c r="U365" i="1"/>
  <c r="M365" i="1"/>
  <c r="E365" i="1"/>
  <c r="FP365" i="1"/>
  <c r="FG365" i="1"/>
  <c r="EY365" i="1"/>
  <c r="EH365" i="1"/>
  <c r="DY365" i="1"/>
  <c r="DH365" i="1"/>
  <c r="CY365" i="1"/>
  <c r="CQ365" i="1"/>
  <c r="BZ365" i="1"/>
  <c r="BQ365" i="1"/>
  <c r="AZ365" i="1"/>
  <c r="AQ365" i="1"/>
  <c r="AI365" i="1"/>
  <c r="AA365" i="1"/>
  <c r="C365" i="1"/>
  <c r="FV365" i="1"/>
  <c r="FN365" i="1"/>
  <c r="EW365" i="1"/>
  <c r="EN365" i="1"/>
  <c r="DW365" i="1"/>
  <c r="DN365" i="1"/>
  <c r="DF365" i="1"/>
  <c r="CO365" i="1"/>
  <c r="CF365" i="1"/>
  <c r="BO365" i="1"/>
  <c r="BF365" i="1"/>
  <c r="AX365" i="1"/>
  <c r="AG365" i="1"/>
  <c r="Y365" i="1"/>
  <c r="Z365" i="1" s="1" a="1"/>
  <c r="Z365" i="1" s="1"/>
  <c r="Q365" i="1"/>
  <c r="AU365" i="1" s="1"/>
  <c r="BY365" i="1" s="1"/>
  <c r="DC365" i="1" s="1"/>
  <c r="EG365" i="1" s="1"/>
  <c r="FK365" i="1" s="1"/>
  <c r="I365" i="1"/>
  <c r="FW365" i="1"/>
  <c r="FF365" i="1"/>
  <c r="EO365" i="1"/>
  <c r="EP365" i="1" s="1" a="1"/>
  <c r="EP365" i="1" s="1"/>
  <c r="DX365" i="1"/>
  <c r="DG365" i="1"/>
  <c r="BX365" i="1"/>
  <c r="BG365" i="1"/>
  <c r="AP365" i="1"/>
  <c r="J365" i="1"/>
  <c r="K365" i="1" s="1" a="1"/>
  <c r="K365" i="1" s="1"/>
  <c r="FC365" i="1"/>
  <c r="EL365" i="1"/>
  <c r="DU365" i="1"/>
  <c r="DD365" i="1"/>
  <c r="BU365" i="1"/>
  <c r="AM365" i="1"/>
  <c r="W365" i="1"/>
  <c r="G365" i="1"/>
  <c r="FQ365" i="1"/>
  <c r="EZ365" i="1"/>
  <c r="DQ365" i="1"/>
  <c r="CZ365" i="1"/>
  <c r="CI365" i="1"/>
  <c r="BR365" i="1"/>
  <c r="BS365" i="1" s="1" a="1"/>
  <c r="BS365" i="1" s="1"/>
  <c r="BA365" i="1"/>
  <c r="AJ365" i="1"/>
  <c r="T365" i="1"/>
  <c r="EU365" i="1"/>
  <c r="ED365" i="1"/>
  <c r="DM365" i="1"/>
  <c r="CV365" i="1"/>
  <c r="CW365" i="1" s="1" a="1"/>
  <c r="CW365" i="1" s="1"/>
  <c r="CE365" i="1"/>
  <c r="BN365" i="1"/>
  <c r="AF365" i="1"/>
  <c r="BJ365" i="1" s="1"/>
  <c r="CN365" i="1" s="1"/>
  <c r="DR365" i="1" s="1"/>
  <c r="EV365" i="1" s="1"/>
  <c r="P365" i="1"/>
  <c r="FU365" i="1"/>
  <c r="EM365" i="1"/>
  <c r="BV365" i="1"/>
  <c r="AN365" i="1"/>
  <c r="AO365" i="1" s="1" a="1"/>
  <c r="AO365" i="1" s="1"/>
  <c r="H365" i="1"/>
  <c r="FO365" i="1"/>
  <c r="EF365" i="1"/>
  <c r="CX365" i="1"/>
  <c r="BP365" i="1"/>
  <c r="FL365" i="1"/>
  <c r="EC365" i="1"/>
  <c r="CU365" i="1"/>
  <c r="BM365" i="1"/>
  <c r="AE365" i="1"/>
  <c r="FH365" i="1"/>
  <c r="DZ365" i="1"/>
  <c r="EA365" i="1" s="1" a="1"/>
  <c r="EA365" i="1" s="1"/>
  <c r="CR365" i="1"/>
  <c r="BI365" i="1"/>
  <c r="AB365" i="1"/>
  <c r="FD365" i="1"/>
  <c r="FE365" i="1" s="1" a="1"/>
  <c r="FE365" i="1" s="1"/>
  <c r="DV365" i="1"/>
  <c r="CM365" i="1"/>
  <c r="BE365" i="1"/>
  <c r="X365" i="1"/>
  <c r="DO365" i="1"/>
  <c r="CG365" i="1"/>
  <c r="CH365" i="1" s="1" a="1"/>
  <c r="CH365" i="1" s="1"/>
  <c r="AY365" i="1"/>
  <c r="R365" i="1"/>
  <c r="FY365" i="1"/>
  <c r="AR365" i="1"/>
  <c r="EQ365" i="1"/>
  <c r="L365" i="1"/>
  <c r="DI365" i="1"/>
  <c r="CD365" i="1"/>
  <c r="AV365" i="1"/>
  <c r="B366" i="1"/>
  <c r="D366" i="1" s="1" a="1"/>
  <c r="D366" i="1" s="1"/>
  <c r="EI366" i="1" l="1" a="1"/>
  <c r="EI366" i="1" s="1"/>
  <c r="FM366" i="1" a="1"/>
  <c r="FM366" i="1" s="1"/>
  <c r="EX366" i="1" a="1"/>
  <c r="EX366" i="1" s="1"/>
  <c r="DE366" i="1" a="1"/>
  <c r="DE366" i="1" s="1"/>
  <c r="DT366" i="1" a="1"/>
  <c r="DT366" i="1" s="1"/>
  <c r="CA366" i="1" a="1"/>
  <c r="CA366" i="1" s="1"/>
  <c r="CP366" i="1" a="1"/>
  <c r="CP366" i="1" s="1"/>
  <c r="AW366" i="1" a="1"/>
  <c r="AW366" i="1" s="1"/>
  <c r="BL366" i="1" a="1"/>
  <c r="BL366" i="1" s="1"/>
  <c r="S366" i="1" a="1"/>
  <c r="S366" i="1" s="1"/>
  <c r="AH366" i="1" a="1"/>
  <c r="AH366" i="1" s="1"/>
  <c r="GA365" i="1"/>
  <c r="GB365" i="1"/>
  <c r="FD18" i="1"/>
  <c r="FE18" i="1" s="1" a="1"/>
  <c r="FE18" i="1" s="1"/>
  <c r="FF18" i="1" s="1"/>
  <c r="FL18" i="1"/>
  <c r="FN18" i="1" s="1"/>
  <c r="FI18" i="1"/>
  <c r="FK18" i="1"/>
  <c r="FI366" i="1"/>
  <c r="EE366" i="1"/>
  <c r="FX366" i="1"/>
  <c r="ET366" i="1"/>
  <c r="DA366" i="1"/>
  <c r="DP366" i="1"/>
  <c r="O366" i="1"/>
  <c r="CL366" i="1"/>
  <c r="BH366" i="1"/>
  <c r="AD366" i="1"/>
  <c r="BW366" i="1"/>
  <c r="AS366" i="1"/>
  <c r="FR366" i="1"/>
  <c r="FA366" i="1"/>
  <c r="ER366" i="1"/>
  <c r="EJ366" i="1"/>
  <c r="DS366" i="1"/>
  <c r="DJ366" i="1"/>
  <c r="CS366" i="1"/>
  <c r="CJ366" i="1"/>
  <c r="CB366" i="1"/>
  <c r="FY366" i="1"/>
  <c r="FQ366" i="1"/>
  <c r="FH366" i="1"/>
  <c r="EZ366" i="1"/>
  <c r="EQ366" i="1"/>
  <c r="DZ366" i="1"/>
  <c r="EA366" i="1" s="1" a="1"/>
  <c r="EA366" i="1" s="1"/>
  <c r="DQ366" i="1"/>
  <c r="DI366" i="1"/>
  <c r="CZ366" i="1"/>
  <c r="CR366" i="1"/>
  <c r="CI366" i="1"/>
  <c r="FP366" i="1"/>
  <c r="FG366" i="1"/>
  <c r="EY366" i="1"/>
  <c r="EH366" i="1"/>
  <c r="DY366" i="1"/>
  <c r="DH366" i="1"/>
  <c r="CY366" i="1"/>
  <c r="CQ366" i="1"/>
  <c r="FW366" i="1"/>
  <c r="FO366" i="1"/>
  <c r="FF366" i="1"/>
  <c r="EO366" i="1"/>
  <c r="EP366" i="1" s="1" a="1"/>
  <c r="EP366" i="1" s="1"/>
  <c r="EF366" i="1"/>
  <c r="DX366" i="1"/>
  <c r="DO366" i="1"/>
  <c r="DG366" i="1"/>
  <c r="CX366" i="1"/>
  <c r="CG366" i="1"/>
  <c r="CH366" i="1" s="1" a="1"/>
  <c r="CH366" i="1" s="1"/>
  <c r="BX366" i="1"/>
  <c r="FU366" i="1"/>
  <c r="FD366" i="1"/>
  <c r="FE366" i="1" s="1" a="1"/>
  <c r="FE366" i="1" s="1"/>
  <c r="EU366" i="1"/>
  <c r="EM366" i="1"/>
  <c r="ED366" i="1"/>
  <c r="DV366" i="1"/>
  <c r="DM366" i="1"/>
  <c r="CV366" i="1"/>
  <c r="CW366" i="1" s="1" a="1"/>
  <c r="CW366" i="1" s="1"/>
  <c r="CM366" i="1"/>
  <c r="CE366" i="1"/>
  <c r="BV366" i="1"/>
  <c r="FV366" i="1"/>
  <c r="FB366" i="1"/>
  <c r="EC366" i="1"/>
  <c r="DF366" i="1"/>
  <c r="CK366" i="1"/>
  <c r="BR366" i="1"/>
  <c r="BS366" i="1" s="1" a="1"/>
  <c r="BS366" i="1" s="1"/>
  <c r="BI366" i="1"/>
  <c r="BA366" i="1"/>
  <c r="AR366" i="1"/>
  <c r="AJ366" i="1"/>
  <c r="AB366" i="1"/>
  <c r="T366" i="1"/>
  <c r="L366" i="1"/>
  <c r="EW366" i="1"/>
  <c r="EB366" i="1"/>
  <c r="DD366" i="1"/>
  <c r="CF366" i="1"/>
  <c r="BQ366" i="1"/>
  <c r="AZ366" i="1"/>
  <c r="AQ366" i="1"/>
  <c r="AI366" i="1"/>
  <c r="AA366" i="1"/>
  <c r="C366" i="1"/>
  <c r="FN366" i="1"/>
  <c r="ES366" i="1"/>
  <c r="DU366" i="1"/>
  <c r="CC366" i="1"/>
  <c r="BO366" i="1"/>
  <c r="BF366" i="1"/>
  <c r="AX366" i="1"/>
  <c r="AG366" i="1"/>
  <c r="Y366" i="1"/>
  <c r="Z366" i="1" s="1" a="1"/>
  <c r="Z366" i="1" s="1"/>
  <c r="Q366" i="1"/>
  <c r="AU366" i="1" s="1"/>
  <c r="BY366" i="1" s="1"/>
  <c r="DC366" i="1" s="1"/>
  <c r="EG366" i="1" s="1"/>
  <c r="FK366" i="1" s="1"/>
  <c r="I366" i="1"/>
  <c r="FJ366" i="1"/>
  <c r="EL366" i="1"/>
  <c r="DN366" i="1"/>
  <c r="CT366" i="1"/>
  <c r="BM366" i="1"/>
  <c r="AV366" i="1"/>
  <c r="AM366" i="1"/>
  <c r="AE366" i="1"/>
  <c r="W366" i="1"/>
  <c r="G366" i="1"/>
  <c r="EN366" i="1"/>
  <c r="CU366" i="1"/>
  <c r="BN366" i="1"/>
  <c r="AF366" i="1"/>
  <c r="BJ366" i="1" s="1"/>
  <c r="CN366" i="1" s="1"/>
  <c r="DR366" i="1" s="1"/>
  <c r="EV366" i="1" s="1"/>
  <c r="P366" i="1"/>
  <c r="BK366" i="1"/>
  <c r="AC366" i="1"/>
  <c r="M366" i="1"/>
  <c r="FS366" i="1"/>
  <c r="FT366" i="1" s="1" a="1"/>
  <c r="FT366" i="1" s="1"/>
  <c r="DW366" i="1"/>
  <c r="CD366" i="1"/>
  <c r="BG366" i="1"/>
  <c r="AP366" i="1"/>
  <c r="J366" i="1"/>
  <c r="K366" i="1" s="1" a="1"/>
  <c r="K366" i="1" s="1"/>
  <c r="BU366" i="1"/>
  <c r="BC366" i="1"/>
  <c r="BD366" i="1" s="1" a="1"/>
  <c r="BD366" i="1" s="1"/>
  <c r="AL366" i="1"/>
  <c r="V366" i="1"/>
  <c r="F366" i="1"/>
  <c r="EK366" i="1"/>
  <c r="BE366" i="1"/>
  <c r="X366" i="1"/>
  <c r="DK366" i="1"/>
  <c r="DL366" i="1" s="1" a="1"/>
  <c r="DL366" i="1" s="1"/>
  <c r="BB366" i="1"/>
  <c r="U366" i="1"/>
  <c r="DB366" i="1"/>
  <c r="AY366" i="1"/>
  <c r="R366" i="1"/>
  <c r="CO366" i="1"/>
  <c r="AT366" i="1"/>
  <c r="N366" i="1"/>
  <c r="FL366" i="1"/>
  <c r="BZ366" i="1"/>
  <c r="AN366" i="1"/>
  <c r="AO366" i="1" s="1" a="1"/>
  <c r="AO366" i="1" s="1"/>
  <c r="H366" i="1"/>
  <c r="FC366" i="1"/>
  <c r="BT366" i="1"/>
  <c r="BP366" i="1"/>
  <c r="AK366" i="1"/>
  <c r="E366" i="1"/>
  <c r="FZ365" i="1"/>
  <c r="GD365" i="1"/>
  <c r="GC365" i="1"/>
  <c r="B367" i="1"/>
  <c r="D367" i="1" s="1" a="1"/>
  <c r="D367" i="1" s="1"/>
  <c r="EI367" i="1" l="1" a="1"/>
  <c r="EI367" i="1" s="1"/>
  <c r="FM367" i="1" a="1"/>
  <c r="FM367" i="1" s="1"/>
  <c r="EX367" i="1" a="1"/>
  <c r="EX367" i="1" s="1"/>
  <c r="DE367" i="1" a="1"/>
  <c r="DE367" i="1" s="1"/>
  <c r="DT367" i="1" a="1"/>
  <c r="DT367" i="1" s="1"/>
  <c r="CA367" i="1" a="1"/>
  <c r="CA367" i="1" s="1"/>
  <c r="CP367" i="1" a="1"/>
  <c r="CP367" i="1" s="1"/>
  <c r="AW367" i="1" a="1"/>
  <c r="AW367" i="1" s="1"/>
  <c r="BL367" i="1" a="1"/>
  <c r="BL367" i="1" s="1"/>
  <c r="S367" i="1" a="1"/>
  <c r="S367" i="1" s="1"/>
  <c r="AH367" i="1" a="1"/>
  <c r="AH367" i="1" s="1"/>
  <c r="GA366" i="1"/>
  <c r="GB366" i="1"/>
  <c r="FO18" i="1"/>
  <c r="FH18" i="1"/>
  <c r="FG18" i="1"/>
  <c r="FI367" i="1"/>
  <c r="EE367" i="1"/>
  <c r="FX367" i="1"/>
  <c r="ET367" i="1"/>
  <c r="DA367" i="1"/>
  <c r="DP367" i="1"/>
  <c r="BH367" i="1"/>
  <c r="O367" i="1"/>
  <c r="AD367" i="1"/>
  <c r="BW367" i="1"/>
  <c r="AS367" i="1"/>
  <c r="CL367" i="1"/>
  <c r="FP367" i="1"/>
  <c r="FG367" i="1"/>
  <c r="EY367" i="1"/>
  <c r="EH367" i="1"/>
  <c r="DY367" i="1"/>
  <c r="DH367" i="1"/>
  <c r="CY367" i="1"/>
  <c r="CQ367" i="1"/>
  <c r="BZ367" i="1"/>
  <c r="BQ367" i="1"/>
  <c r="AZ367" i="1"/>
  <c r="AQ367" i="1"/>
  <c r="AI367" i="1"/>
  <c r="AA367" i="1"/>
  <c r="C367" i="1"/>
  <c r="FW367" i="1"/>
  <c r="FO367" i="1"/>
  <c r="FF367" i="1"/>
  <c r="EO367" i="1"/>
  <c r="EP367" i="1" s="1" a="1"/>
  <c r="EP367" i="1" s="1"/>
  <c r="EF367" i="1"/>
  <c r="DX367" i="1"/>
  <c r="DO367" i="1"/>
  <c r="DG367" i="1"/>
  <c r="CX367" i="1"/>
  <c r="CG367" i="1"/>
  <c r="CH367" i="1" s="1" a="1"/>
  <c r="CH367" i="1" s="1"/>
  <c r="BX367" i="1"/>
  <c r="BP367" i="1"/>
  <c r="BG367" i="1"/>
  <c r="AY367" i="1"/>
  <c r="AP367" i="1"/>
  <c r="R367" i="1"/>
  <c r="J367" i="1"/>
  <c r="K367" i="1" s="1" a="1"/>
  <c r="K367" i="1" s="1"/>
  <c r="FV367" i="1"/>
  <c r="FN367" i="1"/>
  <c r="EW367" i="1"/>
  <c r="EN367" i="1"/>
  <c r="DW367" i="1"/>
  <c r="DN367" i="1"/>
  <c r="DF367" i="1"/>
  <c r="CO367" i="1"/>
  <c r="CF367" i="1"/>
  <c r="BO367" i="1"/>
  <c r="BF367" i="1"/>
  <c r="AX367" i="1"/>
  <c r="AG367" i="1"/>
  <c r="Y367" i="1"/>
  <c r="Z367" i="1" s="1" a="1"/>
  <c r="Z367" i="1" s="1"/>
  <c r="Q367" i="1"/>
  <c r="AU367" i="1" s="1"/>
  <c r="BY367" i="1" s="1"/>
  <c r="DC367" i="1" s="1"/>
  <c r="EG367" i="1" s="1"/>
  <c r="FK367" i="1" s="1"/>
  <c r="I367" i="1"/>
  <c r="FU367" i="1"/>
  <c r="FD367" i="1"/>
  <c r="FE367" i="1" s="1" a="1"/>
  <c r="FE367" i="1" s="1"/>
  <c r="EU367" i="1"/>
  <c r="EM367" i="1"/>
  <c r="ED367" i="1"/>
  <c r="DV367" i="1"/>
  <c r="DM367" i="1"/>
  <c r="CV367" i="1"/>
  <c r="CW367" i="1" s="1" a="1"/>
  <c r="CW367" i="1" s="1"/>
  <c r="CM367" i="1"/>
  <c r="CE367" i="1"/>
  <c r="BV367" i="1"/>
  <c r="BN367" i="1"/>
  <c r="BE367" i="1"/>
  <c r="AN367" i="1"/>
  <c r="AO367" i="1" s="1" a="1"/>
  <c r="AO367" i="1" s="1"/>
  <c r="AF367" i="1"/>
  <c r="BJ367" i="1" s="1"/>
  <c r="CN367" i="1" s="1"/>
  <c r="DR367" i="1" s="1"/>
  <c r="EV367" i="1" s="1"/>
  <c r="X367" i="1"/>
  <c r="P367" i="1"/>
  <c r="H367" i="1"/>
  <c r="FS367" i="1"/>
  <c r="FT367" i="1" s="1" a="1"/>
  <c r="FT367" i="1" s="1"/>
  <c r="FJ367" i="1"/>
  <c r="FB367" i="1"/>
  <c r="ES367" i="1"/>
  <c r="EK367" i="1"/>
  <c r="EB367" i="1"/>
  <c r="DK367" i="1"/>
  <c r="DL367" i="1" s="1" a="1"/>
  <c r="DL367" i="1" s="1"/>
  <c r="DB367" i="1"/>
  <c r="CT367" i="1"/>
  <c r="CK367" i="1"/>
  <c r="CC367" i="1"/>
  <c r="BT367" i="1"/>
  <c r="BC367" i="1"/>
  <c r="BD367" i="1" s="1" a="1"/>
  <c r="BD367" i="1" s="1"/>
  <c r="AT367" i="1"/>
  <c r="AL367" i="1"/>
  <c r="V367" i="1"/>
  <c r="N367" i="1"/>
  <c r="F367" i="1"/>
  <c r="FY367" i="1"/>
  <c r="FA367" i="1"/>
  <c r="EC367" i="1"/>
  <c r="DI367" i="1"/>
  <c r="CJ367" i="1"/>
  <c r="BM367" i="1"/>
  <c r="AR367" i="1"/>
  <c r="U367" i="1"/>
  <c r="EZ367" i="1"/>
  <c r="DD367" i="1"/>
  <c r="CI367" i="1"/>
  <c r="BK367" i="1"/>
  <c r="AM367" i="1"/>
  <c r="T367" i="1"/>
  <c r="FQ367" i="1"/>
  <c r="ER367" i="1"/>
  <c r="DU367" i="1"/>
  <c r="CZ367" i="1"/>
  <c r="CB367" i="1"/>
  <c r="AJ367" i="1"/>
  <c r="M367" i="1"/>
  <c r="EL367" i="1"/>
  <c r="DQ367" i="1"/>
  <c r="CS367" i="1"/>
  <c r="BU367" i="1"/>
  <c r="BA367" i="1"/>
  <c r="AC367" i="1"/>
  <c r="G367" i="1"/>
  <c r="EQ367" i="1"/>
  <c r="CU367" i="1"/>
  <c r="BB367" i="1"/>
  <c r="L367" i="1"/>
  <c r="EJ367" i="1"/>
  <c r="CR367" i="1"/>
  <c r="AV367" i="1"/>
  <c r="E367" i="1"/>
  <c r="FR367" i="1"/>
  <c r="DZ367" i="1"/>
  <c r="EA367" i="1" s="1" a="1"/>
  <c r="EA367" i="1" s="1"/>
  <c r="CD367" i="1"/>
  <c r="AK367" i="1"/>
  <c r="FH367" i="1"/>
  <c r="AB367" i="1"/>
  <c r="BR367" i="1"/>
  <c r="BS367" i="1" s="1" a="1"/>
  <c r="BS367" i="1" s="1"/>
  <c r="FL367" i="1"/>
  <c r="BI367" i="1"/>
  <c r="FC367" i="1"/>
  <c r="AE367" i="1"/>
  <c r="W367" i="1"/>
  <c r="DS367" i="1"/>
  <c r="DJ367" i="1"/>
  <c r="GD366" i="1"/>
  <c r="GC366" i="1"/>
  <c r="FZ366" i="1"/>
  <c r="B368" i="1"/>
  <c r="D368" i="1" s="1" a="1"/>
  <c r="D368" i="1" s="1"/>
  <c r="EI368" i="1" l="1" a="1"/>
  <c r="EI368" i="1" s="1"/>
  <c r="FM368" i="1" a="1"/>
  <c r="FM368" i="1" s="1"/>
  <c r="EX368" i="1" a="1"/>
  <c r="EX368" i="1" s="1"/>
  <c r="DE368" i="1" a="1"/>
  <c r="DE368" i="1" s="1"/>
  <c r="DT368" i="1" a="1"/>
  <c r="DT368" i="1" s="1"/>
  <c r="CA368" i="1" a="1"/>
  <c r="CA368" i="1" s="1"/>
  <c r="CP368" i="1" a="1"/>
  <c r="CP368" i="1" s="1"/>
  <c r="AW368" i="1" a="1"/>
  <c r="AW368" i="1" s="1"/>
  <c r="BL368" i="1" a="1"/>
  <c r="BL368" i="1" s="1"/>
  <c r="S368" i="1" a="1"/>
  <c r="S368" i="1" s="1"/>
  <c r="AH368" i="1" a="1"/>
  <c r="AH368" i="1" s="1"/>
  <c r="GA367" i="1"/>
  <c r="GB367" i="1"/>
  <c r="FX18" i="1"/>
  <c r="FS18" i="1"/>
  <c r="C19" i="1"/>
  <c r="FZ18" i="1"/>
  <c r="GB18" i="1" s="1"/>
  <c r="GD18" i="1"/>
  <c r="FI368" i="1"/>
  <c r="EE368" i="1"/>
  <c r="FX368" i="1"/>
  <c r="ET368" i="1"/>
  <c r="DP368" i="1"/>
  <c r="DA368" i="1"/>
  <c r="AD368" i="1"/>
  <c r="BH368" i="1"/>
  <c r="BW368" i="1"/>
  <c r="AS368" i="1"/>
  <c r="CL368" i="1"/>
  <c r="O368" i="1"/>
  <c r="FV368" i="1"/>
  <c r="FN368" i="1"/>
  <c r="EW368" i="1"/>
  <c r="EN368" i="1"/>
  <c r="DW368" i="1"/>
  <c r="DN368" i="1"/>
  <c r="DF368" i="1"/>
  <c r="CO368" i="1"/>
  <c r="CF368" i="1"/>
  <c r="BO368" i="1"/>
  <c r="BF368" i="1"/>
  <c r="AX368" i="1"/>
  <c r="AG368" i="1"/>
  <c r="Y368" i="1"/>
  <c r="Z368" i="1" s="1" a="1"/>
  <c r="Z368" i="1" s="1"/>
  <c r="Q368" i="1"/>
  <c r="AU368" i="1" s="1"/>
  <c r="BY368" i="1" s="1"/>
  <c r="DC368" i="1" s="1"/>
  <c r="EG368" i="1" s="1"/>
  <c r="FK368" i="1" s="1"/>
  <c r="I368" i="1"/>
  <c r="FU368" i="1"/>
  <c r="FD368" i="1"/>
  <c r="FE368" i="1" s="1" a="1"/>
  <c r="FE368" i="1" s="1"/>
  <c r="EU368" i="1"/>
  <c r="EM368" i="1"/>
  <c r="ED368" i="1"/>
  <c r="DV368" i="1"/>
  <c r="DM368" i="1"/>
  <c r="CV368" i="1"/>
  <c r="CW368" i="1" s="1" a="1"/>
  <c r="CW368" i="1" s="1"/>
  <c r="CM368" i="1"/>
  <c r="CE368" i="1"/>
  <c r="BV368" i="1"/>
  <c r="BN368" i="1"/>
  <c r="BE368" i="1"/>
  <c r="AN368" i="1"/>
  <c r="AO368" i="1" s="1" a="1"/>
  <c r="AO368" i="1" s="1"/>
  <c r="AF368" i="1"/>
  <c r="BJ368" i="1" s="1"/>
  <c r="CN368" i="1" s="1"/>
  <c r="DR368" i="1" s="1"/>
  <c r="EV368" i="1" s="1"/>
  <c r="X368" i="1"/>
  <c r="P368" i="1"/>
  <c r="H368" i="1"/>
  <c r="FL368" i="1"/>
  <c r="FC368" i="1"/>
  <c r="EL368" i="1"/>
  <c r="EC368" i="1"/>
  <c r="DU368" i="1"/>
  <c r="DD368" i="1"/>
  <c r="CU368" i="1"/>
  <c r="CD368" i="1"/>
  <c r="BU368" i="1"/>
  <c r="BM368" i="1"/>
  <c r="AV368" i="1"/>
  <c r="AM368" i="1"/>
  <c r="AE368" i="1"/>
  <c r="W368" i="1"/>
  <c r="G368" i="1"/>
  <c r="FS368" i="1"/>
  <c r="FT368" i="1" s="1" a="1"/>
  <c r="FT368" i="1" s="1"/>
  <c r="FJ368" i="1"/>
  <c r="FB368" i="1"/>
  <c r="ES368" i="1"/>
  <c r="EK368" i="1"/>
  <c r="EB368" i="1"/>
  <c r="DK368" i="1"/>
  <c r="DL368" i="1" s="1" a="1"/>
  <c r="DL368" i="1" s="1"/>
  <c r="DB368" i="1"/>
  <c r="CT368" i="1"/>
  <c r="CK368" i="1"/>
  <c r="CC368" i="1"/>
  <c r="BT368" i="1"/>
  <c r="BC368" i="1"/>
  <c r="BD368" i="1" s="1" a="1"/>
  <c r="BD368" i="1" s="1"/>
  <c r="AT368" i="1"/>
  <c r="AL368" i="1"/>
  <c r="V368" i="1"/>
  <c r="N368" i="1"/>
  <c r="F368" i="1"/>
  <c r="FY368" i="1"/>
  <c r="FQ368" i="1"/>
  <c r="FH368" i="1"/>
  <c r="EZ368" i="1"/>
  <c r="EQ368" i="1"/>
  <c r="DZ368" i="1"/>
  <c r="EA368" i="1" s="1" a="1"/>
  <c r="EA368" i="1" s="1"/>
  <c r="DQ368" i="1"/>
  <c r="DI368" i="1"/>
  <c r="CZ368" i="1"/>
  <c r="CR368" i="1"/>
  <c r="CI368" i="1"/>
  <c r="BR368" i="1"/>
  <c r="BS368" i="1" s="1" a="1"/>
  <c r="BS368" i="1" s="1"/>
  <c r="BI368" i="1"/>
  <c r="BA368" i="1"/>
  <c r="AR368" i="1"/>
  <c r="AJ368" i="1"/>
  <c r="AB368" i="1"/>
  <c r="T368" i="1"/>
  <c r="L368" i="1"/>
  <c r="FA368" i="1"/>
  <c r="EF368" i="1"/>
  <c r="DH368" i="1"/>
  <c r="CJ368" i="1"/>
  <c r="BP368" i="1"/>
  <c r="AQ368" i="1"/>
  <c r="U368" i="1"/>
  <c r="FW368" i="1"/>
  <c r="EY368" i="1"/>
  <c r="DG368" i="1"/>
  <c r="BK368" i="1"/>
  <c r="AP368" i="1"/>
  <c r="FP368" i="1"/>
  <c r="ER368" i="1"/>
  <c r="DX368" i="1"/>
  <c r="CY368" i="1"/>
  <c r="CB368" i="1"/>
  <c r="BG368" i="1"/>
  <c r="AI368" i="1"/>
  <c r="M368" i="1"/>
  <c r="EO368" i="1"/>
  <c r="EP368" i="1" s="1" a="1"/>
  <c r="EP368" i="1" s="1"/>
  <c r="CS368" i="1"/>
  <c r="BX368" i="1"/>
  <c r="AZ368" i="1"/>
  <c r="AC368" i="1"/>
  <c r="J368" i="1"/>
  <c r="K368" i="1" s="1" a="1"/>
  <c r="K368" i="1" s="1"/>
  <c r="CX368" i="1"/>
  <c r="BB368" i="1"/>
  <c r="EJ368" i="1"/>
  <c r="CQ368" i="1"/>
  <c r="AY368" i="1"/>
  <c r="E368" i="1"/>
  <c r="EH368" i="1"/>
  <c r="C368" i="1"/>
  <c r="FR368" i="1"/>
  <c r="DY368" i="1"/>
  <c r="CG368" i="1"/>
  <c r="CH368" i="1" s="1" a="1"/>
  <c r="CH368" i="1" s="1"/>
  <c r="AK368" i="1"/>
  <c r="FG368" i="1"/>
  <c r="DO368" i="1"/>
  <c r="AA368" i="1"/>
  <c r="DS368" i="1"/>
  <c r="R368" i="1"/>
  <c r="DJ368" i="1"/>
  <c r="BZ368" i="1"/>
  <c r="BQ368" i="1"/>
  <c r="FO368" i="1"/>
  <c r="FF368" i="1"/>
  <c r="GD367" i="1"/>
  <c r="FZ367" i="1"/>
  <c r="GC367" i="1"/>
  <c r="B369" i="1"/>
  <c r="D369" i="1" s="1" a="1"/>
  <c r="D369" i="1" s="1"/>
  <c r="EI369" i="1" l="1" a="1"/>
  <c r="EI369" i="1" s="1"/>
  <c r="FM369" i="1" a="1"/>
  <c r="FM369" i="1" s="1"/>
  <c r="EX369" i="1" a="1"/>
  <c r="EX369" i="1" s="1"/>
  <c r="DE369" i="1" a="1"/>
  <c r="DE369" i="1" s="1"/>
  <c r="DT369" i="1" a="1"/>
  <c r="DT369" i="1" s="1"/>
  <c r="CA369" i="1" a="1"/>
  <c r="CA369" i="1" s="1"/>
  <c r="CP369" i="1" a="1"/>
  <c r="CP369" i="1" s="1"/>
  <c r="AW369" i="1" a="1"/>
  <c r="AW369" i="1" s="1"/>
  <c r="BL369" i="1" a="1"/>
  <c r="BL369" i="1" s="1"/>
  <c r="S369" i="1" a="1"/>
  <c r="S369" i="1" s="1"/>
  <c r="AH369" i="1" a="1"/>
  <c r="AH369" i="1" s="1"/>
  <c r="GA368" i="1"/>
  <c r="GB368" i="1"/>
  <c r="E19" i="1"/>
  <c r="FT18" i="1" a="1"/>
  <c r="FT18" i="1" s="1"/>
  <c r="FU18" i="1" s="1"/>
  <c r="EE369" i="1"/>
  <c r="FX369" i="1"/>
  <c r="ET369" i="1"/>
  <c r="FI369" i="1"/>
  <c r="DP369" i="1"/>
  <c r="DA369" i="1"/>
  <c r="AD369" i="1"/>
  <c r="BW369" i="1"/>
  <c r="AS369" i="1"/>
  <c r="CL369" i="1"/>
  <c r="O369" i="1"/>
  <c r="BH369" i="1"/>
  <c r="GD368" i="1"/>
  <c r="GC368" i="1"/>
  <c r="FZ368" i="1"/>
  <c r="FL369" i="1"/>
  <c r="FC369" i="1"/>
  <c r="FS369" i="1"/>
  <c r="FT369" i="1" s="1" a="1"/>
  <c r="FT369" i="1" s="1"/>
  <c r="FJ369" i="1"/>
  <c r="FB369" i="1"/>
  <c r="ES369" i="1"/>
  <c r="FR369" i="1"/>
  <c r="FA369" i="1"/>
  <c r="ER369" i="1"/>
  <c r="EJ369" i="1"/>
  <c r="FV369" i="1"/>
  <c r="FN369" i="1"/>
  <c r="EW369" i="1"/>
  <c r="EN369" i="1"/>
  <c r="FU369" i="1"/>
  <c r="FD369" i="1"/>
  <c r="FE369" i="1" s="1" a="1"/>
  <c r="FE369" i="1" s="1"/>
  <c r="EO369" i="1"/>
  <c r="EP369" i="1" s="1" a="1"/>
  <c r="EP369" i="1" s="1"/>
  <c r="EC369" i="1"/>
  <c r="DU369" i="1"/>
  <c r="DD369" i="1"/>
  <c r="CU369" i="1"/>
  <c r="CD369" i="1"/>
  <c r="BU369" i="1"/>
  <c r="BM369" i="1"/>
  <c r="AV369" i="1"/>
  <c r="AM369" i="1"/>
  <c r="AE369" i="1"/>
  <c r="W369" i="1"/>
  <c r="G369" i="1"/>
  <c r="FQ369" i="1"/>
  <c r="EZ369" i="1"/>
  <c r="EM369" i="1"/>
  <c r="EB369" i="1"/>
  <c r="DK369" i="1"/>
  <c r="DL369" i="1" s="1" a="1"/>
  <c r="DL369" i="1" s="1"/>
  <c r="DB369" i="1"/>
  <c r="CT369" i="1"/>
  <c r="CK369" i="1"/>
  <c r="CC369" i="1"/>
  <c r="BT369" i="1"/>
  <c r="BC369" i="1"/>
  <c r="BD369" i="1" s="1" a="1"/>
  <c r="BD369" i="1" s="1"/>
  <c r="AT369" i="1"/>
  <c r="AL369" i="1"/>
  <c r="V369" i="1"/>
  <c r="N369" i="1"/>
  <c r="F369" i="1"/>
  <c r="FP369" i="1"/>
  <c r="EY369" i="1"/>
  <c r="EL369" i="1"/>
  <c r="DS369" i="1"/>
  <c r="DJ369" i="1"/>
  <c r="CS369" i="1"/>
  <c r="CJ369" i="1"/>
  <c r="CB369" i="1"/>
  <c r="BK369" i="1"/>
  <c r="BB369" i="1"/>
  <c r="AK369" i="1"/>
  <c r="AC369" i="1"/>
  <c r="U369" i="1"/>
  <c r="M369" i="1"/>
  <c r="E369" i="1"/>
  <c r="FO369" i="1"/>
  <c r="EK369" i="1"/>
  <c r="DZ369" i="1"/>
  <c r="EA369" i="1" s="1" a="1"/>
  <c r="EA369" i="1" s="1"/>
  <c r="DQ369" i="1"/>
  <c r="DI369" i="1"/>
  <c r="CZ369" i="1"/>
  <c r="CR369" i="1"/>
  <c r="CI369" i="1"/>
  <c r="BR369" i="1"/>
  <c r="BS369" i="1" s="1" a="1"/>
  <c r="BS369" i="1" s="1"/>
  <c r="BI369" i="1"/>
  <c r="BA369" i="1"/>
  <c r="AR369" i="1"/>
  <c r="AJ369" i="1"/>
  <c r="AB369" i="1"/>
  <c r="T369" i="1"/>
  <c r="L369" i="1"/>
  <c r="FH369" i="1"/>
  <c r="EH369" i="1"/>
  <c r="DX369" i="1"/>
  <c r="DO369" i="1"/>
  <c r="DG369" i="1"/>
  <c r="CX369" i="1"/>
  <c r="CG369" i="1"/>
  <c r="CH369" i="1" s="1" a="1"/>
  <c r="CH369" i="1" s="1"/>
  <c r="BX369" i="1"/>
  <c r="BP369" i="1"/>
  <c r="BG369" i="1"/>
  <c r="AY369" i="1"/>
  <c r="AP369" i="1"/>
  <c r="R369" i="1"/>
  <c r="J369" i="1"/>
  <c r="K369" i="1" s="1" a="1"/>
  <c r="K369" i="1" s="1"/>
  <c r="FW369" i="1"/>
  <c r="EF369" i="1"/>
  <c r="DH369" i="1"/>
  <c r="CM369" i="1"/>
  <c r="BO369" i="1"/>
  <c r="AQ369" i="1"/>
  <c r="X369" i="1"/>
  <c r="ED369" i="1"/>
  <c r="DF369" i="1"/>
  <c r="BN369" i="1"/>
  <c r="FF369" i="1"/>
  <c r="DW369" i="1"/>
  <c r="CY369" i="1"/>
  <c r="CE369" i="1"/>
  <c r="BF369" i="1"/>
  <c r="AI369" i="1"/>
  <c r="P369" i="1"/>
  <c r="EQ369" i="1"/>
  <c r="CV369" i="1"/>
  <c r="CW369" i="1" s="1" a="1"/>
  <c r="CW369" i="1" s="1"/>
  <c r="AZ369" i="1"/>
  <c r="AF369" i="1"/>
  <c r="BJ369" i="1" s="1"/>
  <c r="CN369" i="1" s="1"/>
  <c r="DR369" i="1" s="1"/>
  <c r="EV369" i="1" s="1"/>
  <c r="I369" i="1"/>
  <c r="FG369" i="1"/>
  <c r="EU369" i="1"/>
  <c r="BE369" i="1"/>
  <c r="CQ369" i="1"/>
  <c r="AX369" i="1"/>
  <c r="H369" i="1"/>
  <c r="CO369" i="1"/>
  <c r="C369" i="1"/>
  <c r="DY369" i="1"/>
  <c r="CF369" i="1"/>
  <c r="AN369" i="1"/>
  <c r="AO369" i="1" s="1" a="1"/>
  <c r="AO369" i="1" s="1"/>
  <c r="DN369" i="1"/>
  <c r="BV369" i="1"/>
  <c r="AA369" i="1"/>
  <c r="BQ369" i="1"/>
  <c r="AG369" i="1"/>
  <c r="FY369" i="1"/>
  <c r="Y369" i="1"/>
  <c r="Z369" i="1" s="1" a="1"/>
  <c r="Z369" i="1" s="1"/>
  <c r="DV369" i="1"/>
  <c r="Q369" i="1"/>
  <c r="AU369" i="1" s="1"/>
  <c r="BY369" i="1" s="1"/>
  <c r="DC369" i="1" s="1"/>
  <c r="EG369" i="1" s="1"/>
  <c r="FK369" i="1" s="1"/>
  <c r="DM369" i="1"/>
  <c r="BZ369" i="1"/>
  <c r="B370" i="1"/>
  <c r="D370" i="1" s="1" a="1"/>
  <c r="D370" i="1" s="1"/>
  <c r="EI370" i="1" l="1" a="1"/>
  <c r="EI370" i="1" s="1"/>
  <c r="FM370" i="1" a="1"/>
  <c r="FM370" i="1" s="1"/>
  <c r="EX370" i="1" a="1"/>
  <c r="EX370" i="1" s="1"/>
  <c r="DE370" i="1" a="1"/>
  <c r="DE370" i="1" s="1"/>
  <c r="DT370" i="1" a="1"/>
  <c r="DT370" i="1" s="1"/>
  <c r="CA370" i="1" a="1"/>
  <c r="CA370" i="1" s="1"/>
  <c r="CP370" i="1" a="1"/>
  <c r="CP370" i="1" s="1"/>
  <c r="AW370" i="1" a="1"/>
  <c r="AW370" i="1" s="1"/>
  <c r="BL370" i="1" a="1"/>
  <c r="BL370" i="1" s="1"/>
  <c r="S370" i="1" a="1"/>
  <c r="S370" i="1" s="1"/>
  <c r="AH370" i="1" a="1"/>
  <c r="AH370" i="1" s="1"/>
  <c r="GA369" i="1"/>
  <c r="GB369" i="1"/>
  <c r="FV18" i="1"/>
  <c r="FW18" i="1"/>
  <c r="GA18" i="1" s="1"/>
  <c r="F19" i="1"/>
  <c r="EE370" i="1"/>
  <c r="FX370" i="1"/>
  <c r="ET370" i="1"/>
  <c r="FI370" i="1"/>
  <c r="DP370" i="1"/>
  <c r="BW370" i="1"/>
  <c r="DA370" i="1"/>
  <c r="AS370" i="1"/>
  <c r="CL370" i="1"/>
  <c r="O370" i="1"/>
  <c r="BH370" i="1"/>
  <c r="AD370" i="1"/>
  <c r="FR370" i="1"/>
  <c r="FA370" i="1"/>
  <c r="ER370" i="1"/>
  <c r="EJ370" i="1"/>
  <c r="DS370" i="1"/>
  <c r="DJ370" i="1"/>
  <c r="CS370" i="1"/>
  <c r="CJ370" i="1"/>
  <c r="CB370" i="1"/>
  <c r="BK370" i="1"/>
  <c r="BB370" i="1"/>
  <c r="AK370" i="1"/>
  <c r="AC370" i="1"/>
  <c r="U370" i="1"/>
  <c r="M370" i="1"/>
  <c r="E370" i="1"/>
  <c r="FY370" i="1"/>
  <c r="FQ370" i="1"/>
  <c r="FH370" i="1"/>
  <c r="EZ370" i="1"/>
  <c r="EQ370" i="1"/>
  <c r="DZ370" i="1"/>
  <c r="EA370" i="1" s="1" a="1"/>
  <c r="EA370" i="1" s="1"/>
  <c r="DQ370" i="1"/>
  <c r="DI370" i="1"/>
  <c r="CZ370" i="1"/>
  <c r="CR370" i="1"/>
  <c r="CI370" i="1"/>
  <c r="BR370" i="1"/>
  <c r="BS370" i="1" s="1" a="1"/>
  <c r="BS370" i="1" s="1"/>
  <c r="BI370" i="1"/>
  <c r="BA370" i="1"/>
  <c r="AR370" i="1"/>
  <c r="AJ370" i="1"/>
  <c r="AB370" i="1"/>
  <c r="T370" i="1"/>
  <c r="L370" i="1"/>
  <c r="FP370" i="1"/>
  <c r="FG370" i="1"/>
  <c r="EY370" i="1"/>
  <c r="EH370" i="1"/>
  <c r="DY370" i="1"/>
  <c r="DH370" i="1"/>
  <c r="CY370" i="1"/>
  <c r="CQ370" i="1"/>
  <c r="BZ370" i="1"/>
  <c r="BQ370" i="1"/>
  <c r="AZ370" i="1"/>
  <c r="AQ370" i="1"/>
  <c r="AI370" i="1"/>
  <c r="AA370" i="1"/>
  <c r="C370" i="1"/>
  <c r="FW370" i="1"/>
  <c r="FO370" i="1"/>
  <c r="FF370" i="1"/>
  <c r="EO370" i="1"/>
  <c r="EP370" i="1" s="1" a="1"/>
  <c r="EP370" i="1" s="1"/>
  <c r="EF370" i="1"/>
  <c r="DX370" i="1"/>
  <c r="DO370" i="1"/>
  <c r="DG370" i="1"/>
  <c r="CX370" i="1"/>
  <c r="CG370" i="1"/>
  <c r="CH370" i="1" s="1" a="1"/>
  <c r="CH370" i="1" s="1"/>
  <c r="BX370" i="1"/>
  <c r="BP370" i="1"/>
  <c r="BG370" i="1"/>
  <c r="AY370" i="1"/>
  <c r="AP370" i="1"/>
  <c r="FV370" i="1"/>
  <c r="FN370" i="1"/>
  <c r="EW370" i="1"/>
  <c r="EN370" i="1"/>
  <c r="DW370" i="1"/>
  <c r="DN370" i="1"/>
  <c r="DF370" i="1"/>
  <c r="CO370" i="1"/>
  <c r="CF370" i="1"/>
  <c r="BO370" i="1"/>
  <c r="BF370" i="1"/>
  <c r="AX370" i="1"/>
  <c r="AG370" i="1"/>
  <c r="Y370" i="1"/>
  <c r="Z370" i="1" s="1" a="1"/>
  <c r="Z370" i="1" s="1"/>
  <c r="Q370" i="1"/>
  <c r="AU370" i="1" s="1"/>
  <c r="BY370" i="1" s="1"/>
  <c r="DC370" i="1" s="1"/>
  <c r="EG370" i="1" s="1"/>
  <c r="FK370" i="1" s="1"/>
  <c r="I370" i="1"/>
  <c r="FU370" i="1"/>
  <c r="FD370" i="1"/>
  <c r="FE370" i="1" s="1" a="1"/>
  <c r="FE370" i="1" s="1"/>
  <c r="EU370" i="1"/>
  <c r="EM370" i="1"/>
  <c r="ED370" i="1"/>
  <c r="DV370" i="1"/>
  <c r="DM370" i="1"/>
  <c r="CV370" i="1"/>
  <c r="CW370" i="1" s="1" a="1"/>
  <c r="CW370" i="1" s="1"/>
  <c r="CM370" i="1"/>
  <c r="CE370" i="1"/>
  <c r="BV370" i="1"/>
  <c r="BN370" i="1"/>
  <c r="BE370" i="1"/>
  <c r="AN370" i="1"/>
  <c r="AO370" i="1" s="1" a="1"/>
  <c r="AO370" i="1" s="1"/>
  <c r="FL370" i="1"/>
  <c r="FC370" i="1"/>
  <c r="EL370" i="1"/>
  <c r="EC370" i="1"/>
  <c r="DU370" i="1"/>
  <c r="DD370" i="1"/>
  <c r="CU370" i="1"/>
  <c r="CD370" i="1"/>
  <c r="BU370" i="1"/>
  <c r="BM370" i="1"/>
  <c r="AV370" i="1"/>
  <c r="AM370" i="1"/>
  <c r="AE370" i="1"/>
  <c r="W370" i="1"/>
  <c r="G370" i="1"/>
  <c r="DK370" i="1"/>
  <c r="DL370" i="1" s="1" a="1"/>
  <c r="DL370" i="1" s="1"/>
  <c r="AT370" i="1"/>
  <c r="R370" i="1"/>
  <c r="FS370" i="1"/>
  <c r="FT370" i="1" s="1" a="1"/>
  <c r="FT370" i="1" s="1"/>
  <c r="DB370" i="1"/>
  <c r="AL370" i="1"/>
  <c r="P370" i="1"/>
  <c r="FJ370" i="1"/>
  <c r="CT370" i="1"/>
  <c r="N370" i="1"/>
  <c r="FB370" i="1"/>
  <c r="CK370" i="1"/>
  <c r="AF370" i="1"/>
  <c r="BJ370" i="1" s="1"/>
  <c r="CN370" i="1" s="1"/>
  <c r="DR370" i="1" s="1"/>
  <c r="EV370" i="1" s="1"/>
  <c r="J370" i="1"/>
  <c r="K370" i="1" s="1" a="1"/>
  <c r="K370" i="1" s="1"/>
  <c r="EK370" i="1"/>
  <c r="BT370" i="1"/>
  <c r="F370" i="1"/>
  <c r="CC370" i="1"/>
  <c r="ES370" i="1"/>
  <c r="V370" i="1"/>
  <c r="EB370" i="1"/>
  <c r="BC370" i="1"/>
  <c r="BD370" i="1" s="1" a="1"/>
  <c r="BD370" i="1" s="1"/>
  <c r="H370" i="1"/>
  <c r="X370" i="1"/>
  <c r="FZ369" i="1"/>
  <c r="GD369" i="1"/>
  <c r="GC369" i="1"/>
  <c r="B371" i="1"/>
  <c r="D371" i="1" s="1" a="1"/>
  <c r="D371" i="1" s="1"/>
  <c r="EI371" i="1" l="1" a="1"/>
  <c r="EI371" i="1" s="1"/>
  <c r="FM371" i="1" a="1"/>
  <c r="FM371" i="1" s="1"/>
  <c r="EX371" i="1" a="1"/>
  <c r="EX371" i="1" s="1"/>
  <c r="DE371" i="1" a="1"/>
  <c r="DE371" i="1" s="1"/>
  <c r="DT371" i="1" a="1"/>
  <c r="DT371" i="1" s="1"/>
  <c r="CA371" i="1" a="1"/>
  <c r="CA371" i="1" s="1"/>
  <c r="CP371" i="1" a="1"/>
  <c r="CP371" i="1" s="1"/>
  <c r="AW371" i="1" a="1"/>
  <c r="AW371" i="1" s="1"/>
  <c r="BL371" i="1" a="1"/>
  <c r="BL371" i="1" s="1"/>
  <c r="S371" i="1" a="1"/>
  <c r="S371" i="1" s="1"/>
  <c r="AH371" i="1" a="1"/>
  <c r="AH371" i="1" s="1"/>
  <c r="GA370" i="1"/>
  <c r="GB370" i="1"/>
  <c r="GC18" i="1"/>
  <c r="O19" i="1"/>
  <c r="J19" i="1"/>
  <c r="R19" i="1"/>
  <c r="Q19" i="1"/>
  <c r="FX371" i="1"/>
  <c r="ET371" i="1"/>
  <c r="FI371" i="1"/>
  <c r="DA371" i="1"/>
  <c r="EE371" i="1"/>
  <c r="DP371" i="1"/>
  <c r="AS371" i="1"/>
  <c r="BW371" i="1"/>
  <c r="CL371" i="1"/>
  <c r="O371" i="1"/>
  <c r="BH371" i="1"/>
  <c r="AD371" i="1"/>
  <c r="FV371" i="1"/>
  <c r="FN371" i="1"/>
  <c r="EW371" i="1"/>
  <c r="EN371" i="1"/>
  <c r="DW371" i="1"/>
  <c r="DN371" i="1"/>
  <c r="DF371" i="1"/>
  <c r="CO371" i="1"/>
  <c r="CF371" i="1"/>
  <c r="BO371" i="1"/>
  <c r="BF371" i="1"/>
  <c r="AX371" i="1"/>
  <c r="AG371" i="1"/>
  <c r="Y371" i="1"/>
  <c r="Z371" i="1" s="1" a="1"/>
  <c r="Z371" i="1" s="1"/>
  <c r="FS371" i="1"/>
  <c r="FT371" i="1" s="1" a="1"/>
  <c r="FT371" i="1" s="1"/>
  <c r="FJ371" i="1"/>
  <c r="FB371" i="1"/>
  <c r="ES371" i="1"/>
  <c r="EK371" i="1"/>
  <c r="EB371" i="1"/>
  <c r="DK371" i="1"/>
  <c r="DL371" i="1" s="1" a="1"/>
  <c r="DL371" i="1" s="1"/>
  <c r="DB371" i="1"/>
  <c r="CT371" i="1"/>
  <c r="CK371" i="1"/>
  <c r="CC371" i="1"/>
  <c r="BT371" i="1"/>
  <c r="BC371" i="1"/>
  <c r="BD371" i="1" s="1" a="1"/>
  <c r="BD371" i="1" s="1"/>
  <c r="AT371" i="1"/>
  <c r="AL371" i="1"/>
  <c r="V371" i="1"/>
  <c r="FU371" i="1"/>
  <c r="EY371" i="1"/>
  <c r="EM371" i="1"/>
  <c r="CS371" i="1"/>
  <c r="BV371" i="1"/>
  <c r="BK371" i="1"/>
  <c r="AZ371" i="1"/>
  <c r="AN371" i="1"/>
  <c r="AO371" i="1" s="1" a="1"/>
  <c r="AO371" i="1" s="1"/>
  <c r="AC371" i="1"/>
  <c r="C371" i="1"/>
  <c r="FH371" i="1"/>
  <c r="EL371" i="1"/>
  <c r="DZ371" i="1"/>
  <c r="EA371" i="1" s="1" a="1"/>
  <c r="EA371" i="1" s="1"/>
  <c r="DO371" i="1"/>
  <c r="DD371" i="1"/>
  <c r="CR371" i="1"/>
  <c r="CG371" i="1"/>
  <c r="CH371" i="1" s="1" a="1"/>
  <c r="CH371" i="1" s="1"/>
  <c r="BU371" i="1"/>
  <c r="BI371" i="1"/>
  <c r="AY371" i="1"/>
  <c r="AM371" i="1"/>
  <c r="AB371" i="1"/>
  <c r="R371" i="1"/>
  <c r="J371" i="1"/>
  <c r="K371" i="1" s="1" a="1"/>
  <c r="K371" i="1" s="1"/>
  <c r="FR371" i="1"/>
  <c r="FG371" i="1"/>
  <c r="EU371" i="1"/>
  <c r="EJ371" i="1"/>
  <c r="DY371" i="1"/>
  <c r="DM371" i="1"/>
  <c r="CQ371" i="1"/>
  <c r="CE371" i="1"/>
  <c r="AK371" i="1"/>
  <c r="AA371" i="1"/>
  <c r="Q371" i="1"/>
  <c r="AU371" i="1" s="1"/>
  <c r="BY371" i="1" s="1"/>
  <c r="DC371" i="1" s="1"/>
  <c r="EG371" i="1" s="1"/>
  <c r="FK371" i="1" s="1"/>
  <c r="I371" i="1"/>
  <c r="FQ371" i="1"/>
  <c r="FF371" i="1"/>
  <c r="DX371" i="1"/>
  <c r="CZ371" i="1"/>
  <c r="CD371" i="1"/>
  <c r="BR371" i="1"/>
  <c r="BS371" i="1" s="1" a="1"/>
  <c r="BS371" i="1" s="1"/>
  <c r="BG371" i="1"/>
  <c r="AV371" i="1"/>
  <c r="AJ371" i="1"/>
  <c r="P371" i="1"/>
  <c r="H371" i="1"/>
  <c r="FP371" i="1"/>
  <c r="FD371" i="1"/>
  <c r="FE371" i="1" s="1" a="1"/>
  <c r="FE371" i="1" s="1"/>
  <c r="ER371" i="1"/>
  <c r="EH371" i="1"/>
  <c r="DV371" i="1"/>
  <c r="DJ371" i="1"/>
  <c r="CY371" i="1"/>
  <c r="CM371" i="1"/>
  <c r="CB371" i="1"/>
  <c r="BQ371" i="1"/>
  <c r="BE371" i="1"/>
  <c r="AI371" i="1"/>
  <c r="X371" i="1"/>
  <c r="G371" i="1"/>
  <c r="FY371" i="1"/>
  <c r="FO371" i="1"/>
  <c r="FC371" i="1"/>
  <c r="EQ371" i="1"/>
  <c r="EF371" i="1"/>
  <c r="DU371" i="1"/>
  <c r="DI371" i="1"/>
  <c r="CX371" i="1"/>
  <c r="BP371" i="1"/>
  <c r="AR371" i="1"/>
  <c r="W371" i="1"/>
  <c r="N371" i="1"/>
  <c r="F371" i="1"/>
  <c r="FA371" i="1"/>
  <c r="ED371" i="1"/>
  <c r="DS371" i="1"/>
  <c r="DH371" i="1"/>
  <c r="CV371" i="1"/>
  <c r="CW371" i="1" s="1" a="1"/>
  <c r="CW371" i="1" s="1"/>
  <c r="CJ371" i="1"/>
  <c r="BZ371" i="1"/>
  <c r="BN371" i="1"/>
  <c r="BB371" i="1"/>
  <c r="AQ371" i="1"/>
  <c r="AF371" i="1"/>
  <c r="BJ371" i="1" s="1"/>
  <c r="CN371" i="1" s="1"/>
  <c r="DR371" i="1" s="1"/>
  <c r="EV371" i="1" s="1"/>
  <c r="U371" i="1"/>
  <c r="M371" i="1"/>
  <c r="E371" i="1"/>
  <c r="FW371" i="1"/>
  <c r="CI371" i="1"/>
  <c r="FL371" i="1"/>
  <c r="BX371" i="1"/>
  <c r="EZ371" i="1"/>
  <c r="BM371" i="1"/>
  <c r="EO371" i="1"/>
  <c r="EP371" i="1" s="1" a="1"/>
  <c r="EP371" i="1" s="1"/>
  <c r="BA371" i="1"/>
  <c r="DQ371" i="1"/>
  <c r="AE371" i="1"/>
  <c r="DG371" i="1"/>
  <c r="CU371" i="1"/>
  <c r="T371" i="1"/>
  <c r="AP371" i="1"/>
  <c r="L371" i="1"/>
  <c r="EC371" i="1"/>
  <c r="FZ370" i="1"/>
  <c r="GC370" i="1"/>
  <c r="GD370" i="1"/>
  <c r="B372" i="1"/>
  <c r="D372" i="1" s="1" a="1"/>
  <c r="D372" i="1" s="1"/>
  <c r="EI372" i="1" l="1" a="1"/>
  <c r="EI372" i="1" s="1"/>
  <c r="FM372" i="1" a="1"/>
  <c r="FM372" i="1" s="1"/>
  <c r="EX372" i="1" a="1"/>
  <c r="EX372" i="1" s="1"/>
  <c r="DE372" i="1" a="1"/>
  <c r="DE372" i="1" s="1"/>
  <c r="DT372" i="1" a="1"/>
  <c r="DT372" i="1" s="1"/>
  <c r="CA372" i="1" a="1"/>
  <c r="CA372" i="1" s="1"/>
  <c r="CP372" i="1" a="1"/>
  <c r="CP372" i="1" s="1"/>
  <c r="AW372" i="1" a="1"/>
  <c r="AW372" i="1" s="1"/>
  <c r="BL372" i="1" a="1"/>
  <c r="BL372" i="1" s="1"/>
  <c r="S372" i="1" a="1"/>
  <c r="S372" i="1" s="1"/>
  <c r="AH372" i="1" a="1"/>
  <c r="AH372" i="1" s="1"/>
  <c r="GA371" i="1"/>
  <c r="GB371" i="1"/>
  <c r="K19" i="1" a="1"/>
  <c r="K19" i="1" s="1"/>
  <c r="L19" i="1" s="1"/>
  <c r="ET372" i="1"/>
  <c r="FI372" i="1"/>
  <c r="EE372" i="1"/>
  <c r="FX372" i="1"/>
  <c r="DA372" i="1"/>
  <c r="DP372" i="1"/>
  <c r="AS372" i="1"/>
  <c r="CL372" i="1"/>
  <c r="O372" i="1"/>
  <c r="BH372" i="1"/>
  <c r="AD372" i="1"/>
  <c r="BW372" i="1"/>
  <c r="FL372" i="1"/>
  <c r="FC372" i="1"/>
  <c r="EL372" i="1"/>
  <c r="EC372" i="1"/>
  <c r="DU372" i="1"/>
  <c r="DD372" i="1"/>
  <c r="CU372" i="1"/>
  <c r="CD372" i="1"/>
  <c r="BU372" i="1"/>
  <c r="BM372" i="1"/>
  <c r="AV372" i="1"/>
  <c r="AM372" i="1"/>
  <c r="AE372" i="1"/>
  <c r="W372" i="1"/>
  <c r="G372" i="1"/>
  <c r="FR372" i="1"/>
  <c r="FA372" i="1"/>
  <c r="ER372" i="1"/>
  <c r="EJ372" i="1"/>
  <c r="DS372" i="1"/>
  <c r="DJ372" i="1"/>
  <c r="CS372" i="1"/>
  <c r="FY372" i="1"/>
  <c r="FQ372" i="1"/>
  <c r="FH372" i="1"/>
  <c r="EZ372" i="1"/>
  <c r="EQ372" i="1"/>
  <c r="DZ372" i="1"/>
  <c r="EA372" i="1" s="1" a="1"/>
  <c r="EA372" i="1" s="1"/>
  <c r="DQ372" i="1"/>
  <c r="DI372" i="1"/>
  <c r="CZ372" i="1"/>
  <c r="CR372" i="1"/>
  <c r="CI372" i="1"/>
  <c r="BR372" i="1"/>
  <c r="BS372" i="1" s="1" a="1"/>
  <c r="BS372" i="1" s="1"/>
  <c r="BI372" i="1"/>
  <c r="BA372" i="1"/>
  <c r="AR372" i="1"/>
  <c r="AJ372" i="1"/>
  <c r="AB372" i="1"/>
  <c r="T372" i="1"/>
  <c r="L372" i="1"/>
  <c r="EK372" i="1"/>
  <c r="DW372" i="1"/>
  <c r="DH372" i="1"/>
  <c r="CV372" i="1"/>
  <c r="CW372" i="1" s="1" a="1"/>
  <c r="CW372" i="1" s="1"/>
  <c r="AZ372" i="1"/>
  <c r="I372" i="1"/>
  <c r="FW372" i="1"/>
  <c r="FJ372" i="1"/>
  <c r="EW372" i="1"/>
  <c r="EH372" i="1"/>
  <c r="DV372" i="1"/>
  <c r="DG372" i="1"/>
  <c r="CT372" i="1"/>
  <c r="CG372" i="1"/>
  <c r="CH372" i="1" s="1" a="1"/>
  <c r="CH372" i="1" s="1"/>
  <c r="BV372" i="1"/>
  <c r="BK372" i="1"/>
  <c r="AY372" i="1"/>
  <c r="AN372" i="1"/>
  <c r="AO372" i="1" s="1" a="1"/>
  <c r="AO372" i="1" s="1"/>
  <c r="AC372" i="1"/>
  <c r="R372" i="1"/>
  <c r="H372" i="1"/>
  <c r="FV372" i="1"/>
  <c r="FG372" i="1"/>
  <c r="EU372" i="1"/>
  <c r="EF372" i="1"/>
  <c r="DF372" i="1"/>
  <c r="CQ372" i="1"/>
  <c r="CF372" i="1"/>
  <c r="BT372" i="1"/>
  <c r="AX372" i="1"/>
  <c r="AL372" i="1"/>
  <c r="AA372" i="1"/>
  <c r="Q372" i="1"/>
  <c r="AU372" i="1" s="1"/>
  <c r="BY372" i="1" s="1"/>
  <c r="DC372" i="1" s="1"/>
  <c r="EG372" i="1" s="1"/>
  <c r="FK372" i="1" s="1"/>
  <c r="F372" i="1"/>
  <c r="FU372" i="1"/>
  <c r="FF372" i="1"/>
  <c r="ES372" i="1"/>
  <c r="CE372" i="1"/>
  <c r="BG372" i="1"/>
  <c r="AK372" i="1"/>
  <c r="P372" i="1"/>
  <c r="E372" i="1"/>
  <c r="FS372" i="1"/>
  <c r="FT372" i="1" s="1" a="1"/>
  <c r="FT372" i="1" s="1"/>
  <c r="ED372" i="1"/>
  <c r="DO372" i="1"/>
  <c r="DB372" i="1"/>
  <c r="CO372" i="1"/>
  <c r="CC372" i="1"/>
  <c r="BQ372" i="1"/>
  <c r="BF372" i="1"/>
  <c r="AT372" i="1"/>
  <c r="AI372" i="1"/>
  <c r="Y372" i="1"/>
  <c r="Z372" i="1" s="1" a="1"/>
  <c r="Z372" i="1" s="1"/>
  <c r="N372" i="1"/>
  <c r="C372" i="1"/>
  <c r="FP372" i="1"/>
  <c r="FD372" i="1"/>
  <c r="FE372" i="1" s="1" a="1"/>
  <c r="FE372" i="1" s="1"/>
  <c r="EO372" i="1"/>
  <c r="EP372" i="1" s="1" a="1"/>
  <c r="EP372" i="1" s="1"/>
  <c r="EB372" i="1"/>
  <c r="DN372" i="1"/>
  <c r="CY372" i="1"/>
  <c r="CM372" i="1"/>
  <c r="CB372" i="1"/>
  <c r="BP372" i="1"/>
  <c r="BE372" i="1"/>
  <c r="X372" i="1"/>
  <c r="M372" i="1"/>
  <c r="FO372" i="1"/>
  <c r="FB372" i="1"/>
  <c r="EN372" i="1"/>
  <c r="DY372" i="1"/>
  <c r="DM372" i="1"/>
  <c r="CX372" i="1"/>
  <c r="CK372" i="1"/>
  <c r="BZ372" i="1"/>
  <c r="BO372" i="1"/>
  <c r="BC372" i="1"/>
  <c r="BD372" i="1" s="1" a="1"/>
  <c r="BD372" i="1" s="1"/>
  <c r="AQ372" i="1"/>
  <c r="AG372" i="1"/>
  <c r="V372" i="1"/>
  <c r="CJ372" i="1"/>
  <c r="BX372" i="1"/>
  <c r="FN372" i="1"/>
  <c r="BN372" i="1"/>
  <c r="EY372" i="1"/>
  <c r="BB372" i="1"/>
  <c r="DX372" i="1"/>
  <c r="AF372" i="1"/>
  <c r="BJ372" i="1" s="1"/>
  <c r="CN372" i="1" s="1"/>
  <c r="DR372" i="1" s="1"/>
  <c r="EV372" i="1" s="1"/>
  <c r="EM372" i="1"/>
  <c r="U372" i="1"/>
  <c r="DK372" i="1"/>
  <c r="DL372" i="1" s="1" a="1"/>
  <c r="DL372" i="1" s="1"/>
  <c r="J372" i="1"/>
  <c r="K372" i="1" s="1" a="1"/>
  <c r="K372" i="1" s="1"/>
  <c r="AP372" i="1"/>
  <c r="GD371" i="1"/>
  <c r="GC371" i="1"/>
  <c r="FZ371" i="1"/>
  <c r="B373" i="1"/>
  <c r="D373" i="1" s="1" a="1"/>
  <c r="D373" i="1" s="1"/>
  <c r="EI373" i="1" l="1" a="1"/>
  <c r="EI373" i="1" s="1"/>
  <c r="FM373" i="1" a="1"/>
  <c r="FM373" i="1" s="1"/>
  <c r="EX373" i="1" a="1"/>
  <c r="EX373" i="1" s="1"/>
  <c r="DE373" i="1" a="1"/>
  <c r="DE373" i="1" s="1"/>
  <c r="DT373" i="1" a="1"/>
  <c r="DT373" i="1" s="1"/>
  <c r="CA373" i="1" a="1"/>
  <c r="CA373" i="1" s="1"/>
  <c r="CP373" i="1" a="1"/>
  <c r="CP373" i="1" s="1"/>
  <c r="AW373" i="1" a="1"/>
  <c r="AW373" i="1" s="1"/>
  <c r="BL373" i="1" a="1"/>
  <c r="BL373" i="1" s="1"/>
  <c r="S373" i="1" a="1"/>
  <c r="S373" i="1" s="1"/>
  <c r="AH373" i="1" a="1"/>
  <c r="AH373" i="1" s="1"/>
  <c r="GA372" i="1"/>
  <c r="GB372" i="1"/>
  <c r="M19" i="1"/>
  <c r="N19" i="1"/>
  <c r="T19" i="1"/>
  <c r="U19" i="1" s="1"/>
  <c r="ET373" i="1"/>
  <c r="FI373" i="1"/>
  <c r="EE373" i="1"/>
  <c r="FX373" i="1"/>
  <c r="DA373" i="1"/>
  <c r="CL373" i="1"/>
  <c r="AS373" i="1"/>
  <c r="O373" i="1"/>
  <c r="DP373" i="1"/>
  <c r="BH373" i="1"/>
  <c r="AD373" i="1"/>
  <c r="BW373" i="1"/>
  <c r="FR373" i="1"/>
  <c r="FA373" i="1"/>
  <c r="ER373" i="1"/>
  <c r="EJ373" i="1"/>
  <c r="DS373" i="1"/>
  <c r="DJ373" i="1"/>
  <c r="CS373" i="1"/>
  <c r="CJ373" i="1"/>
  <c r="CB373" i="1"/>
  <c r="BK373" i="1"/>
  <c r="BB373" i="1"/>
  <c r="AK373" i="1"/>
  <c r="AC373" i="1"/>
  <c r="U373" i="1"/>
  <c r="M373" i="1"/>
  <c r="E373" i="1"/>
  <c r="FP373" i="1"/>
  <c r="FG373" i="1"/>
  <c r="EY373" i="1"/>
  <c r="EH373" i="1"/>
  <c r="DY373" i="1"/>
  <c r="DH373" i="1"/>
  <c r="CY373" i="1"/>
  <c r="CQ373" i="1"/>
  <c r="BZ373" i="1"/>
  <c r="BQ373" i="1"/>
  <c r="AZ373" i="1"/>
  <c r="AQ373" i="1"/>
  <c r="AI373" i="1"/>
  <c r="AA373" i="1"/>
  <c r="C373" i="1"/>
  <c r="FW373" i="1"/>
  <c r="FO373" i="1"/>
  <c r="FF373" i="1"/>
  <c r="EO373" i="1"/>
  <c r="EP373" i="1" s="1" a="1"/>
  <c r="EP373" i="1" s="1"/>
  <c r="EF373" i="1"/>
  <c r="DX373" i="1"/>
  <c r="DO373" i="1"/>
  <c r="DG373" i="1"/>
  <c r="CX373" i="1"/>
  <c r="CG373" i="1"/>
  <c r="CH373" i="1" s="1" a="1"/>
  <c r="CH373" i="1" s="1"/>
  <c r="BX373" i="1"/>
  <c r="BP373" i="1"/>
  <c r="BG373" i="1"/>
  <c r="AY373" i="1"/>
  <c r="AP373" i="1"/>
  <c r="R373" i="1"/>
  <c r="J373" i="1"/>
  <c r="K373" i="1" s="1" a="1"/>
  <c r="K373" i="1" s="1"/>
  <c r="FU373" i="1"/>
  <c r="FH373" i="1"/>
  <c r="CR373" i="1"/>
  <c r="CD373" i="1"/>
  <c r="BO373" i="1"/>
  <c r="BC373" i="1"/>
  <c r="BD373" i="1" s="1" a="1"/>
  <c r="BD373" i="1" s="1"/>
  <c r="AN373" i="1"/>
  <c r="AO373" i="1" s="1" a="1"/>
  <c r="AO373" i="1" s="1"/>
  <c r="AB373" i="1"/>
  <c r="ES373" i="1"/>
  <c r="ED373" i="1"/>
  <c r="DQ373" i="1"/>
  <c r="DD373" i="1"/>
  <c r="CO373" i="1"/>
  <c r="CC373" i="1"/>
  <c r="BN373" i="1"/>
  <c r="BA373" i="1"/>
  <c r="AM373" i="1"/>
  <c r="Y373" i="1"/>
  <c r="Z373" i="1" s="1" a="1"/>
  <c r="Z373" i="1" s="1"/>
  <c r="N373" i="1"/>
  <c r="FS373" i="1"/>
  <c r="FT373" i="1" s="1" a="1"/>
  <c r="FT373" i="1" s="1"/>
  <c r="FD373" i="1"/>
  <c r="FE373" i="1" s="1" a="1"/>
  <c r="FE373" i="1" s="1"/>
  <c r="EQ373" i="1"/>
  <c r="EC373" i="1"/>
  <c r="DN373" i="1"/>
  <c r="DB373" i="1"/>
  <c r="CM373" i="1"/>
  <c r="BM373" i="1"/>
  <c r="AX373" i="1"/>
  <c r="AL373" i="1"/>
  <c r="X373" i="1"/>
  <c r="L373" i="1"/>
  <c r="FQ373" i="1"/>
  <c r="FC373" i="1"/>
  <c r="EN373" i="1"/>
  <c r="EB373" i="1"/>
  <c r="DM373" i="1"/>
  <c r="CZ373" i="1"/>
  <c r="AJ373" i="1"/>
  <c r="W373" i="1"/>
  <c r="I373" i="1"/>
  <c r="FN373" i="1"/>
  <c r="FB373" i="1"/>
  <c r="EM373" i="1"/>
  <c r="DZ373" i="1"/>
  <c r="EA373" i="1" s="1" a="1"/>
  <c r="EA373" i="1" s="1"/>
  <c r="CK373" i="1"/>
  <c r="BV373" i="1"/>
  <c r="BI373" i="1"/>
  <c r="AV373" i="1"/>
  <c r="AG373" i="1"/>
  <c r="V373" i="1"/>
  <c r="H373" i="1"/>
  <c r="EZ373" i="1"/>
  <c r="EL373" i="1"/>
  <c r="DW373" i="1"/>
  <c r="DK373" i="1"/>
  <c r="DL373" i="1" s="1" a="1"/>
  <c r="DL373" i="1" s="1"/>
  <c r="CV373" i="1"/>
  <c r="CW373" i="1" s="1" a="1"/>
  <c r="CW373" i="1" s="1"/>
  <c r="CI373" i="1"/>
  <c r="BU373" i="1"/>
  <c r="BF373" i="1"/>
  <c r="AT373" i="1"/>
  <c r="AF373" i="1"/>
  <c r="BJ373" i="1" s="1"/>
  <c r="CN373" i="1" s="1"/>
  <c r="DR373" i="1" s="1"/>
  <c r="EV373" i="1" s="1"/>
  <c r="T373" i="1"/>
  <c r="G373" i="1"/>
  <c r="FY373" i="1"/>
  <c r="FL373" i="1"/>
  <c r="EW373" i="1"/>
  <c r="EK373" i="1"/>
  <c r="DV373" i="1"/>
  <c r="DI373" i="1"/>
  <c r="CU373" i="1"/>
  <c r="CF373" i="1"/>
  <c r="BT373" i="1"/>
  <c r="BE373" i="1"/>
  <c r="AR373" i="1"/>
  <c r="AE373" i="1"/>
  <c r="Q373" i="1"/>
  <c r="AU373" i="1" s="1"/>
  <c r="BY373" i="1" s="1"/>
  <c r="DC373" i="1" s="1"/>
  <c r="EG373" i="1" s="1"/>
  <c r="FK373" i="1" s="1"/>
  <c r="F373" i="1"/>
  <c r="DU373" i="1"/>
  <c r="P373" i="1"/>
  <c r="DF373" i="1"/>
  <c r="CT373" i="1"/>
  <c r="CE373" i="1"/>
  <c r="FJ373" i="1"/>
  <c r="FV373" i="1"/>
  <c r="EU373" i="1"/>
  <c r="BR373" i="1"/>
  <c r="BS373" i="1" s="1" a="1"/>
  <c r="BS373" i="1" s="1"/>
  <c r="FZ372" i="1"/>
  <c r="GD372" i="1"/>
  <c r="GC372" i="1"/>
  <c r="B374" i="1"/>
  <c r="D374" i="1" s="1" a="1"/>
  <c r="D374" i="1" s="1"/>
  <c r="EI374" i="1" l="1" a="1"/>
  <c r="EI374" i="1" s="1"/>
  <c r="FM374" i="1" a="1"/>
  <c r="FM374" i="1" s="1"/>
  <c r="EX374" i="1" a="1"/>
  <c r="EX374" i="1" s="1"/>
  <c r="DE374" i="1" a="1"/>
  <c r="DE374" i="1" s="1"/>
  <c r="DT374" i="1" a="1"/>
  <c r="DT374" i="1" s="1"/>
  <c r="CA374" i="1" a="1"/>
  <c r="CA374" i="1" s="1"/>
  <c r="CP374" i="1" a="1"/>
  <c r="CP374" i="1" s="1"/>
  <c r="AW374" i="1" a="1"/>
  <c r="AW374" i="1" s="1"/>
  <c r="BL374" i="1" a="1"/>
  <c r="BL374" i="1" s="1"/>
  <c r="S374" i="1" a="1"/>
  <c r="S374" i="1" s="1"/>
  <c r="AH374" i="1" a="1"/>
  <c r="AH374" i="1" s="1"/>
  <c r="GA373" i="1"/>
  <c r="GB373" i="1"/>
  <c r="AD19" i="1"/>
  <c r="AG19" i="1"/>
  <c r="Y19" i="1"/>
  <c r="AF19" i="1"/>
  <c r="FI374" i="1"/>
  <c r="EE374" i="1"/>
  <c r="FX374" i="1"/>
  <c r="DA374" i="1"/>
  <c r="DP374" i="1"/>
  <c r="ET374" i="1"/>
  <c r="O374" i="1"/>
  <c r="BH374" i="1"/>
  <c r="AD374" i="1"/>
  <c r="BW374" i="1"/>
  <c r="CL374" i="1"/>
  <c r="AS374" i="1"/>
  <c r="FW374" i="1"/>
  <c r="FO374" i="1"/>
  <c r="FF374" i="1"/>
  <c r="EO374" i="1"/>
  <c r="EP374" i="1" s="1" a="1"/>
  <c r="EP374" i="1" s="1"/>
  <c r="EF374" i="1"/>
  <c r="DX374" i="1"/>
  <c r="DO374" i="1"/>
  <c r="DG374" i="1"/>
  <c r="CX374" i="1"/>
  <c r="CG374" i="1"/>
  <c r="CH374" i="1" s="1" a="1"/>
  <c r="CH374" i="1" s="1"/>
  <c r="BX374" i="1"/>
  <c r="BP374" i="1"/>
  <c r="BG374" i="1"/>
  <c r="AY374" i="1"/>
  <c r="AP374" i="1"/>
  <c r="R374" i="1"/>
  <c r="J374" i="1"/>
  <c r="K374" i="1" s="1" a="1"/>
  <c r="K374" i="1" s="1"/>
  <c r="FU374" i="1"/>
  <c r="FD374" i="1"/>
  <c r="FE374" i="1" s="1" a="1"/>
  <c r="FE374" i="1" s="1"/>
  <c r="EU374" i="1"/>
  <c r="EM374" i="1"/>
  <c r="ED374" i="1"/>
  <c r="DV374" i="1"/>
  <c r="DM374" i="1"/>
  <c r="CV374" i="1"/>
  <c r="CW374" i="1" s="1" a="1"/>
  <c r="CW374" i="1" s="1"/>
  <c r="CM374" i="1"/>
  <c r="CE374" i="1"/>
  <c r="BV374" i="1"/>
  <c r="BN374" i="1"/>
  <c r="BE374" i="1"/>
  <c r="AN374" i="1"/>
  <c r="AO374" i="1" s="1" a="1"/>
  <c r="AO374" i="1" s="1"/>
  <c r="AF374" i="1"/>
  <c r="BJ374" i="1" s="1"/>
  <c r="CN374" i="1" s="1"/>
  <c r="DR374" i="1" s="1"/>
  <c r="EV374" i="1" s="1"/>
  <c r="X374" i="1"/>
  <c r="P374" i="1"/>
  <c r="H374" i="1"/>
  <c r="FL374" i="1"/>
  <c r="FC374" i="1"/>
  <c r="EL374" i="1"/>
  <c r="EC374" i="1"/>
  <c r="DU374" i="1"/>
  <c r="DD374" i="1"/>
  <c r="CU374" i="1"/>
  <c r="CD374" i="1"/>
  <c r="BU374" i="1"/>
  <c r="BM374" i="1"/>
  <c r="AV374" i="1"/>
  <c r="AM374" i="1"/>
  <c r="AE374" i="1"/>
  <c r="FS374" i="1"/>
  <c r="FT374" i="1" s="1" a="1"/>
  <c r="FT374" i="1" s="1"/>
  <c r="FJ374" i="1"/>
  <c r="FB374" i="1"/>
  <c r="ES374" i="1"/>
  <c r="EK374" i="1"/>
  <c r="EB374" i="1"/>
  <c r="DK374" i="1"/>
  <c r="DL374" i="1" s="1" a="1"/>
  <c r="DL374" i="1" s="1"/>
  <c r="DB374" i="1"/>
  <c r="CT374" i="1"/>
  <c r="FY374" i="1"/>
  <c r="FQ374" i="1"/>
  <c r="FH374" i="1"/>
  <c r="EZ374" i="1"/>
  <c r="EQ374" i="1"/>
  <c r="DZ374" i="1"/>
  <c r="EA374" i="1" s="1" a="1"/>
  <c r="EA374" i="1" s="1"/>
  <c r="DQ374" i="1"/>
  <c r="DI374" i="1"/>
  <c r="CZ374" i="1"/>
  <c r="CR374" i="1"/>
  <c r="CI374" i="1"/>
  <c r="BR374" i="1"/>
  <c r="BS374" i="1" s="1" a="1"/>
  <c r="BS374" i="1" s="1"/>
  <c r="BI374" i="1"/>
  <c r="BA374" i="1"/>
  <c r="AR374" i="1"/>
  <c r="AJ374" i="1"/>
  <c r="AB374" i="1"/>
  <c r="T374" i="1"/>
  <c r="L374" i="1"/>
  <c r="EN374" i="1"/>
  <c r="CS374" i="1"/>
  <c r="CB374" i="1"/>
  <c r="BK374" i="1"/>
  <c r="AC374" i="1"/>
  <c r="C374" i="1"/>
  <c r="EH374" i="1"/>
  <c r="DJ374" i="1"/>
  <c r="CO374" i="1"/>
  <c r="BF374" i="1"/>
  <c r="Y374" i="1"/>
  <c r="Z374" i="1" s="1" a="1"/>
  <c r="Z374" i="1" s="1"/>
  <c r="M374" i="1"/>
  <c r="FA374" i="1"/>
  <c r="DH374" i="1"/>
  <c r="CK374" i="1"/>
  <c r="BT374" i="1"/>
  <c r="BC374" i="1"/>
  <c r="BD374" i="1" s="1" a="1"/>
  <c r="BD374" i="1" s="1"/>
  <c r="AL374" i="1"/>
  <c r="W374" i="1"/>
  <c r="FN374" i="1"/>
  <c r="DY374" i="1"/>
  <c r="CQ374" i="1"/>
  <c r="BO374" i="1"/>
  <c r="AK374" i="1"/>
  <c r="Q374" i="1"/>
  <c r="AU374" i="1" s="1"/>
  <c r="BY374" i="1" s="1"/>
  <c r="DC374" i="1" s="1"/>
  <c r="EG374" i="1" s="1"/>
  <c r="FK374" i="1" s="1"/>
  <c r="FG374" i="1"/>
  <c r="DW374" i="1"/>
  <c r="CJ374" i="1"/>
  <c r="AI374" i="1"/>
  <c r="N374" i="1"/>
  <c r="EY374" i="1"/>
  <c r="DS374" i="1"/>
  <c r="AG374" i="1"/>
  <c r="I374" i="1"/>
  <c r="EW374" i="1"/>
  <c r="DN374" i="1"/>
  <c r="CF374" i="1"/>
  <c r="BB374" i="1"/>
  <c r="G374" i="1"/>
  <c r="ER374" i="1"/>
  <c r="DF374" i="1"/>
  <c r="CC374" i="1"/>
  <c r="AZ374" i="1"/>
  <c r="AA374" i="1"/>
  <c r="F374" i="1"/>
  <c r="FV374" i="1"/>
  <c r="BZ374" i="1"/>
  <c r="AX374" i="1"/>
  <c r="V374" i="1"/>
  <c r="E374" i="1"/>
  <c r="FR374" i="1"/>
  <c r="EJ374" i="1"/>
  <c r="CY374" i="1"/>
  <c r="AT374" i="1"/>
  <c r="U374" i="1"/>
  <c r="BQ374" i="1"/>
  <c r="AQ374" i="1"/>
  <c r="FP374" i="1"/>
  <c r="GD373" i="1"/>
  <c r="GC373" i="1"/>
  <c r="FZ373" i="1"/>
  <c r="B375" i="1"/>
  <c r="D375" i="1" s="1" a="1"/>
  <c r="D375" i="1" s="1"/>
  <c r="EI375" i="1" l="1" a="1"/>
  <c r="EI375" i="1" s="1"/>
  <c r="FM375" i="1" a="1"/>
  <c r="FM375" i="1" s="1"/>
  <c r="EX375" i="1" a="1"/>
  <c r="EX375" i="1" s="1"/>
  <c r="DE375" i="1" a="1"/>
  <c r="DE375" i="1" s="1"/>
  <c r="DT375" i="1" a="1"/>
  <c r="DT375" i="1" s="1"/>
  <c r="CA375" i="1" a="1"/>
  <c r="CA375" i="1" s="1"/>
  <c r="CP375" i="1" a="1"/>
  <c r="CP375" i="1" s="1"/>
  <c r="AW375" i="1" a="1"/>
  <c r="AW375" i="1" s="1"/>
  <c r="BL375" i="1" a="1"/>
  <c r="BL375" i="1" s="1"/>
  <c r="S375" i="1" a="1"/>
  <c r="S375" i="1" s="1"/>
  <c r="AH375" i="1" a="1"/>
  <c r="AH375" i="1" s="1"/>
  <c r="GA374" i="1"/>
  <c r="GB374" i="1"/>
  <c r="Z19" i="1" a="1"/>
  <c r="Z19" i="1" s="1"/>
  <c r="AA19" i="1" s="1"/>
  <c r="FI375" i="1"/>
  <c r="EE375" i="1"/>
  <c r="FX375" i="1"/>
  <c r="ET375" i="1"/>
  <c r="DA375" i="1"/>
  <c r="DP375" i="1"/>
  <c r="BH375" i="1"/>
  <c r="AD375" i="1"/>
  <c r="BW375" i="1"/>
  <c r="O375" i="1"/>
  <c r="AS375" i="1"/>
  <c r="CL375" i="1"/>
  <c r="FU375" i="1"/>
  <c r="FD375" i="1"/>
  <c r="FE375" i="1" s="1" a="1"/>
  <c r="FE375" i="1" s="1"/>
  <c r="EU375" i="1"/>
  <c r="EM375" i="1"/>
  <c r="ED375" i="1"/>
  <c r="DV375" i="1"/>
  <c r="DM375" i="1"/>
  <c r="CV375" i="1"/>
  <c r="CW375" i="1" s="1" a="1"/>
  <c r="CW375" i="1" s="1"/>
  <c r="CM375" i="1"/>
  <c r="CE375" i="1"/>
  <c r="BV375" i="1"/>
  <c r="BN375" i="1"/>
  <c r="BE375" i="1"/>
  <c r="AN375" i="1"/>
  <c r="AO375" i="1" s="1" a="1"/>
  <c r="AO375" i="1" s="1"/>
  <c r="AF375" i="1"/>
  <c r="BJ375" i="1" s="1"/>
  <c r="CN375" i="1" s="1"/>
  <c r="DR375" i="1" s="1"/>
  <c r="EV375" i="1" s="1"/>
  <c r="X375" i="1"/>
  <c r="P375" i="1"/>
  <c r="H375" i="1"/>
  <c r="FS375" i="1"/>
  <c r="FT375" i="1" s="1" a="1"/>
  <c r="FT375" i="1" s="1"/>
  <c r="FJ375" i="1"/>
  <c r="FB375" i="1"/>
  <c r="ES375" i="1"/>
  <c r="EK375" i="1"/>
  <c r="EB375" i="1"/>
  <c r="DK375" i="1"/>
  <c r="DL375" i="1" s="1" a="1"/>
  <c r="DL375" i="1" s="1"/>
  <c r="DB375" i="1"/>
  <c r="CT375" i="1"/>
  <c r="CK375" i="1"/>
  <c r="CC375" i="1"/>
  <c r="BT375" i="1"/>
  <c r="BC375" i="1"/>
  <c r="BD375" i="1" s="1" a="1"/>
  <c r="BD375" i="1" s="1"/>
  <c r="AT375" i="1"/>
  <c r="AL375" i="1"/>
  <c r="V375" i="1"/>
  <c r="N375" i="1"/>
  <c r="F375" i="1"/>
  <c r="FR375" i="1"/>
  <c r="FA375" i="1"/>
  <c r="ER375" i="1"/>
  <c r="EJ375" i="1"/>
  <c r="DS375" i="1"/>
  <c r="DJ375" i="1"/>
  <c r="CS375" i="1"/>
  <c r="CJ375" i="1"/>
  <c r="CB375" i="1"/>
  <c r="BK375" i="1"/>
  <c r="BB375" i="1"/>
  <c r="AK375" i="1"/>
  <c r="AC375" i="1"/>
  <c r="U375" i="1"/>
  <c r="M375" i="1"/>
  <c r="E375" i="1"/>
  <c r="FY375" i="1"/>
  <c r="FQ375" i="1"/>
  <c r="FH375" i="1"/>
  <c r="EZ375" i="1"/>
  <c r="EQ375" i="1"/>
  <c r="DZ375" i="1"/>
  <c r="EA375" i="1" s="1" a="1"/>
  <c r="EA375" i="1" s="1"/>
  <c r="DQ375" i="1"/>
  <c r="DI375" i="1"/>
  <c r="CZ375" i="1"/>
  <c r="CR375" i="1"/>
  <c r="CI375" i="1"/>
  <c r="BR375" i="1"/>
  <c r="BS375" i="1" s="1" a="1"/>
  <c r="BS375" i="1" s="1"/>
  <c r="BI375" i="1"/>
  <c r="BA375" i="1"/>
  <c r="AR375" i="1"/>
  <c r="AJ375" i="1"/>
  <c r="AB375" i="1"/>
  <c r="T375" i="1"/>
  <c r="L375" i="1"/>
  <c r="FW375" i="1"/>
  <c r="FO375" i="1"/>
  <c r="FF375" i="1"/>
  <c r="EO375" i="1"/>
  <c r="EP375" i="1" s="1" a="1"/>
  <c r="EP375" i="1" s="1"/>
  <c r="EF375" i="1"/>
  <c r="DX375" i="1"/>
  <c r="DO375" i="1"/>
  <c r="DG375" i="1"/>
  <c r="CX375" i="1"/>
  <c r="CG375" i="1"/>
  <c r="CH375" i="1" s="1" a="1"/>
  <c r="CH375" i="1" s="1"/>
  <c r="BX375" i="1"/>
  <c r="BP375" i="1"/>
  <c r="BG375" i="1"/>
  <c r="AY375" i="1"/>
  <c r="AP375" i="1"/>
  <c r="R375" i="1"/>
  <c r="J375" i="1"/>
  <c r="K375" i="1" s="1" a="1"/>
  <c r="K375" i="1" s="1"/>
  <c r="FL375" i="1"/>
  <c r="EN375" i="1"/>
  <c r="CU375" i="1"/>
  <c r="AZ375" i="1"/>
  <c r="AE375" i="1"/>
  <c r="I375" i="1"/>
  <c r="EH375" i="1"/>
  <c r="CO375" i="1"/>
  <c r="BQ375" i="1"/>
  <c r="AV375" i="1"/>
  <c r="Y375" i="1"/>
  <c r="Z375" i="1" s="1" a="1"/>
  <c r="Z375" i="1" s="1"/>
  <c r="C375" i="1"/>
  <c r="FC375" i="1"/>
  <c r="DH375" i="1"/>
  <c r="BO375" i="1"/>
  <c r="AQ375" i="1"/>
  <c r="W375" i="1"/>
  <c r="FN375" i="1"/>
  <c r="DY375" i="1"/>
  <c r="CQ375" i="1"/>
  <c r="BF375" i="1"/>
  <c r="FG375" i="1"/>
  <c r="DW375" i="1"/>
  <c r="Q375" i="1"/>
  <c r="AU375" i="1" s="1"/>
  <c r="BY375" i="1" s="1"/>
  <c r="DC375" i="1" s="1"/>
  <c r="EG375" i="1" s="1"/>
  <c r="FK375" i="1" s="1"/>
  <c r="EY375" i="1"/>
  <c r="DU375" i="1"/>
  <c r="CF375" i="1"/>
  <c r="AX375" i="1"/>
  <c r="EW375" i="1"/>
  <c r="DN375" i="1"/>
  <c r="CD375" i="1"/>
  <c r="DF375" i="1"/>
  <c r="BZ375" i="1"/>
  <c r="AM375" i="1"/>
  <c r="G375" i="1"/>
  <c r="FV375" i="1"/>
  <c r="DD375" i="1"/>
  <c r="BU375" i="1"/>
  <c r="AI375" i="1"/>
  <c r="EL375" i="1"/>
  <c r="CY375" i="1"/>
  <c r="BM375" i="1"/>
  <c r="AG375" i="1"/>
  <c r="FP375" i="1"/>
  <c r="EC375" i="1"/>
  <c r="AA375" i="1"/>
  <c r="GC374" i="1"/>
  <c r="FZ374" i="1"/>
  <c r="GD374" i="1"/>
  <c r="B376" i="1"/>
  <c r="D376" i="1" s="1" a="1"/>
  <c r="D376" i="1" s="1"/>
  <c r="EI376" i="1" l="1" a="1"/>
  <c r="EI376" i="1" s="1"/>
  <c r="FM376" i="1" a="1"/>
  <c r="FM376" i="1" s="1"/>
  <c r="EX376" i="1" a="1"/>
  <c r="EX376" i="1" s="1"/>
  <c r="DE376" i="1" a="1"/>
  <c r="DE376" i="1" s="1"/>
  <c r="DT376" i="1" a="1"/>
  <c r="DT376" i="1" s="1"/>
  <c r="CA376" i="1" a="1"/>
  <c r="CA376" i="1" s="1"/>
  <c r="CP376" i="1" a="1"/>
  <c r="CP376" i="1" s="1"/>
  <c r="AW376" i="1" a="1"/>
  <c r="AW376" i="1" s="1"/>
  <c r="BL376" i="1" a="1"/>
  <c r="BL376" i="1" s="1"/>
  <c r="S376" i="1" a="1"/>
  <c r="S376" i="1" s="1"/>
  <c r="AH376" i="1" a="1"/>
  <c r="AH376" i="1" s="1"/>
  <c r="GA375" i="1"/>
  <c r="GB375" i="1"/>
  <c r="AC19" i="1"/>
  <c r="AB19" i="1"/>
  <c r="AI19" i="1"/>
  <c r="AJ19" i="1" s="1"/>
  <c r="FI376" i="1"/>
  <c r="EE376" i="1"/>
  <c r="FX376" i="1"/>
  <c r="ET376" i="1"/>
  <c r="DP376" i="1"/>
  <c r="DA376" i="1"/>
  <c r="BH376" i="1"/>
  <c r="AD376" i="1"/>
  <c r="BW376" i="1"/>
  <c r="AS376" i="1"/>
  <c r="CL376" i="1"/>
  <c r="O376" i="1"/>
  <c r="FS376" i="1"/>
  <c r="FT376" i="1" s="1" a="1"/>
  <c r="FT376" i="1" s="1"/>
  <c r="FJ376" i="1"/>
  <c r="FB376" i="1"/>
  <c r="ES376" i="1"/>
  <c r="EK376" i="1"/>
  <c r="EB376" i="1"/>
  <c r="DK376" i="1"/>
  <c r="DL376" i="1" s="1" a="1"/>
  <c r="DL376" i="1" s="1"/>
  <c r="DB376" i="1"/>
  <c r="CT376" i="1"/>
  <c r="CK376" i="1"/>
  <c r="CC376" i="1"/>
  <c r="BT376" i="1"/>
  <c r="BC376" i="1"/>
  <c r="BD376" i="1" s="1" a="1"/>
  <c r="BD376" i="1" s="1"/>
  <c r="AT376" i="1"/>
  <c r="AL376" i="1"/>
  <c r="V376" i="1"/>
  <c r="N376" i="1"/>
  <c r="F376" i="1"/>
  <c r="FR376" i="1"/>
  <c r="FA376" i="1"/>
  <c r="ER376" i="1"/>
  <c r="EJ376" i="1"/>
  <c r="DS376" i="1"/>
  <c r="DJ376" i="1"/>
  <c r="CS376" i="1"/>
  <c r="CJ376" i="1"/>
  <c r="CB376" i="1"/>
  <c r="BK376" i="1"/>
  <c r="BB376" i="1"/>
  <c r="AK376" i="1"/>
  <c r="AC376" i="1"/>
  <c r="U376" i="1"/>
  <c r="M376" i="1"/>
  <c r="E376" i="1"/>
  <c r="FY376" i="1"/>
  <c r="FQ376" i="1"/>
  <c r="FH376" i="1"/>
  <c r="EZ376" i="1"/>
  <c r="EQ376" i="1"/>
  <c r="DZ376" i="1"/>
  <c r="EA376" i="1" s="1" a="1"/>
  <c r="EA376" i="1" s="1"/>
  <c r="DQ376" i="1"/>
  <c r="DI376" i="1"/>
  <c r="CZ376" i="1"/>
  <c r="CR376" i="1"/>
  <c r="CI376" i="1"/>
  <c r="BR376" i="1"/>
  <c r="BS376" i="1" s="1" a="1"/>
  <c r="BS376" i="1" s="1"/>
  <c r="BI376" i="1"/>
  <c r="BA376" i="1"/>
  <c r="AR376" i="1"/>
  <c r="AJ376" i="1"/>
  <c r="AB376" i="1"/>
  <c r="T376" i="1"/>
  <c r="L376" i="1"/>
  <c r="FP376" i="1"/>
  <c r="FG376" i="1"/>
  <c r="EY376" i="1"/>
  <c r="EH376" i="1"/>
  <c r="DY376" i="1"/>
  <c r="DH376" i="1"/>
  <c r="CY376" i="1"/>
  <c r="CQ376" i="1"/>
  <c r="BZ376" i="1"/>
  <c r="BQ376" i="1"/>
  <c r="AZ376" i="1"/>
  <c r="AQ376" i="1"/>
  <c r="AI376" i="1"/>
  <c r="AA376" i="1"/>
  <c r="C376" i="1"/>
  <c r="FW376" i="1"/>
  <c r="FO376" i="1"/>
  <c r="FF376" i="1"/>
  <c r="EO376" i="1"/>
  <c r="EP376" i="1" s="1" a="1"/>
  <c r="EP376" i="1" s="1"/>
  <c r="EF376" i="1"/>
  <c r="DX376" i="1"/>
  <c r="DO376" i="1"/>
  <c r="DG376" i="1"/>
  <c r="CX376" i="1"/>
  <c r="CG376" i="1"/>
  <c r="CH376" i="1" s="1" a="1"/>
  <c r="CH376" i="1" s="1"/>
  <c r="BX376" i="1"/>
  <c r="BP376" i="1"/>
  <c r="BG376" i="1"/>
  <c r="AY376" i="1"/>
  <c r="AP376" i="1"/>
  <c r="R376" i="1"/>
  <c r="J376" i="1"/>
  <c r="K376" i="1" s="1" a="1"/>
  <c r="K376" i="1" s="1"/>
  <c r="FV376" i="1"/>
  <c r="FN376" i="1"/>
  <c r="EW376" i="1"/>
  <c r="EN376" i="1"/>
  <c r="DW376" i="1"/>
  <c r="DN376" i="1"/>
  <c r="DF376" i="1"/>
  <c r="CO376" i="1"/>
  <c r="CF376" i="1"/>
  <c r="BO376" i="1"/>
  <c r="BF376" i="1"/>
  <c r="AX376" i="1"/>
  <c r="FU376" i="1"/>
  <c r="FD376" i="1"/>
  <c r="FE376" i="1" s="1" a="1"/>
  <c r="FE376" i="1" s="1"/>
  <c r="EU376" i="1"/>
  <c r="EM376" i="1"/>
  <c r="ED376" i="1"/>
  <c r="DV376" i="1"/>
  <c r="DM376" i="1"/>
  <c r="CV376" i="1"/>
  <c r="CW376" i="1" s="1" a="1"/>
  <c r="CW376" i="1" s="1"/>
  <c r="CM376" i="1"/>
  <c r="CE376" i="1"/>
  <c r="BV376" i="1"/>
  <c r="BN376" i="1"/>
  <c r="BE376" i="1"/>
  <c r="AN376" i="1"/>
  <c r="AO376" i="1" s="1" a="1"/>
  <c r="AO376" i="1" s="1"/>
  <c r="AF376" i="1"/>
  <c r="BJ376" i="1" s="1"/>
  <c r="CN376" i="1" s="1"/>
  <c r="DR376" i="1" s="1"/>
  <c r="EV376" i="1" s="1"/>
  <c r="X376" i="1"/>
  <c r="P376" i="1"/>
  <c r="H376" i="1"/>
  <c r="DU376" i="1"/>
  <c r="DD376" i="1"/>
  <c r="AM376" i="1"/>
  <c r="G376" i="1"/>
  <c r="FL376" i="1"/>
  <c r="CU376" i="1"/>
  <c r="AG376" i="1"/>
  <c r="EL376" i="1"/>
  <c r="AE376" i="1"/>
  <c r="EC376" i="1"/>
  <c r="Y376" i="1"/>
  <c r="Z376" i="1" s="1" a="1"/>
  <c r="Z376" i="1" s="1"/>
  <c r="W376" i="1"/>
  <c r="Q376" i="1"/>
  <c r="AU376" i="1" s="1"/>
  <c r="BY376" i="1" s="1"/>
  <c r="DC376" i="1" s="1"/>
  <c r="EG376" i="1" s="1"/>
  <c r="FK376" i="1" s="1"/>
  <c r="CD376" i="1"/>
  <c r="I376" i="1"/>
  <c r="BU376" i="1"/>
  <c r="FC376" i="1"/>
  <c r="BM376" i="1"/>
  <c r="AV376" i="1"/>
  <c r="FZ375" i="1"/>
  <c r="GD375" i="1"/>
  <c r="GC375" i="1"/>
  <c r="B377" i="1"/>
  <c r="D377" i="1" s="1" a="1"/>
  <c r="D377" i="1" s="1"/>
  <c r="EI377" i="1" l="1" a="1"/>
  <c r="EI377" i="1" s="1"/>
  <c r="FM377" i="1" a="1"/>
  <c r="FM377" i="1" s="1"/>
  <c r="EX377" i="1" a="1"/>
  <c r="EX377" i="1" s="1"/>
  <c r="DE377" i="1" a="1"/>
  <c r="DE377" i="1" s="1"/>
  <c r="DT377" i="1" a="1"/>
  <c r="DT377" i="1" s="1"/>
  <c r="CA377" i="1" a="1"/>
  <c r="CA377" i="1" s="1"/>
  <c r="CP377" i="1" a="1"/>
  <c r="CP377" i="1" s="1"/>
  <c r="AW377" i="1" a="1"/>
  <c r="AW377" i="1" s="1"/>
  <c r="BL377" i="1" a="1"/>
  <c r="BL377" i="1" s="1"/>
  <c r="S377" i="1" a="1"/>
  <c r="S377" i="1" s="1"/>
  <c r="AH377" i="1" a="1"/>
  <c r="AH377" i="1" s="1"/>
  <c r="GA376" i="1"/>
  <c r="GB376" i="1"/>
  <c r="AV19" i="1"/>
  <c r="AN19" i="1"/>
  <c r="AS19" i="1"/>
  <c r="AU19" i="1"/>
  <c r="EE377" i="1"/>
  <c r="FX377" i="1"/>
  <c r="ET377" i="1"/>
  <c r="FI377" i="1"/>
  <c r="DP377" i="1"/>
  <c r="DA377" i="1"/>
  <c r="AD377" i="1"/>
  <c r="BW377" i="1"/>
  <c r="AS377" i="1"/>
  <c r="CL377" i="1"/>
  <c r="O377" i="1"/>
  <c r="BH377" i="1"/>
  <c r="FY377" i="1"/>
  <c r="FQ377" i="1"/>
  <c r="FH377" i="1"/>
  <c r="EZ377" i="1"/>
  <c r="EQ377" i="1"/>
  <c r="DZ377" i="1"/>
  <c r="EA377" i="1" s="1" a="1"/>
  <c r="EA377" i="1" s="1"/>
  <c r="DQ377" i="1"/>
  <c r="DI377" i="1"/>
  <c r="CZ377" i="1"/>
  <c r="CR377" i="1"/>
  <c r="CI377" i="1"/>
  <c r="BR377" i="1"/>
  <c r="BS377" i="1" s="1" a="1"/>
  <c r="BS377" i="1" s="1"/>
  <c r="BI377" i="1"/>
  <c r="BA377" i="1"/>
  <c r="AR377" i="1"/>
  <c r="AJ377" i="1"/>
  <c r="AB377" i="1"/>
  <c r="T377" i="1"/>
  <c r="L377" i="1"/>
  <c r="FP377" i="1"/>
  <c r="FG377" i="1"/>
  <c r="EY377" i="1"/>
  <c r="EH377" i="1"/>
  <c r="DY377" i="1"/>
  <c r="DH377" i="1"/>
  <c r="CY377" i="1"/>
  <c r="CQ377" i="1"/>
  <c r="BZ377" i="1"/>
  <c r="BQ377" i="1"/>
  <c r="AZ377" i="1"/>
  <c r="AQ377" i="1"/>
  <c r="AI377" i="1"/>
  <c r="AA377" i="1"/>
  <c r="C377" i="1"/>
  <c r="FW377" i="1"/>
  <c r="FO377" i="1"/>
  <c r="FF377" i="1"/>
  <c r="EO377" i="1"/>
  <c r="EP377" i="1" s="1" a="1"/>
  <c r="EP377" i="1" s="1"/>
  <c r="EF377" i="1"/>
  <c r="DX377" i="1"/>
  <c r="DO377" i="1"/>
  <c r="DG377" i="1"/>
  <c r="CX377" i="1"/>
  <c r="CG377" i="1"/>
  <c r="CH377" i="1" s="1" a="1"/>
  <c r="CH377" i="1" s="1"/>
  <c r="BX377" i="1"/>
  <c r="BP377" i="1"/>
  <c r="BG377" i="1"/>
  <c r="AY377" i="1"/>
  <c r="AP377" i="1"/>
  <c r="R377" i="1"/>
  <c r="J377" i="1"/>
  <c r="K377" i="1" s="1" a="1"/>
  <c r="K377" i="1" s="1"/>
  <c r="FV377" i="1"/>
  <c r="FN377" i="1"/>
  <c r="EW377" i="1"/>
  <c r="EN377" i="1"/>
  <c r="DW377" i="1"/>
  <c r="DN377" i="1"/>
  <c r="DF377" i="1"/>
  <c r="CO377" i="1"/>
  <c r="CF377" i="1"/>
  <c r="BO377" i="1"/>
  <c r="BF377" i="1"/>
  <c r="AX377" i="1"/>
  <c r="AG377" i="1"/>
  <c r="Y377" i="1"/>
  <c r="Z377" i="1" s="1" a="1"/>
  <c r="Z377" i="1" s="1"/>
  <c r="Q377" i="1"/>
  <c r="AU377" i="1" s="1"/>
  <c r="BY377" i="1" s="1"/>
  <c r="DC377" i="1" s="1"/>
  <c r="EG377" i="1" s="1"/>
  <c r="FK377" i="1" s="1"/>
  <c r="I377" i="1"/>
  <c r="FU377" i="1"/>
  <c r="FD377" i="1"/>
  <c r="FE377" i="1" s="1" a="1"/>
  <c r="FE377" i="1" s="1"/>
  <c r="EU377" i="1"/>
  <c r="EM377" i="1"/>
  <c r="ED377" i="1"/>
  <c r="DV377" i="1"/>
  <c r="DM377" i="1"/>
  <c r="CV377" i="1"/>
  <c r="CW377" i="1" s="1" a="1"/>
  <c r="CW377" i="1" s="1"/>
  <c r="CM377" i="1"/>
  <c r="CE377" i="1"/>
  <c r="BV377" i="1"/>
  <c r="BN377" i="1"/>
  <c r="BE377" i="1"/>
  <c r="AN377" i="1"/>
  <c r="AO377" i="1" s="1" a="1"/>
  <c r="AO377" i="1" s="1"/>
  <c r="AF377" i="1"/>
  <c r="BJ377" i="1" s="1"/>
  <c r="CN377" i="1" s="1"/>
  <c r="DR377" i="1" s="1"/>
  <c r="EV377" i="1" s="1"/>
  <c r="X377" i="1"/>
  <c r="P377" i="1"/>
  <c r="H377" i="1"/>
  <c r="FL377" i="1"/>
  <c r="FC377" i="1"/>
  <c r="EL377" i="1"/>
  <c r="EC377" i="1"/>
  <c r="DU377" i="1"/>
  <c r="DD377" i="1"/>
  <c r="CU377" i="1"/>
  <c r="CD377" i="1"/>
  <c r="BU377" i="1"/>
  <c r="BM377" i="1"/>
  <c r="AV377" i="1"/>
  <c r="AM377" i="1"/>
  <c r="AE377" i="1"/>
  <c r="W377" i="1"/>
  <c r="G377" i="1"/>
  <c r="FS377" i="1"/>
  <c r="FT377" i="1" s="1" a="1"/>
  <c r="FT377" i="1" s="1"/>
  <c r="FJ377" i="1"/>
  <c r="FB377" i="1"/>
  <c r="ES377" i="1"/>
  <c r="EK377" i="1"/>
  <c r="EB377" i="1"/>
  <c r="DK377" i="1"/>
  <c r="DL377" i="1" s="1" a="1"/>
  <c r="DL377" i="1" s="1"/>
  <c r="DB377" i="1"/>
  <c r="CT377" i="1"/>
  <c r="CK377" i="1"/>
  <c r="CC377" i="1"/>
  <c r="BT377" i="1"/>
  <c r="BC377" i="1"/>
  <c r="BD377" i="1" s="1" a="1"/>
  <c r="BD377" i="1" s="1"/>
  <c r="AT377" i="1"/>
  <c r="AL377" i="1"/>
  <c r="V377" i="1"/>
  <c r="N377" i="1"/>
  <c r="F377" i="1"/>
  <c r="ER377" i="1"/>
  <c r="CB377" i="1"/>
  <c r="M377" i="1"/>
  <c r="BK377" i="1"/>
  <c r="DS377" i="1"/>
  <c r="BB377" i="1"/>
  <c r="FR377" i="1"/>
  <c r="FA377" i="1"/>
  <c r="AK377" i="1"/>
  <c r="EJ377" i="1"/>
  <c r="AC377" i="1"/>
  <c r="DJ377" i="1"/>
  <c r="U377" i="1"/>
  <c r="E377" i="1"/>
  <c r="CS377" i="1"/>
  <c r="CJ377" i="1"/>
  <c r="GD376" i="1"/>
  <c r="GC376" i="1"/>
  <c r="FZ376" i="1"/>
  <c r="GA377" i="1" l="1"/>
  <c r="GB377" i="1"/>
  <c r="AO19" i="1" a="1"/>
  <c r="AO19" i="1" s="1"/>
  <c r="AP19" i="1" s="1"/>
  <c r="GD377" i="1"/>
  <c r="GC377" i="1"/>
  <c r="FZ377" i="1"/>
  <c r="AQ19" i="1" l="1"/>
  <c r="AR19" i="1"/>
  <c r="AX19" i="1"/>
  <c r="AY19" i="1" s="1"/>
  <c r="BC19" i="1" l="1"/>
  <c r="BK19" i="1"/>
  <c r="BH19" i="1"/>
  <c r="BJ19" i="1"/>
  <c r="BM19" i="1" l="1"/>
  <c r="BD19" i="1" a="1"/>
  <c r="BD19" i="1" s="1"/>
  <c r="BE19" i="1" s="1"/>
  <c r="BG19" i="1" l="1"/>
  <c r="BF19" i="1"/>
  <c r="BN19" i="1"/>
  <c r="BR19" i="1" l="1"/>
  <c r="BW19" i="1"/>
  <c r="BZ19" i="1"/>
  <c r="BY19" i="1"/>
  <c r="BS19" i="1" l="1" a="1"/>
  <c r="BS19" i="1" s="1"/>
  <c r="BT19" i="1" s="1"/>
  <c r="BV19" i="1" l="1"/>
  <c r="BU19" i="1"/>
  <c r="CB19" i="1"/>
  <c r="CC19" i="1" s="1"/>
  <c r="CL19" i="1" l="1"/>
  <c r="CG19" i="1"/>
  <c r="CO19" i="1"/>
  <c r="CN19" i="1"/>
  <c r="CH19" i="1" l="1" a="1"/>
  <c r="CH19" i="1" s="1"/>
  <c r="CI19" i="1" s="1"/>
  <c r="CQ19" i="1" l="1"/>
  <c r="CR19" i="1" s="1"/>
  <c r="CK19" i="1"/>
  <c r="CJ19" i="1"/>
  <c r="DD19" i="1" l="1"/>
  <c r="CV19" i="1"/>
  <c r="DA19" i="1"/>
  <c r="DC19" i="1"/>
  <c r="CW19" i="1" l="1" a="1"/>
  <c r="CW19" i="1" s="1"/>
  <c r="CX19" i="1" s="1"/>
  <c r="CY19" i="1" l="1"/>
  <c r="CZ19" i="1"/>
  <c r="DF19" i="1"/>
  <c r="DG19" i="1" s="1"/>
  <c r="DS19" i="1" l="1"/>
  <c r="DK19" i="1"/>
  <c r="DP19" i="1"/>
  <c r="DR19" i="1"/>
  <c r="DL19" i="1" l="1" a="1"/>
  <c r="DL19" i="1" s="1"/>
  <c r="DM19" i="1" s="1"/>
  <c r="DU19" i="1"/>
  <c r="DO19" i="1" l="1"/>
  <c r="DN19" i="1"/>
  <c r="DV19" i="1"/>
  <c r="EE19" i="1" l="1"/>
  <c r="EH19" i="1"/>
  <c r="DZ19" i="1"/>
  <c r="EG19" i="1"/>
  <c r="EA19" i="1" l="1" a="1"/>
  <c r="EA19" i="1" s="1"/>
  <c r="EB19" i="1" s="1"/>
  <c r="ED19" i="1" l="1"/>
  <c r="EC19" i="1"/>
  <c r="EJ19" i="1"/>
  <c r="EK19" i="1" s="1"/>
  <c r="EW19" i="1" l="1"/>
  <c r="EO19" i="1"/>
  <c r="ET19" i="1"/>
  <c r="EV19" i="1"/>
  <c r="EP19" i="1" l="1" a="1"/>
  <c r="EP19" i="1" s="1"/>
  <c r="EQ19" i="1" s="1"/>
  <c r="ER19" i="1" l="1"/>
  <c r="ES19" i="1"/>
  <c r="EY19" i="1"/>
  <c r="EZ19" i="1" s="1"/>
  <c r="FD19" i="1" l="1"/>
  <c r="FI19" i="1"/>
  <c r="FL19" i="1"/>
  <c r="FK19" i="1"/>
  <c r="FN19" i="1" l="1"/>
  <c r="FE19" i="1" a="1"/>
  <c r="FE19" i="1" s="1"/>
  <c r="FF19" i="1" s="1"/>
  <c r="FH19" i="1" l="1"/>
  <c r="FG19" i="1"/>
  <c r="FO19" i="1"/>
  <c r="FX19" i="1" l="1"/>
  <c r="FS19" i="1"/>
  <c r="C20" i="1"/>
  <c r="FZ19" i="1"/>
  <c r="GB19" i="1" s="1"/>
  <c r="GD19" i="1"/>
  <c r="E20" i="1" l="1"/>
  <c r="FT19" i="1" a="1"/>
  <c r="FT19" i="1" s="1"/>
  <c r="FU19" i="1" s="1"/>
  <c r="FV19" i="1" l="1"/>
  <c r="FW19" i="1"/>
  <c r="GA19" i="1" s="1"/>
  <c r="F20" i="1"/>
  <c r="Q20" i="1" l="1"/>
  <c r="R20" i="1"/>
  <c r="J20" i="1"/>
  <c r="O20" i="1"/>
  <c r="GC19" i="1"/>
  <c r="K20" i="1" l="1" a="1"/>
  <c r="K20" i="1" s="1"/>
  <c r="L20" i="1" s="1"/>
  <c r="T20" i="1"/>
  <c r="N20" i="1" l="1"/>
  <c r="M20" i="1"/>
  <c r="U20" i="1"/>
  <c r="Y20" i="1" l="1"/>
  <c r="AG20" i="1"/>
  <c r="AD20" i="1"/>
  <c r="AF20" i="1"/>
  <c r="Z20" i="1" l="1" a="1"/>
  <c r="Z20" i="1" s="1"/>
  <c r="AA20" i="1" s="1"/>
  <c r="AB20" i="1" l="1"/>
  <c r="AC20" i="1"/>
  <c r="AI20" i="1"/>
  <c r="AJ20" i="1" s="1"/>
  <c r="AS20" i="1" l="1"/>
  <c r="AV20" i="1"/>
  <c r="AN20" i="1"/>
  <c r="AU20" i="1"/>
  <c r="AO20" i="1" l="1" a="1"/>
  <c r="AO20" i="1" s="1"/>
  <c r="AP20" i="1" s="1"/>
  <c r="AX20" i="1"/>
  <c r="AR20" i="1" l="1"/>
  <c r="AQ20" i="1"/>
  <c r="AY20" i="1"/>
  <c r="BK20" i="1" l="1"/>
  <c r="BH20" i="1"/>
  <c r="BC20" i="1"/>
  <c r="BJ20" i="1"/>
  <c r="BD20" i="1" l="1" a="1"/>
  <c r="BD20" i="1" s="1"/>
  <c r="BE20" i="1" s="1"/>
  <c r="BG20" i="1" l="1"/>
  <c r="BF20" i="1"/>
  <c r="BM20" i="1"/>
  <c r="BN20" i="1" s="1"/>
  <c r="BR20" i="1" l="1"/>
  <c r="BW20" i="1"/>
  <c r="BZ20" i="1"/>
  <c r="BY20" i="1"/>
  <c r="BS20" i="1" l="1" a="1"/>
  <c r="BS20" i="1" s="1"/>
  <c r="BT20" i="1" s="1"/>
  <c r="BV20" i="1" l="1"/>
  <c r="BU20" i="1"/>
  <c r="CB20" i="1"/>
  <c r="CC20" i="1" s="1"/>
  <c r="CO20" i="1" l="1"/>
  <c r="CL20" i="1"/>
  <c r="CG20" i="1"/>
  <c r="CN20" i="1"/>
  <c r="CH20" i="1" l="1" a="1"/>
  <c r="CH20" i="1" s="1"/>
  <c r="CI20" i="1" s="1"/>
  <c r="CQ20" i="1"/>
  <c r="CK20" i="1" l="1"/>
  <c r="CJ20" i="1"/>
  <c r="CR20" i="1"/>
  <c r="CV20" i="1" l="1"/>
  <c r="DD20" i="1"/>
  <c r="DA20" i="1"/>
  <c r="DC20" i="1"/>
  <c r="CW20" i="1" l="1" a="1"/>
  <c r="CW20" i="1" s="1"/>
  <c r="CX20" i="1" s="1"/>
  <c r="CZ20" i="1" l="1"/>
  <c r="CY20" i="1"/>
  <c r="DF20" i="1"/>
  <c r="DG20" i="1" s="1"/>
  <c r="DP20" i="1" l="1"/>
  <c r="DK20" i="1"/>
  <c r="DS20" i="1"/>
  <c r="DR20" i="1"/>
  <c r="DU20" i="1" l="1"/>
  <c r="DL20" i="1" a="1"/>
  <c r="DL20" i="1" s="1"/>
  <c r="DM20" i="1" s="1"/>
  <c r="DO20" i="1" l="1"/>
  <c r="DN20" i="1"/>
  <c r="DV20" i="1"/>
  <c r="DZ20" i="1" l="1"/>
  <c r="EH20" i="1"/>
  <c r="EE20" i="1"/>
  <c r="EG20" i="1"/>
  <c r="EA20" i="1" l="1" a="1"/>
  <c r="EA20" i="1" s="1"/>
  <c r="EB20" i="1" s="1"/>
  <c r="EC20" i="1" l="1"/>
  <c r="ED20" i="1"/>
  <c r="EJ20" i="1"/>
  <c r="EK20" i="1" s="1"/>
  <c r="EW20" i="1" l="1"/>
  <c r="ET20" i="1"/>
  <c r="EO20" i="1"/>
  <c r="EV20" i="1"/>
  <c r="EP20" i="1" l="1" a="1"/>
  <c r="EP20" i="1" s="1"/>
  <c r="EQ20" i="1" s="1"/>
  <c r="ER20" i="1" l="1"/>
  <c r="ES20" i="1"/>
  <c r="EY20" i="1"/>
  <c r="EZ20" i="1" s="1"/>
  <c r="FD20" i="1" l="1"/>
  <c r="FI20" i="1"/>
  <c r="FL20" i="1"/>
  <c r="FK20" i="1"/>
  <c r="FN20" i="1" l="1"/>
  <c r="FE20" i="1" a="1"/>
  <c r="FE20" i="1" s="1"/>
  <c r="FF20" i="1" s="1"/>
  <c r="FH20" i="1" l="1"/>
  <c r="FG20" i="1"/>
  <c r="FO20" i="1"/>
  <c r="FS20" i="1" l="1"/>
  <c r="FX20" i="1"/>
  <c r="C21" i="1"/>
  <c r="FZ20" i="1"/>
  <c r="GB20" i="1" s="1"/>
  <c r="GD20" i="1"/>
  <c r="FT20" i="1" l="1" a="1"/>
  <c r="FT20" i="1" s="1"/>
  <c r="FU20" i="1" s="1"/>
  <c r="FW20" i="1" l="1"/>
  <c r="GA20" i="1" s="1"/>
  <c r="FV20" i="1"/>
  <c r="E21" i="1"/>
  <c r="F21" i="1" s="1"/>
  <c r="R21" i="1" l="1"/>
  <c r="O21" i="1"/>
  <c r="J21" i="1"/>
  <c r="Q21" i="1"/>
  <c r="GC20" i="1"/>
  <c r="K21" i="1" l="1" a="1"/>
  <c r="K21" i="1" s="1"/>
  <c r="L21" i="1" s="1"/>
  <c r="N21" i="1" l="1"/>
  <c r="M21" i="1"/>
  <c r="T21" i="1"/>
  <c r="U21" i="1" s="1"/>
  <c r="AG21" i="1" l="1"/>
  <c r="Y21" i="1"/>
  <c r="AD21" i="1"/>
  <c r="AF21" i="1"/>
  <c r="Z21" i="1" l="1" a="1"/>
  <c r="Z21" i="1" s="1"/>
  <c r="AA21" i="1" s="1"/>
  <c r="AC21" i="1" l="1"/>
  <c r="AB21" i="1"/>
  <c r="AI21" i="1"/>
  <c r="AJ21" i="1" s="1"/>
  <c r="AV21" i="1" l="1"/>
  <c r="AN21" i="1"/>
  <c r="AS21" i="1"/>
  <c r="AU21" i="1"/>
  <c r="AO21" i="1" l="1" a="1"/>
  <c r="AO21" i="1" s="1"/>
  <c r="AP21" i="1" s="1"/>
  <c r="AR21" i="1" l="1"/>
  <c r="AQ21" i="1"/>
  <c r="AX21" i="1"/>
  <c r="AY21" i="1" s="1"/>
  <c r="BH21" i="1" l="1"/>
  <c r="BC21" i="1"/>
  <c r="BK21" i="1"/>
  <c r="BJ21" i="1"/>
  <c r="BD21" i="1" l="1" a="1"/>
  <c r="BD21" i="1" s="1"/>
  <c r="BE21" i="1" s="1"/>
  <c r="BG21" i="1" l="1"/>
  <c r="BF21" i="1"/>
  <c r="BM21" i="1"/>
  <c r="BN21" i="1" s="1"/>
  <c r="BR21" i="1" l="1"/>
  <c r="BW21" i="1"/>
  <c r="BZ21" i="1"/>
  <c r="BY21" i="1"/>
  <c r="BS21" i="1" l="1" a="1"/>
  <c r="BS21" i="1" s="1"/>
  <c r="BT21" i="1" s="1"/>
  <c r="BV21" i="1" l="1"/>
  <c r="BU21" i="1"/>
  <c r="CB21" i="1"/>
  <c r="CC21" i="1" s="1"/>
  <c r="CG21" i="1" l="1"/>
  <c r="CO21" i="1"/>
  <c r="CL21" i="1"/>
  <c r="CN21" i="1"/>
  <c r="CQ21" i="1" l="1"/>
  <c r="CH21" i="1" a="1"/>
  <c r="CH21" i="1" s="1"/>
  <c r="CI21" i="1" s="1"/>
  <c r="CJ21" i="1" l="1"/>
  <c r="CK21" i="1"/>
  <c r="CR21" i="1"/>
  <c r="DA21" i="1" l="1"/>
  <c r="DD21" i="1"/>
  <c r="CV21" i="1"/>
  <c r="DC21" i="1"/>
  <c r="DF21" i="1" l="1"/>
  <c r="CW21" i="1" a="1"/>
  <c r="CW21" i="1" s="1"/>
  <c r="CX21" i="1" s="1"/>
  <c r="CY21" i="1" l="1"/>
  <c r="CZ21" i="1"/>
  <c r="DG21" i="1"/>
  <c r="DS21" i="1" l="1"/>
  <c r="DK21" i="1"/>
  <c r="DP21" i="1"/>
  <c r="DR21" i="1"/>
  <c r="DL21" i="1" l="1" a="1"/>
  <c r="DL21" i="1" s="1"/>
  <c r="DM21" i="1" s="1"/>
  <c r="DN21" i="1" l="1"/>
  <c r="DO21" i="1"/>
  <c r="DU21" i="1"/>
  <c r="DV21" i="1" s="1"/>
  <c r="EE21" i="1" l="1"/>
  <c r="DZ21" i="1"/>
  <c r="EH21" i="1"/>
  <c r="EG21" i="1"/>
  <c r="EA21" i="1" l="1" a="1"/>
  <c r="EA21" i="1" s="1"/>
  <c r="EB21" i="1" s="1"/>
  <c r="ED21" i="1" l="1"/>
  <c r="EC21" i="1"/>
  <c r="EJ21" i="1"/>
  <c r="EK21" i="1" s="1"/>
  <c r="EW21" i="1" l="1"/>
  <c r="EO21" i="1"/>
  <c r="ET21" i="1"/>
  <c r="EV21" i="1"/>
  <c r="EP21" i="1" l="1" a="1"/>
  <c r="EP21" i="1" s="1"/>
  <c r="EQ21" i="1" s="1"/>
  <c r="ER21" i="1" l="1"/>
  <c r="ES21" i="1"/>
  <c r="EY21" i="1"/>
  <c r="EZ21" i="1" s="1"/>
  <c r="FL21" i="1" l="1"/>
  <c r="FD21" i="1"/>
  <c r="FI21" i="1"/>
  <c r="FK21" i="1"/>
  <c r="FE21" i="1" l="1" a="1"/>
  <c r="FE21" i="1" s="1"/>
  <c r="FF21" i="1" s="1"/>
  <c r="FN21" i="1"/>
  <c r="FH21" i="1" l="1"/>
  <c r="FG21" i="1"/>
  <c r="FO21" i="1"/>
  <c r="FS21" i="1" l="1"/>
  <c r="FX21" i="1"/>
  <c r="C22" i="1"/>
  <c r="GD21" i="1"/>
  <c r="FZ21" i="1"/>
  <c r="GB21" i="1" s="1"/>
  <c r="FT21" i="1" l="1" a="1"/>
  <c r="FT21" i="1" s="1"/>
  <c r="FU21" i="1" s="1"/>
  <c r="FV21" i="1" l="1"/>
  <c r="FW21" i="1"/>
  <c r="GA21" i="1" s="1"/>
  <c r="E22" i="1"/>
  <c r="F22" i="1" s="1"/>
  <c r="Q22" i="1" l="1"/>
  <c r="R22" i="1"/>
  <c r="O22" i="1"/>
  <c r="J22" i="1"/>
  <c r="GC21" i="1"/>
  <c r="K22" i="1" l="1" a="1"/>
  <c r="K22" i="1" s="1"/>
  <c r="L22" i="1" s="1"/>
  <c r="N22" i="1" l="1"/>
  <c r="M22" i="1"/>
  <c r="T22" i="1"/>
  <c r="U22" i="1" s="1"/>
  <c r="Y22" i="1" l="1"/>
  <c r="AD22" i="1"/>
  <c r="AG22" i="1"/>
  <c r="AF22" i="1"/>
  <c r="Z22" i="1" l="1" a="1"/>
  <c r="Z22" i="1" s="1"/>
  <c r="AA22" i="1" s="1"/>
  <c r="AC22" i="1" l="1"/>
  <c r="AB22" i="1"/>
  <c r="AI22" i="1"/>
  <c r="AJ22" i="1" s="1"/>
  <c r="AS22" i="1" l="1"/>
  <c r="AV22" i="1"/>
  <c r="AN22" i="1"/>
  <c r="AU22" i="1"/>
  <c r="AO22" i="1" l="1" a="1"/>
  <c r="AO22" i="1" s="1"/>
  <c r="AP22" i="1" s="1"/>
  <c r="AQ22" i="1" l="1"/>
  <c r="AR22" i="1"/>
  <c r="AX22" i="1"/>
  <c r="AY22" i="1" s="1"/>
  <c r="BK22" i="1" l="1"/>
  <c r="BH22" i="1"/>
  <c r="BC22" i="1"/>
  <c r="BJ22" i="1"/>
  <c r="BD22" i="1" l="1" a="1"/>
  <c r="BD22" i="1" s="1"/>
  <c r="BE22" i="1" s="1"/>
  <c r="BM22" i="1"/>
  <c r="BG22" i="1" l="1"/>
  <c r="BF22" i="1"/>
  <c r="BN22" i="1"/>
  <c r="BR22" i="1" l="1"/>
  <c r="BW22" i="1"/>
  <c r="BZ22" i="1"/>
  <c r="BY22" i="1"/>
  <c r="CB22" i="1" l="1"/>
  <c r="BS22" i="1" a="1"/>
  <c r="BS22" i="1" s="1"/>
  <c r="BT22" i="1" s="1"/>
  <c r="BU22" i="1" l="1"/>
  <c r="BV22" i="1"/>
  <c r="CC22" i="1"/>
  <c r="CO22" i="1" l="1"/>
  <c r="CG22" i="1"/>
  <c r="CL22" i="1"/>
  <c r="CN22" i="1"/>
  <c r="CH22" i="1" l="1" a="1"/>
  <c r="CH22" i="1" s="1"/>
  <c r="CI22" i="1" s="1"/>
  <c r="CJ22" i="1" l="1"/>
  <c r="CK22" i="1"/>
  <c r="CQ22" i="1"/>
  <c r="CR22" i="1" s="1"/>
  <c r="DA22" i="1" l="1"/>
  <c r="DD22" i="1"/>
  <c r="CV22" i="1"/>
  <c r="DC22" i="1"/>
  <c r="CW22" i="1" l="1" a="1"/>
  <c r="CW22" i="1" s="1"/>
  <c r="CX22" i="1" s="1"/>
  <c r="CY22" i="1" l="1"/>
  <c r="CZ22" i="1"/>
  <c r="DF22" i="1"/>
  <c r="DG22" i="1" s="1"/>
  <c r="DP22" i="1" l="1"/>
  <c r="DS22" i="1"/>
  <c r="DK22" i="1"/>
  <c r="DR22" i="1"/>
  <c r="DL22" i="1" l="1" a="1"/>
  <c r="DL22" i="1" s="1"/>
  <c r="DM22" i="1" s="1"/>
  <c r="DO22" i="1" l="1"/>
  <c r="DN22" i="1"/>
  <c r="DU22" i="1"/>
  <c r="DV22" i="1" s="1"/>
  <c r="EE22" i="1" l="1"/>
  <c r="DZ22" i="1"/>
  <c r="EH22" i="1"/>
  <c r="EG22" i="1"/>
  <c r="EA22" i="1" l="1" a="1"/>
  <c r="EA22" i="1" s="1"/>
  <c r="EB22" i="1" s="1"/>
  <c r="ED22" i="1" l="1"/>
  <c r="EC22" i="1"/>
  <c r="EJ22" i="1"/>
  <c r="EK22" i="1" s="1"/>
  <c r="EW22" i="1" l="1"/>
  <c r="ET22" i="1"/>
  <c r="EO22" i="1"/>
  <c r="EV22" i="1"/>
  <c r="EP22" i="1" l="1" a="1"/>
  <c r="EP22" i="1" s="1"/>
  <c r="EQ22" i="1" s="1"/>
  <c r="ES22" i="1" l="1"/>
  <c r="ER22" i="1"/>
  <c r="EY22" i="1"/>
  <c r="EZ22" i="1" s="1"/>
  <c r="FD22" i="1" l="1"/>
  <c r="FL22" i="1"/>
  <c r="FI22" i="1"/>
  <c r="FK22" i="1"/>
  <c r="FE22" i="1" l="1" a="1"/>
  <c r="FE22" i="1" s="1"/>
  <c r="FF22" i="1" s="1"/>
  <c r="FG22" i="1" l="1"/>
  <c r="FH22" i="1"/>
  <c r="FN22" i="1"/>
  <c r="FO22" i="1" s="1"/>
  <c r="FS22" i="1" l="1"/>
  <c r="FX22" i="1"/>
  <c r="C23" i="1"/>
  <c r="FZ22" i="1"/>
  <c r="GB22" i="1" s="1"/>
  <c r="GD22" i="1"/>
  <c r="E23" i="1" l="1"/>
  <c r="FT22" i="1" a="1"/>
  <c r="FT22" i="1" s="1"/>
  <c r="FU22" i="1" s="1"/>
  <c r="FV22" i="1" l="1"/>
  <c r="FW22" i="1"/>
  <c r="GA22" i="1" s="1"/>
  <c r="F23" i="1"/>
  <c r="R23" i="1" l="1"/>
  <c r="Q23" i="1"/>
  <c r="O23" i="1"/>
  <c r="J23" i="1"/>
  <c r="GC22" i="1"/>
  <c r="K23" i="1" l="1" a="1"/>
  <c r="K23" i="1" s="1"/>
  <c r="L23" i="1" s="1"/>
  <c r="T23" i="1"/>
  <c r="N23" i="1" l="1"/>
  <c r="M23" i="1"/>
  <c r="U23" i="1"/>
  <c r="AG23" i="1" l="1"/>
  <c r="Y23" i="1"/>
  <c r="AD23" i="1"/>
  <c r="AF23" i="1"/>
  <c r="Z23" i="1" l="1" a="1"/>
  <c r="Z23" i="1" s="1"/>
  <c r="AA23" i="1" s="1"/>
  <c r="AI23" i="1"/>
  <c r="AB23" i="1" l="1"/>
  <c r="AC23" i="1"/>
  <c r="AJ23" i="1"/>
  <c r="AV23" i="1" l="1"/>
  <c r="AN23" i="1"/>
  <c r="AS23" i="1"/>
  <c r="AU23" i="1"/>
  <c r="AO23" i="1" l="1" a="1"/>
  <c r="AO23" i="1" s="1"/>
  <c r="AP23" i="1" s="1"/>
  <c r="AR23" i="1" l="1"/>
  <c r="AQ23" i="1"/>
  <c r="AX23" i="1"/>
  <c r="AY23" i="1" s="1"/>
  <c r="BC23" i="1" l="1"/>
  <c r="BH23" i="1"/>
  <c r="BK23" i="1"/>
  <c r="BJ23" i="1"/>
  <c r="BM23" i="1" l="1"/>
  <c r="BD23" i="1" a="1"/>
  <c r="BD23" i="1" s="1"/>
  <c r="BE23" i="1" s="1"/>
  <c r="BG23" i="1" l="1"/>
  <c r="BF23" i="1"/>
  <c r="BN23" i="1"/>
  <c r="BW23" i="1" l="1"/>
  <c r="BR23" i="1"/>
  <c r="BZ23" i="1"/>
  <c r="BY23" i="1"/>
  <c r="CB23" i="1" l="1"/>
  <c r="BS23" i="1" a="1"/>
  <c r="BS23" i="1" s="1"/>
  <c r="BT23" i="1" s="1"/>
  <c r="BV23" i="1" l="1"/>
  <c r="BU23" i="1"/>
  <c r="CC23" i="1"/>
  <c r="CO23" i="1" l="1"/>
  <c r="CL23" i="1"/>
  <c r="CG23" i="1"/>
  <c r="CN23" i="1"/>
  <c r="CH23" i="1" l="1" a="1"/>
  <c r="CH23" i="1" s="1"/>
  <c r="CI23" i="1" s="1"/>
  <c r="CQ23" i="1"/>
  <c r="CJ23" i="1" l="1"/>
  <c r="CK23" i="1"/>
  <c r="CR23" i="1"/>
  <c r="CV23" i="1" l="1"/>
  <c r="DD23" i="1"/>
  <c r="DA23" i="1"/>
  <c r="DC23" i="1"/>
  <c r="CW23" i="1" l="1" a="1"/>
  <c r="CW23" i="1" s="1"/>
  <c r="CX23" i="1" s="1"/>
  <c r="CZ23" i="1" l="1"/>
  <c r="CY23" i="1"/>
  <c r="DF23" i="1"/>
  <c r="DG23" i="1" s="1"/>
  <c r="DS23" i="1" l="1"/>
  <c r="DK23" i="1"/>
  <c r="DP23" i="1"/>
  <c r="DR23" i="1"/>
  <c r="DL23" i="1" l="1" a="1"/>
  <c r="DL23" i="1" s="1"/>
  <c r="DM23" i="1" s="1"/>
  <c r="DU23" i="1"/>
  <c r="DN23" i="1" l="1"/>
  <c r="DO23" i="1"/>
  <c r="DV23" i="1"/>
  <c r="EE23" i="1" l="1"/>
  <c r="EH23" i="1"/>
  <c r="DZ23" i="1"/>
  <c r="EG23" i="1"/>
  <c r="EA23" i="1" l="1" a="1"/>
  <c r="EA23" i="1" s="1"/>
  <c r="EB23" i="1" s="1"/>
  <c r="EJ23" i="1"/>
  <c r="ED23" i="1" l="1"/>
  <c r="EC23" i="1"/>
  <c r="EK23" i="1"/>
  <c r="EW23" i="1" l="1"/>
  <c r="EO23" i="1"/>
  <c r="ET23" i="1"/>
  <c r="EV23" i="1"/>
  <c r="EP23" i="1" l="1" a="1"/>
  <c r="EP23" i="1" s="1"/>
  <c r="EQ23" i="1" s="1"/>
  <c r="EY23" i="1"/>
  <c r="ER23" i="1" l="1"/>
  <c r="ES23" i="1"/>
  <c r="EZ23" i="1"/>
  <c r="FI23" i="1" l="1"/>
  <c r="FD23" i="1"/>
  <c r="FL23" i="1"/>
  <c r="FK23" i="1"/>
  <c r="FN23" i="1" l="1"/>
  <c r="FE23" i="1" a="1"/>
  <c r="FE23" i="1" s="1"/>
  <c r="FF23" i="1" s="1"/>
  <c r="FH23" i="1" l="1"/>
  <c r="FG23" i="1"/>
  <c r="FO23" i="1"/>
  <c r="FX23" i="1" l="1"/>
  <c r="FS23" i="1"/>
  <c r="C24" i="1"/>
  <c r="GD23" i="1"/>
  <c r="FZ23" i="1"/>
  <c r="GB23" i="1" s="1"/>
  <c r="FT23" i="1" l="1" a="1"/>
  <c r="FT23" i="1" s="1"/>
  <c r="FU23" i="1" s="1"/>
  <c r="FW23" i="1" l="1"/>
  <c r="GA23" i="1" s="1"/>
  <c r="FV23" i="1"/>
  <c r="E24" i="1"/>
  <c r="F24" i="1" s="1"/>
  <c r="GC23" i="1" l="1"/>
  <c r="R24" i="1"/>
  <c r="J24" i="1"/>
  <c r="O24" i="1"/>
  <c r="Q24" i="1"/>
  <c r="K24" i="1" l="1" a="1"/>
  <c r="K24" i="1" s="1"/>
  <c r="L24" i="1" s="1"/>
  <c r="N24" i="1" l="1"/>
  <c r="M24" i="1"/>
  <c r="T24" i="1"/>
  <c r="U24" i="1" s="1"/>
  <c r="AD24" i="1" l="1"/>
  <c r="AG24" i="1"/>
  <c r="Y24" i="1"/>
  <c r="AF24" i="1"/>
  <c r="Z24" i="1" l="1" a="1"/>
  <c r="Z24" i="1" s="1"/>
  <c r="AA24" i="1" s="1"/>
  <c r="AI24" i="1"/>
  <c r="AC24" i="1" l="1"/>
  <c r="AB24" i="1"/>
  <c r="AJ24" i="1"/>
  <c r="AV24" i="1" l="1"/>
  <c r="AN24" i="1"/>
  <c r="AS24" i="1"/>
  <c r="AU24" i="1"/>
  <c r="AO24" i="1" l="1" a="1"/>
  <c r="AO24" i="1" s="1"/>
  <c r="AP24" i="1" s="1"/>
  <c r="AX24" i="1"/>
  <c r="AQ24" i="1" l="1"/>
  <c r="AR24" i="1"/>
  <c r="AY24" i="1"/>
  <c r="BK24" i="1" l="1"/>
  <c r="BC24" i="1"/>
  <c r="BH24" i="1"/>
  <c r="BJ24" i="1"/>
  <c r="BD24" i="1" l="1" a="1"/>
  <c r="BD24" i="1" s="1"/>
  <c r="BE24" i="1" s="1"/>
  <c r="BM24" i="1"/>
  <c r="BG24" i="1" l="1"/>
  <c r="BF24" i="1"/>
  <c r="BN24" i="1"/>
  <c r="BZ24" i="1" l="1"/>
  <c r="BR24" i="1"/>
  <c r="BW24" i="1"/>
  <c r="BY24" i="1"/>
  <c r="BS24" i="1" l="1" a="1"/>
  <c r="BS24" i="1" s="1"/>
  <c r="BT24" i="1" s="1"/>
  <c r="BV24" i="1" l="1"/>
  <c r="BU24" i="1"/>
  <c r="CB24" i="1"/>
  <c r="CC24" i="1" s="1"/>
  <c r="CG24" i="1" l="1"/>
  <c r="CO24" i="1"/>
  <c r="CL24" i="1"/>
  <c r="CN24" i="1"/>
  <c r="CH24" i="1" l="1" a="1"/>
  <c r="CH24" i="1" s="1"/>
  <c r="CI24" i="1" s="1"/>
  <c r="CK24" i="1" l="1"/>
  <c r="CJ24" i="1"/>
  <c r="CQ24" i="1"/>
  <c r="CR24" i="1" s="1"/>
  <c r="DD24" i="1" l="1"/>
  <c r="DA24" i="1"/>
  <c r="CV24" i="1"/>
  <c r="DC24" i="1"/>
  <c r="CW24" i="1" l="1" a="1"/>
  <c r="CW24" i="1" s="1"/>
  <c r="CX24" i="1" s="1"/>
  <c r="DF24" i="1"/>
  <c r="CZ24" i="1" l="1"/>
  <c r="CY24" i="1"/>
  <c r="DG24" i="1"/>
  <c r="DP24" i="1" l="1"/>
  <c r="DK24" i="1"/>
  <c r="DS24" i="1"/>
  <c r="DR24" i="1"/>
  <c r="DL24" i="1" l="1" a="1"/>
  <c r="DL24" i="1" s="1"/>
  <c r="DM24" i="1" s="1"/>
  <c r="DN24" i="1" l="1"/>
  <c r="DO24" i="1"/>
  <c r="DU24" i="1"/>
  <c r="DV24" i="1" s="1"/>
  <c r="DZ24" i="1" l="1"/>
  <c r="EH24" i="1"/>
  <c r="EE24" i="1"/>
  <c r="EG24" i="1"/>
  <c r="EA24" i="1" l="1" a="1"/>
  <c r="EA24" i="1" s="1"/>
  <c r="EB24" i="1" s="1"/>
  <c r="ED24" i="1" l="1"/>
  <c r="EC24" i="1"/>
  <c r="EJ24" i="1"/>
  <c r="EK24" i="1" s="1"/>
  <c r="ET24" i="1" l="1"/>
  <c r="EO24" i="1"/>
  <c r="EW24" i="1"/>
  <c r="EV24" i="1"/>
  <c r="EP24" i="1" l="1" a="1"/>
  <c r="EP24" i="1" s="1"/>
  <c r="EQ24" i="1" s="1"/>
  <c r="ER24" i="1" l="1"/>
  <c r="ES24" i="1"/>
  <c r="EY24" i="1"/>
  <c r="EZ24" i="1" s="1"/>
  <c r="FD24" i="1" l="1"/>
  <c r="FI24" i="1"/>
  <c r="FL24" i="1"/>
  <c r="FK24" i="1"/>
  <c r="FE24" i="1" l="1" a="1"/>
  <c r="FE24" i="1" s="1"/>
  <c r="FF24" i="1" s="1"/>
  <c r="FH24" i="1" l="1"/>
  <c r="FG24" i="1"/>
  <c r="FN24" i="1"/>
  <c r="FO24" i="1" s="1"/>
  <c r="FX24" i="1" l="1"/>
  <c r="FS24" i="1"/>
  <c r="FZ24" i="1"/>
  <c r="GB24" i="1" s="1"/>
  <c r="C25" i="5" s="1"/>
  <c r="GD24" i="1"/>
  <c r="FT24" i="1" l="1" a="1"/>
  <c r="FT24" i="1" s="1"/>
  <c r="FU24" i="1" s="1"/>
  <c r="FV24" i="1" l="1"/>
  <c r="FW24" i="1"/>
  <c r="GA24" i="1" s="1"/>
  <c r="C24" i="5" s="1"/>
  <c r="C26" i="5" l="1"/>
  <c r="GC24"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<sst xmlns="http://schemas.openxmlformats.org/spreadsheetml/2006/main" count="236" uniqueCount="69">
  <si>
    <t>Charge</t>
  </si>
  <si>
    <t>Lower</t>
  </si>
  <si>
    <t>Upper</t>
  </si>
  <si>
    <t>SIPP</t>
  </si>
  <si>
    <t>Bond</t>
  </si>
  <si>
    <t>ISA/PP</t>
  </si>
  <si>
    <t>Product admin charge</t>
  </si>
  <si>
    <t>N/A</t>
  </si>
  <si>
    <t>Total investment</t>
  </si>
  <si>
    <t>Client A SIPP assets</t>
  </si>
  <si>
    <t>INPUTS</t>
  </si>
  <si>
    <t>Client A bond assets</t>
  </si>
  <si>
    <t>Client A ISA/PP assets</t>
  </si>
  <si>
    <t>SIPP assets at end of month</t>
  </si>
  <si>
    <t>PAC charge</t>
  </si>
  <si>
    <t>Out (SIPP)</t>
  </si>
  <si>
    <t>Growth (SIPP)</t>
  </si>
  <si>
    <t>Locked charge</t>
  </si>
  <si>
    <t>Locked % charge</t>
  </si>
  <si>
    <t>SIPP charge</t>
  </si>
  <si>
    <t>% charge</t>
  </si>
  <si>
    <t>Client A charge</t>
  </si>
  <si>
    <t>Year</t>
  </si>
  <si>
    <t>Leap?</t>
  </si>
  <si>
    <t>Outputs</t>
  </si>
  <si>
    <t>Locked rate</t>
  </si>
  <si>
    <t>Saving</t>
  </si>
  <si>
    <t>Other assets</t>
  </si>
  <si>
    <t>Drop down option</t>
  </si>
  <si>
    <t>Input</t>
  </si>
  <si>
    <t>Frequency of payment*</t>
  </si>
  <si>
    <t>Total assets</t>
  </si>
  <si>
    <t>Family linked assets</t>
  </si>
  <si>
    <t>Growth rate for linked accounts</t>
  </si>
  <si>
    <t xml:space="preserve">Assumptions: </t>
  </si>
  <si>
    <t xml:space="preserve">                   - For Account 1 and linked accounts, no new money is added and no withdrawals are taken in addition to TFC/income as detailed above</t>
  </si>
  <si>
    <t xml:space="preserve">                   - Asset growth is taken as an average over each month, assuming withdrawals are made in the middle of the month</t>
  </si>
  <si>
    <t>Platform Charge</t>
  </si>
  <si>
    <t>% PC</t>
  </si>
  <si>
    <t xml:space="preserve">                   - Other charges may apply and have not been included in the above calculations, including any product administration charges</t>
  </si>
  <si>
    <t>No lock</t>
  </si>
  <si>
    <t>Lock</t>
  </si>
  <si>
    <t>Total SIPP charges</t>
  </si>
  <si>
    <t>Difference</t>
  </si>
  <si>
    <t>Total client A assets</t>
  </si>
  <si>
    <t>Max TFLS</t>
  </si>
  <si>
    <t>LTA</t>
  </si>
  <si>
    <t>Enter client's details into the fields below. Fields marked with * are required inputs.</t>
  </si>
  <si>
    <t>Standard Life Savings Limited, provider of the Wrap platform, is registered in Scotland (SC180203) at 1 George Street, Edinburgh EH2 2LL and authorised and regulated by the Financial Conduct Authority. Standard Life Savings Limited is part of the abrdn Group, which comprises abrdn plc and its subsidiaries. www.abrdn.com/adviser</t>
  </si>
  <si>
    <t>ADV291 0923</t>
  </si>
  <si>
    <t xml:space="preserve">Drawdown Lock Calculator </t>
  </si>
  <si>
    <t>This calculator demonstrates how the Drawdown Price Lock works and lets you see when clients may benefit from locking in their Wrap SIPP charge.
See how different TFLS and/or drawdown income amounts, growth rates and drawdown durations could affect the suitability of the Drawdown Price Lock.
This calculator is for illustration purposes only as every client's circumstances are different.</t>
  </si>
  <si>
    <t>Standard Life Savings Limited, provider of the Wrap Platform, is registered in Scotland (SC180203)
at 1 George Street, Edinburgh EH2 2LL and authorised and regulated by the Financial Conduct Authority. Standard Life Savings Limited is part of the abrdn Group, which comprises abrdn plc and its subsidiaries.
ADV290 0823 © abrdn plc 2023. All rights reserved.</t>
  </si>
  <si>
    <t>For adviser use only.</t>
  </si>
  <si>
    <t>Drawdown Duration (yrs)</t>
  </si>
  <si>
    <t>Please note that these figures are an estimated output only, based on the information you have provided.</t>
  </si>
  <si>
    <t>We understand that clients' plans and needs can change. You have flexibility to apply and reset the price lock once in a 12 month period for each eligible client. You can remove the lock at any time.</t>
  </si>
  <si>
    <t>Total charge over duration (No Lock)</t>
  </si>
  <si>
    <t>Total charge over duration (Lock)</t>
  </si>
  <si>
    <r>
      <t>Clients can benefit the most from locking in their Wrap SIPP platform charge when assets are at their highest. This mean</t>
    </r>
    <r>
      <rPr>
        <sz val="10"/>
        <rFont val="Arial"/>
        <family val="2"/>
      </rPr>
      <t>s the percentage charge</t>
    </r>
    <r>
      <rPr>
        <sz val="10"/>
        <color theme="1"/>
        <rFont val="Arial"/>
        <family val="2"/>
      </rPr>
      <t xml:space="preserve"> for their SIPP will not increase as they take money out of their pension pot and move back down the pricing tiers. The price locked in is based on pension and non-pension platform eligible assets, including assets held within a family linking arrangement. The Price Lock applies to the SIPP platform charge.</t>
    </r>
  </si>
  <si>
    <r>
      <t xml:space="preserve">Based on the information you provided, here is an estimated output which summarises how </t>
    </r>
    <r>
      <rPr>
        <sz val="10"/>
        <rFont val="Arial"/>
        <family val="2"/>
      </rPr>
      <t>applying the Price Lock could imp</t>
    </r>
    <r>
      <rPr>
        <sz val="10"/>
        <color theme="1"/>
        <rFont val="Arial"/>
        <family val="2"/>
      </rPr>
      <t>act the charges on the account:</t>
    </r>
  </si>
  <si>
    <t>This tool is for illustration purposes only and does not constitute advice. No guarantees are given or responsibility taken for the effectiveness of any arrangements entered into as a result of using this tool.</t>
  </si>
  <si>
    <t>Any change in terms is an advised decision and therefore remains the responsibility of the adviser.</t>
  </si>
  <si>
    <t xml:space="preserve">                   - Regular DD payments are made in advance and illiustrations start from the beginning of each calendar year, e.g. quarterly payments are assumed to be taken in Jan, Apr, Jul, Oct</t>
  </si>
  <si>
    <t>Account 1 Client Name:</t>
  </si>
  <si>
    <t xml:space="preserve">                   - Growth rates are assumed to be inclusive of all charges and fees</t>
  </si>
  <si>
    <t>For illustration purposes only. Rates are not guaranteed and no responsibility is taken for the effectiveness of any arrangements entered into as a result of using this tool</t>
  </si>
  <si>
    <t xml:space="preserve">                   - In line with pension rules as at 6th April 2024, the maximum tax-free lump sum is £268,275, but may be higher for those with LTA protections</t>
  </si>
  <si>
    <t xml:space="preserve">                   - The Drawdown Price Lock is calculated based on abrdn Wrap's standard platform charges for new business as at 1st May 2024, different charges may apply for your clients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</si>
</sst>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quot;£&quot;#,##0.00"/>
    <numFmt numFmtId="165" formatCode="_-* #,##0_-;\-* #,##0_-;_-* &quot;-&quot;??_-;_-@_-"/>
    <numFmt numFmtId="166" formatCode="0.000%"/>
    <numFmt numFmtId="167" formatCode="mmmm"/>
  </numFmts>
  <fonts count="18" x14ac:knownFonts="1">
    <font>
      <sz val="11"/>
      <color theme="1"/>
      <name val="Calibri"/>
      <family val="2"/>
      <scheme val="minor"/>
    </font>
    <font>
      <sz val="11"/>
      <color theme="1"/>
      <name val="Calibri"/>
      <family val="2"/>
      <scheme val="minor"/>
    </font>
    <font>
      <b/>
      <sz val="11"/>
      <color theme="1"/>
      <name val="Calibri"/>
      <family val="2"/>
      <scheme val="minor"/>
    </font>
    <font>
      <sz val="11"/>
      <color rgb="FFFF0000"/>
      <name val="Calibri"/>
      <family val="2"/>
      <scheme val="minor"/>
    </font>
    <font>
      <sz val="11"/>
      <color theme="1"/>
      <name val="Arial"/>
      <family val="2"/>
    </font>
    <font>
      <u/>
      <sz val="11"/>
      <color theme="10"/>
      <name val="Calibri"/>
      <family val="2"/>
      <scheme val="minor"/>
    </font>
    <font>
      <sz val="10"/>
      <name val="Arial"/>
      <family val="2"/>
    </font>
    <font>
      <b/>
      <sz val="10"/>
      <name val="Arial"/>
      <family val="2"/>
    </font>
    <font>
      <sz val="9"/>
      <color theme="1"/>
      <name val="Arial"/>
      <family val="2"/>
    </font>
    <font>
      <sz val="9"/>
      <color rgb="FF002663"/>
      <name val="Arial"/>
      <family val="2"/>
    </font>
    <font>
      <sz val="9"/>
      <name val="Arial"/>
      <family val="2"/>
    </font>
    <font>
      <b/>
      <sz val="14"/>
      <color theme="1"/>
      <name val="Arial"/>
      <family val="2"/>
    </font>
    <font>
      <b/>
      <sz val="11"/>
      <color theme="1"/>
      <name val="Arial"/>
      <family val="2"/>
    </font>
    <font>
      <sz val="10"/>
      <color theme="1"/>
      <name val="Arial"/>
      <family val="2"/>
    </font>
    <font>
      <b/>
      <sz val="11"/>
      <color rgb="FFFF0000"/>
      <name val="Calibri"/>
      <family val="2"/>
      <scheme val="minor"/>
    </font>
    <font>
      <sz val="10"/>
      <color rgb="FFFF0000"/>
      <name val="Arial"/>
      <family val="2"/>
    </font>
    <font>
      <sz val="11"/>
      <color rgb="FFFF0000"/>
      <name val="Arial"/>
      <family val="2"/>
    </font>
    <font>
      <sz val="11"/>
      <name val="Arial"/>
      <family val="2"/>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0.59999389629810485"/>
        <bgColor indexed="64"/>
      </patternFill>
    </fill>
    <fill>
      <patternFill patternType="solid">
        <fgColor indexed="65"/>
        <bgColor indexed="64"/>
      </patternFill>
    </fill>
    <fill>
      <patternFill patternType="solid">
        <fgColor indexed="9"/>
        <bgColor indexed="64"/>
      </patternFill>
    </fill>
    <fill>
      <patternFill patternType="solid">
        <fgColor rgb="FFA2E4B8"/>
        <bgColor indexed="64"/>
      </patternFill>
    </fill>
  </fills>
  <borders count="14">
    <border>
      <left/>
      <right/>
      <top/>
      <bottom/>
      <diagonal/>
    </border>
    <border>
      <left style="thin">
        <color indexed="64"/>
      </left>
      <right/>
      <top/>
      <bottom/>
      <diagonal/>
    </border>
    <border>
      <left/>
      <right style="thin">
        <color indexed="64"/>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theme="6"/>
      </top>
      <bottom style="thin">
        <color theme="7"/>
      </bottom>
      <diagonal/>
    </border>
    <border>
      <left/>
      <right/>
      <top style="thin">
        <color theme="7"/>
      </top>
      <bottom style="thin">
        <color theme="7"/>
      </bottom>
      <diagonal/>
    </border>
    <border>
      <left/>
      <right/>
      <top style="thin">
        <color theme="7"/>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cellStyleXfs>
  <cellXfs count="116">
    <xf numFmtId="0" fontId="0" fillId="0" borderId="0" xfId="0"/>
    <xf numFmtId="164" fontId="0" fillId="0" borderId="0" xfId="0" applyNumberFormat="1"/>
    <xf numFmtId="0" fontId="0" fillId="0" borderId="0" xfId="0" applyAlignment="1">
      <alignment horizontal="center"/>
    </xf>
    <xf numFmtId="164" fontId="0" fillId="0" borderId="0" xfId="0" applyNumberFormat="1" applyAlignment="1">
      <alignment horizontal="center"/>
    </xf>
    <xf numFmtId="0" fontId="0" fillId="0" borderId="0" xfId="0" applyAlignment="1">
      <alignment horizontal="center" vertical="top"/>
    </xf>
    <xf numFmtId="164" fontId="0" fillId="0" borderId="0" xfId="0" applyNumberFormat="1" applyAlignment="1">
      <alignment horizontal="center" vertical="top"/>
    </xf>
    <xf numFmtId="0" fontId="0" fillId="0" borderId="2" xfId="0" applyBorder="1" applyAlignment="1">
      <alignment horizontal="center"/>
    </xf>
    <xf numFmtId="164" fontId="0" fillId="0" borderId="2" xfId="0" applyNumberFormat="1" applyBorder="1" applyAlignment="1">
      <alignment horizontal="center" vertical="top"/>
    </xf>
    <xf numFmtId="167" fontId="0" fillId="0" borderId="0" xfId="0" applyNumberFormat="1"/>
    <xf numFmtId="164" fontId="0" fillId="0" borderId="2" xfId="0" applyNumberFormat="1" applyBorder="1" applyAlignment="1">
      <alignment horizontal="center"/>
    </xf>
    <xf numFmtId="166" fontId="0" fillId="0" borderId="0" xfId="2" applyNumberFormat="1" applyFont="1" applyAlignment="1">
      <alignment horizontal="center"/>
    </xf>
    <xf numFmtId="166" fontId="0" fillId="0" borderId="0" xfId="2" applyNumberFormat="1" applyFont="1" applyBorder="1" applyAlignment="1">
      <alignment horizontal="center" vertical="top"/>
    </xf>
    <xf numFmtId="0" fontId="0" fillId="2" borderId="0" xfId="0" applyFill="1" applyAlignment="1">
      <alignment horizontal="center" vertical="top"/>
    </xf>
    <xf numFmtId="0" fontId="0" fillId="2" borderId="0" xfId="0" applyFill="1" applyAlignment="1">
      <alignment horizontal="center"/>
    </xf>
    <xf numFmtId="0" fontId="0" fillId="2" borderId="1" xfId="0" applyFill="1" applyBorder="1" applyAlignment="1">
      <alignment horizontal="center" vertical="top"/>
    </xf>
    <xf numFmtId="0" fontId="0" fillId="2" borderId="2" xfId="0" applyFill="1" applyBorder="1" applyAlignment="1">
      <alignment horizontal="center" vertical="top"/>
    </xf>
    <xf numFmtId="0" fontId="2" fillId="0" borderId="0" xfId="0" applyFont="1" applyAlignment="1">
      <alignment horizontal="center"/>
    </xf>
    <xf numFmtId="166" fontId="0" fillId="0" borderId="0" xfId="0" applyNumberFormat="1" applyAlignment="1">
      <alignment horizontal="center" vertical="top"/>
    </xf>
    <xf numFmtId="0" fontId="3" fillId="0" borderId="0" xfId="0" applyFont="1"/>
    <xf numFmtId="164" fontId="3" fillId="0" borderId="2" xfId="0" applyNumberFormat="1" applyFont="1" applyBorder="1" applyAlignment="1">
      <alignment horizontal="center" vertical="top"/>
    </xf>
    <xf numFmtId="164" fontId="3" fillId="0" borderId="2" xfId="0" applyNumberFormat="1" applyFont="1" applyBorder="1" applyAlignment="1">
      <alignment horizontal="center"/>
    </xf>
    <xf numFmtId="0" fontId="3" fillId="0" borderId="0" xfId="0" applyFont="1" applyAlignment="1">
      <alignment horizontal="center"/>
    </xf>
    <xf numFmtId="0" fontId="2" fillId="0" borderId="0" xfId="0" applyFont="1" applyAlignment="1">
      <alignment horizontal="center" vertical="top"/>
    </xf>
    <xf numFmtId="0" fontId="6" fillId="7" borderId="0" xfId="4" applyFill="1"/>
    <xf numFmtId="0" fontId="6" fillId="0" borderId="0" xfId="4"/>
    <xf numFmtId="0" fontId="6" fillId="7" borderId="3" xfId="4" applyFill="1" applyBorder="1"/>
    <xf numFmtId="0" fontId="6" fillId="7" borderId="4" xfId="4" applyFill="1" applyBorder="1"/>
    <xf numFmtId="0" fontId="6" fillId="0" borderId="4" xfId="4" applyBorder="1"/>
    <xf numFmtId="0" fontId="6" fillId="0" borderId="5" xfId="4" applyBorder="1"/>
    <xf numFmtId="0" fontId="6" fillId="7" borderId="6" xfId="4" applyFill="1" applyBorder="1"/>
    <xf numFmtId="0" fontId="6" fillId="0" borderId="7" xfId="4" applyBorder="1"/>
    <xf numFmtId="0" fontId="7" fillId="0" borderId="0" xfId="4" applyFont="1"/>
    <xf numFmtId="0" fontId="6" fillId="0" borderId="6" xfId="4" applyBorder="1"/>
    <xf numFmtId="0" fontId="7" fillId="0" borderId="6" xfId="4" applyFont="1" applyBorder="1"/>
    <xf numFmtId="0" fontId="7" fillId="0" borderId="8" xfId="4" applyFont="1" applyBorder="1"/>
    <xf numFmtId="0" fontId="6" fillId="0" borderId="9" xfId="4" applyBorder="1"/>
    <xf numFmtId="0" fontId="6" fillId="0" borderId="10" xfId="4" applyBorder="1"/>
    <xf numFmtId="0" fontId="9" fillId="0" borderId="0" xfId="4" applyFont="1" applyAlignment="1">
      <alignment horizontal="left" vertical="top"/>
    </xf>
    <xf numFmtId="0" fontId="10" fillId="0" borderId="0" xfId="4" applyFont="1"/>
    <xf numFmtId="0" fontId="4" fillId="6" borderId="0" xfId="0" applyFont="1" applyFill="1"/>
    <xf numFmtId="0" fontId="4" fillId="6" borderId="0" xfId="0" applyFont="1" applyFill="1" applyAlignment="1">
      <alignment horizontal="center"/>
    </xf>
    <xf numFmtId="0" fontId="4" fillId="6" borderId="0" xfId="0" applyFont="1" applyFill="1" applyAlignment="1">
      <alignment horizontal="center" vertical="center"/>
    </xf>
    <xf numFmtId="0" fontId="4" fillId="5" borderId="0" xfId="0" applyFont="1" applyFill="1"/>
    <xf numFmtId="0" fontId="4" fillId="6" borderId="12" xfId="0" applyFont="1" applyFill="1" applyBorder="1" applyAlignment="1">
      <alignment horizontal="left"/>
    </xf>
    <xf numFmtId="164" fontId="4" fillId="6" borderId="12" xfId="0" applyNumberFormat="1" applyFont="1" applyFill="1" applyBorder="1" applyAlignment="1">
      <alignment horizontal="right"/>
    </xf>
    <xf numFmtId="0" fontId="4" fillId="6" borderId="12" xfId="0" applyFont="1" applyFill="1" applyBorder="1" applyAlignment="1">
      <alignment horizontal="right"/>
    </xf>
    <xf numFmtId="0" fontId="4" fillId="8" borderId="0" xfId="0" applyFont="1" applyFill="1"/>
    <xf numFmtId="9" fontId="4" fillId="6" borderId="12" xfId="0" applyNumberFormat="1" applyFont="1" applyFill="1" applyBorder="1" applyAlignment="1">
      <alignment horizontal="right"/>
    </xf>
    <xf numFmtId="0" fontId="12" fillId="6" borderId="0" xfId="0" applyFont="1" applyFill="1"/>
    <xf numFmtId="0" fontId="12" fillId="3" borderId="0" xfId="0" applyFont="1" applyFill="1"/>
    <xf numFmtId="0" fontId="4" fillId="3" borderId="0" xfId="0" applyFont="1" applyFill="1"/>
    <xf numFmtId="164" fontId="4" fillId="3" borderId="0" xfId="0" applyNumberFormat="1" applyFont="1" applyFill="1"/>
    <xf numFmtId="0" fontId="4" fillId="0" borderId="0" xfId="0" applyFont="1"/>
    <xf numFmtId="165" fontId="4" fillId="0" borderId="12" xfId="1" applyNumberFormat="1" applyFont="1" applyFill="1" applyBorder="1" applyAlignment="1">
      <alignment horizontal="right" vertical="center"/>
    </xf>
    <xf numFmtId="10" fontId="4" fillId="0" borderId="12" xfId="0" applyNumberFormat="1" applyFont="1" applyBorder="1" applyAlignment="1">
      <alignment horizontal="right" vertical="center"/>
    </xf>
    <xf numFmtId="165" fontId="4" fillId="0" borderId="12" xfId="1" applyNumberFormat="1" applyFont="1" applyFill="1" applyBorder="1" applyAlignment="1">
      <alignment horizontal="center" vertical="center"/>
    </xf>
    <xf numFmtId="10" fontId="4" fillId="0" borderId="12" xfId="0" applyNumberFormat="1"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right" vertical="center"/>
    </xf>
    <xf numFmtId="0" fontId="4" fillId="0" borderId="12" xfId="0" applyFont="1" applyBorder="1"/>
    <xf numFmtId="3" fontId="4" fillId="0" borderId="12" xfId="0" applyNumberFormat="1" applyFont="1" applyBorder="1"/>
    <xf numFmtId="0" fontId="12" fillId="0" borderId="11" xfId="0" applyFont="1" applyBorder="1" applyAlignment="1">
      <alignment horizontal="right" vertical="center"/>
    </xf>
    <xf numFmtId="0" fontId="12" fillId="0" borderId="12" xfId="0" applyFont="1" applyBorder="1" applyAlignment="1">
      <alignment horizontal="center" vertical="center"/>
    </xf>
    <xf numFmtId="0" fontId="12" fillId="0" borderId="12" xfId="0" applyFont="1" applyBorder="1" applyAlignment="1">
      <alignment horizontal="right" vertical="center"/>
    </xf>
    <xf numFmtId="0" fontId="12" fillId="0" borderId="12" xfId="0" applyFont="1" applyBorder="1"/>
    <xf numFmtId="0" fontId="2" fillId="0" borderId="0" xfId="0" applyFont="1"/>
    <xf numFmtId="0" fontId="4" fillId="0" borderId="11" xfId="0" applyFont="1" applyBorder="1" applyAlignment="1">
      <alignment horizontal="left"/>
    </xf>
    <xf numFmtId="0" fontId="12" fillId="0" borderId="11" xfId="0" applyFont="1" applyBorder="1" applyAlignment="1">
      <alignment horizontal="right"/>
    </xf>
    <xf numFmtId="0" fontId="4" fillId="0" borderId="12" xfId="0" applyFont="1" applyBorder="1" applyAlignment="1">
      <alignment horizontal="left"/>
    </xf>
    <xf numFmtId="166" fontId="4" fillId="0" borderId="12" xfId="2" applyNumberFormat="1" applyFont="1" applyBorder="1" applyAlignment="1">
      <alignment horizontal="right"/>
    </xf>
    <xf numFmtId="164" fontId="4" fillId="0" borderId="12" xfId="0" applyNumberFormat="1" applyFont="1" applyBorder="1" applyAlignment="1">
      <alignment horizontal="right"/>
    </xf>
    <xf numFmtId="0" fontId="12" fillId="0" borderId="0" xfId="0" applyFont="1" applyAlignment="1">
      <alignment horizontal="left" vertical="center"/>
    </xf>
    <xf numFmtId="0" fontId="11" fillId="0" borderId="0" xfId="0" applyFont="1" applyAlignment="1">
      <alignment horizontal="center" vertical="center"/>
    </xf>
    <xf numFmtId="0" fontId="13" fillId="0" borderId="0" xfId="0" applyFont="1"/>
    <xf numFmtId="0" fontId="4" fillId="0" borderId="0" xfId="0" applyFont="1" applyAlignment="1">
      <alignment vertical="center"/>
    </xf>
    <xf numFmtId="0" fontId="2" fillId="0" borderId="2" xfId="0" applyFont="1" applyBorder="1" applyAlignment="1">
      <alignment horizontal="center"/>
    </xf>
    <xf numFmtId="0" fontId="14" fillId="0" borderId="2" xfId="0" applyFont="1" applyBorder="1" applyAlignment="1">
      <alignment horizontal="center" vertical="top"/>
    </xf>
    <xf numFmtId="0" fontId="2" fillId="0" borderId="1" xfId="0" applyFont="1" applyBorder="1" applyAlignment="1">
      <alignment horizontal="center" vertical="top"/>
    </xf>
    <xf numFmtId="0" fontId="2" fillId="0" borderId="2" xfId="0" applyFont="1" applyBorder="1" applyAlignment="1">
      <alignment horizontal="center" vertical="top"/>
    </xf>
    <xf numFmtId="0" fontId="0" fillId="0" borderId="0" xfId="0" applyAlignment="1">
      <alignment horizontal="left" vertical="center" indent="1"/>
    </xf>
    <xf numFmtId="0" fontId="16" fillId="0" borderId="0" xfId="0" applyFont="1" applyAlignment="1">
      <alignment vertical="center"/>
    </xf>
    <xf numFmtId="0" fontId="4" fillId="6" borderId="13" xfId="0" applyFont="1" applyFill="1" applyBorder="1" applyAlignment="1">
      <alignment horizontal="left"/>
    </xf>
    <xf numFmtId="0" fontId="4" fillId="6" borderId="13" xfId="0" applyFont="1" applyFill="1" applyBorder="1" applyAlignment="1">
      <alignment horizontal="right"/>
    </xf>
    <xf numFmtId="164" fontId="4" fillId="8" borderId="12" xfId="0" applyNumberFormat="1" applyFont="1" applyFill="1" applyBorder="1" applyAlignment="1" applyProtection="1">
      <alignment horizontal="center"/>
      <protection locked="0"/>
    </xf>
    <xf numFmtId="164" fontId="4" fillId="6" borderId="12" xfId="0" applyNumberFormat="1" applyFont="1" applyFill="1" applyBorder="1" applyAlignment="1">
      <alignment horizontal="center"/>
    </xf>
    <xf numFmtId="9" fontId="4" fillId="4" borderId="12" xfId="0" applyNumberFormat="1" applyFont="1" applyFill="1" applyBorder="1" applyAlignment="1" applyProtection="1">
      <alignment horizontal="center"/>
      <protection locked="0"/>
    </xf>
    <xf numFmtId="9" fontId="4" fillId="6" borderId="12" xfId="0" applyNumberFormat="1" applyFont="1" applyFill="1" applyBorder="1" applyAlignment="1">
      <alignment horizontal="center"/>
    </xf>
    <xf numFmtId="0" fontId="4" fillId="4" borderId="12" xfId="0" applyFont="1" applyFill="1" applyBorder="1" applyAlignment="1" applyProtection="1">
      <alignment horizontal="center"/>
      <protection locked="0"/>
    </xf>
    <xf numFmtId="164" fontId="4" fillId="8" borderId="12" xfId="0" applyNumberFormat="1" applyFont="1" applyFill="1" applyBorder="1" applyAlignment="1" applyProtection="1">
      <alignment horizontal="center" vertical="center"/>
      <protection locked="0"/>
    </xf>
    <xf numFmtId="0" fontId="4" fillId="5" borderId="12" xfId="0" applyFont="1" applyFill="1" applyBorder="1" applyAlignment="1" applyProtection="1">
      <alignment horizontal="center"/>
      <protection locked="0"/>
    </xf>
    <xf numFmtId="0" fontId="4" fillId="8" borderId="12" xfId="0" applyFont="1" applyFill="1" applyBorder="1" applyAlignment="1" applyProtection="1">
      <alignment horizontal="center"/>
      <protection locked="0"/>
    </xf>
    <xf numFmtId="0" fontId="17" fillId="0" borderId="12" xfId="0" applyFont="1" applyBorder="1" applyAlignment="1">
      <alignment horizontal="left"/>
    </xf>
    <xf numFmtId="1" fontId="17" fillId="0" borderId="12" xfId="2" applyNumberFormat="1" applyFont="1" applyBorder="1" applyAlignment="1">
      <alignment horizontal="right"/>
    </xf>
    <xf numFmtId="0" fontId="17" fillId="0" borderId="0" xfId="0" applyFont="1" applyAlignment="1">
      <alignment vertical="center"/>
    </xf>
    <xf numFmtId="0" fontId="4" fillId="6" borderId="0" xfId="0" applyFont="1" applyFill="1" applyAlignment="1">
      <alignment horizontal="left"/>
    </xf>
    <xf numFmtId="0" fontId="4" fillId="6" borderId="0" xfId="0" applyFont="1" applyFill="1" applyAlignment="1">
      <alignment horizontal="right"/>
    </xf>
    <xf numFmtId="49" fontId="4" fillId="0" borderId="0" xfId="0" applyNumberFormat="1" applyFont="1"/>
    <xf numFmtId="49" fontId="4" fillId="8" borderId="12" xfId="0" applyNumberFormat="1" applyFont="1" applyFill="1" applyBorder="1" applyAlignment="1" applyProtection="1">
      <alignment horizontal="center"/>
      <protection locked="0"/>
    </xf>
    <xf numFmtId="0" fontId="7" fillId="0" borderId="0" xfId="4" applyFont="1" applyAlignment="1">
      <alignment horizontal="center" vertical="center" wrapText="1"/>
    </xf>
    <xf numFmtId="0" fontId="6" fillId="7" borderId="0" xfId="4" applyFill="1" applyAlignment="1">
      <alignment horizontal="left" vertical="center" wrapText="1"/>
    </xf>
    <xf numFmtId="0" fontId="8" fillId="0" borderId="0" xfId="4" applyFont="1" applyAlignment="1">
      <alignment horizontal="left" vertical="top" wrapText="1"/>
    </xf>
    <xf numFmtId="0" fontId="6" fillId="0" borderId="0" xfId="4" applyAlignment="1">
      <alignment horizontal="left" vertical="top" wrapText="1"/>
    </xf>
    <xf numFmtId="0" fontId="9" fillId="0" borderId="0" xfId="4" applyFont="1" applyAlignment="1">
      <alignment horizontal="left" vertical="top"/>
    </xf>
    <xf numFmtId="0" fontId="12" fillId="6" borderId="11" xfId="0" applyFont="1" applyFill="1" applyBorder="1" applyAlignment="1">
      <alignment horizontal="left"/>
    </xf>
    <xf numFmtId="0" fontId="11" fillId="6" borderId="0" xfId="0" applyFont="1" applyFill="1" applyAlignment="1">
      <alignment horizontal="center"/>
    </xf>
    <xf numFmtId="0" fontId="13" fillId="0" borderId="0" xfId="0" applyFont="1" applyAlignment="1">
      <alignment horizontal="left" vertical="center" wrapText="1"/>
    </xf>
    <xf numFmtId="0" fontId="13" fillId="0" borderId="0" xfId="0" applyFont="1" applyAlignment="1">
      <alignment horizontal="left" wrapText="1"/>
    </xf>
    <xf numFmtId="0" fontId="4" fillId="0" borderId="0" xfId="3" applyFont="1" applyBorder="1" applyAlignment="1">
      <alignment vertical="center" wrapText="1"/>
    </xf>
    <xf numFmtId="0" fontId="1" fillId="0" borderId="0" xfId="0" applyFont="1" applyAlignment="1">
      <alignment wrapText="1"/>
    </xf>
    <xf numFmtId="0" fontId="6" fillId="0" borderId="0" xfId="0" applyFont="1" applyAlignment="1">
      <alignment horizontal="left" vertical="center" wrapText="1"/>
    </xf>
    <xf numFmtId="0" fontId="15" fillId="0" borderId="0" xfId="0" applyFont="1" applyAlignment="1">
      <alignment horizontal="left" wrapText="1"/>
    </xf>
    <xf numFmtId="167" fontId="0" fillId="0" borderId="0" xfId="0" applyNumberFormat="1" applyAlignment="1">
      <alignment horizontal="center"/>
    </xf>
    <xf numFmtId="167" fontId="0" fillId="0" borderId="2" xfId="0" applyNumberFormat="1" applyBorder="1" applyAlignment="1">
      <alignment horizontal="center"/>
    </xf>
    <xf numFmtId="167" fontId="0" fillId="0" borderId="1" xfId="0" applyNumberFormat="1" applyBorder="1" applyAlignment="1">
      <alignment horizontal="center"/>
    </xf>
    <xf numFmtId="167" fontId="2" fillId="0" borderId="1" xfId="0" applyNumberFormat="1" applyFont="1" applyBorder="1" applyAlignment="1">
      <alignment horizontal="center"/>
    </xf>
    <xf numFmtId="167" fontId="2" fillId="0" borderId="0" xfId="0" applyNumberFormat="1" applyFont="1" applyAlignment="1">
      <alignment horizontal="center"/>
    </xf>
  </cellXfs>
  <cellStyles count="5">
    <cellStyle name="Comma" xfId="1" builtinId="3"/>
    <cellStyle name="Hyperlink" xfId="3" builtinId="8"/>
    <cellStyle name="Normal" xfId="0" builtinId="0"/>
    <cellStyle name="Normal 2" xfId="4" xr:uid="{C4913ECA-0AB0-C943-A91C-8A160DE33E91}"/>
    <cellStyle name="Percent" xfId="2" builtinId="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A2E4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a:t>Impact of Drawdown Lock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v>Total client assets</c:v>
          </c:tx>
          <c:spPr>
            <a:solidFill>
              <a:schemeClr val="accent2"/>
            </a:solidFill>
            <a:ln>
              <a:noFill/>
            </a:ln>
            <a:effectLst/>
          </c:spPr>
          <c:invertIfNegative val="0"/>
          <c:cat>
            <c:numRef>
              <c:f>[0]!Years</c:f>
              <c:numCache>
                <c:formatCode>General</c:formatCode>
                <c:ptCount val="1"/>
                <c:pt idx="0">
                  <c:v>0</c:v>
                </c:pt>
              </c:numCache>
            </c:numRef>
          </c:cat>
          <c:val>
            <c:numRef>
              <c:f>[0]!Assets</c:f>
              <c:numCache>
                <c:formatCode>"£"#,##0.00</c:formatCode>
                <c:ptCount val="1"/>
                <c:pt idx="0">
                  <c:v>0</c:v>
                </c:pt>
              </c:numCache>
            </c:numRef>
          </c:val>
          <c:extLst>
            <c:ext xmlns:c16="http://schemas.microsoft.com/office/drawing/2014/chart" uri="{C3380CC4-5D6E-409C-BE32-E72D297353CC}">
              <c16:uniqueId val="{00000000-28F6-4BDD-9C62-894932D83552}"/>
            </c:ext>
          </c:extLst>
        </c:ser>
        <c:dLbls>
          <c:showLegendKey val="0"/>
          <c:showVal val="0"/>
          <c:showCatName val="0"/>
          <c:showSerName val="0"/>
          <c:showPercent val="0"/>
          <c:showBubbleSize val="0"/>
        </c:dLbls>
        <c:gapWidth val="219"/>
        <c:overlap val="-27"/>
        <c:axId val="466454992"/>
        <c:axId val="466454512"/>
      </c:barChart>
      <c:lineChart>
        <c:grouping val="standard"/>
        <c:varyColors val="0"/>
        <c:ser>
          <c:idx val="1"/>
          <c:order val="1"/>
          <c:tx>
            <c:v>SIPP Platform Charge (no lock)</c:v>
          </c:tx>
          <c:spPr>
            <a:ln w="28575" cap="rnd">
              <a:solidFill>
                <a:schemeClr val="bg2"/>
              </a:solidFill>
              <a:round/>
            </a:ln>
            <a:effectLst/>
          </c:spPr>
          <c:marker>
            <c:symbol val="none"/>
          </c:marker>
          <c:val>
            <c:numRef>
              <c:f>[0]!Charge1</c:f>
              <c:numCache>
                <c:formatCode>0.000%</c:formatCode>
                <c:ptCount val="1"/>
                <c:pt idx="0">
                  <c:v>0</c:v>
                </c:pt>
              </c:numCache>
            </c:numRef>
          </c:val>
          <c:smooth val="0"/>
          <c:extLst>
            <c:ext xmlns:c16="http://schemas.microsoft.com/office/drawing/2014/chart" uri="{C3380CC4-5D6E-409C-BE32-E72D297353CC}">
              <c16:uniqueId val="{00000001-28F6-4BDD-9C62-894932D83552}"/>
            </c:ext>
          </c:extLst>
        </c:ser>
        <c:ser>
          <c:idx val="2"/>
          <c:order val="2"/>
          <c:tx>
            <c:v>SIPP Platform Charge (locked)</c:v>
          </c:tx>
          <c:spPr>
            <a:ln w="28575" cap="rnd">
              <a:solidFill>
                <a:schemeClr val="accent3"/>
              </a:solidFill>
              <a:round/>
            </a:ln>
            <a:effectLst/>
          </c:spPr>
          <c:marker>
            <c:symbol val="none"/>
          </c:marker>
          <c:val>
            <c:numRef>
              <c:f>[0]!Charge2</c:f>
              <c:numCache>
                <c:formatCode>0.000%</c:formatCode>
                <c:ptCount val="1"/>
                <c:pt idx="0">
                  <c:v>0</c:v>
                </c:pt>
              </c:numCache>
            </c:numRef>
          </c:val>
          <c:smooth val="0"/>
          <c:extLst>
            <c:ext xmlns:c16="http://schemas.microsoft.com/office/drawing/2014/chart" uri="{C3380CC4-5D6E-409C-BE32-E72D297353CC}">
              <c16:uniqueId val="{00000002-28F6-4BDD-9C62-894932D83552}"/>
            </c:ext>
          </c:extLst>
        </c:ser>
        <c:dLbls>
          <c:showLegendKey val="0"/>
          <c:showVal val="0"/>
          <c:showCatName val="0"/>
          <c:showSerName val="0"/>
          <c:showPercent val="0"/>
          <c:showBubbleSize val="0"/>
        </c:dLbls>
        <c:marker val="1"/>
        <c:smooth val="0"/>
        <c:axId val="472910080"/>
        <c:axId val="472911520"/>
      </c:lineChart>
      <c:catAx>
        <c:axId val="466454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accent4"/>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66454512"/>
        <c:crosses val="autoZero"/>
        <c:auto val="1"/>
        <c:lblAlgn val="ctr"/>
        <c:lblOffset val="100"/>
        <c:noMultiLvlLbl val="0"/>
      </c:catAx>
      <c:valAx>
        <c:axId val="466454512"/>
        <c:scaling>
          <c:orientation val="minMax"/>
        </c:scaling>
        <c:delete val="0"/>
        <c:axPos val="l"/>
        <c:majorGridlines>
          <c:spPr>
            <a:ln w="6350"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t>Assets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66454992"/>
        <c:crossesAt val="0"/>
        <c:crossBetween val="between"/>
      </c:valAx>
      <c:valAx>
        <c:axId val="47291152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t>Charge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72910080"/>
        <c:crosses val="max"/>
        <c:crossBetween val="between"/>
      </c:valAx>
      <c:catAx>
        <c:axId val="472910080"/>
        <c:scaling>
          <c:orientation val="minMax"/>
        </c:scaling>
        <c:delete val="1"/>
        <c:axPos val="b"/>
        <c:majorTickMark val="out"/>
        <c:minorTickMark val="none"/>
        <c:tickLblPos val="nextTo"/>
        <c:crossAx val="4729115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10</xdr:col>
      <xdr:colOff>19538</xdr:colOff>
      <xdr:row>6</xdr:row>
      <xdr:rowOff>166076</xdr:rowOff>
    </xdr:from>
    <xdr:ext cx="2588847" cy="554210"/>
    <xdr:pic>
      <xdr:nvPicPr>
        <xdr:cNvPr id="2" name="Picture 1">
          <a:extLst>
            <a:ext uri="{FF2B5EF4-FFF2-40B4-BE49-F238E27FC236}">
              <a16:creationId xmlns:a16="http://schemas.microsoft.com/office/drawing/2014/main" id="{22CBC5DB-90A0-3E41-8A66-5A79B4299C28}"/>
            </a:ext>
          </a:extLst>
        </xdr:cNvPr>
        <xdr:cNvPicPr>
          <a:picLocks noChangeAspect="1"/>
        </xdr:cNvPicPr>
      </xdr:nvPicPr>
      <xdr:blipFill>
        <a:blip xmlns:r="http://schemas.openxmlformats.org/officeDocument/2006/relationships" r:embed="rId1"/>
        <a:stretch>
          <a:fillRect/>
        </a:stretch>
      </xdr:blipFill>
      <xdr:spPr>
        <a:xfrm>
          <a:off x="7664938" y="1169376"/>
          <a:ext cx="2588847" cy="554210"/>
        </a:xfrm>
        <a:prstGeom prst="rect">
          <a:avLst/>
        </a:prstGeom>
      </xdr:spPr>
    </xdr:pic>
    <xdr:clientData/>
  </xdr:oneCellAnchor>
  <xdr:twoCellAnchor editAs="oneCell">
    <xdr:from>
      <xdr:col>1</xdr:col>
      <xdr:colOff>334678</xdr:colOff>
      <xdr:row>5</xdr:row>
      <xdr:rowOff>43765</xdr:rowOff>
    </xdr:from>
    <xdr:to>
      <xdr:col>9</xdr:col>
      <xdr:colOff>1123462</xdr:colOff>
      <xdr:row>31</xdr:row>
      <xdr:rowOff>157666</xdr:rowOff>
    </xdr:to>
    <xdr:pic>
      <xdr:nvPicPr>
        <xdr:cNvPr id="3" name="Picture 2">
          <a:extLst>
            <a:ext uri="{FF2B5EF4-FFF2-40B4-BE49-F238E27FC236}">
              <a16:creationId xmlns:a16="http://schemas.microsoft.com/office/drawing/2014/main" id="{F399C9E1-7A65-2C49-8BB9-9EB3A13DAF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7778" y="881965"/>
          <a:ext cx="6173584" cy="43430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xdr:colOff>
      <xdr:row>0</xdr:row>
      <xdr:rowOff>0</xdr:rowOff>
    </xdr:from>
    <xdr:to>
      <xdr:col>9</xdr:col>
      <xdr:colOff>137515</xdr:colOff>
      <xdr:row>11</xdr:row>
      <xdr:rowOff>91986</xdr:rowOff>
    </xdr:to>
    <xdr:grpSp>
      <xdr:nvGrpSpPr>
        <xdr:cNvPr id="4" name="Group 3">
          <a:extLst>
            <a:ext uri="{FF2B5EF4-FFF2-40B4-BE49-F238E27FC236}">
              <a16:creationId xmlns:a16="http://schemas.microsoft.com/office/drawing/2014/main" id="{C36B5323-0006-8D46-9555-5E2884F1E478}"/>
            </a:ext>
          </a:extLst>
        </xdr:cNvPr>
        <xdr:cNvGrpSpPr>
          <a:grpSpLocks noChangeAspect="1"/>
        </xdr:cNvGrpSpPr>
      </xdr:nvGrpSpPr>
      <xdr:grpSpPr>
        <a:xfrm>
          <a:off x="1" y="0"/>
          <a:ext cx="8842787" cy="2112441"/>
          <a:chOff x="0" y="0"/>
          <a:chExt cx="9525000" cy="1995714"/>
        </a:xfrm>
      </xdr:grpSpPr>
      <xdr:sp macro="" textlink="">
        <xdr:nvSpPr>
          <xdr:cNvPr id="5" name="Rectangle 4">
            <a:extLst>
              <a:ext uri="{FF2B5EF4-FFF2-40B4-BE49-F238E27FC236}">
                <a16:creationId xmlns:a16="http://schemas.microsoft.com/office/drawing/2014/main" id="{345831F1-E223-9C7D-BC6B-E46BB03F4E80}"/>
              </a:ext>
            </a:extLst>
          </xdr:cNvPr>
          <xdr:cNvSpPr/>
        </xdr:nvSpPr>
        <xdr:spPr>
          <a:xfrm>
            <a:off x="0" y="0"/>
            <a:ext cx="9525000" cy="1995714"/>
          </a:xfrm>
          <a:prstGeom prst="rect">
            <a:avLst/>
          </a:prstGeom>
          <a:solidFill>
            <a:srgbClr val="E5E5E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nvGrpSpPr>
          <xdr:cNvPr id="8" name="Group 7">
            <a:extLst>
              <a:ext uri="{FF2B5EF4-FFF2-40B4-BE49-F238E27FC236}">
                <a16:creationId xmlns:a16="http://schemas.microsoft.com/office/drawing/2014/main" id="{2E95B21A-4500-C677-4ECC-52970E4A1179}"/>
              </a:ext>
            </a:extLst>
          </xdr:cNvPr>
          <xdr:cNvGrpSpPr/>
        </xdr:nvGrpSpPr>
        <xdr:grpSpPr>
          <a:xfrm>
            <a:off x="508000" y="269421"/>
            <a:ext cx="9017000" cy="1460500"/>
            <a:chOff x="508000" y="269421"/>
            <a:chExt cx="9017000" cy="1460500"/>
          </a:xfrm>
        </xdr:grpSpPr>
        <xdr:pic>
          <xdr:nvPicPr>
            <xdr:cNvPr id="9" name="Picture 8">
              <a:extLst>
                <a:ext uri="{FF2B5EF4-FFF2-40B4-BE49-F238E27FC236}">
                  <a16:creationId xmlns:a16="http://schemas.microsoft.com/office/drawing/2014/main" id="{72E37B28-A213-DE75-6527-47887388F8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0" y="494393"/>
              <a:ext cx="1028700" cy="1010557"/>
            </a:xfrm>
            <a:prstGeom prst="rect">
              <a:avLst/>
            </a:prstGeom>
          </xdr:spPr>
        </xdr:pic>
        <xdr:grpSp>
          <xdr:nvGrpSpPr>
            <xdr:cNvPr id="10" name="Group 9">
              <a:extLst>
                <a:ext uri="{FF2B5EF4-FFF2-40B4-BE49-F238E27FC236}">
                  <a16:creationId xmlns:a16="http://schemas.microsoft.com/office/drawing/2014/main" id="{D18AF4C8-9713-0E04-72D8-B719FE732632}"/>
                </a:ext>
              </a:extLst>
            </xdr:cNvPr>
            <xdr:cNvGrpSpPr/>
          </xdr:nvGrpSpPr>
          <xdr:grpSpPr>
            <a:xfrm>
              <a:off x="7312781" y="269421"/>
              <a:ext cx="2212219" cy="1460500"/>
              <a:chOff x="7312781" y="273957"/>
              <a:chExt cx="2212219" cy="1492250"/>
            </a:xfrm>
          </xdr:grpSpPr>
          <xdr:sp macro="" textlink="">
            <xdr:nvSpPr>
              <xdr:cNvPr id="11" name="Oval 10">
                <a:extLst>
                  <a:ext uri="{FF2B5EF4-FFF2-40B4-BE49-F238E27FC236}">
                    <a16:creationId xmlns:a16="http://schemas.microsoft.com/office/drawing/2014/main" id="{A5CEEA3D-C9EF-37AD-F036-803D8D423FBC}"/>
                  </a:ext>
                </a:extLst>
              </xdr:cNvPr>
              <xdr:cNvSpPr/>
            </xdr:nvSpPr>
            <xdr:spPr>
              <a:xfrm>
                <a:off x="7312781" y="273957"/>
                <a:ext cx="1485900" cy="1492250"/>
              </a:xfrm>
              <a:prstGeom prst="ellipse">
                <a:avLst/>
              </a:prstGeom>
              <a:solidFill>
                <a:srgbClr val="B9B9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 name="Freeform 11">
                <a:extLst>
                  <a:ext uri="{FF2B5EF4-FFF2-40B4-BE49-F238E27FC236}">
                    <a16:creationId xmlns:a16="http://schemas.microsoft.com/office/drawing/2014/main" id="{66A86DEC-FA1F-9312-0497-4DD4422F03F0}"/>
                  </a:ext>
                </a:extLst>
              </xdr:cNvPr>
              <xdr:cNvSpPr/>
            </xdr:nvSpPr>
            <xdr:spPr>
              <a:xfrm>
                <a:off x="8796839" y="273958"/>
                <a:ext cx="728161" cy="1492249"/>
              </a:xfrm>
              <a:custGeom>
                <a:avLst/>
                <a:gdLst>
                  <a:gd name="connsiteX0" fmla="*/ 2035629 w 2035629"/>
                  <a:gd name="connsiteY0" fmla="*/ 0 h 4153947"/>
                  <a:gd name="connsiteX1" fmla="*/ 2035629 w 2035629"/>
                  <a:gd name="connsiteY1" fmla="*/ 4153947 h 4153947"/>
                  <a:gd name="connsiteX2" fmla="*/ 1866589 w 2035629"/>
                  <a:gd name="connsiteY2" fmla="*/ 4145411 h 4153947"/>
                  <a:gd name="connsiteX3" fmla="*/ 0 w 2035629"/>
                  <a:gd name="connsiteY3" fmla="*/ 2076973 h 4153947"/>
                  <a:gd name="connsiteX4" fmla="*/ 1866589 w 2035629"/>
                  <a:gd name="connsiteY4" fmla="*/ 8536 h 415394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035629" h="4153947">
                    <a:moveTo>
                      <a:pt x="2035629" y="0"/>
                    </a:moveTo>
                    <a:lnTo>
                      <a:pt x="2035629" y="4153947"/>
                    </a:lnTo>
                    <a:lnTo>
                      <a:pt x="1866589" y="4145411"/>
                    </a:lnTo>
                    <a:cubicBezTo>
                      <a:pt x="818154" y="4038936"/>
                      <a:pt x="0" y="3153500"/>
                      <a:pt x="0" y="2076973"/>
                    </a:cubicBezTo>
                    <a:cubicBezTo>
                      <a:pt x="0" y="1000447"/>
                      <a:pt x="818154" y="115010"/>
                      <a:pt x="1866589" y="8536"/>
                    </a:cubicBezTo>
                    <a:close/>
                  </a:path>
                </a:pathLst>
              </a:cu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grpSp>
      </xdr:grpSp>
    </xdr:grpSp>
    <xdr:clientData/>
  </xdr:twoCellAnchor>
  <xdr:twoCellAnchor editAs="absolute">
    <xdr:from>
      <xdr:col>0</xdr:col>
      <xdr:colOff>92363</xdr:colOff>
      <xdr:row>0</xdr:row>
      <xdr:rowOff>93519</xdr:rowOff>
    </xdr:from>
    <xdr:to>
      <xdr:col>9</xdr:col>
      <xdr:colOff>212525</xdr:colOff>
      <xdr:row>11</xdr:row>
      <xdr:rowOff>169630</xdr:rowOff>
    </xdr:to>
    <xdr:sp macro="" textlink="">
      <xdr:nvSpPr>
        <xdr:cNvPr id="13" name="TextBox 12">
          <a:extLst>
            <a:ext uri="{FF2B5EF4-FFF2-40B4-BE49-F238E27FC236}">
              <a16:creationId xmlns:a16="http://schemas.microsoft.com/office/drawing/2014/main" id="{769F2784-53CC-1941-AFE9-213C2976E779}"/>
            </a:ext>
          </a:extLst>
        </xdr:cNvPr>
        <xdr:cNvSpPr txBox="1">
          <a:spLocks/>
        </xdr:cNvSpPr>
      </xdr:nvSpPr>
      <xdr:spPr>
        <a:xfrm>
          <a:off x="92363" y="80819"/>
          <a:ext cx="9556262" cy="2051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011680" tIns="0" rIns="2743200" bIns="0" rtlCol="0" anchor="ctr"/>
        <a:lstStyle/>
        <a:p>
          <a:pPr algn="l">
            <a:spcAft>
              <a:spcPts val="600"/>
            </a:spcAft>
          </a:pPr>
          <a:r>
            <a:rPr lang="en-GB" sz="2400" b="1">
              <a:solidFill>
                <a:schemeClr val="tx1"/>
              </a:solidFill>
              <a:latin typeface="Arial" panose="020B0604020202020204" pitchFamily="34" charset="0"/>
              <a:cs typeface="Arial" panose="020B0604020202020204" pitchFamily="34" charset="0"/>
            </a:rPr>
            <a:t>Drawdown Lock Calculator Tool</a:t>
          </a:r>
        </a:p>
        <a:p>
          <a:pPr algn="l">
            <a:spcAft>
              <a:spcPts val="600"/>
            </a:spcAft>
          </a:pPr>
          <a:r>
            <a:rPr lang="en-GB" sz="1200" b="0" i="0">
              <a:solidFill>
                <a:schemeClr val="dk1"/>
              </a:solidFill>
              <a:effectLst/>
              <a:latin typeface="+mn-lt"/>
              <a:ea typeface="+mn-ea"/>
              <a:cs typeface="+mn-cs"/>
            </a:rPr>
            <a:t>Version 1.2</a:t>
          </a:r>
        </a:p>
        <a:p>
          <a:pPr algn="l">
            <a:spcAft>
              <a:spcPts val="600"/>
            </a:spcAft>
          </a:pPr>
          <a:r>
            <a:rPr lang="en-GB" sz="1200" b="0" i="0">
              <a:solidFill>
                <a:schemeClr val="dk1"/>
              </a:solidFill>
              <a:effectLst/>
              <a:latin typeface="+mn-lt"/>
              <a:ea typeface="+mn-ea"/>
              <a:cs typeface="+mn-cs"/>
            </a:rPr>
            <a:t>For financial adviser use only.</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507999</xdr:colOff>
      <xdr:row>26</xdr:row>
      <xdr:rowOff>149225</xdr:rowOff>
    </xdr:from>
    <xdr:to>
      <xdr:col>10</xdr:col>
      <xdr:colOff>139700</xdr:colOff>
      <xdr:row>45</xdr:row>
      <xdr:rowOff>139700</xdr:rowOff>
    </xdr:to>
    <xdr:graphicFrame macro="">
      <xdr:nvGraphicFramePr>
        <xdr:cNvPr id="4" name="Chart 3">
          <a:extLst>
            <a:ext uri="{FF2B5EF4-FFF2-40B4-BE49-F238E27FC236}">
              <a16:creationId xmlns:a16="http://schemas.microsoft.com/office/drawing/2014/main" id="{97613268-DC44-4880-902D-FEF24F2E1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11</xdr:col>
      <xdr:colOff>989</xdr:colOff>
      <xdr:row>11</xdr:row>
      <xdr:rowOff>95738</xdr:rowOff>
    </xdr:to>
    <xdr:grpSp>
      <xdr:nvGrpSpPr>
        <xdr:cNvPr id="2" name="Group 1">
          <a:extLst>
            <a:ext uri="{FF2B5EF4-FFF2-40B4-BE49-F238E27FC236}">
              <a16:creationId xmlns:a16="http://schemas.microsoft.com/office/drawing/2014/main" id="{238EFF84-24FC-ED4F-A848-C191470C80A6}"/>
            </a:ext>
          </a:extLst>
        </xdr:cNvPr>
        <xdr:cNvGrpSpPr>
          <a:grpSpLocks noChangeAspect="1"/>
        </xdr:cNvGrpSpPr>
      </xdr:nvGrpSpPr>
      <xdr:grpSpPr>
        <a:xfrm>
          <a:off x="0" y="0"/>
          <a:ext cx="8802089" cy="2051538"/>
          <a:chOff x="0" y="0"/>
          <a:chExt cx="9525000" cy="1995714"/>
        </a:xfrm>
      </xdr:grpSpPr>
      <xdr:sp macro="" textlink="">
        <xdr:nvSpPr>
          <xdr:cNvPr id="3" name="Rectangle 2">
            <a:extLst>
              <a:ext uri="{FF2B5EF4-FFF2-40B4-BE49-F238E27FC236}">
                <a16:creationId xmlns:a16="http://schemas.microsoft.com/office/drawing/2014/main" id="{B91EAC81-F2F0-FCC0-C8AF-CC83774C8ECD}"/>
              </a:ext>
            </a:extLst>
          </xdr:cNvPr>
          <xdr:cNvSpPr/>
        </xdr:nvSpPr>
        <xdr:spPr>
          <a:xfrm>
            <a:off x="0" y="0"/>
            <a:ext cx="9525000" cy="1995714"/>
          </a:xfrm>
          <a:prstGeom prst="rect">
            <a:avLst/>
          </a:prstGeom>
          <a:solidFill>
            <a:srgbClr val="E5E5E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nvGrpSpPr>
          <xdr:cNvPr id="5" name="Group 4">
            <a:extLst>
              <a:ext uri="{FF2B5EF4-FFF2-40B4-BE49-F238E27FC236}">
                <a16:creationId xmlns:a16="http://schemas.microsoft.com/office/drawing/2014/main" id="{C670BF88-DA0F-6E3E-10E0-4E06DF1EDA5C}"/>
              </a:ext>
            </a:extLst>
          </xdr:cNvPr>
          <xdr:cNvGrpSpPr/>
        </xdr:nvGrpSpPr>
        <xdr:grpSpPr>
          <a:xfrm>
            <a:off x="508000" y="269421"/>
            <a:ext cx="9017000" cy="1460500"/>
            <a:chOff x="508000" y="269421"/>
            <a:chExt cx="9017000" cy="1460500"/>
          </a:xfrm>
        </xdr:grpSpPr>
        <xdr:pic>
          <xdr:nvPicPr>
            <xdr:cNvPr id="6" name="Picture 5">
              <a:extLst>
                <a:ext uri="{FF2B5EF4-FFF2-40B4-BE49-F238E27FC236}">
                  <a16:creationId xmlns:a16="http://schemas.microsoft.com/office/drawing/2014/main" id="{C6D4515A-7305-36FD-4D31-8527EC2FD4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000" y="494393"/>
              <a:ext cx="1028700" cy="1010557"/>
            </a:xfrm>
            <a:prstGeom prst="rect">
              <a:avLst/>
            </a:prstGeom>
          </xdr:spPr>
        </xdr:pic>
        <xdr:grpSp>
          <xdr:nvGrpSpPr>
            <xdr:cNvPr id="7" name="Group 6">
              <a:extLst>
                <a:ext uri="{FF2B5EF4-FFF2-40B4-BE49-F238E27FC236}">
                  <a16:creationId xmlns:a16="http://schemas.microsoft.com/office/drawing/2014/main" id="{866E126E-14EC-3605-7DEC-A8C4EDBD507B}"/>
                </a:ext>
              </a:extLst>
            </xdr:cNvPr>
            <xdr:cNvGrpSpPr/>
          </xdr:nvGrpSpPr>
          <xdr:grpSpPr>
            <a:xfrm>
              <a:off x="7312781" y="269421"/>
              <a:ext cx="2212219" cy="1460500"/>
              <a:chOff x="7312781" y="273957"/>
              <a:chExt cx="2212219" cy="1492250"/>
            </a:xfrm>
          </xdr:grpSpPr>
          <xdr:sp macro="" textlink="">
            <xdr:nvSpPr>
              <xdr:cNvPr id="8" name="Oval 7">
                <a:extLst>
                  <a:ext uri="{FF2B5EF4-FFF2-40B4-BE49-F238E27FC236}">
                    <a16:creationId xmlns:a16="http://schemas.microsoft.com/office/drawing/2014/main" id="{58E73742-2DCD-E7F2-4EFA-6391F9E799AA}"/>
                  </a:ext>
                </a:extLst>
              </xdr:cNvPr>
              <xdr:cNvSpPr/>
            </xdr:nvSpPr>
            <xdr:spPr>
              <a:xfrm>
                <a:off x="7312781" y="273957"/>
                <a:ext cx="1485900" cy="1492250"/>
              </a:xfrm>
              <a:prstGeom prst="ellipse">
                <a:avLst/>
              </a:prstGeom>
              <a:solidFill>
                <a:srgbClr val="B9B9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 name="Freeform 8">
                <a:extLst>
                  <a:ext uri="{FF2B5EF4-FFF2-40B4-BE49-F238E27FC236}">
                    <a16:creationId xmlns:a16="http://schemas.microsoft.com/office/drawing/2014/main" id="{8753DD9C-99B0-DC21-F2D0-08E1F07A9745}"/>
                  </a:ext>
                </a:extLst>
              </xdr:cNvPr>
              <xdr:cNvSpPr/>
            </xdr:nvSpPr>
            <xdr:spPr>
              <a:xfrm>
                <a:off x="8796839" y="273958"/>
                <a:ext cx="728161" cy="1492249"/>
              </a:xfrm>
              <a:custGeom>
                <a:avLst/>
                <a:gdLst>
                  <a:gd name="connsiteX0" fmla="*/ 2035629 w 2035629"/>
                  <a:gd name="connsiteY0" fmla="*/ 0 h 4153947"/>
                  <a:gd name="connsiteX1" fmla="*/ 2035629 w 2035629"/>
                  <a:gd name="connsiteY1" fmla="*/ 4153947 h 4153947"/>
                  <a:gd name="connsiteX2" fmla="*/ 1866589 w 2035629"/>
                  <a:gd name="connsiteY2" fmla="*/ 4145411 h 4153947"/>
                  <a:gd name="connsiteX3" fmla="*/ 0 w 2035629"/>
                  <a:gd name="connsiteY3" fmla="*/ 2076973 h 4153947"/>
                  <a:gd name="connsiteX4" fmla="*/ 1866589 w 2035629"/>
                  <a:gd name="connsiteY4" fmla="*/ 8536 h 415394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035629" h="4153947">
                    <a:moveTo>
                      <a:pt x="2035629" y="0"/>
                    </a:moveTo>
                    <a:lnTo>
                      <a:pt x="2035629" y="4153947"/>
                    </a:lnTo>
                    <a:lnTo>
                      <a:pt x="1866589" y="4145411"/>
                    </a:lnTo>
                    <a:cubicBezTo>
                      <a:pt x="818154" y="4038936"/>
                      <a:pt x="0" y="3153500"/>
                      <a:pt x="0" y="2076973"/>
                    </a:cubicBezTo>
                    <a:cubicBezTo>
                      <a:pt x="0" y="1000447"/>
                      <a:pt x="818154" y="115010"/>
                      <a:pt x="1866589" y="8536"/>
                    </a:cubicBezTo>
                    <a:close/>
                  </a:path>
                </a:pathLst>
              </a:cu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grpSp>
      </xdr:grpSp>
    </xdr:grpSp>
    <xdr:clientData/>
  </xdr:twoCellAnchor>
  <xdr:twoCellAnchor editAs="absolute">
    <xdr:from>
      <xdr:col>0</xdr:col>
      <xdr:colOff>0</xdr:colOff>
      <xdr:row>0</xdr:row>
      <xdr:rowOff>0</xdr:rowOff>
    </xdr:from>
    <xdr:to>
      <xdr:col>10</xdr:col>
      <xdr:colOff>586887</xdr:colOff>
      <xdr:row>11</xdr:row>
      <xdr:rowOff>95738</xdr:rowOff>
    </xdr:to>
    <xdr:sp macro="" textlink="">
      <xdr:nvSpPr>
        <xdr:cNvPr id="10" name="TextBox 9">
          <a:extLst>
            <a:ext uri="{FF2B5EF4-FFF2-40B4-BE49-F238E27FC236}">
              <a16:creationId xmlns:a16="http://schemas.microsoft.com/office/drawing/2014/main" id="{605CF34F-FE9C-3C4C-89F7-871B7CA962E0}"/>
            </a:ext>
          </a:extLst>
        </xdr:cNvPr>
        <xdr:cNvSpPr txBox="1">
          <a:spLocks/>
        </xdr:cNvSpPr>
      </xdr:nvSpPr>
      <xdr:spPr>
        <a:xfrm>
          <a:off x="0" y="0"/>
          <a:ext cx="9556262" cy="2051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011680" tIns="0" rIns="2743200" bIns="0" rtlCol="0" anchor="ctr"/>
        <a:lstStyle/>
        <a:p>
          <a:pPr algn="l">
            <a:spcAft>
              <a:spcPts val="600"/>
            </a:spcAft>
          </a:pPr>
          <a:r>
            <a:rPr lang="en-GB" sz="2400" b="1">
              <a:solidFill>
                <a:schemeClr val="tx1"/>
              </a:solidFill>
              <a:latin typeface="Arial" panose="020B0604020202020204" pitchFamily="34" charset="0"/>
              <a:cs typeface="Arial" panose="020B0604020202020204" pitchFamily="34" charset="0"/>
            </a:rPr>
            <a:t>Drawdown lock calculator output </a:t>
          </a:r>
          <a:endParaRPr lang="en-GB" sz="1200" b="0" i="0">
            <a:solidFill>
              <a:schemeClr val="dk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6350</xdr:colOff>
      <xdr:row>0</xdr:row>
      <xdr:rowOff>0</xdr:rowOff>
    </xdr:from>
    <xdr:to>
      <xdr:col>12</xdr:col>
      <xdr:colOff>483589</xdr:colOff>
      <xdr:row>11</xdr:row>
      <xdr:rowOff>95738</xdr:rowOff>
    </xdr:to>
    <xdr:grpSp>
      <xdr:nvGrpSpPr>
        <xdr:cNvPr id="10" name="Group 9">
          <a:extLst>
            <a:ext uri="{FF2B5EF4-FFF2-40B4-BE49-F238E27FC236}">
              <a16:creationId xmlns:a16="http://schemas.microsoft.com/office/drawing/2014/main" id="{F71BAACF-2571-6543-987F-FB8E988198A9}"/>
            </a:ext>
          </a:extLst>
        </xdr:cNvPr>
        <xdr:cNvGrpSpPr>
          <a:grpSpLocks noChangeAspect="1"/>
        </xdr:cNvGrpSpPr>
      </xdr:nvGrpSpPr>
      <xdr:grpSpPr>
        <a:xfrm>
          <a:off x="6350" y="0"/>
          <a:ext cx="8802089" cy="2051538"/>
          <a:chOff x="0" y="0"/>
          <a:chExt cx="9525000" cy="1995714"/>
        </a:xfrm>
      </xdr:grpSpPr>
      <xdr:sp macro="" textlink="">
        <xdr:nvSpPr>
          <xdr:cNvPr id="11" name="Rectangle 10">
            <a:extLst>
              <a:ext uri="{FF2B5EF4-FFF2-40B4-BE49-F238E27FC236}">
                <a16:creationId xmlns:a16="http://schemas.microsoft.com/office/drawing/2014/main" id="{CD1967A4-0E45-9107-23B0-5B565789F42D}"/>
              </a:ext>
            </a:extLst>
          </xdr:cNvPr>
          <xdr:cNvSpPr/>
        </xdr:nvSpPr>
        <xdr:spPr>
          <a:xfrm>
            <a:off x="0" y="0"/>
            <a:ext cx="9525000" cy="1995714"/>
          </a:xfrm>
          <a:prstGeom prst="rect">
            <a:avLst/>
          </a:prstGeom>
          <a:solidFill>
            <a:srgbClr val="E5E5E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nvGrpSpPr>
          <xdr:cNvPr id="12" name="Group 11">
            <a:extLst>
              <a:ext uri="{FF2B5EF4-FFF2-40B4-BE49-F238E27FC236}">
                <a16:creationId xmlns:a16="http://schemas.microsoft.com/office/drawing/2014/main" id="{28CF89EA-CB0D-2092-158A-B5C60F3F8CD7}"/>
              </a:ext>
            </a:extLst>
          </xdr:cNvPr>
          <xdr:cNvGrpSpPr/>
        </xdr:nvGrpSpPr>
        <xdr:grpSpPr>
          <a:xfrm>
            <a:off x="508000" y="269421"/>
            <a:ext cx="9017000" cy="1460500"/>
            <a:chOff x="508000" y="269421"/>
            <a:chExt cx="9017000" cy="1460500"/>
          </a:xfrm>
        </xdr:grpSpPr>
        <xdr:pic>
          <xdr:nvPicPr>
            <xdr:cNvPr id="13" name="Picture 12">
              <a:extLst>
                <a:ext uri="{FF2B5EF4-FFF2-40B4-BE49-F238E27FC236}">
                  <a16:creationId xmlns:a16="http://schemas.microsoft.com/office/drawing/2014/main" id="{CF62FF2A-F115-2F0D-2083-72FAAF07C3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0" y="494393"/>
              <a:ext cx="1028700" cy="1010557"/>
            </a:xfrm>
            <a:prstGeom prst="rect">
              <a:avLst/>
            </a:prstGeom>
          </xdr:spPr>
        </xdr:pic>
        <xdr:grpSp>
          <xdr:nvGrpSpPr>
            <xdr:cNvPr id="14" name="Group 13">
              <a:extLst>
                <a:ext uri="{FF2B5EF4-FFF2-40B4-BE49-F238E27FC236}">
                  <a16:creationId xmlns:a16="http://schemas.microsoft.com/office/drawing/2014/main" id="{8C7AF679-FDF7-3204-5585-C86EF412F6F1}"/>
                </a:ext>
              </a:extLst>
            </xdr:cNvPr>
            <xdr:cNvGrpSpPr/>
          </xdr:nvGrpSpPr>
          <xdr:grpSpPr>
            <a:xfrm>
              <a:off x="7312781" y="269421"/>
              <a:ext cx="2212219" cy="1460500"/>
              <a:chOff x="7312781" y="273957"/>
              <a:chExt cx="2212219" cy="1492250"/>
            </a:xfrm>
          </xdr:grpSpPr>
          <xdr:sp macro="" textlink="">
            <xdr:nvSpPr>
              <xdr:cNvPr id="15" name="Oval 14">
                <a:extLst>
                  <a:ext uri="{FF2B5EF4-FFF2-40B4-BE49-F238E27FC236}">
                    <a16:creationId xmlns:a16="http://schemas.microsoft.com/office/drawing/2014/main" id="{943CA746-94DA-2127-B44B-1A676E07ECA4}"/>
                  </a:ext>
                </a:extLst>
              </xdr:cNvPr>
              <xdr:cNvSpPr/>
            </xdr:nvSpPr>
            <xdr:spPr>
              <a:xfrm>
                <a:off x="7312781" y="273957"/>
                <a:ext cx="1485900" cy="1492250"/>
              </a:xfrm>
              <a:prstGeom prst="ellipse">
                <a:avLst/>
              </a:prstGeom>
              <a:solidFill>
                <a:srgbClr val="B9B9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Freeform 15">
                <a:extLst>
                  <a:ext uri="{FF2B5EF4-FFF2-40B4-BE49-F238E27FC236}">
                    <a16:creationId xmlns:a16="http://schemas.microsoft.com/office/drawing/2014/main" id="{7DD8F6B9-8A16-A8CB-1B4F-1D660EB63DF2}"/>
                  </a:ext>
                </a:extLst>
              </xdr:cNvPr>
              <xdr:cNvSpPr/>
            </xdr:nvSpPr>
            <xdr:spPr>
              <a:xfrm>
                <a:off x="8796839" y="273958"/>
                <a:ext cx="728161" cy="1492249"/>
              </a:xfrm>
              <a:custGeom>
                <a:avLst/>
                <a:gdLst>
                  <a:gd name="connsiteX0" fmla="*/ 2035629 w 2035629"/>
                  <a:gd name="connsiteY0" fmla="*/ 0 h 4153947"/>
                  <a:gd name="connsiteX1" fmla="*/ 2035629 w 2035629"/>
                  <a:gd name="connsiteY1" fmla="*/ 4153947 h 4153947"/>
                  <a:gd name="connsiteX2" fmla="*/ 1866589 w 2035629"/>
                  <a:gd name="connsiteY2" fmla="*/ 4145411 h 4153947"/>
                  <a:gd name="connsiteX3" fmla="*/ 0 w 2035629"/>
                  <a:gd name="connsiteY3" fmla="*/ 2076973 h 4153947"/>
                  <a:gd name="connsiteX4" fmla="*/ 1866589 w 2035629"/>
                  <a:gd name="connsiteY4" fmla="*/ 8536 h 415394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035629" h="4153947">
                    <a:moveTo>
                      <a:pt x="2035629" y="0"/>
                    </a:moveTo>
                    <a:lnTo>
                      <a:pt x="2035629" y="4153947"/>
                    </a:lnTo>
                    <a:lnTo>
                      <a:pt x="1866589" y="4145411"/>
                    </a:lnTo>
                    <a:cubicBezTo>
                      <a:pt x="818154" y="4038936"/>
                      <a:pt x="0" y="3153500"/>
                      <a:pt x="0" y="2076973"/>
                    </a:cubicBezTo>
                    <a:cubicBezTo>
                      <a:pt x="0" y="1000447"/>
                      <a:pt x="818154" y="115010"/>
                      <a:pt x="1866589" y="8536"/>
                    </a:cubicBezTo>
                    <a:close/>
                  </a:path>
                </a:pathLst>
              </a:cu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grpSp>
      </xdr:grpSp>
    </xdr:grpSp>
    <xdr:clientData/>
  </xdr:twoCellAnchor>
  <xdr:twoCellAnchor editAs="absolute">
    <xdr:from>
      <xdr:col>0</xdr:col>
      <xdr:colOff>0</xdr:colOff>
      <xdr:row>0</xdr:row>
      <xdr:rowOff>0</xdr:rowOff>
    </xdr:from>
    <xdr:to>
      <xdr:col>12</xdr:col>
      <xdr:colOff>466237</xdr:colOff>
      <xdr:row>11</xdr:row>
      <xdr:rowOff>95738</xdr:rowOff>
    </xdr:to>
    <xdr:sp macro="" textlink="">
      <xdr:nvSpPr>
        <xdr:cNvPr id="2" name="TextBox 1">
          <a:extLst>
            <a:ext uri="{FF2B5EF4-FFF2-40B4-BE49-F238E27FC236}">
              <a16:creationId xmlns:a16="http://schemas.microsoft.com/office/drawing/2014/main" id="{3C3CA7CA-FD98-2542-B30C-0EE31564F3C5}"/>
            </a:ext>
          </a:extLst>
        </xdr:cNvPr>
        <xdr:cNvSpPr txBox="1">
          <a:spLocks/>
        </xdr:cNvSpPr>
      </xdr:nvSpPr>
      <xdr:spPr>
        <a:xfrm>
          <a:off x="0" y="0"/>
          <a:ext cx="9556262" cy="2051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011680" tIns="0" rIns="2743200" bIns="0" rtlCol="0" anchor="ctr"/>
        <a:lstStyle/>
        <a:p>
          <a:pPr algn="l">
            <a:spcAft>
              <a:spcPts val="600"/>
            </a:spcAft>
          </a:pPr>
          <a:r>
            <a:rPr lang="en-GB" sz="2400" b="1">
              <a:solidFill>
                <a:schemeClr val="tx1"/>
              </a:solidFill>
              <a:latin typeface="Arial" panose="020B0604020202020204" pitchFamily="34" charset="0"/>
              <a:cs typeface="Arial" panose="020B0604020202020204" pitchFamily="34" charset="0"/>
            </a:rPr>
            <a:t>Rate Card</a:t>
          </a:r>
          <a:endParaRPr lang="en-GB" sz="1200" b="0" i="0">
            <a:solidFill>
              <a:schemeClr val="dk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Users\lxm3203\Downloads\STA0922803920-001_BAU_ADV_Hourly%20Rate%20Calculator_Gen2463_0922_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s>
    <sheetDataSet>
      <sheetData sheetId="0" refreshError="1"/>
    </sheetDataSet>
  </externalBook>
</externalLink>
</file>

<file path=xl/theme/theme1.xml><?xml version="1.0" encoding="utf-8"?>
<a:theme xmlns:a="http://schemas.openxmlformats.org/drawingml/2006/main" name="Office Theme">
  <a:themeElements>
    <a:clrScheme name="Custom 1">
      <a:dk1>
        <a:sysClr val="windowText" lastClr="000000"/>
      </a:dk1>
      <a:lt1>
        <a:sysClr val="window" lastClr="FFFFFF"/>
      </a:lt1>
      <a:dk2>
        <a:srgbClr val="00B74F"/>
      </a:dk2>
      <a:lt2>
        <a:srgbClr val="A7A8A9"/>
      </a:lt2>
      <a:accent1>
        <a:srgbClr val="00B74F"/>
      </a:accent1>
      <a:accent2>
        <a:srgbClr val="00594C"/>
      </a:accent2>
      <a:accent3>
        <a:srgbClr val="008264"/>
      </a:accent3>
      <a:accent4>
        <a:srgbClr val="A7A8A9"/>
      </a:accent4>
      <a:accent5>
        <a:srgbClr val="0000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app.comms.abrdn.com/e/er?opendocument&amp;utm_campaign=ADV116-TS2-Support-TipsForWrapandFZ&amp;utm_medium=email&amp;utm_source=Eloqua&amp;utm_content=CSLAR000000761199&amp;s=474916&amp;lid=123&amp;elqTrackId=8af4d5461df5483b8e02c2a25000a2d0&amp;elq=38da738248394e249762893ce1134e81&amp;elqaid=1492&amp;elqat=1&amp;elqcst=272&amp;elqcsid=297"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539A1-1879-524F-818A-645FE92F2A7C}">
  <sheetPr codeName="Sheet1">
    <pageSetUpPr fitToPage="1"/>
  </sheetPr>
  <dimension ref="B2:O39"/>
  <sheetViews>
    <sheetView showGridLines="0" tabSelected="1" topLeftCell="B14" zoomScaleNormal="100" zoomScalePageLayoutView="150" workbookViewId="0">
      <selection activeCell="R31" sqref="R31"/>
    </sheetView>
  </sheetViews>
  <sheetFormatPr defaultColWidth="8.81640625" defaultRowHeight="12.5" x14ac:dyDescent="0.25"/>
  <cols>
    <col min="1" max="9" width="8.81640625" style="24"/>
    <col min="10" max="10" width="20.81640625" style="24" customWidth="1"/>
    <col min="11" max="16384" width="8.81640625" style="24"/>
  </cols>
  <sheetData>
    <row r="2" spans="2:15" ht="13" thickBot="1" x14ac:dyDescent="0.3">
      <c r="B2" s="23"/>
      <c r="C2" s="23"/>
      <c r="D2" s="23"/>
      <c r="E2" s="23"/>
      <c r="F2" s="23"/>
      <c r="G2" s="23"/>
      <c r="H2" s="23"/>
      <c r="I2" s="23"/>
      <c r="J2" s="23"/>
    </row>
    <row r="3" spans="2:15" x14ac:dyDescent="0.25">
      <c r="B3" s="25"/>
      <c r="C3" s="26"/>
      <c r="D3" s="26"/>
      <c r="E3" s="26"/>
      <c r="F3" s="26"/>
      <c r="G3" s="26"/>
      <c r="H3" s="26"/>
      <c r="I3" s="26"/>
      <c r="J3" s="26"/>
      <c r="K3" s="27"/>
      <c r="L3" s="27"/>
      <c r="M3" s="27"/>
      <c r="N3" s="27"/>
      <c r="O3" s="28"/>
    </row>
    <row r="4" spans="2:15" x14ac:dyDescent="0.25">
      <c r="B4" s="29"/>
      <c r="C4" s="23"/>
      <c r="D4" s="23"/>
      <c r="E4" s="23"/>
      <c r="F4" s="23"/>
      <c r="G4" s="23"/>
      <c r="H4" s="23"/>
      <c r="I4" s="23"/>
      <c r="J4" s="23"/>
      <c r="O4" s="30"/>
    </row>
    <row r="5" spans="2:15" x14ac:dyDescent="0.25">
      <c r="B5" s="29"/>
      <c r="C5" s="23"/>
      <c r="D5" s="23"/>
      <c r="E5" s="23"/>
      <c r="F5" s="23"/>
      <c r="G5" s="23"/>
      <c r="H5" s="23"/>
      <c r="I5" s="23"/>
      <c r="J5" s="23"/>
      <c r="O5" s="30"/>
    </row>
    <row r="6" spans="2:15" x14ac:dyDescent="0.25">
      <c r="B6" s="29"/>
      <c r="C6" s="23"/>
      <c r="D6" s="23"/>
      <c r="E6" s="23"/>
      <c r="F6" s="23"/>
      <c r="G6" s="23"/>
      <c r="H6" s="23"/>
      <c r="I6" s="23"/>
      <c r="J6" s="23"/>
      <c r="O6" s="30"/>
    </row>
    <row r="7" spans="2:15" x14ac:dyDescent="0.25">
      <c r="B7" s="29"/>
      <c r="C7" s="23"/>
      <c r="D7" s="23"/>
      <c r="E7" s="23"/>
      <c r="F7" s="23"/>
      <c r="G7" s="23"/>
      <c r="H7" s="23"/>
      <c r="I7" s="23"/>
      <c r="J7" s="23"/>
      <c r="O7" s="30"/>
    </row>
    <row r="8" spans="2:15" ht="13" x14ac:dyDescent="0.3">
      <c r="B8" s="29"/>
      <c r="C8" s="23"/>
      <c r="D8" s="23"/>
      <c r="E8" s="23"/>
      <c r="F8" s="23"/>
      <c r="G8" s="23"/>
      <c r="H8" s="23"/>
      <c r="I8" s="23"/>
      <c r="J8" s="31"/>
      <c r="O8" s="30"/>
    </row>
    <row r="9" spans="2:15" x14ac:dyDescent="0.25">
      <c r="B9" s="29"/>
      <c r="C9" s="23"/>
      <c r="D9" s="23"/>
      <c r="E9" s="23"/>
      <c r="F9" s="23"/>
      <c r="G9" s="23"/>
      <c r="H9" s="23"/>
      <c r="I9" s="23"/>
      <c r="J9" s="23"/>
      <c r="O9" s="30"/>
    </row>
    <row r="10" spans="2:15" x14ac:dyDescent="0.25">
      <c r="B10" s="29"/>
      <c r="C10" s="23"/>
      <c r="D10" s="23"/>
      <c r="E10" s="23"/>
      <c r="F10" s="23"/>
      <c r="G10" s="23"/>
      <c r="H10" s="23"/>
      <c r="I10" s="23"/>
      <c r="J10" s="23"/>
      <c r="O10" s="30"/>
    </row>
    <row r="11" spans="2:15" x14ac:dyDescent="0.25">
      <c r="B11" s="29"/>
      <c r="C11" s="23"/>
      <c r="D11" s="23"/>
      <c r="E11" s="23"/>
      <c r="F11" s="23"/>
      <c r="G11" s="23"/>
      <c r="H11" s="23"/>
      <c r="I11" s="23"/>
      <c r="J11" s="23"/>
      <c r="O11" s="30"/>
    </row>
    <row r="12" spans="2:15" x14ac:dyDescent="0.25">
      <c r="B12" s="29"/>
      <c r="C12" s="23"/>
      <c r="D12" s="23"/>
      <c r="E12" s="23"/>
      <c r="F12" s="23"/>
      <c r="G12" s="23"/>
      <c r="H12" s="23"/>
      <c r="I12" s="23"/>
      <c r="J12" s="23"/>
      <c r="O12" s="30"/>
    </row>
    <row r="13" spans="2:15" x14ac:dyDescent="0.25">
      <c r="B13" s="29"/>
      <c r="C13" s="23"/>
      <c r="D13" s="23"/>
      <c r="E13" s="23"/>
      <c r="F13" s="23"/>
      <c r="G13" s="23"/>
      <c r="H13" s="23"/>
      <c r="I13" s="23"/>
      <c r="K13" s="98" t="s">
        <v>50</v>
      </c>
      <c r="L13" s="98"/>
      <c r="M13" s="98"/>
      <c r="N13" s="98"/>
      <c r="O13" s="30"/>
    </row>
    <row r="14" spans="2:15" ht="52.5" customHeight="1" x14ac:dyDescent="0.25">
      <c r="B14" s="29"/>
      <c r="C14" s="23"/>
      <c r="D14" s="23"/>
      <c r="E14" s="23"/>
      <c r="F14" s="23"/>
      <c r="G14" s="23"/>
      <c r="H14" s="23"/>
      <c r="I14" s="23"/>
      <c r="K14" s="98"/>
      <c r="L14" s="98"/>
      <c r="M14" s="98"/>
      <c r="N14" s="98"/>
      <c r="O14" s="30"/>
    </row>
    <row r="15" spans="2:15" ht="34.5" customHeight="1" x14ac:dyDescent="0.25">
      <c r="B15" s="29"/>
      <c r="C15" s="23"/>
      <c r="D15" s="23"/>
      <c r="E15" s="23"/>
      <c r="F15" s="23"/>
      <c r="G15" s="23"/>
      <c r="H15" s="23"/>
      <c r="I15" s="23"/>
      <c r="K15" s="98"/>
      <c r="L15" s="98"/>
      <c r="M15" s="98"/>
      <c r="N15" s="98"/>
      <c r="O15" s="30"/>
    </row>
    <row r="16" spans="2:15" x14ac:dyDescent="0.25">
      <c r="B16" s="29"/>
      <c r="C16" s="23"/>
      <c r="D16" s="23"/>
      <c r="E16" s="23"/>
      <c r="F16" s="23"/>
      <c r="G16" s="23"/>
      <c r="H16" s="23"/>
      <c r="I16" s="23"/>
      <c r="J16" s="23"/>
      <c r="O16" s="30"/>
    </row>
    <row r="17" spans="2:15" ht="3" customHeight="1" x14ac:dyDescent="0.25">
      <c r="B17" s="29"/>
      <c r="C17" s="23"/>
      <c r="D17" s="23"/>
      <c r="E17" s="23"/>
      <c r="F17" s="23"/>
      <c r="G17" s="23"/>
      <c r="H17" s="23"/>
      <c r="I17" s="23"/>
      <c r="J17" s="23"/>
      <c r="O17" s="30"/>
    </row>
    <row r="18" spans="2:15" hidden="1" x14ac:dyDescent="0.25">
      <c r="B18" s="29"/>
      <c r="C18" s="23"/>
      <c r="D18" s="23"/>
      <c r="E18" s="23"/>
      <c r="F18" s="23"/>
      <c r="G18" s="23"/>
      <c r="H18" s="23"/>
      <c r="I18" s="23"/>
      <c r="J18" s="23"/>
      <c r="O18" s="30"/>
    </row>
    <row r="19" spans="2:15" ht="1.5" hidden="1" customHeight="1" x14ac:dyDescent="0.25">
      <c r="B19" s="29"/>
      <c r="C19" s="23"/>
      <c r="D19" s="23"/>
      <c r="E19" s="23"/>
      <c r="F19" s="23"/>
      <c r="G19" s="23"/>
      <c r="H19" s="23"/>
      <c r="I19" s="23"/>
      <c r="J19" s="23"/>
      <c r="O19" s="30"/>
    </row>
    <row r="20" spans="2:15" hidden="1" x14ac:dyDescent="0.25">
      <c r="B20" s="29"/>
      <c r="C20" s="23"/>
      <c r="D20" s="23"/>
      <c r="E20" s="23"/>
      <c r="F20" s="23"/>
      <c r="G20" s="23"/>
      <c r="H20" s="23"/>
      <c r="I20" s="23"/>
      <c r="O20" s="30"/>
    </row>
    <row r="21" spans="2:15" hidden="1" x14ac:dyDescent="0.25">
      <c r="B21" s="29"/>
      <c r="C21" s="23"/>
      <c r="D21" s="23"/>
      <c r="E21" s="23"/>
      <c r="F21" s="23"/>
      <c r="G21" s="23"/>
      <c r="H21" s="23"/>
      <c r="I21" s="23"/>
      <c r="J21" s="23"/>
      <c r="O21" s="30"/>
    </row>
    <row r="22" spans="2:15" ht="12.75" customHeight="1" x14ac:dyDescent="0.25">
      <c r="B22" s="29"/>
      <c r="C22" s="23"/>
      <c r="D22" s="23"/>
      <c r="E22" s="23"/>
      <c r="F22" s="23"/>
      <c r="G22" s="23"/>
      <c r="H22" s="23"/>
      <c r="I22" s="23"/>
      <c r="J22" s="23"/>
      <c r="K22" s="99" t="s">
        <v>51</v>
      </c>
      <c r="L22" s="99"/>
      <c r="M22" s="99"/>
      <c r="N22" s="99"/>
      <c r="O22" s="30"/>
    </row>
    <row r="23" spans="2:15" x14ac:dyDescent="0.25">
      <c r="B23" s="29"/>
      <c r="C23" s="23"/>
      <c r="D23" s="23"/>
      <c r="E23" s="23"/>
      <c r="F23" s="23"/>
      <c r="G23" s="23"/>
      <c r="H23" s="23"/>
      <c r="I23" s="23"/>
      <c r="J23" s="23"/>
      <c r="K23" s="99"/>
      <c r="L23" s="99"/>
      <c r="M23" s="99"/>
      <c r="N23" s="99"/>
      <c r="O23" s="30"/>
    </row>
    <row r="24" spans="2:15" ht="12.75" customHeight="1" x14ac:dyDescent="0.25">
      <c r="B24" s="29"/>
      <c r="C24" s="23"/>
      <c r="D24" s="23"/>
      <c r="E24" s="23"/>
      <c r="F24" s="23"/>
      <c r="G24" s="23"/>
      <c r="H24" s="23"/>
      <c r="I24" s="23"/>
      <c r="J24" s="23"/>
      <c r="K24" s="99"/>
      <c r="L24" s="99"/>
      <c r="M24" s="99"/>
      <c r="N24" s="99"/>
      <c r="O24" s="30"/>
    </row>
    <row r="25" spans="2:15" x14ac:dyDescent="0.25">
      <c r="B25" s="29"/>
      <c r="C25" s="23"/>
      <c r="D25" s="23"/>
      <c r="E25" s="23"/>
      <c r="F25" s="23"/>
      <c r="G25" s="23"/>
      <c r="H25" s="23"/>
      <c r="I25" s="23"/>
      <c r="J25" s="23"/>
      <c r="K25" s="99"/>
      <c r="L25" s="99"/>
      <c r="M25" s="99"/>
      <c r="N25" s="99"/>
      <c r="O25" s="30"/>
    </row>
    <row r="26" spans="2:15" x14ac:dyDescent="0.25">
      <c r="B26" s="29"/>
      <c r="C26" s="23"/>
      <c r="D26" s="23"/>
      <c r="E26" s="23"/>
      <c r="F26" s="23"/>
      <c r="G26" s="23"/>
      <c r="H26" s="23"/>
      <c r="I26" s="23"/>
      <c r="J26" s="23"/>
      <c r="K26" s="99"/>
      <c r="L26" s="99"/>
      <c r="M26" s="99"/>
      <c r="N26" s="99"/>
      <c r="O26" s="30"/>
    </row>
    <row r="27" spans="2:15" ht="13" x14ac:dyDescent="0.3">
      <c r="B27" s="32"/>
      <c r="C27" s="31"/>
      <c r="D27" s="31"/>
      <c r="E27" s="31"/>
      <c r="F27" s="31"/>
      <c r="G27" s="31"/>
      <c r="H27" s="31"/>
      <c r="I27" s="31"/>
      <c r="J27" s="31"/>
      <c r="K27" s="99"/>
      <c r="L27" s="99"/>
      <c r="M27" s="99"/>
      <c r="N27" s="99"/>
      <c r="O27" s="30"/>
    </row>
    <row r="28" spans="2:15" x14ac:dyDescent="0.25">
      <c r="B28" s="29"/>
      <c r="C28" s="23"/>
      <c r="D28" s="23"/>
      <c r="E28" s="23"/>
      <c r="F28" s="23"/>
      <c r="G28" s="23"/>
      <c r="H28" s="23"/>
      <c r="I28" s="23"/>
      <c r="J28" s="23"/>
      <c r="K28" s="99"/>
      <c r="L28" s="99"/>
      <c r="M28" s="99"/>
      <c r="N28" s="99"/>
      <c r="O28" s="30"/>
    </row>
    <row r="29" spans="2:15" x14ac:dyDescent="0.25">
      <c r="B29" s="32"/>
      <c r="K29" s="99"/>
      <c r="L29" s="99"/>
      <c r="M29" s="99"/>
      <c r="N29" s="99"/>
      <c r="O29" s="30"/>
    </row>
    <row r="30" spans="2:15" ht="12.75" customHeight="1" x14ac:dyDescent="0.3">
      <c r="B30" s="33"/>
      <c r="K30" s="99"/>
      <c r="L30" s="99"/>
      <c r="M30" s="99"/>
      <c r="N30" s="99"/>
      <c r="O30" s="30"/>
    </row>
    <row r="31" spans="2:15" ht="13" x14ac:dyDescent="0.3">
      <c r="B31" s="33"/>
      <c r="K31" s="99"/>
      <c r="L31" s="99"/>
      <c r="M31" s="99"/>
      <c r="N31" s="99"/>
      <c r="O31" s="30"/>
    </row>
    <row r="32" spans="2:15" ht="13" x14ac:dyDescent="0.3">
      <c r="B32" s="33"/>
      <c r="C32" s="31"/>
      <c r="K32" s="99"/>
      <c r="L32" s="99"/>
      <c r="M32" s="99"/>
      <c r="N32" s="99"/>
      <c r="O32" s="30"/>
    </row>
    <row r="33" spans="2:15" ht="13" x14ac:dyDescent="0.3">
      <c r="B33" s="33"/>
      <c r="O33" s="30"/>
    </row>
    <row r="34" spans="2:15" ht="13.5" thickBot="1" x14ac:dyDescent="0.35">
      <c r="B34" s="34"/>
      <c r="C34" s="35"/>
      <c r="D34" s="35"/>
      <c r="E34" s="35"/>
      <c r="F34" s="35"/>
      <c r="G34" s="35"/>
      <c r="H34" s="35"/>
      <c r="I34" s="35"/>
      <c r="J34" s="35"/>
      <c r="K34" s="35"/>
      <c r="L34" s="35"/>
      <c r="M34" s="35"/>
      <c r="N34" s="35"/>
      <c r="O34" s="36"/>
    </row>
    <row r="35" spans="2:15" ht="13" x14ac:dyDescent="0.3">
      <c r="B35" s="31"/>
    </row>
    <row r="36" spans="2:15" ht="87.75" customHeight="1" x14ac:dyDescent="0.25">
      <c r="B36" s="100" t="s">
        <v>52</v>
      </c>
      <c r="C36" s="101"/>
      <c r="D36" s="101"/>
      <c r="E36" s="101"/>
      <c r="F36" s="101"/>
      <c r="G36" s="101"/>
      <c r="H36" s="101"/>
      <c r="I36" s="101"/>
      <c r="J36" s="101"/>
      <c r="K36" s="101"/>
      <c r="L36" s="101"/>
      <c r="M36" s="101"/>
      <c r="N36" s="101"/>
      <c r="O36" s="101"/>
    </row>
    <row r="37" spans="2:15" x14ac:dyDescent="0.25">
      <c r="B37" s="102"/>
      <c r="C37" s="102"/>
      <c r="D37" s="102"/>
      <c r="E37" s="102"/>
      <c r="F37" s="102"/>
      <c r="G37" s="102"/>
      <c r="H37" s="102"/>
      <c r="I37" s="102"/>
      <c r="J37" s="102"/>
      <c r="K37" s="102"/>
      <c r="L37" s="102"/>
      <c r="M37" s="102"/>
      <c r="N37" s="102"/>
      <c r="O37" s="102"/>
    </row>
    <row r="38" spans="2:15" x14ac:dyDescent="0.25">
      <c r="B38" s="37"/>
      <c r="C38" s="37"/>
      <c r="D38" s="37"/>
      <c r="E38" s="37"/>
      <c r="F38" s="37"/>
      <c r="G38" s="37"/>
      <c r="H38" s="37"/>
      <c r="I38" s="37"/>
      <c r="J38" s="37"/>
      <c r="K38" s="37"/>
      <c r="L38" s="37"/>
      <c r="M38" s="37"/>
      <c r="N38" s="37"/>
      <c r="O38" s="37"/>
    </row>
    <row r="39" spans="2:15" x14ac:dyDescent="0.25">
      <c r="B39" s="38"/>
    </row>
  </sheetData>
  <sheetProtection algorithmName="SHA-512" hashValue="hsXX3pKuKwbgn+Yo3ROBNsZeABkhEcqEAdhVyxHy6wgF9gdxSjRp4RkVWoAKmY6s+/mK9PkG+KOyunZvi+7wYQ==" saltValue="MURc/+svNNy9m2EdWVMrvw==" spinCount="100000" sheet="1" selectLockedCells="1"/>
  <mergeCells count="4">
    <mergeCell ref="K13:N15"/>
    <mergeCell ref="K22:N32"/>
    <mergeCell ref="B36:O36"/>
    <mergeCell ref="B37:O37"/>
  </mergeCells>
  <pageMargins left="0.75" right="0.75" top="1" bottom="1.51" header="0.5" footer="0.81"/>
  <pageSetup paperSize="9" scale="7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E06AA-DBAC-4C30-8159-8BDE3F2CBDC0}">
  <sheetPr codeName="Sheet2"/>
  <dimension ref="A1:S44"/>
  <sheetViews>
    <sheetView zoomScale="110" zoomScaleNormal="110" workbookViewId="0">
      <selection activeCell="C28" sqref="C28"/>
    </sheetView>
  </sheetViews>
  <sheetFormatPr defaultColWidth="8.54296875" defaultRowHeight="14" x14ac:dyDescent="0.3"/>
  <cols>
    <col min="1" max="1" width="8.54296875" style="39"/>
    <col min="2" max="2" width="40.453125" style="39" bestFit="1" customWidth="1"/>
    <col min="3" max="3" width="17.1796875" style="39" customWidth="1"/>
    <col min="4" max="4" width="7.453125" style="39" customWidth="1"/>
    <col min="5" max="5" width="12.453125" style="39" bestFit="1" customWidth="1"/>
    <col min="6" max="6" width="7" style="39" bestFit="1" customWidth="1"/>
    <col min="7" max="7" width="7" style="39" customWidth="1"/>
    <col min="8" max="8" width="17.453125" style="39" bestFit="1" customWidth="1"/>
    <col min="9" max="9" width="7" style="39" customWidth="1"/>
    <col min="10" max="10" width="12.453125" style="39" customWidth="1"/>
    <col min="11" max="11" width="10.453125" style="39" customWidth="1"/>
    <col min="12" max="16384" width="8.54296875" style="39"/>
  </cols>
  <sheetData>
    <row r="1" spans="1:19" ht="18" x14ac:dyDescent="0.4">
      <c r="A1" s="104"/>
      <c r="B1" s="104"/>
      <c r="C1" s="104"/>
      <c r="D1" s="104"/>
      <c r="E1" s="104"/>
      <c r="F1" s="104"/>
      <c r="G1" s="104"/>
      <c r="H1" s="104"/>
      <c r="I1" s="104"/>
      <c r="J1" s="104"/>
      <c r="K1" s="104"/>
      <c r="L1" s="104"/>
      <c r="M1" s="104"/>
      <c r="N1" s="104"/>
    </row>
    <row r="3" spans="1:19" x14ac:dyDescent="0.3">
      <c r="B3" s="40"/>
      <c r="C3" s="40"/>
      <c r="D3" s="40"/>
      <c r="E3" s="40"/>
      <c r="F3" s="40"/>
      <c r="G3" s="40"/>
      <c r="H3" s="40"/>
      <c r="I3" s="40"/>
      <c r="J3" s="40"/>
      <c r="K3" s="40"/>
      <c r="L3" s="40"/>
      <c r="M3" s="40"/>
      <c r="N3" s="40"/>
      <c r="O3" s="40"/>
      <c r="P3" s="40"/>
    </row>
    <row r="4" spans="1:19" x14ac:dyDescent="0.3">
      <c r="B4" s="40"/>
      <c r="C4" s="40"/>
      <c r="D4" s="40"/>
      <c r="E4" s="40"/>
      <c r="F4" s="40"/>
      <c r="G4" s="40"/>
      <c r="H4" s="40"/>
      <c r="I4" s="40"/>
      <c r="J4" s="40"/>
      <c r="K4" s="40"/>
      <c r="L4" s="40"/>
      <c r="M4" s="40"/>
      <c r="N4" s="40"/>
      <c r="O4" s="40"/>
      <c r="P4" s="40"/>
    </row>
    <row r="5" spans="1:19" x14ac:dyDescent="0.3">
      <c r="B5" s="40"/>
      <c r="C5" s="40"/>
      <c r="D5" s="40"/>
      <c r="E5" s="40"/>
      <c r="F5" s="40"/>
      <c r="G5" s="40"/>
      <c r="H5" s="40"/>
      <c r="I5" s="40"/>
      <c r="J5" s="40"/>
      <c r="K5" s="40"/>
      <c r="L5" s="40"/>
      <c r="M5" s="40"/>
      <c r="N5" s="40"/>
      <c r="O5" s="40"/>
      <c r="P5" s="40"/>
    </row>
    <row r="6" spans="1:19" x14ac:dyDescent="0.3">
      <c r="B6" s="40"/>
      <c r="C6" s="40"/>
      <c r="D6" s="40"/>
      <c r="E6" s="40"/>
      <c r="F6" s="40"/>
      <c r="G6" s="40"/>
      <c r="H6" s="40"/>
      <c r="I6" s="40"/>
      <c r="J6" s="40"/>
      <c r="K6" s="40"/>
      <c r="L6" s="40"/>
      <c r="M6" s="40"/>
      <c r="N6" s="40"/>
      <c r="O6" s="40"/>
      <c r="P6" s="40"/>
    </row>
    <row r="7" spans="1:19" x14ac:dyDescent="0.3">
      <c r="B7" s="40"/>
      <c r="C7" s="40"/>
      <c r="D7" s="40"/>
      <c r="E7" s="40"/>
      <c r="F7" s="40"/>
      <c r="G7" s="40"/>
      <c r="H7" s="40"/>
      <c r="I7" s="40"/>
      <c r="J7" s="40"/>
      <c r="K7" s="40"/>
      <c r="L7" s="40"/>
      <c r="M7" s="40"/>
      <c r="N7" s="40"/>
      <c r="O7" s="40"/>
      <c r="P7" s="40"/>
    </row>
    <row r="8" spans="1:19" x14ac:dyDescent="0.3">
      <c r="B8" s="40"/>
      <c r="C8" s="40"/>
      <c r="D8" s="40"/>
      <c r="E8" s="40"/>
      <c r="F8" s="40"/>
      <c r="G8" s="40"/>
      <c r="H8" s="40"/>
      <c r="I8" s="40"/>
      <c r="J8" s="40"/>
      <c r="K8" s="40"/>
      <c r="L8" s="40"/>
      <c r="M8" s="40"/>
      <c r="N8" s="40"/>
      <c r="O8" s="40"/>
      <c r="P8" s="40"/>
    </row>
    <row r="9" spans="1:19" x14ac:dyDescent="0.3">
      <c r="B9" s="40"/>
      <c r="C9" s="40"/>
      <c r="D9" s="40"/>
      <c r="E9" s="40"/>
      <c r="F9" s="40"/>
      <c r="G9" s="40"/>
      <c r="H9" s="40"/>
      <c r="I9" s="40"/>
      <c r="J9" s="40"/>
      <c r="K9" s="40"/>
      <c r="L9" s="40"/>
      <c r="M9" s="40"/>
      <c r="N9" s="40"/>
      <c r="O9" s="40"/>
      <c r="P9" s="40"/>
    </row>
    <row r="11" spans="1:19" x14ac:dyDescent="0.3">
      <c r="F11" s="40"/>
      <c r="G11" s="40"/>
      <c r="H11" s="40"/>
      <c r="I11" s="40"/>
      <c r="J11" s="40"/>
      <c r="K11" s="40"/>
      <c r="L11" s="40"/>
      <c r="M11" s="40"/>
      <c r="N11" s="40"/>
      <c r="O11" s="40"/>
      <c r="P11" s="40"/>
      <c r="Q11" s="40"/>
      <c r="R11" s="40"/>
      <c r="S11" s="40"/>
    </row>
    <row r="12" spans="1:19" x14ac:dyDescent="0.3">
      <c r="G12" s="41"/>
      <c r="H12" s="41"/>
      <c r="I12" s="41"/>
      <c r="J12" s="40"/>
      <c r="K12" s="40"/>
      <c r="L12" s="40"/>
      <c r="M12" s="40"/>
      <c r="N12" s="40"/>
    </row>
    <row r="13" spans="1:19" x14ac:dyDescent="0.3">
      <c r="B13" s="39" t="s">
        <v>47</v>
      </c>
      <c r="J13" s="40"/>
      <c r="K13" s="40"/>
      <c r="L13" s="40"/>
      <c r="M13" s="40"/>
      <c r="N13" s="40"/>
    </row>
    <row r="14" spans="1:19" x14ac:dyDescent="0.3">
      <c r="J14" s="40"/>
      <c r="K14" s="40"/>
      <c r="L14" s="40"/>
      <c r="M14" s="40"/>
      <c r="N14" s="40"/>
    </row>
    <row r="15" spans="1:19" x14ac:dyDescent="0.3">
      <c r="B15" s="103" t="s">
        <v>10</v>
      </c>
      <c r="C15" s="103"/>
      <c r="D15" s="103"/>
      <c r="E15" s="103"/>
      <c r="G15" s="42"/>
      <c r="H15" s="39" t="s">
        <v>28</v>
      </c>
    </row>
    <row r="16" spans="1:19" x14ac:dyDescent="0.3">
      <c r="B16" s="43" t="str">
        <f>IF(C30="","Account 1",C30)&amp;" SIPP assets*"</f>
        <v>Account 1 SIPP assets*</v>
      </c>
      <c r="C16" s="83"/>
      <c r="D16" s="44"/>
      <c r="E16" s="45"/>
      <c r="G16" s="46"/>
      <c r="H16" s="39" t="s">
        <v>29</v>
      </c>
      <c r="J16" s="40"/>
      <c r="K16" s="40"/>
      <c r="L16" s="40"/>
      <c r="M16" s="40"/>
      <c r="N16" s="40"/>
    </row>
    <row r="17" spans="2:17" x14ac:dyDescent="0.3">
      <c r="B17" s="43" t="str">
        <f>IF(C30="","Account 1",C30)&amp;" Bond assets"</f>
        <v>Account 1 Bond assets</v>
      </c>
      <c r="C17" s="83"/>
      <c r="D17" s="44"/>
      <c r="E17" s="45"/>
      <c r="J17" s="40"/>
      <c r="K17" s="40"/>
      <c r="L17" s="40"/>
      <c r="M17" s="40"/>
      <c r="N17" s="40"/>
    </row>
    <row r="18" spans="2:17" x14ac:dyDescent="0.3">
      <c r="B18" s="43" t="str">
        <f>IF(C30="","Account 1",C30)&amp;" ISA/PP/Cash assets"</f>
        <v>Account 1 ISA/PP/Cash assets</v>
      </c>
      <c r="C18" s="83"/>
      <c r="D18" s="44"/>
      <c r="E18" s="45"/>
      <c r="J18" s="40"/>
      <c r="K18" s="40"/>
      <c r="L18" s="40"/>
      <c r="M18" s="40"/>
      <c r="N18" s="40"/>
    </row>
    <row r="19" spans="2:17" x14ac:dyDescent="0.3">
      <c r="B19" s="43" t="s">
        <v>32</v>
      </c>
      <c r="C19" s="83"/>
      <c r="D19" s="44"/>
      <c r="E19" s="45"/>
      <c r="J19" s="40"/>
      <c r="K19" s="40"/>
      <c r="L19" s="40"/>
      <c r="M19" s="40"/>
      <c r="N19" s="40"/>
    </row>
    <row r="20" spans="2:17" x14ac:dyDescent="0.3">
      <c r="B20" s="43" t="s">
        <v>31</v>
      </c>
      <c r="C20" s="84">
        <f>SUM(C16:C19)</f>
        <v>0</v>
      </c>
      <c r="D20" s="44"/>
      <c r="E20" s="45"/>
    </row>
    <row r="21" spans="2:17" x14ac:dyDescent="0.3">
      <c r="B21" s="43"/>
      <c r="C21" s="84"/>
      <c r="D21" s="44"/>
      <c r="E21" s="45"/>
      <c r="J21" s="40"/>
      <c r="K21" s="40"/>
      <c r="L21" s="40"/>
      <c r="M21" s="40"/>
      <c r="N21" s="40"/>
      <c r="O21" s="40"/>
      <c r="P21" s="40"/>
      <c r="Q21" s="40"/>
    </row>
    <row r="22" spans="2:17" x14ac:dyDescent="0.3">
      <c r="B22" s="43" t="str">
        <f>"Growth rate for "&amp;IF(C30="","Account 1",C30)</f>
        <v>Growth rate for Account 1</v>
      </c>
      <c r="C22" s="85"/>
      <c r="D22" s="44"/>
      <c r="E22" s="45"/>
      <c r="J22" s="40"/>
      <c r="K22" s="40"/>
      <c r="L22" s="40"/>
      <c r="M22" s="40"/>
      <c r="N22" s="40"/>
      <c r="O22" s="40"/>
      <c r="P22" s="40"/>
      <c r="Q22" s="40"/>
    </row>
    <row r="23" spans="2:17" x14ac:dyDescent="0.3">
      <c r="B23" s="43" t="s">
        <v>33</v>
      </c>
      <c r="C23" s="85"/>
      <c r="D23" s="44"/>
      <c r="E23" s="45"/>
      <c r="J23" s="40"/>
      <c r="K23" s="40"/>
      <c r="L23" s="40"/>
      <c r="M23" s="40"/>
      <c r="N23" s="40"/>
      <c r="O23" s="40"/>
      <c r="P23" s="40"/>
      <c r="Q23" s="40"/>
    </row>
    <row r="24" spans="2:17" x14ac:dyDescent="0.3">
      <c r="B24" s="43"/>
      <c r="C24" s="86"/>
      <c r="D24" s="47"/>
      <c r="E24" s="45"/>
    </row>
    <row r="25" spans="2:17" x14ac:dyDescent="0.3">
      <c r="B25" s="43" t="str">
        <f>IF(C30="","Account 1",C30)&amp;" TFLS at commencement*"</f>
        <v>Account 1 TFLS at commencement*</v>
      </c>
      <c r="C25" s="87"/>
      <c r="D25" s="90"/>
      <c r="E25" s="44">
        <f>IF(C25="%",TFC/100*SIPP_assets,TFC)</f>
        <v>0</v>
      </c>
      <c r="F25" s="39" t="str">
        <f>IF(E25&lt;=Max_TFLS,"","Above standard max TFLS threshold")</f>
        <v/>
      </c>
    </row>
    <row r="26" spans="2:17" x14ac:dyDescent="0.3">
      <c r="B26" s="43" t="str">
        <f>IF(C30="","Account 1",C30)&amp;" regular DD payment*"</f>
        <v>Account 1 regular DD payment*</v>
      </c>
      <c r="C26" s="88"/>
      <c r="D26" s="45"/>
      <c r="E26" s="44"/>
    </row>
    <row r="27" spans="2:17" x14ac:dyDescent="0.3">
      <c r="B27" s="43" t="s">
        <v>30</v>
      </c>
      <c r="C27" s="89"/>
      <c r="D27" s="45"/>
      <c r="E27" s="45"/>
    </row>
    <row r="28" spans="2:17" x14ac:dyDescent="0.3">
      <c r="B28" s="43" t="str">
        <f>IF(C30="","Account 1",C30)&amp;" drawdown duration (yrs)*"</f>
        <v>Account 1 drawdown duration (yrs)*</v>
      </c>
      <c r="C28" s="90"/>
      <c r="D28" s="45"/>
      <c r="E28" s="45"/>
    </row>
    <row r="29" spans="2:17" x14ac:dyDescent="0.3">
      <c r="B29" s="81"/>
      <c r="C29" s="82"/>
      <c r="D29" s="82"/>
      <c r="E29" s="82"/>
    </row>
    <row r="30" spans="2:17" x14ac:dyDescent="0.3">
      <c r="B30" s="43" t="s">
        <v>64</v>
      </c>
      <c r="C30" s="97"/>
      <c r="D30" s="45"/>
      <c r="E30" s="45"/>
    </row>
    <row r="31" spans="2:17" x14ac:dyDescent="0.3">
      <c r="B31" s="94"/>
      <c r="C31" s="95"/>
      <c r="D31" s="95"/>
      <c r="E31" s="95"/>
    </row>
    <row r="32" spans="2:17" x14ac:dyDescent="0.3">
      <c r="B32" s="48" t="str">
        <f>IFERROR("Based on what you have told us we estimate the Drawdown Price Lock for "&amp;IF(C30="","Account 1",C30)&amp;"'s SIPP to be: "&amp;TEXT('Hidden calculations'!$P$4,"0.000%"),"")</f>
        <v/>
      </c>
    </row>
    <row r="34" spans="2:11" x14ac:dyDescent="0.3">
      <c r="B34" s="49" t="s">
        <v>34</v>
      </c>
      <c r="C34" s="50"/>
      <c r="D34" s="50"/>
      <c r="E34" s="50"/>
      <c r="F34" s="50"/>
      <c r="G34" s="50"/>
      <c r="H34" s="50"/>
      <c r="I34" s="50"/>
      <c r="J34" s="50"/>
      <c r="K34" s="50"/>
    </row>
    <row r="35" spans="2:11" x14ac:dyDescent="0.3">
      <c r="B35" s="51" t="s">
        <v>35</v>
      </c>
      <c r="C35" s="50"/>
      <c r="D35" s="50"/>
      <c r="E35" s="50"/>
      <c r="F35" s="50"/>
      <c r="G35" s="50"/>
      <c r="H35" s="50"/>
      <c r="I35" s="50"/>
      <c r="J35" s="50"/>
      <c r="K35" s="50"/>
    </row>
    <row r="36" spans="2:11" x14ac:dyDescent="0.3">
      <c r="B36" s="51" t="s">
        <v>65</v>
      </c>
      <c r="C36" s="50"/>
      <c r="D36" s="50"/>
      <c r="E36" s="50"/>
      <c r="F36" s="50"/>
      <c r="G36" s="50"/>
      <c r="H36" s="50"/>
      <c r="I36" s="50"/>
      <c r="J36" s="50"/>
      <c r="K36" s="50"/>
    </row>
    <row r="37" spans="2:11" x14ac:dyDescent="0.3">
      <c r="B37" s="51" t="s">
        <v>63</v>
      </c>
      <c r="C37" s="50"/>
      <c r="D37" s="50"/>
      <c r="E37" s="50"/>
      <c r="F37" s="50"/>
      <c r="G37" s="50"/>
      <c r="H37" s="50"/>
      <c r="I37" s="50"/>
      <c r="J37" s="50"/>
      <c r="K37" s="50"/>
    </row>
    <row r="38" spans="2:11" x14ac:dyDescent="0.3">
      <c r="B38" s="50" t="s">
        <v>68</v>
      </c>
      <c r="C38" s="50"/>
      <c r="D38" s="50"/>
      <c r="E38" s="50"/>
      <c r="F38" s="50"/>
      <c r="G38" s="50"/>
      <c r="H38" s="50"/>
      <c r="I38" s="50"/>
      <c r="J38" s="50"/>
      <c r="K38" s="50"/>
    </row>
    <row r="39" spans="2:11" x14ac:dyDescent="0.3">
      <c r="B39" s="50" t="s">
        <v>39</v>
      </c>
      <c r="C39" s="50"/>
      <c r="D39" s="50"/>
      <c r="E39" s="50"/>
      <c r="F39" s="50"/>
      <c r="G39" s="50"/>
      <c r="H39" s="50"/>
      <c r="I39" s="50"/>
      <c r="J39" s="50"/>
      <c r="K39" s="50"/>
    </row>
    <row r="40" spans="2:11" x14ac:dyDescent="0.3">
      <c r="B40" s="50" t="s">
        <v>67</v>
      </c>
      <c r="C40" s="50"/>
      <c r="D40" s="50"/>
      <c r="E40" s="50"/>
      <c r="F40" s="50"/>
      <c r="G40" s="50"/>
      <c r="H40" s="50"/>
      <c r="I40" s="50"/>
      <c r="J40" s="50"/>
      <c r="K40" s="50"/>
    </row>
    <row r="41" spans="2:11" x14ac:dyDescent="0.3">
      <c r="B41" s="50" t="s">
        <v>36</v>
      </c>
      <c r="C41" s="50"/>
      <c r="D41" s="50"/>
      <c r="E41" s="50"/>
      <c r="F41" s="50"/>
      <c r="G41" s="50"/>
      <c r="H41" s="50"/>
      <c r="I41" s="50"/>
      <c r="J41" s="50"/>
      <c r="K41" s="50"/>
    </row>
    <row r="44" spans="2:11" x14ac:dyDescent="0.3">
      <c r="B44" s="39" t="s">
        <v>66</v>
      </c>
    </row>
  </sheetData>
  <sheetProtection algorithmName="SHA-512" hashValue="7LUzZ+JnvjCkjsHH6U2hn1aoQfEy0fzAH/k/SDg4VlddVARkh3dNSdvFgKp+icC3CqQ1khHE/x/zR8Ee0V07DQ==" saltValue="Xled2NmUpJX/hdF6ofIREw==" spinCount="100000" sheet="1" selectLockedCells="1"/>
  <mergeCells count="2">
    <mergeCell ref="B15:E15"/>
    <mergeCell ref="A1:N1"/>
  </mergeCells>
  <conditionalFormatting sqref="C16">
    <cfRule type="cellIs" dxfId="4" priority="5" operator="equal">
      <formula>0</formula>
    </cfRule>
  </conditionalFormatting>
  <conditionalFormatting sqref="C26">
    <cfRule type="cellIs" dxfId="3" priority="3" operator="lessThan">
      <formula>0</formula>
    </cfRule>
  </conditionalFormatting>
  <conditionalFormatting sqref="C28">
    <cfRule type="cellIs" dxfId="2" priority="2" operator="lessThan">
      <formula>1</formula>
    </cfRule>
  </conditionalFormatting>
  <conditionalFormatting sqref="D25">
    <cfRule type="cellIs" dxfId="1" priority="4" operator="lessThan">
      <formula>0</formula>
    </cfRule>
  </conditionalFormatting>
  <dataValidations count="5">
    <dataValidation type="list" allowBlank="1" showInputMessage="1" showErrorMessage="1" promptTitle="Frequency" prompt="Please select one of the options provided." sqref="C27" xr:uid="{851B9094-0D52-4D52-8C12-82D82D61121D}">
      <formula1>"Monthly, Quarterly, Annually"</formula1>
    </dataValidation>
    <dataValidation type="list" allowBlank="1" showInputMessage="1" showErrorMessage="1" promptTitle="% growth" prompt="Please select one of the options provided." sqref="C24:D24" xr:uid="{D2121650-863B-4A3B-A1BF-AF38A3C9E2EB}">
      <formula1>"3%, 5%, 7%"</formula1>
    </dataValidation>
    <dataValidation type="list" allowBlank="1" showInputMessage="1" showErrorMessage="1" promptTitle="Tax free cash" prompt="Please select one of the options provided." sqref="C25" xr:uid="{3FC9E576-3240-41EB-8433-DBCDC2B3D343}">
      <formula1>"%, £"</formula1>
    </dataValidation>
    <dataValidation type="textLength" operator="greaterThanOrEqual" showInputMessage="1" showErrorMessage="1" sqref="C16" xr:uid="{BDD66365-1576-4E01-849D-6DC8E2E5DF77}">
      <formula1>1</formula1>
    </dataValidation>
    <dataValidation type="list" allowBlank="1" showInputMessage="1" showErrorMessage="1" promptTitle="% growth" prompt="Please select one of the options provided." sqref="C22:C23" xr:uid="{58DBF003-6435-4A6D-BDAA-BE669C7F998D}">
      <formula1>"1%, 2%, 3%, 4%, 5%, 6%, 7%"</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7" operator="greaterThan" id="{F5C5D1A6-E692-4368-A970-27819EE7ED86}">
            <xm:f>'Hidden inputs'!$C$24</xm:f>
            <x14:dxf>
              <font>
                <color rgb="FF9C0006"/>
              </font>
              <fill>
                <patternFill>
                  <bgColor rgb="FFFFC7CE"/>
                </patternFill>
              </fill>
            </x14:dxf>
          </x14:cfRule>
          <xm:sqref>E25</xm:sqref>
        </x14:conditionalFormatting>
      </x14:conditionalFormattings>
    </ext>
    <ext xmlns:x14="http://schemas.microsoft.com/office/spreadsheetml/2009/9/main" uri="{CCE6A557-97BC-4b89-ADB6-D9C93CAAB3DF}">
      <x14:dataValidations xmlns:xm="http://schemas.microsoft.com/office/excel/2006/main" count="1">
        <x14:dataValidation type="decimal" errorStyle="warning" showInputMessage="1" showErrorMessage="1" errorTitle="Value not as expected" error="Greater than maximum allowable TFLS " xr:uid="{DF9C61EF-A649-49A8-8FB6-7A8687DD840C}">
          <x14:formula1>
            <xm:f>0</xm:f>
          </x14:formula1>
          <x14:formula2>
            <xm:f>'Hidden inputs'!$C$24</xm:f>
          </x14:formula2>
          <xm:sqref>E25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68C76-C73A-41D8-B076-2CF66DCF4EDB}">
  <sheetPr codeName="Sheet3">
    <pageSetUpPr fitToPage="1"/>
  </sheetPr>
  <dimension ref="B14:N54"/>
  <sheetViews>
    <sheetView showGridLines="0" topLeftCell="A18" zoomScaleNormal="100" workbookViewId="0">
      <selection activeCell="J25" sqref="J25"/>
    </sheetView>
  </sheetViews>
  <sheetFormatPr defaultColWidth="8.81640625" defaultRowHeight="14" x14ac:dyDescent="0.3"/>
  <cols>
    <col min="1" max="1" width="8.81640625" style="52"/>
    <col min="2" max="2" width="33.453125" style="52" customWidth="1"/>
    <col min="3" max="3" width="13.1796875" style="52" bestFit="1" customWidth="1"/>
    <col min="4" max="16384" width="8.81640625" style="52"/>
  </cols>
  <sheetData>
    <row r="14" spans="2:10" x14ac:dyDescent="0.3">
      <c r="B14" s="71" t="s">
        <v>53</v>
      </c>
      <c r="I14" s="96">
        <f>Inputs!C30</f>
        <v>0</v>
      </c>
    </row>
    <row r="15" spans="2:10" ht="18" x14ac:dyDescent="0.3">
      <c r="B15" s="72"/>
    </row>
    <row r="16" spans="2:10" s="73" customFormat="1" ht="66" customHeight="1" x14ac:dyDescent="0.25">
      <c r="B16" s="105" t="s">
        <v>59</v>
      </c>
      <c r="C16" s="106"/>
      <c r="D16" s="106"/>
      <c r="E16" s="106"/>
      <c r="F16" s="106"/>
      <c r="G16" s="106"/>
      <c r="H16" s="106"/>
      <c r="I16" s="106"/>
      <c r="J16" s="106"/>
    </row>
    <row r="17" spans="2:10" ht="36.65" customHeight="1" x14ac:dyDescent="0.3">
      <c r="B17" s="109" t="s">
        <v>56</v>
      </c>
      <c r="C17" s="110"/>
      <c r="D17" s="110"/>
      <c r="E17" s="110"/>
      <c r="F17" s="110"/>
      <c r="G17" s="110"/>
      <c r="H17" s="110"/>
      <c r="I17" s="110"/>
      <c r="J17" s="110"/>
    </row>
    <row r="18" spans="2:10" x14ac:dyDescent="0.3">
      <c r="B18" s="74"/>
    </row>
    <row r="19" spans="2:10" ht="39.65" customHeight="1" x14ac:dyDescent="0.3">
      <c r="B19" s="105" t="s">
        <v>60</v>
      </c>
      <c r="C19" s="106"/>
      <c r="D19" s="106"/>
      <c r="E19" s="106"/>
      <c r="F19" s="106"/>
    </row>
    <row r="20" spans="2:10" x14ac:dyDescent="0.3">
      <c r="B20" s="74"/>
    </row>
    <row r="21" spans="2:10" x14ac:dyDescent="0.3">
      <c r="B21" s="66"/>
      <c r="C21" s="67" t="s">
        <v>24</v>
      </c>
    </row>
    <row r="22" spans="2:10" x14ac:dyDescent="0.3">
      <c r="B22" s="68" t="s">
        <v>25</v>
      </c>
      <c r="C22" s="69" t="e">
        <f>'Hidden calculations'!$P$4</f>
        <v>#DIV/0!</v>
      </c>
    </row>
    <row r="23" spans="2:10" x14ac:dyDescent="0.3">
      <c r="B23" s="91" t="s">
        <v>54</v>
      </c>
      <c r="C23" s="92">
        <f>term</f>
        <v>0</v>
      </c>
    </row>
    <row r="24" spans="2:10" x14ac:dyDescent="0.3">
      <c r="B24" s="68" t="s">
        <v>57</v>
      </c>
      <c r="C24" s="70" t="e">
        <f ca="1">SUM('Hidden calculations'!$GA:$GA)</f>
        <v>#DIV/0!</v>
      </c>
    </row>
    <row r="25" spans="2:10" x14ac:dyDescent="0.3">
      <c r="B25" s="68" t="s">
        <v>58</v>
      </c>
      <c r="C25" s="70" t="e">
        <f ca="1">SUM('Hidden calculations'!$GB:$GB)</f>
        <v>#DIV/0!</v>
      </c>
    </row>
    <row r="26" spans="2:10" x14ac:dyDescent="0.3">
      <c r="B26" s="68" t="s">
        <v>26</v>
      </c>
      <c r="C26" s="70" t="e">
        <f ca="1">C24-C25</f>
        <v>#DIV/0!</v>
      </c>
    </row>
    <row r="39" spans="14:14" ht="14.5" x14ac:dyDescent="0.3">
      <c r="N39" s="79"/>
    </row>
    <row r="40" spans="14:14" ht="14.5" x14ac:dyDescent="0.3">
      <c r="N40" s="79"/>
    </row>
    <row r="41" spans="14:14" ht="14.5" x14ac:dyDescent="0.3">
      <c r="N41" s="79"/>
    </row>
    <row r="42" spans="14:14" ht="14.5" x14ac:dyDescent="0.3">
      <c r="N42" s="79"/>
    </row>
    <row r="43" spans="14:14" ht="14.5" x14ac:dyDescent="0.3">
      <c r="N43" s="79"/>
    </row>
    <row r="49" spans="2:10" x14ac:dyDescent="0.3">
      <c r="B49" s="74" t="s">
        <v>55</v>
      </c>
    </row>
    <row r="50" spans="2:10" x14ac:dyDescent="0.3">
      <c r="B50" s="93" t="s">
        <v>61</v>
      </c>
    </row>
    <row r="51" spans="2:10" x14ac:dyDescent="0.3">
      <c r="B51" s="93" t="s">
        <v>62</v>
      </c>
    </row>
    <row r="52" spans="2:10" x14ac:dyDescent="0.3">
      <c r="B52" s="80"/>
    </row>
    <row r="53" spans="2:10" ht="56.15" customHeight="1" x14ac:dyDescent="0.35">
      <c r="B53" s="107" t="s">
        <v>48</v>
      </c>
      <c r="C53" s="108"/>
      <c r="D53" s="108"/>
      <c r="E53" s="108"/>
      <c r="F53" s="108"/>
      <c r="G53" s="108"/>
      <c r="H53" s="108"/>
      <c r="I53" s="108"/>
      <c r="J53" s="108"/>
    </row>
    <row r="54" spans="2:10" x14ac:dyDescent="0.3">
      <c r="B54" s="74" t="s">
        <v>49</v>
      </c>
    </row>
  </sheetData>
  <sheetProtection algorithmName="SHA-512" hashValue="jdfm6Jpnim9+MAKXnn9dNoe8LKsMA0xOsdnueIqQ3/m9A+2DMtz8sKInD1q+kD2oEQVuNZbBqOhSOSjvc8sPIA==" saltValue="MeIkJdTbTmj2Z7nYm72WfA==" spinCount="100000" sheet="1" selectLockedCells="1"/>
  <mergeCells count="4">
    <mergeCell ref="B16:J16"/>
    <mergeCell ref="B19:F19"/>
    <mergeCell ref="B53:J53"/>
    <mergeCell ref="B17:J17"/>
  </mergeCells>
  <hyperlinks>
    <hyperlink ref="B53" r:id="rId1" display="https://app.comms.abrdn.com/e/er?opendocument&amp;utm_campaign=ADV116-TS2-Support-TipsForWrapandFZ&amp;utm_medium=email&amp;utm_source=Eloqua&amp;utm_content=CSLAR000000761199&amp;s=474916&amp;lid=123&amp;elqTrackId=8af4d5461df5483b8e02c2a25000a2d0&amp;elq=38da738248394e249762893ce1134e81&amp;elqaid=1492&amp;elqat=1&amp;elqcst=272&amp;elqcsid=297" xr:uid="{4BAED7E4-ACC6-4121-A11C-2B362E0013A7}"/>
  </hyperlinks>
  <pageMargins left="0.7" right="0.7" top="0.75" bottom="0.75" header="0.3" footer="0.3"/>
  <pageSetup paperSize="9" scale="46"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24A93-B147-470E-B5E4-2656658AAD59}">
  <sheetPr codeName="Sheet4"/>
  <dimension ref="B14:F25"/>
  <sheetViews>
    <sheetView showGridLines="0" topLeftCell="A3" workbookViewId="0">
      <selection activeCell="K4" sqref="K4"/>
    </sheetView>
  </sheetViews>
  <sheetFormatPr defaultColWidth="8.81640625" defaultRowHeight="14" x14ac:dyDescent="0.3"/>
  <cols>
    <col min="1" max="1" width="8.81640625" style="52"/>
    <col min="2" max="2" width="19.453125" style="52" bestFit="1" customWidth="1"/>
    <col min="3" max="3" width="11.54296875" style="52" bestFit="1" customWidth="1"/>
    <col min="4" max="16384" width="8.81640625" style="52"/>
  </cols>
  <sheetData>
    <row r="14" spans="2:6" x14ac:dyDescent="0.3">
      <c r="B14" s="61" t="s">
        <v>1</v>
      </c>
      <c r="C14" s="61" t="s">
        <v>2</v>
      </c>
      <c r="D14" s="61" t="s">
        <v>3</v>
      </c>
      <c r="E14" s="61" t="s">
        <v>4</v>
      </c>
      <c r="F14" s="61" t="s">
        <v>5</v>
      </c>
    </row>
    <row r="15" spans="2:6" x14ac:dyDescent="0.3">
      <c r="B15" s="53">
        <v>0</v>
      </c>
      <c r="C15" s="53">
        <v>250000</v>
      </c>
      <c r="D15" s="54">
        <v>3.0000000000000001E-3</v>
      </c>
      <c r="E15" s="54">
        <v>3.0000000000000001E-3</v>
      </c>
      <c r="F15" s="54">
        <v>3.0000000000000001E-3</v>
      </c>
    </row>
    <row r="16" spans="2:6" x14ac:dyDescent="0.3">
      <c r="B16" s="53">
        <v>250000</v>
      </c>
      <c r="C16" s="53">
        <v>500000</v>
      </c>
      <c r="D16" s="54">
        <v>2E-3</v>
      </c>
      <c r="E16" s="54">
        <v>2E-3</v>
      </c>
      <c r="F16" s="54">
        <v>2E-3</v>
      </c>
    </row>
    <row r="17" spans="2:6" x14ac:dyDescent="0.3">
      <c r="B17" s="53">
        <v>500000</v>
      </c>
      <c r="C17" s="53">
        <v>1000000</v>
      </c>
      <c r="D17" s="54">
        <v>1E-3</v>
      </c>
      <c r="E17" s="54">
        <v>1E-3</v>
      </c>
      <c r="F17" s="54">
        <v>1E-3</v>
      </c>
    </row>
    <row r="18" spans="2:6" x14ac:dyDescent="0.3">
      <c r="B18" s="53">
        <v>1000000</v>
      </c>
      <c r="C18" s="53"/>
      <c r="D18" s="54">
        <v>1E-3</v>
      </c>
      <c r="E18" s="54">
        <v>1E-3</v>
      </c>
      <c r="F18" s="54">
        <v>1E-3</v>
      </c>
    </row>
    <row r="19" spans="2:6" x14ac:dyDescent="0.3">
      <c r="B19" s="55"/>
      <c r="C19" s="55"/>
      <c r="D19" s="56"/>
      <c r="E19" s="56"/>
      <c r="F19" s="56"/>
    </row>
    <row r="20" spans="2:6" x14ac:dyDescent="0.3">
      <c r="B20" s="57"/>
      <c r="C20" s="57"/>
      <c r="D20" s="57"/>
      <c r="E20" s="57"/>
      <c r="F20" s="57"/>
    </row>
    <row r="21" spans="2:6" x14ac:dyDescent="0.3">
      <c r="B21" s="62" t="s">
        <v>6</v>
      </c>
      <c r="C21" s="62"/>
      <c r="D21" s="63" t="s">
        <v>3</v>
      </c>
      <c r="E21" s="63" t="s">
        <v>4</v>
      </c>
      <c r="F21" s="63" t="s">
        <v>5</v>
      </c>
    </row>
    <row r="22" spans="2:6" x14ac:dyDescent="0.3">
      <c r="B22" s="57"/>
      <c r="C22" s="57"/>
      <c r="D22" s="54">
        <v>0</v>
      </c>
      <c r="E22" s="54">
        <v>0</v>
      </c>
      <c r="F22" s="58" t="s">
        <v>7</v>
      </c>
    </row>
    <row r="23" spans="2:6" x14ac:dyDescent="0.3">
      <c r="B23" s="59"/>
      <c r="C23" s="59"/>
      <c r="D23" s="59"/>
      <c r="E23" s="59"/>
      <c r="F23" s="59"/>
    </row>
    <row r="24" spans="2:6" x14ac:dyDescent="0.3">
      <c r="B24" s="64" t="s">
        <v>45</v>
      </c>
      <c r="C24" s="60">
        <v>268275</v>
      </c>
      <c r="D24" s="59"/>
      <c r="E24" s="59"/>
      <c r="F24" s="59"/>
    </row>
    <row r="25" spans="2:6" x14ac:dyDescent="0.3">
      <c r="B25" s="64" t="s">
        <v>46</v>
      </c>
      <c r="C25" s="60" t="s">
        <v>7</v>
      </c>
      <c r="D25" s="59"/>
      <c r="E25" s="59"/>
      <c r="F25" s="59"/>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0E090-E059-4B3B-A909-3B1F3C56316E}">
  <sheetPr codeName="Sheet5"/>
  <dimension ref="A1:GK478"/>
  <sheetViews>
    <sheetView showGridLines="0" zoomScaleNormal="100" workbookViewId="0">
      <selection activeCell="D5" sqref="D5"/>
    </sheetView>
  </sheetViews>
  <sheetFormatPr defaultColWidth="8.81640625" defaultRowHeight="14.5" x14ac:dyDescent="0.35"/>
  <cols>
    <col min="1" max="1" width="8.453125" bestFit="1" customWidth="1"/>
    <col min="3" max="3" width="20.453125" bestFit="1" customWidth="1"/>
    <col min="4" max="4" width="12" bestFit="1" customWidth="1"/>
    <col min="5" max="5" width="14.453125" bestFit="1" customWidth="1"/>
    <col min="6" max="6" width="25.81640625" bestFit="1" customWidth="1"/>
    <col min="7" max="7" width="19.1796875" bestFit="1" customWidth="1"/>
    <col min="8" max="8" width="20.453125" bestFit="1" customWidth="1"/>
    <col min="9" max="9" width="24" bestFit="1" customWidth="1"/>
    <col min="10" max="10" width="18.54296875" bestFit="1" customWidth="1"/>
    <col min="11" max="11" width="14.81640625" bestFit="1" customWidth="1"/>
    <col min="12" max="12" width="8.81640625" bestFit="1" customWidth="1"/>
    <col min="13" max="13" width="14.453125" bestFit="1" customWidth="1"/>
    <col min="14" max="14" width="19.81640625" customWidth="1"/>
    <col min="15" max="15" width="13.453125" bestFit="1" customWidth="1"/>
    <col min="16" max="16" width="15.453125" bestFit="1" customWidth="1"/>
    <col min="17" max="17" width="14.81640625" style="18" customWidth="1"/>
    <col min="18" max="18" width="18.453125" bestFit="1" customWidth="1"/>
    <col min="19" max="19" width="10" bestFit="1" customWidth="1"/>
    <col min="20" max="20" width="13.453125" bestFit="1" customWidth="1"/>
    <col min="21" max="21" width="25.81640625" bestFit="1" customWidth="1"/>
    <col min="22" max="22" width="19.1796875" bestFit="1" customWidth="1"/>
    <col min="23" max="23" width="20.453125" bestFit="1" customWidth="1"/>
    <col min="24" max="24" width="19.1796875" bestFit="1" customWidth="1"/>
    <col min="25" max="25" width="16.1796875" bestFit="1" customWidth="1"/>
    <col min="26" max="26" width="9.81640625" bestFit="1" customWidth="1"/>
    <col min="27" max="27" width="11.54296875" bestFit="1" customWidth="1"/>
    <col min="28" max="28" width="14.453125" bestFit="1" customWidth="1"/>
    <col min="29" max="29" width="11.453125" bestFit="1" customWidth="1"/>
    <col min="30" max="30" width="10.81640625" bestFit="1" customWidth="1"/>
    <col min="31" max="31" width="15.453125" bestFit="1" customWidth="1"/>
    <col min="32" max="32" width="13.453125" bestFit="1" customWidth="1"/>
    <col min="33" max="34" width="18.453125" bestFit="1" customWidth="1"/>
    <col min="35" max="35" width="13.453125" bestFit="1" customWidth="1"/>
    <col min="36" max="36" width="25.81640625" bestFit="1" customWidth="1"/>
    <col min="37" max="37" width="19.1796875" bestFit="1" customWidth="1"/>
    <col min="38" max="38" width="20.453125" bestFit="1" customWidth="1"/>
    <col min="39" max="39" width="19.1796875" bestFit="1" customWidth="1"/>
    <col min="40" max="40" width="16.1796875" bestFit="1" customWidth="1"/>
    <col min="41" max="41" width="9.81640625" bestFit="1" customWidth="1"/>
    <col min="42" max="42" width="8.81640625" bestFit="1" customWidth="1"/>
    <col min="43" max="43" width="14.453125" bestFit="1" customWidth="1"/>
    <col min="44" max="44" width="11.453125" bestFit="1" customWidth="1"/>
    <col min="45" max="45" width="10.81640625" bestFit="1" customWidth="1"/>
    <col min="46" max="46" width="15.453125" bestFit="1" customWidth="1"/>
    <col min="47" max="47" width="13.453125" bestFit="1" customWidth="1"/>
    <col min="48" max="48" width="18.453125" bestFit="1" customWidth="1"/>
    <col min="49" max="49" width="11" bestFit="1" customWidth="1"/>
    <col min="50" max="50" width="13.453125" bestFit="1" customWidth="1"/>
    <col min="51" max="51" width="25.81640625" bestFit="1" customWidth="1"/>
    <col min="52" max="52" width="19.1796875" bestFit="1" customWidth="1"/>
    <col min="53" max="53" width="20.453125" bestFit="1" customWidth="1"/>
    <col min="54" max="54" width="19.1796875" bestFit="1" customWidth="1"/>
    <col min="55" max="55" width="16.1796875" bestFit="1" customWidth="1"/>
    <col min="56" max="56" width="14.54296875" bestFit="1" customWidth="1"/>
    <col min="57" max="57" width="8.81640625" bestFit="1" customWidth="1"/>
    <col min="58" max="58" width="14.453125" bestFit="1" customWidth="1"/>
    <col min="59" max="59" width="11.453125" bestFit="1" customWidth="1"/>
    <col min="60" max="60" width="10.81640625" bestFit="1" customWidth="1"/>
    <col min="61" max="61" width="15.453125" bestFit="1" customWidth="1"/>
    <col min="62" max="62" width="13.453125" bestFit="1" customWidth="1"/>
    <col min="63" max="63" width="18.453125" bestFit="1" customWidth="1"/>
    <col min="64" max="64" width="10" bestFit="1" customWidth="1"/>
    <col min="65" max="65" width="13.453125" bestFit="1" customWidth="1"/>
    <col min="66" max="66" width="25.81640625" bestFit="1" customWidth="1"/>
    <col min="67" max="67" width="19.1796875" bestFit="1" customWidth="1"/>
    <col min="68" max="68" width="20.453125" bestFit="1" customWidth="1"/>
    <col min="69" max="69" width="19.1796875" bestFit="1" customWidth="1"/>
    <col min="70" max="70" width="16.1796875" bestFit="1" customWidth="1"/>
    <col min="71" max="71" width="9.81640625" bestFit="1" customWidth="1"/>
    <col min="72" max="72" width="8.81640625" bestFit="1" customWidth="1"/>
    <col min="73" max="73" width="14.453125" bestFit="1" customWidth="1"/>
    <col min="74" max="74" width="11.453125" bestFit="1" customWidth="1"/>
    <col min="75" max="75" width="10.81640625" bestFit="1" customWidth="1"/>
    <col min="76" max="76" width="15.453125" bestFit="1" customWidth="1"/>
    <col min="77" max="77" width="13.453125" bestFit="1" customWidth="1"/>
    <col min="78" max="78" width="18.453125" bestFit="1" customWidth="1"/>
    <col min="79" max="79" width="10" bestFit="1" customWidth="1"/>
    <col min="80" max="80" width="13.453125" bestFit="1" customWidth="1"/>
    <col min="81" max="81" width="25.81640625" bestFit="1" customWidth="1"/>
    <col min="82" max="82" width="19.1796875" bestFit="1" customWidth="1"/>
    <col min="83" max="83" width="20.453125" bestFit="1" customWidth="1"/>
    <col min="84" max="84" width="19.1796875" bestFit="1" customWidth="1"/>
    <col min="85" max="85" width="16.1796875" bestFit="1" customWidth="1"/>
    <col min="86" max="86" width="9.81640625" bestFit="1" customWidth="1"/>
    <col min="87" max="87" width="8.81640625" bestFit="1" customWidth="1"/>
    <col min="88" max="88" width="14.453125" bestFit="1" customWidth="1"/>
    <col min="89" max="89" width="11.453125" bestFit="1" customWidth="1"/>
    <col min="90" max="90" width="10.81640625" bestFit="1" customWidth="1"/>
    <col min="91" max="91" width="15.453125" bestFit="1" customWidth="1"/>
    <col min="92" max="92" width="13.453125" bestFit="1" customWidth="1"/>
    <col min="93" max="93" width="18.453125" bestFit="1" customWidth="1"/>
    <col min="94" max="94" width="11" bestFit="1" customWidth="1"/>
    <col min="95" max="95" width="13.453125" bestFit="1" customWidth="1"/>
    <col min="96" max="96" width="25.81640625" bestFit="1" customWidth="1"/>
    <col min="97" max="97" width="19.1796875" bestFit="1" customWidth="1"/>
    <col min="98" max="98" width="20.453125" bestFit="1" customWidth="1"/>
    <col min="99" max="99" width="19.1796875" bestFit="1" customWidth="1"/>
    <col min="100" max="100" width="16.1796875" bestFit="1" customWidth="1"/>
    <col min="101" max="101" width="9.81640625" bestFit="1" customWidth="1"/>
    <col min="102" max="102" width="8.81640625" bestFit="1" customWidth="1"/>
    <col min="103" max="103" width="14.453125" bestFit="1" customWidth="1"/>
    <col min="104" max="104" width="11.453125" bestFit="1" customWidth="1"/>
    <col min="105" max="105" width="10.81640625" bestFit="1" customWidth="1"/>
    <col min="106" max="106" width="15.453125" bestFit="1" customWidth="1"/>
    <col min="107" max="107" width="13.453125" bestFit="1" customWidth="1"/>
    <col min="108" max="108" width="18.453125" bestFit="1" customWidth="1"/>
    <col min="109" max="109" width="10" bestFit="1" customWidth="1"/>
    <col min="110" max="110" width="14.453125" customWidth="1"/>
    <col min="111" max="111" width="25.81640625" bestFit="1" customWidth="1"/>
    <col min="112" max="112" width="19.1796875" bestFit="1" customWidth="1"/>
    <col min="113" max="113" width="20.453125" bestFit="1" customWidth="1"/>
    <col min="114" max="114" width="19.1796875" bestFit="1" customWidth="1"/>
    <col min="115" max="115" width="16.1796875" bestFit="1" customWidth="1"/>
    <col min="116" max="116" width="9.81640625" bestFit="1" customWidth="1"/>
    <col min="117" max="117" width="8.81640625" bestFit="1" customWidth="1"/>
    <col min="118" max="118" width="14.453125" bestFit="1" customWidth="1"/>
    <col min="119" max="119" width="11.453125" bestFit="1" customWidth="1"/>
    <col min="120" max="120" width="10.81640625" bestFit="1" customWidth="1"/>
    <col min="121" max="121" width="15.453125" bestFit="1" customWidth="1"/>
    <col min="122" max="122" width="13.453125" bestFit="1" customWidth="1"/>
    <col min="123" max="123" width="18.453125" bestFit="1" customWidth="1"/>
    <col min="124" max="124" width="10" bestFit="1" customWidth="1"/>
    <col min="125" max="125" width="13.453125" bestFit="1" customWidth="1"/>
    <col min="126" max="126" width="25.81640625" bestFit="1" customWidth="1"/>
    <col min="127" max="127" width="19.1796875" bestFit="1" customWidth="1"/>
    <col min="128" max="128" width="20.453125" bestFit="1" customWidth="1"/>
    <col min="129" max="129" width="19.1796875" bestFit="1" customWidth="1"/>
    <col min="130" max="130" width="16.1796875" bestFit="1" customWidth="1"/>
    <col min="131" max="131" width="9.81640625" bestFit="1" customWidth="1"/>
    <col min="132" max="132" width="8.81640625" bestFit="1" customWidth="1"/>
    <col min="133" max="133" width="14.453125" bestFit="1" customWidth="1"/>
    <col min="134" max="134" width="11.453125" bestFit="1" customWidth="1"/>
    <col min="135" max="135" width="10.81640625" bestFit="1" customWidth="1"/>
    <col min="136" max="136" width="15.453125" bestFit="1" customWidth="1"/>
    <col min="137" max="137" width="13.453125" bestFit="1" customWidth="1"/>
    <col min="138" max="138" width="18.453125" bestFit="1" customWidth="1"/>
    <col min="139" max="139" width="11" bestFit="1" customWidth="1"/>
    <col min="140" max="140" width="13.453125" bestFit="1" customWidth="1"/>
    <col min="141" max="141" width="25.81640625" bestFit="1" customWidth="1"/>
    <col min="142" max="142" width="19.1796875" bestFit="1" customWidth="1"/>
    <col min="143" max="143" width="20.453125" bestFit="1" customWidth="1"/>
    <col min="144" max="144" width="19.1796875" bestFit="1" customWidth="1"/>
    <col min="145" max="145" width="16.1796875" bestFit="1" customWidth="1"/>
    <col min="146" max="146" width="9.81640625" bestFit="1" customWidth="1"/>
    <col min="147" max="147" width="8.81640625" bestFit="1" customWidth="1"/>
    <col min="148" max="148" width="14.453125" bestFit="1" customWidth="1"/>
    <col min="149" max="149" width="11.453125" bestFit="1" customWidth="1"/>
    <col min="150" max="150" width="10.81640625" bestFit="1" customWidth="1"/>
    <col min="151" max="151" width="15.453125" bestFit="1" customWidth="1"/>
    <col min="152" max="152" width="13.453125" bestFit="1" customWidth="1"/>
    <col min="153" max="153" width="18.453125" bestFit="1" customWidth="1"/>
    <col min="154" max="154" width="10" bestFit="1" customWidth="1"/>
    <col min="155" max="155" width="13.453125" bestFit="1" customWidth="1"/>
    <col min="156" max="156" width="25.81640625" bestFit="1" customWidth="1"/>
    <col min="157" max="157" width="19.1796875" bestFit="1" customWidth="1"/>
    <col min="158" max="158" width="20.453125" bestFit="1" customWidth="1"/>
    <col min="159" max="159" width="19.1796875" bestFit="1" customWidth="1"/>
    <col min="160" max="160" width="16.1796875" bestFit="1" customWidth="1"/>
    <col min="161" max="161" width="9.81640625" bestFit="1" customWidth="1"/>
    <col min="162" max="162" width="10.453125" bestFit="1" customWidth="1"/>
    <col min="163" max="163" width="14.453125" bestFit="1" customWidth="1"/>
    <col min="164" max="164" width="11.453125" bestFit="1" customWidth="1"/>
    <col min="165" max="165" width="10.81640625" bestFit="1" customWidth="1"/>
    <col min="166" max="166" width="15.453125" bestFit="1" customWidth="1"/>
    <col min="167" max="167" width="19.1796875" bestFit="1" customWidth="1"/>
    <col min="168" max="168" width="18.453125" bestFit="1" customWidth="1"/>
    <col min="169" max="169" width="10" bestFit="1" customWidth="1"/>
    <col min="170" max="170" width="13.453125" bestFit="1" customWidth="1"/>
    <col min="171" max="171" width="25.81640625" bestFit="1" customWidth="1"/>
    <col min="172" max="172" width="19.1796875" bestFit="1" customWidth="1"/>
    <col min="173" max="173" width="20.453125" bestFit="1" customWidth="1"/>
    <col min="174" max="174" width="19.1796875" bestFit="1" customWidth="1"/>
    <col min="175" max="175" width="16.1796875" bestFit="1" customWidth="1"/>
    <col min="176" max="176" width="9.81640625" bestFit="1" customWidth="1"/>
    <col min="177" max="177" width="8.81640625" bestFit="1" customWidth="1"/>
    <col min="178" max="178" width="14.453125" bestFit="1" customWidth="1"/>
    <col min="179" max="179" width="11.453125" bestFit="1" customWidth="1"/>
    <col min="180" max="180" width="10.81640625" bestFit="1" customWidth="1"/>
    <col min="181" max="181" width="15.453125" bestFit="1" customWidth="1"/>
    <col min="182" max="182" width="13.453125" bestFit="1" customWidth="1"/>
    <col min="183" max="183" width="20.453125" bestFit="1" customWidth="1"/>
    <col min="184" max="184" width="25.453125" bestFit="1" customWidth="1"/>
    <col min="185" max="185" width="24.1796875" bestFit="1" customWidth="1"/>
    <col min="186" max="186" width="17.81640625" bestFit="1" customWidth="1"/>
    <col min="187" max="187" width="11.54296875" bestFit="1" customWidth="1"/>
    <col min="188" max="188" width="14.453125" bestFit="1" customWidth="1"/>
    <col min="189" max="189" width="16.1796875" bestFit="1" customWidth="1"/>
    <col min="190" max="190" width="14.1796875" bestFit="1" customWidth="1"/>
    <col min="191" max="191" width="10.81640625" bestFit="1" customWidth="1"/>
    <col min="192" max="192" width="13.453125" bestFit="1" customWidth="1"/>
    <col min="193" max="193" width="7.1796875" bestFit="1" customWidth="1"/>
  </cols>
  <sheetData>
    <row r="1" spans="1:193" x14ac:dyDescent="0.35">
      <c r="E1">
        <f>_xlfn.DAYS(R2,C2)</f>
        <v>31</v>
      </c>
      <c r="H1" s="1"/>
      <c r="T1">
        <f>_xlfn.DAYS(AG2,R2)</f>
        <v>28</v>
      </c>
      <c r="AI1">
        <f>_xlfn.DAYS(AV2,AG2)</f>
        <v>31</v>
      </c>
      <c r="AX1">
        <f>_xlfn.DAYS(BK2,AV2)</f>
        <v>30</v>
      </c>
      <c r="BM1">
        <f>_xlfn.DAYS(BZ2,BK2)</f>
        <v>31</v>
      </c>
      <c r="CB1">
        <f>_xlfn.DAYS(CO2,BZ2)</f>
        <v>30</v>
      </c>
      <c r="CQ1">
        <f>_xlfn.DAYS(DD2,CO2)</f>
        <v>31</v>
      </c>
      <c r="DF1">
        <f>_xlfn.DAYS(DS2,DD2)</f>
        <v>31</v>
      </c>
      <c r="DU1">
        <f>_xlfn.DAYS(EH2,DS2)</f>
        <v>30</v>
      </c>
      <c r="EJ1">
        <f>_xlfn.DAYS(EW2,EH2)</f>
        <v>31</v>
      </c>
      <c r="EY1">
        <f>_xlfn.DAYS(FL2,EW2)</f>
        <v>30</v>
      </c>
      <c r="FN1">
        <f>_xlfn.DAYS(DATE(2024,1,1),FL2)</f>
        <v>31</v>
      </c>
    </row>
    <row r="2" spans="1:193" x14ac:dyDescent="0.35">
      <c r="C2" s="111">
        <v>44927</v>
      </c>
      <c r="D2" s="111"/>
      <c r="E2" s="111"/>
      <c r="F2" s="111"/>
      <c r="G2" s="111"/>
      <c r="H2" s="111"/>
      <c r="I2" s="111"/>
      <c r="J2" s="111"/>
      <c r="K2" s="111"/>
      <c r="L2" s="111"/>
      <c r="M2" s="111"/>
      <c r="N2" s="111"/>
      <c r="O2" s="111"/>
      <c r="P2" s="111"/>
      <c r="Q2" s="112"/>
      <c r="R2" s="111">
        <v>44958</v>
      </c>
      <c r="S2" s="111"/>
      <c r="T2" s="111"/>
      <c r="U2" s="111"/>
      <c r="V2" s="111"/>
      <c r="W2" s="111"/>
      <c r="X2" s="111"/>
      <c r="Y2" s="111"/>
      <c r="Z2" s="111"/>
      <c r="AA2" s="111"/>
      <c r="AB2" s="111"/>
      <c r="AC2" s="111"/>
      <c r="AD2" s="111"/>
      <c r="AE2" s="111"/>
      <c r="AF2" s="111"/>
      <c r="AG2" s="113">
        <v>44986</v>
      </c>
      <c r="AH2" s="111"/>
      <c r="AI2" s="111"/>
      <c r="AJ2" s="111"/>
      <c r="AK2" s="111"/>
      <c r="AL2" s="111"/>
      <c r="AM2" s="111"/>
      <c r="AN2" s="111"/>
      <c r="AO2" s="111"/>
      <c r="AP2" s="111"/>
      <c r="AQ2" s="111"/>
      <c r="AR2" s="111"/>
      <c r="AS2" s="111"/>
      <c r="AT2" s="111"/>
      <c r="AU2" s="112"/>
      <c r="AV2" s="113">
        <v>45017</v>
      </c>
      <c r="AW2" s="111"/>
      <c r="AX2" s="111"/>
      <c r="AY2" s="111"/>
      <c r="AZ2" s="111"/>
      <c r="BA2" s="111"/>
      <c r="BB2" s="111"/>
      <c r="BC2" s="111"/>
      <c r="BD2" s="111"/>
      <c r="BE2" s="111"/>
      <c r="BF2" s="111"/>
      <c r="BG2" s="111"/>
      <c r="BH2" s="111"/>
      <c r="BI2" s="111"/>
      <c r="BJ2" s="112"/>
      <c r="BK2" s="113">
        <v>45047</v>
      </c>
      <c r="BL2" s="111"/>
      <c r="BM2" s="111"/>
      <c r="BN2" s="111"/>
      <c r="BO2" s="111"/>
      <c r="BP2" s="111"/>
      <c r="BQ2" s="111"/>
      <c r="BR2" s="111"/>
      <c r="BS2" s="111"/>
      <c r="BT2" s="111"/>
      <c r="BU2" s="111"/>
      <c r="BV2" s="111"/>
      <c r="BW2" s="111"/>
      <c r="BX2" s="111"/>
      <c r="BY2" s="112"/>
      <c r="BZ2" s="113">
        <v>45078</v>
      </c>
      <c r="CA2" s="111"/>
      <c r="CB2" s="111"/>
      <c r="CC2" s="111"/>
      <c r="CD2" s="111"/>
      <c r="CE2" s="111"/>
      <c r="CF2" s="111"/>
      <c r="CG2" s="111"/>
      <c r="CH2" s="111"/>
      <c r="CI2" s="111"/>
      <c r="CJ2" s="111"/>
      <c r="CK2" s="111"/>
      <c r="CL2" s="111"/>
      <c r="CM2" s="111"/>
      <c r="CN2" s="112"/>
      <c r="CO2" s="113">
        <v>45108</v>
      </c>
      <c r="CP2" s="111"/>
      <c r="CQ2" s="111"/>
      <c r="CR2" s="111"/>
      <c r="CS2" s="111"/>
      <c r="CT2" s="111"/>
      <c r="CU2" s="111"/>
      <c r="CV2" s="111"/>
      <c r="CW2" s="111"/>
      <c r="CX2" s="111"/>
      <c r="CY2" s="111"/>
      <c r="CZ2" s="111"/>
      <c r="DA2" s="111"/>
      <c r="DB2" s="111"/>
      <c r="DC2" s="112"/>
      <c r="DD2" s="113">
        <v>45139</v>
      </c>
      <c r="DE2" s="111"/>
      <c r="DF2" s="111"/>
      <c r="DG2" s="111"/>
      <c r="DH2" s="111"/>
      <c r="DI2" s="111"/>
      <c r="DJ2" s="111"/>
      <c r="DK2" s="111"/>
      <c r="DL2" s="111"/>
      <c r="DM2" s="111"/>
      <c r="DN2" s="111"/>
      <c r="DO2" s="111"/>
      <c r="DP2" s="111"/>
      <c r="DQ2" s="111"/>
      <c r="DR2" s="112"/>
      <c r="DS2" s="113">
        <v>45170</v>
      </c>
      <c r="DT2" s="111"/>
      <c r="DU2" s="111"/>
      <c r="DV2" s="111"/>
      <c r="DW2" s="111"/>
      <c r="DX2" s="111"/>
      <c r="DY2" s="111"/>
      <c r="DZ2" s="111"/>
      <c r="EA2" s="111"/>
      <c r="EB2" s="111"/>
      <c r="EC2" s="111"/>
      <c r="ED2" s="111"/>
      <c r="EE2" s="111"/>
      <c r="EF2" s="111"/>
      <c r="EG2" s="112"/>
      <c r="EH2" s="111">
        <v>45200</v>
      </c>
      <c r="EI2" s="111"/>
      <c r="EJ2" s="111"/>
      <c r="EK2" s="111"/>
      <c r="EL2" s="111"/>
      <c r="EM2" s="111"/>
      <c r="EN2" s="111"/>
      <c r="EO2" s="111"/>
      <c r="EP2" s="111"/>
      <c r="EQ2" s="111"/>
      <c r="ER2" s="111"/>
      <c r="ES2" s="111"/>
      <c r="ET2" s="111"/>
      <c r="EU2" s="111"/>
      <c r="EV2" s="112"/>
      <c r="EW2" s="113">
        <v>45231</v>
      </c>
      <c r="EX2" s="111"/>
      <c r="EY2" s="111"/>
      <c r="EZ2" s="111"/>
      <c r="FA2" s="111"/>
      <c r="FB2" s="111"/>
      <c r="FC2" s="111"/>
      <c r="FD2" s="111"/>
      <c r="FE2" s="111"/>
      <c r="FF2" s="111"/>
      <c r="FG2" s="111"/>
      <c r="FH2" s="111"/>
      <c r="FI2" s="111"/>
      <c r="FJ2" s="111"/>
      <c r="FK2" s="112"/>
      <c r="FL2" s="113">
        <v>45261</v>
      </c>
      <c r="FM2" s="111"/>
      <c r="FN2" s="111"/>
      <c r="FO2" s="111"/>
      <c r="FP2" s="111"/>
      <c r="FQ2" s="111"/>
      <c r="FR2" s="111"/>
      <c r="FS2" s="111"/>
      <c r="FT2" s="111"/>
      <c r="FU2" s="111"/>
      <c r="FV2" s="111"/>
      <c r="FW2" s="111"/>
      <c r="FX2" s="111"/>
      <c r="FY2" s="111"/>
      <c r="FZ2" s="112"/>
      <c r="GA2" s="114" t="s">
        <v>42</v>
      </c>
      <c r="GB2" s="115"/>
      <c r="GC2" s="115"/>
      <c r="GD2" s="8"/>
      <c r="GE2" s="8"/>
      <c r="GF2" s="8"/>
      <c r="GG2" s="8"/>
      <c r="GH2" s="8"/>
      <c r="GI2" s="8"/>
      <c r="GJ2" s="8"/>
      <c r="GK2" s="8"/>
    </row>
    <row r="3" spans="1:193" s="65" customFormat="1" x14ac:dyDescent="0.35">
      <c r="A3" s="16" t="s">
        <v>23</v>
      </c>
      <c r="B3" s="75" t="s">
        <v>22</v>
      </c>
      <c r="C3" s="22" t="s">
        <v>9</v>
      </c>
      <c r="D3" s="22" t="s">
        <v>15</v>
      </c>
      <c r="E3" s="22" t="s">
        <v>16</v>
      </c>
      <c r="F3" s="22" t="s">
        <v>13</v>
      </c>
      <c r="G3" s="22" t="s">
        <v>11</v>
      </c>
      <c r="H3" s="22" t="s">
        <v>12</v>
      </c>
      <c r="I3" s="22" t="s">
        <v>27</v>
      </c>
      <c r="J3" s="22" t="s">
        <v>8</v>
      </c>
      <c r="K3" s="22" t="s">
        <v>37</v>
      </c>
      <c r="L3" s="22" t="s">
        <v>38</v>
      </c>
      <c r="M3" s="22" t="s">
        <v>21</v>
      </c>
      <c r="N3" s="22" t="s">
        <v>19</v>
      </c>
      <c r="O3" s="22" t="s">
        <v>14</v>
      </c>
      <c r="P3" s="22" t="s">
        <v>18</v>
      </c>
      <c r="Q3" s="76" t="s">
        <v>17</v>
      </c>
      <c r="R3" s="22" t="s">
        <v>9</v>
      </c>
      <c r="S3" s="22" t="s">
        <v>15</v>
      </c>
      <c r="T3" s="22" t="s">
        <v>16</v>
      </c>
      <c r="U3" s="22" t="s">
        <v>13</v>
      </c>
      <c r="V3" s="22" t="s">
        <v>11</v>
      </c>
      <c r="W3" s="22" t="s">
        <v>12</v>
      </c>
      <c r="X3" s="22" t="s">
        <v>27</v>
      </c>
      <c r="Y3" s="22" t="s">
        <v>8</v>
      </c>
      <c r="Z3" s="22" t="s">
        <v>37</v>
      </c>
      <c r="AA3" s="22" t="s">
        <v>38</v>
      </c>
      <c r="AB3" s="22" t="s">
        <v>21</v>
      </c>
      <c r="AC3" s="22" t="s">
        <v>19</v>
      </c>
      <c r="AD3" s="22" t="s">
        <v>14</v>
      </c>
      <c r="AE3" s="22" t="s">
        <v>18</v>
      </c>
      <c r="AF3" s="22" t="s">
        <v>17</v>
      </c>
      <c r="AG3" s="77" t="s">
        <v>9</v>
      </c>
      <c r="AH3" s="22" t="s">
        <v>15</v>
      </c>
      <c r="AI3" s="22" t="s">
        <v>16</v>
      </c>
      <c r="AJ3" s="22" t="s">
        <v>13</v>
      </c>
      <c r="AK3" s="22" t="s">
        <v>11</v>
      </c>
      <c r="AL3" s="22" t="s">
        <v>12</v>
      </c>
      <c r="AM3" s="22" t="s">
        <v>27</v>
      </c>
      <c r="AN3" s="22" t="s">
        <v>8</v>
      </c>
      <c r="AO3" s="22" t="s">
        <v>37</v>
      </c>
      <c r="AP3" s="22" t="s">
        <v>38</v>
      </c>
      <c r="AQ3" s="22" t="s">
        <v>21</v>
      </c>
      <c r="AR3" s="22" t="s">
        <v>19</v>
      </c>
      <c r="AS3" s="22" t="s">
        <v>14</v>
      </c>
      <c r="AT3" s="22" t="s">
        <v>18</v>
      </c>
      <c r="AU3" s="78" t="s">
        <v>17</v>
      </c>
      <c r="AV3" s="77" t="s">
        <v>9</v>
      </c>
      <c r="AW3" s="22" t="s">
        <v>15</v>
      </c>
      <c r="AX3" s="22" t="s">
        <v>16</v>
      </c>
      <c r="AY3" s="22" t="s">
        <v>13</v>
      </c>
      <c r="AZ3" s="22" t="s">
        <v>11</v>
      </c>
      <c r="BA3" s="22" t="s">
        <v>12</v>
      </c>
      <c r="BB3" s="22" t="s">
        <v>27</v>
      </c>
      <c r="BC3" s="22" t="s">
        <v>8</v>
      </c>
      <c r="BD3" s="22" t="s">
        <v>37</v>
      </c>
      <c r="BE3" s="22" t="s">
        <v>38</v>
      </c>
      <c r="BF3" s="22" t="s">
        <v>21</v>
      </c>
      <c r="BG3" s="22" t="s">
        <v>19</v>
      </c>
      <c r="BH3" s="22" t="s">
        <v>14</v>
      </c>
      <c r="BI3" s="22" t="s">
        <v>18</v>
      </c>
      <c r="BJ3" s="78" t="s">
        <v>17</v>
      </c>
      <c r="BK3" s="77" t="s">
        <v>9</v>
      </c>
      <c r="BL3" s="22" t="s">
        <v>15</v>
      </c>
      <c r="BM3" s="22" t="s">
        <v>16</v>
      </c>
      <c r="BN3" s="22" t="s">
        <v>13</v>
      </c>
      <c r="BO3" s="22" t="s">
        <v>11</v>
      </c>
      <c r="BP3" s="22" t="s">
        <v>12</v>
      </c>
      <c r="BQ3" s="22" t="s">
        <v>27</v>
      </c>
      <c r="BR3" s="22" t="s">
        <v>8</v>
      </c>
      <c r="BS3" s="22" t="s">
        <v>0</v>
      </c>
      <c r="BT3" s="22" t="s">
        <v>20</v>
      </c>
      <c r="BU3" s="22" t="s">
        <v>21</v>
      </c>
      <c r="BV3" s="22" t="s">
        <v>19</v>
      </c>
      <c r="BW3" s="22" t="s">
        <v>14</v>
      </c>
      <c r="BX3" s="22" t="s">
        <v>18</v>
      </c>
      <c r="BY3" s="78" t="s">
        <v>17</v>
      </c>
      <c r="BZ3" s="77" t="s">
        <v>9</v>
      </c>
      <c r="CA3" s="22" t="s">
        <v>15</v>
      </c>
      <c r="CB3" s="22" t="s">
        <v>16</v>
      </c>
      <c r="CC3" s="22" t="s">
        <v>13</v>
      </c>
      <c r="CD3" s="22" t="s">
        <v>11</v>
      </c>
      <c r="CE3" s="22" t="s">
        <v>12</v>
      </c>
      <c r="CF3" s="22" t="s">
        <v>27</v>
      </c>
      <c r="CG3" s="22" t="s">
        <v>8</v>
      </c>
      <c r="CH3" s="22" t="s">
        <v>37</v>
      </c>
      <c r="CI3" s="22" t="s">
        <v>38</v>
      </c>
      <c r="CJ3" s="22" t="s">
        <v>21</v>
      </c>
      <c r="CK3" s="22" t="s">
        <v>19</v>
      </c>
      <c r="CL3" s="22" t="s">
        <v>14</v>
      </c>
      <c r="CM3" s="22" t="s">
        <v>18</v>
      </c>
      <c r="CN3" s="78" t="s">
        <v>17</v>
      </c>
      <c r="CO3" s="77" t="s">
        <v>9</v>
      </c>
      <c r="CP3" s="22" t="s">
        <v>15</v>
      </c>
      <c r="CQ3" s="22" t="s">
        <v>16</v>
      </c>
      <c r="CR3" s="22" t="s">
        <v>13</v>
      </c>
      <c r="CS3" s="22" t="s">
        <v>11</v>
      </c>
      <c r="CT3" s="22" t="s">
        <v>12</v>
      </c>
      <c r="CU3" s="22" t="s">
        <v>27</v>
      </c>
      <c r="CV3" s="22" t="s">
        <v>8</v>
      </c>
      <c r="CW3" s="22" t="s">
        <v>37</v>
      </c>
      <c r="CX3" s="22" t="s">
        <v>38</v>
      </c>
      <c r="CY3" s="22" t="s">
        <v>21</v>
      </c>
      <c r="CZ3" s="22" t="s">
        <v>19</v>
      </c>
      <c r="DA3" s="22" t="s">
        <v>14</v>
      </c>
      <c r="DB3" s="22" t="s">
        <v>18</v>
      </c>
      <c r="DC3" s="78" t="s">
        <v>17</v>
      </c>
      <c r="DD3" s="77" t="s">
        <v>9</v>
      </c>
      <c r="DE3" s="22" t="s">
        <v>15</v>
      </c>
      <c r="DF3" s="22" t="s">
        <v>16</v>
      </c>
      <c r="DG3" s="22" t="s">
        <v>13</v>
      </c>
      <c r="DH3" s="22" t="s">
        <v>11</v>
      </c>
      <c r="DI3" s="22" t="s">
        <v>12</v>
      </c>
      <c r="DJ3" s="22" t="s">
        <v>27</v>
      </c>
      <c r="DK3" s="22" t="s">
        <v>8</v>
      </c>
      <c r="DL3" s="22" t="s">
        <v>37</v>
      </c>
      <c r="DM3" s="22" t="s">
        <v>38</v>
      </c>
      <c r="DN3" s="22" t="s">
        <v>21</v>
      </c>
      <c r="DO3" s="22" t="s">
        <v>19</v>
      </c>
      <c r="DP3" s="22" t="s">
        <v>14</v>
      </c>
      <c r="DQ3" s="22" t="s">
        <v>18</v>
      </c>
      <c r="DR3" s="78" t="s">
        <v>17</v>
      </c>
      <c r="DS3" s="77" t="s">
        <v>9</v>
      </c>
      <c r="DT3" s="22" t="s">
        <v>15</v>
      </c>
      <c r="DU3" s="22" t="s">
        <v>16</v>
      </c>
      <c r="DV3" s="22" t="s">
        <v>13</v>
      </c>
      <c r="DW3" s="22" t="s">
        <v>11</v>
      </c>
      <c r="DX3" s="22" t="s">
        <v>12</v>
      </c>
      <c r="DY3" s="22" t="s">
        <v>27</v>
      </c>
      <c r="DZ3" s="22" t="s">
        <v>8</v>
      </c>
      <c r="EA3" s="22" t="s">
        <v>37</v>
      </c>
      <c r="EB3" s="22" t="s">
        <v>38</v>
      </c>
      <c r="EC3" s="22" t="s">
        <v>21</v>
      </c>
      <c r="ED3" s="22" t="s">
        <v>19</v>
      </c>
      <c r="EE3" s="22" t="s">
        <v>14</v>
      </c>
      <c r="EF3" s="22" t="s">
        <v>18</v>
      </c>
      <c r="EG3" s="78" t="s">
        <v>17</v>
      </c>
      <c r="EH3" s="22" t="s">
        <v>9</v>
      </c>
      <c r="EI3" s="22" t="s">
        <v>15</v>
      </c>
      <c r="EJ3" s="22" t="s">
        <v>16</v>
      </c>
      <c r="EK3" s="22" t="s">
        <v>13</v>
      </c>
      <c r="EL3" s="22" t="s">
        <v>11</v>
      </c>
      <c r="EM3" s="22" t="s">
        <v>12</v>
      </c>
      <c r="EN3" s="22" t="s">
        <v>27</v>
      </c>
      <c r="EO3" s="22" t="s">
        <v>8</v>
      </c>
      <c r="EP3" s="22" t="s">
        <v>37</v>
      </c>
      <c r="EQ3" s="22" t="s">
        <v>38</v>
      </c>
      <c r="ER3" s="22" t="s">
        <v>21</v>
      </c>
      <c r="ES3" s="22" t="s">
        <v>19</v>
      </c>
      <c r="ET3" s="22" t="s">
        <v>14</v>
      </c>
      <c r="EU3" s="22" t="s">
        <v>18</v>
      </c>
      <c r="EV3" s="78" t="s">
        <v>17</v>
      </c>
      <c r="EW3" s="77" t="s">
        <v>9</v>
      </c>
      <c r="EX3" s="22" t="s">
        <v>15</v>
      </c>
      <c r="EY3" s="22" t="s">
        <v>16</v>
      </c>
      <c r="EZ3" s="22" t="s">
        <v>13</v>
      </c>
      <c r="FA3" s="22" t="s">
        <v>11</v>
      </c>
      <c r="FB3" s="22" t="s">
        <v>12</v>
      </c>
      <c r="FC3" s="22" t="s">
        <v>27</v>
      </c>
      <c r="FD3" s="22" t="s">
        <v>8</v>
      </c>
      <c r="FE3" s="22" t="s">
        <v>37</v>
      </c>
      <c r="FF3" s="22" t="s">
        <v>38</v>
      </c>
      <c r="FG3" s="22" t="s">
        <v>21</v>
      </c>
      <c r="FH3" s="22" t="s">
        <v>19</v>
      </c>
      <c r="FI3" s="22" t="s">
        <v>14</v>
      </c>
      <c r="FJ3" s="22" t="s">
        <v>18</v>
      </c>
      <c r="FK3" s="78" t="s">
        <v>17</v>
      </c>
      <c r="FL3" s="77" t="s">
        <v>9</v>
      </c>
      <c r="FM3" s="22" t="s">
        <v>15</v>
      </c>
      <c r="FN3" s="22" t="s">
        <v>16</v>
      </c>
      <c r="FO3" s="22" t="s">
        <v>13</v>
      </c>
      <c r="FP3" s="22" t="s">
        <v>11</v>
      </c>
      <c r="FQ3" s="22" t="s">
        <v>12</v>
      </c>
      <c r="FR3" s="22" t="s">
        <v>27</v>
      </c>
      <c r="FS3" s="22" t="s">
        <v>8</v>
      </c>
      <c r="FT3" s="22" t="s">
        <v>37</v>
      </c>
      <c r="FU3" s="22" t="s">
        <v>38</v>
      </c>
      <c r="FV3" s="22" t="s">
        <v>21</v>
      </c>
      <c r="FW3" s="22" t="s">
        <v>19</v>
      </c>
      <c r="FX3" s="22" t="s">
        <v>14</v>
      </c>
      <c r="FY3" s="22" t="s">
        <v>18</v>
      </c>
      <c r="FZ3" s="78" t="s">
        <v>17</v>
      </c>
      <c r="GA3" s="22" t="s">
        <v>40</v>
      </c>
      <c r="GB3" s="22" t="s">
        <v>41</v>
      </c>
      <c r="GC3" s="22" t="s">
        <v>43</v>
      </c>
      <c r="GD3" s="22" t="s">
        <v>44</v>
      </c>
      <c r="GE3" s="22"/>
      <c r="GF3" s="22"/>
      <c r="GG3" s="22"/>
      <c r="GH3" s="22"/>
      <c r="GI3" s="22"/>
      <c r="GJ3" s="22"/>
    </row>
    <row r="4" spans="1:193" x14ac:dyDescent="0.35">
      <c r="A4" s="13"/>
      <c r="B4" s="6">
        <v>0</v>
      </c>
      <c r="C4" s="5">
        <f>SIPP_assets</f>
        <v>0</v>
      </c>
      <c r="D4" s="12"/>
      <c r="E4" s="12"/>
      <c r="F4" s="12"/>
      <c r="G4" s="5">
        <f>bond_assets</f>
        <v>0</v>
      </c>
      <c r="H4" s="5">
        <f>ISA_assets</f>
        <v>0</v>
      </c>
      <c r="I4" s="5">
        <f>linked_assets</f>
        <v>0</v>
      </c>
      <c r="J4" s="5">
        <f>C4+G4+H4+I4</f>
        <v>0</v>
      </c>
      <c r="K4" s="5" cm="1">
        <f t="array" ref="K4">IF(J4="","",_xlfn.IFS(J4&lt;='Hidden inputs'!$C$15,J4*'Hidden inputs'!$D$15,J4&lt;='Hidden inputs'!$C$16,'Hidden inputs'!$C$15*'Hidden inputs'!$D$15+(J4-'Hidden inputs'!$B$16)*'Hidden inputs'!$D$16,J4&lt;='Hidden inputs'!$C$17,'Hidden inputs'!$C$15*'Hidden inputs'!$D$15+('Hidden inputs'!$C$16-'Hidden inputs'!$B$16)*'Hidden inputs'!$D$16+(J4-'Hidden inputs'!$B$17)*'Hidden inputs'!$D$17,J4&gt;'Hidden inputs'!$B$18,'Hidden inputs'!$C$15*'Hidden inputs'!$D$15+('Hidden inputs'!$C$16-'Hidden inputs'!$B$16)*'Hidden inputs'!$D$16+('Hidden inputs'!$C$17-'Hidden inputs'!$B$17)*'Hidden inputs'!$D$17+(J4-'Hidden inputs'!$B$18)*'Hidden inputs'!$D$18))</f>
        <v>0</v>
      </c>
      <c r="L4" s="17" t="e">
        <f>P4</f>
        <v>#DIV/0!</v>
      </c>
      <c r="M4" s="12"/>
      <c r="N4" s="12"/>
      <c r="O4" s="12"/>
      <c r="P4" s="11" t="e">
        <f>$K$4/J4</f>
        <v>#DIV/0!</v>
      </c>
      <c r="Q4" s="19" t="e">
        <f>P4*C4</f>
        <v>#DIV/0!</v>
      </c>
      <c r="R4" s="12"/>
      <c r="S4" s="12"/>
      <c r="T4" s="12"/>
      <c r="U4" s="12"/>
      <c r="V4" s="12"/>
      <c r="W4" s="12"/>
      <c r="X4" s="12"/>
      <c r="Y4" s="12"/>
      <c r="Z4" s="12"/>
      <c r="AA4" s="12"/>
      <c r="AB4" s="12"/>
      <c r="AC4" s="12"/>
      <c r="AD4" s="12"/>
      <c r="AE4" s="12"/>
      <c r="AF4" s="12"/>
      <c r="AG4" s="14"/>
      <c r="AH4" s="12"/>
      <c r="AI4" s="12"/>
      <c r="AJ4" s="12"/>
      <c r="AK4" s="12"/>
      <c r="AL4" s="12"/>
      <c r="AM4" s="12"/>
      <c r="AN4" s="12"/>
      <c r="AO4" s="12"/>
      <c r="AP4" s="12"/>
      <c r="AQ4" s="12"/>
      <c r="AR4" s="12"/>
      <c r="AS4" s="12"/>
      <c r="AT4" s="12"/>
      <c r="AU4" s="15"/>
      <c r="AV4" s="14"/>
      <c r="AW4" s="12"/>
      <c r="AX4" s="12"/>
      <c r="AY4" s="12"/>
      <c r="AZ4" s="12"/>
      <c r="BA4" s="12"/>
      <c r="BB4" s="12"/>
      <c r="BC4" s="12"/>
      <c r="BD4" s="12"/>
      <c r="BE4" s="12"/>
      <c r="BF4" s="12"/>
      <c r="BG4" s="12"/>
      <c r="BH4" s="12"/>
      <c r="BI4" s="12"/>
      <c r="BJ4" s="15"/>
      <c r="BK4" s="14"/>
      <c r="BL4" s="12"/>
      <c r="BM4" s="12"/>
      <c r="BN4" s="12"/>
      <c r="BO4" s="12"/>
      <c r="BP4" s="12"/>
      <c r="BQ4" s="12"/>
      <c r="BR4" s="12"/>
      <c r="BS4" s="12"/>
      <c r="BT4" s="12"/>
      <c r="BU4" s="12"/>
      <c r="BV4" s="12"/>
      <c r="BW4" s="12"/>
      <c r="BX4" s="12"/>
      <c r="BY4" s="15"/>
      <c r="BZ4" s="14"/>
      <c r="CA4" s="12"/>
      <c r="CB4" s="12"/>
      <c r="CC4" s="12"/>
      <c r="CD4" s="12"/>
      <c r="CE4" s="12"/>
      <c r="CF4" s="12"/>
      <c r="CG4" s="12"/>
      <c r="CH4" s="12"/>
      <c r="CI4" s="12"/>
      <c r="CJ4" s="12"/>
      <c r="CK4" s="12"/>
      <c r="CL4" s="12"/>
      <c r="CM4" s="12"/>
      <c r="CN4" s="15"/>
      <c r="CO4" s="14"/>
      <c r="CP4" s="12"/>
      <c r="CQ4" s="12"/>
      <c r="CR4" s="12"/>
      <c r="CS4" s="12"/>
      <c r="CT4" s="12"/>
      <c r="CU4" s="12"/>
      <c r="CV4" s="12"/>
      <c r="CW4" s="12"/>
      <c r="CX4" s="12"/>
      <c r="CY4" s="12"/>
      <c r="CZ4" s="12"/>
      <c r="DA4" s="12"/>
      <c r="DB4" s="12"/>
      <c r="DC4" s="15"/>
      <c r="DD4" s="14"/>
      <c r="DE4" s="12"/>
      <c r="DF4" s="12"/>
      <c r="DG4" s="12"/>
      <c r="DH4" s="12"/>
      <c r="DI4" s="12"/>
      <c r="DJ4" s="12"/>
      <c r="DK4" s="12"/>
      <c r="DL4" s="12"/>
      <c r="DM4" s="12"/>
      <c r="DN4" s="12"/>
      <c r="DO4" s="12"/>
      <c r="DP4" s="12"/>
      <c r="DQ4" s="12"/>
      <c r="DR4" s="15"/>
      <c r="DS4" s="14"/>
      <c r="DT4" s="12"/>
      <c r="DU4" s="12"/>
      <c r="DV4" s="12"/>
      <c r="DW4" s="12"/>
      <c r="DX4" s="12"/>
      <c r="DY4" s="12"/>
      <c r="DZ4" s="12"/>
      <c r="EA4" s="12"/>
      <c r="EB4" s="12"/>
      <c r="EC4" s="12"/>
      <c r="ED4" s="12"/>
      <c r="EE4" s="12"/>
      <c r="EF4" s="12"/>
      <c r="EG4" s="15"/>
      <c r="EH4" s="12"/>
      <c r="EI4" s="12"/>
      <c r="EJ4" s="12"/>
      <c r="EK4" s="12"/>
      <c r="EL4" s="12"/>
      <c r="EM4" s="12"/>
      <c r="EN4" s="12"/>
      <c r="EO4" s="12"/>
      <c r="EP4" s="12"/>
      <c r="EQ4" s="12"/>
      <c r="ER4" s="12"/>
      <c r="ES4" s="12"/>
      <c r="ET4" s="12"/>
      <c r="EU4" s="12"/>
      <c r="EV4" s="15"/>
      <c r="EW4" s="14"/>
      <c r="EX4" s="12"/>
      <c r="EY4" s="12"/>
      <c r="EZ4" s="12"/>
      <c r="FA4" s="12"/>
      <c r="FB4" s="12"/>
      <c r="FC4" s="12"/>
      <c r="FD4" s="12"/>
      <c r="FE4" s="12"/>
      <c r="FF4" s="12"/>
      <c r="FG4" s="12"/>
      <c r="FH4" s="12"/>
      <c r="FI4" s="12"/>
      <c r="FJ4" s="12"/>
      <c r="FK4" s="15"/>
      <c r="FL4" s="5">
        <f>SIPP_assets</f>
        <v>0</v>
      </c>
      <c r="FM4" s="12"/>
      <c r="FN4" s="12"/>
      <c r="FO4" s="12"/>
      <c r="FP4" s="5">
        <f>bond_assets</f>
        <v>0</v>
      </c>
      <c r="FQ4" s="5">
        <f>Inputs!$D$19</f>
        <v>0</v>
      </c>
      <c r="FR4" s="5">
        <f>Inputs!$D$20</f>
        <v>0</v>
      </c>
      <c r="FS4" s="5">
        <f>SUM(FL4,FP4:FR4)</f>
        <v>0</v>
      </c>
      <c r="FT4" s="5" cm="1">
        <f t="array" ref="FT4">IF(FS4="","",_xlfn.IFS(FS4&lt;='Hidden inputs'!$C$15,FS4*'Hidden inputs'!$D$15,FS4&lt;='Hidden inputs'!$C$16,'Hidden inputs'!$C$15*'Hidden inputs'!$D$15+(FS4-'Hidden inputs'!$B$16)*'Hidden inputs'!$D$16,FS4&lt;='Hidden inputs'!$C$17,'Hidden inputs'!$C$15*'Hidden inputs'!$D$15+('Hidden inputs'!$C$16-'Hidden inputs'!$B$16)*'Hidden inputs'!$D$16+(FS4-'Hidden inputs'!$B$17)*'Hidden inputs'!$D$17,FS4&gt;'Hidden inputs'!$B$18,'Hidden inputs'!$C$15*'Hidden inputs'!$D$15+('Hidden inputs'!$C$16-'Hidden inputs'!$B$16)*'Hidden inputs'!$D$16+('Hidden inputs'!$C$17-'Hidden inputs'!$B$17)*'Hidden inputs'!$D$17+(FS4-'Hidden inputs'!$B$18)*'Hidden inputs'!$D$18))</f>
        <v>0</v>
      </c>
      <c r="FU4" s="17" t="e">
        <f>P4</f>
        <v>#DIV/0!</v>
      </c>
      <c r="FV4" s="12"/>
      <c r="FW4" s="12"/>
      <c r="FX4" s="12"/>
      <c r="FY4" s="11" t="e">
        <f>$K$4/FS4</f>
        <v>#DIV/0!</v>
      </c>
      <c r="FZ4" s="7" t="e">
        <f>Q4</f>
        <v>#DIV/0!</v>
      </c>
      <c r="GD4" s="5">
        <f>FL4+FP4+FQ4</f>
        <v>0</v>
      </c>
      <c r="GE4" s="4"/>
      <c r="GF4" s="4"/>
      <c r="GG4" s="4"/>
      <c r="GH4" s="4"/>
      <c r="GI4" s="4"/>
      <c r="GJ4" s="4"/>
    </row>
    <row r="5" spans="1:193" x14ac:dyDescent="0.35">
      <c r="A5" s="2">
        <f ca="1">IFERROR(IF(MOD(B5,4)=0,1,0),"")</f>
        <v>1</v>
      </c>
      <c r="B5" s="6">
        <f ca="1">YEAR(TODAY())</f>
        <v>2024</v>
      </c>
      <c r="C5" s="5">
        <f>SIPP_assets</f>
        <v>0</v>
      </c>
      <c r="D5" s="5" cm="1">
        <f t="array" ref="D5">IF(TFC_drop="£",TFC,TFC/100*SIPP_assets)+IF(DD_Payment="",0,_xlfn.IFS(DD_Frequency="Monthly",1,DD_Frequency="Quarterly",IF(MONTH($C$2)=1,1,IF(MONTH($C$2)=4,1,IF(MONTH($C$2)=7,1,IF(MONTH($C$2)=10,1,0)))),DD_Frequency="Annually",IF(MONTH($C$2)=1,1,0))*DD_Payment)</f>
        <v>0</v>
      </c>
      <c r="E5" s="5">
        <f ca="1">IF(B5="","",IF(C5&gt;D5,(C5-D5/2)*(rate_A*(E$1/365)),0))</f>
        <v>0</v>
      </c>
      <c r="F5" s="5">
        <f ca="1">C5-D5+E5</f>
        <v>0</v>
      </c>
      <c r="G5" s="5">
        <f>G4*(1+rate_A*E$1/365)</f>
        <v>0</v>
      </c>
      <c r="H5" s="5">
        <f>H4*(1+rate_A*E$1/365)</f>
        <v>0</v>
      </c>
      <c r="I5" s="5">
        <f>I4*(1+rate_joint*E$1/365)</f>
        <v>0</v>
      </c>
      <c r="J5" s="5">
        <f ca="1">F5+G5+H5+I5</f>
        <v>0</v>
      </c>
      <c r="K5" s="5" cm="1">
        <f t="array" aca="1" ref="K5" ca="1">IF(J5="","",_xlfn.IFS(J5&lt;='Hidden inputs'!$C$15,J5*'Hidden inputs'!$D$15,J5&lt;='Hidden inputs'!$C$16,'Hidden inputs'!$C$15*'Hidden inputs'!$D$15+(J5-'Hidden inputs'!$B$16)*'Hidden inputs'!$D$16,J5&lt;='Hidden inputs'!$C$17,'Hidden inputs'!$C$15*'Hidden inputs'!$D$15+('Hidden inputs'!$C$16-'Hidden inputs'!$B$16)*'Hidden inputs'!$D$16+(J5-'Hidden inputs'!$B$17)*'Hidden inputs'!$D$17,J5&gt;'Hidden inputs'!$B$18,'Hidden inputs'!$C$15*'Hidden inputs'!$D$15+('Hidden inputs'!$C$16-'Hidden inputs'!$B$16)*'Hidden inputs'!$D$16+('Hidden inputs'!$C$17-'Hidden inputs'!$B$17)*'Hidden inputs'!$D$17+(J5-'Hidden inputs'!$B$18)*'Hidden inputs'!$D$18))</f>
        <v>0</v>
      </c>
      <c r="L5" s="11">
        <f ca="1">IF(B5="","",IF(J5=0,0,K5/J5))</f>
        <v>0</v>
      </c>
      <c r="M5" s="5">
        <f ca="1">L5*(F5+G5+H5)</f>
        <v>0</v>
      </c>
      <c r="N5" s="5">
        <f ca="1">L5*F5</f>
        <v>0</v>
      </c>
      <c r="O5" s="5">
        <f ca="1">'Hidden inputs'!$D$11*F5+'Hidden inputs'!$E$11*G5</f>
        <v>0</v>
      </c>
      <c r="P5" s="11" t="e">
        <f t="shared" ref="P5:P68" ca="1" si="0">IF($B5="","",$P$4)</f>
        <v>#DIV/0!</v>
      </c>
      <c r="Q5" s="20" t="e">
        <f t="shared" ref="Q5:Q68" ca="1" si="1">IF($B5="","",P5*F5)</f>
        <v>#DIV/0!</v>
      </c>
      <c r="R5" s="3">
        <f ca="1">F5</f>
        <v>0</v>
      </c>
      <c r="S5" s="5" cm="1">
        <f t="array" aca="1" ref="S5" ca="1">IF($B5="","",IF(R5=0,0,IF(DD_Payment="",0,IF(R5&lt;_xlfn.IFS(DD_Frequency="Monthly",1,DD_Frequency="Quarterly",IF(MONTH(R$2)=1,1,IF(MONTH(R$2)=4,1,IF(MONTH(R$2)=7,1,IF(MONTH(R$2)=10,1,0)))),DD_Frequency="Annually",IF(MONTH(R$2)=1,1,0))*DD_Payment,R5,_xlfn.IFS(DD_Frequency="Monthly",1,DD_Frequency="Quarterly",IF(MONTH(R$2)=1,1,IF(MONTH(R$2)=4,1,IF(MONTH(R$2)=7,1,IF(MONTH(R$2)=10,1,0)))),DD_Frequency="Annually",IF(MONTH(R$2)=1,1,0))*DD_Payment))))</f>
        <v>0</v>
      </c>
      <c r="T5" s="3">
        <f t="shared" ref="T5" ca="1" si="2">IF(B5="","",IF(R5&gt;S5,(R5-S5/2)*(rate_A*((T$1+A5)/365)),0))</f>
        <v>0</v>
      </c>
      <c r="U5" s="3">
        <f ca="1">R5-S5+T5</f>
        <v>0</v>
      </c>
      <c r="V5" s="3">
        <f ca="1">G5*(1+rate_A*(T$1+A5)/365)</f>
        <v>0</v>
      </c>
      <c r="W5" s="3">
        <f ca="1">H5*(1+rate_A*(T$1+A5)/365)</f>
        <v>0</v>
      </c>
      <c r="X5" s="3">
        <f ca="1">I5*(1+rate_joint*(T$1+A5)/365)</f>
        <v>0</v>
      </c>
      <c r="Y5" s="5">
        <f ca="1">U5+V5+W5+X5</f>
        <v>0</v>
      </c>
      <c r="Z5" s="5" cm="1">
        <f t="array" aca="1" ref="Z5" ca="1">IF(Y5="","",_xlfn.IFS(Y5&lt;='Hidden inputs'!$C$15,Y5*'Hidden inputs'!$D$15,Y5&lt;='Hidden inputs'!$C$16,'Hidden inputs'!$C$15*'Hidden inputs'!$D$15+(Y5-'Hidden inputs'!$B$16)*'Hidden inputs'!$D$16,Y5&lt;='Hidden inputs'!$C$17,'Hidden inputs'!$C$15*'Hidden inputs'!$D$15+('Hidden inputs'!$C$16-'Hidden inputs'!$B$16)*'Hidden inputs'!$D$16+(Y5-'Hidden inputs'!$B$17)*'Hidden inputs'!$D$17,Y5&gt;'Hidden inputs'!$B$18,'Hidden inputs'!$C$15*'Hidden inputs'!$D$15+('Hidden inputs'!$C$16-'Hidden inputs'!$B$16)*'Hidden inputs'!$D$16+('Hidden inputs'!$C$17-'Hidden inputs'!$B$17)*'Hidden inputs'!$D$17+(Y5-'Hidden inputs'!$B$18)*'Hidden inputs'!$D$18))</f>
        <v>0</v>
      </c>
      <c r="AA5" s="10">
        <f ca="1">IF(B5="","",IF(Y5=0,0,Z5/Y5))</f>
        <v>0</v>
      </c>
      <c r="AB5" s="5">
        <f ca="1">AA5*(U5+V5+W5)</f>
        <v>0</v>
      </c>
      <c r="AC5" s="5">
        <f ca="1">AA5*U5</f>
        <v>0</v>
      </c>
      <c r="AD5" s="5">
        <f ca="1">'Hidden inputs'!$D$11*U5+'Hidden inputs'!$E$11*V5</f>
        <v>0</v>
      </c>
      <c r="AE5" s="11" t="e">
        <f t="shared" ref="AE5:AE68" ca="1" si="3">IF($B5="","",$P$4)</f>
        <v>#DIV/0!</v>
      </c>
      <c r="AF5" s="9" t="e">
        <f ca="1">AE5*U5</f>
        <v>#DIV/0!</v>
      </c>
      <c r="AG5" s="3">
        <f ca="1">U5</f>
        <v>0</v>
      </c>
      <c r="AH5" s="5" cm="1">
        <f t="array" aca="1" ref="AH5" ca="1">IF($B5="","",IF(AG5=0,0,IF(DD_Payment="",0,IF(AG5&lt;_xlfn.IFS(DD_Frequency="Monthly",1,DD_Frequency="Quarterly",IF(MONTH(AG$2)=1,1,IF(MONTH(AG$2)=4,1,IF(MONTH(AG$2)=7,1,IF(MONTH(AG$2)=10,1,0)))),DD_Frequency="Annually",IF(MONTH(AG$2)=1,1,0))*DD_Payment,AG5,_xlfn.IFS(DD_Frequency="Monthly",1,DD_Frequency="Quarterly",IF(MONTH(AG$2)=1,1,IF(MONTH(AG$2)=4,1,IF(MONTH(AG$2)=7,1,IF(MONTH(AG$2)=10,1,0)))),DD_Frequency="Annually",IF(MONTH(AG$2)=1,1,0))*DD_Payment))))</f>
        <v>0</v>
      </c>
      <c r="AI5" s="3">
        <f t="shared" ref="AI5" ca="1" si="4">IF($B5="","",IF(AG5&gt;AH5,(AG5-AH5/2)*(rate_A*(AI$1/365)),0))</f>
        <v>0</v>
      </c>
      <c r="AJ5" s="3">
        <f ca="1">AG5-AH5+AI5</f>
        <v>0</v>
      </c>
      <c r="AK5" s="3">
        <f ca="1">V5*(1+rate_A*AI$1/365)</f>
        <v>0</v>
      </c>
      <c r="AL5" s="3">
        <f ca="1">W5*(1+rate_A*AI$1/365)</f>
        <v>0</v>
      </c>
      <c r="AM5" s="3">
        <f ca="1">X5*(1+rate_joint*AI$1/365)</f>
        <v>0</v>
      </c>
      <c r="AN5" s="5">
        <f ca="1">AJ5+AK5+AL5+AM5</f>
        <v>0</v>
      </c>
      <c r="AO5" s="5" cm="1">
        <f t="array" aca="1" ref="AO5" ca="1">IF(AN5="","",_xlfn.IFS(AN5&lt;='Hidden inputs'!$C$15,AN5*'Hidden inputs'!$D$15,AN5&lt;='Hidden inputs'!$C$16,'Hidden inputs'!$C$15*'Hidden inputs'!$D$15+(AN5-'Hidden inputs'!$B$16)*'Hidden inputs'!$D$16,AN5&lt;='Hidden inputs'!$C$17,'Hidden inputs'!$C$15*'Hidden inputs'!$D$15+('Hidden inputs'!$C$16-'Hidden inputs'!$B$16)*'Hidden inputs'!$D$16+(AN5-'Hidden inputs'!$B$17)*'Hidden inputs'!$D$17,AN5&gt;'Hidden inputs'!$B$18,'Hidden inputs'!$C$15*'Hidden inputs'!$D$15+('Hidden inputs'!$C$16-'Hidden inputs'!$B$16)*'Hidden inputs'!$D$16+('Hidden inputs'!$C$17-'Hidden inputs'!$B$17)*'Hidden inputs'!$D$17+(AN5-'Hidden inputs'!$B$18)*'Hidden inputs'!$D$18))</f>
        <v>0</v>
      </c>
      <c r="AP5" s="10">
        <f ca="1">IF($B5="","",IF(AN5=0,0,AO5/AN5))</f>
        <v>0</v>
      </c>
      <c r="AQ5" s="5">
        <f ca="1">AP5*(AJ5+AK5+AL5)</f>
        <v>0</v>
      </c>
      <c r="AR5" s="5">
        <f ca="1">AP5*AJ5</f>
        <v>0</v>
      </c>
      <c r="AS5" s="5">
        <f ca="1">'Hidden inputs'!$D$11*AJ5+'Hidden inputs'!$E$11*AK5</f>
        <v>0</v>
      </c>
      <c r="AT5" s="11" t="e">
        <f t="shared" ref="AT5:AT68" ca="1" si="5">IF($B5="","",$P$4)</f>
        <v>#DIV/0!</v>
      </c>
      <c r="AU5" s="9" t="e">
        <f ca="1">AT5*AJ5</f>
        <v>#DIV/0!</v>
      </c>
      <c r="AV5" s="3">
        <f ca="1">AJ5</f>
        <v>0</v>
      </c>
      <c r="AW5" s="5" cm="1">
        <f t="array" aca="1" ref="AW5" ca="1">IF($B5="","",IF(AV5=0,0,IF(DD_Payment="",0,IF(AV5&lt;_xlfn.IFS(DD_Frequency="Monthly",1,DD_Frequency="Quarterly",IF(MONTH(AV$2)=1,1,IF(MONTH(AV$2)=4,1,IF(MONTH(AV$2)=7,1,IF(MONTH(AV$2)=10,1,0)))),DD_Frequency="Annually",IF(MONTH(AV$2)=1,1,0))*DD_Payment,AV5,_xlfn.IFS(DD_Frequency="Monthly",1,DD_Frequency="Quarterly",IF(MONTH(AV$2)=1,1,IF(MONTH(AV$2)=4,1,IF(MONTH(AV$2)=7,1,IF(MONTH(AV$2)=10,1,0)))),DD_Frequency="Annually",IF(MONTH(AV$2)=1,1,0))*DD_Payment))))</f>
        <v>0</v>
      </c>
      <c r="AX5" s="3">
        <f t="shared" ref="AX5" ca="1" si="6">IF($B5="","",IF(AV5&gt;AW5,(AV5-AW5/2)*(rate_A*(AX$1/365)),0))</f>
        <v>0</v>
      </c>
      <c r="AY5" s="3">
        <f ca="1">AV5-AW5+AX5</f>
        <v>0</v>
      </c>
      <c r="AZ5" s="3">
        <f ca="1">AK5*(1+rate_A*AX$1/365)</f>
        <v>0</v>
      </c>
      <c r="BA5" s="3">
        <f ca="1">AL5*(1+rate_A*AX$1/365)</f>
        <v>0</v>
      </c>
      <c r="BB5" s="3">
        <f ca="1">AM5*(1+rate_A*AX$1/365)</f>
        <v>0</v>
      </c>
      <c r="BC5" s="5">
        <f ca="1">AY5+AZ5+BA5+BB5</f>
        <v>0</v>
      </c>
      <c r="BD5" s="5" cm="1">
        <f t="array" aca="1" ref="BD5" ca="1">IF(BC5="","",_xlfn.IFS(BC5&lt;='Hidden inputs'!$C$15,BC5*'Hidden inputs'!$D$15,BC5&lt;='Hidden inputs'!$C$16,'Hidden inputs'!$C$15*'Hidden inputs'!$D$15+(BC5-'Hidden inputs'!$B$16)*'Hidden inputs'!$D$16,BC5&lt;='Hidden inputs'!$C$17,'Hidden inputs'!$C$15*'Hidden inputs'!$D$15+('Hidden inputs'!$C$16-'Hidden inputs'!$B$16)*'Hidden inputs'!$D$16+(BC5-'Hidden inputs'!$B$17)*'Hidden inputs'!$D$17,BC5&gt;'Hidden inputs'!$B$18,'Hidden inputs'!$C$15*'Hidden inputs'!$D$15+('Hidden inputs'!$C$16-'Hidden inputs'!$B$16)*'Hidden inputs'!$D$16+('Hidden inputs'!$C$17-'Hidden inputs'!$B$17)*'Hidden inputs'!$D$17+(BC5-'Hidden inputs'!$B$18)*'Hidden inputs'!$D$18))</f>
        <v>0</v>
      </c>
      <c r="BE5" s="10">
        <f ca="1">IF($B5="","",IF(BC5=0,0,BD5/BC5))</f>
        <v>0</v>
      </c>
      <c r="BF5" s="5">
        <f ca="1">BE5*(AY5+AZ5+BA5)</f>
        <v>0</v>
      </c>
      <c r="BG5" s="5">
        <f ca="1">BE5*AY5</f>
        <v>0</v>
      </c>
      <c r="BH5" s="5">
        <f ca="1">'Hidden inputs'!$D$11*AY5+'Hidden inputs'!$E$11*AZ5</f>
        <v>0</v>
      </c>
      <c r="BI5" s="11" t="e">
        <f t="shared" ref="BI5:BI68" ca="1" si="7">IF($B5="","",$P$4)</f>
        <v>#DIV/0!</v>
      </c>
      <c r="BJ5" s="9" t="e">
        <f ca="1">BI5*AY5</f>
        <v>#DIV/0!</v>
      </c>
      <c r="BK5" s="3">
        <f ca="1">AY5</f>
        <v>0</v>
      </c>
      <c r="BL5" s="5" cm="1">
        <f t="array" aca="1" ref="BL5" ca="1">IF($B5="","",IF(BK5=0,0,IF(DD_Payment="",0,IF(BK5&lt;_xlfn.IFS(DD_Frequency="Monthly",1,DD_Frequency="Quarterly",IF(MONTH(BK$2)=1,1,IF(MONTH(BK$2)=4,1,IF(MONTH(BK$2)=7,1,IF(MONTH(BK$2)=10,1,0)))),DD_Frequency="Annually",IF(MONTH(BK$2)=1,1,0))*DD_Payment,BK5,_xlfn.IFS(DD_Frequency="Monthly",1,DD_Frequency="Quarterly",IF(MONTH(BK$2)=1,1,IF(MONTH(BK$2)=4,1,IF(MONTH(BK$2)=7,1,IF(MONTH(BK$2)=10,1,0)))),DD_Frequency="Annually",IF(MONTH(BK$2)=1,1,0))*DD_Payment))))</f>
        <v>0</v>
      </c>
      <c r="BM5" s="3">
        <f t="shared" ref="BM5" ca="1" si="8">IF($B5="","",IF(BK5&gt;BL5,(BK5-BL5/2)*(rate_A*(BM$1/365)),0))</f>
        <v>0</v>
      </c>
      <c r="BN5" s="3">
        <f ca="1">BK5-BL5+BM5</f>
        <v>0</v>
      </c>
      <c r="BO5" s="3">
        <f ca="1">AZ5*(1+rate_A*BM$1/365)</f>
        <v>0</v>
      </c>
      <c r="BP5" s="3">
        <f ca="1">BA5*(1+rate_A*BM$1/365)</f>
        <v>0</v>
      </c>
      <c r="BQ5" s="3">
        <f ca="1">BB5*(1+rate_A*BM$1/365)</f>
        <v>0</v>
      </c>
      <c r="BR5" s="5">
        <f ca="1">BN5+BO5+BP5+BQ5</f>
        <v>0</v>
      </c>
      <c r="BS5" s="5" cm="1">
        <f t="array" aca="1" ref="BS5" ca="1">IF(BR5="","",_xlfn.IFS(BR5&lt;='Hidden inputs'!$C$15,BR5*'Hidden inputs'!$D$15,BR5&lt;='Hidden inputs'!$C$16,'Hidden inputs'!$C$15*'Hidden inputs'!$D$15+(BR5-'Hidden inputs'!$B$16)*'Hidden inputs'!$D$16,BR5&lt;='Hidden inputs'!$C$17,'Hidden inputs'!$C$15*'Hidden inputs'!$D$15+('Hidden inputs'!$C$16-'Hidden inputs'!$B$16)*'Hidden inputs'!$D$16+(BR5-'Hidden inputs'!$B$17)*'Hidden inputs'!$D$17,BR5&gt;'Hidden inputs'!$B$18,'Hidden inputs'!$C$15*'Hidden inputs'!$D$15+('Hidden inputs'!$C$16-'Hidden inputs'!$B$16)*'Hidden inputs'!$D$16+('Hidden inputs'!$C$17-'Hidden inputs'!$B$17)*'Hidden inputs'!$D$17+(BR5-'Hidden inputs'!$B$18)*'Hidden inputs'!$D$18))</f>
        <v>0</v>
      </c>
      <c r="BT5" s="10">
        <f ca="1">IF($B5="","",IF(BR5=0,0,BS5/BR5))</f>
        <v>0</v>
      </c>
      <c r="BU5" s="5">
        <f ca="1">BT5*(BN5+BO5+BP5)</f>
        <v>0</v>
      </c>
      <c r="BV5" s="5">
        <f ca="1">BT5*BN5</f>
        <v>0</v>
      </c>
      <c r="BW5" s="5">
        <f ca="1">'Hidden inputs'!$D$11*BN5+'Hidden inputs'!$E$11*BO5</f>
        <v>0</v>
      </c>
      <c r="BX5" s="11" t="e">
        <f t="shared" ref="BX5:BX68" ca="1" si="9">IF($B5="","",$P$4)</f>
        <v>#DIV/0!</v>
      </c>
      <c r="BY5" s="9" t="e">
        <f ca="1">BX5*BN5</f>
        <v>#DIV/0!</v>
      </c>
      <c r="BZ5" s="3">
        <f ca="1">BN5</f>
        <v>0</v>
      </c>
      <c r="CA5" s="5" cm="1">
        <f t="array" aca="1" ref="CA5" ca="1">IF($B5="","",IF(BZ5=0,0,IF(DD_Payment="",0,IF(BZ5&lt;_xlfn.IFS(DD_Frequency="Monthly",1,DD_Frequency="Quarterly",IF(MONTH(BZ$2)=1,1,IF(MONTH(BZ$2)=4,1,IF(MONTH(BZ$2)=7,1,IF(MONTH(BZ$2)=10,1,0)))),DD_Frequency="Annually",IF(MONTH(BZ$2)=1,1,0))*DD_Payment,BZ5,_xlfn.IFS(DD_Frequency="Monthly",1,DD_Frequency="Quarterly",IF(MONTH(BZ$2)=1,1,IF(MONTH(BZ$2)=4,1,IF(MONTH(BZ$2)=7,1,IF(MONTH(BZ$2)=10,1,0)))),DD_Frequency="Annually",IF(MONTH(BZ$2)=1,1,0))*DD_Payment))))</f>
        <v>0</v>
      </c>
      <c r="CB5" s="3">
        <f t="shared" ref="CB5" ca="1" si="10">IF($B5="","",IF(BZ5&gt;CA5,(BZ5-CA5/2)*(rate_A*(CB$1/365)),0))</f>
        <v>0</v>
      </c>
      <c r="CC5" s="3">
        <f ca="1">BZ5-CA5+CB5</f>
        <v>0</v>
      </c>
      <c r="CD5" s="3">
        <f ca="1">BO5*(1+rate_A*CB$1/365)</f>
        <v>0</v>
      </c>
      <c r="CE5" s="3">
        <f ca="1">BP5*(1+rate_A*CB$1/365)</f>
        <v>0</v>
      </c>
      <c r="CF5" s="3">
        <f ca="1">BQ5*(1+rate_A*CB$1/365)</f>
        <v>0</v>
      </c>
      <c r="CG5" s="5">
        <f ca="1">CC5+CD5+CE5+CF5</f>
        <v>0</v>
      </c>
      <c r="CH5" s="5" cm="1">
        <f t="array" aca="1" ref="CH5" ca="1">IF(CG5="","",_xlfn.IFS(CG5&lt;='Hidden inputs'!$C$15,CG5*'Hidden inputs'!$D$15,CG5&lt;='Hidden inputs'!$C$16,'Hidden inputs'!$C$15*'Hidden inputs'!$D$15+(CG5-'Hidden inputs'!$B$16)*'Hidden inputs'!$D$16,CG5&lt;='Hidden inputs'!$C$17,'Hidden inputs'!$C$15*'Hidden inputs'!$D$15+('Hidden inputs'!$C$16-'Hidden inputs'!$B$16)*'Hidden inputs'!$D$16+(CG5-'Hidden inputs'!$B$17)*'Hidden inputs'!$D$17,CG5&gt;'Hidden inputs'!$B$18,'Hidden inputs'!$C$15*'Hidden inputs'!$D$15+('Hidden inputs'!$C$16-'Hidden inputs'!$B$16)*'Hidden inputs'!$D$16+('Hidden inputs'!$C$17-'Hidden inputs'!$B$17)*'Hidden inputs'!$D$17+(CG5-'Hidden inputs'!$B$18)*'Hidden inputs'!$D$18))</f>
        <v>0</v>
      </c>
      <c r="CI5" s="10">
        <f ca="1">IF($B5="","",IF(CG5=0,0,CH5/CG5))</f>
        <v>0</v>
      </c>
      <c r="CJ5" s="5">
        <f ca="1">CI5*(CC5+CD5+CE5)</f>
        <v>0</v>
      </c>
      <c r="CK5" s="5">
        <f ca="1">CI5*CC5</f>
        <v>0</v>
      </c>
      <c r="CL5" s="5">
        <f ca="1">'Hidden inputs'!$D$11*CC5+'Hidden inputs'!$E$11*CD5</f>
        <v>0</v>
      </c>
      <c r="CM5" s="11" t="e">
        <f t="shared" ref="CM5:CM68" ca="1" si="11">IF($B5="","",$P$4)</f>
        <v>#DIV/0!</v>
      </c>
      <c r="CN5" s="9" t="e">
        <f ca="1">CM5*CC5</f>
        <v>#DIV/0!</v>
      </c>
      <c r="CO5" s="3">
        <f ca="1">CC5</f>
        <v>0</v>
      </c>
      <c r="CP5" s="5" cm="1">
        <f t="array" aca="1" ref="CP5" ca="1">IF($B5="","",IF(CO5=0,0,IF(DD_Payment="",0,IF(CO5&lt;_xlfn.IFS(DD_Frequency="Monthly",1,DD_Frequency="Quarterly",IF(MONTH(CO$2)=1,1,IF(MONTH(CO$2)=4,1,IF(MONTH(CO$2)=7,1,IF(MONTH(CO$2)=10,1,0)))),DD_Frequency="Annually",IF(MONTH(CO$2)=1,1,0))*DD_Payment,CO5,_xlfn.IFS(DD_Frequency="Monthly",1,DD_Frequency="Quarterly",IF(MONTH(CO$2)=1,1,IF(MONTH(CO$2)=4,1,IF(MONTH(CO$2)=7,1,IF(MONTH(CO$2)=10,1,0)))),DD_Frequency="Annually",IF(MONTH(CO$2)=1,1,0))*DD_Payment))))</f>
        <v>0</v>
      </c>
      <c r="CQ5" s="3">
        <f t="shared" ref="CQ5" ca="1" si="12">IF($B5="","",IF(CO5&gt;CP5,(CO5-CP5/2)*(rate_A*(CQ$1/365)),0))</f>
        <v>0</v>
      </c>
      <c r="CR5" s="3">
        <f ca="1">CO5-CP5+CQ5</f>
        <v>0</v>
      </c>
      <c r="CS5" s="3">
        <f ca="1">CD5*(1+rate_A*CQ$1/365)</f>
        <v>0</v>
      </c>
      <c r="CT5" s="3">
        <f ca="1">CE5*(1+rate_A*CQ$1/365)</f>
        <v>0</v>
      </c>
      <c r="CU5" s="3">
        <f ca="1">CF5*(1+rate_A*CQ$1/365)</f>
        <v>0</v>
      </c>
      <c r="CV5" s="5">
        <f ca="1">CR5+CS5+CT5+CU5</f>
        <v>0</v>
      </c>
      <c r="CW5" s="5" cm="1">
        <f t="array" aca="1" ref="CW5" ca="1">IF(CV5="","",_xlfn.IFS(CV5&lt;='Hidden inputs'!$C$15,CV5*'Hidden inputs'!$D$15,CV5&lt;='Hidden inputs'!$C$16,'Hidden inputs'!$C$15*'Hidden inputs'!$D$15+(CV5-'Hidden inputs'!$B$16)*'Hidden inputs'!$D$16,CV5&lt;='Hidden inputs'!$C$17,'Hidden inputs'!$C$15*'Hidden inputs'!$D$15+('Hidden inputs'!$C$16-'Hidden inputs'!$B$16)*'Hidden inputs'!$D$16+(CV5-'Hidden inputs'!$B$17)*'Hidden inputs'!$D$17,CV5&gt;'Hidden inputs'!$B$18,'Hidden inputs'!$C$15*'Hidden inputs'!$D$15+('Hidden inputs'!$C$16-'Hidden inputs'!$B$16)*'Hidden inputs'!$D$16+('Hidden inputs'!$C$17-'Hidden inputs'!$B$17)*'Hidden inputs'!$D$17+(CV5-'Hidden inputs'!$B$18)*'Hidden inputs'!$D$18))</f>
        <v>0</v>
      </c>
      <c r="CX5" s="10">
        <f ca="1">IF($B5="","",IF(CV5=0,0,CW5/CV5))</f>
        <v>0</v>
      </c>
      <c r="CY5" s="5">
        <f ca="1">CX5*(CR5+CS5+CT5)</f>
        <v>0</v>
      </c>
      <c r="CZ5" s="5">
        <f ca="1">CX5*CR5</f>
        <v>0</v>
      </c>
      <c r="DA5" s="5">
        <f ca="1">'Hidden inputs'!$D$11*CR5+'Hidden inputs'!$E$11*CS5</f>
        <v>0</v>
      </c>
      <c r="DB5" s="11" t="e">
        <f t="shared" ref="DB5:DB68" ca="1" si="13">IF($B5="","",$P$4)</f>
        <v>#DIV/0!</v>
      </c>
      <c r="DC5" s="9" t="e">
        <f ca="1">DB5*CR5</f>
        <v>#DIV/0!</v>
      </c>
      <c r="DD5" s="3">
        <f ca="1">CR5</f>
        <v>0</v>
      </c>
      <c r="DE5" s="5" cm="1">
        <f t="array" aca="1" ref="DE5" ca="1">IF($B5="","",IF(DD5=0,0,IF(DD_Payment="",0,IF(DD5&lt;_xlfn.IFS(DD_Frequency="Monthly",1,DD_Frequency="Quarterly",IF(MONTH(DD$2)=1,1,IF(MONTH(DD$2)=4,1,IF(MONTH(DD$2)=7,1,IF(MONTH(DD$2)=10,1,0)))),DD_Frequency="Annually",IF(MONTH(DD$2)=1,1,0))*DD_Payment,DD5,_xlfn.IFS(DD_Frequency="Monthly",1,DD_Frequency="Quarterly",IF(MONTH(DD$2)=1,1,IF(MONTH(DD$2)=4,1,IF(MONTH(DD$2)=7,1,IF(MONTH(DD$2)=10,1,0)))),DD_Frequency="Annually",IF(MONTH(DD$2)=1,1,0))*DD_Payment))))</f>
        <v>0</v>
      </c>
      <c r="DF5" s="3">
        <f t="shared" ref="DF5" ca="1" si="14">IF($B5="","",IF(DD5&gt;DE5,(DD5-DE5/2)*(rate_A*(DF$1/365)),0))</f>
        <v>0</v>
      </c>
      <c r="DG5" s="3">
        <f ca="1">DD5-DE5+DF5</f>
        <v>0</v>
      </c>
      <c r="DH5" s="3">
        <f ca="1">CS5*(1+rate_A*DF$1/365)</f>
        <v>0</v>
      </c>
      <c r="DI5" s="3">
        <f ca="1">CT5*(1+rate_A*DF$1/365)</f>
        <v>0</v>
      </c>
      <c r="DJ5" s="3">
        <f ca="1">CU5*(1+rate_A*DF$1/365)</f>
        <v>0</v>
      </c>
      <c r="DK5" s="5">
        <f ca="1">DG5+DH5+DI5+DJ5</f>
        <v>0</v>
      </c>
      <c r="DL5" s="5" cm="1">
        <f t="array" aca="1" ref="DL5" ca="1">IF(DK5="","",_xlfn.IFS(DK5&lt;='Hidden inputs'!$C$15,DK5*'Hidden inputs'!$D$15,DK5&lt;='Hidden inputs'!$C$16,'Hidden inputs'!$C$15*'Hidden inputs'!$D$15+(DK5-'Hidden inputs'!$B$16)*'Hidden inputs'!$D$16,DK5&lt;='Hidden inputs'!$C$17,'Hidden inputs'!$C$15*'Hidden inputs'!$D$15+('Hidden inputs'!$C$16-'Hidden inputs'!$B$16)*'Hidden inputs'!$D$16+(DK5-'Hidden inputs'!$B$17)*'Hidden inputs'!$D$17,DK5&gt;'Hidden inputs'!$B$18,'Hidden inputs'!$C$15*'Hidden inputs'!$D$15+('Hidden inputs'!$C$16-'Hidden inputs'!$B$16)*'Hidden inputs'!$D$16+('Hidden inputs'!$C$17-'Hidden inputs'!$B$17)*'Hidden inputs'!$D$17+(DK5-'Hidden inputs'!$B$18)*'Hidden inputs'!$D$18))</f>
        <v>0</v>
      </c>
      <c r="DM5" s="10">
        <f ca="1">IF($B5="","",IF(DK5=0,0,DL5/DK5))</f>
        <v>0</v>
      </c>
      <c r="DN5" s="5">
        <f ca="1">DM5*(DG5+DH5+DI5)</f>
        <v>0</v>
      </c>
      <c r="DO5" s="5">
        <f ca="1">DM5*DG5</f>
        <v>0</v>
      </c>
      <c r="DP5" s="5">
        <f ca="1">'Hidden inputs'!$D$11*DG5+'Hidden inputs'!$E$11*DH5</f>
        <v>0</v>
      </c>
      <c r="DQ5" s="11" t="e">
        <f t="shared" ref="DQ5:DQ68" ca="1" si="15">IF($B5="","",$P$4)</f>
        <v>#DIV/0!</v>
      </c>
      <c r="DR5" s="9" t="e">
        <f ca="1">DQ5*DG5</f>
        <v>#DIV/0!</v>
      </c>
      <c r="DS5" s="3">
        <f ca="1">DG5</f>
        <v>0</v>
      </c>
      <c r="DT5" s="5" cm="1">
        <f t="array" aca="1" ref="DT5" ca="1">IF($B5="","",IF(DS5=0,0,IF(DD_Payment="",0,IF(DS5&lt;_xlfn.IFS(DD_Frequency="Monthly",1,DD_Frequency="Quarterly",IF(MONTH(DS$2)=1,1,IF(MONTH(DS$2)=4,1,IF(MONTH(DS$2)=7,1,IF(MONTH(DS$2)=10,1,0)))),DD_Frequency="Annually",IF(MONTH(DS$2)=1,1,0))*DD_Payment,DS5,_xlfn.IFS(DD_Frequency="Monthly",1,DD_Frequency="Quarterly",IF(MONTH(DS$2)=1,1,IF(MONTH(DS$2)=4,1,IF(MONTH(DS$2)=7,1,IF(MONTH(DS$2)=10,1,0)))),DD_Frequency="Annually",IF(MONTH(DS$2)=1,1,0))*DD_Payment))))</f>
        <v>0</v>
      </c>
      <c r="DU5" s="3">
        <f t="shared" ref="DU5" ca="1" si="16">IF($B5="","",IF(DS5&gt;DT5,(DS5-DT5/2)*(rate_A*(DU$1/365)),0))</f>
        <v>0</v>
      </c>
      <c r="DV5" s="3">
        <f ca="1">DS5-DT5+DU5</f>
        <v>0</v>
      </c>
      <c r="DW5" s="3">
        <f ca="1">DH5*(1+rate_A*DU$1/365)</f>
        <v>0</v>
      </c>
      <c r="DX5" s="3">
        <f ca="1">DI5*(1+rate_A*DU$1/365)</f>
        <v>0</v>
      </c>
      <c r="DY5" s="3">
        <f ca="1">DJ5*(1+rate_A*DU$1/365)</f>
        <v>0</v>
      </c>
      <c r="DZ5" s="5">
        <f ca="1">DV5+DW5+DX5+DY5</f>
        <v>0</v>
      </c>
      <c r="EA5" s="5" cm="1">
        <f t="array" aca="1" ref="EA5" ca="1">IF(DZ5="","",_xlfn.IFS(DZ5&lt;='Hidden inputs'!$C$15,DZ5*'Hidden inputs'!$D$15,DZ5&lt;='Hidden inputs'!$C$16,'Hidden inputs'!$C$15*'Hidden inputs'!$D$15+(DZ5-'Hidden inputs'!$B$16)*'Hidden inputs'!$D$16,DZ5&lt;='Hidden inputs'!$C$17,'Hidden inputs'!$C$15*'Hidden inputs'!$D$15+('Hidden inputs'!$C$16-'Hidden inputs'!$B$16)*'Hidden inputs'!$D$16+(DZ5-'Hidden inputs'!$B$17)*'Hidden inputs'!$D$17,DZ5&gt;'Hidden inputs'!$B$18,'Hidden inputs'!$C$15*'Hidden inputs'!$D$15+('Hidden inputs'!$C$16-'Hidden inputs'!$B$16)*'Hidden inputs'!$D$16+('Hidden inputs'!$C$17-'Hidden inputs'!$B$17)*'Hidden inputs'!$D$17+(DZ5-'Hidden inputs'!$B$18)*'Hidden inputs'!$D$18))</f>
        <v>0</v>
      </c>
      <c r="EB5" s="10">
        <f ca="1">IF($B5="","",IF(DZ5=0,0,EA5/DZ5))</f>
        <v>0</v>
      </c>
      <c r="EC5" s="5">
        <f ca="1">EB5*(DV5+DW5+DX5)</f>
        <v>0</v>
      </c>
      <c r="ED5" s="5">
        <f ca="1">EB5*DV5</f>
        <v>0</v>
      </c>
      <c r="EE5" s="5">
        <f ca="1">'Hidden inputs'!$D$11*DV5+'Hidden inputs'!$E$11*DW5</f>
        <v>0</v>
      </c>
      <c r="EF5" s="11" t="e">
        <f t="shared" ref="EF5:EF68" ca="1" si="17">IF($B5="","",$P$4)</f>
        <v>#DIV/0!</v>
      </c>
      <c r="EG5" s="9" t="e">
        <f ca="1">EF5*DV5</f>
        <v>#DIV/0!</v>
      </c>
      <c r="EH5" s="3">
        <f ca="1">DV5</f>
        <v>0</v>
      </c>
      <c r="EI5" s="5" cm="1">
        <f t="array" aca="1" ref="EI5" ca="1">IF($B5="","",IF(EH5=0,0,IF(DD_Payment="",0,IF(EH5&lt;_xlfn.IFS(DD_Frequency="Monthly",1,DD_Frequency="Quarterly",IF(MONTH(EH$2)=1,1,IF(MONTH(EH$2)=4,1,IF(MONTH(EH$2)=7,1,IF(MONTH(EH$2)=10,1,0)))),DD_Frequency="Annually",IF(MONTH(EH$2)=1,1,0))*DD_Payment,EH5,_xlfn.IFS(DD_Frequency="Monthly",1,DD_Frequency="Quarterly",IF(MONTH(EH$2)=1,1,IF(MONTH(EH$2)=4,1,IF(MONTH(EH$2)=7,1,IF(MONTH(EH$2)=10,1,0)))),DD_Frequency="Annually",IF(MONTH(EH$2)=1,1,0))*DD_Payment))))</f>
        <v>0</v>
      </c>
      <c r="EJ5" s="3">
        <f t="shared" ref="EJ5" ca="1" si="18">IF($B5="","",IF(EH5&gt;EI5,(EH5-EI5/2)*(rate_A*(EJ$1/365)),0))</f>
        <v>0</v>
      </c>
      <c r="EK5" s="3">
        <f ca="1">EH5-EI5+EJ5</f>
        <v>0</v>
      </c>
      <c r="EL5" s="3">
        <f ca="1">DW5*(1+rate_A*EJ$1/365)</f>
        <v>0</v>
      </c>
      <c r="EM5" s="3">
        <f ca="1">DX5*(1+rate_A*EJ$1/365)</f>
        <v>0</v>
      </c>
      <c r="EN5" s="3">
        <f ca="1">DY5*(1+rate_A*EJ$1/365)</f>
        <v>0</v>
      </c>
      <c r="EO5" s="5">
        <f ca="1">EK5+EL5+EM5+EN5</f>
        <v>0</v>
      </c>
      <c r="EP5" s="5" cm="1">
        <f t="array" aca="1" ref="EP5" ca="1">IF(EO5="","",_xlfn.IFS(EO5&lt;='Hidden inputs'!$C$15,EO5*'Hidden inputs'!$D$15,EO5&lt;='Hidden inputs'!$C$16,'Hidden inputs'!$C$15*'Hidden inputs'!$D$15+(EO5-'Hidden inputs'!$B$16)*'Hidden inputs'!$D$16,EO5&lt;='Hidden inputs'!$C$17,'Hidden inputs'!$C$15*'Hidden inputs'!$D$15+('Hidden inputs'!$C$16-'Hidden inputs'!$B$16)*'Hidden inputs'!$D$16+(EO5-'Hidden inputs'!$B$17)*'Hidden inputs'!$D$17,EO5&gt;'Hidden inputs'!$B$18,'Hidden inputs'!$C$15*'Hidden inputs'!$D$15+('Hidden inputs'!$C$16-'Hidden inputs'!$B$16)*'Hidden inputs'!$D$16+('Hidden inputs'!$C$17-'Hidden inputs'!$B$17)*'Hidden inputs'!$D$17+(EO5-'Hidden inputs'!$B$18)*'Hidden inputs'!$D$18))</f>
        <v>0</v>
      </c>
      <c r="EQ5" s="10">
        <f ca="1">IF($B5="","",IF(EO5=0,0,EP5/EO5))</f>
        <v>0</v>
      </c>
      <c r="ER5" s="5">
        <f ca="1">EQ5*(EK5+EL5+EM5)</f>
        <v>0</v>
      </c>
      <c r="ES5" s="5">
        <f ca="1">EQ5*EK5</f>
        <v>0</v>
      </c>
      <c r="ET5" s="5">
        <f ca="1">'Hidden inputs'!$D$11*EK5+'Hidden inputs'!$E$11*EL5</f>
        <v>0</v>
      </c>
      <c r="EU5" s="11" t="e">
        <f t="shared" ref="EU5:EU68" ca="1" si="19">IF($B5="","",$P$4)</f>
        <v>#DIV/0!</v>
      </c>
      <c r="EV5" s="9" t="e">
        <f ca="1">EU5*EK5</f>
        <v>#DIV/0!</v>
      </c>
      <c r="EW5" s="3">
        <f ca="1">EK5</f>
        <v>0</v>
      </c>
      <c r="EX5" s="5" cm="1">
        <f t="array" aca="1" ref="EX5" ca="1">IF($B5="","",IF(EW5=0,0,IF(DD_Payment="",0,IF(EW5&lt;_xlfn.IFS(DD_Frequency="Monthly",1,DD_Frequency="Quarterly",IF(MONTH(EW$2)=1,1,IF(MONTH(EW$2)=4,1,IF(MONTH(EW$2)=7,1,IF(MONTH(EW$2)=10,1,0)))),DD_Frequency="Annually",IF(MONTH(EW$2)=1,1,0))*DD_Payment,EW5,_xlfn.IFS(DD_Frequency="Monthly",1,DD_Frequency="Quarterly",IF(MONTH(EW$2)=1,1,IF(MONTH(EW$2)=4,1,IF(MONTH(EW$2)=7,1,IF(MONTH(EW$2)=10,1,0)))),DD_Frequency="Annually",IF(MONTH(EW$2)=1,1,0))*DD_Payment))))</f>
        <v>0</v>
      </c>
      <c r="EY5" s="3">
        <f t="shared" ref="EY5" ca="1" si="20">IF($B5="","",IF(EW5&gt;EX5,(EW5-EX5/2)*(rate_A*(EY$1/365)),0))</f>
        <v>0</v>
      </c>
      <c r="EZ5" s="3">
        <f ca="1">EW5-EX5+EY5</f>
        <v>0</v>
      </c>
      <c r="FA5" s="3">
        <f ca="1">EL5*(1+rate_A*EY$1/365)</f>
        <v>0</v>
      </c>
      <c r="FB5" s="3">
        <f ca="1">EM5*(1+rate_A*EY$1/365)</f>
        <v>0</v>
      </c>
      <c r="FC5" s="3">
        <f ca="1">EN5*(1+rate_A*EY$1/365)</f>
        <v>0</v>
      </c>
      <c r="FD5" s="5">
        <f ca="1">EZ5+FA5+FB5+FC5</f>
        <v>0</v>
      </c>
      <c r="FE5" s="5" cm="1">
        <f t="array" aca="1" ref="FE5" ca="1">IF(FD5="","",_xlfn.IFS(FD5&lt;='Hidden inputs'!$C$15,FD5*'Hidden inputs'!$D$15,FD5&lt;='Hidden inputs'!$C$16,'Hidden inputs'!$C$15*'Hidden inputs'!$D$15+(FD5-'Hidden inputs'!$B$16)*'Hidden inputs'!$D$16,FD5&lt;='Hidden inputs'!$C$17,'Hidden inputs'!$C$15*'Hidden inputs'!$D$15+('Hidden inputs'!$C$16-'Hidden inputs'!$B$16)*'Hidden inputs'!$D$16+(FD5-'Hidden inputs'!$B$17)*'Hidden inputs'!$D$17,FD5&gt;'Hidden inputs'!$B$18,'Hidden inputs'!$C$15*'Hidden inputs'!$D$15+('Hidden inputs'!$C$16-'Hidden inputs'!$B$16)*'Hidden inputs'!$D$16+('Hidden inputs'!$C$17-'Hidden inputs'!$B$17)*'Hidden inputs'!$D$17+(FD5-'Hidden inputs'!$B$18)*'Hidden inputs'!$D$18))</f>
        <v>0</v>
      </c>
      <c r="FF5" s="10">
        <f ca="1">IF($B5="","",IF(FD5=0,0,FE5/FD5))</f>
        <v>0</v>
      </c>
      <c r="FG5" s="5">
        <f ca="1">FF5*(EZ5+FA5+FB5)</f>
        <v>0</v>
      </c>
      <c r="FH5" s="5">
        <f ca="1">FF5*EZ5</f>
        <v>0</v>
      </c>
      <c r="FI5" s="5">
        <f ca="1">'Hidden inputs'!$D$11*EZ5+'Hidden inputs'!$E$11*FA5</f>
        <v>0</v>
      </c>
      <c r="FJ5" s="11" t="e">
        <f t="shared" ref="FJ5:FJ68" ca="1" si="21">IF($B5="","",$P$4)</f>
        <v>#DIV/0!</v>
      </c>
      <c r="FK5" s="9" t="e">
        <f ca="1">FJ5*EZ5</f>
        <v>#DIV/0!</v>
      </c>
      <c r="FL5" s="3">
        <f ca="1">EZ5</f>
        <v>0</v>
      </c>
      <c r="FM5" s="5" cm="1">
        <f t="array" aca="1" ref="FM5" ca="1">IF($B5="","",IF(FL5=0,0,IF(DD_Payment="",0,IF(FL5&lt;_xlfn.IFS(DD_Frequency="Monthly",1,DD_Frequency="Quarterly",IF(MONTH(FL$2)=1,1,IF(MONTH(FL$2)=4,1,IF(MONTH(FL$2)=7,1,IF(MONTH(FL$2)=10,1,0)))),DD_Frequency="Annually",IF(MONTH(FL$2)=1,1,0))*DD_Payment,FL5,_xlfn.IFS(DD_Frequency="Monthly",1,DD_Frequency="Quarterly",IF(MONTH(FL$2)=1,1,IF(MONTH(FL$2)=4,1,IF(MONTH(FL$2)=7,1,IF(MONTH(FL$2)=10,1,0)))),DD_Frequency="Annually",IF(MONTH(FL$2)=1,1,0))*DD_Payment))))</f>
        <v>0</v>
      </c>
      <c r="FN5" s="3">
        <f t="shared" ref="FN5" ca="1" si="22">IF($B5="","",IF(FL5&gt;FM5,(FL5-FM5/2)*(rate_A*(FN$1/365)),0))</f>
        <v>0</v>
      </c>
      <c r="FO5" s="3">
        <f ca="1">FL5-FM5+FN5</f>
        <v>0</v>
      </c>
      <c r="FP5" s="3">
        <f ca="1">FA5*(1+rate_A*FN$1/365)</f>
        <v>0</v>
      </c>
      <c r="FQ5" s="3">
        <f ca="1">FB5*(1+rate_A*FN$1/365)</f>
        <v>0</v>
      </c>
      <c r="FR5" s="3">
        <f ca="1">FC5*(1+rate_A*FN$1/365)</f>
        <v>0</v>
      </c>
      <c r="FS5" s="5">
        <f ca="1">FO5+FP5+FQ5+FR5</f>
        <v>0</v>
      </c>
      <c r="FT5" s="5" cm="1">
        <f t="array" aca="1" ref="FT5" ca="1">IF(FS5="","",_xlfn.IFS(FS5&lt;='Hidden inputs'!$C$15,FS5*'Hidden inputs'!$D$15,FS5&lt;='Hidden inputs'!$C$16,'Hidden inputs'!$C$15*'Hidden inputs'!$D$15+(FS5-'Hidden inputs'!$B$16)*'Hidden inputs'!$D$16,FS5&lt;='Hidden inputs'!$C$17,'Hidden inputs'!$C$15*'Hidden inputs'!$D$15+('Hidden inputs'!$C$16-'Hidden inputs'!$B$16)*'Hidden inputs'!$D$16+(FS5-'Hidden inputs'!$B$17)*'Hidden inputs'!$D$17,FS5&gt;'Hidden inputs'!$B$18,'Hidden inputs'!$C$15*'Hidden inputs'!$D$15+('Hidden inputs'!$C$16-'Hidden inputs'!$B$16)*'Hidden inputs'!$D$16+('Hidden inputs'!$C$17-'Hidden inputs'!$B$17)*'Hidden inputs'!$D$17+(FS5-'Hidden inputs'!$B$18)*'Hidden inputs'!$D$18))</f>
        <v>0</v>
      </c>
      <c r="FU5" s="10">
        <f ca="1">IF(FS5=0,0,FT5/FS5)</f>
        <v>0</v>
      </c>
      <c r="FV5" s="5">
        <f ca="1">FU5*(FO5+FP5+FQ5)</f>
        <v>0</v>
      </c>
      <c r="FW5" s="5">
        <f ca="1">FU5*FO5</f>
        <v>0</v>
      </c>
      <c r="FX5" s="5">
        <f ca="1">'Hidden inputs'!$D$11*FO5+'Hidden inputs'!$E$11*FP5</f>
        <v>0</v>
      </c>
      <c r="FY5" s="11" t="e">
        <f t="shared" ref="FY5:FY68" ca="1" si="23">IF($B5="","",$P$4)</f>
        <v>#DIV/0!</v>
      </c>
      <c r="FZ5" s="9" t="e">
        <f ca="1">FY5*FO5</f>
        <v>#DIV/0!</v>
      </c>
      <c r="GA5" s="5" t="e">
        <f ca="1">IF(EV5="","",(N5+AC5+AR5+BG5+BV5+CK5+CZ5+DO5+ED5+ES5+FH5+FW5)/12)</f>
        <v>#DIV/0!</v>
      </c>
      <c r="GB5" s="5" t="e">
        <f ca="1">IF(EV5="","",(Q5+AF5+AU5+BJ5+BY5+CN5+DC5+DR5+EG5+EV5+FK5+FZ5)/12)</f>
        <v>#DIV/0!</v>
      </c>
      <c r="GC5" s="5" t="e">
        <f t="shared" ref="GC5:GC68" ca="1" si="24">IF(EV5="","",GA5-GB5)</f>
        <v>#DIV/0!</v>
      </c>
      <c r="GD5" s="5" t="e">
        <f t="shared" ref="GD5:GD68" ca="1" si="25">IF(EV5="","",FO5+FP5+FQ5)</f>
        <v>#DIV/0!</v>
      </c>
    </row>
    <row r="6" spans="1:193" x14ac:dyDescent="0.35">
      <c r="A6" s="2" t="str">
        <f t="shared" ref="A6:A69" ca="1" si="26">IFERROR(IF(MOD(B6,4)=0,1,0),"")</f>
        <v/>
      </c>
      <c r="B6" s="6" t="str">
        <f t="shared" ref="B6:B69" ca="1" si="27">IFERROR(IF(B5+2&gt;$B$5+term,"",B5+1),"")</f>
        <v/>
      </c>
      <c r="C6" s="5" t="str">
        <f ca="1">IF(B6="","",MAX(FO5,0))</f>
        <v/>
      </c>
      <c r="D6" s="5" t="str" cm="1">
        <f t="array" aca="1" ref="D6" ca="1">IF($B6="","",IF(C6=0,0,IF(DD_Payment="",0,IF(C6&lt;_xlfn.IFS(DD_Frequency="Monthly",1,DD_Frequency="Quarterly",IF(MONTH(C$2)=1,1,IF(MONTH(C$2)=4,1,IF(MONTH(C$2)=7,1,IF(MONTH(C$2)=10,1,0)))),DD_Frequency="Annually",IF(MONTH(C$2)=1,1,0))*DD_Payment,C6,_xlfn.IFS(DD_Frequency="Monthly",1,DD_Frequency="Quarterly",IF(MONTH(C$2)=1,1,IF(MONTH(C$2)=4,1,IF(MONTH(C$2)=7,1,IF(MONTH(C$2)=10,1,0)))),DD_Frequency="Annually",IF(MONTH(C$2)=1,1,0))*DD_Payment))))</f>
        <v/>
      </c>
      <c r="E6" s="5" t="str">
        <f ca="1">IF(B6="","",IF(C6&gt;D6,(C6-D6/2)*(rate_A*(E$1/365)),0))</f>
        <v/>
      </c>
      <c r="F6" s="5" t="str">
        <f t="shared" ref="F6:F69" ca="1" si="28">IF(B6="","",C6-D6+E6)</f>
        <v/>
      </c>
      <c r="G6" s="5" t="str">
        <f t="shared" ref="G6" ca="1" si="29">IF(B6="","",G5*(1+rate_A*E$1/365))</f>
        <v/>
      </c>
      <c r="H6" s="5" t="str">
        <f t="shared" ref="H6" ca="1" si="30">IF(B6="","",H5*(1+rate_A*E$1/365))</f>
        <v/>
      </c>
      <c r="I6" s="5" t="str">
        <f t="shared" ref="I6" ca="1" si="31">IF(B6="","",I5*(1+rate_joint*E$1/365))</f>
        <v/>
      </c>
      <c r="J6" s="5" t="str">
        <f ca="1">IF($B6="","",F6+G6+H6+I6)</f>
        <v/>
      </c>
      <c r="K6" s="5" t="str" cm="1">
        <f t="array" aca="1" ref="K6" ca="1">IF(J6="","",_xlfn.IFS(J6&lt;='Hidden inputs'!$C$15,J6*'Hidden inputs'!$D$15,J6&lt;='Hidden inputs'!$C$16,'Hidden inputs'!$C$15*'Hidden inputs'!$D$15+(J6-'Hidden inputs'!$B$16)*'Hidden inputs'!$D$16,J6&lt;='Hidden inputs'!$C$17,'Hidden inputs'!$C$15*'Hidden inputs'!$D$15+('Hidden inputs'!$C$16-'Hidden inputs'!$B$16)*'Hidden inputs'!$D$16+(J6-'Hidden inputs'!$B$17)*'Hidden inputs'!$D$17,J6&gt;'Hidden inputs'!$B$18,'Hidden inputs'!$C$15*'Hidden inputs'!$D$15+('Hidden inputs'!$C$16-'Hidden inputs'!$B$16)*'Hidden inputs'!$D$16+('Hidden inputs'!$C$17-'Hidden inputs'!$B$17)*'Hidden inputs'!$D$17+(J6-'Hidden inputs'!$B$18)*'Hidden inputs'!$D$18))</f>
        <v/>
      </c>
      <c r="L6" s="11" t="str">
        <f ca="1">IF(B6="","",IF(J6=0,0,K6/J6))</f>
        <v/>
      </c>
      <c r="M6" s="5" t="str">
        <f t="shared" ref="M6:M69" ca="1" si="32">IF(B6="","",L6*(F6+G6+H6))</f>
        <v/>
      </c>
      <c r="N6" s="5" t="str">
        <f t="shared" ref="N6:N69" ca="1" si="33">IF(B6="","",L6*F6)</f>
        <v/>
      </c>
      <c r="O6" s="5" t="str">
        <f ca="1">IF(B6="","",'Hidden inputs'!$D$11*F6+'Hidden inputs'!$E$11*G6)</f>
        <v/>
      </c>
      <c r="P6" s="11" t="str">
        <f t="shared" ca="1" si="0"/>
        <v/>
      </c>
      <c r="Q6" s="20" t="str">
        <f t="shared" ca="1" si="1"/>
        <v/>
      </c>
      <c r="R6" s="3" t="str">
        <f t="shared" ref="R6:R69" ca="1" si="34">IF(B6="","",F6)</f>
        <v/>
      </c>
      <c r="S6" s="5" t="str" cm="1">
        <f t="array" aca="1" ref="S6" ca="1">IF($B6="","",IF(R6=0,0,IF(DD_Payment="",0,IF(R6&lt;_xlfn.IFS(DD_Frequency="Monthly",1,DD_Frequency="Quarterly",IF(MONTH(R$2)=1,1,IF(MONTH(R$2)=4,1,IF(MONTH(R$2)=7,1,IF(MONTH(R$2)=10,1,0)))),DD_Frequency="Annually",IF(MONTH(R$2)=1,1,0))*DD_Payment,R6,_xlfn.IFS(DD_Frequency="Monthly",1,DD_Frequency="Quarterly",IF(MONTH(R$2)=1,1,IF(MONTH(R$2)=4,1,IF(MONTH(R$2)=7,1,IF(MONTH(R$2)=10,1,0)))),DD_Frequency="Annually",IF(MONTH(R$2)=1,1,0))*DD_Payment))))</f>
        <v/>
      </c>
      <c r="T6" s="3" t="str">
        <f t="shared" ref="T6" ca="1" si="35">IF(B6="","",IF(R6&gt;S6,(R6-S6/2)*(rate_A*((T$1+A6)/365)),0))</f>
        <v/>
      </c>
      <c r="U6" s="3" t="str">
        <f t="shared" ref="U6:U69" ca="1" si="36">IF(B6="","",R6-S6+T6)</f>
        <v/>
      </c>
      <c r="V6" s="3" t="str">
        <f t="shared" ref="V6" ca="1" si="37">IF(B6="","",G6*(1+rate_A*(T$1+A6)/365))</f>
        <v/>
      </c>
      <c r="W6" s="3" t="str">
        <f t="shared" ref="W6" ca="1" si="38">IF(B6="","",H6*(1+rate_A*(T$1+A6)/365))</f>
        <v/>
      </c>
      <c r="X6" s="3" t="str">
        <f t="shared" ref="X6" ca="1" si="39">IF(B6="","",I6*(1+rate_joint*(T$1+A6)/365))</f>
        <v/>
      </c>
      <c r="Y6" s="5" t="str">
        <f ca="1">IF($B6="","",U6+V6+W6+X6)</f>
        <v/>
      </c>
      <c r="Z6" s="5" t="str" cm="1">
        <f t="array" aca="1" ref="Z6" ca="1">IF(Y6="","",_xlfn.IFS(Y6&lt;='Hidden inputs'!$C$15,Y6*'Hidden inputs'!$D$15,Y6&lt;='Hidden inputs'!$C$16,'Hidden inputs'!$C$15*'Hidden inputs'!$D$15+(Y6-'Hidden inputs'!$B$16)*'Hidden inputs'!$D$16,Y6&lt;='Hidden inputs'!$C$17,'Hidden inputs'!$C$15*'Hidden inputs'!$D$15+('Hidden inputs'!$C$16-'Hidden inputs'!$B$16)*'Hidden inputs'!$D$16+(Y6-'Hidden inputs'!$B$17)*'Hidden inputs'!$D$17,Y6&gt;'Hidden inputs'!$B$18,'Hidden inputs'!$C$15*'Hidden inputs'!$D$15+('Hidden inputs'!$C$16-'Hidden inputs'!$B$16)*'Hidden inputs'!$D$16+('Hidden inputs'!$C$17-'Hidden inputs'!$B$17)*'Hidden inputs'!$D$17+(Y6-'Hidden inputs'!$B$18)*'Hidden inputs'!$D$18))</f>
        <v/>
      </c>
      <c r="AA6" s="10" t="str">
        <f ca="1">IF(B6="","",IF(Y6=0,0,Z6/Y6))</f>
        <v/>
      </c>
      <c r="AB6" s="5" t="str">
        <f t="shared" ref="AB6:AB69" ca="1" si="40">IF(B6="","",AA6*(U6+V6+W6))</f>
        <v/>
      </c>
      <c r="AC6" s="5" t="str">
        <f ca="1">IF(B6="","",AA6*U6)</f>
        <v/>
      </c>
      <c r="AD6" s="5" t="str">
        <f ca="1">IF(B6="","",'Hidden inputs'!$D$11*U6+'Hidden inputs'!$E$11*V6)</f>
        <v/>
      </c>
      <c r="AE6" s="11" t="str">
        <f t="shared" ca="1" si="3"/>
        <v/>
      </c>
      <c r="AF6" s="9" t="str">
        <f t="shared" ref="AF6:AF69" ca="1" si="41">IF(B6="","",AE6*U6)</f>
        <v/>
      </c>
      <c r="AG6" s="3" t="str">
        <f t="shared" ref="AG6:AG69" ca="1" si="42">IF($B6="","",U6)</f>
        <v/>
      </c>
      <c r="AH6" s="5" t="str" cm="1">
        <f t="array" aca="1" ref="AH6" ca="1">IF($B6="","",IF(AG6=0,0,IF(DD_Payment="",0,IF(AG6&lt;_xlfn.IFS(DD_Frequency="Monthly",1,DD_Frequency="Quarterly",IF(MONTH(AG$2)=1,1,IF(MONTH(AG$2)=4,1,IF(MONTH(AG$2)=7,1,IF(MONTH(AG$2)=10,1,0)))),DD_Frequency="Annually",IF(MONTH(AG$2)=1,1,0))*DD_Payment,AG6,_xlfn.IFS(DD_Frequency="Monthly",1,DD_Frequency="Quarterly",IF(MONTH(AG$2)=1,1,IF(MONTH(AG$2)=4,1,IF(MONTH(AG$2)=7,1,IF(MONTH(AG$2)=10,1,0)))),DD_Frequency="Annually",IF(MONTH(AG$2)=1,1,0))*DD_Payment))))</f>
        <v/>
      </c>
      <c r="AI6" s="3" t="str">
        <f t="shared" ref="AI6" ca="1" si="43">IF($B6="","",IF(AG6&gt;AH6,(AG6-AH6/2)*(rate_A*(AI$1/365)),0))</f>
        <v/>
      </c>
      <c r="AJ6" s="3" t="str">
        <f ca="1">IF($B6="","",AG6-AH6+AI6)</f>
        <v/>
      </c>
      <c r="AK6" s="3" t="str">
        <f t="shared" ref="AK6" ca="1" si="44">IF($B6="","",V6*(1+rate_A*AI$1/365))</f>
        <v/>
      </c>
      <c r="AL6" s="3" t="str">
        <f t="shared" ref="AL6" ca="1" si="45">IF($B6="","",W6*(1+rate_A*AI$1/365))</f>
        <v/>
      </c>
      <c r="AM6" s="3" t="str">
        <f t="shared" ref="AM6" ca="1" si="46">IF($B6="","",X6*(1+rate_joint*AI$1/365))</f>
        <v/>
      </c>
      <c r="AN6" s="5" t="str">
        <f ca="1">IF($B6="","",AJ6+AK6+AL6+AM6)</f>
        <v/>
      </c>
      <c r="AO6" s="5" t="str" cm="1">
        <f t="array" aca="1" ref="AO6" ca="1">IF(AN6="","",_xlfn.IFS(AN6&lt;='Hidden inputs'!$C$15,AN6*'Hidden inputs'!$D$15,AN6&lt;='Hidden inputs'!$C$16,'Hidden inputs'!$C$15*'Hidden inputs'!$D$15+(AN6-'Hidden inputs'!$B$16)*'Hidden inputs'!$D$16,AN6&lt;='Hidden inputs'!$C$17,'Hidden inputs'!$C$15*'Hidden inputs'!$D$15+('Hidden inputs'!$C$16-'Hidden inputs'!$B$16)*'Hidden inputs'!$D$16+(AN6-'Hidden inputs'!$B$17)*'Hidden inputs'!$D$17,AN6&gt;'Hidden inputs'!$B$18,'Hidden inputs'!$C$15*'Hidden inputs'!$D$15+('Hidden inputs'!$C$16-'Hidden inputs'!$B$16)*'Hidden inputs'!$D$16+('Hidden inputs'!$C$17-'Hidden inputs'!$B$17)*'Hidden inputs'!$D$17+(AN6-'Hidden inputs'!$B$18)*'Hidden inputs'!$D$18))</f>
        <v/>
      </c>
      <c r="AP6" s="10" t="str">
        <f ca="1">IF($B6="","",IF(AN6=0,0,AO6/AN6))</f>
        <v/>
      </c>
      <c r="AQ6" s="5" t="str">
        <f t="shared" ref="AQ6:AQ69" ca="1" si="47">IF($B6="","",AP6*(AJ6+AK6+AL6))</f>
        <v/>
      </c>
      <c r="AR6" s="5" t="str">
        <f t="shared" ref="AR6:AR69" ca="1" si="48">IF($B6="","",AP6*AJ6)</f>
        <v/>
      </c>
      <c r="AS6" s="5" t="str">
        <f ca="1">IF($B6="","",'Hidden inputs'!$D$11*AJ6+'Hidden inputs'!$E$11*AK6)</f>
        <v/>
      </c>
      <c r="AT6" s="11" t="str">
        <f t="shared" ca="1" si="5"/>
        <v/>
      </c>
      <c r="AU6" s="9" t="str">
        <f t="shared" ref="AU6:AU69" ca="1" si="49">IF(Q6="","",AT6*AJ6)</f>
        <v/>
      </c>
      <c r="AV6" s="3" t="str">
        <f t="shared" ref="AV6:AV69" ca="1" si="50">IF($B6="","",AJ6)</f>
        <v/>
      </c>
      <c r="AW6" s="5" t="str" cm="1">
        <f t="array" aca="1" ref="AW6" ca="1">IF($B6="","",IF(AV6=0,0,IF(DD_Payment="",0,IF(AV6&lt;_xlfn.IFS(DD_Frequency="Monthly",1,DD_Frequency="Quarterly",IF(MONTH(AV$2)=1,1,IF(MONTH(AV$2)=4,1,IF(MONTH(AV$2)=7,1,IF(MONTH(AV$2)=10,1,0)))),DD_Frequency="Annually",IF(MONTH(AV$2)=1,1,0))*DD_Payment,AV6,_xlfn.IFS(DD_Frequency="Monthly",1,DD_Frequency="Quarterly",IF(MONTH(AV$2)=1,1,IF(MONTH(AV$2)=4,1,IF(MONTH(AV$2)=7,1,IF(MONTH(AV$2)=10,1,0)))),DD_Frequency="Annually",IF(MONTH(AV$2)=1,1,0))*DD_Payment))))</f>
        <v/>
      </c>
      <c r="AX6" s="3" t="str">
        <f t="shared" ref="AX6" ca="1" si="51">IF($B6="","",IF(AV6&gt;AW6,(AV6-AW6/2)*(rate_A*(AX$1/365)),0))</f>
        <v/>
      </c>
      <c r="AY6" s="3" t="str">
        <f ca="1">IF($B6="","",AV6-AW6+AX6)</f>
        <v/>
      </c>
      <c r="AZ6" s="3" t="str">
        <f t="shared" ref="AZ6" ca="1" si="52">IF($B6="","",AK6*(1+rate_A*AX$1/365))</f>
        <v/>
      </c>
      <c r="BA6" s="3" t="str">
        <f t="shared" ref="BA6" ca="1" si="53">IF($B6="","",AL6*(1+rate_A*AX$1/365))</f>
        <v/>
      </c>
      <c r="BB6" s="3" t="str">
        <f t="shared" ref="BB6" ca="1" si="54">IF($B6="","",AM6*(1+rate_joint*AX$1/365))</f>
        <v/>
      </c>
      <c r="BC6" s="5" t="str">
        <f ca="1">IF($B6="","",AY6+AZ6+BA6+BB6)</f>
        <v/>
      </c>
      <c r="BD6" s="5" t="str" cm="1">
        <f t="array" aca="1" ref="BD6" ca="1">IF(BC6="","",_xlfn.IFS(BC6&lt;='Hidden inputs'!$C$15,BC6*'Hidden inputs'!$D$15,BC6&lt;='Hidden inputs'!$C$16,'Hidden inputs'!$C$15*'Hidden inputs'!$D$15+(BC6-'Hidden inputs'!$B$16)*'Hidden inputs'!$D$16,BC6&lt;='Hidden inputs'!$C$17,'Hidden inputs'!$C$15*'Hidden inputs'!$D$15+('Hidden inputs'!$C$16-'Hidden inputs'!$B$16)*'Hidden inputs'!$D$16+(BC6-'Hidden inputs'!$B$17)*'Hidden inputs'!$D$17,BC6&gt;'Hidden inputs'!$B$18,'Hidden inputs'!$C$15*'Hidden inputs'!$D$15+('Hidden inputs'!$C$16-'Hidden inputs'!$B$16)*'Hidden inputs'!$D$16+('Hidden inputs'!$C$17-'Hidden inputs'!$B$17)*'Hidden inputs'!$D$17+(BC6-'Hidden inputs'!$B$18)*'Hidden inputs'!$D$18))</f>
        <v/>
      </c>
      <c r="BE6" s="10" t="str">
        <f ca="1">IF($B6="","",IF(BC6=0,0,BD6/BC6))</f>
        <v/>
      </c>
      <c r="BF6" s="5" t="str">
        <f t="shared" ref="BF6:BF69" ca="1" si="55">IF($B6="","",BE6*(AY6+AZ6+BA6))</f>
        <v/>
      </c>
      <c r="BG6" s="5" t="str">
        <f t="shared" ref="BG6:BG69" ca="1" si="56">IF($B6="","",BE6*AY6)</f>
        <v/>
      </c>
      <c r="BH6" s="5" t="str">
        <f ca="1">IF($B6="","",'Hidden inputs'!$D$11*AY6+'Hidden inputs'!$E$11*AZ6)</f>
        <v/>
      </c>
      <c r="BI6" s="11" t="str">
        <f t="shared" ca="1" si="7"/>
        <v/>
      </c>
      <c r="BJ6" s="9" t="str">
        <f t="shared" ref="BJ6:BJ69" ca="1" si="57">IF(AF6="","",BI6*AY6)</f>
        <v/>
      </c>
      <c r="BK6" s="3" t="str">
        <f t="shared" ref="BK6:BK69" ca="1" si="58">IF($B6="","",AY6)</f>
        <v/>
      </c>
      <c r="BL6" s="5" t="str" cm="1">
        <f t="array" aca="1" ref="BL6" ca="1">IF($B6="","",IF(BK6=0,0,IF(DD_Payment="",0,IF(BK6&lt;_xlfn.IFS(DD_Frequency="Monthly",1,DD_Frequency="Quarterly",IF(MONTH(BK$2)=1,1,IF(MONTH(BK$2)=4,1,IF(MONTH(BK$2)=7,1,IF(MONTH(BK$2)=10,1,0)))),DD_Frequency="Annually",IF(MONTH(BK$2)=1,1,0))*DD_Payment,BK6,_xlfn.IFS(DD_Frequency="Monthly",1,DD_Frequency="Quarterly",IF(MONTH(BK$2)=1,1,IF(MONTH(BK$2)=4,1,IF(MONTH(BK$2)=7,1,IF(MONTH(BK$2)=10,1,0)))),DD_Frequency="Annually",IF(MONTH(BK$2)=1,1,0))*DD_Payment))))</f>
        <v/>
      </c>
      <c r="BM6" s="3" t="str">
        <f t="shared" ref="BM6" ca="1" si="59">IF($B6="","",IF(BK6&gt;BL6,(BK6-BL6/2)*(rate_A*(BM$1/365)),0))</f>
        <v/>
      </c>
      <c r="BN6" s="3" t="str">
        <f ca="1">IF($B6="","",BK6-BL6+BM6)</f>
        <v/>
      </c>
      <c r="BO6" s="3" t="str">
        <f t="shared" ref="BO6" ca="1" si="60">IF($B6="","",AZ6*(1+rate_A*BM$1/365))</f>
        <v/>
      </c>
      <c r="BP6" s="3" t="str">
        <f t="shared" ref="BP6" ca="1" si="61">IF($B6="","",BA6*(1+rate_A*BM$1/365))</f>
        <v/>
      </c>
      <c r="BQ6" s="3" t="str">
        <f t="shared" ref="BQ6" ca="1" si="62">IF($B6="","",BB6*(1+rate_joint*BM$1/365))</f>
        <v/>
      </c>
      <c r="BR6" s="5" t="str">
        <f ca="1">IF($B6="","",BN6+BO6+BP6+BQ6)</f>
        <v/>
      </c>
      <c r="BS6" s="5" t="str" cm="1">
        <f t="array" aca="1" ref="BS6" ca="1">IF(BR6="","",_xlfn.IFS(BR6&lt;='Hidden inputs'!$C$15,BR6*'Hidden inputs'!$D$15,BR6&lt;='Hidden inputs'!$C$16,'Hidden inputs'!$C$15*'Hidden inputs'!$D$15+(BR6-'Hidden inputs'!$B$16)*'Hidden inputs'!$D$16,BR6&lt;='Hidden inputs'!$C$17,'Hidden inputs'!$C$15*'Hidden inputs'!$D$15+('Hidden inputs'!$C$16-'Hidden inputs'!$B$16)*'Hidden inputs'!$D$16+(BR6-'Hidden inputs'!$B$17)*'Hidden inputs'!$D$17,BR6&gt;'Hidden inputs'!$B$18,'Hidden inputs'!$C$15*'Hidden inputs'!$D$15+('Hidden inputs'!$C$16-'Hidden inputs'!$B$16)*'Hidden inputs'!$D$16+('Hidden inputs'!$C$17-'Hidden inputs'!$B$17)*'Hidden inputs'!$D$17+(BR6-'Hidden inputs'!$B$18)*'Hidden inputs'!$D$18))</f>
        <v/>
      </c>
      <c r="BT6" s="10" t="str">
        <f ca="1">IF($B6="","",IF(BR6=0,0,BS6/BR6))</f>
        <v/>
      </c>
      <c r="BU6" s="5" t="str">
        <f t="shared" ref="BU6:BU69" ca="1" si="63">IF($B6="","",BT6*(BN6+BO6+BP6))</f>
        <v/>
      </c>
      <c r="BV6" s="5" t="str">
        <f t="shared" ref="BV6:BV69" ca="1" si="64">IF($B6="","",BT6*BN6)</f>
        <v/>
      </c>
      <c r="BW6" s="5" t="str">
        <f ca="1">IF($B6="","",'Hidden inputs'!$D$11*BN6+'Hidden inputs'!$E$11*BO6)</f>
        <v/>
      </c>
      <c r="BX6" s="11" t="str">
        <f t="shared" ca="1" si="9"/>
        <v/>
      </c>
      <c r="BY6" s="9" t="str">
        <f t="shared" ref="BY6:BY69" ca="1" si="65">IF(AU6="","",BX6*BN6)</f>
        <v/>
      </c>
      <c r="BZ6" s="3" t="str">
        <f t="shared" ref="BZ6:BZ69" ca="1" si="66">IF($B6="","",BN6)</f>
        <v/>
      </c>
      <c r="CA6" s="5" t="str" cm="1">
        <f t="array" aca="1" ref="CA6" ca="1">IF($B6="","",IF(BZ6=0,0,IF(DD_Payment="",0,IF(BZ6&lt;_xlfn.IFS(DD_Frequency="Monthly",1,DD_Frequency="Quarterly",IF(MONTH(BZ$2)=1,1,IF(MONTH(BZ$2)=4,1,IF(MONTH(BZ$2)=7,1,IF(MONTH(BZ$2)=10,1,0)))),DD_Frequency="Annually",IF(MONTH(BZ$2)=1,1,0))*DD_Payment,BZ6,_xlfn.IFS(DD_Frequency="Monthly",1,DD_Frequency="Quarterly",IF(MONTH(BZ$2)=1,1,IF(MONTH(BZ$2)=4,1,IF(MONTH(BZ$2)=7,1,IF(MONTH(BZ$2)=10,1,0)))),DD_Frequency="Annually",IF(MONTH(BZ$2)=1,1,0))*DD_Payment))))</f>
        <v/>
      </c>
      <c r="CB6" s="3" t="str">
        <f t="shared" ref="CB6" ca="1" si="67">IF($B6="","",IF(BZ6&gt;CA6,(BZ6-CA6/2)*(rate_A*(CB$1/365)),0))</f>
        <v/>
      </c>
      <c r="CC6" s="3" t="str">
        <f ca="1">IF($B6="","",BZ6-CA6+CB6)</f>
        <v/>
      </c>
      <c r="CD6" s="3" t="str">
        <f t="shared" ref="CD6" ca="1" si="68">IF($B6="","",BO6*(1+rate_A*CB$1/365))</f>
        <v/>
      </c>
      <c r="CE6" s="3" t="str">
        <f t="shared" ref="CE6" ca="1" si="69">IF($B6="","",BP6*(1+rate_A*CB$1/365))</f>
        <v/>
      </c>
      <c r="CF6" s="3" t="str">
        <f t="shared" ref="CF6" ca="1" si="70">IF($B6="","",BQ6*(1+rate_joint*CB$1/365))</f>
        <v/>
      </c>
      <c r="CG6" s="5" t="str">
        <f ca="1">IF($B6="","",CC6+CD6+CE6+CF6)</f>
        <v/>
      </c>
      <c r="CH6" s="5" t="str" cm="1">
        <f t="array" aca="1" ref="CH6" ca="1">IF(CG6="","",_xlfn.IFS(CG6&lt;='Hidden inputs'!$C$15,CG6*'Hidden inputs'!$D$15,CG6&lt;='Hidden inputs'!$C$16,'Hidden inputs'!$C$15*'Hidden inputs'!$D$15+(CG6-'Hidden inputs'!$B$16)*'Hidden inputs'!$D$16,CG6&lt;='Hidden inputs'!$C$17,'Hidden inputs'!$C$15*'Hidden inputs'!$D$15+('Hidden inputs'!$C$16-'Hidden inputs'!$B$16)*'Hidden inputs'!$D$16+(CG6-'Hidden inputs'!$B$17)*'Hidden inputs'!$D$17,CG6&gt;'Hidden inputs'!$B$18,'Hidden inputs'!$C$15*'Hidden inputs'!$D$15+('Hidden inputs'!$C$16-'Hidden inputs'!$B$16)*'Hidden inputs'!$D$16+('Hidden inputs'!$C$17-'Hidden inputs'!$B$17)*'Hidden inputs'!$D$17+(CG6-'Hidden inputs'!$B$18)*'Hidden inputs'!$D$18))</f>
        <v/>
      </c>
      <c r="CI6" s="10" t="str">
        <f ca="1">IF($B6="","",IF(CG6=0,0,CH6/CG6))</f>
        <v/>
      </c>
      <c r="CJ6" s="5" t="str">
        <f t="shared" ref="CJ6:CJ69" ca="1" si="71">IF($B6="","",CI6*(CC6+CD6+CE6))</f>
        <v/>
      </c>
      <c r="CK6" s="5" t="str">
        <f t="shared" ref="CK6:CK69" ca="1" si="72">IF($B6="","",CI6*CC6)</f>
        <v/>
      </c>
      <c r="CL6" s="5" t="str">
        <f ca="1">IF($B6="","",'Hidden inputs'!$D$11*CC6+'Hidden inputs'!$E$11*CD6)</f>
        <v/>
      </c>
      <c r="CM6" s="11" t="str">
        <f t="shared" ca="1" si="11"/>
        <v/>
      </c>
      <c r="CN6" s="9" t="str">
        <f t="shared" ref="CN6:CN69" ca="1" si="73">IF(BJ6="","",CM6*CC6)</f>
        <v/>
      </c>
      <c r="CO6" s="3" t="str">
        <f t="shared" ref="CO6:CO69" ca="1" si="74">IF($B6="","",CC6)</f>
        <v/>
      </c>
      <c r="CP6" s="5" t="str" cm="1">
        <f t="array" aca="1" ref="CP6" ca="1">IF($B6="","",IF(CO6=0,0,IF(DD_Payment="",0,IF(CO6&lt;_xlfn.IFS(DD_Frequency="Monthly",1,DD_Frequency="Quarterly",IF(MONTH(CO$2)=1,1,IF(MONTH(CO$2)=4,1,IF(MONTH(CO$2)=7,1,IF(MONTH(CO$2)=10,1,0)))),DD_Frequency="Annually",IF(MONTH(CO$2)=1,1,0))*DD_Payment,CO6,_xlfn.IFS(DD_Frequency="Monthly",1,DD_Frequency="Quarterly",IF(MONTH(CO$2)=1,1,IF(MONTH(CO$2)=4,1,IF(MONTH(CO$2)=7,1,IF(MONTH(CO$2)=10,1,0)))),DD_Frequency="Annually",IF(MONTH(CO$2)=1,1,0))*DD_Payment))))</f>
        <v/>
      </c>
      <c r="CQ6" s="3" t="str">
        <f t="shared" ref="CQ6" ca="1" si="75">IF($B6="","",IF(CO6&gt;CP6,(CO6-CP6/2)*(rate_A*(CQ$1/365)),0))</f>
        <v/>
      </c>
      <c r="CR6" s="3" t="str">
        <f ca="1">IF($B6="","",CO6-CP6+CQ6)</f>
        <v/>
      </c>
      <c r="CS6" s="3" t="str">
        <f t="shared" ref="CS6" ca="1" si="76">IF($B6="","",CD6*(1+rate_A*CQ$1/365))</f>
        <v/>
      </c>
      <c r="CT6" s="3" t="str">
        <f t="shared" ref="CT6" ca="1" si="77">IF($B6="","",CE6*(1+rate_A*CQ$1/365))</f>
        <v/>
      </c>
      <c r="CU6" s="3" t="str">
        <f t="shared" ref="CU6" ca="1" si="78">IF($B6="","",CF6*(1+rate_joint*CQ$1/365))</f>
        <v/>
      </c>
      <c r="CV6" s="5" t="str">
        <f ca="1">IF($B6="","",CR6+CS6+CT6+CU6)</f>
        <v/>
      </c>
      <c r="CW6" s="5" t="str" cm="1">
        <f t="array" aca="1" ref="CW6" ca="1">IF(CV6="","",_xlfn.IFS(CV6&lt;='Hidden inputs'!$C$15,CV6*'Hidden inputs'!$D$15,CV6&lt;='Hidden inputs'!$C$16,'Hidden inputs'!$C$15*'Hidden inputs'!$D$15+(CV6-'Hidden inputs'!$B$16)*'Hidden inputs'!$D$16,CV6&lt;='Hidden inputs'!$C$17,'Hidden inputs'!$C$15*'Hidden inputs'!$D$15+('Hidden inputs'!$C$16-'Hidden inputs'!$B$16)*'Hidden inputs'!$D$16+(CV6-'Hidden inputs'!$B$17)*'Hidden inputs'!$D$17,CV6&gt;'Hidden inputs'!$B$18,'Hidden inputs'!$C$15*'Hidden inputs'!$D$15+('Hidden inputs'!$C$16-'Hidden inputs'!$B$16)*'Hidden inputs'!$D$16+('Hidden inputs'!$C$17-'Hidden inputs'!$B$17)*'Hidden inputs'!$D$17+(CV6-'Hidden inputs'!$B$18)*'Hidden inputs'!$D$18))</f>
        <v/>
      </c>
      <c r="CX6" s="10" t="str">
        <f ca="1">IF($B6="","",IF(CV6=0,0,CW6/CV6))</f>
        <v/>
      </c>
      <c r="CY6" s="5" t="str">
        <f t="shared" ref="CY6:CY69" ca="1" si="79">IF($B6="","",CX6*(CR6+CS6+CT6))</f>
        <v/>
      </c>
      <c r="CZ6" s="5" t="str">
        <f t="shared" ref="CZ6:CZ69" ca="1" si="80">IF($B6="","",CX6*CR6)</f>
        <v/>
      </c>
      <c r="DA6" s="5" t="str">
        <f ca="1">IF($B6="","",'Hidden inputs'!$D$11*CR6+'Hidden inputs'!$E$11*CS6)</f>
        <v/>
      </c>
      <c r="DB6" s="11" t="str">
        <f t="shared" ca="1" si="13"/>
        <v/>
      </c>
      <c r="DC6" s="9" t="str">
        <f t="shared" ref="DC6:DC69" ca="1" si="81">IF(BY6="","",DB6*CR6)</f>
        <v/>
      </c>
      <c r="DD6" s="3" t="str">
        <f t="shared" ref="DD6:DD69" ca="1" si="82">IF($B6="","",CR6)</f>
        <v/>
      </c>
      <c r="DE6" s="5" t="str" cm="1">
        <f t="array" aca="1" ref="DE6" ca="1">IF($B6="","",IF(DD6=0,0,IF(DD_Payment="",0,IF(DD6&lt;_xlfn.IFS(DD_Frequency="Monthly",1,DD_Frequency="Quarterly",IF(MONTH(DD$2)=1,1,IF(MONTH(DD$2)=4,1,IF(MONTH(DD$2)=7,1,IF(MONTH(DD$2)=10,1,0)))),DD_Frequency="Annually",IF(MONTH(DD$2)=1,1,0))*DD_Payment,DD6,_xlfn.IFS(DD_Frequency="Monthly",1,DD_Frequency="Quarterly",IF(MONTH(DD$2)=1,1,IF(MONTH(DD$2)=4,1,IF(MONTH(DD$2)=7,1,IF(MONTH(DD$2)=10,1,0)))),DD_Frequency="Annually",IF(MONTH(DD$2)=1,1,0))*DD_Payment))))</f>
        <v/>
      </c>
      <c r="DF6" s="3" t="str">
        <f t="shared" ref="DF6" ca="1" si="83">IF($B6="","",IF(DD6&gt;DE6,(DD6-DE6/2)*(rate_A*(DF$1/365)),0))</f>
        <v/>
      </c>
      <c r="DG6" s="3" t="str">
        <f ca="1">IF($B6="","",DD6-DE6+DF6)</f>
        <v/>
      </c>
      <c r="DH6" s="3" t="str">
        <f t="shared" ref="DH6" ca="1" si="84">IF($B6="","",CS6*(1+rate_A*DF$1/365))</f>
        <v/>
      </c>
      <c r="DI6" s="3" t="str">
        <f t="shared" ref="DI6" ca="1" si="85">IF($B6="","",CT6*(1+rate_A*DF$1/365))</f>
        <v/>
      </c>
      <c r="DJ6" s="3" t="str">
        <f t="shared" ref="DJ6" ca="1" si="86">IF($B6="","",CU6*(1+rate_joint*DF$1/365))</f>
        <v/>
      </c>
      <c r="DK6" s="5" t="str">
        <f ca="1">IF($B6="","",DG6+DH6+DI6+DJ6)</f>
        <v/>
      </c>
      <c r="DL6" s="5" t="str" cm="1">
        <f t="array" aca="1" ref="DL6" ca="1">IF(DK6="","",_xlfn.IFS(DK6&lt;='Hidden inputs'!$C$15,DK6*'Hidden inputs'!$D$15,DK6&lt;='Hidden inputs'!$C$16,'Hidden inputs'!$C$15*'Hidden inputs'!$D$15+(DK6-'Hidden inputs'!$B$16)*'Hidden inputs'!$D$16,DK6&lt;='Hidden inputs'!$C$17,'Hidden inputs'!$C$15*'Hidden inputs'!$D$15+('Hidden inputs'!$C$16-'Hidden inputs'!$B$16)*'Hidden inputs'!$D$16+(DK6-'Hidden inputs'!$B$17)*'Hidden inputs'!$D$17,DK6&gt;'Hidden inputs'!$B$18,'Hidden inputs'!$C$15*'Hidden inputs'!$D$15+('Hidden inputs'!$C$16-'Hidden inputs'!$B$16)*'Hidden inputs'!$D$16+('Hidden inputs'!$C$17-'Hidden inputs'!$B$17)*'Hidden inputs'!$D$17+(DK6-'Hidden inputs'!$B$18)*'Hidden inputs'!$D$18))</f>
        <v/>
      </c>
      <c r="DM6" s="10" t="str">
        <f ca="1">IF($B6="","",IF(DK6=0,0,DL6/DK6))</f>
        <v/>
      </c>
      <c r="DN6" s="5" t="str">
        <f t="shared" ref="DN6:DN69" ca="1" si="87">IF($B6="","",DM6*(DG6+DH6+DI6))</f>
        <v/>
      </c>
      <c r="DO6" s="5" t="str">
        <f t="shared" ref="DO6:DO69" ca="1" si="88">IF($B6="","",DM6*DG6)</f>
        <v/>
      </c>
      <c r="DP6" s="5" t="str">
        <f ca="1">IF($B6="","",'Hidden inputs'!$D$11*DG6+'Hidden inputs'!$E$11*DH6)</f>
        <v/>
      </c>
      <c r="DQ6" s="11" t="str">
        <f t="shared" ca="1" si="15"/>
        <v/>
      </c>
      <c r="DR6" s="9" t="str">
        <f t="shared" ref="DR6:DR69" ca="1" si="89">IF(CN6="","",DQ6*DG6)</f>
        <v/>
      </c>
      <c r="DS6" s="3" t="str">
        <f t="shared" ref="DS6:DS69" ca="1" si="90">IF($B6="","",DG6)</f>
        <v/>
      </c>
      <c r="DT6" s="5" t="str" cm="1">
        <f t="array" aca="1" ref="DT6" ca="1">IF($B6="","",IF(DS6=0,0,IF(DD_Payment="",0,IF(DS6&lt;_xlfn.IFS(DD_Frequency="Monthly",1,DD_Frequency="Quarterly",IF(MONTH(DS$2)=1,1,IF(MONTH(DS$2)=4,1,IF(MONTH(DS$2)=7,1,IF(MONTH(DS$2)=10,1,0)))),DD_Frequency="Annually",IF(MONTH(DS$2)=1,1,0))*DD_Payment,DS6,_xlfn.IFS(DD_Frequency="Monthly",1,DD_Frequency="Quarterly",IF(MONTH(DS$2)=1,1,IF(MONTH(DS$2)=4,1,IF(MONTH(DS$2)=7,1,IF(MONTH(DS$2)=10,1,0)))),DD_Frequency="Annually",IF(MONTH(DS$2)=1,1,0))*DD_Payment))))</f>
        <v/>
      </c>
      <c r="DU6" s="3" t="str">
        <f t="shared" ref="DU6" ca="1" si="91">IF($B6="","",IF(DS6&gt;DT6,(DS6-DT6/2)*(rate_A*(DU$1/365)),0))</f>
        <v/>
      </c>
      <c r="DV6" s="3" t="str">
        <f ca="1">IF($B6="","",DS6-DT6+DU6)</f>
        <v/>
      </c>
      <c r="DW6" s="3" t="str">
        <f t="shared" ref="DW6" ca="1" si="92">IF($B6="","",DH6*(1+rate_A*DU$1/365))</f>
        <v/>
      </c>
      <c r="DX6" s="3" t="str">
        <f t="shared" ref="DX6" ca="1" si="93">IF($B6="","",DI6*(1+rate_A*DU$1/365))</f>
        <v/>
      </c>
      <c r="DY6" s="3" t="str">
        <f t="shared" ref="DY6" ca="1" si="94">IF($B6="","",DJ6*(1+rate_joint*DU$1/365))</f>
        <v/>
      </c>
      <c r="DZ6" s="5" t="str">
        <f ca="1">IF($B6="","",DV6+DW6+DX6+DY6)</f>
        <v/>
      </c>
      <c r="EA6" s="5" t="str" cm="1">
        <f t="array" aca="1" ref="EA6" ca="1">IF(DZ6="","",_xlfn.IFS(DZ6&lt;='Hidden inputs'!$C$15,DZ6*'Hidden inputs'!$D$15,DZ6&lt;='Hidden inputs'!$C$16,'Hidden inputs'!$C$15*'Hidden inputs'!$D$15+(DZ6-'Hidden inputs'!$B$16)*'Hidden inputs'!$D$16,DZ6&lt;='Hidden inputs'!$C$17,'Hidden inputs'!$C$15*'Hidden inputs'!$D$15+('Hidden inputs'!$C$16-'Hidden inputs'!$B$16)*'Hidden inputs'!$D$16+(DZ6-'Hidden inputs'!$B$17)*'Hidden inputs'!$D$17,DZ6&gt;'Hidden inputs'!$B$18,'Hidden inputs'!$C$15*'Hidden inputs'!$D$15+('Hidden inputs'!$C$16-'Hidden inputs'!$B$16)*'Hidden inputs'!$D$16+('Hidden inputs'!$C$17-'Hidden inputs'!$B$17)*'Hidden inputs'!$D$17+(DZ6-'Hidden inputs'!$B$18)*'Hidden inputs'!$D$18))</f>
        <v/>
      </c>
      <c r="EB6" s="10" t="str">
        <f ca="1">IF($B6="","",IF(DZ6=0,0,EA6/DZ6))</f>
        <v/>
      </c>
      <c r="EC6" s="5" t="str">
        <f t="shared" ref="EC6:EC69" ca="1" si="95">IF($B6="","",EB6*(DV6+DW6+DX6))</f>
        <v/>
      </c>
      <c r="ED6" s="5" t="str">
        <f t="shared" ref="ED6:ED69" ca="1" si="96">IF($B6="","",EB6*DV6)</f>
        <v/>
      </c>
      <c r="EE6" s="5" t="str">
        <f ca="1">IF($B6="","",'Hidden inputs'!$D$11*DV6+'Hidden inputs'!$E$11*DW6)</f>
        <v/>
      </c>
      <c r="EF6" s="11" t="str">
        <f t="shared" ca="1" si="17"/>
        <v/>
      </c>
      <c r="EG6" s="9" t="str">
        <f t="shared" ref="EG6:EG69" ca="1" si="97">IF(DC6="","",EF6*DV6)</f>
        <v/>
      </c>
      <c r="EH6" s="3" t="str">
        <f t="shared" ref="EH6:EH69" ca="1" si="98">IF($B6="","",DV6)</f>
        <v/>
      </c>
      <c r="EI6" s="5" t="str" cm="1">
        <f t="array" aca="1" ref="EI6" ca="1">IF($B6="","",IF(EH6=0,0,IF(DD_Payment="",0,IF(EH6&lt;_xlfn.IFS(DD_Frequency="Monthly",1,DD_Frequency="Quarterly",IF(MONTH(EH$2)=1,1,IF(MONTH(EH$2)=4,1,IF(MONTH(EH$2)=7,1,IF(MONTH(EH$2)=10,1,0)))),DD_Frequency="Annually",IF(MONTH(EH$2)=1,1,0))*DD_Payment,EH6,_xlfn.IFS(DD_Frequency="Monthly",1,DD_Frequency="Quarterly",IF(MONTH(EH$2)=1,1,IF(MONTH(EH$2)=4,1,IF(MONTH(EH$2)=7,1,IF(MONTH(EH$2)=10,1,0)))),DD_Frequency="Annually",IF(MONTH(EH$2)=1,1,0))*DD_Payment))))</f>
        <v/>
      </c>
      <c r="EJ6" s="3" t="str">
        <f t="shared" ref="EJ6" ca="1" si="99">IF($B6="","",IF(EH6&gt;EI6,(EH6-EI6/2)*(rate_A*(EJ$1/365)),0))</f>
        <v/>
      </c>
      <c r="EK6" s="3" t="str">
        <f ca="1">IF($B6="","",EH6-EI6+EJ6)</f>
        <v/>
      </c>
      <c r="EL6" s="3" t="str">
        <f t="shared" ref="EL6" ca="1" si="100">IF($B6="","",DW6*(1+rate_A*EJ$1/365))</f>
        <v/>
      </c>
      <c r="EM6" s="3" t="str">
        <f t="shared" ref="EM6" ca="1" si="101">IF($B6="","",DX6*(1+rate_A*EJ$1/365))</f>
        <v/>
      </c>
      <c r="EN6" s="3" t="str">
        <f t="shared" ref="EN6" ca="1" si="102">IF($B6="","",DY6*(1+rate_joint*EJ$1/365))</f>
        <v/>
      </c>
      <c r="EO6" s="5" t="str">
        <f ca="1">IF($B6="","",EK6+EL6+EM6+EN6)</f>
        <v/>
      </c>
      <c r="EP6" s="5" t="str" cm="1">
        <f t="array" aca="1" ref="EP6" ca="1">IF(EO6="","",_xlfn.IFS(EO6&lt;='Hidden inputs'!$C$15,EO6*'Hidden inputs'!$D$15,EO6&lt;='Hidden inputs'!$C$16,'Hidden inputs'!$C$15*'Hidden inputs'!$D$15+(EO6-'Hidden inputs'!$B$16)*'Hidden inputs'!$D$16,EO6&lt;='Hidden inputs'!$C$17,'Hidden inputs'!$C$15*'Hidden inputs'!$D$15+('Hidden inputs'!$C$16-'Hidden inputs'!$B$16)*'Hidden inputs'!$D$16+(EO6-'Hidden inputs'!$B$17)*'Hidden inputs'!$D$17,EO6&gt;'Hidden inputs'!$B$18,'Hidden inputs'!$C$15*'Hidden inputs'!$D$15+('Hidden inputs'!$C$16-'Hidden inputs'!$B$16)*'Hidden inputs'!$D$16+('Hidden inputs'!$C$17-'Hidden inputs'!$B$17)*'Hidden inputs'!$D$17+(EO6-'Hidden inputs'!$B$18)*'Hidden inputs'!$D$18))</f>
        <v/>
      </c>
      <c r="EQ6" s="10" t="str">
        <f ca="1">IF($B6="","",IF(EO6=0,0,EP6/EO6))</f>
        <v/>
      </c>
      <c r="ER6" s="5" t="str">
        <f t="shared" ref="ER6:ER69" ca="1" si="103">IF($B6="","",EQ6*(EK6+EL6+EM6))</f>
        <v/>
      </c>
      <c r="ES6" s="5" t="str">
        <f t="shared" ref="ES6:ES69" ca="1" si="104">IF($B6="","",EQ6*EK6)</f>
        <v/>
      </c>
      <c r="ET6" s="5" t="str">
        <f ca="1">IF($B6="","",'Hidden inputs'!$D$11*EK6+'Hidden inputs'!$E$11*EL6)</f>
        <v/>
      </c>
      <c r="EU6" s="11" t="str">
        <f t="shared" ca="1" si="19"/>
        <v/>
      </c>
      <c r="EV6" s="9" t="str">
        <f t="shared" ref="EV6:EV69" ca="1" si="105">IF(DR6="","",EU6*EK6)</f>
        <v/>
      </c>
      <c r="EW6" s="3" t="str">
        <f t="shared" ref="EW6:EW69" ca="1" si="106">IF($B6="","",EK6)</f>
        <v/>
      </c>
      <c r="EX6" s="5" t="str" cm="1">
        <f t="array" aca="1" ref="EX6" ca="1">IF($B6="","",IF(EW6=0,0,IF(DD_Payment="",0,IF(EW6&lt;_xlfn.IFS(DD_Frequency="Monthly",1,DD_Frequency="Quarterly",IF(MONTH(EW$2)=1,1,IF(MONTH(EW$2)=4,1,IF(MONTH(EW$2)=7,1,IF(MONTH(EW$2)=10,1,0)))),DD_Frequency="Annually",IF(MONTH(EW$2)=1,1,0))*DD_Payment,EW6,_xlfn.IFS(DD_Frequency="Monthly",1,DD_Frequency="Quarterly",IF(MONTH(EW$2)=1,1,IF(MONTH(EW$2)=4,1,IF(MONTH(EW$2)=7,1,IF(MONTH(EW$2)=10,1,0)))),DD_Frequency="Annually",IF(MONTH(EW$2)=1,1,0))*DD_Payment))))</f>
        <v/>
      </c>
      <c r="EY6" s="3" t="str">
        <f t="shared" ref="EY6" ca="1" si="107">IF($B6="","",IF(EW6&gt;EX6,(EW6-EX6/2)*(rate_A*(EY$1/365)),0))</f>
        <v/>
      </c>
      <c r="EZ6" s="3" t="str">
        <f ca="1">IF($B6="","",EW6-EX6+EY6)</f>
        <v/>
      </c>
      <c r="FA6" s="3" t="str">
        <f t="shared" ref="FA6" ca="1" si="108">IF($B6="","",EL6*(1+rate_A*EY$1/365))</f>
        <v/>
      </c>
      <c r="FB6" s="3" t="str">
        <f t="shared" ref="FB6" ca="1" si="109">IF($B6="","",EM6*(1+rate_A*EY$1/365))</f>
        <v/>
      </c>
      <c r="FC6" s="3" t="str">
        <f t="shared" ref="FC6" ca="1" si="110">IF($B6="","",EN6*(1+rate_joint*EY$1/365))</f>
        <v/>
      </c>
      <c r="FD6" s="5" t="str">
        <f ca="1">IF($B6="","",EZ6+FA6+FB6+FC6)</f>
        <v/>
      </c>
      <c r="FE6" s="5" t="str" cm="1">
        <f t="array" aca="1" ref="FE6" ca="1">IF(FD6="","",_xlfn.IFS(FD6&lt;='Hidden inputs'!$C$15,FD6*'Hidden inputs'!$D$15,FD6&lt;='Hidden inputs'!$C$16,'Hidden inputs'!$C$15*'Hidden inputs'!$D$15+(FD6-'Hidden inputs'!$B$16)*'Hidden inputs'!$D$16,FD6&lt;='Hidden inputs'!$C$17,'Hidden inputs'!$C$15*'Hidden inputs'!$D$15+('Hidden inputs'!$C$16-'Hidden inputs'!$B$16)*'Hidden inputs'!$D$16+(FD6-'Hidden inputs'!$B$17)*'Hidden inputs'!$D$17,FD6&gt;'Hidden inputs'!$B$18,'Hidden inputs'!$C$15*'Hidden inputs'!$D$15+('Hidden inputs'!$C$16-'Hidden inputs'!$B$16)*'Hidden inputs'!$D$16+('Hidden inputs'!$C$17-'Hidden inputs'!$B$17)*'Hidden inputs'!$D$17+(FD6-'Hidden inputs'!$B$18)*'Hidden inputs'!$D$18))</f>
        <v/>
      </c>
      <c r="FF6" s="10" t="str">
        <f ca="1">IF($B6="","",IF(FD6=0,0,FE6/FD6))</f>
        <v/>
      </c>
      <c r="FG6" s="5" t="str">
        <f t="shared" ref="FG6:FG69" ca="1" si="111">IF($B6="","",FF6*(EZ6+FA6+FB6))</f>
        <v/>
      </c>
      <c r="FH6" s="5" t="str">
        <f t="shared" ref="FH6:FH69" ca="1" si="112">IF($B6="","",FF6*EZ6)</f>
        <v/>
      </c>
      <c r="FI6" s="5" t="str">
        <f ca="1">IF($B6="","",'Hidden inputs'!$D$11*EZ6+'Hidden inputs'!$E$11*FA6)</f>
        <v/>
      </c>
      <c r="FJ6" s="11" t="str">
        <f t="shared" ca="1" si="21"/>
        <v/>
      </c>
      <c r="FK6" s="9" t="str">
        <f t="shared" ref="FK6:FK69" ca="1" si="113">IF(EG6="","",FJ6*EZ6)</f>
        <v/>
      </c>
      <c r="FL6" s="3" t="str">
        <f t="shared" ref="FL6:FL69" ca="1" si="114">IF($B6="","",EZ6)</f>
        <v/>
      </c>
      <c r="FM6" s="5" t="str" cm="1">
        <f t="array" aca="1" ref="FM6" ca="1">IF($B6="","",IF(FL6=0,0,IF(DD_Payment="",0,IF(FL6&lt;_xlfn.IFS(DD_Frequency="Monthly",1,DD_Frequency="Quarterly",IF(MONTH(FL$2)=1,1,IF(MONTH(FL$2)=4,1,IF(MONTH(FL$2)=7,1,IF(MONTH(FL$2)=10,1,0)))),DD_Frequency="Annually",IF(MONTH(FL$2)=1,1,0))*DD_Payment,FL6,_xlfn.IFS(DD_Frequency="Monthly",1,DD_Frequency="Quarterly",IF(MONTH(FL$2)=1,1,IF(MONTH(FL$2)=4,1,IF(MONTH(FL$2)=7,1,IF(MONTH(FL$2)=10,1,0)))),DD_Frequency="Annually",IF(MONTH(FL$2)=1,1,0))*DD_Payment))))</f>
        <v/>
      </c>
      <c r="FN6" s="3" t="str">
        <f t="shared" ref="FN6" ca="1" si="115">IF($B6="","",IF(FL6&gt;FM6,(FL6-FM6/2)*(rate_A*(FN$1/365)),0))</f>
        <v/>
      </c>
      <c r="FO6" s="3" t="str">
        <f ca="1">IF($B6="","",FL6-FM6+FN6)</f>
        <v/>
      </c>
      <c r="FP6" s="3" t="str">
        <f t="shared" ref="FP6" ca="1" si="116">IF($B6="","",FA6*(1+rate_A*FN$1/365))</f>
        <v/>
      </c>
      <c r="FQ6" s="3" t="str">
        <f t="shared" ref="FQ6" ca="1" si="117">IF($B6="","",FB6*(1+rate_A*FN$1/365))</f>
        <v/>
      </c>
      <c r="FR6" s="3" t="str">
        <f t="shared" ref="FR6" ca="1" si="118">IF($B6="","",FC6*(1+rate_joint*FN$1/365))</f>
        <v/>
      </c>
      <c r="FS6" s="5" t="str">
        <f ca="1">IF($B6="","",FO6+FP6+FQ6+FR6)</f>
        <v/>
      </c>
      <c r="FT6" s="5" t="str" cm="1">
        <f t="array" aca="1" ref="FT6" ca="1">IF(FS6="","",_xlfn.IFS(FS6&lt;='Hidden inputs'!$C$15,FS6*'Hidden inputs'!$D$15,FS6&lt;='Hidden inputs'!$C$16,'Hidden inputs'!$C$15*'Hidden inputs'!$D$15+(FS6-'Hidden inputs'!$B$16)*'Hidden inputs'!$D$16,FS6&lt;='Hidden inputs'!$C$17,'Hidden inputs'!$C$15*'Hidden inputs'!$D$15+('Hidden inputs'!$C$16-'Hidden inputs'!$B$16)*'Hidden inputs'!$D$16+(FS6-'Hidden inputs'!$B$17)*'Hidden inputs'!$D$17,FS6&gt;'Hidden inputs'!$B$18,'Hidden inputs'!$C$15*'Hidden inputs'!$D$15+('Hidden inputs'!$C$16-'Hidden inputs'!$B$16)*'Hidden inputs'!$D$16+('Hidden inputs'!$C$17-'Hidden inputs'!$B$17)*'Hidden inputs'!$D$17+(FS6-'Hidden inputs'!$B$18)*'Hidden inputs'!$D$18))</f>
        <v/>
      </c>
      <c r="FU6" s="10" t="str">
        <f ca="1">IF($B6="","",IF(FS6=0,0,FT6/FS6))</f>
        <v/>
      </c>
      <c r="FV6" s="5" t="str">
        <f t="shared" ref="FV6:FV69" ca="1" si="119">IF($B6="","",FU6*(FO6+FP6+FQ6))</f>
        <v/>
      </c>
      <c r="FW6" s="5" t="str">
        <f t="shared" ref="FW6:FW69" ca="1" si="120">IF($B6="","",FU6*FO6)</f>
        <v/>
      </c>
      <c r="FX6" s="5" t="str">
        <f ca="1">IF($B6="","",'Hidden inputs'!$D$11*FO6+'Hidden inputs'!$E$11*FP6)</f>
        <v/>
      </c>
      <c r="FY6" s="11" t="str">
        <f t="shared" ca="1" si="23"/>
        <v/>
      </c>
      <c r="FZ6" s="9" t="str">
        <f t="shared" ref="FZ6:FZ69" ca="1" si="121">IF(EV6="","",FY6*FO6)</f>
        <v/>
      </c>
      <c r="GA6" s="5" t="str">
        <f t="shared" ref="GA6:GA69" ca="1" si="122">IF(EV6="","",(N6+AC6+AR6+BG6+BV6+CK6+CZ6+DO6+ED6+ES6+FH6+FW6)/12)</f>
        <v/>
      </c>
      <c r="GB6" s="5" t="str">
        <f t="shared" ref="GB6:GB69" ca="1" si="123">IF(EV6="","",(Q6+AF6+AU6+BJ6+BY6+CN6+DC6+DR6+EG6+EV6+FK6+FZ6)/12)</f>
        <v/>
      </c>
      <c r="GC6" s="5" t="str">
        <f t="shared" ca="1" si="24"/>
        <v/>
      </c>
      <c r="GD6" s="5" t="str">
        <f t="shared" ca="1" si="25"/>
        <v/>
      </c>
    </row>
    <row r="7" spans="1:193" x14ac:dyDescent="0.35">
      <c r="A7" s="2" t="str">
        <f t="shared" ca="1" si="26"/>
        <v/>
      </c>
      <c r="B7" s="6" t="str">
        <f t="shared" ca="1" si="27"/>
        <v/>
      </c>
      <c r="C7" s="5" t="str">
        <f t="shared" ref="C7:C70" ca="1" si="124">IF(B7="","",MAX(FO6,0))</f>
        <v/>
      </c>
      <c r="D7" s="5" t="str" cm="1">
        <f t="array" aca="1" ref="D7" ca="1">IF($B7="","",IF(C7=0,0,IF(DD_Payment="",0,IF(C7&lt;_xlfn.IFS(DD_Frequency="Monthly",1,DD_Frequency="Quarterly",IF(MONTH(C$2)=1,1,IF(MONTH(C$2)=4,1,IF(MONTH(C$2)=7,1,IF(MONTH(C$2)=10,1,0)))),DD_Frequency="Annually",IF(MONTH(C$2)=1,1,0))*DD_Payment,C7,_xlfn.IFS(DD_Frequency="Monthly",1,DD_Frequency="Quarterly",IF(MONTH(C$2)=1,1,IF(MONTH(C$2)=4,1,IF(MONTH(C$2)=7,1,IF(MONTH(C$2)=10,1,0)))),DD_Frequency="Annually",IF(MONTH(C$2)=1,1,0))*DD_Payment))))</f>
        <v/>
      </c>
      <c r="E7" s="5" t="str">
        <f t="shared" ref="E7" ca="1" si="125">IF(B7="","",IF(C7&gt;D7,(C7-D7/2)*(rate_A*(E$1/365)),0))</f>
        <v/>
      </c>
      <c r="F7" s="5" t="str">
        <f t="shared" ca="1" si="28"/>
        <v/>
      </c>
      <c r="G7" s="5" t="str">
        <f t="shared" ref="G7" ca="1" si="126">IF(B7="","",G6*(1+rate_A*E$1/365))</f>
        <v/>
      </c>
      <c r="H7" s="5" t="str">
        <f t="shared" ref="H7" ca="1" si="127">IF(B7="","",H6*(1+rate_A*E$1/365))</f>
        <v/>
      </c>
      <c r="I7" s="5" t="str">
        <f t="shared" ref="I7" ca="1" si="128">IF(B7="","",I6*(1+rate_joint*E$1/365))</f>
        <v/>
      </c>
      <c r="J7" s="5" t="str">
        <f t="shared" ref="J7:J70" ca="1" si="129">IF($B7="","",F7+G7+H7+I7)</f>
        <v/>
      </c>
      <c r="K7" s="5" t="str" cm="1">
        <f t="array" aca="1" ref="K7" ca="1">IF(J7="","",_xlfn.IFS(J7&lt;='Hidden inputs'!$C$15,J7*'Hidden inputs'!$D$15,J7&lt;='Hidden inputs'!$C$16,'Hidden inputs'!$C$15*'Hidden inputs'!$D$15+(J7-'Hidden inputs'!$B$16)*'Hidden inputs'!$D$16,J7&lt;='Hidden inputs'!$C$17,'Hidden inputs'!$C$15*'Hidden inputs'!$D$15+('Hidden inputs'!$C$16-'Hidden inputs'!$B$16)*'Hidden inputs'!$D$16+(J7-'Hidden inputs'!$B$17)*'Hidden inputs'!$D$17,J7&gt;'Hidden inputs'!$B$18,'Hidden inputs'!$C$15*'Hidden inputs'!$D$15+('Hidden inputs'!$C$16-'Hidden inputs'!$B$16)*'Hidden inputs'!$D$16+('Hidden inputs'!$C$17-'Hidden inputs'!$B$17)*'Hidden inputs'!$D$17+(J7-'Hidden inputs'!$B$18)*'Hidden inputs'!$D$18))</f>
        <v/>
      </c>
      <c r="L7" s="11" t="str">
        <f t="shared" ref="L7:L70" ca="1" si="130">IF(B7="","",IF(J7=0,0,K7/J7))</f>
        <v/>
      </c>
      <c r="M7" s="5" t="str">
        <f t="shared" ca="1" si="32"/>
        <v/>
      </c>
      <c r="N7" s="5" t="str">
        <f t="shared" ca="1" si="33"/>
        <v/>
      </c>
      <c r="O7" s="5" t="str">
        <f ca="1">IF(B7="","",'Hidden inputs'!$D$11*F7+'Hidden inputs'!$E$11*G7)</f>
        <v/>
      </c>
      <c r="P7" s="11" t="str">
        <f t="shared" ca="1" si="0"/>
        <v/>
      </c>
      <c r="Q7" s="20" t="str">
        <f t="shared" ca="1" si="1"/>
        <v/>
      </c>
      <c r="R7" s="3" t="str">
        <f t="shared" ca="1" si="34"/>
        <v/>
      </c>
      <c r="S7" s="5" t="str" cm="1">
        <f t="array" aca="1" ref="S7" ca="1">IF($B7="","",IF(R7=0,0,IF(DD_Payment="",0,IF(R7&lt;_xlfn.IFS(DD_Frequency="Monthly",1,DD_Frequency="Quarterly",IF(MONTH(R$2)=1,1,IF(MONTH(R$2)=4,1,IF(MONTH(R$2)=7,1,IF(MONTH(R$2)=10,1,0)))),DD_Frequency="Annually",IF(MONTH(R$2)=1,1,0))*DD_Payment,R7,_xlfn.IFS(DD_Frequency="Monthly",1,DD_Frequency="Quarterly",IF(MONTH(R$2)=1,1,IF(MONTH(R$2)=4,1,IF(MONTH(R$2)=7,1,IF(MONTH(R$2)=10,1,0)))),DD_Frequency="Annually",IF(MONTH(R$2)=1,1,0))*DD_Payment))))</f>
        <v/>
      </c>
      <c r="T7" s="3" t="str">
        <f t="shared" ref="T7" ca="1" si="131">IF(B7="","",IF(R7&gt;S7,(R7-S7/2)*(rate_A*((T$1+A7)/365)),0))</f>
        <v/>
      </c>
      <c r="U7" s="3" t="str">
        <f t="shared" ca="1" si="36"/>
        <v/>
      </c>
      <c r="V7" s="3" t="str">
        <f t="shared" ref="V7" ca="1" si="132">IF(B7="","",G7*(1+rate_A*(T$1+A7)/365))</f>
        <v/>
      </c>
      <c r="W7" s="3" t="str">
        <f t="shared" ref="W7" ca="1" si="133">IF(B7="","",H7*(1+rate_A*(T$1+A7)/365))</f>
        <v/>
      </c>
      <c r="X7" s="3" t="str">
        <f t="shared" ref="X7" ca="1" si="134">IF(B7="","",I7*(1+rate_joint*(T$1+A7)/365))</f>
        <v/>
      </c>
      <c r="Y7" s="5" t="str">
        <f t="shared" ref="Y7:Y70" ca="1" si="135">IF($B7="","",U7+V7+W7+X7)</f>
        <v/>
      </c>
      <c r="Z7" s="5" t="str" cm="1">
        <f t="array" aca="1" ref="Z7" ca="1">IF(Y7="","",_xlfn.IFS(Y7&lt;='Hidden inputs'!$C$15,Y7*'Hidden inputs'!$D$15,Y7&lt;='Hidden inputs'!$C$16,'Hidden inputs'!$C$15*'Hidden inputs'!$D$15+(Y7-'Hidden inputs'!$B$16)*'Hidden inputs'!$D$16,Y7&lt;='Hidden inputs'!$C$17,'Hidden inputs'!$C$15*'Hidden inputs'!$D$15+('Hidden inputs'!$C$16-'Hidden inputs'!$B$16)*'Hidden inputs'!$D$16+(Y7-'Hidden inputs'!$B$17)*'Hidden inputs'!$D$17,Y7&gt;'Hidden inputs'!$B$18,'Hidden inputs'!$C$15*'Hidden inputs'!$D$15+('Hidden inputs'!$C$16-'Hidden inputs'!$B$16)*'Hidden inputs'!$D$16+('Hidden inputs'!$C$17-'Hidden inputs'!$B$17)*'Hidden inputs'!$D$17+(Y7-'Hidden inputs'!$B$18)*'Hidden inputs'!$D$18))</f>
        <v/>
      </c>
      <c r="AA7" s="10" t="str">
        <f t="shared" ref="AA7:AA70" ca="1" si="136">IF(B7="","",IF(Y7=0,0,Z7/Y7))</f>
        <v/>
      </c>
      <c r="AB7" s="5" t="str">
        <f t="shared" ca="1" si="40"/>
        <v/>
      </c>
      <c r="AC7" s="5" t="str">
        <f t="shared" ref="AC7:AC70" ca="1" si="137">IF(B7="","",AA7*U7)</f>
        <v/>
      </c>
      <c r="AD7" s="5" t="str">
        <f ca="1">IF(B7="","",'Hidden inputs'!$D$11*U7+'Hidden inputs'!$E$11*V7)</f>
        <v/>
      </c>
      <c r="AE7" s="11" t="str">
        <f t="shared" ca="1" si="3"/>
        <v/>
      </c>
      <c r="AF7" s="9" t="str">
        <f t="shared" ca="1" si="41"/>
        <v/>
      </c>
      <c r="AG7" s="3" t="str">
        <f t="shared" ca="1" si="42"/>
        <v/>
      </c>
      <c r="AH7" s="5" t="str" cm="1">
        <f t="array" aca="1" ref="AH7" ca="1">IF($B7="","",IF(AG7=0,0,IF(DD_Payment="",0,IF(AG7&lt;_xlfn.IFS(DD_Frequency="Monthly",1,DD_Frequency="Quarterly",IF(MONTH(AG$2)=1,1,IF(MONTH(AG$2)=4,1,IF(MONTH(AG$2)=7,1,IF(MONTH(AG$2)=10,1,0)))),DD_Frequency="Annually",IF(MONTH(AG$2)=1,1,0))*DD_Payment,AG7,_xlfn.IFS(DD_Frequency="Monthly",1,DD_Frequency="Quarterly",IF(MONTH(AG$2)=1,1,IF(MONTH(AG$2)=4,1,IF(MONTH(AG$2)=7,1,IF(MONTH(AG$2)=10,1,0)))),DD_Frequency="Annually",IF(MONTH(AG$2)=1,1,0))*DD_Payment))))</f>
        <v/>
      </c>
      <c r="AI7" s="3" t="str">
        <f t="shared" ref="AI7" ca="1" si="138">IF($B7="","",IF(AG7&gt;AH7,(AG7-AH7/2)*(rate_A*(AI$1/365)),0))</f>
        <v/>
      </c>
      <c r="AJ7" s="3" t="str">
        <f t="shared" ref="AJ7:AJ70" ca="1" si="139">IF($B7="","",AG7-AH7+AI7)</f>
        <v/>
      </c>
      <c r="AK7" s="3" t="str">
        <f t="shared" ref="AK7" ca="1" si="140">IF($B7="","",V7*(1+rate_A*AI$1/365))</f>
        <v/>
      </c>
      <c r="AL7" s="3" t="str">
        <f t="shared" ref="AL7" ca="1" si="141">IF($B7="","",W7*(1+rate_A*AI$1/365))</f>
        <v/>
      </c>
      <c r="AM7" s="3" t="str">
        <f t="shared" ref="AM7" ca="1" si="142">IF($B7="","",X7*(1+rate_joint*AI$1/365))</f>
        <v/>
      </c>
      <c r="AN7" s="5" t="str">
        <f t="shared" ref="AN7:AN70" ca="1" si="143">IF($B7="","",AJ7+AK7+AL7+AM7)</f>
        <v/>
      </c>
      <c r="AO7" s="5" t="str" cm="1">
        <f t="array" aca="1" ref="AO7" ca="1">IF(AN7="","",_xlfn.IFS(AN7&lt;='Hidden inputs'!$C$15,AN7*'Hidden inputs'!$D$15,AN7&lt;='Hidden inputs'!$C$16,'Hidden inputs'!$C$15*'Hidden inputs'!$D$15+(AN7-'Hidden inputs'!$B$16)*'Hidden inputs'!$D$16,AN7&lt;='Hidden inputs'!$C$17,'Hidden inputs'!$C$15*'Hidden inputs'!$D$15+('Hidden inputs'!$C$16-'Hidden inputs'!$B$16)*'Hidden inputs'!$D$16+(AN7-'Hidden inputs'!$B$17)*'Hidden inputs'!$D$17,AN7&gt;'Hidden inputs'!$B$18,'Hidden inputs'!$C$15*'Hidden inputs'!$D$15+('Hidden inputs'!$C$16-'Hidden inputs'!$B$16)*'Hidden inputs'!$D$16+('Hidden inputs'!$C$17-'Hidden inputs'!$B$17)*'Hidden inputs'!$D$17+(AN7-'Hidden inputs'!$B$18)*'Hidden inputs'!$D$18))</f>
        <v/>
      </c>
      <c r="AP7" s="10" t="str">
        <f t="shared" ref="AP7:AP70" ca="1" si="144">IF($B7="","",IF(AN7=0,0,AO7/AN7))</f>
        <v/>
      </c>
      <c r="AQ7" s="5" t="str">
        <f t="shared" ca="1" si="47"/>
        <v/>
      </c>
      <c r="AR7" s="5" t="str">
        <f t="shared" ca="1" si="48"/>
        <v/>
      </c>
      <c r="AS7" s="5" t="str">
        <f ca="1">IF($B7="","",'Hidden inputs'!$D$11*AJ7+'Hidden inputs'!$E$11*AK7)</f>
        <v/>
      </c>
      <c r="AT7" s="11" t="str">
        <f t="shared" ca="1" si="5"/>
        <v/>
      </c>
      <c r="AU7" s="9" t="str">
        <f t="shared" ca="1" si="49"/>
        <v/>
      </c>
      <c r="AV7" s="3" t="str">
        <f t="shared" ca="1" si="50"/>
        <v/>
      </c>
      <c r="AW7" s="5" t="str" cm="1">
        <f t="array" aca="1" ref="AW7" ca="1">IF($B7="","",IF(AV7=0,0,IF(DD_Payment="",0,IF(AV7&lt;_xlfn.IFS(DD_Frequency="Monthly",1,DD_Frequency="Quarterly",IF(MONTH(AV$2)=1,1,IF(MONTH(AV$2)=4,1,IF(MONTH(AV$2)=7,1,IF(MONTH(AV$2)=10,1,0)))),DD_Frequency="Annually",IF(MONTH(AV$2)=1,1,0))*DD_Payment,AV7,_xlfn.IFS(DD_Frequency="Monthly",1,DD_Frequency="Quarterly",IF(MONTH(AV$2)=1,1,IF(MONTH(AV$2)=4,1,IF(MONTH(AV$2)=7,1,IF(MONTH(AV$2)=10,1,0)))),DD_Frequency="Annually",IF(MONTH(AV$2)=1,1,0))*DD_Payment))))</f>
        <v/>
      </c>
      <c r="AX7" s="3" t="str">
        <f t="shared" ref="AX7" ca="1" si="145">IF($B7="","",IF(AV7&gt;AW7,(AV7-AW7/2)*(rate_A*(AX$1/365)),0))</f>
        <v/>
      </c>
      <c r="AY7" s="3" t="str">
        <f t="shared" ref="AY7:AY70" ca="1" si="146">IF($B7="","",AV7-AW7+AX7)</f>
        <v/>
      </c>
      <c r="AZ7" s="3" t="str">
        <f t="shared" ref="AZ7" ca="1" si="147">IF($B7="","",AK7*(1+rate_A*AX$1/365))</f>
        <v/>
      </c>
      <c r="BA7" s="3" t="str">
        <f t="shared" ref="BA7" ca="1" si="148">IF($B7="","",AL7*(1+rate_A*AX$1/365))</f>
        <v/>
      </c>
      <c r="BB7" s="3" t="str">
        <f t="shared" ref="BB7" ca="1" si="149">IF($B7="","",AM7*(1+rate_joint*AX$1/365))</f>
        <v/>
      </c>
      <c r="BC7" s="5" t="str">
        <f t="shared" ref="BC7:BC70" ca="1" si="150">IF($B7="","",AY7+AZ7+BA7+BB7)</f>
        <v/>
      </c>
      <c r="BD7" s="5" t="str" cm="1">
        <f t="array" aca="1" ref="BD7" ca="1">IF(BC7="","",_xlfn.IFS(BC7&lt;='Hidden inputs'!$C$15,BC7*'Hidden inputs'!$D$15,BC7&lt;='Hidden inputs'!$C$16,'Hidden inputs'!$C$15*'Hidden inputs'!$D$15+(BC7-'Hidden inputs'!$B$16)*'Hidden inputs'!$D$16,BC7&lt;='Hidden inputs'!$C$17,'Hidden inputs'!$C$15*'Hidden inputs'!$D$15+('Hidden inputs'!$C$16-'Hidden inputs'!$B$16)*'Hidden inputs'!$D$16+(BC7-'Hidden inputs'!$B$17)*'Hidden inputs'!$D$17,BC7&gt;'Hidden inputs'!$B$18,'Hidden inputs'!$C$15*'Hidden inputs'!$D$15+('Hidden inputs'!$C$16-'Hidden inputs'!$B$16)*'Hidden inputs'!$D$16+('Hidden inputs'!$C$17-'Hidden inputs'!$B$17)*'Hidden inputs'!$D$17+(BC7-'Hidden inputs'!$B$18)*'Hidden inputs'!$D$18))</f>
        <v/>
      </c>
      <c r="BE7" s="10" t="str">
        <f t="shared" ref="BE7:BE70" ca="1" si="151">IF($B7="","",IF(BC7=0,0,BD7/BC7))</f>
        <v/>
      </c>
      <c r="BF7" s="5" t="str">
        <f t="shared" ca="1" si="55"/>
        <v/>
      </c>
      <c r="BG7" s="5" t="str">
        <f t="shared" ca="1" si="56"/>
        <v/>
      </c>
      <c r="BH7" s="5" t="str">
        <f ca="1">IF($B7="","",'Hidden inputs'!$D$11*AY7+'Hidden inputs'!$E$11*AZ7)</f>
        <v/>
      </c>
      <c r="BI7" s="11" t="str">
        <f t="shared" ca="1" si="7"/>
        <v/>
      </c>
      <c r="BJ7" s="9" t="str">
        <f t="shared" ca="1" si="57"/>
        <v/>
      </c>
      <c r="BK7" s="3" t="str">
        <f t="shared" ca="1" si="58"/>
        <v/>
      </c>
      <c r="BL7" s="5" t="str" cm="1">
        <f t="array" aca="1" ref="BL7" ca="1">IF($B7="","",IF(BK7=0,0,IF(DD_Payment="",0,IF(BK7&lt;_xlfn.IFS(DD_Frequency="Monthly",1,DD_Frequency="Quarterly",IF(MONTH(BK$2)=1,1,IF(MONTH(BK$2)=4,1,IF(MONTH(BK$2)=7,1,IF(MONTH(BK$2)=10,1,0)))),DD_Frequency="Annually",IF(MONTH(BK$2)=1,1,0))*DD_Payment,BK7,_xlfn.IFS(DD_Frequency="Monthly",1,DD_Frequency="Quarterly",IF(MONTH(BK$2)=1,1,IF(MONTH(BK$2)=4,1,IF(MONTH(BK$2)=7,1,IF(MONTH(BK$2)=10,1,0)))),DD_Frequency="Annually",IF(MONTH(BK$2)=1,1,0))*DD_Payment))))</f>
        <v/>
      </c>
      <c r="BM7" s="3" t="str">
        <f t="shared" ref="BM7" ca="1" si="152">IF($B7="","",IF(BK7&gt;BL7,(BK7-BL7/2)*(rate_A*(BM$1/365)),0))</f>
        <v/>
      </c>
      <c r="BN7" s="3" t="str">
        <f t="shared" ref="BN7:BN70" ca="1" si="153">IF($B7="","",BK7-BL7+BM7)</f>
        <v/>
      </c>
      <c r="BO7" s="3" t="str">
        <f t="shared" ref="BO7" ca="1" si="154">IF($B7="","",AZ7*(1+rate_A*BM$1/365))</f>
        <v/>
      </c>
      <c r="BP7" s="3" t="str">
        <f t="shared" ref="BP7" ca="1" si="155">IF($B7="","",BA7*(1+rate_A*BM$1/365))</f>
        <v/>
      </c>
      <c r="BQ7" s="3" t="str">
        <f t="shared" ref="BQ7" ca="1" si="156">IF($B7="","",BB7*(1+rate_joint*BM$1/365))</f>
        <v/>
      </c>
      <c r="BR7" s="5" t="str">
        <f t="shared" ref="BR7:BR70" ca="1" si="157">IF($B7="","",BN7+BO7+BP7+BQ7)</f>
        <v/>
      </c>
      <c r="BS7" s="5" t="str" cm="1">
        <f t="array" aca="1" ref="BS7" ca="1">IF(BR7="","",_xlfn.IFS(BR7&lt;='Hidden inputs'!$C$15,BR7*'Hidden inputs'!$D$15,BR7&lt;='Hidden inputs'!$C$16,'Hidden inputs'!$C$15*'Hidden inputs'!$D$15+(BR7-'Hidden inputs'!$B$16)*'Hidden inputs'!$D$16,BR7&lt;='Hidden inputs'!$C$17,'Hidden inputs'!$C$15*'Hidden inputs'!$D$15+('Hidden inputs'!$C$16-'Hidden inputs'!$B$16)*'Hidden inputs'!$D$16+(BR7-'Hidden inputs'!$B$17)*'Hidden inputs'!$D$17,BR7&gt;'Hidden inputs'!$B$18,'Hidden inputs'!$C$15*'Hidden inputs'!$D$15+('Hidden inputs'!$C$16-'Hidden inputs'!$B$16)*'Hidden inputs'!$D$16+('Hidden inputs'!$C$17-'Hidden inputs'!$B$17)*'Hidden inputs'!$D$17+(BR7-'Hidden inputs'!$B$18)*'Hidden inputs'!$D$18))</f>
        <v/>
      </c>
      <c r="BT7" s="10" t="str">
        <f t="shared" ref="BT7:BT70" ca="1" si="158">IF($B7="","",IF(BR7=0,0,BS7/BR7))</f>
        <v/>
      </c>
      <c r="BU7" s="5" t="str">
        <f t="shared" ca="1" si="63"/>
        <v/>
      </c>
      <c r="BV7" s="5" t="str">
        <f t="shared" ca="1" si="64"/>
        <v/>
      </c>
      <c r="BW7" s="5" t="str">
        <f ca="1">IF($B7="","",'Hidden inputs'!$D$11*BN7+'Hidden inputs'!$E$11*BO7)</f>
        <v/>
      </c>
      <c r="BX7" s="11" t="str">
        <f t="shared" ca="1" si="9"/>
        <v/>
      </c>
      <c r="BY7" s="9" t="str">
        <f t="shared" ca="1" si="65"/>
        <v/>
      </c>
      <c r="BZ7" s="3" t="str">
        <f t="shared" ca="1" si="66"/>
        <v/>
      </c>
      <c r="CA7" s="5" t="str" cm="1">
        <f t="array" aca="1" ref="CA7" ca="1">IF($B7="","",IF(BZ7=0,0,IF(DD_Payment="",0,IF(BZ7&lt;_xlfn.IFS(DD_Frequency="Monthly",1,DD_Frequency="Quarterly",IF(MONTH(BZ$2)=1,1,IF(MONTH(BZ$2)=4,1,IF(MONTH(BZ$2)=7,1,IF(MONTH(BZ$2)=10,1,0)))),DD_Frequency="Annually",IF(MONTH(BZ$2)=1,1,0))*DD_Payment,BZ7,_xlfn.IFS(DD_Frequency="Monthly",1,DD_Frequency="Quarterly",IF(MONTH(BZ$2)=1,1,IF(MONTH(BZ$2)=4,1,IF(MONTH(BZ$2)=7,1,IF(MONTH(BZ$2)=10,1,0)))),DD_Frequency="Annually",IF(MONTH(BZ$2)=1,1,0))*DD_Payment))))</f>
        <v/>
      </c>
      <c r="CB7" s="3" t="str">
        <f t="shared" ref="CB7" ca="1" si="159">IF($B7="","",IF(BZ7&gt;CA7,(BZ7-CA7/2)*(rate_A*(CB$1/365)),0))</f>
        <v/>
      </c>
      <c r="CC7" s="3" t="str">
        <f t="shared" ref="CC7:CC70" ca="1" si="160">IF($B7="","",BZ7-CA7+CB7)</f>
        <v/>
      </c>
      <c r="CD7" s="3" t="str">
        <f t="shared" ref="CD7" ca="1" si="161">IF($B7="","",BO7*(1+rate_A*CB$1/365))</f>
        <v/>
      </c>
      <c r="CE7" s="3" t="str">
        <f t="shared" ref="CE7" ca="1" si="162">IF($B7="","",BP7*(1+rate_A*CB$1/365))</f>
        <v/>
      </c>
      <c r="CF7" s="3" t="str">
        <f t="shared" ref="CF7" ca="1" si="163">IF($B7="","",BQ7*(1+rate_joint*CB$1/365))</f>
        <v/>
      </c>
      <c r="CG7" s="5" t="str">
        <f t="shared" ref="CG7:CG70" ca="1" si="164">IF($B7="","",CC7+CD7+CE7+CF7)</f>
        <v/>
      </c>
      <c r="CH7" s="5" t="str" cm="1">
        <f t="array" aca="1" ref="CH7" ca="1">IF(CG7="","",_xlfn.IFS(CG7&lt;='Hidden inputs'!$C$15,CG7*'Hidden inputs'!$D$15,CG7&lt;='Hidden inputs'!$C$16,'Hidden inputs'!$C$15*'Hidden inputs'!$D$15+(CG7-'Hidden inputs'!$B$16)*'Hidden inputs'!$D$16,CG7&lt;='Hidden inputs'!$C$17,'Hidden inputs'!$C$15*'Hidden inputs'!$D$15+('Hidden inputs'!$C$16-'Hidden inputs'!$B$16)*'Hidden inputs'!$D$16+(CG7-'Hidden inputs'!$B$17)*'Hidden inputs'!$D$17,CG7&gt;'Hidden inputs'!$B$18,'Hidden inputs'!$C$15*'Hidden inputs'!$D$15+('Hidden inputs'!$C$16-'Hidden inputs'!$B$16)*'Hidden inputs'!$D$16+('Hidden inputs'!$C$17-'Hidden inputs'!$B$17)*'Hidden inputs'!$D$17+(CG7-'Hidden inputs'!$B$18)*'Hidden inputs'!$D$18))</f>
        <v/>
      </c>
      <c r="CI7" s="10" t="str">
        <f t="shared" ref="CI7:CI70" ca="1" si="165">IF($B7="","",IF(CG7=0,0,CH7/CG7))</f>
        <v/>
      </c>
      <c r="CJ7" s="5" t="str">
        <f t="shared" ca="1" si="71"/>
        <v/>
      </c>
      <c r="CK7" s="5" t="str">
        <f t="shared" ca="1" si="72"/>
        <v/>
      </c>
      <c r="CL7" s="5" t="str">
        <f ca="1">IF($B7="","",'Hidden inputs'!$D$11*CC7+'Hidden inputs'!$E$11*CD7)</f>
        <v/>
      </c>
      <c r="CM7" s="11" t="str">
        <f t="shared" ca="1" si="11"/>
        <v/>
      </c>
      <c r="CN7" s="9" t="str">
        <f t="shared" ca="1" si="73"/>
        <v/>
      </c>
      <c r="CO7" s="3" t="str">
        <f t="shared" ca="1" si="74"/>
        <v/>
      </c>
      <c r="CP7" s="5" t="str" cm="1">
        <f t="array" aca="1" ref="CP7" ca="1">IF($B7="","",IF(CO7=0,0,IF(DD_Payment="",0,IF(CO7&lt;_xlfn.IFS(DD_Frequency="Monthly",1,DD_Frequency="Quarterly",IF(MONTH(CO$2)=1,1,IF(MONTH(CO$2)=4,1,IF(MONTH(CO$2)=7,1,IF(MONTH(CO$2)=10,1,0)))),DD_Frequency="Annually",IF(MONTH(CO$2)=1,1,0))*DD_Payment,CO7,_xlfn.IFS(DD_Frequency="Monthly",1,DD_Frequency="Quarterly",IF(MONTH(CO$2)=1,1,IF(MONTH(CO$2)=4,1,IF(MONTH(CO$2)=7,1,IF(MONTH(CO$2)=10,1,0)))),DD_Frequency="Annually",IF(MONTH(CO$2)=1,1,0))*DD_Payment))))</f>
        <v/>
      </c>
      <c r="CQ7" s="3" t="str">
        <f t="shared" ref="CQ7" ca="1" si="166">IF($B7="","",IF(CO7&gt;CP7,(CO7-CP7/2)*(rate_A*(CQ$1/365)),0))</f>
        <v/>
      </c>
      <c r="CR7" s="3" t="str">
        <f t="shared" ref="CR7:CR70" ca="1" si="167">IF($B7="","",CO7-CP7+CQ7)</f>
        <v/>
      </c>
      <c r="CS7" s="3" t="str">
        <f t="shared" ref="CS7" ca="1" si="168">IF($B7="","",CD7*(1+rate_A*CQ$1/365))</f>
        <v/>
      </c>
      <c r="CT7" s="3" t="str">
        <f t="shared" ref="CT7" ca="1" si="169">IF($B7="","",CE7*(1+rate_A*CQ$1/365))</f>
        <v/>
      </c>
      <c r="CU7" s="3" t="str">
        <f t="shared" ref="CU7" ca="1" si="170">IF($B7="","",CF7*(1+rate_joint*CQ$1/365))</f>
        <v/>
      </c>
      <c r="CV7" s="5" t="str">
        <f t="shared" ref="CV7:CV70" ca="1" si="171">IF($B7="","",CR7+CS7+CT7+CU7)</f>
        <v/>
      </c>
      <c r="CW7" s="5" t="str" cm="1">
        <f t="array" aca="1" ref="CW7" ca="1">IF(CV7="","",_xlfn.IFS(CV7&lt;='Hidden inputs'!$C$15,CV7*'Hidden inputs'!$D$15,CV7&lt;='Hidden inputs'!$C$16,'Hidden inputs'!$C$15*'Hidden inputs'!$D$15+(CV7-'Hidden inputs'!$B$16)*'Hidden inputs'!$D$16,CV7&lt;='Hidden inputs'!$C$17,'Hidden inputs'!$C$15*'Hidden inputs'!$D$15+('Hidden inputs'!$C$16-'Hidden inputs'!$B$16)*'Hidden inputs'!$D$16+(CV7-'Hidden inputs'!$B$17)*'Hidden inputs'!$D$17,CV7&gt;'Hidden inputs'!$B$18,'Hidden inputs'!$C$15*'Hidden inputs'!$D$15+('Hidden inputs'!$C$16-'Hidden inputs'!$B$16)*'Hidden inputs'!$D$16+('Hidden inputs'!$C$17-'Hidden inputs'!$B$17)*'Hidden inputs'!$D$17+(CV7-'Hidden inputs'!$B$18)*'Hidden inputs'!$D$18))</f>
        <v/>
      </c>
      <c r="CX7" s="10" t="str">
        <f t="shared" ref="CX7:CX70" ca="1" si="172">IF($B7="","",IF(CV7=0,0,CW7/CV7))</f>
        <v/>
      </c>
      <c r="CY7" s="5" t="str">
        <f t="shared" ca="1" si="79"/>
        <v/>
      </c>
      <c r="CZ7" s="5" t="str">
        <f t="shared" ca="1" si="80"/>
        <v/>
      </c>
      <c r="DA7" s="5" t="str">
        <f ca="1">IF($B7="","",'Hidden inputs'!$D$11*CR7+'Hidden inputs'!$E$11*CS7)</f>
        <v/>
      </c>
      <c r="DB7" s="11" t="str">
        <f t="shared" ca="1" si="13"/>
        <v/>
      </c>
      <c r="DC7" s="9" t="str">
        <f t="shared" ca="1" si="81"/>
        <v/>
      </c>
      <c r="DD7" s="3" t="str">
        <f t="shared" ca="1" si="82"/>
        <v/>
      </c>
      <c r="DE7" s="5" t="str" cm="1">
        <f t="array" aca="1" ref="DE7" ca="1">IF($B7="","",IF(DD7=0,0,IF(DD_Payment="",0,IF(DD7&lt;_xlfn.IFS(DD_Frequency="Monthly",1,DD_Frequency="Quarterly",IF(MONTH(DD$2)=1,1,IF(MONTH(DD$2)=4,1,IF(MONTH(DD$2)=7,1,IF(MONTH(DD$2)=10,1,0)))),DD_Frequency="Annually",IF(MONTH(DD$2)=1,1,0))*DD_Payment,DD7,_xlfn.IFS(DD_Frequency="Monthly",1,DD_Frequency="Quarterly",IF(MONTH(DD$2)=1,1,IF(MONTH(DD$2)=4,1,IF(MONTH(DD$2)=7,1,IF(MONTH(DD$2)=10,1,0)))),DD_Frequency="Annually",IF(MONTH(DD$2)=1,1,0))*DD_Payment))))</f>
        <v/>
      </c>
      <c r="DF7" s="3" t="str">
        <f t="shared" ref="DF7" ca="1" si="173">IF($B7="","",IF(DD7&gt;DE7,(DD7-DE7/2)*(rate_A*(DF$1/365)),0))</f>
        <v/>
      </c>
      <c r="DG7" s="3" t="str">
        <f t="shared" ref="DG7:DG70" ca="1" si="174">IF($B7="","",DD7-DE7+DF7)</f>
        <v/>
      </c>
      <c r="DH7" s="3" t="str">
        <f t="shared" ref="DH7" ca="1" si="175">IF($B7="","",CS7*(1+rate_A*DF$1/365))</f>
        <v/>
      </c>
      <c r="DI7" s="3" t="str">
        <f t="shared" ref="DI7" ca="1" si="176">IF($B7="","",CT7*(1+rate_A*DF$1/365))</f>
        <v/>
      </c>
      <c r="DJ7" s="3" t="str">
        <f t="shared" ref="DJ7" ca="1" si="177">IF($B7="","",CU7*(1+rate_joint*DF$1/365))</f>
        <v/>
      </c>
      <c r="DK7" s="5" t="str">
        <f t="shared" ref="DK7:DK70" ca="1" si="178">IF($B7="","",DG7+DH7+DI7+DJ7)</f>
        <v/>
      </c>
      <c r="DL7" s="5" t="str" cm="1">
        <f t="array" aca="1" ref="DL7" ca="1">IF(DK7="","",_xlfn.IFS(DK7&lt;='Hidden inputs'!$C$15,DK7*'Hidden inputs'!$D$15,DK7&lt;='Hidden inputs'!$C$16,'Hidden inputs'!$C$15*'Hidden inputs'!$D$15+(DK7-'Hidden inputs'!$B$16)*'Hidden inputs'!$D$16,DK7&lt;='Hidden inputs'!$C$17,'Hidden inputs'!$C$15*'Hidden inputs'!$D$15+('Hidden inputs'!$C$16-'Hidden inputs'!$B$16)*'Hidden inputs'!$D$16+(DK7-'Hidden inputs'!$B$17)*'Hidden inputs'!$D$17,DK7&gt;'Hidden inputs'!$B$18,'Hidden inputs'!$C$15*'Hidden inputs'!$D$15+('Hidden inputs'!$C$16-'Hidden inputs'!$B$16)*'Hidden inputs'!$D$16+('Hidden inputs'!$C$17-'Hidden inputs'!$B$17)*'Hidden inputs'!$D$17+(DK7-'Hidden inputs'!$B$18)*'Hidden inputs'!$D$18))</f>
        <v/>
      </c>
      <c r="DM7" s="10" t="str">
        <f t="shared" ref="DM7:DM70" ca="1" si="179">IF($B7="","",IF(DK7=0,0,DL7/DK7))</f>
        <v/>
      </c>
      <c r="DN7" s="5" t="str">
        <f t="shared" ca="1" si="87"/>
        <v/>
      </c>
      <c r="DO7" s="5" t="str">
        <f t="shared" ca="1" si="88"/>
        <v/>
      </c>
      <c r="DP7" s="5" t="str">
        <f ca="1">IF($B7="","",'Hidden inputs'!$D$11*DG7+'Hidden inputs'!$E$11*DH7)</f>
        <v/>
      </c>
      <c r="DQ7" s="11" t="str">
        <f t="shared" ca="1" si="15"/>
        <v/>
      </c>
      <c r="DR7" s="9" t="str">
        <f t="shared" ca="1" si="89"/>
        <v/>
      </c>
      <c r="DS7" s="3" t="str">
        <f t="shared" ca="1" si="90"/>
        <v/>
      </c>
      <c r="DT7" s="5" t="str" cm="1">
        <f t="array" aca="1" ref="DT7" ca="1">IF($B7="","",IF(DS7=0,0,IF(DD_Payment="",0,IF(DS7&lt;_xlfn.IFS(DD_Frequency="Monthly",1,DD_Frequency="Quarterly",IF(MONTH(DS$2)=1,1,IF(MONTH(DS$2)=4,1,IF(MONTH(DS$2)=7,1,IF(MONTH(DS$2)=10,1,0)))),DD_Frequency="Annually",IF(MONTH(DS$2)=1,1,0))*DD_Payment,DS7,_xlfn.IFS(DD_Frequency="Monthly",1,DD_Frequency="Quarterly",IF(MONTH(DS$2)=1,1,IF(MONTH(DS$2)=4,1,IF(MONTH(DS$2)=7,1,IF(MONTH(DS$2)=10,1,0)))),DD_Frequency="Annually",IF(MONTH(DS$2)=1,1,0))*DD_Payment))))</f>
        <v/>
      </c>
      <c r="DU7" s="3" t="str">
        <f t="shared" ref="DU7" ca="1" si="180">IF($B7="","",IF(DS7&gt;DT7,(DS7-DT7/2)*(rate_A*(DU$1/365)),0))</f>
        <v/>
      </c>
      <c r="DV7" s="3" t="str">
        <f t="shared" ref="DV7:DV70" ca="1" si="181">IF($B7="","",DS7-DT7+DU7)</f>
        <v/>
      </c>
      <c r="DW7" s="3" t="str">
        <f t="shared" ref="DW7" ca="1" si="182">IF($B7="","",DH7*(1+rate_A*DU$1/365))</f>
        <v/>
      </c>
      <c r="DX7" s="3" t="str">
        <f t="shared" ref="DX7" ca="1" si="183">IF($B7="","",DI7*(1+rate_A*DU$1/365))</f>
        <v/>
      </c>
      <c r="DY7" s="3" t="str">
        <f t="shared" ref="DY7" ca="1" si="184">IF($B7="","",DJ7*(1+rate_joint*DU$1/365))</f>
        <v/>
      </c>
      <c r="DZ7" s="5" t="str">
        <f t="shared" ref="DZ7:DZ70" ca="1" si="185">IF($B7="","",DV7+DW7+DX7+DY7)</f>
        <v/>
      </c>
      <c r="EA7" s="5" t="str" cm="1">
        <f t="array" aca="1" ref="EA7" ca="1">IF(DZ7="","",_xlfn.IFS(DZ7&lt;='Hidden inputs'!$C$15,DZ7*'Hidden inputs'!$D$15,DZ7&lt;='Hidden inputs'!$C$16,'Hidden inputs'!$C$15*'Hidden inputs'!$D$15+(DZ7-'Hidden inputs'!$B$16)*'Hidden inputs'!$D$16,DZ7&lt;='Hidden inputs'!$C$17,'Hidden inputs'!$C$15*'Hidden inputs'!$D$15+('Hidden inputs'!$C$16-'Hidden inputs'!$B$16)*'Hidden inputs'!$D$16+(DZ7-'Hidden inputs'!$B$17)*'Hidden inputs'!$D$17,DZ7&gt;'Hidden inputs'!$B$18,'Hidden inputs'!$C$15*'Hidden inputs'!$D$15+('Hidden inputs'!$C$16-'Hidden inputs'!$B$16)*'Hidden inputs'!$D$16+('Hidden inputs'!$C$17-'Hidden inputs'!$B$17)*'Hidden inputs'!$D$17+(DZ7-'Hidden inputs'!$B$18)*'Hidden inputs'!$D$18))</f>
        <v/>
      </c>
      <c r="EB7" s="10" t="str">
        <f t="shared" ref="EB7:EB70" ca="1" si="186">IF($B7="","",IF(DZ7=0,0,EA7/DZ7))</f>
        <v/>
      </c>
      <c r="EC7" s="5" t="str">
        <f t="shared" ca="1" si="95"/>
        <v/>
      </c>
      <c r="ED7" s="5" t="str">
        <f t="shared" ca="1" si="96"/>
        <v/>
      </c>
      <c r="EE7" s="5" t="str">
        <f ca="1">IF($B7="","",'Hidden inputs'!$D$11*DV7+'Hidden inputs'!$E$11*DW7)</f>
        <v/>
      </c>
      <c r="EF7" s="11" t="str">
        <f t="shared" ca="1" si="17"/>
        <v/>
      </c>
      <c r="EG7" s="9" t="str">
        <f t="shared" ca="1" si="97"/>
        <v/>
      </c>
      <c r="EH7" s="3" t="str">
        <f t="shared" ca="1" si="98"/>
        <v/>
      </c>
      <c r="EI7" s="5" t="str" cm="1">
        <f t="array" aca="1" ref="EI7" ca="1">IF($B7="","",IF(EH7=0,0,IF(DD_Payment="",0,IF(EH7&lt;_xlfn.IFS(DD_Frequency="Monthly",1,DD_Frequency="Quarterly",IF(MONTH(EH$2)=1,1,IF(MONTH(EH$2)=4,1,IF(MONTH(EH$2)=7,1,IF(MONTH(EH$2)=10,1,0)))),DD_Frequency="Annually",IF(MONTH(EH$2)=1,1,0))*DD_Payment,EH7,_xlfn.IFS(DD_Frequency="Monthly",1,DD_Frequency="Quarterly",IF(MONTH(EH$2)=1,1,IF(MONTH(EH$2)=4,1,IF(MONTH(EH$2)=7,1,IF(MONTH(EH$2)=10,1,0)))),DD_Frequency="Annually",IF(MONTH(EH$2)=1,1,0))*DD_Payment))))</f>
        <v/>
      </c>
      <c r="EJ7" s="3" t="str">
        <f t="shared" ref="EJ7" ca="1" si="187">IF($B7="","",IF(EH7&gt;EI7,(EH7-EI7/2)*(rate_A*(EJ$1/365)),0))</f>
        <v/>
      </c>
      <c r="EK7" s="3" t="str">
        <f t="shared" ref="EK7:EK70" ca="1" si="188">IF($B7="","",EH7-EI7+EJ7)</f>
        <v/>
      </c>
      <c r="EL7" s="3" t="str">
        <f t="shared" ref="EL7" ca="1" si="189">IF($B7="","",DW7*(1+rate_A*EJ$1/365))</f>
        <v/>
      </c>
      <c r="EM7" s="3" t="str">
        <f t="shared" ref="EM7" ca="1" si="190">IF($B7="","",DX7*(1+rate_A*EJ$1/365))</f>
        <v/>
      </c>
      <c r="EN7" s="3" t="str">
        <f t="shared" ref="EN7" ca="1" si="191">IF($B7="","",DY7*(1+rate_joint*EJ$1/365))</f>
        <v/>
      </c>
      <c r="EO7" s="5" t="str">
        <f t="shared" ref="EO7:EO70" ca="1" si="192">IF($B7="","",EK7+EL7+EM7+EN7)</f>
        <v/>
      </c>
      <c r="EP7" s="5" t="str" cm="1">
        <f t="array" aca="1" ref="EP7" ca="1">IF(EO7="","",_xlfn.IFS(EO7&lt;='Hidden inputs'!$C$15,EO7*'Hidden inputs'!$D$15,EO7&lt;='Hidden inputs'!$C$16,'Hidden inputs'!$C$15*'Hidden inputs'!$D$15+(EO7-'Hidden inputs'!$B$16)*'Hidden inputs'!$D$16,EO7&lt;='Hidden inputs'!$C$17,'Hidden inputs'!$C$15*'Hidden inputs'!$D$15+('Hidden inputs'!$C$16-'Hidden inputs'!$B$16)*'Hidden inputs'!$D$16+(EO7-'Hidden inputs'!$B$17)*'Hidden inputs'!$D$17,EO7&gt;'Hidden inputs'!$B$18,'Hidden inputs'!$C$15*'Hidden inputs'!$D$15+('Hidden inputs'!$C$16-'Hidden inputs'!$B$16)*'Hidden inputs'!$D$16+('Hidden inputs'!$C$17-'Hidden inputs'!$B$17)*'Hidden inputs'!$D$17+(EO7-'Hidden inputs'!$B$18)*'Hidden inputs'!$D$18))</f>
        <v/>
      </c>
      <c r="EQ7" s="10" t="str">
        <f t="shared" ref="EQ7:EQ70" ca="1" si="193">IF($B7="","",IF(EO7=0,0,EP7/EO7))</f>
        <v/>
      </c>
      <c r="ER7" s="5" t="str">
        <f t="shared" ca="1" si="103"/>
        <v/>
      </c>
      <c r="ES7" s="5" t="str">
        <f t="shared" ca="1" si="104"/>
        <v/>
      </c>
      <c r="ET7" s="5" t="str">
        <f ca="1">IF($B7="","",'Hidden inputs'!$D$11*EK7+'Hidden inputs'!$E$11*EL7)</f>
        <v/>
      </c>
      <c r="EU7" s="11" t="str">
        <f t="shared" ca="1" si="19"/>
        <v/>
      </c>
      <c r="EV7" s="9" t="str">
        <f t="shared" ca="1" si="105"/>
        <v/>
      </c>
      <c r="EW7" s="3" t="str">
        <f t="shared" ca="1" si="106"/>
        <v/>
      </c>
      <c r="EX7" s="5" t="str" cm="1">
        <f t="array" aca="1" ref="EX7" ca="1">IF($B7="","",IF(EW7=0,0,IF(DD_Payment="",0,IF(EW7&lt;_xlfn.IFS(DD_Frequency="Monthly",1,DD_Frequency="Quarterly",IF(MONTH(EW$2)=1,1,IF(MONTH(EW$2)=4,1,IF(MONTH(EW$2)=7,1,IF(MONTH(EW$2)=10,1,0)))),DD_Frequency="Annually",IF(MONTH(EW$2)=1,1,0))*DD_Payment,EW7,_xlfn.IFS(DD_Frequency="Monthly",1,DD_Frequency="Quarterly",IF(MONTH(EW$2)=1,1,IF(MONTH(EW$2)=4,1,IF(MONTH(EW$2)=7,1,IF(MONTH(EW$2)=10,1,0)))),DD_Frequency="Annually",IF(MONTH(EW$2)=1,1,0))*DD_Payment))))</f>
        <v/>
      </c>
      <c r="EY7" s="3" t="str">
        <f t="shared" ref="EY7" ca="1" si="194">IF($B7="","",IF(EW7&gt;EX7,(EW7-EX7/2)*(rate_A*(EY$1/365)),0))</f>
        <v/>
      </c>
      <c r="EZ7" s="3" t="str">
        <f t="shared" ref="EZ7:EZ70" ca="1" si="195">IF($B7="","",EW7-EX7+EY7)</f>
        <v/>
      </c>
      <c r="FA7" s="3" t="str">
        <f t="shared" ref="FA7" ca="1" si="196">IF($B7="","",EL7*(1+rate_A*EY$1/365))</f>
        <v/>
      </c>
      <c r="FB7" s="3" t="str">
        <f t="shared" ref="FB7" ca="1" si="197">IF($B7="","",EM7*(1+rate_A*EY$1/365))</f>
        <v/>
      </c>
      <c r="FC7" s="3" t="str">
        <f t="shared" ref="FC7" ca="1" si="198">IF($B7="","",EN7*(1+rate_joint*EY$1/365))</f>
        <v/>
      </c>
      <c r="FD7" s="5" t="str">
        <f t="shared" ref="FD7:FD70" ca="1" si="199">IF($B7="","",EZ7+FA7+FB7+FC7)</f>
        <v/>
      </c>
      <c r="FE7" s="5" t="str" cm="1">
        <f t="array" aca="1" ref="FE7" ca="1">IF(FD7="","",_xlfn.IFS(FD7&lt;='Hidden inputs'!$C$15,FD7*'Hidden inputs'!$D$15,FD7&lt;='Hidden inputs'!$C$16,'Hidden inputs'!$C$15*'Hidden inputs'!$D$15+(FD7-'Hidden inputs'!$B$16)*'Hidden inputs'!$D$16,FD7&lt;='Hidden inputs'!$C$17,'Hidden inputs'!$C$15*'Hidden inputs'!$D$15+('Hidden inputs'!$C$16-'Hidden inputs'!$B$16)*'Hidden inputs'!$D$16+(FD7-'Hidden inputs'!$B$17)*'Hidden inputs'!$D$17,FD7&gt;'Hidden inputs'!$B$18,'Hidden inputs'!$C$15*'Hidden inputs'!$D$15+('Hidden inputs'!$C$16-'Hidden inputs'!$B$16)*'Hidden inputs'!$D$16+('Hidden inputs'!$C$17-'Hidden inputs'!$B$17)*'Hidden inputs'!$D$17+(FD7-'Hidden inputs'!$B$18)*'Hidden inputs'!$D$18))</f>
        <v/>
      </c>
      <c r="FF7" s="10" t="str">
        <f t="shared" ref="FF7:FF70" ca="1" si="200">IF($B7="","",IF(FD7=0,0,FE7/FD7))</f>
        <v/>
      </c>
      <c r="FG7" s="5" t="str">
        <f t="shared" ca="1" si="111"/>
        <v/>
      </c>
      <c r="FH7" s="5" t="str">
        <f t="shared" ca="1" si="112"/>
        <v/>
      </c>
      <c r="FI7" s="5" t="str">
        <f ca="1">IF($B7="","",'Hidden inputs'!$D$11*EZ7+'Hidden inputs'!$E$11*FA7)</f>
        <v/>
      </c>
      <c r="FJ7" s="11" t="str">
        <f t="shared" ca="1" si="21"/>
        <v/>
      </c>
      <c r="FK7" s="9" t="str">
        <f t="shared" ca="1" si="113"/>
        <v/>
      </c>
      <c r="FL7" s="3" t="str">
        <f t="shared" ca="1" si="114"/>
        <v/>
      </c>
      <c r="FM7" s="5" t="str" cm="1">
        <f t="array" aca="1" ref="FM7" ca="1">IF($B7="","",IF(FL7=0,0,IF(DD_Payment="",0,IF(FL7&lt;_xlfn.IFS(DD_Frequency="Monthly",1,DD_Frequency="Quarterly",IF(MONTH(FL$2)=1,1,IF(MONTH(FL$2)=4,1,IF(MONTH(FL$2)=7,1,IF(MONTH(FL$2)=10,1,0)))),DD_Frequency="Annually",IF(MONTH(FL$2)=1,1,0))*DD_Payment,FL7,_xlfn.IFS(DD_Frequency="Monthly",1,DD_Frequency="Quarterly",IF(MONTH(FL$2)=1,1,IF(MONTH(FL$2)=4,1,IF(MONTH(FL$2)=7,1,IF(MONTH(FL$2)=10,1,0)))),DD_Frequency="Annually",IF(MONTH(FL$2)=1,1,0))*DD_Payment))))</f>
        <v/>
      </c>
      <c r="FN7" s="3" t="str">
        <f t="shared" ref="FN7" ca="1" si="201">IF($B7="","",IF(FL7&gt;FM7,(FL7-FM7/2)*(rate_A*(FN$1/365)),0))</f>
        <v/>
      </c>
      <c r="FO7" s="3" t="str">
        <f t="shared" ref="FO7:FO70" ca="1" si="202">IF($B7="","",FL7-FM7+FN7)</f>
        <v/>
      </c>
      <c r="FP7" s="3" t="str">
        <f t="shared" ref="FP7" ca="1" si="203">IF($B7="","",FA7*(1+rate_A*FN$1/365))</f>
        <v/>
      </c>
      <c r="FQ7" s="3" t="str">
        <f t="shared" ref="FQ7" ca="1" si="204">IF($B7="","",FB7*(1+rate_A*FN$1/365))</f>
        <v/>
      </c>
      <c r="FR7" s="3" t="str">
        <f t="shared" ref="FR7" ca="1" si="205">IF($B7="","",FC7*(1+rate_joint*FN$1/365))</f>
        <v/>
      </c>
      <c r="FS7" s="5" t="str">
        <f t="shared" ref="FS7:FS70" ca="1" si="206">IF($B7="","",FO7+FP7+FQ7+FR7)</f>
        <v/>
      </c>
      <c r="FT7" s="5" t="str" cm="1">
        <f t="array" aca="1" ref="FT7" ca="1">IF(FS7="","",_xlfn.IFS(FS7&lt;='Hidden inputs'!$C$15,FS7*'Hidden inputs'!$D$15,FS7&lt;='Hidden inputs'!$C$16,'Hidden inputs'!$C$15*'Hidden inputs'!$D$15+(FS7-'Hidden inputs'!$B$16)*'Hidden inputs'!$D$16,FS7&lt;='Hidden inputs'!$C$17,'Hidden inputs'!$C$15*'Hidden inputs'!$D$15+('Hidden inputs'!$C$16-'Hidden inputs'!$B$16)*'Hidden inputs'!$D$16+(FS7-'Hidden inputs'!$B$17)*'Hidden inputs'!$D$17,FS7&gt;'Hidden inputs'!$B$18,'Hidden inputs'!$C$15*'Hidden inputs'!$D$15+('Hidden inputs'!$C$16-'Hidden inputs'!$B$16)*'Hidden inputs'!$D$16+('Hidden inputs'!$C$17-'Hidden inputs'!$B$17)*'Hidden inputs'!$D$17+(FS7-'Hidden inputs'!$B$18)*'Hidden inputs'!$D$18))</f>
        <v/>
      </c>
      <c r="FU7" s="10" t="str">
        <f t="shared" ref="FU7:FU70" ca="1" si="207">IF($B7="","",IF(FS7=0,0,FT7/FS7))</f>
        <v/>
      </c>
      <c r="FV7" s="5" t="str">
        <f t="shared" ca="1" si="119"/>
        <v/>
      </c>
      <c r="FW7" s="5" t="str">
        <f t="shared" ca="1" si="120"/>
        <v/>
      </c>
      <c r="FX7" s="5" t="str">
        <f ca="1">IF($B7="","",'Hidden inputs'!$D$11*FO7+'Hidden inputs'!$E$11*FP7)</f>
        <v/>
      </c>
      <c r="FY7" s="11" t="str">
        <f t="shared" ca="1" si="23"/>
        <v/>
      </c>
      <c r="FZ7" s="9" t="str">
        <f t="shared" ca="1" si="121"/>
        <v/>
      </c>
      <c r="GA7" s="5" t="str">
        <f t="shared" ca="1" si="122"/>
        <v/>
      </c>
      <c r="GB7" s="5" t="str">
        <f t="shared" ca="1" si="123"/>
        <v/>
      </c>
      <c r="GC7" s="5" t="str">
        <f t="shared" ca="1" si="24"/>
        <v/>
      </c>
      <c r="GD7" s="5" t="str">
        <f t="shared" ca="1" si="25"/>
        <v/>
      </c>
    </row>
    <row r="8" spans="1:193" x14ac:dyDescent="0.35">
      <c r="A8" s="2" t="str">
        <f t="shared" ca="1" si="26"/>
        <v/>
      </c>
      <c r="B8" s="6" t="str">
        <f t="shared" ca="1" si="27"/>
        <v/>
      </c>
      <c r="C8" s="5" t="str">
        <f t="shared" ca="1" si="124"/>
        <v/>
      </c>
      <c r="D8" s="5" t="str" cm="1">
        <f t="array" aca="1" ref="D8" ca="1">IF($B8="","",IF(C8=0,0,IF(DD_Payment="",0,IF(C8&lt;_xlfn.IFS(DD_Frequency="Monthly",1,DD_Frequency="Quarterly",IF(MONTH(C$2)=1,1,IF(MONTH(C$2)=4,1,IF(MONTH(C$2)=7,1,IF(MONTH(C$2)=10,1,0)))),DD_Frequency="Annually",IF(MONTH(C$2)=1,1,0))*DD_Payment,C8,_xlfn.IFS(DD_Frequency="Monthly",1,DD_Frequency="Quarterly",IF(MONTH(C$2)=1,1,IF(MONTH(C$2)=4,1,IF(MONTH(C$2)=7,1,IF(MONTH(C$2)=10,1,0)))),DD_Frequency="Annually",IF(MONTH(C$2)=1,1,0))*DD_Payment))))</f>
        <v/>
      </c>
      <c r="E8" s="5" t="str">
        <f t="shared" ref="E8" ca="1" si="208">IF(B8="","",IF(C8&gt;D8,(C8-D8/2)*(rate_A*(E$1/365)),0))</f>
        <v/>
      </c>
      <c r="F8" s="5" t="str">
        <f t="shared" ca="1" si="28"/>
        <v/>
      </c>
      <c r="G8" s="5" t="str">
        <f t="shared" ref="G8" ca="1" si="209">IF(B8="","",G7*(1+rate_A*E$1/365))</f>
        <v/>
      </c>
      <c r="H8" s="5" t="str">
        <f t="shared" ref="H8" ca="1" si="210">IF(B8="","",H7*(1+rate_A*E$1/365))</f>
        <v/>
      </c>
      <c r="I8" s="5" t="str">
        <f t="shared" ref="I8" ca="1" si="211">IF(B8="","",I7*(1+rate_joint*E$1/365))</f>
        <v/>
      </c>
      <c r="J8" s="5" t="str">
        <f t="shared" ca="1" si="129"/>
        <v/>
      </c>
      <c r="K8" s="5" t="str" cm="1">
        <f t="array" aca="1" ref="K8" ca="1">IF(J8="","",_xlfn.IFS(J8&lt;='Hidden inputs'!$C$15,J8*'Hidden inputs'!$D$15,J8&lt;='Hidden inputs'!$C$16,'Hidden inputs'!$C$15*'Hidden inputs'!$D$15+(J8-'Hidden inputs'!$B$16)*'Hidden inputs'!$D$16,J8&lt;='Hidden inputs'!$C$17,'Hidden inputs'!$C$15*'Hidden inputs'!$D$15+('Hidden inputs'!$C$16-'Hidden inputs'!$B$16)*'Hidden inputs'!$D$16+(J8-'Hidden inputs'!$B$17)*'Hidden inputs'!$D$17,J8&gt;'Hidden inputs'!$B$18,'Hidden inputs'!$C$15*'Hidden inputs'!$D$15+('Hidden inputs'!$C$16-'Hidden inputs'!$B$16)*'Hidden inputs'!$D$16+('Hidden inputs'!$C$17-'Hidden inputs'!$B$17)*'Hidden inputs'!$D$17+(J8-'Hidden inputs'!$B$18)*'Hidden inputs'!$D$18))</f>
        <v/>
      </c>
      <c r="L8" s="11" t="str">
        <f t="shared" ca="1" si="130"/>
        <v/>
      </c>
      <c r="M8" s="5" t="str">
        <f t="shared" ca="1" si="32"/>
        <v/>
      </c>
      <c r="N8" s="5" t="str">
        <f t="shared" ca="1" si="33"/>
        <v/>
      </c>
      <c r="O8" s="5" t="str">
        <f ca="1">IF(B8="","",'Hidden inputs'!$D$11*F8+'Hidden inputs'!$E$11*G8)</f>
        <v/>
      </c>
      <c r="P8" s="11" t="str">
        <f t="shared" ca="1" si="0"/>
        <v/>
      </c>
      <c r="Q8" s="20" t="str">
        <f t="shared" ca="1" si="1"/>
        <v/>
      </c>
      <c r="R8" s="3" t="str">
        <f t="shared" ca="1" si="34"/>
        <v/>
      </c>
      <c r="S8" s="5" t="str" cm="1">
        <f t="array" aca="1" ref="S8" ca="1">IF($B8="","",IF(R8=0,0,IF(DD_Payment="",0,IF(R8&lt;_xlfn.IFS(DD_Frequency="Monthly",1,DD_Frequency="Quarterly",IF(MONTH(R$2)=1,1,IF(MONTH(R$2)=4,1,IF(MONTH(R$2)=7,1,IF(MONTH(R$2)=10,1,0)))),DD_Frequency="Annually",IF(MONTH(R$2)=1,1,0))*DD_Payment,R8,_xlfn.IFS(DD_Frequency="Monthly",1,DD_Frequency="Quarterly",IF(MONTH(R$2)=1,1,IF(MONTH(R$2)=4,1,IF(MONTH(R$2)=7,1,IF(MONTH(R$2)=10,1,0)))),DD_Frequency="Annually",IF(MONTH(R$2)=1,1,0))*DD_Payment))))</f>
        <v/>
      </c>
      <c r="T8" s="3" t="str">
        <f t="shared" ref="T8" ca="1" si="212">IF(B8="","",IF(R8&gt;S8,(R8-S8/2)*(rate_A*((T$1+A8)/365)),0))</f>
        <v/>
      </c>
      <c r="U8" s="3" t="str">
        <f t="shared" ca="1" si="36"/>
        <v/>
      </c>
      <c r="V8" s="3" t="str">
        <f t="shared" ref="V8" ca="1" si="213">IF(B8="","",G8*(1+rate_A*(T$1+A8)/365))</f>
        <v/>
      </c>
      <c r="W8" s="3" t="str">
        <f t="shared" ref="W8" ca="1" si="214">IF(B8="","",H8*(1+rate_A*(T$1+A8)/365))</f>
        <v/>
      </c>
      <c r="X8" s="3" t="str">
        <f t="shared" ref="X8" ca="1" si="215">IF(B8="","",I8*(1+rate_joint*(T$1+A8)/365))</f>
        <v/>
      </c>
      <c r="Y8" s="5" t="str">
        <f t="shared" ca="1" si="135"/>
        <v/>
      </c>
      <c r="Z8" s="5" t="str" cm="1">
        <f t="array" aca="1" ref="Z8" ca="1">IF(Y8="","",_xlfn.IFS(Y8&lt;='Hidden inputs'!$C$15,Y8*'Hidden inputs'!$D$15,Y8&lt;='Hidden inputs'!$C$16,'Hidden inputs'!$C$15*'Hidden inputs'!$D$15+(Y8-'Hidden inputs'!$B$16)*'Hidden inputs'!$D$16,Y8&lt;='Hidden inputs'!$C$17,'Hidden inputs'!$C$15*'Hidden inputs'!$D$15+('Hidden inputs'!$C$16-'Hidden inputs'!$B$16)*'Hidden inputs'!$D$16+(Y8-'Hidden inputs'!$B$17)*'Hidden inputs'!$D$17,Y8&gt;'Hidden inputs'!$B$18,'Hidden inputs'!$C$15*'Hidden inputs'!$D$15+('Hidden inputs'!$C$16-'Hidden inputs'!$B$16)*'Hidden inputs'!$D$16+('Hidden inputs'!$C$17-'Hidden inputs'!$B$17)*'Hidden inputs'!$D$17+(Y8-'Hidden inputs'!$B$18)*'Hidden inputs'!$D$18))</f>
        <v/>
      </c>
      <c r="AA8" s="10" t="str">
        <f t="shared" ca="1" si="136"/>
        <v/>
      </c>
      <c r="AB8" s="5" t="str">
        <f t="shared" ca="1" si="40"/>
        <v/>
      </c>
      <c r="AC8" s="5" t="str">
        <f t="shared" ca="1" si="137"/>
        <v/>
      </c>
      <c r="AD8" s="5" t="str">
        <f ca="1">IF(B8="","",'Hidden inputs'!$D$11*U8+'Hidden inputs'!$E$11*V8)</f>
        <v/>
      </c>
      <c r="AE8" s="11" t="str">
        <f t="shared" ca="1" si="3"/>
        <v/>
      </c>
      <c r="AF8" s="9" t="str">
        <f t="shared" ca="1" si="41"/>
        <v/>
      </c>
      <c r="AG8" s="3" t="str">
        <f t="shared" ca="1" si="42"/>
        <v/>
      </c>
      <c r="AH8" s="5" t="str" cm="1">
        <f t="array" aca="1" ref="AH8" ca="1">IF($B8="","",IF(AG8=0,0,IF(DD_Payment="",0,IF(AG8&lt;_xlfn.IFS(DD_Frequency="Monthly",1,DD_Frequency="Quarterly",IF(MONTH(AG$2)=1,1,IF(MONTH(AG$2)=4,1,IF(MONTH(AG$2)=7,1,IF(MONTH(AG$2)=10,1,0)))),DD_Frequency="Annually",IF(MONTH(AG$2)=1,1,0))*DD_Payment,AG8,_xlfn.IFS(DD_Frequency="Monthly",1,DD_Frequency="Quarterly",IF(MONTH(AG$2)=1,1,IF(MONTH(AG$2)=4,1,IF(MONTH(AG$2)=7,1,IF(MONTH(AG$2)=10,1,0)))),DD_Frequency="Annually",IF(MONTH(AG$2)=1,1,0))*DD_Payment))))</f>
        <v/>
      </c>
      <c r="AI8" s="3" t="str">
        <f t="shared" ref="AI8" ca="1" si="216">IF($B8="","",IF(AG8&gt;AH8,(AG8-AH8/2)*(rate_A*(AI$1/365)),0))</f>
        <v/>
      </c>
      <c r="AJ8" s="3" t="str">
        <f t="shared" ca="1" si="139"/>
        <v/>
      </c>
      <c r="AK8" s="3" t="str">
        <f t="shared" ref="AK8" ca="1" si="217">IF($B8="","",V8*(1+rate_A*AI$1/365))</f>
        <v/>
      </c>
      <c r="AL8" s="3" t="str">
        <f t="shared" ref="AL8" ca="1" si="218">IF($B8="","",W8*(1+rate_A*AI$1/365))</f>
        <v/>
      </c>
      <c r="AM8" s="3" t="str">
        <f t="shared" ref="AM8" ca="1" si="219">IF($B8="","",X8*(1+rate_joint*AI$1/365))</f>
        <v/>
      </c>
      <c r="AN8" s="5" t="str">
        <f t="shared" ca="1" si="143"/>
        <v/>
      </c>
      <c r="AO8" s="5" t="str" cm="1">
        <f t="array" aca="1" ref="AO8" ca="1">IF(AN8="","",_xlfn.IFS(AN8&lt;='Hidden inputs'!$C$15,AN8*'Hidden inputs'!$D$15,AN8&lt;='Hidden inputs'!$C$16,'Hidden inputs'!$C$15*'Hidden inputs'!$D$15+(AN8-'Hidden inputs'!$B$16)*'Hidden inputs'!$D$16,AN8&lt;='Hidden inputs'!$C$17,'Hidden inputs'!$C$15*'Hidden inputs'!$D$15+('Hidden inputs'!$C$16-'Hidden inputs'!$B$16)*'Hidden inputs'!$D$16+(AN8-'Hidden inputs'!$B$17)*'Hidden inputs'!$D$17,AN8&gt;'Hidden inputs'!$B$18,'Hidden inputs'!$C$15*'Hidden inputs'!$D$15+('Hidden inputs'!$C$16-'Hidden inputs'!$B$16)*'Hidden inputs'!$D$16+('Hidden inputs'!$C$17-'Hidden inputs'!$B$17)*'Hidden inputs'!$D$17+(AN8-'Hidden inputs'!$B$18)*'Hidden inputs'!$D$18))</f>
        <v/>
      </c>
      <c r="AP8" s="10" t="str">
        <f t="shared" ca="1" si="144"/>
        <v/>
      </c>
      <c r="AQ8" s="5" t="str">
        <f t="shared" ca="1" si="47"/>
        <v/>
      </c>
      <c r="AR8" s="5" t="str">
        <f t="shared" ca="1" si="48"/>
        <v/>
      </c>
      <c r="AS8" s="5" t="str">
        <f ca="1">IF($B8="","",'Hidden inputs'!$D$11*AJ8+'Hidden inputs'!$E$11*AK8)</f>
        <v/>
      </c>
      <c r="AT8" s="11" t="str">
        <f t="shared" ca="1" si="5"/>
        <v/>
      </c>
      <c r="AU8" s="9" t="str">
        <f t="shared" ca="1" si="49"/>
        <v/>
      </c>
      <c r="AV8" s="3" t="str">
        <f t="shared" ca="1" si="50"/>
        <v/>
      </c>
      <c r="AW8" s="5" t="str" cm="1">
        <f t="array" aca="1" ref="AW8" ca="1">IF($B8="","",IF(AV8=0,0,IF(DD_Payment="",0,IF(AV8&lt;_xlfn.IFS(DD_Frequency="Monthly",1,DD_Frequency="Quarterly",IF(MONTH(AV$2)=1,1,IF(MONTH(AV$2)=4,1,IF(MONTH(AV$2)=7,1,IF(MONTH(AV$2)=10,1,0)))),DD_Frequency="Annually",IF(MONTH(AV$2)=1,1,0))*DD_Payment,AV8,_xlfn.IFS(DD_Frequency="Monthly",1,DD_Frequency="Quarterly",IF(MONTH(AV$2)=1,1,IF(MONTH(AV$2)=4,1,IF(MONTH(AV$2)=7,1,IF(MONTH(AV$2)=10,1,0)))),DD_Frequency="Annually",IF(MONTH(AV$2)=1,1,0))*DD_Payment))))</f>
        <v/>
      </c>
      <c r="AX8" s="3" t="str">
        <f t="shared" ref="AX8" ca="1" si="220">IF($B8="","",IF(AV8&gt;AW8,(AV8-AW8/2)*(rate_A*(AX$1/365)),0))</f>
        <v/>
      </c>
      <c r="AY8" s="3" t="str">
        <f t="shared" ca="1" si="146"/>
        <v/>
      </c>
      <c r="AZ8" s="3" t="str">
        <f t="shared" ref="AZ8" ca="1" si="221">IF($B8="","",AK8*(1+rate_A*AX$1/365))</f>
        <v/>
      </c>
      <c r="BA8" s="3" t="str">
        <f t="shared" ref="BA8" ca="1" si="222">IF($B8="","",AL8*(1+rate_A*AX$1/365))</f>
        <v/>
      </c>
      <c r="BB8" s="3" t="str">
        <f t="shared" ref="BB8" ca="1" si="223">IF($B8="","",AM8*(1+rate_joint*AX$1/365))</f>
        <v/>
      </c>
      <c r="BC8" s="5" t="str">
        <f t="shared" ca="1" si="150"/>
        <v/>
      </c>
      <c r="BD8" s="5" t="str" cm="1">
        <f t="array" aca="1" ref="BD8" ca="1">IF(BC8="","",_xlfn.IFS(BC8&lt;='Hidden inputs'!$C$15,BC8*'Hidden inputs'!$D$15,BC8&lt;='Hidden inputs'!$C$16,'Hidden inputs'!$C$15*'Hidden inputs'!$D$15+(BC8-'Hidden inputs'!$B$16)*'Hidden inputs'!$D$16,BC8&lt;='Hidden inputs'!$C$17,'Hidden inputs'!$C$15*'Hidden inputs'!$D$15+('Hidden inputs'!$C$16-'Hidden inputs'!$B$16)*'Hidden inputs'!$D$16+(BC8-'Hidden inputs'!$B$17)*'Hidden inputs'!$D$17,BC8&gt;'Hidden inputs'!$B$18,'Hidden inputs'!$C$15*'Hidden inputs'!$D$15+('Hidden inputs'!$C$16-'Hidden inputs'!$B$16)*'Hidden inputs'!$D$16+('Hidden inputs'!$C$17-'Hidden inputs'!$B$17)*'Hidden inputs'!$D$17+(BC8-'Hidden inputs'!$B$18)*'Hidden inputs'!$D$18))</f>
        <v/>
      </c>
      <c r="BE8" s="10" t="str">
        <f t="shared" ca="1" si="151"/>
        <v/>
      </c>
      <c r="BF8" s="5" t="str">
        <f t="shared" ca="1" si="55"/>
        <v/>
      </c>
      <c r="BG8" s="5" t="str">
        <f t="shared" ca="1" si="56"/>
        <v/>
      </c>
      <c r="BH8" s="5" t="str">
        <f ca="1">IF($B8="","",'Hidden inputs'!$D$11*AY8+'Hidden inputs'!$E$11*AZ8)</f>
        <v/>
      </c>
      <c r="BI8" s="11" t="str">
        <f t="shared" ca="1" si="7"/>
        <v/>
      </c>
      <c r="BJ8" s="9" t="str">
        <f t="shared" ca="1" si="57"/>
        <v/>
      </c>
      <c r="BK8" s="3" t="str">
        <f t="shared" ca="1" si="58"/>
        <v/>
      </c>
      <c r="BL8" s="5" t="str" cm="1">
        <f t="array" aca="1" ref="BL8" ca="1">IF($B8="","",IF(BK8=0,0,IF(DD_Payment="",0,IF(BK8&lt;_xlfn.IFS(DD_Frequency="Monthly",1,DD_Frequency="Quarterly",IF(MONTH(BK$2)=1,1,IF(MONTH(BK$2)=4,1,IF(MONTH(BK$2)=7,1,IF(MONTH(BK$2)=10,1,0)))),DD_Frequency="Annually",IF(MONTH(BK$2)=1,1,0))*DD_Payment,BK8,_xlfn.IFS(DD_Frequency="Monthly",1,DD_Frequency="Quarterly",IF(MONTH(BK$2)=1,1,IF(MONTH(BK$2)=4,1,IF(MONTH(BK$2)=7,1,IF(MONTH(BK$2)=10,1,0)))),DD_Frequency="Annually",IF(MONTH(BK$2)=1,1,0))*DD_Payment))))</f>
        <v/>
      </c>
      <c r="BM8" s="3" t="str">
        <f t="shared" ref="BM8" ca="1" si="224">IF($B8="","",IF(BK8&gt;BL8,(BK8-BL8/2)*(rate_A*(BM$1/365)),0))</f>
        <v/>
      </c>
      <c r="BN8" s="3" t="str">
        <f t="shared" ca="1" si="153"/>
        <v/>
      </c>
      <c r="BO8" s="3" t="str">
        <f t="shared" ref="BO8" ca="1" si="225">IF($B8="","",AZ8*(1+rate_A*BM$1/365))</f>
        <v/>
      </c>
      <c r="BP8" s="3" t="str">
        <f t="shared" ref="BP8" ca="1" si="226">IF($B8="","",BA8*(1+rate_A*BM$1/365))</f>
        <v/>
      </c>
      <c r="BQ8" s="3" t="str">
        <f t="shared" ref="BQ8" ca="1" si="227">IF($B8="","",BB8*(1+rate_joint*BM$1/365))</f>
        <v/>
      </c>
      <c r="BR8" s="5" t="str">
        <f t="shared" ca="1" si="157"/>
        <v/>
      </c>
      <c r="BS8" s="5" t="str" cm="1">
        <f t="array" aca="1" ref="BS8" ca="1">IF(BR8="","",_xlfn.IFS(BR8&lt;='Hidden inputs'!$C$15,BR8*'Hidden inputs'!$D$15,BR8&lt;='Hidden inputs'!$C$16,'Hidden inputs'!$C$15*'Hidden inputs'!$D$15+(BR8-'Hidden inputs'!$B$16)*'Hidden inputs'!$D$16,BR8&lt;='Hidden inputs'!$C$17,'Hidden inputs'!$C$15*'Hidden inputs'!$D$15+('Hidden inputs'!$C$16-'Hidden inputs'!$B$16)*'Hidden inputs'!$D$16+(BR8-'Hidden inputs'!$B$17)*'Hidden inputs'!$D$17,BR8&gt;'Hidden inputs'!$B$18,'Hidden inputs'!$C$15*'Hidden inputs'!$D$15+('Hidden inputs'!$C$16-'Hidden inputs'!$B$16)*'Hidden inputs'!$D$16+('Hidden inputs'!$C$17-'Hidden inputs'!$B$17)*'Hidden inputs'!$D$17+(BR8-'Hidden inputs'!$B$18)*'Hidden inputs'!$D$18))</f>
        <v/>
      </c>
      <c r="BT8" s="10" t="str">
        <f t="shared" ca="1" si="158"/>
        <v/>
      </c>
      <c r="BU8" s="5" t="str">
        <f t="shared" ca="1" si="63"/>
        <v/>
      </c>
      <c r="BV8" s="5" t="str">
        <f t="shared" ca="1" si="64"/>
        <v/>
      </c>
      <c r="BW8" s="5" t="str">
        <f ca="1">IF($B8="","",'Hidden inputs'!$D$11*BN8+'Hidden inputs'!$E$11*BO8)</f>
        <v/>
      </c>
      <c r="BX8" s="11" t="str">
        <f t="shared" ca="1" si="9"/>
        <v/>
      </c>
      <c r="BY8" s="9" t="str">
        <f t="shared" ca="1" si="65"/>
        <v/>
      </c>
      <c r="BZ8" s="3" t="str">
        <f t="shared" ca="1" si="66"/>
        <v/>
      </c>
      <c r="CA8" s="5" t="str" cm="1">
        <f t="array" aca="1" ref="CA8" ca="1">IF($B8="","",IF(BZ8=0,0,IF(DD_Payment="",0,IF(BZ8&lt;_xlfn.IFS(DD_Frequency="Monthly",1,DD_Frequency="Quarterly",IF(MONTH(BZ$2)=1,1,IF(MONTH(BZ$2)=4,1,IF(MONTH(BZ$2)=7,1,IF(MONTH(BZ$2)=10,1,0)))),DD_Frequency="Annually",IF(MONTH(BZ$2)=1,1,0))*DD_Payment,BZ8,_xlfn.IFS(DD_Frequency="Monthly",1,DD_Frequency="Quarterly",IF(MONTH(BZ$2)=1,1,IF(MONTH(BZ$2)=4,1,IF(MONTH(BZ$2)=7,1,IF(MONTH(BZ$2)=10,1,0)))),DD_Frequency="Annually",IF(MONTH(BZ$2)=1,1,0))*DD_Payment))))</f>
        <v/>
      </c>
      <c r="CB8" s="3" t="str">
        <f t="shared" ref="CB8" ca="1" si="228">IF($B8="","",IF(BZ8&gt;CA8,(BZ8-CA8/2)*(rate_A*(CB$1/365)),0))</f>
        <v/>
      </c>
      <c r="CC8" s="3" t="str">
        <f t="shared" ca="1" si="160"/>
        <v/>
      </c>
      <c r="CD8" s="3" t="str">
        <f t="shared" ref="CD8" ca="1" si="229">IF($B8="","",BO8*(1+rate_A*CB$1/365))</f>
        <v/>
      </c>
      <c r="CE8" s="3" t="str">
        <f t="shared" ref="CE8" ca="1" si="230">IF($B8="","",BP8*(1+rate_A*CB$1/365))</f>
        <v/>
      </c>
      <c r="CF8" s="3" t="str">
        <f t="shared" ref="CF8" ca="1" si="231">IF($B8="","",BQ8*(1+rate_joint*CB$1/365))</f>
        <v/>
      </c>
      <c r="CG8" s="5" t="str">
        <f t="shared" ca="1" si="164"/>
        <v/>
      </c>
      <c r="CH8" s="5" t="str" cm="1">
        <f t="array" aca="1" ref="CH8" ca="1">IF(CG8="","",_xlfn.IFS(CG8&lt;='Hidden inputs'!$C$15,CG8*'Hidden inputs'!$D$15,CG8&lt;='Hidden inputs'!$C$16,'Hidden inputs'!$C$15*'Hidden inputs'!$D$15+(CG8-'Hidden inputs'!$B$16)*'Hidden inputs'!$D$16,CG8&lt;='Hidden inputs'!$C$17,'Hidden inputs'!$C$15*'Hidden inputs'!$D$15+('Hidden inputs'!$C$16-'Hidden inputs'!$B$16)*'Hidden inputs'!$D$16+(CG8-'Hidden inputs'!$B$17)*'Hidden inputs'!$D$17,CG8&gt;'Hidden inputs'!$B$18,'Hidden inputs'!$C$15*'Hidden inputs'!$D$15+('Hidden inputs'!$C$16-'Hidden inputs'!$B$16)*'Hidden inputs'!$D$16+('Hidden inputs'!$C$17-'Hidden inputs'!$B$17)*'Hidden inputs'!$D$17+(CG8-'Hidden inputs'!$B$18)*'Hidden inputs'!$D$18))</f>
        <v/>
      </c>
      <c r="CI8" s="10" t="str">
        <f t="shared" ca="1" si="165"/>
        <v/>
      </c>
      <c r="CJ8" s="5" t="str">
        <f t="shared" ca="1" si="71"/>
        <v/>
      </c>
      <c r="CK8" s="5" t="str">
        <f t="shared" ca="1" si="72"/>
        <v/>
      </c>
      <c r="CL8" s="5" t="str">
        <f ca="1">IF($B8="","",'Hidden inputs'!$D$11*CC8+'Hidden inputs'!$E$11*CD8)</f>
        <v/>
      </c>
      <c r="CM8" s="11" t="str">
        <f t="shared" ca="1" si="11"/>
        <v/>
      </c>
      <c r="CN8" s="9" t="str">
        <f t="shared" ca="1" si="73"/>
        <v/>
      </c>
      <c r="CO8" s="3" t="str">
        <f t="shared" ca="1" si="74"/>
        <v/>
      </c>
      <c r="CP8" s="5" t="str" cm="1">
        <f t="array" aca="1" ref="CP8" ca="1">IF($B8="","",IF(CO8=0,0,IF(DD_Payment="",0,IF(CO8&lt;_xlfn.IFS(DD_Frequency="Monthly",1,DD_Frequency="Quarterly",IF(MONTH(CO$2)=1,1,IF(MONTH(CO$2)=4,1,IF(MONTH(CO$2)=7,1,IF(MONTH(CO$2)=10,1,0)))),DD_Frequency="Annually",IF(MONTH(CO$2)=1,1,0))*DD_Payment,CO8,_xlfn.IFS(DD_Frequency="Monthly",1,DD_Frequency="Quarterly",IF(MONTH(CO$2)=1,1,IF(MONTH(CO$2)=4,1,IF(MONTH(CO$2)=7,1,IF(MONTH(CO$2)=10,1,0)))),DD_Frequency="Annually",IF(MONTH(CO$2)=1,1,0))*DD_Payment))))</f>
        <v/>
      </c>
      <c r="CQ8" s="3" t="str">
        <f t="shared" ref="CQ8" ca="1" si="232">IF($B8="","",IF(CO8&gt;CP8,(CO8-CP8/2)*(rate_A*(CQ$1/365)),0))</f>
        <v/>
      </c>
      <c r="CR8" s="3" t="str">
        <f t="shared" ca="1" si="167"/>
        <v/>
      </c>
      <c r="CS8" s="3" t="str">
        <f t="shared" ref="CS8" ca="1" si="233">IF($B8="","",CD8*(1+rate_A*CQ$1/365))</f>
        <v/>
      </c>
      <c r="CT8" s="3" t="str">
        <f t="shared" ref="CT8" ca="1" si="234">IF($B8="","",CE8*(1+rate_A*CQ$1/365))</f>
        <v/>
      </c>
      <c r="CU8" s="3" t="str">
        <f t="shared" ref="CU8" ca="1" si="235">IF($B8="","",CF8*(1+rate_joint*CQ$1/365))</f>
        <v/>
      </c>
      <c r="CV8" s="5" t="str">
        <f t="shared" ca="1" si="171"/>
        <v/>
      </c>
      <c r="CW8" s="5" t="str" cm="1">
        <f t="array" aca="1" ref="CW8" ca="1">IF(CV8="","",_xlfn.IFS(CV8&lt;='Hidden inputs'!$C$15,CV8*'Hidden inputs'!$D$15,CV8&lt;='Hidden inputs'!$C$16,'Hidden inputs'!$C$15*'Hidden inputs'!$D$15+(CV8-'Hidden inputs'!$B$16)*'Hidden inputs'!$D$16,CV8&lt;='Hidden inputs'!$C$17,'Hidden inputs'!$C$15*'Hidden inputs'!$D$15+('Hidden inputs'!$C$16-'Hidden inputs'!$B$16)*'Hidden inputs'!$D$16+(CV8-'Hidden inputs'!$B$17)*'Hidden inputs'!$D$17,CV8&gt;'Hidden inputs'!$B$18,'Hidden inputs'!$C$15*'Hidden inputs'!$D$15+('Hidden inputs'!$C$16-'Hidden inputs'!$B$16)*'Hidden inputs'!$D$16+('Hidden inputs'!$C$17-'Hidden inputs'!$B$17)*'Hidden inputs'!$D$17+(CV8-'Hidden inputs'!$B$18)*'Hidden inputs'!$D$18))</f>
        <v/>
      </c>
      <c r="CX8" s="10" t="str">
        <f t="shared" ca="1" si="172"/>
        <v/>
      </c>
      <c r="CY8" s="5" t="str">
        <f t="shared" ca="1" si="79"/>
        <v/>
      </c>
      <c r="CZ8" s="5" t="str">
        <f t="shared" ca="1" si="80"/>
        <v/>
      </c>
      <c r="DA8" s="5" t="str">
        <f ca="1">IF($B8="","",'Hidden inputs'!$D$11*CR8+'Hidden inputs'!$E$11*CS8)</f>
        <v/>
      </c>
      <c r="DB8" s="11" t="str">
        <f t="shared" ca="1" si="13"/>
        <v/>
      </c>
      <c r="DC8" s="9" t="str">
        <f t="shared" ca="1" si="81"/>
        <v/>
      </c>
      <c r="DD8" s="3" t="str">
        <f t="shared" ca="1" si="82"/>
        <v/>
      </c>
      <c r="DE8" s="5" t="str" cm="1">
        <f t="array" aca="1" ref="DE8" ca="1">IF($B8="","",IF(DD8=0,0,IF(DD_Payment="",0,IF(DD8&lt;_xlfn.IFS(DD_Frequency="Monthly",1,DD_Frequency="Quarterly",IF(MONTH(DD$2)=1,1,IF(MONTH(DD$2)=4,1,IF(MONTH(DD$2)=7,1,IF(MONTH(DD$2)=10,1,0)))),DD_Frequency="Annually",IF(MONTH(DD$2)=1,1,0))*DD_Payment,DD8,_xlfn.IFS(DD_Frequency="Monthly",1,DD_Frequency="Quarterly",IF(MONTH(DD$2)=1,1,IF(MONTH(DD$2)=4,1,IF(MONTH(DD$2)=7,1,IF(MONTH(DD$2)=10,1,0)))),DD_Frequency="Annually",IF(MONTH(DD$2)=1,1,0))*DD_Payment))))</f>
        <v/>
      </c>
      <c r="DF8" s="3" t="str">
        <f t="shared" ref="DF8" ca="1" si="236">IF($B8="","",IF(DD8&gt;DE8,(DD8-DE8/2)*(rate_A*(DF$1/365)),0))</f>
        <v/>
      </c>
      <c r="DG8" s="3" t="str">
        <f t="shared" ca="1" si="174"/>
        <v/>
      </c>
      <c r="DH8" s="3" t="str">
        <f t="shared" ref="DH8" ca="1" si="237">IF($B8="","",CS8*(1+rate_A*DF$1/365))</f>
        <v/>
      </c>
      <c r="DI8" s="3" t="str">
        <f t="shared" ref="DI8" ca="1" si="238">IF($B8="","",CT8*(1+rate_A*DF$1/365))</f>
        <v/>
      </c>
      <c r="DJ8" s="3" t="str">
        <f t="shared" ref="DJ8" ca="1" si="239">IF($B8="","",CU8*(1+rate_joint*DF$1/365))</f>
        <v/>
      </c>
      <c r="DK8" s="5" t="str">
        <f t="shared" ca="1" si="178"/>
        <v/>
      </c>
      <c r="DL8" s="5" t="str" cm="1">
        <f t="array" aca="1" ref="DL8" ca="1">IF(DK8="","",_xlfn.IFS(DK8&lt;='Hidden inputs'!$C$15,DK8*'Hidden inputs'!$D$15,DK8&lt;='Hidden inputs'!$C$16,'Hidden inputs'!$C$15*'Hidden inputs'!$D$15+(DK8-'Hidden inputs'!$B$16)*'Hidden inputs'!$D$16,DK8&lt;='Hidden inputs'!$C$17,'Hidden inputs'!$C$15*'Hidden inputs'!$D$15+('Hidden inputs'!$C$16-'Hidden inputs'!$B$16)*'Hidden inputs'!$D$16+(DK8-'Hidden inputs'!$B$17)*'Hidden inputs'!$D$17,DK8&gt;'Hidden inputs'!$B$18,'Hidden inputs'!$C$15*'Hidden inputs'!$D$15+('Hidden inputs'!$C$16-'Hidden inputs'!$B$16)*'Hidden inputs'!$D$16+('Hidden inputs'!$C$17-'Hidden inputs'!$B$17)*'Hidden inputs'!$D$17+(DK8-'Hidden inputs'!$B$18)*'Hidden inputs'!$D$18))</f>
        <v/>
      </c>
      <c r="DM8" s="10" t="str">
        <f t="shared" ca="1" si="179"/>
        <v/>
      </c>
      <c r="DN8" s="5" t="str">
        <f t="shared" ca="1" si="87"/>
        <v/>
      </c>
      <c r="DO8" s="5" t="str">
        <f t="shared" ca="1" si="88"/>
        <v/>
      </c>
      <c r="DP8" s="5" t="str">
        <f ca="1">IF($B8="","",'Hidden inputs'!$D$11*DG8+'Hidden inputs'!$E$11*DH8)</f>
        <v/>
      </c>
      <c r="DQ8" s="11" t="str">
        <f t="shared" ca="1" si="15"/>
        <v/>
      </c>
      <c r="DR8" s="9" t="str">
        <f t="shared" ca="1" si="89"/>
        <v/>
      </c>
      <c r="DS8" s="3" t="str">
        <f t="shared" ca="1" si="90"/>
        <v/>
      </c>
      <c r="DT8" s="5" t="str" cm="1">
        <f t="array" aca="1" ref="DT8" ca="1">IF($B8="","",IF(DS8=0,0,IF(DD_Payment="",0,IF(DS8&lt;_xlfn.IFS(DD_Frequency="Monthly",1,DD_Frequency="Quarterly",IF(MONTH(DS$2)=1,1,IF(MONTH(DS$2)=4,1,IF(MONTH(DS$2)=7,1,IF(MONTH(DS$2)=10,1,0)))),DD_Frequency="Annually",IF(MONTH(DS$2)=1,1,0))*DD_Payment,DS8,_xlfn.IFS(DD_Frequency="Monthly",1,DD_Frequency="Quarterly",IF(MONTH(DS$2)=1,1,IF(MONTH(DS$2)=4,1,IF(MONTH(DS$2)=7,1,IF(MONTH(DS$2)=10,1,0)))),DD_Frequency="Annually",IF(MONTH(DS$2)=1,1,0))*DD_Payment))))</f>
        <v/>
      </c>
      <c r="DU8" s="3" t="str">
        <f t="shared" ref="DU8" ca="1" si="240">IF($B8="","",IF(DS8&gt;DT8,(DS8-DT8/2)*(rate_A*(DU$1/365)),0))</f>
        <v/>
      </c>
      <c r="DV8" s="3" t="str">
        <f t="shared" ca="1" si="181"/>
        <v/>
      </c>
      <c r="DW8" s="3" t="str">
        <f t="shared" ref="DW8" ca="1" si="241">IF($B8="","",DH8*(1+rate_A*DU$1/365))</f>
        <v/>
      </c>
      <c r="DX8" s="3" t="str">
        <f t="shared" ref="DX8" ca="1" si="242">IF($B8="","",DI8*(1+rate_A*DU$1/365))</f>
        <v/>
      </c>
      <c r="DY8" s="3" t="str">
        <f t="shared" ref="DY8" ca="1" si="243">IF($B8="","",DJ8*(1+rate_joint*DU$1/365))</f>
        <v/>
      </c>
      <c r="DZ8" s="5" t="str">
        <f t="shared" ca="1" si="185"/>
        <v/>
      </c>
      <c r="EA8" s="5" t="str" cm="1">
        <f t="array" aca="1" ref="EA8" ca="1">IF(DZ8="","",_xlfn.IFS(DZ8&lt;='Hidden inputs'!$C$15,DZ8*'Hidden inputs'!$D$15,DZ8&lt;='Hidden inputs'!$C$16,'Hidden inputs'!$C$15*'Hidden inputs'!$D$15+(DZ8-'Hidden inputs'!$B$16)*'Hidden inputs'!$D$16,DZ8&lt;='Hidden inputs'!$C$17,'Hidden inputs'!$C$15*'Hidden inputs'!$D$15+('Hidden inputs'!$C$16-'Hidden inputs'!$B$16)*'Hidden inputs'!$D$16+(DZ8-'Hidden inputs'!$B$17)*'Hidden inputs'!$D$17,DZ8&gt;'Hidden inputs'!$B$18,'Hidden inputs'!$C$15*'Hidden inputs'!$D$15+('Hidden inputs'!$C$16-'Hidden inputs'!$B$16)*'Hidden inputs'!$D$16+('Hidden inputs'!$C$17-'Hidden inputs'!$B$17)*'Hidden inputs'!$D$17+(DZ8-'Hidden inputs'!$B$18)*'Hidden inputs'!$D$18))</f>
        <v/>
      </c>
      <c r="EB8" s="10" t="str">
        <f t="shared" ca="1" si="186"/>
        <v/>
      </c>
      <c r="EC8" s="5" t="str">
        <f t="shared" ca="1" si="95"/>
        <v/>
      </c>
      <c r="ED8" s="5" t="str">
        <f t="shared" ca="1" si="96"/>
        <v/>
      </c>
      <c r="EE8" s="5" t="str">
        <f ca="1">IF($B8="","",'Hidden inputs'!$D$11*DV8+'Hidden inputs'!$E$11*DW8)</f>
        <v/>
      </c>
      <c r="EF8" s="11" t="str">
        <f t="shared" ca="1" si="17"/>
        <v/>
      </c>
      <c r="EG8" s="9" t="str">
        <f t="shared" ca="1" si="97"/>
        <v/>
      </c>
      <c r="EH8" s="3" t="str">
        <f t="shared" ca="1" si="98"/>
        <v/>
      </c>
      <c r="EI8" s="5" t="str" cm="1">
        <f t="array" aca="1" ref="EI8" ca="1">IF($B8="","",IF(EH8=0,0,IF(DD_Payment="",0,IF(EH8&lt;_xlfn.IFS(DD_Frequency="Monthly",1,DD_Frequency="Quarterly",IF(MONTH(EH$2)=1,1,IF(MONTH(EH$2)=4,1,IF(MONTH(EH$2)=7,1,IF(MONTH(EH$2)=10,1,0)))),DD_Frequency="Annually",IF(MONTH(EH$2)=1,1,0))*DD_Payment,EH8,_xlfn.IFS(DD_Frequency="Monthly",1,DD_Frequency="Quarterly",IF(MONTH(EH$2)=1,1,IF(MONTH(EH$2)=4,1,IF(MONTH(EH$2)=7,1,IF(MONTH(EH$2)=10,1,0)))),DD_Frequency="Annually",IF(MONTH(EH$2)=1,1,0))*DD_Payment))))</f>
        <v/>
      </c>
      <c r="EJ8" s="3" t="str">
        <f t="shared" ref="EJ8" ca="1" si="244">IF($B8="","",IF(EH8&gt;EI8,(EH8-EI8/2)*(rate_A*(EJ$1/365)),0))</f>
        <v/>
      </c>
      <c r="EK8" s="3" t="str">
        <f t="shared" ca="1" si="188"/>
        <v/>
      </c>
      <c r="EL8" s="3" t="str">
        <f t="shared" ref="EL8" ca="1" si="245">IF($B8="","",DW8*(1+rate_A*EJ$1/365))</f>
        <v/>
      </c>
      <c r="EM8" s="3" t="str">
        <f t="shared" ref="EM8" ca="1" si="246">IF($B8="","",DX8*(1+rate_A*EJ$1/365))</f>
        <v/>
      </c>
      <c r="EN8" s="3" t="str">
        <f t="shared" ref="EN8" ca="1" si="247">IF($B8="","",DY8*(1+rate_joint*EJ$1/365))</f>
        <v/>
      </c>
      <c r="EO8" s="5" t="str">
        <f t="shared" ca="1" si="192"/>
        <v/>
      </c>
      <c r="EP8" s="5" t="str" cm="1">
        <f t="array" aca="1" ref="EP8" ca="1">IF(EO8="","",_xlfn.IFS(EO8&lt;='Hidden inputs'!$C$15,EO8*'Hidden inputs'!$D$15,EO8&lt;='Hidden inputs'!$C$16,'Hidden inputs'!$C$15*'Hidden inputs'!$D$15+(EO8-'Hidden inputs'!$B$16)*'Hidden inputs'!$D$16,EO8&lt;='Hidden inputs'!$C$17,'Hidden inputs'!$C$15*'Hidden inputs'!$D$15+('Hidden inputs'!$C$16-'Hidden inputs'!$B$16)*'Hidden inputs'!$D$16+(EO8-'Hidden inputs'!$B$17)*'Hidden inputs'!$D$17,EO8&gt;'Hidden inputs'!$B$18,'Hidden inputs'!$C$15*'Hidden inputs'!$D$15+('Hidden inputs'!$C$16-'Hidden inputs'!$B$16)*'Hidden inputs'!$D$16+('Hidden inputs'!$C$17-'Hidden inputs'!$B$17)*'Hidden inputs'!$D$17+(EO8-'Hidden inputs'!$B$18)*'Hidden inputs'!$D$18))</f>
        <v/>
      </c>
      <c r="EQ8" s="10" t="str">
        <f t="shared" ca="1" si="193"/>
        <v/>
      </c>
      <c r="ER8" s="5" t="str">
        <f t="shared" ca="1" si="103"/>
        <v/>
      </c>
      <c r="ES8" s="5" t="str">
        <f t="shared" ca="1" si="104"/>
        <v/>
      </c>
      <c r="ET8" s="5" t="str">
        <f ca="1">IF($B8="","",'Hidden inputs'!$D$11*EK8+'Hidden inputs'!$E$11*EL8)</f>
        <v/>
      </c>
      <c r="EU8" s="11" t="str">
        <f t="shared" ca="1" si="19"/>
        <v/>
      </c>
      <c r="EV8" s="9" t="str">
        <f t="shared" ca="1" si="105"/>
        <v/>
      </c>
      <c r="EW8" s="3" t="str">
        <f t="shared" ca="1" si="106"/>
        <v/>
      </c>
      <c r="EX8" s="5" t="str" cm="1">
        <f t="array" aca="1" ref="EX8" ca="1">IF($B8="","",IF(EW8=0,0,IF(DD_Payment="",0,IF(EW8&lt;_xlfn.IFS(DD_Frequency="Monthly",1,DD_Frequency="Quarterly",IF(MONTH(EW$2)=1,1,IF(MONTH(EW$2)=4,1,IF(MONTH(EW$2)=7,1,IF(MONTH(EW$2)=10,1,0)))),DD_Frequency="Annually",IF(MONTH(EW$2)=1,1,0))*DD_Payment,EW8,_xlfn.IFS(DD_Frequency="Monthly",1,DD_Frequency="Quarterly",IF(MONTH(EW$2)=1,1,IF(MONTH(EW$2)=4,1,IF(MONTH(EW$2)=7,1,IF(MONTH(EW$2)=10,1,0)))),DD_Frequency="Annually",IF(MONTH(EW$2)=1,1,0))*DD_Payment))))</f>
        <v/>
      </c>
      <c r="EY8" s="3" t="str">
        <f t="shared" ref="EY8" ca="1" si="248">IF($B8="","",IF(EW8&gt;EX8,(EW8-EX8/2)*(rate_A*(EY$1/365)),0))</f>
        <v/>
      </c>
      <c r="EZ8" s="3" t="str">
        <f t="shared" ca="1" si="195"/>
        <v/>
      </c>
      <c r="FA8" s="3" t="str">
        <f t="shared" ref="FA8" ca="1" si="249">IF($B8="","",EL8*(1+rate_A*EY$1/365))</f>
        <v/>
      </c>
      <c r="FB8" s="3" t="str">
        <f t="shared" ref="FB8" ca="1" si="250">IF($B8="","",EM8*(1+rate_A*EY$1/365))</f>
        <v/>
      </c>
      <c r="FC8" s="3" t="str">
        <f t="shared" ref="FC8" ca="1" si="251">IF($B8="","",EN8*(1+rate_joint*EY$1/365))</f>
        <v/>
      </c>
      <c r="FD8" s="5" t="str">
        <f t="shared" ca="1" si="199"/>
        <v/>
      </c>
      <c r="FE8" s="5" t="str" cm="1">
        <f t="array" aca="1" ref="FE8" ca="1">IF(FD8="","",_xlfn.IFS(FD8&lt;='Hidden inputs'!$C$15,FD8*'Hidden inputs'!$D$15,FD8&lt;='Hidden inputs'!$C$16,'Hidden inputs'!$C$15*'Hidden inputs'!$D$15+(FD8-'Hidden inputs'!$B$16)*'Hidden inputs'!$D$16,FD8&lt;='Hidden inputs'!$C$17,'Hidden inputs'!$C$15*'Hidden inputs'!$D$15+('Hidden inputs'!$C$16-'Hidden inputs'!$B$16)*'Hidden inputs'!$D$16+(FD8-'Hidden inputs'!$B$17)*'Hidden inputs'!$D$17,FD8&gt;'Hidden inputs'!$B$18,'Hidden inputs'!$C$15*'Hidden inputs'!$D$15+('Hidden inputs'!$C$16-'Hidden inputs'!$B$16)*'Hidden inputs'!$D$16+('Hidden inputs'!$C$17-'Hidden inputs'!$B$17)*'Hidden inputs'!$D$17+(FD8-'Hidden inputs'!$B$18)*'Hidden inputs'!$D$18))</f>
        <v/>
      </c>
      <c r="FF8" s="10" t="str">
        <f t="shared" ca="1" si="200"/>
        <v/>
      </c>
      <c r="FG8" s="5" t="str">
        <f t="shared" ca="1" si="111"/>
        <v/>
      </c>
      <c r="FH8" s="5" t="str">
        <f t="shared" ca="1" si="112"/>
        <v/>
      </c>
      <c r="FI8" s="5" t="str">
        <f ca="1">IF($B8="","",'Hidden inputs'!$D$11*EZ8+'Hidden inputs'!$E$11*FA8)</f>
        <v/>
      </c>
      <c r="FJ8" s="11" t="str">
        <f t="shared" ca="1" si="21"/>
        <v/>
      </c>
      <c r="FK8" s="9" t="str">
        <f t="shared" ca="1" si="113"/>
        <v/>
      </c>
      <c r="FL8" s="3" t="str">
        <f t="shared" ca="1" si="114"/>
        <v/>
      </c>
      <c r="FM8" s="5" t="str" cm="1">
        <f t="array" aca="1" ref="FM8" ca="1">IF($B8="","",IF(FL8=0,0,IF(DD_Payment="",0,IF(FL8&lt;_xlfn.IFS(DD_Frequency="Monthly",1,DD_Frequency="Quarterly",IF(MONTH(FL$2)=1,1,IF(MONTH(FL$2)=4,1,IF(MONTH(FL$2)=7,1,IF(MONTH(FL$2)=10,1,0)))),DD_Frequency="Annually",IF(MONTH(FL$2)=1,1,0))*DD_Payment,FL8,_xlfn.IFS(DD_Frequency="Monthly",1,DD_Frequency="Quarterly",IF(MONTH(FL$2)=1,1,IF(MONTH(FL$2)=4,1,IF(MONTH(FL$2)=7,1,IF(MONTH(FL$2)=10,1,0)))),DD_Frequency="Annually",IF(MONTH(FL$2)=1,1,0))*DD_Payment))))</f>
        <v/>
      </c>
      <c r="FN8" s="3" t="str">
        <f t="shared" ref="FN8" ca="1" si="252">IF($B8="","",IF(FL8&gt;FM8,(FL8-FM8/2)*(rate_A*(FN$1/365)),0))</f>
        <v/>
      </c>
      <c r="FO8" s="3" t="str">
        <f t="shared" ca="1" si="202"/>
        <v/>
      </c>
      <c r="FP8" s="3" t="str">
        <f t="shared" ref="FP8" ca="1" si="253">IF($B8="","",FA8*(1+rate_A*FN$1/365))</f>
        <v/>
      </c>
      <c r="FQ8" s="3" t="str">
        <f t="shared" ref="FQ8" ca="1" si="254">IF($B8="","",FB8*(1+rate_A*FN$1/365))</f>
        <v/>
      </c>
      <c r="FR8" s="3" t="str">
        <f t="shared" ref="FR8" ca="1" si="255">IF($B8="","",FC8*(1+rate_joint*FN$1/365))</f>
        <v/>
      </c>
      <c r="FS8" s="5" t="str">
        <f t="shared" ca="1" si="206"/>
        <v/>
      </c>
      <c r="FT8" s="5" t="str" cm="1">
        <f t="array" aca="1" ref="FT8" ca="1">IF(FS8="","",_xlfn.IFS(FS8&lt;='Hidden inputs'!$C$15,FS8*'Hidden inputs'!$D$15,FS8&lt;='Hidden inputs'!$C$16,'Hidden inputs'!$C$15*'Hidden inputs'!$D$15+(FS8-'Hidden inputs'!$B$16)*'Hidden inputs'!$D$16,FS8&lt;='Hidden inputs'!$C$17,'Hidden inputs'!$C$15*'Hidden inputs'!$D$15+('Hidden inputs'!$C$16-'Hidden inputs'!$B$16)*'Hidden inputs'!$D$16+(FS8-'Hidden inputs'!$B$17)*'Hidden inputs'!$D$17,FS8&gt;'Hidden inputs'!$B$18,'Hidden inputs'!$C$15*'Hidden inputs'!$D$15+('Hidden inputs'!$C$16-'Hidden inputs'!$B$16)*'Hidden inputs'!$D$16+('Hidden inputs'!$C$17-'Hidden inputs'!$B$17)*'Hidden inputs'!$D$17+(FS8-'Hidden inputs'!$B$18)*'Hidden inputs'!$D$18))</f>
        <v/>
      </c>
      <c r="FU8" s="10" t="str">
        <f t="shared" ca="1" si="207"/>
        <v/>
      </c>
      <c r="FV8" s="5" t="str">
        <f t="shared" ca="1" si="119"/>
        <v/>
      </c>
      <c r="FW8" s="5" t="str">
        <f t="shared" ca="1" si="120"/>
        <v/>
      </c>
      <c r="FX8" s="5" t="str">
        <f ca="1">IF($B8="","",'Hidden inputs'!$D$11*FO8+'Hidden inputs'!$E$11*FP8)</f>
        <v/>
      </c>
      <c r="FY8" s="11" t="str">
        <f t="shared" ca="1" si="23"/>
        <v/>
      </c>
      <c r="FZ8" s="9" t="str">
        <f t="shared" ca="1" si="121"/>
        <v/>
      </c>
      <c r="GA8" s="5" t="str">
        <f t="shared" ca="1" si="122"/>
        <v/>
      </c>
      <c r="GB8" s="5" t="str">
        <f t="shared" ca="1" si="123"/>
        <v/>
      </c>
      <c r="GC8" s="5" t="str">
        <f t="shared" ca="1" si="24"/>
        <v/>
      </c>
      <c r="GD8" s="5" t="str">
        <f t="shared" ca="1" si="25"/>
        <v/>
      </c>
    </row>
    <row r="9" spans="1:193" x14ac:dyDescent="0.35">
      <c r="A9" s="2" t="str">
        <f t="shared" ca="1" si="26"/>
        <v/>
      </c>
      <c r="B9" s="6" t="str">
        <f t="shared" ca="1" si="27"/>
        <v/>
      </c>
      <c r="C9" s="5" t="str">
        <f t="shared" ca="1" si="124"/>
        <v/>
      </c>
      <c r="D9" s="5" t="str" cm="1">
        <f t="array" aca="1" ref="D9" ca="1">IF($B9="","",IF(C9=0,0,IF(DD_Payment="",0,IF(C9&lt;_xlfn.IFS(DD_Frequency="Monthly",1,DD_Frequency="Quarterly",IF(MONTH(C$2)=1,1,IF(MONTH(C$2)=4,1,IF(MONTH(C$2)=7,1,IF(MONTH(C$2)=10,1,0)))),DD_Frequency="Annually",IF(MONTH(C$2)=1,1,0))*DD_Payment,C9,_xlfn.IFS(DD_Frequency="Monthly",1,DD_Frequency="Quarterly",IF(MONTH(C$2)=1,1,IF(MONTH(C$2)=4,1,IF(MONTH(C$2)=7,1,IF(MONTH(C$2)=10,1,0)))),DD_Frequency="Annually",IF(MONTH(C$2)=1,1,0))*DD_Payment))))</f>
        <v/>
      </c>
      <c r="E9" s="5" t="str">
        <f t="shared" ref="E9" ca="1" si="256">IF(B9="","",IF(C9&gt;D9,(C9-D9/2)*(rate_A*(E$1/365)),0))</f>
        <v/>
      </c>
      <c r="F9" s="5" t="str">
        <f t="shared" ca="1" si="28"/>
        <v/>
      </c>
      <c r="G9" s="5" t="str">
        <f t="shared" ref="G9" ca="1" si="257">IF(B9="","",G8*(1+rate_A*E$1/365))</f>
        <v/>
      </c>
      <c r="H9" s="5" t="str">
        <f t="shared" ref="H9" ca="1" si="258">IF(B9="","",H8*(1+rate_A*E$1/365))</f>
        <v/>
      </c>
      <c r="I9" s="5" t="str">
        <f t="shared" ref="I9" ca="1" si="259">IF(B9="","",I8*(1+rate_joint*E$1/365))</f>
        <v/>
      </c>
      <c r="J9" s="5" t="str">
        <f t="shared" ca="1" si="129"/>
        <v/>
      </c>
      <c r="K9" s="5" t="str" cm="1">
        <f t="array" aca="1" ref="K9" ca="1">IF(J9="","",_xlfn.IFS(J9&lt;='Hidden inputs'!$C$15,J9*'Hidden inputs'!$D$15,J9&lt;='Hidden inputs'!$C$16,'Hidden inputs'!$C$15*'Hidden inputs'!$D$15+(J9-'Hidden inputs'!$B$16)*'Hidden inputs'!$D$16,J9&lt;='Hidden inputs'!$C$17,'Hidden inputs'!$C$15*'Hidden inputs'!$D$15+('Hidden inputs'!$C$16-'Hidden inputs'!$B$16)*'Hidden inputs'!$D$16+(J9-'Hidden inputs'!$B$17)*'Hidden inputs'!$D$17,J9&gt;'Hidden inputs'!$B$18,'Hidden inputs'!$C$15*'Hidden inputs'!$D$15+('Hidden inputs'!$C$16-'Hidden inputs'!$B$16)*'Hidden inputs'!$D$16+('Hidden inputs'!$C$17-'Hidden inputs'!$B$17)*'Hidden inputs'!$D$17+(J9-'Hidden inputs'!$B$18)*'Hidden inputs'!$D$18))</f>
        <v/>
      </c>
      <c r="L9" s="11" t="str">
        <f t="shared" ca="1" si="130"/>
        <v/>
      </c>
      <c r="M9" s="5" t="str">
        <f t="shared" ca="1" si="32"/>
        <v/>
      </c>
      <c r="N9" s="5" t="str">
        <f t="shared" ca="1" si="33"/>
        <v/>
      </c>
      <c r="O9" s="5" t="str">
        <f ca="1">IF(B9="","",'Hidden inputs'!$D$11*F9+'Hidden inputs'!$E$11*G9)</f>
        <v/>
      </c>
      <c r="P9" s="11" t="str">
        <f t="shared" ca="1" si="0"/>
        <v/>
      </c>
      <c r="Q9" s="20" t="str">
        <f t="shared" ca="1" si="1"/>
        <v/>
      </c>
      <c r="R9" s="3" t="str">
        <f t="shared" ca="1" si="34"/>
        <v/>
      </c>
      <c r="S9" s="5" t="str" cm="1">
        <f t="array" aca="1" ref="S9" ca="1">IF($B9="","",IF(R9=0,0,IF(DD_Payment="",0,IF(R9&lt;_xlfn.IFS(DD_Frequency="Monthly",1,DD_Frequency="Quarterly",IF(MONTH(R$2)=1,1,IF(MONTH(R$2)=4,1,IF(MONTH(R$2)=7,1,IF(MONTH(R$2)=10,1,0)))),DD_Frequency="Annually",IF(MONTH(R$2)=1,1,0))*DD_Payment,R9,_xlfn.IFS(DD_Frequency="Monthly",1,DD_Frequency="Quarterly",IF(MONTH(R$2)=1,1,IF(MONTH(R$2)=4,1,IF(MONTH(R$2)=7,1,IF(MONTH(R$2)=10,1,0)))),DD_Frequency="Annually",IF(MONTH(R$2)=1,1,0))*DD_Payment))))</f>
        <v/>
      </c>
      <c r="T9" s="3" t="str">
        <f t="shared" ref="T9" ca="1" si="260">IF(B9="","",IF(R9&gt;S9,(R9-S9/2)*(rate_A*((T$1+A9)/365)),0))</f>
        <v/>
      </c>
      <c r="U9" s="3" t="str">
        <f t="shared" ca="1" si="36"/>
        <v/>
      </c>
      <c r="V9" s="3" t="str">
        <f t="shared" ref="V9" ca="1" si="261">IF(B9="","",G9*(1+rate_A*(T$1+A9)/365))</f>
        <v/>
      </c>
      <c r="W9" s="3" t="str">
        <f t="shared" ref="W9" ca="1" si="262">IF(B9="","",H9*(1+rate_A*(T$1+A9)/365))</f>
        <v/>
      </c>
      <c r="X9" s="3" t="str">
        <f t="shared" ref="X9" ca="1" si="263">IF(B9="","",I9*(1+rate_joint*(T$1+A9)/365))</f>
        <v/>
      </c>
      <c r="Y9" s="5" t="str">
        <f t="shared" ca="1" si="135"/>
        <v/>
      </c>
      <c r="Z9" s="5" t="str" cm="1">
        <f t="array" aca="1" ref="Z9" ca="1">IF(Y9="","",_xlfn.IFS(Y9&lt;='Hidden inputs'!$C$15,Y9*'Hidden inputs'!$D$15,Y9&lt;='Hidden inputs'!$C$16,'Hidden inputs'!$C$15*'Hidden inputs'!$D$15+(Y9-'Hidden inputs'!$B$16)*'Hidden inputs'!$D$16,Y9&lt;='Hidden inputs'!$C$17,'Hidden inputs'!$C$15*'Hidden inputs'!$D$15+('Hidden inputs'!$C$16-'Hidden inputs'!$B$16)*'Hidden inputs'!$D$16+(Y9-'Hidden inputs'!$B$17)*'Hidden inputs'!$D$17,Y9&gt;'Hidden inputs'!$B$18,'Hidden inputs'!$C$15*'Hidden inputs'!$D$15+('Hidden inputs'!$C$16-'Hidden inputs'!$B$16)*'Hidden inputs'!$D$16+('Hidden inputs'!$C$17-'Hidden inputs'!$B$17)*'Hidden inputs'!$D$17+(Y9-'Hidden inputs'!$B$18)*'Hidden inputs'!$D$18))</f>
        <v/>
      </c>
      <c r="AA9" s="10" t="str">
        <f t="shared" ca="1" si="136"/>
        <v/>
      </c>
      <c r="AB9" s="5" t="str">
        <f t="shared" ca="1" si="40"/>
        <v/>
      </c>
      <c r="AC9" s="5" t="str">
        <f t="shared" ca="1" si="137"/>
        <v/>
      </c>
      <c r="AD9" s="5" t="str">
        <f ca="1">IF(B9="","",'Hidden inputs'!$D$11*U9+'Hidden inputs'!$E$11*V9)</f>
        <v/>
      </c>
      <c r="AE9" s="11" t="str">
        <f t="shared" ca="1" si="3"/>
        <v/>
      </c>
      <c r="AF9" s="9" t="str">
        <f t="shared" ca="1" si="41"/>
        <v/>
      </c>
      <c r="AG9" s="3" t="str">
        <f t="shared" ca="1" si="42"/>
        <v/>
      </c>
      <c r="AH9" s="5" t="str" cm="1">
        <f t="array" aca="1" ref="AH9" ca="1">IF($B9="","",IF(AG9=0,0,IF(DD_Payment="",0,IF(AG9&lt;_xlfn.IFS(DD_Frequency="Monthly",1,DD_Frequency="Quarterly",IF(MONTH(AG$2)=1,1,IF(MONTH(AG$2)=4,1,IF(MONTH(AG$2)=7,1,IF(MONTH(AG$2)=10,1,0)))),DD_Frequency="Annually",IF(MONTH(AG$2)=1,1,0))*DD_Payment,AG9,_xlfn.IFS(DD_Frequency="Monthly",1,DD_Frequency="Quarterly",IF(MONTH(AG$2)=1,1,IF(MONTH(AG$2)=4,1,IF(MONTH(AG$2)=7,1,IF(MONTH(AG$2)=10,1,0)))),DD_Frequency="Annually",IF(MONTH(AG$2)=1,1,0))*DD_Payment))))</f>
        <v/>
      </c>
      <c r="AI9" s="3" t="str">
        <f t="shared" ref="AI9" ca="1" si="264">IF($B9="","",IF(AG9&gt;AH9,(AG9-AH9/2)*(rate_A*(AI$1/365)),0))</f>
        <v/>
      </c>
      <c r="AJ9" s="3" t="str">
        <f t="shared" ca="1" si="139"/>
        <v/>
      </c>
      <c r="AK9" s="3" t="str">
        <f t="shared" ref="AK9" ca="1" si="265">IF($B9="","",V9*(1+rate_A*AI$1/365))</f>
        <v/>
      </c>
      <c r="AL9" s="3" t="str">
        <f t="shared" ref="AL9" ca="1" si="266">IF($B9="","",W9*(1+rate_A*AI$1/365))</f>
        <v/>
      </c>
      <c r="AM9" s="3" t="str">
        <f t="shared" ref="AM9" ca="1" si="267">IF($B9="","",X9*(1+rate_joint*AI$1/365))</f>
        <v/>
      </c>
      <c r="AN9" s="5" t="str">
        <f t="shared" ca="1" si="143"/>
        <v/>
      </c>
      <c r="AO9" s="5" t="str" cm="1">
        <f t="array" aca="1" ref="AO9" ca="1">IF(AN9="","",_xlfn.IFS(AN9&lt;='Hidden inputs'!$C$15,AN9*'Hidden inputs'!$D$15,AN9&lt;='Hidden inputs'!$C$16,'Hidden inputs'!$C$15*'Hidden inputs'!$D$15+(AN9-'Hidden inputs'!$B$16)*'Hidden inputs'!$D$16,AN9&lt;='Hidden inputs'!$C$17,'Hidden inputs'!$C$15*'Hidden inputs'!$D$15+('Hidden inputs'!$C$16-'Hidden inputs'!$B$16)*'Hidden inputs'!$D$16+(AN9-'Hidden inputs'!$B$17)*'Hidden inputs'!$D$17,AN9&gt;'Hidden inputs'!$B$18,'Hidden inputs'!$C$15*'Hidden inputs'!$D$15+('Hidden inputs'!$C$16-'Hidden inputs'!$B$16)*'Hidden inputs'!$D$16+('Hidden inputs'!$C$17-'Hidden inputs'!$B$17)*'Hidden inputs'!$D$17+(AN9-'Hidden inputs'!$B$18)*'Hidden inputs'!$D$18))</f>
        <v/>
      </c>
      <c r="AP9" s="10" t="str">
        <f t="shared" ca="1" si="144"/>
        <v/>
      </c>
      <c r="AQ9" s="5" t="str">
        <f t="shared" ca="1" si="47"/>
        <v/>
      </c>
      <c r="AR9" s="5" t="str">
        <f t="shared" ca="1" si="48"/>
        <v/>
      </c>
      <c r="AS9" s="5" t="str">
        <f ca="1">IF($B9="","",'Hidden inputs'!$D$11*AJ9+'Hidden inputs'!$E$11*AK9)</f>
        <v/>
      </c>
      <c r="AT9" s="11" t="str">
        <f t="shared" ca="1" si="5"/>
        <v/>
      </c>
      <c r="AU9" s="9" t="str">
        <f t="shared" ca="1" si="49"/>
        <v/>
      </c>
      <c r="AV9" s="3" t="str">
        <f t="shared" ca="1" si="50"/>
        <v/>
      </c>
      <c r="AW9" s="5" t="str" cm="1">
        <f t="array" aca="1" ref="AW9" ca="1">IF($B9="","",IF(AV9=0,0,IF(DD_Payment="",0,IF(AV9&lt;_xlfn.IFS(DD_Frequency="Monthly",1,DD_Frequency="Quarterly",IF(MONTH(AV$2)=1,1,IF(MONTH(AV$2)=4,1,IF(MONTH(AV$2)=7,1,IF(MONTH(AV$2)=10,1,0)))),DD_Frequency="Annually",IF(MONTH(AV$2)=1,1,0))*DD_Payment,AV9,_xlfn.IFS(DD_Frequency="Monthly",1,DD_Frequency="Quarterly",IF(MONTH(AV$2)=1,1,IF(MONTH(AV$2)=4,1,IF(MONTH(AV$2)=7,1,IF(MONTH(AV$2)=10,1,0)))),DD_Frequency="Annually",IF(MONTH(AV$2)=1,1,0))*DD_Payment))))</f>
        <v/>
      </c>
      <c r="AX9" s="3" t="str">
        <f t="shared" ref="AX9" ca="1" si="268">IF($B9="","",IF(AV9&gt;AW9,(AV9-AW9/2)*(rate_A*(AX$1/365)),0))</f>
        <v/>
      </c>
      <c r="AY9" s="3" t="str">
        <f t="shared" ca="1" si="146"/>
        <v/>
      </c>
      <c r="AZ9" s="3" t="str">
        <f t="shared" ref="AZ9" ca="1" si="269">IF($B9="","",AK9*(1+rate_A*AX$1/365))</f>
        <v/>
      </c>
      <c r="BA9" s="3" t="str">
        <f t="shared" ref="BA9" ca="1" si="270">IF($B9="","",AL9*(1+rate_A*AX$1/365))</f>
        <v/>
      </c>
      <c r="BB9" s="3" t="str">
        <f t="shared" ref="BB9" ca="1" si="271">IF($B9="","",AM9*(1+rate_joint*AX$1/365))</f>
        <v/>
      </c>
      <c r="BC9" s="5" t="str">
        <f t="shared" ca="1" si="150"/>
        <v/>
      </c>
      <c r="BD9" s="5" t="str" cm="1">
        <f t="array" aca="1" ref="BD9" ca="1">IF(BC9="","",_xlfn.IFS(BC9&lt;='Hidden inputs'!$C$15,BC9*'Hidden inputs'!$D$15,BC9&lt;='Hidden inputs'!$C$16,'Hidden inputs'!$C$15*'Hidden inputs'!$D$15+(BC9-'Hidden inputs'!$B$16)*'Hidden inputs'!$D$16,BC9&lt;='Hidden inputs'!$C$17,'Hidden inputs'!$C$15*'Hidden inputs'!$D$15+('Hidden inputs'!$C$16-'Hidden inputs'!$B$16)*'Hidden inputs'!$D$16+(BC9-'Hidden inputs'!$B$17)*'Hidden inputs'!$D$17,BC9&gt;'Hidden inputs'!$B$18,'Hidden inputs'!$C$15*'Hidden inputs'!$D$15+('Hidden inputs'!$C$16-'Hidden inputs'!$B$16)*'Hidden inputs'!$D$16+('Hidden inputs'!$C$17-'Hidden inputs'!$B$17)*'Hidden inputs'!$D$17+(BC9-'Hidden inputs'!$B$18)*'Hidden inputs'!$D$18))</f>
        <v/>
      </c>
      <c r="BE9" s="10" t="str">
        <f t="shared" ca="1" si="151"/>
        <v/>
      </c>
      <c r="BF9" s="5" t="str">
        <f t="shared" ca="1" si="55"/>
        <v/>
      </c>
      <c r="BG9" s="5" t="str">
        <f t="shared" ca="1" si="56"/>
        <v/>
      </c>
      <c r="BH9" s="5" t="str">
        <f ca="1">IF($B9="","",'Hidden inputs'!$D$11*AY9+'Hidden inputs'!$E$11*AZ9)</f>
        <v/>
      </c>
      <c r="BI9" s="11" t="str">
        <f t="shared" ca="1" si="7"/>
        <v/>
      </c>
      <c r="BJ9" s="9" t="str">
        <f t="shared" ca="1" si="57"/>
        <v/>
      </c>
      <c r="BK9" s="3" t="str">
        <f t="shared" ca="1" si="58"/>
        <v/>
      </c>
      <c r="BL9" s="5" t="str" cm="1">
        <f t="array" aca="1" ref="BL9" ca="1">IF($B9="","",IF(BK9=0,0,IF(DD_Payment="",0,IF(BK9&lt;_xlfn.IFS(DD_Frequency="Monthly",1,DD_Frequency="Quarterly",IF(MONTH(BK$2)=1,1,IF(MONTH(BK$2)=4,1,IF(MONTH(BK$2)=7,1,IF(MONTH(BK$2)=10,1,0)))),DD_Frequency="Annually",IF(MONTH(BK$2)=1,1,0))*DD_Payment,BK9,_xlfn.IFS(DD_Frequency="Monthly",1,DD_Frequency="Quarterly",IF(MONTH(BK$2)=1,1,IF(MONTH(BK$2)=4,1,IF(MONTH(BK$2)=7,1,IF(MONTH(BK$2)=10,1,0)))),DD_Frequency="Annually",IF(MONTH(BK$2)=1,1,0))*DD_Payment))))</f>
        <v/>
      </c>
      <c r="BM9" s="3" t="str">
        <f t="shared" ref="BM9" ca="1" si="272">IF($B9="","",IF(BK9&gt;BL9,(BK9-BL9/2)*(rate_A*(BM$1/365)),0))</f>
        <v/>
      </c>
      <c r="BN9" s="3" t="str">
        <f t="shared" ca="1" si="153"/>
        <v/>
      </c>
      <c r="BO9" s="3" t="str">
        <f t="shared" ref="BO9" ca="1" si="273">IF($B9="","",AZ9*(1+rate_A*BM$1/365))</f>
        <v/>
      </c>
      <c r="BP9" s="3" t="str">
        <f t="shared" ref="BP9" ca="1" si="274">IF($B9="","",BA9*(1+rate_A*BM$1/365))</f>
        <v/>
      </c>
      <c r="BQ9" s="3" t="str">
        <f t="shared" ref="BQ9" ca="1" si="275">IF($B9="","",BB9*(1+rate_joint*BM$1/365))</f>
        <v/>
      </c>
      <c r="BR9" s="5" t="str">
        <f t="shared" ca="1" si="157"/>
        <v/>
      </c>
      <c r="BS9" s="5" t="str" cm="1">
        <f t="array" aca="1" ref="BS9" ca="1">IF(BR9="","",_xlfn.IFS(BR9&lt;='Hidden inputs'!$C$15,BR9*'Hidden inputs'!$D$15,BR9&lt;='Hidden inputs'!$C$16,'Hidden inputs'!$C$15*'Hidden inputs'!$D$15+(BR9-'Hidden inputs'!$B$16)*'Hidden inputs'!$D$16,BR9&lt;='Hidden inputs'!$C$17,'Hidden inputs'!$C$15*'Hidden inputs'!$D$15+('Hidden inputs'!$C$16-'Hidden inputs'!$B$16)*'Hidden inputs'!$D$16+(BR9-'Hidden inputs'!$B$17)*'Hidden inputs'!$D$17,BR9&gt;'Hidden inputs'!$B$18,'Hidden inputs'!$C$15*'Hidden inputs'!$D$15+('Hidden inputs'!$C$16-'Hidden inputs'!$B$16)*'Hidden inputs'!$D$16+('Hidden inputs'!$C$17-'Hidden inputs'!$B$17)*'Hidden inputs'!$D$17+(BR9-'Hidden inputs'!$B$18)*'Hidden inputs'!$D$18))</f>
        <v/>
      </c>
      <c r="BT9" s="10" t="str">
        <f t="shared" ca="1" si="158"/>
        <v/>
      </c>
      <c r="BU9" s="5" t="str">
        <f t="shared" ca="1" si="63"/>
        <v/>
      </c>
      <c r="BV9" s="5" t="str">
        <f t="shared" ca="1" si="64"/>
        <v/>
      </c>
      <c r="BW9" s="5" t="str">
        <f ca="1">IF($B9="","",'Hidden inputs'!$D$11*BN9+'Hidden inputs'!$E$11*BO9)</f>
        <v/>
      </c>
      <c r="BX9" s="11" t="str">
        <f t="shared" ca="1" si="9"/>
        <v/>
      </c>
      <c r="BY9" s="9" t="str">
        <f t="shared" ca="1" si="65"/>
        <v/>
      </c>
      <c r="BZ9" s="3" t="str">
        <f t="shared" ca="1" si="66"/>
        <v/>
      </c>
      <c r="CA9" s="5" t="str" cm="1">
        <f t="array" aca="1" ref="CA9" ca="1">IF($B9="","",IF(BZ9=0,0,IF(DD_Payment="",0,IF(BZ9&lt;_xlfn.IFS(DD_Frequency="Monthly",1,DD_Frequency="Quarterly",IF(MONTH(BZ$2)=1,1,IF(MONTH(BZ$2)=4,1,IF(MONTH(BZ$2)=7,1,IF(MONTH(BZ$2)=10,1,0)))),DD_Frequency="Annually",IF(MONTH(BZ$2)=1,1,0))*DD_Payment,BZ9,_xlfn.IFS(DD_Frequency="Monthly",1,DD_Frequency="Quarterly",IF(MONTH(BZ$2)=1,1,IF(MONTH(BZ$2)=4,1,IF(MONTH(BZ$2)=7,1,IF(MONTH(BZ$2)=10,1,0)))),DD_Frequency="Annually",IF(MONTH(BZ$2)=1,1,0))*DD_Payment))))</f>
        <v/>
      </c>
      <c r="CB9" s="3" t="str">
        <f t="shared" ref="CB9" ca="1" si="276">IF($B9="","",IF(BZ9&gt;CA9,(BZ9-CA9/2)*(rate_A*(CB$1/365)),0))</f>
        <v/>
      </c>
      <c r="CC9" s="3" t="str">
        <f t="shared" ca="1" si="160"/>
        <v/>
      </c>
      <c r="CD9" s="3" t="str">
        <f t="shared" ref="CD9" ca="1" si="277">IF($B9="","",BO9*(1+rate_A*CB$1/365))</f>
        <v/>
      </c>
      <c r="CE9" s="3" t="str">
        <f t="shared" ref="CE9" ca="1" si="278">IF($B9="","",BP9*(1+rate_A*CB$1/365))</f>
        <v/>
      </c>
      <c r="CF9" s="3" t="str">
        <f t="shared" ref="CF9" ca="1" si="279">IF($B9="","",BQ9*(1+rate_joint*CB$1/365))</f>
        <v/>
      </c>
      <c r="CG9" s="5" t="str">
        <f t="shared" ca="1" si="164"/>
        <v/>
      </c>
      <c r="CH9" s="5" t="str" cm="1">
        <f t="array" aca="1" ref="CH9" ca="1">IF(CG9="","",_xlfn.IFS(CG9&lt;='Hidden inputs'!$C$15,CG9*'Hidden inputs'!$D$15,CG9&lt;='Hidden inputs'!$C$16,'Hidden inputs'!$C$15*'Hidden inputs'!$D$15+(CG9-'Hidden inputs'!$B$16)*'Hidden inputs'!$D$16,CG9&lt;='Hidden inputs'!$C$17,'Hidden inputs'!$C$15*'Hidden inputs'!$D$15+('Hidden inputs'!$C$16-'Hidden inputs'!$B$16)*'Hidden inputs'!$D$16+(CG9-'Hidden inputs'!$B$17)*'Hidden inputs'!$D$17,CG9&gt;'Hidden inputs'!$B$18,'Hidden inputs'!$C$15*'Hidden inputs'!$D$15+('Hidden inputs'!$C$16-'Hidden inputs'!$B$16)*'Hidden inputs'!$D$16+('Hidden inputs'!$C$17-'Hidden inputs'!$B$17)*'Hidden inputs'!$D$17+(CG9-'Hidden inputs'!$B$18)*'Hidden inputs'!$D$18))</f>
        <v/>
      </c>
      <c r="CI9" s="10" t="str">
        <f t="shared" ca="1" si="165"/>
        <v/>
      </c>
      <c r="CJ9" s="5" t="str">
        <f t="shared" ca="1" si="71"/>
        <v/>
      </c>
      <c r="CK9" s="5" t="str">
        <f t="shared" ca="1" si="72"/>
        <v/>
      </c>
      <c r="CL9" s="5" t="str">
        <f ca="1">IF($B9="","",'Hidden inputs'!$D$11*CC9+'Hidden inputs'!$E$11*CD9)</f>
        <v/>
      </c>
      <c r="CM9" s="11" t="str">
        <f t="shared" ca="1" si="11"/>
        <v/>
      </c>
      <c r="CN9" s="9" t="str">
        <f t="shared" ca="1" si="73"/>
        <v/>
      </c>
      <c r="CO9" s="3" t="str">
        <f t="shared" ca="1" si="74"/>
        <v/>
      </c>
      <c r="CP9" s="5" t="str" cm="1">
        <f t="array" aca="1" ref="CP9" ca="1">IF($B9="","",IF(CO9=0,0,IF(DD_Payment="",0,IF(CO9&lt;_xlfn.IFS(DD_Frequency="Monthly",1,DD_Frequency="Quarterly",IF(MONTH(CO$2)=1,1,IF(MONTH(CO$2)=4,1,IF(MONTH(CO$2)=7,1,IF(MONTH(CO$2)=10,1,0)))),DD_Frequency="Annually",IF(MONTH(CO$2)=1,1,0))*DD_Payment,CO9,_xlfn.IFS(DD_Frequency="Monthly",1,DD_Frequency="Quarterly",IF(MONTH(CO$2)=1,1,IF(MONTH(CO$2)=4,1,IF(MONTH(CO$2)=7,1,IF(MONTH(CO$2)=10,1,0)))),DD_Frequency="Annually",IF(MONTH(CO$2)=1,1,0))*DD_Payment))))</f>
        <v/>
      </c>
      <c r="CQ9" s="3" t="str">
        <f t="shared" ref="CQ9" ca="1" si="280">IF($B9="","",IF(CO9&gt;CP9,(CO9-CP9/2)*(rate_A*(CQ$1/365)),0))</f>
        <v/>
      </c>
      <c r="CR9" s="3" t="str">
        <f t="shared" ca="1" si="167"/>
        <v/>
      </c>
      <c r="CS9" s="3" t="str">
        <f t="shared" ref="CS9" ca="1" si="281">IF($B9="","",CD9*(1+rate_A*CQ$1/365))</f>
        <v/>
      </c>
      <c r="CT9" s="3" t="str">
        <f t="shared" ref="CT9" ca="1" si="282">IF($B9="","",CE9*(1+rate_A*CQ$1/365))</f>
        <v/>
      </c>
      <c r="CU9" s="3" t="str">
        <f t="shared" ref="CU9" ca="1" si="283">IF($B9="","",CF9*(1+rate_joint*CQ$1/365))</f>
        <v/>
      </c>
      <c r="CV9" s="5" t="str">
        <f t="shared" ca="1" si="171"/>
        <v/>
      </c>
      <c r="CW9" s="5" t="str" cm="1">
        <f t="array" aca="1" ref="CW9" ca="1">IF(CV9="","",_xlfn.IFS(CV9&lt;='Hidden inputs'!$C$15,CV9*'Hidden inputs'!$D$15,CV9&lt;='Hidden inputs'!$C$16,'Hidden inputs'!$C$15*'Hidden inputs'!$D$15+(CV9-'Hidden inputs'!$B$16)*'Hidden inputs'!$D$16,CV9&lt;='Hidden inputs'!$C$17,'Hidden inputs'!$C$15*'Hidden inputs'!$D$15+('Hidden inputs'!$C$16-'Hidden inputs'!$B$16)*'Hidden inputs'!$D$16+(CV9-'Hidden inputs'!$B$17)*'Hidden inputs'!$D$17,CV9&gt;'Hidden inputs'!$B$18,'Hidden inputs'!$C$15*'Hidden inputs'!$D$15+('Hidden inputs'!$C$16-'Hidden inputs'!$B$16)*'Hidden inputs'!$D$16+('Hidden inputs'!$C$17-'Hidden inputs'!$B$17)*'Hidden inputs'!$D$17+(CV9-'Hidden inputs'!$B$18)*'Hidden inputs'!$D$18))</f>
        <v/>
      </c>
      <c r="CX9" s="10" t="str">
        <f t="shared" ca="1" si="172"/>
        <v/>
      </c>
      <c r="CY9" s="5" t="str">
        <f t="shared" ca="1" si="79"/>
        <v/>
      </c>
      <c r="CZ9" s="5" t="str">
        <f t="shared" ca="1" si="80"/>
        <v/>
      </c>
      <c r="DA9" s="5" t="str">
        <f ca="1">IF($B9="","",'Hidden inputs'!$D$11*CR9+'Hidden inputs'!$E$11*CS9)</f>
        <v/>
      </c>
      <c r="DB9" s="11" t="str">
        <f t="shared" ca="1" si="13"/>
        <v/>
      </c>
      <c r="DC9" s="9" t="str">
        <f t="shared" ca="1" si="81"/>
        <v/>
      </c>
      <c r="DD9" s="3" t="str">
        <f t="shared" ca="1" si="82"/>
        <v/>
      </c>
      <c r="DE9" s="5" t="str" cm="1">
        <f t="array" aca="1" ref="DE9" ca="1">IF($B9="","",IF(DD9=0,0,IF(DD_Payment="",0,IF(DD9&lt;_xlfn.IFS(DD_Frequency="Monthly",1,DD_Frequency="Quarterly",IF(MONTH(DD$2)=1,1,IF(MONTH(DD$2)=4,1,IF(MONTH(DD$2)=7,1,IF(MONTH(DD$2)=10,1,0)))),DD_Frequency="Annually",IF(MONTH(DD$2)=1,1,0))*DD_Payment,DD9,_xlfn.IFS(DD_Frequency="Monthly",1,DD_Frequency="Quarterly",IF(MONTH(DD$2)=1,1,IF(MONTH(DD$2)=4,1,IF(MONTH(DD$2)=7,1,IF(MONTH(DD$2)=10,1,0)))),DD_Frequency="Annually",IF(MONTH(DD$2)=1,1,0))*DD_Payment))))</f>
        <v/>
      </c>
      <c r="DF9" s="3" t="str">
        <f t="shared" ref="DF9" ca="1" si="284">IF($B9="","",IF(DD9&gt;DE9,(DD9-DE9/2)*(rate_A*(DF$1/365)),0))</f>
        <v/>
      </c>
      <c r="DG9" s="3" t="str">
        <f t="shared" ca="1" si="174"/>
        <v/>
      </c>
      <c r="DH9" s="3" t="str">
        <f t="shared" ref="DH9" ca="1" si="285">IF($B9="","",CS9*(1+rate_A*DF$1/365))</f>
        <v/>
      </c>
      <c r="DI9" s="3" t="str">
        <f t="shared" ref="DI9" ca="1" si="286">IF($B9="","",CT9*(1+rate_A*DF$1/365))</f>
        <v/>
      </c>
      <c r="DJ9" s="3" t="str">
        <f t="shared" ref="DJ9" ca="1" si="287">IF($B9="","",CU9*(1+rate_joint*DF$1/365))</f>
        <v/>
      </c>
      <c r="DK9" s="5" t="str">
        <f t="shared" ca="1" si="178"/>
        <v/>
      </c>
      <c r="DL9" s="5" t="str" cm="1">
        <f t="array" aca="1" ref="DL9" ca="1">IF(DK9="","",_xlfn.IFS(DK9&lt;='Hidden inputs'!$C$15,DK9*'Hidden inputs'!$D$15,DK9&lt;='Hidden inputs'!$C$16,'Hidden inputs'!$C$15*'Hidden inputs'!$D$15+(DK9-'Hidden inputs'!$B$16)*'Hidden inputs'!$D$16,DK9&lt;='Hidden inputs'!$C$17,'Hidden inputs'!$C$15*'Hidden inputs'!$D$15+('Hidden inputs'!$C$16-'Hidden inputs'!$B$16)*'Hidden inputs'!$D$16+(DK9-'Hidden inputs'!$B$17)*'Hidden inputs'!$D$17,DK9&gt;'Hidden inputs'!$B$18,'Hidden inputs'!$C$15*'Hidden inputs'!$D$15+('Hidden inputs'!$C$16-'Hidden inputs'!$B$16)*'Hidden inputs'!$D$16+('Hidden inputs'!$C$17-'Hidden inputs'!$B$17)*'Hidden inputs'!$D$17+(DK9-'Hidden inputs'!$B$18)*'Hidden inputs'!$D$18))</f>
        <v/>
      </c>
      <c r="DM9" s="10" t="str">
        <f t="shared" ca="1" si="179"/>
        <v/>
      </c>
      <c r="DN9" s="5" t="str">
        <f t="shared" ca="1" si="87"/>
        <v/>
      </c>
      <c r="DO9" s="5" t="str">
        <f t="shared" ca="1" si="88"/>
        <v/>
      </c>
      <c r="DP9" s="5" t="str">
        <f ca="1">IF($B9="","",'Hidden inputs'!$D$11*DG9+'Hidden inputs'!$E$11*DH9)</f>
        <v/>
      </c>
      <c r="DQ9" s="11" t="str">
        <f t="shared" ca="1" si="15"/>
        <v/>
      </c>
      <c r="DR9" s="9" t="str">
        <f t="shared" ca="1" si="89"/>
        <v/>
      </c>
      <c r="DS9" s="3" t="str">
        <f t="shared" ca="1" si="90"/>
        <v/>
      </c>
      <c r="DT9" s="5" t="str" cm="1">
        <f t="array" aca="1" ref="DT9" ca="1">IF($B9="","",IF(DS9=0,0,IF(DD_Payment="",0,IF(DS9&lt;_xlfn.IFS(DD_Frequency="Monthly",1,DD_Frequency="Quarterly",IF(MONTH(DS$2)=1,1,IF(MONTH(DS$2)=4,1,IF(MONTH(DS$2)=7,1,IF(MONTH(DS$2)=10,1,0)))),DD_Frequency="Annually",IF(MONTH(DS$2)=1,1,0))*DD_Payment,DS9,_xlfn.IFS(DD_Frequency="Monthly",1,DD_Frequency="Quarterly",IF(MONTH(DS$2)=1,1,IF(MONTH(DS$2)=4,1,IF(MONTH(DS$2)=7,1,IF(MONTH(DS$2)=10,1,0)))),DD_Frequency="Annually",IF(MONTH(DS$2)=1,1,0))*DD_Payment))))</f>
        <v/>
      </c>
      <c r="DU9" s="3" t="str">
        <f t="shared" ref="DU9" ca="1" si="288">IF($B9="","",IF(DS9&gt;DT9,(DS9-DT9/2)*(rate_A*(DU$1/365)),0))</f>
        <v/>
      </c>
      <c r="DV9" s="3" t="str">
        <f t="shared" ca="1" si="181"/>
        <v/>
      </c>
      <c r="DW9" s="3" t="str">
        <f t="shared" ref="DW9" ca="1" si="289">IF($B9="","",DH9*(1+rate_A*DU$1/365))</f>
        <v/>
      </c>
      <c r="DX9" s="3" t="str">
        <f t="shared" ref="DX9" ca="1" si="290">IF($B9="","",DI9*(1+rate_A*DU$1/365))</f>
        <v/>
      </c>
      <c r="DY9" s="3" t="str">
        <f t="shared" ref="DY9" ca="1" si="291">IF($B9="","",DJ9*(1+rate_joint*DU$1/365))</f>
        <v/>
      </c>
      <c r="DZ9" s="5" t="str">
        <f t="shared" ca="1" si="185"/>
        <v/>
      </c>
      <c r="EA9" s="5" t="str" cm="1">
        <f t="array" aca="1" ref="EA9" ca="1">IF(DZ9="","",_xlfn.IFS(DZ9&lt;='Hidden inputs'!$C$15,DZ9*'Hidden inputs'!$D$15,DZ9&lt;='Hidden inputs'!$C$16,'Hidden inputs'!$C$15*'Hidden inputs'!$D$15+(DZ9-'Hidden inputs'!$B$16)*'Hidden inputs'!$D$16,DZ9&lt;='Hidden inputs'!$C$17,'Hidden inputs'!$C$15*'Hidden inputs'!$D$15+('Hidden inputs'!$C$16-'Hidden inputs'!$B$16)*'Hidden inputs'!$D$16+(DZ9-'Hidden inputs'!$B$17)*'Hidden inputs'!$D$17,DZ9&gt;'Hidden inputs'!$B$18,'Hidden inputs'!$C$15*'Hidden inputs'!$D$15+('Hidden inputs'!$C$16-'Hidden inputs'!$B$16)*'Hidden inputs'!$D$16+('Hidden inputs'!$C$17-'Hidden inputs'!$B$17)*'Hidden inputs'!$D$17+(DZ9-'Hidden inputs'!$B$18)*'Hidden inputs'!$D$18))</f>
        <v/>
      </c>
      <c r="EB9" s="10" t="str">
        <f t="shared" ca="1" si="186"/>
        <v/>
      </c>
      <c r="EC9" s="5" t="str">
        <f t="shared" ca="1" si="95"/>
        <v/>
      </c>
      <c r="ED9" s="5" t="str">
        <f t="shared" ca="1" si="96"/>
        <v/>
      </c>
      <c r="EE9" s="5" t="str">
        <f ca="1">IF($B9="","",'Hidden inputs'!$D$11*DV9+'Hidden inputs'!$E$11*DW9)</f>
        <v/>
      </c>
      <c r="EF9" s="11" t="str">
        <f t="shared" ca="1" si="17"/>
        <v/>
      </c>
      <c r="EG9" s="9" t="str">
        <f t="shared" ca="1" si="97"/>
        <v/>
      </c>
      <c r="EH9" s="3" t="str">
        <f t="shared" ca="1" si="98"/>
        <v/>
      </c>
      <c r="EI9" s="5" t="str" cm="1">
        <f t="array" aca="1" ref="EI9" ca="1">IF($B9="","",IF(EH9=0,0,IF(DD_Payment="",0,IF(EH9&lt;_xlfn.IFS(DD_Frequency="Monthly",1,DD_Frequency="Quarterly",IF(MONTH(EH$2)=1,1,IF(MONTH(EH$2)=4,1,IF(MONTH(EH$2)=7,1,IF(MONTH(EH$2)=10,1,0)))),DD_Frequency="Annually",IF(MONTH(EH$2)=1,1,0))*DD_Payment,EH9,_xlfn.IFS(DD_Frequency="Monthly",1,DD_Frequency="Quarterly",IF(MONTH(EH$2)=1,1,IF(MONTH(EH$2)=4,1,IF(MONTH(EH$2)=7,1,IF(MONTH(EH$2)=10,1,0)))),DD_Frequency="Annually",IF(MONTH(EH$2)=1,1,0))*DD_Payment))))</f>
        <v/>
      </c>
      <c r="EJ9" s="3" t="str">
        <f t="shared" ref="EJ9" ca="1" si="292">IF($B9="","",IF(EH9&gt;EI9,(EH9-EI9/2)*(rate_A*(EJ$1/365)),0))</f>
        <v/>
      </c>
      <c r="EK9" s="3" t="str">
        <f t="shared" ca="1" si="188"/>
        <v/>
      </c>
      <c r="EL9" s="3" t="str">
        <f t="shared" ref="EL9" ca="1" si="293">IF($B9="","",DW9*(1+rate_A*EJ$1/365))</f>
        <v/>
      </c>
      <c r="EM9" s="3" t="str">
        <f t="shared" ref="EM9" ca="1" si="294">IF($B9="","",DX9*(1+rate_A*EJ$1/365))</f>
        <v/>
      </c>
      <c r="EN9" s="3" t="str">
        <f t="shared" ref="EN9" ca="1" si="295">IF($B9="","",DY9*(1+rate_joint*EJ$1/365))</f>
        <v/>
      </c>
      <c r="EO9" s="5" t="str">
        <f t="shared" ca="1" si="192"/>
        <v/>
      </c>
      <c r="EP9" s="5" t="str" cm="1">
        <f t="array" aca="1" ref="EP9" ca="1">IF(EO9="","",_xlfn.IFS(EO9&lt;='Hidden inputs'!$C$15,EO9*'Hidden inputs'!$D$15,EO9&lt;='Hidden inputs'!$C$16,'Hidden inputs'!$C$15*'Hidden inputs'!$D$15+(EO9-'Hidden inputs'!$B$16)*'Hidden inputs'!$D$16,EO9&lt;='Hidden inputs'!$C$17,'Hidden inputs'!$C$15*'Hidden inputs'!$D$15+('Hidden inputs'!$C$16-'Hidden inputs'!$B$16)*'Hidden inputs'!$D$16+(EO9-'Hidden inputs'!$B$17)*'Hidden inputs'!$D$17,EO9&gt;'Hidden inputs'!$B$18,'Hidden inputs'!$C$15*'Hidden inputs'!$D$15+('Hidden inputs'!$C$16-'Hidden inputs'!$B$16)*'Hidden inputs'!$D$16+('Hidden inputs'!$C$17-'Hidden inputs'!$B$17)*'Hidden inputs'!$D$17+(EO9-'Hidden inputs'!$B$18)*'Hidden inputs'!$D$18))</f>
        <v/>
      </c>
      <c r="EQ9" s="10" t="str">
        <f t="shared" ca="1" si="193"/>
        <v/>
      </c>
      <c r="ER9" s="5" t="str">
        <f t="shared" ca="1" si="103"/>
        <v/>
      </c>
      <c r="ES9" s="5" t="str">
        <f t="shared" ca="1" si="104"/>
        <v/>
      </c>
      <c r="ET9" s="5" t="str">
        <f ca="1">IF($B9="","",'Hidden inputs'!$D$11*EK9+'Hidden inputs'!$E$11*EL9)</f>
        <v/>
      </c>
      <c r="EU9" s="11" t="str">
        <f t="shared" ca="1" si="19"/>
        <v/>
      </c>
      <c r="EV9" s="9" t="str">
        <f t="shared" ca="1" si="105"/>
        <v/>
      </c>
      <c r="EW9" s="3" t="str">
        <f t="shared" ca="1" si="106"/>
        <v/>
      </c>
      <c r="EX9" s="5" t="str" cm="1">
        <f t="array" aca="1" ref="EX9" ca="1">IF($B9="","",IF(EW9=0,0,IF(DD_Payment="",0,IF(EW9&lt;_xlfn.IFS(DD_Frequency="Monthly",1,DD_Frequency="Quarterly",IF(MONTH(EW$2)=1,1,IF(MONTH(EW$2)=4,1,IF(MONTH(EW$2)=7,1,IF(MONTH(EW$2)=10,1,0)))),DD_Frequency="Annually",IF(MONTH(EW$2)=1,1,0))*DD_Payment,EW9,_xlfn.IFS(DD_Frequency="Monthly",1,DD_Frequency="Quarterly",IF(MONTH(EW$2)=1,1,IF(MONTH(EW$2)=4,1,IF(MONTH(EW$2)=7,1,IF(MONTH(EW$2)=10,1,0)))),DD_Frequency="Annually",IF(MONTH(EW$2)=1,1,0))*DD_Payment))))</f>
        <v/>
      </c>
      <c r="EY9" s="3" t="str">
        <f t="shared" ref="EY9" ca="1" si="296">IF($B9="","",IF(EW9&gt;EX9,(EW9-EX9/2)*(rate_A*(EY$1/365)),0))</f>
        <v/>
      </c>
      <c r="EZ9" s="3" t="str">
        <f t="shared" ca="1" si="195"/>
        <v/>
      </c>
      <c r="FA9" s="3" t="str">
        <f t="shared" ref="FA9" ca="1" si="297">IF($B9="","",EL9*(1+rate_A*EY$1/365))</f>
        <v/>
      </c>
      <c r="FB9" s="3" t="str">
        <f t="shared" ref="FB9" ca="1" si="298">IF($B9="","",EM9*(1+rate_A*EY$1/365))</f>
        <v/>
      </c>
      <c r="FC9" s="3" t="str">
        <f t="shared" ref="FC9" ca="1" si="299">IF($B9="","",EN9*(1+rate_joint*EY$1/365))</f>
        <v/>
      </c>
      <c r="FD9" s="5" t="str">
        <f t="shared" ca="1" si="199"/>
        <v/>
      </c>
      <c r="FE9" s="5" t="str" cm="1">
        <f t="array" aca="1" ref="FE9" ca="1">IF(FD9="","",_xlfn.IFS(FD9&lt;='Hidden inputs'!$C$15,FD9*'Hidden inputs'!$D$15,FD9&lt;='Hidden inputs'!$C$16,'Hidden inputs'!$C$15*'Hidden inputs'!$D$15+(FD9-'Hidden inputs'!$B$16)*'Hidden inputs'!$D$16,FD9&lt;='Hidden inputs'!$C$17,'Hidden inputs'!$C$15*'Hidden inputs'!$D$15+('Hidden inputs'!$C$16-'Hidden inputs'!$B$16)*'Hidden inputs'!$D$16+(FD9-'Hidden inputs'!$B$17)*'Hidden inputs'!$D$17,FD9&gt;'Hidden inputs'!$B$18,'Hidden inputs'!$C$15*'Hidden inputs'!$D$15+('Hidden inputs'!$C$16-'Hidden inputs'!$B$16)*'Hidden inputs'!$D$16+('Hidden inputs'!$C$17-'Hidden inputs'!$B$17)*'Hidden inputs'!$D$17+(FD9-'Hidden inputs'!$B$18)*'Hidden inputs'!$D$18))</f>
        <v/>
      </c>
      <c r="FF9" s="10" t="str">
        <f t="shared" ca="1" si="200"/>
        <v/>
      </c>
      <c r="FG9" s="5" t="str">
        <f t="shared" ca="1" si="111"/>
        <v/>
      </c>
      <c r="FH9" s="5" t="str">
        <f t="shared" ca="1" si="112"/>
        <v/>
      </c>
      <c r="FI9" s="5" t="str">
        <f ca="1">IF($B9="","",'Hidden inputs'!$D$11*EZ9+'Hidden inputs'!$E$11*FA9)</f>
        <v/>
      </c>
      <c r="FJ9" s="11" t="str">
        <f t="shared" ca="1" si="21"/>
        <v/>
      </c>
      <c r="FK9" s="9" t="str">
        <f t="shared" ca="1" si="113"/>
        <v/>
      </c>
      <c r="FL9" s="3" t="str">
        <f t="shared" ca="1" si="114"/>
        <v/>
      </c>
      <c r="FM9" s="5" t="str" cm="1">
        <f t="array" aca="1" ref="FM9" ca="1">IF($B9="","",IF(FL9=0,0,IF(DD_Payment="",0,IF(FL9&lt;_xlfn.IFS(DD_Frequency="Monthly",1,DD_Frequency="Quarterly",IF(MONTH(FL$2)=1,1,IF(MONTH(FL$2)=4,1,IF(MONTH(FL$2)=7,1,IF(MONTH(FL$2)=10,1,0)))),DD_Frequency="Annually",IF(MONTH(FL$2)=1,1,0))*DD_Payment,FL9,_xlfn.IFS(DD_Frequency="Monthly",1,DD_Frequency="Quarterly",IF(MONTH(FL$2)=1,1,IF(MONTH(FL$2)=4,1,IF(MONTH(FL$2)=7,1,IF(MONTH(FL$2)=10,1,0)))),DD_Frequency="Annually",IF(MONTH(FL$2)=1,1,0))*DD_Payment))))</f>
        <v/>
      </c>
      <c r="FN9" s="3" t="str">
        <f t="shared" ref="FN9" ca="1" si="300">IF($B9="","",IF(FL9&gt;FM9,(FL9-FM9/2)*(rate_A*(FN$1/365)),0))</f>
        <v/>
      </c>
      <c r="FO9" s="3" t="str">
        <f t="shared" ca="1" si="202"/>
        <v/>
      </c>
      <c r="FP9" s="3" t="str">
        <f t="shared" ref="FP9" ca="1" si="301">IF($B9="","",FA9*(1+rate_A*FN$1/365))</f>
        <v/>
      </c>
      <c r="FQ9" s="3" t="str">
        <f t="shared" ref="FQ9" ca="1" si="302">IF($B9="","",FB9*(1+rate_A*FN$1/365))</f>
        <v/>
      </c>
      <c r="FR9" s="3" t="str">
        <f t="shared" ref="FR9" ca="1" si="303">IF($B9="","",FC9*(1+rate_joint*FN$1/365))</f>
        <v/>
      </c>
      <c r="FS9" s="5" t="str">
        <f t="shared" ca="1" si="206"/>
        <v/>
      </c>
      <c r="FT9" s="5" t="str" cm="1">
        <f t="array" aca="1" ref="FT9" ca="1">IF(FS9="","",_xlfn.IFS(FS9&lt;='Hidden inputs'!$C$15,FS9*'Hidden inputs'!$D$15,FS9&lt;='Hidden inputs'!$C$16,'Hidden inputs'!$C$15*'Hidden inputs'!$D$15+(FS9-'Hidden inputs'!$B$16)*'Hidden inputs'!$D$16,FS9&lt;='Hidden inputs'!$C$17,'Hidden inputs'!$C$15*'Hidden inputs'!$D$15+('Hidden inputs'!$C$16-'Hidden inputs'!$B$16)*'Hidden inputs'!$D$16+(FS9-'Hidden inputs'!$B$17)*'Hidden inputs'!$D$17,FS9&gt;'Hidden inputs'!$B$18,'Hidden inputs'!$C$15*'Hidden inputs'!$D$15+('Hidden inputs'!$C$16-'Hidden inputs'!$B$16)*'Hidden inputs'!$D$16+('Hidden inputs'!$C$17-'Hidden inputs'!$B$17)*'Hidden inputs'!$D$17+(FS9-'Hidden inputs'!$B$18)*'Hidden inputs'!$D$18))</f>
        <v/>
      </c>
      <c r="FU9" s="10" t="str">
        <f t="shared" ca="1" si="207"/>
        <v/>
      </c>
      <c r="FV9" s="5" t="str">
        <f t="shared" ca="1" si="119"/>
        <v/>
      </c>
      <c r="FW9" s="5" t="str">
        <f t="shared" ca="1" si="120"/>
        <v/>
      </c>
      <c r="FX9" s="5" t="str">
        <f ca="1">IF($B9="","",'Hidden inputs'!$D$11*FO9+'Hidden inputs'!$E$11*FP9)</f>
        <v/>
      </c>
      <c r="FY9" s="11" t="str">
        <f t="shared" ca="1" si="23"/>
        <v/>
      </c>
      <c r="FZ9" s="9" t="str">
        <f t="shared" ca="1" si="121"/>
        <v/>
      </c>
      <c r="GA9" s="5" t="str">
        <f t="shared" ca="1" si="122"/>
        <v/>
      </c>
      <c r="GB9" s="5" t="str">
        <f t="shared" ca="1" si="123"/>
        <v/>
      </c>
      <c r="GC9" s="5" t="str">
        <f t="shared" ca="1" si="24"/>
        <v/>
      </c>
      <c r="GD9" s="5" t="str">
        <f t="shared" ca="1" si="25"/>
        <v/>
      </c>
    </row>
    <row r="10" spans="1:193" x14ac:dyDescent="0.35">
      <c r="A10" s="2" t="str">
        <f t="shared" ca="1" si="26"/>
        <v/>
      </c>
      <c r="B10" s="6" t="str">
        <f t="shared" ca="1" si="27"/>
        <v/>
      </c>
      <c r="C10" s="5" t="str">
        <f t="shared" ca="1" si="124"/>
        <v/>
      </c>
      <c r="D10" s="5" t="str" cm="1">
        <f t="array" aca="1" ref="D10" ca="1">IF($B10="","",IF(C10=0,0,IF(DD_Payment="",0,IF(C10&lt;_xlfn.IFS(DD_Frequency="Monthly",1,DD_Frequency="Quarterly",IF(MONTH(C$2)=1,1,IF(MONTH(C$2)=4,1,IF(MONTH(C$2)=7,1,IF(MONTH(C$2)=10,1,0)))),DD_Frequency="Annually",IF(MONTH(C$2)=1,1,0))*DD_Payment,C10,_xlfn.IFS(DD_Frequency="Monthly",1,DD_Frequency="Quarterly",IF(MONTH(C$2)=1,1,IF(MONTH(C$2)=4,1,IF(MONTH(C$2)=7,1,IF(MONTH(C$2)=10,1,0)))),DD_Frequency="Annually",IF(MONTH(C$2)=1,1,0))*DD_Payment))))</f>
        <v/>
      </c>
      <c r="E10" s="5" t="str">
        <f t="shared" ref="E10" ca="1" si="304">IF(B10="","",IF(C10&gt;D10,(C10-D10/2)*(rate_A*(E$1/365)),0))</f>
        <v/>
      </c>
      <c r="F10" s="5" t="str">
        <f t="shared" ca="1" si="28"/>
        <v/>
      </c>
      <c r="G10" s="5" t="str">
        <f t="shared" ref="G10" ca="1" si="305">IF(B10="","",G9*(1+rate_A*E$1/365))</f>
        <v/>
      </c>
      <c r="H10" s="5" t="str">
        <f t="shared" ref="H10" ca="1" si="306">IF(B10="","",H9*(1+rate_A*E$1/365))</f>
        <v/>
      </c>
      <c r="I10" s="5" t="str">
        <f t="shared" ref="I10" ca="1" si="307">IF(B10="","",I9*(1+rate_joint*E$1/365))</f>
        <v/>
      </c>
      <c r="J10" s="5" t="str">
        <f t="shared" ca="1" si="129"/>
        <v/>
      </c>
      <c r="K10" s="5" t="str" cm="1">
        <f t="array" aca="1" ref="K10" ca="1">IF(J10="","",_xlfn.IFS(J10&lt;='Hidden inputs'!$C$15,J10*'Hidden inputs'!$D$15,J10&lt;='Hidden inputs'!$C$16,'Hidden inputs'!$C$15*'Hidden inputs'!$D$15+(J10-'Hidden inputs'!$B$16)*'Hidden inputs'!$D$16,J10&lt;='Hidden inputs'!$C$17,'Hidden inputs'!$C$15*'Hidden inputs'!$D$15+('Hidden inputs'!$C$16-'Hidden inputs'!$B$16)*'Hidden inputs'!$D$16+(J10-'Hidden inputs'!$B$17)*'Hidden inputs'!$D$17,J10&gt;'Hidden inputs'!$B$18,'Hidden inputs'!$C$15*'Hidden inputs'!$D$15+('Hidden inputs'!$C$16-'Hidden inputs'!$B$16)*'Hidden inputs'!$D$16+('Hidden inputs'!$C$17-'Hidden inputs'!$B$17)*'Hidden inputs'!$D$17+(J10-'Hidden inputs'!$B$18)*'Hidden inputs'!$D$18))</f>
        <v/>
      </c>
      <c r="L10" s="11" t="str">
        <f t="shared" ca="1" si="130"/>
        <v/>
      </c>
      <c r="M10" s="5" t="str">
        <f t="shared" ca="1" si="32"/>
        <v/>
      </c>
      <c r="N10" s="5" t="str">
        <f t="shared" ca="1" si="33"/>
        <v/>
      </c>
      <c r="O10" s="5" t="str">
        <f ca="1">IF(B10="","",'Hidden inputs'!$D$11*F10+'Hidden inputs'!$E$11*G10)</f>
        <v/>
      </c>
      <c r="P10" s="11" t="str">
        <f t="shared" ca="1" si="0"/>
        <v/>
      </c>
      <c r="Q10" s="20" t="str">
        <f t="shared" ca="1" si="1"/>
        <v/>
      </c>
      <c r="R10" s="3" t="str">
        <f t="shared" ca="1" si="34"/>
        <v/>
      </c>
      <c r="S10" s="5" t="str" cm="1">
        <f t="array" aca="1" ref="S10" ca="1">IF($B10="","",IF(R10=0,0,IF(DD_Payment="",0,IF(R10&lt;_xlfn.IFS(DD_Frequency="Monthly",1,DD_Frequency="Quarterly",IF(MONTH(R$2)=1,1,IF(MONTH(R$2)=4,1,IF(MONTH(R$2)=7,1,IF(MONTH(R$2)=10,1,0)))),DD_Frequency="Annually",IF(MONTH(R$2)=1,1,0))*DD_Payment,R10,_xlfn.IFS(DD_Frequency="Monthly",1,DD_Frequency="Quarterly",IF(MONTH(R$2)=1,1,IF(MONTH(R$2)=4,1,IF(MONTH(R$2)=7,1,IF(MONTH(R$2)=10,1,0)))),DD_Frequency="Annually",IF(MONTH(R$2)=1,1,0))*DD_Payment))))</f>
        <v/>
      </c>
      <c r="T10" s="3" t="str">
        <f t="shared" ref="T10" ca="1" si="308">IF(B10="","",IF(R10&gt;S10,(R10-S10/2)*(rate_A*((T$1+A10)/365)),0))</f>
        <v/>
      </c>
      <c r="U10" s="3" t="str">
        <f t="shared" ca="1" si="36"/>
        <v/>
      </c>
      <c r="V10" s="3" t="str">
        <f t="shared" ref="V10" ca="1" si="309">IF(B10="","",G10*(1+rate_A*(T$1+A10)/365))</f>
        <v/>
      </c>
      <c r="W10" s="3" t="str">
        <f t="shared" ref="W10" ca="1" si="310">IF(B10="","",H10*(1+rate_A*(T$1+A10)/365))</f>
        <v/>
      </c>
      <c r="X10" s="3" t="str">
        <f t="shared" ref="X10" ca="1" si="311">IF(B10="","",I10*(1+rate_joint*(T$1+A10)/365))</f>
        <v/>
      </c>
      <c r="Y10" s="5" t="str">
        <f t="shared" ca="1" si="135"/>
        <v/>
      </c>
      <c r="Z10" s="5" t="str" cm="1">
        <f t="array" aca="1" ref="Z10" ca="1">IF(Y10="","",_xlfn.IFS(Y10&lt;='Hidden inputs'!$C$15,Y10*'Hidden inputs'!$D$15,Y10&lt;='Hidden inputs'!$C$16,'Hidden inputs'!$C$15*'Hidden inputs'!$D$15+(Y10-'Hidden inputs'!$B$16)*'Hidden inputs'!$D$16,Y10&lt;='Hidden inputs'!$C$17,'Hidden inputs'!$C$15*'Hidden inputs'!$D$15+('Hidden inputs'!$C$16-'Hidden inputs'!$B$16)*'Hidden inputs'!$D$16+(Y10-'Hidden inputs'!$B$17)*'Hidden inputs'!$D$17,Y10&gt;'Hidden inputs'!$B$18,'Hidden inputs'!$C$15*'Hidden inputs'!$D$15+('Hidden inputs'!$C$16-'Hidden inputs'!$B$16)*'Hidden inputs'!$D$16+('Hidden inputs'!$C$17-'Hidden inputs'!$B$17)*'Hidden inputs'!$D$17+(Y10-'Hidden inputs'!$B$18)*'Hidden inputs'!$D$18))</f>
        <v/>
      </c>
      <c r="AA10" s="10" t="str">
        <f t="shared" ca="1" si="136"/>
        <v/>
      </c>
      <c r="AB10" s="5" t="str">
        <f t="shared" ca="1" si="40"/>
        <v/>
      </c>
      <c r="AC10" s="5" t="str">
        <f t="shared" ca="1" si="137"/>
        <v/>
      </c>
      <c r="AD10" s="5" t="str">
        <f ca="1">IF(B10="","",'Hidden inputs'!$D$11*U10+'Hidden inputs'!$E$11*V10)</f>
        <v/>
      </c>
      <c r="AE10" s="11" t="str">
        <f t="shared" ca="1" si="3"/>
        <v/>
      </c>
      <c r="AF10" s="9" t="str">
        <f t="shared" ca="1" si="41"/>
        <v/>
      </c>
      <c r="AG10" s="3" t="str">
        <f t="shared" ca="1" si="42"/>
        <v/>
      </c>
      <c r="AH10" s="5" t="str" cm="1">
        <f t="array" aca="1" ref="AH10" ca="1">IF($B10="","",IF(AG10=0,0,IF(DD_Payment="",0,IF(AG10&lt;_xlfn.IFS(DD_Frequency="Monthly",1,DD_Frequency="Quarterly",IF(MONTH(AG$2)=1,1,IF(MONTH(AG$2)=4,1,IF(MONTH(AG$2)=7,1,IF(MONTH(AG$2)=10,1,0)))),DD_Frequency="Annually",IF(MONTH(AG$2)=1,1,0))*DD_Payment,AG10,_xlfn.IFS(DD_Frequency="Monthly",1,DD_Frequency="Quarterly",IF(MONTH(AG$2)=1,1,IF(MONTH(AG$2)=4,1,IF(MONTH(AG$2)=7,1,IF(MONTH(AG$2)=10,1,0)))),DD_Frequency="Annually",IF(MONTH(AG$2)=1,1,0))*DD_Payment))))</f>
        <v/>
      </c>
      <c r="AI10" s="3" t="str">
        <f t="shared" ref="AI10" ca="1" si="312">IF($B10="","",IF(AG10&gt;AH10,(AG10-AH10/2)*(rate_A*(AI$1/365)),0))</f>
        <v/>
      </c>
      <c r="AJ10" s="3" t="str">
        <f t="shared" ca="1" si="139"/>
        <v/>
      </c>
      <c r="AK10" s="3" t="str">
        <f t="shared" ref="AK10" ca="1" si="313">IF($B10="","",V10*(1+rate_A*AI$1/365))</f>
        <v/>
      </c>
      <c r="AL10" s="3" t="str">
        <f t="shared" ref="AL10" ca="1" si="314">IF($B10="","",W10*(1+rate_A*AI$1/365))</f>
        <v/>
      </c>
      <c r="AM10" s="3" t="str">
        <f t="shared" ref="AM10" ca="1" si="315">IF($B10="","",X10*(1+rate_joint*AI$1/365))</f>
        <v/>
      </c>
      <c r="AN10" s="5" t="str">
        <f t="shared" ca="1" si="143"/>
        <v/>
      </c>
      <c r="AO10" s="5" t="str" cm="1">
        <f t="array" aca="1" ref="AO10" ca="1">IF(AN10="","",_xlfn.IFS(AN10&lt;='Hidden inputs'!$C$15,AN10*'Hidden inputs'!$D$15,AN10&lt;='Hidden inputs'!$C$16,'Hidden inputs'!$C$15*'Hidden inputs'!$D$15+(AN10-'Hidden inputs'!$B$16)*'Hidden inputs'!$D$16,AN10&lt;='Hidden inputs'!$C$17,'Hidden inputs'!$C$15*'Hidden inputs'!$D$15+('Hidden inputs'!$C$16-'Hidden inputs'!$B$16)*'Hidden inputs'!$D$16+(AN10-'Hidden inputs'!$B$17)*'Hidden inputs'!$D$17,AN10&gt;'Hidden inputs'!$B$18,'Hidden inputs'!$C$15*'Hidden inputs'!$D$15+('Hidden inputs'!$C$16-'Hidden inputs'!$B$16)*'Hidden inputs'!$D$16+('Hidden inputs'!$C$17-'Hidden inputs'!$B$17)*'Hidden inputs'!$D$17+(AN10-'Hidden inputs'!$B$18)*'Hidden inputs'!$D$18))</f>
        <v/>
      </c>
      <c r="AP10" s="10" t="str">
        <f t="shared" ca="1" si="144"/>
        <v/>
      </c>
      <c r="AQ10" s="5" t="str">
        <f t="shared" ca="1" si="47"/>
        <v/>
      </c>
      <c r="AR10" s="5" t="str">
        <f t="shared" ca="1" si="48"/>
        <v/>
      </c>
      <c r="AS10" s="5" t="str">
        <f ca="1">IF($B10="","",'Hidden inputs'!$D$11*AJ10+'Hidden inputs'!$E$11*AK10)</f>
        <v/>
      </c>
      <c r="AT10" s="11" t="str">
        <f t="shared" ca="1" si="5"/>
        <v/>
      </c>
      <c r="AU10" s="9" t="str">
        <f t="shared" ca="1" si="49"/>
        <v/>
      </c>
      <c r="AV10" s="3" t="str">
        <f t="shared" ca="1" si="50"/>
        <v/>
      </c>
      <c r="AW10" s="5" t="str" cm="1">
        <f t="array" aca="1" ref="AW10" ca="1">IF($B10="","",IF(AV10=0,0,IF(DD_Payment="",0,IF(AV10&lt;_xlfn.IFS(DD_Frequency="Monthly",1,DD_Frequency="Quarterly",IF(MONTH(AV$2)=1,1,IF(MONTH(AV$2)=4,1,IF(MONTH(AV$2)=7,1,IF(MONTH(AV$2)=10,1,0)))),DD_Frequency="Annually",IF(MONTH(AV$2)=1,1,0))*DD_Payment,AV10,_xlfn.IFS(DD_Frequency="Monthly",1,DD_Frequency="Quarterly",IF(MONTH(AV$2)=1,1,IF(MONTH(AV$2)=4,1,IF(MONTH(AV$2)=7,1,IF(MONTH(AV$2)=10,1,0)))),DD_Frequency="Annually",IF(MONTH(AV$2)=1,1,0))*DD_Payment))))</f>
        <v/>
      </c>
      <c r="AX10" s="3" t="str">
        <f t="shared" ref="AX10" ca="1" si="316">IF($B10="","",IF(AV10&gt;AW10,(AV10-AW10/2)*(rate_A*(AX$1/365)),0))</f>
        <v/>
      </c>
      <c r="AY10" s="3" t="str">
        <f t="shared" ca="1" si="146"/>
        <v/>
      </c>
      <c r="AZ10" s="3" t="str">
        <f t="shared" ref="AZ10" ca="1" si="317">IF($B10="","",AK10*(1+rate_A*AX$1/365))</f>
        <v/>
      </c>
      <c r="BA10" s="3" t="str">
        <f t="shared" ref="BA10" ca="1" si="318">IF($B10="","",AL10*(1+rate_A*AX$1/365))</f>
        <v/>
      </c>
      <c r="BB10" s="3" t="str">
        <f t="shared" ref="BB10" ca="1" si="319">IF($B10="","",AM10*(1+rate_joint*AX$1/365))</f>
        <v/>
      </c>
      <c r="BC10" s="5" t="str">
        <f t="shared" ca="1" si="150"/>
        <v/>
      </c>
      <c r="BD10" s="5" t="str" cm="1">
        <f t="array" aca="1" ref="BD10" ca="1">IF(BC10="","",_xlfn.IFS(BC10&lt;='Hidden inputs'!$C$15,BC10*'Hidden inputs'!$D$15,BC10&lt;='Hidden inputs'!$C$16,'Hidden inputs'!$C$15*'Hidden inputs'!$D$15+(BC10-'Hidden inputs'!$B$16)*'Hidden inputs'!$D$16,BC10&lt;='Hidden inputs'!$C$17,'Hidden inputs'!$C$15*'Hidden inputs'!$D$15+('Hidden inputs'!$C$16-'Hidden inputs'!$B$16)*'Hidden inputs'!$D$16+(BC10-'Hidden inputs'!$B$17)*'Hidden inputs'!$D$17,BC10&gt;'Hidden inputs'!$B$18,'Hidden inputs'!$C$15*'Hidden inputs'!$D$15+('Hidden inputs'!$C$16-'Hidden inputs'!$B$16)*'Hidden inputs'!$D$16+('Hidden inputs'!$C$17-'Hidden inputs'!$B$17)*'Hidden inputs'!$D$17+(BC10-'Hidden inputs'!$B$18)*'Hidden inputs'!$D$18))</f>
        <v/>
      </c>
      <c r="BE10" s="10" t="str">
        <f t="shared" ca="1" si="151"/>
        <v/>
      </c>
      <c r="BF10" s="5" t="str">
        <f t="shared" ca="1" si="55"/>
        <v/>
      </c>
      <c r="BG10" s="5" t="str">
        <f t="shared" ca="1" si="56"/>
        <v/>
      </c>
      <c r="BH10" s="5" t="str">
        <f ca="1">IF($B10="","",'Hidden inputs'!$D$11*AY10+'Hidden inputs'!$E$11*AZ10)</f>
        <v/>
      </c>
      <c r="BI10" s="11" t="str">
        <f t="shared" ca="1" si="7"/>
        <v/>
      </c>
      <c r="BJ10" s="9" t="str">
        <f t="shared" ca="1" si="57"/>
        <v/>
      </c>
      <c r="BK10" s="3" t="str">
        <f t="shared" ca="1" si="58"/>
        <v/>
      </c>
      <c r="BL10" s="5" t="str" cm="1">
        <f t="array" aca="1" ref="BL10" ca="1">IF($B10="","",IF(BK10=0,0,IF(DD_Payment="",0,IF(BK10&lt;_xlfn.IFS(DD_Frequency="Monthly",1,DD_Frequency="Quarterly",IF(MONTH(BK$2)=1,1,IF(MONTH(BK$2)=4,1,IF(MONTH(BK$2)=7,1,IF(MONTH(BK$2)=10,1,0)))),DD_Frequency="Annually",IF(MONTH(BK$2)=1,1,0))*DD_Payment,BK10,_xlfn.IFS(DD_Frequency="Monthly",1,DD_Frequency="Quarterly",IF(MONTH(BK$2)=1,1,IF(MONTH(BK$2)=4,1,IF(MONTH(BK$2)=7,1,IF(MONTH(BK$2)=10,1,0)))),DD_Frequency="Annually",IF(MONTH(BK$2)=1,1,0))*DD_Payment))))</f>
        <v/>
      </c>
      <c r="BM10" s="3" t="str">
        <f t="shared" ref="BM10" ca="1" si="320">IF($B10="","",IF(BK10&gt;BL10,(BK10-BL10/2)*(rate_A*(BM$1/365)),0))</f>
        <v/>
      </c>
      <c r="BN10" s="3" t="str">
        <f t="shared" ca="1" si="153"/>
        <v/>
      </c>
      <c r="BO10" s="3" t="str">
        <f t="shared" ref="BO10" ca="1" si="321">IF($B10="","",AZ10*(1+rate_A*BM$1/365))</f>
        <v/>
      </c>
      <c r="BP10" s="3" t="str">
        <f t="shared" ref="BP10" ca="1" si="322">IF($B10="","",BA10*(1+rate_A*BM$1/365))</f>
        <v/>
      </c>
      <c r="BQ10" s="3" t="str">
        <f t="shared" ref="BQ10" ca="1" si="323">IF($B10="","",BB10*(1+rate_joint*BM$1/365))</f>
        <v/>
      </c>
      <c r="BR10" s="5" t="str">
        <f t="shared" ca="1" si="157"/>
        <v/>
      </c>
      <c r="BS10" s="5" t="str" cm="1">
        <f t="array" aca="1" ref="BS10" ca="1">IF(BR10="","",_xlfn.IFS(BR10&lt;='Hidden inputs'!$C$15,BR10*'Hidden inputs'!$D$15,BR10&lt;='Hidden inputs'!$C$16,'Hidden inputs'!$C$15*'Hidden inputs'!$D$15+(BR10-'Hidden inputs'!$B$16)*'Hidden inputs'!$D$16,BR10&lt;='Hidden inputs'!$C$17,'Hidden inputs'!$C$15*'Hidden inputs'!$D$15+('Hidden inputs'!$C$16-'Hidden inputs'!$B$16)*'Hidden inputs'!$D$16+(BR10-'Hidden inputs'!$B$17)*'Hidden inputs'!$D$17,BR10&gt;'Hidden inputs'!$B$18,'Hidden inputs'!$C$15*'Hidden inputs'!$D$15+('Hidden inputs'!$C$16-'Hidden inputs'!$B$16)*'Hidden inputs'!$D$16+('Hidden inputs'!$C$17-'Hidden inputs'!$B$17)*'Hidden inputs'!$D$17+(BR10-'Hidden inputs'!$B$18)*'Hidden inputs'!$D$18))</f>
        <v/>
      </c>
      <c r="BT10" s="10" t="str">
        <f t="shared" ca="1" si="158"/>
        <v/>
      </c>
      <c r="BU10" s="5" t="str">
        <f t="shared" ca="1" si="63"/>
        <v/>
      </c>
      <c r="BV10" s="5" t="str">
        <f t="shared" ca="1" si="64"/>
        <v/>
      </c>
      <c r="BW10" s="5" t="str">
        <f ca="1">IF($B10="","",'Hidden inputs'!$D$11*BN10+'Hidden inputs'!$E$11*BO10)</f>
        <v/>
      </c>
      <c r="BX10" s="11" t="str">
        <f t="shared" ca="1" si="9"/>
        <v/>
      </c>
      <c r="BY10" s="9" t="str">
        <f t="shared" ca="1" si="65"/>
        <v/>
      </c>
      <c r="BZ10" s="3" t="str">
        <f t="shared" ca="1" si="66"/>
        <v/>
      </c>
      <c r="CA10" s="5" t="str" cm="1">
        <f t="array" aca="1" ref="CA10" ca="1">IF($B10="","",IF(BZ10=0,0,IF(DD_Payment="",0,IF(BZ10&lt;_xlfn.IFS(DD_Frequency="Monthly",1,DD_Frequency="Quarterly",IF(MONTH(BZ$2)=1,1,IF(MONTH(BZ$2)=4,1,IF(MONTH(BZ$2)=7,1,IF(MONTH(BZ$2)=10,1,0)))),DD_Frequency="Annually",IF(MONTH(BZ$2)=1,1,0))*DD_Payment,BZ10,_xlfn.IFS(DD_Frequency="Monthly",1,DD_Frequency="Quarterly",IF(MONTH(BZ$2)=1,1,IF(MONTH(BZ$2)=4,1,IF(MONTH(BZ$2)=7,1,IF(MONTH(BZ$2)=10,1,0)))),DD_Frequency="Annually",IF(MONTH(BZ$2)=1,1,0))*DD_Payment))))</f>
        <v/>
      </c>
      <c r="CB10" s="3" t="str">
        <f t="shared" ref="CB10" ca="1" si="324">IF($B10="","",IF(BZ10&gt;CA10,(BZ10-CA10/2)*(rate_A*(CB$1/365)),0))</f>
        <v/>
      </c>
      <c r="CC10" s="3" t="str">
        <f t="shared" ca="1" si="160"/>
        <v/>
      </c>
      <c r="CD10" s="3" t="str">
        <f t="shared" ref="CD10" ca="1" si="325">IF($B10="","",BO10*(1+rate_A*CB$1/365))</f>
        <v/>
      </c>
      <c r="CE10" s="3" t="str">
        <f t="shared" ref="CE10" ca="1" si="326">IF($B10="","",BP10*(1+rate_A*CB$1/365))</f>
        <v/>
      </c>
      <c r="CF10" s="3" t="str">
        <f t="shared" ref="CF10" ca="1" si="327">IF($B10="","",BQ10*(1+rate_joint*CB$1/365))</f>
        <v/>
      </c>
      <c r="CG10" s="5" t="str">
        <f t="shared" ca="1" si="164"/>
        <v/>
      </c>
      <c r="CH10" s="5" t="str" cm="1">
        <f t="array" aca="1" ref="CH10" ca="1">IF(CG10="","",_xlfn.IFS(CG10&lt;='Hidden inputs'!$C$15,CG10*'Hidden inputs'!$D$15,CG10&lt;='Hidden inputs'!$C$16,'Hidden inputs'!$C$15*'Hidden inputs'!$D$15+(CG10-'Hidden inputs'!$B$16)*'Hidden inputs'!$D$16,CG10&lt;='Hidden inputs'!$C$17,'Hidden inputs'!$C$15*'Hidden inputs'!$D$15+('Hidden inputs'!$C$16-'Hidden inputs'!$B$16)*'Hidden inputs'!$D$16+(CG10-'Hidden inputs'!$B$17)*'Hidden inputs'!$D$17,CG10&gt;'Hidden inputs'!$B$18,'Hidden inputs'!$C$15*'Hidden inputs'!$D$15+('Hidden inputs'!$C$16-'Hidden inputs'!$B$16)*'Hidden inputs'!$D$16+('Hidden inputs'!$C$17-'Hidden inputs'!$B$17)*'Hidden inputs'!$D$17+(CG10-'Hidden inputs'!$B$18)*'Hidden inputs'!$D$18))</f>
        <v/>
      </c>
      <c r="CI10" s="10" t="str">
        <f t="shared" ca="1" si="165"/>
        <v/>
      </c>
      <c r="CJ10" s="5" t="str">
        <f t="shared" ca="1" si="71"/>
        <v/>
      </c>
      <c r="CK10" s="5" t="str">
        <f t="shared" ca="1" si="72"/>
        <v/>
      </c>
      <c r="CL10" s="5" t="str">
        <f ca="1">IF($B10="","",'Hidden inputs'!$D$11*CC10+'Hidden inputs'!$E$11*CD10)</f>
        <v/>
      </c>
      <c r="CM10" s="11" t="str">
        <f t="shared" ca="1" si="11"/>
        <v/>
      </c>
      <c r="CN10" s="9" t="str">
        <f t="shared" ca="1" si="73"/>
        <v/>
      </c>
      <c r="CO10" s="3" t="str">
        <f t="shared" ca="1" si="74"/>
        <v/>
      </c>
      <c r="CP10" s="5" t="str" cm="1">
        <f t="array" aca="1" ref="CP10" ca="1">IF($B10="","",IF(CO10=0,0,IF(DD_Payment="",0,IF(CO10&lt;_xlfn.IFS(DD_Frequency="Monthly",1,DD_Frequency="Quarterly",IF(MONTH(CO$2)=1,1,IF(MONTH(CO$2)=4,1,IF(MONTH(CO$2)=7,1,IF(MONTH(CO$2)=10,1,0)))),DD_Frequency="Annually",IF(MONTH(CO$2)=1,1,0))*DD_Payment,CO10,_xlfn.IFS(DD_Frequency="Monthly",1,DD_Frequency="Quarterly",IF(MONTH(CO$2)=1,1,IF(MONTH(CO$2)=4,1,IF(MONTH(CO$2)=7,1,IF(MONTH(CO$2)=10,1,0)))),DD_Frequency="Annually",IF(MONTH(CO$2)=1,1,0))*DD_Payment))))</f>
        <v/>
      </c>
      <c r="CQ10" s="3" t="str">
        <f t="shared" ref="CQ10" ca="1" si="328">IF($B10="","",IF(CO10&gt;CP10,(CO10-CP10/2)*(rate_A*(CQ$1/365)),0))</f>
        <v/>
      </c>
      <c r="CR10" s="3" t="str">
        <f t="shared" ca="1" si="167"/>
        <v/>
      </c>
      <c r="CS10" s="3" t="str">
        <f t="shared" ref="CS10" ca="1" si="329">IF($B10="","",CD10*(1+rate_A*CQ$1/365))</f>
        <v/>
      </c>
      <c r="CT10" s="3" t="str">
        <f t="shared" ref="CT10" ca="1" si="330">IF($B10="","",CE10*(1+rate_A*CQ$1/365))</f>
        <v/>
      </c>
      <c r="CU10" s="3" t="str">
        <f t="shared" ref="CU10" ca="1" si="331">IF($B10="","",CF10*(1+rate_joint*CQ$1/365))</f>
        <v/>
      </c>
      <c r="CV10" s="5" t="str">
        <f t="shared" ca="1" si="171"/>
        <v/>
      </c>
      <c r="CW10" s="5" t="str" cm="1">
        <f t="array" aca="1" ref="CW10" ca="1">IF(CV10="","",_xlfn.IFS(CV10&lt;='Hidden inputs'!$C$15,CV10*'Hidden inputs'!$D$15,CV10&lt;='Hidden inputs'!$C$16,'Hidden inputs'!$C$15*'Hidden inputs'!$D$15+(CV10-'Hidden inputs'!$B$16)*'Hidden inputs'!$D$16,CV10&lt;='Hidden inputs'!$C$17,'Hidden inputs'!$C$15*'Hidden inputs'!$D$15+('Hidden inputs'!$C$16-'Hidden inputs'!$B$16)*'Hidden inputs'!$D$16+(CV10-'Hidden inputs'!$B$17)*'Hidden inputs'!$D$17,CV10&gt;'Hidden inputs'!$B$18,'Hidden inputs'!$C$15*'Hidden inputs'!$D$15+('Hidden inputs'!$C$16-'Hidden inputs'!$B$16)*'Hidden inputs'!$D$16+('Hidden inputs'!$C$17-'Hidden inputs'!$B$17)*'Hidden inputs'!$D$17+(CV10-'Hidden inputs'!$B$18)*'Hidden inputs'!$D$18))</f>
        <v/>
      </c>
      <c r="CX10" s="10" t="str">
        <f t="shared" ca="1" si="172"/>
        <v/>
      </c>
      <c r="CY10" s="5" t="str">
        <f t="shared" ca="1" si="79"/>
        <v/>
      </c>
      <c r="CZ10" s="5" t="str">
        <f t="shared" ca="1" si="80"/>
        <v/>
      </c>
      <c r="DA10" s="5" t="str">
        <f ca="1">IF($B10="","",'Hidden inputs'!$D$11*CR10+'Hidden inputs'!$E$11*CS10)</f>
        <v/>
      </c>
      <c r="DB10" s="11" t="str">
        <f t="shared" ca="1" si="13"/>
        <v/>
      </c>
      <c r="DC10" s="9" t="str">
        <f t="shared" ca="1" si="81"/>
        <v/>
      </c>
      <c r="DD10" s="3" t="str">
        <f t="shared" ca="1" si="82"/>
        <v/>
      </c>
      <c r="DE10" s="5" t="str" cm="1">
        <f t="array" aca="1" ref="DE10" ca="1">IF($B10="","",IF(DD10=0,0,IF(DD_Payment="",0,IF(DD10&lt;_xlfn.IFS(DD_Frequency="Monthly",1,DD_Frequency="Quarterly",IF(MONTH(DD$2)=1,1,IF(MONTH(DD$2)=4,1,IF(MONTH(DD$2)=7,1,IF(MONTH(DD$2)=10,1,0)))),DD_Frequency="Annually",IF(MONTH(DD$2)=1,1,0))*DD_Payment,DD10,_xlfn.IFS(DD_Frequency="Monthly",1,DD_Frequency="Quarterly",IF(MONTH(DD$2)=1,1,IF(MONTH(DD$2)=4,1,IF(MONTH(DD$2)=7,1,IF(MONTH(DD$2)=10,1,0)))),DD_Frequency="Annually",IF(MONTH(DD$2)=1,1,0))*DD_Payment))))</f>
        <v/>
      </c>
      <c r="DF10" s="3" t="str">
        <f t="shared" ref="DF10" ca="1" si="332">IF($B10="","",IF(DD10&gt;DE10,(DD10-DE10/2)*(rate_A*(DF$1/365)),0))</f>
        <v/>
      </c>
      <c r="DG10" s="3" t="str">
        <f t="shared" ca="1" si="174"/>
        <v/>
      </c>
      <c r="DH10" s="3" t="str">
        <f t="shared" ref="DH10" ca="1" si="333">IF($B10="","",CS10*(1+rate_A*DF$1/365))</f>
        <v/>
      </c>
      <c r="DI10" s="3" t="str">
        <f t="shared" ref="DI10" ca="1" si="334">IF($B10="","",CT10*(1+rate_A*DF$1/365))</f>
        <v/>
      </c>
      <c r="DJ10" s="3" t="str">
        <f t="shared" ref="DJ10" ca="1" si="335">IF($B10="","",CU10*(1+rate_joint*DF$1/365))</f>
        <v/>
      </c>
      <c r="DK10" s="5" t="str">
        <f t="shared" ca="1" si="178"/>
        <v/>
      </c>
      <c r="DL10" s="5" t="str" cm="1">
        <f t="array" aca="1" ref="DL10" ca="1">IF(DK10="","",_xlfn.IFS(DK10&lt;='Hidden inputs'!$C$15,DK10*'Hidden inputs'!$D$15,DK10&lt;='Hidden inputs'!$C$16,'Hidden inputs'!$C$15*'Hidden inputs'!$D$15+(DK10-'Hidden inputs'!$B$16)*'Hidden inputs'!$D$16,DK10&lt;='Hidden inputs'!$C$17,'Hidden inputs'!$C$15*'Hidden inputs'!$D$15+('Hidden inputs'!$C$16-'Hidden inputs'!$B$16)*'Hidden inputs'!$D$16+(DK10-'Hidden inputs'!$B$17)*'Hidden inputs'!$D$17,DK10&gt;'Hidden inputs'!$B$18,'Hidden inputs'!$C$15*'Hidden inputs'!$D$15+('Hidden inputs'!$C$16-'Hidden inputs'!$B$16)*'Hidden inputs'!$D$16+('Hidden inputs'!$C$17-'Hidden inputs'!$B$17)*'Hidden inputs'!$D$17+(DK10-'Hidden inputs'!$B$18)*'Hidden inputs'!$D$18))</f>
        <v/>
      </c>
      <c r="DM10" s="10" t="str">
        <f t="shared" ca="1" si="179"/>
        <v/>
      </c>
      <c r="DN10" s="5" t="str">
        <f t="shared" ca="1" si="87"/>
        <v/>
      </c>
      <c r="DO10" s="5" t="str">
        <f t="shared" ca="1" si="88"/>
        <v/>
      </c>
      <c r="DP10" s="5" t="str">
        <f ca="1">IF($B10="","",'Hidden inputs'!$D$11*DG10+'Hidden inputs'!$E$11*DH10)</f>
        <v/>
      </c>
      <c r="DQ10" s="11" t="str">
        <f t="shared" ca="1" si="15"/>
        <v/>
      </c>
      <c r="DR10" s="9" t="str">
        <f t="shared" ca="1" si="89"/>
        <v/>
      </c>
      <c r="DS10" s="3" t="str">
        <f t="shared" ca="1" si="90"/>
        <v/>
      </c>
      <c r="DT10" s="5" t="str" cm="1">
        <f t="array" aca="1" ref="DT10" ca="1">IF($B10="","",IF(DS10=0,0,IF(DD_Payment="",0,IF(DS10&lt;_xlfn.IFS(DD_Frequency="Monthly",1,DD_Frequency="Quarterly",IF(MONTH(DS$2)=1,1,IF(MONTH(DS$2)=4,1,IF(MONTH(DS$2)=7,1,IF(MONTH(DS$2)=10,1,0)))),DD_Frequency="Annually",IF(MONTH(DS$2)=1,1,0))*DD_Payment,DS10,_xlfn.IFS(DD_Frequency="Monthly",1,DD_Frequency="Quarterly",IF(MONTH(DS$2)=1,1,IF(MONTH(DS$2)=4,1,IF(MONTH(DS$2)=7,1,IF(MONTH(DS$2)=10,1,0)))),DD_Frequency="Annually",IF(MONTH(DS$2)=1,1,0))*DD_Payment))))</f>
        <v/>
      </c>
      <c r="DU10" s="3" t="str">
        <f t="shared" ref="DU10" ca="1" si="336">IF($B10="","",IF(DS10&gt;DT10,(DS10-DT10/2)*(rate_A*(DU$1/365)),0))</f>
        <v/>
      </c>
      <c r="DV10" s="3" t="str">
        <f t="shared" ca="1" si="181"/>
        <v/>
      </c>
      <c r="DW10" s="3" t="str">
        <f t="shared" ref="DW10" ca="1" si="337">IF($B10="","",DH10*(1+rate_A*DU$1/365))</f>
        <v/>
      </c>
      <c r="DX10" s="3" t="str">
        <f t="shared" ref="DX10" ca="1" si="338">IF($B10="","",DI10*(1+rate_A*DU$1/365))</f>
        <v/>
      </c>
      <c r="DY10" s="3" t="str">
        <f t="shared" ref="DY10" ca="1" si="339">IF($B10="","",DJ10*(1+rate_joint*DU$1/365))</f>
        <v/>
      </c>
      <c r="DZ10" s="5" t="str">
        <f t="shared" ca="1" si="185"/>
        <v/>
      </c>
      <c r="EA10" s="5" t="str" cm="1">
        <f t="array" aca="1" ref="EA10" ca="1">IF(DZ10="","",_xlfn.IFS(DZ10&lt;='Hidden inputs'!$C$15,DZ10*'Hidden inputs'!$D$15,DZ10&lt;='Hidden inputs'!$C$16,'Hidden inputs'!$C$15*'Hidden inputs'!$D$15+(DZ10-'Hidden inputs'!$B$16)*'Hidden inputs'!$D$16,DZ10&lt;='Hidden inputs'!$C$17,'Hidden inputs'!$C$15*'Hidden inputs'!$D$15+('Hidden inputs'!$C$16-'Hidden inputs'!$B$16)*'Hidden inputs'!$D$16+(DZ10-'Hidden inputs'!$B$17)*'Hidden inputs'!$D$17,DZ10&gt;'Hidden inputs'!$B$18,'Hidden inputs'!$C$15*'Hidden inputs'!$D$15+('Hidden inputs'!$C$16-'Hidden inputs'!$B$16)*'Hidden inputs'!$D$16+('Hidden inputs'!$C$17-'Hidden inputs'!$B$17)*'Hidden inputs'!$D$17+(DZ10-'Hidden inputs'!$B$18)*'Hidden inputs'!$D$18))</f>
        <v/>
      </c>
      <c r="EB10" s="10" t="str">
        <f t="shared" ca="1" si="186"/>
        <v/>
      </c>
      <c r="EC10" s="5" t="str">
        <f t="shared" ca="1" si="95"/>
        <v/>
      </c>
      <c r="ED10" s="5" t="str">
        <f t="shared" ca="1" si="96"/>
        <v/>
      </c>
      <c r="EE10" s="5" t="str">
        <f ca="1">IF($B10="","",'Hidden inputs'!$D$11*DV10+'Hidden inputs'!$E$11*DW10)</f>
        <v/>
      </c>
      <c r="EF10" s="11" t="str">
        <f t="shared" ca="1" si="17"/>
        <v/>
      </c>
      <c r="EG10" s="9" t="str">
        <f t="shared" ca="1" si="97"/>
        <v/>
      </c>
      <c r="EH10" s="3" t="str">
        <f t="shared" ca="1" si="98"/>
        <v/>
      </c>
      <c r="EI10" s="5" t="str" cm="1">
        <f t="array" aca="1" ref="EI10" ca="1">IF($B10="","",IF(EH10=0,0,IF(DD_Payment="",0,IF(EH10&lt;_xlfn.IFS(DD_Frequency="Monthly",1,DD_Frequency="Quarterly",IF(MONTH(EH$2)=1,1,IF(MONTH(EH$2)=4,1,IF(MONTH(EH$2)=7,1,IF(MONTH(EH$2)=10,1,0)))),DD_Frequency="Annually",IF(MONTH(EH$2)=1,1,0))*DD_Payment,EH10,_xlfn.IFS(DD_Frequency="Monthly",1,DD_Frequency="Quarterly",IF(MONTH(EH$2)=1,1,IF(MONTH(EH$2)=4,1,IF(MONTH(EH$2)=7,1,IF(MONTH(EH$2)=10,1,0)))),DD_Frequency="Annually",IF(MONTH(EH$2)=1,1,0))*DD_Payment))))</f>
        <v/>
      </c>
      <c r="EJ10" s="3" t="str">
        <f t="shared" ref="EJ10" ca="1" si="340">IF($B10="","",IF(EH10&gt;EI10,(EH10-EI10/2)*(rate_A*(EJ$1/365)),0))</f>
        <v/>
      </c>
      <c r="EK10" s="3" t="str">
        <f t="shared" ca="1" si="188"/>
        <v/>
      </c>
      <c r="EL10" s="3" t="str">
        <f t="shared" ref="EL10" ca="1" si="341">IF($B10="","",DW10*(1+rate_A*EJ$1/365))</f>
        <v/>
      </c>
      <c r="EM10" s="3" t="str">
        <f t="shared" ref="EM10" ca="1" si="342">IF($B10="","",DX10*(1+rate_A*EJ$1/365))</f>
        <v/>
      </c>
      <c r="EN10" s="3" t="str">
        <f t="shared" ref="EN10" ca="1" si="343">IF($B10="","",DY10*(1+rate_joint*EJ$1/365))</f>
        <v/>
      </c>
      <c r="EO10" s="5" t="str">
        <f t="shared" ca="1" si="192"/>
        <v/>
      </c>
      <c r="EP10" s="5" t="str" cm="1">
        <f t="array" aca="1" ref="EP10" ca="1">IF(EO10="","",_xlfn.IFS(EO10&lt;='Hidden inputs'!$C$15,EO10*'Hidden inputs'!$D$15,EO10&lt;='Hidden inputs'!$C$16,'Hidden inputs'!$C$15*'Hidden inputs'!$D$15+(EO10-'Hidden inputs'!$B$16)*'Hidden inputs'!$D$16,EO10&lt;='Hidden inputs'!$C$17,'Hidden inputs'!$C$15*'Hidden inputs'!$D$15+('Hidden inputs'!$C$16-'Hidden inputs'!$B$16)*'Hidden inputs'!$D$16+(EO10-'Hidden inputs'!$B$17)*'Hidden inputs'!$D$17,EO10&gt;'Hidden inputs'!$B$18,'Hidden inputs'!$C$15*'Hidden inputs'!$D$15+('Hidden inputs'!$C$16-'Hidden inputs'!$B$16)*'Hidden inputs'!$D$16+('Hidden inputs'!$C$17-'Hidden inputs'!$B$17)*'Hidden inputs'!$D$17+(EO10-'Hidden inputs'!$B$18)*'Hidden inputs'!$D$18))</f>
        <v/>
      </c>
      <c r="EQ10" s="10" t="str">
        <f t="shared" ca="1" si="193"/>
        <v/>
      </c>
      <c r="ER10" s="5" t="str">
        <f t="shared" ca="1" si="103"/>
        <v/>
      </c>
      <c r="ES10" s="5" t="str">
        <f t="shared" ca="1" si="104"/>
        <v/>
      </c>
      <c r="ET10" s="5" t="str">
        <f ca="1">IF($B10="","",'Hidden inputs'!$D$11*EK10+'Hidden inputs'!$E$11*EL10)</f>
        <v/>
      </c>
      <c r="EU10" s="11" t="str">
        <f t="shared" ca="1" si="19"/>
        <v/>
      </c>
      <c r="EV10" s="9" t="str">
        <f t="shared" ca="1" si="105"/>
        <v/>
      </c>
      <c r="EW10" s="3" t="str">
        <f t="shared" ca="1" si="106"/>
        <v/>
      </c>
      <c r="EX10" s="5" t="str" cm="1">
        <f t="array" aca="1" ref="EX10" ca="1">IF($B10="","",IF(EW10=0,0,IF(DD_Payment="",0,IF(EW10&lt;_xlfn.IFS(DD_Frequency="Monthly",1,DD_Frequency="Quarterly",IF(MONTH(EW$2)=1,1,IF(MONTH(EW$2)=4,1,IF(MONTH(EW$2)=7,1,IF(MONTH(EW$2)=10,1,0)))),DD_Frequency="Annually",IF(MONTH(EW$2)=1,1,0))*DD_Payment,EW10,_xlfn.IFS(DD_Frequency="Monthly",1,DD_Frequency="Quarterly",IF(MONTH(EW$2)=1,1,IF(MONTH(EW$2)=4,1,IF(MONTH(EW$2)=7,1,IF(MONTH(EW$2)=10,1,0)))),DD_Frequency="Annually",IF(MONTH(EW$2)=1,1,0))*DD_Payment))))</f>
        <v/>
      </c>
      <c r="EY10" s="3" t="str">
        <f t="shared" ref="EY10" ca="1" si="344">IF($B10="","",IF(EW10&gt;EX10,(EW10-EX10/2)*(rate_A*(EY$1/365)),0))</f>
        <v/>
      </c>
      <c r="EZ10" s="3" t="str">
        <f t="shared" ca="1" si="195"/>
        <v/>
      </c>
      <c r="FA10" s="3" t="str">
        <f t="shared" ref="FA10" ca="1" si="345">IF($B10="","",EL10*(1+rate_A*EY$1/365))</f>
        <v/>
      </c>
      <c r="FB10" s="3" t="str">
        <f t="shared" ref="FB10" ca="1" si="346">IF($B10="","",EM10*(1+rate_A*EY$1/365))</f>
        <v/>
      </c>
      <c r="FC10" s="3" t="str">
        <f t="shared" ref="FC10" ca="1" si="347">IF($B10="","",EN10*(1+rate_joint*EY$1/365))</f>
        <v/>
      </c>
      <c r="FD10" s="5" t="str">
        <f t="shared" ca="1" si="199"/>
        <v/>
      </c>
      <c r="FE10" s="5" t="str" cm="1">
        <f t="array" aca="1" ref="FE10" ca="1">IF(FD10="","",_xlfn.IFS(FD10&lt;='Hidden inputs'!$C$15,FD10*'Hidden inputs'!$D$15,FD10&lt;='Hidden inputs'!$C$16,'Hidden inputs'!$C$15*'Hidden inputs'!$D$15+(FD10-'Hidden inputs'!$B$16)*'Hidden inputs'!$D$16,FD10&lt;='Hidden inputs'!$C$17,'Hidden inputs'!$C$15*'Hidden inputs'!$D$15+('Hidden inputs'!$C$16-'Hidden inputs'!$B$16)*'Hidden inputs'!$D$16+(FD10-'Hidden inputs'!$B$17)*'Hidden inputs'!$D$17,FD10&gt;'Hidden inputs'!$B$18,'Hidden inputs'!$C$15*'Hidden inputs'!$D$15+('Hidden inputs'!$C$16-'Hidden inputs'!$B$16)*'Hidden inputs'!$D$16+('Hidden inputs'!$C$17-'Hidden inputs'!$B$17)*'Hidden inputs'!$D$17+(FD10-'Hidden inputs'!$B$18)*'Hidden inputs'!$D$18))</f>
        <v/>
      </c>
      <c r="FF10" s="10" t="str">
        <f t="shared" ca="1" si="200"/>
        <v/>
      </c>
      <c r="FG10" s="5" t="str">
        <f t="shared" ca="1" si="111"/>
        <v/>
      </c>
      <c r="FH10" s="5" t="str">
        <f t="shared" ca="1" si="112"/>
        <v/>
      </c>
      <c r="FI10" s="5" t="str">
        <f ca="1">IF($B10="","",'Hidden inputs'!$D$11*EZ10+'Hidden inputs'!$E$11*FA10)</f>
        <v/>
      </c>
      <c r="FJ10" s="11" t="str">
        <f t="shared" ca="1" si="21"/>
        <v/>
      </c>
      <c r="FK10" s="9" t="str">
        <f t="shared" ca="1" si="113"/>
        <v/>
      </c>
      <c r="FL10" s="3" t="str">
        <f t="shared" ca="1" si="114"/>
        <v/>
      </c>
      <c r="FM10" s="5" t="str" cm="1">
        <f t="array" aca="1" ref="FM10" ca="1">IF($B10="","",IF(FL10=0,0,IF(DD_Payment="",0,IF(FL10&lt;_xlfn.IFS(DD_Frequency="Monthly",1,DD_Frequency="Quarterly",IF(MONTH(FL$2)=1,1,IF(MONTH(FL$2)=4,1,IF(MONTH(FL$2)=7,1,IF(MONTH(FL$2)=10,1,0)))),DD_Frequency="Annually",IF(MONTH(FL$2)=1,1,0))*DD_Payment,FL10,_xlfn.IFS(DD_Frequency="Monthly",1,DD_Frequency="Quarterly",IF(MONTH(FL$2)=1,1,IF(MONTH(FL$2)=4,1,IF(MONTH(FL$2)=7,1,IF(MONTH(FL$2)=10,1,0)))),DD_Frequency="Annually",IF(MONTH(FL$2)=1,1,0))*DD_Payment))))</f>
        <v/>
      </c>
      <c r="FN10" s="3" t="str">
        <f t="shared" ref="FN10" ca="1" si="348">IF($B10="","",IF(FL10&gt;FM10,(FL10-FM10/2)*(rate_A*(FN$1/365)),0))</f>
        <v/>
      </c>
      <c r="FO10" s="3" t="str">
        <f t="shared" ca="1" si="202"/>
        <v/>
      </c>
      <c r="FP10" s="3" t="str">
        <f t="shared" ref="FP10" ca="1" si="349">IF($B10="","",FA10*(1+rate_A*FN$1/365))</f>
        <v/>
      </c>
      <c r="FQ10" s="3" t="str">
        <f t="shared" ref="FQ10" ca="1" si="350">IF($B10="","",FB10*(1+rate_A*FN$1/365))</f>
        <v/>
      </c>
      <c r="FR10" s="3" t="str">
        <f t="shared" ref="FR10" ca="1" si="351">IF($B10="","",FC10*(1+rate_joint*FN$1/365))</f>
        <v/>
      </c>
      <c r="FS10" s="5" t="str">
        <f t="shared" ca="1" si="206"/>
        <v/>
      </c>
      <c r="FT10" s="5" t="str" cm="1">
        <f t="array" aca="1" ref="FT10" ca="1">IF(FS10="","",_xlfn.IFS(FS10&lt;='Hidden inputs'!$C$15,FS10*'Hidden inputs'!$D$15,FS10&lt;='Hidden inputs'!$C$16,'Hidden inputs'!$C$15*'Hidden inputs'!$D$15+(FS10-'Hidden inputs'!$B$16)*'Hidden inputs'!$D$16,FS10&lt;='Hidden inputs'!$C$17,'Hidden inputs'!$C$15*'Hidden inputs'!$D$15+('Hidden inputs'!$C$16-'Hidden inputs'!$B$16)*'Hidden inputs'!$D$16+(FS10-'Hidden inputs'!$B$17)*'Hidden inputs'!$D$17,FS10&gt;'Hidden inputs'!$B$18,'Hidden inputs'!$C$15*'Hidden inputs'!$D$15+('Hidden inputs'!$C$16-'Hidden inputs'!$B$16)*'Hidden inputs'!$D$16+('Hidden inputs'!$C$17-'Hidden inputs'!$B$17)*'Hidden inputs'!$D$17+(FS10-'Hidden inputs'!$B$18)*'Hidden inputs'!$D$18))</f>
        <v/>
      </c>
      <c r="FU10" s="10" t="str">
        <f t="shared" ca="1" si="207"/>
        <v/>
      </c>
      <c r="FV10" s="5" t="str">
        <f t="shared" ca="1" si="119"/>
        <v/>
      </c>
      <c r="FW10" s="5" t="str">
        <f t="shared" ca="1" si="120"/>
        <v/>
      </c>
      <c r="FX10" s="5" t="str">
        <f ca="1">IF($B10="","",'Hidden inputs'!$D$11*FO10+'Hidden inputs'!$E$11*FP10)</f>
        <v/>
      </c>
      <c r="FY10" s="11" t="str">
        <f t="shared" ca="1" si="23"/>
        <v/>
      </c>
      <c r="FZ10" s="9" t="str">
        <f t="shared" ca="1" si="121"/>
        <v/>
      </c>
      <c r="GA10" s="5" t="str">
        <f t="shared" ca="1" si="122"/>
        <v/>
      </c>
      <c r="GB10" s="5" t="str">
        <f t="shared" ca="1" si="123"/>
        <v/>
      </c>
      <c r="GC10" s="5" t="str">
        <f t="shared" ca="1" si="24"/>
        <v/>
      </c>
      <c r="GD10" s="5" t="str">
        <f t="shared" ca="1" si="25"/>
        <v/>
      </c>
    </row>
    <row r="11" spans="1:193" x14ac:dyDescent="0.35">
      <c r="A11" s="2" t="str">
        <f t="shared" ca="1" si="26"/>
        <v/>
      </c>
      <c r="B11" s="6" t="str">
        <f t="shared" ca="1" si="27"/>
        <v/>
      </c>
      <c r="C11" s="5" t="str">
        <f t="shared" ca="1" si="124"/>
        <v/>
      </c>
      <c r="D11" s="5" t="str" cm="1">
        <f t="array" aca="1" ref="D11" ca="1">IF($B11="","",IF(C11=0,0,IF(DD_Payment="",0,IF(C11&lt;_xlfn.IFS(DD_Frequency="Monthly",1,DD_Frequency="Quarterly",IF(MONTH(C$2)=1,1,IF(MONTH(C$2)=4,1,IF(MONTH(C$2)=7,1,IF(MONTH(C$2)=10,1,0)))),DD_Frequency="Annually",IF(MONTH(C$2)=1,1,0))*DD_Payment,C11,_xlfn.IFS(DD_Frequency="Monthly",1,DD_Frequency="Quarterly",IF(MONTH(C$2)=1,1,IF(MONTH(C$2)=4,1,IF(MONTH(C$2)=7,1,IF(MONTH(C$2)=10,1,0)))),DD_Frequency="Annually",IF(MONTH(C$2)=1,1,0))*DD_Payment))))</f>
        <v/>
      </c>
      <c r="E11" s="5" t="str">
        <f t="shared" ref="E11" ca="1" si="352">IF(B11="","",IF(C11&gt;D11,(C11-D11/2)*(rate_A*(E$1/365)),0))</f>
        <v/>
      </c>
      <c r="F11" s="5" t="str">
        <f t="shared" ca="1" si="28"/>
        <v/>
      </c>
      <c r="G11" s="5" t="str">
        <f t="shared" ref="G11" ca="1" si="353">IF(B11="","",G10*(1+rate_A*E$1/365))</f>
        <v/>
      </c>
      <c r="H11" s="5" t="str">
        <f t="shared" ref="H11" ca="1" si="354">IF(B11="","",H10*(1+rate_A*E$1/365))</f>
        <v/>
      </c>
      <c r="I11" s="5" t="str">
        <f t="shared" ref="I11" ca="1" si="355">IF(B11="","",I10*(1+rate_joint*E$1/365))</f>
        <v/>
      </c>
      <c r="J11" s="5" t="str">
        <f t="shared" ca="1" si="129"/>
        <v/>
      </c>
      <c r="K11" s="5" t="str" cm="1">
        <f t="array" aca="1" ref="K11" ca="1">IF(J11="","",_xlfn.IFS(J11&lt;='Hidden inputs'!$C$15,J11*'Hidden inputs'!$D$15,J11&lt;='Hidden inputs'!$C$16,'Hidden inputs'!$C$15*'Hidden inputs'!$D$15+(J11-'Hidden inputs'!$B$16)*'Hidden inputs'!$D$16,J11&lt;='Hidden inputs'!$C$17,'Hidden inputs'!$C$15*'Hidden inputs'!$D$15+('Hidden inputs'!$C$16-'Hidden inputs'!$B$16)*'Hidden inputs'!$D$16+(J11-'Hidden inputs'!$B$17)*'Hidden inputs'!$D$17,J11&gt;'Hidden inputs'!$B$18,'Hidden inputs'!$C$15*'Hidden inputs'!$D$15+('Hidden inputs'!$C$16-'Hidden inputs'!$B$16)*'Hidden inputs'!$D$16+('Hidden inputs'!$C$17-'Hidden inputs'!$B$17)*'Hidden inputs'!$D$17+(J11-'Hidden inputs'!$B$18)*'Hidden inputs'!$D$18))</f>
        <v/>
      </c>
      <c r="L11" s="11" t="str">
        <f t="shared" ca="1" si="130"/>
        <v/>
      </c>
      <c r="M11" s="5" t="str">
        <f t="shared" ca="1" si="32"/>
        <v/>
      </c>
      <c r="N11" s="5" t="str">
        <f t="shared" ca="1" si="33"/>
        <v/>
      </c>
      <c r="O11" s="5" t="str">
        <f ca="1">IF(B11="","",'Hidden inputs'!$D$11*F11+'Hidden inputs'!$E$11*G11)</f>
        <v/>
      </c>
      <c r="P11" s="11" t="str">
        <f t="shared" ca="1" si="0"/>
        <v/>
      </c>
      <c r="Q11" s="20" t="str">
        <f t="shared" ca="1" si="1"/>
        <v/>
      </c>
      <c r="R11" s="3" t="str">
        <f t="shared" ca="1" si="34"/>
        <v/>
      </c>
      <c r="S11" s="5" t="str" cm="1">
        <f t="array" aca="1" ref="S11" ca="1">IF($B11="","",IF(R11=0,0,IF(DD_Payment="",0,IF(R11&lt;_xlfn.IFS(DD_Frequency="Monthly",1,DD_Frequency="Quarterly",IF(MONTH(R$2)=1,1,IF(MONTH(R$2)=4,1,IF(MONTH(R$2)=7,1,IF(MONTH(R$2)=10,1,0)))),DD_Frequency="Annually",IF(MONTH(R$2)=1,1,0))*DD_Payment,R11,_xlfn.IFS(DD_Frequency="Monthly",1,DD_Frequency="Quarterly",IF(MONTH(R$2)=1,1,IF(MONTH(R$2)=4,1,IF(MONTH(R$2)=7,1,IF(MONTH(R$2)=10,1,0)))),DD_Frequency="Annually",IF(MONTH(R$2)=1,1,0))*DD_Payment))))</f>
        <v/>
      </c>
      <c r="T11" s="3" t="str">
        <f t="shared" ref="T11" ca="1" si="356">IF(B11="","",IF(R11&gt;S11,(R11-S11/2)*(rate_A*((T$1+A11)/365)),0))</f>
        <v/>
      </c>
      <c r="U11" s="3" t="str">
        <f t="shared" ca="1" si="36"/>
        <v/>
      </c>
      <c r="V11" s="3" t="str">
        <f t="shared" ref="V11" ca="1" si="357">IF(B11="","",G11*(1+rate_A*(T$1+A11)/365))</f>
        <v/>
      </c>
      <c r="W11" s="3" t="str">
        <f t="shared" ref="W11" ca="1" si="358">IF(B11="","",H11*(1+rate_A*(T$1+A11)/365))</f>
        <v/>
      </c>
      <c r="X11" s="3" t="str">
        <f t="shared" ref="X11" ca="1" si="359">IF(B11="","",I11*(1+rate_joint*(T$1+A11)/365))</f>
        <v/>
      </c>
      <c r="Y11" s="5" t="str">
        <f t="shared" ca="1" si="135"/>
        <v/>
      </c>
      <c r="Z11" s="5" t="str" cm="1">
        <f t="array" aca="1" ref="Z11" ca="1">IF(Y11="","",_xlfn.IFS(Y11&lt;='Hidden inputs'!$C$15,Y11*'Hidden inputs'!$D$15,Y11&lt;='Hidden inputs'!$C$16,'Hidden inputs'!$C$15*'Hidden inputs'!$D$15+(Y11-'Hidden inputs'!$B$16)*'Hidden inputs'!$D$16,Y11&lt;='Hidden inputs'!$C$17,'Hidden inputs'!$C$15*'Hidden inputs'!$D$15+('Hidden inputs'!$C$16-'Hidden inputs'!$B$16)*'Hidden inputs'!$D$16+(Y11-'Hidden inputs'!$B$17)*'Hidden inputs'!$D$17,Y11&gt;'Hidden inputs'!$B$18,'Hidden inputs'!$C$15*'Hidden inputs'!$D$15+('Hidden inputs'!$C$16-'Hidden inputs'!$B$16)*'Hidden inputs'!$D$16+('Hidden inputs'!$C$17-'Hidden inputs'!$B$17)*'Hidden inputs'!$D$17+(Y11-'Hidden inputs'!$B$18)*'Hidden inputs'!$D$18))</f>
        <v/>
      </c>
      <c r="AA11" s="10" t="str">
        <f t="shared" ca="1" si="136"/>
        <v/>
      </c>
      <c r="AB11" s="5" t="str">
        <f t="shared" ca="1" si="40"/>
        <v/>
      </c>
      <c r="AC11" s="5" t="str">
        <f t="shared" ca="1" si="137"/>
        <v/>
      </c>
      <c r="AD11" s="5" t="str">
        <f ca="1">IF(B11="","",'Hidden inputs'!$D$11*U11+'Hidden inputs'!$E$11*V11)</f>
        <v/>
      </c>
      <c r="AE11" s="11" t="str">
        <f t="shared" ca="1" si="3"/>
        <v/>
      </c>
      <c r="AF11" s="9" t="str">
        <f t="shared" ca="1" si="41"/>
        <v/>
      </c>
      <c r="AG11" s="3" t="str">
        <f t="shared" ca="1" si="42"/>
        <v/>
      </c>
      <c r="AH11" s="5" t="str" cm="1">
        <f t="array" aca="1" ref="AH11" ca="1">IF($B11="","",IF(AG11=0,0,IF(DD_Payment="",0,IF(AG11&lt;_xlfn.IFS(DD_Frequency="Monthly",1,DD_Frequency="Quarterly",IF(MONTH(AG$2)=1,1,IF(MONTH(AG$2)=4,1,IF(MONTH(AG$2)=7,1,IF(MONTH(AG$2)=10,1,0)))),DD_Frequency="Annually",IF(MONTH(AG$2)=1,1,0))*DD_Payment,AG11,_xlfn.IFS(DD_Frequency="Monthly",1,DD_Frequency="Quarterly",IF(MONTH(AG$2)=1,1,IF(MONTH(AG$2)=4,1,IF(MONTH(AG$2)=7,1,IF(MONTH(AG$2)=10,1,0)))),DD_Frequency="Annually",IF(MONTH(AG$2)=1,1,0))*DD_Payment))))</f>
        <v/>
      </c>
      <c r="AI11" s="3" t="str">
        <f t="shared" ref="AI11" ca="1" si="360">IF($B11="","",IF(AG11&gt;AH11,(AG11-AH11/2)*(rate_A*(AI$1/365)),0))</f>
        <v/>
      </c>
      <c r="AJ11" s="3" t="str">
        <f t="shared" ca="1" si="139"/>
        <v/>
      </c>
      <c r="AK11" s="3" t="str">
        <f t="shared" ref="AK11" ca="1" si="361">IF($B11="","",V11*(1+rate_A*AI$1/365))</f>
        <v/>
      </c>
      <c r="AL11" s="3" t="str">
        <f t="shared" ref="AL11" ca="1" si="362">IF($B11="","",W11*(1+rate_A*AI$1/365))</f>
        <v/>
      </c>
      <c r="AM11" s="3" t="str">
        <f t="shared" ref="AM11" ca="1" si="363">IF($B11="","",X11*(1+rate_joint*AI$1/365))</f>
        <v/>
      </c>
      <c r="AN11" s="5" t="str">
        <f t="shared" ca="1" si="143"/>
        <v/>
      </c>
      <c r="AO11" s="5" t="str" cm="1">
        <f t="array" aca="1" ref="AO11" ca="1">IF(AN11="","",_xlfn.IFS(AN11&lt;='Hidden inputs'!$C$15,AN11*'Hidden inputs'!$D$15,AN11&lt;='Hidden inputs'!$C$16,'Hidden inputs'!$C$15*'Hidden inputs'!$D$15+(AN11-'Hidden inputs'!$B$16)*'Hidden inputs'!$D$16,AN11&lt;='Hidden inputs'!$C$17,'Hidden inputs'!$C$15*'Hidden inputs'!$D$15+('Hidden inputs'!$C$16-'Hidden inputs'!$B$16)*'Hidden inputs'!$D$16+(AN11-'Hidden inputs'!$B$17)*'Hidden inputs'!$D$17,AN11&gt;'Hidden inputs'!$B$18,'Hidden inputs'!$C$15*'Hidden inputs'!$D$15+('Hidden inputs'!$C$16-'Hidden inputs'!$B$16)*'Hidden inputs'!$D$16+('Hidden inputs'!$C$17-'Hidden inputs'!$B$17)*'Hidden inputs'!$D$17+(AN11-'Hidden inputs'!$B$18)*'Hidden inputs'!$D$18))</f>
        <v/>
      </c>
      <c r="AP11" s="10" t="str">
        <f t="shared" ca="1" si="144"/>
        <v/>
      </c>
      <c r="AQ11" s="5" t="str">
        <f t="shared" ca="1" si="47"/>
        <v/>
      </c>
      <c r="AR11" s="5" t="str">
        <f t="shared" ca="1" si="48"/>
        <v/>
      </c>
      <c r="AS11" s="5" t="str">
        <f ca="1">IF($B11="","",'Hidden inputs'!$D$11*AJ11+'Hidden inputs'!$E$11*AK11)</f>
        <v/>
      </c>
      <c r="AT11" s="11" t="str">
        <f t="shared" ca="1" si="5"/>
        <v/>
      </c>
      <c r="AU11" s="9" t="str">
        <f t="shared" ca="1" si="49"/>
        <v/>
      </c>
      <c r="AV11" s="3" t="str">
        <f t="shared" ca="1" si="50"/>
        <v/>
      </c>
      <c r="AW11" s="5" t="str" cm="1">
        <f t="array" aca="1" ref="AW11" ca="1">IF($B11="","",IF(AV11=0,0,IF(DD_Payment="",0,IF(AV11&lt;_xlfn.IFS(DD_Frequency="Monthly",1,DD_Frequency="Quarterly",IF(MONTH(AV$2)=1,1,IF(MONTH(AV$2)=4,1,IF(MONTH(AV$2)=7,1,IF(MONTH(AV$2)=10,1,0)))),DD_Frequency="Annually",IF(MONTH(AV$2)=1,1,0))*DD_Payment,AV11,_xlfn.IFS(DD_Frequency="Monthly",1,DD_Frequency="Quarterly",IF(MONTH(AV$2)=1,1,IF(MONTH(AV$2)=4,1,IF(MONTH(AV$2)=7,1,IF(MONTH(AV$2)=10,1,0)))),DD_Frequency="Annually",IF(MONTH(AV$2)=1,1,0))*DD_Payment))))</f>
        <v/>
      </c>
      <c r="AX11" s="3" t="str">
        <f t="shared" ref="AX11" ca="1" si="364">IF($B11="","",IF(AV11&gt;AW11,(AV11-AW11/2)*(rate_A*(AX$1/365)),0))</f>
        <v/>
      </c>
      <c r="AY11" s="3" t="str">
        <f t="shared" ca="1" si="146"/>
        <v/>
      </c>
      <c r="AZ11" s="3" t="str">
        <f t="shared" ref="AZ11" ca="1" si="365">IF($B11="","",AK11*(1+rate_A*AX$1/365))</f>
        <v/>
      </c>
      <c r="BA11" s="3" t="str">
        <f t="shared" ref="BA11" ca="1" si="366">IF($B11="","",AL11*(1+rate_A*AX$1/365))</f>
        <v/>
      </c>
      <c r="BB11" s="3" t="str">
        <f t="shared" ref="BB11" ca="1" si="367">IF($B11="","",AM11*(1+rate_joint*AX$1/365))</f>
        <v/>
      </c>
      <c r="BC11" s="5" t="str">
        <f t="shared" ca="1" si="150"/>
        <v/>
      </c>
      <c r="BD11" s="5" t="str" cm="1">
        <f t="array" aca="1" ref="BD11" ca="1">IF(BC11="","",_xlfn.IFS(BC11&lt;='Hidden inputs'!$C$15,BC11*'Hidden inputs'!$D$15,BC11&lt;='Hidden inputs'!$C$16,'Hidden inputs'!$C$15*'Hidden inputs'!$D$15+(BC11-'Hidden inputs'!$B$16)*'Hidden inputs'!$D$16,BC11&lt;='Hidden inputs'!$C$17,'Hidden inputs'!$C$15*'Hidden inputs'!$D$15+('Hidden inputs'!$C$16-'Hidden inputs'!$B$16)*'Hidden inputs'!$D$16+(BC11-'Hidden inputs'!$B$17)*'Hidden inputs'!$D$17,BC11&gt;'Hidden inputs'!$B$18,'Hidden inputs'!$C$15*'Hidden inputs'!$D$15+('Hidden inputs'!$C$16-'Hidden inputs'!$B$16)*'Hidden inputs'!$D$16+('Hidden inputs'!$C$17-'Hidden inputs'!$B$17)*'Hidden inputs'!$D$17+(BC11-'Hidden inputs'!$B$18)*'Hidden inputs'!$D$18))</f>
        <v/>
      </c>
      <c r="BE11" s="10" t="str">
        <f t="shared" ca="1" si="151"/>
        <v/>
      </c>
      <c r="BF11" s="5" t="str">
        <f t="shared" ca="1" si="55"/>
        <v/>
      </c>
      <c r="BG11" s="5" t="str">
        <f t="shared" ca="1" si="56"/>
        <v/>
      </c>
      <c r="BH11" s="5" t="str">
        <f ca="1">IF($B11="","",'Hidden inputs'!$D$11*AY11+'Hidden inputs'!$E$11*AZ11)</f>
        <v/>
      </c>
      <c r="BI11" s="11" t="str">
        <f t="shared" ca="1" si="7"/>
        <v/>
      </c>
      <c r="BJ11" s="9" t="str">
        <f t="shared" ca="1" si="57"/>
        <v/>
      </c>
      <c r="BK11" s="3" t="str">
        <f t="shared" ca="1" si="58"/>
        <v/>
      </c>
      <c r="BL11" s="5" t="str" cm="1">
        <f t="array" aca="1" ref="BL11" ca="1">IF($B11="","",IF(BK11=0,0,IF(DD_Payment="",0,IF(BK11&lt;_xlfn.IFS(DD_Frequency="Monthly",1,DD_Frequency="Quarterly",IF(MONTH(BK$2)=1,1,IF(MONTH(BK$2)=4,1,IF(MONTH(BK$2)=7,1,IF(MONTH(BK$2)=10,1,0)))),DD_Frequency="Annually",IF(MONTH(BK$2)=1,1,0))*DD_Payment,BK11,_xlfn.IFS(DD_Frequency="Monthly",1,DD_Frequency="Quarterly",IF(MONTH(BK$2)=1,1,IF(MONTH(BK$2)=4,1,IF(MONTH(BK$2)=7,1,IF(MONTH(BK$2)=10,1,0)))),DD_Frequency="Annually",IF(MONTH(BK$2)=1,1,0))*DD_Payment))))</f>
        <v/>
      </c>
      <c r="BM11" s="3" t="str">
        <f t="shared" ref="BM11" ca="1" si="368">IF($B11="","",IF(BK11&gt;BL11,(BK11-BL11/2)*(rate_A*(BM$1/365)),0))</f>
        <v/>
      </c>
      <c r="BN11" s="3" t="str">
        <f t="shared" ca="1" si="153"/>
        <v/>
      </c>
      <c r="BO11" s="3" t="str">
        <f t="shared" ref="BO11" ca="1" si="369">IF($B11="","",AZ11*(1+rate_A*BM$1/365))</f>
        <v/>
      </c>
      <c r="BP11" s="3" t="str">
        <f t="shared" ref="BP11" ca="1" si="370">IF($B11="","",BA11*(1+rate_A*BM$1/365))</f>
        <v/>
      </c>
      <c r="BQ11" s="3" t="str">
        <f t="shared" ref="BQ11" ca="1" si="371">IF($B11="","",BB11*(1+rate_joint*BM$1/365))</f>
        <v/>
      </c>
      <c r="BR11" s="5" t="str">
        <f t="shared" ca="1" si="157"/>
        <v/>
      </c>
      <c r="BS11" s="5" t="str" cm="1">
        <f t="array" aca="1" ref="BS11" ca="1">IF(BR11="","",_xlfn.IFS(BR11&lt;='Hidden inputs'!$C$15,BR11*'Hidden inputs'!$D$15,BR11&lt;='Hidden inputs'!$C$16,'Hidden inputs'!$C$15*'Hidden inputs'!$D$15+(BR11-'Hidden inputs'!$B$16)*'Hidden inputs'!$D$16,BR11&lt;='Hidden inputs'!$C$17,'Hidden inputs'!$C$15*'Hidden inputs'!$D$15+('Hidden inputs'!$C$16-'Hidden inputs'!$B$16)*'Hidden inputs'!$D$16+(BR11-'Hidden inputs'!$B$17)*'Hidden inputs'!$D$17,BR11&gt;'Hidden inputs'!$B$18,'Hidden inputs'!$C$15*'Hidden inputs'!$D$15+('Hidden inputs'!$C$16-'Hidden inputs'!$B$16)*'Hidden inputs'!$D$16+('Hidden inputs'!$C$17-'Hidden inputs'!$B$17)*'Hidden inputs'!$D$17+(BR11-'Hidden inputs'!$B$18)*'Hidden inputs'!$D$18))</f>
        <v/>
      </c>
      <c r="BT11" s="10" t="str">
        <f t="shared" ca="1" si="158"/>
        <v/>
      </c>
      <c r="BU11" s="5" t="str">
        <f t="shared" ca="1" si="63"/>
        <v/>
      </c>
      <c r="BV11" s="5" t="str">
        <f t="shared" ca="1" si="64"/>
        <v/>
      </c>
      <c r="BW11" s="5" t="str">
        <f ca="1">IF($B11="","",'Hidden inputs'!$D$11*BN11+'Hidden inputs'!$E$11*BO11)</f>
        <v/>
      </c>
      <c r="BX11" s="11" t="str">
        <f t="shared" ca="1" si="9"/>
        <v/>
      </c>
      <c r="BY11" s="9" t="str">
        <f t="shared" ca="1" si="65"/>
        <v/>
      </c>
      <c r="BZ11" s="3" t="str">
        <f t="shared" ca="1" si="66"/>
        <v/>
      </c>
      <c r="CA11" s="5" t="str" cm="1">
        <f t="array" aca="1" ref="CA11" ca="1">IF($B11="","",IF(BZ11=0,0,IF(DD_Payment="",0,IF(BZ11&lt;_xlfn.IFS(DD_Frequency="Monthly",1,DD_Frequency="Quarterly",IF(MONTH(BZ$2)=1,1,IF(MONTH(BZ$2)=4,1,IF(MONTH(BZ$2)=7,1,IF(MONTH(BZ$2)=10,1,0)))),DD_Frequency="Annually",IF(MONTH(BZ$2)=1,1,0))*DD_Payment,BZ11,_xlfn.IFS(DD_Frequency="Monthly",1,DD_Frequency="Quarterly",IF(MONTH(BZ$2)=1,1,IF(MONTH(BZ$2)=4,1,IF(MONTH(BZ$2)=7,1,IF(MONTH(BZ$2)=10,1,0)))),DD_Frequency="Annually",IF(MONTH(BZ$2)=1,1,0))*DD_Payment))))</f>
        <v/>
      </c>
      <c r="CB11" s="3" t="str">
        <f t="shared" ref="CB11" ca="1" si="372">IF($B11="","",IF(BZ11&gt;CA11,(BZ11-CA11/2)*(rate_A*(CB$1/365)),0))</f>
        <v/>
      </c>
      <c r="CC11" s="3" t="str">
        <f t="shared" ca="1" si="160"/>
        <v/>
      </c>
      <c r="CD11" s="3" t="str">
        <f t="shared" ref="CD11" ca="1" si="373">IF($B11="","",BO11*(1+rate_A*CB$1/365))</f>
        <v/>
      </c>
      <c r="CE11" s="3" t="str">
        <f t="shared" ref="CE11" ca="1" si="374">IF($B11="","",BP11*(1+rate_A*CB$1/365))</f>
        <v/>
      </c>
      <c r="CF11" s="3" t="str">
        <f t="shared" ref="CF11" ca="1" si="375">IF($B11="","",BQ11*(1+rate_joint*CB$1/365))</f>
        <v/>
      </c>
      <c r="CG11" s="5" t="str">
        <f t="shared" ca="1" si="164"/>
        <v/>
      </c>
      <c r="CH11" s="5" t="str" cm="1">
        <f t="array" aca="1" ref="CH11" ca="1">IF(CG11="","",_xlfn.IFS(CG11&lt;='Hidden inputs'!$C$15,CG11*'Hidden inputs'!$D$15,CG11&lt;='Hidden inputs'!$C$16,'Hidden inputs'!$C$15*'Hidden inputs'!$D$15+(CG11-'Hidden inputs'!$B$16)*'Hidden inputs'!$D$16,CG11&lt;='Hidden inputs'!$C$17,'Hidden inputs'!$C$15*'Hidden inputs'!$D$15+('Hidden inputs'!$C$16-'Hidden inputs'!$B$16)*'Hidden inputs'!$D$16+(CG11-'Hidden inputs'!$B$17)*'Hidden inputs'!$D$17,CG11&gt;'Hidden inputs'!$B$18,'Hidden inputs'!$C$15*'Hidden inputs'!$D$15+('Hidden inputs'!$C$16-'Hidden inputs'!$B$16)*'Hidden inputs'!$D$16+('Hidden inputs'!$C$17-'Hidden inputs'!$B$17)*'Hidden inputs'!$D$17+(CG11-'Hidden inputs'!$B$18)*'Hidden inputs'!$D$18))</f>
        <v/>
      </c>
      <c r="CI11" s="10" t="str">
        <f t="shared" ca="1" si="165"/>
        <v/>
      </c>
      <c r="CJ11" s="5" t="str">
        <f t="shared" ca="1" si="71"/>
        <v/>
      </c>
      <c r="CK11" s="5" t="str">
        <f t="shared" ca="1" si="72"/>
        <v/>
      </c>
      <c r="CL11" s="5" t="str">
        <f ca="1">IF($B11="","",'Hidden inputs'!$D$11*CC11+'Hidden inputs'!$E$11*CD11)</f>
        <v/>
      </c>
      <c r="CM11" s="11" t="str">
        <f t="shared" ca="1" si="11"/>
        <v/>
      </c>
      <c r="CN11" s="9" t="str">
        <f t="shared" ca="1" si="73"/>
        <v/>
      </c>
      <c r="CO11" s="3" t="str">
        <f t="shared" ca="1" si="74"/>
        <v/>
      </c>
      <c r="CP11" s="5" t="str" cm="1">
        <f t="array" aca="1" ref="CP11" ca="1">IF($B11="","",IF(CO11=0,0,IF(DD_Payment="",0,IF(CO11&lt;_xlfn.IFS(DD_Frequency="Monthly",1,DD_Frequency="Quarterly",IF(MONTH(CO$2)=1,1,IF(MONTH(CO$2)=4,1,IF(MONTH(CO$2)=7,1,IF(MONTH(CO$2)=10,1,0)))),DD_Frequency="Annually",IF(MONTH(CO$2)=1,1,0))*DD_Payment,CO11,_xlfn.IFS(DD_Frequency="Monthly",1,DD_Frequency="Quarterly",IF(MONTH(CO$2)=1,1,IF(MONTH(CO$2)=4,1,IF(MONTH(CO$2)=7,1,IF(MONTH(CO$2)=10,1,0)))),DD_Frequency="Annually",IF(MONTH(CO$2)=1,1,0))*DD_Payment))))</f>
        <v/>
      </c>
      <c r="CQ11" s="3" t="str">
        <f t="shared" ref="CQ11" ca="1" si="376">IF($B11="","",IF(CO11&gt;CP11,(CO11-CP11/2)*(rate_A*(CQ$1/365)),0))</f>
        <v/>
      </c>
      <c r="CR11" s="3" t="str">
        <f t="shared" ca="1" si="167"/>
        <v/>
      </c>
      <c r="CS11" s="3" t="str">
        <f t="shared" ref="CS11" ca="1" si="377">IF($B11="","",CD11*(1+rate_A*CQ$1/365))</f>
        <v/>
      </c>
      <c r="CT11" s="3" t="str">
        <f t="shared" ref="CT11" ca="1" si="378">IF($B11="","",CE11*(1+rate_A*CQ$1/365))</f>
        <v/>
      </c>
      <c r="CU11" s="3" t="str">
        <f t="shared" ref="CU11" ca="1" si="379">IF($B11="","",CF11*(1+rate_joint*CQ$1/365))</f>
        <v/>
      </c>
      <c r="CV11" s="5" t="str">
        <f t="shared" ca="1" si="171"/>
        <v/>
      </c>
      <c r="CW11" s="5" t="str" cm="1">
        <f t="array" aca="1" ref="CW11" ca="1">IF(CV11="","",_xlfn.IFS(CV11&lt;='Hidden inputs'!$C$15,CV11*'Hidden inputs'!$D$15,CV11&lt;='Hidden inputs'!$C$16,'Hidden inputs'!$C$15*'Hidden inputs'!$D$15+(CV11-'Hidden inputs'!$B$16)*'Hidden inputs'!$D$16,CV11&lt;='Hidden inputs'!$C$17,'Hidden inputs'!$C$15*'Hidden inputs'!$D$15+('Hidden inputs'!$C$16-'Hidden inputs'!$B$16)*'Hidden inputs'!$D$16+(CV11-'Hidden inputs'!$B$17)*'Hidden inputs'!$D$17,CV11&gt;'Hidden inputs'!$B$18,'Hidden inputs'!$C$15*'Hidden inputs'!$D$15+('Hidden inputs'!$C$16-'Hidden inputs'!$B$16)*'Hidden inputs'!$D$16+('Hidden inputs'!$C$17-'Hidden inputs'!$B$17)*'Hidden inputs'!$D$17+(CV11-'Hidden inputs'!$B$18)*'Hidden inputs'!$D$18))</f>
        <v/>
      </c>
      <c r="CX11" s="10" t="str">
        <f t="shared" ca="1" si="172"/>
        <v/>
      </c>
      <c r="CY11" s="5" t="str">
        <f t="shared" ca="1" si="79"/>
        <v/>
      </c>
      <c r="CZ11" s="5" t="str">
        <f t="shared" ca="1" si="80"/>
        <v/>
      </c>
      <c r="DA11" s="5" t="str">
        <f ca="1">IF($B11="","",'Hidden inputs'!$D$11*CR11+'Hidden inputs'!$E$11*CS11)</f>
        <v/>
      </c>
      <c r="DB11" s="11" t="str">
        <f t="shared" ca="1" si="13"/>
        <v/>
      </c>
      <c r="DC11" s="9" t="str">
        <f t="shared" ca="1" si="81"/>
        <v/>
      </c>
      <c r="DD11" s="3" t="str">
        <f t="shared" ca="1" si="82"/>
        <v/>
      </c>
      <c r="DE11" s="5" t="str" cm="1">
        <f t="array" aca="1" ref="DE11" ca="1">IF($B11="","",IF(DD11=0,0,IF(DD_Payment="",0,IF(DD11&lt;_xlfn.IFS(DD_Frequency="Monthly",1,DD_Frequency="Quarterly",IF(MONTH(DD$2)=1,1,IF(MONTH(DD$2)=4,1,IF(MONTH(DD$2)=7,1,IF(MONTH(DD$2)=10,1,0)))),DD_Frequency="Annually",IF(MONTH(DD$2)=1,1,0))*DD_Payment,DD11,_xlfn.IFS(DD_Frequency="Monthly",1,DD_Frequency="Quarterly",IF(MONTH(DD$2)=1,1,IF(MONTH(DD$2)=4,1,IF(MONTH(DD$2)=7,1,IF(MONTH(DD$2)=10,1,0)))),DD_Frequency="Annually",IF(MONTH(DD$2)=1,1,0))*DD_Payment))))</f>
        <v/>
      </c>
      <c r="DF11" s="3" t="str">
        <f t="shared" ref="DF11" ca="1" si="380">IF($B11="","",IF(DD11&gt;DE11,(DD11-DE11/2)*(rate_A*(DF$1/365)),0))</f>
        <v/>
      </c>
      <c r="DG11" s="3" t="str">
        <f t="shared" ca="1" si="174"/>
        <v/>
      </c>
      <c r="DH11" s="3" t="str">
        <f t="shared" ref="DH11" ca="1" si="381">IF($B11="","",CS11*(1+rate_A*DF$1/365))</f>
        <v/>
      </c>
      <c r="DI11" s="3" t="str">
        <f t="shared" ref="DI11" ca="1" si="382">IF($B11="","",CT11*(1+rate_A*DF$1/365))</f>
        <v/>
      </c>
      <c r="DJ11" s="3" t="str">
        <f t="shared" ref="DJ11" ca="1" si="383">IF($B11="","",CU11*(1+rate_joint*DF$1/365))</f>
        <v/>
      </c>
      <c r="DK11" s="5" t="str">
        <f t="shared" ca="1" si="178"/>
        <v/>
      </c>
      <c r="DL11" s="5" t="str" cm="1">
        <f t="array" aca="1" ref="DL11" ca="1">IF(DK11="","",_xlfn.IFS(DK11&lt;='Hidden inputs'!$C$15,DK11*'Hidden inputs'!$D$15,DK11&lt;='Hidden inputs'!$C$16,'Hidden inputs'!$C$15*'Hidden inputs'!$D$15+(DK11-'Hidden inputs'!$B$16)*'Hidden inputs'!$D$16,DK11&lt;='Hidden inputs'!$C$17,'Hidden inputs'!$C$15*'Hidden inputs'!$D$15+('Hidden inputs'!$C$16-'Hidden inputs'!$B$16)*'Hidden inputs'!$D$16+(DK11-'Hidden inputs'!$B$17)*'Hidden inputs'!$D$17,DK11&gt;'Hidden inputs'!$B$18,'Hidden inputs'!$C$15*'Hidden inputs'!$D$15+('Hidden inputs'!$C$16-'Hidden inputs'!$B$16)*'Hidden inputs'!$D$16+('Hidden inputs'!$C$17-'Hidden inputs'!$B$17)*'Hidden inputs'!$D$17+(DK11-'Hidden inputs'!$B$18)*'Hidden inputs'!$D$18))</f>
        <v/>
      </c>
      <c r="DM11" s="10" t="str">
        <f t="shared" ca="1" si="179"/>
        <v/>
      </c>
      <c r="DN11" s="5" t="str">
        <f t="shared" ca="1" si="87"/>
        <v/>
      </c>
      <c r="DO11" s="5" t="str">
        <f t="shared" ca="1" si="88"/>
        <v/>
      </c>
      <c r="DP11" s="5" t="str">
        <f ca="1">IF($B11="","",'Hidden inputs'!$D$11*DG11+'Hidden inputs'!$E$11*DH11)</f>
        <v/>
      </c>
      <c r="DQ11" s="11" t="str">
        <f t="shared" ca="1" si="15"/>
        <v/>
      </c>
      <c r="DR11" s="9" t="str">
        <f t="shared" ca="1" si="89"/>
        <v/>
      </c>
      <c r="DS11" s="3" t="str">
        <f t="shared" ca="1" si="90"/>
        <v/>
      </c>
      <c r="DT11" s="5" t="str" cm="1">
        <f t="array" aca="1" ref="DT11" ca="1">IF($B11="","",IF(DS11=0,0,IF(DD_Payment="",0,IF(DS11&lt;_xlfn.IFS(DD_Frequency="Monthly",1,DD_Frequency="Quarterly",IF(MONTH(DS$2)=1,1,IF(MONTH(DS$2)=4,1,IF(MONTH(DS$2)=7,1,IF(MONTH(DS$2)=10,1,0)))),DD_Frequency="Annually",IF(MONTH(DS$2)=1,1,0))*DD_Payment,DS11,_xlfn.IFS(DD_Frequency="Monthly",1,DD_Frequency="Quarterly",IF(MONTH(DS$2)=1,1,IF(MONTH(DS$2)=4,1,IF(MONTH(DS$2)=7,1,IF(MONTH(DS$2)=10,1,0)))),DD_Frequency="Annually",IF(MONTH(DS$2)=1,1,0))*DD_Payment))))</f>
        <v/>
      </c>
      <c r="DU11" s="3" t="str">
        <f t="shared" ref="DU11" ca="1" si="384">IF($B11="","",IF(DS11&gt;DT11,(DS11-DT11/2)*(rate_A*(DU$1/365)),0))</f>
        <v/>
      </c>
      <c r="DV11" s="3" t="str">
        <f t="shared" ca="1" si="181"/>
        <v/>
      </c>
      <c r="DW11" s="3" t="str">
        <f t="shared" ref="DW11" ca="1" si="385">IF($B11="","",DH11*(1+rate_A*DU$1/365))</f>
        <v/>
      </c>
      <c r="DX11" s="3" t="str">
        <f t="shared" ref="DX11" ca="1" si="386">IF($B11="","",DI11*(1+rate_A*DU$1/365))</f>
        <v/>
      </c>
      <c r="DY11" s="3" t="str">
        <f t="shared" ref="DY11" ca="1" si="387">IF($B11="","",DJ11*(1+rate_joint*DU$1/365))</f>
        <v/>
      </c>
      <c r="DZ11" s="5" t="str">
        <f t="shared" ca="1" si="185"/>
        <v/>
      </c>
      <c r="EA11" s="5" t="str" cm="1">
        <f t="array" aca="1" ref="EA11" ca="1">IF(DZ11="","",_xlfn.IFS(DZ11&lt;='Hidden inputs'!$C$15,DZ11*'Hidden inputs'!$D$15,DZ11&lt;='Hidden inputs'!$C$16,'Hidden inputs'!$C$15*'Hidden inputs'!$D$15+(DZ11-'Hidden inputs'!$B$16)*'Hidden inputs'!$D$16,DZ11&lt;='Hidden inputs'!$C$17,'Hidden inputs'!$C$15*'Hidden inputs'!$D$15+('Hidden inputs'!$C$16-'Hidden inputs'!$B$16)*'Hidden inputs'!$D$16+(DZ11-'Hidden inputs'!$B$17)*'Hidden inputs'!$D$17,DZ11&gt;'Hidden inputs'!$B$18,'Hidden inputs'!$C$15*'Hidden inputs'!$D$15+('Hidden inputs'!$C$16-'Hidden inputs'!$B$16)*'Hidden inputs'!$D$16+('Hidden inputs'!$C$17-'Hidden inputs'!$B$17)*'Hidden inputs'!$D$17+(DZ11-'Hidden inputs'!$B$18)*'Hidden inputs'!$D$18))</f>
        <v/>
      </c>
      <c r="EB11" s="10" t="str">
        <f t="shared" ca="1" si="186"/>
        <v/>
      </c>
      <c r="EC11" s="5" t="str">
        <f t="shared" ca="1" si="95"/>
        <v/>
      </c>
      <c r="ED11" s="5" t="str">
        <f t="shared" ca="1" si="96"/>
        <v/>
      </c>
      <c r="EE11" s="5" t="str">
        <f ca="1">IF($B11="","",'Hidden inputs'!$D$11*DV11+'Hidden inputs'!$E$11*DW11)</f>
        <v/>
      </c>
      <c r="EF11" s="11" t="str">
        <f t="shared" ca="1" si="17"/>
        <v/>
      </c>
      <c r="EG11" s="9" t="str">
        <f t="shared" ca="1" si="97"/>
        <v/>
      </c>
      <c r="EH11" s="3" t="str">
        <f t="shared" ca="1" si="98"/>
        <v/>
      </c>
      <c r="EI11" s="5" t="str" cm="1">
        <f t="array" aca="1" ref="EI11" ca="1">IF($B11="","",IF(EH11=0,0,IF(DD_Payment="",0,IF(EH11&lt;_xlfn.IFS(DD_Frequency="Monthly",1,DD_Frequency="Quarterly",IF(MONTH(EH$2)=1,1,IF(MONTH(EH$2)=4,1,IF(MONTH(EH$2)=7,1,IF(MONTH(EH$2)=10,1,0)))),DD_Frequency="Annually",IF(MONTH(EH$2)=1,1,0))*DD_Payment,EH11,_xlfn.IFS(DD_Frequency="Monthly",1,DD_Frequency="Quarterly",IF(MONTH(EH$2)=1,1,IF(MONTH(EH$2)=4,1,IF(MONTH(EH$2)=7,1,IF(MONTH(EH$2)=10,1,0)))),DD_Frequency="Annually",IF(MONTH(EH$2)=1,1,0))*DD_Payment))))</f>
        <v/>
      </c>
      <c r="EJ11" s="3" t="str">
        <f t="shared" ref="EJ11" ca="1" si="388">IF($B11="","",IF(EH11&gt;EI11,(EH11-EI11/2)*(rate_A*(EJ$1/365)),0))</f>
        <v/>
      </c>
      <c r="EK11" s="3" t="str">
        <f t="shared" ca="1" si="188"/>
        <v/>
      </c>
      <c r="EL11" s="3" t="str">
        <f t="shared" ref="EL11" ca="1" si="389">IF($B11="","",DW11*(1+rate_A*EJ$1/365))</f>
        <v/>
      </c>
      <c r="EM11" s="3" t="str">
        <f t="shared" ref="EM11" ca="1" si="390">IF($B11="","",DX11*(1+rate_A*EJ$1/365))</f>
        <v/>
      </c>
      <c r="EN11" s="3" t="str">
        <f t="shared" ref="EN11" ca="1" si="391">IF($B11="","",DY11*(1+rate_joint*EJ$1/365))</f>
        <v/>
      </c>
      <c r="EO11" s="5" t="str">
        <f t="shared" ca="1" si="192"/>
        <v/>
      </c>
      <c r="EP11" s="5" t="str" cm="1">
        <f t="array" aca="1" ref="EP11" ca="1">IF(EO11="","",_xlfn.IFS(EO11&lt;='Hidden inputs'!$C$15,EO11*'Hidden inputs'!$D$15,EO11&lt;='Hidden inputs'!$C$16,'Hidden inputs'!$C$15*'Hidden inputs'!$D$15+(EO11-'Hidden inputs'!$B$16)*'Hidden inputs'!$D$16,EO11&lt;='Hidden inputs'!$C$17,'Hidden inputs'!$C$15*'Hidden inputs'!$D$15+('Hidden inputs'!$C$16-'Hidden inputs'!$B$16)*'Hidden inputs'!$D$16+(EO11-'Hidden inputs'!$B$17)*'Hidden inputs'!$D$17,EO11&gt;'Hidden inputs'!$B$18,'Hidden inputs'!$C$15*'Hidden inputs'!$D$15+('Hidden inputs'!$C$16-'Hidden inputs'!$B$16)*'Hidden inputs'!$D$16+('Hidden inputs'!$C$17-'Hidden inputs'!$B$17)*'Hidden inputs'!$D$17+(EO11-'Hidden inputs'!$B$18)*'Hidden inputs'!$D$18))</f>
        <v/>
      </c>
      <c r="EQ11" s="10" t="str">
        <f t="shared" ca="1" si="193"/>
        <v/>
      </c>
      <c r="ER11" s="5" t="str">
        <f t="shared" ca="1" si="103"/>
        <v/>
      </c>
      <c r="ES11" s="5" t="str">
        <f t="shared" ca="1" si="104"/>
        <v/>
      </c>
      <c r="ET11" s="5" t="str">
        <f ca="1">IF($B11="","",'Hidden inputs'!$D$11*EK11+'Hidden inputs'!$E$11*EL11)</f>
        <v/>
      </c>
      <c r="EU11" s="11" t="str">
        <f t="shared" ca="1" si="19"/>
        <v/>
      </c>
      <c r="EV11" s="9" t="str">
        <f t="shared" ca="1" si="105"/>
        <v/>
      </c>
      <c r="EW11" s="3" t="str">
        <f t="shared" ca="1" si="106"/>
        <v/>
      </c>
      <c r="EX11" s="5" t="str" cm="1">
        <f t="array" aca="1" ref="EX11" ca="1">IF($B11="","",IF(EW11=0,0,IF(DD_Payment="",0,IF(EW11&lt;_xlfn.IFS(DD_Frequency="Monthly",1,DD_Frequency="Quarterly",IF(MONTH(EW$2)=1,1,IF(MONTH(EW$2)=4,1,IF(MONTH(EW$2)=7,1,IF(MONTH(EW$2)=10,1,0)))),DD_Frequency="Annually",IF(MONTH(EW$2)=1,1,0))*DD_Payment,EW11,_xlfn.IFS(DD_Frequency="Monthly",1,DD_Frequency="Quarterly",IF(MONTH(EW$2)=1,1,IF(MONTH(EW$2)=4,1,IF(MONTH(EW$2)=7,1,IF(MONTH(EW$2)=10,1,0)))),DD_Frequency="Annually",IF(MONTH(EW$2)=1,1,0))*DD_Payment))))</f>
        <v/>
      </c>
      <c r="EY11" s="3" t="str">
        <f t="shared" ref="EY11" ca="1" si="392">IF($B11="","",IF(EW11&gt;EX11,(EW11-EX11/2)*(rate_A*(EY$1/365)),0))</f>
        <v/>
      </c>
      <c r="EZ11" s="3" t="str">
        <f t="shared" ca="1" si="195"/>
        <v/>
      </c>
      <c r="FA11" s="3" t="str">
        <f t="shared" ref="FA11" ca="1" si="393">IF($B11="","",EL11*(1+rate_A*EY$1/365))</f>
        <v/>
      </c>
      <c r="FB11" s="3" t="str">
        <f t="shared" ref="FB11" ca="1" si="394">IF($B11="","",EM11*(1+rate_A*EY$1/365))</f>
        <v/>
      </c>
      <c r="FC11" s="3" t="str">
        <f t="shared" ref="FC11" ca="1" si="395">IF($B11="","",EN11*(1+rate_joint*EY$1/365))</f>
        <v/>
      </c>
      <c r="FD11" s="5" t="str">
        <f t="shared" ca="1" si="199"/>
        <v/>
      </c>
      <c r="FE11" s="5" t="str" cm="1">
        <f t="array" aca="1" ref="FE11" ca="1">IF(FD11="","",_xlfn.IFS(FD11&lt;='Hidden inputs'!$C$15,FD11*'Hidden inputs'!$D$15,FD11&lt;='Hidden inputs'!$C$16,'Hidden inputs'!$C$15*'Hidden inputs'!$D$15+(FD11-'Hidden inputs'!$B$16)*'Hidden inputs'!$D$16,FD11&lt;='Hidden inputs'!$C$17,'Hidden inputs'!$C$15*'Hidden inputs'!$D$15+('Hidden inputs'!$C$16-'Hidden inputs'!$B$16)*'Hidden inputs'!$D$16+(FD11-'Hidden inputs'!$B$17)*'Hidden inputs'!$D$17,FD11&gt;'Hidden inputs'!$B$18,'Hidden inputs'!$C$15*'Hidden inputs'!$D$15+('Hidden inputs'!$C$16-'Hidden inputs'!$B$16)*'Hidden inputs'!$D$16+('Hidden inputs'!$C$17-'Hidden inputs'!$B$17)*'Hidden inputs'!$D$17+(FD11-'Hidden inputs'!$B$18)*'Hidden inputs'!$D$18))</f>
        <v/>
      </c>
      <c r="FF11" s="10" t="str">
        <f t="shared" ca="1" si="200"/>
        <v/>
      </c>
      <c r="FG11" s="5" t="str">
        <f t="shared" ca="1" si="111"/>
        <v/>
      </c>
      <c r="FH11" s="5" t="str">
        <f t="shared" ca="1" si="112"/>
        <v/>
      </c>
      <c r="FI11" s="5" t="str">
        <f ca="1">IF($B11="","",'Hidden inputs'!$D$11*EZ11+'Hidden inputs'!$E$11*FA11)</f>
        <v/>
      </c>
      <c r="FJ11" s="11" t="str">
        <f t="shared" ca="1" si="21"/>
        <v/>
      </c>
      <c r="FK11" s="9" t="str">
        <f t="shared" ca="1" si="113"/>
        <v/>
      </c>
      <c r="FL11" s="3" t="str">
        <f t="shared" ca="1" si="114"/>
        <v/>
      </c>
      <c r="FM11" s="5" t="str" cm="1">
        <f t="array" aca="1" ref="FM11" ca="1">IF($B11="","",IF(FL11=0,0,IF(DD_Payment="",0,IF(FL11&lt;_xlfn.IFS(DD_Frequency="Monthly",1,DD_Frequency="Quarterly",IF(MONTH(FL$2)=1,1,IF(MONTH(FL$2)=4,1,IF(MONTH(FL$2)=7,1,IF(MONTH(FL$2)=10,1,0)))),DD_Frequency="Annually",IF(MONTH(FL$2)=1,1,0))*DD_Payment,FL11,_xlfn.IFS(DD_Frequency="Monthly",1,DD_Frequency="Quarterly",IF(MONTH(FL$2)=1,1,IF(MONTH(FL$2)=4,1,IF(MONTH(FL$2)=7,1,IF(MONTH(FL$2)=10,1,0)))),DD_Frequency="Annually",IF(MONTH(FL$2)=1,1,0))*DD_Payment))))</f>
        <v/>
      </c>
      <c r="FN11" s="3" t="str">
        <f t="shared" ref="FN11" ca="1" si="396">IF($B11="","",IF(FL11&gt;FM11,(FL11-FM11/2)*(rate_A*(FN$1/365)),0))</f>
        <v/>
      </c>
      <c r="FO11" s="3" t="str">
        <f t="shared" ca="1" si="202"/>
        <v/>
      </c>
      <c r="FP11" s="3" t="str">
        <f t="shared" ref="FP11" ca="1" si="397">IF($B11="","",FA11*(1+rate_A*FN$1/365))</f>
        <v/>
      </c>
      <c r="FQ11" s="3" t="str">
        <f t="shared" ref="FQ11" ca="1" si="398">IF($B11="","",FB11*(1+rate_A*FN$1/365))</f>
        <v/>
      </c>
      <c r="FR11" s="3" t="str">
        <f t="shared" ref="FR11" ca="1" si="399">IF($B11="","",FC11*(1+rate_joint*FN$1/365))</f>
        <v/>
      </c>
      <c r="FS11" s="5" t="str">
        <f t="shared" ca="1" si="206"/>
        <v/>
      </c>
      <c r="FT11" s="5" t="str" cm="1">
        <f t="array" aca="1" ref="FT11" ca="1">IF(FS11="","",_xlfn.IFS(FS11&lt;='Hidden inputs'!$C$15,FS11*'Hidden inputs'!$D$15,FS11&lt;='Hidden inputs'!$C$16,'Hidden inputs'!$C$15*'Hidden inputs'!$D$15+(FS11-'Hidden inputs'!$B$16)*'Hidden inputs'!$D$16,FS11&lt;='Hidden inputs'!$C$17,'Hidden inputs'!$C$15*'Hidden inputs'!$D$15+('Hidden inputs'!$C$16-'Hidden inputs'!$B$16)*'Hidden inputs'!$D$16+(FS11-'Hidden inputs'!$B$17)*'Hidden inputs'!$D$17,FS11&gt;'Hidden inputs'!$B$18,'Hidden inputs'!$C$15*'Hidden inputs'!$D$15+('Hidden inputs'!$C$16-'Hidden inputs'!$B$16)*'Hidden inputs'!$D$16+('Hidden inputs'!$C$17-'Hidden inputs'!$B$17)*'Hidden inputs'!$D$17+(FS11-'Hidden inputs'!$B$18)*'Hidden inputs'!$D$18))</f>
        <v/>
      </c>
      <c r="FU11" s="10" t="str">
        <f t="shared" ca="1" si="207"/>
        <v/>
      </c>
      <c r="FV11" s="5" t="str">
        <f t="shared" ca="1" si="119"/>
        <v/>
      </c>
      <c r="FW11" s="5" t="str">
        <f t="shared" ca="1" si="120"/>
        <v/>
      </c>
      <c r="FX11" s="5" t="str">
        <f ca="1">IF($B11="","",'Hidden inputs'!$D$11*FO11+'Hidden inputs'!$E$11*FP11)</f>
        <v/>
      </c>
      <c r="FY11" s="11" t="str">
        <f t="shared" ca="1" si="23"/>
        <v/>
      </c>
      <c r="FZ11" s="9" t="str">
        <f t="shared" ca="1" si="121"/>
        <v/>
      </c>
      <c r="GA11" s="5" t="str">
        <f t="shared" ca="1" si="122"/>
        <v/>
      </c>
      <c r="GB11" s="5" t="str">
        <f t="shared" ca="1" si="123"/>
        <v/>
      </c>
      <c r="GC11" s="5" t="str">
        <f t="shared" ca="1" si="24"/>
        <v/>
      </c>
      <c r="GD11" s="5" t="str">
        <f t="shared" ca="1" si="25"/>
        <v/>
      </c>
    </row>
    <row r="12" spans="1:193" x14ac:dyDescent="0.35">
      <c r="A12" s="2" t="str">
        <f t="shared" ca="1" si="26"/>
        <v/>
      </c>
      <c r="B12" s="6" t="str">
        <f t="shared" ca="1" si="27"/>
        <v/>
      </c>
      <c r="C12" s="5" t="str">
        <f t="shared" ca="1" si="124"/>
        <v/>
      </c>
      <c r="D12" s="5" t="str" cm="1">
        <f t="array" aca="1" ref="D12" ca="1">IF($B12="","",IF(C12=0,0,IF(DD_Payment="",0,IF(C12&lt;_xlfn.IFS(DD_Frequency="Monthly",1,DD_Frequency="Quarterly",IF(MONTH(C$2)=1,1,IF(MONTH(C$2)=4,1,IF(MONTH(C$2)=7,1,IF(MONTH(C$2)=10,1,0)))),DD_Frequency="Annually",IF(MONTH(C$2)=1,1,0))*DD_Payment,C12,_xlfn.IFS(DD_Frequency="Monthly",1,DD_Frequency="Quarterly",IF(MONTH(C$2)=1,1,IF(MONTH(C$2)=4,1,IF(MONTH(C$2)=7,1,IF(MONTH(C$2)=10,1,0)))),DD_Frequency="Annually",IF(MONTH(C$2)=1,1,0))*DD_Payment))))</f>
        <v/>
      </c>
      <c r="E12" s="5" t="str">
        <f t="shared" ref="E12" ca="1" si="400">IF(B12="","",IF(C12&gt;D12,(C12-D12/2)*(rate_A*(E$1/365)),0))</f>
        <v/>
      </c>
      <c r="F12" s="5" t="str">
        <f t="shared" ca="1" si="28"/>
        <v/>
      </c>
      <c r="G12" s="5" t="str">
        <f t="shared" ref="G12" ca="1" si="401">IF(B12="","",G11*(1+rate_A*E$1/365))</f>
        <v/>
      </c>
      <c r="H12" s="5" t="str">
        <f t="shared" ref="H12" ca="1" si="402">IF(B12="","",H11*(1+rate_A*E$1/365))</f>
        <v/>
      </c>
      <c r="I12" s="5" t="str">
        <f t="shared" ref="I12" ca="1" si="403">IF(B12="","",I11*(1+rate_joint*E$1/365))</f>
        <v/>
      </c>
      <c r="J12" s="5" t="str">
        <f t="shared" ca="1" si="129"/>
        <v/>
      </c>
      <c r="K12" s="5" t="str" cm="1">
        <f t="array" aca="1" ref="K12" ca="1">IF(J12="","",_xlfn.IFS(J12&lt;='Hidden inputs'!$C$15,J12*'Hidden inputs'!$D$15,J12&lt;='Hidden inputs'!$C$16,'Hidden inputs'!$C$15*'Hidden inputs'!$D$15+(J12-'Hidden inputs'!$B$16)*'Hidden inputs'!$D$16,J12&lt;='Hidden inputs'!$C$17,'Hidden inputs'!$C$15*'Hidden inputs'!$D$15+('Hidden inputs'!$C$16-'Hidden inputs'!$B$16)*'Hidden inputs'!$D$16+(J12-'Hidden inputs'!$B$17)*'Hidden inputs'!$D$17,J12&gt;'Hidden inputs'!$B$18,'Hidden inputs'!$C$15*'Hidden inputs'!$D$15+('Hidden inputs'!$C$16-'Hidden inputs'!$B$16)*'Hidden inputs'!$D$16+('Hidden inputs'!$C$17-'Hidden inputs'!$B$17)*'Hidden inputs'!$D$17+(J12-'Hidden inputs'!$B$18)*'Hidden inputs'!$D$18))</f>
        <v/>
      </c>
      <c r="L12" s="11" t="str">
        <f t="shared" ca="1" si="130"/>
        <v/>
      </c>
      <c r="M12" s="5" t="str">
        <f t="shared" ca="1" si="32"/>
        <v/>
      </c>
      <c r="N12" s="5" t="str">
        <f t="shared" ca="1" si="33"/>
        <v/>
      </c>
      <c r="O12" s="5" t="str">
        <f ca="1">IF(B12="","",'Hidden inputs'!$D$11*F12+'Hidden inputs'!$E$11*G12)</f>
        <v/>
      </c>
      <c r="P12" s="11" t="str">
        <f t="shared" ca="1" si="0"/>
        <v/>
      </c>
      <c r="Q12" s="20" t="str">
        <f t="shared" ca="1" si="1"/>
        <v/>
      </c>
      <c r="R12" s="3" t="str">
        <f t="shared" ca="1" si="34"/>
        <v/>
      </c>
      <c r="S12" s="5" t="str" cm="1">
        <f t="array" aca="1" ref="S12" ca="1">IF($B12="","",IF(R12=0,0,IF(DD_Payment="",0,IF(R12&lt;_xlfn.IFS(DD_Frequency="Monthly",1,DD_Frequency="Quarterly",IF(MONTH(R$2)=1,1,IF(MONTH(R$2)=4,1,IF(MONTH(R$2)=7,1,IF(MONTH(R$2)=10,1,0)))),DD_Frequency="Annually",IF(MONTH(R$2)=1,1,0))*DD_Payment,R12,_xlfn.IFS(DD_Frequency="Monthly",1,DD_Frequency="Quarterly",IF(MONTH(R$2)=1,1,IF(MONTH(R$2)=4,1,IF(MONTH(R$2)=7,1,IF(MONTH(R$2)=10,1,0)))),DD_Frequency="Annually",IF(MONTH(R$2)=1,1,0))*DD_Payment))))</f>
        <v/>
      </c>
      <c r="T12" s="3" t="str">
        <f t="shared" ref="T12" ca="1" si="404">IF(B12="","",IF(R12&gt;S12,(R12-S12/2)*(rate_A*((T$1+A12)/365)),0))</f>
        <v/>
      </c>
      <c r="U12" s="3" t="str">
        <f t="shared" ca="1" si="36"/>
        <v/>
      </c>
      <c r="V12" s="3" t="str">
        <f t="shared" ref="V12" ca="1" si="405">IF(B12="","",G12*(1+rate_A*(T$1+A12)/365))</f>
        <v/>
      </c>
      <c r="W12" s="3" t="str">
        <f t="shared" ref="W12" ca="1" si="406">IF(B12="","",H12*(1+rate_A*(T$1+A12)/365))</f>
        <v/>
      </c>
      <c r="X12" s="3" t="str">
        <f t="shared" ref="X12" ca="1" si="407">IF(B12="","",I12*(1+rate_joint*(T$1+A12)/365))</f>
        <v/>
      </c>
      <c r="Y12" s="5" t="str">
        <f t="shared" ca="1" si="135"/>
        <v/>
      </c>
      <c r="Z12" s="5" t="str" cm="1">
        <f t="array" aca="1" ref="Z12" ca="1">IF(Y12="","",_xlfn.IFS(Y12&lt;='Hidden inputs'!$C$15,Y12*'Hidden inputs'!$D$15,Y12&lt;='Hidden inputs'!$C$16,'Hidden inputs'!$C$15*'Hidden inputs'!$D$15+(Y12-'Hidden inputs'!$B$16)*'Hidden inputs'!$D$16,Y12&lt;='Hidden inputs'!$C$17,'Hidden inputs'!$C$15*'Hidden inputs'!$D$15+('Hidden inputs'!$C$16-'Hidden inputs'!$B$16)*'Hidden inputs'!$D$16+(Y12-'Hidden inputs'!$B$17)*'Hidden inputs'!$D$17,Y12&gt;'Hidden inputs'!$B$18,'Hidden inputs'!$C$15*'Hidden inputs'!$D$15+('Hidden inputs'!$C$16-'Hidden inputs'!$B$16)*'Hidden inputs'!$D$16+('Hidden inputs'!$C$17-'Hidden inputs'!$B$17)*'Hidden inputs'!$D$17+(Y12-'Hidden inputs'!$B$18)*'Hidden inputs'!$D$18))</f>
        <v/>
      </c>
      <c r="AA12" s="10" t="str">
        <f t="shared" ca="1" si="136"/>
        <v/>
      </c>
      <c r="AB12" s="5" t="str">
        <f t="shared" ca="1" si="40"/>
        <v/>
      </c>
      <c r="AC12" s="5" t="str">
        <f t="shared" ca="1" si="137"/>
        <v/>
      </c>
      <c r="AD12" s="5" t="str">
        <f ca="1">IF(B12="","",'Hidden inputs'!$D$11*U12+'Hidden inputs'!$E$11*V12)</f>
        <v/>
      </c>
      <c r="AE12" s="11" t="str">
        <f t="shared" ca="1" si="3"/>
        <v/>
      </c>
      <c r="AF12" s="9" t="str">
        <f t="shared" ca="1" si="41"/>
        <v/>
      </c>
      <c r="AG12" s="3" t="str">
        <f t="shared" ca="1" si="42"/>
        <v/>
      </c>
      <c r="AH12" s="5" t="str" cm="1">
        <f t="array" aca="1" ref="AH12" ca="1">IF($B12="","",IF(AG12=0,0,IF(DD_Payment="",0,IF(AG12&lt;_xlfn.IFS(DD_Frequency="Monthly",1,DD_Frequency="Quarterly",IF(MONTH(AG$2)=1,1,IF(MONTH(AG$2)=4,1,IF(MONTH(AG$2)=7,1,IF(MONTH(AG$2)=10,1,0)))),DD_Frequency="Annually",IF(MONTH(AG$2)=1,1,0))*DD_Payment,AG12,_xlfn.IFS(DD_Frequency="Monthly",1,DD_Frequency="Quarterly",IF(MONTH(AG$2)=1,1,IF(MONTH(AG$2)=4,1,IF(MONTH(AG$2)=7,1,IF(MONTH(AG$2)=10,1,0)))),DD_Frequency="Annually",IF(MONTH(AG$2)=1,1,0))*DD_Payment))))</f>
        <v/>
      </c>
      <c r="AI12" s="3" t="str">
        <f t="shared" ref="AI12" ca="1" si="408">IF($B12="","",IF(AG12&gt;AH12,(AG12-AH12/2)*(rate_A*(AI$1/365)),0))</f>
        <v/>
      </c>
      <c r="AJ12" s="3" t="str">
        <f t="shared" ca="1" si="139"/>
        <v/>
      </c>
      <c r="AK12" s="3" t="str">
        <f t="shared" ref="AK12" ca="1" si="409">IF($B12="","",V12*(1+rate_A*AI$1/365))</f>
        <v/>
      </c>
      <c r="AL12" s="3" t="str">
        <f t="shared" ref="AL12" ca="1" si="410">IF($B12="","",W12*(1+rate_A*AI$1/365))</f>
        <v/>
      </c>
      <c r="AM12" s="3" t="str">
        <f t="shared" ref="AM12" ca="1" si="411">IF($B12="","",X12*(1+rate_joint*AI$1/365))</f>
        <v/>
      </c>
      <c r="AN12" s="5" t="str">
        <f t="shared" ca="1" si="143"/>
        <v/>
      </c>
      <c r="AO12" s="5" t="str" cm="1">
        <f t="array" aca="1" ref="AO12" ca="1">IF(AN12="","",_xlfn.IFS(AN12&lt;='Hidden inputs'!$C$15,AN12*'Hidden inputs'!$D$15,AN12&lt;='Hidden inputs'!$C$16,'Hidden inputs'!$C$15*'Hidden inputs'!$D$15+(AN12-'Hidden inputs'!$B$16)*'Hidden inputs'!$D$16,AN12&lt;='Hidden inputs'!$C$17,'Hidden inputs'!$C$15*'Hidden inputs'!$D$15+('Hidden inputs'!$C$16-'Hidden inputs'!$B$16)*'Hidden inputs'!$D$16+(AN12-'Hidden inputs'!$B$17)*'Hidden inputs'!$D$17,AN12&gt;'Hidden inputs'!$B$18,'Hidden inputs'!$C$15*'Hidden inputs'!$D$15+('Hidden inputs'!$C$16-'Hidden inputs'!$B$16)*'Hidden inputs'!$D$16+('Hidden inputs'!$C$17-'Hidden inputs'!$B$17)*'Hidden inputs'!$D$17+(AN12-'Hidden inputs'!$B$18)*'Hidden inputs'!$D$18))</f>
        <v/>
      </c>
      <c r="AP12" s="10" t="str">
        <f t="shared" ca="1" si="144"/>
        <v/>
      </c>
      <c r="AQ12" s="5" t="str">
        <f t="shared" ca="1" si="47"/>
        <v/>
      </c>
      <c r="AR12" s="5" t="str">
        <f t="shared" ca="1" si="48"/>
        <v/>
      </c>
      <c r="AS12" s="5" t="str">
        <f ca="1">IF($B12="","",'Hidden inputs'!$D$11*AJ12+'Hidden inputs'!$E$11*AK12)</f>
        <v/>
      </c>
      <c r="AT12" s="11" t="str">
        <f t="shared" ca="1" si="5"/>
        <v/>
      </c>
      <c r="AU12" s="9" t="str">
        <f t="shared" ca="1" si="49"/>
        <v/>
      </c>
      <c r="AV12" s="3" t="str">
        <f t="shared" ca="1" si="50"/>
        <v/>
      </c>
      <c r="AW12" s="5" t="str" cm="1">
        <f t="array" aca="1" ref="AW12" ca="1">IF($B12="","",IF(AV12=0,0,IF(DD_Payment="",0,IF(AV12&lt;_xlfn.IFS(DD_Frequency="Monthly",1,DD_Frequency="Quarterly",IF(MONTH(AV$2)=1,1,IF(MONTH(AV$2)=4,1,IF(MONTH(AV$2)=7,1,IF(MONTH(AV$2)=10,1,0)))),DD_Frequency="Annually",IF(MONTH(AV$2)=1,1,0))*DD_Payment,AV12,_xlfn.IFS(DD_Frequency="Monthly",1,DD_Frequency="Quarterly",IF(MONTH(AV$2)=1,1,IF(MONTH(AV$2)=4,1,IF(MONTH(AV$2)=7,1,IF(MONTH(AV$2)=10,1,0)))),DD_Frequency="Annually",IF(MONTH(AV$2)=1,1,0))*DD_Payment))))</f>
        <v/>
      </c>
      <c r="AX12" s="3" t="str">
        <f t="shared" ref="AX12" ca="1" si="412">IF($B12="","",IF(AV12&gt;AW12,(AV12-AW12/2)*(rate_A*(AX$1/365)),0))</f>
        <v/>
      </c>
      <c r="AY12" s="3" t="str">
        <f t="shared" ca="1" si="146"/>
        <v/>
      </c>
      <c r="AZ12" s="3" t="str">
        <f t="shared" ref="AZ12" ca="1" si="413">IF($B12="","",AK12*(1+rate_A*AX$1/365))</f>
        <v/>
      </c>
      <c r="BA12" s="3" t="str">
        <f t="shared" ref="BA12" ca="1" si="414">IF($B12="","",AL12*(1+rate_A*AX$1/365))</f>
        <v/>
      </c>
      <c r="BB12" s="3" t="str">
        <f t="shared" ref="BB12" ca="1" si="415">IF($B12="","",AM12*(1+rate_joint*AX$1/365))</f>
        <v/>
      </c>
      <c r="BC12" s="5" t="str">
        <f t="shared" ca="1" si="150"/>
        <v/>
      </c>
      <c r="BD12" s="5" t="str" cm="1">
        <f t="array" aca="1" ref="BD12" ca="1">IF(BC12="","",_xlfn.IFS(BC12&lt;='Hidden inputs'!$C$15,BC12*'Hidden inputs'!$D$15,BC12&lt;='Hidden inputs'!$C$16,'Hidden inputs'!$C$15*'Hidden inputs'!$D$15+(BC12-'Hidden inputs'!$B$16)*'Hidden inputs'!$D$16,BC12&lt;='Hidden inputs'!$C$17,'Hidden inputs'!$C$15*'Hidden inputs'!$D$15+('Hidden inputs'!$C$16-'Hidden inputs'!$B$16)*'Hidden inputs'!$D$16+(BC12-'Hidden inputs'!$B$17)*'Hidden inputs'!$D$17,BC12&gt;'Hidden inputs'!$B$18,'Hidden inputs'!$C$15*'Hidden inputs'!$D$15+('Hidden inputs'!$C$16-'Hidden inputs'!$B$16)*'Hidden inputs'!$D$16+('Hidden inputs'!$C$17-'Hidden inputs'!$B$17)*'Hidden inputs'!$D$17+(BC12-'Hidden inputs'!$B$18)*'Hidden inputs'!$D$18))</f>
        <v/>
      </c>
      <c r="BE12" s="10" t="str">
        <f t="shared" ca="1" si="151"/>
        <v/>
      </c>
      <c r="BF12" s="5" t="str">
        <f t="shared" ca="1" si="55"/>
        <v/>
      </c>
      <c r="BG12" s="5" t="str">
        <f t="shared" ca="1" si="56"/>
        <v/>
      </c>
      <c r="BH12" s="5" t="str">
        <f ca="1">IF($B12="","",'Hidden inputs'!$D$11*AY12+'Hidden inputs'!$E$11*AZ12)</f>
        <v/>
      </c>
      <c r="BI12" s="11" t="str">
        <f t="shared" ca="1" si="7"/>
        <v/>
      </c>
      <c r="BJ12" s="9" t="str">
        <f t="shared" ca="1" si="57"/>
        <v/>
      </c>
      <c r="BK12" s="3" t="str">
        <f t="shared" ca="1" si="58"/>
        <v/>
      </c>
      <c r="BL12" s="5" t="str" cm="1">
        <f t="array" aca="1" ref="BL12" ca="1">IF($B12="","",IF(BK12=0,0,IF(DD_Payment="",0,IF(BK12&lt;_xlfn.IFS(DD_Frequency="Monthly",1,DD_Frequency="Quarterly",IF(MONTH(BK$2)=1,1,IF(MONTH(BK$2)=4,1,IF(MONTH(BK$2)=7,1,IF(MONTH(BK$2)=10,1,0)))),DD_Frequency="Annually",IF(MONTH(BK$2)=1,1,0))*DD_Payment,BK12,_xlfn.IFS(DD_Frequency="Monthly",1,DD_Frequency="Quarterly",IF(MONTH(BK$2)=1,1,IF(MONTH(BK$2)=4,1,IF(MONTH(BK$2)=7,1,IF(MONTH(BK$2)=10,1,0)))),DD_Frequency="Annually",IF(MONTH(BK$2)=1,1,0))*DD_Payment))))</f>
        <v/>
      </c>
      <c r="BM12" s="3" t="str">
        <f t="shared" ref="BM12" ca="1" si="416">IF($B12="","",IF(BK12&gt;BL12,(BK12-BL12/2)*(rate_A*(BM$1/365)),0))</f>
        <v/>
      </c>
      <c r="BN12" s="3" t="str">
        <f t="shared" ca="1" si="153"/>
        <v/>
      </c>
      <c r="BO12" s="3" t="str">
        <f t="shared" ref="BO12" ca="1" si="417">IF($B12="","",AZ12*(1+rate_A*BM$1/365))</f>
        <v/>
      </c>
      <c r="BP12" s="3" t="str">
        <f t="shared" ref="BP12" ca="1" si="418">IF($B12="","",BA12*(1+rate_A*BM$1/365))</f>
        <v/>
      </c>
      <c r="BQ12" s="3" t="str">
        <f t="shared" ref="BQ12" ca="1" si="419">IF($B12="","",BB12*(1+rate_joint*BM$1/365))</f>
        <v/>
      </c>
      <c r="BR12" s="5" t="str">
        <f t="shared" ca="1" si="157"/>
        <v/>
      </c>
      <c r="BS12" s="5" t="str" cm="1">
        <f t="array" aca="1" ref="BS12" ca="1">IF(BR12="","",_xlfn.IFS(BR12&lt;='Hidden inputs'!$C$15,BR12*'Hidden inputs'!$D$15,BR12&lt;='Hidden inputs'!$C$16,'Hidden inputs'!$C$15*'Hidden inputs'!$D$15+(BR12-'Hidden inputs'!$B$16)*'Hidden inputs'!$D$16,BR12&lt;='Hidden inputs'!$C$17,'Hidden inputs'!$C$15*'Hidden inputs'!$D$15+('Hidden inputs'!$C$16-'Hidden inputs'!$B$16)*'Hidden inputs'!$D$16+(BR12-'Hidden inputs'!$B$17)*'Hidden inputs'!$D$17,BR12&gt;'Hidden inputs'!$B$18,'Hidden inputs'!$C$15*'Hidden inputs'!$D$15+('Hidden inputs'!$C$16-'Hidden inputs'!$B$16)*'Hidden inputs'!$D$16+('Hidden inputs'!$C$17-'Hidden inputs'!$B$17)*'Hidden inputs'!$D$17+(BR12-'Hidden inputs'!$B$18)*'Hidden inputs'!$D$18))</f>
        <v/>
      </c>
      <c r="BT12" s="10" t="str">
        <f t="shared" ca="1" si="158"/>
        <v/>
      </c>
      <c r="BU12" s="5" t="str">
        <f t="shared" ca="1" si="63"/>
        <v/>
      </c>
      <c r="BV12" s="5" t="str">
        <f t="shared" ca="1" si="64"/>
        <v/>
      </c>
      <c r="BW12" s="5" t="str">
        <f ca="1">IF($B12="","",'Hidden inputs'!$D$11*BN12+'Hidden inputs'!$E$11*BO12)</f>
        <v/>
      </c>
      <c r="BX12" s="11" t="str">
        <f t="shared" ca="1" si="9"/>
        <v/>
      </c>
      <c r="BY12" s="9" t="str">
        <f t="shared" ca="1" si="65"/>
        <v/>
      </c>
      <c r="BZ12" s="3" t="str">
        <f t="shared" ca="1" si="66"/>
        <v/>
      </c>
      <c r="CA12" s="5" t="str" cm="1">
        <f t="array" aca="1" ref="CA12" ca="1">IF($B12="","",IF(BZ12=0,0,IF(DD_Payment="",0,IF(BZ12&lt;_xlfn.IFS(DD_Frequency="Monthly",1,DD_Frequency="Quarterly",IF(MONTH(BZ$2)=1,1,IF(MONTH(BZ$2)=4,1,IF(MONTH(BZ$2)=7,1,IF(MONTH(BZ$2)=10,1,0)))),DD_Frequency="Annually",IF(MONTH(BZ$2)=1,1,0))*DD_Payment,BZ12,_xlfn.IFS(DD_Frequency="Monthly",1,DD_Frequency="Quarterly",IF(MONTH(BZ$2)=1,1,IF(MONTH(BZ$2)=4,1,IF(MONTH(BZ$2)=7,1,IF(MONTH(BZ$2)=10,1,0)))),DD_Frequency="Annually",IF(MONTH(BZ$2)=1,1,0))*DD_Payment))))</f>
        <v/>
      </c>
      <c r="CB12" s="3" t="str">
        <f t="shared" ref="CB12" ca="1" si="420">IF($B12="","",IF(BZ12&gt;CA12,(BZ12-CA12/2)*(rate_A*(CB$1/365)),0))</f>
        <v/>
      </c>
      <c r="CC12" s="3" t="str">
        <f t="shared" ca="1" si="160"/>
        <v/>
      </c>
      <c r="CD12" s="3" t="str">
        <f t="shared" ref="CD12" ca="1" si="421">IF($B12="","",BO12*(1+rate_A*CB$1/365))</f>
        <v/>
      </c>
      <c r="CE12" s="3" t="str">
        <f t="shared" ref="CE12" ca="1" si="422">IF($B12="","",BP12*(1+rate_A*CB$1/365))</f>
        <v/>
      </c>
      <c r="CF12" s="3" t="str">
        <f t="shared" ref="CF12" ca="1" si="423">IF($B12="","",BQ12*(1+rate_joint*CB$1/365))</f>
        <v/>
      </c>
      <c r="CG12" s="5" t="str">
        <f t="shared" ca="1" si="164"/>
        <v/>
      </c>
      <c r="CH12" s="5" t="str" cm="1">
        <f t="array" aca="1" ref="CH12" ca="1">IF(CG12="","",_xlfn.IFS(CG12&lt;='Hidden inputs'!$C$15,CG12*'Hidden inputs'!$D$15,CG12&lt;='Hidden inputs'!$C$16,'Hidden inputs'!$C$15*'Hidden inputs'!$D$15+(CG12-'Hidden inputs'!$B$16)*'Hidden inputs'!$D$16,CG12&lt;='Hidden inputs'!$C$17,'Hidden inputs'!$C$15*'Hidden inputs'!$D$15+('Hidden inputs'!$C$16-'Hidden inputs'!$B$16)*'Hidden inputs'!$D$16+(CG12-'Hidden inputs'!$B$17)*'Hidden inputs'!$D$17,CG12&gt;'Hidden inputs'!$B$18,'Hidden inputs'!$C$15*'Hidden inputs'!$D$15+('Hidden inputs'!$C$16-'Hidden inputs'!$B$16)*'Hidden inputs'!$D$16+('Hidden inputs'!$C$17-'Hidden inputs'!$B$17)*'Hidden inputs'!$D$17+(CG12-'Hidden inputs'!$B$18)*'Hidden inputs'!$D$18))</f>
        <v/>
      </c>
      <c r="CI12" s="10" t="str">
        <f t="shared" ca="1" si="165"/>
        <v/>
      </c>
      <c r="CJ12" s="5" t="str">
        <f t="shared" ca="1" si="71"/>
        <v/>
      </c>
      <c r="CK12" s="5" t="str">
        <f t="shared" ca="1" si="72"/>
        <v/>
      </c>
      <c r="CL12" s="5" t="str">
        <f ca="1">IF($B12="","",'Hidden inputs'!$D$11*CC12+'Hidden inputs'!$E$11*CD12)</f>
        <v/>
      </c>
      <c r="CM12" s="11" t="str">
        <f t="shared" ca="1" si="11"/>
        <v/>
      </c>
      <c r="CN12" s="9" t="str">
        <f t="shared" ca="1" si="73"/>
        <v/>
      </c>
      <c r="CO12" s="3" t="str">
        <f t="shared" ca="1" si="74"/>
        <v/>
      </c>
      <c r="CP12" s="5" t="str" cm="1">
        <f t="array" aca="1" ref="CP12" ca="1">IF($B12="","",IF(CO12=0,0,IF(DD_Payment="",0,IF(CO12&lt;_xlfn.IFS(DD_Frequency="Monthly",1,DD_Frequency="Quarterly",IF(MONTH(CO$2)=1,1,IF(MONTH(CO$2)=4,1,IF(MONTH(CO$2)=7,1,IF(MONTH(CO$2)=10,1,0)))),DD_Frequency="Annually",IF(MONTH(CO$2)=1,1,0))*DD_Payment,CO12,_xlfn.IFS(DD_Frequency="Monthly",1,DD_Frequency="Quarterly",IF(MONTH(CO$2)=1,1,IF(MONTH(CO$2)=4,1,IF(MONTH(CO$2)=7,1,IF(MONTH(CO$2)=10,1,0)))),DD_Frequency="Annually",IF(MONTH(CO$2)=1,1,0))*DD_Payment))))</f>
        <v/>
      </c>
      <c r="CQ12" s="3" t="str">
        <f t="shared" ref="CQ12" ca="1" si="424">IF($B12="","",IF(CO12&gt;CP12,(CO12-CP12/2)*(rate_A*(CQ$1/365)),0))</f>
        <v/>
      </c>
      <c r="CR12" s="3" t="str">
        <f t="shared" ca="1" si="167"/>
        <v/>
      </c>
      <c r="CS12" s="3" t="str">
        <f t="shared" ref="CS12" ca="1" si="425">IF($B12="","",CD12*(1+rate_A*CQ$1/365))</f>
        <v/>
      </c>
      <c r="CT12" s="3" t="str">
        <f t="shared" ref="CT12" ca="1" si="426">IF($B12="","",CE12*(1+rate_A*CQ$1/365))</f>
        <v/>
      </c>
      <c r="CU12" s="3" t="str">
        <f t="shared" ref="CU12" ca="1" si="427">IF($B12="","",CF12*(1+rate_joint*CQ$1/365))</f>
        <v/>
      </c>
      <c r="CV12" s="5" t="str">
        <f t="shared" ca="1" si="171"/>
        <v/>
      </c>
      <c r="CW12" s="5" t="str" cm="1">
        <f t="array" aca="1" ref="CW12" ca="1">IF(CV12="","",_xlfn.IFS(CV12&lt;='Hidden inputs'!$C$15,CV12*'Hidden inputs'!$D$15,CV12&lt;='Hidden inputs'!$C$16,'Hidden inputs'!$C$15*'Hidden inputs'!$D$15+(CV12-'Hidden inputs'!$B$16)*'Hidden inputs'!$D$16,CV12&lt;='Hidden inputs'!$C$17,'Hidden inputs'!$C$15*'Hidden inputs'!$D$15+('Hidden inputs'!$C$16-'Hidden inputs'!$B$16)*'Hidden inputs'!$D$16+(CV12-'Hidden inputs'!$B$17)*'Hidden inputs'!$D$17,CV12&gt;'Hidden inputs'!$B$18,'Hidden inputs'!$C$15*'Hidden inputs'!$D$15+('Hidden inputs'!$C$16-'Hidden inputs'!$B$16)*'Hidden inputs'!$D$16+('Hidden inputs'!$C$17-'Hidden inputs'!$B$17)*'Hidden inputs'!$D$17+(CV12-'Hidden inputs'!$B$18)*'Hidden inputs'!$D$18))</f>
        <v/>
      </c>
      <c r="CX12" s="10" t="str">
        <f t="shared" ca="1" si="172"/>
        <v/>
      </c>
      <c r="CY12" s="5" t="str">
        <f t="shared" ca="1" si="79"/>
        <v/>
      </c>
      <c r="CZ12" s="5" t="str">
        <f t="shared" ca="1" si="80"/>
        <v/>
      </c>
      <c r="DA12" s="5" t="str">
        <f ca="1">IF($B12="","",'Hidden inputs'!$D$11*CR12+'Hidden inputs'!$E$11*CS12)</f>
        <v/>
      </c>
      <c r="DB12" s="11" t="str">
        <f t="shared" ca="1" si="13"/>
        <v/>
      </c>
      <c r="DC12" s="9" t="str">
        <f t="shared" ca="1" si="81"/>
        <v/>
      </c>
      <c r="DD12" s="3" t="str">
        <f t="shared" ca="1" si="82"/>
        <v/>
      </c>
      <c r="DE12" s="5" t="str" cm="1">
        <f t="array" aca="1" ref="DE12" ca="1">IF($B12="","",IF(DD12=0,0,IF(DD_Payment="",0,IF(DD12&lt;_xlfn.IFS(DD_Frequency="Monthly",1,DD_Frequency="Quarterly",IF(MONTH(DD$2)=1,1,IF(MONTH(DD$2)=4,1,IF(MONTH(DD$2)=7,1,IF(MONTH(DD$2)=10,1,0)))),DD_Frequency="Annually",IF(MONTH(DD$2)=1,1,0))*DD_Payment,DD12,_xlfn.IFS(DD_Frequency="Monthly",1,DD_Frequency="Quarterly",IF(MONTH(DD$2)=1,1,IF(MONTH(DD$2)=4,1,IF(MONTH(DD$2)=7,1,IF(MONTH(DD$2)=10,1,0)))),DD_Frequency="Annually",IF(MONTH(DD$2)=1,1,0))*DD_Payment))))</f>
        <v/>
      </c>
      <c r="DF12" s="3" t="str">
        <f t="shared" ref="DF12" ca="1" si="428">IF($B12="","",IF(DD12&gt;DE12,(DD12-DE12/2)*(rate_A*(DF$1/365)),0))</f>
        <v/>
      </c>
      <c r="DG12" s="3" t="str">
        <f t="shared" ca="1" si="174"/>
        <v/>
      </c>
      <c r="DH12" s="3" t="str">
        <f t="shared" ref="DH12" ca="1" si="429">IF($B12="","",CS12*(1+rate_A*DF$1/365))</f>
        <v/>
      </c>
      <c r="DI12" s="3" t="str">
        <f t="shared" ref="DI12" ca="1" si="430">IF($B12="","",CT12*(1+rate_A*DF$1/365))</f>
        <v/>
      </c>
      <c r="DJ12" s="3" t="str">
        <f t="shared" ref="DJ12" ca="1" si="431">IF($B12="","",CU12*(1+rate_joint*DF$1/365))</f>
        <v/>
      </c>
      <c r="DK12" s="5" t="str">
        <f t="shared" ca="1" si="178"/>
        <v/>
      </c>
      <c r="DL12" s="5" t="str" cm="1">
        <f t="array" aca="1" ref="DL12" ca="1">IF(DK12="","",_xlfn.IFS(DK12&lt;='Hidden inputs'!$C$15,DK12*'Hidden inputs'!$D$15,DK12&lt;='Hidden inputs'!$C$16,'Hidden inputs'!$C$15*'Hidden inputs'!$D$15+(DK12-'Hidden inputs'!$B$16)*'Hidden inputs'!$D$16,DK12&lt;='Hidden inputs'!$C$17,'Hidden inputs'!$C$15*'Hidden inputs'!$D$15+('Hidden inputs'!$C$16-'Hidden inputs'!$B$16)*'Hidden inputs'!$D$16+(DK12-'Hidden inputs'!$B$17)*'Hidden inputs'!$D$17,DK12&gt;'Hidden inputs'!$B$18,'Hidden inputs'!$C$15*'Hidden inputs'!$D$15+('Hidden inputs'!$C$16-'Hidden inputs'!$B$16)*'Hidden inputs'!$D$16+('Hidden inputs'!$C$17-'Hidden inputs'!$B$17)*'Hidden inputs'!$D$17+(DK12-'Hidden inputs'!$B$18)*'Hidden inputs'!$D$18))</f>
        <v/>
      </c>
      <c r="DM12" s="10" t="str">
        <f t="shared" ca="1" si="179"/>
        <v/>
      </c>
      <c r="DN12" s="5" t="str">
        <f t="shared" ca="1" si="87"/>
        <v/>
      </c>
      <c r="DO12" s="5" t="str">
        <f t="shared" ca="1" si="88"/>
        <v/>
      </c>
      <c r="DP12" s="5" t="str">
        <f ca="1">IF($B12="","",'Hidden inputs'!$D$11*DG12+'Hidden inputs'!$E$11*DH12)</f>
        <v/>
      </c>
      <c r="DQ12" s="11" t="str">
        <f t="shared" ca="1" si="15"/>
        <v/>
      </c>
      <c r="DR12" s="9" t="str">
        <f t="shared" ca="1" si="89"/>
        <v/>
      </c>
      <c r="DS12" s="3" t="str">
        <f t="shared" ca="1" si="90"/>
        <v/>
      </c>
      <c r="DT12" s="5" t="str" cm="1">
        <f t="array" aca="1" ref="DT12" ca="1">IF($B12="","",IF(DS12=0,0,IF(DD_Payment="",0,IF(DS12&lt;_xlfn.IFS(DD_Frequency="Monthly",1,DD_Frequency="Quarterly",IF(MONTH(DS$2)=1,1,IF(MONTH(DS$2)=4,1,IF(MONTH(DS$2)=7,1,IF(MONTH(DS$2)=10,1,0)))),DD_Frequency="Annually",IF(MONTH(DS$2)=1,1,0))*DD_Payment,DS12,_xlfn.IFS(DD_Frequency="Monthly",1,DD_Frequency="Quarterly",IF(MONTH(DS$2)=1,1,IF(MONTH(DS$2)=4,1,IF(MONTH(DS$2)=7,1,IF(MONTH(DS$2)=10,1,0)))),DD_Frequency="Annually",IF(MONTH(DS$2)=1,1,0))*DD_Payment))))</f>
        <v/>
      </c>
      <c r="DU12" s="3" t="str">
        <f t="shared" ref="DU12" ca="1" si="432">IF($B12="","",IF(DS12&gt;DT12,(DS12-DT12/2)*(rate_A*(DU$1/365)),0))</f>
        <v/>
      </c>
      <c r="DV12" s="3" t="str">
        <f t="shared" ca="1" si="181"/>
        <v/>
      </c>
      <c r="DW12" s="3" t="str">
        <f t="shared" ref="DW12" ca="1" si="433">IF($B12="","",DH12*(1+rate_A*DU$1/365))</f>
        <v/>
      </c>
      <c r="DX12" s="3" t="str">
        <f t="shared" ref="DX12" ca="1" si="434">IF($B12="","",DI12*(1+rate_A*DU$1/365))</f>
        <v/>
      </c>
      <c r="DY12" s="3" t="str">
        <f t="shared" ref="DY12" ca="1" si="435">IF($B12="","",DJ12*(1+rate_joint*DU$1/365))</f>
        <v/>
      </c>
      <c r="DZ12" s="5" t="str">
        <f t="shared" ca="1" si="185"/>
        <v/>
      </c>
      <c r="EA12" s="5" t="str" cm="1">
        <f t="array" aca="1" ref="EA12" ca="1">IF(DZ12="","",_xlfn.IFS(DZ12&lt;='Hidden inputs'!$C$15,DZ12*'Hidden inputs'!$D$15,DZ12&lt;='Hidden inputs'!$C$16,'Hidden inputs'!$C$15*'Hidden inputs'!$D$15+(DZ12-'Hidden inputs'!$B$16)*'Hidden inputs'!$D$16,DZ12&lt;='Hidden inputs'!$C$17,'Hidden inputs'!$C$15*'Hidden inputs'!$D$15+('Hidden inputs'!$C$16-'Hidden inputs'!$B$16)*'Hidden inputs'!$D$16+(DZ12-'Hidden inputs'!$B$17)*'Hidden inputs'!$D$17,DZ12&gt;'Hidden inputs'!$B$18,'Hidden inputs'!$C$15*'Hidden inputs'!$D$15+('Hidden inputs'!$C$16-'Hidden inputs'!$B$16)*'Hidden inputs'!$D$16+('Hidden inputs'!$C$17-'Hidden inputs'!$B$17)*'Hidden inputs'!$D$17+(DZ12-'Hidden inputs'!$B$18)*'Hidden inputs'!$D$18))</f>
        <v/>
      </c>
      <c r="EB12" s="10" t="str">
        <f t="shared" ca="1" si="186"/>
        <v/>
      </c>
      <c r="EC12" s="5" t="str">
        <f t="shared" ca="1" si="95"/>
        <v/>
      </c>
      <c r="ED12" s="5" t="str">
        <f t="shared" ca="1" si="96"/>
        <v/>
      </c>
      <c r="EE12" s="5" t="str">
        <f ca="1">IF($B12="","",'Hidden inputs'!$D$11*DV12+'Hidden inputs'!$E$11*DW12)</f>
        <v/>
      </c>
      <c r="EF12" s="11" t="str">
        <f t="shared" ca="1" si="17"/>
        <v/>
      </c>
      <c r="EG12" s="9" t="str">
        <f t="shared" ca="1" si="97"/>
        <v/>
      </c>
      <c r="EH12" s="3" t="str">
        <f t="shared" ca="1" si="98"/>
        <v/>
      </c>
      <c r="EI12" s="5" t="str" cm="1">
        <f t="array" aca="1" ref="EI12" ca="1">IF($B12="","",IF(EH12=0,0,IF(DD_Payment="",0,IF(EH12&lt;_xlfn.IFS(DD_Frequency="Monthly",1,DD_Frequency="Quarterly",IF(MONTH(EH$2)=1,1,IF(MONTH(EH$2)=4,1,IF(MONTH(EH$2)=7,1,IF(MONTH(EH$2)=10,1,0)))),DD_Frequency="Annually",IF(MONTH(EH$2)=1,1,0))*DD_Payment,EH12,_xlfn.IFS(DD_Frequency="Monthly",1,DD_Frequency="Quarterly",IF(MONTH(EH$2)=1,1,IF(MONTH(EH$2)=4,1,IF(MONTH(EH$2)=7,1,IF(MONTH(EH$2)=10,1,0)))),DD_Frequency="Annually",IF(MONTH(EH$2)=1,1,0))*DD_Payment))))</f>
        <v/>
      </c>
      <c r="EJ12" s="3" t="str">
        <f t="shared" ref="EJ12" ca="1" si="436">IF($B12="","",IF(EH12&gt;EI12,(EH12-EI12/2)*(rate_A*(EJ$1/365)),0))</f>
        <v/>
      </c>
      <c r="EK12" s="3" t="str">
        <f t="shared" ca="1" si="188"/>
        <v/>
      </c>
      <c r="EL12" s="3" t="str">
        <f t="shared" ref="EL12" ca="1" si="437">IF($B12="","",DW12*(1+rate_A*EJ$1/365))</f>
        <v/>
      </c>
      <c r="EM12" s="3" t="str">
        <f t="shared" ref="EM12" ca="1" si="438">IF($B12="","",DX12*(1+rate_A*EJ$1/365))</f>
        <v/>
      </c>
      <c r="EN12" s="3" t="str">
        <f t="shared" ref="EN12" ca="1" si="439">IF($B12="","",DY12*(1+rate_joint*EJ$1/365))</f>
        <v/>
      </c>
      <c r="EO12" s="5" t="str">
        <f t="shared" ca="1" si="192"/>
        <v/>
      </c>
      <c r="EP12" s="5" t="str" cm="1">
        <f t="array" aca="1" ref="EP12" ca="1">IF(EO12="","",_xlfn.IFS(EO12&lt;='Hidden inputs'!$C$15,EO12*'Hidden inputs'!$D$15,EO12&lt;='Hidden inputs'!$C$16,'Hidden inputs'!$C$15*'Hidden inputs'!$D$15+(EO12-'Hidden inputs'!$B$16)*'Hidden inputs'!$D$16,EO12&lt;='Hidden inputs'!$C$17,'Hidden inputs'!$C$15*'Hidden inputs'!$D$15+('Hidden inputs'!$C$16-'Hidden inputs'!$B$16)*'Hidden inputs'!$D$16+(EO12-'Hidden inputs'!$B$17)*'Hidden inputs'!$D$17,EO12&gt;'Hidden inputs'!$B$18,'Hidden inputs'!$C$15*'Hidden inputs'!$D$15+('Hidden inputs'!$C$16-'Hidden inputs'!$B$16)*'Hidden inputs'!$D$16+('Hidden inputs'!$C$17-'Hidden inputs'!$B$17)*'Hidden inputs'!$D$17+(EO12-'Hidden inputs'!$B$18)*'Hidden inputs'!$D$18))</f>
        <v/>
      </c>
      <c r="EQ12" s="10" t="str">
        <f t="shared" ca="1" si="193"/>
        <v/>
      </c>
      <c r="ER12" s="5" t="str">
        <f t="shared" ca="1" si="103"/>
        <v/>
      </c>
      <c r="ES12" s="5" t="str">
        <f t="shared" ca="1" si="104"/>
        <v/>
      </c>
      <c r="ET12" s="5" t="str">
        <f ca="1">IF($B12="","",'Hidden inputs'!$D$11*EK12+'Hidden inputs'!$E$11*EL12)</f>
        <v/>
      </c>
      <c r="EU12" s="11" t="str">
        <f t="shared" ca="1" si="19"/>
        <v/>
      </c>
      <c r="EV12" s="9" t="str">
        <f t="shared" ca="1" si="105"/>
        <v/>
      </c>
      <c r="EW12" s="3" t="str">
        <f t="shared" ca="1" si="106"/>
        <v/>
      </c>
      <c r="EX12" s="5" t="str" cm="1">
        <f t="array" aca="1" ref="EX12" ca="1">IF($B12="","",IF(EW12=0,0,IF(DD_Payment="",0,IF(EW12&lt;_xlfn.IFS(DD_Frequency="Monthly",1,DD_Frequency="Quarterly",IF(MONTH(EW$2)=1,1,IF(MONTH(EW$2)=4,1,IF(MONTH(EW$2)=7,1,IF(MONTH(EW$2)=10,1,0)))),DD_Frequency="Annually",IF(MONTH(EW$2)=1,1,0))*DD_Payment,EW12,_xlfn.IFS(DD_Frequency="Monthly",1,DD_Frequency="Quarterly",IF(MONTH(EW$2)=1,1,IF(MONTH(EW$2)=4,1,IF(MONTH(EW$2)=7,1,IF(MONTH(EW$2)=10,1,0)))),DD_Frequency="Annually",IF(MONTH(EW$2)=1,1,0))*DD_Payment))))</f>
        <v/>
      </c>
      <c r="EY12" s="3" t="str">
        <f t="shared" ref="EY12" ca="1" si="440">IF($B12="","",IF(EW12&gt;EX12,(EW12-EX12/2)*(rate_A*(EY$1/365)),0))</f>
        <v/>
      </c>
      <c r="EZ12" s="3" t="str">
        <f t="shared" ca="1" si="195"/>
        <v/>
      </c>
      <c r="FA12" s="3" t="str">
        <f t="shared" ref="FA12" ca="1" si="441">IF($B12="","",EL12*(1+rate_A*EY$1/365))</f>
        <v/>
      </c>
      <c r="FB12" s="3" t="str">
        <f t="shared" ref="FB12" ca="1" si="442">IF($B12="","",EM12*(1+rate_A*EY$1/365))</f>
        <v/>
      </c>
      <c r="FC12" s="3" t="str">
        <f t="shared" ref="FC12" ca="1" si="443">IF($B12="","",EN12*(1+rate_joint*EY$1/365))</f>
        <v/>
      </c>
      <c r="FD12" s="5" t="str">
        <f t="shared" ca="1" si="199"/>
        <v/>
      </c>
      <c r="FE12" s="5" t="str" cm="1">
        <f t="array" aca="1" ref="FE12" ca="1">IF(FD12="","",_xlfn.IFS(FD12&lt;='Hidden inputs'!$C$15,FD12*'Hidden inputs'!$D$15,FD12&lt;='Hidden inputs'!$C$16,'Hidden inputs'!$C$15*'Hidden inputs'!$D$15+(FD12-'Hidden inputs'!$B$16)*'Hidden inputs'!$D$16,FD12&lt;='Hidden inputs'!$C$17,'Hidden inputs'!$C$15*'Hidden inputs'!$D$15+('Hidden inputs'!$C$16-'Hidden inputs'!$B$16)*'Hidden inputs'!$D$16+(FD12-'Hidden inputs'!$B$17)*'Hidden inputs'!$D$17,FD12&gt;'Hidden inputs'!$B$18,'Hidden inputs'!$C$15*'Hidden inputs'!$D$15+('Hidden inputs'!$C$16-'Hidden inputs'!$B$16)*'Hidden inputs'!$D$16+('Hidden inputs'!$C$17-'Hidden inputs'!$B$17)*'Hidden inputs'!$D$17+(FD12-'Hidden inputs'!$B$18)*'Hidden inputs'!$D$18))</f>
        <v/>
      </c>
      <c r="FF12" s="10" t="str">
        <f t="shared" ca="1" si="200"/>
        <v/>
      </c>
      <c r="FG12" s="5" t="str">
        <f t="shared" ca="1" si="111"/>
        <v/>
      </c>
      <c r="FH12" s="5" t="str">
        <f t="shared" ca="1" si="112"/>
        <v/>
      </c>
      <c r="FI12" s="5" t="str">
        <f ca="1">IF($B12="","",'Hidden inputs'!$D$11*EZ12+'Hidden inputs'!$E$11*FA12)</f>
        <v/>
      </c>
      <c r="FJ12" s="11" t="str">
        <f t="shared" ca="1" si="21"/>
        <v/>
      </c>
      <c r="FK12" s="9" t="str">
        <f t="shared" ca="1" si="113"/>
        <v/>
      </c>
      <c r="FL12" s="3" t="str">
        <f t="shared" ca="1" si="114"/>
        <v/>
      </c>
      <c r="FM12" s="5" t="str" cm="1">
        <f t="array" aca="1" ref="FM12" ca="1">IF($B12="","",IF(FL12=0,0,IF(DD_Payment="",0,IF(FL12&lt;_xlfn.IFS(DD_Frequency="Monthly",1,DD_Frequency="Quarterly",IF(MONTH(FL$2)=1,1,IF(MONTH(FL$2)=4,1,IF(MONTH(FL$2)=7,1,IF(MONTH(FL$2)=10,1,0)))),DD_Frequency="Annually",IF(MONTH(FL$2)=1,1,0))*DD_Payment,FL12,_xlfn.IFS(DD_Frequency="Monthly",1,DD_Frequency="Quarterly",IF(MONTH(FL$2)=1,1,IF(MONTH(FL$2)=4,1,IF(MONTH(FL$2)=7,1,IF(MONTH(FL$2)=10,1,0)))),DD_Frequency="Annually",IF(MONTH(FL$2)=1,1,0))*DD_Payment))))</f>
        <v/>
      </c>
      <c r="FN12" s="3" t="str">
        <f t="shared" ref="FN12" ca="1" si="444">IF($B12="","",IF(FL12&gt;FM12,(FL12-FM12/2)*(rate_A*(FN$1/365)),0))</f>
        <v/>
      </c>
      <c r="FO12" s="3" t="str">
        <f t="shared" ca="1" si="202"/>
        <v/>
      </c>
      <c r="FP12" s="3" t="str">
        <f t="shared" ref="FP12" ca="1" si="445">IF($B12="","",FA12*(1+rate_A*FN$1/365))</f>
        <v/>
      </c>
      <c r="FQ12" s="3" t="str">
        <f t="shared" ref="FQ12" ca="1" si="446">IF($B12="","",FB12*(1+rate_A*FN$1/365))</f>
        <v/>
      </c>
      <c r="FR12" s="3" t="str">
        <f t="shared" ref="FR12" ca="1" si="447">IF($B12="","",FC12*(1+rate_joint*FN$1/365))</f>
        <v/>
      </c>
      <c r="FS12" s="5" t="str">
        <f t="shared" ca="1" si="206"/>
        <v/>
      </c>
      <c r="FT12" s="5" t="str" cm="1">
        <f t="array" aca="1" ref="FT12" ca="1">IF(FS12="","",_xlfn.IFS(FS12&lt;='Hidden inputs'!$C$15,FS12*'Hidden inputs'!$D$15,FS12&lt;='Hidden inputs'!$C$16,'Hidden inputs'!$C$15*'Hidden inputs'!$D$15+(FS12-'Hidden inputs'!$B$16)*'Hidden inputs'!$D$16,FS12&lt;='Hidden inputs'!$C$17,'Hidden inputs'!$C$15*'Hidden inputs'!$D$15+('Hidden inputs'!$C$16-'Hidden inputs'!$B$16)*'Hidden inputs'!$D$16+(FS12-'Hidden inputs'!$B$17)*'Hidden inputs'!$D$17,FS12&gt;'Hidden inputs'!$B$18,'Hidden inputs'!$C$15*'Hidden inputs'!$D$15+('Hidden inputs'!$C$16-'Hidden inputs'!$B$16)*'Hidden inputs'!$D$16+('Hidden inputs'!$C$17-'Hidden inputs'!$B$17)*'Hidden inputs'!$D$17+(FS12-'Hidden inputs'!$B$18)*'Hidden inputs'!$D$18))</f>
        <v/>
      </c>
      <c r="FU12" s="10" t="str">
        <f t="shared" ca="1" si="207"/>
        <v/>
      </c>
      <c r="FV12" s="5" t="str">
        <f t="shared" ca="1" si="119"/>
        <v/>
      </c>
      <c r="FW12" s="5" t="str">
        <f t="shared" ca="1" si="120"/>
        <v/>
      </c>
      <c r="FX12" s="5" t="str">
        <f ca="1">IF($B12="","",'Hidden inputs'!$D$11*FO12+'Hidden inputs'!$E$11*FP12)</f>
        <v/>
      </c>
      <c r="FY12" s="11" t="str">
        <f t="shared" ca="1" si="23"/>
        <v/>
      </c>
      <c r="FZ12" s="9" t="str">
        <f t="shared" ca="1" si="121"/>
        <v/>
      </c>
      <c r="GA12" s="5" t="str">
        <f t="shared" ca="1" si="122"/>
        <v/>
      </c>
      <c r="GB12" s="5" t="str">
        <f t="shared" ca="1" si="123"/>
        <v/>
      </c>
      <c r="GC12" s="5" t="str">
        <f t="shared" ca="1" si="24"/>
        <v/>
      </c>
      <c r="GD12" s="5" t="str">
        <f t="shared" ca="1" si="25"/>
        <v/>
      </c>
    </row>
    <row r="13" spans="1:193" x14ac:dyDescent="0.35">
      <c r="A13" s="2" t="str">
        <f t="shared" ca="1" si="26"/>
        <v/>
      </c>
      <c r="B13" s="6" t="str">
        <f t="shared" ca="1" si="27"/>
        <v/>
      </c>
      <c r="C13" s="5" t="str">
        <f t="shared" ca="1" si="124"/>
        <v/>
      </c>
      <c r="D13" s="5" t="str" cm="1">
        <f t="array" aca="1" ref="D13" ca="1">IF($B13="","",IF(C13=0,0,IF(DD_Payment="",0,IF(C13&lt;_xlfn.IFS(DD_Frequency="Monthly",1,DD_Frequency="Quarterly",IF(MONTH(C$2)=1,1,IF(MONTH(C$2)=4,1,IF(MONTH(C$2)=7,1,IF(MONTH(C$2)=10,1,0)))),DD_Frequency="Annually",IF(MONTH(C$2)=1,1,0))*DD_Payment,C13,_xlfn.IFS(DD_Frequency="Monthly",1,DD_Frequency="Quarterly",IF(MONTH(C$2)=1,1,IF(MONTH(C$2)=4,1,IF(MONTH(C$2)=7,1,IF(MONTH(C$2)=10,1,0)))),DD_Frequency="Annually",IF(MONTH(C$2)=1,1,0))*DD_Payment))))</f>
        <v/>
      </c>
      <c r="E13" s="5" t="str">
        <f t="shared" ref="E13" ca="1" si="448">IF(B13="","",IF(C13&gt;D13,(C13-D13/2)*(rate_A*(E$1/365)),0))</f>
        <v/>
      </c>
      <c r="F13" s="5" t="str">
        <f t="shared" ca="1" si="28"/>
        <v/>
      </c>
      <c r="G13" s="5" t="str">
        <f t="shared" ref="G13" ca="1" si="449">IF(B13="","",G12*(1+rate_A*E$1/365))</f>
        <v/>
      </c>
      <c r="H13" s="5" t="str">
        <f t="shared" ref="H13" ca="1" si="450">IF(B13="","",H12*(1+rate_A*E$1/365))</f>
        <v/>
      </c>
      <c r="I13" s="5" t="str">
        <f t="shared" ref="I13" ca="1" si="451">IF(B13="","",I12*(1+rate_joint*E$1/365))</f>
        <v/>
      </c>
      <c r="J13" s="5" t="str">
        <f t="shared" ca="1" si="129"/>
        <v/>
      </c>
      <c r="K13" s="5" t="str" cm="1">
        <f t="array" aca="1" ref="K13" ca="1">IF(J13="","",_xlfn.IFS(J13&lt;='Hidden inputs'!$C$15,J13*'Hidden inputs'!$D$15,J13&lt;='Hidden inputs'!$C$16,'Hidden inputs'!$C$15*'Hidden inputs'!$D$15+(J13-'Hidden inputs'!$B$16)*'Hidden inputs'!$D$16,J13&lt;='Hidden inputs'!$C$17,'Hidden inputs'!$C$15*'Hidden inputs'!$D$15+('Hidden inputs'!$C$16-'Hidden inputs'!$B$16)*'Hidden inputs'!$D$16+(J13-'Hidden inputs'!$B$17)*'Hidden inputs'!$D$17,J13&gt;'Hidden inputs'!$B$18,'Hidden inputs'!$C$15*'Hidden inputs'!$D$15+('Hidden inputs'!$C$16-'Hidden inputs'!$B$16)*'Hidden inputs'!$D$16+('Hidden inputs'!$C$17-'Hidden inputs'!$B$17)*'Hidden inputs'!$D$17+(J13-'Hidden inputs'!$B$18)*'Hidden inputs'!$D$18))</f>
        <v/>
      </c>
      <c r="L13" s="11" t="str">
        <f t="shared" ca="1" si="130"/>
        <v/>
      </c>
      <c r="M13" s="5" t="str">
        <f t="shared" ca="1" si="32"/>
        <v/>
      </c>
      <c r="N13" s="5" t="str">
        <f t="shared" ca="1" si="33"/>
        <v/>
      </c>
      <c r="O13" s="5" t="str">
        <f ca="1">IF(B13="","",'Hidden inputs'!$D$11*F13+'Hidden inputs'!$E$11*G13)</f>
        <v/>
      </c>
      <c r="P13" s="11" t="str">
        <f t="shared" ca="1" si="0"/>
        <v/>
      </c>
      <c r="Q13" s="20" t="str">
        <f t="shared" ca="1" si="1"/>
        <v/>
      </c>
      <c r="R13" s="3" t="str">
        <f t="shared" ca="1" si="34"/>
        <v/>
      </c>
      <c r="S13" s="5" t="str" cm="1">
        <f t="array" aca="1" ref="S13" ca="1">IF($B13="","",IF(R13=0,0,IF(DD_Payment="",0,IF(R13&lt;_xlfn.IFS(DD_Frequency="Monthly",1,DD_Frequency="Quarterly",IF(MONTH(R$2)=1,1,IF(MONTH(R$2)=4,1,IF(MONTH(R$2)=7,1,IF(MONTH(R$2)=10,1,0)))),DD_Frequency="Annually",IF(MONTH(R$2)=1,1,0))*DD_Payment,R13,_xlfn.IFS(DD_Frequency="Monthly",1,DD_Frequency="Quarterly",IF(MONTH(R$2)=1,1,IF(MONTH(R$2)=4,1,IF(MONTH(R$2)=7,1,IF(MONTH(R$2)=10,1,0)))),DD_Frequency="Annually",IF(MONTH(R$2)=1,1,0))*DD_Payment))))</f>
        <v/>
      </c>
      <c r="T13" s="3" t="str">
        <f t="shared" ref="T13" ca="1" si="452">IF(B13="","",IF(R13&gt;S13,(R13-S13/2)*(rate_A*((T$1+A13)/365)),0))</f>
        <v/>
      </c>
      <c r="U13" s="3" t="str">
        <f t="shared" ca="1" si="36"/>
        <v/>
      </c>
      <c r="V13" s="3" t="str">
        <f t="shared" ref="V13" ca="1" si="453">IF(B13="","",G13*(1+rate_A*(T$1+A13)/365))</f>
        <v/>
      </c>
      <c r="W13" s="3" t="str">
        <f t="shared" ref="W13" ca="1" si="454">IF(B13="","",H13*(1+rate_A*(T$1+A13)/365))</f>
        <v/>
      </c>
      <c r="X13" s="3" t="str">
        <f t="shared" ref="X13" ca="1" si="455">IF(B13="","",I13*(1+rate_joint*(T$1+A13)/365))</f>
        <v/>
      </c>
      <c r="Y13" s="5" t="str">
        <f t="shared" ca="1" si="135"/>
        <v/>
      </c>
      <c r="Z13" s="5" t="str" cm="1">
        <f t="array" aca="1" ref="Z13" ca="1">IF(Y13="","",_xlfn.IFS(Y13&lt;='Hidden inputs'!$C$15,Y13*'Hidden inputs'!$D$15,Y13&lt;='Hidden inputs'!$C$16,'Hidden inputs'!$C$15*'Hidden inputs'!$D$15+(Y13-'Hidden inputs'!$B$16)*'Hidden inputs'!$D$16,Y13&lt;='Hidden inputs'!$C$17,'Hidden inputs'!$C$15*'Hidden inputs'!$D$15+('Hidden inputs'!$C$16-'Hidden inputs'!$B$16)*'Hidden inputs'!$D$16+(Y13-'Hidden inputs'!$B$17)*'Hidden inputs'!$D$17,Y13&gt;'Hidden inputs'!$B$18,'Hidden inputs'!$C$15*'Hidden inputs'!$D$15+('Hidden inputs'!$C$16-'Hidden inputs'!$B$16)*'Hidden inputs'!$D$16+('Hidden inputs'!$C$17-'Hidden inputs'!$B$17)*'Hidden inputs'!$D$17+(Y13-'Hidden inputs'!$B$18)*'Hidden inputs'!$D$18))</f>
        <v/>
      </c>
      <c r="AA13" s="10" t="str">
        <f t="shared" ca="1" si="136"/>
        <v/>
      </c>
      <c r="AB13" s="5" t="str">
        <f t="shared" ca="1" si="40"/>
        <v/>
      </c>
      <c r="AC13" s="5" t="str">
        <f t="shared" ca="1" si="137"/>
        <v/>
      </c>
      <c r="AD13" s="5" t="str">
        <f ca="1">IF(B13="","",'Hidden inputs'!$D$11*U13+'Hidden inputs'!$E$11*V13)</f>
        <v/>
      </c>
      <c r="AE13" s="11" t="str">
        <f t="shared" ca="1" si="3"/>
        <v/>
      </c>
      <c r="AF13" s="9" t="str">
        <f t="shared" ca="1" si="41"/>
        <v/>
      </c>
      <c r="AG13" s="3" t="str">
        <f t="shared" ca="1" si="42"/>
        <v/>
      </c>
      <c r="AH13" s="5" t="str" cm="1">
        <f t="array" aca="1" ref="AH13" ca="1">IF($B13="","",IF(AG13=0,0,IF(DD_Payment="",0,IF(AG13&lt;_xlfn.IFS(DD_Frequency="Monthly",1,DD_Frequency="Quarterly",IF(MONTH(AG$2)=1,1,IF(MONTH(AG$2)=4,1,IF(MONTH(AG$2)=7,1,IF(MONTH(AG$2)=10,1,0)))),DD_Frequency="Annually",IF(MONTH(AG$2)=1,1,0))*DD_Payment,AG13,_xlfn.IFS(DD_Frequency="Monthly",1,DD_Frequency="Quarterly",IF(MONTH(AG$2)=1,1,IF(MONTH(AG$2)=4,1,IF(MONTH(AG$2)=7,1,IF(MONTH(AG$2)=10,1,0)))),DD_Frequency="Annually",IF(MONTH(AG$2)=1,1,0))*DD_Payment))))</f>
        <v/>
      </c>
      <c r="AI13" s="3" t="str">
        <f t="shared" ref="AI13" ca="1" si="456">IF($B13="","",IF(AG13&gt;AH13,(AG13-AH13/2)*(rate_A*(AI$1/365)),0))</f>
        <v/>
      </c>
      <c r="AJ13" s="3" t="str">
        <f t="shared" ca="1" si="139"/>
        <v/>
      </c>
      <c r="AK13" s="3" t="str">
        <f t="shared" ref="AK13" ca="1" si="457">IF($B13="","",V13*(1+rate_A*AI$1/365))</f>
        <v/>
      </c>
      <c r="AL13" s="3" t="str">
        <f t="shared" ref="AL13" ca="1" si="458">IF($B13="","",W13*(1+rate_A*AI$1/365))</f>
        <v/>
      </c>
      <c r="AM13" s="3" t="str">
        <f t="shared" ref="AM13" ca="1" si="459">IF($B13="","",X13*(1+rate_joint*AI$1/365))</f>
        <v/>
      </c>
      <c r="AN13" s="5" t="str">
        <f t="shared" ca="1" si="143"/>
        <v/>
      </c>
      <c r="AO13" s="5" t="str" cm="1">
        <f t="array" aca="1" ref="AO13" ca="1">IF(AN13="","",_xlfn.IFS(AN13&lt;='Hidden inputs'!$C$15,AN13*'Hidden inputs'!$D$15,AN13&lt;='Hidden inputs'!$C$16,'Hidden inputs'!$C$15*'Hidden inputs'!$D$15+(AN13-'Hidden inputs'!$B$16)*'Hidden inputs'!$D$16,AN13&lt;='Hidden inputs'!$C$17,'Hidden inputs'!$C$15*'Hidden inputs'!$D$15+('Hidden inputs'!$C$16-'Hidden inputs'!$B$16)*'Hidden inputs'!$D$16+(AN13-'Hidden inputs'!$B$17)*'Hidden inputs'!$D$17,AN13&gt;'Hidden inputs'!$B$18,'Hidden inputs'!$C$15*'Hidden inputs'!$D$15+('Hidden inputs'!$C$16-'Hidden inputs'!$B$16)*'Hidden inputs'!$D$16+('Hidden inputs'!$C$17-'Hidden inputs'!$B$17)*'Hidden inputs'!$D$17+(AN13-'Hidden inputs'!$B$18)*'Hidden inputs'!$D$18))</f>
        <v/>
      </c>
      <c r="AP13" s="10" t="str">
        <f t="shared" ca="1" si="144"/>
        <v/>
      </c>
      <c r="AQ13" s="5" t="str">
        <f t="shared" ca="1" si="47"/>
        <v/>
      </c>
      <c r="AR13" s="5" t="str">
        <f t="shared" ca="1" si="48"/>
        <v/>
      </c>
      <c r="AS13" s="5" t="str">
        <f ca="1">IF($B13="","",'Hidden inputs'!$D$11*AJ13+'Hidden inputs'!$E$11*AK13)</f>
        <v/>
      </c>
      <c r="AT13" s="11" t="str">
        <f t="shared" ca="1" si="5"/>
        <v/>
      </c>
      <c r="AU13" s="9" t="str">
        <f t="shared" ca="1" si="49"/>
        <v/>
      </c>
      <c r="AV13" s="3" t="str">
        <f t="shared" ca="1" si="50"/>
        <v/>
      </c>
      <c r="AW13" s="5" t="str" cm="1">
        <f t="array" aca="1" ref="AW13" ca="1">IF($B13="","",IF(AV13=0,0,IF(DD_Payment="",0,IF(AV13&lt;_xlfn.IFS(DD_Frequency="Monthly",1,DD_Frequency="Quarterly",IF(MONTH(AV$2)=1,1,IF(MONTH(AV$2)=4,1,IF(MONTH(AV$2)=7,1,IF(MONTH(AV$2)=10,1,0)))),DD_Frequency="Annually",IF(MONTH(AV$2)=1,1,0))*DD_Payment,AV13,_xlfn.IFS(DD_Frequency="Monthly",1,DD_Frequency="Quarterly",IF(MONTH(AV$2)=1,1,IF(MONTH(AV$2)=4,1,IF(MONTH(AV$2)=7,1,IF(MONTH(AV$2)=10,1,0)))),DD_Frequency="Annually",IF(MONTH(AV$2)=1,1,0))*DD_Payment))))</f>
        <v/>
      </c>
      <c r="AX13" s="3" t="str">
        <f t="shared" ref="AX13" ca="1" si="460">IF($B13="","",IF(AV13&gt;AW13,(AV13-AW13/2)*(rate_A*(AX$1/365)),0))</f>
        <v/>
      </c>
      <c r="AY13" s="3" t="str">
        <f t="shared" ca="1" si="146"/>
        <v/>
      </c>
      <c r="AZ13" s="3" t="str">
        <f t="shared" ref="AZ13" ca="1" si="461">IF($B13="","",AK13*(1+rate_A*AX$1/365))</f>
        <v/>
      </c>
      <c r="BA13" s="3" t="str">
        <f t="shared" ref="BA13" ca="1" si="462">IF($B13="","",AL13*(1+rate_A*AX$1/365))</f>
        <v/>
      </c>
      <c r="BB13" s="3" t="str">
        <f t="shared" ref="BB13" ca="1" si="463">IF($B13="","",AM13*(1+rate_joint*AX$1/365))</f>
        <v/>
      </c>
      <c r="BC13" s="5" t="str">
        <f t="shared" ca="1" si="150"/>
        <v/>
      </c>
      <c r="BD13" s="5" t="str" cm="1">
        <f t="array" aca="1" ref="BD13" ca="1">IF(BC13="","",_xlfn.IFS(BC13&lt;='Hidden inputs'!$C$15,BC13*'Hidden inputs'!$D$15,BC13&lt;='Hidden inputs'!$C$16,'Hidden inputs'!$C$15*'Hidden inputs'!$D$15+(BC13-'Hidden inputs'!$B$16)*'Hidden inputs'!$D$16,BC13&lt;='Hidden inputs'!$C$17,'Hidden inputs'!$C$15*'Hidden inputs'!$D$15+('Hidden inputs'!$C$16-'Hidden inputs'!$B$16)*'Hidden inputs'!$D$16+(BC13-'Hidden inputs'!$B$17)*'Hidden inputs'!$D$17,BC13&gt;'Hidden inputs'!$B$18,'Hidden inputs'!$C$15*'Hidden inputs'!$D$15+('Hidden inputs'!$C$16-'Hidden inputs'!$B$16)*'Hidden inputs'!$D$16+('Hidden inputs'!$C$17-'Hidden inputs'!$B$17)*'Hidden inputs'!$D$17+(BC13-'Hidden inputs'!$B$18)*'Hidden inputs'!$D$18))</f>
        <v/>
      </c>
      <c r="BE13" s="10" t="str">
        <f t="shared" ca="1" si="151"/>
        <v/>
      </c>
      <c r="BF13" s="5" t="str">
        <f t="shared" ca="1" si="55"/>
        <v/>
      </c>
      <c r="BG13" s="5" t="str">
        <f t="shared" ca="1" si="56"/>
        <v/>
      </c>
      <c r="BH13" s="5" t="str">
        <f ca="1">IF($B13="","",'Hidden inputs'!$D$11*AY13+'Hidden inputs'!$E$11*AZ13)</f>
        <v/>
      </c>
      <c r="BI13" s="11" t="str">
        <f t="shared" ca="1" si="7"/>
        <v/>
      </c>
      <c r="BJ13" s="9" t="str">
        <f t="shared" ca="1" si="57"/>
        <v/>
      </c>
      <c r="BK13" s="3" t="str">
        <f t="shared" ca="1" si="58"/>
        <v/>
      </c>
      <c r="BL13" s="5" t="str" cm="1">
        <f t="array" aca="1" ref="BL13" ca="1">IF($B13="","",IF(BK13=0,0,IF(DD_Payment="",0,IF(BK13&lt;_xlfn.IFS(DD_Frequency="Monthly",1,DD_Frequency="Quarterly",IF(MONTH(BK$2)=1,1,IF(MONTH(BK$2)=4,1,IF(MONTH(BK$2)=7,1,IF(MONTH(BK$2)=10,1,0)))),DD_Frequency="Annually",IF(MONTH(BK$2)=1,1,0))*DD_Payment,BK13,_xlfn.IFS(DD_Frequency="Monthly",1,DD_Frequency="Quarterly",IF(MONTH(BK$2)=1,1,IF(MONTH(BK$2)=4,1,IF(MONTH(BK$2)=7,1,IF(MONTH(BK$2)=10,1,0)))),DD_Frequency="Annually",IF(MONTH(BK$2)=1,1,0))*DD_Payment))))</f>
        <v/>
      </c>
      <c r="BM13" s="3" t="str">
        <f t="shared" ref="BM13" ca="1" si="464">IF($B13="","",IF(BK13&gt;BL13,(BK13-BL13/2)*(rate_A*(BM$1/365)),0))</f>
        <v/>
      </c>
      <c r="BN13" s="3" t="str">
        <f t="shared" ca="1" si="153"/>
        <v/>
      </c>
      <c r="BO13" s="3" t="str">
        <f t="shared" ref="BO13" ca="1" si="465">IF($B13="","",AZ13*(1+rate_A*BM$1/365))</f>
        <v/>
      </c>
      <c r="BP13" s="3" t="str">
        <f t="shared" ref="BP13" ca="1" si="466">IF($B13="","",BA13*(1+rate_A*BM$1/365))</f>
        <v/>
      </c>
      <c r="BQ13" s="3" t="str">
        <f t="shared" ref="BQ13" ca="1" si="467">IF($B13="","",BB13*(1+rate_joint*BM$1/365))</f>
        <v/>
      </c>
      <c r="BR13" s="5" t="str">
        <f t="shared" ca="1" si="157"/>
        <v/>
      </c>
      <c r="BS13" s="5" t="str" cm="1">
        <f t="array" aca="1" ref="BS13" ca="1">IF(BR13="","",_xlfn.IFS(BR13&lt;='Hidden inputs'!$C$15,BR13*'Hidden inputs'!$D$15,BR13&lt;='Hidden inputs'!$C$16,'Hidden inputs'!$C$15*'Hidden inputs'!$D$15+(BR13-'Hidden inputs'!$B$16)*'Hidden inputs'!$D$16,BR13&lt;='Hidden inputs'!$C$17,'Hidden inputs'!$C$15*'Hidden inputs'!$D$15+('Hidden inputs'!$C$16-'Hidden inputs'!$B$16)*'Hidden inputs'!$D$16+(BR13-'Hidden inputs'!$B$17)*'Hidden inputs'!$D$17,BR13&gt;'Hidden inputs'!$B$18,'Hidden inputs'!$C$15*'Hidden inputs'!$D$15+('Hidden inputs'!$C$16-'Hidden inputs'!$B$16)*'Hidden inputs'!$D$16+('Hidden inputs'!$C$17-'Hidden inputs'!$B$17)*'Hidden inputs'!$D$17+(BR13-'Hidden inputs'!$B$18)*'Hidden inputs'!$D$18))</f>
        <v/>
      </c>
      <c r="BT13" s="10" t="str">
        <f t="shared" ca="1" si="158"/>
        <v/>
      </c>
      <c r="BU13" s="5" t="str">
        <f t="shared" ca="1" si="63"/>
        <v/>
      </c>
      <c r="BV13" s="5" t="str">
        <f t="shared" ca="1" si="64"/>
        <v/>
      </c>
      <c r="BW13" s="5" t="str">
        <f ca="1">IF($B13="","",'Hidden inputs'!$D$11*BN13+'Hidden inputs'!$E$11*BO13)</f>
        <v/>
      </c>
      <c r="BX13" s="11" t="str">
        <f t="shared" ca="1" si="9"/>
        <v/>
      </c>
      <c r="BY13" s="9" t="str">
        <f t="shared" ca="1" si="65"/>
        <v/>
      </c>
      <c r="BZ13" s="3" t="str">
        <f t="shared" ca="1" si="66"/>
        <v/>
      </c>
      <c r="CA13" s="5" t="str" cm="1">
        <f t="array" aca="1" ref="CA13" ca="1">IF($B13="","",IF(BZ13=0,0,IF(DD_Payment="",0,IF(BZ13&lt;_xlfn.IFS(DD_Frequency="Monthly",1,DD_Frequency="Quarterly",IF(MONTH(BZ$2)=1,1,IF(MONTH(BZ$2)=4,1,IF(MONTH(BZ$2)=7,1,IF(MONTH(BZ$2)=10,1,0)))),DD_Frequency="Annually",IF(MONTH(BZ$2)=1,1,0))*DD_Payment,BZ13,_xlfn.IFS(DD_Frequency="Monthly",1,DD_Frequency="Quarterly",IF(MONTH(BZ$2)=1,1,IF(MONTH(BZ$2)=4,1,IF(MONTH(BZ$2)=7,1,IF(MONTH(BZ$2)=10,1,0)))),DD_Frequency="Annually",IF(MONTH(BZ$2)=1,1,0))*DD_Payment))))</f>
        <v/>
      </c>
      <c r="CB13" s="3" t="str">
        <f t="shared" ref="CB13" ca="1" si="468">IF($B13="","",IF(BZ13&gt;CA13,(BZ13-CA13/2)*(rate_A*(CB$1/365)),0))</f>
        <v/>
      </c>
      <c r="CC13" s="3" t="str">
        <f t="shared" ca="1" si="160"/>
        <v/>
      </c>
      <c r="CD13" s="3" t="str">
        <f t="shared" ref="CD13" ca="1" si="469">IF($B13="","",BO13*(1+rate_A*CB$1/365))</f>
        <v/>
      </c>
      <c r="CE13" s="3" t="str">
        <f t="shared" ref="CE13" ca="1" si="470">IF($B13="","",BP13*(1+rate_A*CB$1/365))</f>
        <v/>
      </c>
      <c r="CF13" s="3" t="str">
        <f t="shared" ref="CF13" ca="1" si="471">IF($B13="","",BQ13*(1+rate_joint*CB$1/365))</f>
        <v/>
      </c>
      <c r="CG13" s="5" t="str">
        <f t="shared" ca="1" si="164"/>
        <v/>
      </c>
      <c r="CH13" s="5" t="str" cm="1">
        <f t="array" aca="1" ref="CH13" ca="1">IF(CG13="","",_xlfn.IFS(CG13&lt;='Hidden inputs'!$C$15,CG13*'Hidden inputs'!$D$15,CG13&lt;='Hidden inputs'!$C$16,'Hidden inputs'!$C$15*'Hidden inputs'!$D$15+(CG13-'Hidden inputs'!$B$16)*'Hidden inputs'!$D$16,CG13&lt;='Hidden inputs'!$C$17,'Hidden inputs'!$C$15*'Hidden inputs'!$D$15+('Hidden inputs'!$C$16-'Hidden inputs'!$B$16)*'Hidden inputs'!$D$16+(CG13-'Hidden inputs'!$B$17)*'Hidden inputs'!$D$17,CG13&gt;'Hidden inputs'!$B$18,'Hidden inputs'!$C$15*'Hidden inputs'!$D$15+('Hidden inputs'!$C$16-'Hidden inputs'!$B$16)*'Hidden inputs'!$D$16+('Hidden inputs'!$C$17-'Hidden inputs'!$B$17)*'Hidden inputs'!$D$17+(CG13-'Hidden inputs'!$B$18)*'Hidden inputs'!$D$18))</f>
        <v/>
      </c>
      <c r="CI13" s="10" t="str">
        <f t="shared" ca="1" si="165"/>
        <v/>
      </c>
      <c r="CJ13" s="5" t="str">
        <f t="shared" ca="1" si="71"/>
        <v/>
      </c>
      <c r="CK13" s="5" t="str">
        <f t="shared" ca="1" si="72"/>
        <v/>
      </c>
      <c r="CL13" s="5" t="str">
        <f ca="1">IF($B13="","",'Hidden inputs'!$D$11*CC13+'Hidden inputs'!$E$11*CD13)</f>
        <v/>
      </c>
      <c r="CM13" s="11" t="str">
        <f t="shared" ca="1" si="11"/>
        <v/>
      </c>
      <c r="CN13" s="9" t="str">
        <f t="shared" ca="1" si="73"/>
        <v/>
      </c>
      <c r="CO13" s="3" t="str">
        <f t="shared" ca="1" si="74"/>
        <v/>
      </c>
      <c r="CP13" s="5" t="str" cm="1">
        <f t="array" aca="1" ref="CP13" ca="1">IF($B13="","",IF(CO13=0,0,IF(DD_Payment="",0,IF(CO13&lt;_xlfn.IFS(DD_Frequency="Monthly",1,DD_Frequency="Quarterly",IF(MONTH(CO$2)=1,1,IF(MONTH(CO$2)=4,1,IF(MONTH(CO$2)=7,1,IF(MONTH(CO$2)=10,1,0)))),DD_Frequency="Annually",IF(MONTH(CO$2)=1,1,0))*DD_Payment,CO13,_xlfn.IFS(DD_Frequency="Monthly",1,DD_Frequency="Quarterly",IF(MONTH(CO$2)=1,1,IF(MONTH(CO$2)=4,1,IF(MONTH(CO$2)=7,1,IF(MONTH(CO$2)=10,1,0)))),DD_Frequency="Annually",IF(MONTH(CO$2)=1,1,0))*DD_Payment))))</f>
        <v/>
      </c>
      <c r="CQ13" s="3" t="str">
        <f t="shared" ref="CQ13" ca="1" si="472">IF($B13="","",IF(CO13&gt;CP13,(CO13-CP13/2)*(rate_A*(CQ$1/365)),0))</f>
        <v/>
      </c>
      <c r="CR13" s="3" t="str">
        <f t="shared" ca="1" si="167"/>
        <v/>
      </c>
      <c r="CS13" s="3" t="str">
        <f t="shared" ref="CS13" ca="1" si="473">IF($B13="","",CD13*(1+rate_A*CQ$1/365))</f>
        <v/>
      </c>
      <c r="CT13" s="3" t="str">
        <f t="shared" ref="CT13" ca="1" si="474">IF($B13="","",CE13*(1+rate_A*CQ$1/365))</f>
        <v/>
      </c>
      <c r="CU13" s="3" t="str">
        <f t="shared" ref="CU13" ca="1" si="475">IF($B13="","",CF13*(1+rate_joint*CQ$1/365))</f>
        <v/>
      </c>
      <c r="CV13" s="5" t="str">
        <f t="shared" ca="1" si="171"/>
        <v/>
      </c>
      <c r="CW13" s="5" t="str" cm="1">
        <f t="array" aca="1" ref="CW13" ca="1">IF(CV13="","",_xlfn.IFS(CV13&lt;='Hidden inputs'!$C$15,CV13*'Hidden inputs'!$D$15,CV13&lt;='Hidden inputs'!$C$16,'Hidden inputs'!$C$15*'Hidden inputs'!$D$15+(CV13-'Hidden inputs'!$B$16)*'Hidden inputs'!$D$16,CV13&lt;='Hidden inputs'!$C$17,'Hidden inputs'!$C$15*'Hidden inputs'!$D$15+('Hidden inputs'!$C$16-'Hidden inputs'!$B$16)*'Hidden inputs'!$D$16+(CV13-'Hidden inputs'!$B$17)*'Hidden inputs'!$D$17,CV13&gt;'Hidden inputs'!$B$18,'Hidden inputs'!$C$15*'Hidden inputs'!$D$15+('Hidden inputs'!$C$16-'Hidden inputs'!$B$16)*'Hidden inputs'!$D$16+('Hidden inputs'!$C$17-'Hidden inputs'!$B$17)*'Hidden inputs'!$D$17+(CV13-'Hidden inputs'!$B$18)*'Hidden inputs'!$D$18))</f>
        <v/>
      </c>
      <c r="CX13" s="10" t="str">
        <f t="shared" ca="1" si="172"/>
        <v/>
      </c>
      <c r="CY13" s="5" t="str">
        <f t="shared" ca="1" si="79"/>
        <v/>
      </c>
      <c r="CZ13" s="5" t="str">
        <f t="shared" ca="1" si="80"/>
        <v/>
      </c>
      <c r="DA13" s="5" t="str">
        <f ca="1">IF($B13="","",'Hidden inputs'!$D$11*CR13+'Hidden inputs'!$E$11*CS13)</f>
        <v/>
      </c>
      <c r="DB13" s="11" t="str">
        <f t="shared" ca="1" si="13"/>
        <v/>
      </c>
      <c r="DC13" s="9" t="str">
        <f t="shared" ca="1" si="81"/>
        <v/>
      </c>
      <c r="DD13" s="3" t="str">
        <f t="shared" ca="1" si="82"/>
        <v/>
      </c>
      <c r="DE13" s="5" t="str" cm="1">
        <f t="array" aca="1" ref="DE13" ca="1">IF($B13="","",IF(DD13=0,0,IF(DD_Payment="",0,IF(DD13&lt;_xlfn.IFS(DD_Frequency="Monthly",1,DD_Frequency="Quarterly",IF(MONTH(DD$2)=1,1,IF(MONTH(DD$2)=4,1,IF(MONTH(DD$2)=7,1,IF(MONTH(DD$2)=10,1,0)))),DD_Frequency="Annually",IF(MONTH(DD$2)=1,1,0))*DD_Payment,DD13,_xlfn.IFS(DD_Frequency="Monthly",1,DD_Frequency="Quarterly",IF(MONTH(DD$2)=1,1,IF(MONTH(DD$2)=4,1,IF(MONTH(DD$2)=7,1,IF(MONTH(DD$2)=10,1,0)))),DD_Frequency="Annually",IF(MONTH(DD$2)=1,1,0))*DD_Payment))))</f>
        <v/>
      </c>
      <c r="DF13" s="3" t="str">
        <f t="shared" ref="DF13" ca="1" si="476">IF($B13="","",IF(DD13&gt;DE13,(DD13-DE13/2)*(rate_A*(DF$1/365)),0))</f>
        <v/>
      </c>
      <c r="DG13" s="3" t="str">
        <f t="shared" ca="1" si="174"/>
        <v/>
      </c>
      <c r="DH13" s="3" t="str">
        <f t="shared" ref="DH13" ca="1" si="477">IF($B13="","",CS13*(1+rate_A*DF$1/365))</f>
        <v/>
      </c>
      <c r="DI13" s="3" t="str">
        <f t="shared" ref="DI13" ca="1" si="478">IF($B13="","",CT13*(1+rate_A*DF$1/365))</f>
        <v/>
      </c>
      <c r="DJ13" s="3" t="str">
        <f t="shared" ref="DJ13" ca="1" si="479">IF($B13="","",CU13*(1+rate_joint*DF$1/365))</f>
        <v/>
      </c>
      <c r="DK13" s="5" t="str">
        <f t="shared" ca="1" si="178"/>
        <v/>
      </c>
      <c r="DL13" s="5" t="str" cm="1">
        <f t="array" aca="1" ref="DL13" ca="1">IF(DK13="","",_xlfn.IFS(DK13&lt;='Hidden inputs'!$C$15,DK13*'Hidden inputs'!$D$15,DK13&lt;='Hidden inputs'!$C$16,'Hidden inputs'!$C$15*'Hidden inputs'!$D$15+(DK13-'Hidden inputs'!$B$16)*'Hidden inputs'!$D$16,DK13&lt;='Hidden inputs'!$C$17,'Hidden inputs'!$C$15*'Hidden inputs'!$D$15+('Hidden inputs'!$C$16-'Hidden inputs'!$B$16)*'Hidden inputs'!$D$16+(DK13-'Hidden inputs'!$B$17)*'Hidden inputs'!$D$17,DK13&gt;'Hidden inputs'!$B$18,'Hidden inputs'!$C$15*'Hidden inputs'!$D$15+('Hidden inputs'!$C$16-'Hidden inputs'!$B$16)*'Hidden inputs'!$D$16+('Hidden inputs'!$C$17-'Hidden inputs'!$B$17)*'Hidden inputs'!$D$17+(DK13-'Hidden inputs'!$B$18)*'Hidden inputs'!$D$18))</f>
        <v/>
      </c>
      <c r="DM13" s="10" t="str">
        <f t="shared" ca="1" si="179"/>
        <v/>
      </c>
      <c r="DN13" s="5" t="str">
        <f t="shared" ca="1" si="87"/>
        <v/>
      </c>
      <c r="DO13" s="5" t="str">
        <f t="shared" ca="1" si="88"/>
        <v/>
      </c>
      <c r="DP13" s="5" t="str">
        <f ca="1">IF($B13="","",'Hidden inputs'!$D$11*DG13+'Hidden inputs'!$E$11*DH13)</f>
        <v/>
      </c>
      <c r="DQ13" s="11" t="str">
        <f t="shared" ca="1" si="15"/>
        <v/>
      </c>
      <c r="DR13" s="9" t="str">
        <f t="shared" ca="1" si="89"/>
        <v/>
      </c>
      <c r="DS13" s="3" t="str">
        <f t="shared" ca="1" si="90"/>
        <v/>
      </c>
      <c r="DT13" s="5" t="str" cm="1">
        <f t="array" aca="1" ref="DT13" ca="1">IF($B13="","",IF(DS13=0,0,IF(DD_Payment="",0,IF(DS13&lt;_xlfn.IFS(DD_Frequency="Monthly",1,DD_Frequency="Quarterly",IF(MONTH(DS$2)=1,1,IF(MONTH(DS$2)=4,1,IF(MONTH(DS$2)=7,1,IF(MONTH(DS$2)=10,1,0)))),DD_Frequency="Annually",IF(MONTH(DS$2)=1,1,0))*DD_Payment,DS13,_xlfn.IFS(DD_Frequency="Monthly",1,DD_Frequency="Quarterly",IF(MONTH(DS$2)=1,1,IF(MONTH(DS$2)=4,1,IF(MONTH(DS$2)=7,1,IF(MONTH(DS$2)=10,1,0)))),DD_Frequency="Annually",IF(MONTH(DS$2)=1,1,0))*DD_Payment))))</f>
        <v/>
      </c>
      <c r="DU13" s="3" t="str">
        <f t="shared" ref="DU13" ca="1" si="480">IF($B13="","",IF(DS13&gt;DT13,(DS13-DT13/2)*(rate_A*(DU$1/365)),0))</f>
        <v/>
      </c>
      <c r="DV13" s="3" t="str">
        <f t="shared" ca="1" si="181"/>
        <v/>
      </c>
      <c r="DW13" s="3" t="str">
        <f t="shared" ref="DW13" ca="1" si="481">IF($B13="","",DH13*(1+rate_A*DU$1/365))</f>
        <v/>
      </c>
      <c r="DX13" s="3" t="str">
        <f t="shared" ref="DX13" ca="1" si="482">IF($B13="","",DI13*(1+rate_A*DU$1/365))</f>
        <v/>
      </c>
      <c r="DY13" s="3" t="str">
        <f t="shared" ref="DY13" ca="1" si="483">IF($B13="","",DJ13*(1+rate_joint*DU$1/365))</f>
        <v/>
      </c>
      <c r="DZ13" s="5" t="str">
        <f t="shared" ca="1" si="185"/>
        <v/>
      </c>
      <c r="EA13" s="5" t="str" cm="1">
        <f t="array" aca="1" ref="EA13" ca="1">IF(DZ13="","",_xlfn.IFS(DZ13&lt;='Hidden inputs'!$C$15,DZ13*'Hidden inputs'!$D$15,DZ13&lt;='Hidden inputs'!$C$16,'Hidden inputs'!$C$15*'Hidden inputs'!$D$15+(DZ13-'Hidden inputs'!$B$16)*'Hidden inputs'!$D$16,DZ13&lt;='Hidden inputs'!$C$17,'Hidden inputs'!$C$15*'Hidden inputs'!$D$15+('Hidden inputs'!$C$16-'Hidden inputs'!$B$16)*'Hidden inputs'!$D$16+(DZ13-'Hidden inputs'!$B$17)*'Hidden inputs'!$D$17,DZ13&gt;'Hidden inputs'!$B$18,'Hidden inputs'!$C$15*'Hidden inputs'!$D$15+('Hidden inputs'!$C$16-'Hidden inputs'!$B$16)*'Hidden inputs'!$D$16+('Hidden inputs'!$C$17-'Hidden inputs'!$B$17)*'Hidden inputs'!$D$17+(DZ13-'Hidden inputs'!$B$18)*'Hidden inputs'!$D$18))</f>
        <v/>
      </c>
      <c r="EB13" s="10" t="str">
        <f t="shared" ca="1" si="186"/>
        <v/>
      </c>
      <c r="EC13" s="5" t="str">
        <f t="shared" ca="1" si="95"/>
        <v/>
      </c>
      <c r="ED13" s="5" t="str">
        <f t="shared" ca="1" si="96"/>
        <v/>
      </c>
      <c r="EE13" s="5" t="str">
        <f ca="1">IF($B13="","",'Hidden inputs'!$D$11*DV13+'Hidden inputs'!$E$11*DW13)</f>
        <v/>
      </c>
      <c r="EF13" s="11" t="str">
        <f t="shared" ca="1" si="17"/>
        <v/>
      </c>
      <c r="EG13" s="9" t="str">
        <f t="shared" ca="1" si="97"/>
        <v/>
      </c>
      <c r="EH13" s="3" t="str">
        <f t="shared" ca="1" si="98"/>
        <v/>
      </c>
      <c r="EI13" s="5" t="str" cm="1">
        <f t="array" aca="1" ref="EI13" ca="1">IF($B13="","",IF(EH13=0,0,IF(DD_Payment="",0,IF(EH13&lt;_xlfn.IFS(DD_Frequency="Monthly",1,DD_Frequency="Quarterly",IF(MONTH(EH$2)=1,1,IF(MONTH(EH$2)=4,1,IF(MONTH(EH$2)=7,1,IF(MONTH(EH$2)=10,1,0)))),DD_Frequency="Annually",IF(MONTH(EH$2)=1,1,0))*DD_Payment,EH13,_xlfn.IFS(DD_Frequency="Monthly",1,DD_Frequency="Quarterly",IF(MONTH(EH$2)=1,1,IF(MONTH(EH$2)=4,1,IF(MONTH(EH$2)=7,1,IF(MONTH(EH$2)=10,1,0)))),DD_Frequency="Annually",IF(MONTH(EH$2)=1,1,0))*DD_Payment))))</f>
        <v/>
      </c>
      <c r="EJ13" s="3" t="str">
        <f t="shared" ref="EJ13" ca="1" si="484">IF($B13="","",IF(EH13&gt;EI13,(EH13-EI13/2)*(rate_A*(EJ$1/365)),0))</f>
        <v/>
      </c>
      <c r="EK13" s="3" t="str">
        <f t="shared" ca="1" si="188"/>
        <v/>
      </c>
      <c r="EL13" s="3" t="str">
        <f t="shared" ref="EL13" ca="1" si="485">IF($B13="","",DW13*(1+rate_A*EJ$1/365))</f>
        <v/>
      </c>
      <c r="EM13" s="3" t="str">
        <f t="shared" ref="EM13" ca="1" si="486">IF($B13="","",DX13*(1+rate_A*EJ$1/365))</f>
        <v/>
      </c>
      <c r="EN13" s="3" t="str">
        <f t="shared" ref="EN13" ca="1" si="487">IF($B13="","",DY13*(1+rate_joint*EJ$1/365))</f>
        <v/>
      </c>
      <c r="EO13" s="5" t="str">
        <f t="shared" ca="1" si="192"/>
        <v/>
      </c>
      <c r="EP13" s="5" t="str" cm="1">
        <f t="array" aca="1" ref="EP13" ca="1">IF(EO13="","",_xlfn.IFS(EO13&lt;='Hidden inputs'!$C$15,EO13*'Hidden inputs'!$D$15,EO13&lt;='Hidden inputs'!$C$16,'Hidden inputs'!$C$15*'Hidden inputs'!$D$15+(EO13-'Hidden inputs'!$B$16)*'Hidden inputs'!$D$16,EO13&lt;='Hidden inputs'!$C$17,'Hidden inputs'!$C$15*'Hidden inputs'!$D$15+('Hidden inputs'!$C$16-'Hidden inputs'!$B$16)*'Hidden inputs'!$D$16+(EO13-'Hidden inputs'!$B$17)*'Hidden inputs'!$D$17,EO13&gt;'Hidden inputs'!$B$18,'Hidden inputs'!$C$15*'Hidden inputs'!$D$15+('Hidden inputs'!$C$16-'Hidden inputs'!$B$16)*'Hidden inputs'!$D$16+('Hidden inputs'!$C$17-'Hidden inputs'!$B$17)*'Hidden inputs'!$D$17+(EO13-'Hidden inputs'!$B$18)*'Hidden inputs'!$D$18))</f>
        <v/>
      </c>
      <c r="EQ13" s="10" t="str">
        <f t="shared" ca="1" si="193"/>
        <v/>
      </c>
      <c r="ER13" s="5" t="str">
        <f t="shared" ca="1" si="103"/>
        <v/>
      </c>
      <c r="ES13" s="5" t="str">
        <f t="shared" ca="1" si="104"/>
        <v/>
      </c>
      <c r="ET13" s="5" t="str">
        <f ca="1">IF($B13="","",'Hidden inputs'!$D$11*EK13+'Hidden inputs'!$E$11*EL13)</f>
        <v/>
      </c>
      <c r="EU13" s="11" t="str">
        <f t="shared" ca="1" si="19"/>
        <v/>
      </c>
      <c r="EV13" s="9" t="str">
        <f t="shared" ca="1" si="105"/>
        <v/>
      </c>
      <c r="EW13" s="3" t="str">
        <f t="shared" ca="1" si="106"/>
        <v/>
      </c>
      <c r="EX13" s="5" t="str" cm="1">
        <f t="array" aca="1" ref="EX13" ca="1">IF($B13="","",IF(EW13=0,0,IF(DD_Payment="",0,IF(EW13&lt;_xlfn.IFS(DD_Frequency="Monthly",1,DD_Frequency="Quarterly",IF(MONTH(EW$2)=1,1,IF(MONTH(EW$2)=4,1,IF(MONTH(EW$2)=7,1,IF(MONTH(EW$2)=10,1,0)))),DD_Frequency="Annually",IF(MONTH(EW$2)=1,1,0))*DD_Payment,EW13,_xlfn.IFS(DD_Frequency="Monthly",1,DD_Frequency="Quarterly",IF(MONTH(EW$2)=1,1,IF(MONTH(EW$2)=4,1,IF(MONTH(EW$2)=7,1,IF(MONTH(EW$2)=10,1,0)))),DD_Frequency="Annually",IF(MONTH(EW$2)=1,1,0))*DD_Payment))))</f>
        <v/>
      </c>
      <c r="EY13" s="3" t="str">
        <f t="shared" ref="EY13" ca="1" si="488">IF($B13="","",IF(EW13&gt;EX13,(EW13-EX13/2)*(rate_A*(EY$1/365)),0))</f>
        <v/>
      </c>
      <c r="EZ13" s="3" t="str">
        <f t="shared" ca="1" si="195"/>
        <v/>
      </c>
      <c r="FA13" s="3" t="str">
        <f t="shared" ref="FA13" ca="1" si="489">IF($B13="","",EL13*(1+rate_A*EY$1/365))</f>
        <v/>
      </c>
      <c r="FB13" s="3" t="str">
        <f t="shared" ref="FB13" ca="1" si="490">IF($B13="","",EM13*(1+rate_A*EY$1/365))</f>
        <v/>
      </c>
      <c r="FC13" s="3" t="str">
        <f t="shared" ref="FC13" ca="1" si="491">IF($B13="","",EN13*(1+rate_joint*EY$1/365))</f>
        <v/>
      </c>
      <c r="FD13" s="5" t="str">
        <f t="shared" ca="1" si="199"/>
        <v/>
      </c>
      <c r="FE13" s="5" t="str" cm="1">
        <f t="array" aca="1" ref="FE13" ca="1">IF(FD13="","",_xlfn.IFS(FD13&lt;='Hidden inputs'!$C$15,FD13*'Hidden inputs'!$D$15,FD13&lt;='Hidden inputs'!$C$16,'Hidden inputs'!$C$15*'Hidden inputs'!$D$15+(FD13-'Hidden inputs'!$B$16)*'Hidden inputs'!$D$16,FD13&lt;='Hidden inputs'!$C$17,'Hidden inputs'!$C$15*'Hidden inputs'!$D$15+('Hidden inputs'!$C$16-'Hidden inputs'!$B$16)*'Hidden inputs'!$D$16+(FD13-'Hidden inputs'!$B$17)*'Hidden inputs'!$D$17,FD13&gt;'Hidden inputs'!$B$18,'Hidden inputs'!$C$15*'Hidden inputs'!$D$15+('Hidden inputs'!$C$16-'Hidden inputs'!$B$16)*'Hidden inputs'!$D$16+('Hidden inputs'!$C$17-'Hidden inputs'!$B$17)*'Hidden inputs'!$D$17+(FD13-'Hidden inputs'!$B$18)*'Hidden inputs'!$D$18))</f>
        <v/>
      </c>
      <c r="FF13" s="10" t="str">
        <f t="shared" ca="1" si="200"/>
        <v/>
      </c>
      <c r="FG13" s="5" t="str">
        <f t="shared" ca="1" si="111"/>
        <v/>
      </c>
      <c r="FH13" s="5" t="str">
        <f t="shared" ca="1" si="112"/>
        <v/>
      </c>
      <c r="FI13" s="5" t="str">
        <f ca="1">IF($B13="","",'Hidden inputs'!$D$11*EZ13+'Hidden inputs'!$E$11*FA13)</f>
        <v/>
      </c>
      <c r="FJ13" s="11" t="str">
        <f t="shared" ca="1" si="21"/>
        <v/>
      </c>
      <c r="FK13" s="9" t="str">
        <f t="shared" ca="1" si="113"/>
        <v/>
      </c>
      <c r="FL13" s="3" t="str">
        <f t="shared" ca="1" si="114"/>
        <v/>
      </c>
      <c r="FM13" s="5" t="str" cm="1">
        <f t="array" aca="1" ref="FM13" ca="1">IF($B13="","",IF(FL13=0,0,IF(DD_Payment="",0,IF(FL13&lt;_xlfn.IFS(DD_Frequency="Monthly",1,DD_Frequency="Quarterly",IF(MONTH(FL$2)=1,1,IF(MONTH(FL$2)=4,1,IF(MONTH(FL$2)=7,1,IF(MONTH(FL$2)=10,1,0)))),DD_Frequency="Annually",IF(MONTH(FL$2)=1,1,0))*DD_Payment,FL13,_xlfn.IFS(DD_Frequency="Monthly",1,DD_Frequency="Quarterly",IF(MONTH(FL$2)=1,1,IF(MONTH(FL$2)=4,1,IF(MONTH(FL$2)=7,1,IF(MONTH(FL$2)=10,1,0)))),DD_Frequency="Annually",IF(MONTH(FL$2)=1,1,0))*DD_Payment))))</f>
        <v/>
      </c>
      <c r="FN13" s="3" t="str">
        <f t="shared" ref="FN13" ca="1" si="492">IF($B13="","",IF(FL13&gt;FM13,(FL13-FM13/2)*(rate_A*(FN$1/365)),0))</f>
        <v/>
      </c>
      <c r="FO13" s="3" t="str">
        <f t="shared" ca="1" si="202"/>
        <v/>
      </c>
      <c r="FP13" s="3" t="str">
        <f t="shared" ref="FP13" ca="1" si="493">IF($B13="","",FA13*(1+rate_A*FN$1/365))</f>
        <v/>
      </c>
      <c r="FQ13" s="3" t="str">
        <f t="shared" ref="FQ13" ca="1" si="494">IF($B13="","",FB13*(1+rate_A*FN$1/365))</f>
        <v/>
      </c>
      <c r="FR13" s="3" t="str">
        <f t="shared" ref="FR13" ca="1" si="495">IF($B13="","",FC13*(1+rate_joint*FN$1/365))</f>
        <v/>
      </c>
      <c r="FS13" s="5" t="str">
        <f t="shared" ca="1" si="206"/>
        <v/>
      </c>
      <c r="FT13" s="5" t="str" cm="1">
        <f t="array" aca="1" ref="FT13" ca="1">IF(FS13="","",_xlfn.IFS(FS13&lt;='Hidden inputs'!$C$15,FS13*'Hidden inputs'!$D$15,FS13&lt;='Hidden inputs'!$C$16,'Hidden inputs'!$C$15*'Hidden inputs'!$D$15+(FS13-'Hidden inputs'!$B$16)*'Hidden inputs'!$D$16,FS13&lt;='Hidden inputs'!$C$17,'Hidden inputs'!$C$15*'Hidden inputs'!$D$15+('Hidden inputs'!$C$16-'Hidden inputs'!$B$16)*'Hidden inputs'!$D$16+(FS13-'Hidden inputs'!$B$17)*'Hidden inputs'!$D$17,FS13&gt;'Hidden inputs'!$B$18,'Hidden inputs'!$C$15*'Hidden inputs'!$D$15+('Hidden inputs'!$C$16-'Hidden inputs'!$B$16)*'Hidden inputs'!$D$16+('Hidden inputs'!$C$17-'Hidden inputs'!$B$17)*'Hidden inputs'!$D$17+(FS13-'Hidden inputs'!$B$18)*'Hidden inputs'!$D$18))</f>
        <v/>
      </c>
      <c r="FU13" s="10" t="str">
        <f t="shared" ca="1" si="207"/>
        <v/>
      </c>
      <c r="FV13" s="5" t="str">
        <f t="shared" ca="1" si="119"/>
        <v/>
      </c>
      <c r="FW13" s="5" t="str">
        <f t="shared" ca="1" si="120"/>
        <v/>
      </c>
      <c r="FX13" s="5" t="str">
        <f ca="1">IF($B13="","",'Hidden inputs'!$D$11*FO13+'Hidden inputs'!$E$11*FP13)</f>
        <v/>
      </c>
      <c r="FY13" s="11" t="str">
        <f t="shared" ca="1" si="23"/>
        <v/>
      </c>
      <c r="FZ13" s="9" t="str">
        <f t="shared" ca="1" si="121"/>
        <v/>
      </c>
      <c r="GA13" s="5" t="str">
        <f t="shared" ca="1" si="122"/>
        <v/>
      </c>
      <c r="GB13" s="5" t="str">
        <f t="shared" ca="1" si="123"/>
        <v/>
      </c>
      <c r="GC13" s="5" t="str">
        <f t="shared" ca="1" si="24"/>
        <v/>
      </c>
      <c r="GD13" s="5" t="str">
        <f t="shared" ca="1" si="25"/>
        <v/>
      </c>
    </row>
    <row r="14" spans="1:193" x14ac:dyDescent="0.35">
      <c r="A14" s="2" t="str">
        <f t="shared" ca="1" si="26"/>
        <v/>
      </c>
      <c r="B14" s="6" t="str">
        <f t="shared" ca="1" si="27"/>
        <v/>
      </c>
      <c r="C14" s="5" t="str">
        <f t="shared" ca="1" si="124"/>
        <v/>
      </c>
      <c r="D14" s="5" t="str" cm="1">
        <f t="array" aca="1" ref="D14" ca="1">IF($B14="","",IF(C14=0,0,IF(DD_Payment="",0,IF(C14&lt;_xlfn.IFS(DD_Frequency="Monthly",1,DD_Frequency="Quarterly",IF(MONTH(C$2)=1,1,IF(MONTH(C$2)=4,1,IF(MONTH(C$2)=7,1,IF(MONTH(C$2)=10,1,0)))),DD_Frequency="Annually",IF(MONTH(C$2)=1,1,0))*DD_Payment,C14,_xlfn.IFS(DD_Frequency="Monthly",1,DD_Frequency="Quarterly",IF(MONTH(C$2)=1,1,IF(MONTH(C$2)=4,1,IF(MONTH(C$2)=7,1,IF(MONTH(C$2)=10,1,0)))),DD_Frequency="Annually",IF(MONTH(C$2)=1,1,0))*DD_Payment))))</f>
        <v/>
      </c>
      <c r="E14" s="5" t="str">
        <f t="shared" ref="E14" ca="1" si="496">IF(B14="","",IF(C14&gt;D14,(C14-D14/2)*(rate_A*(E$1/365)),0))</f>
        <v/>
      </c>
      <c r="F14" s="5" t="str">
        <f t="shared" ca="1" si="28"/>
        <v/>
      </c>
      <c r="G14" s="5" t="str">
        <f t="shared" ref="G14" ca="1" si="497">IF(B14="","",G13*(1+rate_A*E$1/365))</f>
        <v/>
      </c>
      <c r="H14" s="5" t="str">
        <f t="shared" ref="H14" ca="1" si="498">IF(B14="","",H13*(1+rate_A*E$1/365))</f>
        <v/>
      </c>
      <c r="I14" s="5" t="str">
        <f t="shared" ref="I14" ca="1" si="499">IF(B14="","",I13*(1+rate_joint*E$1/365))</f>
        <v/>
      </c>
      <c r="J14" s="5" t="str">
        <f t="shared" ca="1" si="129"/>
        <v/>
      </c>
      <c r="K14" s="5" t="str" cm="1">
        <f t="array" aca="1" ref="K14" ca="1">IF(J14="","",_xlfn.IFS(J14&lt;='Hidden inputs'!$C$15,J14*'Hidden inputs'!$D$15,J14&lt;='Hidden inputs'!$C$16,'Hidden inputs'!$C$15*'Hidden inputs'!$D$15+(J14-'Hidden inputs'!$B$16)*'Hidden inputs'!$D$16,J14&lt;='Hidden inputs'!$C$17,'Hidden inputs'!$C$15*'Hidden inputs'!$D$15+('Hidden inputs'!$C$16-'Hidden inputs'!$B$16)*'Hidden inputs'!$D$16+(J14-'Hidden inputs'!$B$17)*'Hidden inputs'!$D$17,J14&gt;'Hidden inputs'!$B$18,'Hidden inputs'!$C$15*'Hidden inputs'!$D$15+('Hidden inputs'!$C$16-'Hidden inputs'!$B$16)*'Hidden inputs'!$D$16+('Hidden inputs'!$C$17-'Hidden inputs'!$B$17)*'Hidden inputs'!$D$17+(J14-'Hidden inputs'!$B$18)*'Hidden inputs'!$D$18))</f>
        <v/>
      </c>
      <c r="L14" s="11" t="str">
        <f t="shared" ca="1" si="130"/>
        <v/>
      </c>
      <c r="M14" s="5" t="str">
        <f t="shared" ca="1" si="32"/>
        <v/>
      </c>
      <c r="N14" s="5" t="str">
        <f t="shared" ca="1" si="33"/>
        <v/>
      </c>
      <c r="O14" s="5" t="str">
        <f ca="1">IF(B14="","",'Hidden inputs'!$D$11*F14+'Hidden inputs'!$E$11*G14)</f>
        <v/>
      </c>
      <c r="P14" s="11" t="str">
        <f t="shared" ca="1" si="0"/>
        <v/>
      </c>
      <c r="Q14" s="20" t="str">
        <f t="shared" ca="1" si="1"/>
        <v/>
      </c>
      <c r="R14" s="3" t="str">
        <f t="shared" ca="1" si="34"/>
        <v/>
      </c>
      <c r="S14" s="5" t="str" cm="1">
        <f t="array" aca="1" ref="S14" ca="1">IF($B14="","",IF(R14=0,0,IF(DD_Payment="",0,IF(R14&lt;_xlfn.IFS(DD_Frequency="Monthly",1,DD_Frequency="Quarterly",IF(MONTH(R$2)=1,1,IF(MONTH(R$2)=4,1,IF(MONTH(R$2)=7,1,IF(MONTH(R$2)=10,1,0)))),DD_Frequency="Annually",IF(MONTH(R$2)=1,1,0))*DD_Payment,R14,_xlfn.IFS(DD_Frequency="Monthly",1,DD_Frequency="Quarterly",IF(MONTH(R$2)=1,1,IF(MONTH(R$2)=4,1,IF(MONTH(R$2)=7,1,IF(MONTH(R$2)=10,1,0)))),DD_Frequency="Annually",IF(MONTH(R$2)=1,1,0))*DD_Payment))))</f>
        <v/>
      </c>
      <c r="T14" s="3" t="str">
        <f t="shared" ref="T14" ca="1" si="500">IF(B14="","",IF(R14&gt;S14,(R14-S14/2)*(rate_A*((T$1+A14)/365)),0))</f>
        <v/>
      </c>
      <c r="U14" s="3" t="str">
        <f t="shared" ca="1" si="36"/>
        <v/>
      </c>
      <c r="V14" s="3" t="str">
        <f t="shared" ref="V14" ca="1" si="501">IF(B14="","",G14*(1+rate_A*(T$1+A14)/365))</f>
        <v/>
      </c>
      <c r="W14" s="3" t="str">
        <f t="shared" ref="W14" ca="1" si="502">IF(B14="","",H14*(1+rate_A*(T$1+A14)/365))</f>
        <v/>
      </c>
      <c r="X14" s="3" t="str">
        <f t="shared" ref="X14" ca="1" si="503">IF(B14="","",I14*(1+rate_joint*(T$1+A14)/365))</f>
        <v/>
      </c>
      <c r="Y14" s="5" t="str">
        <f t="shared" ca="1" si="135"/>
        <v/>
      </c>
      <c r="Z14" s="5" t="str" cm="1">
        <f t="array" aca="1" ref="Z14" ca="1">IF(Y14="","",_xlfn.IFS(Y14&lt;='Hidden inputs'!$C$15,Y14*'Hidden inputs'!$D$15,Y14&lt;='Hidden inputs'!$C$16,'Hidden inputs'!$C$15*'Hidden inputs'!$D$15+(Y14-'Hidden inputs'!$B$16)*'Hidden inputs'!$D$16,Y14&lt;='Hidden inputs'!$C$17,'Hidden inputs'!$C$15*'Hidden inputs'!$D$15+('Hidden inputs'!$C$16-'Hidden inputs'!$B$16)*'Hidden inputs'!$D$16+(Y14-'Hidden inputs'!$B$17)*'Hidden inputs'!$D$17,Y14&gt;'Hidden inputs'!$B$18,'Hidden inputs'!$C$15*'Hidden inputs'!$D$15+('Hidden inputs'!$C$16-'Hidden inputs'!$B$16)*'Hidden inputs'!$D$16+('Hidden inputs'!$C$17-'Hidden inputs'!$B$17)*'Hidden inputs'!$D$17+(Y14-'Hidden inputs'!$B$18)*'Hidden inputs'!$D$18))</f>
        <v/>
      </c>
      <c r="AA14" s="10" t="str">
        <f t="shared" ca="1" si="136"/>
        <v/>
      </c>
      <c r="AB14" s="5" t="str">
        <f t="shared" ca="1" si="40"/>
        <v/>
      </c>
      <c r="AC14" s="5" t="str">
        <f t="shared" ca="1" si="137"/>
        <v/>
      </c>
      <c r="AD14" s="5" t="str">
        <f ca="1">IF(B14="","",'Hidden inputs'!$D$11*U14+'Hidden inputs'!$E$11*V14)</f>
        <v/>
      </c>
      <c r="AE14" s="11" t="str">
        <f t="shared" ca="1" si="3"/>
        <v/>
      </c>
      <c r="AF14" s="9" t="str">
        <f t="shared" ca="1" si="41"/>
        <v/>
      </c>
      <c r="AG14" s="3" t="str">
        <f t="shared" ca="1" si="42"/>
        <v/>
      </c>
      <c r="AH14" s="5" t="str" cm="1">
        <f t="array" aca="1" ref="AH14" ca="1">IF($B14="","",IF(AG14=0,0,IF(DD_Payment="",0,IF(AG14&lt;_xlfn.IFS(DD_Frequency="Monthly",1,DD_Frequency="Quarterly",IF(MONTH(AG$2)=1,1,IF(MONTH(AG$2)=4,1,IF(MONTH(AG$2)=7,1,IF(MONTH(AG$2)=10,1,0)))),DD_Frequency="Annually",IF(MONTH(AG$2)=1,1,0))*DD_Payment,AG14,_xlfn.IFS(DD_Frequency="Monthly",1,DD_Frequency="Quarterly",IF(MONTH(AG$2)=1,1,IF(MONTH(AG$2)=4,1,IF(MONTH(AG$2)=7,1,IF(MONTH(AG$2)=10,1,0)))),DD_Frequency="Annually",IF(MONTH(AG$2)=1,1,0))*DD_Payment))))</f>
        <v/>
      </c>
      <c r="AI14" s="3" t="str">
        <f t="shared" ref="AI14" ca="1" si="504">IF($B14="","",IF(AG14&gt;AH14,(AG14-AH14/2)*(rate_A*(AI$1/365)),0))</f>
        <v/>
      </c>
      <c r="AJ14" s="3" t="str">
        <f t="shared" ca="1" si="139"/>
        <v/>
      </c>
      <c r="AK14" s="3" t="str">
        <f t="shared" ref="AK14" ca="1" si="505">IF($B14="","",V14*(1+rate_A*AI$1/365))</f>
        <v/>
      </c>
      <c r="AL14" s="3" t="str">
        <f t="shared" ref="AL14" ca="1" si="506">IF($B14="","",W14*(1+rate_A*AI$1/365))</f>
        <v/>
      </c>
      <c r="AM14" s="3" t="str">
        <f t="shared" ref="AM14" ca="1" si="507">IF($B14="","",X14*(1+rate_joint*AI$1/365))</f>
        <v/>
      </c>
      <c r="AN14" s="5" t="str">
        <f t="shared" ca="1" si="143"/>
        <v/>
      </c>
      <c r="AO14" s="5" t="str" cm="1">
        <f t="array" aca="1" ref="AO14" ca="1">IF(AN14="","",_xlfn.IFS(AN14&lt;='Hidden inputs'!$C$15,AN14*'Hidden inputs'!$D$15,AN14&lt;='Hidden inputs'!$C$16,'Hidden inputs'!$C$15*'Hidden inputs'!$D$15+(AN14-'Hidden inputs'!$B$16)*'Hidden inputs'!$D$16,AN14&lt;='Hidden inputs'!$C$17,'Hidden inputs'!$C$15*'Hidden inputs'!$D$15+('Hidden inputs'!$C$16-'Hidden inputs'!$B$16)*'Hidden inputs'!$D$16+(AN14-'Hidden inputs'!$B$17)*'Hidden inputs'!$D$17,AN14&gt;'Hidden inputs'!$B$18,'Hidden inputs'!$C$15*'Hidden inputs'!$D$15+('Hidden inputs'!$C$16-'Hidden inputs'!$B$16)*'Hidden inputs'!$D$16+('Hidden inputs'!$C$17-'Hidden inputs'!$B$17)*'Hidden inputs'!$D$17+(AN14-'Hidden inputs'!$B$18)*'Hidden inputs'!$D$18))</f>
        <v/>
      </c>
      <c r="AP14" s="10" t="str">
        <f t="shared" ca="1" si="144"/>
        <v/>
      </c>
      <c r="AQ14" s="5" t="str">
        <f t="shared" ca="1" si="47"/>
        <v/>
      </c>
      <c r="AR14" s="5" t="str">
        <f t="shared" ca="1" si="48"/>
        <v/>
      </c>
      <c r="AS14" s="5" t="str">
        <f ca="1">IF($B14="","",'Hidden inputs'!$D$11*AJ14+'Hidden inputs'!$E$11*AK14)</f>
        <v/>
      </c>
      <c r="AT14" s="11" t="str">
        <f t="shared" ca="1" si="5"/>
        <v/>
      </c>
      <c r="AU14" s="9" t="str">
        <f t="shared" ca="1" si="49"/>
        <v/>
      </c>
      <c r="AV14" s="3" t="str">
        <f t="shared" ca="1" si="50"/>
        <v/>
      </c>
      <c r="AW14" s="5" t="str" cm="1">
        <f t="array" aca="1" ref="AW14" ca="1">IF($B14="","",IF(AV14=0,0,IF(DD_Payment="",0,IF(AV14&lt;_xlfn.IFS(DD_Frequency="Monthly",1,DD_Frequency="Quarterly",IF(MONTH(AV$2)=1,1,IF(MONTH(AV$2)=4,1,IF(MONTH(AV$2)=7,1,IF(MONTH(AV$2)=10,1,0)))),DD_Frequency="Annually",IF(MONTH(AV$2)=1,1,0))*DD_Payment,AV14,_xlfn.IFS(DD_Frequency="Monthly",1,DD_Frequency="Quarterly",IF(MONTH(AV$2)=1,1,IF(MONTH(AV$2)=4,1,IF(MONTH(AV$2)=7,1,IF(MONTH(AV$2)=10,1,0)))),DD_Frequency="Annually",IF(MONTH(AV$2)=1,1,0))*DD_Payment))))</f>
        <v/>
      </c>
      <c r="AX14" s="3" t="str">
        <f t="shared" ref="AX14" ca="1" si="508">IF($B14="","",IF(AV14&gt;AW14,(AV14-AW14/2)*(rate_A*(AX$1/365)),0))</f>
        <v/>
      </c>
      <c r="AY14" s="3" t="str">
        <f t="shared" ca="1" si="146"/>
        <v/>
      </c>
      <c r="AZ14" s="3" t="str">
        <f t="shared" ref="AZ14" ca="1" si="509">IF($B14="","",AK14*(1+rate_A*AX$1/365))</f>
        <v/>
      </c>
      <c r="BA14" s="3" t="str">
        <f t="shared" ref="BA14" ca="1" si="510">IF($B14="","",AL14*(1+rate_A*AX$1/365))</f>
        <v/>
      </c>
      <c r="BB14" s="3" t="str">
        <f t="shared" ref="BB14" ca="1" si="511">IF($B14="","",AM14*(1+rate_joint*AX$1/365))</f>
        <v/>
      </c>
      <c r="BC14" s="5" t="str">
        <f t="shared" ca="1" si="150"/>
        <v/>
      </c>
      <c r="BD14" s="5" t="str" cm="1">
        <f t="array" aca="1" ref="BD14" ca="1">IF(BC14="","",_xlfn.IFS(BC14&lt;='Hidden inputs'!$C$15,BC14*'Hidden inputs'!$D$15,BC14&lt;='Hidden inputs'!$C$16,'Hidden inputs'!$C$15*'Hidden inputs'!$D$15+(BC14-'Hidden inputs'!$B$16)*'Hidden inputs'!$D$16,BC14&lt;='Hidden inputs'!$C$17,'Hidden inputs'!$C$15*'Hidden inputs'!$D$15+('Hidden inputs'!$C$16-'Hidden inputs'!$B$16)*'Hidden inputs'!$D$16+(BC14-'Hidden inputs'!$B$17)*'Hidden inputs'!$D$17,BC14&gt;'Hidden inputs'!$B$18,'Hidden inputs'!$C$15*'Hidden inputs'!$D$15+('Hidden inputs'!$C$16-'Hidden inputs'!$B$16)*'Hidden inputs'!$D$16+('Hidden inputs'!$C$17-'Hidden inputs'!$B$17)*'Hidden inputs'!$D$17+(BC14-'Hidden inputs'!$B$18)*'Hidden inputs'!$D$18))</f>
        <v/>
      </c>
      <c r="BE14" s="10" t="str">
        <f t="shared" ca="1" si="151"/>
        <v/>
      </c>
      <c r="BF14" s="5" t="str">
        <f t="shared" ca="1" si="55"/>
        <v/>
      </c>
      <c r="BG14" s="5" t="str">
        <f t="shared" ca="1" si="56"/>
        <v/>
      </c>
      <c r="BH14" s="5" t="str">
        <f ca="1">IF($B14="","",'Hidden inputs'!$D$11*AY14+'Hidden inputs'!$E$11*AZ14)</f>
        <v/>
      </c>
      <c r="BI14" s="11" t="str">
        <f t="shared" ca="1" si="7"/>
        <v/>
      </c>
      <c r="BJ14" s="9" t="str">
        <f t="shared" ca="1" si="57"/>
        <v/>
      </c>
      <c r="BK14" s="3" t="str">
        <f t="shared" ca="1" si="58"/>
        <v/>
      </c>
      <c r="BL14" s="5" t="str" cm="1">
        <f t="array" aca="1" ref="BL14" ca="1">IF($B14="","",IF(BK14=0,0,IF(DD_Payment="",0,IF(BK14&lt;_xlfn.IFS(DD_Frequency="Monthly",1,DD_Frequency="Quarterly",IF(MONTH(BK$2)=1,1,IF(MONTH(BK$2)=4,1,IF(MONTH(BK$2)=7,1,IF(MONTH(BK$2)=10,1,0)))),DD_Frequency="Annually",IF(MONTH(BK$2)=1,1,0))*DD_Payment,BK14,_xlfn.IFS(DD_Frequency="Monthly",1,DD_Frequency="Quarterly",IF(MONTH(BK$2)=1,1,IF(MONTH(BK$2)=4,1,IF(MONTH(BK$2)=7,1,IF(MONTH(BK$2)=10,1,0)))),DD_Frequency="Annually",IF(MONTH(BK$2)=1,1,0))*DD_Payment))))</f>
        <v/>
      </c>
      <c r="BM14" s="3" t="str">
        <f t="shared" ref="BM14" ca="1" si="512">IF($B14="","",IF(BK14&gt;BL14,(BK14-BL14/2)*(rate_A*(BM$1/365)),0))</f>
        <v/>
      </c>
      <c r="BN14" s="3" t="str">
        <f t="shared" ca="1" si="153"/>
        <v/>
      </c>
      <c r="BO14" s="3" t="str">
        <f t="shared" ref="BO14" ca="1" si="513">IF($B14="","",AZ14*(1+rate_A*BM$1/365))</f>
        <v/>
      </c>
      <c r="BP14" s="3" t="str">
        <f t="shared" ref="BP14" ca="1" si="514">IF($B14="","",BA14*(1+rate_A*BM$1/365))</f>
        <v/>
      </c>
      <c r="BQ14" s="3" t="str">
        <f t="shared" ref="BQ14" ca="1" si="515">IF($B14="","",BB14*(1+rate_joint*BM$1/365))</f>
        <v/>
      </c>
      <c r="BR14" s="5" t="str">
        <f t="shared" ca="1" si="157"/>
        <v/>
      </c>
      <c r="BS14" s="5" t="str" cm="1">
        <f t="array" aca="1" ref="BS14" ca="1">IF(BR14="","",_xlfn.IFS(BR14&lt;='Hidden inputs'!$C$15,BR14*'Hidden inputs'!$D$15,BR14&lt;='Hidden inputs'!$C$16,'Hidden inputs'!$C$15*'Hidden inputs'!$D$15+(BR14-'Hidden inputs'!$B$16)*'Hidden inputs'!$D$16,BR14&lt;='Hidden inputs'!$C$17,'Hidden inputs'!$C$15*'Hidden inputs'!$D$15+('Hidden inputs'!$C$16-'Hidden inputs'!$B$16)*'Hidden inputs'!$D$16+(BR14-'Hidden inputs'!$B$17)*'Hidden inputs'!$D$17,BR14&gt;'Hidden inputs'!$B$18,'Hidden inputs'!$C$15*'Hidden inputs'!$D$15+('Hidden inputs'!$C$16-'Hidden inputs'!$B$16)*'Hidden inputs'!$D$16+('Hidden inputs'!$C$17-'Hidden inputs'!$B$17)*'Hidden inputs'!$D$17+(BR14-'Hidden inputs'!$B$18)*'Hidden inputs'!$D$18))</f>
        <v/>
      </c>
      <c r="BT14" s="10" t="str">
        <f t="shared" ca="1" si="158"/>
        <v/>
      </c>
      <c r="BU14" s="5" t="str">
        <f t="shared" ca="1" si="63"/>
        <v/>
      </c>
      <c r="BV14" s="5" t="str">
        <f t="shared" ca="1" si="64"/>
        <v/>
      </c>
      <c r="BW14" s="5" t="str">
        <f ca="1">IF($B14="","",'Hidden inputs'!$D$11*BN14+'Hidden inputs'!$E$11*BO14)</f>
        <v/>
      </c>
      <c r="BX14" s="11" t="str">
        <f t="shared" ca="1" si="9"/>
        <v/>
      </c>
      <c r="BY14" s="9" t="str">
        <f t="shared" ca="1" si="65"/>
        <v/>
      </c>
      <c r="BZ14" s="3" t="str">
        <f t="shared" ca="1" si="66"/>
        <v/>
      </c>
      <c r="CA14" s="5" t="str" cm="1">
        <f t="array" aca="1" ref="CA14" ca="1">IF($B14="","",IF(BZ14=0,0,IF(DD_Payment="",0,IF(BZ14&lt;_xlfn.IFS(DD_Frequency="Monthly",1,DD_Frequency="Quarterly",IF(MONTH(BZ$2)=1,1,IF(MONTH(BZ$2)=4,1,IF(MONTH(BZ$2)=7,1,IF(MONTH(BZ$2)=10,1,0)))),DD_Frequency="Annually",IF(MONTH(BZ$2)=1,1,0))*DD_Payment,BZ14,_xlfn.IFS(DD_Frequency="Monthly",1,DD_Frequency="Quarterly",IF(MONTH(BZ$2)=1,1,IF(MONTH(BZ$2)=4,1,IF(MONTH(BZ$2)=7,1,IF(MONTH(BZ$2)=10,1,0)))),DD_Frequency="Annually",IF(MONTH(BZ$2)=1,1,0))*DD_Payment))))</f>
        <v/>
      </c>
      <c r="CB14" s="3" t="str">
        <f t="shared" ref="CB14" ca="1" si="516">IF($B14="","",IF(BZ14&gt;CA14,(BZ14-CA14/2)*(rate_A*(CB$1/365)),0))</f>
        <v/>
      </c>
      <c r="CC14" s="3" t="str">
        <f t="shared" ca="1" si="160"/>
        <v/>
      </c>
      <c r="CD14" s="3" t="str">
        <f t="shared" ref="CD14" ca="1" si="517">IF($B14="","",BO14*(1+rate_A*CB$1/365))</f>
        <v/>
      </c>
      <c r="CE14" s="3" t="str">
        <f t="shared" ref="CE14" ca="1" si="518">IF($B14="","",BP14*(1+rate_A*CB$1/365))</f>
        <v/>
      </c>
      <c r="CF14" s="3" t="str">
        <f t="shared" ref="CF14" ca="1" si="519">IF($B14="","",BQ14*(1+rate_joint*CB$1/365))</f>
        <v/>
      </c>
      <c r="CG14" s="5" t="str">
        <f t="shared" ca="1" si="164"/>
        <v/>
      </c>
      <c r="CH14" s="5" t="str" cm="1">
        <f t="array" aca="1" ref="CH14" ca="1">IF(CG14="","",_xlfn.IFS(CG14&lt;='Hidden inputs'!$C$15,CG14*'Hidden inputs'!$D$15,CG14&lt;='Hidden inputs'!$C$16,'Hidden inputs'!$C$15*'Hidden inputs'!$D$15+(CG14-'Hidden inputs'!$B$16)*'Hidden inputs'!$D$16,CG14&lt;='Hidden inputs'!$C$17,'Hidden inputs'!$C$15*'Hidden inputs'!$D$15+('Hidden inputs'!$C$16-'Hidden inputs'!$B$16)*'Hidden inputs'!$D$16+(CG14-'Hidden inputs'!$B$17)*'Hidden inputs'!$D$17,CG14&gt;'Hidden inputs'!$B$18,'Hidden inputs'!$C$15*'Hidden inputs'!$D$15+('Hidden inputs'!$C$16-'Hidden inputs'!$B$16)*'Hidden inputs'!$D$16+('Hidden inputs'!$C$17-'Hidden inputs'!$B$17)*'Hidden inputs'!$D$17+(CG14-'Hidden inputs'!$B$18)*'Hidden inputs'!$D$18))</f>
        <v/>
      </c>
      <c r="CI14" s="10" t="str">
        <f t="shared" ca="1" si="165"/>
        <v/>
      </c>
      <c r="CJ14" s="5" t="str">
        <f t="shared" ca="1" si="71"/>
        <v/>
      </c>
      <c r="CK14" s="5" t="str">
        <f t="shared" ca="1" si="72"/>
        <v/>
      </c>
      <c r="CL14" s="5" t="str">
        <f ca="1">IF($B14="","",'Hidden inputs'!$D$11*CC14+'Hidden inputs'!$E$11*CD14)</f>
        <v/>
      </c>
      <c r="CM14" s="11" t="str">
        <f t="shared" ca="1" si="11"/>
        <v/>
      </c>
      <c r="CN14" s="9" t="str">
        <f t="shared" ca="1" si="73"/>
        <v/>
      </c>
      <c r="CO14" s="3" t="str">
        <f t="shared" ca="1" si="74"/>
        <v/>
      </c>
      <c r="CP14" s="5" t="str" cm="1">
        <f t="array" aca="1" ref="CP14" ca="1">IF($B14="","",IF(CO14=0,0,IF(DD_Payment="",0,IF(CO14&lt;_xlfn.IFS(DD_Frequency="Monthly",1,DD_Frequency="Quarterly",IF(MONTH(CO$2)=1,1,IF(MONTH(CO$2)=4,1,IF(MONTH(CO$2)=7,1,IF(MONTH(CO$2)=10,1,0)))),DD_Frequency="Annually",IF(MONTH(CO$2)=1,1,0))*DD_Payment,CO14,_xlfn.IFS(DD_Frequency="Monthly",1,DD_Frequency="Quarterly",IF(MONTH(CO$2)=1,1,IF(MONTH(CO$2)=4,1,IF(MONTH(CO$2)=7,1,IF(MONTH(CO$2)=10,1,0)))),DD_Frequency="Annually",IF(MONTH(CO$2)=1,1,0))*DD_Payment))))</f>
        <v/>
      </c>
      <c r="CQ14" s="3" t="str">
        <f t="shared" ref="CQ14" ca="1" si="520">IF($B14="","",IF(CO14&gt;CP14,(CO14-CP14/2)*(rate_A*(CQ$1/365)),0))</f>
        <v/>
      </c>
      <c r="CR14" s="3" t="str">
        <f t="shared" ca="1" si="167"/>
        <v/>
      </c>
      <c r="CS14" s="3" t="str">
        <f t="shared" ref="CS14" ca="1" si="521">IF($B14="","",CD14*(1+rate_A*CQ$1/365))</f>
        <v/>
      </c>
      <c r="CT14" s="3" t="str">
        <f t="shared" ref="CT14" ca="1" si="522">IF($B14="","",CE14*(1+rate_A*CQ$1/365))</f>
        <v/>
      </c>
      <c r="CU14" s="3" t="str">
        <f t="shared" ref="CU14" ca="1" si="523">IF($B14="","",CF14*(1+rate_joint*CQ$1/365))</f>
        <v/>
      </c>
      <c r="CV14" s="5" t="str">
        <f t="shared" ca="1" si="171"/>
        <v/>
      </c>
      <c r="CW14" s="5" t="str" cm="1">
        <f t="array" aca="1" ref="CW14" ca="1">IF(CV14="","",_xlfn.IFS(CV14&lt;='Hidden inputs'!$C$15,CV14*'Hidden inputs'!$D$15,CV14&lt;='Hidden inputs'!$C$16,'Hidden inputs'!$C$15*'Hidden inputs'!$D$15+(CV14-'Hidden inputs'!$B$16)*'Hidden inputs'!$D$16,CV14&lt;='Hidden inputs'!$C$17,'Hidden inputs'!$C$15*'Hidden inputs'!$D$15+('Hidden inputs'!$C$16-'Hidden inputs'!$B$16)*'Hidden inputs'!$D$16+(CV14-'Hidden inputs'!$B$17)*'Hidden inputs'!$D$17,CV14&gt;'Hidden inputs'!$B$18,'Hidden inputs'!$C$15*'Hidden inputs'!$D$15+('Hidden inputs'!$C$16-'Hidden inputs'!$B$16)*'Hidden inputs'!$D$16+('Hidden inputs'!$C$17-'Hidden inputs'!$B$17)*'Hidden inputs'!$D$17+(CV14-'Hidden inputs'!$B$18)*'Hidden inputs'!$D$18))</f>
        <v/>
      </c>
      <c r="CX14" s="10" t="str">
        <f t="shared" ca="1" si="172"/>
        <v/>
      </c>
      <c r="CY14" s="5" t="str">
        <f t="shared" ca="1" si="79"/>
        <v/>
      </c>
      <c r="CZ14" s="5" t="str">
        <f t="shared" ca="1" si="80"/>
        <v/>
      </c>
      <c r="DA14" s="5" t="str">
        <f ca="1">IF($B14="","",'Hidden inputs'!$D$11*CR14+'Hidden inputs'!$E$11*CS14)</f>
        <v/>
      </c>
      <c r="DB14" s="11" t="str">
        <f t="shared" ca="1" si="13"/>
        <v/>
      </c>
      <c r="DC14" s="9" t="str">
        <f t="shared" ca="1" si="81"/>
        <v/>
      </c>
      <c r="DD14" s="3" t="str">
        <f t="shared" ca="1" si="82"/>
        <v/>
      </c>
      <c r="DE14" s="5" t="str" cm="1">
        <f t="array" aca="1" ref="DE14" ca="1">IF($B14="","",IF(DD14=0,0,IF(DD_Payment="",0,IF(DD14&lt;_xlfn.IFS(DD_Frequency="Monthly",1,DD_Frequency="Quarterly",IF(MONTH(DD$2)=1,1,IF(MONTH(DD$2)=4,1,IF(MONTH(DD$2)=7,1,IF(MONTH(DD$2)=10,1,0)))),DD_Frequency="Annually",IF(MONTH(DD$2)=1,1,0))*DD_Payment,DD14,_xlfn.IFS(DD_Frequency="Monthly",1,DD_Frequency="Quarterly",IF(MONTH(DD$2)=1,1,IF(MONTH(DD$2)=4,1,IF(MONTH(DD$2)=7,1,IF(MONTH(DD$2)=10,1,0)))),DD_Frequency="Annually",IF(MONTH(DD$2)=1,1,0))*DD_Payment))))</f>
        <v/>
      </c>
      <c r="DF14" s="3" t="str">
        <f t="shared" ref="DF14" ca="1" si="524">IF($B14="","",IF(DD14&gt;DE14,(DD14-DE14/2)*(rate_A*(DF$1/365)),0))</f>
        <v/>
      </c>
      <c r="DG14" s="3" t="str">
        <f t="shared" ca="1" si="174"/>
        <v/>
      </c>
      <c r="DH14" s="3" t="str">
        <f t="shared" ref="DH14" ca="1" si="525">IF($B14="","",CS14*(1+rate_A*DF$1/365))</f>
        <v/>
      </c>
      <c r="DI14" s="3" t="str">
        <f t="shared" ref="DI14" ca="1" si="526">IF($B14="","",CT14*(1+rate_A*DF$1/365))</f>
        <v/>
      </c>
      <c r="DJ14" s="3" t="str">
        <f t="shared" ref="DJ14" ca="1" si="527">IF($B14="","",CU14*(1+rate_joint*DF$1/365))</f>
        <v/>
      </c>
      <c r="DK14" s="5" t="str">
        <f t="shared" ca="1" si="178"/>
        <v/>
      </c>
      <c r="DL14" s="5" t="str" cm="1">
        <f t="array" aca="1" ref="DL14" ca="1">IF(DK14="","",_xlfn.IFS(DK14&lt;='Hidden inputs'!$C$15,DK14*'Hidden inputs'!$D$15,DK14&lt;='Hidden inputs'!$C$16,'Hidden inputs'!$C$15*'Hidden inputs'!$D$15+(DK14-'Hidden inputs'!$B$16)*'Hidden inputs'!$D$16,DK14&lt;='Hidden inputs'!$C$17,'Hidden inputs'!$C$15*'Hidden inputs'!$D$15+('Hidden inputs'!$C$16-'Hidden inputs'!$B$16)*'Hidden inputs'!$D$16+(DK14-'Hidden inputs'!$B$17)*'Hidden inputs'!$D$17,DK14&gt;'Hidden inputs'!$B$18,'Hidden inputs'!$C$15*'Hidden inputs'!$D$15+('Hidden inputs'!$C$16-'Hidden inputs'!$B$16)*'Hidden inputs'!$D$16+('Hidden inputs'!$C$17-'Hidden inputs'!$B$17)*'Hidden inputs'!$D$17+(DK14-'Hidden inputs'!$B$18)*'Hidden inputs'!$D$18))</f>
        <v/>
      </c>
      <c r="DM14" s="10" t="str">
        <f t="shared" ca="1" si="179"/>
        <v/>
      </c>
      <c r="DN14" s="5" t="str">
        <f t="shared" ca="1" si="87"/>
        <v/>
      </c>
      <c r="DO14" s="5" t="str">
        <f t="shared" ca="1" si="88"/>
        <v/>
      </c>
      <c r="DP14" s="5" t="str">
        <f ca="1">IF($B14="","",'Hidden inputs'!$D$11*DG14+'Hidden inputs'!$E$11*DH14)</f>
        <v/>
      </c>
      <c r="DQ14" s="11" t="str">
        <f t="shared" ca="1" si="15"/>
        <v/>
      </c>
      <c r="DR14" s="9" t="str">
        <f t="shared" ca="1" si="89"/>
        <v/>
      </c>
      <c r="DS14" s="3" t="str">
        <f t="shared" ca="1" si="90"/>
        <v/>
      </c>
      <c r="DT14" s="5" t="str" cm="1">
        <f t="array" aca="1" ref="DT14" ca="1">IF($B14="","",IF(DS14=0,0,IF(DD_Payment="",0,IF(DS14&lt;_xlfn.IFS(DD_Frequency="Monthly",1,DD_Frequency="Quarterly",IF(MONTH(DS$2)=1,1,IF(MONTH(DS$2)=4,1,IF(MONTH(DS$2)=7,1,IF(MONTH(DS$2)=10,1,0)))),DD_Frequency="Annually",IF(MONTH(DS$2)=1,1,0))*DD_Payment,DS14,_xlfn.IFS(DD_Frequency="Monthly",1,DD_Frequency="Quarterly",IF(MONTH(DS$2)=1,1,IF(MONTH(DS$2)=4,1,IF(MONTH(DS$2)=7,1,IF(MONTH(DS$2)=10,1,0)))),DD_Frequency="Annually",IF(MONTH(DS$2)=1,1,0))*DD_Payment))))</f>
        <v/>
      </c>
      <c r="DU14" s="3" t="str">
        <f t="shared" ref="DU14" ca="1" si="528">IF($B14="","",IF(DS14&gt;DT14,(DS14-DT14/2)*(rate_A*(DU$1/365)),0))</f>
        <v/>
      </c>
      <c r="DV14" s="3" t="str">
        <f t="shared" ca="1" si="181"/>
        <v/>
      </c>
      <c r="DW14" s="3" t="str">
        <f t="shared" ref="DW14" ca="1" si="529">IF($B14="","",DH14*(1+rate_A*DU$1/365))</f>
        <v/>
      </c>
      <c r="DX14" s="3" t="str">
        <f t="shared" ref="DX14" ca="1" si="530">IF($B14="","",DI14*(1+rate_A*DU$1/365))</f>
        <v/>
      </c>
      <c r="DY14" s="3" t="str">
        <f t="shared" ref="DY14" ca="1" si="531">IF($B14="","",DJ14*(1+rate_joint*DU$1/365))</f>
        <v/>
      </c>
      <c r="DZ14" s="5" t="str">
        <f t="shared" ca="1" si="185"/>
        <v/>
      </c>
      <c r="EA14" s="5" t="str" cm="1">
        <f t="array" aca="1" ref="EA14" ca="1">IF(DZ14="","",_xlfn.IFS(DZ14&lt;='Hidden inputs'!$C$15,DZ14*'Hidden inputs'!$D$15,DZ14&lt;='Hidden inputs'!$C$16,'Hidden inputs'!$C$15*'Hidden inputs'!$D$15+(DZ14-'Hidden inputs'!$B$16)*'Hidden inputs'!$D$16,DZ14&lt;='Hidden inputs'!$C$17,'Hidden inputs'!$C$15*'Hidden inputs'!$D$15+('Hidden inputs'!$C$16-'Hidden inputs'!$B$16)*'Hidden inputs'!$D$16+(DZ14-'Hidden inputs'!$B$17)*'Hidden inputs'!$D$17,DZ14&gt;'Hidden inputs'!$B$18,'Hidden inputs'!$C$15*'Hidden inputs'!$D$15+('Hidden inputs'!$C$16-'Hidden inputs'!$B$16)*'Hidden inputs'!$D$16+('Hidden inputs'!$C$17-'Hidden inputs'!$B$17)*'Hidden inputs'!$D$17+(DZ14-'Hidden inputs'!$B$18)*'Hidden inputs'!$D$18))</f>
        <v/>
      </c>
      <c r="EB14" s="10" t="str">
        <f t="shared" ca="1" si="186"/>
        <v/>
      </c>
      <c r="EC14" s="5" t="str">
        <f t="shared" ca="1" si="95"/>
        <v/>
      </c>
      <c r="ED14" s="5" t="str">
        <f t="shared" ca="1" si="96"/>
        <v/>
      </c>
      <c r="EE14" s="5" t="str">
        <f ca="1">IF($B14="","",'Hidden inputs'!$D$11*DV14+'Hidden inputs'!$E$11*DW14)</f>
        <v/>
      </c>
      <c r="EF14" s="11" t="str">
        <f t="shared" ca="1" si="17"/>
        <v/>
      </c>
      <c r="EG14" s="9" t="str">
        <f t="shared" ca="1" si="97"/>
        <v/>
      </c>
      <c r="EH14" s="3" t="str">
        <f t="shared" ca="1" si="98"/>
        <v/>
      </c>
      <c r="EI14" s="5" t="str" cm="1">
        <f t="array" aca="1" ref="EI14" ca="1">IF($B14="","",IF(EH14=0,0,IF(DD_Payment="",0,IF(EH14&lt;_xlfn.IFS(DD_Frequency="Monthly",1,DD_Frequency="Quarterly",IF(MONTH(EH$2)=1,1,IF(MONTH(EH$2)=4,1,IF(MONTH(EH$2)=7,1,IF(MONTH(EH$2)=10,1,0)))),DD_Frequency="Annually",IF(MONTH(EH$2)=1,1,0))*DD_Payment,EH14,_xlfn.IFS(DD_Frequency="Monthly",1,DD_Frequency="Quarterly",IF(MONTH(EH$2)=1,1,IF(MONTH(EH$2)=4,1,IF(MONTH(EH$2)=7,1,IF(MONTH(EH$2)=10,1,0)))),DD_Frequency="Annually",IF(MONTH(EH$2)=1,1,0))*DD_Payment))))</f>
        <v/>
      </c>
      <c r="EJ14" s="3" t="str">
        <f t="shared" ref="EJ14" ca="1" si="532">IF($B14="","",IF(EH14&gt;EI14,(EH14-EI14/2)*(rate_A*(EJ$1/365)),0))</f>
        <v/>
      </c>
      <c r="EK14" s="3" t="str">
        <f t="shared" ca="1" si="188"/>
        <v/>
      </c>
      <c r="EL14" s="3" t="str">
        <f t="shared" ref="EL14" ca="1" si="533">IF($B14="","",DW14*(1+rate_A*EJ$1/365))</f>
        <v/>
      </c>
      <c r="EM14" s="3" t="str">
        <f t="shared" ref="EM14" ca="1" si="534">IF($B14="","",DX14*(1+rate_A*EJ$1/365))</f>
        <v/>
      </c>
      <c r="EN14" s="3" t="str">
        <f t="shared" ref="EN14" ca="1" si="535">IF($B14="","",DY14*(1+rate_joint*EJ$1/365))</f>
        <v/>
      </c>
      <c r="EO14" s="5" t="str">
        <f t="shared" ca="1" si="192"/>
        <v/>
      </c>
      <c r="EP14" s="5" t="str" cm="1">
        <f t="array" aca="1" ref="EP14" ca="1">IF(EO14="","",_xlfn.IFS(EO14&lt;='Hidden inputs'!$C$15,EO14*'Hidden inputs'!$D$15,EO14&lt;='Hidden inputs'!$C$16,'Hidden inputs'!$C$15*'Hidden inputs'!$D$15+(EO14-'Hidden inputs'!$B$16)*'Hidden inputs'!$D$16,EO14&lt;='Hidden inputs'!$C$17,'Hidden inputs'!$C$15*'Hidden inputs'!$D$15+('Hidden inputs'!$C$16-'Hidden inputs'!$B$16)*'Hidden inputs'!$D$16+(EO14-'Hidden inputs'!$B$17)*'Hidden inputs'!$D$17,EO14&gt;'Hidden inputs'!$B$18,'Hidden inputs'!$C$15*'Hidden inputs'!$D$15+('Hidden inputs'!$C$16-'Hidden inputs'!$B$16)*'Hidden inputs'!$D$16+('Hidden inputs'!$C$17-'Hidden inputs'!$B$17)*'Hidden inputs'!$D$17+(EO14-'Hidden inputs'!$B$18)*'Hidden inputs'!$D$18))</f>
        <v/>
      </c>
      <c r="EQ14" s="10" t="str">
        <f t="shared" ca="1" si="193"/>
        <v/>
      </c>
      <c r="ER14" s="5" t="str">
        <f t="shared" ca="1" si="103"/>
        <v/>
      </c>
      <c r="ES14" s="5" t="str">
        <f t="shared" ca="1" si="104"/>
        <v/>
      </c>
      <c r="ET14" s="5" t="str">
        <f ca="1">IF($B14="","",'Hidden inputs'!$D$11*EK14+'Hidden inputs'!$E$11*EL14)</f>
        <v/>
      </c>
      <c r="EU14" s="11" t="str">
        <f t="shared" ca="1" si="19"/>
        <v/>
      </c>
      <c r="EV14" s="9" t="str">
        <f t="shared" ca="1" si="105"/>
        <v/>
      </c>
      <c r="EW14" s="3" t="str">
        <f t="shared" ca="1" si="106"/>
        <v/>
      </c>
      <c r="EX14" s="5" t="str" cm="1">
        <f t="array" aca="1" ref="EX14" ca="1">IF($B14="","",IF(EW14=0,0,IF(DD_Payment="",0,IF(EW14&lt;_xlfn.IFS(DD_Frequency="Monthly",1,DD_Frequency="Quarterly",IF(MONTH(EW$2)=1,1,IF(MONTH(EW$2)=4,1,IF(MONTH(EW$2)=7,1,IF(MONTH(EW$2)=10,1,0)))),DD_Frequency="Annually",IF(MONTH(EW$2)=1,1,0))*DD_Payment,EW14,_xlfn.IFS(DD_Frequency="Monthly",1,DD_Frequency="Quarterly",IF(MONTH(EW$2)=1,1,IF(MONTH(EW$2)=4,1,IF(MONTH(EW$2)=7,1,IF(MONTH(EW$2)=10,1,0)))),DD_Frequency="Annually",IF(MONTH(EW$2)=1,1,0))*DD_Payment))))</f>
        <v/>
      </c>
      <c r="EY14" s="3" t="str">
        <f t="shared" ref="EY14" ca="1" si="536">IF($B14="","",IF(EW14&gt;EX14,(EW14-EX14/2)*(rate_A*(EY$1/365)),0))</f>
        <v/>
      </c>
      <c r="EZ14" s="3" t="str">
        <f t="shared" ca="1" si="195"/>
        <v/>
      </c>
      <c r="FA14" s="3" t="str">
        <f t="shared" ref="FA14" ca="1" si="537">IF($B14="","",EL14*(1+rate_A*EY$1/365))</f>
        <v/>
      </c>
      <c r="FB14" s="3" t="str">
        <f t="shared" ref="FB14" ca="1" si="538">IF($B14="","",EM14*(1+rate_A*EY$1/365))</f>
        <v/>
      </c>
      <c r="FC14" s="3" t="str">
        <f t="shared" ref="FC14" ca="1" si="539">IF($B14="","",EN14*(1+rate_joint*EY$1/365))</f>
        <v/>
      </c>
      <c r="FD14" s="5" t="str">
        <f t="shared" ca="1" si="199"/>
        <v/>
      </c>
      <c r="FE14" s="5" t="str" cm="1">
        <f t="array" aca="1" ref="FE14" ca="1">IF(FD14="","",_xlfn.IFS(FD14&lt;='Hidden inputs'!$C$15,FD14*'Hidden inputs'!$D$15,FD14&lt;='Hidden inputs'!$C$16,'Hidden inputs'!$C$15*'Hidden inputs'!$D$15+(FD14-'Hidden inputs'!$B$16)*'Hidden inputs'!$D$16,FD14&lt;='Hidden inputs'!$C$17,'Hidden inputs'!$C$15*'Hidden inputs'!$D$15+('Hidden inputs'!$C$16-'Hidden inputs'!$B$16)*'Hidden inputs'!$D$16+(FD14-'Hidden inputs'!$B$17)*'Hidden inputs'!$D$17,FD14&gt;'Hidden inputs'!$B$18,'Hidden inputs'!$C$15*'Hidden inputs'!$D$15+('Hidden inputs'!$C$16-'Hidden inputs'!$B$16)*'Hidden inputs'!$D$16+('Hidden inputs'!$C$17-'Hidden inputs'!$B$17)*'Hidden inputs'!$D$17+(FD14-'Hidden inputs'!$B$18)*'Hidden inputs'!$D$18))</f>
        <v/>
      </c>
      <c r="FF14" s="10" t="str">
        <f t="shared" ca="1" si="200"/>
        <v/>
      </c>
      <c r="FG14" s="5" t="str">
        <f t="shared" ca="1" si="111"/>
        <v/>
      </c>
      <c r="FH14" s="5" t="str">
        <f t="shared" ca="1" si="112"/>
        <v/>
      </c>
      <c r="FI14" s="5" t="str">
        <f ca="1">IF($B14="","",'Hidden inputs'!$D$11*EZ14+'Hidden inputs'!$E$11*FA14)</f>
        <v/>
      </c>
      <c r="FJ14" s="11" t="str">
        <f t="shared" ca="1" si="21"/>
        <v/>
      </c>
      <c r="FK14" s="9" t="str">
        <f t="shared" ca="1" si="113"/>
        <v/>
      </c>
      <c r="FL14" s="3" t="str">
        <f t="shared" ca="1" si="114"/>
        <v/>
      </c>
      <c r="FM14" s="5" t="str" cm="1">
        <f t="array" aca="1" ref="FM14" ca="1">IF($B14="","",IF(FL14=0,0,IF(DD_Payment="",0,IF(FL14&lt;_xlfn.IFS(DD_Frequency="Monthly",1,DD_Frequency="Quarterly",IF(MONTH(FL$2)=1,1,IF(MONTH(FL$2)=4,1,IF(MONTH(FL$2)=7,1,IF(MONTH(FL$2)=10,1,0)))),DD_Frequency="Annually",IF(MONTH(FL$2)=1,1,0))*DD_Payment,FL14,_xlfn.IFS(DD_Frequency="Monthly",1,DD_Frequency="Quarterly",IF(MONTH(FL$2)=1,1,IF(MONTH(FL$2)=4,1,IF(MONTH(FL$2)=7,1,IF(MONTH(FL$2)=10,1,0)))),DD_Frequency="Annually",IF(MONTH(FL$2)=1,1,0))*DD_Payment))))</f>
        <v/>
      </c>
      <c r="FN14" s="3" t="str">
        <f t="shared" ref="FN14" ca="1" si="540">IF($B14="","",IF(FL14&gt;FM14,(FL14-FM14/2)*(rate_A*(FN$1/365)),0))</f>
        <v/>
      </c>
      <c r="FO14" s="3" t="str">
        <f t="shared" ca="1" si="202"/>
        <v/>
      </c>
      <c r="FP14" s="3" t="str">
        <f t="shared" ref="FP14" ca="1" si="541">IF($B14="","",FA14*(1+rate_A*FN$1/365))</f>
        <v/>
      </c>
      <c r="FQ14" s="3" t="str">
        <f t="shared" ref="FQ14" ca="1" si="542">IF($B14="","",FB14*(1+rate_A*FN$1/365))</f>
        <v/>
      </c>
      <c r="FR14" s="3" t="str">
        <f t="shared" ref="FR14" ca="1" si="543">IF($B14="","",FC14*(1+rate_joint*FN$1/365))</f>
        <v/>
      </c>
      <c r="FS14" s="5" t="str">
        <f t="shared" ca="1" si="206"/>
        <v/>
      </c>
      <c r="FT14" s="5" t="str" cm="1">
        <f t="array" aca="1" ref="FT14" ca="1">IF(FS14="","",_xlfn.IFS(FS14&lt;='Hidden inputs'!$C$15,FS14*'Hidden inputs'!$D$15,FS14&lt;='Hidden inputs'!$C$16,'Hidden inputs'!$C$15*'Hidden inputs'!$D$15+(FS14-'Hidden inputs'!$B$16)*'Hidden inputs'!$D$16,FS14&lt;='Hidden inputs'!$C$17,'Hidden inputs'!$C$15*'Hidden inputs'!$D$15+('Hidden inputs'!$C$16-'Hidden inputs'!$B$16)*'Hidden inputs'!$D$16+(FS14-'Hidden inputs'!$B$17)*'Hidden inputs'!$D$17,FS14&gt;'Hidden inputs'!$B$18,'Hidden inputs'!$C$15*'Hidden inputs'!$D$15+('Hidden inputs'!$C$16-'Hidden inputs'!$B$16)*'Hidden inputs'!$D$16+('Hidden inputs'!$C$17-'Hidden inputs'!$B$17)*'Hidden inputs'!$D$17+(FS14-'Hidden inputs'!$B$18)*'Hidden inputs'!$D$18))</f>
        <v/>
      </c>
      <c r="FU14" s="10" t="str">
        <f t="shared" ca="1" si="207"/>
        <v/>
      </c>
      <c r="FV14" s="5" t="str">
        <f t="shared" ca="1" si="119"/>
        <v/>
      </c>
      <c r="FW14" s="5" t="str">
        <f t="shared" ca="1" si="120"/>
        <v/>
      </c>
      <c r="FX14" s="5" t="str">
        <f ca="1">IF($B14="","",'Hidden inputs'!$D$11*FO14+'Hidden inputs'!$E$11*FP14)</f>
        <v/>
      </c>
      <c r="FY14" s="11" t="str">
        <f t="shared" ca="1" si="23"/>
        <v/>
      </c>
      <c r="FZ14" s="9" t="str">
        <f t="shared" ca="1" si="121"/>
        <v/>
      </c>
      <c r="GA14" s="5" t="str">
        <f t="shared" ca="1" si="122"/>
        <v/>
      </c>
      <c r="GB14" s="5" t="str">
        <f t="shared" ca="1" si="123"/>
        <v/>
      </c>
      <c r="GC14" s="5" t="str">
        <f t="shared" ca="1" si="24"/>
        <v/>
      </c>
      <c r="GD14" s="5" t="str">
        <f t="shared" ca="1" si="25"/>
        <v/>
      </c>
    </row>
    <row r="15" spans="1:193" x14ac:dyDescent="0.35">
      <c r="A15" s="2" t="str">
        <f t="shared" ca="1" si="26"/>
        <v/>
      </c>
      <c r="B15" s="6" t="str">
        <f t="shared" ca="1" si="27"/>
        <v/>
      </c>
      <c r="C15" s="5" t="str">
        <f t="shared" ca="1" si="124"/>
        <v/>
      </c>
      <c r="D15" s="5" t="str" cm="1">
        <f t="array" aca="1" ref="D15" ca="1">IF($B15="","",IF(C15=0,0,IF(DD_Payment="",0,IF(C15&lt;_xlfn.IFS(DD_Frequency="Monthly",1,DD_Frequency="Quarterly",IF(MONTH(C$2)=1,1,IF(MONTH(C$2)=4,1,IF(MONTH(C$2)=7,1,IF(MONTH(C$2)=10,1,0)))),DD_Frequency="Annually",IF(MONTH(C$2)=1,1,0))*DD_Payment,C15,_xlfn.IFS(DD_Frequency="Monthly",1,DD_Frequency="Quarterly",IF(MONTH(C$2)=1,1,IF(MONTH(C$2)=4,1,IF(MONTH(C$2)=7,1,IF(MONTH(C$2)=10,1,0)))),DD_Frequency="Annually",IF(MONTH(C$2)=1,1,0))*DD_Payment))))</f>
        <v/>
      </c>
      <c r="E15" s="5" t="str">
        <f t="shared" ref="E15" ca="1" si="544">IF(B15="","",IF(C15&gt;D15,(C15-D15/2)*(rate_A*(E$1/365)),0))</f>
        <v/>
      </c>
      <c r="F15" s="5" t="str">
        <f t="shared" ca="1" si="28"/>
        <v/>
      </c>
      <c r="G15" s="5" t="str">
        <f t="shared" ref="G15" ca="1" si="545">IF(B15="","",G14*(1+rate_A*E$1/365))</f>
        <v/>
      </c>
      <c r="H15" s="5" t="str">
        <f t="shared" ref="H15" ca="1" si="546">IF(B15="","",H14*(1+rate_A*E$1/365))</f>
        <v/>
      </c>
      <c r="I15" s="5" t="str">
        <f t="shared" ref="I15" ca="1" si="547">IF(B15="","",I14*(1+rate_joint*E$1/365))</f>
        <v/>
      </c>
      <c r="J15" s="5" t="str">
        <f t="shared" ca="1" si="129"/>
        <v/>
      </c>
      <c r="K15" s="5" t="str" cm="1">
        <f t="array" aca="1" ref="K15" ca="1">IF(J15="","",_xlfn.IFS(J15&lt;='Hidden inputs'!$C$15,J15*'Hidden inputs'!$D$15,J15&lt;='Hidden inputs'!$C$16,'Hidden inputs'!$C$15*'Hidden inputs'!$D$15+(J15-'Hidden inputs'!$B$16)*'Hidden inputs'!$D$16,J15&lt;='Hidden inputs'!$C$17,'Hidden inputs'!$C$15*'Hidden inputs'!$D$15+('Hidden inputs'!$C$16-'Hidden inputs'!$B$16)*'Hidden inputs'!$D$16+(J15-'Hidden inputs'!$B$17)*'Hidden inputs'!$D$17,J15&gt;'Hidden inputs'!$B$18,'Hidden inputs'!$C$15*'Hidden inputs'!$D$15+('Hidden inputs'!$C$16-'Hidden inputs'!$B$16)*'Hidden inputs'!$D$16+('Hidden inputs'!$C$17-'Hidden inputs'!$B$17)*'Hidden inputs'!$D$17+(J15-'Hidden inputs'!$B$18)*'Hidden inputs'!$D$18))</f>
        <v/>
      </c>
      <c r="L15" s="11" t="str">
        <f t="shared" ca="1" si="130"/>
        <v/>
      </c>
      <c r="M15" s="5" t="str">
        <f t="shared" ca="1" si="32"/>
        <v/>
      </c>
      <c r="N15" s="5" t="str">
        <f t="shared" ca="1" si="33"/>
        <v/>
      </c>
      <c r="O15" s="5" t="str">
        <f ca="1">IF(B15="","",'Hidden inputs'!$D$11*F15+'Hidden inputs'!$E$11*G15)</f>
        <v/>
      </c>
      <c r="P15" s="11" t="str">
        <f t="shared" ca="1" si="0"/>
        <v/>
      </c>
      <c r="Q15" s="20" t="str">
        <f t="shared" ca="1" si="1"/>
        <v/>
      </c>
      <c r="R15" s="3" t="str">
        <f t="shared" ca="1" si="34"/>
        <v/>
      </c>
      <c r="S15" s="5" t="str" cm="1">
        <f t="array" aca="1" ref="S15" ca="1">IF($B15="","",IF(R15=0,0,IF(DD_Payment="",0,IF(R15&lt;_xlfn.IFS(DD_Frequency="Monthly",1,DD_Frequency="Quarterly",IF(MONTH(R$2)=1,1,IF(MONTH(R$2)=4,1,IF(MONTH(R$2)=7,1,IF(MONTH(R$2)=10,1,0)))),DD_Frequency="Annually",IF(MONTH(R$2)=1,1,0))*DD_Payment,R15,_xlfn.IFS(DD_Frequency="Monthly",1,DD_Frequency="Quarterly",IF(MONTH(R$2)=1,1,IF(MONTH(R$2)=4,1,IF(MONTH(R$2)=7,1,IF(MONTH(R$2)=10,1,0)))),DD_Frequency="Annually",IF(MONTH(R$2)=1,1,0))*DD_Payment))))</f>
        <v/>
      </c>
      <c r="T15" s="3" t="str">
        <f t="shared" ref="T15" ca="1" si="548">IF(B15="","",IF(R15&gt;S15,(R15-S15/2)*(rate_A*((T$1+A15)/365)),0))</f>
        <v/>
      </c>
      <c r="U15" s="3" t="str">
        <f t="shared" ca="1" si="36"/>
        <v/>
      </c>
      <c r="V15" s="3" t="str">
        <f t="shared" ref="V15" ca="1" si="549">IF(B15="","",G15*(1+rate_A*(T$1+A15)/365))</f>
        <v/>
      </c>
      <c r="W15" s="3" t="str">
        <f t="shared" ref="W15" ca="1" si="550">IF(B15="","",H15*(1+rate_A*(T$1+A15)/365))</f>
        <v/>
      </c>
      <c r="X15" s="3" t="str">
        <f t="shared" ref="X15" ca="1" si="551">IF(B15="","",I15*(1+rate_joint*(T$1+A15)/365))</f>
        <v/>
      </c>
      <c r="Y15" s="5" t="str">
        <f t="shared" ca="1" si="135"/>
        <v/>
      </c>
      <c r="Z15" s="5" t="str" cm="1">
        <f t="array" aca="1" ref="Z15" ca="1">IF(Y15="","",_xlfn.IFS(Y15&lt;='Hidden inputs'!$C$15,Y15*'Hidden inputs'!$D$15,Y15&lt;='Hidden inputs'!$C$16,'Hidden inputs'!$C$15*'Hidden inputs'!$D$15+(Y15-'Hidden inputs'!$B$16)*'Hidden inputs'!$D$16,Y15&lt;='Hidden inputs'!$C$17,'Hidden inputs'!$C$15*'Hidden inputs'!$D$15+('Hidden inputs'!$C$16-'Hidden inputs'!$B$16)*'Hidden inputs'!$D$16+(Y15-'Hidden inputs'!$B$17)*'Hidden inputs'!$D$17,Y15&gt;'Hidden inputs'!$B$18,'Hidden inputs'!$C$15*'Hidden inputs'!$D$15+('Hidden inputs'!$C$16-'Hidden inputs'!$B$16)*'Hidden inputs'!$D$16+('Hidden inputs'!$C$17-'Hidden inputs'!$B$17)*'Hidden inputs'!$D$17+(Y15-'Hidden inputs'!$B$18)*'Hidden inputs'!$D$18))</f>
        <v/>
      </c>
      <c r="AA15" s="10" t="str">
        <f t="shared" ca="1" si="136"/>
        <v/>
      </c>
      <c r="AB15" s="5" t="str">
        <f t="shared" ca="1" si="40"/>
        <v/>
      </c>
      <c r="AC15" s="5" t="str">
        <f t="shared" ca="1" si="137"/>
        <v/>
      </c>
      <c r="AD15" s="5" t="str">
        <f ca="1">IF(B15="","",'Hidden inputs'!$D$11*U15+'Hidden inputs'!$E$11*V15)</f>
        <v/>
      </c>
      <c r="AE15" s="11" t="str">
        <f t="shared" ca="1" si="3"/>
        <v/>
      </c>
      <c r="AF15" s="9" t="str">
        <f t="shared" ca="1" si="41"/>
        <v/>
      </c>
      <c r="AG15" s="3" t="str">
        <f t="shared" ca="1" si="42"/>
        <v/>
      </c>
      <c r="AH15" s="5" t="str" cm="1">
        <f t="array" aca="1" ref="AH15" ca="1">IF($B15="","",IF(AG15=0,0,IF(DD_Payment="",0,IF(AG15&lt;_xlfn.IFS(DD_Frequency="Monthly",1,DD_Frequency="Quarterly",IF(MONTH(AG$2)=1,1,IF(MONTH(AG$2)=4,1,IF(MONTH(AG$2)=7,1,IF(MONTH(AG$2)=10,1,0)))),DD_Frequency="Annually",IF(MONTH(AG$2)=1,1,0))*DD_Payment,AG15,_xlfn.IFS(DD_Frequency="Monthly",1,DD_Frequency="Quarterly",IF(MONTH(AG$2)=1,1,IF(MONTH(AG$2)=4,1,IF(MONTH(AG$2)=7,1,IF(MONTH(AG$2)=10,1,0)))),DD_Frequency="Annually",IF(MONTH(AG$2)=1,1,0))*DD_Payment))))</f>
        <v/>
      </c>
      <c r="AI15" s="3" t="str">
        <f t="shared" ref="AI15" ca="1" si="552">IF($B15="","",IF(AG15&gt;AH15,(AG15-AH15/2)*(rate_A*(AI$1/365)),0))</f>
        <v/>
      </c>
      <c r="AJ15" s="3" t="str">
        <f t="shared" ca="1" si="139"/>
        <v/>
      </c>
      <c r="AK15" s="3" t="str">
        <f t="shared" ref="AK15" ca="1" si="553">IF($B15="","",V15*(1+rate_A*AI$1/365))</f>
        <v/>
      </c>
      <c r="AL15" s="3" t="str">
        <f t="shared" ref="AL15" ca="1" si="554">IF($B15="","",W15*(1+rate_A*AI$1/365))</f>
        <v/>
      </c>
      <c r="AM15" s="3" t="str">
        <f t="shared" ref="AM15" ca="1" si="555">IF($B15="","",X15*(1+rate_joint*AI$1/365))</f>
        <v/>
      </c>
      <c r="AN15" s="5" t="str">
        <f t="shared" ca="1" si="143"/>
        <v/>
      </c>
      <c r="AO15" s="5" t="str" cm="1">
        <f t="array" aca="1" ref="AO15" ca="1">IF(AN15="","",_xlfn.IFS(AN15&lt;='Hidden inputs'!$C$15,AN15*'Hidden inputs'!$D$15,AN15&lt;='Hidden inputs'!$C$16,'Hidden inputs'!$C$15*'Hidden inputs'!$D$15+(AN15-'Hidden inputs'!$B$16)*'Hidden inputs'!$D$16,AN15&lt;='Hidden inputs'!$C$17,'Hidden inputs'!$C$15*'Hidden inputs'!$D$15+('Hidden inputs'!$C$16-'Hidden inputs'!$B$16)*'Hidden inputs'!$D$16+(AN15-'Hidden inputs'!$B$17)*'Hidden inputs'!$D$17,AN15&gt;'Hidden inputs'!$B$18,'Hidden inputs'!$C$15*'Hidden inputs'!$D$15+('Hidden inputs'!$C$16-'Hidden inputs'!$B$16)*'Hidden inputs'!$D$16+('Hidden inputs'!$C$17-'Hidden inputs'!$B$17)*'Hidden inputs'!$D$17+(AN15-'Hidden inputs'!$B$18)*'Hidden inputs'!$D$18))</f>
        <v/>
      </c>
      <c r="AP15" s="10" t="str">
        <f t="shared" ca="1" si="144"/>
        <v/>
      </c>
      <c r="AQ15" s="5" t="str">
        <f t="shared" ca="1" si="47"/>
        <v/>
      </c>
      <c r="AR15" s="5" t="str">
        <f t="shared" ca="1" si="48"/>
        <v/>
      </c>
      <c r="AS15" s="5" t="str">
        <f ca="1">IF($B15="","",'Hidden inputs'!$D$11*AJ15+'Hidden inputs'!$E$11*AK15)</f>
        <v/>
      </c>
      <c r="AT15" s="11" t="str">
        <f t="shared" ca="1" si="5"/>
        <v/>
      </c>
      <c r="AU15" s="9" t="str">
        <f t="shared" ca="1" si="49"/>
        <v/>
      </c>
      <c r="AV15" s="3" t="str">
        <f t="shared" ca="1" si="50"/>
        <v/>
      </c>
      <c r="AW15" s="5" t="str" cm="1">
        <f t="array" aca="1" ref="AW15" ca="1">IF($B15="","",IF(AV15=0,0,IF(DD_Payment="",0,IF(AV15&lt;_xlfn.IFS(DD_Frequency="Monthly",1,DD_Frequency="Quarterly",IF(MONTH(AV$2)=1,1,IF(MONTH(AV$2)=4,1,IF(MONTH(AV$2)=7,1,IF(MONTH(AV$2)=10,1,0)))),DD_Frequency="Annually",IF(MONTH(AV$2)=1,1,0))*DD_Payment,AV15,_xlfn.IFS(DD_Frequency="Monthly",1,DD_Frequency="Quarterly",IF(MONTH(AV$2)=1,1,IF(MONTH(AV$2)=4,1,IF(MONTH(AV$2)=7,1,IF(MONTH(AV$2)=10,1,0)))),DD_Frequency="Annually",IF(MONTH(AV$2)=1,1,0))*DD_Payment))))</f>
        <v/>
      </c>
      <c r="AX15" s="3" t="str">
        <f t="shared" ref="AX15" ca="1" si="556">IF($B15="","",IF(AV15&gt;AW15,(AV15-AW15/2)*(rate_A*(AX$1/365)),0))</f>
        <v/>
      </c>
      <c r="AY15" s="3" t="str">
        <f t="shared" ca="1" si="146"/>
        <v/>
      </c>
      <c r="AZ15" s="3" t="str">
        <f t="shared" ref="AZ15" ca="1" si="557">IF($B15="","",AK15*(1+rate_A*AX$1/365))</f>
        <v/>
      </c>
      <c r="BA15" s="3" t="str">
        <f t="shared" ref="BA15" ca="1" si="558">IF($B15="","",AL15*(1+rate_A*AX$1/365))</f>
        <v/>
      </c>
      <c r="BB15" s="3" t="str">
        <f t="shared" ref="BB15" ca="1" si="559">IF($B15="","",AM15*(1+rate_joint*AX$1/365))</f>
        <v/>
      </c>
      <c r="BC15" s="5" t="str">
        <f t="shared" ca="1" si="150"/>
        <v/>
      </c>
      <c r="BD15" s="5" t="str" cm="1">
        <f t="array" aca="1" ref="BD15" ca="1">IF(BC15="","",_xlfn.IFS(BC15&lt;='Hidden inputs'!$C$15,BC15*'Hidden inputs'!$D$15,BC15&lt;='Hidden inputs'!$C$16,'Hidden inputs'!$C$15*'Hidden inputs'!$D$15+(BC15-'Hidden inputs'!$B$16)*'Hidden inputs'!$D$16,BC15&lt;='Hidden inputs'!$C$17,'Hidden inputs'!$C$15*'Hidden inputs'!$D$15+('Hidden inputs'!$C$16-'Hidden inputs'!$B$16)*'Hidden inputs'!$D$16+(BC15-'Hidden inputs'!$B$17)*'Hidden inputs'!$D$17,BC15&gt;'Hidden inputs'!$B$18,'Hidden inputs'!$C$15*'Hidden inputs'!$D$15+('Hidden inputs'!$C$16-'Hidden inputs'!$B$16)*'Hidden inputs'!$D$16+('Hidden inputs'!$C$17-'Hidden inputs'!$B$17)*'Hidden inputs'!$D$17+(BC15-'Hidden inputs'!$B$18)*'Hidden inputs'!$D$18))</f>
        <v/>
      </c>
      <c r="BE15" s="10" t="str">
        <f t="shared" ca="1" si="151"/>
        <v/>
      </c>
      <c r="BF15" s="5" t="str">
        <f t="shared" ca="1" si="55"/>
        <v/>
      </c>
      <c r="BG15" s="5" t="str">
        <f t="shared" ca="1" si="56"/>
        <v/>
      </c>
      <c r="BH15" s="5" t="str">
        <f ca="1">IF($B15="","",'Hidden inputs'!$D$11*AY15+'Hidden inputs'!$E$11*AZ15)</f>
        <v/>
      </c>
      <c r="BI15" s="11" t="str">
        <f t="shared" ca="1" si="7"/>
        <v/>
      </c>
      <c r="BJ15" s="9" t="str">
        <f t="shared" ca="1" si="57"/>
        <v/>
      </c>
      <c r="BK15" s="3" t="str">
        <f t="shared" ca="1" si="58"/>
        <v/>
      </c>
      <c r="BL15" s="5" t="str" cm="1">
        <f t="array" aca="1" ref="BL15" ca="1">IF($B15="","",IF(BK15=0,0,IF(DD_Payment="",0,IF(BK15&lt;_xlfn.IFS(DD_Frequency="Monthly",1,DD_Frequency="Quarterly",IF(MONTH(BK$2)=1,1,IF(MONTH(BK$2)=4,1,IF(MONTH(BK$2)=7,1,IF(MONTH(BK$2)=10,1,0)))),DD_Frequency="Annually",IF(MONTH(BK$2)=1,1,0))*DD_Payment,BK15,_xlfn.IFS(DD_Frequency="Monthly",1,DD_Frequency="Quarterly",IF(MONTH(BK$2)=1,1,IF(MONTH(BK$2)=4,1,IF(MONTH(BK$2)=7,1,IF(MONTH(BK$2)=10,1,0)))),DD_Frequency="Annually",IF(MONTH(BK$2)=1,1,0))*DD_Payment))))</f>
        <v/>
      </c>
      <c r="BM15" s="3" t="str">
        <f t="shared" ref="BM15" ca="1" si="560">IF($B15="","",IF(BK15&gt;BL15,(BK15-BL15/2)*(rate_A*(BM$1/365)),0))</f>
        <v/>
      </c>
      <c r="BN15" s="3" t="str">
        <f t="shared" ca="1" si="153"/>
        <v/>
      </c>
      <c r="BO15" s="3" t="str">
        <f t="shared" ref="BO15" ca="1" si="561">IF($B15="","",AZ15*(1+rate_A*BM$1/365))</f>
        <v/>
      </c>
      <c r="BP15" s="3" t="str">
        <f t="shared" ref="BP15" ca="1" si="562">IF($B15="","",BA15*(1+rate_A*BM$1/365))</f>
        <v/>
      </c>
      <c r="BQ15" s="3" t="str">
        <f t="shared" ref="BQ15" ca="1" si="563">IF($B15="","",BB15*(1+rate_joint*BM$1/365))</f>
        <v/>
      </c>
      <c r="BR15" s="5" t="str">
        <f t="shared" ca="1" si="157"/>
        <v/>
      </c>
      <c r="BS15" s="5" t="str" cm="1">
        <f t="array" aca="1" ref="BS15" ca="1">IF(BR15="","",_xlfn.IFS(BR15&lt;='Hidden inputs'!$C$15,BR15*'Hidden inputs'!$D$15,BR15&lt;='Hidden inputs'!$C$16,'Hidden inputs'!$C$15*'Hidden inputs'!$D$15+(BR15-'Hidden inputs'!$B$16)*'Hidden inputs'!$D$16,BR15&lt;='Hidden inputs'!$C$17,'Hidden inputs'!$C$15*'Hidden inputs'!$D$15+('Hidden inputs'!$C$16-'Hidden inputs'!$B$16)*'Hidden inputs'!$D$16+(BR15-'Hidden inputs'!$B$17)*'Hidden inputs'!$D$17,BR15&gt;'Hidden inputs'!$B$18,'Hidden inputs'!$C$15*'Hidden inputs'!$D$15+('Hidden inputs'!$C$16-'Hidden inputs'!$B$16)*'Hidden inputs'!$D$16+('Hidden inputs'!$C$17-'Hidden inputs'!$B$17)*'Hidden inputs'!$D$17+(BR15-'Hidden inputs'!$B$18)*'Hidden inputs'!$D$18))</f>
        <v/>
      </c>
      <c r="BT15" s="10" t="str">
        <f t="shared" ca="1" si="158"/>
        <v/>
      </c>
      <c r="BU15" s="5" t="str">
        <f t="shared" ca="1" si="63"/>
        <v/>
      </c>
      <c r="BV15" s="5" t="str">
        <f t="shared" ca="1" si="64"/>
        <v/>
      </c>
      <c r="BW15" s="5" t="str">
        <f ca="1">IF($B15="","",'Hidden inputs'!$D$11*BN15+'Hidden inputs'!$E$11*BO15)</f>
        <v/>
      </c>
      <c r="BX15" s="11" t="str">
        <f t="shared" ca="1" si="9"/>
        <v/>
      </c>
      <c r="BY15" s="9" t="str">
        <f t="shared" ca="1" si="65"/>
        <v/>
      </c>
      <c r="BZ15" s="3" t="str">
        <f t="shared" ca="1" si="66"/>
        <v/>
      </c>
      <c r="CA15" s="5" t="str" cm="1">
        <f t="array" aca="1" ref="CA15" ca="1">IF($B15="","",IF(BZ15=0,0,IF(DD_Payment="",0,IF(BZ15&lt;_xlfn.IFS(DD_Frequency="Monthly",1,DD_Frequency="Quarterly",IF(MONTH(BZ$2)=1,1,IF(MONTH(BZ$2)=4,1,IF(MONTH(BZ$2)=7,1,IF(MONTH(BZ$2)=10,1,0)))),DD_Frequency="Annually",IF(MONTH(BZ$2)=1,1,0))*DD_Payment,BZ15,_xlfn.IFS(DD_Frequency="Monthly",1,DD_Frequency="Quarterly",IF(MONTH(BZ$2)=1,1,IF(MONTH(BZ$2)=4,1,IF(MONTH(BZ$2)=7,1,IF(MONTH(BZ$2)=10,1,0)))),DD_Frequency="Annually",IF(MONTH(BZ$2)=1,1,0))*DD_Payment))))</f>
        <v/>
      </c>
      <c r="CB15" s="3" t="str">
        <f t="shared" ref="CB15" ca="1" si="564">IF($B15="","",IF(BZ15&gt;CA15,(BZ15-CA15/2)*(rate_A*(CB$1/365)),0))</f>
        <v/>
      </c>
      <c r="CC15" s="3" t="str">
        <f t="shared" ca="1" si="160"/>
        <v/>
      </c>
      <c r="CD15" s="3" t="str">
        <f t="shared" ref="CD15" ca="1" si="565">IF($B15="","",BO15*(1+rate_A*CB$1/365))</f>
        <v/>
      </c>
      <c r="CE15" s="3" t="str">
        <f t="shared" ref="CE15" ca="1" si="566">IF($B15="","",BP15*(1+rate_A*CB$1/365))</f>
        <v/>
      </c>
      <c r="CF15" s="3" t="str">
        <f t="shared" ref="CF15" ca="1" si="567">IF($B15="","",BQ15*(1+rate_joint*CB$1/365))</f>
        <v/>
      </c>
      <c r="CG15" s="5" t="str">
        <f t="shared" ca="1" si="164"/>
        <v/>
      </c>
      <c r="CH15" s="5" t="str" cm="1">
        <f t="array" aca="1" ref="CH15" ca="1">IF(CG15="","",_xlfn.IFS(CG15&lt;='Hidden inputs'!$C$15,CG15*'Hidden inputs'!$D$15,CG15&lt;='Hidden inputs'!$C$16,'Hidden inputs'!$C$15*'Hidden inputs'!$D$15+(CG15-'Hidden inputs'!$B$16)*'Hidden inputs'!$D$16,CG15&lt;='Hidden inputs'!$C$17,'Hidden inputs'!$C$15*'Hidden inputs'!$D$15+('Hidden inputs'!$C$16-'Hidden inputs'!$B$16)*'Hidden inputs'!$D$16+(CG15-'Hidden inputs'!$B$17)*'Hidden inputs'!$D$17,CG15&gt;'Hidden inputs'!$B$18,'Hidden inputs'!$C$15*'Hidden inputs'!$D$15+('Hidden inputs'!$C$16-'Hidden inputs'!$B$16)*'Hidden inputs'!$D$16+('Hidden inputs'!$C$17-'Hidden inputs'!$B$17)*'Hidden inputs'!$D$17+(CG15-'Hidden inputs'!$B$18)*'Hidden inputs'!$D$18))</f>
        <v/>
      </c>
      <c r="CI15" s="10" t="str">
        <f t="shared" ca="1" si="165"/>
        <v/>
      </c>
      <c r="CJ15" s="5" t="str">
        <f t="shared" ca="1" si="71"/>
        <v/>
      </c>
      <c r="CK15" s="5" t="str">
        <f t="shared" ca="1" si="72"/>
        <v/>
      </c>
      <c r="CL15" s="5" t="str">
        <f ca="1">IF($B15="","",'Hidden inputs'!$D$11*CC15+'Hidden inputs'!$E$11*CD15)</f>
        <v/>
      </c>
      <c r="CM15" s="11" t="str">
        <f t="shared" ca="1" si="11"/>
        <v/>
      </c>
      <c r="CN15" s="9" t="str">
        <f t="shared" ca="1" si="73"/>
        <v/>
      </c>
      <c r="CO15" s="3" t="str">
        <f t="shared" ca="1" si="74"/>
        <v/>
      </c>
      <c r="CP15" s="5" t="str" cm="1">
        <f t="array" aca="1" ref="CP15" ca="1">IF($B15="","",IF(CO15=0,0,IF(DD_Payment="",0,IF(CO15&lt;_xlfn.IFS(DD_Frequency="Monthly",1,DD_Frequency="Quarterly",IF(MONTH(CO$2)=1,1,IF(MONTH(CO$2)=4,1,IF(MONTH(CO$2)=7,1,IF(MONTH(CO$2)=10,1,0)))),DD_Frequency="Annually",IF(MONTH(CO$2)=1,1,0))*DD_Payment,CO15,_xlfn.IFS(DD_Frequency="Monthly",1,DD_Frequency="Quarterly",IF(MONTH(CO$2)=1,1,IF(MONTH(CO$2)=4,1,IF(MONTH(CO$2)=7,1,IF(MONTH(CO$2)=10,1,0)))),DD_Frequency="Annually",IF(MONTH(CO$2)=1,1,0))*DD_Payment))))</f>
        <v/>
      </c>
      <c r="CQ15" s="3" t="str">
        <f t="shared" ref="CQ15" ca="1" si="568">IF($B15="","",IF(CO15&gt;CP15,(CO15-CP15/2)*(rate_A*(CQ$1/365)),0))</f>
        <v/>
      </c>
      <c r="CR15" s="3" t="str">
        <f t="shared" ca="1" si="167"/>
        <v/>
      </c>
      <c r="CS15" s="3" t="str">
        <f t="shared" ref="CS15" ca="1" si="569">IF($B15="","",CD15*(1+rate_A*CQ$1/365))</f>
        <v/>
      </c>
      <c r="CT15" s="3" t="str">
        <f t="shared" ref="CT15" ca="1" si="570">IF($B15="","",CE15*(1+rate_A*CQ$1/365))</f>
        <v/>
      </c>
      <c r="CU15" s="3" t="str">
        <f t="shared" ref="CU15" ca="1" si="571">IF($B15="","",CF15*(1+rate_joint*CQ$1/365))</f>
        <v/>
      </c>
      <c r="CV15" s="5" t="str">
        <f t="shared" ca="1" si="171"/>
        <v/>
      </c>
      <c r="CW15" s="5" t="str" cm="1">
        <f t="array" aca="1" ref="CW15" ca="1">IF(CV15="","",_xlfn.IFS(CV15&lt;='Hidden inputs'!$C$15,CV15*'Hidden inputs'!$D$15,CV15&lt;='Hidden inputs'!$C$16,'Hidden inputs'!$C$15*'Hidden inputs'!$D$15+(CV15-'Hidden inputs'!$B$16)*'Hidden inputs'!$D$16,CV15&lt;='Hidden inputs'!$C$17,'Hidden inputs'!$C$15*'Hidden inputs'!$D$15+('Hidden inputs'!$C$16-'Hidden inputs'!$B$16)*'Hidden inputs'!$D$16+(CV15-'Hidden inputs'!$B$17)*'Hidden inputs'!$D$17,CV15&gt;'Hidden inputs'!$B$18,'Hidden inputs'!$C$15*'Hidden inputs'!$D$15+('Hidden inputs'!$C$16-'Hidden inputs'!$B$16)*'Hidden inputs'!$D$16+('Hidden inputs'!$C$17-'Hidden inputs'!$B$17)*'Hidden inputs'!$D$17+(CV15-'Hidden inputs'!$B$18)*'Hidden inputs'!$D$18))</f>
        <v/>
      </c>
      <c r="CX15" s="10" t="str">
        <f t="shared" ca="1" si="172"/>
        <v/>
      </c>
      <c r="CY15" s="5" t="str">
        <f t="shared" ca="1" si="79"/>
        <v/>
      </c>
      <c r="CZ15" s="5" t="str">
        <f t="shared" ca="1" si="80"/>
        <v/>
      </c>
      <c r="DA15" s="5" t="str">
        <f ca="1">IF($B15="","",'Hidden inputs'!$D$11*CR15+'Hidden inputs'!$E$11*CS15)</f>
        <v/>
      </c>
      <c r="DB15" s="11" t="str">
        <f t="shared" ca="1" si="13"/>
        <v/>
      </c>
      <c r="DC15" s="9" t="str">
        <f t="shared" ca="1" si="81"/>
        <v/>
      </c>
      <c r="DD15" s="3" t="str">
        <f t="shared" ca="1" si="82"/>
        <v/>
      </c>
      <c r="DE15" s="5" t="str" cm="1">
        <f t="array" aca="1" ref="DE15" ca="1">IF($B15="","",IF(DD15=0,0,IF(DD_Payment="",0,IF(DD15&lt;_xlfn.IFS(DD_Frequency="Monthly",1,DD_Frequency="Quarterly",IF(MONTH(DD$2)=1,1,IF(MONTH(DD$2)=4,1,IF(MONTH(DD$2)=7,1,IF(MONTH(DD$2)=10,1,0)))),DD_Frequency="Annually",IF(MONTH(DD$2)=1,1,0))*DD_Payment,DD15,_xlfn.IFS(DD_Frequency="Monthly",1,DD_Frequency="Quarterly",IF(MONTH(DD$2)=1,1,IF(MONTH(DD$2)=4,1,IF(MONTH(DD$2)=7,1,IF(MONTH(DD$2)=10,1,0)))),DD_Frequency="Annually",IF(MONTH(DD$2)=1,1,0))*DD_Payment))))</f>
        <v/>
      </c>
      <c r="DF15" s="3" t="str">
        <f t="shared" ref="DF15" ca="1" si="572">IF($B15="","",IF(DD15&gt;DE15,(DD15-DE15/2)*(rate_A*(DF$1/365)),0))</f>
        <v/>
      </c>
      <c r="DG15" s="3" t="str">
        <f t="shared" ca="1" si="174"/>
        <v/>
      </c>
      <c r="DH15" s="3" t="str">
        <f t="shared" ref="DH15" ca="1" si="573">IF($B15="","",CS15*(1+rate_A*DF$1/365))</f>
        <v/>
      </c>
      <c r="DI15" s="3" t="str">
        <f t="shared" ref="DI15" ca="1" si="574">IF($B15="","",CT15*(1+rate_A*DF$1/365))</f>
        <v/>
      </c>
      <c r="DJ15" s="3" t="str">
        <f t="shared" ref="DJ15" ca="1" si="575">IF($B15="","",CU15*(1+rate_joint*DF$1/365))</f>
        <v/>
      </c>
      <c r="DK15" s="5" t="str">
        <f t="shared" ca="1" si="178"/>
        <v/>
      </c>
      <c r="DL15" s="5" t="str" cm="1">
        <f t="array" aca="1" ref="DL15" ca="1">IF(DK15="","",_xlfn.IFS(DK15&lt;='Hidden inputs'!$C$15,DK15*'Hidden inputs'!$D$15,DK15&lt;='Hidden inputs'!$C$16,'Hidden inputs'!$C$15*'Hidden inputs'!$D$15+(DK15-'Hidden inputs'!$B$16)*'Hidden inputs'!$D$16,DK15&lt;='Hidden inputs'!$C$17,'Hidden inputs'!$C$15*'Hidden inputs'!$D$15+('Hidden inputs'!$C$16-'Hidden inputs'!$B$16)*'Hidden inputs'!$D$16+(DK15-'Hidden inputs'!$B$17)*'Hidden inputs'!$D$17,DK15&gt;'Hidden inputs'!$B$18,'Hidden inputs'!$C$15*'Hidden inputs'!$D$15+('Hidden inputs'!$C$16-'Hidden inputs'!$B$16)*'Hidden inputs'!$D$16+('Hidden inputs'!$C$17-'Hidden inputs'!$B$17)*'Hidden inputs'!$D$17+(DK15-'Hidden inputs'!$B$18)*'Hidden inputs'!$D$18))</f>
        <v/>
      </c>
      <c r="DM15" s="10" t="str">
        <f t="shared" ca="1" si="179"/>
        <v/>
      </c>
      <c r="DN15" s="5" t="str">
        <f t="shared" ca="1" si="87"/>
        <v/>
      </c>
      <c r="DO15" s="5" t="str">
        <f t="shared" ca="1" si="88"/>
        <v/>
      </c>
      <c r="DP15" s="5" t="str">
        <f ca="1">IF($B15="","",'Hidden inputs'!$D$11*DG15+'Hidden inputs'!$E$11*DH15)</f>
        <v/>
      </c>
      <c r="DQ15" s="11" t="str">
        <f t="shared" ca="1" si="15"/>
        <v/>
      </c>
      <c r="DR15" s="9" t="str">
        <f t="shared" ca="1" si="89"/>
        <v/>
      </c>
      <c r="DS15" s="3" t="str">
        <f t="shared" ca="1" si="90"/>
        <v/>
      </c>
      <c r="DT15" s="5" t="str" cm="1">
        <f t="array" aca="1" ref="DT15" ca="1">IF($B15="","",IF(DS15=0,0,IF(DD_Payment="",0,IF(DS15&lt;_xlfn.IFS(DD_Frequency="Monthly",1,DD_Frequency="Quarterly",IF(MONTH(DS$2)=1,1,IF(MONTH(DS$2)=4,1,IF(MONTH(DS$2)=7,1,IF(MONTH(DS$2)=10,1,0)))),DD_Frequency="Annually",IF(MONTH(DS$2)=1,1,0))*DD_Payment,DS15,_xlfn.IFS(DD_Frequency="Monthly",1,DD_Frequency="Quarterly",IF(MONTH(DS$2)=1,1,IF(MONTH(DS$2)=4,1,IF(MONTH(DS$2)=7,1,IF(MONTH(DS$2)=10,1,0)))),DD_Frequency="Annually",IF(MONTH(DS$2)=1,1,0))*DD_Payment))))</f>
        <v/>
      </c>
      <c r="DU15" s="3" t="str">
        <f t="shared" ref="DU15" ca="1" si="576">IF($B15="","",IF(DS15&gt;DT15,(DS15-DT15/2)*(rate_A*(DU$1/365)),0))</f>
        <v/>
      </c>
      <c r="DV15" s="3" t="str">
        <f t="shared" ca="1" si="181"/>
        <v/>
      </c>
      <c r="DW15" s="3" t="str">
        <f t="shared" ref="DW15" ca="1" si="577">IF($B15="","",DH15*(1+rate_A*DU$1/365))</f>
        <v/>
      </c>
      <c r="DX15" s="3" t="str">
        <f t="shared" ref="DX15" ca="1" si="578">IF($B15="","",DI15*(1+rate_A*DU$1/365))</f>
        <v/>
      </c>
      <c r="DY15" s="3" t="str">
        <f t="shared" ref="DY15" ca="1" si="579">IF($B15="","",DJ15*(1+rate_joint*DU$1/365))</f>
        <v/>
      </c>
      <c r="DZ15" s="5" t="str">
        <f t="shared" ca="1" si="185"/>
        <v/>
      </c>
      <c r="EA15" s="5" t="str" cm="1">
        <f t="array" aca="1" ref="EA15" ca="1">IF(DZ15="","",_xlfn.IFS(DZ15&lt;='Hidden inputs'!$C$15,DZ15*'Hidden inputs'!$D$15,DZ15&lt;='Hidden inputs'!$C$16,'Hidden inputs'!$C$15*'Hidden inputs'!$D$15+(DZ15-'Hidden inputs'!$B$16)*'Hidden inputs'!$D$16,DZ15&lt;='Hidden inputs'!$C$17,'Hidden inputs'!$C$15*'Hidden inputs'!$D$15+('Hidden inputs'!$C$16-'Hidden inputs'!$B$16)*'Hidden inputs'!$D$16+(DZ15-'Hidden inputs'!$B$17)*'Hidden inputs'!$D$17,DZ15&gt;'Hidden inputs'!$B$18,'Hidden inputs'!$C$15*'Hidden inputs'!$D$15+('Hidden inputs'!$C$16-'Hidden inputs'!$B$16)*'Hidden inputs'!$D$16+('Hidden inputs'!$C$17-'Hidden inputs'!$B$17)*'Hidden inputs'!$D$17+(DZ15-'Hidden inputs'!$B$18)*'Hidden inputs'!$D$18))</f>
        <v/>
      </c>
      <c r="EB15" s="10" t="str">
        <f t="shared" ca="1" si="186"/>
        <v/>
      </c>
      <c r="EC15" s="5" t="str">
        <f t="shared" ca="1" si="95"/>
        <v/>
      </c>
      <c r="ED15" s="5" t="str">
        <f t="shared" ca="1" si="96"/>
        <v/>
      </c>
      <c r="EE15" s="5" t="str">
        <f ca="1">IF($B15="","",'Hidden inputs'!$D$11*DV15+'Hidden inputs'!$E$11*DW15)</f>
        <v/>
      </c>
      <c r="EF15" s="11" t="str">
        <f t="shared" ca="1" si="17"/>
        <v/>
      </c>
      <c r="EG15" s="9" t="str">
        <f t="shared" ca="1" si="97"/>
        <v/>
      </c>
      <c r="EH15" s="3" t="str">
        <f t="shared" ca="1" si="98"/>
        <v/>
      </c>
      <c r="EI15" s="5" t="str" cm="1">
        <f t="array" aca="1" ref="EI15" ca="1">IF($B15="","",IF(EH15=0,0,IF(DD_Payment="",0,IF(EH15&lt;_xlfn.IFS(DD_Frequency="Monthly",1,DD_Frequency="Quarterly",IF(MONTH(EH$2)=1,1,IF(MONTH(EH$2)=4,1,IF(MONTH(EH$2)=7,1,IF(MONTH(EH$2)=10,1,0)))),DD_Frequency="Annually",IF(MONTH(EH$2)=1,1,0))*DD_Payment,EH15,_xlfn.IFS(DD_Frequency="Monthly",1,DD_Frequency="Quarterly",IF(MONTH(EH$2)=1,1,IF(MONTH(EH$2)=4,1,IF(MONTH(EH$2)=7,1,IF(MONTH(EH$2)=10,1,0)))),DD_Frequency="Annually",IF(MONTH(EH$2)=1,1,0))*DD_Payment))))</f>
        <v/>
      </c>
      <c r="EJ15" s="3" t="str">
        <f t="shared" ref="EJ15" ca="1" si="580">IF($B15="","",IF(EH15&gt;EI15,(EH15-EI15/2)*(rate_A*(EJ$1/365)),0))</f>
        <v/>
      </c>
      <c r="EK15" s="3" t="str">
        <f t="shared" ca="1" si="188"/>
        <v/>
      </c>
      <c r="EL15" s="3" t="str">
        <f t="shared" ref="EL15" ca="1" si="581">IF($B15="","",DW15*(1+rate_A*EJ$1/365))</f>
        <v/>
      </c>
      <c r="EM15" s="3" t="str">
        <f t="shared" ref="EM15" ca="1" si="582">IF($B15="","",DX15*(1+rate_A*EJ$1/365))</f>
        <v/>
      </c>
      <c r="EN15" s="3" t="str">
        <f t="shared" ref="EN15" ca="1" si="583">IF($B15="","",DY15*(1+rate_joint*EJ$1/365))</f>
        <v/>
      </c>
      <c r="EO15" s="5" t="str">
        <f t="shared" ca="1" si="192"/>
        <v/>
      </c>
      <c r="EP15" s="5" t="str" cm="1">
        <f t="array" aca="1" ref="EP15" ca="1">IF(EO15="","",_xlfn.IFS(EO15&lt;='Hidden inputs'!$C$15,EO15*'Hidden inputs'!$D$15,EO15&lt;='Hidden inputs'!$C$16,'Hidden inputs'!$C$15*'Hidden inputs'!$D$15+(EO15-'Hidden inputs'!$B$16)*'Hidden inputs'!$D$16,EO15&lt;='Hidden inputs'!$C$17,'Hidden inputs'!$C$15*'Hidden inputs'!$D$15+('Hidden inputs'!$C$16-'Hidden inputs'!$B$16)*'Hidden inputs'!$D$16+(EO15-'Hidden inputs'!$B$17)*'Hidden inputs'!$D$17,EO15&gt;'Hidden inputs'!$B$18,'Hidden inputs'!$C$15*'Hidden inputs'!$D$15+('Hidden inputs'!$C$16-'Hidden inputs'!$B$16)*'Hidden inputs'!$D$16+('Hidden inputs'!$C$17-'Hidden inputs'!$B$17)*'Hidden inputs'!$D$17+(EO15-'Hidden inputs'!$B$18)*'Hidden inputs'!$D$18))</f>
        <v/>
      </c>
      <c r="EQ15" s="10" t="str">
        <f t="shared" ca="1" si="193"/>
        <v/>
      </c>
      <c r="ER15" s="5" t="str">
        <f t="shared" ca="1" si="103"/>
        <v/>
      </c>
      <c r="ES15" s="5" t="str">
        <f t="shared" ca="1" si="104"/>
        <v/>
      </c>
      <c r="ET15" s="5" t="str">
        <f ca="1">IF($B15="","",'Hidden inputs'!$D$11*EK15+'Hidden inputs'!$E$11*EL15)</f>
        <v/>
      </c>
      <c r="EU15" s="11" t="str">
        <f t="shared" ca="1" si="19"/>
        <v/>
      </c>
      <c r="EV15" s="9" t="str">
        <f t="shared" ca="1" si="105"/>
        <v/>
      </c>
      <c r="EW15" s="3" t="str">
        <f t="shared" ca="1" si="106"/>
        <v/>
      </c>
      <c r="EX15" s="5" t="str" cm="1">
        <f t="array" aca="1" ref="EX15" ca="1">IF($B15="","",IF(EW15=0,0,IF(DD_Payment="",0,IF(EW15&lt;_xlfn.IFS(DD_Frequency="Monthly",1,DD_Frequency="Quarterly",IF(MONTH(EW$2)=1,1,IF(MONTH(EW$2)=4,1,IF(MONTH(EW$2)=7,1,IF(MONTH(EW$2)=10,1,0)))),DD_Frequency="Annually",IF(MONTH(EW$2)=1,1,0))*DD_Payment,EW15,_xlfn.IFS(DD_Frequency="Monthly",1,DD_Frequency="Quarterly",IF(MONTH(EW$2)=1,1,IF(MONTH(EW$2)=4,1,IF(MONTH(EW$2)=7,1,IF(MONTH(EW$2)=10,1,0)))),DD_Frequency="Annually",IF(MONTH(EW$2)=1,1,0))*DD_Payment))))</f>
        <v/>
      </c>
      <c r="EY15" s="3" t="str">
        <f t="shared" ref="EY15" ca="1" si="584">IF($B15="","",IF(EW15&gt;EX15,(EW15-EX15/2)*(rate_A*(EY$1/365)),0))</f>
        <v/>
      </c>
      <c r="EZ15" s="3" t="str">
        <f t="shared" ca="1" si="195"/>
        <v/>
      </c>
      <c r="FA15" s="3" t="str">
        <f t="shared" ref="FA15" ca="1" si="585">IF($B15="","",EL15*(1+rate_A*EY$1/365))</f>
        <v/>
      </c>
      <c r="FB15" s="3" t="str">
        <f t="shared" ref="FB15" ca="1" si="586">IF($B15="","",EM15*(1+rate_A*EY$1/365))</f>
        <v/>
      </c>
      <c r="FC15" s="3" t="str">
        <f t="shared" ref="FC15" ca="1" si="587">IF($B15="","",EN15*(1+rate_joint*EY$1/365))</f>
        <v/>
      </c>
      <c r="FD15" s="5" t="str">
        <f t="shared" ca="1" si="199"/>
        <v/>
      </c>
      <c r="FE15" s="5" t="str" cm="1">
        <f t="array" aca="1" ref="FE15" ca="1">IF(FD15="","",_xlfn.IFS(FD15&lt;='Hidden inputs'!$C$15,FD15*'Hidden inputs'!$D$15,FD15&lt;='Hidden inputs'!$C$16,'Hidden inputs'!$C$15*'Hidden inputs'!$D$15+(FD15-'Hidden inputs'!$B$16)*'Hidden inputs'!$D$16,FD15&lt;='Hidden inputs'!$C$17,'Hidden inputs'!$C$15*'Hidden inputs'!$D$15+('Hidden inputs'!$C$16-'Hidden inputs'!$B$16)*'Hidden inputs'!$D$16+(FD15-'Hidden inputs'!$B$17)*'Hidden inputs'!$D$17,FD15&gt;'Hidden inputs'!$B$18,'Hidden inputs'!$C$15*'Hidden inputs'!$D$15+('Hidden inputs'!$C$16-'Hidden inputs'!$B$16)*'Hidden inputs'!$D$16+('Hidden inputs'!$C$17-'Hidden inputs'!$B$17)*'Hidden inputs'!$D$17+(FD15-'Hidden inputs'!$B$18)*'Hidden inputs'!$D$18))</f>
        <v/>
      </c>
      <c r="FF15" s="10" t="str">
        <f t="shared" ca="1" si="200"/>
        <v/>
      </c>
      <c r="FG15" s="5" t="str">
        <f t="shared" ca="1" si="111"/>
        <v/>
      </c>
      <c r="FH15" s="5" t="str">
        <f t="shared" ca="1" si="112"/>
        <v/>
      </c>
      <c r="FI15" s="5" t="str">
        <f ca="1">IF($B15="","",'Hidden inputs'!$D$11*EZ15+'Hidden inputs'!$E$11*FA15)</f>
        <v/>
      </c>
      <c r="FJ15" s="11" t="str">
        <f t="shared" ca="1" si="21"/>
        <v/>
      </c>
      <c r="FK15" s="9" t="str">
        <f t="shared" ca="1" si="113"/>
        <v/>
      </c>
      <c r="FL15" s="3" t="str">
        <f t="shared" ca="1" si="114"/>
        <v/>
      </c>
      <c r="FM15" s="5" t="str" cm="1">
        <f t="array" aca="1" ref="FM15" ca="1">IF($B15="","",IF(FL15=0,0,IF(DD_Payment="",0,IF(FL15&lt;_xlfn.IFS(DD_Frequency="Monthly",1,DD_Frequency="Quarterly",IF(MONTH(FL$2)=1,1,IF(MONTH(FL$2)=4,1,IF(MONTH(FL$2)=7,1,IF(MONTH(FL$2)=10,1,0)))),DD_Frequency="Annually",IF(MONTH(FL$2)=1,1,0))*DD_Payment,FL15,_xlfn.IFS(DD_Frequency="Monthly",1,DD_Frequency="Quarterly",IF(MONTH(FL$2)=1,1,IF(MONTH(FL$2)=4,1,IF(MONTH(FL$2)=7,1,IF(MONTH(FL$2)=10,1,0)))),DD_Frequency="Annually",IF(MONTH(FL$2)=1,1,0))*DD_Payment))))</f>
        <v/>
      </c>
      <c r="FN15" s="3" t="str">
        <f t="shared" ref="FN15" ca="1" si="588">IF($B15="","",IF(FL15&gt;FM15,(FL15-FM15/2)*(rate_A*(FN$1/365)),0))</f>
        <v/>
      </c>
      <c r="FO15" s="3" t="str">
        <f t="shared" ca="1" si="202"/>
        <v/>
      </c>
      <c r="FP15" s="3" t="str">
        <f t="shared" ref="FP15" ca="1" si="589">IF($B15="","",FA15*(1+rate_A*FN$1/365))</f>
        <v/>
      </c>
      <c r="FQ15" s="3" t="str">
        <f t="shared" ref="FQ15" ca="1" si="590">IF($B15="","",FB15*(1+rate_A*FN$1/365))</f>
        <v/>
      </c>
      <c r="FR15" s="3" t="str">
        <f t="shared" ref="FR15" ca="1" si="591">IF($B15="","",FC15*(1+rate_joint*FN$1/365))</f>
        <v/>
      </c>
      <c r="FS15" s="5" t="str">
        <f t="shared" ca="1" si="206"/>
        <v/>
      </c>
      <c r="FT15" s="5" t="str" cm="1">
        <f t="array" aca="1" ref="FT15" ca="1">IF(FS15="","",_xlfn.IFS(FS15&lt;='Hidden inputs'!$C$15,FS15*'Hidden inputs'!$D$15,FS15&lt;='Hidden inputs'!$C$16,'Hidden inputs'!$C$15*'Hidden inputs'!$D$15+(FS15-'Hidden inputs'!$B$16)*'Hidden inputs'!$D$16,FS15&lt;='Hidden inputs'!$C$17,'Hidden inputs'!$C$15*'Hidden inputs'!$D$15+('Hidden inputs'!$C$16-'Hidden inputs'!$B$16)*'Hidden inputs'!$D$16+(FS15-'Hidden inputs'!$B$17)*'Hidden inputs'!$D$17,FS15&gt;'Hidden inputs'!$B$18,'Hidden inputs'!$C$15*'Hidden inputs'!$D$15+('Hidden inputs'!$C$16-'Hidden inputs'!$B$16)*'Hidden inputs'!$D$16+('Hidden inputs'!$C$17-'Hidden inputs'!$B$17)*'Hidden inputs'!$D$17+(FS15-'Hidden inputs'!$B$18)*'Hidden inputs'!$D$18))</f>
        <v/>
      </c>
      <c r="FU15" s="10" t="str">
        <f t="shared" ca="1" si="207"/>
        <v/>
      </c>
      <c r="FV15" s="5" t="str">
        <f t="shared" ca="1" si="119"/>
        <v/>
      </c>
      <c r="FW15" s="5" t="str">
        <f t="shared" ca="1" si="120"/>
        <v/>
      </c>
      <c r="FX15" s="5" t="str">
        <f ca="1">IF($B15="","",'Hidden inputs'!$D$11*FO15+'Hidden inputs'!$E$11*FP15)</f>
        <v/>
      </c>
      <c r="FY15" s="11" t="str">
        <f t="shared" ca="1" si="23"/>
        <v/>
      </c>
      <c r="FZ15" s="9" t="str">
        <f t="shared" ca="1" si="121"/>
        <v/>
      </c>
      <c r="GA15" s="5" t="str">
        <f t="shared" ca="1" si="122"/>
        <v/>
      </c>
      <c r="GB15" s="5" t="str">
        <f t="shared" ca="1" si="123"/>
        <v/>
      </c>
      <c r="GC15" s="5" t="str">
        <f t="shared" ca="1" si="24"/>
        <v/>
      </c>
      <c r="GD15" s="5" t="str">
        <f t="shared" ca="1" si="25"/>
        <v/>
      </c>
    </row>
    <row r="16" spans="1:193" x14ac:dyDescent="0.35">
      <c r="A16" s="2" t="str">
        <f t="shared" ca="1" si="26"/>
        <v/>
      </c>
      <c r="B16" s="6" t="str">
        <f t="shared" ca="1" si="27"/>
        <v/>
      </c>
      <c r="C16" s="5" t="str">
        <f t="shared" ca="1" si="124"/>
        <v/>
      </c>
      <c r="D16" s="5" t="str" cm="1">
        <f t="array" aca="1" ref="D16" ca="1">IF($B16="","",IF(C16=0,0,IF(DD_Payment="",0,IF(C16&lt;_xlfn.IFS(DD_Frequency="Monthly",1,DD_Frequency="Quarterly",IF(MONTH(C$2)=1,1,IF(MONTH(C$2)=4,1,IF(MONTH(C$2)=7,1,IF(MONTH(C$2)=10,1,0)))),DD_Frequency="Annually",IF(MONTH(C$2)=1,1,0))*DD_Payment,C16,_xlfn.IFS(DD_Frequency="Monthly",1,DD_Frequency="Quarterly",IF(MONTH(C$2)=1,1,IF(MONTH(C$2)=4,1,IF(MONTH(C$2)=7,1,IF(MONTH(C$2)=10,1,0)))),DD_Frequency="Annually",IF(MONTH(C$2)=1,1,0))*DD_Payment))))</f>
        <v/>
      </c>
      <c r="E16" s="5" t="str">
        <f t="shared" ref="E16" ca="1" si="592">IF(B16="","",IF(C16&gt;D16,(C16-D16/2)*(rate_A*(E$1/365)),0))</f>
        <v/>
      </c>
      <c r="F16" s="5" t="str">
        <f t="shared" ca="1" si="28"/>
        <v/>
      </c>
      <c r="G16" s="5" t="str">
        <f t="shared" ref="G16" ca="1" si="593">IF(B16="","",G15*(1+rate_A*E$1/365))</f>
        <v/>
      </c>
      <c r="H16" s="5" t="str">
        <f t="shared" ref="H16" ca="1" si="594">IF(B16="","",H15*(1+rate_A*E$1/365))</f>
        <v/>
      </c>
      <c r="I16" s="5" t="str">
        <f t="shared" ref="I16" ca="1" si="595">IF(B16="","",I15*(1+rate_joint*E$1/365))</f>
        <v/>
      </c>
      <c r="J16" s="5" t="str">
        <f t="shared" ca="1" si="129"/>
        <v/>
      </c>
      <c r="K16" s="5" t="str" cm="1">
        <f t="array" aca="1" ref="K16" ca="1">IF(J16="","",_xlfn.IFS(J16&lt;='Hidden inputs'!$C$15,J16*'Hidden inputs'!$D$15,J16&lt;='Hidden inputs'!$C$16,'Hidden inputs'!$C$15*'Hidden inputs'!$D$15+(J16-'Hidden inputs'!$B$16)*'Hidden inputs'!$D$16,J16&lt;='Hidden inputs'!$C$17,'Hidden inputs'!$C$15*'Hidden inputs'!$D$15+('Hidden inputs'!$C$16-'Hidden inputs'!$B$16)*'Hidden inputs'!$D$16+(J16-'Hidden inputs'!$B$17)*'Hidden inputs'!$D$17,J16&gt;'Hidden inputs'!$B$18,'Hidden inputs'!$C$15*'Hidden inputs'!$D$15+('Hidden inputs'!$C$16-'Hidden inputs'!$B$16)*'Hidden inputs'!$D$16+('Hidden inputs'!$C$17-'Hidden inputs'!$B$17)*'Hidden inputs'!$D$17+(J16-'Hidden inputs'!$B$18)*'Hidden inputs'!$D$18))</f>
        <v/>
      </c>
      <c r="L16" s="11" t="str">
        <f t="shared" ca="1" si="130"/>
        <v/>
      </c>
      <c r="M16" s="5" t="str">
        <f t="shared" ca="1" si="32"/>
        <v/>
      </c>
      <c r="N16" s="5" t="str">
        <f t="shared" ca="1" si="33"/>
        <v/>
      </c>
      <c r="O16" s="5" t="str">
        <f ca="1">IF(B16="","",'Hidden inputs'!$D$11*F16+'Hidden inputs'!$E$11*G16)</f>
        <v/>
      </c>
      <c r="P16" s="11" t="str">
        <f t="shared" ca="1" si="0"/>
        <v/>
      </c>
      <c r="Q16" s="20" t="str">
        <f t="shared" ca="1" si="1"/>
        <v/>
      </c>
      <c r="R16" s="3" t="str">
        <f t="shared" ca="1" si="34"/>
        <v/>
      </c>
      <c r="S16" s="5" t="str" cm="1">
        <f t="array" aca="1" ref="S16" ca="1">IF($B16="","",IF(R16=0,0,IF(DD_Payment="",0,IF(R16&lt;_xlfn.IFS(DD_Frequency="Monthly",1,DD_Frequency="Quarterly",IF(MONTH(R$2)=1,1,IF(MONTH(R$2)=4,1,IF(MONTH(R$2)=7,1,IF(MONTH(R$2)=10,1,0)))),DD_Frequency="Annually",IF(MONTH(R$2)=1,1,0))*DD_Payment,R16,_xlfn.IFS(DD_Frequency="Monthly",1,DD_Frequency="Quarterly",IF(MONTH(R$2)=1,1,IF(MONTH(R$2)=4,1,IF(MONTH(R$2)=7,1,IF(MONTH(R$2)=10,1,0)))),DD_Frequency="Annually",IF(MONTH(R$2)=1,1,0))*DD_Payment))))</f>
        <v/>
      </c>
      <c r="T16" s="3" t="str">
        <f t="shared" ref="T16" ca="1" si="596">IF(B16="","",IF(R16&gt;S16,(R16-S16/2)*(rate_A*((T$1+A16)/365)),0))</f>
        <v/>
      </c>
      <c r="U16" s="3" t="str">
        <f t="shared" ca="1" si="36"/>
        <v/>
      </c>
      <c r="V16" s="3" t="str">
        <f t="shared" ref="V16" ca="1" si="597">IF(B16="","",G16*(1+rate_A*(T$1+A16)/365))</f>
        <v/>
      </c>
      <c r="W16" s="3" t="str">
        <f t="shared" ref="W16" ca="1" si="598">IF(B16="","",H16*(1+rate_A*(T$1+A16)/365))</f>
        <v/>
      </c>
      <c r="X16" s="3" t="str">
        <f t="shared" ref="X16" ca="1" si="599">IF(B16="","",I16*(1+rate_joint*(T$1+A16)/365))</f>
        <v/>
      </c>
      <c r="Y16" s="5" t="str">
        <f t="shared" ca="1" si="135"/>
        <v/>
      </c>
      <c r="Z16" s="5" t="str" cm="1">
        <f t="array" aca="1" ref="Z16" ca="1">IF(Y16="","",_xlfn.IFS(Y16&lt;='Hidden inputs'!$C$15,Y16*'Hidden inputs'!$D$15,Y16&lt;='Hidden inputs'!$C$16,'Hidden inputs'!$C$15*'Hidden inputs'!$D$15+(Y16-'Hidden inputs'!$B$16)*'Hidden inputs'!$D$16,Y16&lt;='Hidden inputs'!$C$17,'Hidden inputs'!$C$15*'Hidden inputs'!$D$15+('Hidden inputs'!$C$16-'Hidden inputs'!$B$16)*'Hidden inputs'!$D$16+(Y16-'Hidden inputs'!$B$17)*'Hidden inputs'!$D$17,Y16&gt;'Hidden inputs'!$B$18,'Hidden inputs'!$C$15*'Hidden inputs'!$D$15+('Hidden inputs'!$C$16-'Hidden inputs'!$B$16)*'Hidden inputs'!$D$16+('Hidden inputs'!$C$17-'Hidden inputs'!$B$17)*'Hidden inputs'!$D$17+(Y16-'Hidden inputs'!$B$18)*'Hidden inputs'!$D$18))</f>
        <v/>
      </c>
      <c r="AA16" s="10" t="str">
        <f t="shared" ca="1" si="136"/>
        <v/>
      </c>
      <c r="AB16" s="5" t="str">
        <f t="shared" ca="1" si="40"/>
        <v/>
      </c>
      <c r="AC16" s="5" t="str">
        <f t="shared" ca="1" si="137"/>
        <v/>
      </c>
      <c r="AD16" s="5" t="str">
        <f ca="1">IF(B16="","",'Hidden inputs'!$D$11*U16+'Hidden inputs'!$E$11*V16)</f>
        <v/>
      </c>
      <c r="AE16" s="11" t="str">
        <f t="shared" ca="1" si="3"/>
        <v/>
      </c>
      <c r="AF16" s="9" t="str">
        <f t="shared" ca="1" si="41"/>
        <v/>
      </c>
      <c r="AG16" s="3" t="str">
        <f t="shared" ca="1" si="42"/>
        <v/>
      </c>
      <c r="AH16" s="5" t="str" cm="1">
        <f t="array" aca="1" ref="AH16" ca="1">IF($B16="","",IF(AG16=0,0,IF(DD_Payment="",0,IF(AG16&lt;_xlfn.IFS(DD_Frequency="Monthly",1,DD_Frequency="Quarterly",IF(MONTH(AG$2)=1,1,IF(MONTH(AG$2)=4,1,IF(MONTH(AG$2)=7,1,IF(MONTH(AG$2)=10,1,0)))),DD_Frequency="Annually",IF(MONTH(AG$2)=1,1,0))*DD_Payment,AG16,_xlfn.IFS(DD_Frequency="Monthly",1,DD_Frequency="Quarterly",IF(MONTH(AG$2)=1,1,IF(MONTH(AG$2)=4,1,IF(MONTH(AG$2)=7,1,IF(MONTH(AG$2)=10,1,0)))),DD_Frequency="Annually",IF(MONTH(AG$2)=1,1,0))*DD_Payment))))</f>
        <v/>
      </c>
      <c r="AI16" s="3" t="str">
        <f t="shared" ref="AI16" ca="1" si="600">IF($B16="","",IF(AG16&gt;AH16,(AG16-AH16/2)*(rate_A*(AI$1/365)),0))</f>
        <v/>
      </c>
      <c r="AJ16" s="3" t="str">
        <f t="shared" ca="1" si="139"/>
        <v/>
      </c>
      <c r="AK16" s="3" t="str">
        <f t="shared" ref="AK16" ca="1" si="601">IF($B16="","",V16*(1+rate_A*AI$1/365))</f>
        <v/>
      </c>
      <c r="AL16" s="3" t="str">
        <f t="shared" ref="AL16" ca="1" si="602">IF($B16="","",W16*(1+rate_A*AI$1/365))</f>
        <v/>
      </c>
      <c r="AM16" s="3" t="str">
        <f t="shared" ref="AM16" ca="1" si="603">IF($B16="","",X16*(1+rate_joint*AI$1/365))</f>
        <v/>
      </c>
      <c r="AN16" s="5" t="str">
        <f t="shared" ca="1" si="143"/>
        <v/>
      </c>
      <c r="AO16" s="5" t="str" cm="1">
        <f t="array" aca="1" ref="AO16" ca="1">IF(AN16="","",_xlfn.IFS(AN16&lt;='Hidden inputs'!$C$15,AN16*'Hidden inputs'!$D$15,AN16&lt;='Hidden inputs'!$C$16,'Hidden inputs'!$C$15*'Hidden inputs'!$D$15+(AN16-'Hidden inputs'!$B$16)*'Hidden inputs'!$D$16,AN16&lt;='Hidden inputs'!$C$17,'Hidden inputs'!$C$15*'Hidden inputs'!$D$15+('Hidden inputs'!$C$16-'Hidden inputs'!$B$16)*'Hidden inputs'!$D$16+(AN16-'Hidden inputs'!$B$17)*'Hidden inputs'!$D$17,AN16&gt;'Hidden inputs'!$B$18,'Hidden inputs'!$C$15*'Hidden inputs'!$D$15+('Hidden inputs'!$C$16-'Hidden inputs'!$B$16)*'Hidden inputs'!$D$16+('Hidden inputs'!$C$17-'Hidden inputs'!$B$17)*'Hidden inputs'!$D$17+(AN16-'Hidden inputs'!$B$18)*'Hidden inputs'!$D$18))</f>
        <v/>
      </c>
      <c r="AP16" s="10" t="str">
        <f t="shared" ca="1" si="144"/>
        <v/>
      </c>
      <c r="AQ16" s="5" t="str">
        <f t="shared" ca="1" si="47"/>
        <v/>
      </c>
      <c r="AR16" s="5" t="str">
        <f t="shared" ca="1" si="48"/>
        <v/>
      </c>
      <c r="AS16" s="5" t="str">
        <f ca="1">IF($B16="","",'Hidden inputs'!$D$11*AJ16+'Hidden inputs'!$E$11*AK16)</f>
        <v/>
      </c>
      <c r="AT16" s="11" t="str">
        <f t="shared" ca="1" si="5"/>
        <v/>
      </c>
      <c r="AU16" s="9" t="str">
        <f t="shared" ca="1" si="49"/>
        <v/>
      </c>
      <c r="AV16" s="3" t="str">
        <f t="shared" ca="1" si="50"/>
        <v/>
      </c>
      <c r="AW16" s="5" t="str" cm="1">
        <f t="array" aca="1" ref="AW16" ca="1">IF($B16="","",IF(AV16=0,0,IF(DD_Payment="",0,IF(AV16&lt;_xlfn.IFS(DD_Frequency="Monthly",1,DD_Frequency="Quarterly",IF(MONTH(AV$2)=1,1,IF(MONTH(AV$2)=4,1,IF(MONTH(AV$2)=7,1,IF(MONTH(AV$2)=10,1,0)))),DD_Frequency="Annually",IF(MONTH(AV$2)=1,1,0))*DD_Payment,AV16,_xlfn.IFS(DD_Frequency="Monthly",1,DD_Frequency="Quarterly",IF(MONTH(AV$2)=1,1,IF(MONTH(AV$2)=4,1,IF(MONTH(AV$2)=7,1,IF(MONTH(AV$2)=10,1,0)))),DD_Frequency="Annually",IF(MONTH(AV$2)=1,1,0))*DD_Payment))))</f>
        <v/>
      </c>
      <c r="AX16" s="3" t="str">
        <f t="shared" ref="AX16" ca="1" si="604">IF($B16="","",IF(AV16&gt;AW16,(AV16-AW16/2)*(rate_A*(AX$1/365)),0))</f>
        <v/>
      </c>
      <c r="AY16" s="3" t="str">
        <f t="shared" ca="1" si="146"/>
        <v/>
      </c>
      <c r="AZ16" s="3" t="str">
        <f t="shared" ref="AZ16" ca="1" si="605">IF($B16="","",AK16*(1+rate_A*AX$1/365))</f>
        <v/>
      </c>
      <c r="BA16" s="3" t="str">
        <f t="shared" ref="BA16" ca="1" si="606">IF($B16="","",AL16*(1+rate_A*AX$1/365))</f>
        <v/>
      </c>
      <c r="BB16" s="3" t="str">
        <f t="shared" ref="BB16" ca="1" si="607">IF($B16="","",AM16*(1+rate_joint*AX$1/365))</f>
        <v/>
      </c>
      <c r="BC16" s="5" t="str">
        <f t="shared" ca="1" si="150"/>
        <v/>
      </c>
      <c r="BD16" s="5" t="str" cm="1">
        <f t="array" aca="1" ref="BD16" ca="1">IF(BC16="","",_xlfn.IFS(BC16&lt;='Hidden inputs'!$C$15,BC16*'Hidden inputs'!$D$15,BC16&lt;='Hidden inputs'!$C$16,'Hidden inputs'!$C$15*'Hidden inputs'!$D$15+(BC16-'Hidden inputs'!$B$16)*'Hidden inputs'!$D$16,BC16&lt;='Hidden inputs'!$C$17,'Hidden inputs'!$C$15*'Hidden inputs'!$D$15+('Hidden inputs'!$C$16-'Hidden inputs'!$B$16)*'Hidden inputs'!$D$16+(BC16-'Hidden inputs'!$B$17)*'Hidden inputs'!$D$17,BC16&gt;'Hidden inputs'!$B$18,'Hidden inputs'!$C$15*'Hidden inputs'!$D$15+('Hidden inputs'!$C$16-'Hidden inputs'!$B$16)*'Hidden inputs'!$D$16+('Hidden inputs'!$C$17-'Hidden inputs'!$B$17)*'Hidden inputs'!$D$17+(BC16-'Hidden inputs'!$B$18)*'Hidden inputs'!$D$18))</f>
        <v/>
      </c>
      <c r="BE16" s="10" t="str">
        <f t="shared" ca="1" si="151"/>
        <v/>
      </c>
      <c r="BF16" s="5" t="str">
        <f t="shared" ca="1" si="55"/>
        <v/>
      </c>
      <c r="BG16" s="5" t="str">
        <f t="shared" ca="1" si="56"/>
        <v/>
      </c>
      <c r="BH16" s="5" t="str">
        <f ca="1">IF($B16="","",'Hidden inputs'!$D$11*AY16+'Hidden inputs'!$E$11*AZ16)</f>
        <v/>
      </c>
      <c r="BI16" s="11" t="str">
        <f t="shared" ca="1" si="7"/>
        <v/>
      </c>
      <c r="BJ16" s="9" t="str">
        <f t="shared" ca="1" si="57"/>
        <v/>
      </c>
      <c r="BK16" s="3" t="str">
        <f t="shared" ca="1" si="58"/>
        <v/>
      </c>
      <c r="BL16" s="5" t="str" cm="1">
        <f t="array" aca="1" ref="BL16" ca="1">IF($B16="","",IF(BK16=0,0,IF(DD_Payment="",0,IF(BK16&lt;_xlfn.IFS(DD_Frequency="Monthly",1,DD_Frequency="Quarterly",IF(MONTH(BK$2)=1,1,IF(MONTH(BK$2)=4,1,IF(MONTH(BK$2)=7,1,IF(MONTH(BK$2)=10,1,0)))),DD_Frequency="Annually",IF(MONTH(BK$2)=1,1,0))*DD_Payment,BK16,_xlfn.IFS(DD_Frequency="Monthly",1,DD_Frequency="Quarterly",IF(MONTH(BK$2)=1,1,IF(MONTH(BK$2)=4,1,IF(MONTH(BK$2)=7,1,IF(MONTH(BK$2)=10,1,0)))),DD_Frequency="Annually",IF(MONTH(BK$2)=1,1,0))*DD_Payment))))</f>
        <v/>
      </c>
      <c r="BM16" s="3" t="str">
        <f t="shared" ref="BM16" ca="1" si="608">IF($B16="","",IF(BK16&gt;BL16,(BK16-BL16/2)*(rate_A*(BM$1/365)),0))</f>
        <v/>
      </c>
      <c r="BN16" s="3" t="str">
        <f t="shared" ca="1" si="153"/>
        <v/>
      </c>
      <c r="BO16" s="3" t="str">
        <f t="shared" ref="BO16" ca="1" si="609">IF($B16="","",AZ16*(1+rate_A*BM$1/365))</f>
        <v/>
      </c>
      <c r="BP16" s="3" t="str">
        <f t="shared" ref="BP16" ca="1" si="610">IF($B16="","",BA16*(1+rate_A*BM$1/365))</f>
        <v/>
      </c>
      <c r="BQ16" s="3" t="str">
        <f t="shared" ref="BQ16" ca="1" si="611">IF($B16="","",BB16*(1+rate_joint*BM$1/365))</f>
        <v/>
      </c>
      <c r="BR16" s="5" t="str">
        <f t="shared" ca="1" si="157"/>
        <v/>
      </c>
      <c r="BS16" s="5" t="str" cm="1">
        <f t="array" aca="1" ref="BS16" ca="1">IF(BR16="","",_xlfn.IFS(BR16&lt;='Hidden inputs'!$C$15,BR16*'Hidden inputs'!$D$15,BR16&lt;='Hidden inputs'!$C$16,'Hidden inputs'!$C$15*'Hidden inputs'!$D$15+(BR16-'Hidden inputs'!$B$16)*'Hidden inputs'!$D$16,BR16&lt;='Hidden inputs'!$C$17,'Hidden inputs'!$C$15*'Hidden inputs'!$D$15+('Hidden inputs'!$C$16-'Hidden inputs'!$B$16)*'Hidden inputs'!$D$16+(BR16-'Hidden inputs'!$B$17)*'Hidden inputs'!$D$17,BR16&gt;'Hidden inputs'!$B$18,'Hidden inputs'!$C$15*'Hidden inputs'!$D$15+('Hidden inputs'!$C$16-'Hidden inputs'!$B$16)*'Hidden inputs'!$D$16+('Hidden inputs'!$C$17-'Hidden inputs'!$B$17)*'Hidden inputs'!$D$17+(BR16-'Hidden inputs'!$B$18)*'Hidden inputs'!$D$18))</f>
        <v/>
      </c>
      <c r="BT16" s="10" t="str">
        <f t="shared" ca="1" si="158"/>
        <v/>
      </c>
      <c r="BU16" s="5" t="str">
        <f t="shared" ca="1" si="63"/>
        <v/>
      </c>
      <c r="BV16" s="5" t="str">
        <f t="shared" ca="1" si="64"/>
        <v/>
      </c>
      <c r="BW16" s="5" t="str">
        <f ca="1">IF($B16="","",'Hidden inputs'!$D$11*BN16+'Hidden inputs'!$E$11*BO16)</f>
        <v/>
      </c>
      <c r="BX16" s="11" t="str">
        <f t="shared" ca="1" si="9"/>
        <v/>
      </c>
      <c r="BY16" s="9" t="str">
        <f t="shared" ca="1" si="65"/>
        <v/>
      </c>
      <c r="BZ16" s="3" t="str">
        <f t="shared" ca="1" si="66"/>
        <v/>
      </c>
      <c r="CA16" s="5" t="str" cm="1">
        <f t="array" aca="1" ref="CA16" ca="1">IF($B16="","",IF(BZ16=0,0,IF(DD_Payment="",0,IF(BZ16&lt;_xlfn.IFS(DD_Frequency="Monthly",1,DD_Frequency="Quarterly",IF(MONTH(BZ$2)=1,1,IF(MONTH(BZ$2)=4,1,IF(MONTH(BZ$2)=7,1,IF(MONTH(BZ$2)=10,1,0)))),DD_Frequency="Annually",IF(MONTH(BZ$2)=1,1,0))*DD_Payment,BZ16,_xlfn.IFS(DD_Frequency="Monthly",1,DD_Frequency="Quarterly",IF(MONTH(BZ$2)=1,1,IF(MONTH(BZ$2)=4,1,IF(MONTH(BZ$2)=7,1,IF(MONTH(BZ$2)=10,1,0)))),DD_Frequency="Annually",IF(MONTH(BZ$2)=1,1,0))*DD_Payment))))</f>
        <v/>
      </c>
      <c r="CB16" s="3" t="str">
        <f t="shared" ref="CB16" ca="1" si="612">IF($B16="","",IF(BZ16&gt;CA16,(BZ16-CA16/2)*(rate_A*(CB$1/365)),0))</f>
        <v/>
      </c>
      <c r="CC16" s="3" t="str">
        <f t="shared" ca="1" si="160"/>
        <v/>
      </c>
      <c r="CD16" s="3" t="str">
        <f t="shared" ref="CD16" ca="1" si="613">IF($B16="","",BO16*(1+rate_A*CB$1/365))</f>
        <v/>
      </c>
      <c r="CE16" s="3" t="str">
        <f t="shared" ref="CE16" ca="1" si="614">IF($B16="","",BP16*(1+rate_A*CB$1/365))</f>
        <v/>
      </c>
      <c r="CF16" s="3" t="str">
        <f t="shared" ref="CF16" ca="1" si="615">IF($B16="","",BQ16*(1+rate_joint*CB$1/365))</f>
        <v/>
      </c>
      <c r="CG16" s="5" t="str">
        <f t="shared" ca="1" si="164"/>
        <v/>
      </c>
      <c r="CH16" s="5" t="str" cm="1">
        <f t="array" aca="1" ref="CH16" ca="1">IF(CG16="","",_xlfn.IFS(CG16&lt;='Hidden inputs'!$C$15,CG16*'Hidden inputs'!$D$15,CG16&lt;='Hidden inputs'!$C$16,'Hidden inputs'!$C$15*'Hidden inputs'!$D$15+(CG16-'Hidden inputs'!$B$16)*'Hidden inputs'!$D$16,CG16&lt;='Hidden inputs'!$C$17,'Hidden inputs'!$C$15*'Hidden inputs'!$D$15+('Hidden inputs'!$C$16-'Hidden inputs'!$B$16)*'Hidden inputs'!$D$16+(CG16-'Hidden inputs'!$B$17)*'Hidden inputs'!$D$17,CG16&gt;'Hidden inputs'!$B$18,'Hidden inputs'!$C$15*'Hidden inputs'!$D$15+('Hidden inputs'!$C$16-'Hidden inputs'!$B$16)*'Hidden inputs'!$D$16+('Hidden inputs'!$C$17-'Hidden inputs'!$B$17)*'Hidden inputs'!$D$17+(CG16-'Hidden inputs'!$B$18)*'Hidden inputs'!$D$18))</f>
        <v/>
      </c>
      <c r="CI16" s="10" t="str">
        <f t="shared" ca="1" si="165"/>
        <v/>
      </c>
      <c r="CJ16" s="5" t="str">
        <f t="shared" ca="1" si="71"/>
        <v/>
      </c>
      <c r="CK16" s="5" t="str">
        <f t="shared" ca="1" si="72"/>
        <v/>
      </c>
      <c r="CL16" s="5" t="str">
        <f ca="1">IF($B16="","",'Hidden inputs'!$D$11*CC16+'Hidden inputs'!$E$11*CD16)</f>
        <v/>
      </c>
      <c r="CM16" s="11" t="str">
        <f t="shared" ca="1" si="11"/>
        <v/>
      </c>
      <c r="CN16" s="9" t="str">
        <f t="shared" ca="1" si="73"/>
        <v/>
      </c>
      <c r="CO16" s="3" t="str">
        <f t="shared" ca="1" si="74"/>
        <v/>
      </c>
      <c r="CP16" s="5" t="str" cm="1">
        <f t="array" aca="1" ref="CP16" ca="1">IF($B16="","",IF(CO16=0,0,IF(DD_Payment="",0,IF(CO16&lt;_xlfn.IFS(DD_Frequency="Monthly",1,DD_Frequency="Quarterly",IF(MONTH(CO$2)=1,1,IF(MONTH(CO$2)=4,1,IF(MONTH(CO$2)=7,1,IF(MONTH(CO$2)=10,1,0)))),DD_Frequency="Annually",IF(MONTH(CO$2)=1,1,0))*DD_Payment,CO16,_xlfn.IFS(DD_Frequency="Monthly",1,DD_Frequency="Quarterly",IF(MONTH(CO$2)=1,1,IF(MONTH(CO$2)=4,1,IF(MONTH(CO$2)=7,1,IF(MONTH(CO$2)=10,1,0)))),DD_Frequency="Annually",IF(MONTH(CO$2)=1,1,0))*DD_Payment))))</f>
        <v/>
      </c>
      <c r="CQ16" s="3" t="str">
        <f t="shared" ref="CQ16" ca="1" si="616">IF($B16="","",IF(CO16&gt;CP16,(CO16-CP16/2)*(rate_A*(CQ$1/365)),0))</f>
        <v/>
      </c>
      <c r="CR16" s="3" t="str">
        <f t="shared" ca="1" si="167"/>
        <v/>
      </c>
      <c r="CS16" s="3" t="str">
        <f t="shared" ref="CS16" ca="1" si="617">IF($B16="","",CD16*(1+rate_A*CQ$1/365))</f>
        <v/>
      </c>
      <c r="CT16" s="3" t="str">
        <f t="shared" ref="CT16" ca="1" si="618">IF($B16="","",CE16*(1+rate_A*CQ$1/365))</f>
        <v/>
      </c>
      <c r="CU16" s="3" t="str">
        <f t="shared" ref="CU16" ca="1" si="619">IF($B16="","",CF16*(1+rate_joint*CQ$1/365))</f>
        <v/>
      </c>
      <c r="CV16" s="5" t="str">
        <f t="shared" ca="1" si="171"/>
        <v/>
      </c>
      <c r="CW16" s="5" t="str" cm="1">
        <f t="array" aca="1" ref="CW16" ca="1">IF(CV16="","",_xlfn.IFS(CV16&lt;='Hidden inputs'!$C$15,CV16*'Hidden inputs'!$D$15,CV16&lt;='Hidden inputs'!$C$16,'Hidden inputs'!$C$15*'Hidden inputs'!$D$15+(CV16-'Hidden inputs'!$B$16)*'Hidden inputs'!$D$16,CV16&lt;='Hidden inputs'!$C$17,'Hidden inputs'!$C$15*'Hidden inputs'!$D$15+('Hidden inputs'!$C$16-'Hidden inputs'!$B$16)*'Hidden inputs'!$D$16+(CV16-'Hidden inputs'!$B$17)*'Hidden inputs'!$D$17,CV16&gt;'Hidden inputs'!$B$18,'Hidden inputs'!$C$15*'Hidden inputs'!$D$15+('Hidden inputs'!$C$16-'Hidden inputs'!$B$16)*'Hidden inputs'!$D$16+('Hidden inputs'!$C$17-'Hidden inputs'!$B$17)*'Hidden inputs'!$D$17+(CV16-'Hidden inputs'!$B$18)*'Hidden inputs'!$D$18))</f>
        <v/>
      </c>
      <c r="CX16" s="10" t="str">
        <f t="shared" ca="1" si="172"/>
        <v/>
      </c>
      <c r="CY16" s="5" t="str">
        <f t="shared" ca="1" si="79"/>
        <v/>
      </c>
      <c r="CZ16" s="5" t="str">
        <f t="shared" ca="1" si="80"/>
        <v/>
      </c>
      <c r="DA16" s="5" t="str">
        <f ca="1">IF($B16="","",'Hidden inputs'!$D$11*CR16+'Hidden inputs'!$E$11*CS16)</f>
        <v/>
      </c>
      <c r="DB16" s="11" t="str">
        <f t="shared" ca="1" si="13"/>
        <v/>
      </c>
      <c r="DC16" s="9" t="str">
        <f t="shared" ca="1" si="81"/>
        <v/>
      </c>
      <c r="DD16" s="3" t="str">
        <f t="shared" ca="1" si="82"/>
        <v/>
      </c>
      <c r="DE16" s="5" t="str" cm="1">
        <f t="array" aca="1" ref="DE16" ca="1">IF($B16="","",IF(DD16=0,0,IF(DD_Payment="",0,IF(DD16&lt;_xlfn.IFS(DD_Frequency="Monthly",1,DD_Frequency="Quarterly",IF(MONTH(DD$2)=1,1,IF(MONTH(DD$2)=4,1,IF(MONTH(DD$2)=7,1,IF(MONTH(DD$2)=10,1,0)))),DD_Frequency="Annually",IF(MONTH(DD$2)=1,1,0))*DD_Payment,DD16,_xlfn.IFS(DD_Frequency="Monthly",1,DD_Frequency="Quarterly",IF(MONTH(DD$2)=1,1,IF(MONTH(DD$2)=4,1,IF(MONTH(DD$2)=7,1,IF(MONTH(DD$2)=10,1,0)))),DD_Frequency="Annually",IF(MONTH(DD$2)=1,1,0))*DD_Payment))))</f>
        <v/>
      </c>
      <c r="DF16" s="3" t="str">
        <f t="shared" ref="DF16" ca="1" si="620">IF($B16="","",IF(DD16&gt;DE16,(DD16-DE16/2)*(rate_A*(DF$1/365)),0))</f>
        <v/>
      </c>
      <c r="DG16" s="3" t="str">
        <f t="shared" ca="1" si="174"/>
        <v/>
      </c>
      <c r="DH16" s="3" t="str">
        <f t="shared" ref="DH16" ca="1" si="621">IF($B16="","",CS16*(1+rate_A*DF$1/365))</f>
        <v/>
      </c>
      <c r="DI16" s="3" t="str">
        <f t="shared" ref="DI16" ca="1" si="622">IF($B16="","",CT16*(1+rate_A*DF$1/365))</f>
        <v/>
      </c>
      <c r="DJ16" s="3" t="str">
        <f t="shared" ref="DJ16" ca="1" si="623">IF($B16="","",CU16*(1+rate_joint*DF$1/365))</f>
        <v/>
      </c>
      <c r="DK16" s="5" t="str">
        <f t="shared" ca="1" si="178"/>
        <v/>
      </c>
      <c r="DL16" s="5" t="str" cm="1">
        <f t="array" aca="1" ref="DL16" ca="1">IF(DK16="","",_xlfn.IFS(DK16&lt;='Hidden inputs'!$C$15,DK16*'Hidden inputs'!$D$15,DK16&lt;='Hidden inputs'!$C$16,'Hidden inputs'!$C$15*'Hidden inputs'!$D$15+(DK16-'Hidden inputs'!$B$16)*'Hidden inputs'!$D$16,DK16&lt;='Hidden inputs'!$C$17,'Hidden inputs'!$C$15*'Hidden inputs'!$D$15+('Hidden inputs'!$C$16-'Hidden inputs'!$B$16)*'Hidden inputs'!$D$16+(DK16-'Hidden inputs'!$B$17)*'Hidden inputs'!$D$17,DK16&gt;'Hidden inputs'!$B$18,'Hidden inputs'!$C$15*'Hidden inputs'!$D$15+('Hidden inputs'!$C$16-'Hidden inputs'!$B$16)*'Hidden inputs'!$D$16+('Hidden inputs'!$C$17-'Hidden inputs'!$B$17)*'Hidden inputs'!$D$17+(DK16-'Hidden inputs'!$B$18)*'Hidden inputs'!$D$18))</f>
        <v/>
      </c>
      <c r="DM16" s="10" t="str">
        <f t="shared" ca="1" si="179"/>
        <v/>
      </c>
      <c r="DN16" s="5" t="str">
        <f t="shared" ca="1" si="87"/>
        <v/>
      </c>
      <c r="DO16" s="5" t="str">
        <f t="shared" ca="1" si="88"/>
        <v/>
      </c>
      <c r="DP16" s="5" t="str">
        <f ca="1">IF($B16="","",'Hidden inputs'!$D$11*DG16+'Hidden inputs'!$E$11*DH16)</f>
        <v/>
      </c>
      <c r="DQ16" s="11" t="str">
        <f t="shared" ca="1" si="15"/>
        <v/>
      </c>
      <c r="DR16" s="9" t="str">
        <f t="shared" ca="1" si="89"/>
        <v/>
      </c>
      <c r="DS16" s="3" t="str">
        <f t="shared" ca="1" si="90"/>
        <v/>
      </c>
      <c r="DT16" s="5" t="str" cm="1">
        <f t="array" aca="1" ref="DT16" ca="1">IF($B16="","",IF(DS16=0,0,IF(DD_Payment="",0,IF(DS16&lt;_xlfn.IFS(DD_Frequency="Monthly",1,DD_Frequency="Quarterly",IF(MONTH(DS$2)=1,1,IF(MONTH(DS$2)=4,1,IF(MONTH(DS$2)=7,1,IF(MONTH(DS$2)=10,1,0)))),DD_Frequency="Annually",IF(MONTH(DS$2)=1,1,0))*DD_Payment,DS16,_xlfn.IFS(DD_Frequency="Monthly",1,DD_Frequency="Quarterly",IF(MONTH(DS$2)=1,1,IF(MONTH(DS$2)=4,1,IF(MONTH(DS$2)=7,1,IF(MONTH(DS$2)=10,1,0)))),DD_Frequency="Annually",IF(MONTH(DS$2)=1,1,0))*DD_Payment))))</f>
        <v/>
      </c>
      <c r="DU16" s="3" t="str">
        <f t="shared" ref="DU16" ca="1" si="624">IF($B16="","",IF(DS16&gt;DT16,(DS16-DT16/2)*(rate_A*(DU$1/365)),0))</f>
        <v/>
      </c>
      <c r="DV16" s="3" t="str">
        <f t="shared" ca="1" si="181"/>
        <v/>
      </c>
      <c r="DW16" s="3" t="str">
        <f t="shared" ref="DW16" ca="1" si="625">IF($B16="","",DH16*(1+rate_A*DU$1/365))</f>
        <v/>
      </c>
      <c r="DX16" s="3" t="str">
        <f t="shared" ref="DX16" ca="1" si="626">IF($B16="","",DI16*(1+rate_A*DU$1/365))</f>
        <v/>
      </c>
      <c r="DY16" s="3" t="str">
        <f t="shared" ref="DY16" ca="1" si="627">IF($B16="","",DJ16*(1+rate_joint*DU$1/365))</f>
        <v/>
      </c>
      <c r="DZ16" s="5" t="str">
        <f t="shared" ca="1" si="185"/>
        <v/>
      </c>
      <c r="EA16" s="5" t="str" cm="1">
        <f t="array" aca="1" ref="EA16" ca="1">IF(DZ16="","",_xlfn.IFS(DZ16&lt;='Hidden inputs'!$C$15,DZ16*'Hidden inputs'!$D$15,DZ16&lt;='Hidden inputs'!$C$16,'Hidden inputs'!$C$15*'Hidden inputs'!$D$15+(DZ16-'Hidden inputs'!$B$16)*'Hidden inputs'!$D$16,DZ16&lt;='Hidden inputs'!$C$17,'Hidden inputs'!$C$15*'Hidden inputs'!$D$15+('Hidden inputs'!$C$16-'Hidden inputs'!$B$16)*'Hidden inputs'!$D$16+(DZ16-'Hidden inputs'!$B$17)*'Hidden inputs'!$D$17,DZ16&gt;'Hidden inputs'!$B$18,'Hidden inputs'!$C$15*'Hidden inputs'!$D$15+('Hidden inputs'!$C$16-'Hidden inputs'!$B$16)*'Hidden inputs'!$D$16+('Hidden inputs'!$C$17-'Hidden inputs'!$B$17)*'Hidden inputs'!$D$17+(DZ16-'Hidden inputs'!$B$18)*'Hidden inputs'!$D$18))</f>
        <v/>
      </c>
      <c r="EB16" s="10" t="str">
        <f t="shared" ca="1" si="186"/>
        <v/>
      </c>
      <c r="EC16" s="5" t="str">
        <f t="shared" ca="1" si="95"/>
        <v/>
      </c>
      <c r="ED16" s="5" t="str">
        <f t="shared" ca="1" si="96"/>
        <v/>
      </c>
      <c r="EE16" s="5" t="str">
        <f ca="1">IF($B16="","",'Hidden inputs'!$D$11*DV16+'Hidden inputs'!$E$11*DW16)</f>
        <v/>
      </c>
      <c r="EF16" s="11" t="str">
        <f t="shared" ca="1" si="17"/>
        <v/>
      </c>
      <c r="EG16" s="9" t="str">
        <f t="shared" ca="1" si="97"/>
        <v/>
      </c>
      <c r="EH16" s="3" t="str">
        <f t="shared" ca="1" si="98"/>
        <v/>
      </c>
      <c r="EI16" s="5" t="str" cm="1">
        <f t="array" aca="1" ref="EI16" ca="1">IF($B16="","",IF(EH16=0,0,IF(DD_Payment="",0,IF(EH16&lt;_xlfn.IFS(DD_Frequency="Monthly",1,DD_Frequency="Quarterly",IF(MONTH(EH$2)=1,1,IF(MONTH(EH$2)=4,1,IF(MONTH(EH$2)=7,1,IF(MONTH(EH$2)=10,1,0)))),DD_Frequency="Annually",IF(MONTH(EH$2)=1,1,0))*DD_Payment,EH16,_xlfn.IFS(DD_Frequency="Monthly",1,DD_Frequency="Quarterly",IF(MONTH(EH$2)=1,1,IF(MONTH(EH$2)=4,1,IF(MONTH(EH$2)=7,1,IF(MONTH(EH$2)=10,1,0)))),DD_Frequency="Annually",IF(MONTH(EH$2)=1,1,0))*DD_Payment))))</f>
        <v/>
      </c>
      <c r="EJ16" s="3" t="str">
        <f t="shared" ref="EJ16" ca="1" si="628">IF($B16="","",IF(EH16&gt;EI16,(EH16-EI16/2)*(rate_A*(EJ$1/365)),0))</f>
        <v/>
      </c>
      <c r="EK16" s="3" t="str">
        <f t="shared" ca="1" si="188"/>
        <v/>
      </c>
      <c r="EL16" s="3" t="str">
        <f t="shared" ref="EL16" ca="1" si="629">IF($B16="","",DW16*(1+rate_A*EJ$1/365))</f>
        <v/>
      </c>
      <c r="EM16" s="3" t="str">
        <f t="shared" ref="EM16" ca="1" si="630">IF($B16="","",DX16*(1+rate_A*EJ$1/365))</f>
        <v/>
      </c>
      <c r="EN16" s="3" t="str">
        <f t="shared" ref="EN16" ca="1" si="631">IF($B16="","",DY16*(1+rate_joint*EJ$1/365))</f>
        <v/>
      </c>
      <c r="EO16" s="5" t="str">
        <f t="shared" ca="1" si="192"/>
        <v/>
      </c>
      <c r="EP16" s="5" t="str" cm="1">
        <f t="array" aca="1" ref="EP16" ca="1">IF(EO16="","",_xlfn.IFS(EO16&lt;='Hidden inputs'!$C$15,EO16*'Hidden inputs'!$D$15,EO16&lt;='Hidden inputs'!$C$16,'Hidden inputs'!$C$15*'Hidden inputs'!$D$15+(EO16-'Hidden inputs'!$B$16)*'Hidden inputs'!$D$16,EO16&lt;='Hidden inputs'!$C$17,'Hidden inputs'!$C$15*'Hidden inputs'!$D$15+('Hidden inputs'!$C$16-'Hidden inputs'!$B$16)*'Hidden inputs'!$D$16+(EO16-'Hidden inputs'!$B$17)*'Hidden inputs'!$D$17,EO16&gt;'Hidden inputs'!$B$18,'Hidden inputs'!$C$15*'Hidden inputs'!$D$15+('Hidden inputs'!$C$16-'Hidden inputs'!$B$16)*'Hidden inputs'!$D$16+('Hidden inputs'!$C$17-'Hidden inputs'!$B$17)*'Hidden inputs'!$D$17+(EO16-'Hidden inputs'!$B$18)*'Hidden inputs'!$D$18))</f>
        <v/>
      </c>
      <c r="EQ16" s="10" t="str">
        <f t="shared" ca="1" si="193"/>
        <v/>
      </c>
      <c r="ER16" s="5" t="str">
        <f t="shared" ca="1" si="103"/>
        <v/>
      </c>
      <c r="ES16" s="5" t="str">
        <f t="shared" ca="1" si="104"/>
        <v/>
      </c>
      <c r="ET16" s="5" t="str">
        <f ca="1">IF($B16="","",'Hidden inputs'!$D$11*EK16+'Hidden inputs'!$E$11*EL16)</f>
        <v/>
      </c>
      <c r="EU16" s="11" t="str">
        <f t="shared" ca="1" si="19"/>
        <v/>
      </c>
      <c r="EV16" s="9" t="str">
        <f t="shared" ca="1" si="105"/>
        <v/>
      </c>
      <c r="EW16" s="3" t="str">
        <f t="shared" ca="1" si="106"/>
        <v/>
      </c>
      <c r="EX16" s="5" t="str" cm="1">
        <f t="array" aca="1" ref="EX16" ca="1">IF($B16="","",IF(EW16=0,0,IF(DD_Payment="",0,IF(EW16&lt;_xlfn.IFS(DD_Frequency="Monthly",1,DD_Frequency="Quarterly",IF(MONTH(EW$2)=1,1,IF(MONTH(EW$2)=4,1,IF(MONTH(EW$2)=7,1,IF(MONTH(EW$2)=10,1,0)))),DD_Frequency="Annually",IF(MONTH(EW$2)=1,1,0))*DD_Payment,EW16,_xlfn.IFS(DD_Frequency="Monthly",1,DD_Frequency="Quarterly",IF(MONTH(EW$2)=1,1,IF(MONTH(EW$2)=4,1,IF(MONTH(EW$2)=7,1,IF(MONTH(EW$2)=10,1,0)))),DD_Frequency="Annually",IF(MONTH(EW$2)=1,1,0))*DD_Payment))))</f>
        <v/>
      </c>
      <c r="EY16" s="3" t="str">
        <f t="shared" ref="EY16" ca="1" si="632">IF($B16="","",IF(EW16&gt;EX16,(EW16-EX16/2)*(rate_A*(EY$1/365)),0))</f>
        <v/>
      </c>
      <c r="EZ16" s="3" t="str">
        <f t="shared" ca="1" si="195"/>
        <v/>
      </c>
      <c r="FA16" s="3" t="str">
        <f t="shared" ref="FA16" ca="1" si="633">IF($B16="","",EL16*(1+rate_A*EY$1/365))</f>
        <v/>
      </c>
      <c r="FB16" s="3" t="str">
        <f t="shared" ref="FB16" ca="1" si="634">IF($B16="","",EM16*(1+rate_A*EY$1/365))</f>
        <v/>
      </c>
      <c r="FC16" s="3" t="str">
        <f t="shared" ref="FC16" ca="1" si="635">IF($B16="","",EN16*(1+rate_joint*EY$1/365))</f>
        <v/>
      </c>
      <c r="FD16" s="5" t="str">
        <f t="shared" ca="1" si="199"/>
        <v/>
      </c>
      <c r="FE16" s="5" t="str" cm="1">
        <f t="array" aca="1" ref="FE16" ca="1">IF(FD16="","",_xlfn.IFS(FD16&lt;='Hidden inputs'!$C$15,FD16*'Hidden inputs'!$D$15,FD16&lt;='Hidden inputs'!$C$16,'Hidden inputs'!$C$15*'Hidden inputs'!$D$15+(FD16-'Hidden inputs'!$B$16)*'Hidden inputs'!$D$16,FD16&lt;='Hidden inputs'!$C$17,'Hidden inputs'!$C$15*'Hidden inputs'!$D$15+('Hidden inputs'!$C$16-'Hidden inputs'!$B$16)*'Hidden inputs'!$D$16+(FD16-'Hidden inputs'!$B$17)*'Hidden inputs'!$D$17,FD16&gt;'Hidden inputs'!$B$18,'Hidden inputs'!$C$15*'Hidden inputs'!$D$15+('Hidden inputs'!$C$16-'Hidden inputs'!$B$16)*'Hidden inputs'!$D$16+('Hidden inputs'!$C$17-'Hidden inputs'!$B$17)*'Hidden inputs'!$D$17+(FD16-'Hidden inputs'!$B$18)*'Hidden inputs'!$D$18))</f>
        <v/>
      </c>
      <c r="FF16" s="10" t="str">
        <f t="shared" ca="1" si="200"/>
        <v/>
      </c>
      <c r="FG16" s="5" t="str">
        <f t="shared" ca="1" si="111"/>
        <v/>
      </c>
      <c r="FH16" s="5" t="str">
        <f t="shared" ca="1" si="112"/>
        <v/>
      </c>
      <c r="FI16" s="5" t="str">
        <f ca="1">IF($B16="","",'Hidden inputs'!$D$11*EZ16+'Hidden inputs'!$E$11*FA16)</f>
        <v/>
      </c>
      <c r="FJ16" s="11" t="str">
        <f t="shared" ca="1" si="21"/>
        <v/>
      </c>
      <c r="FK16" s="9" t="str">
        <f t="shared" ca="1" si="113"/>
        <v/>
      </c>
      <c r="FL16" s="3" t="str">
        <f t="shared" ca="1" si="114"/>
        <v/>
      </c>
      <c r="FM16" s="5" t="str" cm="1">
        <f t="array" aca="1" ref="FM16" ca="1">IF($B16="","",IF(FL16=0,0,IF(DD_Payment="",0,IF(FL16&lt;_xlfn.IFS(DD_Frequency="Monthly",1,DD_Frequency="Quarterly",IF(MONTH(FL$2)=1,1,IF(MONTH(FL$2)=4,1,IF(MONTH(FL$2)=7,1,IF(MONTH(FL$2)=10,1,0)))),DD_Frequency="Annually",IF(MONTH(FL$2)=1,1,0))*DD_Payment,FL16,_xlfn.IFS(DD_Frequency="Monthly",1,DD_Frequency="Quarterly",IF(MONTH(FL$2)=1,1,IF(MONTH(FL$2)=4,1,IF(MONTH(FL$2)=7,1,IF(MONTH(FL$2)=10,1,0)))),DD_Frequency="Annually",IF(MONTH(FL$2)=1,1,0))*DD_Payment))))</f>
        <v/>
      </c>
      <c r="FN16" s="3" t="str">
        <f t="shared" ref="FN16" ca="1" si="636">IF($B16="","",IF(FL16&gt;FM16,(FL16-FM16/2)*(rate_A*(FN$1/365)),0))</f>
        <v/>
      </c>
      <c r="FO16" s="3" t="str">
        <f t="shared" ca="1" si="202"/>
        <v/>
      </c>
      <c r="FP16" s="3" t="str">
        <f t="shared" ref="FP16" ca="1" si="637">IF($B16="","",FA16*(1+rate_A*FN$1/365))</f>
        <v/>
      </c>
      <c r="FQ16" s="3" t="str">
        <f t="shared" ref="FQ16" ca="1" si="638">IF($B16="","",FB16*(1+rate_A*FN$1/365))</f>
        <v/>
      </c>
      <c r="FR16" s="3" t="str">
        <f t="shared" ref="FR16" ca="1" si="639">IF($B16="","",FC16*(1+rate_joint*FN$1/365))</f>
        <v/>
      </c>
      <c r="FS16" s="5" t="str">
        <f t="shared" ca="1" si="206"/>
        <v/>
      </c>
      <c r="FT16" s="5" t="str" cm="1">
        <f t="array" aca="1" ref="FT16" ca="1">IF(FS16="","",_xlfn.IFS(FS16&lt;='Hidden inputs'!$C$15,FS16*'Hidden inputs'!$D$15,FS16&lt;='Hidden inputs'!$C$16,'Hidden inputs'!$C$15*'Hidden inputs'!$D$15+(FS16-'Hidden inputs'!$B$16)*'Hidden inputs'!$D$16,FS16&lt;='Hidden inputs'!$C$17,'Hidden inputs'!$C$15*'Hidden inputs'!$D$15+('Hidden inputs'!$C$16-'Hidden inputs'!$B$16)*'Hidden inputs'!$D$16+(FS16-'Hidden inputs'!$B$17)*'Hidden inputs'!$D$17,FS16&gt;'Hidden inputs'!$B$18,'Hidden inputs'!$C$15*'Hidden inputs'!$D$15+('Hidden inputs'!$C$16-'Hidden inputs'!$B$16)*'Hidden inputs'!$D$16+('Hidden inputs'!$C$17-'Hidden inputs'!$B$17)*'Hidden inputs'!$D$17+(FS16-'Hidden inputs'!$B$18)*'Hidden inputs'!$D$18))</f>
        <v/>
      </c>
      <c r="FU16" s="10" t="str">
        <f t="shared" ca="1" si="207"/>
        <v/>
      </c>
      <c r="FV16" s="5" t="str">
        <f t="shared" ca="1" si="119"/>
        <v/>
      </c>
      <c r="FW16" s="5" t="str">
        <f t="shared" ca="1" si="120"/>
        <v/>
      </c>
      <c r="FX16" s="5" t="str">
        <f ca="1">IF($B16="","",'Hidden inputs'!$D$11*FO16+'Hidden inputs'!$E$11*FP16)</f>
        <v/>
      </c>
      <c r="FY16" s="11" t="str">
        <f t="shared" ca="1" si="23"/>
        <v/>
      </c>
      <c r="FZ16" s="9" t="str">
        <f t="shared" ca="1" si="121"/>
        <v/>
      </c>
      <c r="GA16" s="5" t="str">
        <f t="shared" ca="1" si="122"/>
        <v/>
      </c>
      <c r="GB16" s="5" t="str">
        <f t="shared" ca="1" si="123"/>
        <v/>
      </c>
      <c r="GC16" s="5" t="str">
        <f t="shared" ca="1" si="24"/>
        <v/>
      </c>
      <c r="GD16" s="5" t="str">
        <f t="shared" ca="1" si="25"/>
        <v/>
      </c>
    </row>
    <row r="17" spans="1:186" x14ac:dyDescent="0.35">
      <c r="A17" s="2" t="str">
        <f t="shared" ca="1" si="26"/>
        <v/>
      </c>
      <c r="B17" s="6" t="str">
        <f t="shared" ca="1" si="27"/>
        <v/>
      </c>
      <c r="C17" s="5" t="str">
        <f t="shared" ca="1" si="124"/>
        <v/>
      </c>
      <c r="D17" s="5" t="str" cm="1">
        <f t="array" aca="1" ref="D17" ca="1">IF($B17="","",IF(C17=0,0,IF(DD_Payment="",0,IF(C17&lt;_xlfn.IFS(DD_Frequency="Monthly",1,DD_Frequency="Quarterly",IF(MONTH(C$2)=1,1,IF(MONTH(C$2)=4,1,IF(MONTH(C$2)=7,1,IF(MONTH(C$2)=10,1,0)))),DD_Frequency="Annually",IF(MONTH(C$2)=1,1,0))*DD_Payment,C17,_xlfn.IFS(DD_Frequency="Monthly",1,DD_Frequency="Quarterly",IF(MONTH(C$2)=1,1,IF(MONTH(C$2)=4,1,IF(MONTH(C$2)=7,1,IF(MONTH(C$2)=10,1,0)))),DD_Frequency="Annually",IF(MONTH(C$2)=1,1,0))*DD_Payment))))</f>
        <v/>
      </c>
      <c r="E17" s="5" t="str">
        <f t="shared" ref="E17" ca="1" si="640">IF(B17="","",IF(C17&gt;D17,(C17-D17/2)*(rate_A*(E$1/365)),0))</f>
        <v/>
      </c>
      <c r="F17" s="5" t="str">
        <f t="shared" ca="1" si="28"/>
        <v/>
      </c>
      <c r="G17" s="5" t="str">
        <f t="shared" ref="G17" ca="1" si="641">IF(B17="","",G16*(1+rate_A*E$1/365))</f>
        <v/>
      </c>
      <c r="H17" s="5" t="str">
        <f t="shared" ref="H17" ca="1" si="642">IF(B17="","",H16*(1+rate_A*E$1/365))</f>
        <v/>
      </c>
      <c r="I17" s="5" t="str">
        <f t="shared" ref="I17" ca="1" si="643">IF(B17="","",I16*(1+rate_joint*E$1/365))</f>
        <v/>
      </c>
      <c r="J17" s="5" t="str">
        <f t="shared" ca="1" si="129"/>
        <v/>
      </c>
      <c r="K17" s="5" t="str" cm="1">
        <f t="array" aca="1" ref="K17" ca="1">IF(J17="","",_xlfn.IFS(J17&lt;='Hidden inputs'!$C$15,J17*'Hidden inputs'!$D$15,J17&lt;='Hidden inputs'!$C$16,'Hidden inputs'!$C$15*'Hidden inputs'!$D$15+(J17-'Hidden inputs'!$B$16)*'Hidden inputs'!$D$16,J17&lt;='Hidden inputs'!$C$17,'Hidden inputs'!$C$15*'Hidden inputs'!$D$15+('Hidden inputs'!$C$16-'Hidden inputs'!$B$16)*'Hidden inputs'!$D$16+(J17-'Hidden inputs'!$B$17)*'Hidden inputs'!$D$17,J17&gt;'Hidden inputs'!$B$18,'Hidden inputs'!$C$15*'Hidden inputs'!$D$15+('Hidden inputs'!$C$16-'Hidden inputs'!$B$16)*'Hidden inputs'!$D$16+('Hidden inputs'!$C$17-'Hidden inputs'!$B$17)*'Hidden inputs'!$D$17+(J17-'Hidden inputs'!$B$18)*'Hidden inputs'!$D$18))</f>
        <v/>
      </c>
      <c r="L17" s="11" t="str">
        <f t="shared" ca="1" si="130"/>
        <v/>
      </c>
      <c r="M17" s="5" t="str">
        <f t="shared" ca="1" si="32"/>
        <v/>
      </c>
      <c r="N17" s="5" t="str">
        <f t="shared" ca="1" si="33"/>
        <v/>
      </c>
      <c r="O17" s="5" t="str">
        <f ca="1">IF(B17="","",'Hidden inputs'!$D$11*F17+'Hidden inputs'!$E$11*G17)</f>
        <v/>
      </c>
      <c r="P17" s="11" t="str">
        <f t="shared" ca="1" si="0"/>
        <v/>
      </c>
      <c r="Q17" s="20" t="str">
        <f t="shared" ca="1" si="1"/>
        <v/>
      </c>
      <c r="R17" s="3" t="str">
        <f t="shared" ca="1" si="34"/>
        <v/>
      </c>
      <c r="S17" s="5" t="str" cm="1">
        <f t="array" aca="1" ref="S17" ca="1">IF($B17="","",IF(R17=0,0,IF(DD_Payment="",0,IF(R17&lt;_xlfn.IFS(DD_Frequency="Monthly",1,DD_Frequency="Quarterly",IF(MONTH(R$2)=1,1,IF(MONTH(R$2)=4,1,IF(MONTH(R$2)=7,1,IF(MONTH(R$2)=10,1,0)))),DD_Frequency="Annually",IF(MONTH(R$2)=1,1,0))*DD_Payment,R17,_xlfn.IFS(DD_Frequency="Monthly",1,DD_Frequency="Quarterly",IF(MONTH(R$2)=1,1,IF(MONTH(R$2)=4,1,IF(MONTH(R$2)=7,1,IF(MONTH(R$2)=10,1,0)))),DD_Frequency="Annually",IF(MONTH(R$2)=1,1,0))*DD_Payment))))</f>
        <v/>
      </c>
      <c r="T17" s="3" t="str">
        <f t="shared" ref="T17" ca="1" si="644">IF(B17="","",IF(R17&gt;S17,(R17-S17/2)*(rate_A*((T$1+A17)/365)),0))</f>
        <v/>
      </c>
      <c r="U17" s="3" t="str">
        <f t="shared" ca="1" si="36"/>
        <v/>
      </c>
      <c r="V17" s="3" t="str">
        <f t="shared" ref="V17" ca="1" si="645">IF(B17="","",G17*(1+rate_A*(T$1+A17)/365))</f>
        <v/>
      </c>
      <c r="W17" s="3" t="str">
        <f t="shared" ref="W17" ca="1" si="646">IF(B17="","",H17*(1+rate_A*(T$1+A17)/365))</f>
        <v/>
      </c>
      <c r="X17" s="3" t="str">
        <f t="shared" ref="X17" ca="1" si="647">IF(B17="","",I17*(1+rate_joint*(T$1+A17)/365))</f>
        <v/>
      </c>
      <c r="Y17" s="5" t="str">
        <f t="shared" ca="1" si="135"/>
        <v/>
      </c>
      <c r="Z17" s="5" t="str" cm="1">
        <f t="array" aca="1" ref="Z17" ca="1">IF(Y17="","",_xlfn.IFS(Y17&lt;='Hidden inputs'!$C$15,Y17*'Hidden inputs'!$D$15,Y17&lt;='Hidden inputs'!$C$16,'Hidden inputs'!$C$15*'Hidden inputs'!$D$15+(Y17-'Hidden inputs'!$B$16)*'Hidden inputs'!$D$16,Y17&lt;='Hidden inputs'!$C$17,'Hidden inputs'!$C$15*'Hidden inputs'!$D$15+('Hidden inputs'!$C$16-'Hidden inputs'!$B$16)*'Hidden inputs'!$D$16+(Y17-'Hidden inputs'!$B$17)*'Hidden inputs'!$D$17,Y17&gt;'Hidden inputs'!$B$18,'Hidden inputs'!$C$15*'Hidden inputs'!$D$15+('Hidden inputs'!$C$16-'Hidden inputs'!$B$16)*'Hidden inputs'!$D$16+('Hidden inputs'!$C$17-'Hidden inputs'!$B$17)*'Hidden inputs'!$D$17+(Y17-'Hidden inputs'!$B$18)*'Hidden inputs'!$D$18))</f>
        <v/>
      </c>
      <c r="AA17" s="10" t="str">
        <f t="shared" ca="1" si="136"/>
        <v/>
      </c>
      <c r="AB17" s="5" t="str">
        <f t="shared" ca="1" si="40"/>
        <v/>
      </c>
      <c r="AC17" s="5" t="str">
        <f t="shared" ca="1" si="137"/>
        <v/>
      </c>
      <c r="AD17" s="5" t="str">
        <f ca="1">IF(B17="","",'Hidden inputs'!$D$11*U17+'Hidden inputs'!$E$11*V17)</f>
        <v/>
      </c>
      <c r="AE17" s="11" t="str">
        <f t="shared" ca="1" si="3"/>
        <v/>
      </c>
      <c r="AF17" s="9" t="str">
        <f t="shared" ca="1" si="41"/>
        <v/>
      </c>
      <c r="AG17" s="3" t="str">
        <f t="shared" ca="1" si="42"/>
        <v/>
      </c>
      <c r="AH17" s="5" t="str" cm="1">
        <f t="array" aca="1" ref="AH17" ca="1">IF($B17="","",IF(AG17=0,0,IF(DD_Payment="",0,IF(AG17&lt;_xlfn.IFS(DD_Frequency="Monthly",1,DD_Frequency="Quarterly",IF(MONTH(AG$2)=1,1,IF(MONTH(AG$2)=4,1,IF(MONTH(AG$2)=7,1,IF(MONTH(AG$2)=10,1,0)))),DD_Frequency="Annually",IF(MONTH(AG$2)=1,1,0))*DD_Payment,AG17,_xlfn.IFS(DD_Frequency="Monthly",1,DD_Frequency="Quarterly",IF(MONTH(AG$2)=1,1,IF(MONTH(AG$2)=4,1,IF(MONTH(AG$2)=7,1,IF(MONTH(AG$2)=10,1,0)))),DD_Frequency="Annually",IF(MONTH(AG$2)=1,1,0))*DD_Payment))))</f>
        <v/>
      </c>
      <c r="AI17" s="3" t="str">
        <f t="shared" ref="AI17" ca="1" si="648">IF($B17="","",IF(AG17&gt;AH17,(AG17-AH17/2)*(rate_A*(AI$1/365)),0))</f>
        <v/>
      </c>
      <c r="AJ17" s="3" t="str">
        <f t="shared" ca="1" si="139"/>
        <v/>
      </c>
      <c r="AK17" s="3" t="str">
        <f t="shared" ref="AK17" ca="1" si="649">IF($B17="","",V17*(1+rate_A*AI$1/365))</f>
        <v/>
      </c>
      <c r="AL17" s="3" t="str">
        <f t="shared" ref="AL17" ca="1" si="650">IF($B17="","",W17*(1+rate_A*AI$1/365))</f>
        <v/>
      </c>
      <c r="AM17" s="3" t="str">
        <f t="shared" ref="AM17" ca="1" si="651">IF($B17="","",X17*(1+rate_joint*AI$1/365))</f>
        <v/>
      </c>
      <c r="AN17" s="5" t="str">
        <f t="shared" ca="1" si="143"/>
        <v/>
      </c>
      <c r="AO17" s="5" t="str" cm="1">
        <f t="array" aca="1" ref="AO17" ca="1">IF(AN17="","",_xlfn.IFS(AN17&lt;='Hidden inputs'!$C$15,AN17*'Hidden inputs'!$D$15,AN17&lt;='Hidden inputs'!$C$16,'Hidden inputs'!$C$15*'Hidden inputs'!$D$15+(AN17-'Hidden inputs'!$B$16)*'Hidden inputs'!$D$16,AN17&lt;='Hidden inputs'!$C$17,'Hidden inputs'!$C$15*'Hidden inputs'!$D$15+('Hidden inputs'!$C$16-'Hidden inputs'!$B$16)*'Hidden inputs'!$D$16+(AN17-'Hidden inputs'!$B$17)*'Hidden inputs'!$D$17,AN17&gt;'Hidden inputs'!$B$18,'Hidden inputs'!$C$15*'Hidden inputs'!$D$15+('Hidden inputs'!$C$16-'Hidden inputs'!$B$16)*'Hidden inputs'!$D$16+('Hidden inputs'!$C$17-'Hidden inputs'!$B$17)*'Hidden inputs'!$D$17+(AN17-'Hidden inputs'!$B$18)*'Hidden inputs'!$D$18))</f>
        <v/>
      </c>
      <c r="AP17" s="10" t="str">
        <f t="shared" ca="1" si="144"/>
        <v/>
      </c>
      <c r="AQ17" s="5" t="str">
        <f t="shared" ca="1" si="47"/>
        <v/>
      </c>
      <c r="AR17" s="5" t="str">
        <f t="shared" ca="1" si="48"/>
        <v/>
      </c>
      <c r="AS17" s="5" t="str">
        <f ca="1">IF($B17="","",'Hidden inputs'!$D$11*AJ17+'Hidden inputs'!$E$11*AK17)</f>
        <v/>
      </c>
      <c r="AT17" s="11" t="str">
        <f t="shared" ca="1" si="5"/>
        <v/>
      </c>
      <c r="AU17" s="9" t="str">
        <f t="shared" ca="1" si="49"/>
        <v/>
      </c>
      <c r="AV17" s="3" t="str">
        <f t="shared" ca="1" si="50"/>
        <v/>
      </c>
      <c r="AW17" s="5" t="str" cm="1">
        <f t="array" aca="1" ref="AW17" ca="1">IF($B17="","",IF(AV17=0,0,IF(DD_Payment="",0,IF(AV17&lt;_xlfn.IFS(DD_Frequency="Monthly",1,DD_Frequency="Quarterly",IF(MONTH(AV$2)=1,1,IF(MONTH(AV$2)=4,1,IF(MONTH(AV$2)=7,1,IF(MONTH(AV$2)=10,1,0)))),DD_Frequency="Annually",IF(MONTH(AV$2)=1,1,0))*DD_Payment,AV17,_xlfn.IFS(DD_Frequency="Monthly",1,DD_Frequency="Quarterly",IF(MONTH(AV$2)=1,1,IF(MONTH(AV$2)=4,1,IF(MONTH(AV$2)=7,1,IF(MONTH(AV$2)=10,1,0)))),DD_Frequency="Annually",IF(MONTH(AV$2)=1,1,0))*DD_Payment))))</f>
        <v/>
      </c>
      <c r="AX17" s="3" t="str">
        <f t="shared" ref="AX17" ca="1" si="652">IF($B17="","",IF(AV17&gt;AW17,(AV17-AW17/2)*(rate_A*(AX$1/365)),0))</f>
        <v/>
      </c>
      <c r="AY17" s="3" t="str">
        <f t="shared" ca="1" si="146"/>
        <v/>
      </c>
      <c r="AZ17" s="3" t="str">
        <f t="shared" ref="AZ17" ca="1" si="653">IF($B17="","",AK17*(1+rate_A*AX$1/365))</f>
        <v/>
      </c>
      <c r="BA17" s="3" t="str">
        <f t="shared" ref="BA17" ca="1" si="654">IF($B17="","",AL17*(1+rate_A*AX$1/365))</f>
        <v/>
      </c>
      <c r="BB17" s="3" t="str">
        <f t="shared" ref="BB17" ca="1" si="655">IF($B17="","",AM17*(1+rate_joint*AX$1/365))</f>
        <v/>
      </c>
      <c r="BC17" s="5" t="str">
        <f t="shared" ca="1" si="150"/>
        <v/>
      </c>
      <c r="BD17" s="5" t="str" cm="1">
        <f t="array" aca="1" ref="BD17" ca="1">IF(BC17="","",_xlfn.IFS(BC17&lt;='Hidden inputs'!$C$15,BC17*'Hidden inputs'!$D$15,BC17&lt;='Hidden inputs'!$C$16,'Hidden inputs'!$C$15*'Hidden inputs'!$D$15+(BC17-'Hidden inputs'!$B$16)*'Hidden inputs'!$D$16,BC17&lt;='Hidden inputs'!$C$17,'Hidden inputs'!$C$15*'Hidden inputs'!$D$15+('Hidden inputs'!$C$16-'Hidden inputs'!$B$16)*'Hidden inputs'!$D$16+(BC17-'Hidden inputs'!$B$17)*'Hidden inputs'!$D$17,BC17&gt;'Hidden inputs'!$B$18,'Hidden inputs'!$C$15*'Hidden inputs'!$D$15+('Hidden inputs'!$C$16-'Hidden inputs'!$B$16)*'Hidden inputs'!$D$16+('Hidden inputs'!$C$17-'Hidden inputs'!$B$17)*'Hidden inputs'!$D$17+(BC17-'Hidden inputs'!$B$18)*'Hidden inputs'!$D$18))</f>
        <v/>
      </c>
      <c r="BE17" s="10" t="str">
        <f t="shared" ca="1" si="151"/>
        <v/>
      </c>
      <c r="BF17" s="5" t="str">
        <f t="shared" ca="1" si="55"/>
        <v/>
      </c>
      <c r="BG17" s="5" t="str">
        <f t="shared" ca="1" si="56"/>
        <v/>
      </c>
      <c r="BH17" s="5" t="str">
        <f ca="1">IF($B17="","",'Hidden inputs'!$D$11*AY17+'Hidden inputs'!$E$11*AZ17)</f>
        <v/>
      </c>
      <c r="BI17" s="11" t="str">
        <f t="shared" ca="1" si="7"/>
        <v/>
      </c>
      <c r="BJ17" s="9" t="str">
        <f t="shared" ca="1" si="57"/>
        <v/>
      </c>
      <c r="BK17" s="3" t="str">
        <f t="shared" ca="1" si="58"/>
        <v/>
      </c>
      <c r="BL17" s="5" t="str" cm="1">
        <f t="array" aca="1" ref="BL17" ca="1">IF($B17="","",IF(BK17=0,0,IF(DD_Payment="",0,IF(BK17&lt;_xlfn.IFS(DD_Frequency="Monthly",1,DD_Frequency="Quarterly",IF(MONTH(BK$2)=1,1,IF(MONTH(BK$2)=4,1,IF(MONTH(BK$2)=7,1,IF(MONTH(BK$2)=10,1,0)))),DD_Frequency="Annually",IF(MONTH(BK$2)=1,1,0))*DD_Payment,BK17,_xlfn.IFS(DD_Frequency="Monthly",1,DD_Frequency="Quarterly",IF(MONTH(BK$2)=1,1,IF(MONTH(BK$2)=4,1,IF(MONTH(BK$2)=7,1,IF(MONTH(BK$2)=10,1,0)))),DD_Frequency="Annually",IF(MONTH(BK$2)=1,1,0))*DD_Payment))))</f>
        <v/>
      </c>
      <c r="BM17" s="3" t="str">
        <f t="shared" ref="BM17" ca="1" si="656">IF($B17="","",IF(BK17&gt;BL17,(BK17-BL17/2)*(rate_A*(BM$1/365)),0))</f>
        <v/>
      </c>
      <c r="BN17" s="3" t="str">
        <f t="shared" ca="1" si="153"/>
        <v/>
      </c>
      <c r="BO17" s="3" t="str">
        <f t="shared" ref="BO17" ca="1" si="657">IF($B17="","",AZ17*(1+rate_A*BM$1/365))</f>
        <v/>
      </c>
      <c r="BP17" s="3" t="str">
        <f t="shared" ref="BP17" ca="1" si="658">IF($B17="","",BA17*(1+rate_A*BM$1/365))</f>
        <v/>
      </c>
      <c r="BQ17" s="3" t="str">
        <f t="shared" ref="BQ17" ca="1" si="659">IF($B17="","",BB17*(1+rate_joint*BM$1/365))</f>
        <v/>
      </c>
      <c r="BR17" s="5" t="str">
        <f t="shared" ca="1" si="157"/>
        <v/>
      </c>
      <c r="BS17" s="5" t="str" cm="1">
        <f t="array" aca="1" ref="BS17" ca="1">IF(BR17="","",_xlfn.IFS(BR17&lt;='Hidden inputs'!$C$15,BR17*'Hidden inputs'!$D$15,BR17&lt;='Hidden inputs'!$C$16,'Hidden inputs'!$C$15*'Hidden inputs'!$D$15+(BR17-'Hidden inputs'!$B$16)*'Hidden inputs'!$D$16,BR17&lt;='Hidden inputs'!$C$17,'Hidden inputs'!$C$15*'Hidden inputs'!$D$15+('Hidden inputs'!$C$16-'Hidden inputs'!$B$16)*'Hidden inputs'!$D$16+(BR17-'Hidden inputs'!$B$17)*'Hidden inputs'!$D$17,BR17&gt;'Hidden inputs'!$B$18,'Hidden inputs'!$C$15*'Hidden inputs'!$D$15+('Hidden inputs'!$C$16-'Hidden inputs'!$B$16)*'Hidden inputs'!$D$16+('Hidden inputs'!$C$17-'Hidden inputs'!$B$17)*'Hidden inputs'!$D$17+(BR17-'Hidden inputs'!$B$18)*'Hidden inputs'!$D$18))</f>
        <v/>
      </c>
      <c r="BT17" s="10" t="str">
        <f t="shared" ca="1" si="158"/>
        <v/>
      </c>
      <c r="BU17" s="5" t="str">
        <f t="shared" ca="1" si="63"/>
        <v/>
      </c>
      <c r="BV17" s="5" t="str">
        <f t="shared" ca="1" si="64"/>
        <v/>
      </c>
      <c r="BW17" s="5" t="str">
        <f ca="1">IF($B17="","",'Hidden inputs'!$D$11*BN17+'Hidden inputs'!$E$11*BO17)</f>
        <v/>
      </c>
      <c r="BX17" s="11" t="str">
        <f t="shared" ca="1" si="9"/>
        <v/>
      </c>
      <c r="BY17" s="9" t="str">
        <f t="shared" ca="1" si="65"/>
        <v/>
      </c>
      <c r="BZ17" s="3" t="str">
        <f t="shared" ca="1" si="66"/>
        <v/>
      </c>
      <c r="CA17" s="5" t="str" cm="1">
        <f t="array" aca="1" ref="CA17" ca="1">IF($B17="","",IF(BZ17=0,0,IF(DD_Payment="",0,IF(BZ17&lt;_xlfn.IFS(DD_Frequency="Monthly",1,DD_Frequency="Quarterly",IF(MONTH(BZ$2)=1,1,IF(MONTH(BZ$2)=4,1,IF(MONTH(BZ$2)=7,1,IF(MONTH(BZ$2)=10,1,0)))),DD_Frequency="Annually",IF(MONTH(BZ$2)=1,1,0))*DD_Payment,BZ17,_xlfn.IFS(DD_Frequency="Monthly",1,DD_Frequency="Quarterly",IF(MONTH(BZ$2)=1,1,IF(MONTH(BZ$2)=4,1,IF(MONTH(BZ$2)=7,1,IF(MONTH(BZ$2)=10,1,0)))),DD_Frequency="Annually",IF(MONTH(BZ$2)=1,1,0))*DD_Payment))))</f>
        <v/>
      </c>
      <c r="CB17" s="3" t="str">
        <f t="shared" ref="CB17" ca="1" si="660">IF($B17="","",IF(BZ17&gt;CA17,(BZ17-CA17/2)*(rate_A*(CB$1/365)),0))</f>
        <v/>
      </c>
      <c r="CC17" s="3" t="str">
        <f t="shared" ca="1" si="160"/>
        <v/>
      </c>
      <c r="CD17" s="3" t="str">
        <f t="shared" ref="CD17" ca="1" si="661">IF($B17="","",BO17*(1+rate_A*CB$1/365))</f>
        <v/>
      </c>
      <c r="CE17" s="3" t="str">
        <f t="shared" ref="CE17" ca="1" si="662">IF($B17="","",BP17*(1+rate_A*CB$1/365))</f>
        <v/>
      </c>
      <c r="CF17" s="3" t="str">
        <f t="shared" ref="CF17" ca="1" si="663">IF($B17="","",BQ17*(1+rate_joint*CB$1/365))</f>
        <v/>
      </c>
      <c r="CG17" s="5" t="str">
        <f t="shared" ca="1" si="164"/>
        <v/>
      </c>
      <c r="CH17" s="5" t="str" cm="1">
        <f t="array" aca="1" ref="CH17" ca="1">IF(CG17="","",_xlfn.IFS(CG17&lt;='Hidden inputs'!$C$15,CG17*'Hidden inputs'!$D$15,CG17&lt;='Hidden inputs'!$C$16,'Hidden inputs'!$C$15*'Hidden inputs'!$D$15+(CG17-'Hidden inputs'!$B$16)*'Hidden inputs'!$D$16,CG17&lt;='Hidden inputs'!$C$17,'Hidden inputs'!$C$15*'Hidden inputs'!$D$15+('Hidden inputs'!$C$16-'Hidden inputs'!$B$16)*'Hidden inputs'!$D$16+(CG17-'Hidden inputs'!$B$17)*'Hidden inputs'!$D$17,CG17&gt;'Hidden inputs'!$B$18,'Hidden inputs'!$C$15*'Hidden inputs'!$D$15+('Hidden inputs'!$C$16-'Hidden inputs'!$B$16)*'Hidden inputs'!$D$16+('Hidden inputs'!$C$17-'Hidden inputs'!$B$17)*'Hidden inputs'!$D$17+(CG17-'Hidden inputs'!$B$18)*'Hidden inputs'!$D$18))</f>
        <v/>
      </c>
      <c r="CI17" s="10" t="str">
        <f t="shared" ca="1" si="165"/>
        <v/>
      </c>
      <c r="CJ17" s="5" t="str">
        <f t="shared" ca="1" si="71"/>
        <v/>
      </c>
      <c r="CK17" s="5" t="str">
        <f t="shared" ca="1" si="72"/>
        <v/>
      </c>
      <c r="CL17" s="5" t="str">
        <f ca="1">IF($B17="","",'Hidden inputs'!$D$11*CC17+'Hidden inputs'!$E$11*CD17)</f>
        <v/>
      </c>
      <c r="CM17" s="11" t="str">
        <f t="shared" ca="1" si="11"/>
        <v/>
      </c>
      <c r="CN17" s="9" t="str">
        <f t="shared" ca="1" si="73"/>
        <v/>
      </c>
      <c r="CO17" s="3" t="str">
        <f t="shared" ca="1" si="74"/>
        <v/>
      </c>
      <c r="CP17" s="5" t="str" cm="1">
        <f t="array" aca="1" ref="CP17" ca="1">IF($B17="","",IF(CO17=0,0,IF(DD_Payment="",0,IF(CO17&lt;_xlfn.IFS(DD_Frequency="Monthly",1,DD_Frequency="Quarterly",IF(MONTH(CO$2)=1,1,IF(MONTH(CO$2)=4,1,IF(MONTH(CO$2)=7,1,IF(MONTH(CO$2)=10,1,0)))),DD_Frequency="Annually",IF(MONTH(CO$2)=1,1,0))*DD_Payment,CO17,_xlfn.IFS(DD_Frequency="Monthly",1,DD_Frequency="Quarterly",IF(MONTH(CO$2)=1,1,IF(MONTH(CO$2)=4,1,IF(MONTH(CO$2)=7,1,IF(MONTH(CO$2)=10,1,0)))),DD_Frequency="Annually",IF(MONTH(CO$2)=1,1,0))*DD_Payment))))</f>
        <v/>
      </c>
      <c r="CQ17" s="3" t="str">
        <f t="shared" ref="CQ17" ca="1" si="664">IF($B17="","",IF(CO17&gt;CP17,(CO17-CP17/2)*(rate_A*(CQ$1/365)),0))</f>
        <v/>
      </c>
      <c r="CR17" s="3" t="str">
        <f t="shared" ca="1" si="167"/>
        <v/>
      </c>
      <c r="CS17" s="3" t="str">
        <f t="shared" ref="CS17" ca="1" si="665">IF($B17="","",CD17*(1+rate_A*CQ$1/365))</f>
        <v/>
      </c>
      <c r="CT17" s="3" t="str">
        <f t="shared" ref="CT17" ca="1" si="666">IF($B17="","",CE17*(1+rate_A*CQ$1/365))</f>
        <v/>
      </c>
      <c r="CU17" s="3" t="str">
        <f t="shared" ref="CU17" ca="1" si="667">IF($B17="","",CF17*(1+rate_joint*CQ$1/365))</f>
        <v/>
      </c>
      <c r="CV17" s="5" t="str">
        <f t="shared" ca="1" si="171"/>
        <v/>
      </c>
      <c r="CW17" s="5" t="str" cm="1">
        <f t="array" aca="1" ref="CW17" ca="1">IF(CV17="","",_xlfn.IFS(CV17&lt;='Hidden inputs'!$C$15,CV17*'Hidden inputs'!$D$15,CV17&lt;='Hidden inputs'!$C$16,'Hidden inputs'!$C$15*'Hidden inputs'!$D$15+(CV17-'Hidden inputs'!$B$16)*'Hidden inputs'!$D$16,CV17&lt;='Hidden inputs'!$C$17,'Hidden inputs'!$C$15*'Hidden inputs'!$D$15+('Hidden inputs'!$C$16-'Hidden inputs'!$B$16)*'Hidden inputs'!$D$16+(CV17-'Hidden inputs'!$B$17)*'Hidden inputs'!$D$17,CV17&gt;'Hidden inputs'!$B$18,'Hidden inputs'!$C$15*'Hidden inputs'!$D$15+('Hidden inputs'!$C$16-'Hidden inputs'!$B$16)*'Hidden inputs'!$D$16+('Hidden inputs'!$C$17-'Hidden inputs'!$B$17)*'Hidden inputs'!$D$17+(CV17-'Hidden inputs'!$B$18)*'Hidden inputs'!$D$18))</f>
        <v/>
      </c>
      <c r="CX17" s="10" t="str">
        <f t="shared" ca="1" si="172"/>
        <v/>
      </c>
      <c r="CY17" s="5" t="str">
        <f t="shared" ca="1" si="79"/>
        <v/>
      </c>
      <c r="CZ17" s="5" t="str">
        <f t="shared" ca="1" si="80"/>
        <v/>
      </c>
      <c r="DA17" s="5" t="str">
        <f ca="1">IF($B17="","",'Hidden inputs'!$D$11*CR17+'Hidden inputs'!$E$11*CS17)</f>
        <v/>
      </c>
      <c r="DB17" s="11" t="str">
        <f t="shared" ca="1" si="13"/>
        <v/>
      </c>
      <c r="DC17" s="9" t="str">
        <f t="shared" ca="1" si="81"/>
        <v/>
      </c>
      <c r="DD17" s="3" t="str">
        <f t="shared" ca="1" si="82"/>
        <v/>
      </c>
      <c r="DE17" s="5" t="str" cm="1">
        <f t="array" aca="1" ref="DE17" ca="1">IF($B17="","",IF(DD17=0,0,IF(DD_Payment="",0,IF(DD17&lt;_xlfn.IFS(DD_Frequency="Monthly",1,DD_Frequency="Quarterly",IF(MONTH(DD$2)=1,1,IF(MONTH(DD$2)=4,1,IF(MONTH(DD$2)=7,1,IF(MONTH(DD$2)=10,1,0)))),DD_Frequency="Annually",IF(MONTH(DD$2)=1,1,0))*DD_Payment,DD17,_xlfn.IFS(DD_Frequency="Monthly",1,DD_Frequency="Quarterly",IF(MONTH(DD$2)=1,1,IF(MONTH(DD$2)=4,1,IF(MONTH(DD$2)=7,1,IF(MONTH(DD$2)=10,1,0)))),DD_Frequency="Annually",IF(MONTH(DD$2)=1,1,0))*DD_Payment))))</f>
        <v/>
      </c>
      <c r="DF17" s="3" t="str">
        <f t="shared" ref="DF17" ca="1" si="668">IF($B17="","",IF(DD17&gt;DE17,(DD17-DE17/2)*(rate_A*(DF$1/365)),0))</f>
        <v/>
      </c>
      <c r="DG17" s="3" t="str">
        <f t="shared" ca="1" si="174"/>
        <v/>
      </c>
      <c r="DH17" s="3" t="str">
        <f t="shared" ref="DH17" ca="1" si="669">IF($B17="","",CS17*(1+rate_A*DF$1/365))</f>
        <v/>
      </c>
      <c r="DI17" s="3" t="str">
        <f t="shared" ref="DI17" ca="1" si="670">IF($B17="","",CT17*(1+rate_A*DF$1/365))</f>
        <v/>
      </c>
      <c r="DJ17" s="3" t="str">
        <f t="shared" ref="DJ17" ca="1" si="671">IF($B17="","",CU17*(1+rate_joint*DF$1/365))</f>
        <v/>
      </c>
      <c r="DK17" s="5" t="str">
        <f t="shared" ca="1" si="178"/>
        <v/>
      </c>
      <c r="DL17" s="5" t="str" cm="1">
        <f t="array" aca="1" ref="DL17" ca="1">IF(DK17="","",_xlfn.IFS(DK17&lt;='Hidden inputs'!$C$15,DK17*'Hidden inputs'!$D$15,DK17&lt;='Hidden inputs'!$C$16,'Hidden inputs'!$C$15*'Hidden inputs'!$D$15+(DK17-'Hidden inputs'!$B$16)*'Hidden inputs'!$D$16,DK17&lt;='Hidden inputs'!$C$17,'Hidden inputs'!$C$15*'Hidden inputs'!$D$15+('Hidden inputs'!$C$16-'Hidden inputs'!$B$16)*'Hidden inputs'!$D$16+(DK17-'Hidden inputs'!$B$17)*'Hidden inputs'!$D$17,DK17&gt;'Hidden inputs'!$B$18,'Hidden inputs'!$C$15*'Hidden inputs'!$D$15+('Hidden inputs'!$C$16-'Hidden inputs'!$B$16)*'Hidden inputs'!$D$16+('Hidden inputs'!$C$17-'Hidden inputs'!$B$17)*'Hidden inputs'!$D$17+(DK17-'Hidden inputs'!$B$18)*'Hidden inputs'!$D$18))</f>
        <v/>
      </c>
      <c r="DM17" s="10" t="str">
        <f t="shared" ca="1" si="179"/>
        <v/>
      </c>
      <c r="DN17" s="5" t="str">
        <f t="shared" ca="1" si="87"/>
        <v/>
      </c>
      <c r="DO17" s="5" t="str">
        <f t="shared" ca="1" si="88"/>
        <v/>
      </c>
      <c r="DP17" s="5" t="str">
        <f ca="1">IF($B17="","",'Hidden inputs'!$D$11*DG17+'Hidden inputs'!$E$11*DH17)</f>
        <v/>
      </c>
      <c r="DQ17" s="11" t="str">
        <f t="shared" ca="1" si="15"/>
        <v/>
      </c>
      <c r="DR17" s="9" t="str">
        <f t="shared" ca="1" si="89"/>
        <v/>
      </c>
      <c r="DS17" s="3" t="str">
        <f t="shared" ca="1" si="90"/>
        <v/>
      </c>
      <c r="DT17" s="5" t="str" cm="1">
        <f t="array" aca="1" ref="DT17" ca="1">IF($B17="","",IF(DS17=0,0,IF(DD_Payment="",0,IF(DS17&lt;_xlfn.IFS(DD_Frequency="Monthly",1,DD_Frequency="Quarterly",IF(MONTH(DS$2)=1,1,IF(MONTH(DS$2)=4,1,IF(MONTH(DS$2)=7,1,IF(MONTH(DS$2)=10,1,0)))),DD_Frequency="Annually",IF(MONTH(DS$2)=1,1,0))*DD_Payment,DS17,_xlfn.IFS(DD_Frequency="Monthly",1,DD_Frequency="Quarterly",IF(MONTH(DS$2)=1,1,IF(MONTH(DS$2)=4,1,IF(MONTH(DS$2)=7,1,IF(MONTH(DS$2)=10,1,0)))),DD_Frequency="Annually",IF(MONTH(DS$2)=1,1,0))*DD_Payment))))</f>
        <v/>
      </c>
      <c r="DU17" s="3" t="str">
        <f t="shared" ref="DU17" ca="1" si="672">IF($B17="","",IF(DS17&gt;DT17,(DS17-DT17/2)*(rate_A*(DU$1/365)),0))</f>
        <v/>
      </c>
      <c r="DV17" s="3" t="str">
        <f t="shared" ca="1" si="181"/>
        <v/>
      </c>
      <c r="DW17" s="3" t="str">
        <f t="shared" ref="DW17" ca="1" si="673">IF($B17="","",DH17*(1+rate_A*DU$1/365))</f>
        <v/>
      </c>
      <c r="DX17" s="3" t="str">
        <f t="shared" ref="DX17" ca="1" si="674">IF($B17="","",DI17*(1+rate_A*DU$1/365))</f>
        <v/>
      </c>
      <c r="DY17" s="3" t="str">
        <f t="shared" ref="DY17" ca="1" si="675">IF($B17="","",DJ17*(1+rate_joint*DU$1/365))</f>
        <v/>
      </c>
      <c r="DZ17" s="5" t="str">
        <f t="shared" ca="1" si="185"/>
        <v/>
      </c>
      <c r="EA17" s="5" t="str" cm="1">
        <f t="array" aca="1" ref="EA17" ca="1">IF(DZ17="","",_xlfn.IFS(DZ17&lt;='Hidden inputs'!$C$15,DZ17*'Hidden inputs'!$D$15,DZ17&lt;='Hidden inputs'!$C$16,'Hidden inputs'!$C$15*'Hidden inputs'!$D$15+(DZ17-'Hidden inputs'!$B$16)*'Hidden inputs'!$D$16,DZ17&lt;='Hidden inputs'!$C$17,'Hidden inputs'!$C$15*'Hidden inputs'!$D$15+('Hidden inputs'!$C$16-'Hidden inputs'!$B$16)*'Hidden inputs'!$D$16+(DZ17-'Hidden inputs'!$B$17)*'Hidden inputs'!$D$17,DZ17&gt;'Hidden inputs'!$B$18,'Hidden inputs'!$C$15*'Hidden inputs'!$D$15+('Hidden inputs'!$C$16-'Hidden inputs'!$B$16)*'Hidden inputs'!$D$16+('Hidden inputs'!$C$17-'Hidden inputs'!$B$17)*'Hidden inputs'!$D$17+(DZ17-'Hidden inputs'!$B$18)*'Hidden inputs'!$D$18))</f>
        <v/>
      </c>
      <c r="EB17" s="10" t="str">
        <f t="shared" ca="1" si="186"/>
        <v/>
      </c>
      <c r="EC17" s="5" t="str">
        <f t="shared" ca="1" si="95"/>
        <v/>
      </c>
      <c r="ED17" s="5" t="str">
        <f t="shared" ca="1" si="96"/>
        <v/>
      </c>
      <c r="EE17" s="5" t="str">
        <f ca="1">IF($B17="","",'Hidden inputs'!$D$11*DV17+'Hidden inputs'!$E$11*DW17)</f>
        <v/>
      </c>
      <c r="EF17" s="11" t="str">
        <f t="shared" ca="1" si="17"/>
        <v/>
      </c>
      <c r="EG17" s="9" t="str">
        <f t="shared" ca="1" si="97"/>
        <v/>
      </c>
      <c r="EH17" s="3" t="str">
        <f t="shared" ca="1" si="98"/>
        <v/>
      </c>
      <c r="EI17" s="5" t="str" cm="1">
        <f t="array" aca="1" ref="EI17" ca="1">IF($B17="","",IF(EH17=0,0,IF(DD_Payment="",0,IF(EH17&lt;_xlfn.IFS(DD_Frequency="Monthly",1,DD_Frequency="Quarterly",IF(MONTH(EH$2)=1,1,IF(MONTH(EH$2)=4,1,IF(MONTH(EH$2)=7,1,IF(MONTH(EH$2)=10,1,0)))),DD_Frequency="Annually",IF(MONTH(EH$2)=1,1,0))*DD_Payment,EH17,_xlfn.IFS(DD_Frequency="Monthly",1,DD_Frequency="Quarterly",IF(MONTH(EH$2)=1,1,IF(MONTH(EH$2)=4,1,IF(MONTH(EH$2)=7,1,IF(MONTH(EH$2)=10,1,0)))),DD_Frequency="Annually",IF(MONTH(EH$2)=1,1,0))*DD_Payment))))</f>
        <v/>
      </c>
      <c r="EJ17" s="3" t="str">
        <f t="shared" ref="EJ17" ca="1" si="676">IF($B17="","",IF(EH17&gt;EI17,(EH17-EI17/2)*(rate_A*(EJ$1/365)),0))</f>
        <v/>
      </c>
      <c r="EK17" s="3" t="str">
        <f t="shared" ca="1" si="188"/>
        <v/>
      </c>
      <c r="EL17" s="3" t="str">
        <f t="shared" ref="EL17" ca="1" si="677">IF($B17="","",DW17*(1+rate_A*EJ$1/365))</f>
        <v/>
      </c>
      <c r="EM17" s="3" t="str">
        <f t="shared" ref="EM17" ca="1" si="678">IF($B17="","",DX17*(1+rate_A*EJ$1/365))</f>
        <v/>
      </c>
      <c r="EN17" s="3" t="str">
        <f t="shared" ref="EN17" ca="1" si="679">IF($B17="","",DY17*(1+rate_joint*EJ$1/365))</f>
        <v/>
      </c>
      <c r="EO17" s="5" t="str">
        <f t="shared" ca="1" si="192"/>
        <v/>
      </c>
      <c r="EP17" s="5" t="str" cm="1">
        <f t="array" aca="1" ref="EP17" ca="1">IF(EO17="","",_xlfn.IFS(EO17&lt;='Hidden inputs'!$C$15,EO17*'Hidden inputs'!$D$15,EO17&lt;='Hidden inputs'!$C$16,'Hidden inputs'!$C$15*'Hidden inputs'!$D$15+(EO17-'Hidden inputs'!$B$16)*'Hidden inputs'!$D$16,EO17&lt;='Hidden inputs'!$C$17,'Hidden inputs'!$C$15*'Hidden inputs'!$D$15+('Hidden inputs'!$C$16-'Hidden inputs'!$B$16)*'Hidden inputs'!$D$16+(EO17-'Hidden inputs'!$B$17)*'Hidden inputs'!$D$17,EO17&gt;'Hidden inputs'!$B$18,'Hidden inputs'!$C$15*'Hidden inputs'!$D$15+('Hidden inputs'!$C$16-'Hidden inputs'!$B$16)*'Hidden inputs'!$D$16+('Hidden inputs'!$C$17-'Hidden inputs'!$B$17)*'Hidden inputs'!$D$17+(EO17-'Hidden inputs'!$B$18)*'Hidden inputs'!$D$18))</f>
        <v/>
      </c>
      <c r="EQ17" s="10" t="str">
        <f t="shared" ca="1" si="193"/>
        <v/>
      </c>
      <c r="ER17" s="5" t="str">
        <f t="shared" ca="1" si="103"/>
        <v/>
      </c>
      <c r="ES17" s="5" t="str">
        <f t="shared" ca="1" si="104"/>
        <v/>
      </c>
      <c r="ET17" s="5" t="str">
        <f ca="1">IF($B17="","",'Hidden inputs'!$D$11*EK17+'Hidden inputs'!$E$11*EL17)</f>
        <v/>
      </c>
      <c r="EU17" s="11" t="str">
        <f t="shared" ca="1" si="19"/>
        <v/>
      </c>
      <c r="EV17" s="9" t="str">
        <f t="shared" ca="1" si="105"/>
        <v/>
      </c>
      <c r="EW17" s="3" t="str">
        <f t="shared" ca="1" si="106"/>
        <v/>
      </c>
      <c r="EX17" s="5" t="str" cm="1">
        <f t="array" aca="1" ref="EX17" ca="1">IF($B17="","",IF(EW17=0,0,IF(DD_Payment="",0,IF(EW17&lt;_xlfn.IFS(DD_Frequency="Monthly",1,DD_Frequency="Quarterly",IF(MONTH(EW$2)=1,1,IF(MONTH(EW$2)=4,1,IF(MONTH(EW$2)=7,1,IF(MONTH(EW$2)=10,1,0)))),DD_Frequency="Annually",IF(MONTH(EW$2)=1,1,0))*DD_Payment,EW17,_xlfn.IFS(DD_Frequency="Monthly",1,DD_Frequency="Quarterly",IF(MONTH(EW$2)=1,1,IF(MONTH(EW$2)=4,1,IF(MONTH(EW$2)=7,1,IF(MONTH(EW$2)=10,1,0)))),DD_Frequency="Annually",IF(MONTH(EW$2)=1,1,0))*DD_Payment))))</f>
        <v/>
      </c>
      <c r="EY17" s="3" t="str">
        <f t="shared" ref="EY17" ca="1" si="680">IF($B17="","",IF(EW17&gt;EX17,(EW17-EX17/2)*(rate_A*(EY$1/365)),0))</f>
        <v/>
      </c>
      <c r="EZ17" s="3" t="str">
        <f t="shared" ca="1" si="195"/>
        <v/>
      </c>
      <c r="FA17" s="3" t="str">
        <f t="shared" ref="FA17" ca="1" si="681">IF($B17="","",EL17*(1+rate_A*EY$1/365))</f>
        <v/>
      </c>
      <c r="FB17" s="3" t="str">
        <f t="shared" ref="FB17" ca="1" si="682">IF($B17="","",EM17*(1+rate_A*EY$1/365))</f>
        <v/>
      </c>
      <c r="FC17" s="3" t="str">
        <f t="shared" ref="FC17" ca="1" si="683">IF($B17="","",EN17*(1+rate_joint*EY$1/365))</f>
        <v/>
      </c>
      <c r="FD17" s="5" t="str">
        <f t="shared" ca="1" si="199"/>
        <v/>
      </c>
      <c r="FE17" s="5" t="str" cm="1">
        <f t="array" aca="1" ref="FE17" ca="1">IF(FD17="","",_xlfn.IFS(FD17&lt;='Hidden inputs'!$C$15,FD17*'Hidden inputs'!$D$15,FD17&lt;='Hidden inputs'!$C$16,'Hidden inputs'!$C$15*'Hidden inputs'!$D$15+(FD17-'Hidden inputs'!$B$16)*'Hidden inputs'!$D$16,FD17&lt;='Hidden inputs'!$C$17,'Hidden inputs'!$C$15*'Hidden inputs'!$D$15+('Hidden inputs'!$C$16-'Hidden inputs'!$B$16)*'Hidden inputs'!$D$16+(FD17-'Hidden inputs'!$B$17)*'Hidden inputs'!$D$17,FD17&gt;'Hidden inputs'!$B$18,'Hidden inputs'!$C$15*'Hidden inputs'!$D$15+('Hidden inputs'!$C$16-'Hidden inputs'!$B$16)*'Hidden inputs'!$D$16+('Hidden inputs'!$C$17-'Hidden inputs'!$B$17)*'Hidden inputs'!$D$17+(FD17-'Hidden inputs'!$B$18)*'Hidden inputs'!$D$18))</f>
        <v/>
      </c>
      <c r="FF17" s="10" t="str">
        <f t="shared" ca="1" si="200"/>
        <v/>
      </c>
      <c r="FG17" s="5" t="str">
        <f t="shared" ca="1" si="111"/>
        <v/>
      </c>
      <c r="FH17" s="5" t="str">
        <f t="shared" ca="1" si="112"/>
        <v/>
      </c>
      <c r="FI17" s="5" t="str">
        <f ca="1">IF($B17="","",'Hidden inputs'!$D$11*EZ17+'Hidden inputs'!$E$11*FA17)</f>
        <v/>
      </c>
      <c r="FJ17" s="11" t="str">
        <f t="shared" ca="1" si="21"/>
        <v/>
      </c>
      <c r="FK17" s="9" t="str">
        <f t="shared" ca="1" si="113"/>
        <v/>
      </c>
      <c r="FL17" s="3" t="str">
        <f t="shared" ca="1" si="114"/>
        <v/>
      </c>
      <c r="FM17" s="5" t="str" cm="1">
        <f t="array" aca="1" ref="FM17" ca="1">IF($B17="","",IF(FL17=0,0,IF(DD_Payment="",0,IF(FL17&lt;_xlfn.IFS(DD_Frequency="Monthly",1,DD_Frequency="Quarterly",IF(MONTH(FL$2)=1,1,IF(MONTH(FL$2)=4,1,IF(MONTH(FL$2)=7,1,IF(MONTH(FL$2)=10,1,0)))),DD_Frequency="Annually",IF(MONTH(FL$2)=1,1,0))*DD_Payment,FL17,_xlfn.IFS(DD_Frequency="Monthly",1,DD_Frequency="Quarterly",IF(MONTH(FL$2)=1,1,IF(MONTH(FL$2)=4,1,IF(MONTH(FL$2)=7,1,IF(MONTH(FL$2)=10,1,0)))),DD_Frequency="Annually",IF(MONTH(FL$2)=1,1,0))*DD_Payment))))</f>
        <v/>
      </c>
      <c r="FN17" s="3" t="str">
        <f t="shared" ref="FN17" ca="1" si="684">IF($B17="","",IF(FL17&gt;FM17,(FL17-FM17/2)*(rate_A*(FN$1/365)),0))</f>
        <v/>
      </c>
      <c r="FO17" s="3" t="str">
        <f t="shared" ca="1" si="202"/>
        <v/>
      </c>
      <c r="FP17" s="3" t="str">
        <f t="shared" ref="FP17" ca="1" si="685">IF($B17="","",FA17*(1+rate_A*FN$1/365))</f>
        <v/>
      </c>
      <c r="FQ17" s="3" t="str">
        <f t="shared" ref="FQ17" ca="1" si="686">IF($B17="","",FB17*(1+rate_A*FN$1/365))</f>
        <v/>
      </c>
      <c r="FR17" s="3" t="str">
        <f t="shared" ref="FR17" ca="1" si="687">IF($B17="","",FC17*(1+rate_joint*FN$1/365))</f>
        <v/>
      </c>
      <c r="FS17" s="5" t="str">
        <f t="shared" ca="1" si="206"/>
        <v/>
      </c>
      <c r="FT17" s="5" t="str" cm="1">
        <f t="array" aca="1" ref="FT17" ca="1">IF(FS17="","",_xlfn.IFS(FS17&lt;='Hidden inputs'!$C$15,FS17*'Hidden inputs'!$D$15,FS17&lt;='Hidden inputs'!$C$16,'Hidden inputs'!$C$15*'Hidden inputs'!$D$15+(FS17-'Hidden inputs'!$B$16)*'Hidden inputs'!$D$16,FS17&lt;='Hidden inputs'!$C$17,'Hidden inputs'!$C$15*'Hidden inputs'!$D$15+('Hidden inputs'!$C$16-'Hidden inputs'!$B$16)*'Hidden inputs'!$D$16+(FS17-'Hidden inputs'!$B$17)*'Hidden inputs'!$D$17,FS17&gt;'Hidden inputs'!$B$18,'Hidden inputs'!$C$15*'Hidden inputs'!$D$15+('Hidden inputs'!$C$16-'Hidden inputs'!$B$16)*'Hidden inputs'!$D$16+('Hidden inputs'!$C$17-'Hidden inputs'!$B$17)*'Hidden inputs'!$D$17+(FS17-'Hidden inputs'!$B$18)*'Hidden inputs'!$D$18))</f>
        <v/>
      </c>
      <c r="FU17" s="10" t="str">
        <f t="shared" ca="1" si="207"/>
        <v/>
      </c>
      <c r="FV17" s="5" t="str">
        <f t="shared" ca="1" si="119"/>
        <v/>
      </c>
      <c r="FW17" s="5" t="str">
        <f t="shared" ca="1" si="120"/>
        <v/>
      </c>
      <c r="FX17" s="5" t="str">
        <f ca="1">IF($B17="","",'Hidden inputs'!$D$11*FO17+'Hidden inputs'!$E$11*FP17)</f>
        <v/>
      </c>
      <c r="FY17" s="11" t="str">
        <f t="shared" ca="1" si="23"/>
        <v/>
      </c>
      <c r="FZ17" s="9" t="str">
        <f t="shared" ca="1" si="121"/>
        <v/>
      </c>
      <c r="GA17" s="5" t="str">
        <f t="shared" ca="1" si="122"/>
        <v/>
      </c>
      <c r="GB17" s="5" t="str">
        <f t="shared" ca="1" si="123"/>
        <v/>
      </c>
      <c r="GC17" s="5" t="str">
        <f t="shared" ca="1" si="24"/>
        <v/>
      </c>
      <c r="GD17" s="5" t="str">
        <f t="shared" ca="1" si="25"/>
        <v/>
      </c>
    </row>
    <row r="18" spans="1:186" x14ac:dyDescent="0.35">
      <c r="A18" s="2" t="str">
        <f t="shared" ca="1" si="26"/>
        <v/>
      </c>
      <c r="B18" s="6" t="str">
        <f t="shared" ca="1" si="27"/>
        <v/>
      </c>
      <c r="C18" s="5" t="str">
        <f t="shared" ca="1" si="124"/>
        <v/>
      </c>
      <c r="D18" s="5" t="str" cm="1">
        <f t="array" aca="1" ref="D18" ca="1">IF($B18="","",IF(C18=0,0,IF(DD_Payment="",0,IF(C18&lt;_xlfn.IFS(DD_Frequency="Monthly",1,DD_Frequency="Quarterly",IF(MONTH(C$2)=1,1,IF(MONTH(C$2)=4,1,IF(MONTH(C$2)=7,1,IF(MONTH(C$2)=10,1,0)))),DD_Frequency="Annually",IF(MONTH(C$2)=1,1,0))*DD_Payment,C18,_xlfn.IFS(DD_Frequency="Monthly",1,DD_Frequency="Quarterly",IF(MONTH(C$2)=1,1,IF(MONTH(C$2)=4,1,IF(MONTH(C$2)=7,1,IF(MONTH(C$2)=10,1,0)))),DD_Frequency="Annually",IF(MONTH(C$2)=1,1,0))*DD_Payment))))</f>
        <v/>
      </c>
      <c r="E18" s="5" t="str">
        <f t="shared" ref="E18" ca="1" si="688">IF(B18="","",IF(C18&gt;D18,(C18-D18/2)*(rate_A*(E$1/365)),0))</f>
        <v/>
      </c>
      <c r="F18" s="5" t="str">
        <f t="shared" ca="1" si="28"/>
        <v/>
      </c>
      <c r="G18" s="5" t="str">
        <f t="shared" ref="G18" ca="1" si="689">IF(B18="","",G17*(1+rate_A*E$1/365))</f>
        <v/>
      </c>
      <c r="H18" s="5" t="str">
        <f t="shared" ref="H18" ca="1" si="690">IF(B18="","",H17*(1+rate_A*E$1/365))</f>
        <v/>
      </c>
      <c r="I18" s="5" t="str">
        <f t="shared" ref="I18" ca="1" si="691">IF(B18="","",I17*(1+rate_joint*E$1/365))</f>
        <v/>
      </c>
      <c r="J18" s="5" t="str">
        <f t="shared" ca="1" si="129"/>
        <v/>
      </c>
      <c r="K18" s="5" t="str" cm="1">
        <f t="array" aca="1" ref="K18" ca="1">IF(J18="","",_xlfn.IFS(J18&lt;='Hidden inputs'!$C$15,J18*'Hidden inputs'!$D$15,J18&lt;='Hidden inputs'!$C$16,'Hidden inputs'!$C$15*'Hidden inputs'!$D$15+(J18-'Hidden inputs'!$B$16)*'Hidden inputs'!$D$16,J18&lt;='Hidden inputs'!$C$17,'Hidden inputs'!$C$15*'Hidden inputs'!$D$15+('Hidden inputs'!$C$16-'Hidden inputs'!$B$16)*'Hidden inputs'!$D$16+(J18-'Hidden inputs'!$B$17)*'Hidden inputs'!$D$17,J18&gt;'Hidden inputs'!$B$18,'Hidden inputs'!$C$15*'Hidden inputs'!$D$15+('Hidden inputs'!$C$16-'Hidden inputs'!$B$16)*'Hidden inputs'!$D$16+('Hidden inputs'!$C$17-'Hidden inputs'!$B$17)*'Hidden inputs'!$D$17+(J18-'Hidden inputs'!$B$18)*'Hidden inputs'!$D$18))</f>
        <v/>
      </c>
      <c r="L18" s="11" t="str">
        <f t="shared" ca="1" si="130"/>
        <v/>
      </c>
      <c r="M18" s="5" t="str">
        <f t="shared" ca="1" si="32"/>
        <v/>
      </c>
      <c r="N18" s="5" t="str">
        <f t="shared" ca="1" si="33"/>
        <v/>
      </c>
      <c r="O18" s="5" t="str">
        <f ca="1">IF(B18="","",'Hidden inputs'!$D$11*F18+'Hidden inputs'!$E$11*G18)</f>
        <v/>
      </c>
      <c r="P18" s="11" t="str">
        <f t="shared" ca="1" si="0"/>
        <v/>
      </c>
      <c r="Q18" s="20" t="str">
        <f t="shared" ca="1" si="1"/>
        <v/>
      </c>
      <c r="R18" s="3" t="str">
        <f t="shared" ca="1" si="34"/>
        <v/>
      </c>
      <c r="S18" s="5" t="str" cm="1">
        <f t="array" aca="1" ref="S18" ca="1">IF($B18="","",IF(R18=0,0,IF(DD_Payment="",0,IF(R18&lt;_xlfn.IFS(DD_Frequency="Monthly",1,DD_Frequency="Quarterly",IF(MONTH(R$2)=1,1,IF(MONTH(R$2)=4,1,IF(MONTH(R$2)=7,1,IF(MONTH(R$2)=10,1,0)))),DD_Frequency="Annually",IF(MONTH(R$2)=1,1,0))*DD_Payment,R18,_xlfn.IFS(DD_Frequency="Monthly",1,DD_Frequency="Quarterly",IF(MONTH(R$2)=1,1,IF(MONTH(R$2)=4,1,IF(MONTH(R$2)=7,1,IF(MONTH(R$2)=10,1,0)))),DD_Frequency="Annually",IF(MONTH(R$2)=1,1,0))*DD_Payment))))</f>
        <v/>
      </c>
      <c r="T18" s="3" t="str">
        <f t="shared" ref="T18" ca="1" si="692">IF(B18="","",IF(R18&gt;S18,(R18-S18/2)*(rate_A*((T$1+A18)/365)),0))</f>
        <v/>
      </c>
      <c r="U18" s="3" t="str">
        <f t="shared" ca="1" si="36"/>
        <v/>
      </c>
      <c r="V18" s="3" t="str">
        <f t="shared" ref="V18" ca="1" si="693">IF(B18="","",G18*(1+rate_A*(T$1+A18)/365))</f>
        <v/>
      </c>
      <c r="W18" s="3" t="str">
        <f t="shared" ref="W18" ca="1" si="694">IF(B18="","",H18*(1+rate_A*(T$1+A18)/365))</f>
        <v/>
      </c>
      <c r="X18" s="3" t="str">
        <f t="shared" ref="X18" ca="1" si="695">IF(B18="","",I18*(1+rate_joint*(T$1+A18)/365))</f>
        <v/>
      </c>
      <c r="Y18" s="5" t="str">
        <f t="shared" ca="1" si="135"/>
        <v/>
      </c>
      <c r="Z18" s="5" t="str" cm="1">
        <f t="array" aca="1" ref="Z18" ca="1">IF(Y18="","",_xlfn.IFS(Y18&lt;='Hidden inputs'!$C$15,Y18*'Hidden inputs'!$D$15,Y18&lt;='Hidden inputs'!$C$16,'Hidden inputs'!$C$15*'Hidden inputs'!$D$15+(Y18-'Hidden inputs'!$B$16)*'Hidden inputs'!$D$16,Y18&lt;='Hidden inputs'!$C$17,'Hidden inputs'!$C$15*'Hidden inputs'!$D$15+('Hidden inputs'!$C$16-'Hidden inputs'!$B$16)*'Hidden inputs'!$D$16+(Y18-'Hidden inputs'!$B$17)*'Hidden inputs'!$D$17,Y18&gt;'Hidden inputs'!$B$18,'Hidden inputs'!$C$15*'Hidden inputs'!$D$15+('Hidden inputs'!$C$16-'Hidden inputs'!$B$16)*'Hidden inputs'!$D$16+('Hidden inputs'!$C$17-'Hidden inputs'!$B$17)*'Hidden inputs'!$D$17+(Y18-'Hidden inputs'!$B$18)*'Hidden inputs'!$D$18))</f>
        <v/>
      </c>
      <c r="AA18" s="10" t="str">
        <f t="shared" ca="1" si="136"/>
        <v/>
      </c>
      <c r="AB18" s="5" t="str">
        <f t="shared" ca="1" si="40"/>
        <v/>
      </c>
      <c r="AC18" s="5" t="str">
        <f t="shared" ca="1" si="137"/>
        <v/>
      </c>
      <c r="AD18" s="5" t="str">
        <f ca="1">IF(B18="","",'Hidden inputs'!$D$11*U18+'Hidden inputs'!$E$11*V18)</f>
        <v/>
      </c>
      <c r="AE18" s="11" t="str">
        <f t="shared" ca="1" si="3"/>
        <v/>
      </c>
      <c r="AF18" s="9" t="str">
        <f t="shared" ca="1" si="41"/>
        <v/>
      </c>
      <c r="AG18" s="3" t="str">
        <f t="shared" ca="1" si="42"/>
        <v/>
      </c>
      <c r="AH18" s="5" t="str" cm="1">
        <f t="array" aca="1" ref="AH18" ca="1">IF($B18="","",IF(AG18=0,0,IF(DD_Payment="",0,IF(AG18&lt;_xlfn.IFS(DD_Frequency="Monthly",1,DD_Frequency="Quarterly",IF(MONTH(AG$2)=1,1,IF(MONTH(AG$2)=4,1,IF(MONTH(AG$2)=7,1,IF(MONTH(AG$2)=10,1,0)))),DD_Frequency="Annually",IF(MONTH(AG$2)=1,1,0))*DD_Payment,AG18,_xlfn.IFS(DD_Frequency="Monthly",1,DD_Frequency="Quarterly",IF(MONTH(AG$2)=1,1,IF(MONTH(AG$2)=4,1,IF(MONTH(AG$2)=7,1,IF(MONTH(AG$2)=10,1,0)))),DD_Frequency="Annually",IF(MONTH(AG$2)=1,1,0))*DD_Payment))))</f>
        <v/>
      </c>
      <c r="AI18" s="3" t="str">
        <f t="shared" ref="AI18" ca="1" si="696">IF($B18="","",IF(AG18&gt;AH18,(AG18-AH18/2)*(rate_A*(AI$1/365)),0))</f>
        <v/>
      </c>
      <c r="AJ18" s="3" t="str">
        <f t="shared" ca="1" si="139"/>
        <v/>
      </c>
      <c r="AK18" s="3" t="str">
        <f t="shared" ref="AK18" ca="1" si="697">IF($B18="","",V18*(1+rate_A*AI$1/365))</f>
        <v/>
      </c>
      <c r="AL18" s="3" t="str">
        <f t="shared" ref="AL18" ca="1" si="698">IF($B18="","",W18*(1+rate_A*AI$1/365))</f>
        <v/>
      </c>
      <c r="AM18" s="3" t="str">
        <f t="shared" ref="AM18" ca="1" si="699">IF($B18="","",X18*(1+rate_joint*AI$1/365))</f>
        <v/>
      </c>
      <c r="AN18" s="5" t="str">
        <f t="shared" ca="1" si="143"/>
        <v/>
      </c>
      <c r="AO18" s="5" t="str" cm="1">
        <f t="array" aca="1" ref="AO18" ca="1">IF(AN18="","",_xlfn.IFS(AN18&lt;='Hidden inputs'!$C$15,AN18*'Hidden inputs'!$D$15,AN18&lt;='Hidden inputs'!$C$16,'Hidden inputs'!$C$15*'Hidden inputs'!$D$15+(AN18-'Hidden inputs'!$B$16)*'Hidden inputs'!$D$16,AN18&lt;='Hidden inputs'!$C$17,'Hidden inputs'!$C$15*'Hidden inputs'!$D$15+('Hidden inputs'!$C$16-'Hidden inputs'!$B$16)*'Hidden inputs'!$D$16+(AN18-'Hidden inputs'!$B$17)*'Hidden inputs'!$D$17,AN18&gt;'Hidden inputs'!$B$18,'Hidden inputs'!$C$15*'Hidden inputs'!$D$15+('Hidden inputs'!$C$16-'Hidden inputs'!$B$16)*'Hidden inputs'!$D$16+('Hidden inputs'!$C$17-'Hidden inputs'!$B$17)*'Hidden inputs'!$D$17+(AN18-'Hidden inputs'!$B$18)*'Hidden inputs'!$D$18))</f>
        <v/>
      </c>
      <c r="AP18" s="10" t="str">
        <f t="shared" ca="1" si="144"/>
        <v/>
      </c>
      <c r="AQ18" s="5" t="str">
        <f t="shared" ca="1" si="47"/>
        <v/>
      </c>
      <c r="AR18" s="5" t="str">
        <f t="shared" ca="1" si="48"/>
        <v/>
      </c>
      <c r="AS18" s="5" t="str">
        <f ca="1">IF($B18="","",'Hidden inputs'!$D$11*AJ18+'Hidden inputs'!$E$11*AK18)</f>
        <v/>
      </c>
      <c r="AT18" s="11" t="str">
        <f t="shared" ca="1" si="5"/>
        <v/>
      </c>
      <c r="AU18" s="9" t="str">
        <f t="shared" ca="1" si="49"/>
        <v/>
      </c>
      <c r="AV18" s="3" t="str">
        <f t="shared" ca="1" si="50"/>
        <v/>
      </c>
      <c r="AW18" s="5" t="str" cm="1">
        <f t="array" aca="1" ref="AW18" ca="1">IF($B18="","",IF(AV18=0,0,IF(DD_Payment="",0,IF(AV18&lt;_xlfn.IFS(DD_Frequency="Monthly",1,DD_Frequency="Quarterly",IF(MONTH(AV$2)=1,1,IF(MONTH(AV$2)=4,1,IF(MONTH(AV$2)=7,1,IF(MONTH(AV$2)=10,1,0)))),DD_Frequency="Annually",IF(MONTH(AV$2)=1,1,0))*DD_Payment,AV18,_xlfn.IFS(DD_Frequency="Monthly",1,DD_Frequency="Quarterly",IF(MONTH(AV$2)=1,1,IF(MONTH(AV$2)=4,1,IF(MONTH(AV$2)=7,1,IF(MONTH(AV$2)=10,1,0)))),DD_Frequency="Annually",IF(MONTH(AV$2)=1,1,0))*DD_Payment))))</f>
        <v/>
      </c>
      <c r="AX18" s="3" t="str">
        <f t="shared" ref="AX18" ca="1" si="700">IF($B18="","",IF(AV18&gt;AW18,(AV18-AW18/2)*(rate_A*(AX$1/365)),0))</f>
        <v/>
      </c>
      <c r="AY18" s="3" t="str">
        <f t="shared" ca="1" si="146"/>
        <v/>
      </c>
      <c r="AZ18" s="3" t="str">
        <f t="shared" ref="AZ18" ca="1" si="701">IF($B18="","",AK18*(1+rate_A*AX$1/365))</f>
        <v/>
      </c>
      <c r="BA18" s="3" t="str">
        <f t="shared" ref="BA18" ca="1" si="702">IF($B18="","",AL18*(1+rate_A*AX$1/365))</f>
        <v/>
      </c>
      <c r="BB18" s="3" t="str">
        <f t="shared" ref="BB18" ca="1" si="703">IF($B18="","",AM18*(1+rate_joint*AX$1/365))</f>
        <v/>
      </c>
      <c r="BC18" s="5" t="str">
        <f t="shared" ca="1" si="150"/>
        <v/>
      </c>
      <c r="BD18" s="5" t="str" cm="1">
        <f t="array" aca="1" ref="BD18" ca="1">IF(BC18="","",_xlfn.IFS(BC18&lt;='Hidden inputs'!$C$15,BC18*'Hidden inputs'!$D$15,BC18&lt;='Hidden inputs'!$C$16,'Hidden inputs'!$C$15*'Hidden inputs'!$D$15+(BC18-'Hidden inputs'!$B$16)*'Hidden inputs'!$D$16,BC18&lt;='Hidden inputs'!$C$17,'Hidden inputs'!$C$15*'Hidden inputs'!$D$15+('Hidden inputs'!$C$16-'Hidden inputs'!$B$16)*'Hidden inputs'!$D$16+(BC18-'Hidden inputs'!$B$17)*'Hidden inputs'!$D$17,BC18&gt;'Hidden inputs'!$B$18,'Hidden inputs'!$C$15*'Hidden inputs'!$D$15+('Hidden inputs'!$C$16-'Hidden inputs'!$B$16)*'Hidden inputs'!$D$16+('Hidden inputs'!$C$17-'Hidden inputs'!$B$17)*'Hidden inputs'!$D$17+(BC18-'Hidden inputs'!$B$18)*'Hidden inputs'!$D$18))</f>
        <v/>
      </c>
      <c r="BE18" s="10" t="str">
        <f t="shared" ca="1" si="151"/>
        <v/>
      </c>
      <c r="BF18" s="5" t="str">
        <f t="shared" ca="1" si="55"/>
        <v/>
      </c>
      <c r="BG18" s="5" t="str">
        <f t="shared" ca="1" si="56"/>
        <v/>
      </c>
      <c r="BH18" s="5" t="str">
        <f ca="1">IF($B18="","",'Hidden inputs'!$D$11*AY18+'Hidden inputs'!$E$11*AZ18)</f>
        <v/>
      </c>
      <c r="BI18" s="11" t="str">
        <f t="shared" ca="1" si="7"/>
        <v/>
      </c>
      <c r="BJ18" s="9" t="str">
        <f t="shared" ca="1" si="57"/>
        <v/>
      </c>
      <c r="BK18" s="3" t="str">
        <f t="shared" ca="1" si="58"/>
        <v/>
      </c>
      <c r="BL18" s="5" t="str" cm="1">
        <f t="array" aca="1" ref="BL18" ca="1">IF($B18="","",IF(BK18=0,0,IF(DD_Payment="",0,IF(BK18&lt;_xlfn.IFS(DD_Frequency="Monthly",1,DD_Frequency="Quarterly",IF(MONTH(BK$2)=1,1,IF(MONTH(BK$2)=4,1,IF(MONTH(BK$2)=7,1,IF(MONTH(BK$2)=10,1,0)))),DD_Frequency="Annually",IF(MONTH(BK$2)=1,1,0))*DD_Payment,BK18,_xlfn.IFS(DD_Frequency="Monthly",1,DD_Frequency="Quarterly",IF(MONTH(BK$2)=1,1,IF(MONTH(BK$2)=4,1,IF(MONTH(BK$2)=7,1,IF(MONTH(BK$2)=10,1,0)))),DD_Frequency="Annually",IF(MONTH(BK$2)=1,1,0))*DD_Payment))))</f>
        <v/>
      </c>
      <c r="BM18" s="3" t="str">
        <f t="shared" ref="BM18" ca="1" si="704">IF($B18="","",IF(BK18&gt;BL18,(BK18-BL18/2)*(rate_A*(BM$1/365)),0))</f>
        <v/>
      </c>
      <c r="BN18" s="3" t="str">
        <f t="shared" ca="1" si="153"/>
        <v/>
      </c>
      <c r="BO18" s="3" t="str">
        <f t="shared" ref="BO18" ca="1" si="705">IF($B18="","",AZ18*(1+rate_A*BM$1/365))</f>
        <v/>
      </c>
      <c r="BP18" s="3" t="str">
        <f t="shared" ref="BP18" ca="1" si="706">IF($B18="","",BA18*(1+rate_A*BM$1/365))</f>
        <v/>
      </c>
      <c r="BQ18" s="3" t="str">
        <f t="shared" ref="BQ18" ca="1" si="707">IF($B18="","",BB18*(1+rate_joint*BM$1/365))</f>
        <v/>
      </c>
      <c r="BR18" s="5" t="str">
        <f t="shared" ca="1" si="157"/>
        <v/>
      </c>
      <c r="BS18" s="5" t="str" cm="1">
        <f t="array" aca="1" ref="BS18" ca="1">IF(BR18="","",_xlfn.IFS(BR18&lt;='Hidden inputs'!$C$15,BR18*'Hidden inputs'!$D$15,BR18&lt;='Hidden inputs'!$C$16,'Hidden inputs'!$C$15*'Hidden inputs'!$D$15+(BR18-'Hidden inputs'!$B$16)*'Hidden inputs'!$D$16,BR18&lt;='Hidden inputs'!$C$17,'Hidden inputs'!$C$15*'Hidden inputs'!$D$15+('Hidden inputs'!$C$16-'Hidden inputs'!$B$16)*'Hidden inputs'!$D$16+(BR18-'Hidden inputs'!$B$17)*'Hidden inputs'!$D$17,BR18&gt;'Hidden inputs'!$B$18,'Hidden inputs'!$C$15*'Hidden inputs'!$D$15+('Hidden inputs'!$C$16-'Hidden inputs'!$B$16)*'Hidden inputs'!$D$16+('Hidden inputs'!$C$17-'Hidden inputs'!$B$17)*'Hidden inputs'!$D$17+(BR18-'Hidden inputs'!$B$18)*'Hidden inputs'!$D$18))</f>
        <v/>
      </c>
      <c r="BT18" s="10" t="str">
        <f t="shared" ca="1" si="158"/>
        <v/>
      </c>
      <c r="BU18" s="5" t="str">
        <f t="shared" ca="1" si="63"/>
        <v/>
      </c>
      <c r="BV18" s="5" t="str">
        <f t="shared" ca="1" si="64"/>
        <v/>
      </c>
      <c r="BW18" s="5" t="str">
        <f ca="1">IF($B18="","",'Hidden inputs'!$D$11*BN18+'Hidden inputs'!$E$11*BO18)</f>
        <v/>
      </c>
      <c r="BX18" s="11" t="str">
        <f t="shared" ca="1" si="9"/>
        <v/>
      </c>
      <c r="BY18" s="9" t="str">
        <f t="shared" ca="1" si="65"/>
        <v/>
      </c>
      <c r="BZ18" s="3" t="str">
        <f t="shared" ca="1" si="66"/>
        <v/>
      </c>
      <c r="CA18" s="5" t="str" cm="1">
        <f t="array" aca="1" ref="CA18" ca="1">IF($B18="","",IF(BZ18=0,0,IF(DD_Payment="",0,IF(BZ18&lt;_xlfn.IFS(DD_Frequency="Monthly",1,DD_Frequency="Quarterly",IF(MONTH(BZ$2)=1,1,IF(MONTH(BZ$2)=4,1,IF(MONTH(BZ$2)=7,1,IF(MONTH(BZ$2)=10,1,0)))),DD_Frequency="Annually",IF(MONTH(BZ$2)=1,1,0))*DD_Payment,BZ18,_xlfn.IFS(DD_Frequency="Monthly",1,DD_Frequency="Quarterly",IF(MONTH(BZ$2)=1,1,IF(MONTH(BZ$2)=4,1,IF(MONTH(BZ$2)=7,1,IF(MONTH(BZ$2)=10,1,0)))),DD_Frequency="Annually",IF(MONTH(BZ$2)=1,1,0))*DD_Payment))))</f>
        <v/>
      </c>
      <c r="CB18" s="3" t="str">
        <f t="shared" ref="CB18" ca="1" si="708">IF($B18="","",IF(BZ18&gt;CA18,(BZ18-CA18/2)*(rate_A*(CB$1/365)),0))</f>
        <v/>
      </c>
      <c r="CC18" s="3" t="str">
        <f t="shared" ca="1" si="160"/>
        <v/>
      </c>
      <c r="CD18" s="3" t="str">
        <f t="shared" ref="CD18" ca="1" si="709">IF($B18="","",BO18*(1+rate_A*CB$1/365))</f>
        <v/>
      </c>
      <c r="CE18" s="3" t="str">
        <f t="shared" ref="CE18" ca="1" si="710">IF($B18="","",BP18*(1+rate_A*CB$1/365))</f>
        <v/>
      </c>
      <c r="CF18" s="3" t="str">
        <f t="shared" ref="CF18" ca="1" si="711">IF($B18="","",BQ18*(1+rate_joint*CB$1/365))</f>
        <v/>
      </c>
      <c r="CG18" s="5" t="str">
        <f t="shared" ca="1" si="164"/>
        <v/>
      </c>
      <c r="CH18" s="5" t="str" cm="1">
        <f t="array" aca="1" ref="CH18" ca="1">IF(CG18="","",_xlfn.IFS(CG18&lt;='Hidden inputs'!$C$15,CG18*'Hidden inputs'!$D$15,CG18&lt;='Hidden inputs'!$C$16,'Hidden inputs'!$C$15*'Hidden inputs'!$D$15+(CG18-'Hidden inputs'!$B$16)*'Hidden inputs'!$D$16,CG18&lt;='Hidden inputs'!$C$17,'Hidden inputs'!$C$15*'Hidden inputs'!$D$15+('Hidden inputs'!$C$16-'Hidden inputs'!$B$16)*'Hidden inputs'!$D$16+(CG18-'Hidden inputs'!$B$17)*'Hidden inputs'!$D$17,CG18&gt;'Hidden inputs'!$B$18,'Hidden inputs'!$C$15*'Hidden inputs'!$D$15+('Hidden inputs'!$C$16-'Hidden inputs'!$B$16)*'Hidden inputs'!$D$16+('Hidden inputs'!$C$17-'Hidden inputs'!$B$17)*'Hidden inputs'!$D$17+(CG18-'Hidden inputs'!$B$18)*'Hidden inputs'!$D$18))</f>
        <v/>
      </c>
      <c r="CI18" s="10" t="str">
        <f t="shared" ca="1" si="165"/>
        <v/>
      </c>
      <c r="CJ18" s="5" t="str">
        <f t="shared" ca="1" si="71"/>
        <v/>
      </c>
      <c r="CK18" s="5" t="str">
        <f t="shared" ca="1" si="72"/>
        <v/>
      </c>
      <c r="CL18" s="5" t="str">
        <f ca="1">IF($B18="","",'Hidden inputs'!$D$11*CC18+'Hidden inputs'!$E$11*CD18)</f>
        <v/>
      </c>
      <c r="CM18" s="11" t="str">
        <f t="shared" ca="1" si="11"/>
        <v/>
      </c>
      <c r="CN18" s="9" t="str">
        <f t="shared" ca="1" si="73"/>
        <v/>
      </c>
      <c r="CO18" s="3" t="str">
        <f t="shared" ca="1" si="74"/>
        <v/>
      </c>
      <c r="CP18" s="5" t="str" cm="1">
        <f t="array" aca="1" ref="CP18" ca="1">IF($B18="","",IF(CO18=0,0,IF(DD_Payment="",0,IF(CO18&lt;_xlfn.IFS(DD_Frequency="Monthly",1,DD_Frequency="Quarterly",IF(MONTH(CO$2)=1,1,IF(MONTH(CO$2)=4,1,IF(MONTH(CO$2)=7,1,IF(MONTH(CO$2)=10,1,0)))),DD_Frequency="Annually",IF(MONTH(CO$2)=1,1,0))*DD_Payment,CO18,_xlfn.IFS(DD_Frequency="Monthly",1,DD_Frequency="Quarterly",IF(MONTH(CO$2)=1,1,IF(MONTH(CO$2)=4,1,IF(MONTH(CO$2)=7,1,IF(MONTH(CO$2)=10,1,0)))),DD_Frequency="Annually",IF(MONTH(CO$2)=1,1,0))*DD_Payment))))</f>
        <v/>
      </c>
      <c r="CQ18" s="3" t="str">
        <f t="shared" ref="CQ18" ca="1" si="712">IF($B18="","",IF(CO18&gt;CP18,(CO18-CP18/2)*(rate_A*(CQ$1/365)),0))</f>
        <v/>
      </c>
      <c r="CR18" s="3" t="str">
        <f t="shared" ca="1" si="167"/>
        <v/>
      </c>
      <c r="CS18" s="3" t="str">
        <f t="shared" ref="CS18" ca="1" si="713">IF($B18="","",CD18*(1+rate_A*CQ$1/365))</f>
        <v/>
      </c>
      <c r="CT18" s="3" t="str">
        <f t="shared" ref="CT18" ca="1" si="714">IF($B18="","",CE18*(1+rate_A*CQ$1/365))</f>
        <v/>
      </c>
      <c r="CU18" s="3" t="str">
        <f t="shared" ref="CU18" ca="1" si="715">IF($B18="","",CF18*(1+rate_joint*CQ$1/365))</f>
        <v/>
      </c>
      <c r="CV18" s="5" t="str">
        <f t="shared" ca="1" si="171"/>
        <v/>
      </c>
      <c r="CW18" s="5" t="str" cm="1">
        <f t="array" aca="1" ref="CW18" ca="1">IF(CV18="","",_xlfn.IFS(CV18&lt;='Hidden inputs'!$C$15,CV18*'Hidden inputs'!$D$15,CV18&lt;='Hidden inputs'!$C$16,'Hidden inputs'!$C$15*'Hidden inputs'!$D$15+(CV18-'Hidden inputs'!$B$16)*'Hidden inputs'!$D$16,CV18&lt;='Hidden inputs'!$C$17,'Hidden inputs'!$C$15*'Hidden inputs'!$D$15+('Hidden inputs'!$C$16-'Hidden inputs'!$B$16)*'Hidden inputs'!$D$16+(CV18-'Hidden inputs'!$B$17)*'Hidden inputs'!$D$17,CV18&gt;'Hidden inputs'!$B$18,'Hidden inputs'!$C$15*'Hidden inputs'!$D$15+('Hidden inputs'!$C$16-'Hidden inputs'!$B$16)*'Hidden inputs'!$D$16+('Hidden inputs'!$C$17-'Hidden inputs'!$B$17)*'Hidden inputs'!$D$17+(CV18-'Hidden inputs'!$B$18)*'Hidden inputs'!$D$18))</f>
        <v/>
      </c>
      <c r="CX18" s="10" t="str">
        <f t="shared" ca="1" si="172"/>
        <v/>
      </c>
      <c r="CY18" s="5" t="str">
        <f t="shared" ca="1" si="79"/>
        <v/>
      </c>
      <c r="CZ18" s="5" t="str">
        <f t="shared" ca="1" si="80"/>
        <v/>
      </c>
      <c r="DA18" s="5" t="str">
        <f ca="1">IF($B18="","",'Hidden inputs'!$D$11*CR18+'Hidden inputs'!$E$11*CS18)</f>
        <v/>
      </c>
      <c r="DB18" s="11" t="str">
        <f t="shared" ca="1" si="13"/>
        <v/>
      </c>
      <c r="DC18" s="9" t="str">
        <f t="shared" ca="1" si="81"/>
        <v/>
      </c>
      <c r="DD18" s="3" t="str">
        <f t="shared" ca="1" si="82"/>
        <v/>
      </c>
      <c r="DE18" s="5" t="str" cm="1">
        <f t="array" aca="1" ref="DE18" ca="1">IF($B18="","",IF(DD18=0,0,IF(DD_Payment="",0,IF(DD18&lt;_xlfn.IFS(DD_Frequency="Monthly",1,DD_Frequency="Quarterly",IF(MONTH(DD$2)=1,1,IF(MONTH(DD$2)=4,1,IF(MONTH(DD$2)=7,1,IF(MONTH(DD$2)=10,1,0)))),DD_Frequency="Annually",IF(MONTH(DD$2)=1,1,0))*DD_Payment,DD18,_xlfn.IFS(DD_Frequency="Monthly",1,DD_Frequency="Quarterly",IF(MONTH(DD$2)=1,1,IF(MONTH(DD$2)=4,1,IF(MONTH(DD$2)=7,1,IF(MONTH(DD$2)=10,1,0)))),DD_Frequency="Annually",IF(MONTH(DD$2)=1,1,0))*DD_Payment))))</f>
        <v/>
      </c>
      <c r="DF18" s="3" t="str">
        <f t="shared" ref="DF18" ca="1" si="716">IF($B18="","",IF(DD18&gt;DE18,(DD18-DE18/2)*(rate_A*(DF$1/365)),0))</f>
        <v/>
      </c>
      <c r="DG18" s="3" t="str">
        <f t="shared" ca="1" si="174"/>
        <v/>
      </c>
      <c r="DH18" s="3" t="str">
        <f t="shared" ref="DH18" ca="1" si="717">IF($B18="","",CS18*(1+rate_A*DF$1/365))</f>
        <v/>
      </c>
      <c r="DI18" s="3" t="str">
        <f t="shared" ref="DI18" ca="1" si="718">IF($B18="","",CT18*(1+rate_A*DF$1/365))</f>
        <v/>
      </c>
      <c r="DJ18" s="3" t="str">
        <f t="shared" ref="DJ18" ca="1" si="719">IF($B18="","",CU18*(1+rate_joint*DF$1/365))</f>
        <v/>
      </c>
      <c r="DK18" s="5" t="str">
        <f t="shared" ca="1" si="178"/>
        <v/>
      </c>
      <c r="DL18" s="5" t="str" cm="1">
        <f t="array" aca="1" ref="DL18" ca="1">IF(DK18="","",_xlfn.IFS(DK18&lt;='Hidden inputs'!$C$15,DK18*'Hidden inputs'!$D$15,DK18&lt;='Hidden inputs'!$C$16,'Hidden inputs'!$C$15*'Hidden inputs'!$D$15+(DK18-'Hidden inputs'!$B$16)*'Hidden inputs'!$D$16,DK18&lt;='Hidden inputs'!$C$17,'Hidden inputs'!$C$15*'Hidden inputs'!$D$15+('Hidden inputs'!$C$16-'Hidden inputs'!$B$16)*'Hidden inputs'!$D$16+(DK18-'Hidden inputs'!$B$17)*'Hidden inputs'!$D$17,DK18&gt;'Hidden inputs'!$B$18,'Hidden inputs'!$C$15*'Hidden inputs'!$D$15+('Hidden inputs'!$C$16-'Hidden inputs'!$B$16)*'Hidden inputs'!$D$16+('Hidden inputs'!$C$17-'Hidden inputs'!$B$17)*'Hidden inputs'!$D$17+(DK18-'Hidden inputs'!$B$18)*'Hidden inputs'!$D$18))</f>
        <v/>
      </c>
      <c r="DM18" s="10" t="str">
        <f t="shared" ca="1" si="179"/>
        <v/>
      </c>
      <c r="DN18" s="5" t="str">
        <f t="shared" ca="1" si="87"/>
        <v/>
      </c>
      <c r="DO18" s="5" t="str">
        <f t="shared" ca="1" si="88"/>
        <v/>
      </c>
      <c r="DP18" s="5" t="str">
        <f ca="1">IF($B18="","",'Hidden inputs'!$D$11*DG18+'Hidden inputs'!$E$11*DH18)</f>
        <v/>
      </c>
      <c r="DQ18" s="11" t="str">
        <f t="shared" ca="1" si="15"/>
        <v/>
      </c>
      <c r="DR18" s="9" t="str">
        <f t="shared" ca="1" si="89"/>
        <v/>
      </c>
      <c r="DS18" s="3" t="str">
        <f t="shared" ca="1" si="90"/>
        <v/>
      </c>
      <c r="DT18" s="5" t="str" cm="1">
        <f t="array" aca="1" ref="DT18" ca="1">IF($B18="","",IF(DS18=0,0,IF(DD_Payment="",0,IF(DS18&lt;_xlfn.IFS(DD_Frequency="Monthly",1,DD_Frequency="Quarterly",IF(MONTH(DS$2)=1,1,IF(MONTH(DS$2)=4,1,IF(MONTH(DS$2)=7,1,IF(MONTH(DS$2)=10,1,0)))),DD_Frequency="Annually",IF(MONTH(DS$2)=1,1,0))*DD_Payment,DS18,_xlfn.IFS(DD_Frequency="Monthly",1,DD_Frequency="Quarterly",IF(MONTH(DS$2)=1,1,IF(MONTH(DS$2)=4,1,IF(MONTH(DS$2)=7,1,IF(MONTH(DS$2)=10,1,0)))),DD_Frequency="Annually",IF(MONTH(DS$2)=1,1,0))*DD_Payment))))</f>
        <v/>
      </c>
      <c r="DU18" s="3" t="str">
        <f t="shared" ref="DU18" ca="1" si="720">IF($B18="","",IF(DS18&gt;DT18,(DS18-DT18/2)*(rate_A*(DU$1/365)),0))</f>
        <v/>
      </c>
      <c r="DV18" s="3" t="str">
        <f t="shared" ca="1" si="181"/>
        <v/>
      </c>
      <c r="DW18" s="3" t="str">
        <f t="shared" ref="DW18" ca="1" si="721">IF($B18="","",DH18*(1+rate_A*DU$1/365))</f>
        <v/>
      </c>
      <c r="DX18" s="3" t="str">
        <f t="shared" ref="DX18" ca="1" si="722">IF($B18="","",DI18*(1+rate_A*DU$1/365))</f>
        <v/>
      </c>
      <c r="DY18" s="3" t="str">
        <f t="shared" ref="DY18" ca="1" si="723">IF($B18="","",DJ18*(1+rate_joint*DU$1/365))</f>
        <v/>
      </c>
      <c r="DZ18" s="5" t="str">
        <f t="shared" ca="1" si="185"/>
        <v/>
      </c>
      <c r="EA18" s="5" t="str" cm="1">
        <f t="array" aca="1" ref="EA18" ca="1">IF(DZ18="","",_xlfn.IFS(DZ18&lt;='Hidden inputs'!$C$15,DZ18*'Hidden inputs'!$D$15,DZ18&lt;='Hidden inputs'!$C$16,'Hidden inputs'!$C$15*'Hidden inputs'!$D$15+(DZ18-'Hidden inputs'!$B$16)*'Hidden inputs'!$D$16,DZ18&lt;='Hidden inputs'!$C$17,'Hidden inputs'!$C$15*'Hidden inputs'!$D$15+('Hidden inputs'!$C$16-'Hidden inputs'!$B$16)*'Hidden inputs'!$D$16+(DZ18-'Hidden inputs'!$B$17)*'Hidden inputs'!$D$17,DZ18&gt;'Hidden inputs'!$B$18,'Hidden inputs'!$C$15*'Hidden inputs'!$D$15+('Hidden inputs'!$C$16-'Hidden inputs'!$B$16)*'Hidden inputs'!$D$16+('Hidden inputs'!$C$17-'Hidden inputs'!$B$17)*'Hidden inputs'!$D$17+(DZ18-'Hidden inputs'!$B$18)*'Hidden inputs'!$D$18))</f>
        <v/>
      </c>
      <c r="EB18" s="10" t="str">
        <f t="shared" ca="1" si="186"/>
        <v/>
      </c>
      <c r="EC18" s="5" t="str">
        <f t="shared" ca="1" si="95"/>
        <v/>
      </c>
      <c r="ED18" s="5" t="str">
        <f t="shared" ca="1" si="96"/>
        <v/>
      </c>
      <c r="EE18" s="5" t="str">
        <f ca="1">IF($B18="","",'Hidden inputs'!$D$11*DV18+'Hidden inputs'!$E$11*DW18)</f>
        <v/>
      </c>
      <c r="EF18" s="11" t="str">
        <f t="shared" ca="1" si="17"/>
        <v/>
      </c>
      <c r="EG18" s="9" t="str">
        <f t="shared" ca="1" si="97"/>
        <v/>
      </c>
      <c r="EH18" s="3" t="str">
        <f t="shared" ca="1" si="98"/>
        <v/>
      </c>
      <c r="EI18" s="5" t="str" cm="1">
        <f t="array" aca="1" ref="EI18" ca="1">IF($B18="","",IF(EH18=0,0,IF(DD_Payment="",0,IF(EH18&lt;_xlfn.IFS(DD_Frequency="Monthly",1,DD_Frequency="Quarterly",IF(MONTH(EH$2)=1,1,IF(MONTH(EH$2)=4,1,IF(MONTH(EH$2)=7,1,IF(MONTH(EH$2)=10,1,0)))),DD_Frequency="Annually",IF(MONTH(EH$2)=1,1,0))*DD_Payment,EH18,_xlfn.IFS(DD_Frequency="Monthly",1,DD_Frequency="Quarterly",IF(MONTH(EH$2)=1,1,IF(MONTH(EH$2)=4,1,IF(MONTH(EH$2)=7,1,IF(MONTH(EH$2)=10,1,0)))),DD_Frequency="Annually",IF(MONTH(EH$2)=1,1,0))*DD_Payment))))</f>
        <v/>
      </c>
      <c r="EJ18" s="3" t="str">
        <f t="shared" ref="EJ18" ca="1" si="724">IF($B18="","",IF(EH18&gt;EI18,(EH18-EI18/2)*(rate_A*(EJ$1/365)),0))</f>
        <v/>
      </c>
      <c r="EK18" s="3" t="str">
        <f t="shared" ca="1" si="188"/>
        <v/>
      </c>
      <c r="EL18" s="3" t="str">
        <f t="shared" ref="EL18" ca="1" si="725">IF($B18="","",DW18*(1+rate_A*EJ$1/365))</f>
        <v/>
      </c>
      <c r="EM18" s="3" t="str">
        <f t="shared" ref="EM18" ca="1" si="726">IF($B18="","",DX18*(1+rate_A*EJ$1/365))</f>
        <v/>
      </c>
      <c r="EN18" s="3" t="str">
        <f t="shared" ref="EN18" ca="1" si="727">IF($B18="","",DY18*(1+rate_joint*EJ$1/365))</f>
        <v/>
      </c>
      <c r="EO18" s="5" t="str">
        <f t="shared" ca="1" si="192"/>
        <v/>
      </c>
      <c r="EP18" s="5" t="str" cm="1">
        <f t="array" aca="1" ref="EP18" ca="1">IF(EO18="","",_xlfn.IFS(EO18&lt;='Hidden inputs'!$C$15,EO18*'Hidden inputs'!$D$15,EO18&lt;='Hidden inputs'!$C$16,'Hidden inputs'!$C$15*'Hidden inputs'!$D$15+(EO18-'Hidden inputs'!$B$16)*'Hidden inputs'!$D$16,EO18&lt;='Hidden inputs'!$C$17,'Hidden inputs'!$C$15*'Hidden inputs'!$D$15+('Hidden inputs'!$C$16-'Hidden inputs'!$B$16)*'Hidden inputs'!$D$16+(EO18-'Hidden inputs'!$B$17)*'Hidden inputs'!$D$17,EO18&gt;'Hidden inputs'!$B$18,'Hidden inputs'!$C$15*'Hidden inputs'!$D$15+('Hidden inputs'!$C$16-'Hidden inputs'!$B$16)*'Hidden inputs'!$D$16+('Hidden inputs'!$C$17-'Hidden inputs'!$B$17)*'Hidden inputs'!$D$17+(EO18-'Hidden inputs'!$B$18)*'Hidden inputs'!$D$18))</f>
        <v/>
      </c>
      <c r="EQ18" s="10" t="str">
        <f t="shared" ca="1" si="193"/>
        <v/>
      </c>
      <c r="ER18" s="5" t="str">
        <f t="shared" ca="1" si="103"/>
        <v/>
      </c>
      <c r="ES18" s="5" t="str">
        <f t="shared" ca="1" si="104"/>
        <v/>
      </c>
      <c r="ET18" s="5" t="str">
        <f ca="1">IF($B18="","",'Hidden inputs'!$D$11*EK18+'Hidden inputs'!$E$11*EL18)</f>
        <v/>
      </c>
      <c r="EU18" s="11" t="str">
        <f t="shared" ca="1" si="19"/>
        <v/>
      </c>
      <c r="EV18" s="9" t="str">
        <f t="shared" ca="1" si="105"/>
        <v/>
      </c>
      <c r="EW18" s="3" t="str">
        <f t="shared" ca="1" si="106"/>
        <v/>
      </c>
      <c r="EX18" s="5" t="str" cm="1">
        <f t="array" aca="1" ref="EX18" ca="1">IF($B18="","",IF(EW18=0,0,IF(DD_Payment="",0,IF(EW18&lt;_xlfn.IFS(DD_Frequency="Monthly",1,DD_Frequency="Quarterly",IF(MONTH(EW$2)=1,1,IF(MONTH(EW$2)=4,1,IF(MONTH(EW$2)=7,1,IF(MONTH(EW$2)=10,1,0)))),DD_Frequency="Annually",IF(MONTH(EW$2)=1,1,0))*DD_Payment,EW18,_xlfn.IFS(DD_Frequency="Monthly",1,DD_Frequency="Quarterly",IF(MONTH(EW$2)=1,1,IF(MONTH(EW$2)=4,1,IF(MONTH(EW$2)=7,1,IF(MONTH(EW$2)=10,1,0)))),DD_Frequency="Annually",IF(MONTH(EW$2)=1,1,0))*DD_Payment))))</f>
        <v/>
      </c>
      <c r="EY18" s="3" t="str">
        <f t="shared" ref="EY18" ca="1" si="728">IF($B18="","",IF(EW18&gt;EX18,(EW18-EX18/2)*(rate_A*(EY$1/365)),0))</f>
        <v/>
      </c>
      <c r="EZ18" s="3" t="str">
        <f t="shared" ca="1" si="195"/>
        <v/>
      </c>
      <c r="FA18" s="3" t="str">
        <f t="shared" ref="FA18" ca="1" si="729">IF($B18="","",EL18*(1+rate_A*EY$1/365))</f>
        <v/>
      </c>
      <c r="FB18" s="3" t="str">
        <f t="shared" ref="FB18" ca="1" si="730">IF($B18="","",EM18*(1+rate_A*EY$1/365))</f>
        <v/>
      </c>
      <c r="FC18" s="3" t="str">
        <f t="shared" ref="FC18" ca="1" si="731">IF($B18="","",EN18*(1+rate_joint*EY$1/365))</f>
        <v/>
      </c>
      <c r="FD18" s="5" t="str">
        <f t="shared" ca="1" si="199"/>
        <v/>
      </c>
      <c r="FE18" s="5" t="str" cm="1">
        <f t="array" aca="1" ref="FE18" ca="1">IF(FD18="","",_xlfn.IFS(FD18&lt;='Hidden inputs'!$C$15,FD18*'Hidden inputs'!$D$15,FD18&lt;='Hidden inputs'!$C$16,'Hidden inputs'!$C$15*'Hidden inputs'!$D$15+(FD18-'Hidden inputs'!$B$16)*'Hidden inputs'!$D$16,FD18&lt;='Hidden inputs'!$C$17,'Hidden inputs'!$C$15*'Hidden inputs'!$D$15+('Hidden inputs'!$C$16-'Hidden inputs'!$B$16)*'Hidden inputs'!$D$16+(FD18-'Hidden inputs'!$B$17)*'Hidden inputs'!$D$17,FD18&gt;'Hidden inputs'!$B$18,'Hidden inputs'!$C$15*'Hidden inputs'!$D$15+('Hidden inputs'!$C$16-'Hidden inputs'!$B$16)*'Hidden inputs'!$D$16+('Hidden inputs'!$C$17-'Hidden inputs'!$B$17)*'Hidden inputs'!$D$17+(FD18-'Hidden inputs'!$B$18)*'Hidden inputs'!$D$18))</f>
        <v/>
      </c>
      <c r="FF18" s="10" t="str">
        <f t="shared" ca="1" si="200"/>
        <v/>
      </c>
      <c r="FG18" s="5" t="str">
        <f t="shared" ca="1" si="111"/>
        <v/>
      </c>
      <c r="FH18" s="5" t="str">
        <f t="shared" ca="1" si="112"/>
        <v/>
      </c>
      <c r="FI18" s="5" t="str">
        <f ca="1">IF($B18="","",'Hidden inputs'!$D$11*EZ18+'Hidden inputs'!$E$11*FA18)</f>
        <v/>
      </c>
      <c r="FJ18" s="11" t="str">
        <f t="shared" ca="1" si="21"/>
        <v/>
      </c>
      <c r="FK18" s="9" t="str">
        <f t="shared" ca="1" si="113"/>
        <v/>
      </c>
      <c r="FL18" s="3" t="str">
        <f t="shared" ca="1" si="114"/>
        <v/>
      </c>
      <c r="FM18" s="5" t="str" cm="1">
        <f t="array" aca="1" ref="FM18" ca="1">IF($B18="","",IF(FL18=0,0,IF(DD_Payment="",0,IF(FL18&lt;_xlfn.IFS(DD_Frequency="Monthly",1,DD_Frequency="Quarterly",IF(MONTH(FL$2)=1,1,IF(MONTH(FL$2)=4,1,IF(MONTH(FL$2)=7,1,IF(MONTH(FL$2)=10,1,0)))),DD_Frequency="Annually",IF(MONTH(FL$2)=1,1,0))*DD_Payment,FL18,_xlfn.IFS(DD_Frequency="Monthly",1,DD_Frequency="Quarterly",IF(MONTH(FL$2)=1,1,IF(MONTH(FL$2)=4,1,IF(MONTH(FL$2)=7,1,IF(MONTH(FL$2)=10,1,0)))),DD_Frequency="Annually",IF(MONTH(FL$2)=1,1,0))*DD_Payment))))</f>
        <v/>
      </c>
      <c r="FN18" s="3" t="str">
        <f t="shared" ref="FN18" ca="1" si="732">IF($B18="","",IF(FL18&gt;FM18,(FL18-FM18/2)*(rate_A*(FN$1/365)),0))</f>
        <v/>
      </c>
      <c r="FO18" s="3" t="str">
        <f t="shared" ca="1" si="202"/>
        <v/>
      </c>
      <c r="FP18" s="3" t="str">
        <f t="shared" ref="FP18" ca="1" si="733">IF($B18="","",FA18*(1+rate_A*FN$1/365))</f>
        <v/>
      </c>
      <c r="FQ18" s="3" t="str">
        <f t="shared" ref="FQ18" ca="1" si="734">IF($B18="","",FB18*(1+rate_A*FN$1/365))</f>
        <v/>
      </c>
      <c r="FR18" s="3" t="str">
        <f t="shared" ref="FR18" ca="1" si="735">IF($B18="","",FC18*(1+rate_joint*FN$1/365))</f>
        <v/>
      </c>
      <c r="FS18" s="5" t="str">
        <f t="shared" ca="1" si="206"/>
        <v/>
      </c>
      <c r="FT18" s="5" t="str" cm="1">
        <f t="array" aca="1" ref="FT18" ca="1">IF(FS18="","",_xlfn.IFS(FS18&lt;='Hidden inputs'!$C$15,FS18*'Hidden inputs'!$D$15,FS18&lt;='Hidden inputs'!$C$16,'Hidden inputs'!$C$15*'Hidden inputs'!$D$15+(FS18-'Hidden inputs'!$B$16)*'Hidden inputs'!$D$16,FS18&lt;='Hidden inputs'!$C$17,'Hidden inputs'!$C$15*'Hidden inputs'!$D$15+('Hidden inputs'!$C$16-'Hidden inputs'!$B$16)*'Hidden inputs'!$D$16+(FS18-'Hidden inputs'!$B$17)*'Hidden inputs'!$D$17,FS18&gt;'Hidden inputs'!$B$18,'Hidden inputs'!$C$15*'Hidden inputs'!$D$15+('Hidden inputs'!$C$16-'Hidden inputs'!$B$16)*'Hidden inputs'!$D$16+('Hidden inputs'!$C$17-'Hidden inputs'!$B$17)*'Hidden inputs'!$D$17+(FS18-'Hidden inputs'!$B$18)*'Hidden inputs'!$D$18))</f>
        <v/>
      </c>
      <c r="FU18" s="10" t="str">
        <f t="shared" ca="1" si="207"/>
        <v/>
      </c>
      <c r="FV18" s="5" t="str">
        <f t="shared" ca="1" si="119"/>
        <v/>
      </c>
      <c r="FW18" s="5" t="str">
        <f t="shared" ca="1" si="120"/>
        <v/>
      </c>
      <c r="FX18" s="5" t="str">
        <f ca="1">IF($B18="","",'Hidden inputs'!$D$11*FO18+'Hidden inputs'!$E$11*FP18)</f>
        <v/>
      </c>
      <c r="FY18" s="11" t="str">
        <f t="shared" ca="1" si="23"/>
        <v/>
      </c>
      <c r="FZ18" s="9" t="str">
        <f t="shared" ca="1" si="121"/>
        <v/>
      </c>
      <c r="GA18" s="5" t="str">
        <f t="shared" ca="1" si="122"/>
        <v/>
      </c>
      <c r="GB18" s="5" t="str">
        <f t="shared" ca="1" si="123"/>
        <v/>
      </c>
      <c r="GC18" s="5" t="str">
        <f t="shared" ca="1" si="24"/>
        <v/>
      </c>
      <c r="GD18" s="5" t="str">
        <f t="shared" ca="1" si="25"/>
        <v/>
      </c>
    </row>
    <row r="19" spans="1:186" x14ac:dyDescent="0.35">
      <c r="A19" s="2" t="str">
        <f t="shared" ca="1" si="26"/>
        <v/>
      </c>
      <c r="B19" s="6" t="str">
        <f t="shared" ca="1" si="27"/>
        <v/>
      </c>
      <c r="C19" s="5" t="str">
        <f t="shared" ca="1" si="124"/>
        <v/>
      </c>
      <c r="D19" s="5" t="str" cm="1">
        <f t="array" aca="1" ref="D19" ca="1">IF($B19="","",IF(C19=0,0,IF(DD_Payment="",0,IF(C19&lt;_xlfn.IFS(DD_Frequency="Monthly",1,DD_Frequency="Quarterly",IF(MONTH(C$2)=1,1,IF(MONTH(C$2)=4,1,IF(MONTH(C$2)=7,1,IF(MONTH(C$2)=10,1,0)))),DD_Frequency="Annually",IF(MONTH(C$2)=1,1,0))*DD_Payment,C19,_xlfn.IFS(DD_Frequency="Monthly",1,DD_Frequency="Quarterly",IF(MONTH(C$2)=1,1,IF(MONTH(C$2)=4,1,IF(MONTH(C$2)=7,1,IF(MONTH(C$2)=10,1,0)))),DD_Frequency="Annually",IF(MONTH(C$2)=1,1,0))*DD_Payment))))</f>
        <v/>
      </c>
      <c r="E19" s="5" t="str">
        <f t="shared" ref="E19" ca="1" si="736">IF(B19="","",IF(C19&gt;D19,(C19-D19/2)*(rate_A*(E$1/365)),0))</f>
        <v/>
      </c>
      <c r="F19" s="5" t="str">
        <f t="shared" ca="1" si="28"/>
        <v/>
      </c>
      <c r="G19" s="5" t="str">
        <f t="shared" ref="G19" ca="1" si="737">IF(B19="","",G18*(1+rate_A*E$1/365))</f>
        <v/>
      </c>
      <c r="H19" s="5" t="str">
        <f t="shared" ref="H19" ca="1" si="738">IF(B19="","",H18*(1+rate_A*E$1/365))</f>
        <v/>
      </c>
      <c r="I19" s="5" t="str">
        <f t="shared" ref="I19" ca="1" si="739">IF(B19="","",I18*(1+rate_joint*E$1/365))</f>
        <v/>
      </c>
      <c r="J19" s="5" t="str">
        <f t="shared" ca="1" si="129"/>
        <v/>
      </c>
      <c r="K19" s="5" t="str" cm="1">
        <f t="array" aca="1" ref="K19" ca="1">IF(J19="","",_xlfn.IFS(J19&lt;='Hidden inputs'!$C$15,J19*'Hidden inputs'!$D$15,J19&lt;='Hidden inputs'!$C$16,'Hidden inputs'!$C$15*'Hidden inputs'!$D$15+(J19-'Hidden inputs'!$B$16)*'Hidden inputs'!$D$16,J19&lt;='Hidden inputs'!$C$17,'Hidden inputs'!$C$15*'Hidden inputs'!$D$15+('Hidden inputs'!$C$16-'Hidden inputs'!$B$16)*'Hidden inputs'!$D$16+(J19-'Hidden inputs'!$B$17)*'Hidden inputs'!$D$17,J19&gt;'Hidden inputs'!$B$18,'Hidden inputs'!$C$15*'Hidden inputs'!$D$15+('Hidden inputs'!$C$16-'Hidden inputs'!$B$16)*'Hidden inputs'!$D$16+('Hidden inputs'!$C$17-'Hidden inputs'!$B$17)*'Hidden inputs'!$D$17+(J19-'Hidden inputs'!$B$18)*'Hidden inputs'!$D$18))</f>
        <v/>
      </c>
      <c r="L19" s="11" t="str">
        <f t="shared" ca="1" si="130"/>
        <v/>
      </c>
      <c r="M19" s="5" t="str">
        <f t="shared" ca="1" si="32"/>
        <v/>
      </c>
      <c r="N19" s="5" t="str">
        <f t="shared" ca="1" si="33"/>
        <v/>
      </c>
      <c r="O19" s="5" t="str">
        <f ca="1">IF(B19="","",'Hidden inputs'!$D$11*F19+'Hidden inputs'!$E$11*G19)</f>
        <v/>
      </c>
      <c r="P19" s="11" t="str">
        <f t="shared" ca="1" si="0"/>
        <v/>
      </c>
      <c r="Q19" s="20" t="str">
        <f t="shared" ca="1" si="1"/>
        <v/>
      </c>
      <c r="R19" s="3" t="str">
        <f t="shared" ca="1" si="34"/>
        <v/>
      </c>
      <c r="S19" s="5" t="str" cm="1">
        <f t="array" aca="1" ref="S19" ca="1">IF($B19="","",IF(R19=0,0,IF(DD_Payment="",0,IF(R19&lt;_xlfn.IFS(DD_Frequency="Monthly",1,DD_Frequency="Quarterly",IF(MONTH(R$2)=1,1,IF(MONTH(R$2)=4,1,IF(MONTH(R$2)=7,1,IF(MONTH(R$2)=10,1,0)))),DD_Frequency="Annually",IF(MONTH(R$2)=1,1,0))*DD_Payment,R19,_xlfn.IFS(DD_Frequency="Monthly",1,DD_Frequency="Quarterly",IF(MONTH(R$2)=1,1,IF(MONTH(R$2)=4,1,IF(MONTH(R$2)=7,1,IF(MONTH(R$2)=10,1,0)))),DD_Frequency="Annually",IF(MONTH(R$2)=1,1,0))*DD_Payment))))</f>
        <v/>
      </c>
      <c r="T19" s="3" t="str">
        <f t="shared" ref="T19" ca="1" si="740">IF(B19="","",IF(R19&gt;S19,(R19-S19/2)*(rate_A*((T$1+A19)/365)),0))</f>
        <v/>
      </c>
      <c r="U19" s="3" t="str">
        <f t="shared" ca="1" si="36"/>
        <v/>
      </c>
      <c r="V19" s="3" t="str">
        <f t="shared" ref="V19" ca="1" si="741">IF(B19="","",G19*(1+rate_A*(T$1+A19)/365))</f>
        <v/>
      </c>
      <c r="W19" s="3" t="str">
        <f t="shared" ref="W19" ca="1" si="742">IF(B19="","",H19*(1+rate_A*(T$1+A19)/365))</f>
        <v/>
      </c>
      <c r="X19" s="3" t="str">
        <f t="shared" ref="X19" ca="1" si="743">IF(B19="","",I19*(1+rate_joint*(T$1+A19)/365))</f>
        <v/>
      </c>
      <c r="Y19" s="5" t="str">
        <f t="shared" ca="1" si="135"/>
        <v/>
      </c>
      <c r="Z19" s="5" t="str" cm="1">
        <f t="array" aca="1" ref="Z19" ca="1">IF(Y19="","",_xlfn.IFS(Y19&lt;='Hidden inputs'!$C$15,Y19*'Hidden inputs'!$D$15,Y19&lt;='Hidden inputs'!$C$16,'Hidden inputs'!$C$15*'Hidden inputs'!$D$15+(Y19-'Hidden inputs'!$B$16)*'Hidden inputs'!$D$16,Y19&lt;='Hidden inputs'!$C$17,'Hidden inputs'!$C$15*'Hidden inputs'!$D$15+('Hidden inputs'!$C$16-'Hidden inputs'!$B$16)*'Hidden inputs'!$D$16+(Y19-'Hidden inputs'!$B$17)*'Hidden inputs'!$D$17,Y19&gt;'Hidden inputs'!$B$18,'Hidden inputs'!$C$15*'Hidden inputs'!$D$15+('Hidden inputs'!$C$16-'Hidden inputs'!$B$16)*'Hidden inputs'!$D$16+('Hidden inputs'!$C$17-'Hidden inputs'!$B$17)*'Hidden inputs'!$D$17+(Y19-'Hidden inputs'!$B$18)*'Hidden inputs'!$D$18))</f>
        <v/>
      </c>
      <c r="AA19" s="10" t="str">
        <f t="shared" ca="1" si="136"/>
        <v/>
      </c>
      <c r="AB19" s="5" t="str">
        <f t="shared" ca="1" si="40"/>
        <v/>
      </c>
      <c r="AC19" s="5" t="str">
        <f t="shared" ca="1" si="137"/>
        <v/>
      </c>
      <c r="AD19" s="5" t="str">
        <f ca="1">IF(B19="","",'Hidden inputs'!$D$11*U19+'Hidden inputs'!$E$11*V19)</f>
        <v/>
      </c>
      <c r="AE19" s="11" t="str">
        <f t="shared" ca="1" si="3"/>
        <v/>
      </c>
      <c r="AF19" s="9" t="str">
        <f t="shared" ca="1" si="41"/>
        <v/>
      </c>
      <c r="AG19" s="3" t="str">
        <f t="shared" ca="1" si="42"/>
        <v/>
      </c>
      <c r="AH19" s="5" t="str" cm="1">
        <f t="array" aca="1" ref="AH19" ca="1">IF($B19="","",IF(AG19=0,0,IF(DD_Payment="",0,IF(AG19&lt;_xlfn.IFS(DD_Frequency="Monthly",1,DD_Frequency="Quarterly",IF(MONTH(AG$2)=1,1,IF(MONTH(AG$2)=4,1,IF(MONTH(AG$2)=7,1,IF(MONTH(AG$2)=10,1,0)))),DD_Frequency="Annually",IF(MONTH(AG$2)=1,1,0))*DD_Payment,AG19,_xlfn.IFS(DD_Frequency="Monthly",1,DD_Frequency="Quarterly",IF(MONTH(AG$2)=1,1,IF(MONTH(AG$2)=4,1,IF(MONTH(AG$2)=7,1,IF(MONTH(AG$2)=10,1,0)))),DD_Frequency="Annually",IF(MONTH(AG$2)=1,1,0))*DD_Payment))))</f>
        <v/>
      </c>
      <c r="AI19" s="3" t="str">
        <f t="shared" ref="AI19" ca="1" si="744">IF($B19="","",IF(AG19&gt;AH19,(AG19-AH19/2)*(rate_A*(AI$1/365)),0))</f>
        <v/>
      </c>
      <c r="AJ19" s="3" t="str">
        <f t="shared" ca="1" si="139"/>
        <v/>
      </c>
      <c r="AK19" s="3" t="str">
        <f t="shared" ref="AK19" ca="1" si="745">IF($B19="","",V19*(1+rate_A*AI$1/365))</f>
        <v/>
      </c>
      <c r="AL19" s="3" t="str">
        <f t="shared" ref="AL19" ca="1" si="746">IF($B19="","",W19*(1+rate_A*AI$1/365))</f>
        <v/>
      </c>
      <c r="AM19" s="3" t="str">
        <f t="shared" ref="AM19" ca="1" si="747">IF($B19="","",X19*(1+rate_joint*AI$1/365))</f>
        <v/>
      </c>
      <c r="AN19" s="5" t="str">
        <f t="shared" ca="1" si="143"/>
        <v/>
      </c>
      <c r="AO19" s="5" t="str" cm="1">
        <f t="array" aca="1" ref="AO19" ca="1">IF(AN19="","",_xlfn.IFS(AN19&lt;='Hidden inputs'!$C$15,AN19*'Hidden inputs'!$D$15,AN19&lt;='Hidden inputs'!$C$16,'Hidden inputs'!$C$15*'Hidden inputs'!$D$15+(AN19-'Hidden inputs'!$B$16)*'Hidden inputs'!$D$16,AN19&lt;='Hidden inputs'!$C$17,'Hidden inputs'!$C$15*'Hidden inputs'!$D$15+('Hidden inputs'!$C$16-'Hidden inputs'!$B$16)*'Hidden inputs'!$D$16+(AN19-'Hidden inputs'!$B$17)*'Hidden inputs'!$D$17,AN19&gt;'Hidden inputs'!$B$18,'Hidden inputs'!$C$15*'Hidden inputs'!$D$15+('Hidden inputs'!$C$16-'Hidden inputs'!$B$16)*'Hidden inputs'!$D$16+('Hidden inputs'!$C$17-'Hidden inputs'!$B$17)*'Hidden inputs'!$D$17+(AN19-'Hidden inputs'!$B$18)*'Hidden inputs'!$D$18))</f>
        <v/>
      </c>
      <c r="AP19" s="10" t="str">
        <f t="shared" ca="1" si="144"/>
        <v/>
      </c>
      <c r="AQ19" s="5" t="str">
        <f t="shared" ca="1" si="47"/>
        <v/>
      </c>
      <c r="AR19" s="5" t="str">
        <f t="shared" ca="1" si="48"/>
        <v/>
      </c>
      <c r="AS19" s="5" t="str">
        <f ca="1">IF($B19="","",'Hidden inputs'!$D$11*AJ19+'Hidden inputs'!$E$11*AK19)</f>
        <v/>
      </c>
      <c r="AT19" s="11" t="str">
        <f t="shared" ca="1" si="5"/>
        <v/>
      </c>
      <c r="AU19" s="9" t="str">
        <f t="shared" ca="1" si="49"/>
        <v/>
      </c>
      <c r="AV19" s="3" t="str">
        <f t="shared" ca="1" si="50"/>
        <v/>
      </c>
      <c r="AW19" s="5" t="str" cm="1">
        <f t="array" aca="1" ref="AW19" ca="1">IF($B19="","",IF(AV19=0,0,IF(DD_Payment="",0,IF(AV19&lt;_xlfn.IFS(DD_Frequency="Monthly",1,DD_Frequency="Quarterly",IF(MONTH(AV$2)=1,1,IF(MONTH(AV$2)=4,1,IF(MONTH(AV$2)=7,1,IF(MONTH(AV$2)=10,1,0)))),DD_Frequency="Annually",IF(MONTH(AV$2)=1,1,0))*DD_Payment,AV19,_xlfn.IFS(DD_Frequency="Monthly",1,DD_Frequency="Quarterly",IF(MONTH(AV$2)=1,1,IF(MONTH(AV$2)=4,1,IF(MONTH(AV$2)=7,1,IF(MONTH(AV$2)=10,1,0)))),DD_Frequency="Annually",IF(MONTH(AV$2)=1,1,0))*DD_Payment))))</f>
        <v/>
      </c>
      <c r="AX19" s="3" t="str">
        <f t="shared" ref="AX19" ca="1" si="748">IF($B19="","",IF(AV19&gt;AW19,(AV19-AW19/2)*(rate_A*(AX$1/365)),0))</f>
        <v/>
      </c>
      <c r="AY19" s="3" t="str">
        <f t="shared" ca="1" si="146"/>
        <v/>
      </c>
      <c r="AZ19" s="3" t="str">
        <f t="shared" ref="AZ19" ca="1" si="749">IF($B19="","",AK19*(1+rate_A*AX$1/365))</f>
        <v/>
      </c>
      <c r="BA19" s="3" t="str">
        <f t="shared" ref="BA19" ca="1" si="750">IF($B19="","",AL19*(1+rate_A*AX$1/365))</f>
        <v/>
      </c>
      <c r="BB19" s="3" t="str">
        <f t="shared" ref="BB19" ca="1" si="751">IF($B19="","",AM19*(1+rate_joint*AX$1/365))</f>
        <v/>
      </c>
      <c r="BC19" s="5" t="str">
        <f t="shared" ca="1" si="150"/>
        <v/>
      </c>
      <c r="BD19" s="5" t="str" cm="1">
        <f t="array" aca="1" ref="BD19" ca="1">IF(BC19="","",_xlfn.IFS(BC19&lt;='Hidden inputs'!$C$15,BC19*'Hidden inputs'!$D$15,BC19&lt;='Hidden inputs'!$C$16,'Hidden inputs'!$C$15*'Hidden inputs'!$D$15+(BC19-'Hidden inputs'!$B$16)*'Hidden inputs'!$D$16,BC19&lt;='Hidden inputs'!$C$17,'Hidden inputs'!$C$15*'Hidden inputs'!$D$15+('Hidden inputs'!$C$16-'Hidden inputs'!$B$16)*'Hidden inputs'!$D$16+(BC19-'Hidden inputs'!$B$17)*'Hidden inputs'!$D$17,BC19&gt;'Hidden inputs'!$B$18,'Hidden inputs'!$C$15*'Hidden inputs'!$D$15+('Hidden inputs'!$C$16-'Hidden inputs'!$B$16)*'Hidden inputs'!$D$16+('Hidden inputs'!$C$17-'Hidden inputs'!$B$17)*'Hidden inputs'!$D$17+(BC19-'Hidden inputs'!$B$18)*'Hidden inputs'!$D$18))</f>
        <v/>
      </c>
      <c r="BE19" s="10" t="str">
        <f t="shared" ca="1" si="151"/>
        <v/>
      </c>
      <c r="BF19" s="5" t="str">
        <f t="shared" ca="1" si="55"/>
        <v/>
      </c>
      <c r="BG19" s="5" t="str">
        <f t="shared" ca="1" si="56"/>
        <v/>
      </c>
      <c r="BH19" s="5" t="str">
        <f ca="1">IF($B19="","",'Hidden inputs'!$D$11*AY19+'Hidden inputs'!$E$11*AZ19)</f>
        <v/>
      </c>
      <c r="BI19" s="11" t="str">
        <f t="shared" ca="1" si="7"/>
        <v/>
      </c>
      <c r="BJ19" s="9" t="str">
        <f t="shared" ca="1" si="57"/>
        <v/>
      </c>
      <c r="BK19" s="3" t="str">
        <f t="shared" ca="1" si="58"/>
        <v/>
      </c>
      <c r="BL19" s="5" t="str" cm="1">
        <f t="array" aca="1" ref="BL19" ca="1">IF($B19="","",IF(BK19=0,0,IF(DD_Payment="",0,IF(BK19&lt;_xlfn.IFS(DD_Frequency="Monthly",1,DD_Frequency="Quarterly",IF(MONTH(BK$2)=1,1,IF(MONTH(BK$2)=4,1,IF(MONTH(BK$2)=7,1,IF(MONTH(BK$2)=10,1,0)))),DD_Frequency="Annually",IF(MONTH(BK$2)=1,1,0))*DD_Payment,BK19,_xlfn.IFS(DD_Frequency="Monthly",1,DD_Frequency="Quarterly",IF(MONTH(BK$2)=1,1,IF(MONTH(BK$2)=4,1,IF(MONTH(BK$2)=7,1,IF(MONTH(BK$2)=10,1,0)))),DD_Frequency="Annually",IF(MONTH(BK$2)=1,1,0))*DD_Payment))))</f>
        <v/>
      </c>
      <c r="BM19" s="3" t="str">
        <f t="shared" ref="BM19" ca="1" si="752">IF($B19="","",IF(BK19&gt;BL19,(BK19-BL19/2)*(rate_A*(BM$1/365)),0))</f>
        <v/>
      </c>
      <c r="BN19" s="3" t="str">
        <f t="shared" ca="1" si="153"/>
        <v/>
      </c>
      <c r="BO19" s="3" t="str">
        <f t="shared" ref="BO19" ca="1" si="753">IF($B19="","",AZ19*(1+rate_A*BM$1/365))</f>
        <v/>
      </c>
      <c r="BP19" s="3" t="str">
        <f t="shared" ref="BP19" ca="1" si="754">IF($B19="","",BA19*(1+rate_A*BM$1/365))</f>
        <v/>
      </c>
      <c r="BQ19" s="3" t="str">
        <f t="shared" ref="BQ19" ca="1" si="755">IF($B19="","",BB19*(1+rate_joint*BM$1/365))</f>
        <v/>
      </c>
      <c r="BR19" s="5" t="str">
        <f t="shared" ca="1" si="157"/>
        <v/>
      </c>
      <c r="BS19" s="5" t="str" cm="1">
        <f t="array" aca="1" ref="BS19" ca="1">IF(BR19="","",_xlfn.IFS(BR19&lt;='Hidden inputs'!$C$15,BR19*'Hidden inputs'!$D$15,BR19&lt;='Hidden inputs'!$C$16,'Hidden inputs'!$C$15*'Hidden inputs'!$D$15+(BR19-'Hidden inputs'!$B$16)*'Hidden inputs'!$D$16,BR19&lt;='Hidden inputs'!$C$17,'Hidden inputs'!$C$15*'Hidden inputs'!$D$15+('Hidden inputs'!$C$16-'Hidden inputs'!$B$16)*'Hidden inputs'!$D$16+(BR19-'Hidden inputs'!$B$17)*'Hidden inputs'!$D$17,BR19&gt;'Hidden inputs'!$B$18,'Hidden inputs'!$C$15*'Hidden inputs'!$D$15+('Hidden inputs'!$C$16-'Hidden inputs'!$B$16)*'Hidden inputs'!$D$16+('Hidden inputs'!$C$17-'Hidden inputs'!$B$17)*'Hidden inputs'!$D$17+(BR19-'Hidden inputs'!$B$18)*'Hidden inputs'!$D$18))</f>
        <v/>
      </c>
      <c r="BT19" s="10" t="str">
        <f t="shared" ca="1" si="158"/>
        <v/>
      </c>
      <c r="BU19" s="5" t="str">
        <f t="shared" ca="1" si="63"/>
        <v/>
      </c>
      <c r="BV19" s="5" t="str">
        <f t="shared" ca="1" si="64"/>
        <v/>
      </c>
      <c r="BW19" s="5" t="str">
        <f ca="1">IF($B19="","",'Hidden inputs'!$D$11*BN19+'Hidden inputs'!$E$11*BO19)</f>
        <v/>
      </c>
      <c r="BX19" s="11" t="str">
        <f t="shared" ca="1" si="9"/>
        <v/>
      </c>
      <c r="BY19" s="9" t="str">
        <f t="shared" ca="1" si="65"/>
        <v/>
      </c>
      <c r="BZ19" s="3" t="str">
        <f t="shared" ca="1" si="66"/>
        <v/>
      </c>
      <c r="CA19" s="5" t="str" cm="1">
        <f t="array" aca="1" ref="CA19" ca="1">IF($B19="","",IF(BZ19=0,0,IF(DD_Payment="",0,IF(BZ19&lt;_xlfn.IFS(DD_Frequency="Monthly",1,DD_Frequency="Quarterly",IF(MONTH(BZ$2)=1,1,IF(MONTH(BZ$2)=4,1,IF(MONTH(BZ$2)=7,1,IF(MONTH(BZ$2)=10,1,0)))),DD_Frequency="Annually",IF(MONTH(BZ$2)=1,1,0))*DD_Payment,BZ19,_xlfn.IFS(DD_Frequency="Monthly",1,DD_Frequency="Quarterly",IF(MONTH(BZ$2)=1,1,IF(MONTH(BZ$2)=4,1,IF(MONTH(BZ$2)=7,1,IF(MONTH(BZ$2)=10,1,0)))),DD_Frequency="Annually",IF(MONTH(BZ$2)=1,1,0))*DD_Payment))))</f>
        <v/>
      </c>
      <c r="CB19" s="3" t="str">
        <f t="shared" ref="CB19" ca="1" si="756">IF($B19="","",IF(BZ19&gt;CA19,(BZ19-CA19/2)*(rate_A*(CB$1/365)),0))</f>
        <v/>
      </c>
      <c r="CC19" s="3" t="str">
        <f t="shared" ca="1" si="160"/>
        <v/>
      </c>
      <c r="CD19" s="3" t="str">
        <f t="shared" ref="CD19" ca="1" si="757">IF($B19="","",BO19*(1+rate_A*CB$1/365))</f>
        <v/>
      </c>
      <c r="CE19" s="3" t="str">
        <f t="shared" ref="CE19" ca="1" si="758">IF($B19="","",BP19*(1+rate_A*CB$1/365))</f>
        <v/>
      </c>
      <c r="CF19" s="3" t="str">
        <f t="shared" ref="CF19" ca="1" si="759">IF($B19="","",BQ19*(1+rate_joint*CB$1/365))</f>
        <v/>
      </c>
      <c r="CG19" s="5" t="str">
        <f t="shared" ca="1" si="164"/>
        <v/>
      </c>
      <c r="CH19" s="5" t="str" cm="1">
        <f t="array" aca="1" ref="CH19" ca="1">IF(CG19="","",_xlfn.IFS(CG19&lt;='Hidden inputs'!$C$15,CG19*'Hidden inputs'!$D$15,CG19&lt;='Hidden inputs'!$C$16,'Hidden inputs'!$C$15*'Hidden inputs'!$D$15+(CG19-'Hidden inputs'!$B$16)*'Hidden inputs'!$D$16,CG19&lt;='Hidden inputs'!$C$17,'Hidden inputs'!$C$15*'Hidden inputs'!$D$15+('Hidden inputs'!$C$16-'Hidden inputs'!$B$16)*'Hidden inputs'!$D$16+(CG19-'Hidden inputs'!$B$17)*'Hidden inputs'!$D$17,CG19&gt;'Hidden inputs'!$B$18,'Hidden inputs'!$C$15*'Hidden inputs'!$D$15+('Hidden inputs'!$C$16-'Hidden inputs'!$B$16)*'Hidden inputs'!$D$16+('Hidden inputs'!$C$17-'Hidden inputs'!$B$17)*'Hidden inputs'!$D$17+(CG19-'Hidden inputs'!$B$18)*'Hidden inputs'!$D$18))</f>
        <v/>
      </c>
      <c r="CI19" s="10" t="str">
        <f t="shared" ca="1" si="165"/>
        <v/>
      </c>
      <c r="CJ19" s="5" t="str">
        <f t="shared" ca="1" si="71"/>
        <v/>
      </c>
      <c r="CK19" s="5" t="str">
        <f t="shared" ca="1" si="72"/>
        <v/>
      </c>
      <c r="CL19" s="5" t="str">
        <f ca="1">IF($B19="","",'Hidden inputs'!$D$11*CC19+'Hidden inputs'!$E$11*CD19)</f>
        <v/>
      </c>
      <c r="CM19" s="11" t="str">
        <f t="shared" ca="1" si="11"/>
        <v/>
      </c>
      <c r="CN19" s="9" t="str">
        <f t="shared" ca="1" si="73"/>
        <v/>
      </c>
      <c r="CO19" s="3" t="str">
        <f t="shared" ca="1" si="74"/>
        <v/>
      </c>
      <c r="CP19" s="5" t="str" cm="1">
        <f t="array" aca="1" ref="CP19" ca="1">IF($B19="","",IF(CO19=0,0,IF(DD_Payment="",0,IF(CO19&lt;_xlfn.IFS(DD_Frequency="Monthly",1,DD_Frequency="Quarterly",IF(MONTH(CO$2)=1,1,IF(MONTH(CO$2)=4,1,IF(MONTH(CO$2)=7,1,IF(MONTH(CO$2)=10,1,0)))),DD_Frequency="Annually",IF(MONTH(CO$2)=1,1,0))*DD_Payment,CO19,_xlfn.IFS(DD_Frequency="Monthly",1,DD_Frequency="Quarterly",IF(MONTH(CO$2)=1,1,IF(MONTH(CO$2)=4,1,IF(MONTH(CO$2)=7,1,IF(MONTH(CO$2)=10,1,0)))),DD_Frequency="Annually",IF(MONTH(CO$2)=1,1,0))*DD_Payment))))</f>
        <v/>
      </c>
      <c r="CQ19" s="3" t="str">
        <f t="shared" ref="CQ19" ca="1" si="760">IF($B19="","",IF(CO19&gt;CP19,(CO19-CP19/2)*(rate_A*(CQ$1/365)),0))</f>
        <v/>
      </c>
      <c r="CR19" s="3" t="str">
        <f t="shared" ca="1" si="167"/>
        <v/>
      </c>
      <c r="CS19" s="3" t="str">
        <f t="shared" ref="CS19" ca="1" si="761">IF($B19="","",CD19*(1+rate_A*CQ$1/365))</f>
        <v/>
      </c>
      <c r="CT19" s="3" t="str">
        <f t="shared" ref="CT19" ca="1" si="762">IF($B19="","",CE19*(1+rate_A*CQ$1/365))</f>
        <v/>
      </c>
      <c r="CU19" s="3" t="str">
        <f t="shared" ref="CU19" ca="1" si="763">IF($B19="","",CF19*(1+rate_joint*CQ$1/365))</f>
        <v/>
      </c>
      <c r="CV19" s="5" t="str">
        <f t="shared" ca="1" si="171"/>
        <v/>
      </c>
      <c r="CW19" s="5" t="str" cm="1">
        <f t="array" aca="1" ref="CW19" ca="1">IF(CV19="","",_xlfn.IFS(CV19&lt;='Hidden inputs'!$C$15,CV19*'Hidden inputs'!$D$15,CV19&lt;='Hidden inputs'!$C$16,'Hidden inputs'!$C$15*'Hidden inputs'!$D$15+(CV19-'Hidden inputs'!$B$16)*'Hidden inputs'!$D$16,CV19&lt;='Hidden inputs'!$C$17,'Hidden inputs'!$C$15*'Hidden inputs'!$D$15+('Hidden inputs'!$C$16-'Hidden inputs'!$B$16)*'Hidden inputs'!$D$16+(CV19-'Hidden inputs'!$B$17)*'Hidden inputs'!$D$17,CV19&gt;'Hidden inputs'!$B$18,'Hidden inputs'!$C$15*'Hidden inputs'!$D$15+('Hidden inputs'!$C$16-'Hidden inputs'!$B$16)*'Hidden inputs'!$D$16+('Hidden inputs'!$C$17-'Hidden inputs'!$B$17)*'Hidden inputs'!$D$17+(CV19-'Hidden inputs'!$B$18)*'Hidden inputs'!$D$18))</f>
        <v/>
      </c>
      <c r="CX19" s="10" t="str">
        <f t="shared" ca="1" si="172"/>
        <v/>
      </c>
      <c r="CY19" s="5" t="str">
        <f t="shared" ca="1" si="79"/>
        <v/>
      </c>
      <c r="CZ19" s="5" t="str">
        <f t="shared" ca="1" si="80"/>
        <v/>
      </c>
      <c r="DA19" s="5" t="str">
        <f ca="1">IF($B19="","",'Hidden inputs'!$D$11*CR19+'Hidden inputs'!$E$11*CS19)</f>
        <v/>
      </c>
      <c r="DB19" s="11" t="str">
        <f t="shared" ca="1" si="13"/>
        <v/>
      </c>
      <c r="DC19" s="9" t="str">
        <f t="shared" ca="1" si="81"/>
        <v/>
      </c>
      <c r="DD19" s="3" t="str">
        <f t="shared" ca="1" si="82"/>
        <v/>
      </c>
      <c r="DE19" s="5" t="str" cm="1">
        <f t="array" aca="1" ref="DE19" ca="1">IF($B19="","",IF(DD19=0,0,IF(DD_Payment="",0,IF(DD19&lt;_xlfn.IFS(DD_Frequency="Monthly",1,DD_Frequency="Quarterly",IF(MONTH(DD$2)=1,1,IF(MONTH(DD$2)=4,1,IF(MONTH(DD$2)=7,1,IF(MONTH(DD$2)=10,1,0)))),DD_Frequency="Annually",IF(MONTH(DD$2)=1,1,0))*DD_Payment,DD19,_xlfn.IFS(DD_Frequency="Monthly",1,DD_Frequency="Quarterly",IF(MONTH(DD$2)=1,1,IF(MONTH(DD$2)=4,1,IF(MONTH(DD$2)=7,1,IF(MONTH(DD$2)=10,1,0)))),DD_Frequency="Annually",IF(MONTH(DD$2)=1,1,0))*DD_Payment))))</f>
        <v/>
      </c>
      <c r="DF19" s="3" t="str">
        <f t="shared" ref="DF19" ca="1" si="764">IF($B19="","",IF(DD19&gt;DE19,(DD19-DE19/2)*(rate_A*(DF$1/365)),0))</f>
        <v/>
      </c>
      <c r="DG19" s="3" t="str">
        <f t="shared" ca="1" si="174"/>
        <v/>
      </c>
      <c r="DH19" s="3" t="str">
        <f t="shared" ref="DH19" ca="1" si="765">IF($B19="","",CS19*(1+rate_A*DF$1/365))</f>
        <v/>
      </c>
      <c r="DI19" s="3" t="str">
        <f t="shared" ref="DI19" ca="1" si="766">IF($B19="","",CT19*(1+rate_A*DF$1/365))</f>
        <v/>
      </c>
      <c r="DJ19" s="3" t="str">
        <f t="shared" ref="DJ19" ca="1" si="767">IF($B19="","",CU19*(1+rate_joint*DF$1/365))</f>
        <v/>
      </c>
      <c r="DK19" s="5" t="str">
        <f t="shared" ca="1" si="178"/>
        <v/>
      </c>
      <c r="DL19" s="5" t="str" cm="1">
        <f t="array" aca="1" ref="DL19" ca="1">IF(DK19="","",_xlfn.IFS(DK19&lt;='Hidden inputs'!$C$15,DK19*'Hidden inputs'!$D$15,DK19&lt;='Hidden inputs'!$C$16,'Hidden inputs'!$C$15*'Hidden inputs'!$D$15+(DK19-'Hidden inputs'!$B$16)*'Hidden inputs'!$D$16,DK19&lt;='Hidden inputs'!$C$17,'Hidden inputs'!$C$15*'Hidden inputs'!$D$15+('Hidden inputs'!$C$16-'Hidden inputs'!$B$16)*'Hidden inputs'!$D$16+(DK19-'Hidden inputs'!$B$17)*'Hidden inputs'!$D$17,DK19&gt;'Hidden inputs'!$B$18,'Hidden inputs'!$C$15*'Hidden inputs'!$D$15+('Hidden inputs'!$C$16-'Hidden inputs'!$B$16)*'Hidden inputs'!$D$16+('Hidden inputs'!$C$17-'Hidden inputs'!$B$17)*'Hidden inputs'!$D$17+(DK19-'Hidden inputs'!$B$18)*'Hidden inputs'!$D$18))</f>
        <v/>
      </c>
      <c r="DM19" s="10" t="str">
        <f t="shared" ca="1" si="179"/>
        <v/>
      </c>
      <c r="DN19" s="5" t="str">
        <f t="shared" ca="1" si="87"/>
        <v/>
      </c>
      <c r="DO19" s="5" t="str">
        <f t="shared" ca="1" si="88"/>
        <v/>
      </c>
      <c r="DP19" s="5" t="str">
        <f ca="1">IF($B19="","",'Hidden inputs'!$D$11*DG19+'Hidden inputs'!$E$11*DH19)</f>
        <v/>
      </c>
      <c r="DQ19" s="11" t="str">
        <f t="shared" ca="1" si="15"/>
        <v/>
      </c>
      <c r="DR19" s="9" t="str">
        <f t="shared" ca="1" si="89"/>
        <v/>
      </c>
      <c r="DS19" s="3" t="str">
        <f t="shared" ca="1" si="90"/>
        <v/>
      </c>
      <c r="DT19" s="5" t="str" cm="1">
        <f t="array" aca="1" ref="DT19" ca="1">IF($B19="","",IF(DS19=0,0,IF(DD_Payment="",0,IF(DS19&lt;_xlfn.IFS(DD_Frequency="Monthly",1,DD_Frequency="Quarterly",IF(MONTH(DS$2)=1,1,IF(MONTH(DS$2)=4,1,IF(MONTH(DS$2)=7,1,IF(MONTH(DS$2)=10,1,0)))),DD_Frequency="Annually",IF(MONTH(DS$2)=1,1,0))*DD_Payment,DS19,_xlfn.IFS(DD_Frequency="Monthly",1,DD_Frequency="Quarterly",IF(MONTH(DS$2)=1,1,IF(MONTH(DS$2)=4,1,IF(MONTH(DS$2)=7,1,IF(MONTH(DS$2)=10,1,0)))),DD_Frequency="Annually",IF(MONTH(DS$2)=1,1,0))*DD_Payment))))</f>
        <v/>
      </c>
      <c r="DU19" s="3" t="str">
        <f t="shared" ref="DU19" ca="1" si="768">IF($B19="","",IF(DS19&gt;DT19,(DS19-DT19/2)*(rate_A*(DU$1/365)),0))</f>
        <v/>
      </c>
      <c r="DV19" s="3" t="str">
        <f t="shared" ca="1" si="181"/>
        <v/>
      </c>
      <c r="DW19" s="3" t="str">
        <f t="shared" ref="DW19" ca="1" si="769">IF($B19="","",DH19*(1+rate_A*DU$1/365))</f>
        <v/>
      </c>
      <c r="DX19" s="3" t="str">
        <f t="shared" ref="DX19" ca="1" si="770">IF($B19="","",DI19*(1+rate_A*DU$1/365))</f>
        <v/>
      </c>
      <c r="DY19" s="3" t="str">
        <f t="shared" ref="DY19" ca="1" si="771">IF($B19="","",DJ19*(1+rate_joint*DU$1/365))</f>
        <v/>
      </c>
      <c r="DZ19" s="5" t="str">
        <f t="shared" ca="1" si="185"/>
        <v/>
      </c>
      <c r="EA19" s="5" t="str" cm="1">
        <f t="array" aca="1" ref="EA19" ca="1">IF(DZ19="","",_xlfn.IFS(DZ19&lt;='Hidden inputs'!$C$15,DZ19*'Hidden inputs'!$D$15,DZ19&lt;='Hidden inputs'!$C$16,'Hidden inputs'!$C$15*'Hidden inputs'!$D$15+(DZ19-'Hidden inputs'!$B$16)*'Hidden inputs'!$D$16,DZ19&lt;='Hidden inputs'!$C$17,'Hidden inputs'!$C$15*'Hidden inputs'!$D$15+('Hidden inputs'!$C$16-'Hidden inputs'!$B$16)*'Hidden inputs'!$D$16+(DZ19-'Hidden inputs'!$B$17)*'Hidden inputs'!$D$17,DZ19&gt;'Hidden inputs'!$B$18,'Hidden inputs'!$C$15*'Hidden inputs'!$D$15+('Hidden inputs'!$C$16-'Hidden inputs'!$B$16)*'Hidden inputs'!$D$16+('Hidden inputs'!$C$17-'Hidden inputs'!$B$17)*'Hidden inputs'!$D$17+(DZ19-'Hidden inputs'!$B$18)*'Hidden inputs'!$D$18))</f>
        <v/>
      </c>
      <c r="EB19" s="10" t="str">
        <f t="shared" ca="1" si="186"/>
        <v/>
      </c>
      <c r="EC19" s="5" t="str">
        <f t="shared" ca="1" si="95"/>
        <v/>
      </c>
      <c r="ED19" s="5" t="str">
        <f t="shared" ca="1" si="96"/>
        <v/>
      </c>
      <c r="EE19" s="5" t="str">
        <f ca="1">IF($B19="","",'Hidden inputs'!$D$11*DV19+'Hidden inputs'!$E$11*DW19)</f>
        <v/>
      </c>
      <c r="EF19" s="11" t="str">
        <f t="shared" ca="1" si="17"/>
        <v/>
      </c>
      <c r="EG19" s="9" t="str">
        <f t="shared" ca="1" si="97"/>
        <v/>
      </c>
      <c r="EH19" s="3" t="str">
        <f t="shared" ca="1" si="98"/>
        <v/>
      </c>
      <c r="EI19" s="5" t="str" cm="1">
        <f t="array" aca="1" ref="EI19" ca="1">IF($B19="","",IF(EH19=0,0,IF(DD_Payment="",0,IF(EH19&lt;_xlfn.IFS(DD_Frequency="Monthly",1,DD_Frequency="Quarterly",IF(MONTH(EH$2)=1,1,IF(MONTH(EH$2)=4,1,IF(MONTH(EH$2)=7,1,IF(MONTH(EH$2)=10,1,0)))),DD_Frequency="Annually",IF(MONTH(EH$2)=1,1,0))*DD_Payment,EH19,_xlfn.IFS(DD_Frequency="Monthly",1,DD_Frequency="Quarterly",IF(MONTH(EH$2)=1,1,IF(MONTH(EH$2)=4,1,IF(MONTH(EH$2)=7,1,IF(MONTH(EH$2)=10,1,0)))),DD_Frequency="Annually",IF(MONTH(EH$2)=1,1,0))*DD_Payment))))</f>
        <v/>
      </c>
      <c r="EJ19" s="3" t="str">
        <f t="shared" ref="EJ19" ca="1" si="772">IF($B19="","",IF(EH19&gt;EI19,(EH19-EI19/2)*(rate_A*(EJ$1/365)),0))</f>
        <v/>
      </c>
      <c r="EK19" s="3" t="str">
        <f t="shared" ca="1" si="188"/>
        <v/>
      </c>
      <c r="EL19" s="3" t="str">
        <f t="shared" ref="EL19" ca="1" si="773">IF($B19="","",DW19*(1+rate_A*EJ$1/365))</f>
        <v/>
      </c>
      <c r="EM19" s="3" t="str">
        <f t="shared" ref="EM19" ca="1" si="774">IF($B19="","",DX19*(1+rate_A*EJ$1/365))</f>
        <v/>
      </c>
      <c r="EN19" s="3" t="str">
        <f t="shared" ref="EN19" ca="1" si="775">IF($B19="","",DY19*(1+rate_joint*EJ$1/365))</f>
        <v/>
      </c>
      <c r="EO19" s="5" t="str">
        <f t="shared" ca="1" si="192"/>
        <v/>
      </c>
      <c r="EP19" s="5" t="str" cm="1">
        <f t="array" aca="1" ref="EP19" ca="1">IF(EO19="","",_xlfn.IFS(EO19&lt;='Hidden inputs'!$C$15,EO19*'Hidden inputs'!$D$15,EO19&lt;='Hidden inputs'!$C$16,'Hidden inputs'!$C$15*'Hidden inputs'!$D$15+(EO19-'Hidden inputs'!$B$16)*'Hidden inputs'!$D$16,EO19&lt;='Hidden inputs'!$C$17,'Hidden inputs'!$C$15*'Hidden inputs'!$D$15+('Hidden inputs'!$C$16-'Hidden inputs'!$B$16)*'Hidden inputs'!$D$16+(EO19-'Hidden inputs'!$B$17)*'Hidden inputs'!$D$17,EO19&gt;'Hidden inputs'!$B$18,'Hidden inputs'!$C$15*'Hidden inputs'!$D$15+('Hidden inputs'!$C$16-'Hidden inputs'!$B$16)*'Hidden inputs'!$D$16+('Hidden inputs'!$C$17-'Hidden inputs'!$B$17)*'Hidden inputs'!$D$17+(EO19-'Hidden inputs'!$B$18)*'Hidden inputs'!$D$18))</f>
        <v/>
      </c>
      <c r="EQ19" s="10" t="str">
        <f t="shared" ca="1" si="193"/>
        <v/>
      </c>
      <c r="ER19" s="5" t="str">
        <f t="shared" ca="1" si="103"/>
        <v/>
      </c>
      <c r="ES19" s="5" t="str">
        <f t="shared" ca="1" si="104"/>
        <v/>
      </c>
      <c r="ET19" s="5" t="str">
        <f ca="1">IF($B19="","",'Hidden inputs'!$D$11*EK19+'Hidden inputs'!$E$11*EL19)</f>
        <v/>
      </c>
      <c r="EU19" s="11" t="str">
        <f t="shared" ca="1" si="19"/>
        <v/>
      </c>
      <c r="EV19" s="9" t="str">
        <f t="shared" ca="1" si="105"/>
        <v/>
      </c>
      <c r="EW19" s="3" t="str">
        <f t="shared" ca="1" si="106"/>
        <v/>
      </c>
      <c r="EX19" s="5" t="str" cm="1">
        <f t="array" aca="1" ref="EX19" ca="1">IF($B19="","",IF(EW19=0,0,IF(DD_Payment="",0,IF(EW19&lt;_xlfn.IFS(DD_Frequency="Monthly",1,DD_Frequency="Quarterly",IF(MONTH(EW$2)=1,1,IF(MONTH(EW$2)=4,1,IF(MONTH(EW$2)=7,1,IF(MONTH(EW$2)=10,1,0)))),DD_Frequency="Annually",IF(MONTH(EW$2)=1,1,0))*DD_Payment,EW19,_xlfn.IFS(DD_Frequency="Monthly",1,DD_Frequency="Quarterly",IF(MONTH(EW$2)=1,1,IF(MONTH(EW$2)=4,1,IF(MONTH(EW$2)=7,1,IF(MONTH(EW$2)=10,1,0)))),DD_Frequency="Annually",IF(MONTH(EW$2)=1,1,0))*DD_Payment))))</f>
        <v/>
      </c>
      <c r="EY19" s="3" t="str">
        <f t="shared" ref="EY19" ca="1" si="776">IF($B19="","",IF(EW19&gt;EX19,(EW19-EX19/2)*(rate_A*(EY$1/365)),0))</f>
        <v/>
      </c>
      <c r="EZ19" s="3" t="str">
        <f t="shared" ca="1" si="195"/>
        <v/>
      </c>
      <c r="FA19" s="3" t="str">
        <f t="shared" ref="FA19" ca="1" si="777">IF($B19="","",EL19*(1+rate_A*EY$1/365))</f>
        <v/>
      </c>
      <c r="FB19" s="3" t="str">
        <f t="shared" ref="FB19" ca="1" si="778">IF($B19="","",EM19*(1+rate_A*EY$1/365))</f>
        <v/>
      </c>
      <c r="FC19" s="3" t="str">
        <f t="shared" ref="FC19" ca="1" si="779">IF($B19="","",EN19*(1+rate_joint*EY$1/365))</f>
        <v/>
      </c>
      <c r="FD19" s="5" t="str">
        <f t="shared" ca="1" si="199"/>
        <v/>
      </c>
      <c r="FE19" s="5" t="str" cm="1">
        <f t="array" aca="1" ref="FE19" ca="1">IF(FD19="","",_xlfn.IFS(FD19&lt;='Hidden inputs'!$C$15,FD19*'Hidden inputs'!$D$15,FD19&lt;='Hidden inputs'!$C$16,'Hidden inputs'!$C$15*'Hidden inputs'!$D$15+(FD19-'Hidden inputs'!$B$16)*'Hidden inputs'!$D$16,FD19&lt;='Hidden inputs'!$C$17,'Hidden inputs'!$C$15*'Hidden inputs'!$D$15+('Hidden inputs'!$C$16-'Hidden inputs'!$B$16)*'Hidden inputs'!$D$16+(FD19-'Hidden inputs'!$B$17)*'Hidden inputs'!$D$17,FD19&gt;'Hidden inputs'!$B$18,'Hidden inputs'!$C$15*'Hidden inputs'!$D$15+('Hidden inputs'!$C$16-'Hidden inputs'!$B$16)*'Hidden inputs'!$D$16+('Hidden inputs'!$C$17-'Hidden inputs'!$B$17)*'Hidden inputs'!$D$17+(FD19-'Hidden inputs'!$B$18)*'Hidden inputs'!$D$18))</f>
        <v/>
      </c>
      <c r="FF19" s="10" t="str">
        <f t="shared" ca="1" si="200"/>
        <v/>
      </c>
      <c r="FG19" s="5" t="str">
        <f t="shared" ca="1" si="111"/>
        <v/>
      </c>
      <c r="FH19" s="5" t="str">
        <f t="shared" ca="1" si="112"/>
        <v/>
      </c>
      <c r="FI19" s="5" t="str">
        <f ca="1">IF($B19="","",'Hidden inputs'!$D$11*EZ19+'Hidden inputs'!$E$11*FA19)</f>
        <v/>
      </c>
      <c r="FJ19" s="11" t="str">
        <f t="shared" ca="1" si="21"/>
        <v/>
      </c>
      <c r="FK19" s="9" t="str">
        <f t="shared" ca="1" si="113"/>
        <v/>
      </c>
      <c r="FL19" s="3" t="str">
        <f t="shared" ca="1" si="114"/>
        <v/>
      </c>
      <c r="FM19" s="5" t="str" cm="1">
        <f t="array" aca="1" ref="FM19" ca="1">IF($B19="","",IF(FL19=0,0,IF(DD_Payment="",0,IF(FL19&lt;_xlfn.IFS(DD_Frequency="Monthly",1,DD_Frequency="Quarterly",IF(MONTH(FL$2)=1,1,IF(MONTH(FL$2)=4,1,IF(MONTH(FL$2)=7,1,IF(MONTH(FL$2)=10,1,0)))),DD_Frequency="Annually",IF(MONTH(FL$2)=1,1,0))*DD_Payment,FL19,_xlfn.IFS(DD_Frequency="Monthly",1,DD_Frequency="Quarterly",IF(MONTH(FL$2)=1,1,IF(MONTH(FL$2)=4,1,IF(MONTH(FL$2)=7,1,IF(MONTH(FL$2)=10,1,0)))),DD_Frequency="Annually",IF(MONTH(FL$2)=1,1,0))*DD_Payment))))</f>
        <v/>
      </c>
      <c r="FN19" s="3" t="str">
        <f t="shared" ref="FN19" ca="1" si="780">IF($B19="","",IF(FL19&gt;FM19,(FL19-FM19/2)*(rate_A*(FN$1/365)),0))</f>
        <v/>
      </c>
      <c r="FO19" s="3" t="str">
        <f t="shared" ca="1" si="202"/>
        <v/>
      </c>
      <c r="FP19" s="3" t="str">
        <f t="shared" ref="FP19" ca="1" si="781">IF($B19="","",FA19*(1+rate_A*FN$1/365))</f>
        <v/>
      </c>
      <c r="FQ19" s="3" t="str">
        <f t="shared" ref="FQ19" ca="1" si="782">IF($B19="","",FB19*(1+rate_A*FN$1/365))</f>
        <v/>
      </c>
      <c r="FR19" s="3" t="str">
        <f t="shared" ref="FR19" ca="1" si="783">IF($B19="","",FC19*(1+rate_joint*FN$1/365))</f>
        <v/>
      </c>
      <c r="FS19" s="5" t="str">
        <f t="shared" ca="1" si="206"/>
        <v/>
      </c>
      <c r="FT19" s="5" t="str" cm="1">
        <f t="array" aca="1" ref="FT19" ca="1">IF(FS19="","",_xlfn.IFS(FS19&lt;='Hidden inputs'!$C$15,FS19*'Hidden inputs'!$D$15,FS19&lt;='Hidden inputs'!$C$16,'Hidden inputs'!$C$15*'Hidden inputs'!$D$15+(FS19-'Hidden inputs'!$B$16)*'Hidden inputs'!$D$16,FS19&lt;='Hidden inputs'!$C$17,'Hidden inputs'!$C$15*'Hidden inputs'!$D$15+('Hidden inputs'!$C$16-'Hidden inputs'!$B$16)*'Hidden inputs'!$D$16+(FS19-'Hidden inputs'!$B$17)*'Hidden inputs'!$D$17,FS19&gt;'Hidden inputs'!$B$18,'Hidden inputs'!$C$15*'Hidden inputs'!$D$15+('Hidden inputs'!$C$16-'Hidden inputs'!$B$16)*'Hidden inputs'!$D$16+('Hidden inputs'!$C$17-'Hidden inputs'!$B$17)*'Hidden inputs'!$D$17+(FS19-'Hidden inputs'!$B$18)*'Hidden inputs'!$D$18))</f>
        <v/>
      </c>
      <c r="FU19" s="10" t="str">
        <f t="shared" ca="1" si="207"/>
        <v/>
      </c>
      <c r="FV19" s="5" t="str">
        <f t="shared" ca="1" si="119"/>
        <v/>
      </c>
      <c r="FW19" s="5" t="str">
        <f t="shared" ca="1" si="120"/>
        <v/>
      </c>
      <c r="FX19" s="5" t="str">
        <f ca="1">IF($B19="","",'Hidden inputs'!$D$11*FO19+'Hidden inputs'!$E$11*FP19)</f>
        <v/>
      </c>
      <c r="FY19" s="11" t="str">
        <f t="shared" ca="1" si="23"/>
        <v/>
      </c>
      <c r="FZ19" s="9" t="str">
        <f t="shared" ca="1" si="121"/>
        <v/>
      </c>
      <c r="GA19" s="5" t="str">
        <f t="shared" ca="1" si="122"/>
        <v/>
      </c>
      <c r="GB19" s="5" t="str">
        <f t="shared" ca="1" si="123"/>
        <v/>
      </c>
      <c r="GC19" s="5" t="str">
        <f t="shared" ca="1" si="24"/>
        <v/>
      </c>
      <c r="GD19" s="5" t="str">
        <f t="shared" ca="1" si="25"/>
        <v/>
      </c>
    </row>
    <row r="20" spans="1:186" x14ac:dyDescent="0.35">
      <c r="A20" s="2" t="str">
        <f t="shared" ca="1" si="26"/>
        <v/>
      </c>
      <c r="B20" s="6" t="str">
        <f t="shared" ca="1" si="27"/>
        <v/>
      </c>
      <c r="C20" s="5" t="str">
        <f t="shared" ca="1" si="124"/>
        <v/>
      </c>
      <c r="D20" s="5" t="str" cm="1">
        <f t="array" aca="1" ref="D20" ca="1">IF($B20="","",IF(C20=0,0,IF(DD_Payment="",0,IF(C20&lt;_xlfn.IFS(DD_Frequency="Monthly",1,DD_Frequency="Quarterly",IF(MONTH(C$2)=1,1,IF(MONTH(C$2)=4,1,IF(MONTH(C$2)=7,1,IF(MONTH(C$2)=10,1,0)))),DD_Frequency="Annually",IF(MONTH(C$2)=1,1,0))*DD_Payment,C20,_xlfn.IFS(DD_Frequency="Monthly",1,DD_Frequency="Quarterly",IF(MONTH(C$2)=1,1,IF(MONTH(C$2)=4,1,IF(MONTH(C$2)=7,1,IF(MONTH(C$2)=10,1,0)))),DD_Frequency="Annually",IF(MONTH(C$2)=1,1,0))*DD_Payment))))</f>
        <v/>
      </c>
      <c r="E20" s="5" t="str">
        <f t="shared" ref="E20" ca="1" si="784">IF(B20="","",IF(C20&gt;D20,(C20-D20/2)*(rate_A*(E$1/365)),0))</f>
        <v/>
      </c>
      <c r="F20" s="5" t="str">
        <f t="shared" ca="1" si="28"/>
        <v/>
      </c>
      <c r="G20" s="5" t="str">
        <f t="shared" ref="G20" ca="1" si="785">IF(B20="","",G19*(1+rate_A*E$1/365))</f>
        <v/>
      </c>
      <c r="H20" s="5" t="str">
        <f t="shared" ref="H20" ca="1" si="786">IF(B20="","",H19*(1+rate_A*E$1/365))</f>
        <v/>
      </c>
      <c r="I20" s="5" t="str">
        <f t="shared" ref="I20" ca="1" si="787">IF(B20="","",I19*(1+rate_joint*E$1/365))</f>
        <v/>
      </c>
      <c r="J20" s="5" t="str">
        <f t="shared" ca="1" si="129"/>
        <v/>
      </c>
      <c r="K20" s="5" t="str" cm="1">
        <f t="array" aca="1" ref="K20" ca="1">IF(J20="","",_xlfn.IFS(J20&lt;='Hidden inputs'!$C$15,J20*'Hidden inputs'!$D$15,J20&lt;='Hidden inputs'!$C$16,'Hidden inputs'!$C$15*'Hidden inputs'!$D$15+(J20-'Hidden inputs'!$B$16)*'Hidden inputs'!$D$16,J20&lt;='Hidden inputs'!$C$17,'Hidden inputs'!$C$15*'Hidden inputs'!$D$15+('Hidden inputs'!$C$16-'Hidden inputs'!$B$16)*'Hidden inputs'!$D$16+(J20-'Hidden inputs'!$B$17)*'Hidden inputs'!$D$17,J20&gt;'Hidden inputs'!$B$18,'Hidden inputs'!$C$15*'Hidden inputs'!$D$15+('Hidden inputs'!$C$16-'Hidden inputs'!$B$16)*'Hidden inputs'!$D$16+('Hidden inputs'!$C$17-'Hidden inputs'!$B$17)*'Hidden inputs'!$D$17+(J20-'Hidden inputs'!$B$18)*'Hidden inputs'!$D$18))</f>
        <v/>
      </c>
      <c r="L20" s="11" t="str">
        <f t="shared" ca="1" si="130"/>
        <v/>
      </c>
      <c r="M20" s="5" t="str">
        <f t="shared" ca="1" si="32"/>
        <v/>
      </c>
      <c r="N20" s="5" t="str">
        <f t="shared" ca="1" si="33"/>
        <v/>
      </c>
      <c r="O20" s="5" t="str">
        <f ca="1">IF(B20="","",'Hidden inputs'!$D$11*F20+'Hidden inputs'!$E$11*G20)</f>
        <v/>
      </c>
      <c r="P20" s="11" t="str">
        <f t="shared" ca="1" si="0"/>
        <v/>
      </c>
      <c r="Q20" s="20" t="str">
        <f t="shared" ca="1" si="1"/>
        <v/>
      </c>
      <c r="R20" s="3" t="str">
        <f t="shared" ca="1" si="34"/>
        <v/>
      </c>
      <c r="S20" s="5" t="str" cm="1">
        <f t="array" aca="1" ref="S20" ca="1">IF($B20="","",IF(R20=0,0,IF(DD_Payment="",0,IF(R20&lt;_xlfn.IFS(DD_Frequency="Monthly",1,DD_Frequency="Quarterly",IF(MONTH(R$2)=1,1,IF(MONTH(R$2)=4,1,IF(MONTH(R$2)=7,1,IF(MONTH(R$2)=10,1,0)))),DD_Frequency="Annually",IF(MONTH(R$2)=1,1,0))*DD_Payment,R20,_xlfn.IFS(DD_Frequency="Monthly",1,DD_Frequency="Quarterly",IF(MONTH(R$2)=1,1,IF(MONTH(R$2)=4,1,IF(MONTH(R$2)=7,1,IF(MONTH(R$2)=10,1,0)))),DD_Frequency="Annually",IF(MONTH(R$2)=1,1,0))*DD_Payment))))</f>
        <v/>
      </c>
      <c r="T20" s="3" t="str">
        <f t="shared" ref="T20" ca="1" si="788">IF(B20="","",IF(R20&gt;S20,(R20-S20/2)*(rate_A*((T$1+A20)/365)),0))</f>
        <v/>
      </c>
      <c r="U20" s="3" t="str">
        <f t="shared" ca="1" si="36"/>
        <v/>
      </c>
      <c r="V20" s="3" t="str">
        <f t="shared" ref="V20" ca="1" si="789">IF(B20="","",G20*(1+rate_A*(T$1+A20)/365))</f>
        <v/>
      </c>
      <c r="W20" s="3" t="str">
        <f t="shared" ref="W20" ca="1" si="790">IF(B20="","",H20*(1+rate_A*(T$1+A20)/365))</f>
        <v/>
      </c>
      <c r="X20" s="3" t="str">
        <f t="shared" ref="X20" ca="1" si="791">IF(B20="","",I20*(1+rate_joint*(T$1+A20)/365))</f>
        <v/>
      </c>
      <c r="Y20" s="5" t="str">
        <f t="shared" ca="1" si="135"/>
        <v/>
      </c>
      <c r="Z20" s="5" t="str" cm="1">
        <f t="array" aca="1" ref="Z20" ca="1">IF(Y20="","",_xlfn.IFS(Y20&lt;='Hidden inputs'!$C$15,Y20*'Hidden inputs'!$D$15,Y20&lt;='Hidden inputs'!$C$16,'Hidden inputs'!$C$15*'Hidden inputs'!$D$15+(Y20-'Hidden inputs'!$B$16)*'Hidden inputs'!$D$16,Y20&lt;='Hidden inputs'!$C$17,'Hidden inputs'!$C$15*'Hidden inputs'!$D$15+('Hidden inputs'!$C$16-'Hidden inputs'!$B$16)*'Hidden inputs'!$D$16+(Y20-'Hidden inputs'!$B$17)*'Hidden inputs'!$D$17,Y20&gt;'Hidden inputs'!$B$18,'Hidden inputs'!$C$15*'Hidden inputs'!$D$15+('Hidden inputs'!$C$16-'Hidden inputs'!$B$16)*'Hidden inputs'!$D$16+('Hidden inputs'!$C$17-'Hidden inputs'!$B$17)*'Hidden inputs'!$D$17+(Y20-'Hidden inputs'!$B$18)*'Hidden inputs'!$D$18))</f>
        <v/>
      </c>
      <c r="AA20" s="10" t="str">
        <f t="shared" ca="1" si="136"/>
        <v/>
      </c>
      <c r="AB20" s="5" t="str">
        <f t="shared" ca="1" si="40"/>
        <v/>
      </c>
      <c r="AC20" s="5" t="str">
        <f t="shared" ca="1" si="137"/>
        <v/>
      </c>
      <c r="AD20" s="5" t="str">
        <f ca="1">IF(B20="","",'Hidden inputs'!$D$11*U20+'Hidden inputs'!$E$11*V20)</f>
        <v/>
      </c>
      <c r="AE20" s="11" t="str">
        <f t="shared" ca="1" si="3"/>
        <v/>
      </c>
      <c r="AF20" s="9" t="str">
        <f t="shared" ca="1" si="41"/>
        <v/>
      </c>
      <c r="AG20" s="3" t="str">
        <f t="shared" ca="1" si="42"/>
        <v/>
      </c>
      <c r="AH20" s="5" t="str" cm="1">
        <f t="array" aca="1" ref="AH20" ca="1">IF($B20="","",IF(AG20=0,0,IF(DD_Payment="",0,IF(AG20&lt;_xlfn.IFS(DD_Frequency="Monthly",1,DD_Frequency="Quarterly",IF(MONTH(AG$2)=1,1,IF(MONTH(AG$2)=4,1,IF(MONTH(AG$2)=7,1,IF(MONTH(AG$2)=10,1,0)))),DD_Frequency="Annually",IF(MONTH(AG$2)=1,1,0))*DD_Payment,AG20,_xlfn.IFS(DD_Frequency="Monthly",1,DD_Frequency="Quarterly",IF(MONTH(AG$2)=1,1,IF(MONTH(AG$2)=4,1,IF(MONTH(AG$2)=7,1,IF(MONTH(AG$2)=10,1,0)))),DD_Frequency="Annually",IF(MONTH(AG$2)=1,1,0))*DD_Payment))))</f>
        <v/>
      </c>
      <c r="AI20" s="3" t="str">
        <f t="shared" ref="AI20" ca="1" si="792">IF($B20="","",IF(AG20&gt;AH20,(AG20-AH20/2)*(rate_A*(AI$1/365)),0))</f>
        <v/>
      </c>
      <c r="AJ20" s="3" t="str">
        <f t="shared" ca="1" si="139"/>
        <v/>
      </c>
      <c r="AK20" s="3" t="str">
        <f t="shared" ref="AK20" ca="1" si="793">IF($B20="","",V20*(1+rate_A*AI$1/365))</f>
        <v/>
      </c>
      <c r="AL20" s="3" t="str">
        <f t="shared" ref="AL20" ca="1" si="794">IF($B20="","",W20*(1+rate_A*AI$1/365))</f>
        <v/>
      </c>
      <c r="AM20" s="3" t="str">
        <f t="shared" ref="AM20" ca="1" si="795">IF($B20="","",X20*(1+rate_joint*AI$1/365))</f>
        <v/>
      </c>
      <c r="AN20" s="5" t="str">
        <f t="shared" ca="1" si="143"/>
        <v/>
      </c>
      <c r="AO20" s="5" t="str" cm="1">
        <f t="array" aca="1" ref="AO20" ca="1">IF(AN20="","",_xlfn.IFS(AN20&lt;='Hidden inputs'!$C$15,AN20*'Hidden inputs'!$D$15,AN20&lt;='Hidden inputs'!$C$16,'Hidden inputs'!$C$15*'Hidden inputs'!$D$15+(AN20-'Hidden inputs'!$B$16)*'Hidden inputs'!$D$16,AN20&lt;='Hidden inputs'!$C$17,'Hidden inputs'!$C$15*'Hidden inputs'!$D$15+('Hidden inputs'!$C$16-'Hidden inputs'!$B$16)*'Hidden inputs'!$D$16+(AN20-'Hidden inputs'!$B$17)*'Hidden inputs'!$D$17,AN20&gt;'Hidden inputs'!$B$18,'Hidden inputs'!$C$15*'Hidden inputs'!$D$15+('Hidden inputs'!$C$16-'Hidden inputs'!$B$16)*'Hidden inputs'!$D$16+('Hidden inputs'!$C$17-'Hidden inputs'!$B$17)*'Hidden inputs'!$D$17+(AN20-'Hidden inputs'!$B$18)*'Hidden inputs'!$D$18))</f>
        <v/>
      </c>
      <c r="AP20" s="10" t="str">
        <f t="shared" ca="1" si="144"/>
        <v/>
      </c>
      <c r="AQ20" s="5" t="str">
        <f t="shared" ca="1" si="47"/>
        <v/>
      </c>
      <c r="AR20" s="5" t="str">
        <f t="shared" ca="1" si="48"/>
        <v/>
      </c>
      <c r="AS20" s="5" t="str">
        <f ca="1">IF($B20="","",'Hidden inputs'!$D$11*AJ20+'Hidden inputs'!$E$11*AK20)</f>
        <v/>
      </c>
      <c r="AT20" s="11" t="str">
        <f t="shared" ca="1" si="5"/>
        <v/>
      </c>
      <c r="AU20" s="9" t="str">
        <f t="shared" ca="1" si="49"/>
        <v/>
      </c>
      <c r="AV20" s="3" t="str">
        <f t="shared" ca="1" si="50"/>
        <v/>
      </c>
      <c r="AW20" s="5" t="str" cm="1">
        <f t="array" aca="1" ref="AW20" ca="1">IF($B20="","",IF(AV20=0,0,IF(DD_Payment="",0,IF(AV20&lt;_xlfn.IFS(DD_Frequency="Monthly",1,DD_Frequency="Quarterly",IF(MONTH(AV$2)=1,1,IF(MONTH(AV$2)=4,1,IF(MONTH(AV$2)=7,1,IF(MONTH(AV$2)=10,1,0)))),DD_Frequency="Annually",IF(MONTH(AV$2)=1,1,0))*DD_Payment,AV20,_xlfn.IFS(DD_Frequency="Monthly",1,DD_Frequency="Quarterly",IF(MONTH(AV$2)=1,1,IF(MONTH(AV$2)=4,1,IF(MONTH(AV$2)=7,1,IF(MONTH(AV$2)=10,1,0)))),DD_Frequency="Annually",IF(MONTH(AV$2)=1,1,0))*DD_Payment))))</f>
        <v/>
      </c>
      <c r="AX20" s="3" t="str">
        <f t="shared" ref="AX20" ca="1" si="796">IF($B20="","",IF(AV20&gt;AW20,(AV20-AW20/2)*(rate_A*(AX$1/365)),0))</f>
        <v/>
      </c>
      <c r="AY20" s="3" t="str">
        <f t="shared" ca="1" si="146"/>
        <v/>
      </c>
      <c r="AZ20" s="3" t="str">
        <f t="shared" ref="AZ20" ca="1" si="797">IF($B20="","",AK20*(1+rate_A*AX$1/365))</f>
        <v/>
      </c>
      <c r="BA20" s="3" t="str">
        <f t="shared" ref="BA20" ca="1" si="798">IF($B20="","",AL20*(1+rate_A*AX$1/365))</f>
        <v/>
      </c>
      <c r="BB20" s="3" t="str">
        <f t="shared" ref="BB20" ca="1" si="799">IF($B20="","",AM20*(1+rate_joint*AX$1/365))</f>
        <v/>
      </c>
      <c r="BC20" s="5" t="str">
        <f t="shared" ca="1" si="150"/>
        <v/>
      </c>
      <c r="BD20" s="5" t="str" cm="1">
        <f t="array" aca="1" ref="BD20" ca="1">IF(BC20="","",_xlfn.IFS(BC20&lt;='Hidden inputs'!$C$15,BC20*'Hidden inputs'!$D$15,BC20&lt;='Hidden inputs'!$C$16,'Hidden inputs'!$C$15*'Hidden inputs'!$D$15+(BC20-'Hidden inputs'!$B$16)*'Hidden inputs'!$D$16,BC20&lt;='Hidden inputs'!$C$17,'Hidden inputs'!$C$15*'Hidden inputs'!$D$15+('Hidden inputs'!$C$16-'Hidden inputs'!$B$16)*'Hidden inputs'!$D$16+(BC20-'Hidden inputs'!$B$17)*'Hidden inputs'!$D$17,BC20&gt;'Hidden inputs'!$B$18,'Hidden inputs'!$C$15*'Hidden inputs'!$D$15+('Hidden inputs'!$C$16-'Hidden inputs'!$B$16)*'Hidden inputs'!$D$16+('Hidden inputs'!$C$17-'Hidden inputs'!$B$17)*'Hidden inputs'!$D$17+(BC20-'Hidden inputs'!$B$18)*'Hidden inputs'!$D$18))</f>
        <v/>
      </c>
      <c r="BE20" s="10" t="str">
        <f t="shared" ca="1" si="151"/>
        <v/>
      </c>
      <c r="BF20" s="5" t="str">
        <f t="shared" ca="1" si="55"/>
        <v/>
      </c>
      <c r="BG20" s="5" t="str">
        <f t="shared" ca="1" si="56"/>
        <v/>
      </c>
      <c r="BH20" s="5" t="str">
        <f ca="1">IF($B20="","",'Hidden inputs'!$D$11*AY20+'Hidden inputs'!$E$11*AZ20)</f>
        <v/>
      </c>
      <c r="BI20" s="11" t="str">
        <f t="shared" ca="1" si="7"/>
        <v/>
      </c>
      <c r="BJ20" s="9" t="str">
        <f t="shared" ca="1" si="57"/>
        <v/>
      </c>
      <c r="BK20" s="3" t="str">
        <f t="shared" ca="1" si="58"/>
        <v/>
      </c>
      <c r="BL20" s="5" t="str" cm="1">
        <f t="array" aca="1" ref="BL20" ca="1">IF($B20="","",IF(BK20=0,0,IF(DD_Payment="",0,IF(BK20&lt;_xlfn.IFS(DD_Frequency="Monthly",1,DD_Frequency="Quarterly",IF(MONTH(BK$2)=1,1,IF(MONTH(BK$2)=4,1,IF(MONTH(BK$2)=7,1,IF(MONTH(BK$2)=10,1,0)))),DD_Frequency="Annually",IF(MONTH(BK$2)=1,1,0))*DD_Payment,BK20,_xlfn.IFS(DD_Frequency="Monthly",1,DD_Frequency="Quarterly",IF(MONTH(BK$2)=1,1,IF(MONTH(BK$2)=4,1,IF(MONTH(BK$2)=7,1,IF(MONTH(BK$2)=10,1,0)))),DD_Frequency="Annually",IF(MONTH(BK$2)=1,1,0))*DD_Payment))))</f>
        <v/>
      </c>
      <c r="BM20" s="3" t="str">
        <f t="shared" ref="BM20" ca="1" si="800">IF($B20="","",IF(BK20&gt;BL20,(BK20-BL20/2)*(rate_A*(BM$1/365)),0))</f>
        <v/>
      </c>
      <c r="BN20" s="3" t="str">
        <f t="shared" ca="1" si="153"/>
        <v/>
      </c>
      <c r="BO20" s="3" t="str">
        <f t="shared" ref="BO20" ca="1" si="801">IF($B20="","",AZ20*(1+rate_A*BM$1/365))</f>
        <v/>
      </c>
      <c r="BP20" s="3" t="str">
        <f t="shared" ref="BP20" ca="1" si="802">IF($B20="","",BA20*(1+rate_A*BM$1/365))</f>
        <v/>
      </c>
      <c r="BQ20" s="3" t="str">
        <f t="shared" ref="BQ20" ca="1" si="803">IF($B20="","",BB20*(1+rate_joint*BM$1/365))</f>
        <v/>
      </c>
      <c r="BR20" s="5" t="str">
        <f t="shared" ca="1" si="157"/>
        <v/>
      </c>
      <c r="BS20" s="5" t="str" cm="1">
        <f t="array" aca="1" ref="BS20" ca="1">IF(BR20="","",_xlfn.IFS(BR20&lt;='Hidden inputs'!$C$15,BR20*'Hidden inputs'!$D$15,BR20&lt;='Hidden inputs'!$C$16,'Hidden inputs'!$C$15*'Hidden inputs'!$D$15+(BR20-'Hidden inputs'!$B$16)*'Hidden inputs'!$D$16,BR20&lt;='Hidden inputs'!$C$17,'Hidden inputs'!$C$15*'Hidden inputs'!$D$15+('Hidden inputs'!$C$16-'Hidden inputs'!$B$16)*'Hidden inputs'!$D$16+(BR20-'Hidden inputs'!$B$17)*'Hidden inputs'!$D$17,BR20&gt;'Hidden inputs'!$B$18,'Hidden inputs'!$C$15*'Hidden inputs'!$D$15+('Hidden inputs'!$C$16-'Hidden inputs'!$B$16)*'Hidden inputs'!$D$16+('Hidden inputs'!$C$17-'Hidden inputs'!$B$17)*'Hidden inputs'!$D$17+(BR20-'Hidden inputs'!$B$18)*'Hidden inputs'!$D$18))</f>
        <v/>
      </c>
      <c r="BT20" s="10" t="str">
        <f t="shared" ca="1" si="158"/>
        <v/>
      </c>
      <c r="BU20" s="5" t="str">
        <f t="shared" ca="1" si="63"/>
        <v/>
      </c>
      <c r="BV20" s="5" t="str">
        <f t="shared" ca="1" si="64"/>
        <v/>
      </c>
      <c r="BW20" s="5" t="str">
        <f ca="1">IF($B20="","",'Hidden inputs'!$D$11*BN20+'Hidden inputs'!$E$11*BO20)</f>
        <v/>
      </c>
      <c r="BX20" s="11" t="str">
        <f t="shared" ca="1" si="9"/>
        <v/>
      </c>
      <c r="BY20" s="9" t="str">
        <f t="shared" ca="1" si="65"/>
        <v/>
      </c>
      <c r="BZ20" s="3" t="str">
        <f t="shared" ca="1" si="66"/>
        <v/>
      </c>
      <c r="CA20" s="5" t="str" cm="1">
        <f t="array" aca="1" ref="CA20" ca="1">IF($B20="","",IF(BZ20=0,0,IF(DD_Payment="",0,IF(BZ20&lt;_xlfn.IFS(DD_Frequency="Monthly",1,DD_Frequency="Quarterly",IF(MONTH(BZ$2)=1,1,IF(MONTH(BZ$2)=4,1,IF(MONTH(BZ$2)=7,1,IF(MONTH(BZ$2)=10,1,0)))),DD_Frequency="Annually",IF(MONTH(BZ$2)=1,1,0))*DD_Payment,BZ20,_xlfn.IFS(DD_Frequency="Monthly",1,DD_Frequency="Quarterly",IF(MONTH(BZ$2)=1,1,IF(MONTH(BZ$2)=4,1,IF(MONTH(BZ$2)=7,1,IF(MONTH(BZ$2)=10,1,0)))),DD_Frequency="Annually",IF(MONTH(BZ$2)=1,1,0))*DD_Payment))))</f>
        <v/>
      </c>
      <c r="CB20" s="3" t="str">
        <f t="shared" ref="CB20" ca="1" si="804">IF($B20="","",IF(BZ20&gt;CA20,(BZ20-CA20/2)*(rate_A*(CB$1/365)),0))</f>
        <v/>
      </c>
      <c r="CC20" s="3" t="str">
        <f t="shared" ca="1" si="160"/>
        <v/>
      </c>
      <c r="CD20" s="3" t="str">
        <f t="shared" ref="CD20" ca="1" si="805">IF($B20="","",BO20*(1+rate_A*CB$1/365))</f>
        <v/>
      </c>
      <c r="CE20" s="3" t="str">
        <f t="shared" ref="CE20" ca="1" si="806">IF($B20="","",BP20*(1+rate_A*CB$1/365))</f>
        <v/>
      </c>
      <c r="CF20" s="3" t="str">
        <f t="shared" ref="CF20" ca="1" si="807">IF($B20="","",BQ20*(1+rate_joint*CB$1/365))</f>
        <v/>
      </c>
      <c r="CG20" s="5" t="str">
        <f t="shared" ca="1" si="164"/>
        <v/>
      </c>
      <c r="CH20" s="5" t="str" cm="1">
        <f t="array" aca="1" ref="CH20" ca="1">IF(CG20="","",_xlfn.IFS(CG20&lt;='Hidden inputs'!$C$15,CG20*'Hidden inputs'!$D$15,CG20&lt;='Hidden inputs'!$C$16,'Hidden inputs'!$C$15*'Hidden inputs'!$D$15+(CG20-'Hidden inputs'!$B$16)*'Hidden inputs'!$D$16,CG20&lt;='Hidden inputs'!$C$17,'Hidden inputs'!$C$15*'Hidden inputs'!$D$15+('Hidden inputs'!$C$16-'Hidden inputs'!$B$16)*'Hidden inputs'!$D$16+(CG20-'Hidden inputs'!$B$17)*'Hidden inputs'!$D$17,CG20&gt;'Hidden inputs'!$B$18,'Hidden inputs'!$C$15*'Hidden inputs'!$D$15+('Hidden inputs'!$C$16-'Hidden inputs'!$B$16)*'Hidden inputs'!$D$16+('Hidden inputs'!$C$17-'Hidden inputs'!$B$17)*'Hidden inputs'!$D$17+(CG20-'Hidden inputs'!$B$18)*'Hidden inputs'!$D$18))</f>
        <v/>
      </c>
      <c r="CI20" s="10" t="str">
        <f t="shared" ca="1" si="165"/>
        <v/>
      </c>
      <c r="CJ20" s="5" t="str">
        <f t="shared" ca="1" si="71"/>
        <v/>
      </c>
      <c r="CK20" s="5" t="str">
        <f t="shared" ca="1" si="72"/>
        <v/>
      </c>
      <c r="CL20" s="5" t="str">
        <f ca="1">IF($B20="","",'Hidden inputs'!$D$11*CC20+'Hidden inputs'!$E$11*CD20)</f>
        <v/>
      </c>
      <c r="CM20" s="11" t="str">
        <f t="shared" ca="1" si="11"/>
        <v/>
      </c>
      <c r="CN20" s="9" t="str">
        <f t="shared" ca="1" si="73"/>
        <v/>
      </c>
      <c r="CO20" s="3" t="str">
        <f t="shared" ca="1" si="74"/>
        <v/>
      </c>
      <c r="CP20" s="5" t="str" cm="1">
        <f t="array" aca="1" ref="CP20" ca="1">IF($B20="","",IF(CO20=0,0,IF(DD_Payment="",0,IF(CO20&lt;_xlfn.IFS(DD_Frequency="Monthly",1,DD_Frequency="Quarterly",IF(MONTH(CO$2)=1,1,IF(MONTH(CO$2)=4,1,IF(MONTH(CO$2)=7,1,IF(MONTH(CO$2)=10,1,0)))),DD_Frequency="Annually",IF(MONTH(CO$2)=1,1,0))*DD_Payment,CO20,_xlfn.IFS(DD_Frequency="Monthly",1,DD_Frequency="Quarterly",IF(MONTH(CO$2)=1,1,IF(MONTH(CO$2)=4,1,IF(MONTH(CO$2)=7,1,IF(MONTH(CO$2)=10,1,0)))),DD_Frequency="Annually",IF(MONTH(CO$2)=1,1,0))*DD_Payment))))</f>
        <v/>
      </c>
      <c r="CQ20" s="3" t="str">
        <f t="shared" ref="CQ20" ca="1" si="808">IF($B20="","",IF(CO20&gt;CP20,(CO20-CP20/2)*(rate_A*(CQ$1/365)),0))</f>
        <v/>
      </c>
      <c r="CR20" s="3" t="str">
        <f t="shared" ca="1" si="167"/>
        <v/>
      </c>
      <c r="CS20" s="3" t="str">
        <f t="shared" ref="CS20" ca="1" si="809">IF($B20="","",CD20*(1+rate_A*CQ$1/365))</f>
        <v/>
      </c>
      <c r="CT20" s="3" t="str">
        <f t="shared" ref="CT20" ca="1" si="810">IF($B20="","",CE20*(1+rate_A*CQ$1/365))</f>
        <v/>
      </c>
      <c r="CU20" s="3" t="str">
        <f t="shared" ref="CU20" ca="1" si="811">IF($B20="","",CF20*(1+rate_joint*CQ$1/365))</f>
        <v/>
      </c>
      <c r="CV20" s="5" t="str">
        <f t="shared" ca="1" si="171"/>
        <v/>
      </c>
      <c r="CW20" s="5" t="str" cm="1">
        <f t="array" aca="1" ref="CW20" ca="1">IF(CV20="","",_xlfn.IFS(CV20&lt;='Hidden inputs'!$C$15,CV20*'Hidden inputs'!$D$15,CV20&lt;='Hidden inputs'!$C$16,'Hidden inputs'!$C$15*'Hidden inputs'!$D$15+(CV20-'Hidden inputs'!$B$16)*'Hidden inputs'!$D$16,CV20&lt;='Hidden inputs'!$C$17,'Hidden inputs'!$C$15*'Hidden inputs'!$D$15+('Hidden inputs'!$C$16-'Hidden inputs'!$B$16)*'Hidden inputs'!$D$16+(CV20-'Hidden inputs'!$B$17)*'Hidden inputs'!$D$17,CV20&gt;'Hidden inputs'!$B$18,'Hidden inputs'!$C$15*'Hidden inputs'!$D$15+('Hidden inputs'!$C$16-'Hidden inputs'!$B$16)*'Hidden inputs'!$D$16+('Hidden inputs'!$C$17-'Hidden inputs'!$B$17)*'Hidden inputs'!$D$17+(CV20-'Hidden inputs'!$B$18)*'Hidden inputs'!$D$18))</f>
        <v/>
      </c>
      <c r="CX20" s="10" t="str">
        <f t="shared" ca="1" si="172"/>
        <v/>
      </c>
      <c r="CY20" s="5" t="str">
        <f t="shared" ca="1" si="79"/>
        <v/>
      </c>
      <c r="CZ20" s="5" t="str">
        <f t="shared" ca="1" si="80"/>
        <v/>
      </c>
      <c r="DA20" s="5" t="str">
        <f ca="1">IF($B20="","",'Hidden inputs'!$D$11*CR20+'Hidden inputs'!$E$11*CS20)</f>
        <v/>
      </c>
      <c r="DB20" s="11" t="str">
        <f t="shared" ca="1" si="13"/>
        <v/>
      </c>
      <c r="DC20" s="9" t="str">
        <f t="shared" ca="1" si="81"/>
        <v/>
      </c>
      <c r="DD20" s="3" t="str">
        <f t="shared" ca="1" si="82"/>
        <v/>
      </c>
      <c r="DE20" s="5" t="str" cm="1">
        <f t="array" aca="1" ref="DE20" ca="1">IF($B20="","",IF(DD20=0,0,IF(DD_Payment="",0,IF(DD20&lt;_xlfn.IFS(DD_Frequency="Monthly",1,DD_Frequency="Quarterly",IF(MONTH(DD$2)=1,1,IF(MONTH(DD$2)=4,1,IF(MONTH(DD$2)=7,1,IF(MONTH(DD$2)=10,1,0)))),DD_Frequency="Annually",IF(MONTH(DD$2)=1,1,0))*DD_Payment,DD20,_xlfn.IFS(DD_Frequency="Monthly",1,DD_Frequency="Quarterly",IF(MONTH(DD$2)=1,1,IF(MONTH(DD$2)=4,1,IF(MONTH(DD$2)=7,1,IF(MONTH(DD$2)=10,1,0)))),DD_Frequency="Annually",IF(MONTH(DD$2)=1,1,0))*DD_Payment))))</f>
        <v/>
      </c>
      <c r="DF20" s="3" t="str">
        <f t="shared" ref="DF20" ca="1" si="812">IF($B20="","",IF(DD20&gt;DE20,(DD20-DE20/2)*(rate_A*(DF$1/365)),0))</f>
        <v/>
      </c>
      <c r="DG20" s="3" t="str">
        <f t="shared" ca="1" si="174"/>
        <v/>
      </c>
      <c r="DH20" s="3" t="str">
        <f t="shared" ref="DH20" ca="1" si="813">IF($B20="","",CS20*(1+rate_A*DF$1/365))</f>
        <v/>
      </c>
      <c r="DI20" s="3" t="str">
        <f t="shared" ref="DI20" ca="1" si="814">IF($B20="","",CT20*(1+rate_A*DF$1/365))</f>
        <v/>
      </c>
      <c r="DJ20" s="3" t="str">
        <f t="shared" ref="DJ20" ca="1" si="815">IF($B20="","",CU20*(1+rate_joint*DF$1/365))</f>
        <v/>
      </c>
      <c r="DK20" s="5" t="str">
        <f t="shared" ca="1" si="178"/>
        <v/>
      </c>
      <c r="DL20" s="5" t="str" cm="1">
        <f t="array" aca="1" ref="DL20" ca="1">IF(DK20="","",_xlfn.IFS(DK20&lt;='Hidden inputs'!$C$15,DK20*'Hidden inputs'!$D$15,DK20&lt;='Hidden inputs'!$C$16,'Hidden inputs'!$C$15*'Hidden inputs'!$D$15+(DK20-'Hidden inputs'!$B$16)*'Hidden inputs'!$D$16,DK20&lt;='Hidden inputs'!$C$17,'Hidden inputs'!$C$15*'Hidden inputs'!$D$15+('Hidden inputs'!$C$16-'Hidden inputs'!$B$16)*'Hidden inputs'!$D$16+(DK20-'Hidden inputs'!$B$17)*'Hidden inputs'!$D$17,DK20&gt;'Hidden inputs'!$B$18,'Hidden inputs'!$C$15*'Hidden inputs'!$D$15+('Hidden inputs'!$C$16-'Hidden inputs'!$B$16)*'Hidden inputs'!$D$16+('Hidden inputs'!$C$17-'Hidden inputs'!$B$17)*'Hidden inputs'!$D$17+(DK20-'Hidden inputs'!$B$18)*'Hidden inputs'!$D$18))</f>
        <v/>
      </c>
      <c r="DM20" s="10" t="str">
        <f t="shared" ca="1" si="179"/>
        <v/>
      </c>
      <c r="DN20" s="5" t="str">
        <f t="shared" ca="1" si="87"/>
        <v/>
      </c>
      <c r="DO20" s="5" t="str">
        <f t="shared" ca="1" si="88"/>
        <v/>
      </c>
      <c r="DP20" s="5" t="str">
        <f ca="1">IF($B20="","",'Hidden inputs'!$D$11*DG20+'Hidden inputs'!$E$11*DH20)</f>
        <v/>
      </c>
      <c r="DQ20" s="11" t="str">
        <f t="shared" ca="1" si="15"/>
        <v/>
      </c>
      <c r="DR20" s="9" t="str">
        <f t="shared" ca="1" si="89"/>
        <v/>
      </c>
      <c r="DS20" s="3" t="str">
        <f t="shared" ca="1" si="90"/>
        <v/>
      </c>
      <c r="DT20" s="5" t="str" cm="1">
        <f t="array" aca="1" ref="DT20" ca="1">IF($B20="","",IF(DS20=0,0,IF(DD_Payment="",0,IF(DS20&lt;_xlfn.IFS(DD_Frequency="Monthly",1,DD_Frequency="Quarterly",IF(MONTH(DS$2)=1,1,IF(MONTH(DS$2)=4,1,IF(MONTH(DS$2)=7,1,IF(MONTH(DS$2)=10,1,0)))),DD_Frequency="Annually",IF(MONTH(DS$2)=1,1,0))*DD_Payment,DS20,_xlfn.IFS(DD_Frequency="Monthly",1,DD_Frequency="Quarterly",IF(MONTH(DS$2)=1,1,IF(MONTH(DS$2)=4,1,IF(MONTH(DS$2)=7,1,IF(MONTH(DS$2)=10,1,0)))),DD_Frequency="Annually",IF(MONTH(DS$2)=1,1,0))*DD_Payment))))</f>
        <v/>
      </c>
      <c r="DU20" s="3" t="str">
        <f t="shared" ref="DU20" ca="1" si="816">IF($B20="","",IF(DS20&gt;DT20,(DS20-DT20/2)*(rate_A*(DU$1/365)),0))</f>
        <v/>
      </c>
      <c r="DV20" s="3" t="str">
        <f t="shared" ca="1" si="181"/>
        <v/>
      </c>
      <c r="DW20" s="3" t="str">
        <f t="shared" ref="DW20" ca="1" si="817">IF($B20="","",DH20*(1+rate_A*DU$1/365))</f>
        <v/>
      </c>
      <c r="DX20" s="3" t="str">
        <f t="shared" ref="DX20" ca="1" si="818">IF($B20="","",DI20*(1+rate_A*DU$1/365))</f>
        <v/>
      </c>
      <c r="DY20" s="3" t="str">
        <f t="shared" ref="DY20" ca="1" si="819">IF($B20="","",DJ20*(1+rate_joint*DU$1/365))</f>
        <v/>
      </c>
      <c r="DZ20" s="5" t="str">
        <f t="shared" ca="1" si="185"/>
        <v/>
      </c>
      <c r="EA20" s="5" t="str" cm="1">
        <f t="array" aca="1" ref="EA20" ca="1">IF(DZ20="","",_xlfn.IFS(DZ20&lt;='Hidden inputs'!$C$15,DZ20*'Hidden inputs'!$D$15,DZ20&lt;='Hidden inputs'!$C$16,'Hidden inputs'!$C$15*'Hidden inputs'!$D$15+(DZ20-'Hidden inputs'!$B$16)*'Hidden inputs'!$D$16,DZ20&lt;='Hidden inputs'!$C$17,'Hidden inputs'!$C$15*'Hidden inputs'!$D$15+('Hidden inputs'!$C$16-'Hidden inputs'!$B$16)*'Hidden inputs'!$D$16+(DZ20-'Hidden inputs'!$B$17)*'Hidden inputs'!$D$17,DZ20&gt;'Hidden inputs'!$B$18,'Hidden inputs'!$C$15*'Hidden inputs'!$D$15+('Hidden inputs'!$C$16-'Hidden inputs'!$B$16)*'Hidden inputs'!$D$16+('Hidden inputs'!$C$17-'Hidden inputs'!$B$17)*'Hidden inputs'!$D$17+(DZ20-'Hidden inputs'!$B$18)*'Hidden inputs'!$D$18))</f>
        <v/>
      </c>
      <c r="EB20" s="10" t="str">
        <f t="shared" ca="1" si="186"/>
        <v/>
      </c>
      <c r="EC20" s="5" t="str">
        <f t="shared" ca="1" si="95"/>
        <v/>
      </c>
      <c r="ED20" s="5" t="str">
        <f t="shared" ca="1" si="96"/>
        <v/>
      </c>
      <c r="EE20" s="5" t="str">
        <f ca="1">IF($B20="","",'Hidden inputs'!$D$11*DV20+'Hidden inputs'!$E$11*DW20)</f>
        <v/>
      </c>
      <c r="EF20" s="11" t="str">
        <f t="shared" ca="1" si="17"/>
        <v/>
      </c>
      <c r="EG20" s="9" t="str">
        <f t="shared" ca="1" si="97"/>
        <v/>
      </c>
      <c r="EH20" s="3" t="str">
        <f t="shared" ca="1" si="98"/>
        <v/>
      </c>
      <c r="EI20" s="5" t="str" cm="1">
        <f t="array" aca="1" ref="EI20" ca="1">IF($B20="","",IF(EH20=0,0,IF(DD_Payment="",0,IF(EH20&lt;_xlfn.IFS(DD_Frequency="Monthly",1,DD_Frequency="Quarterly",IF(MONTH(EH$2)=1,1,IF(MONTH(EH$2)=4,1,IF(MONTH(EH$2)=7,1,IF(MONTH(EH$2)=10,1,0)))),DD_Frequency="Annually",IF(MONTH(EH$2)=1,1,0))*DD_Payment,EH20,_xlfn.IFS(DD_Frequency="Monthly",1,DD_Frequency="Quarterly",IF(MONTH(EH$2)=1,1,IF(MONTH(EH$2)=4,1,IF(MONTH(EH$2)=7,1,IF(MONTH(EH$2)=10,1,0)))),DD_Frequency="Annually",IF(MONTH(EH$2)=1,1,0))*DD_Payment))))</f>
        <v/>
      </c>
      <c r="EJ20" s="3" t="str">
        <f t="shared" ref="EJ20" ca="1" si="820">IF($B20="","",IF(EH20&gt;EI20,(EH20-EI20/2)*(rate_A*(EJ$1/365)),0))</f>
        <v/>
      </c>
      <c r="EK20" s="3" t="str">
        <f t="shared" ca="1" si="188"/>
        <v/>
      </c>
      <c r="EL20" s="3" t="str">
        <f t="shared" ref="EL20" ca="1" si="821">IF($B20="","",DW20*(1+rate_A*EJ$1/365))</f>
        <v/>
      </c>
      <c r="EM20" s="3" t="str">
        <f t="shared" ref="EM20" ca="1" si="822">IF($B20="","",DX20*(1+rate_A*EJ$1/365))</f>
        <v/>
      </c>
      <c r="EN20" s="3" t="str">
        <f t="shared" ref="EN20" ca="1" si="823">IF($B20="","",DY20*(1+rate_joint*EJ$1/365))</f>
        <v/>
      </c>
      <c r="EO20" s="5" t="str">
        <f t="shared" ca="1" si="192"/>
        <v/>
      </c>
      <c r="EP20" s="5" t="str" cm="1">
        <f t="array" aca="1" ref="EP20" ca="1">IF(EO20="","",_xlfn.IFS(EO20&lt;='Hidden inputs'!$C$15,EO20*'Hidden inputs'!$D$15,EO20&lt;='Hidden inputs'!$C$16,'Hidden inputs'!$C$15*'Hidden inputs'!$D$15+(EO20-'Hidden inputs'!$B$16)*'Hidden inputs'!$D$16,EO20&lt;='Hidden inputs'!$C$17,'Hidden inputs'!$C$15*'Hidden inputs'!$D$15+('Hidden inputs'!$C$16-'Hidden inputs'!$B$16)*'Hidden inputs'!$D$16+(EO20-'Hidden inputs'!$B$17)*'Hidden inputs'!$D$17,EO20&gt;'Hidden inputs'!$B$18,'Hidden inputs'!$C$15*'Hidden inputs'!$D$15+('Hidden inputs'!$C$16-'Hidden inputs'!$B$16)*'Hidden inputs'!$D$16+('Hidden inputs'!$C$17-'Hidden inputs'!$B$17)*'Hidden inputs'!$D$17+(EO20-'Hidden inputs'!$B$18)*'Hidden inputs'!$D$18))</f>
        <v/>
      </c>
      <c r="EQ20" s="10" t="str">
        <f t="shared" ca="1" si="193"/>
        <v/>
      </c>
      <c r="ER20" s="5" t="str">
        <f t="shared" ca="1" si="103"/>
        <v/>
      </c>
      <c r="ES20" s="5" t="str">
        <f t="shared" ca="1" si="104"/>
        <v/>
      </c>
      <c r="ET20" s="5" t="str">
        <f ca="1">IF($B20="","",'Hidden inputs'!$D$11*EK20+'Hidden inputs'!$E$11*EL20)</f>
        <v/>
      </c>
      <c r="EU20" s="11" t="str">
        <f t="shared" ca="1" si="19"/>
        <v/>
      </c>
      <c r="EV20" s="9" t="str">
        <f t="shared" ca="1" si="105"/>
        <v/>
      </c>
      <c r="EW20" s="3" t="str">
        <f t="shared" ca="1" si="106"/>
        <v/>
      </c>
      <c r="EX20" s="5" t="str" cm="1">
        <f t="array" aca="1" ref="EX20" ca="1">IF($B20="","",IF(EW20=0,0,IF(DD_Payment="",0,IF(EW20&lt;_xlfn.IFS(DD_Frequency="Monthly",1,DD_Frequency="Quarterly",IF(MONTH(EW$2)=1,1,IF(MONTH(EW$2)=4,1,IF(MONTH(EW$2)=7,1,IF(MONTH(EW$2)=10,1,0)))),DD_Frequency="Annually",IF(MONTH(EW$2)=1,1,0))*DD_Payment,EW20,_xlfn.IFS(DD_Frequency="Monthly",1,DD_Frequency="Quarterly",IF(MONTH(EW$2)=1,1,IF(MONTH(EW$2)=4,1,IF(MONTH(EW$2)=7,1,IF(MONTH(EW$2)=10,1,0)))),DD_Frequency="Annually",IF(MONTH(EW$2)=1,1,0))*DD_Payment))))</f>
        <v/>
      </c>
      <c r="EY20" s="3" t="str">
        <f t="shared" ref="EY20" ca="1" si="824">IF($B20="","",IF(EW20&gt;EX20,(EW20-EX20/2)*(rate_A*(EY$1/365)),0))</f>
        <v/>
      </c>
      <c r="EZ20" s="3" t="str">
        <f t="shared" ca="1" si="195"/>
        <v/>
      </c>
      <c r="FA20" s="3" t="str">
        <f t="shared" ref="FA20" ca="1" si="825">IF($B20="","",EL20*(1+rate_A*EY$1/365))</f>
        <v/>
      </c>
      <c r="FB20" s="3" t="str">
        <f t="shared" ref="FB20" ca="1" si="826">IF($B20="","",EM20*(1+rate_A*EY$1/365))</f>
        <v/>
      </c>
      <c r="FC20" s="3" t="str">
        <f t="shared" ref="FC20" ca="1" si="827">IF($B20="","",EN20*(1+rate_joint*EY$1/365))</f>
        <v/>
      </c>
      <c r="FD20" s="5" t="str">
        <f t="shared" ca="1" si="199"/>
        <v/>
      </c>
      <c r="FE20" s="5" t="str" cm="1">
        <f t="array" aca="1" ref="FE20" ca="1">IF(FD20="","",_xlfn.IFS(FD20&lt;='Hidden inputs'!$C$15,FD20*'Hidden inputs'!$D$15,FD20&lt;='Hidden inputs'!$C$16,'Hidden inputs'!$C$15*'Hidden inputs'!$D$15+(FD20-'Hidden inputs'!$B$16)*'Hidden inputs'!$D$16,FD20&lt;='Hidden inputs'!$C$17,'Hidden inputs'!$C$15*'Hidden inputs'!$D$15+('Hidden inputs'!$C$16-'Hidden inputs'!$B$16)*'Hidden inputs'!$D$16+(FD20-'Hidden inputs'!$B$17)*'Hidden inputs'!$D$17,FD20&gt;'Hidden inputs'!$B$18,'Hidden inputs'!$C$15*'Hidden inputs'!$D$15+('Hidden inputs'!$C$16-'Hidden inputs'!$B$16)*'Hidden inputs'!$D$16+('Hidden inputs'!$C$17-'Hidden inputs'!$B$17)*'Hidden inputs'!$D$17+(FD20-'Hidden inputs'!$B$18)*'Hidden inputs'!$D$18))</f>
        <v/>
      </c>
      <c r="FF20" s="10" t="str">
        <f t="shared" ca="1" si="200"/>
        <v/>
      </c>
      <c r="FG20" s="5" t="str">
        <f t="shared" ca="1" si="111"/>
        <v/>
      </c>
      <c r="FH20" s="5" t="str">
        <f t="shared" ca="1" si="112"/>
        <v/>
      </c>
      <c r="FI20" s="5" t="str">
        <f ca="1">IF($B20="","",'Hidden inputs'!$D$11*EZ20+'Hidden inputs'!$E$11*FA20)</f>
        <v/>
      </c>
      <c r="FJ20" s="11" t="str">
        <f t="shared" ca="1" si="21"/>
        <v/>
      </c>
      <c r="FK20" s="9" t="str">
        <f t="shared" ca="1" si="113"/>
        <v/>
      </c>
      <c r="FL20" s="3" t="str">
        <f t="shared" ca="1" si="114"/>
        <v/>
      </c>
      <c r="FM20" s="5" t="str" cm="1">
        <f t="array" aca="1" ref="FM20" ca="1">IF($B20="","",IF(FL20=0,0,IF(DD_Payment="",0,IF(FL20&lt;_xlfn.IFS(DD_Frequency="Monthly",1,DD_Frequency="Quarterly",IF(MONTH(FL$2)=1,1,IF(MONTH(FL$2)=4,1,IF(MONTH(FL$2)=7,1,IF(MONTH(FL$2)=10,1,0)))),DD_Frequency="Annually",IF(MONTH(FL$2)=1,1,0))*DD_Payment,FL20,_xlfn.IFS(DD_Frequency="Monthly",1,DD_Frequency="Quarterly",IF(MONTH(FL$2)=1,1,IF(MONTH(FL$2)=4,1,IF(MONTH(FL$2)=7,1,IF(MONTH(FL$2)=10,1,0)))),DD_Frequency="Annually",IF(MONTH(FL$2)=1,1,0))*DD_Payment))))</f>
        <v/>
      </c>
      <c r="FN20" s="3" t="str">
        <f t="shared" ref="FN20" ca="1" si="828">IF($B20="","",IF(FL20&gt;FM20,(FL20-FM20/2)*(rate_A*(FN$1/365)),0))</f>
        <v/>
      </c>
      <c r="FO20" s="3" t="str">
        <f t="shared" ca="1" si="202"/>
        <v/>
      </c>
      <c r="FP20" s="3" t="str">
        <f t="shared" ref="FP20" ca="1" si="829">IF($B20="","",FA20*(1+rate_A*FN$1/365))</f>
        <v/>
      </c>
      <c r="FQ20" s="3" t="str">
        <f t="shared" ref="FQ20" ca="1" si="830">IF($B20="","",FB20*(1+rate_A*FN$1/365))</f>
        <v/>
      </c>
      <c r="FR20" s="3" t="str">
        <f t="shared" ref="FR20" ca="1" si="831">IF($B20="","",FC20*(1+rate_joint*FN$1/365))</f>
        <v/>
      </c>
      <c r="FS20" s="5" t="str">
        <f t="shared" ca="1" si="206"/>
        <v/>
      </c>
      <c r="FT20" s="5" t="str" cm="1">
        <f t="array" aca="1" ref="FT20" ca="1">IF(FS20="","",_xlfn.IFS(FS20&lt;='Hidden inputs'!$C$15,FS20*'Hidden inputs'!$D$15,FS20&lt;='Hidden inputs'!$C$16,'Hidden inputs'!$C$15*'Hidden inputs'!$D$15+(FS20-'Hidden inputs'!$B$16)*'Hidden inputs'!$D$16,FS20&lt;='Hidden inputs'!$C$17,'Hidden inputs'!$C$15*'Hidden inputs'!$D$15+('Hidden inputs'!$C$16-'Hidden inputs'!$B$16)*'Hidden inputs'!$D$16+(FS20-'Hidden inputs'!$B$17)*'Hidden inputs'!$D$17,FS20&gt;'Hidden inputs'!$B$18,'Hidden inputs'!$C$15*'Hidden inputs'!$D$15+('Hidden inputs'!$C$16-'Hidden inputs'!$B$16)*'Hidden inputs'!$D$16+('Hidden inputs'!$C$17-'Hidden inputs'!$B$17)*'Hidden inputs'!$D$17+(FS20-'Hidden inputs'!$B$18)*'Hidden inputs'!$D$18))</f>
        <v/>
      </c>
      <c r="FU20" s="10" t="str">
        <f t="shared" ca="1" si="207"/>
        <v/>
      </c>
      <c r="FV20" s="5" t="str">
        <f t="shared" ca="1" si="119"/>
        <v/>
      </c>
      <c r="FW20" s="5" t="str">
        <f t="shared" ca="1" si="120"/>
        <v/>
      </c>
      <c r="FX20" s="5" t="str">
        <f ca="1">IF($B20="","",'Hidden inputs'!$D$11*FO20+'Hidden inputs'!$E$11*FP20)</f>
        <v/>
      </c>
      <c r="FY20" s="11" t="str">
        <f t="shared" ca="1" si="23"/>
        <v/>
      </c>
      <c r="FZ20" s="9" t="str">
        <f t="shared" ca="1" si="121"/>
        <v/>
      </c>
      <c r="GA20" s="5" t="str">
        <f t="shared" ca="1" si="122"/>
        <v/>
      </c>
      <c r="GB20" s="5" t="str">
        <f t="shared" ca="1" si="123"/>
        <v/>
      </c>
      <c r="GC20" s="5" t="str">
        <f t="shared" ca="1" si="24"/>
        <v/>
      </c>
      <c r="GD20" s="5" t="str">
        <f t="shared" ca="1" si="25"/>
        <v/>
      </c>
    </row>
    <row r="21" spans="1:186" x14ac:dyDescent="0.35">
      <c r="A21" s="2" t="str">
        <f t="shared" ca="1" si="26"/>
        <v/>
      </c>
      <c r="B21" s="6" t="str">
        <f t="shared" ca="1" si="27"/>
        <v/>
      </c>
      <c r="C21" s="5" t="str">
        <f t="shared" ca="1" si="124"/>
        <v/>
      </c>
      <c r="D21" s="5" t="str" cm="1">
        <f t="array" aca="1" ref="D21" ca="1">IF($B21="","",IF(C21=0,0,IF(DD_Payment="",0,IF(C21&lt;_xlfn.IFS(DD_Frequency="Monthly",1,DD_Frequency="Quarterly",IF(MONTH(C$2)=1,1,IF(MONTH(C$2)=4,1,IF(MONTH(C$2)=7,1,IF(MONTH(C$2)=10,1,0)))),DD_Frequency="Annually",IF(MONTH(C$2)=1,1,0))*DD_Payment,C21,_xlfn.IFS(DD_Frequency="Monthly",1,DD_Frequency="Quarterly",IF(MONTH(C$2)=1,1,IF(MONTH(C$2)=4,1,IF(MONTH(C$2)=7,1,IF(MONTH(C$2)=10,1,0)))),DD_Frequency="Annually",IF(MONTH(C$2)=1,1,0))*DD_Payment))))</f>
        <v/>
      </c>
      <c r="E21" s="5" t="str">
        <f t="shared" ref="E21" ca="1" si="832">IF(B21="","",IF(C21&gt;D21,(C21-D21/2)*(rate_A*(E$1/365)),0))</f>
        <v/>
      </c>
      <c r="F21" s="5" t="str">
        <f t="shared" ca="1" si="28"/>
        <v/>
      </c>
      <c r="G21" s="5" t="str">
        <f t="shared" ref="G21" ca="1" si="833">IF(B21="","",G20*(1+rate_A*E$1/365))</f>
        <v/>
      </c>
      <c r="H21" s="5" t="str">
        <f t="shared" ref="H21" ca="1" si="834">IF(B21="","",H20*(1+rate_A*E$1/365))</f>
        <v/>
      </c>
      <c r="I21" s="5" t="str">
        <f t="shared" ref="I21" ca="1" si="835">IF(B21="","",I20*(1+rate_joint*E$1/365))</f>
        <v/>
      </c>
      <c r="J21" s="5" t="str">
        <f t="shared" ca="1" si="129"/>
        <v/>
      </c>
      <c r="K21" s="5" t="str" cm="1">
        <f t="array" aca="1" ref="K21" ca="1">IF(J21="","",_xlfn.IFS(J21&lt;='Hidden inputs'!$C$15,J21*'Hidden inputs'!$D$15,J21&lt;='Hidden inputs'!$C$16,'Hidden inputs'!$C$15*'Hidden inputs'!$D$15+(J21-'Hidden inputs'!$B$16)*'Hidden inputs'!$D$16,J21&lt;='Hidden inputs'!$C$17,'Hidden inputs'!$C$15*'Hidden inputs'!$D$15+('Hidden inputs'!$C$16-'Hidden inputs'!$B$16)*'Hidden inputs'!$D$16+(J21-'Hidden inputs'!$B$17)*'Hidden inputs'!$D$17,J21&gt;'Hidden inputs'!$B$18,'Hidden inputs'!$C$15*'Hidden inputs'!$D$15+('Hidden inputs'!$C$16-'Hidden inputs'!$B$16)*'Hidden inputs'!$D$16+('Hidden inputs'!$C$17-'Hidden inputs'!$B$17)*'Hidden inputs'!$D$17+(J21-'Hidden inputs'!$B$18)*'Hidden inputs'!$D$18))</f>
        <v/>
      </c>
      <c r="L21" s="11" t="str">
        <f t="shared" ca="1" si="130"/>
        <v/>
      </c>
      <c r="M21" s="5" t="str">
        <f t="shared" ca="1" si="32"/>
        <v/>
      </c>
      <c r="N21" s="5" t="str">
        <f t="shared" ca="1" si="33"/>
        <v/>
      </c>
      <c r="O21" s="5" t="str">
        <f ca="1">IF(B21="","",'Hidden inputs'!$D$11*F21+'Hidden inputs'!$E$11*G21)</f>
        <v/>
      </c>
      <c r="P21" s="11" t="str">
        <f t="shared" ca="1" si="0"/>
        <v/>
      </c>
      <c r="Q21" s="20" t="str">
        <f t="shared" ca="1" si="1"/>
        <v/>
      </c>
      <c r="R21" s="3" t="str">
        <f t="shared" ca="1" si="34"/>
        <v/>
      </c>
      <c r="S21" s="5" t="str" cm="1">
        <f t="array" aca="1" ref="S21" ca="1">IF($B21="","",IF(R21=0,0,IF(DD_Payment="",0,IF(R21&lt;_xlfn.IFS(DD_Frequency="Monthly",1,DD_Frequency="Quarterly",IF(MONTH(R$2)=1,1,IF(MONTH(R$2)=4,1,IF(MONTH(R$2)=7,1,IF(MONTH(R$2)=10,1,0)))),DD_Frequency="Annually",IF(MONTH(R$2)=1,1,0))*DD_Payment,R21,_xlfn.IFS(DD_Frequency="Monthly",1,DD_Frequency="Quarterly",IF(MONTH(R$2)=1,1,IF(MONTH(R$2)=4,1,IF(MONTH(R$2)=7,1,IF(MONTH(R$2)=10,1,0)))),DD_Frequency="Annually",IF(MONTH(R$2)=1,1,0))*DD_Payment))))</f>
        <v/>
      </c>
      <c r="T21" s="3" t="str">
        <f t="shared" ref="T21" ca="1" si="836">IF(B21="","",IF(R21&gt;S21,(R21-S21/2)*(rate_A*((T$1+A21)/365)),0))</f>
        <v/>
      </c>
      <c r="U21" s="3" t="str">
        <f t="shared" ca="1" si="36"/>
        <v/>
      </c>
      <c r="V21" s="3" t="str">
        <f t="shared" ref="V21" ca="1" si="837">IF(B21="","",G21*(1+rate_A*(T$1+A21)/365))</f>
        <v/>
      </c>
      <c r="W21" s="3" t="str">
        <f t="shared" ref="W21" ca="1" si="838">IF(B21="","",H21*(1+rate_A*(T$1+A21)/365))</f>
        <v/>
      </c>
      <c r="X21" s="3" t="str">
        <f t="shared" ref="X21" ca="1" si="839">IF(B21="","",I21*(1+rate_joint*(T$1+A21)/365))</f>
        <v/>
      </c>
      <c r="Y21" s="5" t="str">
        <f t="shared" ca="1" si="135"/>
        <v/>
      </c>
      <c r="Z21" s="5" t="str" cm="1">
        <f t="array" aca="1" ref="Z21" ca="1">IF(Y21="","",_xlfn.IFS(Y21&lt;='Hidden inputs'!$C$15,Y21*'Hidden inputs'!$D$15,Y21&lt;='Hidden inputs'!$C$16,'Hidden inputs'!$C$15*'Hidden inputs'!$D$15+(Y21-'Hidden inputs'!$B$16)*'Hidden inputs'!$D$16,Y21&lt;='Hidden inputs'!$C$17,'Hidden inputs'!$C$15*'Hidden inputs'!$D$15+('Hidden inputs'!$C$16-'Hidden inputs'!$B$16)*'Hidden inputs'!$D$16+(Y21-'Hidden inputs'!$B$17)*'Hidden inputs'!$D$17,Y21&gt;'Hidden inputs'!$B$18,'Hidden inputs'!$C$15*'Hidden inputs'!$D$15+('Hidden inputs'!$C$16-'Hidden inputs'!$B$16)*'Hidden inputs'!$D$16+('Hidden inputs'!$C$17-'Hidden inputs'!$B$17)*'Hidden inputs'!$D$17+(Y21-'Hidden inputs'!$B$18)*'Hidden inputs'!$D$18))</f>
        <v/>
      </c>
      <c r="AA21" s="10" t="str">
        <f t="shared" ca="1" si="136"/>
        <v/>
      </c>
      <c r="AB21" s="5" t="str">
        <f t="shared" ca="1" si="40"/>
        <v/>
      </c>
      <c r="AC21" s="5" t="str">
        <f t="shared" ca="1" si="137"/>
        <v/>
      </c>
      <c r="AD21" s="5" t="str">
        <f ca="1">IF(B21="","",'Hidden inputs'!$D$11*U21+'Hidden inputs'!$E$11*V21)</f>
        <v/>
      </c>
      <c r="AE21" s="11" t="str">
        <f t="shared" ca="1" si="3"/>
        <v/>
      </c>
      <c r="AF21" s="9" t="str">
        <f t="shared" ca="1" si="41"/>
        <v/>
      </c>
      <c r="AG21" s="3" t="str">
        <f t="shared" ca="1" si="42"/>
        <v/>
      </c>
      <c r="AH21" s="5" t="str" cm="1">
        <f t="array" aca="1" ref="AH21" ca="1">IF($B21="","",IF(AG21=0,0,IF(DD_Payment="",0,IF(AG21&lt;_xlfn.IFS(DD_Frequency="Monthly",1,DD_Frequency="Quarterly",IF(MONTH(AG$2)=1,1,IF(MONTH(AG$2)=4,1,IF(MONTH(AG$2)=7,1,IF(MONTH(AG$2)=10,1,0)))),DD_Frequency="Annually",IF(MONTH(AG$2)=1,1,0))*DD_Payment,AG21,_xlfn.IFS(DD_Frequency="Monthly",1,DD_Frequency="Quarterly",IF(MONTH(AG$2)=1,1,IF(MONTH(AG$2)=4,1,IF(MONTH(AG$2)=7,1,IF(MONTH(AG$2)=10,1,0)))),DD_Frequency="Annually",IF(MONTH(AG$2)=1,1,0))*DD_Payment))))</f>
        <v/>
      </c>
      <c r="AI21" s="3" t="str">
        <f t="shared" ref="AI21" ca="1" si="840">IF($B21="","",IF(AG21&gt;AH21,(AG21-AH21/2)*(rate_A*(AI$1/365)),0))</f>
        <v/>
      </c>
      <c r="AJ21" s="3" t="str">
        <f t="shared" ca="1" si="139"/>
        <v/>
      </c>
      <c r="AK21" s="3" t="str">
        <f t="shared" ref="AK21" ca="1" si="841">IF($B21="","",V21*(1+rate_A*AI$1/365))</f>
        <v/>
      </c>
      <c r="AL21" s="3" t="str">
        <f t="shared" ref="AL21" ca="1" si="842">IF($B21="","",W21*(1+rate_A*AI$1/365))</f>
        <v/>
      </c>
      <c r="AM21" s="3" t="str">
        <f t="shared" ref="AM21" ca="1" si="843">IF($B21="","",X21*(1+rate_joint*AI$1/365))</f>
        <v/>
      </c>
      <c r="AN21" s="5" t="str">
        <f t="shared" ca="1" si="143"/>
        <v/>
      </c>
      <c r="AO21" s="5" t="str" cm="1">
        <f t="array" aca="1" ref="AO21" ca="1">IF(AN21="","",_xlfn.IFS(AN21&lt;='Hidden inputs'!$C$15,AN21*'Hidden inputs'!$D$15,AN21&lt;='Hidden inputs'!$C$16,'Hidden inputs'!$C$15*'Hidden inputs'!$D$15+(AN21-'Hidden inputs'!$B$16)*'Hidden inputs'!$D$16,AN21&lt;='Hidden inputs'!$C$17,'Hidden inputs'!$C$15*'Hidden inputs'!$D$15+('Hidden inputs'!$C$16-'Hidden inputs'!$B$16)*'Hidden inputs'!$D$16+(AN21-'Hidden inputs'!$B$17)*'Hidden inputs'!$D$17,AN21&gt;'Hidden inputs'!$B$18,'Hidden inputs'!$C$15*'Hidden inputs'!$D$15+('Hidden inputs'!$C$16-'Hidden inputs'!$B$16)*'Hidden inputs'!$D$16+('Hidden inputs'!$C$17-'Hidden inputs'!$B$17)*'Hidden inputs'!$D$17+(AN21-'Hidden inputs'!$B$18)*'Hidden inputs'!$D$18))</f>
        <v/>
      </c>
      <c r="AP21" s="10" t="str">
        <f t="shared" ca="1" si="144"/>
        <v/>
      </c>
      <c r="AQ21" s="5" t="str">
        <f t="shared" ca="1" si="47"/>
        <v/>
      </c>
      <c r="AR21" s="5" t="str">
        <f t="shared" ca="1" si="48"/>
        <v/>
      </c>
      <c r="AS21" s="5" t="str">
        <f ca="1">IF($B21="","",'Hidden inputs'!$D$11*AJ21+'Hidden inputs'!$E$11*AK21)</f>
        <v/>
      </c>
      <c r="AT21" s="11" t="str">
        <f t="shared" ca="1" si="5"/>
        <v/>
      </c>
      <c r="AU21" s="9" t="str">
        <f t="shared" ca="1" si="49"/>
        <v/>
      </c>
      <c r="AV21" s="3" t="str">
        <f t="shared" ca="1" si="50"/>
        <v/>
      </c>
      <c r="AW21" s="5" t="str" cm="1">
        <f t="array" aca="1" ref="AW21" ca="1">IF($B21="","",IF(AV21=0,0,IF(DD_Payment="",0,IF(AV21&lt;_xlfn.IFS(DD_Frequency="Monthly",1,DD_Frequency="Quarterly",IF(MONTH(AV$2)=1,1,IF(MONTH(AV$2)=4,1,IF(MONTH(AV$2)=7,1,IF(MONTH(AV$2)=10,1,0)))),DD_Frequency="Annually",IF(MONTH(AV$2)=1,1,0))*DD_Payment,AV21,_xlfn.IFS(DD_Frequency="Monthly",1,DD_Frequency="Quarterly",IF(MONTH(AV$2)=1,1,IF(MONTH(AV$2)=4,1,IF(MONTH(AV$2)=7,1,IF(MONTH(AV$2)=10,1,0)))),DD_Frequency="Annually",IF(MONTH(AV$2)=1,1,0))*DD_Payment))))</f>
        <v/>
      </c>
      <c r="AX21" s="3" t="str">
        <f t="shared" ref="AX21" ca="1" si="844">IF($B21="","",IF(AV21&gt;AW21,(AV21-AW21/2)*(rate_A*(AX$1/365)),0))</f>
        <v/>
      </c>
      <c r="AY21" s="3" t="str">
        <f t="shared" ca="1" si="146"/>
        <v/>
      </c>
      <c r="AZ21" s="3" t="str">
        <f t="shared" ref="AZ21" ca="1" si="845">IF($B21="","",AK21*(1+rate_A*AX$1/365))</f>
        <v/>
      </c>
      <c r="BA21" s="3" t="str">
        <f t="shared" ref="BA21" ca="1" si="846">IF($B21="","",AL21*(1+rate_A*AX$1/365))</f>
        <v/>
      </c>
      <c r="BB21" s="3" t="str">
        <f t="shared" ref="BB21" ca="1" si="847">IF($B21="","",AM21*(1+rate_joint*AX$1/365))</f>
        <v/>
      </c>
      <c r="BC21" s="5" t="str">
        <f t="shared" ca="1" si="150"/>
        <v/>
      </c>
      <c r="BD21" s="5" t="str" cm="1">
        <f t="array" aca="1" ref="BD21" ca="1">IF(BC21="","",_xlfn.IFS(BC21&lt;='Hidden inputs'!$C$15,BC21*'Hidden inputs'!$D$15,BC21&lt;='Hidden inputs'!$C$16,'Hidden inputs'!$C$15*'Hidden inputs'!$D$15+(BC21-'Hidden inputs'!$B$16)*'Hidden inputs'!$D$16,BC21&lt;='Hidden inputs'!$C$17,'Hidden inputs'!$C$15*'Hidden inputs'!$D$15+('Hidden inputs'!$C$16-'Hidden inputs'!$B$16)*'Hidden inputs'!$D$16+(BC21-'Hidden inputs'!$B$17)*'Hidden inputs'!$D$17,BC21&gt;'Hidden inputs'!$B$18,'Hidden inputs'!$C$15*'Hidden inputs'!$D$15+('Hidden inputs'!$C$16-'Hidden inputs'!$B$16)*'Hidden inputs'!$D$16+('Hidden inputs'!$C$17-'Hidden inputs'!$B$17)*'Hidden inputs'!$D$17+(BC21-'Hidden inputs'!$B$18)*'Hidden inputs'!$D$18))</f>
        <v/>
      </c>
      <c r="BE21" s="10" t="str">
        <f t="shared" ca="1" si="151"/>
        <v/>
      </c>
      <c r="BF21" s="5" t="str">
        <f t="shared" ca="1" si="55"/>
        <v/>
      </c>
      <c r="BG21" s="5" t="str">
        <f t="shared" ca="1" si="56"/>
        <v/>
      </c>
      <c r="BH21" s="5" t="str">
        <f ca="1">IF($B21="","",'Hidden inputs'!$D$11*AY21+'Hidden inputs'!$E$11*AZ21)</f>
        <v/>
      </c>
      <c r="BI21" s="11" t="str">
        <f t="shared" ca="1" si="7"/>
        <v/>
      </c>
      <c r="BJ21" s="9" t="str">
        <f t="shared" ca="1" si="57"/>
        <v/>
      </c>
      <c r="BK21" s="3" t="str">
        <f t="shared" ca="1" si="58"/>
        <v/>
      </c>
      <c r="BL21" s="5" t="str" cm="1">
        <f t="array" aca="1" ref="BL21" ca="1">IF($B21="","",IF(BK21=0,0,IF(DD_Payment="",0,IF(BK21&lt;_xlfn.IFS(DD_Frequency="Monthly",1,DD_Frequency="Quarterly",IF(MONTH(BK$2)=1,1,IF(MONTH(BK$2)=4,1,IF(MONTH(BK$2)=7,1,IF(MONTH(BK$2)=10,1,0)))),DD_Frequency="Annually",IF(MONTH(BK$2)=1,1,0))*DD_Payment,BK21,_xlfn.IFS(DD_Frequency="Monthly",1,DD_Frequency="Quarterly",IF(MONTH(BK$2)=1,1,IF(MONTH(BK$2)=4,1,IF(MONTH(BK$2)=7,1,IF(MONTH(BK$2)=10,1,0)))),DD_Frequency="Annually",IF(MONTH(BK$2)=1,1,0))*DD_Payment))))</f>
        <v/>
      </c>
      <c r="BM21" s="3" t="str">
        <f t="shared" ref="BM21" ca="1" si="848">IF($B21="","",IF(BK21&gt;BL21,(BK21-BL21/2)*(rate_A*(BM$1/365)),0))</f>
        <v/>
      </c>
      <c r="BN21" s="3" t="str">
        <f t="shared" ca="1" si="153"/>
        <v/>
      </c>
      <c r="BO21" s="3" t="str">
        <f t="shared" ref="BO21" ca="1" si="849">IF($B21="","",AZ21*(1+rate_A*BM$1/365))</f>
        <v/>
      </c>
      <c r="BP21" s="3" t="str">
        <f t="shared" ref="BP21" ca="1" si="850">IF($B21="","",BA21*(1+rate_A*BM$1/365))</f>
        <v/>
      </c>
      <c r="BQ21" s="3" t="str">
        <f t="shared" ref="BQ21" ca="1" si="851">IF($B21="","",BB21*(1+rate_joint*BM$1/365))</f>
        <v/>
      </c>
      <c r="BR21" s="5" t="str">
        <f t="shared" ca="1" si="157"/>
        <v/>
      </c>
      <c r="BS21" s="5" t="str" cm="1">
        <f t="array" aca="1" ref="BS21" ca="1">IF(BR21="","",_xlfn.IFS(BR21&lt;='Hidden inputs'!$C$15,BR21*'Hidden inputs'!$D$15,BR21&lt;='Hidden inputs'!$C$16,'Hidden inputs'!$C$15*'Hidden inputs'!$D$15+(BR21-'Hidden inputs'!$B$16)*'Hidden inputs'!$D$16,BR21&lt;='Hidden inputs'!$C$17,'Hidden inputs'!$C$15*'Hidden inputs'!$D$15+('Hidden inputs'!$C$16-'Hidden inputs'!$B$16)*'Hidden inputs'!$D$16+(BR21-'Hidden inputs'!$B$17)*'Hidden inputs'!$D$17,BR21&gt;'Hidden inputs'!$B$18,'Hidden inputs'!$C$15*'Hidden inputs'!$D$15+('Hidden inputs'!$C$16-'Hidden inputs'!$B$16)*'Hidden inputs'!$D$16+('Hidden inputs'!$C$17-'Hidden inputs'!$B$17)*'Hidden inputs'!$D$17+(BR21-'Hidden inputs'!$B$18)*'Hidden inputs'!$D$18))</f>
        <v/>
      </c>
      <c r="BT21" s="10" t="str">
        <f t="shared" ca="1" si="158"/>
        <v/>
      </c>
      <c r="BU21" s="5" t="str">
        <f t="shared" ca="1" si="63"/>
        <v/>
      </c>
      <c r="BV21" s="5" t="str">
        <f t="shared" ca="1" si="64"/>
        <v/>
      </c>
      <c r="BW21" s="5" t="str">
        <f ca="1">IF($B21="","",'Hidden inputs'!$D$11*BN21+'Hidden inputs'!$E$11*BO21)</f>
        <v/>
      </c>
      <c r="BX21" s="11" t="str">
        <f t="shared" ca="1" si="9"/>
        <v/>
      </c>
      <c r="BY21" s="9" t="str">
        <f t="shared" ca="1" si="65"/>
        <v/>
      </c>
      <c r="BZ21" s="3" t="str">
        <f t="shared" ca="1" si="66"/>
        <v/>
      </c>
      <c r="CA21" s="5" t="str" cm="1">
        <f t="array" aca="1" ref="CA21" ca="1">IF($B21="","",IF(BZ21=0,0,IF(DD_Payment="",0,IF(BZ21&lt;_xlfn.IFS(DD_Frequency="Monthly",1,DD_Frequency="Quarterly",IF(MONTH(BZ$2)=1,1,IF(MONTH(BZ$2)=4,1,IF(MONTH(BZ$2)=7,1,IF(MONTH(BZ$2)=10,1,0)))),DD_Frequency="Annually",IF(MONTH(BZ$2)=1,1,0))*DD_Payment,BZ21,_xlfn.IFS(DD_Frequency="Monthly",1,DD_Frequency="Quarterly",IF(MONTH(BZ$2)=1,1,IF(MONTH(BZ$2)=4,1,IF(MONTH(BZ$2)=7,1,IF(MONTH(BZ$2)=10,1,0)))),DD_Frequency="Annually",IF(MONTH(BZ$2)=1,1,0))*DD_Payment))))</f>
        <v/>
      </c>
      <c r="CB21" s="3" t="str">
        <f t="shared" ref="CB21" ca="1" si="852">IF($B21="","",IF(BZ21&gt;CA21,(BZ21-CA21/2)*(rate_A*(CB$1/365)),0))</f>
        <v/>
      </c>
      <c r="CC21" s="3" t="str">
        <f t="shared" ca="1" si="160"/>
        <v/>
      </c>
      <c r="CD21" s="3" t="str">
        <f t="shared" ref="CD21" ca="1" si="853">IF($B21="","",BO21*(1+rate_A*CB$1/365))</f>
        <v/>
      </c>
      <c r="CE21" s="3" t="str">
        <f t="shared" ref="CE21" ca="1" si="854">IF($B21="","",BP21*(1+rate_A*CB$1/365))</f>
        <v/>
      </c>
      <c r="CF21" s="3" t="str">
        <f t="shared" ref="CF21" ca="1" si="855">IF($B21="","",BQ21*(1+rate_joint*CB$1/365))</f>
        <v/>
      </c>
      <c r="CG21" s="5" t="str">
        <f t="shared" ca="1" si="164"/>
        <v/>
      </c>
      <c r="CH21" s="5" t="str" cm="1">
        <f t="array" aca="1" ref="CH21" ca="1">IF(CG21="","",_xlfn.IFS(CG21&lt;='Hidden inputs'!$C$15,CG21*'Hidden inputs'!$D$15,CG21&lt;='Hidden inputs'!$C$16,'Hidden inputs'!$C$15*'Hidden inputs'!$D$15+(CG21-'Hidden inputs'!$B$16)*'Hidden inputs'!$D$16,CG21&lt;='Hidden inputs'!$C$17,'Hidden inputs'!$C$15*'Hidden inputs'!$D$15+('Hidden inputs'!$C$16-'Hidden inputs'!$B$16)*'Hidden inputs'!$D$16+(CG21-'Hidden inputs'!$B$17)*'Hidden inputs'!$D$17,CG21&gt;'Hidden inputs'!$B$18,'Hidden inputs'!$C$15*'Hidden inputs'!$D$15+('Hidden inputs'!$C$16-'Hidden inputs'!$B$16)*'Hidden inputs'!$D$16+('Hidden inputs'!$C$17-'Hidden inputs'!$B$17)*'Hidden inputs'!$D$17+(CG21-'Hidden inputs'!$B$18)*'Hidden inputs'!$D$18))</f>
        <v/>
      </c>
      <c r="CI21" s="10" t="str">
        <f t="shared" ca="1" si="165"/>
        <v/>
      </c>
      <c r="CJ21" s="5" t="str">
        <f t="shared" ca="1" si="71"/>
        <v/>
      </c>
      <c r="CK21" s="5" t="str">
        <f t="shared" ca="1" si="72"/>
        <v/>
      </c>
      <c r="CL21" s="5" t="str">
        <f ca="1">IF($B21="","",'Hidden inputs'!$D$11*CC21+'Hidden inputs'!$E$11*CD21)</f>
        <v/>
      </c>
      <c r="CM21" s="11" t="str">
        <f t="shared" ca="1" si="11"/>
        <v/>
      </c>
      <c r="CN21" s="9" t="str">
        <f t="shared" ca="1" si="73"/>
        <v/>
      </c>
      <c r="CO21" s="3" t="str">
        <f t="shared" ca="1" si="74"/>
        <v/>
      </c>
      <c r="CP21" s="5" t="str" cm="1">
        <f t="array" aca="1" ref="CP21" ca="1">IF($B21="","",IF(CO21=0,0,IF(DD_Payment="",0,IF(CO21&lt;_xlfn.IFS(DD_Frequency="Monthly",1,DD_Frequency="Quarterly",IF(MONTH(CO$2)=1,1,IF(MONTH(CO$2)=4,1,IF(MONTH(CO$2)=7,1,IF(MONTH(CO$2)=10,1,0)))),DD_Frequency="Annually",IF(MONTH(CO$2)=1,1,0))*DD_Payment,CO21,_xlfn.IFS(DD_Frequency="Monthly",1,DD_Frequency="Quarterly",IF(MONTH(CO$2)=1,1,IF(MONTH(CO$2)=4,1,IF(MONTH(CO$2)=7,1,IF(MONTH(CO$2)=10,1,0)))),DD_Frequency="Annually",IF(MONTH(CO$2)=1,1,0))*DD_Payment))))</f>
        <v/>
      </c>
      <c r="CQ21" s="3" t="str">
        <f t="shared" ref="CQ21" ca="1" si="856">IF($B21="","",IF(CO21&gt;CP21,(CO21-CP21/2)*(rate_A*(CQ$1/365)),0))</f>
        <v/>
      </c>
      <c r="CR21" s="3" t="str">
        <f t="shared" ca="1" si="167"/>
        <v/>
      </c>
      <c r="CS21" s="3" t="str">
        <f t="shared" ref="CS21" ca="1" si="857">IF($B21="","",CD21*(1+rate_A*CQ$1/365))</f>
        <v/>
      </c>
      <c r="CT21" s="3" t="str">
        <f t="shared" ref="CT21" ca="1" si="858">IF($B21="","",CE21*(1+rate_A*CQ$1/365))</f>
        <v/>
      </c>
      <c r="CU21" s="3" t="str">
        <f t="shared" ref="CU21" ca="1" si="859">IF($B21="","",CF21*(1+rate_joint*CQ$1/365))</f>
        <v/>
      </c>
      <c r="CV21" s="5" t="str">
        <f t="shared" ca="1" si="171"/>
        <v/>
      </c>
      <c r="CW21" s="5" t="str" cm="1">
        <f t="array" aca="1" ref="CW21" ca="1">IF(CV21="","",_xlfn.IFS(CV21&lt;='Hidden inputs'!$C$15,CV21*'Hidden inputs'!$D$15,CV21&lt;='Hidden inputs'!$C$16,'Hidden inputs'!$C$15*'Hidden inputs'!$D$15+(CV21-'Hidden inputs'!$B$16)*'Hidden inputs'!$D$16,CV21&lt;='Hidden inputs'!$C$17,'Hidden inputs'!$C$15*'Hidden inputs'!$D$15+('Hidden inputs'!$C$16-'Hidden inputs'!$B$16)*'Hidden inputs'!$D$16+(CV21-'Hidden inputs'!$B$17)*'Hidden inputs'!$D$17,CV21&gt;'Hidden inputs'!$B$18,'Hidden inputs'!$C$15*'Hidden inputs'!$D$15+('Hidden inputs'!$C$16-'Hidden inputs'!$B$16)*'Hidden inputs'!$D$16+('Hidden inputs'!$C$17-'Hidden inputs'!$B$17)*'Hidden inputs'!$D$17+(CV21-'Hidden inputs'!$B$18)*'Hidden inputs'!$D$18))</f>
        <v/>
      </c>
      <c r="CX21" s="10" t="str">
        <f t="shared" ca="1" si="172"/>
        <v/>
      </c>
      <c r="CY21" s="5" t="str">
        <f t="shared" ca="1" si="79"/>
        <v/>
      </c>
      <c r="CZ21" s="5" t="str">
        <f t="shared" ca="1" si="80"/>
        <v/>
      </c>
      <c r="DA21" s="5" t="str">
        <f ca="1">IF($B21="","",'Hidden inputs'!$D$11*CR21+'Hidden inputs'!$E$11*CS21)</f>
        <v/>
      </c>
      <c r="DB21" s="11" t="str">
        <f t="shared" ca="1" si="13"/>
        <v/>
      </c>
      <c r="DC21" s="9" t="str">
        <f t="shared" ca="1" si="81"/>
        <v/>
      </c>
      <c r="DD21" s="3" t="str">
        <f t="shared" ca="1" si="82"/>
        <v/>
      </c>
      <c r="DE21" s="5" t="str" cm="1">
        <f t="array" aca="1" ref="DE21" ca="1">IF($B21="","",IF(DD21=0,0,IF(DD_Payment="",0,IF(DD21&lt;_xlfn.IFS(DD_Frequency="Monthly",1,DD_Frequency="Quarterly",IF(MONTH(DD$2)=1,1,IF(MONTH(DD$2)=4,1,IF(MONTH(DD$2)=7,1,IF(MONTH(DD$2)=10,1,0)))),DD_Frequency="Annually",IF(MONTH(DD$2)=1,1,0))*DD_Payment,DD21,_xlfn.IFS(DD_Frequency="Monthly",1,DD_Frequency="Quarterly",IF(MONTH(DD$2)=1,1,IF(MONTH(DD$2)=4,1,IF(MONTH(DD$2)=7,1,IF(MONTH(DD$2)=10,1,0)))),DD_Frequency="Annually",IF(MONTH(DD$2)=1,1,0))*DD_Payment))))</f>
        <v/>
      </c>
      <c r="DF21" s="3" t="str">
        <f t="shared" ref="DF21" ca="1" si="860">IF($B21="","",IF(DD21&gt;DE21,(DD21-DE21/2)*(rate_A*(DF$1/365)),0))</f>
        <v/>
      </c>
      <c r="DG21" s="3" t="str">
        <f t="shared" ca="1" si="174"/>
        <v/>
      </c>
      <c r="DH21" s="3" t="str">
        <f t="shared" ref="DH21" ca="1" si="861">IF($B21="","",CS21*(1+rate_A*DF$1/365))</f>
        <v/>
      </c>
      <c r="DI21" s="3" t="str">
        <f t="shared" ref="DI21" ca="1" si="862">IF($B21="","",CT21*(1+rate_A*DF$1/365))</f>
        <v/>
      </c>
      <c r="DJ21" s="3" t="str">
        <f t="shared" ref="DJ21" ca="1" si="863">IF($B21="","",CU21*(1+rate_joint*DF$1/365))</f>
        <v/>
      </c>
      <c r="DK21" s="5" t="str">
        <f t="shared" ca="1" si="178"/>
        <v/>
      </c>
      <c r="DL21" s="5" t="str" cm="1">
        <f t="array" aca="1" ref="DL21" ca="1">IF(DK21="","",_xlfn.IFS(DK21&lt;='Hidden inputs'!$C$15,DK21*'Hidden inputs'!$D$15,DK21&lt;='Hidden inputs'!$C$16,'Hidden inputs'!$C$15*'Hidden inputs'!$D$15+(DK21-'Hidden inputs'!$B$16)*'Hidden inputs'!$D$16,DK21&lt;='Hidden inputs'!$C$17,'Hidden inputs'!$C$15*'Hidden inputs'!$D$15+('Hidden inputs'!$C$16-'Hidden inputs'!$B$16)*'Hidden inputs'!$D$16+(DK21-'Hidden inputs'!$B$17)*'Hidden inputs'!$D$17,DK21&gt;'Hidden inputs'!$B$18,'Hidden inputs'!$C$15*'Hidden inputs'!$D$15+('Hidden inputs'!$C$16-'Hidden inputs'!$B$16)*'Hidden inputs'!$D$16+('Hidden inputs'!$C$17-'Hidden inputs'!$B$17)*'Hidden inputs'!$D$17+(DK21-'Hidden inputs'!$B$18)*'Hidden inputs'!$D$18))</f>
        <v/>
      </c>
      <c r="DM21" s="10" t="str">
        <f t="shared" ca="1" si="179"/>
        <v/>
      </c>
      <c r="DN21" s="5" t="str">
        <f t="shared" ca="1" si="87"/>
        <v/>
      </c>
      <c r="DO21" s="5" t="str">
        <f t="shared" ca="1" si="88"/>
        <v/>
      </c>
      <c r="DP21" s="5" t="str">
        <f ca="1">IF($B21="","",'Hidden inputs'!$D$11*DG21+'Hidden inputs'!$E$11*DH21)</f>
        <v/>
      </c>
      <c r="DQ21" s="11" t="str">
        <f t="shared" ca="1" si="15"/>
        <v/>
      </c>
      <c r="DR21" s="9" t="str">
        <f t="shared" ca="1" si="89"/>
        <v/>
      </c>
      <c r="DS21" s="3" t="str">
        <f t="shared" ca="1" si="90"/>
        <v/>
      </c>
      <c r="DT21" s="5" t="str" cm="1">
        <f t="array" aca="1" ref="DT21" ca="1">IF($B21="","",IF(DS21=0,0,IF(DD_Payment="",0,IF(DS21&lt;_xlfn.IFS(DD_Frequency="Monthly",1,DD_Frequency="Quarterly",IF(MONTH(DS$2)=1,1,IF(MONTH(DS$2)=4,1,IF(MONTH(DS$2)=7,1,IF(MONTH(DS$2)=10,1,0)))),DD_Frequency="Annually",IF(MONTH(DS$2)=1,1,0))*DD_Payment,DS21,_xlfn.IFS(DD_Frequency="Monthly",1,DD_Frequency="Quarterly",IF(MONTH(DS$2)=1,1,IF(MONTH(DS$2)=4,1,IF(MONTH(DS$2)=7,1,IF(MONTH(DS$2)=10,1,0)))),DD_Frequency="Annually",IF(MONTH(DS$2)=1,1,0))*DD_Payment))))</f>
        <v/>
      </c>
      <c r="DU21" s="3" t="str">
        <f t="shared" ref="DU21" ca="1" si="864">IF($B21="","",IF(DS21&gt;DT21,(DS21-DT21/2)*(rate_A*(DU$1/365)),0))</f>
        <v/>
      </c>
      <c r="DV21" s="3" t="str">
        <f t="shared" ca="1" si="181"/>
        <v/>
      </c>
      <c r="DW21" s="3" t="str">
        <f t="shared" ref="DW21" ca="1" si="865">IF($B21="","",DH21*(1+rate_A*DU$1/365))</f>
        <v/>
      </c>
      <c r="DX21" s="3" t="str">
        <f t="shared" ref="DX21" ca="1" si="866">IF($B21="","",DI21*(1+rate_A*DU$1/365))</f>
        <v/>
      </c>
      <c r="DY21" s="3" t="str">
        <f t="shared" ref="DY21" ca="1" si="867">IF($B21="","",DJ21*(1+rate_joint*DU$1/365))</f>
        <v/>
      </c>
      <c r="DZ21" s="5" t="str">
        <f t="shared" ca="1" si="185"/>
        <v/>
      </c>
      <c r="EA21" s="5" t="str" cm="1">
        <f t="array" aca="1" ref="EA21" ca="1">IF(DZ21="","",_xlfn.IFS(DZ21&lt;='Hidden inputs'!$C$15,DZ21*'Hidden inputs'!$D$15,DZ21&lt;='Hidden inputs'!$C$16,'Hidden inputs'!$C$15*'Hidden inputs'!$D$15+(DZ21-'Hidden inputs'!$B$16)*'Hidden inputs'!$D$16,DZ21&lt;='Hidden inputs'!$C$17,'Hidden inputs'!$C$15*'Hidden inputs'!$D$15+('Hidden inputs'!$C$16-'Hidden inputs'!$B$16)*'Hidden inputs'!$D$16+(DZ21-'Hidden inputs'!$B$17)*'Hidden inputs'!$D$17,DZ21&gt;'Hidden inputs'!$B$18,'Hidden inputs'!$C$15*'Hidden inputs'!$D$15+('Hidden inputs'!$C$16-'Hidden inputs'!$B$16)*'Hidden inputs'!$D$16+('Hidden inputs'!$C$17-'Hidden inputs'!$B$17)*'Hidden inputs'!$D$17+(DZ21-'Hidden inputs'!$B$18)*'Hidden inputs'!$D$18))</f>
        <v/>
      </c>
      <c r="EB21" s="10" t="str">
        <f t="shared" ca="1" si="186"/>
        <v/>
      </c>
      <c r="EC21" s="5" t="str">
        <f t="shared" ca="1" si="95"/>
        <v/>
      </c>
      <c r="ED21" s="5" t="str">
        <f t="shared" ca="1" si="96"/>
        <v/>
      </c>
      <c r="EE21" s="5" t="str">
        <f ca="1">IF($B21="","",'Hidden inputs'!$D$11*DV21+'Hidden inputs'!$E$11*DW21)</f>
        <v/>
      </c>
      <c r="EF21" s="11" t="str">
        <f t="shared" ca="1" si="17"/>
        <v/>
      </c>
      <c r="EG21" s="9" t="str">
        <f t="shared" ca="1" si="97"/>
        <v/>
      </c>
      <c r="EH21" s="3" t="str">
        <f t="shared" ca="1" si="98"/>
        <v/>
      </c>
      <c r="EI21" s="5" t="str" cm="1">
        <f t="array" aca="1" ref="EI21" ca="1">IF($B21="","",IF(EH21=0,0,IF(DD_Payment="",0,IF(EH21&lt;_xlfn.IFS(DD_Frequency="Monthly",1,DD_Frequency="Quarterly",IF(MONTH(EH$2)=1,1,IF(MONTH(EH$2)=4,1,IF(MONTH(EH$2)=7,1,IF(MONTH(EH$2)=10,1,0)))),DD_Frequency="Annually",IF(MONTH(EH$2)=1,1,0))*DD_Payment,EH21,_xlfn.IFS(DD_Frequency="Monthly",1,DD_Frequency="Quarterly",IF(MONTH(EH$2)=1,1,IF(MONTH(EH$2)=4,1,IF(MONTH(EH$2)=7,1,IF(MONTH(EH$2)=10,1,0)))),DD_Frequency="Annually",IF(MONTH(EH$2)=1,1,0))*DD_Payment))))</f>
        <v/>
      </c>
      <c r="EJ21" s="3" t="str">
        <f t="shared" ref="EJ21" ca="1" si="868">IF($B21="","",IF(EH21&gt;EI21,(EH21-EI21/2)*(rate_A*(EJ$1/365)),0))</f>
        <v/>
      </c>
      <c r="EK21" s="3" t="str">
        <f t="shared" ca="1" si="188"/>
        <v/>
      </c>
      <c r="EL21" s="3" t="str">
        <f t="shared" ref="EL21" ca="1" si="869">IF($B21="","",DW21*(1+rate_A*EJ$1/365))</f>
        <v/>
      </c>
      <c r="EM21" s="3" t="str">
        <f t="shared" ref="EM21" ca="1" si="870">IF($B21="","",DX21*(1+rate_A*EJ$1/365))</f>
        <v/>
      </c>
      <c r="EN21" s="3" t="str">
        <f t="shared" ref="EN21" ca="1" si="871">IF($B21="","",DY21*(1+rate_joint*EJ$1/365))</f>
        <v/>
      </c>
      <c r="EO21" s="5" t="str">
        <f t="shared" ca="1" si="192"/>
        <v/>
      </c>
      <c r="EP21" s="5" t="str" cm="1">
        <f t="array" aca="1" ref="EP21" ca="1">IF(EO21="","",_xlfn.IFS(EO21&lt;='Hidden inputs'!$C$15,EO21*'Hidden inputs'!$D$15,EO21&lt;='Hidden inputs'!$C$16,'Hidden inputs'!$C$15*'Hidden inputs'!$D$15+(EO21-'Hidden inputs'!$B$16)*'Hidden inputs'!$D$16,EO21&lt;='Hidden inputs'!$C$17,'Hidden inputs'!$C$15*'Hidden inputs'!$D$15+('Hidden inputs'!$C$16-'Hidden inputs'!$B$16)*'Hidden inputs'!$D$16+(EO21-'Hidden inputs'!$B$17)*'Hidden inputs'!$D$17,EO21&gt;'Hidden inputs'!$B$18,'Hidden inputs'!$C$15*'Hidden inputs'!$D$15+('Hidden inputs'!$C$16-'Hidden inputs'!$B$16)*'Hidden inputs'!$D$16+('Hidden inputs'!$C$17-'Hidden inputs'!$B$17)*'Hidden inputs'!$D$17+(EO21-'Hidden inputs'!$B$18)*'Hidden inputs'!$D$18))</f>
        <v/>
      </c>
      <c r="EQ21" s="10" t="str">
        <f t="shared" ca="1" si="193"/>
        <v/>
      </c>
      <c r="ER21" s="5" t="str">
        <f t="shared" ca="1" si="103"/>
        <v/>
      </c>
      <c r="ES21" s="5" t="str">
        <f t="shared" ca="1" si="104"/>
        <v/>
      </c>
      <c r="ET21" s="5" t="str">
        <f ca="1">IF($B21="","",'Hidden inputs'!$D$11*EK21+'Hidden inputs'!$E$11*EL21)</f>
        <v/>
      </c>
      <c r="EU21" s="11" t="str">
        <f t="shared" ca="1" si="19"/>
        <v/>
      </c>
      <c r="EV21" s="9" t="str">
        <f t="shared" ca="1" si="105"/>
        <v/>
      </c>
      <c r="EW21" s="3" t="str">
        <f t="shared" ca="1" si="106"/>
        <v/>
      </c>
      <c r="EX21" s="5" t="str" cm="1">
        <f t="array" aca="1" ref="EX21" ca="1">IF($B21="","",IF(EW21=0,0,IF(DD_Payment="",0,IF(EW21&lt;_xlfn.IFS(DD_Frequency="Monthly",1,DD_Frequency="Quarterly",IF(MONTH(EW$2)=1,1,IF(MONTH(EW$2)=4,1,IF(MONTH(EW$2)=7,1,IF(MONTH(EW$2)=10,1,0)))),DD_Frequency="Annually",IF(MONTH(EW$2)=1,1,0))*DD_Payment,EW21,_xlfn.IFS(DD_Frequency="Monthly",1,DD_Frequency="Quarterly",IF(MONTH(EW$2)=1,1,IF(MONTH(EW$2)=4,1,IF(MONTH(EW$2)=7,1,IF(MONTH(EW$2)=10,1,0)))),DD_Frequency="Annually",IF(MONTH(EW$2)=1,1,0))*DD_Payment))))</f>
        <v/>
      </c>
      <c r="EY21" s="3" t="str">
        <f t="shared" ref="EY21" ca="1" si="872">IF($B21="","",IF(EW21&gt;EX21,(EW21-EX21/2)*(rate_A*(EY$1/365)),0))</f>
        <v/>
      </c>
      <c r="EZ21" s="3" t="str">
        <f t="shared" ca="1" si="195"/>
        <v/>
      </c>
      <c r="FA21" s="3" t="str">
        <f t="shared" ref="FA21" ca="1" si="873">IF($B21="","",EL21*(1+rate_A*EY$1/365))</f>
        <v/>
      </c>
      <c r="FB21" s="3" t="str">
        <f t="shared" ref="FB21" ca="1" si="874">IF($B21="","",EM21*(1+rate_A*EY$1/365))</f>
        <v/>
      </c>
      <c r="FC21" s="3" t="str">
        <f t="shared" ref="FC21" ca="1" si="875">IF($B21="","",EN21*(1+rate_joint*EY$1/365))</f>
        <v/>
      </c>
      <c r="FD21" s="5" t="str">
        <f t="shared" ca="1" si="199"/>
        <v/>
      </c>
      <c r="FE21" s="5" t="str" cm="1">
        <f t="array" aca="1" ref="FE21" ca="1">IF(FD21="","",_xlfn.IFS(FD21&lt;='Hidden inputs'!$C$15,FD21*'Hidden inputs'!$D$15,FD21&lt;='Hidden inputs'!$C$16,'Hidden inputs'!$C$15*'Hidden inputs'!$D$15+(FD21-'Hidden inputs'!$B$16)*'Hidden inputs'!$D$16,FD21&lt;='Hidden inputs'!$C$17,'Hidden inputs'!$C$15*'Hidden inputs'!$D$15+('Hidden inputs'!$C$16-'Hidden inputs'!$B$16)*'Hidden inputs'!$D$16+(FD21-'Hidden inputs'!$B$17)*'Hidden inputs'!$D$17,FD21&gt;'Hidden inputs'!$B$18,'Hidden inputs'!$C$15*'Hidden inputs'!$D$15+('Hidden inputs'!$C$16-'Hidden inputs'!$B$16)*'Hidden inputs'!$D$16+('Hidden inputs'!$C$17-'Hidden inputs'!$B$17)*'Hidden inputs'!$D$17+(FD21-'Hidden inputs'!$B$18)*'Hidden inputs'!$D$18))</f>
        <v/>
      </c>
      <c r="FF21" s="10" t="str">
        <f t="shared" ca="1" si="200"/>
        <v/>
      </c>
      <c r="FG21" s="5" t="str">
        <f t="shared" ca="1" si="111"/>
        <v/>
      </c>
      <c r="FH21" s="5" t="str">
        <f t="shared" ca="1" si="112"/>
        <v/>
      </c>
      <c r="FI21" s="5" t="str">
        <f ca="1">IF($B21="","",'Hidden inputs'!$D$11*EZ21+'Hidden inputs'!$E$11*FA21)</f>
        <v/>
      </c>
      <c r="FJ21" s="11" t="str">
        <f t="shared" ca="1" si="21"/>
        <v/>
      </c>
      <c r="FK21" s="9" t="str">
        <f t="shared" ca="1" si="113"/>
        <v/>
      </c>
      <c r="FL21" s="3" t="str">
        <f t="shared" ca="1" si="114"/>
        <v/>
      </c>
      <c r="FM21" s="5" t="str" cm="1">
        <f t="array" aca="1" ref="FM21" ca="1">IF($B21="","",IF(FL21=0,0,IF(DD_Payment="",0,IF(FL21&lt;_xlfn.IFS(DD_Frequency="Monthly",1,DD_Frequency="Quarterly",IF(MONTH(FL$2)=1,1,IF(MONTH(FL$2)=4,1,IF(MONTH(FL$2)=7,1,IF(MONTH(FL$2)=10,1,0)))),DD_Frequency="Annually",IF(MONTH(FL$2)=1,1,0))*DD_Payment,FL21,_xlfn.IFS(DD_Frequency="Monthly",1,DD_Frequency="Quarterly",IF(MONTH(FL$2)=1,1,IF(MONTH(FL$2)=4,1,IF(MONTH(FL$2)=7,1,IF(MONTH(FL$2)=10,1,0)))),DD_Frequency="Annually",IF(MONTH(FL$2)=1,1,0))*DD_Payment))))</f>
        <v/>
      </c>
      <c r="FN21" s="3" t="str">
        <f t="shared" ref="FN21" ca="1" si="876">IF($B21="","",IF(FL21&gt;FM21,(FL21-FM21/2)*(rate_A*(FN$1/365)),0))</f>
        <v/>
      </c>
      <c r="FO21" s="3" t="str">
        <f t="shared" ca="1" si="202"/>
        <v/>
      </c>
      <c r="FP21" s="3" t="str">
        <f t="shared" ref="FP21" ca="1" si="877">IF($B21="","",FA21*(1+rate_A*FN$1/365))</f>
        <v/>
      </c>
      <c r="FQ21" s="3" t="str">
        <f t="shared" ref="FQ21" ca="1" si="878">IF($B21="","",FB21*(1+rate_A*FN$1/365))</f>
        <v/>
      </c>
      <c r="FR21" s="3" t="str">
        <f t="shared" ref="FR21" ca="1" si="879">IF($B21="","",FC21*(1+rate_joint*FN$1/365))</f>
        <v/>
      </c>
      <c r="FS21" s="5" t="str">
        <f t="shared" ca="1" si="206"/>
        <v/>
      </c>
      <c r="FT21" s="5" t="str" cm="1">
        <f t="array" aca="1" ref="FT21" ca="1">IF(FS21="","",_xlfn.IFS(FS21&lt;='Hidden inputs'!$C$15,FS21*'Hidden inputs'!$D$15,FS21&lt;='Hidden inputs'!$C$16,'Hidden inputs'!$C$15*'Hidden inputs'!$D$15+(FS21-'Hidden inputs'!$B$16)*'Hidden inputs'!$D$16,FS21&lt;='Hidden inputs'!$C$17,'Hidden inputs'!$C$15*'Hidden inputs'!$D$15+('Hidden inputs'!$C$16-'Hidden inputs'!$B$16)*'Hidden inputs'!$D$16+(FS21-'Hidden inputs'!$B$17)*'Hidden inputs'!$D$17,FS21&gt;'Hidden inputs'!$B$18,'Hidden inputs'!$C$15*'Hidden inputs'!$D$15+('Hidden inputs'!$C$16-'Hidden inputs'!$B$16)*'Hidden inputs'!$D$16+('Hidden inputs'!$C$17-'Hidden inputs'!$B$17)*'Hidden inputs'!$D$17+(FS21-'Hidden inputs'!$B$18)*'Hidden inputs'!$D$18))</f>
        <v/>
      </c>
      <c r="FU21" s="10" t="str">
        <f t="shared" ca="1" si="207"/>
        <v/>
      </c>
      <c r="FV21" s="5" t="str">
        <f t="shared" ca="1" si="119"/>
        <v/>
      </c>
      <c r="FW21" s="5" t="str">
        <f t="shared" ca="1" si="120"/>
        <v/>
      </c>
      <c r="FX21" s="5" t="str">
        <f ca="1">IF($B21="","",'Hidden inputs'!$D$11*FO21+'Hidden inputs'!$E$11*FP21)</f>
        <v/>
      </c>
      <c r="FY21" s="11" t="str">
        <f t="shared" ca="1" si="23"/>
        <v/>
      </c>
      <c r="FZ21" s="9" t="str">
        <f t="shared" ca="1" si="121"/>
        <v/>
      </c>
      <c r="GA21" s="5" t="str">
        <f t="shared" ca="1" si="122"/>
        <v/>
      </c>
      <c r="GB21" s="5" t="str">
        <f t="shared" ca="1" si="123"/>
        <v/>
      </c>
      <c r="GC21" s="5" t="str">
        <f t="shared" ca="1" si="24"/>
        <v/>
      </c>
      <c r="GD21" s="5" t="str">
        <f t="shared" ca="1" si="25"/>
        <v/>
      </c>
    </row>
    <row r="22" spans="1:186" x14ac:dyDescent="0.35">
      <c r="A22" s="2" t="str">
        <f t="shared" ca="1" si="26"/>
        <v/>
      </c>
      <c r="B22" s="6" t="str">
        <f t="shared" ca="1" si="27"/>
        <v/>
      </c>
      <c r="C22" s="5" t="str">
        <f t="shared" ca="1" si="124"/>
        <v/>
      </c>
      <c r="D22" s="5" t="str" cm="1">
        <f t="array" aca="1" ref="D22" ca="1">IF($B22="","",IF(C22=0,0,IF(DD_Payment="",0,IF(C22&lt;_xlfn.IFS(DD_Frequency="Monthly",1,DD_Frequency="Quarterly",IF(MONTH(C$2)=1,1,IF(MONTH(C$2)=4,1,IF(MONTH(C$2)=7,1,IF(MONTH(C$2)=10,1,0)))),DD_Frequency="Annually",IF(MONTH(C$2)=1,1,0))*DD_Payment,C22,_xlfn.IFS(DD_Frequency="Monthly",1,DD_Frequency="Quarterly",IF(MONTH(C$2)=1,1,IF(MONTH(C$2)=4,1,IF(MONTH(C$2)=7,1,IF(MONTH(C$2)=10,1,0)))),DD_Frequency="Annually",IF(MONTH(C$2)=1,1,0))*DD_Payment))))</f>
        <v/>
      </c>
      <c r="E22" s="5" t="str">
        <f t="shared" ref="E22" ca="1" si="880">IF(B22="","",IF(C22&gt;D22,(C22-D22/2)*(rate_A*(E$1/365)),0))</f>
        <v/>
      </c>
      <c r="F22" s="5" t="str">
        <f t="shared" ca="1" si="28"/>
        <v/>
      </c>
      <c r="G22" s="5" t="str">
        <f t="shared" ref="G22" ca="1" si="881">IF(B22="","",G21*(1+rate_A*E$1/365))</f>
        <v/>
      </c>
      <c r="H22" s="5" t="str">
        <f t="shared" ref="H22" ca="1" si="882">IF(B22="","",H21*(1+rate_A*E$1/365))</f>
        <v/>
      </c>
      <c r="I22" s="5" t="str">
        <f t="shared" ref="I22" ca="1" si="883">IF(B22="","",I21*(1+rate_joint*E$1/365))</f>
        <v/>
      </c>
      <c r="J22" s="5" t="str">
        <f t="shared" ca="1" si="129"/>
        <v/>
      </c>
      <c r="K22" s="5" t="str" cm="1">
        <f t="array" aca="1" ref="K22" ca="1">IF(J22="","",_xlfn.IFS(J22&lt;='Hidden inputs'!$C$15,J22*'Hidden inputs'!$D$15,J22&lt;='Hidden inputs'!$C$16,'Hidden inputs'!$C$15*'Hidden inputs'!$D$15+(J22-'Hidden inputs'!$B$16)*'Hidden inputs'!$D$16,J22&lt;='Hidden inputs'!$C$17,'Hidden inputs'!$C$15*'Hidden inputs'!$D$15+('Hidden inputs'!$C$16-'Hidden inputs'!$B$16)*'Hidden inputs'!$D$16+(J22-'Hidden inputs'!$B$17)*'Hidden inputs'!$D$17,J22&gt;'Hidden inputs'!$B$18,'Hidden inputs'!$C$15*'Hidden inputs'!$D$15+('Hidden inputs'!$C$16-'Hidden inputs'!$B$16)*'Hidden inputs'!$D$16+('Hidden inputs'!$C$17-'Hidden inputs'!$B$17)*'Hidden inputs'!$D$17+(J22-'Hidden inputs'!$B$18)*'Hidden inputs'!$D$18))</f>
        <v/>
      </c>
      <c r="L22" s="11" t="str">
        <f t="shared" ca="1" si="130"/>
        <v/>
      </c>
      <c r="M22" s="5" t="str">
        <f t="shared" ca="1" si="32"/>
        <v/>
      </c>
      <c r="N22" s="5" t="str">
        <f t="shared" ca="1" si="33"/>
        <v/>
      </c>
      <c r="O22" s="5" t="str">
        <f ca="1">IF(B22="","",'Hidden inputs'!$D$11*F22+'Hidden inputs'!$E$11*G22)</f>
        <v/>
      </c>
      <c r="P22" s="11" t="str">
        <f t="shared" ca="1" si="0"/>
        <v/>
      </c>
      <c r="Q22" s="20" t="str">
        <f t="shared" ca="1" si="1"/>
        <v/>
      </c>
      <c r="R22" s="3" t="str">
        <f t="shared" ca="1" si="34"/>
        <v/>
      </c>
      <c r="S22" s="5" t="str" cm="1">
        <f t="array" aca="1" ref="S22" ca="1">IF($B22="","",IF(R22=0,0,IF(DD_Payment="",0,IF(R22&lt;_xlfn.IFS(DD_Frequency="Monthly",1,DD_Frequency="Quarterly",IF(MONTH(R$2)=1,1,IF(MONTH(R$2)=4,1,IF(MONTH(R$2)=7,1,IF(MONTH(R$2)=10,1,0)))),DD_Frequency="Annually",IF(MONTH(R$2)=1,1,0))*DD_Payment,R22,_xlfn.IFS(DD_Frequency="Monthly",1,DD_Frequency="Quarterly",IF(MONTH(R$2)=1,1,IF(MONTH(R$2)=4,1,IF(MONTH(R$2)=7,1,IF(MONTH(R$2)=10,1,0)))),DD_Frequency="Annually",IF(MONTH(R$2)=1,1,0))*DD_Payment))))</f>
        <v/>
      </c>
      <c r="T22" s="3" t="str">
        <f t="shared" ref="T22" ca="1" si="884">IF(B22="","",IF(R22&gt;S22,(R22-S22/2)*(rate_A*((T$1+A22)/365)),0))</f>
        <v/>
      </c>
      <c r="U22" s="3" t="str">
        <f t="shared" ca="1" si="36"/>
        <v/>
      </c>
      <c r="V22" s="3" t="str">
        <f t="shared" ref="V22" ca="1" si="885">IF(B22="","",G22*(1+rate_A*(T$1+A22)/365))</f>
        <v/>
      </c>
      <c r="W22" s="3" t="str">
        <f t="shared" ref="W22" ca="1" si="886">IF(B22="","",H22*(1+rate_A*(T$1+A22)/365))</f>
        <v/>
      </c>
      <c r="X22" s="3" t="str">
        <f t="shared" ref="X22" ca="1" si="887">IF(B22="","",I22*(1+rate_joint*(T$1+A22)/365))</f>
        <v/>
      </c>
      <c r="Y22" s="5" t="str">
        <f t="shared" ca="1" si="135"/>
        <v/>
      </c>
      <c r="Z22" s="5" t="str" cm="1">
        <f t="array" aca="1" ref="Z22" ca="1">IF(Y22="","",_xlfn.IFS(Y22&lt;='Hidden inputs'!$C$15,Y22*'Hidden inputs'!$D$15,Y22&lt;='Hidden inputs'!$C$16,'Hidden inputs'!$C$15*'Hidden inputs'!$D$15+(Y22-'Hidden inputs'!$B$16)*'Hidden inputs'!$D$16,Y22&lt;='Hidden inputs'!$C$17,'Hidden inputs'!$C$15*'Hidden inputs'!$D$15+('Hidden inputs'!$C$16-'Hidden inputs'!$B$16)*'Hidden inputs'!$D$16+(Y22-'Hidden inputs'!$B$17)*'Hidden inputs'!$D$17,Y22&gt;'Hidden inputs'!$B$18,'Hidden inputs'!$C$15*'Hidden inputs'!$D$15+('Hidden inputs'!$C$16-'Hidden inputs'!$B$16)*'Hidden inputs'!$D$16+('Hidden inputs'!$C$17-'Hidden inputs'!$B$17)*'Hidden inputs'!$D$17+(Y22-'Hidden inputs'!$B$18)*'Hidden inputs'!$D$18))</f>
        <v/>
      </c>
      <c r="AA22" s="10" t="str">
        <f t="shared" ca="1" si="136"/>
        <v/>
      </c>
      <c r="AB22" s="5" t="str">
        <f t="shared" ca="1" si="40"/>
        <v/>
      </c>
      <c r="AC22" s="5" t="str">
        <f t="shared" ca="1" si="137"/>
        <v/>
      </c>
      <c r="AD22" s="5" t="str">
        <f ca="1">IF(B22="","",'Hidden inputs'!$D$11*U22+'Hidden inputs'!$E$11*V22)</f>
        <v/>
      </c>
      <c r="AE22" s="11" t="str">
        <f t="shared" ca="1" si="3"/>
        <v/>
      </c>
      <c r="AF22" s="9" t="str">
        <f t="shared" ca="1" si="41"/>
        <v/>
      </c>
      <c r="AG22" s="3" t="str">
        <f t="shared" ca="1" si="42"/>
        <v/>
      </c>
      <c r="AH22" s="5" t="str" cm="1">
        <f t="array" aca="1" ref="AH22" ca="1">IF($B22="","",IF(AG22=0,0,IF(DD_Payment="",0,IF(AG22&lt;_xlfn.IFS(DD_Frequency="Monthly",1,DD_Frequency="Quarterly",IF(MONTH(AG$2)=1,1,IF(MONTH(AG$2)=4,1,IF(MONTH(AG$2)=7,1,IF(MONTH(AG$2)=10,1,0)))),DD_Frequency="Annually",IF(MONTH(AG$2)=1,1,0))*DD_Payment,AG22,_xlfn.IFS(DD_Frequency="Monthly",1,DD_Frequency="Quarterly",IF(MONTH(AG$2)=1,1,IF(MONTH(AG$2)=4,1,IF(MONTH(AG$2)=7,1,IF(MONTH(AG$2)=10,1,0)))),DD_Frequency="Annually",IF(MONTH(AG$2)=1,1,0))*DD_Payment))))</f>
        <v/>
      </c>
      <c r="AI22" s="3" t="str">
        <f t="shared" ref="AI22" ca="1" si="888">IF($B22="","",IF(AG22&gt;AH22,(AG22-AH22/2)*(rate_A*(AI$1/365)),0))</f>
        <v/>
      </c>
      <c r="AJ22" s="3" t="str">
        <f t="shared" ca="1" si="139"/>
        <v/>
      </c>
      <c r="AK22" s="3" t="str">
        <f t="shared" ref="AK22" ca="1" si="889">IF($B22="","",V22*(1+rate_A*AI$1/365))</f>
        <v/>
      </c>
      <c r="AL22" s="3" t="str">
        <f t="shared" ref="AL22" ca="1" si="890">IF($B22="","",W22*(1+rate_A*AI$1/365))</f>
        <v/>
      </c>
      <c r="AM22" s="3" t="str">
        <f t="shared" ref="AM22" ca="1" si="891">IF($B22="","",X22*(1+rate_joint*AI$1/365))</f>
        <v/>
      </c>
      <c r="AN22" s="5" t="str">
        <f t="shared" ca="1" si="143"/>
        <v/>
      </c>
      <c r="AO22" s="5" t="str" cm="1">
        <f t="array" aca="1" ref="AO22" ca="1">IF(AN22="","",_xlfn.IFS(AN22&lt;='Hidden inputs'!$C$15,AN22*'Hidden inputs'!$D$15,AN22&lt;='Hidden inputs'!$C$16,'Hidden inputs'!$C$15*'Hidden inputs'!$D$15+(AN22-'Hidden inputs'!$B$16)*'Hidden inputs'!$D$16,AN22&lt;='Hidden inputs'!$C$17,'Hidden inputs'!$C$15*'Hidden inputs'!$D$15+('Hidden inputs'!$C$16-'Hidden inputs'!$B$16)*'Hidden inputs'!$D$16+(AN22-'Hidden inputs'!$B$17)*'Hidden inputs'!$D$17,AN22&gt;'Hidden inputs'!$B$18,'Hidden inputs'!$C$15*'Hidden inputs'!$D$15+('Hidden inputs'!$C$16-'Hidden inputs'!$B$16)*'Hidden inputs'!$D$16+('Hidden inputs'!$C$17-'Hidden inputs'!$B$17)*'Hidden inputs'!$D$17+(AN22-'Hidden inputs'!$B$18)*'Hidden inputs'!$D$18))</f>
        <v/>
      </c>
      <c r="AP22" s="10" t="str">
        <f t="shared" ca="1" si="144"/>
        <v/>
      </c>
      <c r="AQ22" s="5" t="str">
        <f t="shared" ca="1" si="47"/>
        <v/>
      </c>
      <c r="AR22" s="5" t="str">
        <f t="shared" ca="1" si="48"/>
        <v/>
      </c>
      <c r="AS22" s="5" t="str">
        <f ca="1">IF($B22="","",'Hidden inputs'!$D$11*AJ22+'Hidden inputs'!$E$11*AK22)</f>
        <v/>
      </c>
      <c r="AT22" s="11" t="str">
        <f t="shared" ca="1" si="5"/>
        <v/>
      </c>
      <c r="AU22" s="9" t="str">
        <f t="shared" ca="1" si="49"/>
        <v/>
      </c>
      <c r="AV22" s="3" t="str">
        <f t="shared" ca="1" si="50"/>
        <v/>
      </c>
      <c r="AW22" s="5" t="str" cm="1">
        <f t="array" aca="1" ref="AW22" ca="1">IF($B22="","",IF(AV22=0,0,IF(DD_Payment="",0,IF(AV22&lt;_xlfn.IFS(DD_Frequency="Monthly",1,DD_Frequency="Quarterly",IF(MONTH(AV$2)=1,1,IF(MONTH(AV$2)=4,1,IF(MONTH(AV$2)=7,1,IF(MONTH(AV$2)=10,1,0)))),DD_Frequency="Annually",IF(MONTH(AV$2)=1,1,0))*DD_Payment,AV22,_xlfn.IFS(DD_Frequency="Monthly",1,DD_Frequency="Quarterly",IF(MONTH(AV$2)=1,1,IF(MONTH(AV$2)=4,1,IF(MONTH(AV$2)=7,1,IF(MONTH(AV$2)=10,1,0)))),DD_Frequency="Annually",IF(MONTH(AV$2)=1,1,0))*DD_Payment))))</f>
        <v/>
      </c>
      <c r="AX22" s="3" t="str">
        <f t="shared" ref="AX22" ca="1" si="892">IF($B22="","",IF(AV22&gt;AW22,(AV22-AW22/2)*(rate_A*(AX$1/365)),0))</f>
        <v/>
      </c>
      <c r="AY22" s="3" t="str">
        <f t="shared" ca="1" si="146"/>
        <v/>
      </c>
      <c r="AZ22" s="3" t="str">
        <f t="shared" ref="AZ22" ca="1" si="893">IF($B22="","",AK22*(1+rate_A*AX$1/365))</f>
        <v/>
      </c>
      <c r="BA22" s="3" t="str">
        <f t="shared" ref="BA22" ca="1" si="894">IF($B22="","",AL22*(1+rate_A*AX$1/365))</f>
        <v/>
      </c>
      <c r="BB22" s="3" t="str">
        <f t="shared" ref="BB22" ca="1" si="895">IF($B22="","",AM22*(1+rate_joint*AX$1/365))</f>
        <v/>
      </c>
      <c r="BC22" s="5" t="str">
        <f t="shared" ca="1" si="150"/>
        <v/>
      </c>
      <c r="BD22" s="5" t="str" cm="1">
        <f t="array" aca="1" ref="BD22" ca="1">IF(BC22="","",_xlfn.IFS(BC22&lt;='Hidden inputs'!$C$15,BC22*'Hidden inputs'!$D$15,BC22&lt;='Hidden inputs'!$C$16,'Hidden inputs'!$C$15*'Hidden inputs'!$D$15+(BC22-'Hidden inputs'!$B$16)*'Hidden inputs'!$D$16,BC22&lt;='Hidden inputs'!$C$17,'Hidden inputs'!$C$15*'Hidden inputs'!$D$15+('Hidden inputs'!$C$16-'Hidden inputs'!$B$16)*'Hidden inputs'!$D$16+(BC22-'Hidden inputs'!$B$17)*'Hidden inputs'!$D$17,BC22&gt;'Hidden inputs'!$B$18,'Hidden inputs'!$C$15*'Hidden inputs'!$D$15+('Hidden inputs'!$C$16-'Hidden inputs'!$B$16)*'Hidden inputs'!$D$16+('Hidden inputs'!$C$17-'Hidden inputs'!$B$17)*'Hidden inputs'!$D$17+(BC22-'Hidden inputs'!$B$18)*'Hidden inputs'!$D$18))</f>
        <v/>
      </c>
      <c r="BE22" s="10" t="str">
        <f t="shared" ca="1" si="151"/>
        <v/>
      </c>
      <c r="BF22" s="5" t="str">
        <f t="shared" ca="1" si="55"/>
        <v/>
      </c>
      <c r="BG22" s="5" t="str">
        <f t="shared" ca="1" si="56"/>
        <v/>
      </c>
      <c r="BH22" s="5" t="str">
        <f ca="1">IF($B22="","",'Hidden inputs'!$D$11*AY22+'Hidden inputs'!$E$11*AZ22)</f>
        <v/>
      </c>
      <c r="BI22" s="11" t="str">
        <f t="shared" ca="1" si="7"/>
        <v/>
      </c>
      <c r="BJ22" s="9" t="str">
        <f t="shared" ca="1" si="57"/>
        <v/>
      </c>
      <c r="BK22" s="3" t="str">
        <f t="shared" ca="1" si="58"/>
        <v/>
      </c>
      <c r="BL22" s="5" t="str" cm="1">
        <f t="array" aca="1" ref="BL22" ca="1">IF($B22="","",IF(BK22=0,0,IF(DD_Payment="",0,IF(BK22&lt;_xlfn.IFS(DD_Frequency="Monthly",1,DD_Frequency="Quarterly",IF(MONTH(BK$2)=1,1,IF(MONTH(BK$2)=4,1,IF(MONTH(BK$2)=7,1,IF(MONTH(BK$2)=10,1,0)))),DD_Frequency="Annually",IF(MONTH(BK$2)=1,1,0))*DD_Payment,BK22,_xlfn.IFS(DD_Frequency="Monthly",1,DD_Frequency="Quarterly",IF(MONTH(BK$2)=1,1,IF(MONTH(BK$2)=4,1,IF(MONTH(BK$2)=7,1,IF(MONTH(BK$2)=10,1,0)))),DD_Frequency="Annually",IF(MONTH(BK$2)=1,1,0))*DD_Payment))))</f>
        <v/>
      </c>
      <c r="BM22" s="3" t="str">
        <f t="shared" ref="BM22" ca="1" si="896">IF($B22="","",IF(BK22&gt;BL22,(BK22-BL22/2)*(rate_A*(BM$1/365)),0))</f>
        <v/>
      </c>
      <c r="BN22" s="3" t="str">
        <f t="shared" ca="1" si="153"/>
        <v/>
      </c>
      <c r="BO22" s="3" t="str">
        <f t="shared" ref="BO22" ca="1" si="897">IF($B22="","",AZ22*(1+rate_A*BM$1/365))</f>
        <v/>
      </c>
      <c r="BP22" s="3" t="str">
        <f t="shared" ref="BP22" ca="1" si="898">IF($B22="","",BA22*(1+rate_A*BM$1/365))</f>
        <v/>
      </c>
      <c r="BQ22" s="3" t="str">
        <f t="shared" ref="BQ22" ca="1" si="899">IF($B22="","",BB22*(1+rate_joint*BM$1/365))</f>
        <v/>
      </c>
      <c r="BR22" s="5" t="str">
        <f t="shared" ca="1" si="157"/>
        <v/>
      </c>
      <c r="BS22" s="5" t="str" cm="1">
        <f t="array" aca="1" ref="BS22" ca="1">IF(BR22="","",_xlfn.IFS(BR22&lt;='Hidden inputs'!$C$15,BR22*'Hidden inputs'!$D$15,BR22&lt;='Hidden inputs'!$C$16,'Hidden inputs'!$C$15*'Hidden inputs'!$D$15+(BR22-'Hidden inputs'!$B$16)*'Hidden inputs'!$D$16,BR22&lt;='Hidden inputs'!$C$17,'Hidden inputs'!$C$15*'Hidden inputs'!$D$15+('Hidden inputs'!$C$16-'Hidden inputs'!$B$16)*'Hidden inputs'!$D$16+(BR22-'Hidden inputs'!$B$17)*'Hidden inputs'!$D$17,BR22&gt;'Hidden inputs'!$B$18,'Hidden inputs'!$C$15*'Hidden inputs'!$D$15+('Hidden inputs'!$C$16-'Hidden inputs'!$B$16)*'Hidden inputs'!$D$16+('Hidden inputs'!$C$17-'Hidden inputs'!$B$17)*'Hidden inputs'!$D$17+(BR22-'Hidden inputs'!$B$18)*'Hidden inputs'!$D$18))</f>
        <v/>
      </c>
      <c r="BT22" s="10" t="str">
        <f t="shared" ca="1" si="158"/>
        <v/>
      </c>
      <c r="BU22" s="5" t="str">
        <f t="shared" ca="1" si="63"/>
        <v/>
      </c>
      <c r="BV22" s="5" t="str">
        <f t="shared" ca="1" si="64"/>
        <v/>
      </c>
      <c r="BW22" s="5" t="str">
        <f ca="1">IF($B22="","",'Hidden inputs'!$D$11*BN22+'Hidden inputs'!$E$11*BO22)</f>
        <v/>
      </c>
      <c r="BX22" s="11" t="str">
        <f t="shared" ca="1" si="9"/>
        <v/>
      </c>
      <c r="BY22" s="9" t="str">
        <f t="shared" ca="1" si="65"/>
        <v/>
      </c>
      <c r="BZ22" s="3" t="str">
        <f t="shared" ca="1" si="66"/>
        <v/>
      </c>
      <c r="CA22" s="5" t="str" cm="1">
        <f t="array" aca="1" ref="CA22" ca="1">IF($B22="","",IF(BZ22=0,0,IF(DD_Payment="",0,IF(BZ22&lt;_xlfn.IFS(DD_Frequency="Monthly",1,DD_Frequency="Quarterly",IF(MONTH(BZ$2)=1,1,IF(MONTH(BZ$2)=4,1,IF(MONTH(BZ$2)=7,1,IF(MONTH(BZ$2)=10,1,0)))),DD_Frequency="Annually",IF(MONTH(BZ$2)=1,1,0))*DD_Payment,BZ22,_xlfn.IFS(DD_Frequency="Monthly",1,DD_Frequency="Quarterly",IF(MONTH(BZ$2)=1,1,IF(MONTH(BZ$2)=4,1,IF(MONTH(BZ$2)=7,1,IF(MONTH(BZ$2)=10,1,0)))),DD_Frequency="Annually",IF(MONTH(BZ$2)=1,1,0))*DD_Payment))))</f>
        <v/>
      </c>
      <c r="CB22" s="3" t="str">
        <f t="shared" ref="CB22" ca="1" si="900">IF($B22="","",IF(BZ22&gt;CA22,(BZ22-CA22/2)*(rate_A*(CB$1/365)),0))</f>
        <v/>
      </c>
      <c r="CC22" s="3" t="str">
        <f t="shared" ca="1" si="160"/>
        <v/>
      </c>
      <c r="CD22" s="3" t="str">
        <f t="shared" ref="CD22" ca="1" si="901">IF($B22="","",BO22*(1+rate_A*CB$1/365))</f>
        <v/>
      </c>
      <c r="CE22" s="3" t="str">
        <f t="shared" ref="CE22" ca="1" si="902">IF($B22="","",BP22*(1+rate_A*CB$1/365))</f>
        <v/>
      </c>
      <c r="CF22" s="3" t="str">
        <f t="shared" ref="CF22" ca="1" si="903">IF($B22="","",BQ22*(1+rate_joint*CB$1/365))</f>
        <v/>
      </c>
      <c r="CG22" s="5" t="str">
        <f t="shared" ca="1" si="164"/>
        <v/>
      </c>
      <c r="CH22" s="5" t="str" cm="1">
        <f t="array" aca="1" ref="CH22" ca="1">IF(CG22="","",_xlfn.IFS(CG22&lt;='Hidden inputs'!$C$15,CG22*'Hidden inputs'!$D$15,CG22&lt;='Hidden inputs'!$C$16,'Hidden inputs'!$C$15*'Hidden inputs'!$D$15+(CG22-'Hidden inputs'!$B$16)*'Hidden inputs'!$D$16,CG22&lt;='Hidden inputs'!$C$17,'Hidden inputs'!$C$15*'Hidden inputs'!$D$15+('Hidden inputs'!$C$16-'Hidden inputs'!$B$16)*'Hidden inputs'!$D$16+(CG22-'Hidden inputs'!$B$17)*'Hidden inputs'!$D$17,CG22&gt;'Hidden inputs'!$B$18,'Hidden inputs'!$C$15*'Hidden inputs'!$D$15+('Hidden inputs'!$C$16-'Hidden inputs'!$B$16)*'Hidden inputs'!$D$16+('Hidden inputs'!$C$17-'Hidden inputs'!$B$17)*'Hidden inputs'!$D$17+(CG22-'Hidden inputs'!$B$18)*'Hidden inputs'!$D$18))</f>
        <v/>
      </c>
      <c r="CI22" s="10" t="str">
        <f t="shared" ca="1" si="165"/>
        <v/>
      </c>
      <c r="CJ22" s="5" t="str">
        <f t="shared" ca="1" si="71"/>
        <v/>
      </c>
      <c r="CK22" s="5" t="str">
        <f t="shared" ca="1" si="72"/>
        <v/>
      </c>
      <c r="CL22" s="5" t="str">
        <f ca="1">IF($B22="","",'Hidden inputs'!$D$11*CC22+'Hidden inputs'!$E$11*CD22)</f>
        <v/>
      </c>
      <c r="CM22" s="11" t="str">
        <f t="shared" ca="1" si="11"/>
        <v/>
      </c>
      <c r="CN22" s="9" t="str">
        <f t="shared" ca="1" si="73"/>
        <v/>
      </c>
      <c r="CO22" s="3" t="str">
        <f t="shared" ca="1" si="74"/>
        <v/>
      </c>
      <c r="CP22" s="5" t="str" cm="1">
        <f t="array" aca="1" ref="CP22" ca="1">IF($B22="","",IF(CO22=0,0,IF(DD_Payment="",0,IF(CO22&lt;_xlfn.IFS(DD_Frequency="Monthly",1,DD_Frequency="Quarterly",IF(MONTH(CO$2)=1,1,IF(MONTH(CO$2)=4,1,IF(MONTH(CO$2)=7,1,IF(MONTH(CO$2)=10,1,0)))),DD_Frequency="Annually",IF(MONTH(CO$2)=1,1,0))*DD_Payment,CO22,_xlfn.IFS(DD_Frequency="Monthly",1,DD_Frequency="Quarterly",IF(MONTH(CO$2)=1,1,IF(MONTH(CO$2)=4,1,IF(MONTH(CO$2)=7,1,IF(MONTH(CO$2)=10,1,0)))),DD_Frequency="Annually",IF(MONTH(CO$2)=1,1,0))*DD_Payment))))</f>
        <v/>
      </c>
      <c r="CQ22" s="3" t="str">
        <f t="shared" ref="CQ22" ca="1" si="904">IF($B22="","",IF(CO22&gt;CP22,(CO22-CP22/2)*(rate_A*(CQ$1/365)),0))</f>
        <v/>
      </c>
      <c r="CR22" s="3" t="str">
        <f t="shared" ca="1" si="167"/>
        <v/>
      </c>
      <c r="CS22" s="3" t="str">
        <f t="shared" ref="CS22" ca="1" si="905">IF($B22="","",CD22*(1+rate_A*CQ$1/365))</f>
        <v/>
      </c>
      <c r="CT22" s="3" t="str">
        <f t="shared" ref="CT22" ca="1" si="906">IF($B22="","",CE22*(1+rate_A*CQ$1/365))</f>
        <v/>
      </c>
      <c r="CU22" s="3" t="str">
        <f t="shared" ref="CU22" ca="1" si="907">IF($B22="","",CF22*(1+rate_joint*CQ$1/365))</f>
        <v/>
      </c>
      <c r="CV22" s="5" t="str">
        <f t="shared" ca="1" si="171"/>
        <v/>
      </c>
      <c r="CW22" s="5" t="str" cm="1">
        <f t="array" aca="1" ref="CW22" ca="1">IF(CV22="","",_xlfn.IFS(CV22&lt;='Hidden inputs'!$C$15,CV22*'Hidden inputs'!$D$15,CV22&lt;='Hidden inputs'!$C$16,'Hidden inputs'!$C$15*'Hidden inputs'!$D$15+(CV22-'Hidden inputs'!$B$16)*'Hidden inputs'!$D$16,CV22&lt;='Hidden inputs'!$C$17,'Hidden inputs'!$C$15*'Hidden inputs'!$D$15+('Hidden inputs'!$C$16-'Hidden inputs'!$B$16)*'Hidden inputs'!$D$16+(CV22-'Hidden inputs'!$B$17)*'Hidden inputs'!$D$17,CV22&gt;'Hidden inputs'!$B$18,'Hidden inputs'!$C$15*'Hidden inputs'!$D$15+('Hidden inputs'!$C$16-'Hidden inputs'!$B$16)*'Hidden inputs'!$D$16+('Hidden inputs'!$C$17-'Hidden inputs'!$B$17)*'Hidden inputs'!$D$17+(CV22-'Hidden inputs'!$B$18)*'Hidden inputs'!$D$18))</f>
        <v/>
      </c>
      <c r="CX22" s="10" t="str">
        <f t="shared" ca="1" si="172"/>
        <v/>
      </c>
      <c r="CY22" s="5" t="str">
        <f t="shared" ca="1" si="79"/>
        <v/>
      </c>
      <c r="CZ22" s="5" t="str">
        <f t="shared" ca="1" si="80"/>
        <v/>
      </c>
      <c r="DA22" s="5" t="str">
        <f ca="1">IF($B22="","",'Hidden inputs'!$D$11*CR22+'Hidden inputs'!$E$11*CS22)</f>
        <v/>
      </c>
      <c r="DB22" s="11" t="str">
        <f t="shared" ca="1" si="13"/>
        <v/>
      </c>
      <c r="DC22" s="9" t="str">
        <f t="shared" ca="1" si="81"/>
        <v/>
      </c>
      <c r="DD22" s="3" t="str">
        <f t="shared" ca="1" si="82"/>
        <v/>
      </c>
      <c r="DE22" s="5" t="str" cm="1">
        <f t="array" aca="1" ref="DE22" ca="1">IF($B22="","",IF(DD22=0,0,IF(DD_Payment="",0,IF(DD22&lt;_xlfn.IFS(DD_Frequency="Monthly",1,DD_Frequency="Quarterly",IF(MONTH(DD$2)=1,1,IF(MONTH(DD$2)=4,1,IF(MONTH(DD$2)=7,1,IF(MONTH(DD$2)=10,1,0)))),DD_Frequency="Annually",IF(MONTH(DD$2)=1,1,0))*DD_Payment,DD22,_xlfn.IFS(DD_Frequency="Monthly",1,DD_Frequency="Quarterly",IF(MONTH(DD$2)=1,1,IF(MONTH(DD$2)=4,1,IF(MONTH(DD$2)=7,1,IF(MONTH(DD$2)=10,1,0)))),DD_Frequency="Annually",IF(MONTH(DD$2)=1,1,0))*DD_Payment))))</f>
        <v/>
      </c>
      <c r="DF22" s="3" t="str">
        <f t="shared" ref="DF22" ca="1" si="908">IF($B22="","",IF(DD22&gt;DE22,(DD22-DE22/2)*(rate_A*(DF$1/365)),0))</f>
        <v/>
      </c>
      <c r="DG22" s="3" t="str">
        <f t="shared" ca="1" si="174"/>
        <v/>
      </c>
      <c r="DH22" s="3" t="str">
        <f t="shared" ref="DH22" ca="1" si="909">IF($B22="","",CS22*(1+rate_A*DF$1/365))</f>
        <v/>
      </c>
      <c r="DI22" s="3" t="str">
        <f t="shared" ref="DI22" ca="1" si="910">IF($B22="","",CT22*(1+rate_A*DF$1/365))</f>
        <v/>
      </c>
      <c r="DJ22" s="3" t="str">
        <f t="shared" ref="DJ22" ca="1" si="911">IF($B22="","",CU22*(1+rate_joint*DF$1/365))</f>
        <v/>
      </c>
      <c r="DK22" s="5" t="str">
        <f t="shared" ca="1" si="178"/>
        <v/>
      </c>
      <c r="DL22" s="5" t="str" cm="1">
        <f t="array" aca="1" ref="DL22" ca="1">IF(DK22="","",_xlfn.IFS(DK22&lt;='Hidden inputs'!$C$15,DK22*'Hidden inputs'!$D$15,DK22&lt;='Hidden inputs'!$C$16,'Hidden inputs'!$C$15*'Hidden inputs'!$D$15+(DK22-'Hidden inputs'!$B$16)*'Hidden inputs'!$D$16,DK22&lt;='Hidden inputs'!$C$17,'Hidden inputs'!$C$15*'Hidden inputs'!$D$15+('Hidden inputs'!$C$16-'Hidden inputs'!$B$16)*'Hidden inputs'!$D$16+(DK22-'Hidden inputs'!$B$17)*'Hidden inputs'!$D$17,DK22&gt;'Hidden inputs'!$B$18,'Hidden inputs'!$C$15*'Hidden inputs'!$D$15+('Hidden inputs'!$C$16-'Hidden inputs'!$B$16)*'Hidden inputs'!$D$16+('Hidden inputs'!$C$17-'Hidden inputs'!$B$17)*'Hidden inputs'!$D$17+(DK22-'Hidden inputs'!$B$18)*'Hidden inputs'!$D$18))</f>
        <v/>
      </c>
      <c r="DM22" s="10" t="str">
        <f t="shared" ca="1" si="179"/>
        <v/>
      </c>
      <c r="DN22" s="5" t="str">
        <f t="shared" ca="1" si="87"/>
        <v/>
      </c>
      <c r="DO22" s="5" t="str">
        <f t="shared" ca="1" si="88"/>
        <v/>
      </c>
      <c r="DP22" s="5" t="str">
        <f ca="1">IF($B22="","",'Hidden inputs'!$D$11*DG22+'Hidden inputs'!$E$11*DH22)</f>
        <v/>
      </c>
      <c r="DQ22" s="11" t="str">
        <f t="shared" ca="1" si="15"/>
        <v/>
      </c>
      <c r="DR22" s="9" t="str">
        <f t="shared" ca="1" si="89"/>
        <v/>
      </c>
      <c r="DS22" s="3" t="str">
        <f t="shared" ca="1" si="90"/>
        <v/>
      </c>
      <c r="DT22" s="5" t="str" cm="1">
        <f t="array" aca="1" ref="DT22" ca="1">IF($B22="","",IF(DS22=0,0,IF(DD_Payment="",0,IF(DS22&lt;_xlfn.IFS(DD_Frequency="Monthly",1,DD_Frequency="Quarterly",IF(MONTH(DS$2)=1,1,IF(MONTH(DS$2)=4,1,IF(MONTH(DS$2)=7,1,IF(MONTH(DS$2)=10,1,0)))),DD_Frequency="Annually",IF(MONTH(DS$2)=1,1,0))*DD_Payment,DS22,_xlfn.IFS(DD_Frequency="Monthly",1,DD_Frequency="Quarterly",IF(MONTH(DS$2)=1,1,IF(MONTH(DS$2)=4,1,IF(MONTH(DS$2)=7,1,IF(MONTH(DS$2)=10,1,0)))),DD_Frequency="Annually",IF(MONTH(DS$2)=1,1,0))*DD_Payment))))</f>
        <v/>
      </c>
      <c r="DU22" s="3" t="str">
        <f t="shared" ref="DU22" ca="1" si="912">IF($B22="","",IF(DS22&gt;DT22,(DS22-DT22/2)*(rate_A*(DU$1/365)),0))</f>
        <v/>
      </c>
      <c r="DV22" s="3" t="str">
        <f t="shared" ca="1" si="181"/>
        <v/>
      </c>
      <c r="DW22" s="3" t="str">
        <f t="shared" ref="DW22" ca="1" si="913">IF($B22="","",DH22*(1+rate_A*DU$1/365))</f>
        <v/>
      </c>
      <c r="DX22" s="3" t="str">
        <f t="shared" ref="DX22" ca="1" si="914">IF($B22="","",DI22*(1+rate_A*DU$1/365))</f>
        <v/>
      </c>
      <c r="DY22" s="3" t="str">
        <f t="shared" ref="DY22" ca="1" si="915">IF($B22="","",DJ22*(1+rate_joint*DU$1/365))</f>
        <v/>
      </c>
      <c r="DZ22" s="5" t="str">
        <f t="shared" ca="1" si="185"/>
        <v/>
      </c>
      <c r="EA22" s="5" t="str" cm="1">
        <f t="array" aca="1" ref="EA22" ca="1">IF(DZ22="","",_xlfn.IFS(DZ22&lt;='Hidden inputs'!$C$15,DZ22*'Hidden inputs'!$D$15,DZ22&lt;='Hidden inputs'!$C$16,'Hidden inputs'!$C$15*'Hidden inputs'!$D$15+(DZ22-'Hidden inputs'!$B$16)*'Hidden inputs'!$D$16,DZ22&lt;='Hidden inputs'!$C$17,'Hidden inputs'!$C$15*'Hidden inputs'!$D$15+('Hidden inputs'!$C$16-'Hidden inputs'!$B$16)*'Hidden inputs'!$D$16+(DZ22-'Hidden inputs'!$B$17)*'Hidden inputs'!$D$17,DZ22&gt;'Hidden inputs'!$B$18,'Hidden inputs'!$C$15*'Hidden inputs'!$D$15+('Hidden inputs'!$C$16-'Hidden inputs'!$B$16)*'Hidden inputs'!$D$16+('Hidden inputs'!$C$17-'Hidden inputs'!$B$17)*'Hidden inputs'!$D$17+(DZ22-'Hidden inputs'!$B$18)*'Hidden inputs'!$D$18))</f>
        <v/>
      </c>
      <c r="EB22" s="10" t="str">
        <f t="shared" ca="1" si="186"/>
        <v/>
      </c>
      <c r="EC22" s="5" t="str">
        <f t="shared" ca="1" si="95"/>
        <v/>
      </c>
      <c r="ED22" s="5" t="str">
        <f t="shared" ca="1" si="96"/>
        <v/>
      </c>
      <c r="EE22" s="5" t="str">
        <f ca="1">IF($B22="","",'Hidden inputs'!$D$11*DV22+'Hidden inputs'!$E$11*DW22)</f>
        <v/>
      </c>
      <c r="EF22" s="11" t="str">
        <f t="shared" ca="1" si="17"/>
        <v/>
      </c>
      <c r="EG22" s="9" t="str">
        <f t="shared" ca="1" si="97"/>
        <v/>
      </c>
      <c r="EH22" s="3" t="str">
        <f t="shared" ca="1" si="98"/>
        <v/>
      </c>
      <c r="EI22" s="5" t="str" cm="1">
        <f t="array" aca="1" ref="EI22" ca="1">IF($B22="","",IF(EH22=0,0,IF(DD_Payment="",0,IF(EH22&lt;_xlfn.IFS(DD_Frequency="Monthly",1,DD_Frequency="Quarterly",IF(MONTH(EH$2)=1,1,IF(MONTH(EH$2)=4,1,IF(MONTH(EH$2)=7,1,IF(MONTH(EH$2)=10,1,0)))),DD_Frequency="Annually",IF(MONTH(EH$2)=1,1,0))*DD_Payment,EH22,_xlfn.IFS(DD_Frequency="Monthly",1,DD_Frequency="Quarterly",IF(MONTH(EH$2)=1,1,IF(MONTH(EH$2)=4,1,IF(MONTH(EH$2)=7,1,IF(MONTH(EH$2)=10,1,0)))),DD_Frequency="Annually",IF(MONTH(EH$2)=1,1,0))*DD_Payment))))</f>
        <v/>
      </c>
      <c r="EJ22" s="3" t="str">
        <f t="shared" ref="EJ22" ca="1" si="916">IF($B22="","",IF(EH22&gt;EI22,(EH22-EI22/2)*(rate_A*(EJ$1/365)),0))</f>
        <v/>
      </c>
      <c r="EK22" s="3" t="str">
        <f t="shared" ca="1" si="188"/>
        <v/>
      </c>
      <c r="EL22" s="3" t="str">
        <f t="shared" ref="EL22" ca="1" si="917">IF($B22="","",DW22*(1+rate_A*EJ$1/365))</f>
        <v/>
      </c>
      <c r="EM22" s="3" t="str">
        <f t="shared" ref="EM22" ca="1" si="918">IF($B22="","",DX22*(1+rate_A*EJ$1/365))</f>
        <v/>
      </c>
      <c r="EN22" s="3" t="str">
        <f t="shared" ref="EN22" ca="1" si="919">IF($B22="","",DY22*(1+rate_joint*EJ$1/365))</f>
        <v/>
      </c>
      <c r="EO22" s="5" t="str">
        <f t="shared" ca="1" si="192"/>
        <v/>
      </c>
      <c r="EP22" s="5" t="str" cm="1">
        <f t="array" aca="1" ref="EP22" ca="1">IF(EO22="","",_xlfn.IFS(EO22&lt;='Hidden inputs'!$C$15,EO22*'Hidden inputs'!$D$15,EO22&lt;='Hidden inputs'!$C$16,'Hidden inputs'!$C$15*'Hidden inputs'!$D$15+(EO22-'Hidden inputs'!$B$16)*'Hidden inputs'!$D$16,EO22&lt;='Hidden inputs'!$C$17,'Hidden inputs'!$C$15*'Hidden inputs'!$D$15+('Hidden inputs'!$C$16-'Hidden inputs'!$B$16)*'Hidden inputs'!$D$16+(EO22-'Hidden inputs'!$B$17)*'Hidden inputs'!$D$17,EO22&gt;'Hidden inputs'!$B$18,'Hidden inputs'!$C$15*'Hidden inputs'!$D$15+('Hidden inputs'!$C$16-'Hidden inputs'!$B$16)*'Hidden inputs'!$D$16+('Hidden inputs'!$C$17-'Hidden inputs'!$B$17)*'Hidden inputs'!$D$17+(EO22-'Hidden inputs'!$B$18)*'Hidden inputs'!$D$18))</f>
        <v/>
      </c>
      <c r="EQ22" s="10" t="str">
        <f t="shared" ca="1" si="193"/>
        <v/>
      </c>
      <c r="ER22" s="5" t="str">
        <f t="shared" ca="1" si="103"/>
        <v/>
      </c>
      <c r="ES22" s="5" t="str">
        <f t="shared" ca="1" si="104"/>
        <v/>
      </c>
      <c r="ET22" s="5" t="str">
        <f ca="1">IF($B22="","",'Hidden inputs'!$D$11*EK22+'Hidden inputs'!$E$11*EL22)</f>
        <v/>
      </c>
      <c r="EU22" s="11" t="str">
        <f t="shared" ca="1" si="19"/>
        <v/>
      </c>
      <c r="EV22" s="9" t="str">
        <f t="shared" ca="1" si="105"/>
        <v/>
      </c>
      <c r="EW22" s="3" t="str">
        <f t="shared" ca="1" si="106"/>
        <v/>
      </c>
      <c r="EX22" s="5" t="str" cm="1">
        <f t="array" aca="1" ref="EX22" ca="1">IF($B22="","",IF(EW22=0,0,IF(DD_Payment="",0,IF(EW22&lt;_xlfn.IFS(DD_Frequency="Monthly",1,DD_Frequency="Quarterly",IF(MONTH(EW$2)=1,1,IF(MONTH(EW$2)=4,1,IF(MONTH(EW$2)=7,1,IF(MONTH(EW$2)=10,1,0)))),DD_Frequency="Annually",IF(MONTH(EW$2)=1,1,0))*DD_Payment,EW22,_xlfn.IFS(DD_Frequency="Monthly",1,DD_Frequency="Quarterly",IF(MONTH(EW$2)=1,1,IF(MONTH(EW$2)=4,1,IF(MONTH(EW$2)=7,1,IF(MONTH(EW$2)=10,1,0)))),DD_Frequency="Annually",IF(MONTH(EW$2)=1,1,0))*DD_Payment))))</f>
        <v/>
      </c>
      <c r="EY22" s="3" t="str">
        <f t="shared" ref="EY22" ca="1" si="920">IF($B22="","",IF(EW22&gt;EX22,(EW22-EX22/2)*(rate_A*(EY$1/365)),0))</f>
        <v/>
      </c>
      <c r="EZ22" s="3" t="str">
        <f t="shared" ca="1" si="195"/>
        <v/>
      </c>
      <c r="FA22" s="3" t="str">
        <f t="shared" ref="FA22" ca="1" si="921">IF($B22="","",EL22*(1+rate_A*EY$1/365))</f>
        <v/>
      </c>
      <c r="FB22" s="3" t="str">
        <f t="shared" ref="FB22" ca="1" si="922">IF($B22="","",EM22*(1+rate_A*EY$1/365))</f>
        <v/>
      </c>
      <c r="FC22" s="3" t="str">
        <f t="shared" ref="FC22" ca="1" si="923">IF($B22="","",EN22*(1+rate_joint*EY$1/365))</f>
        <v/>
      </c>
      <c r="FD22" s="5" t="str">
        <f t="shared" ca="1" si="199"/>
        <v/>
      </c>
      <c r="FE22" s="5" t="str" cm="1">
        <f t="array" aca="1" ref="FE22" ca="1">IF(FD22="","",_xlfn.IFS(FD22&lt;='Hidden inputs'!$C$15,FD22*'Hidden inputs'!$D$15,FD22&lt;='Hidden inputs'!$C$16,'Hidden inputs'!$C$15*'Hidden inputs'!$D$15+(FD22-'Hidden inputs'!$B$16)*'Hidden inputs'!$D$16,FD22&lt;='Hidden inputs'!$C$17,'Hidden inputs'!$C$15*'Hidden inputs'!$D$15+('Hidden inputs'!$C$16-'Hidden inputs'!$B$16)*'Hidden inputs'!$D$16+(FD22-'Hidden inputs'!$B$17)*'Hidden inputs'!$D$17,FD22&gt;'Hidden inputs'!$B$18,'Hidden inputs'!$C$15*'Hidden inputs'!$D$15+('Hidden inputs'!$C$16-'Hidden inputs'!$B$16)*'Hidden inputs'!$D$16+('Hidden inputs'!$C$17-'Hidden inputs'!$B$17)*'Hidden inputs'!$D$17+(FD22-'Hidden inputs'!$B$18)*'Hidden inputs'!$D$18))</f>
        <v/>
      </c>
      <c r="FF22" s="10" t="str">
        <f t="shared" ca="1" si="200"/>
        <v/>
      </c>
      <c r="FG22" s="5" t="str">
        <f t="shared" ca="1" si="111"/>
        <v/>
      </c>
      <c r="FH22" s="5" t="str">
        <f t="shared" ca="1" si="112"/>
        <v/>
      </c>
      <c r="FI22" s="5" t="str">
        <f ca="1">IF($B22="","",'Hidden inputs'!$D$11*EZ22+'Hidden inputs'!$E$11*FA22)</f>
        <v/>
      </c>
      <c r="FJ22" s="11" t="str">
        <f t="shared" ca="1" si="21"/>
        <v/>
      </c>
      <c r="FK22" s="9" t="str">
        <f t="shared" ca="1" si="113"/>
        <v/>
      </c>
      <c r="FL22" s="3" t="str">
        <f t="shared" ca="1" si="114"/>
        <v/>
      </c>
      <c r="FM22" s="5" t="str" cm="1">
        <f t="array" aca="1" ref="FM22" ca="1">IF($B22="","",IF(FL22=0,0,IF(DD_Payment="",0,IF(FL22&lt;_xlfn.IFS(DD_Frequency="Monthly",1,DD_Frequency="Quarterly",IF(MONTH(FL$2)=1,1,IF(MONTH(FL$2)=4,1,IF(MONTH(FL$2)=7,1,IF(MONTH(FL$2)=10,1,0)))),DD_Frequency="Annually",IF(MONTH(FL$2)=1,1,0))*DD_Payment,FL22,_xlfn.IFS(DD_Frequency="Monthly",1,DD_Frequency="Quarterly",IF(MONTH(FL$2)=1,1,IF(MONTH(FL$2)=4,1,IF(MONTH(FL$2)=7,1,IF(MONTH(FL$2)=10,1,0)))),DD_Frequency="Annually",IF(MONTH(FL$2)=1,1,0))*DD_Payment))))</f>
        <v/>
      </c>
      <c r="FN22" s="3" t="str">
        <f t="shared" ref="FN22" ca="1" si="924">IF($B22="","",IF(FL22&gt;FM22,(FL22-FM22/2)*(rate_A*(FN$1/365)),0))</f>
        <v/>
      </c>
      <c r="FO22" s="3" t="str">
        <f t="shared" ca="1" si="202"/>
        <v/>
      </c>
      <c r="FP22" s="3" t="str">
        <f t="shared" ref="FP22" ca="1" si="925">IF($B22="","",FA22*(1+rate_A*FN$1/365))</f>
        <v/>
      </c>
      <c r="FQ22" s="3" t="str">
        <f t="shared" ref="FQ22" ca="1" si="926">IF($B22="","",FB22*(1+rate_A*FN$1/365))</f>
        <v/>
      </c>
      <c r="FR22" s="3" t="str">
        <f t="shared" ref="FR22" ca="1" si="927">IF($B22="","",FC22*(1+rate_joint*FN$1/365))</f>
        <v/>
      </c>
      <c r="FS22" s="5" t="str">
        <f t="shared" ca="1" si="206"/>
        <v/>
      </c>
      <c r="FT22" s="5" t="str" cm="1">
        <f t="array" aca="1" ref="FT22" ca="1">IF(FS22="","",_xlfn.IFS(FS22&lt;='Hidden inputs'!$C$15,FS22*'Hidden inputs'!$D$15,FS22&lt;='Hidden inputs'!$C$16,'Hidden inputs'!$C$15*'Hidden inputs'!$D$15+(FS22-'Hidden inputs'!$B$16)*'Hidden inputs'!$D$16,FS22&lt;='Hidden inputs'!$C$17,'Hidden inputs'!$C$15*'Hidden inputs'!$D$15+('Hidden inputs'!$C$16-'Hidden inputs'!$B$16)*'Hidden inputs'!$D$16+(FS22-'Hidden inputs'!$B$17)*'Hidden inputs'!$D$17,FS22&gt;'Hidden inputs'!$B$18,'Hidden inputs'!$C$15*'Hidden inputs'!$D$15+('Hidden inputs'!$C$16-'Hidden inputs'!$B$16)*'Hidden inputs'!$D$16+('Hidden inputs'!$C$17-'Hidden inputs'!$B$17)*'Hidden inputs'!$D$17+(FS22-'Hidden inputs'!$B$18)*'Hidden inputs'!$D$18))</f>
        <v/>
      </c>
      <c r="FU22" s="10" t="str">
        <f t="shared" ca="1" si="207"/>
        <v/>
      </c>
      <c r="FV22" s="5" t="str">
        <f t="shared" ca="1" si="119"/>
        <v/>
      </c>
      <c r="FW22" s="5" t="str">
        <f t="shared" ca="1" si="120"/>
        <v/>
      </c>
      <c r="FX22" s="5" t="str">
        <f ca="1">IF($B22="","",'Hidden inputs'!$D$11*FO22+'Hidden inputs'!$E$11*FP22)</f>
        <v/>
      </c>
      <c r="FY22" s="11" t="str">
        <f t="shared" ca="1" si="23"/>
        <v/>
      </c>
      <c r="FZ22" s="9" t="str">
        <f t="shared" ca="1" si="121"/>
        <v/>
      </c>
      <c r="GA22" s="5" t="str">
        <f t="shared" ca="1" si="122"/>
        <v/>
      </c>
      <c r="GB22" s="5" t="str">
        <f t="shared" ca="1" si="123"/>
        <v/>
      </c>
      <c r="GC22" s="5" t="str">
        <f t="shared" ca="1" si="24"/>
        <v/>
      </c>
      <c r="GD22" s="5" t="str">
        <f t="shared" ca="1" si="25"/>
        <v/>
      </c>
    </row>
    <row r="23" spans="1:186" x14ac:dyDescent="0.35">
      <c r="A23" s="2" t="str">
        <f t="shared" ca="1" si="26"/>
        <v/>
      </c>
      <c r="B23" s="6" t="str">
        <f t="shared" ca="1" si="27"/>
        <v/>
      </c>
      <c r="C23" s="5" t="str">
        <f t="shared" ca="1" si="124"/>
        <v/>
      </c>
      <c r="D23" s="5" t="str" cm="1">
        <f t="array" aca="1" ref="D23" ca="1">IF($B23="","",IF(C23=0,0,IF(DD_Payment="",0,IF(C23&lt;_xlfn.IFS(DD_Frequency="Monthly",1,DD_Frequency="Quarterly",IF(MONTH(C$2)=1,1,IF(MONTH(C$2)=4,1,IF(MONTH(C$2)=7,1,IF(MONTH(C$2)=10,1,0)))),DD_Frequency="Annually",IF(MONTH(C$2)=1,1,0))*DD_Payment,C23,_xlfn.IFS(DD_Frequency="Monthly",1,DD_Frequency="Quarterly",IF(MONTH(C$2)=1,1,IF(MONTH(C$2)=4,1,IF(MONTH(C$2)=7,1,IF(MONTH(C$2)=10,1,0)))),DD_Frequency="Annually",IF(MONTH(C$2)=1,1,0))*DD_Payment))))</f>
        <v/>
      </c>
      <c r="E23" s="5" t="str">
        <f t="shared" ref="E23" ca="1" si="928">IF(B23="","",IF(C23&gt;D23,(C23-D23/2)*(rate_A*(E$1/365)),0))</f>
        <v/>
      </c>
      <c r="F23" s="5" t="str">
        <f t="shared" ca="1" si="28"/>
        <v/>
      </c>
      <c r="G23" s="5" t="str">
        <f t="shared" ref="G23" ca="1" si="929">IF(B23="","",G22*(1+rate_A*E$1/365))</f>
        <v/>
      </c>
      <c r="H23" s="5" t="str">
        <f t="shared" ref="H23" ca="1" si="930">IF(B23="","",H22*(1+rate_A*E$1/365))</f>
        <v/>
      </c>
      <c r="I23" s="5" t="str">
        <f t="shared" ref="I23" ca="1" si="931">IF(B23="","",I22*(1+rate_joint*E$1/365))</f>
        <v/>
      </c>
      <c r="J23" s="5" t="str">
        <f t="shared" ca="1" si="129"/>
        <v/>
      </c>
      <c r="K23" s="5" t="str" cm="1">
        <f t="array" aca="1" ref="K23" ca="1">IF(J23="","",_xlfn.IFS(J23&lt;='Hidden inputs'!$C$15,J23*'Hidden inputs'!$D$15,J23&lt;='Hidden inputs'!$C$16,'Hidden inputs'!$C$15*'Hidden inputs'!$D$15+(J23-'Hidden inputs'!$B$16)*'Hidden inputs'!$D$16,J23&lt;='Hidden inputs'!$C$17,'Hidden inputs'!$C$15*'Hidden inputs'!$D$15+('Hidden inputs'!$C$16-'Hidden inputs'!$B$16)*'Hidden inputs'!$D$16+(J23-'Hidden inputs'!$B$17)*'Hidden inputs'!$D$17,J23&gt;'Hidden inputs'!$B$18,'Hidden inputs'!$C$15*'Hidden inputs'!$D$15+('Hidden inputs'!$C$16-'Hidden inputs'!$B$16)*'Hidden inputs'!$D$16+('Hidden inputs'!$C$17-'Hidden inputs'!$B$17)*'Hidden inputs'!$D$17+(J23-'Hidden inputs'!$B$18)*'Hidden inputs'!$D$18))</f>
        <v/>
      </c>
      <c r="L23" s="11" t="str">
        <f t="shared" ca="1" si="130"/>
        <v/>
      </c>
      <c r="M23" s="5" t="str">
        <f t="shared" ca="1" si="32"/>
        <v/>
      </c>
      <c r="N23" s="5" t="str">
        <f t="shared" ca="1" si="33"/>
        <v/>
      </c>
      <c r="O23" s="5" t="str">
        <f ca="1">IF(B23="","",'Hidden inputs'!$D$11*F23+'Hidden inputs'!$E$11*G23)</f>
        <v/>
      </c>
      <c r="P23" s="11" t="str">
        <f t="shared" ca="1" si="0"/>
        <v/>
      </c>
      <c r="Q23" s="20" t="str">
        <f t="shared" ca="1" si="1"/>
        <v/>
      </c>
      <c r="R23" s="3" t="str">
        <f t="shared" ca="1" si="34"/>
        <v/>
      </c>
      <c r="S23" s="5" t="str" cm="1">
        <f t="array" aca="1" ref="S23" ca="1">IF($B23="","",IF(R23=0,0,IF(DD_Payment="",0,IF(R23&lt;_xlfn.IFS(DD_Frequency="Monthly",1,DD_Frequency="Quarterly",IF(MONTH(R$2)=1,1,IF(MONTH(R$2)=4,1,IF(MONTH(R$2)=7,1,IF(MONTH(R$2)=10,1,0)))),DD_Frequency="Annually",IF(MONTH(R$2)=1,1,0))*DD_Payment,R23,_xlfn.IFS(DD_Frequency="Monthly",1,DD_Frequency="Quarterly",IF(MONTH(R$2)=1,1,IF(MONTH(R$2)=4,1,IF(MONTH(R$2)=7,1,IF(MONTH(R$2)=10,1,0)))),DD_Frequency="Annually",IF(MONTH(R$2)=1,1,0))*DD_Payment))))</f>
        <v/>
      </c>
      <c r="T23" s="3" t="str">
        <f t="shared" ref="T23" ca="1" si="932">IF(B23="","",IF(R23&gt;S23,(R23-S23/2)*(rate_A*((T$1+A23)/365)),0))</f>
        <v/>
      </c>
      <c r="U23" s="3" t="str">
        <f t="shared" ca="1" si="36"/>
        <v/>
      </c>
      <c r="V23" s="3" t="str">
        <f t="shared" ref="V23" ca="1" si="933">IF(B23="","",G23*(1+rate_A*(T$1+A23)/365))</f>
        <v/>
      </c>
      <c r="W23" s="3" t="str">
        <f t="shared" ref="W23" ca="1" si="934">IF(B23="","",H23*(1+rate_A*(T$1+A23)/365))</f>
        <v/>
      </c>
      <c r="X23" s="3" t="str">
        <f t="shared" ref="X23" ca="1" si="935">IF(B23="","",I23*(1+rate_joint*(T$1+A23)/365))</f>
        <v/>
      </c>
      <c r="Y23" s="5" t="str">
        <f t="shared" ca="1" si="135"/>
        <v/>
      </c>
      <c r="Z23" s="5" t="str" cm="1">
        <f t="array" aca="1" ref="Z23" ca="1">IF(Y23="","",_xlfn.IFS(Y23&lt;='Hidden inputs'!$C$15,Y23*'Hidden inputs'!$D$15,Y23&lt;='Hidden inputs'!$C$16,'Hidden inputs'!$C$15*'Hidden inputs'!$D$15+(Y23-'Hidden inputs'!$B$16)*'Hidden inputs'!$D$16,Y23&lt;='Hidden inputs'!$C$17,'Hidden inputs'!$C$15*'Hidden inputs'!$D$15+('Hidden inputs'!$C$16-'Hidden inputs'!$B$16)*'Hidden inputs'!$D$16+(Y23-'Hidden inputs'!$B$17)*'Hidden inputs'!$D$17,Y23&gt;'Hidden inputs'!$B$18,'Hidden inputs'!$C$15*'Hidden inputs'!$D$15+('Hidden inputs'!$C$16-'Hidden inputs'!$B$16)*'Hidden inputs'!$D$16+('Hidden inputs'!$C$17-'Hidden inputs'!$B$17)*'Hidden inputs'!$D$17+(Y23-'Hidden inputs'!$B$18)*'Hidden inputs'!$D$18))</f>
        <v/>
      </c>
      <c r="AA23" s="10" t="str">
        <f t="shared" ca="1" si="136"/>
        <v/>
      </c>
      <c r="AB23" s="5" t="str">
        <f t="shared" ca="1" si="40"/>
        <v/>
      </c>
      <c r="AC23" s="5" t="str">
        <f t="shared" ca="1" si="137"/>
        <v/>
      </c>
      <c r="AD23" s="5" t="str">
        <f ca="1">IF(B23="","",'Hidden inputs'!$D$11*U23+'Hidden inputs'!$E$11*V23)</f>
        <v/>
      </c>
      <c r="AE23" s="11" t="str">
        <f t="shared" ca="1" si="3"/>
        <v/>
      </c>
      <c r="AF23" s="9" t="str">
        <f t="shared" ca="1" si="41"/>
        <v/>
      </c>
      <c r="AG23" s="3" t="str">
        <f t="shared" ca="1" si="42"/>
        <v/>
      </c>
      <c r="AH23" s="5" t="str" cm="1">
        <f t="array" aca="1" ref="AH23" ca="1">IF($B23="","",IF(AG23=0,0,IF(DD_Payment="",0,IF(AG23&lt;_xlfn.IFS(DD_Frequency="Monthly",1,DD_Frequency="Quarterly",IF(MONTH(AG$2)=1,1,IF(MONTH(AG$2)=4,1,IF(MONTH(AG$2)=7,1,IF(MONTH(AG$2)=10,1,0)))),DD_Frequency="Annually",IF(MONTH(AG$2)=1,1,0))*DD_Payment,AG23,_xlfn.IFS(DD_Frequency="Monthly",1,DD_Frequency="Quarterly",IF(MONTH(AG$2)=1,1,IF(MONTH(AG$2)=4,1,IF(MONTH(AG$2)=7,1,IF(MONTH(AG$2)=10,1,0)))),DD_Frequency="Annually",IF(MONTH(AG$2)=1,1,0))*DD_Payment))))</f>
        <v/>
      </c>
      <c r="AI23" s="3" t="str">
        <f t="shared" ref="AI23" ca="1" si="936">IF($B23="","",IF(AG23&gt;AH23,(AG23-AH23/2)*(rate_A*(AI$1/365)),0))</f>
        <v/>
      </c>
      <c r="AJ23" s="3" t="str">
        <f t="shared" ca="1" si="139"/>
        <v/>
      </c>
      <c r="AK23" s="3" t="str">
        <f t="shared" ref="AK23" ca="1" si="937">IF($B23="","",V23*(1+rate_A*AI$1/365))</f>
        <v/>
      </c>
      <c r="AL23" s="3" t="str">
        <f t="shared" ref="AL23" ca="1" si="938">IF($B23="","",W23*(1+rate_A*AI$1/365))</f>
        <v/>
      </c>
      <c r="AM23" s="3" t="str">
        <f t="shared" ref="AM23" ca="1" si="939">IF($B23="","",X23*(1+rate_joint*AI$1/365))</f>
        <v/>
      </c>
      <c r="AN23" s="5" t="str">
        <f t="shared" ca="1" si="143"/>
        <v/>
      </c>
      <c r="AO23" s="5" t="str" cm="1">
        <f t="array" aca="1" ref="AO23" ca="1">IF(AN23="","",_xlfn.IFS(AN23&lt;='Hidden inputs'!$C$15,AN23*'Hidden inputs'!$D$15,AN23&lt;='Hidden inputs'!$C$16,'Hidden inputs'!$C$15*'Hidden inputs'!$D$15+(AN23-'Hidden inputs'!$B$16)*'Hidden inputs'!$D$16,AN23&lt;='Hidden inputs'!$C$17,'Hidden inputs'!$C$15*'Hidden inputs'!$D$15+('Hidden inputs'!$C$16-'Hidden inputs'!$B$16)*'Hidden inputs'!$D$16+(AN23-'Hidden inputs'!$B$17)*'Hidden inputs'!$D$17,AN23&gt;'Hidden inputs'!$B$18,'Hidden inputs'!$C$15*'Hidden inputs'!$D$15+('Hidden inputs'!$C$16-'Hidden inputs'!$B$16)*'Hidden inputs'!$D$16+('Hidden inputs'!$C$17-'Hidden inputs'!$B$17)*'Hidden inputs'!$D$17+(AN23-'Hidden inputs'!$B$18)*'Hidden inputs'!$D$18))</f>
        <v/>
      </c>
      <c r="AP23" s="10" t="str">
        <f t="shared" ca="1" si="144"/>
        <v/>
      </c>
      <c r="AQ23" s="5" t="str">
        <f t="shared" ca="1" si="47"/>
        <v/>
      </c>
      <c r="AR23" s="5" t="str">
        <f t="shared" ca="1" si="48"/>
        <v/>
      </c>
      <c r="AS23" s="5" t="str">
        <f ca="1">IF($B23="","",'Hidden inputs'!$D$11*AJ23+'Hidden inputs'!$E$11*AK23)</f>
        <v/>
      </c>
      <c r="AT23" s="11" t="str">
        <f t="shared" ca="1" si="5"/>
        <v/>
      </c>
      <c r="AU23" s="9" t="str">
        <f t="shared" ca="1" si="49"/>
        <v/>
      </c>
      <c r="AV23" s="3" t="str">
        <f t="shared" ca="1" si="50"/>
        <v/>
      </c>
      <c r="AW23" s="5" t="str" cm="1">
        <f t="array" aca="1" ref="AW23" ca="1">IF($B23="","",IF(AV23=0,0,IF(DD_Payment="",0,IF(AV23&lt;_xlfn.IFS(DD_Frequency="Monthly",1,DD_Frequency="Quarterly",IF(MONTH(AV$2)=1,1,IF(MONTH(AV$2)=4,1,IF(MONTH(AV$2)=7,1,IF(MONTH(AV$2)=10,1,0)))),DD_Frequency="Annually",IF(MONTH(AV$2)=1,1,0))*DD_Payment,AV23,_xlfn.IFS(DD_Frequency="Monthly",1,DD_Frequency="Quarterly",IF(MONTH(AV$2)=1,1,IF(MONTH(AV$2)=4,1,IF(MONTH(AV$2)=7,1,IF(MONTH(AV$2)=10,1,0)))),DD_Frequency="Annually",IF(MONTH(AV$2)=1,1,0))*DD_Payment))))</f>
        <v/>
      </c>
      <c r="AX23" s="3" t="str">
        <f t="shared" ref="AX23" ca="1" si="940">IF($B23="","",IF(AV23&gt;AW23,(AV23-AW23/2)*(rate_A*(AX$1/365)),0))</f>
        <v/>
      </c>
      <c r="AY23" s="3" t="str">
        <f t="shared" ca="1" si="146"/>
        <v/>
      </c>
      <c r="AZ23" s="3" t="str">
        <f t="shared" ref="AZ23" ca="1" si="941">IF($B23="","",AK23*(1+rate_A*AX$1/365))</f>
        <v/>
      </c>
      <c r="BA23" s="3" t="str">
        <f t="shared" ref="BA23" ca="1" si="942">IF($B23="","",AL23*(1+rate_A*AX$1/365))</f>
        <v/>
      </c>
      <c r="BB23" s="3" t="str">
        <f t="shared" ref="BB23" ca="1" si="943">IF($B23="","",AM23*(1+rate_joint*AX$1/365))</f>
        <v/>
      </c>
      <c r="BC23" s="5" t="str">
        <f t="shared" ca="1" si="150"/>
        <v/>
      </c>
      <c r="BD23" s="5" t="str" cm="1">
        <f t="array" aca="1" ref="BD23" ca="1">IF(BC23="","",_xlfn.IFS(BC23&lt;='Hidden inputs'!$C$15,BC23*'Hidden inputs'!$D$15,BC23&lt;='Hidden inputs'!$C$16,'Hidden inputs'!$C$15*'Hidden inputs'!$D$15+(BC23-'Hidden inputs'!$B$16)*'Hidden inputs'!$D$16,BC23&lt;='Hidden inputs'!$C$17,'Hidden inputs'!$C$15*'Hidden inputs'!$D$15+('Hidden inputs'!$C$16-'Hidden inputs'!$B$16)*'Hidden inputs'!$D$16+(BC23-'Hidden inputs'!$B$17)*'Hidden inputs'!$D$17,BC23&gt;'Hidden inputs'!$B$18,'Hidden inputs'!$C$15*'Hidden inputs'!$D$15+('Hidden inputs'!$C$16-'Hidden inputs'!$B$16)*'Hidden inputs'!$D$16+('Hidden inputs'!$C$17-'Hidden inputs'!$B$17)*'Hidden inputs'!$D$17+(BC23-'Hidden inputs'!$B$18)*'Hidden inputs'!$D$18))</f>
        <v/>
      </c>
      <c r="BE23" s="10" t="str">
        <f t="shared" ca="1" si="151"/>
        <v/>
      </c>
      <c r="BF23" s="5" t="str">
        <f t="shared" ca="1" si="55"/>
        <v/>
      </c>
      <c r="BG23" s="5" t="str">
        <f t="shared" ca="1" si="56"/>
        <v/>
      </c>
      <c r="BH23" s="5" t="str">
        <f ca="1">IF($B23="","",'Hidden inputs'!$D$11*AY23+'Hidden inputs'!$E$11*AZ23)</f>
        <v/>
      </c>
      <c r="BI23" s="11" t="str">
        <f t="shared" ca="1" si="7"/>
        <v/>
      </c>
      <c r="BJ23" s="9" t="str">
        <f t="shared" ca="1" si="57"/>
        <v/>
      </c>
      <c r="BK23" s="3" t="str">
        <f t="shared" ca="1" si="58"/>
        <v/>
      </c>
      <c r="BL23" s="5" t="str" cm="1">
        <f t="array" aca="1" ref="BL23" ca="1">IF($B23="","",IF(BK23=0,0,IF(DD_Payment="",0,IF(BK23&lt;_xlfn.IFS(DD_Frequency="Monthly",1,DD_Frequency="Quarterly",IF(MONTH(BK$2)=1,1,IF(MONTH(BK$2)=4,1,IF(MONTH(BK$2)=7,1,IF(MONTH(BK$2)=10,1,0)))),DD_Frequency="Annually",IF(MONTH(BK$2)=1,1,0))*DD_Payment,BK23,_xlfn.IFS(DD_Frequency="Monthly",1,DD_Frequency="Quarterly",IF(MONTH(BK$2)=1,1,IF(MONTH(BK$2)=4,1,IF(MONTH(BK$2)=7,1,IF(MONTH(BK$2)=10,1,0)))),DD_Frequency="Annually",IF(MONTH(BK$2)=1,1,0))*DD_Payment))))</f>
        <v/>
      </c>
      <c r="BM23" s="3" t="str">
        <f t="shared" ref="BM23" ca="1" si="944">IF($B23="","",IF(BK23&gt;BL23,(BK23-BL23/2)*(rate_A*(BM$1/365)),0))</f>
        <v/>
      </c>
      <c r="BN23" s="3" t="str">
        <f t="shared" ca="1" si="153"/>
        <v/>
      </c>
      <c r="BO23" s="3" t="str">
        <f t="shared" ref="BO23" ca="1" si="945">IF($B23="","",AZ23*(1+rate_A*BM$1/365))</f>
        <v/>
      </c>
      <c r="BP23" s="3" t="str">
        <f t="shared" ref="BP23" ca="1" si="946">IF($B23="","",BA23*(1+rate_A*BM$1/365))</f>
        <v/>
      </c>
      <c r="BQ23" s="3" t="str">
        <f t="shared" ref="BQ23" ca="1" si="947">IF($B23="","",BB23*(1+rate_joint*BM$1/365))</f>
        <v/>
      </c>
      <c r="BR23" s="5" t="str">
        <f t="shared" ca="1" si="157"/>
        <v/>
      </c>
      <c r="BS23" s="5" t="str" cm="1">
        <f t="array" aca="1" ref="BS23" ca="1">IF(BR23="","",_xlfn.IFS(BR23&lt;='Hidden inputs'!$C$15,BR23*'Hidden inputs'!$D$15,BR23&lt;='Hidden inputs'!$C$16,'Hidden inputs'!$C$15*'Hidden inputs'!$D$15+(BR23-'Hidden inputs'!$B$16)*'Hidden inputs'!$D$16,BR23&lt;='Hidden inputs'!$C$17,'Hidden inputs'!$C$15*'Hidden inputs'!$D$15+('Hidden inputs'!$C$16-'Hidden inputs'!$B$16)*'Hidden inputs'!$D$16+(BR23-'Hidden inputs'!$B$17)*'Hidden inputs'!$D$17,BR23&gt;'Hidden inputs'!$B$18,'Hidden inputs'!$C$15*'Hidden inputs'!$D$15+('Hidden inputs'!$C$16-'Hidden inputs'!$B$16)*'Hidden inputs'!$D$16+('Hidden inputs'!$C$17-'Hidden inputs'!$B$17)*'Hidden inputs'!$D$17+(BR23-'Hidden inputs'!$B$18)*'Hidden inputs'!$D$18))</f>
        <v/>
      </c>
      <c r="BT23" s="10" t="str">
        <f t="shared" ca="1" si="158"/>
        <v/>
      </c>
      <c r="BU23" s="5" t="str">
        <f t="shared" ca="1" si="63"/>
        <v/>
      </c>
      <c r="BV23" s="5" t="str">
        <f t="shared" ca="1" si="64"/>
        <v/>
      </c>
      <c r="BW23" s="5" t="str">
        <f ca="1">IF($B23="","",'Hidden inputs'!$D$11*BN23+'Hidden inputs'!$E$11*BO23)</f>
        <v/>
      </c>
      <c r="BX23" s="11" t="str">
        <f t="shared" ca="1" si="9"/>
        <v/>
      </c>
      <c r="BY23" s="9" t="str">
        <f t="shared" ca="1" si="65"/>
        <v/>
      </c>
      <c r="BZ23" s="3" t="str">
        <f t="shared" ca="1" si="66"/>
        <v/>
      </c>
      <c r="CA23" s="5" t="str" cm="1">
        <f t="array" aca="1" ref="CA23" ca="1">IF($B23="","",IF(BZ23=0,0,IF(DD_Payment="",0,IF(BZ23&lt;_xlfn.IFS(DD_Frequency="Monthly",1,DD_Frequency="Quarterly",IF(MONTH(BZ$2)=1,1,IF(MONTH(BZ$2)=4,1,IF(MONTH(BZ$2)=7,1,IF(MONTH(BZ$2)=10,1,0)))),DD_Frequency="Annually",IF(MONTH(BZ$2)=1,1,0))*DD_Payment,BZ23,_xlfn.IFS(DD_Frequency="Monthly",1,DD_Frequency="Quarterly",IF(MONTH(BZ$2)=1,1,IF(MONTH(BZ$2)=4,1,IF(MONTH(BZ$2)=7,1,IF(MONTH(BZ$2)=10,1,0)))),DD_Frequency="Annually",IF(MONTH(BZ$2)=1,1,0))*DD_Payment))))</f>
        <v/>
      </c>
      <c r="CB23" s="3" t="str">
        <f t="shared" ref="CB23" ca="1" si="948">IF($B23="","",IF(BZ23&gt;CA23,(BZ23-CA23/2)*(rate_A*(CB$1/365)),0))</f>
        <v/>
      </c>
      <c r="CC23" s="3" t="str">
        <f t="shared" ca="1" si="160"/>
        <v/>
      </c>
      <c r="CD23" s="3" t="str">
        <f t="shared" ref="CD23" ca="1" si="949">IF($B23="","",BO23*(1+rate_A*CB$1/365))</f>
        <v/>
      </c>
      <c r="CE23" s="3" t="str">
        <f t="shared" ref="CE23" ca="1" si="950">IF($B23="","",BP23*(1+rate_A*CB$1/365))</f>
        <v/>
      </c>
      <c r="CF23" s="3" t="str">
        <f t="shared" ref="CF23" ca="1" si="951">IF($B23="","",BQ23*(1+rate_joint*CB$1/365))</f>
        <v/>
      </c>
      <c r="CG23" s="5" t="str">
        <f t="shared" ca="1" si="164"/>
        <v/>
      </c>
      <c r="CH23" s="5" t="str" cm="1">
        <f t="array" aca="1" ref="CH23" ca="1">IF(CG23="","",_xlfn.IFS(CG23&lt;='Hidden inputs'!$C$15,CG23*'Hidden inputs'!$D$15,CG23&lt;='Hidden inputs'!$C$16,'Hidden inputs'!$C$15*'Hidden inputs'!$D$15+(CG23-'Hidden inputs'!$B$16)*'Hidden inputs'!$D$16,CG23&lt;='Hidden inputs'!$C$17,'Hidden inputs'!$C$15*'Hidden inputs'!$D$15+('Hidden inputs'!$C$16-'Hidden inputs'!$B$16)*'Hidden inputs'!$D$16+(CG23-'Hidden inputs'!$B$17)*'Hidden inputs'!$D$17,CG23&gt;'Hidden inputs'!$B$18,'Hidden inputs'!$C$15*'Hidden inputs'!$D$15+('Hidden inputs'!$C$16-'Hidden inputs'!$B$16)*'Hidden inputs'!$D$16+('Hidden inputs'!$C$17-'Hidden inputs'!$B$17)*'Hidden inputs'!$D$17+(CG23-'Hidden inputs'!$B$18)*'Hidden inputs'!$D$18))</f>
        <v/>
      </c>
      <c r="CI23" s="10" t="str">
        <f t="shared" ca="1" si="165"/>
        <v/>
      </c>
      <c r="CJ23" s="5" t="str">
        <f t="shared" ca="1" si="71"/>
        <v/>
      </c>
      <c r="CK23" s="5" t="str">
        <f t="shared" ca="1" si="72"/>
        <v/>
      </c>
      <c r="CL23" s="5" t="str">
        <f ca="1">IF($B23="","",'Hidden inputs'!$D$11*CC23+'Hidden inputs'!$E$11*CD23)</f>
        <v/>
      </c>
      <c r="CM23" s="11" t="str">
        <f t="shared" ca="1" si="11"/>
        <v/>
      </c>
      <c r="CN23" s="9" t="str">
        <f t="shared" ca="1" si="73"/>
        <v/>
      </c>
      <c r="CO23" s="3" t="str">
        <f t="shared" ca="1" si="74"/>
        <v/>
      </c>
      <c r="CP23" s="5" t="str" cm="1">
        <f t="array" aca="1" ref="CP23" ca="1">IF($B23="","",IF(CO23=0,0,IF(DD_Payment="",0,IF(CO23&lt;_xlfn.IFS(DD_Frequency="Monthly",1,DD_Frequency="Quarterly",IF(MONTH(CO$2)=1,1,IF(MONTH(CO$2)=4,1,IF(MONTH(CO$2)=7,1,IF(MONTH(CO$2)=10,1,0)))),DD_Frequency="Annually",IF(MONTH(CO$2)=1,1,0))*DD_Payment,CO23,_xlfn.IFS(DD_Frequency="Monthly",1,DD_Frequency="Quarterly",IF(MONTH(CO$2)=1,1,IF(MONTH(CO$2)=4,1,IF(MONTH(CO$2)=7,1,IF(MONTH(CO$2)=10,1,0)))),DD_Frequency="Annually",IF(MONTH(CO$2)=1,1,0))*DD_Payment))))</f>
        <v/>
      </c>
      <c r="CQ23" s="3" t="str">
        <f t="shared" ref="CQ23" ca="1" si="952">IF($B23="","",IF(CO23&gt;CP23,(CO23-CP23/2)*(rate_A*(CQ$1/365)),0))</f>
        <v/>
      </c>
      <c r="CR23" s="3" t="str">
        <f t="shared" ca="1" si="167"/>
        <v/>
      </c>
      <c r="CS23" s="3" t="str">
        <f t="shared" ref="CS23" ca="1" si="953">IF($B23="","",CD23*(1+rate_A*CQ$1/365))</f>
        <v/>
      </c>
      <c r="CT23" s="3" t="str">
        <f t="shared" ref="CT23" ca="1" si="954">IF($B23="","",CE23*(1+rate_A*CQ$1/365))</f>
        <v/>
      </c>
      <c r="CU23" s="3" t="str">
        <f t="shared" ref="CU23" ca="1" si="955">IF($B23="","",CF23*(1+rate_joint*CQ$1/365))</f>
        <v/>
      </c>
      <c r="CV23" s="5" t="str">
        <f t="shared" ca="1" si="171"/>
        <v/>
      </c>
      <c r="CW23" s="5" t="str" cm="1">
        <f t="array" aca="1" ref="CW23" ca="1">IF(CV23="","",_xlfn.IFS(CV23&lt;='Hidden inputs'!$C$15,CV23*'Hidden inputs'!$D$15,CV23&lt;='Hidden inputs'!$C$16,'Hidden inputs'!$C$15*'Hidden inputs'!$D$15+(CV23-'Hidden inputs'!$B$16)*'Hidden inputs'!$D$16,CV23&lt;='Hidden inputs'!$C$17,'Hidden inputs'!$C$15*'Hidden inputs'!$D$15+('Hidden inputs'!$C$16-'Hidden inputs'!$B$16)*'Hidden inputs'!$D$16+(CV23-'Hidden inputs'!$B$17)*'Hidden inputs'!$D$17,CV23&gt;'Hidden inputs'!$B$18,'Hidden inputs'!$C$15*'Hidden inputs'!$D$15+('Hidden inputs'!$C$16-'Hidden inputs'!$B$16)*'Hidden inputs'!$D$16+('Hidden inputs'!$C$17-'Hidden inputs'!$B$17)*'Hidden inputs'!$D$17+(CV23-'Hidden inputs'!$B$18)*'Hidden inputs'!$D$18))</f>
        <v/>
      </c>
      <c r="CX23" s="10" t="str">
        <f t="shared" ca="1" si="172"/>
        <v/>
      </c>
      <c r="CY23" s="5" t="str">
        <f t="shared" ca="1" si="79"/>
        <v/>
      </c>
      <c r="CZ23" s="5" t="str">
        <f t="shared" ca="1" si="80"/>
        <v/>
      </c>
      <c r="DA23" s="5" t="str">
        <f ca="1">IF($B23="","",'Hidden inputs'!$D$11*CR23+'Hidden inputs'!$E$11*CS23)</f>
        <v/>
      </c>
      <c r="DB23" s="11" t="str">
        <f t="shared" ca="1" si="13"/>
        <v/>
      </c>
      <c r="DC23" s="9" t="str">
        <f t="shared" ca="1" si="81"/>
        <v/>
      </c>
      <c r="DD23" s="3" t="str">
        <f t="shared" ca="1" si="82"/>
        <v/>
      </c>
      <c r="DE23" s="5" t="str" cm="1">
        <f t="array" aca="1" ref="DE23" ca="1">IF($B23="","",IF(DD23=0,0,IF(DD_Payment="",0,IF(DD23&lt;_xlfn.IFS(DD_Frequency="Monthly",1,DD_Frequency="Quarterly",IF(MONTH(DD$2)=1,1,IF(MONTH(DD$2)=4,1,IF(MONTH(DD$2)=7,1,IF(MONTH(DD$2)=10,1,0)))),DD_Frequency="Annually",IF(MONTH(DD$2)=1,1,0))*DD_Payment,DD23,_xlfn.IFS(DD_Frequency="Monthly",1,DD_Frequency="Quarterly",IF(MONTH(DD$2)=1,1,IF(MONTH(DD$2)=4,1,IF(MONTH(DD$2)=7,1,IF(MONTH(DD$2)=10,1,0)))),DD_Frequency="Annually",IF(MONTH(DD$2)=1,1,0))*DD_Payment))))</f>
        <v/>
      </c>
      <c r="DF23" s="3" t="str">
        <f t="shared" ref="DF23" ca="1" si="956">IF($B23="","",IF(DD23&gt;DE23,(DD23-DE23/2)*(rate_A*(DF$1/365)),0))</f>
        <v/>
      </c>
      <c r="DG23" s="3" t="str">
        <f t="shared" ca="1" si="174"/>
        <v/>
      </c>
      <c r="DH23" s="3" t="str">
        <f t="shared" ref="DH23" ca="1" si="957">IF($B23="","",CS23*(1+rate_A*DF$1/365))</f>
        <v/>
      </c>
      <c r="DI23" s="3" t="str">
        <f t="shared" ref="DI23" ca="1" si="958">IF($B23="","",CT23*(1+rate_A*DF$1/365))</f>
        <v/>
      </c>
      <c r="DJ23" s="3" t="str">
        <f t="shared" ref="DJ23" ca="1" si="959">IF($B23="","",CU23*(1+rate_joint*DF$1/365))</f>
        <v/>
      </c>
      <c r="DK23" s="5" t="str">
        <f t="shared" ca="1" si="178"/>
        <v/>
      </c>
      <c r="DL23" s="5" t="str" cm="1">
        <f t="array" aca="1" ref="DL23" ca="1">IF(DK23="","",_xlfn.IFS(DK23&lt;='Hidden inputs'!$C$15,DK23*'Hidden inputs'!$D$15,DK23&lt;='Hidden inputs'!$C$16,'Hidden inputs'!$C$15*'Hidden inputs'!$D$15+(DK23-'Hidden inputs'!$B$16)*'Hidden inputs'!$D$16,DK23&lt;='Hidden inputs'!$C$17,'Hidden inputs'!$C$15*'Hidden inputs'!$D$15+('Hidden inputs'!$C$16-'Hidden inputs'!$B$16)*'Hidden inputs'!$D$16+(DK23-'Hidden inputs'!$B$17)*'Hidden inputs'!$D$17,DK23&gt;'Hidden inputs'!$B$18,'Hidden inputs'!$C$15*'Hidden inputs'!$D$15+('Hidden inputs'!$C$16-'Hidden inputs'!$B$16)*'Hidden inputs'!$D$16+('Hidden inputs'!$C$17-'Hidden inputs'!$B$17)*'Hidden inputs'!$D$17+(DK23-'Hidden inputs'!$B$18)*'Hidden inputs'!$D$18))</f>
        <v/>
      </c>
      <c r="DM23" s="10" t="str">
        <f t="shared" ca="1" si="179"/>
        <v/>
      </c>
      <c r="DN23" s="5" t="str">
        <f t="shared" ca="1" si="87"/>
        <v/>
      </c>
      <c r="DO23" s="5" t="str">
        <f t="shared" ca="1" si="88"/>
        <v/>
      </c>
      <c r="DP23" s="5" t="str">
        <f ca="1">IF($B23="","",'Hidden inputs'!$D$11*DG23+'Hidden inputs'!$E$11*DH23)</f>
        <v/>
      </c>
      <c r="DQ23" s="11" t="str">
        <f t="shared" ca="1" si="15"/>
        <v/>
      </c>
      <c r="DR23" s="9" t="str">
        <f t="shared" ca="1" si="89"/>
        <v/>
      </c>
      <c r="DS23" s="3" t="str">
        <f t="shared" ca="1" si="90"/>
        <v/>
      </c>
      <c r="DT23" s="5" t="str" cm="1">
        <f t="array" aca="1" ref="DT23" ca="1">IF($B23="","",IF(DS23=0,0,IF(DD_Payment="",0,IF(DS23&lt;_xlfn.IFS(DD_Frequency="Monthly",1,DD_Frequency="Quarterly",IF(MONTH(DS$2)=1,1,IF(MONTH(DS$2)=4,1,IF(MONTH(DS$2)=7,1,IF(MONTH(DS$2)=10,1,0)))),DD_Frequency="Annually",IF(MONTH(DS$2)=1,1,0))*DD_Payment,DS23,_xlfn.IFS(DD_Frequency="Monthly",1,DD_Frequency="Quarterly",IF(MONTH(DS$2)=1,1,IF(MONTH(DS$2)=4,1,IF(MONTH(DS$2)=7,1,IF(MONTH(DS$2)=10,1,0)))),DD_Frequency="Annually",IF(MONTH(DS$2)=1,1,0))*DD_Payment))))</f>
        <v/>
      </c>
      <c r="DU23" s="3" t="str">
        <f t="shared" ref="DU23" ca="1" si="960">IF($B23="","",IF(DS23&gt;DT23,(DS23-DT23/2)*(rate_A*(DU$1/365)),0))</f>
        <v/>
      </c>
      <c r="DV23" s="3" t="str">
        <f t="shared" ca="1" si="181"/>
        <v/>
      </c>
      <c r="DW23" s="3" t="str">
        <f t="shared" ref="DW23" ca="1" si="961">IF($B23="","",DH23*(1+rate_A*DU$1/365))</f>
        <v/>
      </c>
      <c r="DX23" s="3" t="str">
        <f t="shared" ref="DX23" ca="1" si="962">IF($B23="","",DI23*(1+rate_A*DU$1/365))</f>
        <v/>
      </c>
      <c r="DY23" s="3" t="str">
        <f t="shared" ref="DY23" ca="1" si="963">IF($B23="","",DJ23*(1+rate_joint*DU$1/365))</f>
        <v/>
      </c>
      <c r="DZ23" s="5" t="str">
        <f t="shared" ca="1" si="185"/>
        <v/>
      </c>
      <c r="EA23" s="5" t="str" cm="1">
        <f t="array" aca="1" ref="EA23" ca="1">IF(DZ23="","",_xlfn.IFS(DZ23&lt;='Hidden inputs'!$C$15,DZ23*'Hidden inputs'!$D$15,DZ23&lt;='Hidden inputs'!$C$16,'Hidden inputs'!$C$15*'Hidden inputs'!$D$15+(DZ23-'Hidden inputs'!$B$16)*'Hidden inputs'!$D$16,DZ23&lt;='Hidden inputs'!$C$17,'Hidden inputs'!$C$15*'Hidden inputs'!$D$15+('Hidden inputs'!$C$16-'Hidden inputs'!$B$16)*'Hidden inputs'!$D$16+(DZ23-'Hidden inputs'!$B$17)*'Hidden inputs'!$D$17,DZ23&gt;'Hidden inputs'!$B$18,'Hidden inputs'!$C$15*'Hidden inputs'!$D$15+('Hidden inputs'!$C$16-'Hidden inputs'!$B$16)*'Hidden inputs'!$D$16+('Hidden inputs'!$C$17-'Hidden inputs'!$B$17)*'Hidden inputs'!$D$17+(DZ23-'Hidden inputs'!$B$18)*'Hidden inputs'!$D$18))</f>
        <v/>
      </c>
      <c r="EB23" s="10" t="str">
        <f t="shared" ca="1" si="186"/>
        <v/>
      </c>
      <c r="EC23" s="5" t="str">
        <f t="shared" ca="1" si="95"/>
        <v/>
      </c>
      <c r="ED23" s="5" t="str">
        <f t="shared" ca="1" si="96"/>
        <v/>
      </c>
      <c r="EE23" s="5" t="str">
        <f ca="1">IF($B23="","",'Hidden inputs'!$D$11*DV23+'Hidden inputs'!$E$11*DW23)</f>
        <v/>
      </c>
      <c r="EF23" s="11" t="str">
        <f t="shared" ca="1" si="17"/>
        <v/>
      </c>
      <c r="EG23" s="9" t="str">
        <f t="shared" ca="1" si="97"/>
        <v/>
      </c>
      <c r="EH23" s="3" t="str">
        <f t="shared" ca="1" si="98"/>
        <v/>
      </c>
      <c r="EI23" s="5" t="str" cm="1">
        <f t="array" aca="1" ref="EI23" ca="1">IF($B23="","",IF(EH23=0,0,IF(DD_Payment="",0,IF(EH23&lt;_xlfn.IFS(DD_Frequency="Monthly",1,DD_Frequency="Quarterly",IF(MONTH(EH$2)=1,1,IF(MONTH(EH$2)=4,1,IF(MONTH(EH$2)=7,1,IF(MONTH(EH$2)=10,1,0)))),DD_Frequency="Annually",IF(MONTH(EH$2)=1,1,0))*DD_Payment,EH23,_xlfn.IFS(DD_Frequency="Monthly",1,DD_Frequency="Quarterly",IF(MONTH(EH$2)=1,1,IF(MONTH(EH$2)=4,1,IF(MONTH(EH$2)=7,1,IF(MONTH(EH$2)=10,1,0)))),DD_Frequency="Annually",IF(MONTH(EH$2)=1,1,0))*DD_Payment))))</f>
        <v/>
      </c>
      <c r="EJ23" s="3" t="str">
        <f t="shared" ref="EJ23" ca="1" si="964">IF($B23="","",IF(EH23&gt;EI23,(EH23-EI23/2)*(rate_A*(EJ$1/365)),0))</f>
        <v/>
      </c>
      <c r="EK23" s="3" t="str">
        <f t="shared" ca="1" si="188"/>
        <v/>
      </c>
      <c r="EL23" s="3" t="str">
        <f t="shared" ref="EL23" ca="1" si="965">IF($B23="","",DW23*(1+rate_A*EJ$1/365))</f>
        <v/>
      </c>
      <c r="EM23" s="3" t="str">
        <f t="shared" ref="EM23" ca="1" si="966">IF($B23="","",DX23*(1+rate_A*EJ$1/365))</f>
        <v/>
      </c>
      <c r="EN23" s="3" t="str">
        <f t="shared" ref="EN23" ca="1" si="967">IF($B23="","",DY23*(1+rate_joint*EJ$1/365))</f>
        <v/>
      </c>
      <c r="EO23" s="5" t="str">
        <f t="shared" ca="1" si="192"/>
        <v/>
      </c>
      <c r="EP23" s="5" t="str" cm="1">
        <f t="array" aca="1" ref="EP23" ca="1">IF(EO23="","",_xlfn.IFS(EO23&lt;='Hidden inputs'!$C$15,EO23*'Hidden inputs'!$D$15,EO23&lt;='Hidden inputs'!$C$16,'Hidden inputs'!$C$15*'Hidden inputs'!$D$15+(EO23-'Hidden inputs'!$B$16)*'Hidden inputs'!$D$16,EO23&lt;='Hidden inputs'!$C$17,'Hidden inputs'!$C$15*'Hidden inputs'!$D$15+('Hidden inputs'!$C$16-'Hidden inputs'!$B$16)*'Hidden inputs'!$D$16+(EO23-'Hidden inputs'!$B$17)*'Hidden inputs'!$D$17,EO23&gt;'Hidden inputs'!$B$18,'Hidden inputs'!$C$15*'Hidden inputs'!$D$15+('Hidden inputs'!$C$16-'Hidden inputs'!$B$16)*'Hidden inputs'!$D$16+('Hidden inputs'!$C$17-'Hidden inputs'!$B$17)*'Hidden inputs'!$D$17+(EO23-'Hidden inputs'!$B$18)*'Hidden inputs'!$D$18))</f>
        <v/>
      </c>
      <c r="EQ23" s="10" t="str">
        <f t="shared" ca="1" si="193"/>
        <v/>
      </c>
      <c r="ER23" s="5" t="str">
        <f t="shared" ca="1" si="103"/>
        <v/>
      </c>
      <c r="ES23" s="5" t="str">
        <f t="shared" ca="1" si="104"/>
        <v/>
      </c>
      <c r="ET23" s="5" t="str">
        <f ca="1">IF($B23="","",'Hidden inputs'!$D$11*EK23+'Hidden inputs'!$E$11*EL23)</f>
        <v/>
      </c>
      <c r="EU23" s="11" t="str">
        <f t="shared" ca="1" si="19"/>
        <v/>
      </c>
      <c r="EV23" s="9" t="str">
        <f t="shared" ca="1" si="105"/>
        <v/>
      </c>
      <c r="EW23" s="3" t="str">
        <f t="shared" ca="1" si="106"/>
        <v/>
      </c>
      <c r="EX23" s="5" t="str" cm="1">
        <f t="array" aca="1" ref="EX23" ca="1">IF($B23="","",IF(EW23=0,0,IF(DD_Payment="",0,IF(EW23&lt;_xlfn.IFS(DD_Frequency="Monthly",1,DD_Frequency="Quarterly",IF(MONTH(EW$2)=1,1,IF(MONTH(EW$2)=4,1,IF(MONTH(EW$2)=7,1,IF(MONTH(EW$2)=10,1,0)))),DD_Frequency="Annually",IF(MONTH(EW$2)=1,1,0))*DD_Payment,EW23,_xlfn.IFS(DD_Frequency="Monthly",1,DD_Frequency="Quarterly",IF(MONTH(EW$2)=1,1,IF(MONTH(EW$2)=4,1,IF(MONTH(EW$2)=7,1,IF(MONTH(EW$2)=10,1,0)))),DD_Frequency="Annually",IF(MONTH(EW$2)=1,1,0))*DD_Payment))))</f>
        <v/>
      </c>
      <c r="EY23" s="3" t="str">
        <f t="shared" ref="EY23" ca="1" si="968">IF($B23="","",IF(EW23&gt;EX23,(EW23-EX23/2)*(rate_A*(EY$1/365)),0))</f>
        <v/>
      </c>
      <c r="EZ23" s="3" t="str">
        <f t="shared" ca="1" si="195"/>
        <v/>
      </c>
      <c r="FA23" s="3" t="str">
        <f t="shared" ref="FA23" ca="1" si="969">IF($B23="","",EL23*(1+rate_A*EY$1/365))</f>
        <v/>
      </c>
      <c r="FB23" s="3" t="str">
        <f t="shared" ref="FB23" ca="1" si="970">IF($B23="","",EM23*(1+rate_A*EY$1/365))</f>
        <v/>
      </c>
      <c r="FC23" s="3" t="str">
        <f t="shared" ref="FC23" ca="1" si="971">IF($B23="","",EN23*(1+rate_joint*EY$1/365))</f>
        <v/>
      </c>
      <c r="FD23" s="5" t="str">
        <f t="shared" ca="1" si="199"/>
        <v/>
      </c>
      <c r="FE23" s="5" t="str" cm="1">
        <f t="array" aca="1" ref="FE23" ca="1">IF(FD23="","",_xlfn.IFS(FD23&lt;='Hidden inputs'!$C$15,FD23*'Hidden inputs'!$D$15,FD23&lt;='Hidden inputs'!$C$16,'Hidden inputs'!$C$15*'Hidden inputs'!$D$15+(FD23-'Hidden inputs'!$B$16)*'Hidden inputs'!$D$16,FD23&lt;='Hidden inputs'!$C$17,'Hidden inputs'!$C$15*'Hidden inputs'!$D$15+('Hidden inputs'!$C$16-'Hidden inputs'!$B$16)*'Hidden inputs'!$D$16+(FD23-'Hidden inputs'!$B$17)*'Hidden inputs'!$D$17,FD23&gt;'Hidden inputs'!$B$18,'Hidden inputs'!$C$15*'Hidden inputs'!$D$15+('Hidden inputs'!$C$16-'Hidden inputs'!$B$16)*'Hidden inputs'!$D$16+('Hidden inputs'!$C$17-'Hidden inputs'!$B$17)*'Hidden inputs'!$D$17+(FD23-'Hidden inputs'!$B$18)*'Hidden inputs'!$D$18))</f>
        <v/>
      </c>
      <c r="FF23" s="10" t="str">
        <f t="shared" ca="1" si="200"/>
        <v/>
      </c>
      <c r="FG23" s="5" t="str">
        <f t="shared" ca="1" si="111"/>
        <v/>
      </c>
      <c r="FH23" s="5" t="str">
        <f t="shared" ca="1" si="112"/>
        <v/>
      </c>
      <c r="FI23" s="5" t="str">
        <f ca="1">IF($B23="","",'Hidden inputs'!$D$11*EZ23+'Hidden inputs'!$E$11*FA23)</f>
        <v/>
      </c>
      <c r="FJ23" s="11" t="str">
        <f t="shared" ca="1" si="21"/>
        <v/>
      </c>
      <c r="FK23" s="9" t="str">
        <f t="shared" ca="1" si="113"/>
        <v/>
      </c>
      <c r="FL23" s="3" t="str">
        <f t="shared" ca="1" si="114"/>
        <v/>
      </c>
      <c r="FM23" s="5" t="str" cm="1">
        <f t="array" aca="1" ref="FM23" ca="1">IF($B23="","",IF(FL23=0,0,IF(DD_Payment="",0,IF(FL23&lt;_xlfn.IFS(DD_Frequency="Monthly",1,DD_Frequency="Quarterly",IF(MONTH(FL$2)=1,1,IF(MONTH(FL$2)=4,1,IF(MONTH(FL$2)=7,1,IF(MONTH(FL$2)=10,1,0)))),DD_Frequency="Annually",IF(MONTH(FL$2)=1,1,0))*DD_Payment,FL23,_xlfn.IFS(DD_Frequency="Monthly",1,DD_Frequency="Quarterly",IF(MONTH(FL$2)=1,1,IF(MONTH(FL$2)=4,1,IF(MONTH(FL$2)=7,1,IF(MONTH(FL$2)=10,1,0)))),DD_Frequency="Annually",IF(MONTH(FL$2)=1,1,0))*DD_Payment))))</f>
        <v/>
      </c>
      <c r="FN23" s="3" t="str">
        <f t="shared" ref="FN23" ca="1" si="972">IF($B23="","",IF(FL23&gt;FM23,(FL23-FM23/2)*(rate_A*(FN$1/365)),0))</f>
        <v/>
      </c>
      <c r="FO23" s="3" t="str">
        <f t="shared" ca="1" si="202"/>
        <v/>
      </c>
      <c r="FP23" s="3" t="str">
        <f t="shared" ref="FP23" ca="1" si="973">IF($B23="","",FA23*(1+rate_A*FN$1/365))</f>
        <v/>
      </c>
      <c r="FQ23" s="3" t="str">
        <f t="shared" ref="FQ23" ca="1" si="974">IF($B23="","",FB23*(1+rate_A*FN$1/365))</f>
        <v/>
      </c>
      <c r="FR23" s="3" t="str">
        <f t="shared" ref="FR23" ca="1" si="975">IF($B23="","",FC23*(1+rate_joint*FN$1/365))</f>
        <v/>
      </c>
      <c r="FS23" s="5" t="str">
        <f t="shared" ca="1" si="206"/>
        <v/>
      </c>
      <c r="FT23" s="5" t="str" cm="1">
        <f t="array" aca="1" ref="FT23" ca="1">IF(FS23="","",_xlfn.IFS(FS23&lt;='Hidden inputs'!$C$15,FS23*'Hidden inputs'!$D$15,FS23&lt;='Hidden inputs'!$C$16,'Hidden inputs'!$C$15*'Hidden inputs'!$D$15+(FS23-'Hidden inputs'!$B$16)*'Hidden inputs'!$D$16,FS23&lt;='Hidden inputs'!$C$17,'Hidden inputs'!$C$15*'Hidden inputs'!$D$15+('Hidden inputs'!$C$16-'Hidden inputs'!$B$16)*'Hidden inputs'!$D$16+(FS23-'Hidden inputs'!$B$17)*'Hidden inputs'!$D$17,FS23&gt;'Hidden inputs'!$B$18,'Hidden inputs'!$C$15*'Hidden inputs'!$D$15+('Hidden inputs'!$C$16-'Hidden inputs'!$B$16)*'Hidden inputs'!$D$16+('Hidden inputs'!$C$17-'Hidden inputs'!$B$17)*'Hidden inputs'!$D$17+(FS23-'Hidden inputs'!$B$18)*'Hidden inputs'!$D$18))</f>
        <v/>
      </c>
      <c r="FU23" s="10" t="str">
        <f t="shared" ca="1" si="207"/>
        <v/>
      </c>
      <c r="FV23" s="5" t="str">
        <f t="shared" ca="1" si="119"/>
        <v/>
      </c>
      <c r="FW23" s="5" t="str">
        <f t="shared" ca="1" si="120"/>
        <v/>
      </c>
      <c r="FX23" s="5" t="str">
        <f ca="1">IF($B23="","",'Hidden inputs'!$D$11*FO23+'Hidden inputs'!$E$11*FP23)</f>
        <v/>
      </c>
      <c r="FY23" s="11" t="str">
        <f t="shared" ca="1" si="23"/>
        <v/>
      </c>
      <c r="FZ23" s="9" t="str">
        <f t="shared" ca="1" si="121"/>
        <v/>
      </c>
      <c r="GA23" s="5" t="str">
        <f t="shared" ca="1" si="122"/>
        <v/>
      </c>
      <c r="GB23" s="5" t="str">
        <f t="shared" ca="1" si="123"/>
        <v/>
      </c>
      <c r="GC23" s="5" t="str">
        <f t="shared" ca="1" si="24"/>
        <v/>
      </c>
      <c r="GD23" s="5" t="str">
        <f t="shared" ca="1" si="25"/>
        <v/>
      </c>
    </row>
    <row r="24" spans="1:186" x14ac:dyDescent="0.35">
      <c r="A24" s="2" t="str">
        <f t="shared" ca="1" si="26"/>
        <v/>
      </c>
      <c r="B24" s="6" t="str">
        <f t="shared" ca="1" si="27"/>
        <v/>
      </c>
      <c r="C24" s="5" t="str">
        <f t="shared" ca="1" si="124"/>
        <v/>
      </c>
      <c r="D24" s="5" t="str" cm="1">
        <f t="array" aca="1" ref="D24" ca="1">IF($B24="","",IF(C24=0,0,IF(DD_Payment="",0,IF(C24&lt;_xlfn.IFS(DD_Frequency="Monthly",1,DD_Frequency="Quarterly",IF(MONTH(C$2)=1,1,IF(MONTH(C$2)=4,1,IF(MONTH(C$2)=7,1,IF(MONTH(C$2)=10,1,0)))),DD_Frequency="Annually",IF(MONTH(C$2)=1,1,0))*DD_Payment,C24,_xlfn.IFS(DD_Frequency="Monthly",1,DD_Frequency="Quarterly",IF(MONTH(C$2)=1,1,IF(MONTH(C$2)=4,1,IF(MONTH(C$2)=7,1,IF(MONTH(C$2)=10,1,0)))),DD_Frequency="Annually",IF(MONTH(C$2)=1,1,0))*DD_Payment))))</f>
        <v/>
      </c>
      <c r="E24" s="5" t="str">
        <f t="shared" ref="E24" ca="1" si="976">IF(B24="","",IF(C24&gt;D24,(C24-D24/2)*(rate_A*(E$1/365)),0))</f>
        <v/>
      </c>
      <c r="F24" s="5" t="str">
        <f t="shared" ca="1" si="28"/>
        <v/>
      </c>
      <c r="G24" s="5" t="str">
        <f t="shared" ref="G24" ca="1" si="977">IF(B24="","",G23*(1+rate_A*E$1/365))</f>
        <v/>
      </c>
      <c r="H24" s="5" t="str">
        <f t="shared" ref="H24" ca="1" si="978">IF(B24="","",H23*(1+rate_A*E$1/365))</f>
        <v/>
      </c>
      <c r="I24" s="5" t="str">
        <f t="shared" ref="I24" ca="1" si="979">IF(B24="","",I23*(1+rate_joint*E$1/365))</f>
        <v/>
      </c>
      <c r="J24" s="5" t="str">
        <f t="shared" ca="1" si="129"/>
        <v/>
      </c>
      <c r="K24" s="5" t="str" cm="1">
        <f t="array" aca="1" ref="K24" ca="1">IF(J24="","",_xlfn.IFS(J24&lt;='Hidden inputs'!$C$15,J24*'Hidden inputs'!$D$15,J24&lt;='Hidden inputs'!$C$16,'Hidden inputs'!$C$15*'Hidden inputs'!$D$15+(J24-'Hidden inputs'!$B$16)*'Hidden inputs'!$D$16,J24&lt;='Hidden inputs'!$C$17,'Hidden inputs'!$C$15*'Hidden inputs'!$D$15+('Hidden inputs'!$C$16-'Hidden inputs'!$B$16)*'Hidden inputs'!$D$16+(J24-'Hidden inputs'!$B$17)*'Hidden inputs'!$D$17,J24&gt;'Hidden inputs'!$B$18,'Hidden inputs'!$C$15*'Hidden inputs'!$D$15+('Hidden inputs'!$C$16-'Hidden inputs'!$B$16)*'Hidden inputs'!$D$16+('Hidden inputs'!$C$17-'Hidden inputs'!$B$17)*'Hidden inputs'!$D$17+(J24-'Hidden inputs'!$B$18)*'Hidden inputs'!$D$18))</f>
        <v/>
      </c>
      <c r="L24" s="11" t="str">
        <f t="shared" ca="1" si="130"/>
        <v/>
      </c>
      <c r="M24" s="5" t="str">
        <f t="shared" ca="1" si="32"/>
        <v/>
      </c>
      <c r="N24" s="5" t="str">
        <f t="shared" ca="1" si="33"/>
        <v/>
      </c>
      <c r="O24" s="5" t="str">
        <f ca="1">IF(B24="","",'Hidden inputs'!$D$11*F24+'Hidden inputs'!$E$11*G24)</f>
        <v/>
      </c>
      <c r="P24" s="11" t="str">
        <f t="shared" ca="1" si="0"/>
        <v/>
      </c>
      <c r="Q24" s="20" t="str">
        <f t="shared" ca="1" si="1"/>
        <v/>
      </c>
      <c r="R24" s="3" t="str">
        <f t="shared" ca="1" si="34"/>
        <v/>
      </c>
      <c r="S24" s="5" t="str" cm="1">
        <f t="array" aca="1" ref="S24" ca="1">IF($B24="","",IF(R24=0,0,IF(DD_Payment="",0,IF(R24&lt;_xlfn.IFS(DD_Frequency="Monthly",1,DD_Frequency="Quarterly",IF(MONTH(R$2)=1,1,IF(MONTH(R$2)=4,1,IF(MONTH(R$2)=7,1,IF(MONTH(R$2)=10,1,0)))),DD_Frequency="Annually",IF(MONTH(R$2)=1,1,0))*DD_Payment,R24,_xlfn.IFS(DD_Frequency="Monthly",1,DD_Frequency="Quarterly",IF(MONTH(R$2)=1,1,IF(MONTH(R$2)=4,1,IF(MONTH(R$2)=7,1,IF(MONTH(R$2)=10,1,0)))),DD_Frequency="Annually",IF(MONTH(R$2)=1,1,0))*DD_Payment))))</f>
        <v/>
      </c>
      <c r="T24" s="3" t="str">
        <f t="shared" ref="T24" ca="1" si="980">IF(B24="","",IF(R24&gt;S24,(R24-S24/2)*(rate_A*((T$1+A24)/365)),0))</f>
        <v/>
      </c>
      <c r="U24" s="3" t="str">
        <f t="shared" ca="1" si="36"/>
        <v/>
      </c>
      <c r="V24" s="3" t="str">
        <f t="shared" ref="V24" ca="1" si="981">IF(B24="","",G24*(1+rate_A*(T$1+A24)/365))</f>
        <v/>
      </c>
      <c r="W24" s="3" t="str">
        <f t="shared" ref="W24" ca="1" si="982">IF(B24="","",H24*(1+rate_A*(T$1+A24)/365))</f>
        <v/>
      </c>
      <c r="X24" s="3" t="str">
        <f t="shared" ref="X24" ca="1" si="983">IF(B24="","",I24*(1+rate_joint*(T$1+A24)/365))</f>
        <v/>
      </c>
      <c r="Y24" s="5" t="str">
        <f t="shared" ca="1" si="135"/>
        <v/>
      </c>
      <c r="Z24" s="5" t="str" cm="1">
        <f t="array" aca="1" ref="Z24" ca="1">IF(Y24="","",_xlfn.IFS(Y24&lt;='Hidden inputs'!$C$15,Y24*'Hidden inputs'!$D$15,Y24&lt;='Hidden inputs'!$C$16,'Hidden inputs'!$C$15*'Hidden inputs'!$D$15+(Y24-'Hidden inputs'!$B$16)*'Hidden inputs'!$D$16,Y24&lt;='Hidden inputs'!$C$17,'Hidden inputs'!$C$15*'Hidden inputs'!$D$15+('Hidden inputs'!$C$16-'Hidden inputs'!$B$16)*'Hidden inputs'!$D$16+(Y24-'Hidden inputs'!$B$17)*'Hidden inputs'!$D$17,Y24&gt;'Hidden inputs'!$B$18,'Hidden inputs'!$C$15*'Hidden inputs'!$D$15+('Hidden inputs'!$C$16-'Hidden inputs'!$B$16)*'Hidden inputs'!$D$16+('Hidden inputs'!$C$17-'Hidden inputs'!$B$17)*'Hidden inputs'!$D$17+(Y24-'Hidden inputs'!$B$18)*'Hidden inputs'!$D$18))</f>
        <v/>
      </c>
      <c r="AA24" s="10" t="str">
        <f t="shared" ca="1" si="136"/>
        <v/>
      </c>
      <c r="AB24" s="5" t="str">
        <f t="shared" ca="1" si="40"/>
        <v/>
      </c>
      <c r="AC24" s="5" t="str">
        <f t="shared" ca="1" si="137"/>
        <v/>
      </c>
      <c r="AD24" s="5" t="str">
        <f ca="1">IF(B24="","",'Hidden inputs'!$D$11*U24+'Hidden inputs'!$E$11*V24)</f>
        <v/>
      </c>
      <c r="AE24" s="11" t="str">
        <f t="shared" ca="1" si="3"/>
        <v/>
      </c>
      <c r="AF24" s="9" t="str">
        <f t="shared" ca="1" si="41"/>
        <v/>
      </c>
      <c r="AG24" s="3" t="str">
        <f t="shared" ca="1" si="42"/>
        <v/>
      </c>
      <c r="AH24" s="5" t="str" cm="1">
        <f t="array" aca="1" ref="AH24" ca="1">IF($B24="","",IF(AG24=0,0,IF(DD_Payment="",0,IF(AG24&lt;_xlfn.IFS(DD_Frequency="Monthly",1,DD_Frequency="Quarterly",IF(MONTH(AG$2)=1,1,IF(MONTH(AG$2)=4,1,IF(MONTH(AG$2)=7,1,IF(MONTH(AG$2)=10,1,0)))),DD_Frequency="Annually",IF(MONTH(AG$2)=1,1,0))*DD_Payment,AG24,_xlfn.IFS(DD_Frequency="Monthly",1,DD_Frequency="Quarterly",IF(MONTH(AG$2)=1,1,IF(MONTH(AG$2)=4,1,IF(MONTH(AG$2)=7,1,IF(MONTH(AG$2)=10,1,0)))),DD_Frequency="Annually",IF(MONTH(AG$2)=1,1,0))*DD_Payment))))</f>
        <v/>
      </c>
      <c r="AI24" s="3" t="str">
        <f t="shared" ref="AI24" ca="1" si="984">IF($B24="","",IF(AG24&gt;AH24,(AG24-AH24/2)*(rate_A*(AI$1/365)),0))</f>
        <v/>
      </c>
      <c r="AJ24" s="3" t="str">
        <f t="shared" ca="1" si="139"/>
        <v/>
      </c>
      <c r="AK24" s="3" t="str">
        <f t="shared" ref="AK24" ca="1" si="985">IF($B24="","",V24*(1+rate_A*AI$1/365))</f>
        <v/>
      </c>
      <c r="AL24" s="3" t="str">
        <f t="shared" ref="AL24" ca="1" si="986">IF($B24="","",W24*(1+rate_A*AI$1/365))</f>
        <v/>
      </c>
      <c r="AM24" s="3" t="str">
        <f t="shared" ref="AM24" ca="1" si="987">IF($B24="","",X24*(1+rate_joint*AI$1/365))</f>
        <v/>
      </c>
      <c r="AN24" s="5" t="str">
        <f t="shared" ca="1" si="143"/>
        <v/>
      </c>
      <c r="AO24" s="5" t="str" cm="1">
        <f t="array" aca="1" ref="AO24" ca="1">IF(AN24="","",_xlfn.IFS(AN24&lt;='Hidden inputs'!$C$15,AN24*'Hidden inputs'!$D$15,AN24&lt;='Hidden inputs'!$C$16,'Hidden inputs'!$C$15*'Hidden inputs'!$D$15+(AN24-'Hidden inputs'!$B$16)*'Hidden inputs'!$D$16,AN24&lt;='Hidden inputs'!$C$17,'Hidden inputs'!$C$15*'Hidden inputs'!$D$15+('Hidden inputs'!$C$16-'Hidden inputs'!$B$16)*'Hidden inputs'!$D$16+(AN24-'Hidden inputs'!$B$17)*'Hidden inputs'!$D$17,AN24&gt;'Hidden inputs'!$B$18,'Hidden inputs'!$C$15*'Hidden inputs'!$D$15+('Hidden inputs'!$C$16-'Hidden inputs'!$B$16)*'Hidden inputs'!$D$16+('Hidden inputs'!$C$17-'Hidden inputs'!$B$17)*'Hidden inputs'!$D$17+(AN24-'Hidden inputs'!$B$18)*'Hidden inputs'!$D$18))</f>
        <v/>
      </c>
      <c r="AP24" s="10" t="str">
        <f t="shared" ca="1" si="144"/>
        <v/>
      </c>
      <c r="AQ24" s="5" t="str">
        <f t="shared" ca="1" si="47"/>
        <v/>
      </c>
      <c r="AR24" s="5" t="str">
        <f t="shared" ca="1" si="48"/>
        <v/>
      </c>
      <c r="AS24" s="5" t="str">
        <f ca="1">IF($B24="","",'Hidden inputs'!$D$11*AJ24+'Hidden inputs'!$E$11*AK24)</f>
        <v/>
      </c>
      <c r="AT24" s="11" t="str">
        <f t="shared" ca="1" si="5"/>
        <v/>
      </c>
      <c r="AU24" s="9" t="str">
        <f t="shared" ca="1" si="49"/>
        <v/>
      </c>
      <c r="AV24" s="3" t="str">
        <f t="shared" ca="1" si="50"/>
        <v/>
      </c>
      <c r="AW24" s="5" t="str" cm="1">
        <f t="array" aca="1" ref="AW24" ca="1">IF($B24="","",IF(AV24=0,0,IF(DD_Payment="",0,IF(AV24&lt;_xlfn.IFS(DD_Frequency="Monthly",1,DD_Frequency="Quarterly",IF(MONTH(AV$2)=1,1,IF(MONTH(AV$2)=4,1,IF(MONTH(AV$2)=7,1,IF(MONTH(AV$2)=10,1,0)))),DD_Frequency="Annually",IF(MONTH(AV$2)=1,1,0))*DD_Payment,AV24,_xlfn.IFS(DD_Frequency="Monthly",1,DD_Frequency="Quarterly",IF(MONTH(AV$2)=1,1,IF(MONTH(AV$2)=4,1,IF(MONTH(AV$2)=7,1,IF(MONTH(AV$2)=10,1,0)))),DD_Frequency="Annually",IF(MONTH(AV$2)=1,1,0))*DD_Payment))))</f>
        <v/>
      </c>
      <c r="AX24" s="3" t="str">
        <f t="shared" ref="AX24" ca="1" si="988">IF($B24="","",IF(AV24&gt;AW24,(AV24-AW24/2)*(rate_A*(AX$1/365)),0))</f>
        <v/>
      </c>
      <c r="AY24" s="3" t="str">
        <f t="shared" ca="1" si="146"/>
        <v/>
      </c>
      <c r="AZ24" s="3" t="str">
        <f t="shared" ref="AZ24" ca="1" si="989">IF($B24="","",AK24*(1+rate_A*AX$1/365))</f>
        <v/>
      </c>
      <c r="BA24" s="3" t="str">
        <f t="shared" ref="BA24" ca="1" si="990">IF($B24="","",AL24*(1+rate_A*AX$1/365))</f>
        <v/>
      </c>
      <c r="BB24" s="3" t="str">
        <f t="shared" ref="BB24" ca="1" si="991">IF($B24="","",AM24*(1+rate_joint*AX$1/365))</f>
        <v/>
      </c>
      <c r="BC24" s="5" t="str">
        <f t="shared" ca="1" si="150"/>
        <v/>
      </c>
      <c r="BD24" s="5" t="str" cm="1">
        <f t="array" aca="1" ref="BD24" ca="1">IF(BC24="","",_xlfn.IFS(BC24&lt;='Hidden inputs'!$C$15,BC24*'Hidden inputs'!$D$15,BC24&lt;='Hidden inputs'!$C$16,'Hidden inputs'!$C$15*'Hidden inputs'!$D$15+(BC24-'Hidden inputs'!$B$16)*'Hidden inputs'!$D$16,BC24&lt;='Hidden inputs'!$C$17,'Hidden inputs'!$C$15*'Hidden inputs'!$D$15+('Hidden inputs'!$C$16-'Hidden inputs'!$B$16)*'Hidden inputs'!$D$16+(BC24-'Hidden inputs'!$B$17)*'Hidden inputs'!$D$17,BC24&gt;'Hidden inputs'!$B$18,'Hidden inputs'!$C$15*'Hidden inputs'!$D$15+('Hidden inputs'!$C$16-'Hidden inputs'!$B$16)*'Hidden inputs'!$D$16+('Hidden inputs'!$C$17-'Hidden inputs'!$B$17)*'Hidden inputs'!$D$17+(BC24-'Hidden inputs'!$B$18)*'Hidden inputs'!$D$18))</f>
        <v/>
      </c>
      <c r="BE24" s="10" t="str">
        <f t="shared" ca="1" si="151"/>
        <v/>
      </c>
      <c r="BF24" s="5" t="str">
        <f t="shared" ca="1" si="55"/>
        <v/>
      </c>
      <c r="BG24" s="5" t="str">
        <f t="shared" ca="1" si="56"/>
        <v/>
      </c>
      <c r="BH24" s="5" t="str">
        <f ca="1">IF($B24="","",'Hidden inputs'!$D$11*AY24+'Hidden inputs'!$E$11*AZ24)</f>
        <v/>
      </c>
      <c r="BI24" s="11" t="str">
        <f t="shared" ca="1" si="7"/>
        <v/>
      </c>
      <c r="BJ24" s="9" t="str">
        <f t="shared" ca="1" si="57"/>
        <v/>
      </c>
      <c r="BK24" s="3" t="str">
        <f t="shared" ca="1" si="58"/>
        <v/>
      </c>
      <c r="BL24" s="5" t="str" cm="1">
        <f t="array" aca="1" ref="BL24" ca="1">IF($B24="","",IF(BK24=0,0,IF(DD_Payment="",0,IF(BK24&lt;_xlfn.IFS(DD_Frequency="Monthly",1,DD_Frequency="Quarterly",IF(MONTH(BK$2)=1,1,IF(MONTH(BK$2)=4,1,IF(MONTH(BK$2)=7,1,IF(MONTH(BK$2)=10,1,0)))),DD_Frequency="Annually",IF(MONTH(BK$2)=1,1,0))*DD_Payment,BK24,_xlfn.IFS(DD_Frequency="Monthly",1,DD_Frequency="Quarterly",IF(MONTH(BK$2)=1,1,IF(MONTH(BK$2)=4,1,IF(MONTH(BK$2)=7,1,IF(MONTH(BK$2)=10,1,0)))),DD_Frequency="Annually",IF(MONTH(BK$2)=1,1,0))*DD_Payment))))</f>
        <v/>
      </c>
      <c r="BM24" s="3" t="str">
        <f t="shared" ref="BM24" ca="1" si="992">IF($B24="","",IF(BK24&gt;BL24,(BK24-BL24/2)*(rate_A*(BM$1/365)),0))</f>
        <v/>
      </c>
      <c r="BN24" s="3" t="str">
        <f t="shared" ca="1" si="153"/>
        <v/>
      </c>
      <c r="BO24" s="3" t="str">
        <f t="shared" ref="BO24" ca="1" si="993">IF($B24="","",AZ24*(1+rate_A*BM$1/365))</f>
        <v/>
      </c>
      <c r="BP24" s="3" t="str">
        <f t="shared" ref="BP24" ca="1" si="994">IF($B24="","",BA24*(1+rate_A*BM$1/365))</f>
        <v/>
      </c>
      <c r="BQ24" s="3" t="str">
        <f t="shared" ref="BQ24" ca="1" si="995">IF($B24="","",BB24*(1+rate_joint*BM$1/365))</f>
        <v/>
      </c>
      <c r="BR24" s="5" t="str">
        <f t="shared" ca="1" si="157"/>
        <v/>
      </c>
      <c r="BS24" s="5" t="str" cm="1">
        <f t="array" aca="1" ref="BS24" ca="1">IF(BR24="","",_xlfn.IFS(BR24&lt;='Hidden inputs'!$C$15,BR24*'Hidden inputs'!$D$15,BR24&lt;='Hidden inputs'!$C$16,'Hidden inputs'!$C$15*'Hidden inputs'!$D$15+(BR24-'Hidden inputs'!$B$16)*'Hidden inputs'!$D$16,BR24&lt;='Hidden inputs'!$C$17,'Hidden inputs'!$C$15*'Hidden inputs'!$D$15+('Hidden inputs'!$C$16-'Hidden inputs'!$B$16)*'Hidden inputs'!$D$16+(BR24-'Hidden inputs'!$B$17)*'Hidden inputs'!$D$17,BR24&gt;'Hidden inputs'!$B$18,'Hidden inputs'!$C$15*'Hidden inputs'!$D$15+('Hidden inputs'!$C$16-'Hidden inputs'!$B$16)*'Hidden inputs'!$D$16+('Hidden inputs'!$C$17-'Hidden inputs'!$B$17)*'Hidden inputs'!$D$17+(BR24-'Hidden inputs'!$B$18)*'Hidden inputs'!$D$18))</f>
        <v/>
      </c>
      <c r="BT24" s="10" t="str">
        <f t="shared" ca="1" si="158"/>
        <v/>
      </c>
      <c r="BU24" s="5" t="str">
        <f t="shared" ca="1" si="63"/>
        <v/>
      </c>
      <c r="BV24" s="5" t="str">
        <f t="shared" ca="1" si="64"/>
        <v/>
      </c>
      <c r="BW24" s="5" t="str">
        <f ca="1">IF($B24="","",'Hidden inputs'!$D$11*BN24+'Hidden inputs'!$E$11*BO24)</f>
        <v/>
      </c>
      <c r="BX24" s="11" t="str">
        <f t="shared" ca="1" si="9"/>
        <v/>
      </c>
      <c r="BY24" s="9" t="str">
        <f t="shared" ca="1" si="65"/>
        <v/>
      </c>
      <c r="BZ24" s="3" t="str">
        <f t="shared" ca="1" si="66"/>
        <v/>
      </c>
      <c r="CA24" s="5" t="str" cm="1">
        <f t="array" aca="1" ref="CA24" ca="1">IF($B24="","",IF(BZ24=0,0,IF(DD_Payment="",0,IF(BZ24&lt;_xlfn.IFS(DD_Frequency="Monthly",1,DD_Frequency="Quarterly",IF(MONTH(BZ$2)=1,1,IF(MONTH(BZ$2)=4,1,IF(MONTH(BZ$2)=7,1,IF(MONTH(BZ$2)=10,1,0)))),DD_Frequency="Annually",IF(MONTH(BZ$2)=1,1,0))*DD_Payment,BZ24,_xlfn.IFS(DD_Frequency="Monthly",1,DD_Frequency="Quarterly",IF(MONTH(BZ$2)=1,1,IF(MONTH(BZ$2)=4,1,IF(MONTH(BZ$2)=7,1,IF(MONTH(BZ$2)=10,1,0)))),DD_Frequency="Annually",IF(MONTH(BZ$2)=1,1,0))*DD_Payment))))</f>
        <v/>
      </c>
      <c r="CB24" s="3" t="str">
        <f t="shared" ref="CB24" ca="1" si="996">IF($B24="","",IF(BZ24&gt;CA24,(BZ24-CA24/2)*(rate_A*(CB$1/365)),0))</f>
        <v/>
      </c>
      <c r="CC24" s="3" t="str">
        <f t="shared" ca="1" si="160"/>
        <v/>
      </c>
      <c r="CD24" s="3" t="str">
        <f t="shared" ref="CD24" ca="1" si="997">IF($B24="","",BO24*(1+rate_A*CB$1/365))</f>
        <v/>
      </c>
      <c r="CE24" s="3" t="str">
        <f t="shared" ref="CE24" ca="1" si="998">IF($B24="","",BP24*(1+rate_A*CB$1/365))</f>
        <v/>
      </c>
      <c r="CF24" s="3" t="str">
        <f t="shared" ref="CF24" ca="1" si="999">IF($B24="","",BQ24*(1+rate_joint*CB$1/365))</f>
        <v/>
      </c>
      <c r="CG24" s="5" t="str">
        <f t="shared" ca="1" si="164"/>
        <v/>
      </c>
      <c r="CH24" s="5" t="str" cm="1">
        <f t="array" aca="1" ref="CH24" ca="1">IF(CG24="","",_xlfn.IFS(CG24&lt;='Hidden inputs'!$C$15,CG24*'Hidden inputs'!$D$15,CG24&lt;='Hidden inputs'!$C$16,'Hidden inputs'!$C$15*'Hidden inputs'!$D$15+(CG24-'Hidden inputs'!$B$16)*'Hidden inputs'!$D$16,CG24&lt;='Hidden inputs'!$C$17,'Hidden inputs'!$C$15*'Hidden inputs'!$D$15+('Hidden inputs'!$C$16-'Hidden inputs'!$B$16)*'Hidden inputs'!$D$16+(CG24-'Hidden inputs'!$B$17)*'Hidden inputs'!$D$17,CG24&gt;'Hidden inputs'!$B$18,'Hidden inputs'!$C$15*'Hidden inputs'!$D$15+('Hidden inputs'!$C$16-'Hidden inputs'!$B$16)*'Hidden inputs'!$D$16+('Hidden inputs'!$C$17-'Hidden inputs'!$B$17)*'Hidden inputs'!$D$17+(CG24-'Hidden inputs'!$B$18)*'Hidden inputs'!$D$18))</f>
        <v/>
      </c>
      <c r="CI24" s="10" t="str">
        <f t="shared" ca="1" si="165"/>
        <v/>
      </c>
      <c r="CJ24" s="5" t="str">
        <f t="shared" ca="1" si="71"/>
        <v/>
      </c>
      <c r="CK24" s="5" t="str">
        <f t="shared" ca="1" si="72"/>
        <v/>
      </c>
      <c r="CL24" s="5" t="str">
        <f ca="1">IF($B24="","",'Hidden inputs'!$D$11*CC24+'Hidden inputs'!$E$11*CD24)</f>
        <v/>
      </c>
      <c r="CM24" s="11" t="str">
        <f t="shared" ca="1" si="11"/>
        <v/>
      </c>
      <c r="CN24" s="9" t="str">
        <f t="shared" ca="1" si="73"/>
        <v/>
      </c>
      <c r="CO24" s="3" t="str">
        <f t="shared" ca="1" si="74"/>
        <v/>
      </c>
      <c r="CP24" s="5" t="str" cm="1">
        <f t="array" aca="1" ref="CP24" ca="1">IF($B24="","",IF(CO24=0,0,IF(DD_Payment="",0,IF(CO24&lt;_xlfn.IFS(DD_Frequency="Monthly",1,DD_Frequency="Quarterly",IF(MONTH(CO$2)=1,1,IF(MONTH(CO$2)=4,1,IF(MONTH(CO$2)=7,1,IF(MONTH(CO$2)=10,1,0)))),DD_Frequency="Annually",IF(MONTH(CO$2)=1,1,0))*DD_Payment,CO24,_xlfn.IFS(DD_Frequency="Monthly",1,DD_Frequency="Quarterly",IF(MONTH(CO$2)=1,1,IF(MONTH(CO$2)=4,1,IF(MONTH(CO$2)=7,1,IF(MONTH(CO$2)=10,1,0)))),DD_Frequency="Annually",IF(MONTH(CO$2)=1,1,0))*DD_Payment))))</f>
        <v/>
      </c>
      <c r="CQ24" s="3" t="str">
        <f t="shared" ref="CQ24" ca="1" si="1000">IF($B24="","",IF(CO24&gt;CP24,(CO24-CP24/2)*(rate_A*(CQ$1/365)),0))</f>
        <v/>
      </c>
      <c r="CR24" s="3" t="str">
        <f t="shared" ca="1" si="167"/>
        <v/>
      </c>
      <c r="CS24" s="3" t="str">
        <f t="shared" ref="CS24" ca="1" si="1001">IF($B24="","",CD24*(1+rate_A*CQ$1/365))</f>
        <v/>
      </c>
      <c r="CT24" s="3" t="str">
        <f t="shared" ref="CT24" ca="1" si="1002">IF($B24="","",CE24*(1+rate_A*CQ$1/365))</f>
        <v/>
      </c>
      <c r="CU24" s="3" t="str">
        <f t="shared" ref="CU24" ca="1" si="1003">IF($B24="","",CF24*(1+rate_joint*CQ$1/365))</f>
        <v/>
      </c>
      <c r="CV24" s="5" t="str">
        <f t="shared" ca="1" si="171"/>
        <v/>
      </c>
      <c r="CW24" s="5" t="str" cm="1">
        <f t="array" aca="1" ref="CW24" ca="1">IF(CV24="","",_xlfn.IFS(CV24&lt;='Hidden inputs'!$C$15,CV24*'Hidden inputs'!$D$15,CV24&lt;='Hidden inputs'!$C$16,'Hidden inputs'!$C$15*'Hidden inputs'!$D$15+(CV24-'Hidden inputs'!$B$16)*'Hidden inputs'!$D$16,CV24&lt;='Hidden inputs'!$C$17,'Hidden inputs'!$C$15*'Hidden inputs'!$D$15+('Hidden inputs'!$C$16-'Hidden inputs'!$B$16)*'Hidden inputs'!$D$16+(CV24-'Hidden inputs'!$B$17)*'Hidden inputs'!$D$17,CV24&gt;'Hidden inputs'!$B$18,'Hidden inputs'!$C$15*'Hidden inputs'!$D$15+('Hidden inputs'!$C$16-'Hidden inputs'!$B$16)*'Hidden inputs'!$D$16+('Hidden inputs'!$C$17-'Hidden inputs'!$B$17)*'Hidden inputs'!$D$17+(CV24-'Hidden inputs'!$B$18)*'Hidden inputs'!$D$18))</f>
        <v/>
      </c>
      <c r="CX24" s="10" t="str">
        <f t="shared" ca="1" si="172"/>
        <v/>
      </c>
      <c r="CY24" s="5" t="str">
        <f t="shared" ca="1" si="79"/>
        <v/>
      </c>
      <c r="CZ24" s="5" t="str">
        <f t="shared" ca="1" si="80"/>
        <v/>
      </c>
      <c r="DA24" s="5" t="str">
        <f ca="1">IF($B24="","",'Hidden inputs'!$D$11*CR24+'Hidden inputs'!$E$11*CS24)</f>
        <v/>
      </c>
      <c r="DB24" s="11" t="str">
        <f t="shared" ca="1" si="13"/>
        <v/>
      </c>
      <c r="DC24" s="9" t="str">
        <f t="shared" ca="1" si="81"/>
        <v/>
      </c>
      <c r="DD24" s="3" t="str">
        <f t="shared" ca="1" si="82"/>
        <v/>
      </c>
      <c r="DE24" s="5" t="str" cm="1">
        <f t="array" aca="1" ref="DE24" ca="1">IF($B24="","",IF(DD24=0,0,IF(DD_Payment="",0,IF(DD24&lt;_xlfn.IFS(DD_Frequency="Monthly",1,DD_Frequency="Quarterly",IF(MONTH(DD$2)=1,1,IF(MONTH(DD$2)=4,1,IF(MONTH(DD$2)=7,1,IF(MONTH(DD$2)=10,1,0)))),DD_Frequency="Annually",IF(MONTH(DD$2)=1,1,0))*DD_Payment,DD24,_xlfn.IFS(DD_Frequency="Monthly",1,DD_Frequency="Quarterly",IF(MONTH(DD$2)=1,1,IF(MONTH(DD$2)=4,1,IF(MONTH(DD$2)=7,1,IF(MONTH(DD$2)=10,1,0)))),DD_Frequency="Annually",IF(MONTH(DD$2)=1,1,0))*DD_Payment))))</f>
        <v/>
      </c>
      <c r="DF24" s="3" t="str">
        <f t="shared" ref="DF24" ca="1" si="1004">IF($B24="","",IF(DD24&gt;DE24,(DD24-DE24/2)*(rate_A*(DF$1/365)),0))</f>
        <v/>
      </c>
      <c r="DG24" s="3" t="str">
        <f t="shared" ca="1" si="174"/>
        <v/>
      </c>
      <c r="DH24" s="3" t="str">
        <f t="shared" ref="DH24" ca="1" si="1005">IF($B24="","",CS24*(1+rate_A*DF$1/365))</f>
        <v/>
      </c>
      <c r="DI24" s="3" t="str">
        <f t="shared" ref="DI24" ca="1" si="1006">IF($B24="","",CT24*(1+rate_A*DF$1/365))</f>
        <v/>
      </c>
      <c r="DJ24" s="3" t="str">
        <f t="shared" ref="DJ24" ca="1" si="1007">IF($B24="","",CU24*(1+rate_joint*DF$1/365))</f>
        <v/>
      </c>
      <c r="DK24" s="5" t="str">
        <f t="shared" ca="1" si="178"/>
        <v/>
      </c>
      <c r="DL24" s="5" t="str" cm="1">
        <f t="array" aca="1" ref="DL24" ca="1">IF(DK24="","",_xlfn.IFS(DK24&lt;='Hidden inputs'!$C$15,DK24*'Hidden inputs'!$D$15,DK24&lt;='Hidden inputs'!$C$16,'Hidden inputs'!$C$15*'Hidden inputs'!$D$15+(DK24-'Hidden inputs'!$B$16)*'Hidden inputs'!$D$16,DK24&lt;='Hidden inputs'!$C$17,'Hidden inputs'!$C$15*'Hidden inputs'!$D$15+('Hidden inputs'!$C$16-'Hidden inputs'!$B$16)*'Hidden inputs'!$D$16+(DK24-'Hidden inputs'!$B$17)*'Hidden inputs'!$D$17,DK24&gt;'Hidden inputs'!$B$18,'Hidden inputs'!$C$15*'Hidden inputs'!$D$15+('Hidden inputs'!$C$16-'Hidden inputs'!$B$16)*'Hidden inputs'!$D$16+('Hidden inputs'!$C$17-'Hidden inputs'!$B$17)*'Hidden inputs'!$D$17+(DK24-'Hidden inputs'!$B$18)*'Hidden inputs'!$D$18))</f>
        <v/>
      </c>
      <c r="DM24" s="10" t="str">
        <f t="shared" ca="1" si="179"/>
        <v/>
      </c>
      <c r="DN24" s="5" t="str">
        <f t="shared" ca="1" si="87"/>
        <v/>
      </c>
      <c r="DO24" s="5" t="str">
        <f t="shared" ca="1" si="88"/>
        <v/>
      </c>
      <c r="DP24" s="5" t="str">
        <f ca="1">IF($B24="","",'Hidden inputs'!$D$11*DG24+'Hidden inputs'!$E$11*DH24)</f>
        <v/>
      </c>
      <c r="DQ24" s="11" t="str">
        <f t="shared" ca="1" si="15"/>
        <v/>
      </c>
      <c r="DR24" s="9" t="str">
        <f t="shared" ca="1" si="89"/>
        <v/>
      </c>
      <c r="DS24" s="3" t="str">
        <f t="shared" ca="1" si="90"/>
        <v/>
      </c>
      <c r="DT24" s="5" t="str" cm="1">
        <f t="array" aca="1" ref="DT24" ca="1">IF($B24="","",IF(DS24=0,0,IF(DD_Payment="",0,IF(DS24&lt;_xlfn.IFS(DD_Frequency="Monthly",1,DD_Frequency="Quarterly",IF(MONTH(DS$2)=1,1,IF(MONTH(DS$2)=4,1,IF(MONTH(DS$2)=7,1,IF(MONTH(DS$2)=10,1,0)))),DD_Frequency="Annually",IF(MONTH(DS$2)=1,1,0))*DD_Payment,DS24,_xlfn.IFS(DD_Frequency="Monthly",1,DD_Frequency="Quarterly",IF(MONTH(DS$2)=1,1,IF(MONTH(DS$2)=4,1,IF(MONTH(DS$2)=7,1,IF(MONTH(DS$2)=10,1,0)))),DD_Frequency="Annually",IF(MONTH(DS$2)=1,1,0))*DD_Payment))))</f>
        <v/>
      </c>
      <c r="DU24" s="3" t="str">
        <f t="shared" ref="DU24" ca="1" si="1008">IF($B24="","",IF(DS24&gt;DT24,(DS24-DT24/2)*(rate_A*(DU$1/365)),0))</f>
        <v/>
      </c>
      <c r="DV24" s="3" t="str">
        <f t="shared" ca="1" si="181"/>
        <v/>
      </c>
      <c r="DW24" s="3" t="str">
        <f t="shared" ref="DW24" ca="1" si="1009">IF($B24="","",DH24*(1+rate_A*DU$1/365))</f>
        <v/>
      </c>
      <c r="DX24" s="3" t="str">
        <f t="shared" ref="DX24" ca="1" si="1010">IF($B24="","",DI24*(1+rate_A*DU$1/365))</f>
        <v/>
      </c>
      <c r="DY24" s="3" t="str">
        <f t="shared" ref="DY24" ca="1" si="1011">IF($B24="","",DJ24*(1+rate_joint*DU$1/365))</f>
        <v/>
      </c>
      <c r="DZ24" s="5" t="str">
        <f t="shared" ca="1" si="185"/>
        <v/>
      </c>
      <c r="EA24" s="5" t="str" cm="1">
        <f t="array" aca="1" ref="EA24" ca="1">IF(DZ24="","",_xlfn.IFS(DZ24&lt;='Hidden inputs'!$C$15,DZ24*'Hidden inputs'!$D$15,DZ24&lt;='Hidden inputs'!$C$16,'Hidden inputs'!$C$15*'Hidden inputs'!$D$15+(DZ24-'Hidden inputs'!$B$16)*'Hidden inputs'!$D$16,DZ24&lt;='Hidden inputs'!$C$17,'Hidden inputs'!$C$15*'Hidden inputs'!$D$15+('Hidden inputs'!$C$16-'Hidden inputs'!$B$16)*'Hidden inputs'!$D$16+(DZ24-'Hidden inputs'!$B$17)*'Hidden inputs'!$D$17,DZ24&gt;'Hidden inputs'!$B$18,'Hidden inputs'!$C$15*'Hidden inputs'!$D$15+('Hidden inputs'!$C$16-'Hidden inputs'!$B$16)*'Hidden inputs'!$D$16+('Hidden inputs'!$C$17-'Hidden inputs'!$B$17)*'Hidden inputs'!$D$17+(DZ24-'Hidden inputs'!$B$18)*'Hidden inputs'!$D$18))</f>
        <v/>
      </c>
      <c r="EB24" s="10" t="str">
        <f t="shared" ca="1" si="186"/>
        <v/>
      </c>
      <c r="EC24" s="5" t="str">
        <f t="shared" ca="1" si="95"/>
        <v/>
      </c>
      <c r="ED24" s="5" t="str">
        <f t="shared" ca="1" si="96"/>
        <v/>
      </c>
      <c r="EE24" s="5" t="str">
        <f ca="1">IF($B24="","",'Hidden inputs'!$D$11*DV24+'Hidden inputs'!$E$11*DW24)</f>
        <v/>
      </c>
      <c r="EF24" s="11" t="str">
        <f t="shared" ca="1" si="17"/>
        <v/>
      </c>
      <c r="EG24" s="9" t="str">
        <f t="shared" ca="1" si="97"/>
        <v/>
      </c>
      <c r="EH24" s="3" t="str">
        <f t="shared" ca="1" si="98"/>
        <v/>
      </c>
      <c r="EI24" s="5" t="str" cm="1">
        <f t="array" aca="1" ref="EI24" ca="1">IF($B24="","",IF(EH24=0,0,IF(DD_Payment="",0,IF(EH24&lt;_xlfn.IFS(DD_Frequency="Monthly",1,DD_Frequency="Quarterly",IF(MONTH(EH$2)=1,1,IF(MONTH(EH$2)=4,1,IF(MONTH(EH$2)=7,1,IF(MONTH(EH$2)=10,1,0)))),DD_Frequency="Annually",IF(MONTH(EH$2)=1,1,0))*DD_Payment,EH24,_xlfn.IFS(DD_Frequency="Monthly",1,DD_Frequency="Quarterly",IF(MONTH(EH$2)=1,1,IF(MONTH(EH$2)=4,1,IF(MONTH(EH$2)=7,1,IF(MONTH(EH$2)=10,1,0)))),DD_Frequency="Annually",IF(MONTH(EH$2)=1,1,0))*DD_Payment))))</f>
        <v/>
      </c>
      <c r="EJ24" s="3" t="str">
        <f t="shared" ref="EJ24" ca="1" si="1012">IF($B24="","",IF(EH24&gt;EI24,(EH24-EI24/2)*(rate_A*(EJ$1/365)),0))</f>
        <v/>
      </c>
      <c r="EK24" s="3" t="str">
        <f t="shared" ca="1" si="188"/>
        <v/>
      </c>
      <c r="EL24" s="3" t="str">
        <f t="shared" ref="EL24" ca="1" si="1013">IF($B24="","",DW24*(1+rate_A*EJ$1/365))</f>
        <v/>
      </c>
      <c r="EM24" s="3" t="str">
        <f t="shared" ref="EM24" ca="1" si="1014">IF($B24="","",DX24*(1+rate_A*EJ$1/365))</f>
        <v/>
      </c>
      <c r="EN24" s="3" t="str">
        <f t="shared" ref="EN24" ca="1" si="1015">IF($B24="","",DY24*(1+rate_joint*EJ$1/365))</f>
        <v/>
      </c>
      <c r="EO24" s="5" t="str">
        <f t="shared" ca="1" si="192"/>
        <v/>
      </c>
      <c r="EP24" s="5" t="str" cm="1">
        <f t="array" aca="1" ref="EP24" ca="1">IF(EO24="","",_xlfn.IFS(EO24&lt;='Hidden inputs'!$C$15,EO24*'Hidden inputs'!$D$15,EO24&lt;='Hidden inputs'!$C$16,'Hidden inputs'!$C$15*'Hidden inputs'!$D$15+(EO24-'Hidden inputs'!$B$16)*'Hidden inputs'!$D$16,EO24&lt;='Hidden inputs'!$C$17,'Hidden inputs'!$C$15*'Hidden inputs'!$D$15+('Hidden inputs'!$C$16-'Hidden inputs'!$B$16)*'Hidden inputs'!$D$16+(EO24-'Hidden inputs'!$B$17)*'Hidden inputs'!$D$17,EO24&gt;'Hidden inputs'!$B$18,'Hidden inputs'!$C$15*'Hidden inputs'!$D$15+('Hidden inputs'!$C$16-'Hidden inputs'!$B$16)*'Hidden inputs'!$D$16+('Hidden inputs'!$C$17-'Hidden inputs'!$B$17)*'Hidden inputs'!$D$17+(EO24-'Hidden inputs'!$B$18)*'Hidden inputs'!$D$18))</f>
        <v/>
      </c>
      <c r="EQ24" s="10" t="str">
        <f t="shared" ca="1" si="193"/>
        <v/>
      </c>
      <c r="ER24" s="5" t="str">
        <f t="shared" ca="1" si="103"/>
        <v/>
      </c>
      <c r="ES24" s="5" t="str">
        <f t="shared" ca="1" si="104"/>
        <v/>
      </c>
      <c r="ET24" s="5" t="str">
        <f ca="1">IF($B24="","",'Hidden inputs'!$D$11*EK24+'Hidden inputs'!$E$11*EL24)</f>
        <v/>
      </c>
      <c r="EU24" s="11" t="str">
        <f t="shared" ca="1" si="19"/>
        <v/>
      </c>
      <c r="EV24" s="9" t="str">
        <f t="shared" ca="1" si="105"/>
        <v/>
      </c>
      <c r="EW24" s="3" t="str">
        <f t="shared" ca="1" si="106"/>
        <v/>
      </c>
      <c r="EX24" s="5" t="str" cm="1">
        <f t="array" aca="1" ref="EX24" ca="1">IF($B24="","",IF(EW24=0,0,IF(DD_Payment="",0,IF(EW24&lt;_xlfn.IFS(DD_Frequency="Monthly",1,DD_Frequency="Quarterly",IF(MONTH(EW$2)=1,1,IF(MONTH(EW$2)=4,1,IF(MONTH(EW$2)=7,1,IF(MONTH(EW$2)=10,1,0)))),DD_Frequency="Annually",IF(MONTH(EW$2)=1,1,0))*DD_Payment,EW24,_xlfn.IFS(DD_Frequency="Monthly",1,DD_Frequency="Quarterly",IF(MONTH(EW$2)=1,1,IF(MONTH(EW$2)=4,1,IF(MONTH(EW$2)=7,1,IF(MONTH(EW$2)=10,1,0)))),DD_Frequency="Annually",IF(MONTH(EW$2)=1,1,0))*DD_Payment))))</f>
        <v/>
      </c>
      <c r="EY24" s="3" t="str">
        <f t="shared" ref="EY24" ca="1" si="1016">IF($B24="","",IF(EW24&gt;EX24,(EW24-EX24/2)*(rate_A*(EY$1/365)),0))</f>
        <v/>
      </c>
      <c r="EZ24" s="3" t="str">
        <f t="shared" ca="1" si="195"/>
        <v/>
      </c>
      <c r="FA24" s="3" t="str">
        <f t="shared" ref="FA24" ca="1" si="1017">IF($B24="","",EL24*(1+rate_A*EY$1/365))</f>
        <v/>
      </c>
      <c r="FB24" s="3" t="str">
        <f t="shared" ref="FB24" ca="1" si="1018">IF($B24="","",EM24*(1+rate_A*EY$1/365))</f>
        <v/>
      </c>
      <c r="FC24" s="3" t="str">
        <f t="shared" ref="FC24" ca="1" si="1019">IF($B24="","",EN24*(1+rate_joint*EY$1/365))</f>
        <v/>
      </c>
      <c r="FD24" s="5" t="str">
        <f t="shared" ca="1" si="199"/>
        <v/>
      </c>
      <c r="FE24" s="5" t="str" cm="1">
        <f t="array" aca="1" ref="FE24" ca="1">IF(FD24="","",_xlfn.IFS(FD24&lt;='Hidden inputs'!$C$15,FD24*'Hidden inputs'!$D$15,FD24&lt;='Hidden inputs'!$C$16,'Hidden inputs'!$C$15*'Hidden inputs'!$D$15+(FD24-'Hidden inputs'!$B$16)*'Hidden inputs'!$D$16,FD24&lt;='Hidden inputs'!$C$17,'Hidden inputs'!$C$15*'Hidden inputs'!$D$15+('Hidden inputs'!$C$16-'Hidden inputs'!$B$16)*'Hidden inputs'!$D$16+(FD24-'Hidden inputs'!$B$17)*'Hidden inputs'!$D$17,FD24&gt;'Hidden inputs'!$B$18,'Hidden inputs'!$C$15*'Hidden inputs'!$D$15+('Hidden inputs'!$C$16-'Hidden inputs'!$B$16)*'Hidden inputs'!$D$16+('Hidden inputs'!$C$17-'Hidden inputs'!$B$17)*'Hidden inputs'!$D$17+(FD24-'Hidden inputs'!$B$18)*'Hidden inputs'!$D$18))</f>
        <v/>
      </c>
      <c r="FF24" s="10" t="str">
        <f t="shared" ca="1" si="200"/>
        <v/>
      </c>
      <c r="FG24" s="5" t="str">
        <f t="shared" ca="1" si="111"/>
        <v/>
      </c>
      <c r="FH24" s="5" t="str">
        <f t="shared" ca="1" si="112"/>
        <v/>
      </c>
      <c r="FI24" s="5" t="str">
        <f ca="1">IF($B24="","",'Hidden inputs'!$D$11*EZ24+'Hidden inputs'!$E$11*FA24)</f>
        <v/>
      </c>
      <c r="FJ24" s="11" t="str">
        <f t="shared" ca="1" si="21"/>
        <v/>
      </c>
      <c r="FK24" s="9" t="str">
        <f t="shared" ca="1" si="113"/>
        <v/>
      </c>
      <c r="FL24" s="3" t="str">
        <f t="shared" ca="1" si="114"/>
        <v/>
      </c>
      <c r="FM24" s="5" t="str" cm="1">
        <f t="array" aca="1" ref="FM24" ca="1">IF($B24="","",IF(FL24=0,0,IF(DD_Payment="",0,IF(FL24&lt;_xlfn.IFS(DD_Frequency="Monthly",1,DD_Frequency="Quarterly",IF(MONTH(FL$2)=1,1,IF(MONTH(FL$2)=4,1,IF(MONTH(FL$2)=7,1,IF(MONTH(FL$2)=10,1,0)))),DD_Frequency="Annually",IF(MONTH(FL$2)=1,1,0))*DD_Payment,FL24,_xlfn.IFS(DD_Frequency="Monthly",1,DD_Frequency="Quarterly",IF(MONTH(FL$2)=1,1,IF(MONTH(FL$2)=4,1,IF(MONTH(FL$2)=7,1,IF(MONTH(FL$2)=10,1,0)))),DD_Frequency="Annually",IF(MONTH(FL$2)=1,1,0))*DD_Payment))))</f>
        <v/>
      </c>
      <c r="FN24" s="3" t="str">
        <f t="shared" ref="FN24" ca="1" si="1020">IF($B24="","",IF(FL24&gt;FM24,(FL24-FM24/2)*(rate_A*(FN$1/365)),0))</f>
        <v/>
      </c>
      <c r="FO24" s="3" t="str">
        <f t="shared" ca="1" si="202"/>
        <v/>
      </c>
      <c r="FP24" s="3" t="str">
        <f t="shared" ref="FP24" ca="1" si="1021">IF($B24="","",FA24*(1+rate_A*FN$1/365))</f>
        <v/>
      </c>
      <c r="FQ24" s="3" t="str">
        <f t="shared" ref="FQ24" ca="1" si="1022">IF($B24="","",FB24*(1+rate_A*FN$1/365))</f>
        <v/>
      </c>
      <c r="FR24" s="3" t="str">
        <f t="shared" ref="FR24" ca="1" si="1023">IF($B24="","",FC24*(1+rate_joint*FN$1/365))</f>
        <v/>
      </c>
      <c r="FS24" s="5" t="str">
        <f t="shared" ca="1" si="206"/>
        <v/>
      </c>
      <c r="FT24" s="5" t="str" cm="1">
        <f t="array" aca="1" ref="FT24" ca="1">IF(FS24="","",_xlfn.IFS(FS24&lt;='Hidden inputs'!$C$15,FS24*'Hidden inputs'!$D$15,FS24&lt;='Hidden inputs'!$C$16,'Hidden inputs'!$C$15*'Hidden inputs'!$D$15+(FS24-'Hidden inputs'!$B$16)*'Hidden inputs'!$D$16,FS24&lt;='Hidden inputs'!$C$17,'Hidden inputs'!$C$15*'Hidden inputs'!$D$15+('Hidden inputs'!$C$16-'Hidden inputs'!$B$16)*'Hidden inputs'!$D$16+(FS24-'Hidden inputs'!$B$17)*'Hidden inputs'!$D$17,FS24&gt;'Hidden inputs'!$B$18,'Hidden inputs'!$C$15*'Hidden inputs'!$D$15+('Hidden inputs'!$C$16-'Hidden inputs'!$B$16)*'Hidden inputs'!$D$16+('Hidden inputs'!$C$17-'Hidden inputs'!$B$17)*'Hidden inputs'!$D$17+(FS24-'Hidden inputs'!$B$18)*'Hidden inputs'!$D$18))</f>
        <v/>
      </c>
      <c r="FU24" s="10" t="str">
        <f t="shared" ca="1" si="207"/>
        <v/>
      </c>
      <c r="FV24" s="5" t="str">
        <f t="shared" ca="1" si="119"/>
        <v/>
      </c>
      <c r="FW24" s="5" t="str">
        <f t="shared" ca="1" si="120"/>
        <v/>
      </c>
      <c r="FX24" s="5" t="str">
        <f ca="1">IF($B24="","",'Hidden inputs'!$D$11*FO24+'Hidden inputs'!$E$11*FP24)</f>
        <v/>
      </c>
      <c r="FY24" s="11" t="str">
        <f t="shared" ca="1" si="23"/>
        <v/>
      </c>
      <c r="FZ24" s="9" t="str">
        <f t="shared" ca="1" si="121"/>
        <v/>
      </c>
      <c r="GA24" s="5" t="str">
        <f t="shared" ca="1" si="122"/>
        <v/>
      </c>
      <c r="GB24" s="5" t="str">
        <f t="shared" ca="1" si="123"/>
        <v/>
      </c>
      <c r="GC24" s="5" t="str">
        <f t="shared" ca="1" si="24"/>
        <v/>
      </c>
      <c r="GD24" s="5" t="str">
        <f t="shared" ca="1" si="25"/>
        <v/>
      </c>
    </row>
    <row r="25" spans="1:186" x14ac:dyDescent="0.35">
      <c r="A25" s="2" t="str">
        <f t="shared" ca="1" si="26"/>
        <v/>
      </c>
      <c r="B25" s="6" t="str">
        <f t="shared" ca="1" si="27"/>
        <v/>
      </c>
      <c r="C25" s="5" t="str">
        <f t="shared" ca="1" si="124"/>
        <v/>
      </c>
      <c r="D25" s="5" t="str" cm="1">
        <f t="array" aca="1" ref="D25" ca="1">IF($B25="","",IF(C25=0,0,IF(DD_Payment="",0,IF(C25&lt;_xlfn.IFS(DD_Frequency="Monthly",1,DD_Frequency="Quarterly",IF(MONTH(C$2)=1,1,IF(MONTH(C$2)=4,1,IF(MONTH(C$2)=7,1,IF(MONTH(C$2)=10,1,0)))),DD_Frequency="Annually",IF(MONTH(C$2)=1,1,0))*DD_Payment,C25,_xlfn.IFS(DD_Frequency="Monthly",1,DD_Frequency="Quarterly",IF(MONTH(C$2)=1,1,IF(MONTH(C$2)=4,1,IF(MONTH(C$2)=7,1,IF(MONTH(C$2)=10,1,0)))),DD_Frequency="Annually",IF(MONTH(C$2)=1,1,0))*DD_Payment))))</f>
        <v/>
      </c>
      <c r="E25" s="5" t="str">
        <f t="shared" ref="E25" ca="1" si="1024">IF(B25="","",IF(C25&gt;D25,(C25-D25/2)*(rate_A*(E$1/365)),0))</f>
        <v/>
      </c>
      <c r="F25" s="5" t="str">
        <f t="shared" ca="1" si="28"/>
        <v/>
      </c>
      <c r="G25" s="5" t="str">
        <f t="shared" ref="G25" ca="1" si="1025">IF(B25="","",G24*(1+rate_A*E$1/365))</f>
        <v/>
      </c>
      <c r="H25" s="5" t="str">
        <f t="shared" ref="H25" ca="1" si="1026">IF(B25="","",H24*(1+rate_A*E$1/365))</f>
        <v/>
      </c>
      <c r="I25" s="5" t="str">
        <f t="shared" ref="I25" ca="1" si="1027">IF(B25="","",I24*(1+rate_joint*E$1/365))</f>
        <v/>
      </c>
      <c r="J25" s="5" t="str">
        <f t="shared" ca="1" si="129"/>
        <v/>
      </c>
      <c r="K25" s="5" t="str" cm="1">
        <f t="array" aca="1" ref="K25" ca="1">IF(J25="","",_xlfn.IFS(J25&lt;='Hidden inputs'!$C$15,J25*'Hidden inputs'!$D$15,J25&lt;='Hidden inputs'!$C$16,'Hidden inputs'!$C$15*'Hidden inputs'!$D$15+(J25-'Hidden inputs'!$B$16)*'Hidden inputs'!$D$16,J25&lt;='Hidden inputs'!$C$17,'Hidden inputs'!$C$15*'Hidden inputs'!$D$15+('Hidden inputs'!$C$16-'Hidden inputs'!$B$16)*'Hidden inputs'!$D$16+(J25-'Hidden inputs'!$B$17)*'Hidden inputs'!$D$17,J25&gt;'Hidden inputs'!$B$18,'Hidden inputs'!$C$15*'Hidden inputs'!$D$15+('Hidden inputs'!$C$16-'Hidden inputs'!$B$16)*'Hidden inputs'!$D$16+('Hidden inputs'!$C$17-'Hidden inputs'!$B$17)*'Hidden inputs'!$D$17+(J25-'Hidden inputs'!$B$18)*'Hidden inputs'!$D$18))</f>
        <v/>
      </c>
      <c r="L25" s="11" t="str">
        <f t="shared" ca="1" si="130"/>
        <v/>
      </c>
      <c r="M25" s="5" t="str">
        <f t="shared" ca="1" si="32"/>
        <v/>
      </c>
      <c r="N25" s="5" t="str">
        <f t="shared" ca="1" si="33"/>
        <v/>
      </c>
      <c r="O25" s="5" t="str">
        <f ca="1">IF(B25="","",'Hidden inputs'!$D$11*F25+'Hidden inputs'!$E$11*G25)</f>
        <v/>
      </c>
      <c r="P25" s="11" t="str">
        <f t="shared" ca="1" si="0"/>
        <v/>
      </c>
      <c r="Q25" s="20" t="str">
        <f t="shared" ca="1" si="1"/>
        <v/>
      </c>
      <c r="R25" s="3" t="str">
        <f t="shared" ca="1" si="34"/>
        <v/>
      </c>
      <c r="S25" s="5" t="str" cm="1">
        <f t="array" aca="1" ref="S25" ca="1">IF($B25="","",IF(R25=0,0,IF(DD_Payment="",0,IF(R25&lt;_xlfn.IFS(DD_Frequency="Monthly",1,DD_Frequency="Quarterly",IF(MONTH(R$2)=1,1,IF(MONTH(R$2)=4,1,IF(MONTH(R$2)=7,1,IF(MONTH(R$2)=10,1,0)))),DD_Frequency="Annually",IF(MONTH(R$2)=1,1,0))*DD_Payment,R25,_xlfn.IFS(DD_Frequency="Monthly",1,DD_Frequency="Quarterly",IF(MONTH(R$2)=1,1,IF(MONTH(R$2)=4,1,IF(MONTH(R$2)=7,1,IF(MONTH(R$2)=10,1,0)))),DD_Frequency="Annually",IF(MONTH(R$2)=1,1,0))*DD_Payment))))</f>
        <v/>
      </c>
      <c r="T25" s="3" t="str">
        <f t="shared" ref="T25" ca="1" si="1028">IF(B25="","",IF(R25&gt;S25,(R25-S25/2)*(rate_A*((T$1+A25)/365)),0))</f>
        <v/>
      </c>
      <c r="U25" s="3" t="str">
        <f t="shared" ca="1" si="36"/>
        <v/>
      </c>
      <c r="V25" s="3" t="str">
        <f t="shared" ref="V25" ca="1" si="1029">IF(B25="","",G25*(1+rate_A*(T$1+A25)/365))</f>
        <v/>
      </c>
      <c r="W25" s="3" t="str">
        <f t="shared" ref="W25" ca="1" si="1030">IF(B25="","",H25*(1+rate_A*(T$1+A25)/365))</f>
        <v/>
      </c>
      <c r="X25" s="3" t="str">
        <f t="shared" ref="X25" ca="1" si="1031">IF(B25="","",I25*(1+rate_joint*(T$1+A25)/365))</f>
        <v/>
      </c>
      <c r="Y25" s="5" t="str">
        <f t="shared" ca="1" si="135"/>
        <v/>
      </c>
      <c r="Z25" s="5" t="str" cm="1">
        <f t="array" aca="1" ref="Z25" ca="1">IF(Y25="","",_xlfn.IFS(Y25&lt;='Hidden inputs'!$C$15,Y25*'Hidden inputs'!$D$15,Y25&lt;='Hidden inputs'!$C$16,'Hidden inputs'!$C$15*'Hidden inputs'!$D$15+(Y25-'Hidden inputs'!$B$16)*'Hidden inputs'!$D$16,Y25&lt;='Hidden inputs'!$C$17,'Hidden inputs'!$C$15*'Hidden inputs'!$D$15+('Hidden inputs'!$C$16-'Hidden inputs'!$B$16)*'Hidden inputs'!$D$16+(Y25-'Hidden inputs'!$B$17)*'Hidden inputs'!$D$17,Y25&gt;'Hidden inputs'!$B$18,'Hidden inputs'!$C$15*'Hidden inputs'!$D$15+('Hidden inputs'!$C$16-'Hidden inputs'!$B$16)*'Hidden inputs'!$D$16+('Hidden inputs'!$C$17-'Hidden inputs'!$B$17)*'Hidden inputs'!$D$17+(Y25-'Hidden inputs'!$B$18)*'Hidden inputs'!$D$18))</f>
        <v/>
      </c>
      <c r="AA25" s="10" t="str">
        <f t="shared" ca="1" si="136"/>
        <v/>
      </c>
      <c r="AB25" s="5" t="str">
        <f t="shared" ca="1" si="40"/>
        <v/>
      </c>
      <c r="AC25" s="5" t="str">
        <f t="shared" ca="1" si="137"/>
        <v/>
      </c>
      <c r="AD25" s="5" t="str">
        <f ca="1">IF(B25="","",'Hidden inputs'!$D$11*U25+'Hidden inputs'!$E$11*V25)</f>
        <v/>
      </c>
      <c r="AE25" s="11" t="str">
        <f t="shared" ca="1" si="3"/>
        <v/>
      </c>
      <c r="AF25" s="9" t="str">
        <f t="shared" ca="1" si="41"/>
        <v/>
      </c>
      <c r="AG25" s="3" t="str">
        <f t="shared" ca="1" si="42"/>
        <v/>
      </c>
      <c r="AH25" s="5" t="str" cm="1">
        <f t="array" aca="1" ref="AH25" ca="1">IF($B25="","",IF(AG25=0,0,IF(DD_Payment="",0,IF(AG25&lt;_xlfn.IFS(DD_Frequency="Monthly",1,DD_Frequency="Quarterly",IF(MONTH(AG$2)=1,1,IF(MONTH(AG$2)=4,1,IF(MONTH(AG$2)=7,1,IF(MONTH(AG$2)=10,1,0)))),DD_Frequency="Annually",IF(MONTH(AG$2)=1,1,0))*DD_Payment,AG25,_xlfn.IFS(DD_Frequency="Monthly",1,DD_Frequency="Quarterly",IF(MONTH(AG$2)=1,1,IF(MONTH(AG$2)=4,1,IF(MONTH(AG$2)=7,1,IF(MONTH(AG$2)=10,1,0)))),DD_Frequency="Annually",IF(MONTH(AG$2)=1,1,0))*DD_Payment))))</f>
        <v/>
      </c>
      <c r="AI25" s="3" t="str">
        <f t="shared" ref="AI25" ca="1" si="1032">IF($B25="","",IF(AG25&gt;AH25,(AG25-AH25/2)*(rate_A*(AI$1/365)),0))</f>
        <v/>
      </c>
      <c r="AJ25" s="3" t="str">
        <f t="shared" ca="1" si="139"/>
        <v/>
      </c>
      <c r="AK25" s="3" t="str">
        <f t="shared" ref="AK25" ca="1" si="1033">IF($B25="","",V25*(1+rate_A*AI$1/365))</f>
        <v/>
      </c>
      <c r="AL25" s="3" t="str">
        <f t="shared" ref="AL25" ca="1" si="1034">IF($B25="","",W25*(1+rate_A*AI$1/365))</f>
        <v/>
      </c>
      <c r="AM25" s="3" t="str">
        <f t="shared" ref="AM25" ca="1" si="1035">IF($B25="","",X25*(1+rate_joint*AI$1/365))</f>
        <v/>
      </c>
      <c r="AN25" s="5" t="str">
        <f t="shared" ca="1" si="143"/>
        <v/>
      </c>
      <c r="AO25" s="5" t="str" cm="1">
        <f t="array" aca="1" ref="AO25" ca="1">IF(AN25="","",_xlfn.IFS(AN25&lt;='Hidden inputs'!$C$15,AN25*'Hidden inputs'!$D$15,AN25&lt;='Hidden inputs'!$C$16,'Hidden inputs'!$C$15*'Hidden inputs'!$D$15+(AN25-'Hidden inputs'!$B$16)*'Hidden inputs'!$D$16,AN25&lt;='Hidden inputs'!$C$17,'Hidden inputs'!$C$15*'Hidden inputs'!$D$15+('Hidden inputs'!$C$16-'Hidden inputs'!$B$16)*'Hidden inputs'!$D$16+(AN25-'Hidden inputs'!$B$17)*'Hidden inputs'!$D$17,AN25&gt;'Hidden inputs'!$B$18,'Hidden inputs'!$C$15*'Hidden inputs'!$D$15+('Hidden inputs'!$C$16-'Hidden inputs'!$B$16)*'Hidden inputs'!$D$16+('Hidden inputs'!$C$17-'Hidden inputs'!$B$17)*'Hidden inputs'!$D$17+(AN25-'Hidden inputs'!$B$18)*'Hidden inputs'!$D$18))</f>
        <v/>
      </c>
      <c r="AP25" s="10" t="str">
        <f t="shared" ca="1" si="144"/>
        <v/>
      </c>
      <c r="AQ25" s="5" t="str">
        <f t="shared" ca="1" si="47"/>
        <v/>
      </c>
      <c r="AR25" s="5" t="str">
        <f t="shared" ca="1" si="48"/>
        <v/>
      </c>
      <c r="AS25" s="5" t="str">
        <f ca="1">IF($B25="","",'Hidden inputs'!$D$11*AJ25+'Hidden inputs'!$E$11*AK25)</f>
        <v/>
      </c>
      <c r="AT25" s="11" t="str">
        <f t="shared" ca="1" si="5"/>
        <v/>
      </c>
      <c r="AU25" s="9" t="str">
        <f t="shared" ca="1" si="49"/>
        <v/>
      </c>
      <c r="AV25" s="3" t="str">
        <f t="shared" ca="1" si="50"/>
        <v/>
      </c>
      <c r="AW25" s="5" t="str" cm="1">
        <f t="array" aca="1" ref="AW25" ca="1">IF($B25="","",IF(AV25=0,0,IF(DD_Payment="",0,IF(AV25&lt;_xlfn.IFS(DD_Frequency="Monthly",1,DD_Frequency="Quarterly",IF(MONTH(AV$2)=1,1,IF(MONTH(AV$2)=4,1,IF(MONTH(AV$2)=7,1,IF(MONTH(AV$2)=10,1,0)))),DD_Frequency="Annually",IF(MONTH(AV$2)=1,1,0))*DD_Payment,AV25,_xlfn.IFS(DD_Frequency="Monthly",1,DD_Frequency="Quarterly",IF(MONTH(AV$2)=1,1,IF(MONTH(AV$2)=4,1,IF(MONTH(AV$2)=7,1,IF(MONTH(AV$2)=10,1,0)))),DD_Frequency="Annually",IF(MONTH(AV$2)=1,1,0))*DD_Payment))))</f>
        <v/>
      </c>
      <c r="AX25" s="3" t="str">
        <f t="shared" ref="AX25" ca="1" si="1036">IF($B25="","",IF(AV25&gt;AW25,(AV25-AW25/2)*(rate_A*(AX$1/365)),0))</f>
        <v/>
      </c>
      <c r="AY25" s="3" t="str">
        <f t="shared" ca="1" si="146"/>
        <v/>
      </c>
      <c r="AZ25" s="3" t="str">
        <f t="shared" ref="AZ25" ca="1" si="1037">IF($B25="","",AK25*(1+rate_A*AX$1/365))</f>
        <v/>
      </c>
      <c r="BA25" s="3" t="str">
        <f t="shared" ref="BA25" ca="1" si="1038">IF($B25="","",AL25*(1+rate_A*AX$1/365))</f>
        <v/>
      </c>
      <c r="BB25" s="3" t="str">
        <f t="shared" ref="BB25" ca="1" si="1039">IF($B25="","",AM25*(1+rate_joint*AX$1/365))</f>
        <v/>
      </c>
      <c r="BC25" s="5" t="str">
        <f t="shared" ca="1" si="150"/>
        <v/>
      </c>
      <c r="BD25" s="5" t="str" cm="1">
        <f t="array" aca="1" ref="BD25" ca="1">IF(BC25="","",_xlfn.IFS(BC25&lt;='Hidden inputs'!$C$15,BC25*'Hidden inputs'!$D$15,BC25&lt;='Hidden inputs'!$C$16,'Hidden inputs'!$C$15*'Hidden inputs'!$D$15+(BC25-'Hidden inputs'!$B$16)*'Hidden inputs'!$D$16,BC25&lt;='Hidden inputs'!$C$17,'Hidden inputs'!$C$15*'Hidden inputs'!$D$15+('Hidden inputs'!$C$16-'Hidden inputs'!$B$16)*'Hidden inputs'!$D$16+(BC25-'Hidden inputs'!$B$17)*'Hidden inputs'!$D$17,BC25&gt;'Hidden inputs'!$B$18,'Hidden inputs'!$C$15*'Hidden inputs'!$D$15+('Hidden inputs'!$C$16-'Hidden inputs'!$B$16)*'Hidden inputs'!$D$16+('Hidden inputs'!$C$17-'Hidden inputs'!$B$17)*'Hidden inputs'!$D$17+(BC25-'Hidden inputs'!$B$18)*'Hidden inputs'!$D$18))</f>
        <v/>
      </c>
      <c r="BE25" s="10" t="str">
        <f t="shared" ca="1" si="151"/>
        <v/>
      </c>
      <c r="BF25" s="5" t="str">
        <f t="shared" ca="1" si="55"/>
        <v/>
      </c>
      <c r="BG25" s="5" t="str">
        <f t="shared" ca="1" si="56"/>
        <v/>
      </c>
      <c r="BH25" s="5" t="str">
        <f ca="1">IF($B25="","",'Hidden inputs'!$D$11*AY25+'Hidden inputs'!$E$11*AZ25)</f>
        <v/>
      </c>
      <c r="BI25" s="11" t="str">
        <f t="shared" ca="1" si="7"/>
        <v/>
      </c>
      <c r="BJ25" s="9" t="str">
        <f t="shared" ca="1" si="57"/>
        <v/>
      </c>
      <c r="BK25" s="3" t="str">
        <f t="shared" ca="1" si="58"/>
        <v/>
      </c>
      <c r="BL25" s="5" t="str" cm="1">
        <f t="array" aca="1" ref="BL25" ca="1">IF($B25="","",IF(BK25=0,0,IF(DD_Payment="",0,IF(BK25&lt;_xlfn.IFS(DD_Frequency="Monthly",1,DD_Frequency="Quarterly",IF(MONTH(BK$2)=1,1,IF(MONTH(BK$2)=4,1,IF(MONTH(BK$2)=7,1,IF(MONTH(BK$2)=10,1,0)))),DD_Frequency="Annually",IF(MONTH(BK$2)=1,1,0))*DD_Payment,BK25,_xlfn.IFS(DD_Frequency="Monthly",1,DD_Frequency="Quarterly",IF(MONTH(BK$2)=1,1,IF(MONTH(BK$2)=4,1,IF(MONTH(BK$2)=7,1,IF(MONTH(BK$2)=10,1,0)))),DD_Frequency="Annually",IF(MONTH(BK$2)=1,1,0))*DD_Payment))))</f>
        <v/>
      </c>
      <c r="BM25" s="3" t="str">
        <f t="shared" ref="BM25" ca="1" si="1040">IF($B25="","",IF(BK25&gt;BL25,(BK25-BL25/2)*(rate_A*(BM$1/365)),0))</f>
        <v/>
      </c>
      <c r="BN25" s="3" t="str">
        <f t="shared" ca="1" si="153"/>
        <v/>
      </c>
      <c r="BO25" s="3" t="str">
        <f t="shared" ref="BO25" ca="1" si="1041">IF($B25="","",AZ25*(1+rate_A*BM$1/365))</f>
        <v/>
      </c>
      <c r="BP25" s="3" t="str">
        <f t="shared" ref="BP25" ca="1" si="1042">IF($B25="","",BA25*(1+rate_A*BM$1/365))</f>
        <v/>
      </c>
      <c r="BQ25" s="3" t="str">
        <f t="shared" ref="BQ25" ca="1" si="1043">IF($B25="","",BB25*(1+rate_joint*BM$1/365))</f>
        <v/>
      </c>
      <c r="BR25" s="5" t="str">
        <f t="shared" ca="1" si="157"/>
        <v/>
      </c>
      <c r="BS25" s="5" t="str" cm="1">
        <f t="array" aca="1" ref="BS25" ca="1">IF(BR25="","",_xlfn.IFS(BR25&lt;='Hidden inputs'!$C$15,BR25*'Hidden inputs'!$D$15,BR25&lt;='Hidden inputs'!$C$16,'Hidden inputs'!$C$15*'Hidden inputs'!$D$15+(BR25-'Hidden inputs'!$B$16)*'Hidden inputs'!$D$16,BR25&lt;='Hidden inputs'!$C$17,'Hidden inputs'!$C$15*'Hidden inputs'!$D$15+('Hidden inputs'!$C$16-'Hidden inputs'!$B$16)*'Hidden inputs'!$D$16+(BR25-'Hidden inputs'!$B$17)*'Hidden inputs'!$D$17,BR25&gt;'Hidden inputs'!$B$18,'Hidden inputs'!$C$15*'Hidden inputs'!$D$15+('Hidden inputs'!$C$16-'Hidden inputs'!$B$16)*'Hidden inputs'!$D$16+('Hidden inputs'!$C$17-'Hidden inputs'!$B$17)*'Hidden inputs'!$D$17+(BR25-'Hidden inputs'!$B$18)*'Hidden inputs'!$D$18))</f>
        <v/>
      </c>
      <c r="BT25" s="10" t="str">
        <f t="shared" ca="1" si="158"/>
        <v/>
      </c>
      <c r="BU25" s="5" t="str">
        <f t="shared" ca="1" si="63"/>
        <v/>
      </c>
      <c r="BV25" s="5" t="str">
        <f t="shared" ca="1" si="64"/>
        <v/>
      </c>
      <c r="BW25" s="5" t="str">
        <f ca="1">IF($B25="","",'Hidden inputs'!$D$11*BN25+'Hidden inputs'!$E$11*BO25)</f>
        <v/>
      </c>
      <c r="BX25" s="11" t="str">
        <f t="shared" ca="1" si="9"/>
        <v/>
      </c>
      <c r="BY25" s="9" t="str">
        <f t="shared" ca="1" si="65"/>
        <v/>
      </c>
      <c r="BZ25" s="3" t="str">
        <f t="shared" ca="1" si="66"/>
        <v/>
      </c>
      <c r="CA25" s="5" t="str" cm="1">
        <f t="array" aca="1" ref="CA25" ca="1">IF($B25="","",IF(BZ25=0,0,IF(DD_Payment="",0,IF(BZ25&lt;_xlfn.IFS(DD_Frequency="Monthly",1,DD_Frequency="Quarterly",IF(MONTH(BZ$2)=1,1,IF(MONTH(BZ$2)=4,1,IF(MONTH(BZ$2)=7,1,IF(MONTH(BZ$2)=10,1,0)))),DD_Frequency="Annually",IF(MONTH(BZ$2)=1,1,0))*DD_Payment,BZ25,_xlfn.IFS(DD_Frequency="Monthly",1,DD_Frequency="Quarterly",IF(MONTH(BZ$2)=1,1,IF(MONTH(BZ$2)=4,1,IF(MONTH(BZ$2)=7,1,IF(MONTH(BZ$2)=10,1,0)))),DD_Frequency="Annually",IF(MONTH(BZ$2)=1,1,0))*DD_Payment))))</f>
        <v/>
      </c>
      <c r="CB25" s="3" t="str">
        <f t="shared" ref="CB25" ca="1" si="1044">IF($B25="","",IF(BZ25&gt;CA25,(BZ25-CA25/2)*(rate_A*(CB$1/365)),0))</f>
        <v/>
      </c>
      <c r="CC25" s="3" t="str">
        <f t="shared" ca="1" si="160"/>
        <v/>
      </c>
      <c r="CD25" s="3" t="str">
        <f t="shared" ref="CD25" ca="1" si="1045">IF($B25="","",BO25*(1+rate_A*CB$1/365))</f>
        <v/>
      </c>
      <c r="CE25" s="3" t="str">
        <f t="shared" ref="CE25" ca="1" si="1046">IF($B25="","",BP25*(1+rate_A*CB$1/365))</f>
        <v/>
      </c>
      <c r="CF25" s="3" t="str">
        <f t="shared" ref="CF25" ca="1" si="1047">IF($B25="","",BQ25*(1+rate_joint*CB$1/365))</f>
        <v/>
      </c>
      <c r="CG25" s="5" t="str">
        <f t="shared" ca="1" si="164"/>
        <v/>
      </c>
      <c r="CH25" s="5" t="str" cm="1">
        <f t="array" aca="1" ref="CH25" ca="1">IF(CG25="","",_xlfn.IFS(CG25&lt;='Hidden inputs'!$C$15,CG25*'Hidden inputs'!$D$15,CG25&lt;='Hidden inputs'!$C$16,'Hidden inputs'!$C$15*'Hidden inputs'!$D$15+(CG25-'Hidden inputs'!$B$16)*'Hidden inputs'!$D$16,CG25&lt;='Hidden inputs'!$C$17,'Hidden inputs'!$C$15*'Hidden inputs'!$D$15+('Hidden inputs'!$C$16-'Hidden inputs'!$B$16)*'Hidden inputs'!$D$16+(CG25-'Hidden inputs'!$B$17)*'Hidden inputs'!$D$17,CG25&gt;'Hidden inputs'!$B$18,'Hidden inputs'!$C$15*'Hidden inputs'!$D$15+('Hidden inputs'!$C$16-'Hidden inputs'!$B$16)*'Hidden inputs'!$D$16+('Hidden inputs'!$C$17-'Hidden inputs'!$B$17)*'Hidden inputs'!$D$17+(CG25-'Hidden inputs'!$B$18)*'Hidden inputs'!$D$18))</f>
        <v/>
      </c>
      <c r="CI25" s="10" t="str">
        <f t="shared" ca="1" si="165"/>
        <v/>
      </c>
      <c r="CJ25" s="5" t="str">
        <f t="shared" ca="1" si="71"/>
        <v/>
      </c>
      <c r="CK25" s="5" t="str">
        <f t="shared" ca="1" si="72"/>
        <v/>
      </c>
      <c r="CL25" s="5" t="str">
        <f ca="1">IF($B25="","",'Hidden inputs'!$D$11*CC25+'Hidden inputs'!$E$11*CD25)</f>
        <v/>
      </c>
      <c r="CM25" s="11" t="str">
        <f t="shared" ca="1" si="11"/>
        <v/>
      </c>
      <c r="CN25" s="9" t="str">
        <f t="shared" ca="1" si="73"/>
        <v/>
      </c>
      <c r="CO25" s="3" t="str">
        <f t="shared" ca="1" si="74"/>
        <v/>
      </c>
      <c r="CP25" s="5" t="str" cm="1">
        <f t="array" aca="1" ref="CP25" ca="1">IF($B25="","",IF(CO25=0,0,IF(DD_Payment="",0,IF(CO25&lt;_xlfn.IFS(DD_Frequency="Monthly",1,DD_Frequency="Quarterly",IF(MONTH(CO$2)=1,1,IF(MONTH(CO$2)=4,1,IF(MONTH(CO$2)=7,1,IF(MONTH(CO$2)=10,1,0)))),DD_Frequency="Annually",IF(MONTH(CO$2)=1,1,0))*DD_Payment,CO25,_xlfn.IFS(DD_Frequency="Monthly",1,DD_Frequency="Quarterly",IF(MONTH(CO$2)=1,1,IF(MONTH(CO$2)=4,1,IF(MONTH(CO$2)=7,1,IF(MONTH(CO$2)=10,1,0)))),DD_Frequency="Annually",IF(MONTH(CO$2)=1,1,0))*DD_Payment))))</f>
        <v/>
      </c>
      <c r="CQ25" s="3" t="str">
        <f t="shared" ref="CQ25" ca="1" si="1048">IF($B25="","",IF(CO25&gt;CP25,(CO25-CP25/2)*(rate_A*(CQ$1/365)),0))</f>
        <v/>
      </c>
      <c r="CR25" s="3" t="str">
        <f t="shared" ca="1" si="167"/>
        <v/>
      </c>
      <c r="CS25" s="3" t="str">
        <f t="shared" ref="CS25" ca="1" si="1049">IF($B25="","",CD25*(1+rate_A*CQ$1/365))</f>
        <v/>
      </c>
      <c r="CT25" s="3" t="str">
        <f t="shared" ref="CT25" ca="1" si="1050">IF($B25="","",CE25*(1+rate_A*CQ$1/365))</f>
        <v/>
      </c>
      <c r="CU25" s="3" t="str">
        <f t="shared" ref="CU25" ca="1" si="1051">IF($B25="","",CF25*(1+rate_joint*CQ$1/365))</f>
        <v/>
      </c>
      <c r="CV25" s="5" t="str">
        <f t="shared" ca="1" si="171"/>
        <v/>
      </c>
      <c r="CW25" s="5" t="str" cm="1">
        <f t="array" aca="1" ref="CW25" ca="1">IF(CV25="","",_xlfn.IFS(CV25&lt;='Hidden inputs'!$C$15,CV25*'Hidden inputs'!$D$15,CV25&lt;='Hidden inputs'!$C$16,'Hidden inputs'!$C$15*'Hidden inputs'!$D$15+(CV25-'Hidden inputs'!$B$16)*'Hidden inputs'!$D$16,CV25&lt;='Hidden inputs'!$C$17,'Hidden inputs'!$C$15*'Hidden inputs'!$D$15+('Hidden inputs'!$C$16-'Hidden inputs'!$B$16)*'Hidden inputs'!$D$16+(CV25-'Hidden inputs'!$B$17)*'Hidden inputs'!$D$17,CV25&gt;'Hidden inputs'!$B$18,'Hidden inputs'!$C$15*'Hidden inputs'!$D$15+('Hidden inputs'!$C$16-'Hidden inputs'!$B$16)*'Hidden inputs'!$D$16+('Hidden inputs'!$C$17-'Hidden inputs'!$B$17)*'Hidden inputs'!$D$17+(CV25-'Hidden inputs'!$B$18)*'Hidden inputs'!$D$18))</f>
        <v/>
      </c>
      <c r="CX25" s="10" t="str">
        <f t="shared" ca="1" si="172"/>
        <v/>
      </c>
      <c r="CY25" s="5" t="str">
        <f t="shared" ca="1" si="79"/>
        <v/>
      </c>
      <c r="CZ25" s="5" t="str">
        <f t="shared" ca="1" si="80"/>
        <v/>
      </c>
      <c r="DA25" s="5" t="str">
        <f ca="1">IF($B25="","",'Hidden inputs'!$D$11*CR25+'Hidden inputs'!$E$11*CS25)</f>
        <v/>
      </c>
      <c r="DB25" s="11" t="str">
        <f t="shared" ca="1" si="13"/>
        <v/>
      </c>
      <c r="DC25" s="9" t="str">
        <f t="shared" ca="1" si="81"/>
        <v/>
      </c>
      <c r="DD25" s="3" t="str">
        <f t="shared" ca="1" si="82"/>
        <v/>
      </c>
      <c r="DE25" s="5" t="str" cm="1">
        <f t="array" aca="1" ref="DE25" ca="1">IF($B25="","",IF(DD25=0,0,IF(DD_Payment="",0,IF(DD25&lt;_xlfn.IFS(DD_Frequency="Monthly",1,DD_Frequency="Quarterly",IF(MONTH(DD$2)=1,1,IF(MONTH(DD$2)=4,1,IF(MONTH(DD$2)=7,1,IF(MONTH(DD$2)=10,1,0)))),DD_Frequency="Annually",IF(MONTH(DD$2)=1,1,0))*DD_Payment,DD25,_xlfn.IFS(DD_Frequency="Monthly",1,DD_Frequency="Quarterly",IF(MONTH(DD$2)=1,1,IF(MONTH(DD$2)=4,1,IF(MONTH(DD$2)=7,1,IF(MONTH(DD$2)=10,1,0)))),DD_Frequency="Annually",IF(MONTH(DD$2)=1,1,0))*DD_Payment))))</f>
        <v/>
      </c>
      <c r="DF25" s="3" t="str">
        <f t="shared" ref="DF25" ca="1" si="1052">IF($B25="","",IF(DD25&gt;DE25,(DD25-DE25/2)*(rate_A*(DF$1/365)),0))</f>
        <v/>
      </c>
      <c r="DG25" s="3" t="str">
        <f t="shared" ca="1" si="174"/>
        <v/>
      </c>
      <c r="DH25" s="3" t="str">
        <f t="shared" ref="DH25" ca="1" si="1053">IF($B25="","",CS25*(1+rate_A*DF$1/365))</f>
        <v/>
      </c>
      <c r="DI25" s="3" t="str">
        <f t="shared" ref="DI25" ca="1" si="1054">IF($B25="","",CT25*(1+rate_A*DF$1/365))</f>
        <v/>
      </c>
      <c r="DJ25" s="3" t="str">
        <f t="shared" ref="DJ25" ca="1" si="1055">IF($B25="","",CU25*(1+rate_joint*DF$1/365))</f>
        <v/>
      </c>
      <c r="DK25" s="5" t="str">
        <f t="shared" ca="1" si="178"/>
        <v/>
      </c>
      <c r="DL25" s="5" t="str" cm="1">
        <f t="array" aca="1" ref="DL25" ca="1">IF(DK25="","",_xlfn.IFS(DK25&lt;='Hidden inputs'!$C$15,DK25*'Hidden inputs'!$D$15,DK25&lt;='Hidden inputs'!$C$16,'Hidden inputs'!$C$15*'Hidden inputs'!$D$15+(DK25-'Hidden inputs'!$B$16)*'Hidden inputs'!$D$16,DK25&lt;='Hidden inputs'!$C$17,'Hidden inputs'!$C$15*'Hidden inputs'!$D$15+('Hidden inputs'!$C$16-'Hidden inputs'!$B$16)*'Hidden inputs'!$D$16+(DK25-'Hidden inputs'!$B$17)*'Hidden inputs'!$D$17,DK25&gt;'Hidden inputs'!$B$18,'Hidden inputs'!$C$15*'Hidden inputs'!$D$15+('Hidden inputs'!$C$16-'Hidden inputs'!$B$16)*'Hidden inputs'!$D$16+('Hidden inputs'!$C$17-'Hidden inputs'!$B$17)*'Hidden inputs'!$D$17+(DK25-'Hidden inputs'!$B$18)*'Hidden inputs'!$D$18))</f>
        <v/>
      </c>
      <c r="DM25" s="10" t="str">
        <f t="shared" ca="1" si="179"/>
        <v/>
      </c>
      <c r="DN25" s="5" t="str">
        <f t="shared" ca="1" si="87"/>
        <v/>
      </c>
      <c r="DO25" s="5" t="str">
        <f t="shared" ca="1" si="88"/>
        <v/>
      </c>
      <c r="DP25" s="5" t="str">
        <f ca="1">IF($B25="","",'Hidden inputs'!$D$11*DG25+'Hidden inputs'!$E$11*DH25)</f>
        <v/>
      </c>
      <c r="DQ25" s="11" t="str">
        <f t="shared" ca="1" si="15"/>
        <v/>
      </c>
      <c r="DR25" s="9" t="str">
        <f t="shared" ca="1" si="89"/>
        <v/>
      </c>
      <c r="DS25" s="3" t="str">
        <f t="shared" ca="1" si="90"/>
        <v/>
      </c>
      <c r="DT25" s="5" t="str" cm="1">
        <f t="array" aca="1" ref="DT25" ca="1">IF($B25="","",IF(DS25=0,0,IF(DD_Payment="",0,IF(DS25&lt;_xlfn.IFS(DD_Frequency="Monthly",1,DD_Frequency="Quarterly",IF(MONTH(DS$2)=1,1,IF(MONTH(DS$2)=4,1,IF(MONTH(DS$2)=7,1,IF(MONTH(DS$2)=10,1,0)))),DD_Frequency="Annually",IF(MONTH(DS$2)=1,1,0))*DD_Payment,DS25,_xlfn.IFS(DD_Frequency="Monthly",1,DD_Frequency="Quarterly",IF(MONTH(DS$2)=1,1,IF(MONTH(DS$2)=4,1,IF(MONTH(DS$2)=7,1,IF(MONTH(DS$2)=10,1,0)))),DD_Frequency="Annually",IF(MONTH(DS$2)=1,1,0))*DD_Payment))))</f>
        <v/>
      </c>
      <c r="DU25" s="3" t="str">
        <f t="shared" ref="DU25" ca="1" si="1056">IF($B25="","",IF(DS25&gt;DT25,(DS25-DT25/2)*(rate_A*(DU$1/365)),0))</f>
        <v/>
      </c>
      <c r="DV25" s="3" t="str">
        <f t="shared" ca="1" si="181"/>
        <v/>
      </c>
      <c r="DW25" s="3" t="str">
        <f t="shared" ref="DW25" ca="1" si="1057">IF($B25="","",DH25*(1+rate_A*DU$1/365))</f>
        <v/>
      </c>
      <c r="DX25" s="3" t="str">
        <f t="shared" ref="DX25" ca="1" si="1058">IF($B25="","",DI25*(1+rate_A*DU$1/365))</f>
        <v/>
      </c>
      <c r="DY25" s="3" t="str">
        <f t="shared" ref="DY25" ca="1" si="1059">IF($B25="","",DJ25*(1+rate_joint*DU$1/365))</f>
        <v/>
      </c>
      <c r="DZ25" s="5" t="str">
        <f t="shared" ca="1" si="185"/>
        <v/>
      </c>
      <c r="EA25" s="5" t="str" cm="1">
        <f t="array" aca="1" ref="EA25" ca="1">IF(DZ25="","",_xlfn.IFS(DZ25&lt;='Hidden inputs'!$C$15,DZ25*'Hidden inputs'!$D$15,DZ25&lt;='Hidden inputs'!$C$16,'Hidden inputs'!$C$15*'Hidden inputs'!$D$15+(DZ25-'Hidden inputs'!$B$16)*'Hidden inputs'!$D$16,DZ25&lt;='Hidden inputs'!$C$17,'Hidden inputs'!$C$15*'Hidden inputs'!$D$15+('Hidden inputs'!$C$16-'Hidden inputs'!$B$16)*'Hidden inputs'!$D$16+(DZ25-'Hidden inputs'!$B$17)*'Hidden inputs'!$D$17,DZ25&gt;'Hidden inputs'!$B$18,'Hidden inputs'!$C$15*'Hidden inputs'!$D$15+('Hidden inputs'!$C$16-'Hidden inputs'!$B$16)*'Hidden inputs'!$D$16+('Hidden inputs'!$C$17-'Hidden inputs'!$B$17)*'Hidden inputs'!$D$17+(DZ25-'Hidden inputs'!$B$18)*'Hidden inputs'!$D$18))</f>
        <v/>
      </c>
      <c r="EB25" s="10" t="str">
        <f t="shared" ca="1" si="186"/>
        <v/>
      </c>
      <c r="EC25" s="5" t="str">
        <f t="shared" ca="1" si="95"/>
        <v/>
      </c>
      <c r="ED25" s="5" t="str">
        <f t="shared" ca="1" si="96"/>
        <v/>
      </c>
      <c r="EE25" s="5" t="str">
        <f ca="1">IF($B25="","",'Hidden inputs'!$D$11*DV25+'Hidden inputs'!$E$11*DW25)</f>
        <v/>
      </c>
      <c r="EF25" s="11" t="str">
        <f t="shared" ca="1" si="17"/>
        <v/>
      </c>
      <c r="EG25" s="9" t="str">
        <f t="shared" ca="1" si="97"/>
        <v/>
      </c>
      <c r="EH25" s="3" t="str">
        <f t="shared" ca="1" si="98"/>
        <v/>
      </c>
      <c r="EI25" s="5" t="str" cm="1">
        <f t="array" aca="1" ref="EI25" ca="1">IF($B25="","",IF(EH25=0,0,IF(DD_Payment="",0,IF(EH25&lt;_xlfn.IFS(DD_Frequency="Monthly",1,DD_Frequency="Quarterly",IF(MONTH(EH$2)=1,1,IF(MONTH(EH$2)=4,1,IF(MONTH(EH$2)=7,1,IF(MONTH(EH$2)=10,1,0)))),DD_Frequency="Annually",IF(MONTH(EH$2)=1,1,0))*DD_Payment,EH25,_xlfn.IFS(DD_Frequency="Monthly",1,DD_Frequency="Quarterly",IF(MONTH(EH$2)=1,1,IF(MONTH(EH$2)=4,1,IF(MONTH(EH$2)=7,1,IF(MONTH(EH$2)=10,1,0)))),DD_Frequency="Annually",IF(MONTH(EH$2)=1,1,0))*DD_Payment))))</f>
        <v/>
      </c>
      <c r="EJ25" s="3" t="str">
        <f t="shared" ref="EJ25" ca="1" si="1060">IF($B25="","",IF(EH25&gt;EI25,(EH25-EI25/2)*(rate_A*(EJ$1/365)),0))</f>
        <v/>
      </c>
      <c r="EK25" s="3" t="str">
        <f t="shared" ca="1" si="188"/>
        <v/>
      </c>
      <c r="EL25" s="3" t="str">
        <f t="shared" ref="EL25" ca="1" si="1061">IF($B25="","",DW25*(1+rate_A*EJ$1/365))</f>
        <v/>
      </c>
      <c r="EM25" s="3" t="str">
        <f t="shared" ref="EM25" ca="1" si="1062">IF($B25="","",DX25*(1+rate_A*EJ$1/365))</f>
        <v/>
      </c>
      <c r="EN25" s="3" t="str">
        <f t="shared" ref="EN25" ca="1" si="1063">IF($B25="","",DY25*(1+rate_joint*EJ$1/365))</f>
        <v/>
      </c>
      <c r="EO25" s="5" t="str">
        <f t="shared" ca="1" si="192"/>
        <v/>
      </c>
      <c r="EP25" s="5" t="str" cm="1">
        <f t="array" aca="1" ref="EP25" ca="1">IF(EO25="","",_xlfn.IFS(EO25&lt;='Hidden inputs'!$C$15,EO25*'Hidden inputs'!$D$15,EO25&lt;='Hidden inputs'!$C$16,'Hidden inputs'!$C$15*'Hidden inputs'!$D$15+(EO25-'Hidden inputs'!$B$16)*'Hidden inputs'!$D$16,EO25&lt;='Hidden inputs'!$C$17,'Hidden inputs'!$C$15*'Hidden inputs'!$D$15+('Hidden inputs'!$C$16-'Hidden inputs'!$B$16)*'Hidden inputs'!$D$16+(EO25-'Hidden inputs'!$B$17)*'Hidden inputs'!$D$17,EO25&gt;'Hidden inputs'!$B$18,'Hidden inputs'!$C$15*'Hidden inputs'!$D$15+('Hidden inputs'!$C$16-'Hidden inputs'!$B$16)*'Hidden inputs'!$D$16+('Hidden inputs'!$C$17-'Hidden inputs'!$B$17)*'Hidden inputs'!$D$17+(EO25-'Hidden inputs'!$B$18)*'Hidden inputs'!$D$18))</f>
        <v/>
      </c>
      <c r="EQ25" s="10" t="str">
        <f t="shared" ca="1" si="193"/>
        <v/>
      </c>
      <c r="ER25" s="5" t="str">
        <f t="shared" ca="1" si="103"/>
        <v/>
      </c>
      <c r="ES25" s="5" t="str">
        <f t="shared" ca="1" si="104"/>
        <v/>
      </c>
      <c r="ET25" s="5" t="str">
        <f ca="1">IF($B25="","",'Hidden inputs'!$D$11*EK25+'Hidden inputs'!$E$11*EL25)</f>
        <v/>
      </c>
      <c r="EU25" s="11" t="str">
        <f t="shared" ca="1" si="19"/>
        <v/>
      </c>
      <c r="EV25" s="9" t="str">
        <f t="shared" ca="1" si="105"/>
        <v/>
      </c>
      <c r="EW25" s="3" t="str">
        <f t="shared" ca="1" si="106"/>
        <v/>
      </c>
      <c r="EX25" s="5" t="str" cm="1">
        <f t="array" aca="1" ref="EX25" ca="1">IF($B25="","",IF(EW25=0,0,IF(DD_Payment="",0,IF(EW25&lt;_xlfn.IFS(DD_Frequency="Monthly",1,DD_Frequency="Quarterly",IF(MONTH(EW$2)=1,1,IF(MONTH(EW$2)=4,1,IF(MONTH(EW$2)=7,1,IF(MONTH(EW$2)=10,1,0)))),DD_Frequency="Annually",IF(MONTH(EW$2)=1,1,0))*DD_Payment,EW25,_xlfn.IFS(DD_Frequency="Monthly",1,DD_Frequency="Quarterly",IF(MONTH(EW$2)=1,1,IF(MONTH(EW$2)=4,1,IF(MONTH(EW$2)=7,1,IF(MONTH(EW$2)=10,1,0)))),DD_Frequency="Annually",IF(MONTH(EW$2)=1,1,0))*DD_Payment))))</f>
        <v/>
      </c>
      <c r="EY25" s="3" t="str">
        <f t="shared" ref="EY25" ca="1" si="1064">IF($B25="","",IF(EW25&gt;EX25,(EW25-EX25/2)*(rate_A*(EY$1/365)),0))</f>
        <v/>
      </c>
      <c r="EZ25" s="3" t="str">
        <f t="shared" ca="1" si="195"/>
        <v/>
      </c>
      <c r="FA25" s="3" t="str">
        <f t="shared" ref="FA25" ca="1" si="1065">IF($B25="","",EL25*(1+rate_A*EY$1/365))</f>
        <v/>
      </c>
      <c r="FB25" s="3" t="str">
        <f t="shared" ref="FB25" ca="1" si="1066">IF($B25="","",EM25*(1+rate_A*EY$1/365))</f>
        <v/>
      </c>
      <c r="FC25" s="3" t="str">
        <f t="shared" ref="FC25" ca="1" si="1067">IF($B25="","",EN25*(1+rate_joint*EY$1/365))</f>
        <v/>
      </c>
      <c r="FD25" s="5" t="str">
        <f t="shared" ca="1" si="199"/>
        <v/>
      </c>
      <c r="FE25" s="5" t="str" cm="1">
        <f t="array" aca="1" ref="FE25" ca="1">IF(FD25="","",_xlfn.IFS(FD25&lt;='Hidden inputs'!$C$15,FD25*'Hidden inputs'!$D$15,FD25&lt;='Hidden inputs'!$C$16,'Hidden inputs'!$C$15*'Hidden inputs'!$D$15+(FD25-'Hidden inputs'!$B$16)*'Hidden inputs'!$D$16,FD25&lt;='Hidden inputs'!$C$17,'Hidden inputs'!$C$15*'Hidden inputs'!$D$15+('Hidden inputs'!$C$16-'Hidden inputs'!$B$16)*'Hidden inputs'!$D$16+(FD25-'Hidden inputs'!$B$17)*'Hidden inputs'!$D$17,FD25&gt;'Hidden inputs'!$B$18,'Hidden inputs'!$C$15*'Hidden inputs'!$D$15+('Hidden inputs'!$C$16-'Hidden inputs'!$B$16)*'Hidden inputs'!$D$16+('Hidden inputs'!$C$17-'Hidden inputs'!$B$17)*'Hidden inputs'!$D$17+(FD25-'Hidden inputs'!$B$18)*'Hidden inputs'!$D$18))</f>
        <v/>
      </c>
      <c r="FF25" s="10" t="str">
        <f t="shared" ca="1" si="200"/>
        <v/>
      </c>
      <c r="FG25" s="5" t="str">
        <f t="shared" ca="1" si="111"/>
        <v/>
      </c>
      <c r="FH25" s="5" t="str">
        <f t="shared" ca="1" si="112"/>
        <v/>
      </c>
      <c r="FI25" s="5" t="str">
        <f ca="1">IF($B25="","",'Hidden inputs'!$D$11*EZ25+'Hidden inputs'!$E$11*FA25)</f>
        <v/>
      </c>
      <c r="FJ25" s="11" t="str">
        <f t="shared" ca="1" si="21"/>
        <v/>
      </c>
      <c r="FK25" s="9" t="str">
        <f t="shared" ca="1" si="113"/>
        <v/>
      </c>
      <c r="FL25" s="3" t="str">
        <f t="shared" ca="1" si="114"/>
        <v/>
      </c>
      <c r="FM25" s="5" t="str" cm="1">
        <f t="array" aca="1" ref="FM25" ca="1">IF($B25="","",IF(FL25=0,0,IF(DD_Payment="",0,IF(FL25&lt;_xlfn.IFS(DD_Frequency="Monthly",1,DD_Frequency="Quarterly",IF(MONTH(FL$2)=1,1,IF(MONTH(FL$2)=4,1,IF(MONTH(FL$2)=7,1,IF(MONTH(FL$2)=10,1,0)))),DD_Frequency="Annually",IF(MONTH(FL$2)=1,1,0))*DD_Payment,FL25,_xlfn.IFS(DD_Frequency="Monthly",1,DD_Frequency="Quarterly",IF(MONTH(FL$2)=1,1,IF(MONTH(FL$2)=4,1,IF(MONTH(FL$2)=7,1,IF(MONTH(FL$2)=10,1,0)))),DD_Frequency="Annually",IF(MONTH(FL$2)=1,1,0))*DD_Payment))))</f>
        <v/>
      </c>
      <c r="FN25" s="3" t="str">
        <f t="shared" ref="FN25" ca="1" si="1068">IF($B25="","",IF(FL25&gt;FM25,(FL25-FM25/2)*(rate_A*(FN$1/365)),0))</f>
        <v/>
      </c>
      <c r="FO25" s="3" t="str">
        <f t="shared" ca="1" si="202"/>
        <v/>
      </c>
      <c r="FP25" s="3" t="str">
        <f t="shared" ref="FP25" ca="1" si="1069">IF($B25="","",FA25*(1+rate_A*FN$1/365))</f>
        <v/>
      </c>
      <c r="FQ25" s="3" t="str">
        <f t="shared" ref="FQ25" ca="1" si="1070">IF($B25="","",FB25*(1+rate_A*FN$1/365))</f>
        <v/>
      </c>
      <c r="FR25" s="3" t="str">
        <f t="shared" ref="FR25" ca="1" si="1071">IF($B25="","",FC25*(1+rate_joint*FN$1/365))</f>
        <v/>
      </c>
      <c r="FS25" s="5" t="str">
        <f t="shared" ca="1" si="206"/>
        <v/>
      </c>
      <c r="FT25" s="5" t="str" cm="1">
        <f t="array" aca="1" ref="FT25" ca="1">IF(FS25="","",_xlfn.IFS(FS25&lt;='Hidden inputs'!$C$15,FS25*'Hidden inputs'!$D$15,FS25&lt;='Hidden inputs'!$C$16,'Hidden inputs'!$C$15*'Hidden inputs'!$D$15+(FS25-'Hidden inputs'!$B$16)*'Hidden inputs'!$D$16,FS25&lt;='Hidden inputs'!$C$17,'Hidden inputs'!$C$15*'Hidden inputs'!$D$15+('Hidden inputs'!$C$16-'Hidden inputs'!$B$16)*'Hidden inputs'!$D$16+(FS25-'Hidden inputs'!$B$17)*'Hidden inputs'!$D$17,FS25&gt;'Hidden inputs'!$B$18,'Hidden inputs'!$C$15*'Hidden inputs'!$D$15+('Hidden inputs'!$C$16-'Hidden inputs'!$B$16)*'Hidden inputs'!$D$16+('Hidden inputs'!$C$17-'Hidden inputs'!$B$17)*'Hidden inputs'!$D$17+(FS25-'Hidden inputs'!$B$18)*'Hidden inputs'!$D$18))</f>
        <v/>
      </c>
      <c r="FU25" s="10" t="str">
        <f t="shared" ca="1" si="207"/>
        <v/>
      </c>
      <c r="FV25" s="5" t="str">
        <f t="shared" ca="1" si="119"/>
        <v/>
      </c>
      <c r="FW25" s="5" t="str">
        <f t="shared" ca="1" si="120"/>
        <v/>
      </c>
      <c r="FX25" s="5" t="str">
        <f ca="1">IF($B25="","",'Hidden inputs'!$D$11*FO25+'Hidden inputs'!$E$11*FP25)</f>
        <v/>
      </c>
      <c r="FY25" s="11" t="str">
        <f t="shared" ca="1" si="23"/>
        <v/>
      </c>
      <c r="FZ25" s="9" t="str">
        <f t="shared" ca="1" si="121"/>
        <v/>
      </c>
      <c r="GA25" s="5" t="str">
        <f t="shared" ca="1" si="122"/>
        <v/>
      </c>
      <c r="GB25" s="5" t="str">
        <f t="shared" ca="1" si="123"/>
        <v/>
      </c>
      <c r="GC25" s="5" t="str">
        <f t="shared" ca="1" si="24"/>
        <v/>
      </c>
      <c r="GD25" s="5" t="str">
        <f t="shared" ca="1" si="25"/>
        <v/>
      </c>
    </row>
    <row r="26" spans="1:186" x14ac:dyDescent="0.35">
      <c r="A26" s="2" t="str">
        <f t="shared" ca="1" si="26"/>
        <v/>
      </c>
      <c r="B26" s="6" t="str">
        <f t="shared" ca="1" si="27"/>
        <v/>
      </c>
      <c r="C26" s="5" t="str">
        <f t="shared" ca="1" si="124"/>
        <v/>
      </c>
      <c r="D26" s="5" t="str" cm="1">
        <f t="array" aca="1" ref="D26" ca="1">IF($B26="","",IF(C26=0,0,IF(DD_Payment="",0,IF(C26&lt;_xlfn.IFS(DD_Frequency="Monthly",1,DD_Frequency="Quarterly",IF(MONTH(C$2)=1,1,IF(MONTH(C$2)=4,1,IF(MONTH(C$2)=7,1,IF(MONTH(C$2)=10,1,0)))),DD_Frequency="Annually",IF(MONTH(C$2)=1,1,0))*DD_Payment,C26,_xlfn.IFS(DD_Frequency="Monthly",1,DD_Frequency="Quarterly",IF(MONTH(C$2)=1,1,IF(MONTH(C$2)=4,1,IF(MONTH(C$2)=7,1,IF(MONTH(C$2)=10,1,0)))),DD_Frequency="Annually",IF(MONTH(C$2)=1,1,0))*DD_Payment))))</f>
        <v/>
      </c>
      <c r="E26" s="5" t="str">
        <f t="shared" ref="E26" ca="1" si="1072">IF(B26="","",IF(C26&gt;D26,(C26-D26/2)*(rate_A*(E$1/365)),0))</f>
        <v/>
      </c>
      <c r="F26" s="5" t="str">
        <f t="shared" ca="1" si="28"/>
        <v/>
      </c>
      <c r="G26" s="5" t="str">
        <f t="shared" ref="G26" ca="1" si="1073">IF(B26="","",G25*(1+rate_A*E$1/365))</f>
        <v/>
      </c>
      <c r="H26" s="5" t="str">
        <f t="shared" ref="H26" ca="1" si="1074">IF(B26="","",H25*(1+rate_A*E$1/365))</f>
        <v/>
      </c>
      <c r="I26" s="5" t="str">
        <f t="shared" ref="I26" ca="1" si="1075">IF(B26="","",I25*(1+rate_joint*E$1/365))</f>
        <v/>
      </c>
      <c r="J26" s="5" t="str">
        <f t="shared" ca="1" si="129"/>
        <v/>
      </c>
      <c r="K26" s="5" t="str" cm="1">
        <f t="array" aca="1" ref="K26" ca="1">IF(J26="","",_xlfn.IFS(J26&lt;='Hidden inputs'!$C$15,J26*'Hidden inputs'!$D$15,J26&lt;='Hidden inputs'!$C$16,'Hidden inputs'!$C$15*'Hidden inputs'!$D$15+(J26-'Hidden inputs'!$B$16)*'Hidden inputs'!$D$16,J26&lt;='Hidden inputs'!$C$17,'Hidden inputs'!$C$15*'Hidden inputs'!$D$15+('Hidden inputs'!$C$16-'Hidden inputs'!$B$16)*'Hidden inputs'!$D$16+(J26-'Hidden inputs'!$B$17)*'Hidden inputs'!$D$17,J26&gt;'Hidden inputs'!$B$18,'Hidden inputs'!$C$15*'Hidden inputs'!$D$15+('Hidden inputs'!$C$16-'Hidden inputs'!$B$16)*'Hidden inputs'!$D$16+('Hidden inputs'!$C$17-'Hidden inputs'!$B$17)*'Hidden inputs'!$D$17+(J26-'Hidden inputs'!$B$18)*'Hidden inputs'!$D$18))</f>
        <v/>
      </c>
      <c r="L26" s="11" t="str">
        <f t="shared" ca="1" si="130"/>
        <v/>
      </c>
      <c r="M26" s="5" t="str">
        <f t="shared" ca="1" si="32"/>
        <v/>
      </c>
      <c r="N26" s="5" t="str">
        <f t="shared" ca="1" si="33"/>
        <v/>
      </c>
      <c r="O26" s="5" t="str">
        <f ca="1">IF(B26="","",'Hidden inputs'!$D$11*F26+'Hidden inputs'!$E$11*G26)</f>
        <v/>
      </c>
      <c r="P26" s="11" t="str">
        <f t="shared" ca="1" si="0"/>
        <v/>
      </c>
      <c r="Q26" s="20" t="str">
        <f t="shared" ca="1" si="1"/>
        <v/>
      </c>
      <c r="R26" s="3" t="str">
        <f t="shared" ca="1" si="34"/>
        <v/>
      </c>
      <c r="S26" s="5" t="str" cm="1">
        <f t="array" aca="1" ref="S26" ca="1">IF($B26="","",IF(R26=0,0,IF(DD_Payment="",0,IF(R26&lt;_xlfn.IFS(DD_Frequency="Monthly",1,DD_Frequency="Quarterly",IF(MONTH(R$2)=1,1,IF(MONTH(R$2)=4,1,IF(MONTH(R$2)=7,1,IF(MONTH(R$2)=10,1,0)))),DD_Frequency="Annually",IF(MONTH(R$2)=1,1,0))*DD_Payment,R26,_xlfn.IFS(DD_Frequency="Monthly",1,DD_Frequency="Quarterly",IF(MONTH(R$2)=1,1,IF(MONTH(R$2)=4,1,IF(MONTH(R$2)=7,1,IF(MONTH(R$2)=10,1,0)))),DD_Frequency="Annually",IF(MONTH(R$2)=1,1,0))*DD_Payment))))</f>
        <v/>
      </c>
      <c r="T26" s="3" t="str">
        <f t="shared" ref="T26" ca="1" si="1076">IF(B26="","",IF(R26&gt;S26,(R26-S26/2)*(rate_A*((T$1+A26)/365)),0))</f>
        <v/>
      </c>
      <c r="U26" s="3" t="str">
        <f t="shared" ca="1" si="36"/>
        <v/>
      </c>
      <c r="V26" s="3" t="str">
        <f t="shared" ref="V26" ca="1" si="1077">IF(B26="","",G26*(1+rate_A*(T$1+A26)/365))</f>
        <v/>
      </c>
      <c r="W26" s="3" t="str">
        <f t="shared" ref="W26" ca="1" si="1078">IF(B26="","",H26*(1+rate_A*(T$1+A26)/365))</f>
        <v/>
      </c>
      <c r="X26" s="3" t="str">
        <f t="shared" ref="X26" ca="1" si="1079">IF(B26="","",I26*(1+rate_joint*(T$1+A26)/365))</f>
        <v/>
      </c>
      <c r="Y26" s="5" t="str">
        <f t="shared" ca="1" si="135"/>
        <v/>
      </c>
      <c r="Z26" s="5" t="str" cm="1">
        <f t="array" aca="1" ref="Z26" ca="1">IF(Y26="","",_xlfn.IFS(Y26&lt;='Hidden inputs'!$C$15,Y26*'Hidden inputs'!$D$15,Y26&lt;='Hidden inputs'!$C$16,'Hidden inputs'!$C$15*'Hidden inputs'!$D$15+(Y26-'Hidden inputs'!$B$16)*'Hidden inputs'!$D$16,Y26&lt;='Hidden inputs'!$C$17,'Hidden inputs'!$C$15*'Hidden inputs'!$D$15+('Hidden inputs'!$C$16-'Hidden inputs'!$B$16)*'Hidden inputs'!$D$16+(Y26-'Hidden inputs'!$B$17)*'Hidden inputs'!$D$17,Y26&gt;'Hidden inputs'!$B$18,'Hidden inputs'!$C$15*'Hidden inputs'!$D$15+('Hidden inputs'!$C$16-'Hidden inputs'!$B$16)*'Hidden inputs'!$D$16+('Hidden inputs'!$C$17-'Hidden inputs'!$B$17)*'Hidden inputs'!$D$17+(Y26-'Hidden inputs'!$B$18)*'Hidden inputs'!$D$18))</f>
        <v/>
      </c>
      <c r="AA26" s="10" t="str">
        <f t="shared" ca="1" si="136"/>
        <v/>
      </c>
      <c r="AB26" s="5" t="str">
        <f t="shared" ca="1" si="40"/>
        <v/>
      </c>
      <c r="AC26" s="5" t="str">
        <f t="shared" ca="1" si="137"/>
        <v/>
      </c>
      <c r="AD26" s="5" t="str">
        <f ca="1">IF(B26="","",'Hidden inputs'!$D$11*U26+'Hidden inputs'!$E$11*V26)</f>
        <v/>
      </c>
      <c r="AE26" s="11" t="str">
        <f t="shared" ca="1" si="3"/>
        <v/>
      </c>
      <c r="AF26" s="9" t="str">
        <f t="shared" ca="1" si="41"/>
        <v/>
      </c>
      <c r="AG26" s="3" t="str">
        <f t="shared" ca="1" si="42"/>
        <v/>
      </c>
      <c r="AH26" s="5" t="str" cm="1">
        <f t="array" aca="1" ref="AH26" ca="1">IF($B26="","",IF(AG26=0,0,IF(DD_Payment="",0,IF(AG26&lt;_xlfn.IFS(DD_Frequency="Monthly",1,DD_Frequency="Quarterly",IF(MONTH(AG$2)=1,1,IF(MONTH(AG$2)=4,1,IF(MONTH(AG$2)=7,1,IF(MONTH(AG$2)=10,1,0)))),DD_Frequency="Annually",IF(MONTH(AG$2)=1,1,0))*DD_Payment,AG26,_xlfn.IFS(DD_Frequency="Monthly",1,DD_Frequency="Quarterly",IF(MONTH(AG$2)=1,1,IF(MONTH(AG$2)=4,1,IF(MONTH(AG$2)=7,1,IF(MONTH(AG$2)=10,1,0)))),DD_Frequency="Annually",IF(MONTH(AG$2)=1,1,0))*DD_Payment))))</f>
        <v/>
      </c>
      <c r="AI26" s="3" t="str">
        <f t="shared" ref="AI26" ca="1" si="1080">IF($B26="","",IF(AG26&gt;AH26,(AG26-AH26/2)*(rate_A*(AI$1/365)),0))</f>
        <v/>
      </c>
      <c r="AJ26" s="3" t="str">
        <f t="shared" ca="1" si="139"/>
        <v/>
      </c>
      <c r="AK26" s="3" t="str">
        <f t="shared" ref="AK26" ca="1" si="1081">IF($B26="","",V26*(1+rate_A*AI$1/365))</f>
        <v/>
      </c>
      <c r="AL26" s="3" t="str">
        <f t="shared" ref="AL26" ca="1" si="1082">IF($B26="","",W26*(1+rate_A*AI$1/365))</f>
        <v/>
      </c>
      <c r="AM26" s="3" t="str">
        <f t="shared" ref="AM26" ca="1" si="1083">IF($B26="","",X26*(1+rate_joint*AI$1/365))</f>
        <v/>
      </c>
      <c r="AN26" s="5" t="str">
        <f t="shared" ca="1" si="143"/>
        <v/>
      </c>
      <c r="AO26" s="5" t="str" cm="1">
        <f t="array" aca="1" ref="AO26" ca="1">IF(AN26="","",_xlfn.IFS(AN26&lt;='Hidden inputs'!$C$15,AN26*'Hidden inputs'!$D$15,AN26&lt;='Hidden inputs'!$C$16,'Hidden inputs'!$C$15*'Hidden inputs'!$D$15+(AN26-'Hidden inputs'!$B$16)*'Hidden inputs'!$D$16,AN26&lt;='Hidden inputs'!$C$17,'Hidden inputs'!$C$15*'Hidden inputs'!$D$15+('Hidden inputs'!$C$16-'Hidden inputs'!$B$16)*'Hidden inputs'!$D$16+(AN26-'Hidden inputs'!$B$17)*'Hidden inputs'!$D$17,AN26&gt;'Hidden inputs'!$B$18,'Hidden inputs'!$C$15*'Hidden inputs'!$D$15+('Hidden inputs'!$C$16-'Hidden inputs'!$B$16)*'Hidden inputs'!$D$16+('Hidden inputs'!$C$17-'Hidden inputs'!$B$17)*'Hidden inputs'!$D$17+(AN26-'Hidden inputs'!$B$18)*'Hidden inputs'!$D$18))</f>
        <v/>
      </c>
      <c r="AP26" s="10" t="str">
        <f t="shared" ca="1" si="144"/>
        <v/>
      </c>
      <c r="AQ26" s="5" t="str">
        <f t="shared" ca="1" si="47"/>
        <v/>
      </c>
      <c r="AR26" s="5" t="str">
        <f t="shared" ca="1" si="48"/>
        <v/>
      </c>
      <c r="AS26" s="5" t="str">
        <f ca="1">IF($B26="","",'Hidden inputs'!$D$11*AJ26+'Hidden inputs'!$E$11*AK26)</f>
        <v/>
      </c>
      <c r="AT26" s="11" t="str">
        <f t="shared" ca="1" si="5"/>
        <v/>
      </c>
      <c r="AU26" s="9" t="str">
        <f t="shared" ca="1" si="49"/>
        <v/>
      </c>
      <c r="AV26" s="3" t="str">
        <f t="shared" ca="1" si="50"/>
        <v/>
      </c>
      <c r="AW26" s="5" t="str" cm="1">
        <f t="array" aca="1" ref="AW26" ca="1">IF($B26="","",IF(AV26=0,0,IF(DD_Payment="",0,IF(AV26&lt;_xlfn.IFS(DD_Frequency="Monthly",1,DD_Frequency="Quarterly",IF(MONTH(AV$2)=1,1,IF(MONTH(AV$2)=4,1,IF(MONTH(AV$2)=7,1,IF(MONTH(AV$2)=10,1,0)))),DD_Frequency="Annually",IF(MONTH(AV$2)=1,1,0))*DD_Payment,AV26,_xlfn.IFS(DD_Frequency="Monthly",1,DD_Frequency="Quarterly",IF(MONTH(AV$2)=1,1,IF(MONTH(AV$2)=4,1,IF(MONTH(AV$2)=7,1,IF(MONTH(AV$2)=10,1,0)))),DD_Frequency="Annually",IF(MONTH(AV$2)=1,1,0))*DD_Payment))))</f>
        <v/>
      </c>
      <c r="AX26" s="3" t="str">
        <f t="shared" ref="AX26" ca="1" si="1084">IF($B26="","",IF(AV26&gt;AW26,(AV26-AW26/2)*(rate_A*(AX$1/365)),0))</f>
        <v/>
      </c>
      <c r="AY26" s="3" t="str">
        <f t="shared" ca="1" si="146"/>
        <v/>
      </c>
      <c r="AZ26" s="3" t="str">
        <f t="shared" ref="AZ26" ca="1" si="1085">IF($B26="","",AK26*(1+rate_A*AX$1/365))</f>
        <v/>
      </c>
      <c r="BA26" s="3" t="str">
        <f t="shared" ref="BA26" ca="1" si="1086">IF($B26="","",AL26*(1+rate_A*AX$1/365))</f>
        <v/>
      </c>
      <c r="BB26" s="3" t="str">
        <f t="shared" ref="BB26" ca="1" si="1087">IF($B26="","",AM26*(1+rate_joint*AX$1/365))</f>
        <v/>
      </c>
      <c r="BC26" s="5" t="str">
        <f t="shared" ca="1" si="150"/>
        <v/>
      </c>
      <c r="BD26" s="5" t="str" cm="1">
        <f t="array" aca="1" ref="BD26" ca="1">IF(BC26="","",_xlfn.IFS(BC26&lt;='Hidden inputs'!$C$15,BC26*'Hidden inputs'!$D$15,BC26&lt;='Hidden inputs'!$C$16,'Hidden inputs'!$C$15*'Hidden inputs'!$D$15+(BC26-'Hidden inputs'!$B$16)*'Hidden inputs'!$D$16,BC26&lt;='Hidden inputs'!$C$17,'Hidden inputs'!$C$15*'Hidden inputs'!$D$15+('Hidden inputs'!$C$16-'Hidden inputs'!$B$16)*'Hidden inputs'!$D$16+(BC26-'Hidden inputs'!$B$17)*'Hidden inputs'!$D$17,BC26&gt;'Hidden inputs'!$B$18,'Hidden inputs'!$C$15*'Hidden inputs'!$D$15+('Hidden inputs'!$C$16-'Hidden inputs'!$B$16)*'Hidden inputs'!$D$16+('Hidden inputs'!$C$17-'Hidden inputs'!$B$17)*'Hidden inputs'!$D$17+(BC26-'Hidden inputs'!$B$18)*'Hidden inputs'!$D$18))</f>
        <v/>
      </c>
      <c r="BE26" s="10" t="str">
        <f t="shared" ca="1" si="151"/>
        <v/>
      </c>
      <c r="BF26" s="5" t="str">
        <f t="shared" ca="1" si="55"/>
        <v/>
      </c>
      <c r="BG26" s="5" t="str">
        <f t="shared" ca="1" si="56"/>
        <v/>
      </c>
      <c r="BH26" s="5" t="str">
        <f ca="1">IF($B26="","",'Hidden inputs'!$D$11*AY26+'Hidden inputs'!$E$11*AZ26)</f>
        <v/>
      </c>
      <c r="BI26" s="11" t="str">
        <f t="shared" ca="1" si="7"/>
        <v/>
      </c>
      <c r="BJ26" s="9" t="str">
        <f t="shared" ca="1" si="57"/>
        <v/>
      </c>
      <c r="BK26" s="3" t="str">
        <f t="shared" ca="1" si="58"/>
        <v/>
      </c>
      <c r="BL26" s="5" t="str" cm="1">
        <f t="array" aca="1" ref="BL26" ca="1">IF($B26="","",IF(BK26=0,0,IF(DD_Payment="",0,IF(BK26&lt;_xlfn.IFS(DD_Frequency="Monthly",1,DD_Frequency="Quarterly",IF(MONTH(BK$2)=1,1,IF(MONTH(BK$2)=4,1,IF(MONTH(BK$2)=7,1,IF(MONTH(BK$2)=10,1,0)))),DD_Frequency="Annually",IF(MONTH(BK$2)=1,1,0))*DD_Payment,BK26,_xlfn.IFS(DD_Frequency="Monthly",1,DD_Frequency="Quarterly",IF(MONTH(BK$2)=1,1,IF(MONTH(BK$2)=4,1,IF(MONTH(BK$2)=7,1,IF(MONTH(BK$2)=10,1,0)))),DD_Frequency="Annually",IF(MONTH(BK$2)=1,1,0))*DD_Payment))))</f>
        <v/>
      </c>
      <c r="BM26" s="3" t="str">
        <f t="shared" ref="BM26" ca="1" si="1088">IF($B26="","",IF(BK26&gt;BL26,(BK26-BL26/2)*(rate_A*(BM$1/365)),0))</f>
        <v/>
      </c>
      <c r="BN26" s="3" t="str">
        <f t="shared" ca="1" si="153"/>
        <v/>
      </c>
      <c r="BO26" s="3" t="str">
        <f t="shared" ref="BO26" ca="1" si="1089">IF($B26="","",AZ26*(1+rate_A*BM$1/365))</f>
        <v/>
      </c>
      <c r="BP26" s="3" t="str">
        <f t="shared" ref="BP26" ca="1" si="1090">IF($B26="","",BA26*(1+rate_A*BM$1/365))</f>
        <v/>
      </c>
      <c r="BQ26" s="3" t="str">
        <f t="shared" ref="BQ26" ca="1" si="1091">IF($B26="","",BB26*(1+rate_joint*BM$1/365))</f>
        <v/>
      </c>
      <c r="BR26" s="5" t="str">
        <f t="shared" ca="1" si="157"/>
        <v/>
      </c>
      <c r="BS26" s="5" t="str" cm="1">
        <f t="array" aca="1" ref="BS26" ca="1">IF(BR26="","",_xlfn.IFS(BR26&lt;='Hidden inputs'!$C$15,BR26*'Hidden inputs'!$D$15,BR26&lt;='Hidden inputs'!$C$16,'Hidden inputs'!$C$15*'Hidden inputs'!$D$15+(BR26-'Hidden inputs'!$B$16)*'Hidden inputs'!$D$16,BR26&lt;='Hidden inputs'!$C$17,'Hidden inputs'!$C$15*'Hidden inputs'!$D$15+('Hidden inputs'!$C$16-'Hidden inputs'!$B$16)*'Hidden inputs'!$D$16+(BR26-'Hidden inputs'!$B$17)*'Hidden inputs'!$D$17,BR26&gt;'Hidden inputs'!$B$18,'Hidden inputs'!$C$15*'Hidden inputs'!$D$15+('Hidden inputs'!$C$16-'Hidden inputs'!$B$16)*'Hidden inputs'!$D$16+('Hidden inputs'!$C$17-'Hidden inputs'!$B$17)*'Hidden inputs'!$D$17+(BR26-'Hidden inputs'!$B$18)*'Hidden inputs'!$D$18))</f>
        <v/>
      </c>
      <c r="BT26" s="10" t="str">
        <f t="shared" ca="1" si="158"/>
        <v/>
      </c>
      <c r="BU26" s="5" t="str">
        <f t="shared" ca="1" si="63"/>
        <v/>
      </c>
      <c r="BV26" s="5" t="str">
        <f t="shared" ca="1" si="64"/>
        <v/>
      </c>
      <c r="BW26" s="5" t="str">
        <f ca="1">IF($B26="","",'Hidden inputs'!$D$11*BN26+'Hidden inputs'!$E$11*BO26)</f>
        <v/>
      </c>
      <c r="BX26" s="11" t="str">
        <f t="shared" ca="1" si="9"/>
        <v/>
      </c>
      <c r="BY26" s="9" t="str">
        <f t="shared" ca="1" si="65"/>
        <v/>
      </c>
      <c r="BZ26" s="3" t="str">
        <f t="shared" ca="1" si="66"/>
        <v/>
      </c>
      <c r="CA26" s="5" t="str" cm="1">
        <f t="array" aca="1" ref="CA26" ca="1">IF($B26="","",IF(BZ26=0,0,IF(DD_Payment="",0,IF(BZ26&lt;_xlfn.IFS(DD_Frequency="Monthly",1,DD_Frequency="Quarterly",IF(MONTH(BZ$2)=1,1,IF(MONTH(BZ$2)=4,1,IF(MONTH(BZ$2)=7,1,IF(MONTH(BZ$2)=10,1,0)))),DD_Frequency="Annually",IF(MONTH(BZ$2)=1,1,0))*DD_Payment,BZ26,_xlfn.IFS(DD_Frequency="Monthly",1,DD_Frequency="Quarterly",IF(MONTH(BZ$2)=1,1,IF(MONTH(BZ$2)=4,1,IF(MONTH(BZ$2)=7,1,IF(MONTH(BZ$2)=10,1,0)))),DD_Frequency="Annually",IF(MONTH(BZ$2)=1,1,0))*DD_Payment))))</f>
        <v/>
      </c>
      <c r="CB26" s="3" t="str">
        <f t="shared" ref="CB26" ca="1" si="1092">IF($B26="","",IF(BZ26&gt;CA26,(BZ26-CA26/2)*(rate_A*(CB$1/365)),0))</f>
        <v/>
      </c>
      <c r="CC26" s="3" t="str">
        <f t="shared" ca="1" si="160"/>
        <v/>
      </c>
      <c r="CD26" s="3" t="str">
        <f t="shared" ref="CD26" ca="1" si="1093">IF($B26="","",BO26*(1+rate_A*CB$1/365))</f>
        <v/>
      </c>
      <c r="CE26" s="3" t="str">
        <f t="shared" ref="CE26" ca="1" si="1094">IF($B26="","",BP26*(1+rate_A*CB$1/365))</f>
        <v/>
      </c>
      <c r="CF26" s="3" t="str">
        <f t="shared" ref="CF26" ca="1" si="1095">IF($B26="","",BQ26*(1+rate_joint*CB$1/365))</f>
        <v/>
      </c>
      <c r="CG26" s="5" t="str">
        <f t="shared" ca="1" si="164"/>
        <v/>
      </c>
      <c r="CH26" s="5" t="str" cm="1">
        <f t="array" aca="1" ref="CH26" ca="1">IF(CG26="","",_xlfn.IFS(CG26&lt;='Hidden inputs'!$C$15,CG26*'Hidden inputs'!$D$15,CG26&lt;='Hidden inputs'!$C$16,'Hidden inputs'!$C$15*'Hidden inputs'!$D$15+(CG26-'Hidden inputs'!$B$16)*'Hidden inputs'!$D$16,CG26&lt;='Hidden inputs'!$C$17,'Hidden inputs'!$C$15*'Hidden inputs'!$D$15+('Hidden inputs'!$C$16-'Hidden inputs'!$B$16)*'Hidden inputs'!$D$16+(CG26-'Hidden inputs'!$B$17)*'Hidden inputs'!$D$17,CG26&gt;'Hidden inputs'!$B$18,'Hidden inputs'!$C$15*'Hidden inputs'!$D$15+('Hidden inputs'!$C$16-'Hidden inputs'!$B$16)*'Hidden inputs'!$D$16+('Hidden inputs'!$C$17-'Hidden inputs'!$B$17)*'Hidden inputs'!$D$17+(CG26-'Hidden inputs'!$B$18)*'Hidden inputs'!$D$18))</f>
        <v/>
      </c>
      <c r="CI26" s="10" t="str">
        <f t="shared" ca="1" si="165"/>
        <v/>
      </c>
      <c r="CJ26" s="5" t="str">
        <f t="shared" ca="1" si="71"/>
        <v/>
      </c>
      <c r="CK26" s="5" t="str">
        <f t="shared" ca="1" si="72"/>
        <v/>
      </c>
      <c r="CL26" s="5" t="str">
        <f ca="1">IF($B26="","",'Hidden inputs'!$D$11*CC26+'Hidden inputs'!$E$11*CD26)</f>
        <v/>
      </c>
      <c r="CM26" s="11" t="str">
        <f t="shared" ca="1" si="11"/>
        <v/>
      </c>
      <c r="CN26" s="9" t="str">
        <f t="shared" ca="1" si="73"/>
        <v/>
      </c>
      <c r="CO26" s="3" t="str">
        <f t="shared" ca="1" si="74"/>
        <v/>
      </c>
      <c r="CP26" s="5" t="str" cm="1">
        <f t="array" aca="1" ref="CP26" ca="1">IF($B26="","",IF(CO26=0,0,IF(DD_Payment="",0,IF(CO26&lt;_xlfn.IFS(DD_Frequency="Monthly",1,DD_Frequency="Quarterly",IF(MONTH(CO$2)=1,1,IF(MONTH(CO$2)=4,1,IF(MONTH(CO$2)=7,1,IF(MONTH(CO$2)=10,1,0)))),DD_Frequency="Annually",IF(MONTH(CO$2)=1,1,0))*DD_Payment,CO26,_xlfn.IFS(DD_Frequency="Monthly",1,DD_Frequency="Quarterly",IF(MONTH(CO$2)=1,1,IF(MONTH(CO$2)=4,1,IF(MONTH(CO$2)=7,1,IF(MONTH(CO$2)=10,1,0)))),DD_Frequency="Annually",IF(MONTH(CO$2)=1,1,0))*DD_Payment))))</f>
        <v/>
      </c>
      <c r="CQ26" s="3" t="str">
        <f t="shared" ref="CQ26" ca="1" si="1096">IF($B26="","",IF(CO26&gt;CP26,(CO26-CP26/2)*(rate_A*(CQ$1/365)),0))</f>
        <v/>
      </c>
      <c r="CR26" s="3" t="str">
        <f t="shared" ca="1" si="167"/>
        <v/>
      </c>
      <c r="CS26" s="3" t="str">
        <f t="shared" ref="CS26" ca="1" si="1097">IF($B26="","",CD26*(1+rate_A*CQ$1/365))</f>
        <v/>
      </c>
      <c r="CT26" s="3" t="str">
        <f t="shared" ref="CT26" ca="1" si="1098">IF($B26="","",CE26*(1+rate_A*CQ$1/365))</f>
        <v/>
      </c>
      <c r="CU26" s="3" t="str">
        <f t="shared" ref="CU26" ca="1" si="1099">IF($B26="","",CF26*(1+rate_joint*CQ$1/365))</f>
        <v/>
      </c>
      <c r="CV26" s="5" t="str">
        <f t="shared" ca="1" si="171"/>
        <v/>
      </c>
      <c r="CW26" s="5" t="str" cm="1">
        <f t="array" aca="1" ref="CW26" ca="1">IF(CV26="","",_xlfn.IFS(CV26&lt;='Hidden inputs'!$C$15,CV26*'Hidden inputs'!$D$15,CV26&lt;='Hidden inputs'!$C$16,'Hidden inputs'!$C$15*'Hidden inputs'!$D$15+(CV26-'Hidden inputs'!$B$16)*'Hidden inputs'!$D$16,CV26&lt;='Hidden inputs'!$C$17,'Hidden inputs'!$C$15*'Hidden inputs'!$D$15+('Hidden inputs'!$C$16-'Hidden inputs'!$B$16)*'Hidden inputs'!$D$16+(CV26-'Hidden inputs'!$B$17)*'Hidden inputs'!$D$17,CV26&gt;'Hidden inputs'!$B$18,'Hidden inputs'!$C$15*'Hidden inputs'!$D$15+('Hidden inputs'!$C$16-'Hidden inputs'!$B$16)*'Hidden inputs'!$D$16+('Hidden inputs'!$C$17-'Hidden inputs'!$B$17)*'Hidden inputs'!$D$17+(CV26-'Hidden inputs'!$B$18)*'Hidden inputs'!$D$18))</f>
        <v/>
      </c>
      <c r="CX26" s="10" t="str">
        <f t="shared" ca="1" si="172"/>
        <v/>
      </c>
      <c r="CY26" s="5" t="str">
        <f t="shared" ca="1" si="79"/>
        <v/>
      </c>
      <c r="CZ26" s="5" t="str">
        <f t="shared" ca="1" si="80"/>
        <v/>
      </c>
      <c r="DA26" s="5" t="str">
        <f ca="1">IF($B26="","",'Hidden inputs'!$D$11*CR26+'Hidden inputs'!$E$11*CS26)</f>
        <v/>
      </c>
      <c r="DB26" s="11" t="str">
        <f t="shared" ca="1" si="13"/>
        <v/>
      </c>
      <c r="DC26" s="9" t="str">
        <f t="shared" ca="1" si="81"/>
        <v/>
      </c>
      <c r="DD26" s="3" t="str">
        <f t="shared" ca="1" si="82"/>
        <v/>
      </c>
      <c r="DE26" s="5" t="str" cm="1">
        <f t="array" aca="1" ref="DE26" ca="1">IF($B26="","",IF(DD26=0,0,IF(DD_Payment="",0,IF(DD26&lt;_xlfn.IFS(DD_Frequency="Monthly",1,DD_Frequency="Quarterly",IF(MONTH(DD$2)=1,1,IF(MONTH(DD$2)=4,1,IF(MONTH(DD$2)=7,1,IF(MONTH(DD$2)=10,1,0)))),DD_Frequency="Annually",IF(MONTH(DD$2)=1,1,0))*DD_Payment,DD26,_xlfn.IFS(DD_Frequency="Monthly",1,DD_Frequency="Quarterly",IF(MONTH(DD$2)=1,1,IF(MONTH(DD$2)=4,1,IF(MONTH(DD$2)=7,1,IF(MONTH(DD$2)=10,1,0)))),DD_Frequency="Annually",IF(MONTH(DD$2)=1,1,0))*DD_Payment))))</f>
        <v/>
      </c>
      <c r="DF26" s="3" t="str">
        <f t="shared" ref="DF26" ca="1" si="1100">IF($B26="","",IF(DD26&gt;DE26,(DD26-DE26/2)*(rate_A*(DF$1/365)),0))</f>
        <v/>
      </c>
      <c r="DG26" s="3" t="str">
        <f t="shared" ca="1" si="174"/>
        <v/>
      </c>
      <c r="DH26" s="3" t="str">
        <f t="shared" ref="DH26" ca="1" si="1101">IF($B26="","",CS26*(1+rate_A*DF$1/365))</f>
        <v/>
      </c>
      <c r="DI26" s="3" t="str">
        <f t="shared" ref="DI26" ca="1" si="1102">IF($B26="","",CT26*(1+rate_A*DF$1/365))</f>
        <v/>
      </c>
      <c r="DJ26" s="3" t="str">
        <f t="shared" ref="DJ26" ca="1" si="1103">IF($B26="","",CU26*(1+rate_joint*DF$1/365))</f>
        <v/>
      </c>
      <c r="DK26" s="5" t="str">
        <f t="shared" ca="1" si="178"/>
        <v/>
      </c>
      <c r="DL26" s="5" t="str" cm="1">
        <f t="array" aca="1" ref="DL26" ca="1">IF(DK26="","",_xlfn.IFS(DK26&lt;='Hidden inputs'!$C$15,DK26*'Hidden inputs'!$D$15,DK26&lt;='Hidden inputs'!$C$16,'Hidden inputs'!$C$15*'Hidden inputs'!$D$15+(DK26-'Hidden inputs'!$B$16)*'Hidden inputs'!$D$16,DK26&lt;='Hidden inputs'!$C$17,'Hidden inputs'!$C$15*'Hidden inputs'!$D$15+('Hidden inputs'!$C$16-'Hidden inputs'!$B$16)*'Hidden inputs'!$D$16+(DK26-'Hidden inputs'!$B$17)*'Hidden inputs'!$D$17,DK26&gt;'Hidden inputs'!$B$18,'Hidden inputs'!$C$15*'Hidden inputs'!$D$15+('Hidden inputs'!$C$16-'Hidden inputs'!$B$16)*'Hidden inputs'!$D$16+('Hidden inputs'!$C$17-'Hidden inputs'!$B$17)*'Hidden inputs'!$D$17+(DK26-'Hidden inputs'!$B$18)*'Hidden inputs'!$D$18))</f>
        <v/>
      </c>
      <c r="DM26" s="10" t="str">
        <f t="shared" ca="1" si="179"/>
        <v/>
      </c>
      <c r="DN26" s="5" t="str">
        <f t="shared" ca="1" si="87"/>
        <v/>
      </c>
      <c r="DO26" s="5" t="str">
        <f t="shared" ca="1" si="88"/>
        <v/>
      </c>
      <c r="DP26" s="5" t="str">
        <f ca="1">IF($B26="","",'Hidden inputs'!$D$11*DG26+'Hidden inputs'!$E$11*DH26)</f>
        <v/>
      </c>
      <c r="DQ26" s="11" t="str">
        <f t="shared" ca="1" si="15"/>
        <v/>
      </c>
      <c r="DR26" s="9" t="str">
        <f t="shared" ca="1" si="89"/>
        <v/>
      </c>
      <c r="DS26" s="3" t="str">
        <f t="shared" ca="1" si="90"/>
        <v/>
      </c>
      <c r="DT26" s="5" t="str" cm="1">
        <f t="array" aca="1" ref="DT26" ca="1">IF($B26="","",IF(DS26=0,0,IF(DD_Payment="",0,IF(DS26&lt;_xlfn.IFS(DD_Frequency="Monthly",1,DD_Frequency="Quarterly",IF(MONTH(DS$2)=1,1,IF(MONTH(DS$2)=4,1,IF(MONTH(DS$2)=7,1,IF(MONTH(DS$2)=10,1,0)))),DD_Frequency="Annually",IF(MONTH(DS$2)=1,1,0))*DD_Payment,DS26,_xlfn.IFS(DD_Frequency="Monthly",1,DD_Frequency="Quarterly",IF(MONTH(DS$2)=1,1,IF(MONTH(DS$2)=4,1,IF(MONTH(DS$2)=7,1,IF(MONTH(DS$2)=10,1,0)))),DD_Frequency="Annually",IF(MONTH(DS$2)=1,1,0))*DD_Payment))))</f>
        <v/>
      </c>
      <c r="DU26" s="3" t="str">
        <f t="shared" ref="DU26" ca="1" si="1104">IF($B26="","",IF(DS26&gt;DT26,(DS26-DT26/2)*(rate_A*(DU$1/365)),0))</f>
        <v/>
      </c>
      <c r="DV26" s="3" t="str">
        <f t="shared" ca="1" si="181"/>
        <v/>
      </c>
      <c r="DW26" s="3" t="str">
        <f t="shared" ref="DW26" ca="1" si="1105">IF($B26="","",DH26*(1+rate_A*DU$1/365))</f>
        <v/>
      </c>
      <c r="DX26" s="3" t="str">
        <f t="shared" ref="DX26" ca="1" si="1106">IF($B26="","",DI26*(1+rate_A*DU$1/365))</f>
        <v/>
      </c>
      <c r="DY26" s="3" t="str">
        <f t="shared" ref="DY26" ca="1" si="1107">IF($B26="","",DJ26*(1+rate_joint*DU$1/365))</f>
        <v/>
      </c>
      <c r="DZ26" s="5" t="str">
        <f t="shared" ca="1" si="185"/>
        <v/>
      </c>
      <c r="EA26" s="5" t="str" cm="1">
        <f t="array" aca="1" ref="EA26" ca="1">IF(DZ26="","",_xlfn.IFS(DZ26&lt;='Hidden inputs'!$C$15,DZ26*'Hidden inputs'!$D$15,DZ26&lt;='Hidden inputs'!$C$16,'Hidden inputs'!$C$15*'Hidden inputs'!$D$15+(DZ26-'Hidden inputs'!$B$16)*'Hidden inputs'!$D$16,DZ26&lt;='Hidden inputs'!$C$17,'Hidden inputs'!$C$15*'Hidden inputs'!$D$15+('Hidden inputs'!$C$16-'Hidden inputs'!$B$16)*'Hidden inputs'!$D$16+(DZ26-'Hidden inputs'!$B$17)*'Hidden inputs'!$D$17,DZ26&gt;'Hidden inputs'!$B$18,'Hidden inputs'!$C$15*'Hidden inputs'!$D$15+('Hidden inputs'!$C$16-'Hidden inputs'!$B$16)*'Hidden inputs'!$D$16+('Hidden inputs'!$C$17-'Hidden inputs'!$B$17)*'Hidden inputs'!$D$17+(DZ26-'Hidden inputs'!$B$18)*'Hidden inputs'!$D$18))</f>
        <v/>
      </c>
      <c r="EB26" s="10" t="str">
        <f t="shared" ca="1" si="186"/>
        <v/>
      </c>
      <c r="EC26" s="5" t="str">
        <f t="shared" ca="1" si="95"/>
        <v/>
      </c>
      <c r="ED26" s="5" t="str">
        <f t="shared" ca="1" si="96"/>
        <v/>
      </c>
      <c r="EE26" s="5" t="str">
        <f ca="1">IF($B26="","",'Hidden inputs'!$D$11*DV26+'Hidden inputs'!$E$11*DW26)</f>
        <v/>
      </c>
      <c r="EF26" s="11" t="str">
        <f t="shared" ca="1" si="17"/>
        <v/>
      </c>
      <c r="EG26" s="9" t="str">
        <f t="shared" ca="1" si="97"/>
        <v/>
      </c>
      <c r="EH26" s="3" t="str">
        <f t="shared" ca="1" si="98"/>
        <v/>
      </c>
      <c r="EI26" s="5" t="str" cm="1">
        <f t="array" aca="1" ref="EI26" ca="1">IF($B26="","",IF(EH26=0,0,IF(DD_Payment="",0,IF(EH26&lt;_xlfn.IFS(DD_Frequency="Monthly",1,DD_Frequency="Quarterly",IF(MONTH(EH$2)=1,1,IF(MONTH(EH$2)=4,1,IF(MONTH(EH$2)=7,1,IF(MONTH(EH$2)=10,1,0)))),DD_Frequency="Annually",IF(MONTH(EH$2)=1,1,0))*DD_Payment,EH26,_xlfn.IFS(DD_Frequency="Monthly",1,DD_Frequency="Quarterly",IF(MONTH(EH$2)=1,1,IF(MONTH(EH$2)=4,1,IF(MONTH(EH$2)=7,1,IF(MONTH(EH$2)=10,1,0)))),DD_Frequency="Annually",IF(MONTH(EH$2)=1,1,0))*DD_Payment))))</f>
        <v/>
      </c>
      <c r="EJ26" s="3" t="str">
        <f t="shared" ref="EJ26" ca="1" si="1108">IF($B26="","",IF(EH26&gt;EI26,(EH26-EI26/2)*(rate_A*(EJ$1/365)),0))</f>
        <v/>
      </c>
      <c r="EK26" s="3" t="str">
        <f t="shared" ca="1" si="188"/>
        <v/>
      </c>
      <c r="EL26" s="3" t="str">
        <f t="shared" ref="EL26" ca="1" si="1109">IF($B26="","",DW26*(1+rate_A*EJ$1/365))</f>
        <v/>
      </c>
      <c r="EM26" s="3" t="str">
        <f t="shared" ref="EM26" ca="1" si="1110">IF($B26="","",DX26*(1+rate_A*EJ$1/365))</f>
        <v/>
      </c>
      <c r="EN26" s="3" t="str">
        <f t="shared" ref="EN26" ca="1" si="1111">IF($B26="","",DY26*(1+rate_joint*EJ$1/365))</f>
        <v/>
      </c>
      <c r="EO26" s="5" t="str">
        <f t="shared" ca="1" si="192"/>
        <v/>
      </c>
      <c r="EP26" s="5" t="str" cm="1">
        <f t="array" aca="1" ref="EP26" ca="1">IF(EO26="","",_xlfn.IFS(EO26&lt;='Hidden inputs'!$C$15,EO26*'Hidden inputs'!$D$15,EO26&lt;='Hidden inputs'!$C$16,'Hidden inputs'!$C$15*'Hidden inputs'!$D$15+(EO26-'Hidden inputs'!$B$16)*'Hidden inputs'!$D$16,EO26&lt;='Hidden inputs'!$C$17,'Hidden inputs'!$C$15*'Hidden inputs'!$D$15+('Hidden inputs'!$C$16-'Hidden inputs'!$B$16)*'Hidden inputs'!$D$16+(EO26-'Hidden inputs'!$B$17)*'Hidden inputs'!$D$17,EO26&gt;'Hidden inputs'!$B$18,'Hidden inputs'!$C$15*'Hidden inputs'!$D$15+('Hidden inputs'!$C$16-'Hidden inputs'!$B$16)*'Hidden inputs'!$D$16+('Hidden inputs'!$C$17-'Hidden inputs'!$B$17)*'Hidden inputs'!$D$17+(EO26-'Hidden inputs'!$B$18)*'Hidden inputs'!$D$18))</f>
        <v/>
      </c>
      <c r="EQ26" s="10" t="str">
        <f t="shared" ca="1" si="193"/>
        <v/>
      </c>
      <c r="ER26" s="5" t="str">
        <f t="shared" ca="1" si="103"/>
        <v/>
      </c>
      <c r="ES26" s="5" t="str">
        <f t="shared" ca="1" si="104"/>
        <v/>
      </c>
      <c r="ET26" s="5" t="str">
        <f ca="1">IF($B26="","",'Hidden inputs'!$D$11*EK26+'Hidden inputs'!$E$11*EL26)</f>
        <v/>
      </c>
      <c r="EU26" s="11" t="str">
        <f t="shared" ca="1" si="19"/>
        <v/>
      </c>
      <c r="EV26" s="9" t="str">
        <f t="shared" ca="1" si="105"/>
        <v/>
      </c>
      <c r="EW26" s="3" t="str">
        <f t="shared" ca="1" si="106"/>
        <v/>
      </c>
      <c r="EX26" s="5" t="str" cm="1">
        <f t="array" aca="1" ref="EX26" ca="1">IF($B26="","",IF(EW26=0,0,IF(DD_Payment="",0,IF(EW26&lt;_xlfn.IFS(DD_Frequency="Monthly",1,DD_Frequency="Quarterly",IF(MONTH(EW$2)=1,1,IF(MONTH(EW$2)=4,1,IF(MONTH(EW$2)=7,1,IF(MONTH(EW$2)=10,1,0)))),DD_Frequency="Annually",IF(MONTH(EW$2)=1,1,0))*DD_Payment,EW26,_xlfn.IFS(DD_Frequency="Monthly",1,DD_Frequency="Quarterly",IF(MONTH(EW$2)=1,1,IF(MONTH(EW$2)=4,1,IF(MONTH(EW$2)=7,1,IF(MONTH(EW$2)=10,1,0)))),DD_Frequency="Annually",IF(MONTH(EW$2)=1,1,0))*DD_Payment))))</f>
        <v/>
      </c>
      <c r="EY26" s="3" t="str">
        <f t="shared" ref="EY26" ca="1" si="1112">IF($B26="","",IF(EW26&gt;EX26,(EW26-EX26/2)*(rate_A*(EY$1/365)),0))</f>
        <v/>
      </c>
      <c r="EZ26" s="3" t="str">
        <f t="shared" ca="1" si="195"/>
        <v/>
      </c>
      <c r="FA26" s="3" t="str">
        <f t="shared" ref="FA26" ca="1" si="1113">IF($B26="","",EL26*(1+rate_A*EY$1/365))</f>
        <v/>
      </c>
      <c r="FB26" s="3" t="str">
        <f t="shared" ref="FB26" ca="1" si="1114">IF($B26="","",EM26*(1+rate_A*EY$1/365))</f>
        <v/>
      </c>
      <c r="FC26" s="3" t="str">
        <f t="shared" ref="FC26" ca="1" si="1115">IF($B26="","",EN26*(1+rate_joint*EY$1/365))</f>
        <v/>
      </c>
      <c r="FD26" s="5" t="str">
        <f t="shared" ca="1" si="199"/>
        <v/>
      </c>
      <c r="FE26" s="5" t="str" cm="1">
        <f t="array" aca="1" ref="FE26" ca="1">IF(FD26="","",_xlfn.IFS(FD26&lt;='Hidden inputs'!$C$15,FD26*'Hidden inputs'!$D$15,FD26&lt;='Hidden inputs'!$C$16,'Hidden inputs'!$C$15*'Hidden inputs'!$D$15+(FD26-'Hidden inputs'!$B$16)*'Hidden inputs'!$D$16,FD26&lt;='Hidden inputs'!$C$17,'Hidden inputs'!$C$15*'Hidden inputs'!$D$15+('Hidden inputs'!$C$16-'Hidden inputs'!$B$16)*'Hidden inputs'!$D$16+(FD26-'Hidden inputs'!$B$17)*'Hidden inputs'!$D$17,FD26&gt;'Hidden inputs'!$B$18,'Hidden inputs'!$C$15*'Hidden inputs'!$D$15+('Hidden inputs'!$C$16-'Hidden inputs'!$B$16)*'Hidden inputs'!$D$16+('Hidden inputs'!$C$17-'Hidden inputs'!$B$17)*'Hidden inputs'!$D$17+(FD26-'Hidden inputs'!$B$18)*'Hidden inputs'!$D$18))</f>
        <v/>
      </c>
      <c r="FF26" s="10" t="str">
        <f t="shared" ca="1" si="200"/>
        <v/>
      </c>
      <c r="FG26" s="5" t="str">
        <f t="shared" ca="1" si="111"/>
        <v/>
      </c>
      <c r="FH26" s="5" t="str">
        <f t="shared" ca="1" si="112"/>
        <v/>
      </c>
      <c r="FI26" s="5" t="str">
        <f ca="1">IF($B26="","",'Hidden inputs'!$D$11*EZ26+'Hidden inputs'!$E$11*FA26)</f>
        <v/>
      </c>
      <c r="FJ26" s="11" t="str">
        <f t="shared" ca="1" si="21"/>
        <v/>
      </c>
      <c r="FK26" s="9" t="str">
        <f t="shared" ca="1" si="113"/>
        <v/>
      </c>
      <c r="FL26" s="3" t="str">
        <f t="shared" ca="1" si="114"/>
        <v/>
      </c>
      <c r="FM26" s="5" t="str" cm="1">
        <f t="array" aca="1" ref="FM26" ca="1">IF($B26="","",IF(FL26=0,0,IF(DD_Payment="",0,IF(FL26&lt;_xlfn.IFS(DD_Frequency="Monthly",1,DD_Frequency="Quarterly",IF(MONTH(FL$2)=1,1,IF(MONTH(FL$2)=4,1,IF(MONTH(FL$2)=7,1,IF(MONTH(FL$2)=10,1,0)))),DD_Frequency="Annually",IF(MONTH(FL$2)=1,1,0))*DD_Payment,FL26,_xlfn.IFS(DD_Frequency="Monthly",1,DD_Frequency="Quarterly",IF(MONTH(FL$2)=1,1,IF(MONTH(FL$2)=4,1,IF(MONTH(FL$2)=7,1,IF(MONTH(FL$2)=10,1,0)))),DD_Frequency="Annually",IF(MONTH(FL$2)=1,1,0))*DD_Payment))))</f>
        <v/>
      </c>
      <c r="FN26" s="3" t="str">
        <f t="shared" ref="FN26" ca="1" si="1116">IF($B26="","",IF(FL26&gt;FM26,(FL26-FM26/2)*(rate_A*(FN$1/365)),0))</f>
        <v/>
      </c>
      <c r="FO26" s="3" t="str">
        <f t="shared" ca="1" si="202"/>
        <v/>
      </c>
      <c r="FP26" s="3" t="str">
        <f t="shared" ref="FP26" ca="1" si="1117">IF($B26="","",FA26*(1+rate_A*FN$1/365))</f>
        <v/>
      </c>
      <c r="FQ26" s="3" t="str">
        <f t="shared" ref="FQ26" ca="1" si="1118">IF($B26="","",FB26*(1+rate_A*FN$1/365))</f>
        <v/>
      </c>
      <c r="FR26" s="3" t="str">
        <f t="shared" ref="FR26" ca="1" si="1119">IF($B26="","",FC26*(1+rate_joint*FN$1/365))</f>
        <v/>
      </c>
      <c r="FS26" s="5" t="str">
        <f t="shared" ca="1" si="206"/>
        <v/>
      </c>
      <c r="FT26" s="5" t="str" cm="1">
        <f t="array" aca="1" ref="FT26" ca="1">IF(FS26="","",_xlfn.IFS(FS26&lt;='Hidden inputs'!$C$15,FS26*'Hidden inputs'!$D$15,FS26&lt;='Hidden inputs'!$C$16,'Hidden inputs'!$C$15*'Hidden inputs'!$D$15+(FS26-'Hidden inputs'!$B$16)*'Hidden inputs'!$D$16,FS26&lt;='Hidden inputs'!$C$17,'Hidden inputs'!$C$15*'Hidden inputs'!$D$15+('Hidden inputs'!$C$16-'Hidden inputs'!$B$16)*'Hidden inputs'!$D$16+(FS26-'Hidden inputs'!$B$17)*'Hidden inputs'!$D$17,FS26&gt;'Hidden inputs'!$B$18,'Hidden inputs'!$C$15*'Hidden inputs'!$D$15+('Hidden inputs'!$C$16-'Hidden inputs'!$B$16)*'Hidden inputs'!$D$16+('Hidden inputs'!$C$17-'Hidden inputs'!$B$17)*'Hidden inputs'!$D$17+(FS26-'Hidden inputs'!$B$18)*'Hidden inputs'!$D$18))</f>
        <v/>
      </c>
      <c r="FU26" s="10" t="str">
        <f t="shared" ca="1" si="207"/>
        <v/>
      </c>
      <c r="FV26" s="5" t="str">
        <f t="shared" ca="1" si="119"/>
        <v/>
      </c>
      <c r="FW26" s="5" t="str">
        <f t="shared" ca="1" si="120"/>
        <v/>
      </c>
      <c r="FX26" s="5" t="str">
        <f ca="1">IF($B26="","",'Hidden inputs'!$D$11*FO26+'Hidden inputs'!$E$11*FP26)</f>
        <v/>
      </c>
      <c r="FY26" s="11" t="str">
        <f t="shared" ca="1" si="23"/>
        <v/>
      </c>
      <c r="FZ26" s="9" t="str">
        <f t="shared" ca="1" si="121"/>
        <v/>
      </c>
      <c r="GA26" s="5" t="str">
        <f t="shared" ca="1" si="122"/>
        <v/>
      </c>
      <c r="GB26" s="5" t="str">
        <f t="shared" ca="1" si="123"/>
        <v/>
      </c>
      <c r="GC26" s="5" t="str">
        <f t="shared" ca="1" si="24"/>
        <v/>
      </c>
      <c r="GD26" s="5" t="str">
        <f t="shared" ca="1" si="25"/>
        <v/>
      </c>
    </row>
    <row r="27" spans="1:186" x14ac:dyDescent="0.35">
      <c r="A27" s="2" t="str">
        <f t="shared" ca="1" si="26"/>
        <v/>
      </c>
      <c r="B27" s="6" t="str">
        <f t="shared" ca="1" si="27"/>
        <v/>
      </c>
      <c r="C27" s="5" t="str">
        <f t="shared" ca="1" si="124"/>
        <v/>
      </c>
      <c r="D27" s="5" t="str" cm="1">
        <f t="array" aca="1" ref="D27" ca="1">IF($B27="","",IF(C27=0,0,IF(DD_Payment="",0,IF(C27&lt;_xlfn.IFS(DD_Frequency="Monthly",1,DD_Frequency="Quarterly",IF(MONTH(C$2)=1,1,IF(MONTH(C$2)=4,1,IF(MONTH(C$2)=7,1,IF(MONTH(C$2)=10,1,0)))),DD_Frequency="Annually",IF(MONTH(C$2)=1,1,0))*DD_Payment,C27,_xlfn.IFS(DD_Frequency="Monthly",1,DD_Frequency="Quarterly",IF(MONTH(C$2)=1,1,IF(MONTH(C$2)=4,1,IF(MONTH(C$2)=7,1,IF(MONTH(C$2)=10,1,0)))),DD_Frequency="Annually",IF(MONTH(C$2)=1,1,0))*DD_Payment))))</f>
        <v/>
      </c>
      <c r="E27" s="5" t="str">
        <f t="shared" ref="E27" ca="1" si="1120">IF(B27="","",IF(C27&gt;D27,(C27-D27/2)*(rate_A*(E$1/365)),0))</f>
        <v/>
      </c>
      <c r="F27" s="5" t="str">
        <f t="shared" ca="1" si="28"/>
        <v/>
      </c>
      <c r="G27" s="5" t="str">
        <f t="shared" ref="G27" ca="1" si="1121">IF(B27="","",G26*(1+rate_A*E$1/365))</f>
        <v/>
      </c>
      <c r="H27" s="5" t="str">
        <f t="shared" ref="H27" ca="1" si="1122">IF(B27="","",H26*(1+rate_A*E$1/365))</f>
        <v/>
      </c>
      <c r="I27" s="5" t="str">
        <f t="shared" ref="I27" ca="1" si="1123">IF(B27="","",I26*(1+rate_joint*E$1/365))</f>
        <v/>
      </c>
      <c r="J27" s="5" t="str">
        <f t="shared" ca="1" si="129"/>
        <v/>
      </c>
      <c r="K27" s="5" t="str" cm="1">
        <f t="array" aca="1" ref="K27" ca="1">IF(J27="","",_xlfn.IFS(J27&lt;='Hidden inputs'!$C$15,J27*'Hidden inputs'!$D$15,J27&lt;='Hidden inputs'!$C$16,'Hidden inputs'!$C$15*'Hidden inputs'!$D$15+(J27-'Hidden inputs'!$B$16)*'Hidden inputs'!$D$16,J27&lt;='Hidden inputs'!$C$17,'Hidden inputs'!$C$15*'Hidden inputs'!$D$15+('Hidden inputs'!$C$16-'Hidden inputs'!$B$16)*'Hidden inputs'!$D$16+(J27-'Hidden inputs'!$B$17)*'Hidden inputs'!$D$17,J27&gt;'Hidden inputs'!$B$18,'Hidden inputs'!$C$15*'Hidden inputs'!$D$15+('Hidden inputs'!$C$16-'Hidden inputs'!$B$16)*'Hidden inputs'!$D$16+('Hidden inputs'!$C$17-'Hidden inputs'!$B$17)*'Hidden inputs'!$D$17+(J27-'Hidden inputs'!$B$18)*'Hidden inputs'!$D$18))</f>
        <v/>
      </c>
      <c r="L27" s="11" t="str">
        <f t="shared" ca="1" si="130"/>
        <v/>
      </c>
      <c r="M27" s="5" t="str">
        <f t="shared" ca="1" si="32"/>
        <v/>
      </c>
      <c r="N27" s="5" t="str">
        <f t="shared" ca="1" si="33"/>
        <v/>
      </c>
      <c r="O27" s="5" t="str">
        <f ca="1">IF(B27="","",'Hidden inputs'!$D$11*F27+'Hidden inputs'!$E$11*G27)</f>
        <v/>
      </c>
      <c r="P27" s="11" t="str">
        <f t="shared" ca="1" si="0"/>
        <v/>
      </c>
      <c r="Q27" s="20" t="str">
        <f t="shared" ca="1" si="1"/>
        <v/>
      </c>
      <c r="R27" s="3" t="str">
        <f t="shared" ca="1" si="34"/>
        <v/>
      </c>
      <c r="S27" s="5" t="str" cm="1">
        <f t="array" aca="1" ref="S27" ca="1">IF($B27="","",IF(R27=0,0,IF(DD_Payment="",0,IF(R27&lt;_xlfn.IFS(DD_Frequency="Monthly",1,DD_Frequency="Quarterly",IF(MONTH(R$2)=1,1,IF(MONTH(R$2)=4,1,IF(MONTH(R$2)=7,1,IF(MONTH(R$2)=10,1,0)))),DD_Frequency="Annually",IF(MONTH(R$2)=1,1,0))*DD_Payment,R27,_xlfn.IFS(DD_Frequency="Monthly",1,DD_Frequency="Quarterly",IF(MONTH(R$2)=1,1,IF(MONTH(R$2)=4,1,IF(MONTH(R$2)=7,1,IF(MONTH(R$2)=10,1,0)))),DD_Frequency="Annually",IF(MONTH(R$2)=1,1,0))*DD_Payment))))</f>
        <v/>
      </c>
      <c r="T27" s="3" t="str">
        <f t="shared" ref="T27" ca="1" si="1124">IF(B27="","",IF(R27&gt;S27,(R27-S27/2)*(rate_A*((T$1+A27)/365)),0))</f>
        <v/>
      </c>
      <c r="U27" s="3" t="str">
        <f t="shared" ca="1" si="36"/>
        <v/>
      </c>
      <c r="V27" s="3" t="str">
        <f t="shared" ref="V27" ca="1" si="1125">IF(B27="","",G27*(1+rate_A*(T$1+A27)/365))</f>
        <v/>
      </c>
      <c r="W27" s="3" t="str">
        <f t="shared" ref="W27" ca="1" si="1126">IF(B27="","",H27*(1+rate_A*(T$1+A27)/365))</f>
        <v/>
      </c>
      <c r="X27" s="3" t="str">
        <f t="shared" ref="X27" ca="1" si="1127">IF(B27="","",I27*(1+rate_joint*(T$1+A27)/365))</f>
        <v/>
      </c>
      <c r="Y27" s="5" t="str">
        <f t="shared" ca="1" si="135"/>
        <v/>
      </c>
      <c r="Z27" s="5" t="str" cm="1">
        <f t="array" aca="1" ref="Z27" ca="1">IF(Y27="","",_xlfn.IFS(Y27&lt;='Hidden inputs'!$C$15,Y27*'Hidden inputs'!$D$15,Y27&lt;='Hidden inputs'!$C$16,'Hidden inputs'!$C$15*'Hidden inputs'!$D$15+(Y27-'Hidden inputs'!$B$16)*'Hidden inputs'!$D$16,Y27&lt;='Hidden inputs'!$C$17,'Hidden inputs'!$C$15*'Hidden inputs'!$D$15+('Hidden inputs'!$C$16-'Hidden inputs'!$B$16)*'Hidden inputs'!$D$16+(Y27-'Hidden inputs'!$B$17)*'Hidden inputs'!$D$17,Y27&gt;'Hidden inputs'!$B$18,'Hidden inputs'!$C$15*'Hidden inputs'!$D$15+('Hidden inputs'!$C$16-'Hidden inputs'!$B$16)*'Hidden inputs'!$D$16+('Hidden inputs'!$C$17-'Hidden inputs'!$B$17)*'Hidden inputs'!$D$17+(Y27-'Hidden inputs'!$B$18)*'Hidden inputs'!$D$18))</f>
        <v/>
      </c>
      <c r="AA27" s="10" t="str">
        <f t="shared" ca="1" si="136"/>
        <v/>
      </c>
      <c r="AB27" s="5" t="str">
        <f t="shared" ca="1" si="40"/>
        <v/>
      </c>
      <c r="AC27" s="5" t="str">
        <f t="shared" ca="1" si="137"/>
        <v/>
      </c>
      <c r="AD27" s="5" t="str">
        <f ca="1">IF(B27="","",'Hidden inputs'!$D$11*U27+'Hidden inputs'!$E$11*V27)</f>
        <v/>
      </c>
      <c r="AE27" s="11" t="str">
        <f t="shared" ca="1" si="3"/>
        <v/>
      </c>
      <c r="AF27" s="9" t="str">
        <f t="shared" ca="1" si="41"/>
        <v/>
      </c>
      <c r="AG27" s="3" t="str">
        <f t="shared" ca="1" si="42"/>
        <v/>
      </c>
      <c r="AH27" s="5" t="str" cm="1">
        <f t="array" aca="1" ref="AH27" ca="1">IF($B27="","",IF(AG27=0,0,IF(DD_Payment="",0,IF(AG27&lt;_xlfn.IFS(DD_Frequency="Monthly",1,DD_Frequency="Quarterly",IF(MONTH(AG$2)=1,1,IF(MONTH(AG$2)=4,1,IF(MONTH(AG$2)=7,1,IF(MONTH(AG$2)=10,1,0)))),DD_Frequency="Annually",IF(MONTH(AG$2)=1,1,0))*DD_Payment,AG27,_xlfn.IFS(DD_Frequency="Monthly",1,DD_Frequency="Quarterly",IF(MONTH(AG$2)=1,1,IF(MONTH(AG$2)=4,1,IF(MONTH(AG$2)=7,1,IF(MONTH(AG$2)=10,1,0)))),DD_Frequency="Annually",IF(MONTH(AG$2)=1,1,0))*DD_Payment))))</f>
        <v/>
      </c>
      <c r="AI27" s="3" t="str">
        <f t="shared" ref="AI27" ca="1" si="1128">IF($B27="","",IF(AG27&gt;AH27,(AG27-AH27/2)*(rate_A*(AI$1/365)),0))</f>
        <v/>
      </c>
      <c r="AJ27" s="3" t="str">
        <f t="shared" ca="1" si="139"/>
        <v/>
      </c>
      <c r="AK27" s="3" t="str">
        <f t="shared" ref="AK27" ca="1" si="1129">IF($B27="","",V27*(1+rate_A*AI$1/365))</f>
        <v/>
      </c>
      <c r="AL27" s="3" t="str">
        <f t="shared" ref="AL27" ca="1" si="1130">IF($B27="","",W27*(1+rate_A*AI$1/365))</f>
        <v/>
      </c>
      <c r="AM27" s="3" t="str">
        <f t="shared" ref="AM27" ca="1" si="1131">IF($B27="","",X27*(1+rate_joint*AI$1/365))</f>
        <v/>
      </c>
      <c r="AN27" s="5" t="str">
        <f t="shared" ca="1" si="143"/>
        <v/>
      </c>
      <c r="AO27" s="5" t="str" cm="1">
        <f t="array" aca="1" ref="AO27" ca="1">IF(AN27="","",_xlfn.IFS(AN27&lt;='Hidden inputs'!$C$15,AN27*'Hidden inputs'!$D$15,AN27&lt;='Hidden inputs'!$C$16,'Hidden inputs'!$C$15*'Hidden inputs'!$D$15+(AN27-'Hidden inputs'!$B$16)*'Hidden inputs'!$D$16,AN27&lt;='Hidden inputs'!$C$17,'Hidden inputs'!$C$15*'Hidden inputs'!$D$15+('Hidden inputs'!$C$16-'Hidden inputs'!$B$16)*'Hidden inputs'!$D$16+(AN27-'Hidden inputs'!$B$17)*'Hidden inputs'!$D$17,AN27&gt;'Hidden inputs'!$B$18,'Hidden inputs'!$C$15*'Hidden inputs'!$D$15+('Hidden inputs'!$C$16-'Hidden inputs'!$B$16)*'Hidden inputs'!$D$16+('Hidden inputs'!$C$17-'Hidden inputs'!$B$17)*'Hidden inputs'!$D$17+(AN27-'Hidden inputs'!$B$18)*'Hidden inputs'!$D$18))</f>
        <v/>
      </c>
      <c r="AP27" s="10" t="str">
        <f t="shared" ca="1" si="144"/>
        <v/>
      </c>
      <c r="AQ27" s="5" t="str">
        <f t="shared" ca="1" si="47"/>
        <v/>
      </c>
      <c r="AR27" s="5" t="str">
        <f t="shared" ca="1" si="48"/>
        <v/>
      </c>
      <c r="AS27" s="5" t="str">
        <f ca="1">IF($B27="","",'Hidden inputs'!$D$11*AJ27+'Hidden inputs'!$E$11*AK27)</f>
        <v/>
      </c>
      <c r="AT27" s="11" t="str">
        <f t="shared" ca="1" si="5"/>
        <v/>
      </c>
      <c r="AU27" s="9" t="str">
        <f t="shared" ca="1" si="49"/>
        <v/>
      </c>
      <c r="AV27" s="3" t="str">
        <f t="shared" ca="1" si="50"/>
        <v/>
      </c>
      <c r="AW27" s="5" t="str" cm="1">
        <f t="array" aca="1" ref="AW27" ca="1">IF($B27="","",IF(AV27=0,0,IF(DD_Payment="",0,IF(AV27&lt;_xlfn.IFS(DD_Frequency="Monthly",1,DD_Frequency="Quarterly",IF(MONTH(AV$2)=1,1,IF(MONTH(AV$2)=4,1,IF(MONTH(AV$2)=7,1,IF(MONTH(AV$2)=10,1,0)))),DD_Frequency="Annually",IF(MONTH(AV$2)=1,1,0))*DD_Payment,AV27,_xlfn.IFS(DD_Frequency="Monthly",1,DD_Frequency="Quarterly",IF(MONTH(AV$2)=1,1,IF(MONTH(AV$2)=4,1,IF(MONTH(AV$2)=7,1,IF(MONTH(AV$2)=10,1,0)))),DD_Frequency="Annually",IF(MONTH(AV$2)=1,1,0))*DD_Payment))))</f>
        <v/>
      </c>
      <c r="AX27" s="3" t="str">
        <f t="shared" ref="AX27" ca="1" si="1132">IF($B27="","",IF(AV27&gt;AW27,(AV27-AW27/2)*(rate_A*(AX$1/365)),0))</f>
        <v/>
      </c>
      <c r="AY27" s="3" t="str">
        <f t="shared" ca="1" si="146"/>
        <v/>
      </c>
      <c r="AZ27" s="3" t="str">
        <f t="shared" ref="AZ27" ca="1" si="1133">IF($B27="","",AK27*(1+rate_A*AX$1/365))</f>
        <v/>
      </c>
      <c r="BA27" s="3" t="str">
        <f t="shared" ref="BA27" ca="1" si="1134">IF($B27="","",AL27*(1+rate_A*AX$1/365))</f>
        <v/>
      </c>
      <c r="BB27" s="3" t="str">
        <f t="shared" ref="BB27" ca="1" si="1135">IF($B27="","",AM27*(1+rate_joint*AX$1/365))</f>
        <v/>
      </c>
      <c r="BC27" s="5" t="str">
        <f t="shared" ca="1" si="150"/>
        <v/>
      </c>
      <c r="BD27" s="5" t="str" cm="1">
        <f t="array" aca="1" ref="BD27" ca="1">IF(BC27="","",_xlfn.IFS(BC27&lt;='Hidden inputs'!$C$15,BC27*'Hidden inputs'!$D$15,BC27&lt;='Hidden inputs'!$C$16,'Hidden inputs'!$C$15*'Hidden inputs'!$D$15+(BC27-'Hidden inputs'!$B$16)*'Hidden inputs'!$D$16,BC27&lt;='Hidden inputs'!$C$17,'Hidden inputs'!$C$15*'Hidden inputs'!$D$15+('Hidden inputs'!$C$16-'Hidden inputs'!$B$16)*'Hidden inputs'!$D$16+(BC27-'Hidden inputs'!$B$17)*'Hidden inputs'!$D$17,BC27&gt;'Hidden inputs'!$B$18,'Hidden inputs'!$C$15*'Hidden inputs'!$D$15+('Hidden inputs'!$C$16-'Hidden inputs'!$B$16)*'Hidden inputs'!$D$16+('Hidden inputs'!$C$17-'Hidden inputs'!$B$17)*'Hidden inputs'!$D$17+(BC27-'Hidden inputs'!$B$18)*'Hidden inputs'!$D$18))</f>
        <v/>
      </c>
      <c r="BE27" s="10" t="str">
        <f t="shared" ca="1" si="151"/>
        <v/>
      </c>
      <c r="BF27" s="5" t="str">
        <f t="shared" ca="1" si="55"/>
        <v/>
      </c>
      <c r="BG27" s="5" t="str">
        <f t="shared" ca="1" si="56"/>
        <v/>
      </c>
      <c r="BH27" s="5" t="str">
        <f ca="1">IF($B27="","",'Hidden inputs'!$D$11*AY27+'Hidden inputs'!$E$11*AZ27)</f>
        <v/>
      </c>
      <c r="BI27" s="11" t="str">
        <f t="shared" ca="1" si="7"/>
        <v/>
      </c>
      <c r="BJ27" s="9" t="str">
        <f t="shared" ca="1" si="57"/>
        <v/>
      </c>
      <c r="BK27" s="3" t="str">
        <f t="shared" ca="1" si="58"/>
        <v/>
      </c>
      <c r="BL27" s="5" t="str" cm="1">
        <f t="array" aca="1" ref="BL27" ca="1">IF($B27="","",IF(BK27=0,0,IF(DD_Payment="",0,IF(BK27&lt;_xlfn.IFS(DD_Frequency="Monthly",1,DD_Frequency="Quarterly",IF(MONTH(BK$2)=1,1,IF(MONTH(BK$2)=4,1,IF(MONTH(BK$2)=7,1,IF(MONTH(BK$2)=10,1,0)))),DD_Frequency="Annually",IF(MONTH(BK$2)=1,1,0))*DD_Payment,BK27,_xlfn.IFS(DD_Frequency="Monthly",1,DD_Frequency="Quarterly",IF(MONTH(BK$2)=1,1,IF(MONTH(BK$2)=4,1,IF(MONTH(BK$2)=7,1,IF(MONTH(BK$2)=10,1,0)))),DD_Frequency="Annually",IF(MONTH(BK$2)=1,1,0))*DD_Payment))))</f>
        <v/>
      </c>
      <c r="BM27" s="3" t="str">
        <f t="shared" ref="BM27" ca="1" si="1136">IF($B27="","",IF(BK27&gt;BL27,(BK27-BL27/2)*(rate_A*(BM$1/365)),0))</f>
        <v/>
      </c>
      <c r="BN27" s="3" t="str">
        <f t="shared" ca="1" si="153"/>
        <v/>
      </c>
      <c r="BO27" s="3" t="str">
        <f t="shared" ref="BO27" ca="1" si="1137">IF($B27="","",AZ27*(1+rate_A*BM$1/365))</f>
        <v/>
      </c>
      <c r="BP27" s="3" t="str">
        <f t="shared" ref="BP27" ca="1" si="1138">IF($B27="","",BA27*(1+rate_A*BM$1/365))</f>
        <v/>
      </c>
      <c r="BQ27" s="3" t="str">
        <f t="shared" ref="BQ27" ca="1" si="1139">IF($B27="","",BB27*(1+rate_joint*BM$1/365))</f>
        <v/>
      </c>
      <c r="BR27" s="5" t="str">
        <f t="shared" ca="1" si="157"/>
        <v/>
      </c>
      <c r="BS27" s="5" t="str" cm="1">
        <f t="array" aca="1" ref="BS27" ca="1">IF(BR27="","",_xlfn.IFS(BR27&lt;='Hidden inputs'!$C$15,BR27*'Hidden inputs'!$D$15,BR27&lt;='Hidden inputs'!$C$16,'Hidden inputs'!$C$15*'Hidden inputs'!$D$15+(BR27-'Hidden inputs'!$B$16)*'Hidden inputs'!$D$16,BR27&lt;='Hidden inputs'!$C$17,'Hidden inputs'!$C$15*'Hidden inputs'!$D$15+('Hidden inputs'!$C$16-'Hidden inputs'!$B$16)*'Hidden inputs'!$D$16+(BR27-'Hidden inputs'!$B$17)*'Hidden inputs'!$D$17,BR27&gt;'Hidden inputs'!$B$18,'Hidden inputs'!$C$15*'Hidden inputs'!$D$15+('Hidden inputs'!$C$16-'Hidden inputs'!$B$16)*'Hidden inputs'!$D$16+('Hidden inputs'!$C$17-'Hidden inputs'!$B$17)*'Hidden inputs'!$D$17+(BR27-'Hidden inputs'!$B$18)*'Hidden inputs'!$D$18))</f>
        <v/>
      </c>
      <c r="BT27" s="10" t="str">
        <f t="shared" ca="1" si="158"/>
        <v/>
      </c>
      <c r="BU27" s="5" t="str">
        <f t="shared" ca="1" si="63"/>
        <v/>
      </c>
      <c r="BV27" s="5" t="str">
        <f t="shared" ca="1" si="64"/>
        <v/>
      </c>
      <c r="BW27" s="5" t="str">
        <f ca="1">IF($B27="","",'Hidden inputs'!$D$11*BN27+'Hidden inputs'!$E$11*BO27)</f>
        <v/>
      </c>
      <c r="BX27" s="11" t="str">
        <f t="shared" ca="1" si="9"/>
        <v/>
      </c>
      <c r="BY27" s="9" t="str">
        <f t="shared" ca="1" si="65"/>
        <v/>
      </c>
      <c r="BZ27" s="3" t="str">
        <f t="shared" ca="1" si="66"/>
        <v/>
      </c>
      <c r="CA27" s="5" t="str" cm="1">
        <f t="array" aca="1" ref="CA27" ca="1">IF($B27="","",IF(BZ27=0,0,IF(DD_Payment="",0,IF(BZ27&lt;_xlfn.IFS(DD_Frequency="Monthly",1,DD_Frequency="Quarterly",IF(MONTH(BZ$2)=1,1,IF(MONTH(BZ$2)=4,1,IF(MONTH(BZ$2)=7,1,IF(MONTH(BZ$2)=10,1,0)))),DD_Frequency="Annually",IF(MONTH(BZ$2)=1,1,0))*DD_Payment,BZ27,_xlfn.IFS(DD_Frequency="Monthly",1,DD_Frequency="Quarterly",IF(MONTH(BZ$2)=1,1,IF(MONTH(BZ$2)=4,1,IF(MONTH(BZ$2)=7,1,IF(MONTH(BZ$2)=10,1,0)))),DD_Frequency="Annually",IF(MONTH(BZ$2)=1,1,0))*DD_Payment))))</f>
        <v/>
      </c>
      <c r="CB27" s="3" t="str">
        <f t="shared" ref="CB27" ca="1" si="1140">IF($B27="","",IF(BZ27&gt;CA27,(BZ27-CA27/2)*(rate_A*(CB$1/365)),0))</f>
        <v/>
      </c>
      <c r="CC27" s="3" t="str">
        <f t="shared" ca="1" si="160"/>
        <v/>
      </c>
      <c r="CD27" s="3" t="str">
        <f t="shared" ref="CD27" ca="1" si="1141">IF($B27="","",BO27*(1+rate_A*CB$1/365))</f>
        <v/>
      </c>
      <c r="CE27" s="3" t="str">
        <f t="shared" ref="CE27" ca="1" si="1142">IF($B27="","",BP27*(1+rate_A*CB$1/365))</f>
        <v/>
      </c>
      <c r="CF27" s="3" t="str">
        <f t="shared" ref="CF27" ca="1" si="1143">IF($B27="","",BQ27*(1+rate_joint*CB$1/365))</f>
        <v/>
      </c>
      <c r="CG27" s="5" t="str">
        <f t="shared" ca="1" si="164"/>
        <v/>
      </c>
      <c r="CH27" s="5" t="str" cm="1">
        <f t="array" aca="1" ref="CH27" ca="1">IF(CG27="","",_xlfn.IFS(CG27&lt;='Hidden inputs'!$C$15,CG27*'Hidden inputs'!$D$15,CG27&lt;='Hidden inputs'!$C$16,'Hidden inputs'!$C$15*'Hidden inputs'!$D$15+(CG27-'Hidden inputs'!$B$16)*'Hidden inputs'!$D$16,CG27&lt;='Hidden inputs'!$C$17,'Hidden inputs'!$C$15*'Hidden inputs'!$D$15+('Hidden inputs'!$C$16-'Hidden inputs'!$B$16)*'Hidden inputs'!$D$16+(CG27-'Hidden inputs'!$B$17)*'Hidden inputs'!$D$17,CG27&gt;'Hidden inputs'!$B$18,'Hidden inputs'!$C$15*'Hidden inputs'!$D$15+('Hidden inputs'!$C$16-'Hidden inputs'!$B$16)*'Hidden inputs'!$D$16+('Hidden inputs'!$C$17-'Hidden inputs'!$B$17)*'Hidden inputs'!$D$17+(CG27-'Hidden inputs'!$B$18)*'Hidden inputs'!$D$18))</f>
        <v/>
      </c>
      <c r="CI27" s="10" t="str">
        <f t="shared" ca="1" si="165"/>
        <v/>
      </c>
      <c r="CJ27" s="5" t="str">
        <f t="shared" ca="1" si="71"/>
        <v/>
      </c>
      <c r="CK27" s="5" t="str">
        <f t="shared" ca="1" si="72"/>
        <v/>
      </c>
      <c r="CL27" s="5" t="str">
        <f ca="1">IF($B27="","",'Hidden inputs'!$D$11*CC27+'Hidden inputs'!$E$11*CD27)</f>
        <v/>
      </c>
      <c r="CM27" s="11" t="str">
        <f t="shared" ca="1" si="11"/>
        <v/>
      </c>
      <c r="CN27" s="9" t="str">
        <f t="shared" ca="1" si="73"/>
        <v/>
      </c>
      <c r="CO27" s="3" t="str">
        <f t="shared" ca="1" si="74"/>
        <v/>
      </c>
      <c r="CP27" s="5" t="str" cm="1">
        <f t="array" aca="1" ref="CP27" ca="1">IF($B27="","",IF(CO27=0,0,IF(DD_Payment="",0,IF(CO27&lt;_xlfn.IFS(DD_Frequency="Monthly",1,DD_Frequency="Quarterly",IF(MONTH(CO$2)=1,1,IF(MONTH(CO$2)=4,1,IF(MONTH(CO$2)=7,1,IF(MONTH(CO$2)=10,1,0)))),DD_Frequency="Annually",IF(MONTH(CO$2)=1,1,0))*DD_Payment,CO27,_xlfn.IFS(DD_Frequency="Monthly",1,DD_Frequency="Quarterly",IF(MONTH(CO$2)=1,1,IF(MONTH(CO$2)=4,1,IF(MONTH(CO$2)=7,1,IF(MONTH(CO$2)=10,1,0)))),DD_Frequency="Annually",IF(MONTH(CO$2)=1,1,0))*DD_Payment))))</f>
        <v/>
      </c>
      <c r="CQ27" s="3" t="str">
        <f t="shared" ref="CQ27" ca="1" si="1144">IF($B27="","",IF(CO27&gt;CP27,(CO27-CP27/2)*(rate_A*(CQ$1/365)),0))</f>
        <v/>
      </c>
      <c r="CR27" s="3" t="str">
        <f t="shared" ca="1" si="167"/>
        <v/>
      </c>
      <c r="CS27" s="3" t="str">
        <f t="shared" ref="CS27" ca="1" si="1145">IF($B27="","",CD27*(1+rate_A*CQ$1/365))</f>
        <v/>
      </c>
      <c r="CT27" s="3" t="str">
        <f t="shared" ref="CT27" ca="1" si="1146">IF($B27="","",CE27*(1+rate_A*CQ$1/365))</f>
        <v/>
      </c>
      <c r="CU27" s="3" t="str">
        <f t="shared" ref="CU27" ca="1" si="1147">IF($B27="","",CF27*(1+rate_joint*CQ$1/365))</f>
        <v/>
      </c>
      <c r="CV27" s="5" t="str">
        <f t="shared" ca="1" si="171"/>
        <v/>
      </c>
      <c r="CW27" s="5" t="str" cm="1">
        <f t="array" aca="1" ref="CW27" ca="1">IF(CV27="","",_xlfn.IFS(CV27&lt;='Hidden inputs'!$C$15,CV27*'Hidden inputs'!$D$15,CV27&lt;='Hidden inputs'!$C$16,'Hidden inputs'!$C$15*'Hidden inputs'!$D$15+(CV27-'Hidden inputs'!$B$16)*'Hidden inputs'!$D$16,CV27&lt;='Hidden inputs'!$C$17,'Hidden inputs'!$C$15*'Hidden inputs'!$D$15+('Hidden inputs'!$C$16-'Hidden inputs'!$B$16)*'Hidden inputs'!$D$16+(CV27-'Hidden inputs'!$B$17)*'Hidden inputs'!$D$17,CV27&gt;'Hidden inputs'!$B$18,'Hidden inputs'!$C$15*'Hidden inputs'!$D$15+('Hidden inputs'!$C$16-'Hidden inputs'!$B$16)*'Hidden inputs'!$D$16+('Hidden inputs'!$C$17-'Hidden inputs'!$B$17)*'Hidden inputs'!$D$17+(CV27-'Hidden inputs'!$B$18)*'Hidden inputs'!$D$18))</f>
        <v/>
      </c>
      <c r="CX27" s="10" t="str">
        <f t="shared" ca="1" si="172"/>
        <v/>
      </c>
      <c r="CY27" s="5" t="str">
        <f t="shared" ca="1" si="79"/>
        <v/>
      </c>
      <c r="CZ27" s="5" t="str">
        <f t="shared" ca="1" si="80"/>
        <v/>
      </c>
      <c r="DA27" s="5" t="str">
        <f ca="1">IF($B27="","",'Hidden inputs'!$D$11*CR27+'Hidden inputs'!$E$11*CS27)</f>
        <v/>
      </c>
      <c r="DB27" s="11" t="str">
        <f t="shared" ca="1" si="13"/>
        <v/>
      </c>
      <c r="DC27" s="9" t="str">
        <f t="shared" ca="1" si="81"/>
        <v/>
      </c>
      <c r="DD27" s="3" t="str">
        <f t="shared" ca="1" si="82"/>
        <v/>
      </c>
      <c r="DE27" s="5" t="str" cm="1">
        <f t="array" aca="1" ref="DE27" ca="1">IF($B27="","",IF(DD27=0,0,IF(DD_Payment="",0,IF(DD27&lt;_xlfn.IFS(DD_Frequency="Monthly",1,DD_Frequency="Quarterly",IF(MONTH(DD$2)=1,1,IF(MONTH(DD$2)=4,1,IF(MONTH(DD$2)=7,1,IF(MONTH(DD$2)=10,1,0)))),DD_Frequency="Annually",IF(MONTH(DD$2)=1,1,0))*DD_Payment,DD27,_xlfn.IFS(DD_Frequency="Monthly",1,DD_Frequency="Quarterly",IF(MONTH(DD$2)=1,1,IF(MONTH(DD$2)=4,1,IF(MONTH(DD$2)=7,1,IF(MONTH(DD$2)=10,1,0)))),DD_Frequency="Annually",IF(MONTH(DD$2)=1,1,0))*DD_Payment))))</f>
        <v/>
      </c>
      <c r="DF27" s="3" t="str">
        <f t="shared" ref="DF27" ca="1" si="1148">IF($B27="","",IF(DD27&gt;DE27,(DD27-DE27/2)*(rate_A*(DF$1/365)),0))</f>
        <v/>
      </c>
      <c r="DG27" s="3" t="str">
        <f t="shared" ca="1" si="174"/>
        <v/>
      </c>
      <c r="DH27" s="3" t="str">
        <f t="shared" ref="DH27" ca="1" si="1149">IF($B27="","",CS27*(1+rate_A*DF$1/365))</f>
        <v/>
      </c>
      <c r="DI27" s="3" t="str">
        <f t="shared" ref="DI27" ca="1" si="1150">IF($B27="","",CT27*(1+rate_A*DF$1/365))</f>
        <v/>
      </c>
      <c r="DJ27" s="3" t="str">
        <f t="shared" ref="DJ27" ca="1" si="1151">IF($B27="","",CU27*(1+rate_joint*DF$1/365))</f>
        <v/>
      </c>
      <c r="DK27" s="5" t="str">
        <f t="shared" ca="1" si="178"/>
        <v/>
      </c>
      <c r="DL27" s="5" t="str" cm="1">
        <f t="array" aca="1" ref="DL27" ca="1">IF(DK27="","",_xlfn.IFS(DK27&lt;='Hidden inputs'!$C$15,DK27*'Hidden inputs'!$D$15,DK27&lt;='Hidden inputs'!$C$16,'Hidden inputs'!$C$15*'Hidden inputs'!$D$15+(DK27-'Hidden inputs'!$B$16)*'Hidden inputs'!$D$16,DK27&lt;='Hidden inputs'!$C$17,'Hidden inputs'!$C$15*'Hidden inputs'!$D$15+('Hidden inputs'!$C$16-'Hidden inputs'!$B$16)*'Hidden inputs'!$D$16+(DK27-'Hidden inputs'!$B$17)*'Hidden inputs'!$D$17,DK27&gt;'Hidden inputs'!$B$18,'Hidden inputs'!$C$15*'Hidden inputs'!$D$15+('Hidden inputs'!$C$16-'Hidden inputs'!$B$16)*'Hidden inputs'!$D$16+('Hidden inputs'!$C$17-'Hidden inputs'!$B$17)*'Hidden inputs'!$D$17+(DK27-'Hidden inputs'!$B$18)*'Hidden inputs'!$D$18))</f>
        <v/>
      </c>
      <c r="DM27" s="10" t="str">
        <f t="shared" ca="1" si="179"/>
        <v/>
      </c>
      <c r="DN27" s="5" t="str">
        <f t="shared" ca="1" si="87"/>
        <v/>
      </c>
      <c r="DO27" s="5" t="str">
        <f t="shared" ca="1" si="88"/>
        <v/>
      </c>
      <c r="DP27" s="5" t="str">
        <f ca="1">IF($B27="","",'Hidden inputs'!$D$11*DG27+'Hidden inputs'!$E$11*DH27)</f>
        <v/>
      </c>
      <c r="DQ27" s="11" t="str">
        <f t="shared" ca="1" si="15"/>
        <v/>
      </c>
      <c r="DR27" s="9" t="str">
        <f t="shared" ca="1" si="89"/>
        <v/>
      </c>
      <c r="DS27" s="3" t="str">
        <f t="shared" ca="1" si="90"/>
        <v/>
      </c>
      <c r="DT27" s="5" t="str" cm="1">
        <f t="array" aca="1" ref="DT27" ca="1">IF($B27="","",IF(DS27=0,0,IF(DD_Payment="",0,IF(DS27&lt;_xlfn.IFS(DD_Frequency="Monthly",1,DD_Frequency="Quarterly",IF(MONTH(DS$2)=1,1,IF(MONTH(DS$2)=4,1,IF(MONTH(DS$2)=7,1,IF(MONTH(DS$2)=10,1,0)))),DD_Frequency="Annually",IF(MONTH(DS$2)=1,1,0))*DD_Payment,DS27,_xlfn.IFS(DD_Frequency="Monthly",1,DD_Frequency="Quarterly",IF(MONTH(DS$2)=1,1,IF(MONTH(DS$2)=4,1,IF(MONTH(DS$2)=7,1,IF(MONTH(DS$2)=10,1,0)))),DD_Frequency="Annually",IF(MONTH(DS$2)=1,1,0))*DD_Payment))))</f>
        <v/>
      </c>
      <c r="DU27" s="3" t="str">
        <f t="shared" ref="DU27" ca="1" si="1152">IF($B27="","",IF(DS27&gt;DT27,(DS27-DT27/2)*(rate_A*(DU$1/365)),0))</f>
        <v/>
      </c>
      <c r="DV27" s="3" t="str">
        <f t="shared" ca="1" si="181"/>
        <v/>
      </c>
      <c r="DW27" s="3" t="str">
        <f t="shared" ref="DW27" ca="1" si="1153">IF($B27="","",DH27*(1+rate_A*DU$1/365))</f>
        <v/>
      </c>
      <c r="DX27" s="3" t="str">
        <f t="shared" ref="DX27" ca="1" si="1154">IF($B27="","",DI27*(1+rate_A*DU$1/365))</f>
        <v/>
      </c>
      <c r="DY27" s="3" t="str">
        <f t="shared" ref="DY27" ca="1" si="1155">IF($B27="","",DJ27*(1+rate_joint*DU$1/365))</f>
        <v/>
      </c>
      <c r="DZ27" s="5" t="str">
        <f t="shared" ca="1" si="185"/>
        <v/>
      </c>
      <c r="EA27" s="5" t="str" cm="1">
        <f t="array" aca="1" ref="EA27" ca="1">IF(DZ27="","",_xlfn.IFS(DZ27&lt;='Hidden inputs'!$C$15,DZ27*'Hidden inputs'!$D$15,DZ27&lt;='Hidden inputs'!$C$16,'Hidden inputs'!$C$15*'Hidden inputs'!$D$15+(DZ27-'Hidden inputs'!$B$16)*'Hidden inputs'!$D$16,DZ27&lt;='Hidden inputs'!$C$17,'Hidden inputs'!$C$15*'Hidden inputs'!$D$15+('Hidden inputs'!$C$16-'Hidden inputs'!$B$16)*'Hidden inputs'!$D$16+(DZ27-'Hidden inputs'!$B$17)*'Hidden inputs'!$D$17,DZ27&gt;'Hidden inputs'!$B$18,'Hidden inputs'!$C$15*'Hidden inputs'!$D$15+('Hidden inputs'!$C$16-'Hidden inputs'!$B$16)*'Hidden inputs'!$D$16+('Hidden inputs'!$C$17-'Hidden inputs'!$B$17)*'Hidden inputs'!$D$17+(DZ27-'Hidden inputs'!$B$18)*'Hidden inputs'!$D$18))</f>
        <v/>
      </c>
      <c r="EB27" s="10" t="str">
        <f t="shared" ca="1" si="186"/>
        <v/>
      </c>
      <c r="EC27" s="5" t="str">
        <f t="shared" ca="1" si="95"/>
        <v/>
      </c>
      <c r="ED27" s="5" t="str">
        <f t="shared" ca="1" si="96"/>
        <v/>
      </c>
      <c r="EE27" s="5" t="str">
        <f ca="1">IF($B27="","",'Hidden inputs'!$D$11*DV27+'Hidden inputs'!$E$11*DW27)</f>
        <v/>
      </c>
      <c r="EF27" s="11" t="str">
        <f t="shared" ca="1" si="17"/>
        <v/>
      </c>
      <c r="EG27" s="9" t="str">
        <f t="shared" ca="1" si="97"/>
        <v/>
      </c>
      <c r="EH27" s="3" t="str">
        <f t="shared" ca="1" si="98"/>
        <v/>
      </c>
      <c r="EI27" s="5" t="str" cm="1">
        <f t="array" aca="1" ref="EI27" ca="1">IF($B27="","",IF(EH27=0,0,IF(DD_Payment="",0,IF(EH27&lt;_xlfn.IFS(DD_Frequency="Monthly",1,DD_Frequency="Quarterly",IF(MONTH(EH$2)=1,1,IF(MONTH(EH$2)=4,1,IF(MONTH(EH$2)=7,1,IF(MONTH(EH$2)=10,1,0)))),DD_Frequency="Annually",IF(MONTH(EH$2)=1,1,0))*DD_Payment,EH27,_xlfn.IFS(DD_Frequency="Monthly",1,DD_Frequency="Quarterly",IF(MONTH(EH$2)=1,1,IF(MONTH(EH$2)=4,1,IF(MONTH(EH$2)=7,1,IF(MONTH(EH$2)=10,1,0)))),DD_Frequency="Annually",IF(MONTH(EH$2)=1,1,0))*DD_Payment))))</f>
        <v/>
      </c>
      <c r="EJ27" s="3" t="str">
        <f t="shared" ref="EJ27" ca="1" si="1156">IF($B27="","",IF(EH27&gt;EI27,(EH27-EI27/2)*(rate_A*(EJ$1/365)),0))</f>
        <v/>
      </c>
      <c r="EK27" s="3" t="str">
        <f t="shared" ca="1" si="188"/>
        <v/>
      </c>
      <c r="EL27" s="3" t="str">
        <f t="shared" ref="EL27" ca="1" si="1157">IF($B27="","",DW27*(1+rate_A*EJ$1/365))</f>
        <v/>
      </c>
      <c r="EM27" s="3" t="str">
        <f t="shared" ref="EM27" ca="1" si="1158">IF($B27="","",DX27*(1+rate_A*EJ$1/365))</f>
        <v/>
      </c>
      <c r="EN27" s="3" t="str">
        <f t="shared" ref="EN27" ca="1" si="1159">IF($B27="","",DY27*(1+rate_joint*EJ$1/365))</f>
        <v/>
      </c>
      <c r="EO27" s="5" t="str">
        <f t="shared" ca="1" si="192"/>
        <v/>
      </c>
      <c r="EP27" s="5" t="str" cm="1">
        <f t="array" aca="1" ref="EP27" ca="1">IF(EO27="","",_xlfn.IFS(EO27&lt;='Hidden inputs'!$C$15,EO27*'Hidden inputs'!$D$15,EO27&lt;='Hidden inputs'!$C$16,'Hidden inputs'!$C$15*'Hidden inputs'!$D$15+(EO27-'Hidden inputs'!$B$16)*'Hidden inputs'!$D$16,EO27&lt;='Hidden inputs'!$C$17,'Hidden inputs'!$C$15*'Hidden inputs'!$D$15+('Hidden inputs'!$C$16-'Hidden inputs'!$B$16)*'Hidden inputs'!$D$16+(EO27-'Hidden inputs'!$B$17)*'Hidden inputs'!$D$17,EO27&gt;'Hidden inputs'!$B$18,'Hidden inputs'!$C$15*'Hidden inputs'!$D$15+('Hidden inputs'!$C$16-'Hidden inputs'!$B$16)*'Hidden inputs'!$D$16+('Hidden inputs'!$C$17-'Hidden inputs'!$B$17)*'Hidden inputs'!$D$17+(EO27-'Hidden inputs'!$B$18)*'Hidden inputs'!$D$18))</f>
        <v/>
      </c>
      <c r="EQ27" s="10" t="str">
        <f t="shared" ca="1" si="193"/>
        <v/>
      </c>
      <c r="ER27" s="5" t="str">
        <f t="shared" ca="1" si="103"/>
        <v/>
      </c>
      <c r="ES27" s="5" t="str">
        <f t="shared" ca="1" si="104"/>
        <v/>
      </c>
      <c r="ET27" s="5" t="str">
        <f ca="1">IF($B27="","",'Hidden inputs'!$D$11*EK27+'Hidden inputs'!$E$11*EL27)</f>
        <v/>
      </c>
      <c r="EU27" s="11" t="str">
        <f t="shared" ca="1" si="19"/>
        <v/>
      </c>
      <c r="EV27" s="9" t="str">
        <f t="shared" ca="1" si="105"/>
        <v/>
      </c>
      <c r="EW27" s="3" t="str">
        <f t="shared" ca="1" si="106"/>
        <v/>
      </c>
      <c r="EX27" s="5" t="str" cm="1">
        <f t="array" aca="1" ref="EX27" ca="1">IF($B27="","",IF(EW27=0,0,IF(DD_Payment="",0,IF(EW27&lt;_xlfn.IFS(DD_Frequency="Monthly",1,DD_Frequency="Quarterly",IF(MONTH(EW$2)=1,1,IF(MONTH(EW$2)=4,1,IF(MONTH(EW$2)=7,1,IF(MONTH(EW$2)=10,1,0)))),DD_Frequency="Annually",IF(MONTH(EW$2)=1,1,0))*DD_Payment,EW27,_xlfn.IFS(DD_Frequency="Monthly",1,DD_Frequency="Quarterly",IF(MONTH(EW$2)=1,1,IF(MONTH(EW$2)=4,1,IF(MONTH(EW$2)=7,1,IF(MONTH(EW$2)=10,1,0)))),DD_Frequency="Annually",IF(MONTH(EW$2)=1,1,0))*DD_Payment))))</f>
        <v/>
      </c>
      <c r="EY27" s="3" t="str">
        <f t="shared" ref="EY27" ca="1" si="1160">IF($B27="","",IF(EW27&gt;EX27,(EW27-EX27/2)*(rate_A*(EY$1/365)),0))</f>
        <v/>
      </c>
      <c r="EZ27" s="3" t="str">
        <f t="shared" ca="1" si="195"/>
        <v/>
      </c>
      <c r="FA27" s="3" t="str">
        <f t="shared" ref="FA27" ca="1" si="1161">IF($B27="","",EL27*(1+rate_A*EY$1/365))</f>
        <v/>
      </c>
      <c r="FB27" s="3" t="str">
        <f t="shared" ref="FB27" ca="1" si="1162">IF($B27="","",EM27*(1+rate_A*EY$1/365))</f>
        <v/>
      </c>
      <c r="FC27" s="3" t="str">
        <f t="shared" ref="FC27" ca="1" si="1163">IF($B27="","",EN27*(1+rate_joint*EY$1/365))</f>
        <v/>
      </c>
      <c r="FD27" s="5" t="str">
        <f t="shared" ca="1" si="199"/>
        <v/>
      </c>
      <c r="FE27" s="5" t="str" cm="1">
        <f t="array" aca="1" ref="FE27" ca="1">IF(FD27="","",_xlfn.IFS(FD27&lt;='Hidden inputs'!$C$15,FD27*'Hidden inputs'!$D$15,FD27&lt;='Hidden inputs'!$C$16,'Hidden inputs'!$C$15*'Hidden inputs'!$D$15+(FD27-'Hidden inputs'!$B$16)*'Hidden inputs'!$D$16,FD27&lt;='Hidden inputs'!$C$17,'Hidden inputs'!$C$15*'Hidden inputs'!$D$15+('Hidden inputs'!$C$16-'Hidden inputs'!$B$16)*'Hidden inputs'!$D$16+(FD27-'Hidden inputs'!$B$17)*'Hidden inputs'!$D$17,FD27&gt;'Hidden inputs'!$B$18,'Hidden inputs'!$C$15*'Hidden inputs'!$D$15+('Hidden inputs'!$C$16-'Hidden inputs'!$B$16)*'Hidden inputs'!$D$16+('Hidden inputs'!$C$17-'Hidden inputs'!$B$17)*'Hidden inputs'!$D$17+(FD27-'Hidden inputs'!$B$18)*'Hidden inputs'!$D$18))</f>
        <v/>
      </c>
      <c r="FF27" s="10" t="str">
        <f t="shared" ca="1" si="200"/>
        <v/>
      </c>
      <c r="FG27" s="5" t="str">
        <f t="shared" ca="1" si="111"/>
        <v/>
      </c>
      <c r="FH27" s="5" t="str">
        <f t="shared" ca="1" si="112"/>
        <v/>
      </c>
      <c r="FI27" s="5" t="str">
        <f ca="1">IF($B27="","",'Hidden inputs'!$D$11*EZ27+'Hidden inputs'!$E$11*FA27)</f>
        <v/>
      </c>
      <c r="FJ27" s="11" t="str">
        <f t="shared" ca="1" si="21"/>
        <v/>
      </c>
      <c r="FK27" s="9" t="str">
        <f t="shared" ca="1" si="113"/>
        <v/>
      </c>
      <c r="FL27" s="3" t="str">
        <f t="shared" ca="1" si="114"/>
        <v/>
      </c>
      <c r="FM27" s="5" t="str" cm="1">
        <f t="array" aca="1" ref="FM27" ca="1">IF($B27="","",IF(FL27=0,0,IF(DD_Payment="",0,IF(FL27&lt;_xlfn.IFS(DD_Frequency="Monthly",1,DD_Frequency="Quarterly",IF(MONTH(FL$2)=1,1,IF(MONTH(FL$2)=4,1,IF(MONTH(FL$2)=7,1,IF(MONTH(FL$2)=10,1,0)))),DD_Frequency="Annually",IF(MONTH(FL$2)=1,1,0))*DD_Payment,FL27,_xlfn.IFS(DD_Frequency="Monthly",1,DD_Frequency="Quarterly",IF(MONTH(FL$2)=1,1,IF(MONTH(FL$2)=4,1,IF(MONTH(FL$2)=7,1,IF(MONTH(FL$2)=10,1,0)))),DD_Frequency="Annually",IF(MONTH(FL$2)=1,1,0))*DD_Payment))))</f>
        <v/>
      </c>
      <c r="FN27" s="3" t="str">
        <f t="shared" ref="FN27" ca="1" si="1164">IF($B27="","",IF(FL27&gt;FM27,(FL27-FM27/2)*(rate_A*(FN$1/365)),0))</f>
        <v/>
      </c>
      <c r="FO27" s="3" t="str">
        <f t="shared" ca="1" si="202"/>
        <v/>
      </c>
      <c r="FP27" s="3" t="str">
        <f t="shared" ref="FP27" ca="1" si="1165">IF($B27="","",FA27*(1+rate_A*FN$1/365))</f>
        <v/>
      </c>
      <c r="FQ27" s="3" t="str">
        <f t="shared" ref="FQ27" ca="1" si="1166">IF($B27="","",FB27*(1+rate_A*FN$1/365))</f>
        <v/>
      </c>
      <c r="FR27" s="3" t="str">
        <f t="shared" ref="FR27" ca="1" si="1167">IF($B27="","",FC27*(1+rate_joint*FN$1/365))</f>
        <v/>
      </c>
      <c r="FS27" s="5" t="str">
        <f t="shared" ca="1" si="206"/>
        <v/>
      </c>
      <c r="FT27" s="5" t="str" cm="1">
        <f t="array" aca="1" ref="FT27" ca="1">IF(FS27="","",_xlfn.IFS(FS27&lt;='Hidden inputs'!$C$15,FS27*'Hidden inputs'!$D$15,FS27&lt;='Hidden inputs'!$C$16,'Hidden inputs'!$C$15*'Hidden inputs'!$D$15+(FS27-'Hidden inputs'!$B$16)*'Hidden inputs'!$D$16,FS27&lt;='Hidden inputs'!$C$17,'Hidden inputs'!$C$15*'Hidden inputs'!$D$15+('Hidden inputs'!$C$16-'Hidden inputs'!$B$16)*'Hidden inputs'!$D$16+(FS27-'Hidden inputs'!$B$17)*'Hidden inputs'!$D$17,FS27&gt;'Hidden inputs'!$B$18,'Hidden inputs'!$C$15*'Hidden inputs'!$D$15+('Hidden inputs'!$C$16-'Hidden inputs'!$B$16)*'Hidden inputs'!$D$16+('Hidden inputs'!$C$17-'Hidden inputs'!$B$17)*'Hidden inputs'!$D$17+(FS27-'Hidden inputs'!$B$18)*'Hidden inputs'!$D$18))</f>
        <v/>
      </c>
      <c r="FU27" s="10" t="str">
        <f t="shared" ca="1" si="207"/>
        <v/>
      </c>
      <c r="FV27" s="5" t="str">
        <f t="shared" ca="1" si="119"/>
        <v/>
      </c>
      <c r="FW27" s="5" t="str">
        <f t="shared" ca="1" si="120"/>
        <v/>
      </c>
      <c r="FX27" s="5" t="str">
        <f ca="1">IF($B27="","",'Hidden inputs'!$D$11*FO27+'Hidden inputs'!$E$11*FP27)</f>
        <v/>
      </c>
      <c r="FY27" s="11" t="str">
        <f t="shared" ca="1" si="23"/>
        <v/>
      </c>
      <c r="FZ27" s="9" t="str">
        <f t="shared" ca="1" si="121"/>
        <v/>
      </c>
      <c r="GA27" s="5" t="str">
        <f t="shared" ca="1" si="122"/>
        <v/>
      </c>
      <c r="GB27" s="5" t="str">
        <f t="shared" ca="1" si="123"/>
        <v/>
      </c>
      <c r="GC27" s="5" t="str">
        <f t="shared" ca="1" si="24"/>
        <v/>
      </c>
      <c r="GD27" s="5" t="str">
        <f t="shared" ca="1" si="25"/>
        <v/>
      </c>
    </row>
    <row r="28" spans="1:186" x14ac:dyDescent="0.35">
      <c r="A28" s="2" t="str">
        <f t="shared" ca="1" si="26"/>
        <v/>
      </c>
      <c r="B28" s="6" t="str">
        <f t="shared" ca="1" si="27"/>
        <v/>
      </c>
      <c r="C28" s="5" t="str">
        <f t="shared" ca="1" si="124"/>
        <v/>
      </c>
      <c r="D28" s="5" t="str" cm="1">
        <f t="array" aca="1" ref="D28" ca="1">IF($B28="","",IF(C28=0,0,IF(DD_Payment="",0,IF(C28&lt;_xlfn.IFS(DD_Frequency="Monthly",1,DD_Frequency="Quarterly",IF(MONTH(C$2)=1,1,IF(MONTH(C$2)=4,1,IF(MONTH(C$2)=7,1,IF(MONTH(C$2)=10,1,0)))),DD_Frequency="Annually",IF(MONTH(C$2)=1,1,0))*DD_Payment,C28,_xlfn.IFS(DD_Frequency="Monthly",1,DD_Frequency="Quarterly",IF(MONTH(C$2)=1,1,IF(MONTH(C$2)=4,1,IF(MONTH(C$2)=7,1,IF(MONTH(C$2)=10,1,0)))),DD_Frequency="Annually",IF(MONTH(C$2)=1,1,0))*DD_Payment))))</f>
        <v/>
      </c>
      <c r="E28" s="5" t="str">
        <f t="shared" ref="E28" ca="1" si="1168">IF(B28="","",IF(C28&gt;D28,(C28-D28/2)*(rate_A*(E$1/365)),0))</f>
        <v/>
      </c>
      <c r="F28" s="5" t="str">
        <f t="shared" ca="1" si="28"/>
        <v/>
      </c>
      <c r="G28" s="5" t="str">
        <f t="shared" ref="G28" ca="1" si="1169">IF(B28="","",G27*(1+rate_A*E$1/365))</f>
        <v/>
      </c>
      <c r="H28" s="5" t="str">
        <f t="shared" ref="H28" ca="1" si="1170">IF(B28="","",H27*(1+rate_A*E$1/365))</f>
        <v/>
      </c>
      <c r="I28" s="5" t="str">
        <f t="shared" ref="I28" ca="1" si="1171">IF(B28="","",I27*(1+rate_joint*E$1/365))</f>
        <v/>
      </c>
      <c r="J28" s="5" t="str">
        <f t="shared" ca="1" si="129"/>
        <v/>
      </c>
      <c r="K28" s="5" t="str" cm="1">
        <f t="array" aca="1" ref="K28" ca="1">IF(J28="","",_xlfn.IFS(J28&lt;='Hidden inputs'!$C$15,J28*'Hidden inputs'!$D$15,J28&lt;='Hidden inputs'!$C$16,'Hidden inputs'!$C$15*'Hidden inputs'!$D$15+(J28-'Hidden inputs'!$B$16)*'Hidden inputs'!$D$16,J28&lt;='Hidden inputs'!$C$17,'Hidden inputs'!$C$15*'Hidden inputs'!$D$15+('Hidden inputs'!$C$16-'Hidden inputs'!$B$16)*'Hidden inputs'!$D$16+(J28-'Hidden inputs'!$B$17)*'Hidden inputs'!$D$17,J28&gt;'Hidden inputs'!$B$18,'Hidden inputs'!$C$15*'Hidden inputs'!$D$15+('Hidden inputs'!$C$16-'Hidden inputs'!$B$16)*'Hidden inputs'!$D$16+('Hidden inputs'!$C$17-'Hidden inputs'!$B$17)*'Hidden inputs'!$D$17+(J28-'Hidden inputs'!$B$18)*'Hidden inputs'!$D$18))</f>
        <v/>
      </c>
      <c r="L28" s="11" t="str">
        <f t="shared" ca="1" si="130"/>
        <v/>
      </c>
      <c r="M28" s="5" t="str">
        <f t="shared" ca="1" si="32"/>
        <v/>
      </c>
      <c r="N28" s="5" t="str">
        <f t="shared" ca="1" si="33"/>
        <v/>
      </c>
      <c r="O28" s="5" t="str">
        <f ca="1">IF(B28="","",'Hidden inputs'!$D$11*F28+'Hidden inputs'!$E$11*G28)</f>
        <v/>
      </c>
      <c r="P28" s="11" t="str">
        <f t="shared" ca="1" si="0"/>
        <v/>
      </c>
      <c r="Q28" s="20" t="str">
        <f t="shared" ca="1" si="1"/>
        <v/>
      </c>
      <c r="R28" s="3" t="str">
        <f t="shared" ca="1" si="34"/>
        <v/>
      </c>
      <c r="S28" s="5" t="str" cm="1">
        <f t="array" aca="1" ref="S28" ca="1">IF($B28="","",IF(R28=0,0,IF(DD_Payment="",0,IF(R28&lt;_xlfn.IFS(DD_Frequency="Monthly",1,DD_Frequency="Quarterly",IF(MONTH(R$2)=1,1,IF(MONTH(R$2)=4,1,IF(MONTH(R$2)=7,1,IF(MONTH(R$2)=10,1,0)))),DD_Frequency="Annually",IF(MONTH(R$2)=1,1,0))*DD_Payment,R28,_xlfn.IFS(DD_Frequency="Monthly",1,DD_Frequency="Quarterly",IF(MONTH(R$2)=1,1,IF(MONTH(R$2)=4,1,IF(MONTH(R$2)=7,1,IF(MONTH(R$2)=10,1,0)))),DD_Frequency="Annually",IF(MONTH(R$2)=1,1,0))*DD_Payment))))</f>
        <v/>
      </c>
      <c r="T28" s="3" t="str">
        <f t="shared" ref="T28" ca="1" si="1172">IF(B28="","",IF(R28&gt;S28,(R28-S28/2)*(rate_A*((T$1+A28)/365)),0))</f>
        <v/>
      </c>
      <c r="U28" s="3" t="str">
        <f t="shared" ca="1" si="36"/>
        <v/>
      </c>
      <c r="V28" s="3" t="str">
        <f t="shared" ref="V28" ca="1" si="1173">IF(B28="","",G28*(1+rate_A*(T$1+A28)/365))</f>
        <v/>
      </c>
      <c r="W28" s="3" t="str">
        <f t="shared" ref="W28" ca="1" si="1174">IF(B28="","",H28*(1+rate_A*(T$1+A28)/365))</f>
        <v/>
      </c>
      <c r="X28" s="3" t="str">
        <f t="shared" ref="X28" ca="1" si="1175">IF(B28="","",I28*(1+rate_joint*(T$1+A28)/365))</f>
        <v/>
      </c>
      <c r="Y28" s="5" t="str">
        <f t="shared" ca="1" si="135"/>
        <v/>
      </c>
      <c r="Z28" s="5" t="str" cm="1">
        <f t="array" aca="1" ref="Z28" ca="1">IF(Y28="","",_xlfn.IFS(Y28&lt;='Hidden inputs'!$C$15,Y28*'Hidden inputs'!$D$15,Y28&lt;='Hidden inputs'!$C$16,'Hidden inputs'!$C$15*'Hidden inputs'!$D$15+(Y28-'Hidden inputs'!$B$16)*'Hidden inputs'!$D$16,Y28&lt;='Hidden inputs'!$C$17,'Hidden inputs'!$C$15*'Hidden inputs'!$D$15+('Hidden inputs'!$C$16-'Hidden inputs'!$B$16)*'Hidden inputs'!$D$16+(Y28-'Hidden inputs'!$B$17)*'Hidden inputs'!$D$17,Y28&gt;'Hidden inputs'!$B$18,'Hidden inputs'!$C$15*'Hidden inputs'!$D$15+('Hidden inputs'!$C$16-'Hidden inputs'!$B$16)*'Hidden inputs'!$D$16+('Hidden inputs'!$C$17-'Hidden inputs'!$B$17)*'Hidden inputs'!$D$17+(Y28-'Hidden inputs'!$B$18)*'Hidden inputs'!$D$18))</f>
        <v/>
      </c>
      <c r="AA28" s="10" t="str">
        <f t="shared" ca="1" si="136"/>
        <v/>
      </c>
      <c r="AB28" s="5" t="str">
        <f t="shared" ca="1" si="40"/>
        <v/>
      </c>
      <c r="AC28" s="5" t="str">
        <f t="shared" ca="1" si="137"/>
        <v/>
      </c>
      <c r="AD28" s="5" t="str">
        <f ca="1">IF(B28="","",'Hidden inputs'!$D$11*U28+'Hidden inputs'!$E$11*V28)</f>
        <v/>
      </c>
      <c r="AE28" s="11" t="str">
        <f t="shared" ca="1" si="3"/>
        <v/>
      </c>
      <c r="AF28" s="9" t="str">
        <f t="shared" ca="1" si="41"/>
        <v/>
      </c>
      <c r="AG28" s="3" t="str">
        <f t="shared" ca="1" si="42"/>
        <v/>
      </c>
      <c r="AH28" s="5" t="str" cm="1">
        <f t="array" aca="1" ref="AH28" ca="1">IF($B28="","",IF(AG28=0,0,IF(DD_Payment="",0,IF(AG28&lt;_xlfn.IFS(DD_Frequency="Monthly",1,DD_Frequency="Quarterly",IF(MONTH(AG$2)=1,1,IF(MONTH(AG$2)=4,1,IF(MONTH(AG$2)=7,1,IF(MONTH(AG$2)=10,1,0)))),DD_Frequency="Annually",IF(MONTH(AG$2)=1,1,0))*DD_Payment,AG28,_xlfn.IFS(DD_Frequency="Monthly",1,DD_Frequency="Quarterly",IF(MONTH(AG$2)=1,1,IF(MONTH(AG$2)=4,1,IF(MONTH(AG$2)=7,1,IF(MONTH(AG$2)=10,1,0)))),DD_Frequency="Annually",IF(MONTH(AG$2)=1,1,0))*DD_Payment))))</f>
        <v/>
      </c>
      <c r="AI28" s="3" t="str">
        <f t="shared" ref="AI28" ca="1" si="1176">IF($B28="","",IF(AG28&gt;AH28,(AG28-AH28/2)*(rate_A*(AI$1/365)),0))</f>
        <v/>
      </c>
      <c r="AJ28" s="3" t="str">
        <f t="shared" ca="1" si="139"/>
        <v/>
      </c>
      <c r="AK28" s="3" t="str">
        <f t="shared" ref="AK28" ca="1" si="1177">IF($B28="","",V28*(1+rate_A*AI$1/365))</f>
        <v/>
      </c>
      <c r="AL28" s="3" t="str">
        <f t="shared" ref="AL28" ca="1" si="1178">IF($B28="","",W28*(1+rate_A*AI$1/365))</f>
        <v/>
      </c>
      <c r="AM28" s="3" t="str">
        <f t="shared" ref="AM28" ca="1" si="1179">IF($B28="","",X28*(1+rate_joint*AI$1/365))</f>
        <v/>
      </c>
      <c r="AN28" s="5" t="str">
        <f t="shared" ca="1" si="143"/>
        <v/>
      </c>
      <c r="AO28" s="5" t="str" cm="1">
        <f t="array" aca="1" ref="AO28" ca="1">IF(AN28="","",_xlfn.IFS(AN28&lt;='Hidden inputs'!$C$15,AN28*'Hidden inputs'!$D$15,AN28&lt;='Hidden inputs'!$C$16,'Hidden inputs'!$C$15*'Hidden inputs'!$D$15+(AN28-'Hidden inputs'!$B$16)*'Hidden inputs'!$D$16,AN28&lt;='Hidden inputs'!$C$17,'Hidden inputs'!$C$15*'Hidden inputs'!$D$15+('Hidden inputs'!$C$16-'Hidden inputs'!$B$16)*'Hidden inputs'!$D$16+(AN28-'Hidden inputs'!$B$17)*'Hidden inputs'!$D$17,AN28&gt;'Hidden inputs'!$B$18,'Hidden inputs'!$C$15*'Hidden inputs'!$D$15+('Hidden inputs'!$C$16-'Hidden inputs'!$B$16)*'Hidden inputs'!$D$16+('Hidden inputs'!$C$17-'Hidden inputs'!$B$17)*'Hidden inputs'!$D$17+(AN28-'Hidden inputs'!$B$18)*'Hidden inputs'!$D$18))</f>
        <v/>
      </c>
      <c r="AP28" s="10" t="str">
        <f t="shared" ca="1" si="144"/>
        <v/>
      </c>
      <c r="AQ28" s="5" t="str">
        <f t="shared" ca="1" si="47"/>
        <v/>
      </c>
      <c r="AR28" s="5" t="str">
        <f t="shared" ca="1" si="48"/>
        <v/>
      </c>
      <c r="AS28" s="5" t="str">
        <f ca="1">IF($B28="","",'Hidden inputs'!$D$11*AJ28+'Hidden inputs'!$E$11*AK28)</f>
        <v/>
      </c>
      <c r="AT28" s="11" t="str">
        <f t="shared" ca="1" si="5"/>
        <v/>
      </c>
      <c r="AU28" s="9" t="str">
        <f t="shared" ca="1" si="49"/>
        <v/>
      </c>
      <c r="AV28" s="3" t="str">
        <f t="shared" ca="1" si="50"/>
        <v/>
      </c>
      <c r="AW28" s="5" t="str" cm="1">
        <f t="array" aca="1" ref="AW28" ca="1">IF($B28="","",IF(AV28=0,0,IF(DD_Payment="",0,IF(AV28&lt;_xlfn.IFS(DD_Frequency="Monthly",1,DD_Frequency="Quarterly",IF(MONTH(AV$2)=1,1,IF(MONTH(AV$2)=4,1,IF(MONTH(AV$2)=7,1,IF(MONTH(AV$2)=10,1,0)))),DD_Frequency="Annually",IF(MONTH(AV$2)=1,1,0))*DD_Payment,AV28,_xlfn.IFS(DD_Frequency="Monthly",1,DD_Frequency="Quarterly",IF(MONTH(AV$2)=1,1,IF(MONTH(AV$2)=4,1,IF(MONTH(AV$2)=7,1,IF(MONTH(AV$2)=10,1,0)))),DD_Frequency="Annually",IF(MONTH(AV$2)=1,1,0))*DD_Payment))))</f>
        <v/>
      </c>
      <c r="AX28" s="3" t="str">
        <f t="shared" ref="AX28" ca="1" si="1180">IF($B28="","",IF(AV28&gt;AW28,(AV28-AW28/2)*(rate_A*(AX$1/365)),0))</f>
        <v/>
      </c>
      <c r="AY28" s="3" t="str">
        <f t="shared" ca="1" si="146"/>
        <v/>
      </c>
      <c r="AZ28" s="3" t="str">
        <f t="shared" ref="AZ28" ca="1" si="1181">IF($B28="","",AK28*(1+rate_A*AX$1/365))</f>
        <v/>
      </c>
      <c r="BA28" s="3" t="str">
        <f t="shared" ref="BA28" ca="1" si="1182">IF($B28="","",AL28*(1+rate_A*AX$1/365))</f>
        <v/>
      </c>
      <c r="BB28" s="3" t="str">
        <f t="shared" ref="BB28" ca="1" si="1183">IF($B28="","",AM28*(1+rate_joint*AX$1/365))</f>
        <v/>
      </c>
      <c r="BC28" s="5" t="str">
        <f t="shared" ca="1" si="150"/>
        <v/>
      </c>
      <c r="BD28" s="5" t="str" cm="1">
        <f t="array" aca="1" ref="BD28" ca="1">IF(BC28="","",_xlfn.IFS(BC28&lt;='Hidden inputs'!$C$15,BC28*'Hidden inputs'!$D$15,BC28&lt;='Hidden inputs'!$C$16,'Hidden inputs'!$C$15*'Hidden inputs'!$D$15+(BC28-'Hidden inputs'!$B$16)*'Hidden inputs'!$D$16,BC28&lt;='Hidden inputs'!$C$17,'Hidden inputs'!$C$15*'Hidden inputs'!$D$15+('Hidden inputs'!$C$16-'Hidden inputs'!$B$16)*'Hidden inputs'!$D$16+(BC28-'Hidden inputs'!$B$17)*'Hidden inputs'!$D$17,BC28&gt;'Hidden inputs'!$B$18,'Hidden inputs'!$C$15*'Hidden inputs'!$D$15+('Hidden inputs'!$C$16-'Hidden inputs'!$B$16)*'Hidden inputs'!$D$16+('Hidden inputs'!$C$17-'Hidden inputs'!$B$17)*'Hidden inputs'!$D$17+(BC28-'Hidden inputs'!$B$18)*'Hidden inputs'!$D$18))</f>
        <v/>
      </c>
      <c r="BE28" s="10" t="str">
        <f t="shared" ca="1" si="151"/>
        <v/>
      </c>
      <c r="BF28" s="5" t="str">
        <f t="shared" ca="1" si="55"/>
        <v/>
      </c>
      <c r="BG28" s="5" t="str">
        <f t="shared" ca="1" si="56"/>
        <v/>
      </c>
      <c r="BH28" s="5" t="str">
        <f ca="1">IF($B28="","",'Hidden inputs'!$D$11*AY28+'Hidden inputs'!$E$11*AZ28)</f>
        <v/>
      </c>
      <c r="BI28" s="11" t="str">
        <f t="shared" ca="1" si="7"/>
        <v/>
      </c>
      <c r="BJ28" s="9" t="str">
        <f t="shared" ca="1" si="57"/>
        <v/>
      </c>
      <c r="BK28" s="3" t="str">
        <f t="shared" ca="1" si="58"/>
        <v/>
      </c>
      <c r="BL28" s="5" t="str" cm="1">
        <f t="array" aca="1" ref="BL28" ca="1">IF($B28="","",IF(BK28=0,0,IF(DD_Payment="",0,IF(BK28&lt;_xlfn.IFS(DD_Frequency="Monthly",1,DD_Frequency="Quarterly",IF(MONTH(BK$2)=1,1,IF(MONTH(BK$2)=4,1,IF(MONTH(BK$2)=7,1,IF(MONTH(BK$2)=10,1,0)))),DD_Frequency="Annually",IF(MONTH(BK$2)=1,1,0))*DD_Payment,BK28,_xlfn.IFS(DD_Frequency="Monthly",1,DD_Frequency="Quarterly",IF(MONTH(BK$2)=1,1,IF(MONTH(BK$2)=4,1,IF(MONTH(BK$2)=7,1,IF(MONTH(BK$2)=10,1,0)))),DD_Frequency="Annually",IF(MONTH(BK$2)=1,1,0))*DD_Payment))))</f>
        <v/>
      </c>
      <c r="BM28" s="3" t="str">
        <f t="shared" ref="BM28" ca="1" si="1184">IF($B28="","",IF(BK28&gt;BL28,(BK28-BL28/2)*(rate_A*(BM$1/365)),0))</f>
        <v/>
      </c>
      <c r="BN28" s="3" t="str">
        <f t="shared" ca="1" si="153"/>
        <v/>
      </c>
      <c r="BO28" s="3" t="str">
        <f t="shared" ref="BO28" ca="1" si="1185">IF($B28="","",AZ28*(1+rate_A*BM$1/365))</f>
        <v/>
      </c>
      <c r="BP28" s="3" t="str">
        <f t="shared" ref="BP28" ca="1" si="1186">IF($B28="","",BA28*(1+rate_A*BM$1/365))</f>
        <v/>
      </c>
      <c r="BQ28" s="3" t="str">
        <f t="shared" ref="BQ28" ca="1" si="1187">IF($B28="","",BB28*(1+rate_joint*BM$1/365))</f>
        <v/>
      </c>
      <c r="BR28" s="5" t="str">
        <f t="shared" ca="1" si="157"/>
        <v/>
      </c>
      <c r="BS28" s="5" t="str" cm="1">
        <f t="array" aca="1" ref="BS28" ca="1">IF(BR28="","",_xlfn.IFS(BR28&lt;='Hidden inputs'!$C$15,BR28*'Hidden inputs'!$D$15,BR28&lt;='Hidden inputs'!$C$16,'Hidden inputs'!$C$15*'Hidden inputs'!$D$15+(BR28-'Hidden inputs'!$B$16)*'Hidden inputs'!$D$16,BR28&lt;='Hidden inputs'!$C$17,'Hidden inputs'!$C$15*'Hidden inputs'!$D$15+('Hidden inputs'!$C$16-'Hidden inputs'!$B$16)*'Hidden inputs'!$D$16+(BR28-'Hidden inputs'!$B$17)*'Hidden inputs'!$D$17,BR28&gt;'Hidden inputs'!$B$18,'Hidden inputs'!$C$15*'Hidden inputs'!$D$15+('Hidden inputs'!$C$16-'Hidden inputs'!$B$16)*'Hidden inputs'!$D$16+('Hidden inputs'!$C$17-'Hidden inputs'!$B$17)*'Hidden inputs'!$D$17+(BR28-'Hidden inputs'!$B$18)*'Hidden inputs'!$D$18))</f>
        <v/>
      </c>
      <c r="BT28" s="10" t="str">
        <f t="shared" ca="1" si="158"/>
        <v/>
      </c>
      <c r="BU28" s="5" t="str">
        <f t="shared" ca="1" si="63"/>
        <v/>
      </c>
      <c r="BV28" s="5" t="str">
        <f t="shared" ca="1" si="64"/>
        <v/>
      </c>
      <c r="BW28" s="5" t="str">
        <f ca="1">IF($B28="","",'Hidden inputs'!$D$11*BN28+'Hidden inputs'!$E$11*BO28)</f>
        <v/>
      </c>
      <c r="BX28" s="11" t="str">
        <f t="shared" ca="1" si="9"/>
        <v/>
      </c>
      <c r="BY28" s="9" t="str">
        <f t="shared" ca="1" si="65"/>
        <v/>
      </c>
      <c r="BZ28" s="3" t="str">
        <f t="shared" ca="1" si="66"/>
        <v/>
      </c>
      <c r="CA28" s="5" t="str" cm="1">
        <f t="array" aca="1" ref="CA28" ca="1">IF($B28="","",IF(BZ28=0,0,IF(DD_Payment="",0,IF(BZ28&lt;_xlfn.IFS(DD_Frequency="Monthly",1,DD_Frequency="Quarterly",IF(MONTH(BZ$2)=1,1,IF(MONTH(BZ$2)=4,1,IF(MONTH(BZ$2)=7,1,IF(MONTH(BZ$2)=10,1,0)))),DD_Frequency="Annually",IF(MONTH(BZ$2)=1,1,0))*DD_Payment,BZ28,_xlfn.IFS(DD_Frequency="Monthly",1,DD_Frequency="Quarterly",IF(MONTH(BZ$2)=1,1,IF(MONTH(BZ$2)=4,1,IF(MONTH(BZ$2)=7,1,IF(MONTH(BZ$2)=10,1,0)))),DD_Frequency="Annually",IF(MONTH(BZ$2)=1,1,0))*DD_Payment))))</f>
        <v/>
      </c>
      <c r="CB28" s="3" t="str">
        <f t="shared" ref="CB28" ca="1" si="1188">IF($B28="","",IF(BZ28&gt;CA28,(BZ28-CA28/2)*(rate_A*(CB$1/365)),0))</f>
        <v/>
      </c>
      <c r="CC28" s="3" t="str">
        <f t="shared" ca="1" si="160"/>
        <v/>
      </c>
      <c r="CD28" s="3" t="str">
        <f t="shared" ref="CD28" ca="1" si="1189">IF($B28="","",BO28*(1+rate_A*CB$1/365))</f>
        <v/>
      </c>
      <c r="CE28" s="3" t="str">
        <f t="shared" ref="CE28" ca="1" si="1190">IF($B28="","",BP28*(1+rate_A*CB$1/365))</f>
        <v/>
      </c>
      <c r="CF28" s="3" t="str">
        <f t="shared" ref="CF28" ca="1" si="1191">IF($B28="","",BQ28*(1+rate_joint*CB$1/365))</f>
        <v/>
      </c>
      <c r="CG28" s="5" t="str">
        <f t="shared" ca="1" si="164"/>
        <v/>
      </c>
      <c r="CH28" s="5" t="str" cm="1">
        <f t="array" aca="1" ref="CH28" ca="1">IF(CG28="","",_xlfn.IFS(CG28&lt;='Hidden inputs'!$C$15,CG28*'Hidden inputs'!$D$15,CG28&lt;='Hidden inputs'!$C$16,'Hidden inputs'!$C$15*'Hidden inputs'!$D$15+(CG28-'Hidden inputs'!$B$16)*'Hidden inputs'!$D$16,CG28&lt;='Hidden inputs'!$C$17,'Hidden inputs'!$C$15*'Hidden inputs'!$D$15+('Hidden inputs'!$C$16-'Hidden inputs'!$B$16)*'Hidden inputs'!$D$16+(CG28-'Hidden inputs'!$B$17)*'Hidden inputs'!$D$17,CG28&gt;'Hidden inputs'!$B$18,'Hidden inputs'!$C$15*'Hidden inputs'!$D$15+('Hidden inputs'!$C$16-'Hidden inputs'!$B$16)*'Hidden inputs'!$D$16+('Hidden inputs'!$C$17-'Hidden inputs'!$B$17)*'Hidden inputs'!$D$17+(CG28-'Hidden inputs'!$B$18)*'Hidden inputs'!$D$18))</f>
        <v/>
      </c>
      <c r="CI28" s="10" t="str">
        <f t="shared" ca="1" si="165"/>
        <v/>
      </c>
      <c r="CJ28" s="5" t="str">
        <f t="shared" ca="1" si="71"/>
        <v/>
      </c>
      <c r="CK28" s="5" t="str">
        <f t="shared" ca="1" si="72"/>
        <v/>
      </c>
      <c r="CL28" s="5" t="str">
        <f ca="1">IF($B28="","",'Hidden inputs'!$D$11*CC28+'Hidden inputs'!$E$11*CD28)</f>
        <v/>
      </c>
      <c r="CM28" s="11" t="str">
        <f t="shared" ca="1" si="11"/>
        <v/>
      </c>
      <c r="CN28" s="9" t="str">
        <f t="shared" ca="1" si="73"/>
        <v/>
      </c>
      <c r="CO28" s="3" t="str">
        <f t="shared" ca="1" si="74"/>
        <v/>
      </c>
      <c r="CP28" s="5" t="str" cm="1">
        <f t="array" aca="1" ref="CP28" ca="1">IF($B28="","",IF(CO28=0,0,IF(DD_Payment="",0,IF(CO28&lt;_xlfn.IFS(DD_Frequency="Monthly",1,DD_Frequency="Quarterly",IF(MONTH(CO$2)=1,1,IF(MONTH(CO$2)=4,1,IF(MONTH(CO$2)=7,1,IF(MONTH(CO$2)=10,1,0)))),DD_Frequency="Annually",IF(MONTH(CO$2)=1,1,0))*DD_Payment,CO28,_xlfn.IFS(DD_Frequency="Monthly",1,DD_Frequency="Quarterly",IF(MONTH(CO$2)=1,1,IF(MONTH(CO$2)=4,1,IF(MONTH(CO$2)=7,1,IF(MONTH(CO$2)=10,1,0)))),DD_Frequency="Annually",IF(MONTH(CO$2)=1,1,0))*DD_Payment))))</f>
        <v/>
      </c>
      <c r="CQ28" s="3" t="str">
        <f t="shared" ref="CQ28" ca="1" si="1192">IF($B28="","",IF(CO28&gt;CP28,(CO28-CP28/2)*(rate_A*(CQ$1/365)),0))</f>
        <v/>
      </c>
      <c r="CR28" s="3" t="str">
        <f t="shared" ca="1" si="167"/>
        <v/>
      </c>
      <c r="CS28" s="3" t="str">
        <f t="shared" ref="CS28" ca="1" si="1193">IF($B28="","",CD28*(1+rate_A*CQ$1/365))</f>
        <v/>
      </c>
      <c r="CT28" s="3" t="str">
        <f t="shared" ref="CT28" ca="1" si="1194">IF($B28="","",CE28*(1+rate_A*CQ$1/365))</f>
        <v/>
      </c>
      <c r="CU28" s="3" t="str">
        <f t="shared" ref="CU28" ca="1" si="1195">IF($B28="","",CF28*(1+rate_joint*CQ$1/365))</f>
        <v/>
      </c>
      <c r="CV28" s="5" t="str">
        <f t="shared" ca="1" si="171"/>
        <v/>
      </c>
      <c r="CW28" s="5" t="str" cm="1">
        <f t="array" aca="1" ref="CW28" ca="1">IF(CV28="","",_xlfn.IFS(CV28&lt;='Hidden inputs'!$C$15,CV28*'Hidden inputs'!$D$15,CV28&lt;='Hidden inputs'!$C$16,'Hidden inputs'!$C$15*'Hidden inputs'!$D$15+(CV28-'Hidden inputs'!$B$16)*'Hidden inputs'!$D$16,CV28&lt;='Hidden inputs'!$C$17,'Hidden inputs'!$C$15*'Hidden inputs'!$D$15+('Hidden inputs'!$C$16-'Hidden inputs'!$B$16)*'Hidden inputs'!$D$16+(CV28-'Hidden inputs'!$B$17)*'Hidden inputs'!$D$17,CV28&gt;'Hidden inputs'!$B$18,'Hidden inputs'!$C$15*'Hidden inputs'!$D$15+('Hidden inputs'!$C$16-'Hidden inputs'!$B$16)*'Hidden inputs'!$D$16+('Hidden inputs'!$C$17-'Hidden inputs'!$B$17)*'Hidden inputs'!$D$17+(CV28-'Hidden inputs'!$B$18)*'Hidden inputs'!$D$18))</f>
        <v/>
      </c>
      <c r="CX28" s="10" t="str">
        <f t="shared" ca="1" si="172"/>
        <v/>
      </c>
      <c r="CY28" s="5" t="str">
        <f t="shared" ca="1" si="79"/>
        <v/>
      </c>
      <c r="CZ28" s="5" t="str">
        <f t="shared" ca="1" si="80"/>
        <v/>
      </c>
      <c r="DA28" s="5" t="str">
        <f ca="1">IF($B28="","",'Hidden inputs'!$D$11*CR28+'Hidden inputs'!$E$11*CS28)</f>
        <v/>
      </c>
      <c r="DB28" s="11" t="str">
        <f t="shared" ca="1" si="13"/>
        <v/>
      </c>
      <c r="DC28" s="9" t="str">
        <f t="shared" ca="1" si="81"/>
        <v/>
      </c>
      <c r="DD28" s="3" t="str">
        <f t="shared" ca="1" si="82"/>
        <v/>
      </c>
      <c r="DE28" s="5" t="str" cm="1">
        <f t="array" aca="1" ref="DE28" ca="1">IF($B28="","",IF(DD28=0,0,IF(DD_Payment="",0,IF(DD28&lt;_xlfn.IFS(DD_Frequency="Monthly",1,DD_Frequency="Quarterly",IF(MONTH(DD$2)=1,1,IF(MONTH(DD$2)=4,1,IF(MONTH(DD$2)=7,1,IF(MONTH(DD$2)=10,1,0)))),DD_Frequency="Annually",IF(MONTH(DD$2)=1,1,0))*DD_Payment,DD28,_xlfn.IFS(DD_Frequency="Monthly",1,DD_Frequency="Quarterly",IF(MONTH(DD$2)=1,1,IF(MONTH(DD$2)=4,1,IF(MONTH(DD$2)=7,1,IF(MONTH(DD$2)=10,1,0)))),DD_Frequency="Annually",IF(MONTH(DD$2)=1,1,0))*DD_Payment))))</f>
        <v/>
      </c>
      <c r="DF28" s="3" t="str">
        <f t="shared" ref="DF28" ca="1" si="1196">IF($B28="","",IF(DD28&gt;DE28,(DD28-DE28/2)*(rate_A*(DF$1/365)),0))</f>
        <v/>
      </c>
      <c r="DG28" s="3" t="str">
        <f t="shared" ca="1" si="174"/>
        <v/>
      </c>
      <c r="DH28" s="3" t="str">
        <f t="shared" ref="DH28" ca="1" si="1197">IF($B28="","",CS28*(1+rate_A*DF$1/365))</f>
        <v/>
      </c>
      <c r="DI28" s="3" t="str">
        <f t="shared" ref="DI28" ca="1" si="1198">IF($B28="","",CT28*(1+rate_A*DF$1/365))</f>
        <v/>
      </c>
      <c r="DJ28" s="3" t="str">
        <f t="shared" ref="DJ28" ca="1" si="1199">IF($B28="","",CU28*(1+rate_joint*DF$1/365))</f>
        <v/>
      </c>
      <c r="DK28" s="5" t="str">
        <f t="shared" ca="1" si="178"/>
        <v/>
      </c>
      <c r="DL28" s="5" t="str" cm="1">
        <f t="array" aca="1" ref="DL28" ca="1">IF(DK28="","",_xlfn.IFS(DK28&lt;='Hidden inputs'!$C$15,DK28*'Hidden inputs'!$D$15,DK28&lt;='Hidden inputs'!$C$16,'Hidden inputs'!$C$15*'Hidden inputs'!$D$15+(DK28-'Hidden inputs'!$B$16)*'Hidden inputs'!$D$16,DK28&lt;='Hidden inputs'!$C$17,'Hidden inputs'!$C$15*'Hidden inputs'!$D$15+('Hidden inputs'!$C$16-'Hidden inputs'!$B$16)*'Hidden inputs'!$D$16+(DK28-'Hidden inputs'!$B$17)*'Hidden inputs'!$D$17,DK28&gt;'Hidden inputs'!$B$18,'Hidden inputs'!$C$15*'Hidden inputs'!$D$15+('Hidden inputs'!$C$16-'Hidden inputs'!$B$16)*'Hidden inputs'!$D$16+('Hidden inputs'!$C$17-'Hidden inputs'!$B$17)*'Hidden inputs'!$D$17+(DK28-'Hidden inputs'!$B$18)*'Hidden inputs'!$D$18))</f>
        <v/>
      </c>
      <c r="DM28" s="10" t="str">
        <f t="shared" ca="1" si="179"/>
        <v/>
      </c>
      <c r="DN28" s="5" t="str">
        <f t="shared" ca="1" si="87"/>
        <v/>
      </c>
      <c r="DO28" s="5" t="str">
        <f t="shared" ca="1" si="88"/>
        <v/>
      </c>
      <c r="DP28" s="5" t="str">
        <f ca="1">IF($B28="","",'Hidden inputs'!$D$11*DG28+'Hidden inputs'!$E$11*DH28)</f>
        <v/>
      </c>
      <c r="DQ28" s="11" t="str">
        <f t="shared" ca="1" si="15"/>
        <v/>
      </c>
      <c r="DR28" s="9" t="str">
        <f t="shared" ca="1" si="89"/>
        <v/>
      </c>
      <c r="DS28" s="3" t="str">
        <f t="shared" ca="1" si="90"/>
        <v/>
      </c>
      <c r="DT28" s="5" t="str" cm="1">
        <f t="array" aca="1" ref="DT28" ca="1">IF($B28="","",IF(DS28=0,0,IF(DD_Payment="",0,IF(DS28&lt;_xlfn.IFS(DD_Frequency="Monthly",1,DD_Frequency="Quarterly",IF(MONTH(DS$2)=1,1,IF(MONTH(DS$2)=4,1,IF(MONTH(DS$2)=7,1,IF(MONTH(DS$2)=10,1,0)))),DD_Frequency="Annually",IF(MONTH(DS$2)=1,1,0))*DD_Payment,DS28,_xlfn.IFS(DD_Frequency="Monthly",1,DD_Frequency="Quarterly",IF(MONTH(DS$2)=1,1,IF(MONTH(DS$2)=4,1,IF(MONTH(DS$2)=7,1,IF(MONTH(DS$2)=10,1,0)))),DD_Frequency="Annually",IF(MONTH(DS$2)=1,1,0))*DD_Payment))))</f>
        <v/>
      </c>
      <c r="DU28" s="3" t="str">
        <f t="shared" ref="DU28" ca="1" si="1200">IF($B28="","",IF(DS28&gt;DT28,(DS28-DT28/2)*(rate_A*(DU$1/365)),0))</f>
        <v/>
      </c>
      <c r="DV28" s="3" t="str">
        <f t="shared" ca="1" si="181"/>
        <v/>
      </c>
      <c r="DW28" s="3" t="str">
        <f t="shared" ref="DW28" ca="1" si="1201">IF($B28="","",DH28*(1+rate_A*DU$1/365))</f>
        <v/>
      </c>
      <c r="DX28" s="3" t="str">
        <f t="shared" ref="DX28" ca="1" si="1202">IF($B28="","",DI28*(1+rate_A*DU$1/365))</f>
        <v/>
      </c>
      <c r="DY28" s="3" t="str">
        <f t="shared" ref="DY28" ca="1" si="1203">IF($B28="","",DJ28*(1+rate_joint*DU$1/365))</f>
        <v/>
      </c>
      <c r="DZ28" s="5" t="str">
        <f t="shared" ca="1" si="185"/>
        <v/>
      </c>
      <c r="EA28" s="5" t="str" cm="1">
        <f t="array" aca="1" ref="EA28" ca="1">IF(DZ28="","",_xlfn.IFS(DZ28&lt;='Hidden inputs'!$C$15,DZ28*'Hidden inputs'!$D$15,DZ28&lt;='Hidden inputs'!$C$16,'Hidden inputs'!$C$15*'Hidden inputs'!$D$15+(DZ28-'Hidden inputs'!$B$16)*'Hidden inputs'!$D$16,DZ28&lt;='Hidden inputs'!$C$17,'Hidden inputs'!$C$15*'Hidden inputs'!$D$15+('Hidden inputs'!$C$16-'Hidden inputs'!$B$16)*'Hidden inputs'!$D$16+(DZ28-'Hidden inputs'!$B$17)*'Hidden inputs'!$D$17,DZ28&gt;'Hidden inputs'!$B$18,'Hidden inputs'!$C$15*'Hidden inputs'!$D$15+('Hidden inputs'!$C$16-'Hidden inputs'!$B$16)*'Hidden inputs'!$D$16+('Hidden inputs'!$C$17-'Hidden inputs'!$B$17)*'Hidden inputs'!$D$17+(DZ28-'Hidden inputs'!$B$18)*'Hidden inputs'!$D$18))</f>
        <v/>
      </c>
      <c r="EB28" s="10" t="str">
        <f t="shared" ca="1" si="186"/>
        <v/>
      </c>
      <c r="EC28" s="5" t="str">
        <f t="shared" ca="1" si="95"/>
        <v/>
      </c>
      <c r="ED28" s="5" t="str">
        <f t="shared" ca="1" si="96"/>
        <v/>
      </c>
      <c r="EE28" s="5" t="str">
        <f ca="1">IF($B28="","",'Hidden inputs'!$D$11*DV28+'Hidden inputs'!$E$11*DW28)</f>
        <v/>
      </c>
      <c r="EF28" s="11" t="str">
        <f t="shared" ca="1" si="17"/>
        <v/>
      </c>
      <c r="EG28" s="9" t="str">
        <f t="shared" ca="1" si="97"/>
        <v/>
      </c>
      <c r="EH28" s="3" t="str">
        <f t="shared" ca="1" si="98"/>
        <v/>
      </c>
      <c r="EI28" s="5" t="str" cm="1">
        <f t="array" aca="1" ref="EI28" ca="1">IF($B28="","",IF(EH28=0,0,IF(DD_Payment="",0,IF(EH28&lt;_xlfn.IFS(DD_Frequency="Monthly",1,DD_Frequency="Quarterly",IF(MONTH(EH$2)=1,1,IF(MONTH(EH$2)=4,1,IF(MONTH(EH$2)=7,1,IF(MONTH(EH$2)=10,1,0)))),DD_Frequency="Annually",IF(MONTH(EH$2)=1,1,0))*DD_Payment,EH28,_xlfn.IFS(DD_Frequency="Monthly",1,DD_Frequency="Quarterly",IF(MONTH(EH$2)=1,1,IF(MONTH(EH$2)=4,1,IF(MONTH(EH$2)=7,1,IF(MONTH(EH$2)=10,1,0)))),DD_Frequency="Annually",IF(MONTH(EH$2)=1,1,0))*DD_Payment))))</f>
        <v/>
      </c>
      <c r="EJ28" s="3" t="str">
        <f t="shared" ref="EJ28" ca="1" si="1204">IF($B28="","",IF(EH28&gt;EI28,(EH28-EI28/2)*(rate_A*(EJ$1/365)),0))</f>
        <v/>
      </c>
      <c r="EK28" s="3" t="str">
        <f t="shared" ca="1" si="188"/>
        <v/>
      </c>
      <c r="EL28" s="3" t="str">
        <f t="shared" ref="EL28" ca="1" si="1205">IF($B28="","",DW28*(1+rate_A*EJ$1/365))</f>
        <v/>
      </c>
      <c r="EM28" s="3" t="str">
        <f t="shared" ref="EM28" ca="1" si="1206">IF($B28="","",DX28*(1+rate_A*EJ$1/365))</f>
        <v/>
      </c>
      <c r="EN28" s="3" t="str">
        <f t="shared" ref="EN28" ca="1" si="1207">IF($B28="","",DY28*(1+rate_joint*EJ$1/365))</f>
        <v/>
      </c>
      <c r="EO28" s="5" t="str">
        <f t="shared" ca="1" si="192"/>
        <v/>
      </c>
      <c r="EP28" s="5" t="str" cm="1">
        <f t="array" aca="1" ref="EP28" ca="1">IF(EO28="","",_xlfn.IFS(EO28&lt;='Hidden inputs'!$C$15,EO28*'Hidden inputs'!$D$15,EO28&lt;='Hidden inputs'!$C$16,'Hidden inputs'!$C$15*'Hidden inputs'!$D$15+(EO28-'Hidden inputs'!$B$16)*'Hidden inputs'!$D$16,EO28&lt;='Hidden inputs'!$C$17,'Hidden inputs'!$C$15*'Hidden inputs'!$D$15+('Hidden inputs'!$C$16-'Hidden inputs'!$B$16)*'Hidden inputs'!$D$16+(EO28-'Hidden inputs'!$B$17)*'Hidden inputs'!$D$17,EO28&gt;'Hidden inputs'!$B$18,'Hidden inputs'!$C$15*'Hidden inputs'!$D$15+('Hidden inputs'!$C$16-'Hidden inputs'!$B$16)*'Hidden inputs'!$D$16+('Hidden inputs'!$C$17-'Hidden inputs'!$B$17)*'Hidden inputs'!$D$17+(EO28-'Hidden inputs'!$B$18)*'Hidden inputs'!$D$18))</f>
        <v/>
      </c>
      <c r="EQ28" s="10" t="str">
        <f t="shared" ca="1" si="193"/>
        <v/>
      </c>
      <c r="ER28" s="5" t="str">
        <f t="shared" ca="1" si="103"/>
        <v/>
      </c>
      <c r="ES28" s="5" t="str">
        <f t="shared" ca="1" si="104"/>
        <v/>
      </c>
      <c r="ET28" s="5" t="str">
        <f ca="1">IF($B28="","",'Hidden inputs'!$D$11*EK28+'Hidden inputs'!$E$11*EL28)</f>
        <v/>
      </c>
      <c r="EU28" s="11" t="str">
        <f t="shared" ca="1" si="19"/>
        <v/>
      </c>
      <c r="EV28" s="9" t="str">
        <f t="shared" ca="1" si="105"/>
        <v/>
      </c>
      <c r="EW28" s="3" t="str">
        <f t="shared" ca="1" si="106"/>
        <v/>
      </c>
      <c r="EX28" s="5" t="str" cm="1">
        <f t="array" aca="1" ref="EX28" ca="1">IF($B28="","",IF(EW28=0,0,IF(DD_Payment="",0,IF(EW28&lt;_xlfn.IFS(DD_Frequency="Monthly",1,DD_Frequency="Quarterly",IF(MONTH(EW$2)=1,1,IF(MONTH(EW$2)=4,1,IF(MONTH(EW$2)=7,1,IF(MONTH(EW$2)=10,1,0)))),DD_Frequency="Annually",IF(MONTH(EW$2)=1,1,0))*DD_Payment,EW28,_xlfn.IFS(DD_Frequency="Monthly",1,DD_Frequency="Quarterly",IF(MONTH(EW$2)=1,1,IF(MONTH(EW$2)=4,1,IF(MONTH(EW$2)=7,1,IF(MONTH(EW$2)=10,1,0)))),DD_Frequency="Annually",IF(MONTH(EW$2)=1,1,0))*DD_Payment))))</f>
        <v/>
      </c>
      <c r="EY28" s="3" t="str">
        <f t="shared" ref="EY28" ca="1" si="1208">IF($B28="","",IF(EW28&gt;EX28,(EW28-EX28/2)*(rate_A*(EY$1/365)),0))</f>
        <v/>
      </c>
      <c r="EZ28" s="3" t="str">
        <f t="shared" ca="1" si="195"/>
        <v/>
      </c>
      <c r="FA28" s="3" t="str">
        <f t="shared" ref="FA28" ca="1" si="1209">IF($B28="","",EL28*(1+rate_A*EY$1/365))</f>
        <v/>
      </c>
      <c r="FB28" s="3" t="str">
        <f t="shared" ref="FB28" ca="1" si="1210">IF($B28="","",EM28*(1+rate_A*EY$1/365))</f>
        <v/>
      </c>
      <c r="FC28" s="3" t="str">
        <f t="shared" ref="FC28" ca="1" si="1211">IF($B28="","",EN28*(1+rate_joint*EY$1/365))</f>
        <v/>
      </c>
      <c r="FD28" s="5" t="str">
        <f t="shared" ca="1" si="199"/>
        <v/>
      </c>
      <c r="FE28" s="5" t="str" cm="1">
        <f t="array" aca="1" ref="FE28" ca="1">IF(FD28="","",_xlfn.IFS(FD28&lt;='Hidden inputs'!$C$15,FD28*'Hidden inputs'!$D$15,FD28&lt;='Hidden inputs'!$C$16,'Hidden inputs'!$C$15*'Hidden inputs'!$D$15+(FD28-'Hidden inputs'!$B$16)*'Hidden inputs'!$D$16,FD28&lt;='Hidden inputs'!$C$17,'Hidden inputs'!$C$15*'Hidden inputs'!$D$15+('Hidden inputs'!$C$16-'Hidden inputs'!$B$16)*'Hidden inputs'!$D$16+(FD28-'Hidden inputs'!$B$17)*'Hidden inputs'!$D$17,FD28&gt;'Hidden inputs'!$B$18,'Hidden inputs'!$C$15*'Hidden inputs'!$D$15+('Hidden inputs'!$C$16-'Hidden inputs'!$B$16)*'Hidden inputs'!$D$16+('Hidden inputs'!$C$17-'Hidden inputs'!$B$17)*'Hidden inputs'!$D$17+(FD28-'Hidden inputs'!$B$18)*'Hidden inputs'!$D$18))</f>
        <v/>
      </c>
      <c r="FF28" s="10" t="str">
        <f t="shared" ca="1" si="200"/>
        <v/>
      </c>
      <c r="FG28" s="5" t="str">
        <f t="shared" ca="1" si="111"/>
        <v/>
      </c>
      <c r="FH28" s="5" t="str">
        <f t="shared" ca="1" si="112"/>
        <v/>
      </c>
      <c r="FI28" s="5" t="str">
        <f ca="1">IF($B28="","",'Hidden inputs'!$D$11*EZ28+'Hidden inputs'!$E$11*FA28)</f>
        <v/>
      </c>
      <c r="FJ28" s="11" t="str">
        <f t="shared" ca="1" si="21"/>
        <v/>
      </c>
      <c r="FK28" s="9" t="str">
        <f t="shared" ca="1" si="113"/>
        <v/>
      </c>
      <c r="FL28" s="3" t="str">
        <f t="shared" ca="1" si="114"/>
        <v/>
      </c>
      <c r="FM28" s="5" t="str" cm="1">
        <f t="array" aca="1" ref="FM28" ca="1">IF($B28="","",IF(FL28=0,0,IF(DD_Payment="",0,IF(FL28&lt;_xlfn.IFS(DD_Frequency="Monthly",1,DD_Frequency="Quarterly",IF(MONTH(FL$2)=1,1,IF(MONTH(FL$2)=4,1,IF(MONTH(FL$2)=7,1,IF(MONTH(FL$2)=10,1,0)))),DD_Frequency="Annually",IF(MONTH(FL$2)=1,1,0))*DD_Payment,FL28,_xlfn.IFS(DD_Frequency="Monthly",1,DD_Frequency="Quarterly",IF(MONTH(FL$2)=1,1,IF(MONTH(FL$2)=4,1,IF(MONTH(FL$2)=7,1,IF(MONTH(FL$2)=10,1,0)))),DD_Frequency="Annually",IF(MONTH(FL$2)=1,1,0))*DD_Payment))))</f>
        <v/>
      </c>
      <c r="FN28" s="3" t="str">
        <f t="shared" ref="FN28" ca="1" si="1212">IF($B28="","",IF(FL28&gt;FM28,(FL28-FM28/2)*(rate_A*(FN$1/365)),0))</f>
        <v/>
      </c>
      <c r="FO28" s="3" t="str">
        <f t="shared" ca="1" si="202"/>
        <v/>
      </c>
      <c r="FP28" s="3" t="str">
        <f t="shared" ref="FP28" ca="1" si="1213">IF($B28="","",FA28*(1+rate_A*FN$1/365))</f>
        <v/>
      </c>
      <c r="FQ28" s="3" t="str">
        <f t="shared" ref="FQ28" ca="1" si="1214">IF($B28="","",FB28*(1+rate_A*FN$1/365))</f>
        <v/>
      </c>
      <c r="FR28" s="3" t="str">
        <f t="shared" ref="FR28" ca="1" si="1215">IF($B28="","",FC28*(1+rate_joint*FN$1/365))</f>
        <v/>
      </c>
      <c r="FS28" s="5" t="str">
        <f t="shared" ca="1" si="206"/>
        <v/>
      </c>
      <c r="FT28" s="5" t="str" cm="1">
        <f t="array" aca="1" ref="FT28" ca="1">IF(FS28="","",_xlfn.IFS(FS28&lt;='Hidden inputs'!$C$15,FS28*'Hidden inputs'!$D$15,FS28&lt;='Hidden inputs'!$C$16,'Hidden inputs'!$C$15*'Hidden inputs'!$D$15+(FS28-'Hidden inputs'!$B$16)*'Hidden inputs'!$D$16,FS28&lt;='Hidden inputs'!$C$17,'Hidden inputs'!$C$15*'Hidden inputs'!$D$15+('Hidden inputs'!$C$16-'Hidden inputs'!$B$16)*'Hidden inputs'!$D$16+(FS28-'Hidden inputs'!$B$17)*'Hidden inputs'!$D$17,FS28&gt;'Hidden inputs'!$B$18,'Hidden inputs'!$C$15*'Hidden inputs'!$D$15+('Hidden inputs'!$C$16-'Hidden inputs'!$B$16)*'Hidden inputs'!$D$16+('Hidden inputs'!$C$17-'Hidden inputs'!$B$17)*'Hidden inputs'!$D$17+(FS28-'Hidden inputs'!$B$18)*'Hidden inputs'!$D$18))</f>
        <v/>
      </c>
      <c r="FU28" s="10" t="str">
        <f t="shared" ca="1" si="207"/>
        <v/>
      </c>
      <c r="FV28" s="5" t="str">
        <f t="shared" ca="1" si="119"/>
        <v/>
      </c>
      <c r="FW28" s="5" t="str">
        <f t="shared" ca="1" si="120"/>
        <v/>
      </c>
      <c r="FX28" s="5" t="str">
        <f ca="1">IF($B28="","",'Hidden inputs'!$D$11*FO28+'Hidden inputs'!$E$11*FP28)</f>
        <v/>
      </c>
      <c r="FY28" s="11" t="str">
        <f t="shared" ca="1" si="23"/>
        <v/>
      </c>
      <c r="FZ28" s="9" t="str">
        <f t="shared" ca="1" si="121"/>
        <v/>
      </c>
      <c r="GA28" s="5" t="str">
        <f t="shared" ca="1" si="122"/>
        <v/>
      </c>
      <c r="GB28" s="5" t="str">
        <f t="shared" ca="1" si="123"/>
        <v/>
      </c>
      <c r="GC28" s="5" t="str">
        <f t="shared" ca="1" si="24"/>
        <v/>
      </c>
      <c r="GD28" s="5" t="str">
        <f t="shared" ca="1" si="25"/>
        <v/>
      </c>
    </row>
    <row r="29" spans="1:186" x14ac:dyDescent="0.35">
      <c r="A29" s="2" t="str">
        <f t="shared" ca="1" si="26"/>
        <v/>
      </c>
      <c r="B29" s="6" t="str">
        <f t="shared" ca="1" si="27"/>
        <v/>
      </c>
      <c r="C29" s="5" t="str">
        <f t="shared" ca="1" si="124"/>
        <v/>
      </c>
      <c r="D29" s="5" t="str" cm="1">
        <f t="array" aca="1" ref="D29" ca="1">IF($B29="","",IF(C29=0,0,IF(DD_Payment="",0,IF(C29&lt;_xlfn.IFS(DD_Frequency="Monthly",1,DD_Frequency="Quarterly",IF(MONTH(C$2)=1,1,IF(MONTH(C$2)=4,1,IF(MONTH(C$2)=7,1,IF(MONTH(C$2)=10,1,0)))),DD_Frequency="Annually",IF(MONTH(C$2)=1,1,0))*DD_Payment,C29,_xlfn.IFS(DD_Frequency="Monthly",1,DD_Frequency="Quarterly",IF(MONTH(C$2)=1,1,IF(MONTH(C$2)=4,1,IF(MONTH(C$2)=7,1,IF(MONTH(C$2)=10,1,0)))),DD_Frequency="Annually",IF(MONTH(C$2)=1,1,0))*DD_Payment))))</f>
        <v/>
      </c>
      <c r="E29" s="5" t="str">
        <f t="shared" ref="E29" ca="1" si="1216">IF(B29="","",IF(C29&gt;D29,(C29-D29/2)*(rate_A*(E$1/365)),0))</f>
        <v/>
      </c>
      <c r="F29" s="5" t="str">
        <f t="shared" ca="1" si="28"/>
        <v/>
      </c>
      <c r="G29" s="5" t="str">
        <f t="shared" ref="G29" ca="1" si="1217">IF(B29="","",G28*(1+rate_A*E$1/365))</f>
        <v/>
      </c>
      <c r="H29" s="5" t="str">
        <f t="shared" ref="H29" ca="1" si="1218">IF(B29="","",H28*(1+rate_A*E$1/365))</f>
        <v/>
      </c>
      <c r="I29" s="5" t="str">
        <f t="shared" ref="I29" ca="1" si="1219">IF(B29="","",I28*(1+rate_joint*E$1/365))</f>
        <v/>
      </c>
      <c r="J29" s="5" t="str">
        <f t="shared" ca="1" si="129"/>
        <v/>
      </c>
      <c r="K29" s="5" t="str" cm="1">
        <f t="array" aca="1" ref="K29" ca="1">IF(J29="","",_xlfn.IFS(J29&lt;='Hidden inputs'!$C$15,J29*'Hidden inputs'!$D$15,J29&lt;='Hidden inputs'!$C$16,'Hidden inputs'!$C$15*'Hidden inputs'!$D$15+(J29-'Hidden inputs'!$B$16)*'Hidden inputs'!$D$16,J29&lt;='Hidden inputs'!$C$17,'Hidden inputs'!$C$15*'Hidden inputs'!$D$15+('Hidden inputs'!$C$16-'Hidden inputs'!$B$16)*'Hidden inputs'!$D$16+(J29-'Hidden inputs'!$B$17)*'Hidden inputs'!$D$17,J29&gt;'Hidden inputs'!$B$18,'Hidden inputs'!$C$15*'Hidden inputs'!$D$15+('Hidden inputs'!$C$16-'Hidden inputs'!$B$16)*'Hidden inputs'!$D$16+('Hidden inputs'!$C$17-'Hidden inputs'!$B$17)*'Hidden inputs'!$D$17+(J29-'Hidden inputs'!$B$18)*'Hidden inputs'!$D$18))</f>
        <v/>
      </c>
      <c r="L29" s="11" t="str">
        <f t="shared" ca="1" si="130"/>
        <v/>
      </c>
      <c r="M29" s="5" t="str">
        <f t="shared" ca="1" si="32"/>
        <v/>
      </c>
      <c r="N29" s="5" t="str">
        <f t="shared" ca="1" si="33"/>
        <v/>
      </c>
      <c r="O29" s="5" t="str">
        <f ca="1">IF(B29="","",'Hidden inputs'!$D$11*F29+'Hidden inputs'!$E$11*G29)</f>
        <v/>
      </c>
      <c r="P29" s="11" t="str">
        <f t="shared" ca="1" si="0"/>
        <v/>
      </c>
      <c r="Q29" s="20" t="str">
        <f t="shared" ca="1" si="1"/>
        <v/>
      </c>
      <c r="R29" s="3" t="str">
        <f t="shared" ca="1" si="34"/>
        <v/>
      </c>
      <c r="S29" s="5" t="str" cm="1">
        <f t="array" aca="1" ref="S29" ca="1">IF($B29="","",IF(R29=0,0,IF(DD_Payment="",0,IF(R29&lt;_xlfn.IFS(DD_Frequency="Monthly",1,DD_Frequency="Quarterly",IF(MONTH(R$2)=1,1,IF(MONTH(R$2)=4,1,IF(MONTH(R$2)=7,1,IF(MONTH(R$2)=10,1,0)))),DD_Frequency="Annually",IF(MONTH(R$2)=1,1,0))*DD_Payment,R29,_xlfn.IFS(DD_Frequency="Monthly",1,DD_Frequency="Quarterly",IF(MONTH(R$2)=1,1,IF(MONTH(R$2)=4,1,IF(MONTH(R$2)=7,1,IF(MONTH(R$2)=10,1,0)))),DD_Frequency="Annually",IF(MONTH(R$2)=1,1,0))*DD_Payment))))</f>
        <v/>
      </c>
      <c r="T29" s="3" t="str">
        <f t="shared" ref="T29" ca="1" si="1220">IF(B29="","",IF(R29&gt;S29,(R29-S29/2)*(rate_A*((T$1+A29)/365)),0))</f>
        <v/>
      </c>
      <c r="U29" s="3" t="str">
        <f t="shared" ca="1" si="36"/>
        <v/>
      </c>
      <c r="V29" s="3" t="str">
        <f t="shared" ref="V29" ca="1" si="1221">IF(B29="","",G29*(1+rate_A*(T$1+A29)/365))</f>
        <v/>
      </c>
      <c r="W29" s="3" t="str">
        <f t="shared" ref="W29" ca="1" si="1222">IF(B29="","",H29*(1+rate_A*(T$1+A29)/365))</f>
        <v/>
      </c>
      <c r="X29" s="3" t="str">
        <f t="shared" ref="X29" ca="1" si="1223">IF(B29="","",I29*(1+rate_joint*(T$1+A29)/365))</f>
        <v/>
      </c>
      <c r="Y29" s="5" t="str">
        <f t="shared" ca="1" si="135"/>
        <v/>
      </c>
      <c r="Z29" s="5" t="str" cm="1">
        <f t="array" aca="1" ref="Z29" ca="1">IF(Y29="","",_xlfn.IFS(Y29&lt;='Hidden inputs'!$C$15,Y29*'Hidden inputs'!$D$15,Y29&lt;='Hidden inputs'!$C$16,'Hidden inputs'!$C$15*'Hidden inputs'!$D$15+(Y29-'Hidden inputs'!$B$16)*'Hidden inputs'!$D$16,Y29&lt;='Hidden inputs'!$C$17,'Hidden inputs'!$C$15*'Hidden inputs'!$D$15+('Hidden inputs'!$C$16-'Hidden inputs'!$B$16)*'Hidden inputs'!$D$16+(Y29-'Hidden inputs'!$B$17)*'Hidden inputs'!$D$17,Y29&gt;'Hidden inputs'!$B$18,'Hidden inputs'!$C$15*'Hidden inputs'!$D$15+('Hidden inputs'!$C$16-'Hidden inputs'!$B$16)*'Hidden inputs'!$D$16+('Hidden inputs'!$C$17-'Hidden inputs'!$B$17)*'Hidden inputs'!$D$17+(Y29-'Hidden inputs'!$B$18)*'Hidden inputs'!$D$18))</f>
        <v/>
      </c>
      <c r="AA29" s="10" t="str">
        <f t="shared" ca="1" si="136"/>
        <v/>
      </c>
      <c r="AB29" s="5" t="str">
        <f t="shared" ca="1" si="40"/>
        <v/>
      </c>
      <c r="AC29" s="5" t="str">
        <f t="shared" ca="1" si="137"/>
        <v/>
      </c>
      <c r="AD29" s="5" t="str">
        <f ca="1">IF(B29="","",'Hidden inputs'!$D$11*U29+'Hidden inputs'!$E$11*V29)</f>
        <v/>
      </c>
      <c r="AE29" s="11" t="str">
        <f t="shared" ca="1" si="3"/>
        <v/>
      </c>
      <c r="AF29" s="9" t="str">
        <f t="shared" ca="1" si="41"/>
        <v/>
      </c>
      <c r="AG29" s="3" t="str">
        <f t="shared" ca="1" si="42"/>
        <v/>
      </c>
      <c r="AH29" s="5" t="str" cm="1">
        <f t="array" aca="1" ref="AH29" ca="1">IF($B29="","",IF(AG29=0,0,IF(DD_Payment="",0,IF(AG29&lt;_xlfn.IFS(DD_Frequency="Monthly",1,DD_Frequency="Quarterly",IF(MONTH(AG$2)=1,1,IF(MONTH(AG$2)=4,1,IF(MONTH(AG$2)=7,1,IF(MONTH(AG$2)=10,1,0)))),DD_Frequency="Annually",IF(MONTH(AG$2)=1,1,0))*DD_Payment,AG29,_xlfn.IFS(DD_Frequency="Monthly",1,DD_Frequency="Quarterly",IF(MONTH(AG$2)=1,1,IF(MONTH(AG$2)=4,1,IF(MONTH(AG$2)=7,1,IF(MONTH(AG$2)=10,1,0)))),DD_Frequency="Annually",IF(MONTH(AG$2)=1,1,0))*DD_Payment))))</f>
        <v/>
      </c>
      <c r="AI29" s="3" t="str">
        <f t="shared" ref="AI29" ca="1" si="1224">IF($B29="","",IF(AG29&gt;AH29,(AG29-AH29/2)*(rate_A*(AI$1/365)),0))</f>
        <v/>
      </c>
      <c r="AJ29" s="3" t="str">
        <f t="shared" ca="1" si="139"/>
        <v/>
      </c>
      <c r="AK29" s="3" t="str">
        <f t="shared" ref="AK29" ca="1" si="1225">IF($B29="","",V29*(1+rate_A*AI$1/365))</f>
        <v/>
      </c>
      <c r="AL29" s="3" t="str">
        <f t="shared" ref="AL29" ca="1" si="1226">IF($B29="","",W29*(1+rate_A*AI$1/365))</f>
        <v/>
      </c>
      <c r="AM29" s="3" t="str">
        <f t="shared" ref="AM29" ca="1" si="1227">IF($B29="","",X29*(1+rate_joint*AI$1/365))</f>
        <v/>
      </c>
      <c r="AN29" s="5" t="str">
        <f t="shared" ca="1" si="143"/>
        <v/>
      </c>
      <c r="AO29" s="5" t="str" cm="1">
        <f t="array" aca="1" ref="AO29" ca="1">IF(AN29="","",_xlfn.IFS(AN29&lt;='Hidden inputs'!$C$15,AN29*'Hidden inputs'!$D$15,AN29&lt;='Hidden inputs'!$C$16,'Hidden inputs'!$C$15*'Hidden inputs'!$D$15+(AN29-'Hidden inputs'!$B$16)*'Hidden inputs'!$D$16,AN29&lt;='Hidden inputs'!$C$17,'Hidden inputs'!$C$15*'Hidden inputs'!$D$15+('Hidden inputs'!$C$16-'Hidden inputs'!$B$16)*'Hidden inputs'!$D$16+(AN29-'Hidden inputs'!$B$17)*'Hidden inputs'!$D$17,AN29&gt;'Hidden inputs'!$B$18,'Hidden inputs'!$C$15*'Hidden inputs'!$D$15+('Hidden inputs'!$C$16-'Hidden inputs'!$B$16)*'Hidden inputs'!$D$16+('Hidden inputs'!$C$17-'Hidden inputs'!$B$17)*'Hidden inputs'!$D$17+(AN29-'Hidden inputs'!$B$18)*'Hidden inputs'!$D$18))</f>
        <v/>
      </c>
      <c r="AP29" s="10" t="str">
        <f t="shared" ca="1" si="144"/>
        <v/>
      </c>
      <c r="AQ29" s="5" t="str">
        <f t="shared" ca="1" si="47"/>
        <v/>
      </c>
      <c r="AR29" s="5" t="str">
        <f t="shared" ca="1" si="48"/>
        <v/>
      </c>
      <c r="AS29" s="5" t="str">
        <f ca="1">IF($B29="","",'Hidden inputs'!$D$11*AJ29+'Hidden inputs'!$E$11*AK29)</f>
        <v/>
      </c>
      <c r="AT29" s="11" t="str">
        <f t="shared" ca="1" si="5"/>
        <v/>
      </c>
      <c r="AU29" s="9" t="str">
        <f t="shared" ca="1" si="49"/>
        <v/>
      </c>
      <c r="AV29" s="3" t="str">
        <f t="shared" ca="1" si="50"/>
        <v/>
      </c>
      <c r="AW29" s="5" t="str" cm="1">
        <f t="array" aca="1" ref="AW29" ca="1">IF($B29="","",IF(AV29=0,0,IF(DD_Payment="",0,IF(AV29&lt;_xlfn.IFS(DD_Frequency="Monthly",1,DD_Frequency="Quarterly",IF(MONTH(AV$2)=1,1,IF(MONTH(AV$2)=4,1,IF(MONTH(AV$2)=7,1,IF(MONTH(AV$2)=10,1,0)))),DD_Frequency="Annually",IF(MONTH(AV$2)=1,1,0))*DD_Payment,AV29,_xlfn.IFS(DD_Frequency="Monthly",1,DD_Frequency="Quarterly",IF(MONTH(AV$2)=1,1,IF(MONTH(AV$2)=4,1,IF(MONTH(AV$2)=7,1,IF(MONTH(AV$2)=10,1,0)))),DD_Frequency="Annually",IF(MONTH(AV$2)=1,1,0))*DD_Payment))))</f>
        <v/>
      </c>
      <c r="AX29" s="3" t="str">
        <f t="shared" ref="AX29" ca="1" si="1228">IF($B29="","",IF(AV29&gt;AW29,(AV29-AW29/2)*(rate_A*(AX$1/365)),0))</f>
        <v/>
      </c>
      <c r="AY29" s="3" t="str">
        <f t="shared" ca="1" si="146"/>
        <v/>
      </c>
      <c r="AZ29" s="3" t="str">
        <f t="shared" ref="AZ29" ca="1" si="1229">IF($B29="","",AK29*(1+rate_A*AX$1/365))</f>
        <v/>
      </c>
      <c r="BA29" s="3" t="str">
        <f t="shared" ref="BA29" ca="1" si="1230">IF($B29="","",AL29*(1+rate_A*AX$1/365))</f>
        <v/>
      </c>
      <c r="BB29" s="3" t="str">
        <f t="shared" ref="BB29" ca="1" si="1231">IF($B29="","",AM29*(1+rate_joint*AX$1/365))</f>
        <v/>
      </c>
      <c r="BC29" s="5" t="str">
        <f t="shared" ca="1" si="150"/>
        <v/>
      </c>
      <c r="BD29" s="5" t="str" cm="1">
        <f t="array" aca="1" ref="BD29" ca="1">IF(BC29="","",_xlfn.IFS(BC29&lt;='Hidden inputs'!$C$15,BC29*'Hidden inputs'!$D$15,BC29&lt;='Hidden inputs'!$C$16,'Hidden inputs'!$C$15*'Hidden inputs'!$D$15+(BC29-'Hidden inputs'!$B$16)*'Hidden inputs'!$D$16,BC29&lt;='Hidden inputs'!$C$17,'Hidden inputs'!$C$15*'Hidden inputs'!$D$15+('Hidden inputs'!$C$16-'Hidden inputs'!$B$16)*'Hidden inputs'!$D$16+(BC29-'Hidden inputs'!$B$17)*'Hidden inputs'!$D$17,BC29&gt;'Hidden inputs'!$B$18,'Hidden inputs'!$C$15*'Hidden inputs'!$D$15+('Hidden inputs'!$C$16-'Hidden inputs'!$B$16)*'Hidden inputs'!$D$16+('Hidden inputs'!$C$17-'Hidden inputs'!$B$17)*'Hidden inputs'!$D$17+(BC29-'Hidden inputs'!$B$18)*'Hidden inputs'!$D$18))</f>
        <v/>
      </c>
      <c r="BE29" s="10" t="str">
        <f t="shared" ca="1" si="151"/>
        <v/>
      </c>
      <c r="BF29" s="5" t="str">
        <f t="shared" ca="1" si="55"/>
        <v/>
      </c>
      <c r="BG29" s="5" t="str">
        <f t="shared" ca="1" si="56"/>
        <v/>
      </c>
      <c r="BH29" s="5" t="str">
        <f ca="1">IF($B29="","",'Hidden inputs'!$D$11*AY29+'Hidden inputs'!$E$11*AZ29)</f>
        <v/>
      </c>
      <c r="BI29" s="11" t="str">
        <f t="shared" ca="1" si="7"/>
        <v/>
      </c>
      <c r="BJ29" s="9" t="str">
        <f t="shared" ca="1" si="57"/>
        <v/>
      </c>
      <c r="BK29" s="3" t="str">
        <f t="shared" ca="1" si="58"/>
        <v/>
      </c>
      <c r="BL29" s="5" t="str" cm="1">
        <f t="array" aca="1" ref="BL29" ca="1">IF($B29="","",IF(BK29=0,0,IF(DD_Payment="",0,IF(BK29&lt;_xlfn.IFS(DD_Frequency="Monthly",1,DD_Frequency="Quarterly",IF(MONTH(BK$2)=1,1,IF(MONTH(BK$2)=4,1,IF(MONTH(BK$2)=7,1,IF(MONTH(BK$2)=10,1,0)))),DD_Frequency="Annually",IF(MONTH(BK$2)=1,1,0))*DD_Payment,BK29,_xlfn.IFS(DD_Frequency="Monthly",1,DD_Frequency="Quarterly",IF(MONTH(BK$2)=1,1,IF(MONTH(BK$2)=4,1,IF(MONTH(BK$2)=7,1,IF(MONTH(BK$2)=10,1,0)))),DD_Frequency="Annually",IF(MONTH(BK$2)=1,1,0))*DD_Payment))))</f>
        <v/>
      </c>
      <c r="BM29" s="3" t="str">
        <f t="shared" ref="BM29" ca="1" si="1232">IF($B29="","",IF(BK29&gt;BL29,(BK29-BL29/2)*(rate_A*(BM$1/365)),0))</f>
        <v/>
      </c>
      <c r="BN29" s="3" t="str">
        <f t="shared" ca="1" si="153"/>
        <v/>
      </c>
      <c r="BO29" s="3" t="str">
        <f t="shared" ref="BO29" ca="1" si="1233">IF($B29="","",AZ29*(1+rate_A*BM$1/365))</f>
        <v/>
      </c>
      <c r="BP29" s="3" t="str">
        <f t="shared" ref="BP29" ca="1" si="1234">IF($B29="","",BA29*(1+rate_A*BM$1/365))</f>
        <v/>
      </c>
      <c r="BQ29" s="3" t="str">
        <f t="shared" ref="BQ29" ca="1" si="1235">IF($B29="","",BB29*(1+rate_joint*BM$1/365))</f>
        <v/>
      </c>
      <c r="BR29" s="5" t="str">
        <f t="shared" ca="1" si="157"/>
        <v/>
      </c>
      <c r="BS29" s="5" t="str" cm="1">
        <f t="array" aca="1" ref="BS29" ca="1">IF(BR29="","",_xlfn.IFS(BR29&lt;='Hidden inputs'!$C$15,BR29*'Hidden inputs'!$D$15,BR29&lt;='Hidden inputs'!$C$16,'Hidden inputs'!$C$15*'Hidden inputs'!$D$15+(BR29-'Hidden inputs'!$B$16)*'Hidden inputs'!$D$16,BR29&lt;='Hidden inputs'!$C$17,'Hidden inputs'!$C$15*'Hidden inputs'!$D$15+('Hidden inputs'!$C$16-'Hidden inputs'!$B$16)*'Hidden inputs'!$D$16+(BR29-'Hidden inputs'!$B$17)*'Hidden inputs'!$D$17,BR29&gt;'Hidden inputs'!$B$18,'Hidden inputs'!$C$15*'Hidden inputs'!$D$15+('Hidden inputs'!$C$16-'Hidden inputs'!$B$16)*'Hidden inputs'!$D$16+('Hidden inputs'!$C$17-'Hidden inputs'!$B$17)*'Hidden inputs'!$D$17+(BR29-'Hidden inputs'!$B$18)*'Hidden inputs'!$D$18))</f>
        <v/>
      </c>
      <c r="BT29" s="10" t="str">
        <f t="shared" ca="1" si="158"/>
        <v/>
      </c>
      <c r="BU29" s="5" t="str">
        <f t="shared" ca="1" si="63"/>
        <v/>
      </c>
      <c r="BV29" s="5" t="str">
        <f t="shared" ca="1" si="64"/>
        <v/>
      </c>
      <c r="BW29" s="5" t="str">
        <f ca="1">IF($B29="","",'Hidden inputs'!$D$11*BN29+'Hidden inputs'!$E$11*BO29)</f>
        <v/>
      </c>
      <c r="BX29" s="11" t="str">
        <f t="shared" ca="1" si="9"/>
        <v/>
      </c>
      <c r="BY29" s="9" t="str">
        <f t="shared" ca="1" si="65"/>
        <v/>
      </c>
      <c r="BZ29" s="3" t="str">
        <f t="shared" ca="1" si="66"/>
        <v/>
      </c>
      <c r="CA29" s="5" t="str" cm="1">
        <f t="array" aca="1" ref="CA29" ca="1">IF($B29="","",IF(BZ29=0,0,IF(DD_Payment="",0,IF(BZ29&lt;_xlfn.IFS(DD_Frequency="Monthly",1,DD_Frequency="Quarterly",IF(MONTH(BZ$2)=1,1,IF(MONTH(BZ$2)=4,1,IF(MONTH(BZ$2)=7,1,IF(MONTH(BZ$2)=10,1,0)))),DD_Frequency="Annually",IF(MONTH(BZ$2)=1,1,0))*DD_Payment,BZ29,_xlfn.IFS(DD_Frequency="Monthly",1,DD_Frequency="Quarterly",IF(MONTH(BZ$2)=1,1,IF(MONTH(BZ$2)=4,1,IF(MONTH(BZ$2)=7,1,IF(MONTH(BZ$2)=10,1,0)))),DD_Frequency="Annually",IF(MONTH(BZ$2)=1,1,0))*DD_Payment))))</f>
        <v/>
      </c>
      <c r="CB29" s="3" t="str">
        <f t="shared" ref="CB29" ca="1" si="1236">IF($B29="","",IF(BZ29&gt;CA29,(BZ29-CA29/2)*(rate_A*(CB$1/365)),0))</f>
        <v/>
      </c>
      <c r="CC29" s="3" t="str">
        <f t="shared" ca="1" si="160"/>
        <v/>
      </c>
      <c r="CD29" s="3" t="str">
        <f t="shared" ref="CD29" ca="1" si="1237">IF($B29="","",BO29*(1+rate_A*CB$1/365))</f>
        <v/>
      </c>
      <c r="CE29" s="3" t="str">
        <f t="shared" ref="CE29" ca="1" si="1238">IF($B29="","",BP29*(1+rate_A*CB$1/365))</f>
        <v/>
      </c>
      <c r="CF29" s="3" t="str">
        <f t="shared" ref="CF29" ca="1" si="1239">IF($B29="","",BQ29*(1+rate_joint*CB$1/365))</f>
        <v/>
      </c>
      <c r="CG29" s="5" t="str">
        <f t="shared" ca="1" si="164"/>
        <v/>
      </c>
      <c r="CH29" s="5" t="str" cm="1">
        <f t="array" aca="1" ref="CH29" ca="1">IF(CG29="","",_xlfn.IFS(CG29&lt;='Hidden inputs'!$C$15,CG29*'Hidden inputs'!$D$15,CG29&lt;='Hidden inputs'!$C$16,'Hidden inputs'!$C$15*'Hidden inputs'!$D$15+(CG29-'Hidden inputs'!$B$16)*'Hidden inputs'!$D$16,CG29&lt;='Hidden inputs'!$C$17,'Hidden inputs'!$C$15*'Hidden inputs'!$D$15+('Hidden inputs'!$C$16-'Hidden inputs'!$B$16)*'Hidden inputs'!$D$16+(CG29-'Hidden inputs'!$B$17)*'Hidden inputs'!$D$17,CG29&gt;'Hidden inputs'!$B$18,'Hidden inputs'!$C$15*'Hidden inputs'!$D$15+('Hidden inputs'!$C$16-'Hidden inputs'!$B$16)*'Hidden inputs'!$D$16+('Hidden inputs'!$C$17-'Hidden inputs'!$B$17)*'Hidden inputs'!$D$17+(CG29-'Hidden inputs'!$B$18)*'Hidden inputs'!$D$18))</f>
        <v/>
      </c>
      <c r="CI29" s="10" t="str">
        <f t="shared" ca="1" si="165"/>
        <v/>
      </c>
      <c r="CJ29" s="5" t="str">
        <f t="shared" ca="1" si="71"/>
        <v/>
      </c>
      <c r="CK29" s="5" t="str">
        <f t="shared" ca="1" si="72"/>
        <v/>
      </c>
      <c r="CL29" s="5" t="str">
        <f ca="1">IF($B29="","",'Hidden inputs'!$D$11*CC29+'Hidden inputs'!$E$11*CD29)</f>
        <v/>
      </c>
      <c r="CM29" s="11" t="str">
        <f t="shared" ca="1" si="11"/>
        <v/>
      </c>
      <c r="CN29" s="9" t="str">
        <f t="shared" ca="1" si="73"/>
        <v/>
      </c>
      <c r="CO29" s="3" t="str">
        <f t="shared" ca="1" si="74"/>
        <v/>
      </c>
      <c r="CP29" s="5" t="str" cm="1">
        <f t="array" aca="1" ref="CP29" ca="1">IF($B29="","",IF(CO29=0,0,IF(DD_Payment="",0,IF(CO29&lt;_xlfn.IFS(DD_Frequency="Monthly",1,DD_Frequency="Quarterly",IF(MONTH(CO$2)=1,1,IF(MONTH(CO$2)=4,1,IF(MONTH(CO$2)=7,1,IF(MONTH(CO$2)=10,1,0)))),DD_Frequency="Annually",IF(MONTH(CO$2)=1,1,0))*DD_Payment,CO29,_xlfn.IFS(DD_Frequency="Monthly",1,DD_Frequency="Quarterly",IF(MONTH(CO$2)=1,1,IF(MONTH(CO$2)=4,1,IF(MONTH(CO$2)=7,1,IF(MONTH(CO$2)=10,1,0)))),DD_Frequency="Annually",IF(MONTH(CO$2)=1,1,0))*DD_Payment))))</f>
        <v/>
      </c>
      <c r="CQ29" s="3" t="str">
        <f t="shared" ref="CQ29" ca="1" si="1240">IF($B29="","",IF(CO29&gt;CP29,(CO29-CP29/2)*(rate_A*(CQ$1/365)),0))</f>
        <v/>
      </c>
      <c r="CR29" s="3" t="str">
        <f t="shared" ca="1" si="167"/>
        <v/>
      </c>
      <c r="CS29" s="3" t="str">
        <f t="shared" ref="CS29" ca="1" si="1241">IF($B29="","",CD29*(1+rate_A*CQ$1/365))</f>
        <v/>
      </c>
      <c r="CT29" s="3" t="str">
        <f t="shared" ref="CT29" ca="1" si="1242">IF($B29="","",CE29*(1+rate_A*CQ$1/365))</f>
        <v/>
      </c>
      <c r="CU29" s="3" t="str">
        <f t="shared" ref="CU29" ca="1" si="1243">IF($B29="","",CF29*(1+rate_joint*CQ$1/365))</f>
        <v/>
      </c>
      <c r="CV29" s="5" t="str">
        <f t="shared" ca="1" si="171"/>
        <v/>
      </c>
      <c r="CW29" s="5" t="str" cm="1">
        <f t="array" aca="1" ref="CW29" ca="1">IF(CV29="","",_xlfn.IFS(CV29&lt;='Hidden inputs'!$C$15,CV29*'Hidden inputs'!$D$15,CV29&lt;='Hidden inputs'!$C$16,'Hidden inputs'!$C$15*'Hidden inputs'!$D$15+(CV29-'Hidden inputs'!$B$16)*'Hidden inputs'!$D$16,CV29&lt;='Hidden inputs'!$C$17,'Hidden inputs'!$C$15*'Hidden inputs'!$D$15+('Hidden inputs'!$C$16-'Hidden inputs'!$B$16)*'Hidden inputs'!$D$16+(CV29-'Hidden inputs'!$B$17)*'Hidden inputs'!$D$17,CV29&gt;'Hidden inputs'!$B$18,'Hidden inputs'!$C$15*'Hidden inputs'!$D$15+('Hidden inputs'!$C$16-'Hidden inputs'!$B$16)*'Hidden inputs'!$D$16+('Hidden inputs'!$C$17-'Hidden inputs'!$B$17)*'Hidden inputs'!$D$17+(CV29-'Hidden inputs'!$B$18)*'Hidden inputs'!$D$18))</f>
        <v/>
      </c>
      <c r="CX29" s="10" t="str">
        <f t="shared" ca="1" si="172"/>
        <v/>
      </c>
      <c r="CY29" s="5" t="str">
        <f t="shared" ca="1" si="79"/>
        <v/>
      </c>
      <c r="CZ29" s="5" t="str">
        <f t="shared" ca="1" si="80"/>
        <v/>
      </c>
      <c r="DA29" s="5" t="str">
        <f ca="1">IF($B29="","",'Hidden inputs'!$D$11*CR29+'Hidden inputs'!$E$11*CS29)</f>
        <v/>
      </c>
      <c r="DB29" s="11" t="str">
        <f t="shared" ca="1" si="13"/>
        <v/>
      </c>
      <c r="DC29" s="9" t="str">
        <f t="shared" ca="1" si="81"/>
        <v/>
      </c>
      <c r="DD29" s="3" t="str">
        <f t="shared" ca="1" si="82"/>
        <v/>
      </c>
      <c r="DE29" s="5" t="str" cm="1">
        <f t="array" aca="1" ref="DE29" ca="1">IF($B29="","",IF(DD29=0,0,IF(DD_Payment="",0,IF(DD29&lt;_xlfn.IFS(DD_Frequency="Monthly",1,DD_Frequency="Quarterly",IF(MONTH(DD$2)=1,1,IF(MONTH(DD$2)=4,1,IF(MONTH(DD$2)=7,1,IF(MONTH(DD$2)=10,1,0)))),DD_Frequency="Annually",IF(MONTH(DD$2)=1,1,0))*DD_Payment,DD29,_xlfn.IFS(DD_Frequency="Monthly",1,DD_Frequency="Quarterly",IF(MONTH(DD$2)=1,1,IF(MONTH(DD$2)=4,1,IF(MONTH(DD$2)=7,1,IF(MONTH(DD$2)=10,1,0)))),DD_Frequency="Annually",IF(MONTH(DD$2)=1,1,0))*DD_Payment))))</f>
        <v/>
      </c>
      <c r="DF29" s="3" t="str">
        <f t="shared" ref="DF29" ca="1" si="1244">IF($B29="","",IF(DD29&gt;DE29,(DD29-DE29/2)*(rate_A*(DF$1/365)),0))</f>
        <v/>
      </c>
      <c r="DG29" s="3" t="str">
        <f t="shared" ca="1" si="174"/>
        <v/>
      </c>
      <c r="DH29" s="3" t="str">
        <f t="shared" ref="DH29" ca="1" si="1245">IF($B29="","",CS29*(1+rate_A*DF$1/365))</f>
        <v/>
      </c>
      <c r="DI29" s="3" t="str">
        <f t="shared" ref="DI29" ca="1" si="1246">IF($B29="","",CT29*(1+rate_A*DF$1/365))</f>
        <v/>
      </c>
      <c r="DJ29" s="3" t="str">
        <f t="shared" ref="DJ29" ca="1" si="1247">IF($B29="","",CU29*(1+rate_joint*DF$1/365))</f>
        <v/>
      </c>
      <c r="DK29" s="5" t="str">
        <f t="shared" ca="1" si="178"/>
        <v/>
      </c>
      <c r="DL29" s="5" t="str" cm="1">
        <f t="array" aca="1" ref="DL29" ca="1">IF(DK29="","",_xlfn.IFS(DK29&lt;='Hidden inputs'!$C$15,DK29*'Hidden inputs'!$D$15,DK29&lt;='Hidden inputs'!$C$16,'Hidden inputs'!$C$15*'Hidden inputs'!$D$15+(DK29-'Hidden inputs'!$B$16)*'Hidden inputs'!$D$16,DK29&lt;='Hidden inputs'!$C$17,'Hidden inputs'!$C$15*'Hidden inputs'!$D$15+('Hidden inputs'!$C$16-'Hidden inputs'!$B$16)*'Hidden inputs'!$D$16+(DK29-'Hidden inputs'!$B$17)*'Hidden inputs'!$D$17,DK29&gt;'Hidden inputs'!$B$18,'Hidden inputs'!$C$15*'Hidden inputs'!$D$15+('Hidden inputs'!$C$16-'Hidden inputs'!$B$16)*'Hidden inputs'!$D$16+('Hidden inputs'!$C$17-'Hidden inputs'!$B$17)*'Hidden inputs'!$D$17+(DK29-'Hidden inputs'!$B$18)*'Hidden inputs'!$D$18))</f>
        <v/>
      </c>
      <c r="DM29" s="10" t="str">
        <f t="shared" ca="1" si="179"/>
        <v/>
      </c>
      <c r="DN29" s="5" t="str">
        <f t="shared" ca="1" si="87"/>
        <v/>
      </c>
      <c r="DO29" s="5" t="str">
        <f t="shared" ca="1" si="88"/>
        <v/>
      </c>
      <c r="DP29" s="5" t="str">
        <f ca="1">IF($B29="","",'Hidden inputs'!$D$11*DG29+'Hidden inputs'!$E$11*DH29)</f>
        <v/>
      </c>
      <c r="DQ29" s="11" t="str">
        <f t="shared" ca="1" si="15"/>
        <v/>
      </c>
      <c r="DR29" s="9" t="str">
        <f t="shared" ca="1" si="89"/>
        <v/>
      </c>
      <c r="DS29" s="3" t="str">
        <f t="shared" ca="1" si="90"/>
        <v/>
      </c>
      <c r="DT29" s="5" t="str" cm="1">
        <f t="array" aca="1" ref="DT29" ca="1">IF($B29="","",IF(DS29=0,0,IF(DD_Payment="",0,IF(DS29&lt;_xlfn.IFS(DD_Frequency="Monthly",1,DD_Frequency="Quarterly",IF(MONTH(DS$2)=1,1,IF(MONTH(DS$2)=4,1,IF(MONTH(DS$2)=7,1,IF(MONTH(DS$2)=10,1,0)))),DD_Frequency="Annually",IF(MONTH(DS$2)=1,1,0))*DD_Payment,DS29,_xlfn.IFS(DD_Frequency="Monthly",1,DD_Frequency="Quarterly",IF(MONTH(DS$2)=1,1,IF(MONTH(DS$2)=4,1,IF(MONTH(DS$2)=7,1,IF(MONTH(DS$2)=10,1,0)))),DD_Frequency="Annually",IF(MONTH(DS$2)=1,1,0))*DD_Payment))))</f>
        <v/>
      </c>
      <c r="DU29" s="3" t="str">
        <f t="shared" ref="DU29" ca="1" si="1248">IF($B29="","",IF(DS29&gt;DT29,(DS29-DT29/2)*(rate_A*(DU$1/365)),0))</f>
        <v/>
      </c>
      <c r="DV29" s="3" t="str">
        <f t="shared" ca="1" si="181"/>
        <v/>
      </c>
      <c r="DW29" s="3" t="str">
        <f t="shared" ref="DW29" ca="1" si="1249">IF($B29="","",DH29*(1+rate_A*DU$1/365))</f>
        <v/>
      </c>
      <c r="DX29" s="3" t="str">
        <f t="shared" ref="DX29" ca="1" si="1250">IF($B29="","",DI29*(1+rate_A*DU$1/365))</f>
        <v/>
      </c>
      <c r="DY29" s="3" t="str">
        <f t="shared" ref="DY29" ca="1" si="1251">IF($B29="","",DJ29*(1+rate_joint*DU$1/365))</f>
        <v/>
      </c>
      <c r="DZ29" s="5" t="str">
        <f t="shared" ca="1" si="185"/>
        <v/>
      </c>
      <c r="EA29" s="5" t="str" cm="1">
        <f t="array" aca="1" ref="EA29" ca="1">IF(DZ29="","",_xlfn.IFS(DZ29&lt;='Hidden inputs'!$C$15,DZ29*'Hidden inputs'!$D$15,DZ29&lt;='Hidden inputs'!$C$16,'Hidden inputs'!$C$15*'Hidden inputs'!$D$15+(DZ29-'Hidden inputs'!$B$16)*'Hidden inputs'!$D$16,DZ29&lt;='Hidden inputs'!$C$17,'Hidden inputs'!$C$15*'Hidden inputs'!$D$15+('Hidden inputs'!$C$16-'Hidden inputs'!$B$16)*'Hidden inputs'!$D$16+(DZ29-'Hidden inputs'!$B$17)*'Hidden inputs'!$D$17,DZ29&gt;'Hidden inputs'!$B$18,'Hidden inputs'!$C$15*'Hidden inputs'!$D$15+('Hidden inputs'!$C$16-'Hidden inputs'!$B$16)*'Hidden inputs'!$D$16+('Hidden inputs'!$C$17-'Hidden inputs'!$B$17)*'Hidden inputs'!$D$17+(DZ29-'Hidden inputs'!$B$18)*'Hidden inputs'!$D$18))</f>
        <v/>
      </c>
      <c r="EB29" s="10" t="str">
        <f t="shared" ca="1" si="186"/>
        <v/>
      </c>
      <c r="EC29" s="5" t="str">
        <f t="shared" ca="1" si="95"/>
        <v/>
      </c>
      <c r="ED29" s="5" t="str">
        <f t="shared" ca="1" si="96"/>
        <v/>
      </c>
      <c r="EE29" s="5" t="str">
        <f ca="1">IF($B29="","",'Hidden inputs'!$D$11*DV29+'Hidden inputs'!$E$11*DW29)</f>
        <v/>
      </c>
      <c r="EF29" s="11" t="str">
        <f t="shared" ca="1" si="17"/>
        <v/>
      </c>
      <c r="EG29" s="9" t="str">
        <f t="shared" ca="1" si="97"/>
        <v/>
      </c>
      <c r="EH29" s="3" t="str">
        <f t="shared" ca="1" si="98"/>
        <v/>
      </c>
      <c r="EI29" s="5" t="str" cm="1">
        <f t="array" aca="1" ref="EI29" ca="1">IF($B29="","",IF(EH29=0,0,IF(DD_Payment="",0,IF(EH29&lt;_xlfn.IFS(DD_Frequency="Monthly",1,DD_Frequency="Quarterly",IF(MONTH(EH$2)=1,1,IF(MONTH(EH$2)=4,1,IF(MONTH(EH$2)=7,1,IF(MONTH(EH$2)=10,1,0)))),DD_Frequency="Annually",IF(MONTH(EH$2)=1,1,0))*DD_Payment,EH29,_xlfn.IFS(DD_Frequency="Monthly",1,DD_Frequency="Quarterly",IF(MONTH(EH$2)=1,1,IF(MONTH(EH$2)=4,1,IF(MONTH(EH$2)=7,1,IF(MONTH(EH$2)=10,1,0)))),DD_Frequency="Annually",IF(MONTH(EH$2)=1,1,0))*DD_Payment))))</f>
        <v/>
      </c>
      <c r="EJ29" s="3" t="str">
        <f t="shared" ref="EJ29" ca="1" si="1252">IF($B29="","",IF(EH29&gt;EI29,(EH29-EI29/2)*(rate_A*(EJ$1/365)),0))</f>
        <v/>
      </c>
      <c r="EK29" s="3" t="str">
        <f t="shared" ca="1" si="188"/>
        <v/>
      </c>
      <c r="EL29" s="3" t="str">
        <f t="shared" ref="EL29" ca="1" si="1253">IF($B29="","",DW29*(1+rate_A*EJ$1/365))</f>
        <v/>
      </c>
      <c r="EM29" s="3" t="str">
        <f t="shared" ref="EM29" ca="1" si="1254">IF($B29="","",DX29*(1+rate_A*EJ$1/365))</f>
        <v/>
      </c>
      <c r="EN29" s="3" t="str">
        <f t="shared" ref="EN29" ca="1" si="1255">IF($B29="","",DY29*(1+rate_joint*EJ$1/365))</f>
        <v/>
      </c>
      <c r="EO29" s="5" t="str">
        <f t="shared" ca="1" si="192"/>
        <v/>
      </c>
      <c r="EP29" s="5" t="str" cm="1">
        <f t="array" aca="1" ref="EP29" ca="1">IF(EO29="","",_xlfn.IFS(EO29&lt;='Hidden inputs'!$C$15,EO29*'Hidden inputs'!$D$15,EO29&lt;='Hidden inputs'!$C$16,'Hidden inputs'!$C$15*'Hidden inputs'!$D$15+(EO29-'Hidden inputs'!$B$16)*'Hidden inputs'!$D$16,EO29&lt;='Hidden inputs'!$C$17,'Hidden inputs'!$C$15*'Hidden inputs'!$D$15+('Hidden inputs'!$C$16-'Hidden inputs'!$B$16)*'Hidden inputs'!$D$16+(EO29-'Hidden inputs'!$B$17)*'Hidden inputs'!$D$17,EO29&gt;'Hidden inputs'!$B$18,'Hidden inputs'!$C$15*'Hidden inputs'!$D$15+('Hidden inputs'!$C$16-'Hidden inputs'!$B$16)*'Hidden inputs'!$D$16+('Hidden inputs'!$C$17-'Hidden inputs'!$B$17)*'Hidden inputs'!$D$17+(EO29-'Hidden inputs'!$B$18)*'Hidden inputs'!$D$18))</f>
        <v/>
      </c>
      <c r="EQ29" s="10" t="str">
        <f t="shared" ca="1" si="193"/>
        <v/>
      </c>
      <c r="ER29" s="5" t="str">
        <f t="shared" ca="1" si="103"/>
        <v/>
      </c>
      <c r="ES29" s="5" t="str">
        <f t="shared" ca="1" si="104"/>
        <v/>
      </c>
      <c r="ET29" s="5" t="str">
        <f ca="1">IF($B29="","",'Hidden inputs'!$D$11*EK29+'Hidden inputs'!$E$11*EL29)</f>
        <v/>
      </c>
      <c r="EU29" s="11" t="str">
        <f t="shared" ca="1" si="19"/>
        <v/>
      </c>
      <c r="EV29" s="9" t="str">
        <f t="shared" ca="1" si="105"/>
        <v/>
      </c>
      <c r="EW29" s="3" t="str">
        <f t="shared" ca="1" si="106"/>
        <v/>
      </c>
      <c r="EX29" s="5" t="str" cm="1">
        <f t="array" aca="1" ref="EX29" ca="1">IF($B29="","",IF(EW29=0,0,IF(DD_Payment="",0,IF(EW29&lt;_xlfn.IFS(DD_Frequency="Monthly",1,DD_Frequency="Quarterly",IF(MONTH(EW$2)=1,1,IF(MONTH(EW$2)=4,1,IF(MONTH(EW$2)=7,1,IF(MONTH(EW$2)=10,1,0)))),DD_Frequency="Annually",IF(MONTH(EW$2)=1,1,0))*DD_Payment,EW29,_xlfn.IFS(DD_Frequency="Monthly",1,DD_Frequency="Quarterly",IF(MONTH(EW$2)=1,1,IF(MONTH(EW$2)=4,1,IF(MONTH(EW$2)=7,1,IF(MONTH(EW$2)=10,1,0)))),DD_Frequency="Annually",IF(MONTH(EW$2)=1,1,0))*DD_Payment))))</f>
        <v/>
      </c>
      <c r="EY29" s="3" t="str">
        <f t="shared" ref="EY29" ca="1" si="1256">IF($B29="","",IF(EW29&gt;EX29,(EW29-EX29/2)*(rate_A*(EY$1/365)),0))</f>
        <v/>
      </c>
      <c r="EZ29" s="3" t="str">
        <f t="shared" ca="1" si="195"/>
        <v/>
      </c>
      <c r="FA29" s="3" t="str">
        <f t="shared" ref="FA29" ca="1" si="1257">IF($B29="","",EL29*(1+rate_A*EY$1/365))</f>
        <v/>
      </c>
      <c r="FB29" s="3" t="str">
        <f t="shared" ref="FB29" ca="1" si="1258">IF($B29="","",EM29*(1+rate_A*EY$1/365))</f>
        <v/>
      </c>
      <c r="FC29" s="3" t="str">
        <f t="shared" ref="FC29" ca="1" si="1259">IF($B29="","",EN29*(1+rate_joint*EY$1/365))</f>
        <v/>
      </c>
      <c r="FD29" s="5" t="str">
        <f t="shared" ca="1" si="199"/>
        <v/>
      </c>
      <c r="FE29" s="5" t="str" cm="1">
        <f t="array" aca="1" ref="FE29" ca="1">IF(FD29="","",_xlfn.IFS(FD29&lt;='Hidden inputs'!$C$15,FD29*'Hidden inputs'!$D$15,FD29&lt;='Hidden inputs'!$C$16,'Hidden inputs'!$C$15*'Hidden inputs'!$D$15+(FD29-'Hidden inputs'!$B$16)*'Hidden inputs'!$D$16,FD29&lt;='Hidden inputs'!$C$17,'Hidden inputs'!$C$15*'Hidden inputs'!$D$15+('Hidden inputs'!$C$16-'Hidden inputs'!$B$16)*'Hidden inputs'!$D$16+(FD29-'Hidden inputs'!$B$17)*'Hidden inputs'!$D$17,FD29&gt;'Hidden inputs'!$B$18,'Hidden inputs'!$C$15*'Hidden inputs'!$D$15+('Hidden inputs'!$C$16-'Hidden inputs'!$B$16)*'Hidden inputs'!$D$16+('Hidden inputs'!$C$17-'Hidden inputs'!$B$17)*'Hidden inputs'!$D$17+(FD29-'Hidden inputs'!$B$18)*'Hidden inputs'!$D$18))</f>
        <v/>
      </c>
      <c r="FF29" s="10" t="str">
        <f t="shared" ca="1" si="200"/>
        <v/>
      </c>
      <c r="FG29" s="5" t="str">
        <f t="shared" ca="1" si="111"/>
        <v/>
      </c>
      <c r="FH29" s="5" t="str">
        <f t="shared" ca="1" si="112"/>
        <v/>
      </c>
      <c r="FI29" s="5" t="str">
        <f ca="1">IF($B29="","",'Hidden inputs'!$D$11*EZ29+'Hidden inputs'!$E$11*FA29)</f>
        <v/>
      </c>
      <c r="FJ29" s="11" t="str">
        <f t="shared" ca="1" si="21"/>
        <v/>
      </c>
      <c r="FK29" s="9" t="str">
        <f t="shared" ca="1" si="113"/>
        <v/>
      </c>
      <c r="FL29" s="3" t="str">
        <f t="shared" ca="1" si="114"/>
        <v/>
      </c>
      <c r="FM29" s="5" t="str" cm="1">
        <f t="array" aca="1" ref="FM29" ca="1">IF($B29="","",IF(FL29=0,0,IF(DD_Payment="",0,IF(FL29&lt;_xlfn.IFS(DD_Frequency="Monthly",1,DD_Frequency="Quarterly",IF(MONTH(FL$2)=1,1,IF(MONTH(FL$2)=4,1,IF(MONTH(FL$2)=7,1,IF(MONTH(FL$2)=10,1,0)))),DD_Frequency="Annually",IF(MONTH(FL$2)=1,1,0))*DD_Payment,FL29,_xlfn.IFS(DD_Frequency="Monthly",1,DD_Frequency="Quarterly",IF(MONTH(FL$2)=1,1,IF(MONTH(FL$2)=4,1,IF(MONTH(FL$2)=7,1,IF(MONTH(FL$2)=10,1,0)))),DD_Frequency="Annually",IF(MONTH(FL$2)=1,1,0))*DD_Payment))))</f>
        <v/>
      </c>
      <c r="FN29" s="3" t="str">
        <f t="shared" ref="FN29" ca="1" si="1260">IF($B29="","",IF(FL29&gt;FM29,(FL29-FM29/2)*(rate_A*(FN$1/365)),0))</f>
        <v/>
      </c>
      <c r="FO29" s="3" t="str">
        <f t="shared" ca="1" si="202"/>
        <v/>
      </c>
      <c r="FP29" s="3" t="str">
        <f t="shared" ref="FP29" ca="1" si="1261">IF($B29="","",FA29*(1+rate_A*FN$1/365))</f>
        <v/>
      </c>
      <c r="FQ29" s="3" t="str">
        <f t="shared" ref="FQ29" ca="1" si="1262">IF($B29="","",FB29*(1+rate_A*FN$1/365))</f>
        <v/>
      </c>
      <c r="FR29" s="3" t="str">
        <f t="shared" ref="FR29" ca="1" si="1263">IF($B29="","",FC29*(1+rate_joint*FN$1/365))</f>
        <v/>
      </c>
      <c r="FS29" s="5" t="str">
        <f t="shared" ca="1" si="206"/>
        <v/>
      </c>
      <c r="FT29" s="5" t="str" cm="1">
        <f t="array" aca="1" ref="FT29" ca="1">IF(FS29="","",_xlfn.IFS(FS29&lt;='Hidden inputs'!$C$15,FS29*'Hidden inputs'!$D$15,FS29&lt;='Hidden inputs'!$C$16,'Hidden inputs'!$C$15*'Hidden inputs'!$D$15+(FS29-'Hidden inputs'!$B$16)*'Hidden inputs'!$D$16,FS29&lt;='Hidden inputs'!$C$17,'Hidden inputs'!$C$15*'Hidden inputs'!$D$15+('Hidden inputs'!$C$16-'Hidden inputs'!$B$16)*'Hidden inputs'!$D$16+(FS29-'Hidden inputs'!$B$17)*'Hidden inputs'!$D$17,FS29&gt;'Hidden inputs'!$B$18,'Hidden inputs'!$C$15*'Hidden inputs'!$D$15+('Hidden inputs'!$C$16-'Hidden inputs'!$B$16)*'Hidden inputs'!$D$16+('Hidden inputs'!$C$17-'Hidden inputs'!$B$17)*'Hidden inputs'!$D$17+(FS29-'Hidden inputs'!$B$18)*'Hidden inputs'!$D$18))</f>
        <v/>
      </c>
      <c r="FU29" s="10" t="str">
        <f t="shared" ca="1" si="207"/>
        <v/>
      </c>
      <c r="FV29" s="5" t="str">
        <f t="shared" ca="1" si="119"/>
        <v/>
      </c>
      <c r="FW29" s="5" t="str">
        <f t="shared" ca="1" si="120"/>
        <v/>
      </c>
      <c r="FX29" s="5" t="str">
        <f ca="1">IF($B29="","",'Hidden inputs'!$D$11*FO29+'Hidden inputs'!$E$11*FP29)</f>
        <v/>
      </c>
      <c r="FY29" s="11" t="str">
        <f t="shared" ca="1" si="23"/>
        <v/>
      </c>
      <c r="FZ29" s="9" t="str">
        <f t="shared" ca="1" si="121"/>
        <v/>
      </c>
      <c r="GA29" s="5" t="str">
        <f t="shared" ca="1" si="122"/>
        <v/>
      </c>
      <c r="GB29" s="5" t="str">
        <f t="shared" ca="1" si="123"/>
        <v/>
      </c>
      <c r="GC29" s="5" t="str">
        <f t="shared" ca="1" si="24"/>
        <v/>
      </c>
      <c r="GD29" s="5" t="str">
        <f t="shared" ca="1" si="25"/>
        <v/>
      </c>
    </row>
    <row r="30" spans="1:186" x14ac:dyDescent="0.35">
      <c r="A30" s="2" t="str">
        <f t="shared" ca="1" si="26"/>
        <v/>
      </c>
      <c r="B30" s="6" t="str">
        <f t="shared" ca="1" si="27"/>
        <v/>
      </c>
      <c r="C30" s="5" t="str">
        <f t="shared" ca="1" si="124"/>
        <v/>
      </c>
      <c r="D30" s="5" t="str" cm="1">
        <f t="array" aca="1" ref="D30" ca="1">IF($B30="","",IF(C30=0,0,IF(DD_Payment="",0,IF(C30&lt;_xlfn.IFS(DD_Frequency="Monthly",1,DD_Frequency="Quarterly",IF(MONTH(C$2)=1,1,IF(MONTH(C$2)=4,1,IF(MONTH(C$2)=7,1,IF(MONTH(C$2)=10,1,0)))),DD_Frequency="Annually",IF(MONTH(C$2)=1,1,0))*DD_Payment,C30,_xlfn.IFS(DD_Frequency="Monthly",1,DD_Frequency="Quarterly",IF(MONTH(C$2)=1,1,IF(MONTH(C$2)=4,1,IF(MONTH(C$2)=7,1,IF(MONTH(C$2)=10,1,0)))),DD_Frequency="Annually",IF(MONTH(C$2)=1,1,0))*DD_Payment))))</f>
        <v/>
      </c>
      <c r="E30" s="5" t="str">
        <f t="shared" ref="E30" ca="1" si="1264">IF(B30="","",IF(C30&gt;D30,(C30-D30/2)*(rate_A*(E$1/365)),0))</f>
        <v/>
      </c>
      <c r="F30" s="5" t="str">
        <f t="shared" ca="1" si="28"/>
        <v/>
      </c>
      <c r="G30" s="5" t="str">
        <f t="shared" ref="G30" ca="1" si="1265">IF(B30="","",G29*(1+rate_A*E$1/365))</f>
        <v/>
      </c>
      <c r="H30" s="5" t="str">
        <f t="shared" ref="H30" ca="1" si="1266">IF(B30="","",H29*(1+rate_A*E$1/365))</f>
        <v/>
      </c>
      <c r="I30" s="5" t="str">
        <f t="shared" ref="I30" ca="1" si="1267">IF(B30="","",I29*(1+rate_joint*E$1/365))</f>
        <v/>
      </c>
      <c r="J30" s="5" t="str">
        <f t="shared" ca="1" si="129"/>
        <v/>
      </c>
      <c r="K30" s="5" t="str" cm="1">
        <f t="array" aca="1" ref="K30" ca="1">IF(J30="","",_xlfn.IFS(J30&lt;='Hidden inputs'!$C$15,J30*'Hidden inputs'!$D$15,J30&lt;='Hidden inputs'!$C$16,'Hidden inputs'!$C$15*'Hidden inputs'!$D$15+(J30-'Hidden inputs'!$B$16)*'Hidden inputs'!$D$16,J30&lt;='Hidden inputs'!$C$17,'Hidden inputs'!$C$15*'Hidden inputs'!$D$15+('Hidden inputs'!$C$16-'Hidden inputs'!$B$16)*'Hidden inputs'!$D$16+(J30-'Hidden inputs'!$B$17)*'Hidden inputs'!$D$17,J30&gt;'Hidden inputs'!$B$18,'Hidden inputs'!$C$15*'Hidden inputs'!$D$15+('Hidden inputs'!$C$16-'Hidden inputs'!$B$16)*'Hidden inputs'!$D$16+('Hidden inputs'!$C$17-'Hidden inputs'!$B$17)*'Hidden inputs'!$D$17+(J30-'Hidden inputs'!$B$18)*'Hidden inputs'!$D$18))</f>
        <v/>
      </c>
      <c r="L30" s="11" t="str">
        <f t="shared" ca="1" si="130"/>
        <v/>
      </c>
      <c r="M30" s="5" t="str">
        <f t="shared" ca="1" si="32"/>
        <v/>
      </c>
      <c r="N30" s="5" t="str">
        <f t="shared" ca="1" si="33"/>
        <v/>
      </c>
      <c r="O30" s="5" t="str">
        <f ca="1">IF(B30="","",'Hidden inputs'!$D$11*F30+'Hidden inputs'!$E$11*G30)</f>
        <v/>
      </c>
      <c r="P30" s="11" t="str">
        <f t="shared" ca="1" si="0"/>
        <v/>
      </c>
      <c r="Q30" s="20" t="str">
        <f t="shared" ca="1" si="1"/>
        <v/>
      </c>
      <c r="R30" s="3" t="str">
        <f t="shared" ca="1" si="34"/>
        <v/>
      </c>
      <c r="S30" s="5" t="str" cm="1">
        <f t="array" aca="1" ref="S30" ca="1">IF($B30="","",IF(R30=0,0,IF(DD_Payment="",0,IF(R30&lt;_xlfn.IFS(DD_Frequency="Monthly",1,DD_Frequency="Quarterly",IF(MONTH(R$2)=1,1,IF(MONTH(R$2)=4,1,IF(MONTH(R$2)=7,1,IF(MONTH(R$2)=10,1,0)))),DD_Frequency="Annually",IF(MONTH(R$2)=1,1,0))*DD_Payment,R30,_xlfn.IFS(DD_Frequency="Monthly",1,DD_Frequency="Quarterly",IF(MONTH(R$2)=1,1,IF(MONTH(R$2)=4,1,IF(MONTH(R$2)=7,1,IF(MONTH(R$2)=10,1,0)))),DD_Frequency="Annually",IF(MONTH(R$2)=1,1,0))*DD_Payment))))</f>
        <v/>
      </c>
      <c r="T30" s="3" t="str">
        <f t="shared" ref="T30" ca="1" si="1268">IF(B30="","",IF(R30&gt;S30,(R30-S30/2)*(rate_A*((T$1+A30)/365)),0))</f>
        <v/>
      </c>
      <c r="U30" s="3" t="str">
        <f t="shared" ca="1" si="36"/>
        <v/>
      </c>
      <c r="V30" s="3" t="str">
        <f t="shared" ref="V30" ca="1" si="1269">IF(B30="","",G30*(1+rate_A*(T$1+A30)/365))</f>
        <v/>
      </c>
      <c r="W30" s="3" t="str">
        <f t="shared" ref="W30" ca="1" si="1270">IF(B30="","",H30*(1+rate_A*(T$1+A30)/365))</f>
        <v/>
      </c>
      <c r="X30" s="3" t="str">
        <f t="shared" ref="X30" ca="1" si="1271">IF(B30="","",I30*(1+rate_joint*(T$1+A30)/365))</f>
        <v/>
      </c>
      <c r="Y30" s="5" t="str">
        <f t="shared" ca="1" si="135"/>
        <v/>
      </c>
      <c r="Z30" s="5" t="str" cm="1">
        <f t="array" aca="1" ref="Z30" ca="1">IF(Y30="","",_xlfn.IFS(Y30&lt;='Hidden inputs'!$C$15,Y30*'Hidden inputs'!$D$15,Y30&lt;='Hidden inputs'!$C$16,'Hidden inputs'!$C$15*'Hidden inputs'!$D$15+(Y30-'Hidden inputs'!$B$16)*'Hidden inputs'!$D$16,Y30&lt;='Hidden inputs'!$C$17,'Hidden inputs'!$C$15*'Hidden inputs'!$D$15+('Hidden inputs'!$C$16-'Hidden inputs'!$B$16)*'Hidden inputs'!$D$16+(Y30-'Hidden inputs'!$B$17)*'Hidden inputs'!$D$17,Y30&gt;'Hidden inputs'!$B$18,'Hidden inputs'!$C$15*'Hidden inputs'!$D$15+('Hidden inputs'!$C$16-'Hidden inputs'!$B$16)*'Hidden inputs'!$D$16+('Hidden inputs'!$C$17-'Hidden inputs'!$B$17)*'Hidden inputs'!$D$17+(Y30-'Hidden inputs'!$B$18)*'Hidden inputs'!$D$18))</f>
        <v/>
      </c>
      <c r="AA30" s="10" t="str">
        <f t="shared" ca="1" si="136"/>
        <v/>
      </c>
      <c r="AB30" s="5" t="str">
        <f t="shared" ca="1" si="40"/>
        <v/>
      </c>
      <c r="AC30" s="5" t="str">
        <f t="shared" ca="1" si="137"/>
        <v/>
      </c>
      <c r="AD30" s="5" t="str">
        <f ca="1">IF(B30="","",'Hidden inputs'!$D$11*U30+'Hidden inputs'!$E$11*V30)</f>
        <v/>
      </c>
      <c r="AE30" s="11" t="str">
        <f t="shared" ca="1" si="3"/>
        <v/>
      </c>
      <c r="AF30" s="9" t="str">
        <f t="shared" ca="1" si="41"/>
        <v/>
      </c>
      <c r="AG30" s="3" t="str">
        <f t="shared" ca="1" si="42"/>
        <v/>
      </c>
      <c r="AH30" s="5" t="str" cm="1">
        <f t="array" aca="1" ref="AH30" ca="1">IF($B30="","",IF(AG30=0,0,IF(DD_Payment="",0,IF(AG30&lt;_xlfn.IFS(DD_Frequency="Monthly",1,DD_Frequency="Quarterly",IF(MONTH(AG$2)=1,1,IF(MONTH(AG$2)=4,1,IF(MONTH(AG$2)=7,1,IF(MONTH(AG$2)=10,1,0)))),DD_Frequency="Annually",IF(MONTH(AG$2)=1,1,0))*DD_Payment,AG30,_xlfn.IFS(DD_Frequency="Monthly",1,DD_Frequency="Quarterly",IF(MONTH(AG$2)=1,1,IF(MONTH(AG$2)=4,1,IF(MONTH(AG$2)=7,1,IF(MONTH(AG$2)=10,1,0)))),DD_Frequency="Annually",IF(MONTH(AG$2)=1,1,0))*DD_Payment))))</f>
        <v/>
      </c>
      <c r="AI30" s="3" t="str">
        <f t="shared" ref="AI30" ca="1" si="1272">IF($B30="","",IF(AG30&gt;AH30,(AG30-AH30/2)*(rate_A*(AI$1/365)),0))</f>
        <v/>
      </c>
      <c r="AJ30" s="3" t="str">
        <f t="shared" ca="1" si="139"/>
        <v/>
      </c>
      <c r="AK30" s="3" t="str">
        <f t="shared" ref="AK30" ca="1" si="1273">IF($B30="","",V30*(1+rate_A*AI$1/365))</f>
        <v/>
      </c>
      <c r="AL30" s="3" t="str">
        <f t="shared" ref="AL30" ca="1" si="1274">IF($B30="","",W30*(1+rate_A*AI$1/365))</f>
        <v/>
      </c>
      <c r="AM30" s="3" t="str">
        <f t="shared" ref="AM30" ca="1" si="1275">IF($B30="","",X30*(1+rate_joint*AI$1/365))</f>
        <v/>
      </c>
      <c r="AN30" s="5" t="str">
        <f t="shared" ca="1" si="143"/>
        <v/>
      </c>
      <c r="AO30" s="5" t="str" cm="1">
        <f t="array" aca="1" ref="AO30" ca="1">IF(AN30="","",_xlfn.IFS(AN30&lt;='Hidden inputs'!$C$15,AN30*'Hidden inputs'!$D$15,AN30&lt;='Hidden inputs'!$C$16,'Hidden inputs'!$C$15*'Hidden inputs'!$D$15+(AN30-'Hidden inputs'!$B$16)*'Hidden inputs'!$D$16,AN30&lt;='Hidden inputs'!$C$17,'Hidden inputs'!$C$15*'Hidden inputs'!$D$15+('Hidden inputs'!$C$16-'Hidden inputs'!$B$16)*'Hidden inputs'!$D$16+(AN30-'Hidden inputs'!$B$17)*'Hidden inputs'!$D$17,AN30&gt;'Hidden inputs'!$B$18,'Hidden inputs'!$C$15*'Hidden inputs'!$D$15+('Hidden inputs'!$C$16-'Hidden inputs'!$B$16)*'Hidden inputs'!$D$16+('Hidden inputs'!$C$17-'Hidden inputs'!$B$17)*'Hidden inputs'!$D$17+(AN30-'Hidden inputs'!$B$18)*'Hidden inputs'!$D$18))</f>
        <v/>
      </c>
      <c r="AP30" s="10" t="str">
        <f t="shared" ca="1" si="144"/>
        <v/>
      </c>
      <c r="AQ30" s="5" t="str">
        <f t="shared" ca="1" si="47"/>
        <v/>
      </c>
      <c r="AR30" s="5" t="str">
        <f t="shared" ca="1" si="48"/>
        <v/>
      </c>
      <c r="AS30" s="5" t="str">
        <f ca="1">IF($B30="","",'Hidden inputs'!$D$11*AJ30+'Hidden inputs'!$E$11*AK30)</f>
        <v/>
      </c>
      <c r="AT30" s="11" t="str">
        <f t="shared" ca="1" si="5"/>
        <v/>
      </c>
      <c r="AU30" s="9" t="str">
        <f t="shared" ca="1" si="49"/>
        <v/>
      </c>
      <c r="AV30" s="3" t="str">
        <f t="shared" ca="1" si="50"/>
        <v/>
      </c>
      <c r="AW30" s="5" t="str" cm="1">
        <f t="array" aca="1" ref="AW30" ca="1">IF($B30="","",IF(AV30=0,0,IF(DD_Payment="",0,IF(AV30&lt;_xlfn.IFS(DD_Frequency="Monthly",1,DD_Frequency="Quarterly",IF(MONTH(AV$2)=1,1,IF(MONTH(AV$2)=4,1,IF(MONTH(AV$2)=7,1,IF(MONTH(AV$2)=10,1,0)))),DD_Frequency="Annually",IF(MONTH(AV$2)=1,1,0))*DD_Payment,AV30,_xlfn.IFS(DD_Frequency="Monthly",1,DD_Frequency="Quarterly",IF(MONTH(AV$2)=1,1,IF(MONTH(AV$2)=4,1,IF(MONTH(AV$2)=7,1,IF(MONTH(AV$2)=10,1,0)))),DD_Frequency="Annually",IF(MONTH(AV$2)=1,1,0))*DD_Payment))))</f>
        <v/>
      </c>
      <c r="AX30" s="3" t="str">
        <f t="shared" ref="AX30" ca="1" si="1276">IF($B30="","",IF(AV30&gt;AW30,(AV30-AW30/2)*(rate_A*(AX$1/365)),0))</f>
        <v/>
      </c>
      <c r="AY30" s="3" t="str">
        <f t="shared" ca="1" si="146"/>
        <v/>
      </c>
      <c r="AZ30" s="3" t="str">
        <f t="shared" ref="AZ30" ca="1" si="1277">IF($B30="","",AK30*(1+rate_A*AX$1/365))</f>
        <v/>
      </c>
      <c r="BA30" s="3" t="str">
        <f t="shared" ref="BA30" ca="1" si="1278">IF($B30="","",AL30*(1+rate_A*AX$1/365))</f>
        <v/>
      </c>
      <c r="BB30" s="3" t="str">
        <f t="shared" ref="BB30" ca="1" si="1279">IF($B30="","",AM30*(1+rate_joint*AX$1/365))</f>
        <v/>
      </c>
      <c r="BC30" s="5" t="str">
        <f t="shared" ca="1" si="150"/>
        <v/>
      </c>
      <c r="BD30" s="5" t="str" cm="1">
        <f t="array" aca="1" ref="BD30" ca="1">IF(BC30="","",_xlfn.IFS(BC30&lt;='Hidden inputs'!$C$15,BC30*'Hidden inputs'!$D$15,BC30&lt;='Hidden inputs'!$C$16,'Hidden inputs'!$C$15*'Hidden inputs'!$D$15+(BC30-'Hidden inputs'!$B$16)*'Hidden inputs'!$D$16,BC30&lt;='Hidden inputs'!$C$17,'Hidden inputs'!$C$15*'Hidden inputs'!$D$15+('Hidden inputs'!$C$16-'Hidden inputs'!$B$16)*'Hidden inputs'!$D$16+(BC30-'Hidden inputs'!$B$17)*'Hidden inputs'!$D$17,BC30&gt;'Hidden inputs'!$B$18,'Hidden inputs'!$C$15*'Hidden inputs'!$D$15+('Hidden inputs'!$C$16-'Hidden inputs'!$B$16)*'Hidden inputs'!$D$16+('Hidden inputs'!$C$17-'Hidden inputs'!$B$17)*'Hidden inputs'!$D$17+(BC30-'Hidden inputs'!$B$18)*'Hidden inputs'!$D$18))</f>
        <v/>
      </c>
      <c r="BE30" s="10" t="str">
        <f t="shared" ca="1" si="151"/>
        <v/>
      </c>
      <c r="BF30" s="5" t="str">
        <f t="shared" ca="1" si="55"/>
        <v/>
      </c>
      <c r="BG30" s="5" t="str">
        <f t="shared" ca="1" si="56"/>
        <v/>
      </c>
      <c r="BH30" s="5" t="str">
        <f ca="1">IF($B30="","",'Hidden inputs'!$D$11*AY30+'Hidden inputs'!$E$11*AZ30)</f>
        <v/>
      </c>
      <c r="BI30" s="11" t="str">
        <f t="shared" ca="1" si="7"/>
        <v/>
      </c>
      <c r="BJ30" s="9" t="str">
        <f t="shared" ca="1" si="57"/>
        <v/>
      </c>
      <c r="BK30" s="3" t="str">
        <f t="shared" ca="1" si="58"/>
        <v/>
      </c>
      <c r="BL30" s="5" t="str" cm="1">
        <f t="array" aca="1" ref="BL30" ca="1">IF($B30="","",IF(BK30=0,0,IF(DD_Payment="",0,IF(BK30&lt;_xlfn.IFS(DD_Frequency="Monthly",1,DD_Frequency="Quarterly",IF(MONTH(BK$2)=1,1,IF(MONTH(BK$2)=4,1,IF(MONTH(BK$2)=7,1,IF(MONTH(BK$2)=10,1,0)))),DD_Frequency="Annually",IF(MONTH(BK$2)=1,1,0))*DD_Payment,BK30,_xlfn.IFS(DD_Frequency="Monthly",1,DD_Frequency="Quarterly",IF(MONTH(BK$2)=1,1,IF(MONTH(BK$2)=4,1,IF(MONTH(BK$2)=7,1,IF(MONTH(BK$2)=10,1,0)))),DD_Frequency="Annually",IF(MONTH(BK$2)=1,1,0))*DD_Payment))))</f>
        <v/>
      </c>
      <c r="BM30" s="3" t="str">
        <f t="shared" ref="BM30" ca="1" si="1280">IF($B30="","",IF(BK30&gt;BL30,(BK30-BL30/2)*(rate_A*(BM$1/365)),0))</f>
        <v/>
      </c>
      <c r="BN30" s="3" t="str">
        <f t="shared" ca="1" si="153"/>
        <v/>
      </c>
      <c r="BO30" s="3" t="str">
        <f t="shared" ref="BO30" ca="1" si="1281">IF($B30="","",AZ30*(1+rate_A*BM$1/365))</f>
        <v/>
      </c>
      <c r="BP30" s="3" t="str">
        <f t="shared" ref="BP30" ca="1" si="1282">IF($B30="","",BA30*(1+rate_A*BM$1/365))</f>
        <v/>
      </c>
      <c r="BQ30" s="3" t="str">
        <f t="shared" ref="BQ30" ca="1" si="1283">IF($B30="","",BB30*(1+rate_joint*BM$1/365))</f>
        <v/>
      </c>
      <c r="BR30" s="5" t="str">
        <f t="shared" ca="1" si="157"/>
        <v/>
      </c>
      <c r="BS30" s="5" t="str" cm="1">
        <f t="array" aca="1" ref="BS30" ca="1">IF(BR30="","",_xlfn.IFS(BR30&lt;='Hidden inputs'!$C$15,BR30*'Hidden inputs'!$D$15,BR30&lt;='Hidden inputs'!$C$16,'Hidden inputs'!$C$15*'Hidden inputs'!$D$15+(BR30-'Hidden inputs'!$B$16)*'Hidden inputs'!$D$16,BR30&lt;='Hidden inputs'!$C$17,'Hidden inputs'!$C$15*'Hidden inputs'!$D$15+('Hidden inputs'!$C$16-'Hidden inputs'!$B$16)*'Hidden inputs'!$D$16+(BR30-'Hidden inputs'!$B$17)*'Hidden inputs'!$D$17,BR30&gt;'Hidden inputs'!$B$18,'Hidden inputs'!$C$15*'Hidden inputs'!$D$15+('Hidden inputs'!$C$16-'Hidden inputs'!$B$16)*'Hidden inputs'!$D$16+('Hidden inputs'!$C$17-'Hidden inputs'!$B$17)*'Hidden inputs'!$D$17+(BR30-'Hidden inputs'!$B$18)*'Hidden inputs'!$D$18))</f>
        <v/>
      </c>
      <c r="BT30" s="10" t="str">
        <f t="shared" ca="1" si="158"/>
        <v/>
      </c>
      <c r="BU30" s="5" t="str">
        <f t="shared" ca="1" si="63"/>
        <v/>
      </c>
      <c r="BV30" s="5" t="str">
        <f t="shared" ca="1" si="64"/>
        <v/>
      </c>
      <c r="BW30" s="5" t="str">
        <f ca="1">IF($B30="","",'Hidden inputs'!$D$11*BN30+'Hidden inputs'!$E$11*BO30)</f>
        <v/>
      </c>
      <c r="BX30" s="11" t="str">
        <f t="shared" ca="1" si="9"/>
        <v/>
      </c>
      <c r="BY30" s="9" t="str">
        <f t="shared" ca="1" si="65"/>
        <v/>
      </c>
      <c r="BZ30" s="3" t="str">
        <f t="shared" ca="1" si="66"/>
        <v/>
      </c>
      <c r="CA30" s="5" t="str" cm="1">
        <f t="array" aca="1" ref="CA30" ca="1">IF($B30="","",IF(BZ30=0,0,IF(DD_Payment="",0,IF(BZ30&lt;_xlfn.IFS(DD_Frequency="Monthly",1,DD_Frequency="Quarterly",IF(MONTH(BZ$2)=1,1,IF(MONTH(BZ$2)=4,1,IF(MONTH(BZ$2)=7,1,IF(MONTH(BZ$2)=10,1,0)))),DD_Frequency="Annually",IF(MONTH(BZ$2)=1,1,0))*DD_Payment,BZ30,_xlfn.IFS(DD_Frequency="Monthly",1,DD_Frequency="Quarterly",IF(MONTH(BZ$2)=1,1,IF(MONTH(BZ$2)=4,1,IF(MONTH(BZ$2)=7,1,IF(MONTH(BZ$2)=10,1,0)))),DD_Frequency="Annually",IF(MONTH(BZ$2)=1,1,0))*DD_Payment))))</f>
        <v/>
      </c>
      <c r="CB30" s="3" t="str">
        <f t="shared" ref="CB30" ca="1" si="1284">IF($B30="","",IF(BZ30&gt;CA30,(BZ30-CA30/2)*(rate_A*(CB$1/365)),0))</f>
        <v/>
      </c>
      <c r="CC30" s="3" t="str">
        <f t="shared" ca="1" si="160"/>
        <v/>
      </c>
      <c r="CD30" s="3" t="str">
        <f t="shared" ref="CD30" ca="1" si="1285">IF($B30="","",BO30*(1+rate_A*CB$1/365))</f>
        <v/>
      </c>
      <c r="CE30" s="3" t="str">
        <f t="shared" ref="CE30" ca="1" si="1286">IF($B30="","",BP30*(1+rate_A*CB$1/365))</f>
        <v/>
      </c>
      <c r="CF30" s="3" t="str">
        <f t="shared" ref="CF30" ca="1" si="1287">IF($B30="","",BQ30*(1+rate_joint*CB$1/365))</f>
        <v/>
      </c>
      <c r="CG30" s="5" t="str">
        <f t="shared" ca="1" si="164"/>
        <v/>
      </c>
      <c r="CH30" s="5" t="str" cm="1">
        <f t="array" aca="1" ref="CH30" ca="1">IF(CG30="","",_xlfn.IFS(CG30&lt;='Hidden inputs'!$C$15,CG30*'Hidden inputs'!$D$15,CG30&lt;='Hidden inputs'!$C$16,'Hidden inputs'!$C$15*'Hidden inputs'!$D$15+(CG30-'Hidden inputs'!$B$16)*'Hidden inputs'!$D$16,CG30&lt;='Hidden inputs'!$C$17,'Hidden inputs'!$C$15*'Hidden inputs'!$D$15+('Hidden inputs'!$C$16-'Hidden inputs'!$B$16)*'Hidden inputs'!$D$16+(CG30-'Hidden inputs'!$B$17)*'Hidden inputs'!$D$17,CG30&gt;'Hidden inputs'!$B$18,'Hidden inputs'!$C$15*'Hidden inputs'!$D$15+('Hidden inputs'!$C$16-'Hidden inputs'!$B$16)*'Hidden inputs'!$D$16+('Hidden inputs'!$C$17-'Hidden inputs'!$B$17)*'Hidden inputs'!$D$17+(CG30-'Hidden inputs'!$B$18)*'Hidden inputs'!$D$18))</f>
        <v/>
      </c>
      <c r="CI30" s="10" t="str">
        <f t="shared" ca="1" si="165"/>
        <v/>
      </c>
      <c r="CJ30" s="5" t="str">
        <f t="shared" ca="1" si="71"/>
        <v/>
      </c>
      <c r="CK30" s="5" t="str">
        <f t="shared" ca="1" si="72"/>
        <v/>
      </c>
      <c r="CL30" s="5" t="str">
        <f ca="1">IF($B30="","",'Hidden inputs'!$D$11*CC30+'Hidden inputs'!$E$11*CD30)</f>
        <v/>
      </c>
      <c r="CM30" s="11" t="str">
        <f t="shared" ca="1" si="11"/>
        <v/>
      </c>
      <c r="CN30" s="9" t="str">
        <f t="shared" ca="1" si="73"/>
        <v/>
      </c>
      <c r="CO30" s="3" t="str">
        <f t="shared" ca="1" si="74"/>
        <v/>
      </c>
      <c r="CP30" s="5" t="str" cm="1">
        <f t="array" aca="1" ref="CP30" ca="1">IF($B30="","",IF(CO30=0,0,IF(DD_Payment="",0,IF(CO30&lt;_xlfn.IFS(DD_Frequency="Monthly",1,DD_Frequency="Quarterly",IF(MONTH(CO$2)=1,1,IF(MONTH(CO$2)=4,1,IF(MONTH(CO$2)=7,1,IF(MONTH(CO$2)=10,1,0)))),DD_Frequency="Annually",IF(MONTH(CO$2)=1,1,0))*DD_Payment,CO30,_xlfn.IFS(DD_Frequency="Monthly",1,DD_Frequency="Quarterly",IF(MONTH(CO$2)=1,1,IF(MONTH(CO$2)=4,1,IF(MONTH(CO$2)=7,1,IF(MONTH(CO$2)=10,1,0)))),DD_Frequency="Annually",IF(MONTH(CO$2)=1,1,0))*DD_Payment))))</f>
        <v/>
      </c>
      <c r="CQ30" s="3" t="str">
        <f t="shared" ref="CQ30" ca="1" si="1288">IF($B30="","",IF(CO30&gt;CP30,(CO30-CP30/2)*(rate_A*(CQ$1/365)),0))</f>
        <v/>
      </c>
      <c r="CR30" s="3" t="str">
        <f t="shared" ca="1" si="167"/>
        <v/>
      </c>
      <c r="CS30" s="3" t="str">
        <f t="shared" ref="CS30" ca="1" si="1289">IF($B30="","",CD30*(1+rate_A*CQ$1/365))</f>
        <v/>
      </c>
      <c r="CT30" s="3" t="str">
        <f t="shared" ref="CT30" ca="1" si="1290">IF($B30="","",CE30*(1+rate_A*CQ$1/365))</f>
        <v/>
      </c>
      <c r="CU30" s="3" t="str">
        <f t="shared" ref="CU30" ca="1" si="1291">IF($B30="","",CF30*(1+rate_joint*CQ$1/365))</f>
        <v/>
      </c>
      <c r="CV30" s="5" t="str">
        <f t="shared" ca="1" si="171"/>
        <v/>
      </c>
      <c r="CW30" s="5" t="str" cm="1">
        <f t="array" aca="1" ref="CW30" ca="1">IF(CV30="","",_xlfn.IFS(CV30&lt;='Hidden inputs'!$C$15,CV30*'Hidden inputs'!$D$15,CV30&lt;='Hidden inputs'!$C$16,'Hidden inputs'!$C$15*'Hidden inputs'!$D$15+(CV30-'Hidden inputs'!$B$16)*'Hidden inputs'!$D$16,CV30&lt;='Hidden inputs'!$C$17,'Hidden inputs'!$C$15*'Hidden inputs'!$D$15+('Hidden inputs'!$C$16-'Hidden inputs'!$B$16)*'Hidden inputs'!$D$16+(CV30-'Hidden inputs'!$B$17)*'Hidden inputs'!$D$17,CV30&gt;'Hidden inputs'!$B$18,'Hidden inputs'!$C$15*'Hidden inputs'!$D$15+('Hidden inputs'!$C$16-'Hidden inputs'!$B$16)*'Hidden inputs'!$D$16+('Hidden inputs'!$C$17-'Hidden inputs'!$B$17)*'Hidden inputs'!$D$17+(CV30-'Hidden inputs'!$B$18)*'Hidden inputs'!$D$18))</f>
        <v/>
      </c>
      <c r="CX30" s="10" t="str">
        <f t="shared" ca="1" si="172"/>
        <v/>
      </c>
      <c r="CY30" s="5" t="str">
        <f t="shared" ca="1" si="79"/>
        <v/>
      </c>
      <c r="CZ30" s="5" t="str">
        <f t="shared" ca="1" si="80"/>
        <v/>
      </c>
      <c r="DA30" s="5" t="str">
        <f ca="1">IF($B30="","",'Hidden inputs'!$D$11*CR30+'Hidden inputs'!$E$11*CS30)</f>
        <v/>
      </c>
      <c r="DB30" s="11" t="str">
        <f t="shared" ca="1" si="13"/>
        <v/>
      </c>
      <c r="DC30" s="9" t="str">
        <f t="shared" ca="1" si="81"/>
        <v/>
      </c>
      <c r="DD30" s="3" t="str">
        <f t="shared" ca="1" si="82"/>
        <v/>
      </c>
      <c r="DE30" s="5" t="str" cm="1">
        <f t="array" aca="1" ref="DE30" ca="1">IF($B30="","",IF(DD30=0,0,IF(DD_Payment="",0,IF(DD30&lt;_xlfn.IFS(DD_Frequency="Monthly",1,DD_Frequency="Quarterly",IF(MONTH(DD$2)=1,1,IF(MONTH(DD$2)=4,1,IF(MONTH(DD$2)=7,1,IF(MONTH(DD$2)=10,1,0)))),DD_Frequency="Annually",IF(MONTH(DD$2)=1,1,0))*DD_Payment,DD30,_xlfn.IFS(DD_Frequency="Monthly",1,DD_Frequency="Quarterly",IF(MONTH(DD$2)=1,1,IF(MONTH(DD$2)=4,1,IF(MONTH(DD$2)=7,1,IF(MONTH(DD$2)=10,1,0)))),DD_Frequency="Annually",IF(MONTH(DD$2)=1,1,0))*DD_Payment))))</f>
        <v/>
      </c>
      <c r="DF30" s="3" t="str">
        <f t="shared" ref="DF30" ca="1" si="1292">IF($B30="","",IF(DD30&gt;DE30,(DD30-DE30/2)*(rate_A*(DF$1/365)),0))</f>
        <v/>
      </c>
      <c r="DG30" s="3" t="str">
        <f t="shared" ca="1" si="174"/>
        <v/>
      </c>
      <c r="DH30" s="3" t="str">
        <f t="shared" ref="DH30" ca="1" si="1293">IF($B30="","",CS30*(1+rate_A*DF$1/365))</f>
        <v/>
      </c>
      <c r="DI30" s="3" t="str">
        <f t="shared" ref="DI30" ca="1" si="1294">IF($B30="","",CT30*(1+rate_A*DF$1/365))</f>
        <v/>
      </c>
      <c r="DJ30" s="3" t="str">
        <f t="shared" ref="DJ30" ca="1" si="1295">IF($B30="","",CU30*(1+rate_joint*DF$1/365))</f>
        <v/>
      </c>
      <c r="DK30" s="5" t="str">
        <f t="shared" ca="1" si="178"/>
        <v/>
      </c>
      <c r="DL30" s="5" t="str" cm="1">
        <f t="array" aca="1" ref="DL30" ca="1">IF(DK30="","",_xlfn.IFS(DK30&lt;='Hidden inputs'!$C$15,DK30*'Hidden inputs'!$D$15,DK30&lt;='Hidden inputs'!$C$16,'Hidden inputs'!$C$15*'Hidden inputs'!$D$15+(DK30-'Hidden inputs'!$B$16)*'Hidden inputs'!$D$16,DK30&lt;='Hidden inputs'!$C$17,'Hidden inputs'!$C$15*'Hidden inputs'!$D$15+('Hidden inputs'!$C$16-'Hidden inputs'!$B$16)*'Hidden inputs'!$D$16+(DK30-'Hidden inputs'!$B$17)*'Hidden inputs'!$D$17,DK30&gt;'Hidden inputs'!$B$18,'Hidden inputs'!$C$15*'Hidden inputs'!$D$15+('Hidden inputs'!$C$16-'Hidden inputs'!$B$16)*'Hidden inputs'!$D$16+('Hidden inputs'!$C$17-'Hidden inputs'!$B$17)*'Hidden inputs'!$D$17+(DK30-'Hidden inputs'!$B$18)*'Hidden inputs'!$D$18))</f>
        <v/>
      </c>
      <c r="DM30" s="10" t="str">
        <f t="shared" ca="1" si="179"/>
        <v/>
      </c>
      <c r="DN30" s="5" t="str">
        <f t="shared" ca="1" si="87"/>
        <v/>
      </c>
      <c r="DO30" s="5" t="str">
        <f t="shared" ca="1" si="88"/>
        <v/>
      </c>
      <c r="DP30" s="5" t="str">
        <f ca="1">IF($B30="","",'Hidden inputs'!$D$11*DG30+'Hidden inputs'!$E$11*DH30)</f>
        <v/>
      </c>
      <c r="DQ30" s="11" t="str">
        <f t="shared" ca="1" si="15"/>
        <v/>
      </c>
      <c r="DR30" s="9" t="str">
        <f t="shared" ca="1" si="89"/>
        <v/>
      </c>
      <c r="DS30" s="3" t="str">
        <f t="shared" ca="1" si="90"/>
        <v/>
      </c>
      <c r="DT30" s="5" t="str" cm="1">
        <f t="array" aca="1" ref="DT30" ca="1">IF($B30="","",IF(DS30=0,0,IF(DD_Payment="",0,IF(DS30&lt;_xlfn.IFS(DD_Frequency="Monthly",1,DD_Frequency="Quarterly",IF(MONTH(DS$2)=1,1,IF(MONTH(DS$2)=4,1,IF(MONTH(DS$2)=7,1,IF(MONTH(DS$2)=10,1,0)))),DD_Frequency="Annually",IF(MONTH(DS$2)=1,1,0))*DD_Payment,DS30,_xlfn.IFS(DD_Frequency="Monthly",1,DD_Frequency="Quarterly",IF(MONTH(DS$2)=1,1,IF(MONTH(DS$2)=4,1,IF(MONTH(DS$2)=7,1,IF(MONTH(DS$2)=10,1,0)))),DD_Frequency="Annually",IF(MONTH(DS$2)=1,1,0))*DD_Payment))))</f>
        <v/>
      </c>
      <c r="DU30" s="3" t="str">
        <f t="shared" ref="DU30" ca="1" si="1296">IF($B30="","",IF(DS30&gt;DT30,(DS30-DT30/2)*(rate_A*(DU$1/365)),0))</f>
        <v/>
      </c>
      <c r="DV30" s="3" t="str">
        <f t="shared" ca="1" si="181"/>
        <v/>
      </c>
      <c r="DW30" s="3" t="str">
        <f t="shared" ref="DW30" ca="1" si="1297">IF($B30="","",DH30*(1+rate_A*DU$1/365))</f>
        <v/>
      </c>
      <c r="DX30" s="3" t="str">
        <f t="shared" ref="DX30" ca="1" si="1298">IF($B30="","",DI30*(1+rate_A*DU$1/365))</f>
        <v/>
      </c>
      <c r="DY30" s="3" t="str">
        <f t="shared" ref="DY30" ca="1" si="1299">IF($B30="","",DJ30*(1+rate_joint*DU$1/365))</f>
        <v/>
      </c>
      <c r="DZ30" s="5" t="str">
        <f t="shared" ca="1" si="185"/>
        <v/>
      </c>
      <c r="EA30" s="5" t="str" cm="1">
        <f t="array" aca="1" ref="EA30" ca="1">IF(DZ30="","",_xlfn.IFS(DZ30&lt;='Hidden inputs'!$C$15,DZ30*'Hidden inputs'!$D$15,DZ30&lt;='Hidden inputs'!$C$16,'Hidden inputs'!$C$15*'Hidden inputs'!$D$15+(DZ30-'Hidden inputs'!$B$16)*'Hidden inputs'!$D$16,DZ30&lt;='Hidden inputs'!$C$17,'Hidden inputs'!$C$15*'Hidden inputs'!$D$15+('Hidden inputs'!$C$16-'Hidden inputs'!$B$16)*'Hidden inputs'!$D$16+(DZ30-'Hidden inputs'!$B$17)*'Hidden inputs'!$D$17,DZ30&gt;'Hidden inputs'!$B$18,'Hidden inputs'!$C$15*'Hidden inputs'!$D$15+('Hidden inputs'!$C$16-'Hidden inputs'!$B$16)*'Hidden inputs'!$D$16+('Hidden inputs'!$C$17-'Hidden inputs'!$B$17)*'Hidden inputs'!$D$17+(DZ30-'Hidden inputs'!$B$18)*'Hidden inputs'!$D$18))</f>
        <v/>
      </c>
      <c r="EB30" s="10" t="str">
        <f t="shared" ca="1" si="186"/>
        <v/>
      </c>
      <c r="EC30" s="5" t="str">
        <f t="shared" ca="1" si="95"/>
        <v/>
      </c>
      <c r="ED30" s="5" t="str">
        <f t="shared" ca="1" si="96"/>
        <v/>
      </c>
      <c r="EE30" s="5" t="str">
        <f ca="1">IF($B30="","",'Hidden inputs'!$D$11*DV30+'Hidden inputs'!$E$11*DW30)</f>
        <v/>
      </c>
      <c r="EF30" s="11" t="str">
        <f t="shared" ca="1" si="17"/>
        <v/>
      </c>
      <c r="EG30" s="9" t="str">
        <f t="shared" ca="1" si="97"/>
        <v/>
      </c>
      <c r="EH30" s="3" t="str">
        <f t="shared" ca="1" si="98"/>
        <v/>
      </c>
      <c r="EI30" s="5" t="str" cm="1">
        <f t="array" aca="1" ref="EI30" ca="1">IF($B30="","",IF(EH30=0,0,IF(DD_Payment="",0,IF(EH30&lt;_xlfn.IFS(DD_Frequency="Monthly",1,DD_Frequency="Quarterly",IF(MONTH(EH$2)=1,1,IF(MONTH(EH$2)=4,1,IF(MONTH(EH$2)=7,1,IF(MONTH(EH$2)=10,1,0)))),DD_Frequency="Annually",IF(MONTH(EH$2)=1,1,0))*DD_Payment,EH30,_xlfn.IFS(DD_Frequency="Monthly",1,DD_Frequency="Quarterly",IF(MONTH(EH$2)=1,1,IF(MONTH(EH$2)=4,1,IF(MONTH(EH$2)=7,1,IF(MONTH(EH$2)=10,1,0)))),DD_Frequency="Annually",IF(MONTH(EH$2)=1,1,0))*DD_Payment))))</f>
        <v/>
      </c>
      <c r="EJ30" s="3" t="str">
        <f t="shared" ref="EJ30" ca="1" si="1300">IF($B30="","",IF(EH30&gt;EI30,(EH30-EI30/2)*(rate_A*(EJ$1/365)),0))</f>
        <v/>
      </c>
      <c r="EK30" s="3" t="str">
        <f t="shared" ca="1" si="188"/>
        <v/>
      </c>
      <c r="EL30" s="3" t="str">
        <f t="shared" ref="EL30" ca="1" si="1301">IF($B30="","",DW30*(1+rate_A*EJ$1/365))</f>
        <v/>
      </c>
      <c r="EM30" s="3" t="str">
        <f t="shared" ref="EM30" ca="1" si="1302">IF($B30="","",DX30*(1+rate_A*EJ$1/365))</f>
        <v/>
      </c>
      <c r="EN30" s="3" t="str">
        <f t="shared" ref="EN30" ca="1" si="1303">IF($B30="","",DY30*(1+rate_joint*EJ$1/365))</f>
        <v/>
      </c>
      <c r="EO30" s="5" t="str">
        <f t="shared" ca="1" si="192"/>
        <v/>
      </c>
      <c r="EP30" s="5" t="str" cm="1">
        <f t="array" aca="1" ref="EP30" ca="1">IF(EO30="","",_xlfn.IFS(EO30&lt;='Hidden inputs'!$C$15,EO30*'Hidden inputs'!$D$15,EO30&lt;='Hidden inputs'!$C$16,'Hidden inputs'!$C$15*'Hidden inputs'!$D$15+(EO30-'Hidden inputs'!$B$16)*'Hidden inputs'!$D$16,EO30&lt;='Hidden inputs'!$C$17,'Hidden inputs'!$C$15*'Hidden inputs'!$D$15+('Hidden inputs'!$C$16-'Hidden inputs'!$B$16)*'Hidden inputs'!$D$16+(EO30-'Hidden inputs'!$B$17)*'Hidden inputs'!$D$17,EO30&gt;'Hidden inputs'!$B$18,'Hidden inputs'!$C$15*'Hidden inputs'!$D$15+('Hidden inputs'!$C$16-'Hidden inputs'!$B$16)*'Hidden inputs'!$D$16+('Hidden inputs'!$C$17-'Hidden inputs'!$B$17)*'Hidden inputs'!$D$17+(EO30-'Hidden inputs'!$B$18)*'Hidden inputs'!$D$18))</f>
        <v/>
      </c>
      <c r="EQ30" s="10" t="str">
        <f t="shared" ca="1" si="193"/>
        <v/>
      </c>
      <c r="ER30" s="5" t="str">
        <f t="shared" ca="1" si="103"/>
        <v/>
      </c>
      <c r="ES30" s="5" t="str">
        <f t="shared" ca="1" si="104"/>
        <v/>
      </c>
      <c r="ET30" s="5" t="str">
        <f ca="1">IF($B30="","",'Hidden inputs'!$D$11*EK30+'Hidden inputs'!$E$11*EL30)</f>
        <v/>
      </c>
      <c r="EU30" s="11" t="str">
        <f t="shared" ca="1" si="19"/>
        <v/>
      </c>
      <c r="EV30" s="9" t="str">
        <f t="shared" ca="1" si="105"/>
        <v/>
      </c>
      <c r="EW30" s="3" t="str">
        <f t="shared" ca="1" si="106"/>
        <v/>
      </c>
      <c r="EX30" s="5" t="str" cm="1">
        <f t="array" aca="1" ref="EX30" ca="1">IF($B30="","",IF(EW30=0,0,IF(DD_Payment="",0,IF(EW30&lt;_xlfn.IFS(DD_Frequency="Monthly",1,DD_Frequency="Quarterly",IF(MONTH(EW$2)=1,1,IF(MONTH(EW$2)=4,1,IF(MONTH(EW$2)=7,1,IF(MONTH(EW$2)=10,1,0)))),DD_Frequency="Annually",IF(MONTH(EW$2)=1,1,0))*DD_Payment,EW30,_xlfn.IFS(DD_Frequency="Monthly",1,DD_Frequency="Quarterly",IF(MONTH(EW$2)=1,1,IF(MONTH(EW$2)=4,1,IF(MONTH(EW$2)=7,1,IF(MONTH(EW$2)=10,1,0)))),DD_Frequency="Annually",IF(MONTH(EW$2)=1,1,0))*DD_Payment))))</f>
        <v/>
      </c>
      <c r="EY30" s="3" t="str">
        <f t="shared" ref="EY30" ca="1" si="1304">IF($B30="","",IF(EW30&gt;EX30,(EW30-EX30/2)*(rate_A*(EY$1/365)),0))</f>
        <v/>
      </c>
      <c r="EZ30" s="3" t="str">
        <f t="shared" ca="1" si="195"/>
        <v/>
      </c>
      <c r="FA30" s="3" t="str">
        <f t="shared" ref="FA30" ca="1" si="1305">IF($B30="","",EL30*(1+rate_A*EY$1/365))</f>
        <v/>
      </c>
      <c r="FB30" s="3" t="str">
        <f t="shared" ref="FB30" ca="1" si="1306">IF($B30="","",EM30*(1+rate_A*EY$1/365))</f>
        <v/>
      </c>
      <c r="FC30" s="3" t="str">
        <f t="shared" ref="FC30" ca="1" si="1307">IF($B30="","",EN30*(1+rate_joint*EY$1/365))</f>
        <v/>
      </c>
      <c r="FD30" s="5" t="str">
        <f t="shared" ca="1" si="199"/>
        <v/>
      </c>
      <c r="FE30" s="5" t="str" cm="1">
        <f t="array" aca="1" ref="FE30" ca="1">IF(FD30="","",_xlfn.IFS(FD30&lt;='Hidden inputs'!$C$15,FD30*'Hidden inputs'!$D$15,FD30&lt;='Hidden inputs'!$C$16,'Hidden inputs'!$C$15*'Hidden inputs'!$D$15+(FD30-'Hidden inputs'!$B$16)*'Hidden inputs'!$D$16,FD30&lt;='Hidden inputs'!$C$17,'Hidden inputs'!$C$15*'Hidden inputs'!$D$15+('Hidden inputs'!$C$16-'Hidden inputs'!$B$16)*'Hidden inputs'!$D$16+(FD30-'Hidden inputs'!$B$17)*'Hidden inputs'!$D$17,FD30&gt;'Hidden inputs'!$B$18,'Hidden inputs'!$C$15*'Hidden inputs'!$D$15+('Hidden inputs'!$C$16-'Hidden inputs'!$B$16)*'Hidden inputs'!$D$16+('Hidden inputs'!$C$17-'Hidden inputs'!$B$17)*'Hidden inputs'!$D$17+(FD30-'Hidden inputs'!$B$18)*'Hidden inputs'!$D$18))</f>
        <v/>
      </c>
      <c r="FF30" s="10" t="str">
        <f t="shared" ca="1" si="200"/>
        <v/>
      </c>
      <c r="FG30" s="5" t="str">
        <f t="shared" ca="1" si="111"/>
        <v/>
      </c>
      <c r="FH30" s="5" t="str">
        <f t="shared" ca="1" si="112"/>
        <v/>
      </c>
      <c r="FI30" s="5" t="str">
        <f ca="1">IF($B30="","",'Hidden inputs'!$D$11*EZ30+'Hidden inputs'!$E$11*FA30)</f>
        <v/>
      </c>
      <c r="FJ30" s="11" t="str">
        <f t="shared" ca="1" si="21"/>
        <v/>
      </c>
      <c r="FK30" s="9" t="str">
        <f t="shared" ca="1" si="113"/>
        <v/>
      </c>
      <c r="FL30" s="3" t="str">
        <f t="shared" ca="1" si="114"/>
        <v/>
      </c>
      <c r="FM30" s="5" t="str" cm="1">
        <f t="array" aca="1" ref="FM30" ca="1">IF($B30="","",IF(FL30=0,0,IF(DD_Payment="",0,IF(FL30&lt;_xlfn.IFS(DD_Frequency="Monthly",1,DD_Frequency="Quarterly",IF(MONTH(FL$2)=1,1,IF(MONTH(FL$2)=4,1,IF(MONTH(FL$2)=7,1,IF(MONTH(FL$2)=10,1,0)))),DD_Frequency="Annually",IF(MONTH(FL$2)=1,1,0))*DD_Payment,FL30,_xlfn.IFS(DD_Frequency="Monthly",1,DD_Frequency="Quarterly",IF(MONTH(FL$2)=1,1,IF(MONTH(FL$2)=4,1,IF(MONTH(FL$2)=7,1,IF(MONTH(FL$2)=10,1,0)))),DD_Frequency="Annually",IF(MONTH(FL$2)=1,1,0))*DD_Payment))))</f>
        <v/>
      </c>
      <c r="FN30" s="3" t="str">
        <f t="shared" ref="FN30" ca="1" si="1308">IF($B30="","",IF(FL30&gt;FM30,(FL30-FM30/2)*(rate_A*(FN$1/365)),0))</f>
        <v/>
      </c>
      <c r="FO30" s="3" t="str">
        <f t="shared" ca="1" si="202"/>
        <v/>
      </c>
      <c r="FP30" s="3" t="str">
        <f t="shared" ref="FP30" ca="1" si="1309">IF($B30="","",FA30*(1+rate_A*FN$1/365))</f>
        <v/>
      </c>
      <c r="FQ30" s="3" t="str">
        <f t="shared" ref="FQ30" ca="1" si="1310">IF($B30="","",FB30*(1+rate_A*FN$1/365))</f>
        <v/>
      </c>
      <c r="FR30" s="3" t="str">
        <f t="shared" ref="FR30" ca="1" si="1311">IF($B30="","",FC30*(1+rate_joint*FN$1/365))</f>
        <v/>
      </c>
      <c r="FS30" s="5" t="str">
        <f t="shared" ca="1" si="206"/>
        <v/>
      </c>
      <c r="FT30" s="5" t="str" cm="1">
        <f t="array" aca="1" ref="FT30" ca="1">IF(FS30="","",_xlfn.IFS(FS30&lt;='Hidden inputs'!$C$15,FS30*'Hidden inputs'!$D$15,FS30&lt;='Hidden inputs'!$C$16,'Hidden inputs'!$C$15*'Hidden inputs'!$D$15+(FS30-'Hidden inputs'!$B$16)*'Hidden inputs'!$D$16,FS30&lt;='Hidden inputs'!$C$17,'Hidden inputs'!$C$15*'Hidden inputs'!$D$15+('Hidden inputs'!$C$16-'Hidden inputs'!$B$16)*'Hidden inputs'!$D$16+(FS30-'Hidden inputs'!$B$17)*'Hidden inputs'!$D$17,FS30&gt;'Hidden inputs'!$B$18,'Hidden inputs'!$C$15*'Hidden inputs'!$D$15+('Hidden inputs'!$C$16-'Hidden inputs'!$B$16)*'Hidden inputs'!$D$16+('Hidden inputs'!$C$17-'Hidden inputs'!$B$17)*'Hidden inputs'!$D$17+(FS30-'Hidden inputs'!$B$18)*'Hidden inputs'!$D$18))</f>
        <v/>
      </c>
      <c r="FU30" s="10" t="str">
        <f t="shared" ca="1" si="207"/>
        <v/>
      </c>
      <c r="FV30" s="5" t="str">
        <f t="shared" ca="1" si="119"/>
        <v/>
      </c>
      <c r="FW30" s="5" t="str">
        <f t="shared" ca="1" si="120"/>
        <v/>
      </c>
      <c r="FX30" s="5" t="str">
        <f ca="1">IF($B30="","",'Hidden inputs'!$D$11*FO30+'Hidden inputs'!$E$11*FP30)</f>
        <v/>
      </c>
      <c r="FY30" s="11" t="str">
        <f t="shared" ca="1" si="23"/>
        <v/>
      </c>
      <c r="FZ30" s="9" t="str">
        <f t="shared" ca="1" si="121"/>
        <v/>
      </c>
      <c r="GA30" s="5" t="str">
        <f t="shared" ca="1" si="122"/>
        <v/>
      </c>
      <c r="GB30" s="5" t="str">
        <f t="shared" ca="1" si="123"/>
        <v/>
      </c>
      <c r="GC30" s="5" t="str">
        <f t="shared" ca="1" si="24"/>
        <v/>
      </c>
      <c r="GD30" s="5" t="str">
        <f t="shared" ca="1" si="25"/>
        <v/>
      </c>
    </row>
    <row r="31" spans="1:186" x14ac:dyDescent="0.35">
      <c r="A31" s="2" t="str">
        <f t="shared" ca="1" si="26"/>
        <v/>
      </c>
      <c r="B31" s="6" t="str">
        <f t="shared" ca="1" si="27"/>
        <v/>
      </c>
      <c r="C31" s="5" t="str">
        <f t="shared" ca="1" si="124"/>
        <v/>
      </c>
      <c r="D31" s="5" t="str" cm="1">
        <f t="array" aca="1" ref="D31" ca="1">IF($B31="","",IF(C31=0,0,IF(DD_Payment="",0,IF(C31&lt;_xlfn.IFS(DD_Frequency="Monthly",1,DD_Frequency="Quarterly",IF(MONTH(C$2)=1,1,IF(MONTH(C$2)=4,1,IF(MONTH(C$2)=7,1,IF(MONTH(C$2)=10,1,0)))),DD_Frequency="Annually",IF(MONTH(C$2)=1,1,0))*DD_Payment,C31,_xlfn.IFS(DD_Frequency="Monthly",1,DD_Frequency="Quarterly",IF(MONTH(C$2)=1,1,IF(MONTH(C$2)=4,1,IF(MONTH(C$2)=7,1,IF(MONTH(C$2)=10,1,0)))),DD_Frequency="Annually",IF(MONTH(C$2)=1,1,0))*DD_Payment))))</f>
        <v/>
      </c>
      <c r="E31" s="5" t="str">
        <f t="shared" ref="E31" ca="1" si="1312">IF(B31="","",IF(C31&gt;D31,(C31-D31/2)*(rate_A*(E$1/365)),0))</f>
        <v/>
      </c>
      <c r="F31" s="5" t="str">
        <f t="shared" ca="1" si="28"/>
        <v/>
      </c>
      <c r="G31" s="5" t="str">
        <f t="shared" ref="G31" ca="1" si="1313">IF(B31="","",G30*(1+rate_A*E$1/365))</f>
        <v/>
      </c>
      <c r="H31" s="5" t="str">
        <f t="shared" ref="H31" ca="1" si="1314">IF(B31="","",H30*(1+rate_A*E$1/365))</f>
        <v/>
      </c>
      <c r="I31" s="5" t="str">
        <f t="shared" ref="I31" ca="1" si="1315">IF(B31="","",I30*(1+rate_joint*E$1/365))</f>
        <v/>
      </c>
      <c r="J31" s="5" t="str">
        <f t="shared" ca="1" si="129"/>
        <v/>
      </c>
      <c r="K31" s="5" t="str" cm="1">
        <f t="array" aca="1" ref="K31" ca="1">IF(J31="","",_xlfn.IFS(J31&lt;='Hidden inputs'!$C$15,J31*'Hidden inputs'!$D$15,J31&lt;='Hidden inputs'!$C$16,'Hidden inputs'!$C$15*'Hidden inputs'!$D$15+(J31-'Hidden inputs'!$B$16)*'Hidden inputs'!$D$16,J31&lt;='Hidden inputs'!$C$17,'Hidden inputs'!$C$15*'Hidden inputs'!$D$15+('Hidden inputs'!$C$16-'Hidden inputs'!$B$16)*'Hidden inputs'!$D$16+(J31-'Hidden inputs'!$B$17)*'Hidden inputs'!$D$17,J31&gt;'Hidden inputs'!$B$18,'Hidden inputs'!$C$15*'Hidden inputs'!$D$15+('Hidden inputs'!$C$16-'Hidden inputs'!$B$16)*'Hidden inputs'!$D$16+('Hidden inputs'!$C$17-'Hidden inputs'!$B$17)*'Hidden inputs'!$D$17+(J31-'Hidden inputs'!$B$18)*'Hidden inputs'!$D$18))</f>
        <v/>
      </c>
      <c r="L31" s="11" t="str">
        <f t="shared" ca="1" si="130"/>
        <v/>
      </c>
      <c r="M31" s="5" t="str">
        <f t="shared" ca="1" si="32"/>
        <v/>
      </c>
      <c r="N31" s="5" t="str">
        <f t="shared" ca="1" si="33"/>
        <v/>
      </c>
      <c r="O31" s="5" t="str">
        <f ca="1">IF(B31="","",'Hidden inputs'!$D$11*F31+'Hidden inputs'!$E$11*G31)</f>
        <v/>
      </c>
      <c r="P31" s="11" t="str">
        <f t="shared" ca="1" si="0"/>
        <v/>
      </c>
      <c r="Q31" s="20" t="str">
        <f t="shared" ca="1" si="1"/>
        <v/>
      </c>
      <c r="R31" s="3" t="str">
        <f t="shared" ca="1" si="34"/>
        <v/>
      </c>
      <c r="S31" s="5" t="str" cm="1">
        <f t="array" aca="1" ref="S31" ca="1">IF($B31="","",IF(R31=0,0,IF(DD_Payment="",0,IF(R31&lt;_xlfn.IFS(DD_Frequency="Monthly",1,DD_Frequency="Quarterly",IF(MONTH(R$2)=1,1,IF(MONTH(R$2)=4,1,IF(MONTH(R$2)=7,1,IF(MONTH(R$2)=10,1,0)))),DD_Frequency="Annually",IF(MONTH(R$2)=1,1,0))*DD_Payment,R31,_xlfn.IFS(DD_Frequency="Monthly",1,DD_Frequency="Quarterly",IF(MONTH(R$2)=1,1,IF(MONTH(R$2)=4,1,IF(MONTH(R$2)=7,1,IF(MONTH(R$2)=10,1,0)))),DD_Frequency="Annually",IF(MONTH(R$2)=1,1,0))*DD_Payment))))</f>
        <v/>
      </c>
      <c r="T31" s="3" t="str">
        <f t="shared" ref="T31" ca="1" si="1316">IF(B31="","",IF(R31&gt;S31,(R31-S31/2)*(rate_A*((T$1+A31)/365)),0))</f>
        <v/>
      </c>
      <c r="U31" s="3" t="str">
        <f t="shared" ca="1" si="36"/>
        <v/>
      </c>
      <c r="V31" s="3" t="str">
        <f t="shared" ref="V31" ca="1" si="1317">IF(B31="","",G31*(1+rate_A*(T$1+A31)/365))</f>
        <v/>
      </c>
      <c r="W31" s="3" t="str">
        <f t="shared" ref="W31" ca="1" si="1318">IF(B31="","",H31*(1+rate_A*(T$1+A31)/365))</f>
        <v/>
      </c>
      <c r="X31" s="3" t="str">
        <f t="shared" ref="X31" ca="1" si="1319">IF(B31="","",I31*(1+rate_joint*(T$1+A31)/365))</f>
        <v/>
      </c>
      <c r="Y31" s="5" t="str">
        <f t="shared" ca="1" si="135"/>
        <v/>
      </c>
      <c r="Z31" s="5" t="str" cm="1">
        <f t="array" aca="1" ref="Z31" ca="1">IF(Y31="","",_xlfn.IFS(Y31&lt;='Hidden inputs'!$C$15,Y31*'Hidden inputs'!$D$15,Y31&lt;='Hidden inputs'!$C$16,'Hidden inputs'!$C$15*'Hidden inputs'!$D$15+(Y31-'Hidden inputs'!$B$16)*'Hidden inputs'!$D$16,Y31&lt;='Hidden inputs'!$C$17,'Hidden inputs'!$C$15*'Hidden inputs'!$D$15+('Hidden inputs'!$C$16-'Hidden inputs'!$B$16)*'Hidden inputs'!$D$16+(Y31-'Hidden inputs'!$B$17)*'Hidden inputs'!$D$17,Y31&gt;'Hidden inputs'!$B$18,'Hidden inputs'!$C$15*'Hidden inputs'!$D$15+('Hidden inputs'!$C$16-'Hidden inputs'!$B$16)*'Hidden inputs'!$D$16+('Hidden inputs'!$C$17-'Hidden inputs'!$B$17)*'Hidden inputs'!$D$17+(Y31-'Hidden inputs'!$B$18)*'Hidden inputs'!$D$18))</f>
        <v/>
      </c>
      <c r="AA31" s="10" t="str">
        <f t="shared" ca="1" si="136"/>
        <v/>
      </c>
      <c r="AB31" s="5" t="str">
        <f t="shared" ca="1" si="40"/>
        <v/>
      </c>
      <c r="AC31" s="5" t="str">
        <f t="shared" ca="1" si="137"/>
        <v/>
      </c>
      <c r="AD31" s="5" t="str">
        <f ca="1">IF(B31="","",'Hidden inputs'!$D$11*U31+'Hidden inputs'!$E$11*V31)</f>
        <v/>
      </c>
      <c r="AE31" s="11" t="str">
        <f t="shared" ca="1" si="3"/>
        <v/>
      </c>
      <c r="AF31" s="9" t="str">
        <f t="shared" ca="1" si="41"/>
        <v/>
      </c>
      <c r="AG31" s="3" t="str">
        <f t="shared" ca="1" si="42"/>
        <v/>
      </c>
      <c r="AH31" s="5" t="str" cm="1">
        <f t="array" aca="1" ref="AH31" ca="1">IF($B31="","",IF(AG31=0,0,IF(DD_Payment="",0,IF(AG31&lt;_xlfn.IFS(DD_Frequency="Monthly",1,DD_Frequency="Quarterly",IF(MONTH(AG$2)=1,1,IF(MONTH(AG$2)=4,1,IF(MONTH(AG$2)=7,1,IF(MONTH(AG$2)=10,1,0)))),DD_Frequency="Annually",IF(MONTH(AG$2)=1,1,0))*DD_Payment,AG31,_xlfn.IFS(DD_Frequency="Monthly",1,DD_Frequency="Quarterly",IF(MONTH(AG$2)=1,1,IF(MONTH(AG$2)=4,1,IF(MONTH(AG$2)=7,1,IF(MONTH(AG$2)=10,1,0)))),DD_Frequency="Annually",IF(MONTH(AG$2)=1,1,0))*DD_Payment))))</f>
        <v/>
      </c>
      <c r="AI31" s="3" t="str">
        <f t="shared" ref="AI31" ca="1" si="1320">IF($B31="","",IF(AG31&gt;AH31,(AG31-AH31/2)*(rate_A*(AI$1/365)),0))</f>
        <v/>
      </c>
      <c r="AJ31" s="3" t="str">
        <f t="shared" ca="1" si="139"/>
        <v/>
      </c>
      <c r="AK31" s="3" t="str">
        <f t="shared" ref="AK31" ca="1" si="1321">IF($B31="","",V31*(1+rate_A*AI$1/365))</f>
        <v/>
      </c>
      <c r="AL31" s="3" t="str">
        <f t="shared" ref="AL31" ca="1" si="1322">IF($B31="","",W31*(1+rate_A*AI$1/365))</f>
        <v/>
      </c>
      <c r="AM31" s="3" t="str">
        <f t="shared" ref="AM31" ca="1" si="1323">IF($B31="","",X31*(1+rate_joint*AI$1/365))</f>
        <v/>
      </c>
      <c r="AN31" s="5" t="str">
        <f t="shared" ca="1" si="143"/>
        <v/>
      </c>
      <c r="AO31" s="5" t="str" cm="1">
        <f t="array" aca="1" ref="AO31" ca="1">IF(AN31="","",_xlfn.IFS(AN31&lt;='Hidden inputs'!$C$15,AN31*'Hidden inputs'!$D$15,AN31&lt;='Hidden inputs'!$C$16,'Hidden inputs'!$C$15*'Hidden inputs'!$D$15+(AN31-'Hidden inputs'!$B$16)*'Hidden inputs'!$D$16,AN31&lt;='Hidden inputs'!$C$17,'Hidden inputs'!$C$15*'Hidden inputs'!$D$15+('Hidden inputs'!$C$16-'Hidden inputs'!$B$16)*'Hidden inputs'!$D$16+(AN31-'Hidden inputs'!$B$17)*'Hidden inputs'!$D$17,AN31&gt;'Hidden inputs'!$B$18,'Hidden inputs'!$C$15*'Hidden inputs'!$D$15+('Hidden inputs'!$C$16-'Hidden inputs'!$B$16)*'Hidden inputs'!$D$16+('Hidden inputs'!$C$17-'Hidden inputs'!$B$17)*'Hidden inputs'!$D$17+(AN31-'Hidden inputs'!$B$18)*'Hidden inputs'!$D$18))</f>
        <v/>
      </c>
      <c r="AP31" s="10" t="str">
        <f t="shared" ca="1" si="144"/>
        <v/>
      </c>
      <c r="AQ31" s="5" t="str">
        <f t="shared" ca="1" si="47"/>
        <v/>
      </c>
      <c r="AR31" s="5" t="str">
        <f t="shared" ca="1" si="48"/>
        <v/>
      </c>
      <c r="AS31" s="5" t="str">
        <f ca="1">IF($B31="","",'Hidden inputs'!$D$11*AJ31+'Hidden inputs'!$E$11*AK31)</f>
        <v/>
      </c>
      <c r="AT31" s="11" t="str">
        <f t="shared" ca="1" si="5"/>
        <v/>
      </c>
      <c r="AU31" s="9" t="str">
        <f t="shared" ca="1" si="49"/>
        <v/>
      </c>
      <c r="AV31" s="3" t="str">
        <f t="shared" ca="1" si="50"/>
        <v/>
      </c>
      <c r="AW31" s="5" t="str" cm="1">
        <f t="array" aca="1" ref="AW31" ca="1">IF($B31="","",IF(AV31=0,0,IF(DD_Payment="",0,IF(AV31&lt;_xlfn.IFS(DD_Frequency="Monthly",1,DD_Frequency="Quarterly",IF(MONTH(AV$2)=1,1,IF(MONTH(AV$2)=4,1,IF(MONTH(AV$2)=7,1,IF(MONTH(AV$2)=10,1,0)))),DD_Frequency="Annually",IF(MONTH(AV$2)=1,1,0))*DD_Payment,AV31,_xlfn.IFS(DD_Frequency="Monthly",1,DD_Frequency="Quarterly",IF(MONTH(AV$2)=1,1,IF(MONTH(AV$2)=4,1,IF(MONTH(AV$2)=7,1,IF(MONTH(AV$2)=10,1,0)))),DD_Frequency="Annually",IF(MONTH(AV$2)=1,1,0))*DD_Payment))))</f>
        <v/>
      </c>
      <c r="AX31" s="3" t="str">
        <f t="shared" ref="AX31" ca="1" si="1324">IF($B31="","",IF(AV31&gt;AW31,(AV31-AW31/2)*(rate_A*(AX$1/365)),0))</f>
        <v/>
      </c>
      <c r="AY31" s="3" t="str">
        <f t="shared" ca="1" si="146"/>
        <v/>
      </c>
      <c r="AZ31" s="3" t="str">
        <f t="shared" ref="AZ31" ca="1" si="1325">IF($B31="","",AK31*(1+rate_A*AX$1/365))</f>
        <v/>
      </c>
      <c r="BA31" s="3" t="str">
        <f t="shared" ref="BA31" ca="1" si="1326">IF($B31="","",AL31*(1+rate_A*AX$1/365))</f>
        <v/>
      </c>
      <c r="BB31" s="3" t="str">
        <f t="shared" ref="BB31" ca="1" si="1327">IF($B31="","",AM31*(1+rate_joint*AX$1/365))</f>
        <v/>
      </c>
      <c r="BC31" s="5" t="str">
        <f t="shared" ca="1" si="150"/>
        <v/>
      </c>
      <c r="BD31" s="5" t="str" cm="1">
        <f t="array" aca="1" ref="BD31" ca="1">IF(BC31="","",_xlfn.IFS(BC31&lt;='Hidden inputs'!$C$15,BC31*'Hidden inputs'!$D$15,BC31&lt;='Hidden inputs'!$C$16,'Hidden inputs'!$C$15*'Hidden inputs'!$D$15+(BC31-'Hidden inputs'!$B$16)*'Hidden inputs'!$D$16,BC31&lt;='Hidden inputs'!$C$17,'Hidden inputs'!$C$15*'Hidden inputs'!$D$15+('Hidden inputs'!$C$16-'Hidden inputs'!$B$16)*'Hidden inputs'!$D$16+(BC31-'Hidden inputs'!$B$17)*'Hidden inputs'!$D$17,BC31&gt;'Hidden inputs'!$B$18,'Hidden inputs'!$C$15*'Hidden inputs'!$D$15+('Hidden inputs'!$C$16-'Hidden inputs'!$B$16)*'Hidden inputs'!$D$16+('Hidden inputs'!$C$17-'Hidden inputs'!$B$17)*'Hidden inputs'!$D$17+(BC31-'Hidden inputs'!$B$18)*'Hidden inputs'!$D$18))</f>
        <v/>
      </c>
      <c r="BE31" s="10" t="str">
        <f t="shared" ca="1" si="151"/>
        <v/>
      </c>
      <c r="BF31" s="5" t="str">
        <f t="shared" ca="1" si="55"/>
        <v/>
      </c>
      <c r="BG31" s="5" t="str">
        <f t="shared" ca="1" si="56"/>
        <v/>
      </c>
      <c r="BH31" s="5" t="str">
        <f ca="1">IF($B31="","",'Hidden inputs'!$D$11*AY31+'Hidden inputs'!$E$11*AZ31)</f>
        <v/>
      </c>
      <c r="BI31" s="11" t="str">
        <f t="shared" ca="1" si="7"/>
        <v/>
      </c>
      <c r="BJ31" s="9" t="str">
        <f t="shared" ca="1" si="57"/>
        <v/>
      </c>
      <c r="BK31" s="3" t="str">
        <f t="shared" ca="1" si="58"/>
        <v/>
      </c>
      <c r="BL31" s="5" t="str" cm="1">
        <f t="array" aca="1" ref="BL31" ca="1">IF($B31="","",IF(BK31=0,0,IF(DD_Payment="",0,IF(BK31&lt;_xlfn.IFS(DD_Frequency="Monthly",1,DD_Frequency="Quarterly",IF(MONTH(BK$2)=1,1,IF(MONTH(BK$2)=4,1,IF(MONTH(BK$2)=7,1,IF(MONTH(BK$2)=10,1,0)))),DD_Frequency="Annually",IF(MONTH(BK$2)=1,1,0))*DD_Payment,BK31,_xlfn.IFS(DD_Frequency="Monthly",1,DD_Frequency="Quarterly",IF(MONTH(BK$2)=1,1,IF(MONTH(BK$2)=4,1,IF(MONTH(BK$2)=7,1,IF(MONTH(BK$2)=10,1,0)))),DD_Frequency="Annually",IF(MONTH(BK$2)=1,1,0))*DD_Payment))))</f>
        <v/>
      </c>
      <c r="BM31" s="3" t="str">
        <f t="shared" ref="BM31" ca="1" si="1328">IF($B31="","",IF(BK31&gt;BL31,(BK31-BL31/2)*(rate_A*(BM$1/365)),0))</f>
        <v/>
      </c>
      <c r="BN31" s="3" t="str">
        <f t="shared" ca="1" si="153"/>
        <v/>
      </c>
      <c r="BO31" s="3" t="str">
        <f t="shared" ref="BO31" ca="1" si="1329">IF($B31="","",AZ31*(1+rate_A*BM$1/365))</f>
        <v/>
      </c>
      <c r="BP31" s="3" t="str">
        <f t="shared" ref="BP31" ca="1" si="1330">IF($B31="","",BA31*(1+rate_A*BM$1/365))</f>
        <v/>
      </c>
      <c r="BQ31" s="3" t="str">
        <f t="shared" ref="BQ31" ca="1" si="1331">IF($B31="","",BB31*(1+rate_joint*BM$1/365))</f>
        <v/>
      </c>
      <c r="BR31" s="5" t="str">
        <f t="shared" ca="1" si="157"/>
        <v/>
      </c>
      <c r="BS31" s="5" t="str" cm="1">
        <f t="array" aca="1" ref="BS31" ca="1">IF(BR31="","",_xlfn.IFS(BR31&lt;='Hidden inputs'!$C$15,BR31*'Hidden inputs'!$D$15,BR31&lt;='Hidden inputs'!$C$16,'Hidden inputs'!$C$15*'Hidden inputs'!$D$15+(BR31-'Hidden inputs'!$B$16)*'Hidden inputs'!$D$16,BR31&lt;='Hidden inputs'!$C$17,'Hidden inputs'!$C$15*'Hidden inputs'!$D$15+('Hidden inputs'!$C$16-'Hidden inputs'!$B$16)*'Hidden inputs'!$D$16+(BR31-'Hidden inputs'!$B$17)*'Hidden inputs'!$D$17,BR31&gt;'Hidden inputs'!$B$18,'Hidden inputs'!$C$15*'Hidden inputs'!$D$15+('Hidden inputs'!$C$16-'Hidden inputs'!$B$16)*'Hidden inputs'!$D$16+('Hidden inputs'!$C$17-'Hidden inputs'!$B$17)*'Hidden inputs'!$D$17+(BR31-'Hidden inputs'!$B$18)*'Hidden inputs'!$D$18))</f>
        <v/>
      </c>
      <c r="BT31" s="10" t="str">
        <f t="shared" ca="1" si="158"/>
        <v/>
      </c>
      <c r="BU31" s="5" t="str">
        <f t="shared" ca="1" si="63"/>
        <v/>
      </c>
      <c r="BV31" s="5" t="str">
        <f t="shared" ca="1" si="64"/>
        <v/>
      </c>
      <c r="BW31" s="5" t="str">
        <f ca="1">IF($B31="","",'Hidden inputs'!$D$11*BN31+'Hidden inputs'!$E$11*BO31)</f>
        <v/>
      </c>
      <c r="BX31" s="11" t="str">
        <f t="shared" ca="1" si="9"/>
        <v/>
      </c>
      <c r="BY31" s="9" t="str">
        <f t="shared" ca="1" si="65"/>
        <v/>
      </c>
      <c r="BZ31" s="3" t="str">
        <f t="shared" ca="1" si="66"/>
        <v/>
      </c>
      <c r="CA31" s="5" t="str" cm="1">
        <f t="array" aca="1" ref="CA31" ca="1">IF($B31="","",IF(BZ31=0,0,IF(DD_Payment="",0,IF(BZ31&lt;_xlfn.IFS(DD_Frequency="Monthly",1,DD_Frequency="Quarterly",IF(MONTH(BZ$2)=1,1,IF(MONTH(BZ$2)=4,1,IF(MONTH(BZ$2)=7,1,IF(MONTH(BZ$2)=10,1,0)))),DD_Frequency="Annually",IF(MONTH(BZ$2)=1,1,0))*DD_Payment,BZ31,_xlfn.IFS(DD_Frequency="Monthly",1,DD_Frequency="Quarterly",IF(MONTH(BZ$2)=1,1,IF(MONTH(BZ$2)=4,1,IF(MONTH(BZ$2)=7,1,IF(MONTH(BZ$2)=10,1,0)))),DD_Frequency="Annually",IF(MONTH(BZ$2)=1,1,0))*DD_Payment))))</f>
        <v/>
      </c>
      <c r="CB31" s="3" t="str">
        <f t="shared" ref="CB31" ca="1" si="1332">IF($B31="","",IF(BZ31&gt;CA31,(BZ31-CA31/2)*(rate_A*(CB$1/365)),0))</f>
        <v/>
      </c>
      <c r="CC31" s="3" t="str">
        <f t="shared" ca="1" si="160"/>
        <v/>
      </c>
      <c r="CD31" s="3" t="str">
        <f t="shared" ref="CD31" ca="1" si="1333">IF($B31="","",BO31*(1+rate_A*CB$1/365))</f>
        <v/>
      </c>
      <c r="CE31" s="3" t="str">
        <f t="shared" ref="CE31" ca="1" si="1334">IF($B31="","",BP31*(1+rate_A*CB$1/365))</f>
        <v/>
      </c>
      <c r="CF31" s="3" t="str">
        <f t="shared" ref="CF31" ca="1" si="1335">IF($B31="","",BQ31*(1+rate_joint*CB$1/365))</f>
        <v/>
      </c>
      <c r="CG31" s="5" t="str">
        <f t="shared" ca="1" si="164"/>
        <v/>
      </c>
      <c r="CH31" s="5" t="str" cm="1">
        <f t="array" aca="1" ref="CH31" ca="1">IF(CG31="","",_xlfn.IFS(CG31&lt;='Hidden inputs'!$C$15,CG31*'Hidden inputs'!$D$15,CG31&lt;='Hidden inputs'!$C$16,'Hidden inputs'!$C$15*'Hidden inputs'!$D$15+(CG31-'Hidden inputs'!$B$16)*'Hidden inputs'!$D$16,CG31&lt;='Hidden inputs'!$C$17,'Hidden inputs'!$C$15*'Hidden inputs'!$D$15+('Hidden inputs'!$C$16-'Hidden inputs'!$B$16)*'Hidden inputs'!$D$16+(CG31-'Hidden inputs'!$B$17)*'Hidden inputs'!$D$17,CG31&gt;'Hidden inputs'!$B$18,'Hidden inputs'!$C$15*'Hidden inputs'!$D$15+('Hidden inputs'!$C$16-'Hidden inputs'!$B$16)*'Hidden inputs'!$D$16+('Hidden inputs'!$C$17-'Hidden inputs'!$B$17)*'Hidden inputs'!$D$17+(CG31-'Hidden inputs'!$B$18)*'Hidden inputs'!$D$18))</f>
        <v/>
      </c>
      <c r="CI31" s="10" t="str">
        <f t="shared" ca="1" si="165"/>
        <v/>
      </c>
      <c r="CJ31" s="5" t="str">
        <f t="shared" ca="1" si="71"/>
        <v/>
      </c>
      <c r="CK31" s="5" t="str">
        <f t="shared" ca="1" si="72"/>
        <v/>
      </c>
      <c r="CL31" s="5" t="str">
        <f ca="1">IF($B31="","",'Hidden inputs'!$D$11*CC31+'Hidden inputs'!$E$11*CD31)</f>
        <v/>
      </c>
      <c r="CM31" s="11" t="str">
        <f t="shared" ca="1" si="11"/>
        <v/>
      </c>
      <c r="CN31" s="9" t="str">
        <f t="shared" ca="1" si="73"/>
        <v/>
      </c>
      <c r="CO31" s="3" t="str">
        <f t="shared" ca="1" si="74"/>
        <v/>
      </c>
      <c r="CP31" s="5" t="str" cm="1">
        <f t="array" aca="1" ref="CP31" ca="1">IF($B31="","",IF(CO31=0,0,IF(DD_Payment="",0,IF(CO31&lt;_xlfn.IFS(DD_Frequency="Monthly",1,DD_Frequency="Quarterly",IF(MONTH(CO$2)=1,1,IF(MONTH(CO$2)=4,1,IF(MONTH(CO$2)=7,1,IF(MONTH(CO$2)=10,1,0)))),DD_Frequency="Annually",IF(MONTH(CO$2)=1,1,0))*DD_Payment,CO31,_xlfn.IFS(DD_Frequency="Monthly",1,DD_Frequency="Quarterly",IF(MONTH(CO$2)=1,1,IF(MONTH(CO$2)=4,1,IF(MONTH(CO$2)=7,1,IF(MONTH(CO$2)=10,1,0)))),DD_Frequency="Annually",IF(MONTH(CO$2)=1,1,0))*DD_Payment))))</f>
        <v/>
      </c>
      <c r="CQ31" s="3" t="str">
        <f t="shared" ref="CQ31" ca="1" si="1336">IF($B31="","",IF(CO31&gt;CP31,(CO31-CP31/2)*(rate_A*(CQ$1/365)),0))</f>
        <v/>
      </c>
      <c r="CR31" s="3" t="str">
        <f t="shared" ca="1" si="167"/>
        <v/>
      </c>
      <c r="CS31" s="3" t="str">
        <f t="shared" ref="CS31" ca="1" si="1337">IF($B31="","",CD31*(1+rate_A*CQ$1/365))</f>
        <v/>
      </c>
      <c r="CT31" s="3" t="str">
        <f t="shared" ref="CT31" ca="1" si="1338">IF($B31="","",CE31*(1+rate_A*CQ$1/365))</f>
        <v/>
      </c>
      <c r="CU31" s="3" t="str">
        <f t="shared" ref="CU31" ca="1" si="1339">IF($B31="","",CF31*(1+rate_joint*CQ$1/365))</f>
        <v/>
      </c>
      <c r="CV31" s="5" t="str">
        <f t="shared" ca="1" si="171"/>
        <v/>
      </c>
      <c r="CW31" s="5" t="str" cm="1">
        <f t="array" aca="1" ref="CW31" ca="1">IF(CV31="","",_xlfn.IFS(CV31&lt;='Hidden inputs'!$C$15,CV31*'Hidden inputs'!$D$15,CV31&lt;='Hidden inputs'!$C$16,'Hidden inputs'!$C$15*'Hidden inputs'!$D$15+(CV31-'Hidden inputs'!$B$16)*'Hidden inputs'!$D$16,CV31&lt;='Hidden inputs'!$C$17,'Hidden inputs'!$C$15*'Hidden inputs'!$D$15+('Hidden inputs'!$C$16-'Hidden inputs'!$B$16)*'Hidden inputs'!$D$16+(CV31-'Hidden inputs'!$B$17)*'Hidden inputs'!$D$17,CV31&gt;'Hidden inputs'!$B$18,'Hidden inputs'!$C$15*'Hidden inputs'!$D$15+('Hidden inputs'!$C$16-'Hidden inputs'!$B$16)*'Hidden inputs'!$D$16+('Hidden inputs'!$C$17-'Hidden inputs'!$B$17)*'Hidden inputs'!$D$17+(CV31-'Hidden inputs'!$B$18)*'Hidden inputs'!$D$18))</f>
        <v/>
      </c>
      <c r="CX31" s="10" t="str">
        <f t="shared" ca="1" si="172"/>
        <v/>
      </c>
      <c r="CY31" s="5" t="str">
        <f t="shared" ca="1" si="79"/>
        <v/>
      </c>
      <c r="CZ31" s="5" t="str">
        <f t="shared" ca="1" si="80"/>
        <v/>
      </c>
      <c r="DA31" s="5" t="str">
        <f ca="1">IF($B31="","",'Hidden inputs'!$D$11*CR31+'Hidden inputs'!$E$11*CS31)</f>
        <v/>
      </c>
      <c r="DB31" s="11" t="str">
        <f t="shared" ca="1" si="13"/>
        <v/>
      </c>
      <c r="DC31" s="9" t="str">
        <f t="shared" ca="1" si="81"/>
        <v/>
      </c>
      <c r="DD31" s="3" t="str">
        <f t="shared" ca="1" si="82"/>
        <v/>
      </c>
      <c r="DE31" s="5" t="str" cm="1">
        <f t="array" aca="1" ref="DE31" ca="1">IF($B31="","",IF(DD31=0,0,IF(DD_Payment="",0,IF(DD31&lt;_xlfn.IFS(DD_Frequency="Monthly",1,DD_Frequency="Quarterly",IF(MONTH(DD$2)=1,1,IF(MONTH(DD$2)=4,1,IF(MONTH(DD$2)=7,1,IF(MONTH(DD$2)=10,1,0)))),DD_Frequency="Annually",IF(MONTH(DD$2)=1,1,0))*DD_Payment,DD31,_xlfn.IFS(DD_Frequency="Monthly",1,DD_Frequency="Quarterly",IF(MONTH(DD$2)=1,1,IF(MONTH(DD$2)=4,1,IF(MONTH(DD$2)=7,1,IF(MONTH(DD$2)=10,1,0)))),DD_Frequency="Annually",IF(MONTH(DD$2)=1,1,0))*DD_Payment))))</f>
        <v/>
      </c>
      <c r="DF31" s="3" t="str">
        <f t="shared" ref="DF31" ca="1" si="1340">IF($B31="","",IF(DD31&gt;DE31,(DD31-DE31/2)*(rate_A*(DF$1/365)),0))</f>
        <v/>
      </c>
      <c r="DG31" s="3" t="str">
        <f t="shared" ca="1" si="174"/>
        <v/>
      </c>
      <c r="DH31" s="3" t="str">
        <f t="shared" ref="DH31" ca="1" si="1341">IF($B31="","",CS31*(1+rate_A*DF$1/365))</f>
        <v/>
      </c>
      <c r="DI31" s="3" t="str">
        <f t="shared" ref="DI31" ca="1" si="1342">IF($B31="","",CT31*(1+rate_A*DF$1/365))</f>
        <v/>
      </c>
      <c r="DJ31" s="3" t="str">
        <f t="shared" ref="DJ31" ca="1" si="1343">IF($B31="","",CU31*(1+rate_joint*DF$1/365))</f>
        <v/>
      </c>
      <c r="DK31" s="5" t="str">
        <f t="shared" ca="1" si="178"/>
        <v/>
      </c>
      <c r="DL31" s="5" t="str" cm="1">
        <f t="array" aca="1" ref="DL31" ca="1">IF(DK31="","",_xlfn.IFS(DK31&lt;='Hidden inputs'!$C$15,DK31*'Hidden inputs'!$D$15,DK31&lt;='Hidden inputs'!$C$16,'Hidden inputs'!$C$15*'Hidden inputs'!$D$15+(DK31-'Hidden inputs'!$B$16)*'Hidden inputs'!$D$16,DK31&lt;='Hidden inputs'!$C$17,'Hidden inputs'!$C$15*'Hidden inputs'!$D$15+('Hidden inputs'!$C$16-'Hidden inputs'!$B$16)*'Hidden inputs'!$D$16+(DK31-'Hidden inputs'!$B$17)*'Hidden inputs'!$D$17,DK31&gt;'Hidden inputs'!$B$18,'Hidden inputs'!$C$15*'Hidden inputs'!$D$15+('Hidden inputs'!$C$16-'Hidden inputs'!$B$16)*'Hidden inputs'!$D$16+('Hidden inputs'!$C$17-'Hidden inputs'!$B$17)*'Hidden inputs'!$D$17+(DK31-'Hidden inputs'!$B$18)*'Hidden inputs'!$D$18))</f>
        <v/>
      </c>
      <c r="DM31" s="10" t="str">
        <f t="shared" ca="1" si="179"/>
        <v/>
      </c>
      <c r="DN31" s="5" t="str">
        <f t="shared" ca="1" si="87"/>
        <v/>
      </c>
      <c r="DO31" s="5" t="str">
        <f t="shared" ca="1" si="88"/>
        <v/>
      </c>
      <c r="DP31" s="5" t="str">
        <f ca="1">IF($B31="","",'Hidden inputs'!$D$11*DG31+'Hidden inputs'!$E$11*DH31)</f>
        <v/>
      </c>
      <c r="DQ31" s="11" t="str">
        <f t="shared" ca="1" si="15"/>
        <v/>
      </c>
      <c r="DR31" s="9" t="str">
        <f t="shared" ca="1" si="89"/>
        <v/>
      </c>
      <c r="DS31" s="3" t="str">
        <f t="shared" ca="1" si="90"/>
        <v/>
      </c>
      <c r="DT31" s="5" t="str" cm="1">
        <f t="array" aca="1" ref="DT31" ca="1">IF($B31="","",IF(DS31=0,0,IF(DD_Payment="",0,IF(DS31&lt;_xlfn.IFS(DD_Frequency="Monthly",1,DD_Frequency="Quarterly",IF(MONTH(DS$2)=1,1,IF(MONTH(DS$2)=4,1,IF(MONTH(DS$2)=7,1,IF(MONTH(DS$2)=10,1,0)))),DD_Frequency="Annually",IF(MONTH(DS$2)=1,1,0))*DD_Payment,DS31,_xlfn.IFS(DD_Frequency="Monthly",1,DD_Frequency="Quarterly",IF(MONTH(DS$2)=1,1,IF(MONTH(DS$2)=4,1,IF(MONTH(DS$2)=7,1,IF(MONTH(DS$2)=10,1,0)))),DD_Frequency="Annually",IF(MONTH(DS$2)=1,1,0))*DD_Payment))))</f>
        <v/>
      </c>
      <c r="DU31" s="3" t="str">
        <f t="shared" ref="DU31" ca="1" si="1344">IF($B31="","",IF(DS31&gt;DT31,(DS31-DT31/2)*(rate_A*(DU$1/365)),0))</f>
        <v/>
      </c>
      <c r="DV31" s="3" t="str">
        <f t="shared" ca="1" si="181"/>
        <v/>
      </c>
      <c r="DW31" s="3" t="str">
        <f t="shared" ref="DW31" ca="1" si="1345">IF($B31="","",DH31*(1+rate_A*DU$1/365))</f>
        <v/>
      </c>
      <c r="DX31" s="3" t="str">
        <f t="shared" ref="DX31" ca="1" si="1346">IF($B31="","",DI31*(1+rate_A*DU$1/365))</f>
        <v/>
      </c>
      <c r="DY31" s="3" t="str">
        <f t="shared" ref="DY31" ca="1" si="1347">IF($B31="","",DJ31*(1+rate_joint*DU$1/365))</f>
        <v/>
      </c>
      <c r="DZ31" s="5" t="str">
        <f t="shared" ca="1" si="185"/>
        <v/>
      </c>
      <c r="EA31" s="5" t="str" cm="1">
        <f t="array" aca="1" ref="EA31" ca="1">IF(DZ31="","",_xlfn.IFS(DZ31&lt;='Hidden inputs'!$C$15,DZ31*'Hidden inputs'!$D$15,DZ31&lt;='Hidden inputs'!$C$16,'Hidden inputs'!$C$15*'Hidden inputs'!$D$15+(DZ31-'Hidden inputs'!$B$16)*'Hidden inputs'!$D$16,DZ31&lt;='Hidden inputs'!$C$17,'Hidden inputs'!$C$15*'Hidden inputs'!$D$15+('Hidden inputs'!$C$16-'Hidden inputs'!$B$16)*'Hidden inputs'!$D$16+(DZ31-'Hidden inputs'!$B$17)*'Hidden inputs'!$D$17,DZ31&gt;'Hidden inputs'!$B$18,'Hidden inputs'!$C$15*'Hidden inputs'!$D$15+('Hidden inputs'!$C$16-'Hidden inputs'!$B$16)*'Hidden inputs'!$D$16+('Hidden inputs'!$C$17-'Hidden inputs'!$B$17)*'Hidden inputs'!$D$17+(DZ31-'Hidden inputs'!$B$18)*'Hidden inputs'!$D$18))</f>
        <v/>
      </c>
      <c r="EB31" s="10" t="str">
        <f t="shared" ca="1" si="186"/>
        <v/>
      </c>
      <c r="EC31" s="5" t="str">
        <f t="shared" ca="1" si="95"/>
        <v/>
      </c>
      <c r="ED31" s="5" t="str">
        <f t="shared" ca="1" si="96"/>
        <v/>
      </c>
      <c r="EE31" s="5" t="str">
        <f ca="1">IF($B31="","",'Hidden inputs'!$D$11*DV31+'Hidden inputs'!$E$11*DW31)</f>
        <v/>
      </c>
      <c r="EF31" s="11" t="str">
        <f t="shared" ca="1" si="17"/>
        <v/>
      </c>
      <c r="EG31" s="9" t="str">
        <f t="shared" ca="1" si="97"/>
        <v/>
      </c>
      <c r="EH31" s="3" t="str">
        <f t="shared" ca="1" si="98"/>
        <v/>
      </c>
      <c r="EI31" s="5" t="str" cm="1">
        <f t="array" aca="1" ref="EI31" ca="1">IF($B31="","",IF(EH31=0,0,IF(DD_Payment="",0,IF(EH31&lt;_xlfn.IFS(DD_Frequency="Monthly",1,DD_Frequency="Quarterly",IF(MONTH(EH$2)=1,1,IF(MONTH(EH$2)=4,1,IF(MONTH(EH$2)=7,1,IF(MONTH(EH$2)=10,1,0)))),DD_Frequency="Annually",IF(MONTH(EH$2)=1,1,0))*DD_Payment,EH31,_xlfn.IFS(DD_Frequency="Monthly",1,DD_Frequency="Quarterly",IF(MONTH(EH$2)=1,1,IF(MONTH(EH$2)=4,1,IF(MONTH(EH$2)=7,1,IF(MONTH(EH$2)=10,1,0)))),DD_Frequency="Annually",IF(MONTH(EH$2)=1,1,0))*DD_Payment))))</f>
        <v/>
      </c>
      <c r="EJ31" s="3" t="str">
        <f t="shared" ref="EJ31" ca="1" si="1348">IF($B31="","",IF(EH31&gt;EI31,(EH31-EI31/2)*(rate_A*(EJ$1/365)),0))</f>
        <v/>
      </c>
      <c r="EK31" s="3" t="str">
        <f t="shared" ca="1" si="188"/>
        <v/>
      </c>
      <c r="EL31" s="3" t="str">
        <f t="shared" ref="EL31" ca="1" si="1349">IF($B31="","",DW31*(1+rate_A*EJ$1/365))</f>
        <v/>
      </c>
      <c r="EM31" s="3" t="str">
        <f t="shared" ref="EM31" ca="1" si="1350">IF($B31="","",DX31*(1+rate_A*EJ$1/365))</f>
        <v/>
      </c>
      <c r="EN31" s="3" t="str">
        <f t="shared" ref="EN31" ca="1" si="1351">IF($B31="","",DY31*(1+rate_joint*EJ$1/365))</f>
        <v/>
      </c>
      <c r="EO31" s="5" t="str">
        <f t="shared" ca="1" si="192"/>
        <v/>
      </c>
      <c r="EP31" s="5" t="str" cm="1">
        <f t="array" aca="1" ref="EP31" ca="1">IF(EO31="","",_xlfn.IFS(EO31&lt;='Hidden inputs'!$C$15,EO31*'Hidden inputs'!$D$15,EO31&lt;='Hidden inputs'!$C$16,'Hidden inputs'!$C$15*'Hidden inputs'!$D$15+(EO31-'Hidden inputs'!$B$16)*'Hidden inputs'!$D$16,EO31&lt;='Hidden inputs'!$C$17,'Hidden inputs'!$C$15*'Hidden inputs'!$D$15+('Hidden inputs'!$C$16-'Hidden inputs'!$B$16)*'Hidden inputs'!$D$16+(EO31-'Hidden inputs'!$B$17)*'Hidden inputs'!$D$17,EO31&gt;'Hidden inputs'!$B$18,'Hidden inputs'!$C$15*'Hidden inputs'!$D$15+('Hidden inputs'!$C$16-'Hidden inputs'!$B$16)*'Hidden inputs'!$D$16+('Hidden inputs'!$C$17-'Hidden inputs'!$B$17)*'Hidden inputs'!$D$17+(EO31-'Hidden inputs'!$B$18)*'Hidden inputs'!$D$18))</f>
        <v/>
      </c>
      <c r="EQ31" s="10" t="str">
        <f t="shared" ca="1" si="193"/>
        <v/>
      </c>
      <c r="ER31" s="5" t="str">
        <f t="shared" ca="1" si="103"/>
        <v/>
      </c>
      <c r="ES31" s="5" t="str">
        <f t="shared" ca="1" si="104"/>
        <v/>
      </c>
      <c r="ET31" s="5" t="str">
        <f ca="1">IF($B31="","",'Hidden inputs'!$D$11*EK31+'Hidden inputs'!$E$11*EL31)</f>
        <v/>
      </c>
      <c r="EU31" s="11" t="str">
        <f t="shared" ca="1" si="19"/>
        <v/>
      </c>
      <c r="EV31" s="9" t="str">
        <f t="shared" ca="1" si="105"/>
        <v/>
      </c>
      <c r="EW31" s="3" t="str">
        <f t="shared" ca="1" si="106"/>
        <v/>
      </c>
      <c r="EX31" s="5" t="str" cm="1">
        <f t="array" aca="1" ref="EX31" ca="1">IF($B31="","",IF(EW31=0,0,IF(DD_Payment="",0,IF(EW31&lt;_xlfn.IFS(DD_Frequency="Monthly",1,DD_Frequency="Quarterly",IF(MONTH(EW$2)=1,1,IF(MONTH(EW$2)=4,1,IF(MONTH(EW$2)=7,1,IF(MONTH(EW$2)=10,1,0)))),DD_Frequency="Annually",IF(MONTH(EW$2)=1,1,0))*DD_Payment,EW31,_xlfn.IFS(DD_Frequency="Monthly",1,DD_Frequency="Quarterly",IF(MONTH(EW$2)=1,1,IF(MONTH(EW$2)=4,1,IF(MONTH(EW$2)=7,1,IF(MONTH(EW$2)=10,1,0)))),DD_Frequency="Annually",IF(MONTH(EW$2)=1,1,0))*DD_Payment))))</f>
        <v/>
      </c>
      <c r="EY31" s="3" t="str">
        <f t="shared" ref="EY31" ca="1" si="1352">IF($B31="","",IF(EW31&gt;EX31,(EW31-EX31/2)*(rate_A*(EY$1/365)),0))</f>
        <v/>
      </c>
      <c r="EZ31" s="3" t="str">
        <f t="shared" ca="1" si="195"/>
        <v/>
      </c>
      <c r="FA31" s="3" t="str">
        <f t="shared" ref="FA31" ca="1" si="1353">IF($B31="","",EL31*(1+rate_A*EY$1/365))</f>
        <v/>
      </c>
      <c r="FB31" s="3" t="str">
        <f t="shared" ref="FB31" ca="1" si="1354">IF($B31="","",EM31*(1+rate_A*EY$1/365))</f>
        <v/>
      </c>
      <c r="FC31" s="3" t="str">
        <f t="shared" ref="FC31" ca="1" si="1355">IF($B31="","",EN31*(1+rate_joint*EY$1/365))</f>
        <v/>
      </c>
      <c r="FD31" s="5" t="str">
        <f t="shared" ca="1" si="199"/>
        <v/>
      </c>
      <c r="FE31" s="5" t="str" cm="1">
        <f t="array" aca="1" ref="FE31" ca="1">IF(FD31="","",_xlfn.IFS(FD31&lt;='Hidden inputs'!$C$15,FD31*'Hidden inputs'!$D$15,FD31&lt;='Hidden inputs'!$C$16,'Hidden inputs'!$C$15*'Hidden inputs'!$D$15+(FD31-'Hidden inputs'!$B$16)*'Hidden inputs'!$D$16,FD31&lt;='Hidden inputs'!$C$17,'Hidden inputs'!$C$15*'Hidden inputs'!$D$15+('Hidden inputs'!$C$16-'Hidden inputs'!$B$16)*'Hidden inputs'!$D$16+(FD31-'Hidden inputs'!$B$17)*'Hidden inputs'!$D$17,FD31&gt;'Hidden inputs'!$B$18,'Hidden inputs'!$C$15*'Hidden inputs'!$D$15+('Hidden inputs'!$C$16-'Hidden inputs'!$B$16)*'Hidden inputs'!$D$16+('Hidden inputs'!$C$17-'Hidden inputs'!$B$17)*'Hidden inputs'!$D$17+(FD31-'Hidden inputs'!$B$18)*'Hidden inputs'!$D$18))</f>
        <v/>
      </c>
      <c r="FF31" s="10" t="str">
        <f t="shared" ca="1" si="200"/>
        <v/>
      </c>
      <c r="FG31" s="5" t="str">
        <f t="shared" ca="1" si="111"/>
        <v/>
      </c>
      <c r="FH31" s="5" t="str">
        <f t="shared" ca="1" si="112"/>
        <v/>
      </c>
      <c r="FI31" s="5" t="str">
        <f ca="1">IF($B31="","",'Hidden inputs'!$D$11*EZ31+'Hidden inputs'!$E$11*FA31)</f>
        <v/>
      </c>
      <c r="FJ31" s="11" t="str">
        <f t="shared" ca="1" si="21"/>
        <v/>
      </c>
      <c r="FK31" s="9" t="str">
        <f t="shared" ca="1" si="113"/>
        <v/>
      </c>
      <c r="FL31" s="3" t="str">
        <f t="shared" ca="1" si="114"/>
        <v/>
      </c>
      <c r="FM31" s="5" t="str" cm="1">
        <f t="array" aca="1" ref="FM31" ca="1">IF($B31="","",IF(FL31=0,0,IF(DD_Payment="",0,IF(FL31&lt;_xlfn.IFS(DD_Frequency="Monthly",1,DD_Frequency="Quarterly",IF(MONTH(FL$2)=1,1,IF(MONTH(FL$2)=4,1,IF(MONTH(FL$2)=7,1,IF(MONTH(FL$2)=10,1,0)))),DD_Frequency="Annually",IF(MONTH(FL$2)=1,1,0))*DD_Payment,FL31,_xlfn.IFS(DD_Frequency="Monthly",1,DD_Frequency="Quarterly",IF(MONTH(FL$2)=1,1,IF(MONTH(FL$2)=4,1,IF(MONTH(FL$2)=7,1,IF(MONTH(FL$2)=10,1,0)))),DD_Frequency="Annually",IF(MONTH(FL$2)=1,1,0))*DD_Payment))))</f>
        <v/>
      </c>
      <c r="FN31" s="3" t="str">
        <f t="shared" ref="FN31" ca="1" si="1356">IF($B31="","",IF(FL31&gt;FM31,(FL31-FM31/2)*(rate_A*(FN$1/365)),0))</f>
        <v/>
      </c>
      <c r="FO31" s="3" t="str">
        <f t="shared" ca="1" si="202"/>
        <v/>
      </c>
      <c r="FP31" s="3" t="str">
        <f t="shared" ref="FP31" ca="1" si="1357">IF($B31="","",FA31*(1+rate_A*FN$1/365))</f>
        <v/>
      </c>
      <c r="FQ31" s="3" t="str">
        <f t="shared" ref="FQ31" ca="1" si="1358">IF($B31="","",FB31*(1+rate_A*FN$1/365))</f>
        <v/>
      </c>
      <c r="FR31" s="3" t="str">
        <f t="shared" ref="FR31" ca="1" si="1359">IF($B31="","",FC31*(1+rate_joint*FN$1/365))</f>
        <v/>
      </c>
      <c r="FS31" s="5" t="str">
        <f t="shared" ca="1" si="206"/>
        <v/>
      </c>
      <c r="FT31" s="5" t="str" cm="1">
        <f t="array" aca="1" ref="FT31" ca="1">IF(FS31="","",_xlfn.IFS(FS31&lt;='Hidden inputs'!$C$15,FS31*'Hidden inputs'!$D$15,FS31&lt;='Hidden inputs'!$C$16,'Hidden inputs'!$C$15*'Hidden inputs'!$D$15+(FS31-'Hidden inputs'!$B$16)*'Hidden inputs'!$D$16,FS31&lt;='Hidden inputs'!$C$17,'Hidden inputs'!$C$15*'Hidden inputs'!$D$15+('Hidden inputs'!$C$16-'Hidden inputs'!$B$16)*'Hidden inputs'!$D$16+(FS31-'Hidden inputs'!$B$17)*'Hidden inputs'!$D$17,FS31&gt;'Hidden inputs'!$B$18,'Hidden inputs'!$C$15*'Hidden inputs'!$D$15+('Hidden inputs'!$C$16-'Hidden inputs'!$B$16)*'Hidden inputs'!$D$16+('Hidden inputs'!$C$17-'Hidden inputs'!$B$17)*'Hidden inputs'!$D$17+(FS31-'Hidden inputs'!$B$18)*'Hidden inputs'!$D$18))</f>
        <v/>
      </c>
      <c r="FU31" s="10" t="str">
        <f t="shared" ca="1" si="207"/>
        <v/>
      </c>
      <c r="FV31" s="5" t="str">
        <f t="shared" ca="1" si="119"/>
        <v/>
      </c>
      <c r="FW31" s="5" t="str">
        <f t="shared" ca="1" si="120"/>
        <v/>
      </c>
      <c r="FX31" s="5" t="str">
        <f ca="1">IF($B31="","",'Hidden inputs'!$D$11*FO31+'Hidden inputs'!$E$11*FP31)</f>
        <v/>
      </c>
      <c r="FY31" s="11" t="str">
        <f t="shared" ca="1" si="23"/>
        <v/>
      </c>
      <c r="FZ31" s="9" t="str">
        <f t="shared" ca="1" si="121"/>
        <v/>
      </c>
      <c r="GA31" s="5" t="str">
        <f t="shared" ca="1" si="122"/>
        <v/>
      </c>
      <c r="GB31" s="5" t="str">
        <f t="shared" ca="1" si="123"/>
        <v/>
      </c>
      <c r="GC31" s="5" t="str">
        <f t="shared" ca="1" si="24"/>
        <v/>
      </c>
      <c r="GD31" s="5" t="str">
        <f t="shared" ca="1" si="25"/>
        <v/>
      </c>
    </row>
    <row r="32" spans="1:186" x14ac:dyDescent="0.35">
      <c r="A32" s="2" t="str">
        <f t="shared" ca="1" si="26"/>
        <v/>
      </c>
      <c r="B32" s="6" t="str">
        <f t="shared" ca="1" si="27"/>
        <v/>
      </c>
      <c r="C32" s="5" t="str">
        <f t="shared" ca="1" si="124"/>
        <v/>
      </c>
      <c r="D32" s="5" t="str" cm="1">
        <f t="array" aca="1" ref="D32" ca="1">IF($B32="","",IF(C32=0,0,IF(DD_Payment="",0,IF(C32&lt;_xlfn.IFS(DD_Frequency="Monthly",1,DD_Frequency="Quarterly",IF(MONTH(C$2)=1,1,IF(MONTH(C$2)=4,1,IF(MONTH(C$2)=7,1,IF(MONTH(C$2)=10,1,0)))),DD_Frequency="Annually",IF(MONTH(C$2)=1,1,0))*DD_Payment,C32,_xlfn.IFS(DD_Frequency="Monthly",1,DD_Frequency="Quarterly",IF(MONTH(C$2)=1,1,IF(MONTH(C$2)=4,1,IF(MONTH(C$2)=7,1,IF(MONTH(C$2)=10,1,0)))),DD_Frequency="Annually",IF(MONTH(C$2)=1,1,0))*DD_Payment))))</f>
        <v/>
      </c>
      <c r="E32" s="5" t="str">
        <f t="shared" ref="E32" ca="1" si="1360">IF(B32="","",IF(C32&gt;D32,(C32-D32/2)*(rate_A*(E$1/365)),0))</f>
        <v/>
      </c>
      <c r="F32" s="5" t="str">
        <f t="shared" ca="1" si="28"/>
        <v/>
      </c>
      <c r="G32" s="5" t="str">
        <f t="shared" ref="G32" ca="1" si="1361">IF(B32="","",G31*(1+rate_A*E$1/365))</f>
        <v/>
      </c>
      <c r="H32" s="5" t="str">
        <f t="shared" ref="H32" ca="1" si="1362">IF(B32="","",H31*(1+rate_A*E$1/365))</f>
        <v/>
      </c>
      <c r="I32" s="5" t="str">
        <f t="shared" ref="I32" ca="1" si="1363">IF(B32="","",I31*(1+rate_joint*E$1/365))</f>
        <v/>
      </c>
      <c r="J32" s="5" t="str">
        <f t="shared" ca="1" si="129"/>
        <v/>
      </c>
      <c r="K32" s="5" t="str" cm="1">
        <f t="array" aca="1" ref="K32" ca="1">IF(J32="","",_xlfn.IFS(J32&lt;='Hidden inputs'!$C$15,J32*'Hidden inputs'!$D$15,J32&lt;='Hidden inputs'!$C$16,'Hidden inputs'!$C$15*'Hidden inputs'!$D$15+(J32-'Hidden inputs'!$B$16)*'Hidden inputs'!$D$16,J32&lt;='Hidden inputs'!$C$17,'Hidden inputs'!$C$15*'Hidden inputs'!$D$15+('Hidden inputs'!$C$16-'Hidden inputs'!$B$16)*'Hidden inputs'!$D$16+(J32-'Hidden inputs'!$B$17)*'Hidden inputs'!$D$17,J32&gt;'Hidden inputs'!$B$18,'Hidden inputs'!$C$15*'Hidden inputs'!$D$15+('Hidden inputs'!$C$16-'Hidden inputs'!$B$16)*'Hidden inputs'!$D$16+('Hidden inputs'!$C$17-'Hidden inputs'!$B$17)*'Hidden inputs'!$D$17+(J32-'Hidden inputs'!$B$18)*'Hidden inputs'!$D$18))</f>
        <v/>
      </c>
      <c r="L32" s="11" t="str">
        <f t="shared" ca="1" si="130"/>
        <v/>
      </c>
      <c r="M32" s="5" t="str">
        <f t="shared" ca="1" si="32"/>
        <v/>
      </c>
      <c r="N32" s="5" t="str">
        <f t="shared" ca="1" si="33"/>
        <v/>
      </c>
      <c r="O32" s="5" t="str">
        <f ca="1">IF(B32="","",'Hidden inputs'!$D$11*F32+'Hidden inputs'!$E$11*G32)</f>
        <v/>
      </c>
      <c r="P32" s="11" t="str">
        <f t="shared" ca="1" si="0"/>
        <v/>
      </c>
      <c r="Q32" s="20" t="str">
        <f t="shared" ca="1" si="1"/>
        <v/>
      </c>
      <c r="R32" s="3" t="str">
        <f t="shared" ca="1" si="34"/>
        <v/>
      </c>
      <c r="S32" s="5" t="str" cm="1">
        <f t="array" aca="1" ref="S32" ca="1">IF($B32="","",IF(R32=0,0,IF(DD_Payment="",0,IF(R32&lt;_xlfn.IFS(DD_Frequency="Monthly",1,DD_Frequency="Quarterly",IF(MONTH(R$2)=1,1,IF(MONTH(R$2)=4,1,IF(MONTH(R$2)=7,1,IF(MONTH(R$2)=10,1,0)))),DD_Frequency="Annually",IF(MONTH(R$2)=1,1,0))*DD_Payment,R32,_xlfn.IFS(DD_Frequency="Monthly",1,DD_Frequency="Quarterly",IF(MONTH(R$2)=1,1,IF(MONTH(R$2)=4,1,IF(MONTH(R$2)=7,1,IF(MONTH(R$2)=10,1,0)))),DD_Frequency="Annually",IF(MONTH(R$2)=1,1,0))*DD_Payment))))</f>
        <v/>
      </c>
      <c r="T32" s="3" t="str">
        <f t="shared" ref="T32" ca="1" si="1364">IF(B32="","",IF(R32&gt;S32,(R32-S32/2)*(rate_A*((T$1+A32)/365)),0))</f>
        <v/>
      </c>
      <c r="U32" s="3" t="str">
        <f t="shared" ca="1" si="36"/>
        <v/>
      </c>
      <c r="V32" s="3" t="str">
        <f t="shared" ref="V32" ca="1" si="1365">IF(B32="","",G32*(1+rate_A*(T$1+A32)/365))</f>
        <v/>
      </c>
      <c r="W32" s="3" t="str">
        <f t="shared" ref="W32" ca="1" si="1366">IF(B32="","",H32*(1+rate_A*(T$1+A32)/365))</f>
        <v/>
      </c>
      <c r="X32" s="3" t="str">
        <f t="shared" ref="X32" ca="1" si="1367">IF(B32="","",I32*(1+rate_joint*(T$1+A32)/365))</f>
        <v/>
      </c>
      <c r="Y32" s="5" t="str">
        <f t="shared" ca="1" si="135"/>
        <v/>
      </c>
      <c r="Z32" s="5" t="str" cm="1">
        <f t="array" aca="1" ref="Z32" ca="1">IF(Y32="","",_xlfn.IFS(Y32&lt;='Hidden inputs'!$C$15,Y32*'Hidden inputs'!$D$15,Y32&lt;='Hidden inputs'!$C$16,'Hidden inputs'!$C$15*'Hidden inputs'!$D$15+(Y32-'Hidden inputs'!$B$16)*'Hidden inputs'!$D$16,Y32&lt;='Hidden inputs'!$C$17,'Hidden inputs'!$C$15*'Hidden inputs'!$D$15+('Hidden inputs'!$C$16-'Hidden inputs'!$B$16)*'Hidden inputs'!$D$16+(Y32-'Hidden inputs'!$B$17)*'Hidden inputs'!$D$17,Y32&gt;'Hidden inputs'!$B$18,'Hidden inputs'!$C$15*'Hidden inputs'!$D$15+('Hidden inputs'!$C$16-'Hidden inputs'!$B$16)*'Hidden inputs'!$D$16+('Hidden inputs'!$C$17-'Hidden inputs'!$B$17)*'Hidden inputs'!$D$17+(Y32-'Hidden inputs'!$B$18)*'Hidden inputs'!$D$18))</f>
        <v/>
      </c>
      <c r="AA32" s="10" t="str">
        <f t="shared" ca="1" si="136"/>
        <v/>
      </c>
      <c r="AB32" s="5" t="str">
        <f t="shared" ca="1" si="40"/>
        <v/>
      </c>
      <c r="AC32" s="5" t="str">
        <f t="shared" ca="1" si="137"/>
        <v/>
      </c>
      <c r="AD32" s="5" t="str">
        <f ca="1">IF(B32="","",'Hidden inputs'!$D$11*U32+'Hidden inputs'!$E$11*V32)</f>
        <v/>
      </c>
      <c r="AE32" s="11" t="str">
        <f t="shared" ca="1" si="3"/>
        <v/>
      </c>
      <c r="AF32" s="9" t="str">
        <f t="shared" ca="1" si="41"/>
        <v/>
      </c>
      <c r="AG32" s="3" t="str">
        <f t="shared" ca="1" si="42"/>
        <v/>
      </c>
      <c r="AH32" s="5" t="str" cm="1">
        <f t="array" aca="1" ref="AH32" ca="1">IF($B32="","",IF(AG32=0,0,IF(DD_Payment="",0,IF(AG32&lt;_xlfn.IFS(DD_Frequency="Monthly",1,DD_Frequency="Quarterly",IF(MONTH(AG$2)=1,1,IF(MONTH(AG$2)=4,1,IF(MONTH(AG$2)=7,1,IF(MONTH(AG$2)=10,1,0)))),DD_Frequency="Annually",IF(MONTH(AG$2)=1,1,0))*DD_Payment,AG32,_xlfn.IFS(DD_Frequency="Monthly",1,DD_Frequency="Quarterly",IF(MONTH(AG$2)=1,1,IF(MONTH(AG$2)=4,1,IF(MONTH(AG$2)=7,1,IF(MONTH(AG$2)=10,1,0)))),DD_Frequency="Annually",IF(MONTH(AG$2)=1,1,0))*DD_Payment))))</f>
        <v/>
      </c>
      <c r="AI32" s="3" t="str">
        <f t="shared" ref="AI32" ca="1" si="1368">IF($B32="","",IF(AG32&gt;AH32,(AG32-AH32/2)*(rate_A*(AI$1/365)),0))</f>
        <v/>
      </c>
      <c r="AJ32" s="3" t="str">
        <f t="shared" ca="1" si="139"/>
        <v/>
      </c>
      <c r="AK32" s="3" t="str">
        <f t="shared" ref="AK32" ca="1" si="1369">IF($B32="","",V32*(1+rate_A*AI$1/365))</f>
        <v/>
      </c>
      <c r="AL32" s="3" t="str">
        <f t="shared" ref="AL32" ca="1" si="1370">IF($B32="","",W32*(1+rate_A*AI$1/365))</f>
        <v/>
      </c>
      <c r="AM32" s="3" t="str">
        <f t="shared" ref="AM32" ca="1" si="1371">IF($B32="","",X32*(1+rate_joint*AI$1/365))</f>
        <v/>
      </c>
      <c r="AN32" s="5" t="str">
        <f t="shared" ca="1" si="143"/>
        <v/>
      </c>
      <c r="AO32" s="5" t="str" cm="1">
        <f t="array" aca="1" ref="AO32" ca="1">IF(AN32="","",_xlfn.IFS(AN32&lt;='Hidden inputs'!$C$15,AN32*'Hidden inputs'!$D$15,AN32&lt;='Hidden inputs'!$C$16,'Hidden inputs'!$C$15*'Hidden inputs'!$D$15+(AN32-'Hidden inputs'!$B$16)*'Hidden inputs'!$D$16,AN32&lt;='Hidden inputs'!$C$17,'Hidden inputs'!$C$15*'Hidden inputs'!$D$15+('Hidden inputs'!$C$16-'Hidden inputs'!$B$16)*'Hidden inputs'!$D$16+(AN32-'Hidden inputs'!$B$17)*'Hidden inputs'!$D$17,AN32&gt;'Hidden inputs'!$B$18,'Hidden inputs'!$C$15*'Hidden inputs'!$D$15+('Hidden inputs'!$C$16-'Hidden inputs'!$B$16)*'Hidden inputs'!$D$16+('Hidden inputs'!$C$17-'Hidden inputs'!$B$17)*'Hidden inputs'!$D$17+(AN32-'Hidden inputs'!$B$18)*'Hidden inputs'!$D$18))</f>
        <v/>
      </c>
      <c r="AP32" s="10" t="str">
        <f t="shared" ca="1" si="144"/>
        <v/>
      </c>
      <c r="AQ32" s="5" t="str">
        <f t="shared" ca="1" si="47"/>
        <v/>
      </c>
      <c r="AR32" s="5" t="str">
        <f t="shared" ca="1" si="48"/>
        <v/>
      </c>
      <c r="AS32" s="5" t="str">
        <f ca="1">IF($B32="","",'Hidden inputs'!$D$11*AJ32+'Hidden inputs'!$E$11*AK32)</f>
        <v/>
      </c>
      <c r="AT32" s="11" t="str">
        <f t="shared" ca="1" si="5"/>
        <v/>
      </c>
      <c r="AU32" s="9" t="str">
        <f t="shared" ca="1" si="49"/>
        <v/>
      </c>
      <c r="AV32" s="3" t="str">
        <f t="shared" ca="1" si="50"/>
        <v/>
      </c>
      <c r="AW32" s="5" t="str" cm="1">
        <f t="array" aca="1" ref="AW32" ca="1">IF($B32="","",IF(AV32=0,0,IF(DD_Payment="",0,IF(AV32&lt;_xlfn.IFS(DD_Frequency="Monthly",1,DD_Frequency="Quarterly",IF(MONTH(AV$2)=1,1,IF(MONTH(AV$2)=4,1,IF(MONTH(AV$2)=7,1,IF(MONTH(AV$2)=10,1,0)))),DD_Frequency="Annually",IF(MONTH(AV$2)=1,1,0))*DD_Payment,AV32,_xlfn.IFS(DD_Frequency="Monthly",1,DD_Frequency="Quarterly",IF(MONTH(AV$2)=1,1,IF(MONTH(AV$2)=4,1,IF(MONTH(AV$2)=7,1,IF(MONTH(AV$2)=10,1,0)))),DD_Frequency="Annually",IF(MONTH(AV$2)=1,1,0))*DD_Payment))))</f>
        <v/>
      </c>
      <c r="AX32" s="3" t="str">
        <f t="shared" ref="AX32" ca="1" si="1372">IF($B32="","",IF(AV32&gt;AW32,(AV32-AW32/2)*(rate_A*(AX$1/365)),0))</f>
        <v/>
      </c>
      <c r="AY32" s="3" t="str">
        <f t="shared" ca="1" si="146"/>
        <v/>
      </c>
      <c r="AZ32" s="3" t="str">
        <f t="shared" ref="AZ32" ca="1" si="1373">IF($B32="","",AK32*(1+rate_A*AX$1/365))</f>
        <v/>
      </c>
      <c r="BA32" s="3" t="str">
        <f t="shared" ref="BA32" ca="1" si="1374">IF($B32="","",AL32*(1+rate_A*AX$1/365))</f>
        <v/>
      </c>
      <c r="BB32" s="3" t="str">
        <f t="shared" ref="BB32" ca="1" si="1375">IF($B32="","",AM32*(1+rate_joint*AX$1/365))</f>
        <v/>
      </c>
      <c r="BC32" s="5" t="str">
        <f t="shared" ca="1" si="150"/>
        <v/>
      </c>
      <c r="BD32" s="5" t="str" cm="1">
        <f t="array" aca="1" ref="BD32" ca="1">IF(BC32="","",_xlfn.IFS(BC32&lt;='Hidden inputs'!$C$15,BC32*'Hidden inputs'!$D$15,BC32&lt;='Hidden inputs'!$C$16,'Hidden inputs'!$C$15*'Hidden inputs'!$D$15+(BC32-'Hidden inputs'!$B$16)*'Hidden inputs'!$D$16,BC32&lt;='Hidden inputs'!$C$17,'Hidden inputs'!$C$15*'Hidden inputs'!$D$15+('Hidden inputs'!$C$16-'Hidden inputs'!$B$16)*'Hidden inputs'!$D$16+(BC32-'Hidden inputs'!$B$17)*'Hidden inputs'!$D$17,BC32&gt;'Hidden inputs'!$B$18,'Hidden inputs'!$C$15*'Hidden inputs'!$D$15+('Hidden inputs'!$C$16-'Hidden inputs'!$B$16)*'Hidden inputs'!$D$16+('Hidden inputs'!$C$17-'Hidden inputs'!$B$17)*'Hidden inputs'!$D$17+(BC32-'Hidden inputs'!$B$18)*'Hidden inputs'!$D$18))</f>
        <v/>
      </c>
      <c r="BE32" s="10" t="str">
        <f t="shared" ca="1" si="151"/>
        <v/>
      </c>
      <c r="BF32" s="5" t="str">
        <f t="shared" ca="1" si="55"/>
        <v/>
      </c>
      <c r="BG32" s="5" t="str">
        <f t="shared" ca="1" si="56"/>
        <v/>
      </c>
      <c r="BH32" s="5" t="str">
        <f ca="1">IF($B32="","",'Hidden inputs'!$D$11*AY32+'Hidden inputs'!$E$11*AZ32)</f>
        <v/>
      </c>
      <c r="BI32" s="11" t="str">
        <f t="shared" ca="1" si="7"/>
        <v/>
      </c>
      <c r="BJ32" s="9" t="str">
        <f t="shared" ca="1" si="57"/>
        <v/>
      </c>
      <c r="BK32" s="3" t="str">
        <f t="shared" ca="1" si="58"/>
        <v/>
      </c>
      <c r="BL32" s="5" t="str" cm="1">
        <f t="array" aca="1" ref="BL32" ca="1">IF($B32="","",IF(BK32=0,0,IF(DD_Payment="",0,IF(BK32&lt;_xlfn.IFS(DD_Frequency="Monthly",1,DD_Frequency="Quarterly",IF(MONTH(BK$2)=1,1,IF(MONTH(BK$2)=4,1,IF(MONTH(BK$2)=7,1,IF(MONTH(BK$2)=10,1,0)))),DD_Frequency="Annually",IF(MONTH(BK$2)=1,1,0))*DD_Payment,BK32,_xlfn.IFS(DD_Frequency="Monthly",1,DD_Frequency="Quarterly",IF(MONTH(BK$2)=1,1,IF(MONTH(BK$2)=4,1,IF(MONTH(BK$2)=7,1,IF(MONTH(BK$2)=10,1,0)))),DD_Frequency="Annually",IF(MONTH(BK$2)=1,1,0))*DD_Payment))))</f>
        <v/>
      </c>
      <c r="BM32" s="3" t="str">
        <f t="shared" ref="BM32" ca="1" si="1376">IF($B32="","",IF(BK32&gt;BL32,(BK32-BL32/2)*(rate_A*(BM$1/365)),0))</f>
        <v/>
      </c>
      <c r="BN32" s="3" t="str">
        <f t="shared" ca="1" si="153"/>
        <v/>
      </c>
      <c r="BO32" s="3" t="str">
        <f t="shared" ref="BO32" ca="1" si="1377">IF($B32="","",AZ32*(1+rate_A*BM$1/365))</f>
        <v/>
      </c>
      <c r="BP32" s="3" t="str">
        <f t="shared" ref="BP32" ca="1" si="1378">IF($B32="","",BA32*(1+rate_A*BM$1/365))</f>
        <v/>
      </c>
      <c r="BQ32" s="3" t="str">
        <f t="shared" ref="BQ32" ca="1" si="1379">IF($B32="","",BB32*(1+rate_joint*BM$1/365))</f>
        <v/>
      </c>
      <c r="BR32" s="5" t="str">
        <f t="shared" ca="1" si="157"/>
        <v/>
      </c>
      <c r="BS32" s="5" t="str" cm="1">
        <f t="array" aca="1" ref="BS32" ca="1">IF(BR32="","",_xlfn.IFS(BR32&lt;='Hidden inputs'!$C$15,BR32*'Hidden inputs'!$D$15,BR32&lt;='Hidden inputs'!$C$16,'Hidden inputs'!$C$15*'Hidden inputs'!$D$15+(BR32-'Hidden inputs'!$B$16)*'Hidden inputs'!$D$16,BR32&lt;='Hidden inputs'!$C$17,'Hidden inputs'!$C$15*'Hidden inputs'!$D$15+('Hidden inputs'!$C$16-'Hidden inputs'!$B$16)*'Hidden inputs'!$D$16+(BR32-'Hidden inputs'!$B$17)*'Hidden inputs'!$D$17,BR32&gt;'Hidden inputs'!$B$18,'Hidden inputs'!$C$15*'Hidden inputs'!$D$15+('Hidden inputs'!$C$16-'Hidden inputs'!$B$16)*'Hidden inputs'!$D$16+('Hidden inputs'!$C$17-'Hidden inputs'!$B$17)*'Hidden inputs'!$D$17+(BR32-'Hidden inputs'!$B$18)*'Hidden inputs'!$D$18))</f>
        <v/>
      </c>
      <c r="BT32" s="10" t="str">
        <f t="shared" ca="1" si="158"/>
        <v/>
      </c>
      <c r="BU32" s="5" t="str">
        <f t="shared" ca="1" si="63"/>
        <v/>
      </c>
      <c r="BV32" s="5" t="str">
        <f t="shared" ca="1" si="64"/>
        <v/>
      </c>
      <c r="BW32" s="5" t="str">
        <f ca="1">IF($B32="","",'Hidden inputs'!$D$11*BN32+'Hidden inputs'!$E$11*BO32)</f>
        <v/>
      </c>
      <c r="BX32" s="11" t="str">
        <f t="shared" ca="1" si="9"/>
        <v/>
      </c>
      <c r="BY32" s="9" t="str">
        <f t="shared" ca="1" si="65"/>
        <v/>
      </c>
      <c r="BZ32" s="3" t="str">
        <f t="shared" ca="1" si="66"/>
        <v/>
      </c>
      <c r="CA32" s="5" t="str" cm="1">
        <f t="array" aca="1" ref="CA32" ca="1">IF($B32="","",IF(BZ32=0,0,IF(DD_Payment="",0,IF(BZ32&lt;_xlfn.IFS(DD_Frequency="Monthly",1,DD_Frequency="Quarterly",IF(MONTH(BZ$2)=1,1,IF(MONTH(BZ$2)=4,1,IF(MONTH(BZ$2)=7,1,IF(MONTH(BZ$2)=10,1,0)))),DD_Frequency="Annually",IF(MONTH(BZ$2)=1,1,0))*DD_Payment,BZ32,_xlfn.IFS(DD_Frequency="Monthly",1,DD_Frequency="Quarterly",IF(MONTH(BZ$2)=1,1,IF(MONTH(BZ$2)=4,1,IF(MONTH(BZ$2)=7,1,IF(MONTH(BZ$2)=10,1,0)))),DD_Frequency="Annually",IF(MONTH(BZ$2)=1,1,0))*DD_Payment))))</f>
        <v/>
      </c>
      <c r="CB32" s="3" t="str">
        <f t="shared" ref="CB32" ca="1" si="1380">IF($B32="","",IF(BZ32&gt;CA32,(BZ32-CA32/2)*(rate_A*(CB$1/365)),0))</f>
        <v/>
      </c>
      <c r="CC32" s="3" t="str">
        <f t="shared" ca="1" si="160"/>
        <v/>
      </c>
      <c r="CD32" s="3" t="str">
        <f t="shared" ref="CD32" ca="1" si="1381">IF($B32="","",BO32*(1+rate_A*CB$1/365))</f>
        <v/>
      </c>
      <c r="CE32" s="3" t="str">
        <f t="shared" ref="CE32" ca="1" si="1382">IF($B32="","",BP32*(1+rate_A*CB$1/365))</f>
        <v/>
      </c>
      <c r="CF32" s="3" t="str">
        <f t="shared" ref="CF32" ca="1" si="1383">IF($B32="","",BQ32*(1+rate_joint*CB$1/365))</f>
        <v/>
      </c>
      <c r="CG32" s="5" t="str">
        <f t="shared" ca="1" si="164"/>
        <v/>
      </c>
      <c r="CH32" s="5" t="str" cm="1">
        <f t="array" aca="1" ref="CH32" ca="1">IF(CG32="","",_xlfn.IFS(CG32&lt;='Hidden inputs'!$C$15,CG32*'Hidden inputs'!$D$15,CG32&lt;='Hidden inputs'!$C$16,'Hidden inputs'!$C$15*'Hidden inputs'!$D$15+(CG32-'Hidden inputs'!$B$16)*'Hidden inputs'!$D$16,CG32&lt;='Hidden inputs'!$C$17,'Hidden inputs'!$C$15*'Hidden inputs'!$D$15+('Hidden inputs'!$C$16-'Hidden inputs'!$B$16)*'Hidden inputs'!$D$16+(CG32-'Hidden inputs'!$B$17)*'Hidden inputs'!$D$17,CG32&gt;'Hidden inputs'!$B$18,'Hidden inputs'!$C$15*'Hidden inputs'!$D$15+('Hidden inputs'!$C$16-'Hidden inputs'!$B$16)*'Hidden inputs'!$D$16+('Hidden inputs'!$C$17-'Hidden inputs'!$B$17)*'Hidden inputs'!$D$17+(CG32-'Hidden inputs'!$B$18)*'Hidden inputs'!$D$18))</f>
        <v/>
      </c>
      <c r="CI32" s="10" t="str">
        <f t="shared" ca="1" si="165"/>
        <v/>
      </c>
      <c r="CJ32" s="5" t="str">
        <f t="shared" ca="1" si="71"/>
        <v/>
      </c>
      <c r="CK32" s="5" t="str">
        <f t="shared" ca="1" si="72"/>
        <v/>
      </c>
      <c r="CL32" s="5" t="str">
        <f ca="1">IF($B32="","",'Hidden inputs'!$D$11*CC32+'Hidden inputs'!$E$11*CD32)</f>
        <v/>
      </c>
      <c r="CM32" s="11" t="str">
        <f t="shared" ca="1" si="11"/>
        <v/>
      </c>
      <c r="CN32" s="9" t="str">
        <f t="shared" ca="1" si="73"/>
        <v/>
      </c>
      <c r="CO32" s="3" t="str">
        <f t="shared" ca="1" si="74"/>
        <v/>
      </c>
      <c r="CP32" s="5" t="str" cm="1">
        <f t="array" aca="1" ref="CP32" ca="1">IF($B32="","",IF(CO32=0,0,IF(DD_Payment="",0,IF(CO32&lt;_xlfn.IFS(DD_Frequency="Monthly",1,DD_Frequency="Quarterly",IF(MONTH(CO$2)=1,1,IF(MONTH(CO$2)=4,1,IF(MONTH(CO$2)=7,1,IF(MONTH(CO$2)=10,1,0)))),DD_Frequency="Annually",IF(MONTH(CO$2)=1,1,0))*DD_Payment,CO32,_xlfn.IFS(DD_Frequency="Monthly",1,DD_Frequency="Quarterly",IF(MONTH(CO$2)=1,1,IF(MONTH(CO$2)=4,1,IF(MONTH(CO$2)=7,1,IF(MONTH(CO$2)=10,1,0)))),DD_Frequency="Annually",IF(MONTH(CO$2)=1,1,0))*DD_Payment))))</f>
        <v/>
      </c>
      <c r="CQ32" s="3" t="str">
        <f t="shared" ref="CQ32" ca="1" si="1384">IF($B32="","",IF(CO32&gt;CP32,(CO32-CP32/2)*(rate_A*(CQ$1/365)),0))</f>
        <v/>
      </c>
      <c r="CR32" s="3" t="str">
        <f t="shared" ca="1" si="167"/>
        <v/>
      </c>
      <c r="CS32" s="3" t="str">
        <f t="shared" ref="CS32" ca="1" si="1385">IF($B32="","",CD32*(1+rate_A*CQ$1/365))</f>
        <v/>
      </c>
      <c r="CT32" s="3" t="str">
        <f t="shared" ref="CT32" ca="1" si="1386">IF($B32="","",CE32*(1+rate_A*CQ$1/365))</f>
        <v/>
      </c>
      <c r="CU32" s="3" t="str">
        <f t="shared" ref="CU32" ca="1" si="1387">IF($B32="","",CF32*(1+rate_joint*CQ$1/365))</f>
        <v/>
      </c>
      <c r="CV32" s="5" t="str">
        <f t="shared" ca="1" si="171"/>
        <v/>
      </c>
      <c r="CW32" s="5" t="str" cm="1">
        <f t="array" aca="1" ref="CW32" ca="1">IF(CV32="","",_xlfn.IFS(CV32&lt;='Hidden inputs'!$C$15,CV32*'Hidden inputs'!$D$15,CV32&lt;='Hidden inputs'!$C$16,'Hidden inputs'!$C$15*'Hidden inputs'!$D$15+(CV32-'Hidden inputs'!$B$16)*'Hidden inputs'!$D$16,CV32&lt;='Hidden inputs'!$C$17,'Hidden inputs'!$C$15*'Hidden inputs'!$D$15+('Hidden inputs'!$C$16-'Hidden inputs'!$B$16)*'Hidden inputs'!$D$16+(CV32-'Hidden inputs'!$B$17)*'Hidden inputs'!$D$17,CV32&gt;'Hidden inputs'!$B$18,'Hidden inputs'!$C$15*'Hidden inputs'!$D$15+('Hidden inputs'!$C$16-'Hidden inputs'!$B$16)*'Hidden inputs'!$D$16+('Hidden inputs'!$C$17-'Hidden inputs'!$B$17)*'Hidden inputs'!$D$17+(CV32-'Hidden inputs'!$B$18)*'Hidden inputs'!$D$18))</f>
        <v/>
      </c>
      <c r="CX32" s="10" t="str">
        <f t="shared" ca="1" si="172"/>
        <v/>
      </c>
      <c r="CY32" s="5" t="str">
        <f t="shared" ca="1" si="79"/>
        <v/>
      </c>
      <c r="CZ32" s="5" t="str">
        <f t="shared" ca="1" si="80"/>
        <v/>
      </c>
      <c r="DA32" s="5" t="str">
        <f ca="1">IF($B32="","",'Hidden inputs'!$D$11*CR32+'Hidden inputs'!$E$11*CS32)</f>
        <v/>
      </c>
      <c r="DB32" s="11" t="str">
        <f t="shared" ca="1" si="13"/>
        <v/>
      </c>
      <c r="DC32" s="9" t="str">
        <f t="shared" ca="1" si="81"/>
        <v/>
      </c>
      <c r="DD32" s="3" t="str">
        <f t="shared" ca="1" si="82"/>
        <v/>
      </c>
      <c r="DE32" s="5" t="str" cm="1">
        <f t="array" aca="1" ref="DE32" ca="1">IF($B32="","",IF(DD32=0,0,IF(DD_Payment="",0,IF(DD32&lt;_xlfn.IFS(DD_Frequency="Monthly",1,DD_Frequency="Quarterly",IF(MONTH(DD$2)=1,1,IF(MONTH(DD$2)=4,1,IF(MONTH(DD$2)=7,1,IF(MONTH(DD$2)=10,1,0)))),DD_Frequency="Annually",IF(MONTH(DD$2)=1,1,0))*DD_Payment,DD32,_xlfn.IFS(DD_Frequency="Monthly",1,DD_Frequency="Quarterly",IF(MONTH(DD$2)=1,1,IF(MONTH(DD$2)=4,1,IF(MONTH(DD$2)=7,1,IF(MONTH(DD$2)=10,1,0)))),DD_Frequency="Annually",IF(MONTH(DD$2)=1,1,0))*DD_Payment))))</f>
        <v/>
      </c>
      <c r="DF32" s="3" t="str">
        <f t="shared" ref="DF32" ca="1" si="1388">IF($B32="","",IF(DD32&gt;DE32,(DD32-DE32/2)*(rate_A*(DF$1/365)),0))</f>
        <v/>
      </c>
      <c r="DG32" s="3" t="str">
        <f t="shared" ca="1" si="174"/>
        <v/>
      </c>
      <c r="DH32" s="3" t="str">
        <f t="shared" ref="DH32" ca="1" si="1389">IF($B32="","",CS32*(1+rate_A*DF$1/365))</f>
        <v/>
      </c>
      <c r="DI32" s="3" t="str">
        <f t="shared" ref="DI32" ca="1" si="1390">IF($B32="","",CT32*(1+rate_A*DF$1/365))</f>
        <v/>
      </c>
      <c r="DJ32" s="3" t="str">
        <f t="shared" ref="DJ32" ca="1" si="1391">IF($B32="","",CU32*(1+rate_joint*DF$1/365))</f>
        <v/>
      </c>
      <c r="DK32" s="5" t="str">
        <f t="shared" ca="1" si="178"/>
        <v/>
      </c>
      <c r="DL32" s="5" t="str" cm="1">
        <f t="array" aca="1" ref="DL32" ca="1">IF(DK32="","",_xlfn.IFS(DK32&lt;='Hidden inputs'!$C$15,DK32*'Hidden inputs'!$D$15,DK32&lt;='Hidden inputs'!$C$16,'Hidden inputs'!$C$15*'Hidden inputs'!$D$15+(DK32-'Hidden inputs'!$B$16)*'Hidden inputs'!$D$16,DK32&lt;='Hidden inputs'!$C$17,'Hidden inputs'!$C$15*'Hidden inputs'!$D$15+('Hidden inputs'!$C$16-'Hidden inputs'!$B$16)*'Hidden inputs'!$D$16+(DK32-'Hidden inputs'!$B$17)*'Hidden inputs'!$D$17,DK32&gt;'Hidden inputs'!$B$18,'Hidden inputs'!$C$15*'Hidden inputs'!$D$15+('Hidden inputs'!$C$16-'Hidden inputs'!$B$16)*'Hidden inputs'!$D$16+('Hidden inputs'!$C$17-'Hidden inputs'!$B$17)*'Hidden inputs'!$D$17+(DK32-'Hidden inputs'!$B$18)*'Hidden inputs'!$D$18))</f>
        <v/>
      </c>
      <c r="DM32" s="10" t="str">
        <f t="shared" ca="1" si="179"/>
        <v/>
      </c>
      <c r="DN32" s="5" t="str">
        <f t="shared" ca="1" si="87"/>
        <v/>
      </c>
      <c r="DO32" s="5" t="str">
        <f t="shared" ca="1" si="88"/>
        <v/>
      </c>
      <c r="DP32" s="5" t="str">
        <f ca="1">IF($B32="","",'Hidden inputs'!$D$11*DG32+'Hidden inputs'!$E$11*DH32)</f>
        <v/>
      </c>
      <c r="DQ32" s="11" t="str">
        <f t="shared" ca="1" si="15"/>
        <v/>
      </c>
      <c r="DR32" s="9" t="str">
        <f t="shared" ca="1" si="89"/>
        <v/>
      </c>
      <c r="DS32" s="3" t="str">
        <f t="shared" ca="1" si="90"/>
        <v/>
      </c>
      <c r="DT32" s="5" t="str" cm="1">
        <f t="array" aca="1" ref="DT32" ca="1">IF($B32="","",IF(DS32=0,0,IF(DD_Payment="",0,IF(DS32&lt;_xlfn.IFS(DD_Frequency="Monthly",1,DD_Frequency="Quarterly",IF(MONTH(DS$2)=1,1,IF(MONTH(DS$2)=4,1,IF(MONTH(DS$2)=7,1,IF(MONTH(DS$2)=10,1,0)))),DD_Frequency="Annually",IF(MONTH(DS$2)=1,1,0))*DD_Payment,DS32,_xlfn.IFS(DD_Frequency="Monthly",1,DD_Frequency="Quarterly",IF(MONTH(DS$2)=1,1,IF(MONTH(DS$2)=4,1,IF(MONTH(DS$2)=7,1,IF(MONTH(DS$2)=10,1,0)))),DD_Frequency="Annually",IF(MONTH(DS$2)=1,1,0))*DD_Payment))))</f>
        <v/>
      </c>
      <c r="DU32" s="3" t="str">
        <f t="shared" ref="DU32" ca="1" si="1392">IF($B32="","",IF(DS32&gt;DT32,(DS32-DT32/2)*(rate_A*(DU$1/365)),0))</f>
        <v/>
      </c>
      <c r="DV32" s="3" t="str">
        <f t="shared" ca="1" si="181"/>
        <v/>
      </c>
      <c r="DW32" s="3" t="str">
        <f t="shared" ref="DW32" ca="1" si="1393">IF($B32="","",DH32*(1+rate_A*DU$1/365))</f>
        <v/>
      </c>
      <c r="DX32" s="3" t="str">
        <f t="shared" ref="DX32" ca="1" si="1394">IF($B32="","",DI32*(1+rate_A*DU$1/365))</f>
        <v/>
      </c>
      <c r="DY32" s="3" t="str">
        <f t="shared" ref="DY32" ca="1" si="1395">IF($B32="","",DJ32*(1+rate_joint*DU$1/365))</f>
        <v/>
      </c>
      <c r="DZ32" s="5" t="str">
        <f t="shared" ca="1" si="185"/>
        <v/>
      </c>
      <c r="EA32" s="5" t="str" cm="1">
        <f t="array" aca="1" ref="EA32" ca="1">IF(DZ32="","",_xlfn.IFS(DZ32&lt;='Hidden inputs'!$C$15,DZ32*'Hidden inputs'!$D$15,DZ32&lt;='Hidden inputs'!$C$16,'Hidden inputs'!$C$15*'Hidden inputs'!$D$15+(DZ32-'Hidden inputs'!$B$16)*'Hidden inputs'!$D$16,DZ32&lt;='Hidden inputs'!$C$17,'Hidden inputs'!$C$15*'Hidden inputs'!$D$15+('Hidden inputs'!$C$16-'Hidden inputs'!$B$16)*'Hidden inputs'!$D$16+(DZ32-'Hidden inputs'!$B$17)*'Hidden inputs'!$D$17,DZ32&gt;'Hidden inputs'!$B$18,'Hidden inputs'!$C$15*'Hidden inputs'!$D$15+('Hidden inputs'!$C$16-'Hidden inputs'!$B$16)*'Hidden inputs'!$D$16+('Hidden inputs'!$C$17-'Hidden inputs'!$B$17)*'Hidden inputs'!$D$17+(DZ32-'Hidden inputs'!$B$18)*'Hidden inputs'!$D$18))</f>
        <v/>
      </c>
      <c r="EB32" s="10" t="str">
        <f t="shared" ca="1" si="186"/>
        <v/>
      </c>
      <c r="EC32" s="5" t="str">
        <f t="shared" ca="1" si="95"/>
        <v/>
      </c>
      <c r="ED32" s="5" t="str">
        <f t="shared" ca="1" si="96"/>
        <v/>
      </c>
      <c r="EE32" s="5" t="str">
        <f ca="1">IF($B32="","",'Hidden inputs'!$D$11*DV32+'Hidden inputs'!$E$11*DW32)</f>
        <v/>
      </c>
      <c r="EF32" s="11" t="str">
        <f t="shared" ca="1" si="17"/>
        <v/>
      </c>
      <c r="EG32" s="9" t="str">
        <f t="shared" ca="1" si="97"/>
        <v/>
      </c>
      <c r="EH32" s="3" t="str">
        <f t="shared" ca="1" si="98"/>
        <v/>
      </c>
      <c r="EI32" s="5" t="str" cm="1">
        <f t="array" aca="1" ref="EI32" ca="1">IF($B32="","",IF(EH32=0,0,IF(DD_Payment="",0,IF(EH32&lt;_xlfn.IFS(DD_Frequency="Monthly",1,DD_Frequency="Quarterly",IF(MONTH(EH$2)=1,1,IF(MONTH(EH$2)=4,1,IF(MONTH(EH$2)=7,1,IF(MONTH(EH$2)=10,1,0)))),DD_Frequency="Annually",IF(MONTH(EH$2)=1,1,0))*DD_Payment,EH32,_xlfn.IFS(DD_Frequency="Monthly",1,DD_Frequency="Quarterly",IF(MONTH(EH$2)=1,1,IF(MONTH(EH$2)=4,1,IF(MONTH(EH$2)=7,1,IF(MONTH(EH$2)=10,1,0)))),DD_Frequency="Annually",IF(MONTH(EH$2)=1,1,0))*DD_Payment))))</f>
        <v/>
      </c>
      <c r="EJ32" s="3" t="str">
        <f t="shared" ref="EJ32" ca="1" si="1396">IF($B32="","",IF(EH32&gt;EI32,(EH32-EI32/2)*(rate_A*(EJ$1/365)),0))</f>
        <v/>
      </c>
      <c r="EK32" s="3" t="str">
        <f t="shared" ca="1" si="188"/>
        <v/>
      </c>
      <c r="EL32" s="3" t="str">
        <f t="shared" ref="EL32" ca="1" si="1397">IF($B32="","",DW32*(1+rate_A*EJ$1/365))</f>
        <v/>
      </c>
      <c r="EM32" s="3" t="str">
        <f t="shared" ref="EM32" ca="1" si="1398">IF($B32="","",DX32*(1+rate_A*EJ$1/365))</f>
        <v/>
      </c>
      <c r="EN32" s="3" t="str">
        <f t="shared" ref="EN32" ca="1" si="1399">IF($B32="","",DY32*(1+rate_joint*EJ$1/365))</f>
        <v/>
      </c>
      <c r="EO32" s="5" t="str">
        <f t="shared" ca="1" si="192"/>
        <v/>
      </c>
      <c r="EP32" s="5" t="str" cm="1">
        <f t="array" aca="1" ref="EP32" ca="1">IF(EO32="","",_xlfn.IFS(EO32&lt;='Hidden inputs'!$C$15,EO32*'Hidden inputs'!$D$15,EO32&lt;='Hidden inputs'!$C$16,'Hidden inputs'!$C$15*'Hidden inputs'!$D$15+(EO32-'Hidden inputs'!$B$16)*'Hidden inputs'!$D$16,EO32&lt;='Hidden inputs'!$C$17,'Hidden inputs'!$C$15*'Hidden inputs'!$D$15+('Hidden inputs'!$C$16-'Hidden inputs'!$B$16)*'Hidden inputs'!$D$16+(EO32-'Hidden inputs'!$B$17)*'Hidden inputs'!$D$17,EO32&gt;'Hidden inputs'!$B$18,'Hidden inputs'!$C$15*'Hidden inputs'!$D$15+('Hidden inputs'!$C$16-'Hidden inputs'!$B$16)*'Hidden inputs'!$D$16+('Hidden inputs'!$C$17-'Hidden inputs'!$B$17)*'Hidden inputs'!$D$17+(EO32-'Hidden inputs'!$B$18)*'Hidden inputs'!$D$18))</f>
        <v/>
      </c>
      <c r="EQ32" s="10" t="str">
        <f t="shared" ca="1" si="193"/>
        <v/>
      </c>
      <c r="ER32" s="5" t="str">
        <f t="shared" ca="1" si="103"/>
        <v/>
      </c>
      <c r="ES32" s="5" t="str">
        <f t="shared" ca="1" si="104"/>
        <v/>
      </c>
      <c r="ET32" s="5" t="str">
        <f ca="1">IF($B32="","",'Hidden inputs'!$D$11*EK32+'Hidden inputs'!$E$11*EL32)</f>
        <v/>
      </c>
      <c r="EU32" s="11" t="str">
        <f t="shared" ca="1" si="19"/>
        <v/>
      </c>
      <c r="EV32" s="9" t="str">
        <f t="shared" ca="1" si="105"/>
        <v/>
      </c>
      <c r="EW32" s="3" t="str">
        <f t="shared" ca="1" si="106"/>
        <v/>
      </c>
      <c r="EX32" s="5" t="str" cm="1">
        <f t="array" aca="1" ref="EX32" ca="1">IF($B32="","",IF(EW32=0,0,IF(DD_Payment="",0,IF(EW32&lt;_xlfn.IFS(DD_Frequency="Monthly",1,DD_Frequency="Quarterly",IF(MONTH(EW$2)=1,1,IF(MONTH(EW$2)=4,1,IF(MONTH(EW$2)=7,1,IF(MONTH(EW$2)=10,1,0)))),DD_Frequency="Annually",IF(MONTH(EW$2)=1,1,0))*DD_Payment,EW32,_xlfn.IFS(DD_Frequency="Monthly",1,DD_Frequency="Quarterly",IF(MONTH(EW$2)=1,1,IF(MONTH(EW$2)=4,1,IF(MONTH(EW$2)=7,1,IF(MONTH(EW$2)=10,1,0)))),DD_Frequency="Annually",IF(MONTH(EW$2)=1,1,0))*DD_Payment))))</f>
        <v/>
      </c>
      <c r="EY32" s="3" t="str">
        <f t="shared" ref="EY32" ca="1" si="1400">IF($B32="","",IF(EW32&gt;EX32,(EW32-EX32/2)*(rate_A*(EY$1/365)),0))</f>
        <v/>
      </c>
      <c r="EZ32" s="3" t="str">
        <f t="shared" ca="1" si="195"/>
        <v/>
      </c>
      <c r="FA32" s="3" t="str">
        <f t="shared" ref="FA32" ca="1" si="1401">IF($B32="","",EL32*(1+rate_A*EY$1/365))</f>
        <v/>
      </c>
      <c r="FB32" s="3" t="str">
        <f t="shared" ref="FB32" ca="1" si="1402">IF($B32="","",EM32*(1+rate_A*EY$1/365))</f>
        <v/>
      </c>
      <c r="FC32" s="3" t="str">
        <f t="shared" ref="FC32" ca="1" si="1403">IF($B32="","",EN32*(1+rate_joint*EY$1/365))</f>
        <v/>
      </c>
      <c r="FD32" s="5" t="str">
        <f t="shared" ca="1" si="199"/>
        <v/>
      </c>
      <c r="FE32" s="5" t="str" cm="1">
        <f t="array" aca="1" ref="FE32" ca="1">IF(FD32="","",_xlfn.IFS(FD32&lt;='Hidden inputs'!$C$15,FD32*'Hidden inputs'!$D$15,FD32&lt;='Hidden inputs'!$C$16,'Hidden inputs'!$C$15*'Hidden inputs'!$D$15+(FD32-'Hidden inputs'!$B$16)*'Hidden inputs'!$D$16,FD32&lt;='Hidden inputs'!$C$17,'Hidden inputs'!$C$15*'Hidden inputs'!$D$15+('Hidden inputs'!$C$16-'Hidden inputs'!$B$16)*'Hidden inputs'!$D$16+(FD32-'Hidden inputs'!$B$17)*'Hidden inputs'!$D$17,FD32&gt;'Hidden inputs'!$B$18,'Hidden inputs'!$C$15*'Hidden inputs'!$D$15+('Hidden inputs'!$C$16-'Hidden inputs'!$B$16)*'Hidden inputs'!$D$16+('Hidden inputs'!$C$17-'Hidden inputs'!$B$17)*'Hidden inputs'!$D$17+(FD32-'Hidden inputs'!$B$18)*'Hidden inputs'!$D$18))</f>
        <v/>
      </c>
      <c r="FF32" s="10" t="str">
        <f t="shared" ca="1" si="200"/>
        <v/>
      </c>
      <c r="FG32" s="5" t="str">
        <f t="shared" ca="1" si="111"/>
        <v/>
      </c>
      <c r="FH32" s="5" t="str">
        <f t="shared" ca="1" si="112"/>
        <v/>
      </c>
      <c r="FI32" s="5" t="str">
        <f ca="1">IF($B32="","",'Hidden inputs'!$D$11*EZ32+'Hidden inputs'!$E$11*FA32)</f>
        <v/>
      </c>
      <c r="FJ32" s="11" t="str">
        <f t="shared" ca="1" si="21"/>
        <v/>
      </c>
      <c r="FK32" s="9" t="str">
        <f t="shared" ca="1" si="113"/>
        <v/>
      </c>
      <c r="FL32" s="3" t="str">
        <f t="shared" ca="1" si="114"/>
        <v/>
      </c>
      <c r="FM32" s="5" t="str" cm="1">
        <f t="array" aca="1" ref="FM32" ca="1">IF($B32="","",IF(FL32=0,0,IF(DD_Payment="",0,IF(FL32&lt;_xlfn.IFS(DD_Frequency="Monthly",1,DD_Frequency="Quarterly",IF(MONTH(FL$2)=1,1,IF(MONTH(FL$2)=4,1,IF(MONTH(FL$2)=7,1,IF(MONTH(FL$2)=10,1,0)))),DD_Frequency="Annually",IF(MONTH(FL$2)=1,1,0))*DD_Payment,FL32,_xlfn.IFS(DD_Frequency="Monthly",1,DD_Frequency="Quarterly",IF(MONTH(FL$2)=1,1,IF(MONTH(FL$2)=4,1,IF(MONTH(FL$2)=7,1,IF(MONTH(FL$2)=10,1,0)))),DD_Frequency="Annually",IF(MONTH(FL$2)=1,1,0))*DD_Payment))))</f>
        <v/>
      </c>
      <c r="FN32" s="3" t="str">
        <f t="shared" ref="FN32" ca="1" si="1404">IF($B32="","",IF(FL32&gt;FM32,(FL32-FM32/2)*(rate_A*(FN$1/365)),0))</f>
        <v/>
      </c>
      <c r="FO32" s="3" t="str">
        <f t="shared" ca="1" si="202"/>
        <v/>
      </c>
      <c r="FP32" s="3" t="str">
        <f t="shared" ref="FP32" ca="1" si="1405">IF($B32="","",FA32*(1+rate_A*FN$1/365))</f>
        <v/>
      </c>
      <c r="FQ32" s="3" t="str">
        <f t="shared" ref="FQ32" ca="1" si="1406">IF($B32="","",FB32*(1+rate_A*FN$1/365))</f>
        <v/>
      </c>
      <c r="FR32" s="3" t="str">
        <f t="shared" ref="FR32" ca="1" si="1407">IF($B32="","",FC32*(1+rate_joint*FN$1/365))</f>
        <v/>
      </c>
      <c r="FS32" s="5" t="str">
        <f t="shared" ca="1" si="206"/>
        <v/>
      </c>
      <c r="FT32" s="5" t="str" cm="1">
        <f t="array" aca="1" ref="FT32" ca="1">IF(FS32="","",_xlfn.IFS(FS32&lt;='Hidden inputs'!$C$15,FS32*'Hidden inputs'!$D$15,FS32&lt;='Hidden inputs'!$C$16,'Hidden inputs'!$C$15*'Hidden inputs'!$D$15+(FS32-'Hidden inputs'!$B$16)*'Hidden inputs'!$D$16,FS32&lt;='Hidden inputs'!$C$17,'Hidden inputs'!$C$15*'Hidden inputs'!$D$15+('Hidden inputs'!$C$16-'Hidden inputs'!$B$16)*'Hidden inputs'!$D$16+(FS32-'Hidden inputs'!$B$17)*'Hidden inputs'!$D$17,FS32&gt;'Hidden inputs'!$B$18,'Hidden inputs'!$C$15*'Hidden inputs'!$D$15+('Hidden inputs'!$C$16-'Hidden inputs'!$B$16)*'Hidden inputs'!$D$16+('Hidden inputs'!$C$17-'Hidden inputs'!$B$17)*'Hidden inputs'!$D$17+(FS32-'Hidden inputs'!$B$18)*'Hidden inputs'!$D$18))</f>
        <v/>
      </c>
      <c r="FU32" s="10" t="str">
        <f t="shared" ca="1" si="207"/>
        <v/>
      </c>
      <c r="FV32" s="5" t="str">
        <f t="shared" ca="1" si="119"/>
        <v/>
      </c>
      <c r="FW32" s="5" t="str">
        <f t="shared" ca="1" si="120"/>
        <v/>
      </c>
      <c r="FX32" s="5" t="str">
        <f ca="1">IF($B32="","",'Hidden inputs'!$D$11*FO32+'Hidden inputs'!$E$11*FP32)</f>
        <v/>
      </c>
      <c r="FY32" s="11" t="str">
        <f t="shared" ca="1" si="23"/>
        <v/>
      </c>
      <c r="FZ32" s="9" t="str">
        <f t="shared" ca="1" si="121"/>
        <v/>
      </c>
      <c r="GA32" s="5" t="str">
        <f t="shared" ca="1" si="122"/>
        <v/>
      </c>
      <c r="GB32" s="5" t="str">
        <f t="shared" ca="1" si="123"/>
        <v/>
      </c>
      <c r="GC32" s="5" t="str">
        <f t="shared" ca="1" si="24"/>
        <v/>
      </c>
      <c r="GD32" s="5" t="str">
        <f t="shared" ca="1" si="25"/>
        <v/>
      </c>
    </row>
    <row r="33" spans="1:186" x14ac:dyDescent="0.35">
      <c r="A33" s="2" t="str">
        <f t="shared" ca="1" si="26"/>
        <v/>
      </c>
      <c r="B33" s="6" t="str">
        <f t="shared" ca="1" si="27"/>
        <v/>
      </c>
      <c r="C33" s="5" t="str">
        <f t="shared" ca="1" si="124"/>
        <v/>
      </c>
      <c r="D33" s="5" t="str" cm="1">
        <f t="array" aca="1" ref="D33" ca="1">IF($B33="","",IF(C33=0,0,IF(DD_Payment="",0,IF(C33&lt;_xlfn.IFS(DD_Frequency="Monthly",1,DD_Frequency="Quarterly",IF(MONTH(C$2)=1,1,IF(MONTH(C$2)=4,1,IF(MONTH(C$2)=7,1,IF(MONTH(C$2)=10,1,0)))),DD_Frequency="Annually",IF(MONTH(C$2)=1,1,0))*DD_Payment,C33,_xlfn.IFS(DD_Frequency="Monthly",1,DD_Frequency="Quarterly",IF(MONTH(C$2)=1,1,IF(MONTH(C$2)=4,1,IF(MONTH(C$2)=7,1,IF(MONTH(C$2)=10,1,0)))),DD_Frequency="Annually",IF(MONTH(C$2)=1,1,0))*DD_Payment))))</f>
        <v/>
      </c>
      <c r="E33" s="5" t="str">
        <f t="shared" ref="E33" ca="1" si="1408">IF(B33="","",IF(C33&gt;D33,(C33-D33/2)*(rate_A*(E$1/365)),0))</f>
        <v/>
      </c>
      <c r="F33" s="5" t="str">
        <f t="shared" ca="1" si="28"/>
        <v/>
      </c>
      <c r="G33" s="5" t="str">
        <f t="shared" ref="G33" ca="1" si="1409">IF(B33="","",G32*(1+rate_A*E$1/365))</f>
        <v/>
      </c>
      <c r="H33" s="5" t="str">
        <f t="shared" ref="H33" ca="1" si="1410">IF(B33="","",H32*(1+rate_A*E$1/365))</f>
        <v/>
      </c>
      <c r="I33" s="5" t="str">
        <f t="shared" ref="I33" ca="1" si="1411">IF(B33="","",I32*(1+rate_joint*E$1/365))</f>
        <v/>
      </c>
      <c r="J33" s="5" t="str">
        <f t="shared" ca="1" si="129"/>
        <v/>
      </c>
      <c r="K33" s="5" t="str" cm="1">
        <f t="array" aca="1" ref="K33" ca="1">IF(J33="","",_xlfn.IFS(J33&lt;='Hidden inputs'!$C$15,J33*'Hidden inputs'!$D$15,J33&lt;='Hidden inputs'!$C$16,'Hidden inputs'!$C$15*'Hidden inputs'!$D$15+(J33-'Hidden inputs'!$B$16)*'Hidden inputs'!$D$16,J33&lt;='Hidden inputs'!$C$17,'Hidden inputs'!$C$15*'Hidden inputs'!$D$15+('Hidden inputs'!$C$16-'Hidden inputs'!$B$16)*'Hidden inputs'!$D$16+(J33-'Hidden inputs'!$B$17)*'Hidden inputs'!$D$17,J33&gt;'Hidden inputs'!$B$18,'Hidden inputs'!$C$15*'Hidden inputs'!$D$15+('Hidden inputs'!$C$16-'Hidden inputs'!$B$16)*'Hidden inputs'!$D$16+('Hidden inputs'!$C$17-'Hidden inputs'!$B$17)*'Hidden inputs'!$D$17+(J33-'Hidden inputs'!$B$18)*'Hidden inputs'!$D$18))</f>
        <v/>
      </c>
      <c r="L33" s="11" t="str">
        <f t="shared" ca="1" si="130"/>
        <v/>
      </c>
      <c r="M33" s="5" t="str">
        <f t="shared" ca="1" si="32"/>
        <v/>
      </c>
      <c r="N33" s="5" t="str">
        <f t="shared" ca="1" si="33"/>
        <v/>
      </c>
      <c r="O33" s="5" t="str">
        <f ca="1">IF(B33="","",'Hidden inputs'!$D$11*F33+'Hidden inputs'!$E$11*G33)</f>
        <v/>
      </c>
      <c r="P33" s="11" t="str">
        <f t="shared" ca="1" si="0"/>
        <v/>
      </c>
      <c r="Q33" s="20" t="str">
        <f t="shared" ca="1" si="1"/>
        <v/>
      </c>
      <c r="R33" s="3" t="str">
        <f t="shared" ca="1" si="34"/>
        <v/>
      </c>
      <c r="S33" s="5" t="str" cm="1">
        <f t="array" aca="1" ref="S33" ca="1">IF($B33="","",IF(R33=0,0,IF(DD_Payment="",0,IF(R33&lt;_xlfn.IFS(DD_Frequency="Monthly",1,DD_Frequency="Quarterly",IF(MONTH(R$2)=1,1,IF(MONTH(R$2)=4,1,IF(MONTH(R$2)=7,1,IF(MONTH(R$2)=10,1,0)))),DD_Frequency="Annually",IF(MONTH(R$2)=1,1,0))*DD_Payment,R33,_xlfn.IFS(DD_Frequency="Monthly",1,DD_Frequency="Quarterly",IF(MONTH(R$2)=1,1,IF(MONTH(R$2)=4,1,IF(MONTH(R$2)=7,1,IF(MONTH(R$2)=10,1,0)))),DD_Frequency="Annually",IF(MONTH(R$2)=1,1,0))*DD_Payment))))</f>
        <v/>
      </c>
      <c r="T33" s="3" t="str">
        <f t="shared" ref="T33" ca="1" si="1412">IF(B33="","",IF(R33&gt;S33,(R33-S33/2)*(rate_A*((T$1+A33)/365)),0))</f>
        <v/>
      </c>
      <c r="U33" s="3" t="str">
        <f t="shared" ca="1" si="36"/>
        <v/>
      </c>
      <c r="V33" s="3" t="str">
        <f t="shared" ref="V33" ca="1" si="1413">IF(B33="","",G33*(1+rate_A*(T$1+A33)/365))</f>
        <v/>
      </c>
      <c r="W33" s="3" t="str">
        <f t="shared" ref="W33" ca="1" si="1414">IF(B33="","",H33*(1+rate_A*(T$1+A33)/365))</f>
        <v/>
      </c>
      <c r="X33" s="3" t="str">
        <f t="shared" ref="X33" ca="1" si="1415">IF(B33="","",I33*(1+rate_joint*(T$1+A33)/365))</f>
        <v/>
      </c>
      <c r="Y33" s="5" t="str">
        <f t="shared" ca="1" si="135"/>
        <v/>
      </c>
      <c r="Z33" s="5" t="str" cm="1">
        <f t="array" aca="1" ref="Z33" ca="1">IF(Y33="","",_xlfn.IFS(Y33&lt;='Hidden inputs'!$C$15,Y33*'Hidden inputs'!$D$15,Y33&lt;='Hidden inputs'!$C$16,'Hidden inputs'!$C$15*'Hidden inputs'!$D$15+(Y33-'Hidden inputs'!$B$16)*'Hidden inputs'!$D$16,Y33&lt;='Hidden inputs'!$C$17,'Hidden inputs'!$C$15*'Hidden inputs'!$D$15+('Hidden inputs'!$C$16-'Hidden inputs'!$B$16)*'Hidden inputs'!$D$16+(Y33-'Hidden inputs'!$B$17)*'Hidden inputs'!$D$17,Y33&gt;'Hidden inputs'!$B$18,'Hidden inputs'!$C$15*'Hidden inputs'!$D$15+('Hidden inputs'!$C$16-'Hidden inputs'!$B$16)*'Hidden inputs'!$D$16+('Hidden inputs'!$C$17-'Hidden inputs'!$B$17)*'Hidden inputs'!$D$17+(Y33-'Hidden inputs'!$B$18)*'Hidden inputs'!$D$18))</f>
        <v/>
      </c>
      <c r="AA33" s="10" t="str">
        <f t="shared" ca="1" si="136"/>
        <v/>
      </c>
      <c r="AB33" s="5" t="str">
        <f t="shared" ca="1" si="40"/>
        <v/>
      </c>
      <c r="AC33" s="5" t="str">
        <f t="shared" ca="1" si="137"/>
        <v/>
      </c>
      <c r="AD33" s="5" t="str">
        <f ca="1">IF(B33="","",'Hidden inputs'!$D$11*U33+'Hidden inputs'!$E$11*V33)</f>
        <v/>
      </c>
      <c r="AE33" s="11" t="str">
        <f t="shared" ca="1" si="3"/>
        <v/>
      </c>
      <c r="AF33" s="9" t="str">
        <f t="shared" ca="1" si="41"/>
        <v/>
      </c>
      <c r="AG33" s="3" t="str">
        <f t="shared" ca="1" si="42"/>
        <v/>
      </c>
      <c r="AH33" s="5" t="str" cm="1">
        <f t="array" aca="1" ref="AH33" ca="1">IF($B33="","",IF(AG33=0,0,IF(DD_Payment="",0,IF(AG33&lt;_xlfn.IFS(DD_Frequency="Monthly",1,DD_Frequency="Quarterly",IF(MONTH(AG$2)=1,1,IF(MONTH(AG$2)=4,1,IF(MONTH(AG$2)=7,1,IF(MONTH(AG$2)=10,1,0)))),DD_Frequency="Annually",IF(MONTH(AG$2)=1,1,0))*DD_Payment,AG33,_xlfn.IFS(DD_Frequency="Monthly",1,DD_Frequency="Quarterly",IF(MONTH(AG$2)=1,1,IF(MONTH(AG$2)=4,1,IF(MONTH(AG$2)=7,1,IF(MONTH(AG$2)=10,1,0)))),DD_Frequency="Annually",IF(MONTH(AG$2)=1,1,0))*DD_Payment))))</f>
        <v/>
      </c>
      <c r="AI33" s="3" t="str">
        <f t="shared" ref="AI33" ca="1" si="1416">IF($B33="","",IF(AG33&gt;AH33,(AG33-AH33/2)*(rate_A*(AI$1/365)),0))</f>
        <v/>
      </c>
      <c r="AJ33" s="3" t="str">
        <f t="shared" ca="1" si="139"/>
        <v/>
      </c>
      <c r="AK33" s="3" t="str">
        <f t="shared" ref="AK33" ca="1" si="1417">IF($B33="","",V33*(1+rate_A*AI$1/365))</f>
        <v/>
      </c>
      <c r="AL33" s="3" t="str">
        <f t="shared" ref="AL33" ca="1" si="1418">IF($B33="","",W33*(1+rate_A*AI$1/365))</f>
        <v/>
      </c>
      <c r="AM33" s="3" t="str">
        <f t="shared" ref="AM33" ca="1" si="1419">IF($B33="","",X33*(1+rate_joint*AI$1/365))</f>
        <v/>
      </c>
      <c r="AN33" s="5" t="str">
        <f t="shared" ca="1" si="143"/>
        <v/>
      </c>
      <c r="AO33" s="5" t="str" cm="1">
        <f t="array" aca="1" ref="AO33" ca="1">IF(AN33="","",_xlfn.IFS(AN33&lt;='Hidden inputs'!$C$15,AN33*'Hidden inputs'!$D$15,AN33&lt;='Hidden inputs'!$C$16,'Hidden inputs'!$C$15*'Hidden inputs'!$D$15+(AN33-'Hidden inputs'!$B$16)*'Hidden inputs'!$D$16,AN33&lt;='Hidden inputs'!$C$17,'Hidden inputs'!$C$15*'Hidden inputs'!$D$15+('Hidden inputs'!$C$16-'Hidden inputs'!$B$16)*'Hidden inputs'!$D$16+(AN33-'Hidden inputs'!$B$17)*'Hidden inputs'!$D$17,AN33&gt;'Hidden inputs'!$B$18,'Hidden inputs'!$C$15*'Hidden inputs'!$D$15+('Hidden inputs'!$C$16-'Hidden inputs'!$B$16)*'Hidden inputs'!$D$16+('Hidden inputs'!$C$17-'Hidden inputs'!$B$17)*'Hidden inputs'!$D$17+(AN33-'Hidden inputs'!$B$18)*'Hidden inputs'!$D$18))</f>
        <v/>
      </c>
      <c r="AP33" s="10" t="str">
        <f t="shared" ca="1" si="144"/>
        <v/>
      </c>
      <c r="AQ33" s="5" t="str">
        <f t="shared" ca="1" si="47"/>
        <v/>
      </c>
      <c r="AR33" s="5" t="str">
        <f t="shared" ca="1" si="48"/>
        <v/>
      </c>
      <c r="AS33" s="5" t="str">
        <f ca="1">IF($B33="","",'Hidden inputs'!$D$11*AJ33+'Hidden inputs'!$E$11*AK33)</f>
        <v/>
      </c>
      <c r="AT33" s="11" t="str">
        <f t="shared" ca="1" si="5"/>
        <v/>
      </c>
      <c r="AU33" s="9" t="str">
        <f t="shared" ca="1" si="49"/>
        <v/>
      </c>
      <c r="AV33" s="3" t="str">
        <f t="shared" ca="1" si="50"/>
        <v/>
      </c>
      <c r="AW33" s="5" t="str" cm="1">
        <f t="array" aca="1" ref="AW33" ca="1">IF($B33="","",IF(AV33=0,0,IF(DD_Payment="",0,IF(AV33&lt;_xlfn.IFS(DD_Frequency="Monthly",1,DD_Frequency="Quarterly",IF(MONTH(AV$2)=1,1,IF(MONTH(AV$2)=4,1,IF(MONTH(AV$2)=7,1,IF(MONTH(AV$2)=10,1,0)))),DD_Frequency="Annually",IF(MONTH(AV$2)=1,1,0))*DD_Payment,AV33,_xlfn.IFS(DD_Frequency="Monthly",1,DD_Frequency="Quarterly",IF(MONTH(AV$2)=1,1,IF(MONTH(AV$2)=4,1,IF(MONTH(AV$2)=7,1,IF(MONTH(AV$2)=10,1,0)))),DD_Frequency="Annually",IF(MONTH(AV$2)=1,1,0))*DD_Payment))))</f>
        <v/>
      </c>
      <c r="AX33" s="3" t="str">
        <f t="shared" ref="AX33" ca="1" si="1420">IF($B33="","",IF(AV33&gt;AW33,(AV33-AW33/2)*(rate_A*(AX$1/365)),0))</f>
        <v/>
      </c>
      <c r="AY33" s="3" t="str">
        <f t="shared" ca="1" si="146"/>
        <v/>
      </c>
      <c r="AZ33" s="3" t="str">
        <f t="shared" ref="AZ33" ca="1" si="1421">IF($B33="","",AK33*(1+rate_A*AX$1/365))</f>
        <v/>
      </c>
      <c r="BA33" s="3" t="str">
        <f t="shared" ref="BA33" ca="1" si="1422">IF($B33="","",AL33*(1+rate_A*AX$1/365))</f>
        <v/>
      </c>
      <c r="BB33" s="3" t="str">
        <f t="shared" ref="BB33" ca="1" si="1423">IF($B33="","",AM33*(1+rate_joint*AX$1/365))</f>
        <v/>
      </c>
      <c r="BC33" s="5" t="str">
        <f t="shared" ca="1" si="150"/>
        <v/>
      </c>
      <c r="BD33" s="5" t="str" cm="1">
        <f t="array" aca="1" ref="BD33" ca="1">IF(BC33="","",_xlfn.IFS(BC33&lt;='Hidden inputs'!$C$15,BC33*'Hidden inputs'!$D$15,BC33&lt;='Hidden inputs'!$C$16,'Hidden inputs'!$C$15*'Hidden inputs'!$D$15+(BC33-'Hidden inputs'!$B$16)*'Hidden inputs'!$D$16,BC33&lt;='Hidden inputs'!$C$17,'Hidden inputs'!$C$15*'Hidden inputs'!$D$15+('Hidden inputs'!$C$16-'Hidden inputs'!$B$16)*'Hidden inputs'!$D$16+(BC33-'Hidden inputs'!$B$17)*'Hidden inputs'!$D$17,BC33&gt;'Hidden inputs'!$B$18,'Hidden inputs'!$C$15*'Hidden inputs'!$D$15+('Hidden inputs'!$C$16-'Hidden inputs'!$B$16)*'Hidden inputs'!$D$16+('Hidden inputs'!$C$17-'Hidden inputs'!$B$17)*'Hidden inputs'!$D$17+(BC33-'Hidden inputs'!$B$18)*'Hidden inputs'!$D$18))</f>
        <v/>
      </c>
      <c r="BE33" s="10" t="str">
        <f t="shared" ca="1" si="151"/>
        <v/>
      </c>
      <c r="BF33" s="5" t="str">
        <f t="shared" ca="1" si="55"/>
        <v/>
      </c>
      <c r="BG33" s="5" t="str">
        <f t="shared" ca="1" si="56"/>
        <v/>
      </c>
      <c r="BH33" s="5" t="str">
        <f ca="1">IF($B33="","",'Hidden inputs'!$D$11*AY33+'Hidden inputs'!$E$11*AZ33)</f>
        <v/>
      </c>
      <c r="BI33" s="11" t="str">
        <f t="shared" ca="1" si="7"/>
        <v/>
      </c>
      <c r="BJ33" s="9" t="str">
        <f t="shared" ca="1" si="57"/>
        <v/>
      </c>
      <c r="BK33" s="3" t="str">
        <f t="shared" ca="1" si="58"/>
        <v/>
      </c>
      <c r="BL33" s="5" t="str" cm="1">
        <f t="array" aca="1" ref="BL33" ca="1">IF($B33="","",IF(BK33=0,0,IF(DD_Payment="",0,IF(BK33&lt;_xlfn.IFS(DD_Frequency="Monthly",1,DD_Frequency="Quarterly",IF(MONTH(BK$2)=1,1,IF(MONTH(BK$2)=4,1,IF(MONTH(BK$2)=7,1,IF(MONTH(BK$2)=10,1,0)))),DD_Frequency="Annually",IF(MONTH(BK$2)=1,1,0))*DD_Payment,BK33,_xlfn.IFS(DD_Frequency="Monthly",1,DD_Frequency="Quarterly",IF(MONTH(BK$2)=1,1,IF(MONTH(BK$2)=4,1,IF(MONTH(BK$2)=7,1,IF(MONTH(BK$2)=10,1,0)))),DD_Frequency="Annually",IF(MONTH(BK$2)=1,1,0))*DD_Payment))))</f>
        <v/>
      </c>
      <c r="BM33" s="3" t="str">
        <f t="shared" ref="BM33" ca="1" si="1424">IF($B33="","",IF(BK33&gt;BL33,(BK33-BL33/2)*(rate_A*(BM$1/365)),0))</f>
        <v/>
      </c>
      <c r="BN33" s="3" t="str">
        <f t="shared" ca="1" si="153"/>
        <v/>
      </c>
      <c r="BO33" s="3" t="str">
        <f t="shared" ref="BO33" ca="1" si="1425">IF($B33="","",AZ33*(1+rate_A*BM$1/365))</f>
        <v/>
      </c>
      <c r="BP33" s="3" t="str">
        <f t="shared" ref="BP33" ca="1" si="1426">IF($B33="","",BA33*(1+rate_A*BM$1/365))</f>
        <v/>
      </c>
      <c r="BQ33" s="3" t="str">
        <f t="shared" ref="BQ33" ca="1" si="1427">IF($B33="","",BB33*(1+rate_joint*BM$1/365))</f>
        <v/>
      </c>
      <c r="BR33" s="5" t="str">
        <f t="shared" ca="1" si="157"/>
        <v/>
      </c>
      <c r="BS33" s="5" t="str" cm="1">
        <f t="array" aca="1" ref="BS33" ca="1">IF(BR33="","",_xlfn.IFS(BR33&lt;='Hidden inputs'!$C$15,BR33*'Hidden inputs'!$D$15,BR33&lt;='Hidden inputs'!$C$16,'Hidden inputs'!$C$15*'Hidden inputs'!$D$15+(BR33-'Hidden inputs'!$B$16)*'Hidden inputs'!$D$16,BR33&lt;='Hidden inputs'!$C$17,'Hidden inputs'!$C$15*'Hidden inputs'!$D$15+('Hidden inputs'!$C$16-'Hidden inputs'!$B$16)*'Hidden inputs'!$D$16+(BR33-'Hidden inputs'!$B$17)*'Hidden inputs'!$D$17,BR33&gt;'Hidden inputs'!$B$18,'Hidden inputs'!$C$15*'Hidden inputs'!$D$15+('Hidden inputs'!$C$16-'Hidden inputs'!$B$16)*'Hidden inputs'!$D$16+('Hidden inputs'!$C$17-'Hidden inputs'!$B$17)*'Hidden inputs'!$D$17+(BR33-'Hidden inputs'!$B$18)*'Hidden inputs'!$D$18))</f>
        <v/>
      </c>
      <c r="BT33" s="10" t="str">
        <f t="shared" ca="1" si="158"/>
        <v/>
      </c>
      <c r="BU33" s="5" t="str">
        <f t="shared" ca="1" si="63"/>
        <v/>
      </c>
      <c r="BV33" s="5" t="str">
        <f t="shared" ca="1" si="64"/>
        <v/>
      </c>
      <c r="BW33" s="5" t="str">
        <f ca="1">IF($B33="","",'Hidden inputs'!$D$11*BN33+'Hidden inputs'!$E$11*BO33)</f>
        <v/>
      </c>
      <c r="BX33" s="11" t="str">
        <f t="shared" ca="1" si="9"/>
        <v/>
      </c>
      <c r="BY33" s="9" t="str">
        <f t="shared" ca="1" si="65"/>
        <v/>
      </c>
      <c r="BZ33" s="3" t="str">
        <f t="shared" ca="1" si="66"/>
        <v/>
      </c>
      <c r="CA33" s="5" t="str" cm="1">
        <f t="array" aca="1" ref="CA33" ca="1">IF($B33="","",IF(BZ33=0,0,IF(DD_Payment="",0,IF(BZ33&lt;_xlfn.IFS(DD_Frequency="Monthly",1,DD_Frequency="Quarterly",IF(MONTH(BZ$2)=1,1,IF(MONTH(BZ$2)=4,1,IF(MONTH(BZ$2)=7,1,IF(MONTH(BZ$2)=10,1,0)))),DD_Frequency="Annually",IF(MONTH(BZ$2)=1,1,0))*DD_Payment,BZ33,_xlfn.IFS(DD_Frequency="Monthly",1,DD_Frequency="Quarterly",IF(MONTH(BZ$2)=1,1,IF(MONTH(BZ$2)=4,1,IF(MONTH(BZ$2)=7,1,IF(MONTH(BZ$2)=10,1,0)))),DD_Frequency="Annually",IF(MONTH(BZ$2)=1,1,0))*DD_Payment))))</f>
        <v/>
      </c>
      <c r="CB33" s="3" t="str">
        <f t="shared" ref="CB33" ca="1" si="1428">IF($B33="","",IF(BZ33&gt;CA33,(BZ33-CA33/2)*(rate_A*(CB$1/365)),0))</f>
        <v/>
      </c>
      <c r="CC33" s="3" t="str">
        <f t="shared" ca="1" si="160"/>
        <v/>
      </c>
      <c r="CD33" s="3" t="str">
        <f t="shared" ref="CD33" ca="1" si="1429">IF($B33="","",BO33*(1+rate_A*CB$1/365))</f>
        <v/>
      </c>
      <c r="CE33" s="3" t="str">
        <f t="shared" ref="CE33" ca="1" si="1430">IF($B33="","",BP33*(1+rate_A*CB$1/365))</f>
        <v/>
      </c>
      <c r="CF33" s="3" t="str">
        <f t="shared" ref="CF33" ca="1" si="1431">IF($B33="","",BQ33*(1+rate_joint*CB$1/365))</f>
        <v/>
      </c>
      <c r="CG33" s="5" t="str">
        <f t="shared" ca="1" si="164"/>
        <v/>
      </c>
      <c r="CH33" s="5" t="str" cm="1">
        <f t="array" aca="1" ref="CH33" ca="1">IF(CG33="","",_xlfn.IFS(CG33&lt;='Hidden inputs'!$C$15,CG33*'Hidden inputs'!$D$15,CG33&lt;='Hidden inputs'!$C$16,'Hidden inputs'!$C$15*'Hidden inputs'!$D$15+(CG33-'Hidden inputs'!$B$16)*'Hidden inputs'!$D$16,CG33&lt;='Hidden inputs'!$C$17,'Hidden inputs'!$C$15*'Hidden inputs'!$D$15+('Hidden inputs'!$C$16-'Hidden inputs'!$B$16)*'Hidden inputs'!$D$16+(CG33-'Hidden inputs'!$B$17)*'Hidden inputs'!$D$17,CG33&gt;'Hidden inputs'!$B$18,'Hidden inputs'!$C$15*'Hidden inputs'!$D$15+('Hidden inputs'!$C$16-'Hidden inputs'!$B$16)*'Hidden inputs'!$D$16+('Hidden inputs'!$C$17-'Hidden inputs'!$B$17)*'Hidden inputs'!$D$17+(CG33-'Hidden inputs'!$B$18)*'Hidden inputs'!$D$18))</f>
        <v/>
      </c>
      <c r="CI33" s="10" t="str">
        <f t="shared" ca="1" si="165"/>
        <v/>
      </c>
      <c r="CJ33" s="5" t="str">
        <f t="shared" ca="1" si="71"/>
        <v/>
      </c>
      <c r="CK33" s="5" t="str">
        <f t="shared" ca="1" si="72"/>
        <v/>
      </c>
      <c r="CL33" s="5" t="str">
        <f ca="1">IF($B33="","",'Hidden inputs'!$D$11*CC33+'Hidden inputs'!$E$11*CD33)</f>
        <v/>
      </c>
      <c r="CM33" s="11" t="str">
        <f t="shared" ca="1" si="11"/>
        <v/>
      </c>
      <c r="CN33" s="9" t="str">
        <f t="shared" ca="1" si="73"/>
        <v/>
      </c>
      <c r="CO33" s="3" t="str">
        <f t="shared" ca="1" si="74"/>
        <v/>
      </c>
      <c r="CP33" s="5" t="str" cm="1">
        <f t="array" aca="1" ref="CP33" ca="1">IF($B33="","",IF(CO33=0,0,IF(DD_Payment="",0,IF(CO33&lt;_xlfn.IFS(DD_Frequency="Monthly",1,DD_Frequency="Quarterly",IF(MONTH(CO$2)=1,1,IF(MONTH(CO$2)=4,1,IF(MONTH(CO$2)=7,1,IF(MONTH(CO$2)=10,1,0)))),DD_Frequency="Annually",IF(MONTH(CO$2)=1,1,0))*DD_Payment,CO33,_xlfn.IFS(DD_Frequency="Monthly",1,DD_Frequency="Quarterly",IF(MONTH(CO$2)=1,1,IF(MONTH(CO$2)=4,1,IF(MONTH(CO$2)=7,1,IF(MONTH(CO$2)=10,1,0)))),DD_Frequency="Annually",IF(MONTH(CO$2)=1,1,0))*DD_Payment))))</f>
        <v/>
      </c>
      <c r="CQ33" s="3" t="str">
        <f t="shared" ref="CQ33" ca="1" si="1432">IF($B33="","",IF(CO33&gt;CP33,(CO33-CP33/2)*(rate_A*(CQ$1/365)),0))</f>
        <v/>
      </c>
      <c r="CR33" s="3" t="str">
        <f t="shared" ca="1" si="167"/>
        <v/>
      </c>
      <c r="CS33" s="3" t="str">
        <f t="shared" ref="CS33" ca="1" si="1433">IF($B33="","",CD33*(1+rate_A*CQ$1/365))</f>
        <v/>
      </c>
      <c r="CT33" s="3" t="str">
        <f t="shared" ref="CT33" ca="1" si="1434">IF($B33="","",CE33*(1+rate_A*CQ$1/365))</f>
        <v/>
      </c>
      <c r="CU33" s="3" t="str">
        <f t="shared" ref="CU33" ca="1" si="1435">IF($B33="","",CF33*(1+rate_joint*CQ$1/365))</f>
        <v/>
      </c>
      <c r="CV33" s="5" t="str">
        <f t="shared" ca="1" si="171"/>
        <v/>
      </c>
      <c r="CW33" s="5" t="str" cm="1">
        <f t="array" aca="1" ref="CW33" ca="1">IF(CV33="","",_xlfn.IFS(CV33&lt;='Hidden inputs'!$C$15,CV33*'Hidden inputs'!$D$15,CV33&lt;='Hidden inputs'!$C$16,'Hidden inputs'!$C$15*'Hidden inputs'!$D$15+(CV33-'Hidden inputs'!$B$16)*'Hidden inputs'!$D$16,CV33&lt;='Hidden inputs'!$C$17,'Hidden inputs'!$C$15*'Hidden inputs'!$D$15+('Hidden inputs'!$C$16-'Hidden inputs'!$B$16)*'Hidden inputs'!$D$16+(CV33-'Hidden inputs'!$B$17)*'Hidden inputs'!$D$17,CV33&gt;'Hidden inputs'!$B$18,'Hidden inputs'!$C$15*'Hidden inputs'!$D$15+('Hidden inputs'!$C$16-'Hidden inputs'!$B$16)*'Hidden inputs'!$D$16+('Hidden inputs'!$C$17-'Hidden inputs'!$B$17)*'Hidden inputs'!$D$17+(CV33-'Hidden inputs'!$B$18)*'Hidden inputs'!$D$18))</f>
        <v/>
      </c>
      <c r="CX33" s="10" t="str">
        <f t="shared" ca="1" si="172"/>
        <v/>
      </c>
      <c r="CY33" s="5" t="str">
        <f t="shared" ca="1" si="79"/>
        <v/>
      </c>
      <c r="CZ33" s="5" t="str">
        <f t="shared" ca="1" si="80"/>
        <v/>
      </c>
      <c r="DA33" s="5" t="str">
        <f ca="1">IF($B33="","",'Hidden inputs'!$D$11*CR33+'Hidden inputs'!$E$11*CS33)</f>
        <v/>
      </c>
      <c r="DB33" s="11" t="str">
        <f t="shared" ca="1" si="13"/>
        <v/>
      </c>
      <c r="DC33" s="9" t="str">
        <f t="shared" ca="1" si="81"/>
        <v/>
      </c>
      <c r="DD33" s="3" t="str">
        <f t="shared" ca="1" si="82"/>
        <v/>
      </c>
      <c r="DE33" s="5" t="str" cm="1">
        <f t="array" aca="1" ref="DE33" ca="1">IF($B33="","",IF(DD33=0,0,IF(DD_Payment="",0,IF(DD33&lt;_xlfn.IFS(DD_Frequency="Monthly",1,DD_Frequency="Quarterly",IF(MONTH(DD$2)=1,1,IF(MONTH(DD$2)=4,1,IF(MONTH(DD$2)=7,1,IF(MONTH(DD$2)=10,1,0)))),DD_Frequency="Annually",IF(MONTH(DD$2)=1,1,0))*DD_Payment,DD33,_xlfn.IFS(DD_Frequency="Monthly",1,DD_Frequency="Quarterly",IF(MONTH(DD$2)=1,1,IF(MONTH(DD$2)=4,1,IF(MONTH(DD$2)=7,1,IF(MONTH(DD$2)=10,1,0)))),DD_Frequency="Annually",IF(MONTH(DD$2)=1,1,0))*DD_Payment))))</f>
        <v/>
      </c>
      <c r="DF33" s="3" t="str">
        <f t="shared" ref="DF33" ca="1" si="1436">IF($B33="","",IF(DD33&gt;DE33,(DD33-DE33/2)*(rate_A*(DF$1/365)),0))</f>
        <v/>
      </c>
      <c r="DG33" s="3" t="str">
        <f t="shared" ca="1" si="174"/>
        <v/>
      </c>
      <c r="DH33" s="3" t="str">
        <f t="shared" ref="DH33" ca="1" si="1437">IF($B33="","",CS33*(1+rate_A*DF$1/365))</f>
        <v/>
      </c>
      <c r="DI33" s="3" t="str">
        <f t="shared" ref="DI33" ca="1" si="1438">IF($B33="","",CT33*(1+rate_A*DF$1/365))</f>
        <v/>
      </c>
      <c r="DJ33" s="3" t="str">
        <f t="shared" ref="DJ33" ca="1" si="1439">IF($B33="","",CU33*(1+rate_joint*DF$1/365))</f>
        <v/>
      </c>
      <c r="DK33" s="5" t="str">
        <f t="shared" ca="1" si="178"/>
        <v/>
      </c>
      <c r="DL33" s="5" t="str" cm="1">
        <f t="array" aca="1" ref="DL33" ca="1">IF(DK33="","",_xlfn.IFS(DK33&lt;='Hidden inputs'!$C$15,DK33*'Hidden inputs'!$D$15,DK33&lt;='Hidden inputs'!$C$16,'Hidden inputs'!$C$15*'Hidden inputs'!$D$15+(DK33-'Hidden inputs'!$B$16)*'Hidden inputs'!$D$16,DK33&lt;='Hidden inputs'!$C$17,'Hidden inputs'!$C$15*'Hidden inputs'!$D$15+('Hidden inputs'!$C$16-'Hidden inputs'!$B$16)*'Hidden inputs'!$D$16+(DK33-'Hidden inputs'!$B$17)*'Hidden inputs'!$D$17,DK33&gt;'Hidden inputs'!$B$18,'Hidden inputs'!$C$15*'Hidden inputs'!$D$15+('Hidden inputs'!$C$16-'Hidden inputs'!$B$16)*'Hidden inputs'!$D$16+('Hidden inputs'!$C$17-'Hidden inputs'!$B$17)*'Hidden inputs'!$D$17+(DK33-'Hidden inputs'!$B$18)*'Hidden inputs'!$D$18))</f>
        <v/>
      </c>
      <c r="DM33" s="10" t="str">
        <f t="shared" ca="1" si="179"/>
        <v/>
      </c>
      <c r="DN33" s="5" t="str">
        <f t="shared" ca="1" si="87"/>
        <v/>
      </c>
      <c r="DO33" s="5" t="str">
        <f t="shared" ca="1" si="88"/>
        <v/>
      </c>
      <c r="DP33" s="5" t="str">
        <f ca="1">IF($B33="","",'Hidden inputs'!$D$11*DG33+'Hidden inputs'!$E$11*DH33)</f>
        <v/>
      </c>
      <c r="DQ33" s="11" t="str">
        <f t="shared" ca="1" si="15"/>
        <v/>
      </c>
      <c r="DR33" s="9" t="str">
        <f t="shared" ca="1" si="89"/>
        <v/>
      </c>
      <c r="DS33" s="3" t="str">
        <f t="shared" ca="1" si="90"/>
        <v/>
      </c>
      <c r="DT33" s="5" t="str" cm="1">
        <f t="array" aca="1" ref="DT33" ca="1">IF($B33="","",IF(DS33=0,0,IF(DD_Payment="",0,IF(DS33&lt;_xlfn.IFS(DD_Frequency="Monthly",1,DD_Frequency="Quarterly",IF(MONTH(DS$2)=1,1,IF(MONTH(DS$2)=4,1,IF(MONTH(DS$2)=7,1,IF(MONTH(DS$2)=10,1,0)))),DD_Frequency="Annually",IF(MONTH(DS$2)=1,1,0))*DD_Payment,DS33,_xlfn.IFS(DD_Frequency="Monthly",1,DD_Frequency="Quarterly",IF(MONTH(DS$2)=1,1,IF(MONTH(DS$2)=4,1,IF(MONTH(DS$2)=7,1,IF(MONTH(DS$2)=10,1,0)))),DD_Frequency="Annually",IF(MONTH(DS$2)=1,1,0))*DD_Payment))))</f>
        <v/>
      </c>
      <c r="DU33" s="3" t="str">
        <f t="shared" ref="DU33" ca="1" si="1440">IF($B33="","",IF(DS33&gt;DT33,(DS33-DT33/2)*(rate_A*(DU$1/365)),0))</f>
        <v/>
      </c>
      <c r="DV33" s="3" t="str">
        <f t="shared" ca="1" si="181"/>
        <v/>
      </c>
      <c r="DW33" s="3" t="str">
        <f t="shared" ref="DW33" ca="1" si="1441">IF($B33="","",DH33*(1+rate_A*DU$1/365))</f>
        <v/>
      </c>
      <c r="DX33" s="3" t="str">
        <f t="shared" ref="DX33" ca="1" si="1442">IF($B33="","",DI33*(1+rate_A*DU$1/365))</f>
        <v/>
      </c>
      <c r="DY33" s="3" t="str">
        <f t="shared" ref="DY33" ca="1" si="1443">IF($B33="","",DJ33*(1+rate_joint*DU$1/365))</f>
        <v/>
      </c>
      <c r="DZ33" s="5" t="str">
        <f t="shared" ca="1" si="185"/>
        <v/>
      </c>
      <c r="EA33" s="5" t="str" cm="1">
        <f t="array" aca="1" ref="EA33" ca="1">IF(DZ33="","",_xlfn.IFS(DZ33&lt;='Hidden inputs'!$C$15,DZ33*'Hidden inputs'!$D$15,DZ33&lt;='Hidden inputs'!$C$16,'Hidden inputs'!$C$15*'Hidden inputs'!$D$15+(DZ33-'Hidden inputs'!$B$16)*'Hidden inputs'!$D$16,DZ33&lt;='Hidden inputs'!$C$17,'Hidden inputs'!$C$15*'Hidden inputs'!$D$15+('Hidden inputs'!$C$16-'Hidden inputs'!$B$16)*'Hidden inputs'!$D$16+(DZ33-'Hidden inputs'!$B$17)*'Hidden inputs'!$D$17,DZ33&gt;'Hidden inputs'!$B$18,'Hidden inputs'!$C$15*'Hidden inputs'!$D$15+('Hidden inputs'!$C$16-'Hidden inputs'!$B$16)*'Hidden inputs'!$D$16+('Hidden inputs'!$C$17-'Hidden inputs'!$B$17)*'Hidden inputs'!$D$17+(DZ33-'Hidden inputs'!$B$18)*'Hidden inputs'!$D$18))</f>
        <v/>
      </c>
      <c r="EB33" s="10" t="str">
        <f t="shared" ca="1" si="186"/>
        <v/>
      </c>
      <c r="EC33" s="5" t="str">
        <f t="shared" ca="1" si="95"/>
        <v/>
      </c>
      <c r="ED33" s="5" t="str">
        <f t="shared" ca="1" si="96"/>
        <v/>
      </c>
      <c r="EE33" s="5" t="str">
        <f ca="1">IF($B33="","",'Hidden inputs'!$D$11*DV33+'Hidden inputs'!$E$11*DW33)</f>
        <v/>
      </c>
      <c r="EF33" s="11" t="str">
        <f t="shared" ca="1" si="17"/>
        <v/>
      </c>
      <c r="EG33" s="9" t="str">
        <f t="shared" ca="1" si="97"/>
        <v/>
      </c>
      <c r="EH33" s="3" t="str">
        <f t="shared" ca="1" si="98"/>
        <v/>
      </c>
      <c r="EI33" s="5" t="str" cm="1">
        <f t="array" aca="1" ref="EI33" ca="1">IF($B33="","",IF(EH33=0,0,IF(DD_Payment="",0,IF(EH33&lt;_xlfn.IFS(DD_Frequency="Monthly",1,DD_Frequency="Quarterly",IF(MONTH(EH$2)=1,1,IF(MONTH(EH$2)=4,1,IF(MONTH(EH$2)=7,1,IF(MONTH(EH$2)=10,1,0)))),DD_Frequency="Annually",IF(MONTH(EH$2)=1,1,0))*DD_Payment,EH33,_xlfn.IFS(DD_Frequency="Monthly",1,DD_Frequency="Quarterly",IF(MONTH(EH$2)=1,1,IF(MONTH(EH$2)=4,1,IF(MONTH(EH$2)=7,1,IF(MONTH(EH$2)=10,1,0)))),DD_Frequency="Annually",IF(MONTH(EH$2)=1,1,0))*DD_Payment))))</f>
        <v/>
      </c>
      <c r="EJ33" s="3" t="str">
        <f t="shared" ref="EJ33" ca="1" si="1444">IF($B33="","",IF(EH33&gt;EI33,(EH33-EI33/2)*(rate_A*(EJ$1/365)),0))</f>
        <v/>
      </c>
      <c r="EK33" s="3" t="str">
        <f t="shared" ca="1" si="188"/>
        <v/>
      </c>
      <c r="EL33" s="3" t="str">
        <f t="shared" ref="EL33" ca="1" si="1445">IF($B33="","",DW33*(1+rate_A*EJ$1/365))</f>
        <v/>
      </c>
      <c r="EM33" s="3" t="str">
        <f t="shared" ref="EM33" ca="1" si="1446">IF($B33="","",DX33*(1+rate_A*EJ$1/365))</f>
        <v/>
      </c>
      <c r="EN33" s="3" t="str">
        <f t="shared" ref="EN33" ca="1" si="1447">IF($B33="","",DY33*(1+rate_joint*EJ$1/365))</f>
        <v/>
      </c>
      <c r="EO33" s="5" t="str">
        <f t="shared" ca="1" si="192"/>
        <v/>
      </c>
      <c r="EP33" s="5" t="str" cm="1">
        <f t="array" aca="1" ref="EP33" ca="1">IF(EO33="","",_xlfn.IFS(EO33&lt;='Hidden inputs'!$C$15,EO33*'Hidden inputs'!$D$15,EO33&lt;='Hidden inputs'!$C$16,'Hidden inputs'!$C$15*'Hidden inputs'!$D$15+(EO33-'Hidden inputs'!$B$16)*'Hidden inputs'!$D$16,EO33&lt;='Hidden inputs'!$C$17,'Hidden inputs'!$C$15*'Hidden inputs'!$D$15+('Hidden inputs'!$C$16-'Hidden inputs'!$B$16)*'Hidden inputs'!$D$16+(EO33-'Hidden inputs'!$B$17)*'Hidden inputs'!$D$17,EO33&gt;'Hidden inputs'!$B$18,'Hidden inputs'!$C$15*'Hidden inputs'!$D$15+('Hidden inputs'!$C$16-'Hidden inputs'!$B$16)*'Hidden inputs'!$D$16+('Hidden inputs'!$C$17-'Hidden inputs'!$B$17)*'Hidden inputs'!$D$17+(EO33-'Hidden inputs'!$B$18)*'Hidden inputs'!$D$18))</f>
        <v/>
      </c>
      <c r="EQ33" s="10" t="str">
        <f t="shared" ca="1" si="193"/>
        <v/>
      </c>
      <c r="ER33" s="5" t="str">
        <f t="shared" ca="1" si="103"/>
        <v/>
      </c>
      <c r="ES33" s="5" t="str">
        <f t="shared" ca="1" si="104"/>
        <v/>
      </c>
      <c r="ET33" s="5" t="str">
        <f ca="1">IF($B33="","",'Hidden inputs'!$D$11*EK33+'Hidden inputs'!$E$11*EL33)</f>
        <v/>
      </c>
      <c r="EU33" s="11" t="str">
        <f t="shared" ca="1" si="19"/>
        <v/>
      </c>
      <c r="EV33" s="9" t="str">
        <f t="shared" ca="1" si="105"/>
        <v/>
      </c>
      <c r="EW33" s="3" t="str">
        <f t="shared" ca="1" si="106"/>
        <v/>
      </c>
      <c r="EX33" s="5" t="str" cm="1">
        <f t="array" aca="1" ref="EX33" ca="1">IF($B33="","",IF(EW33=0,0,IF(DD_Payment="",0,IF(EW33&lt;_xlfn.IFS(DD_Frequency="Monthly",1,DD_Frequency="Quarterly",IF(MONTH(EW$2)=1,1,IF(MONTH(EW$2)=4,1,IF(MONTH(EW$2)=7,1,IF(MONTH(EW$2)=10,1,0)))),DD_Frequency="Annually",IF(MONTH(EW$2)=1,1,0))*DD_Payment,EW33,_xlfn.IFS(DD_Frequency="Monthly",1,DD_Frequency="Quarterly",IF(MONTH(EW$2)=1,1,IF(MONTH(EW$2)=4,1,IF(MONTH(EW$2)=7,1,IF(MONTH(EW$2)=10,1,0)))),DD_Frequency="Annually",IF(MONTH(EW$2)=1,1,0))*DD_Payment))))</f>
        <v/>
      </c>
      <c r="EY33" s="3" t="str">
        <f t="shared" ref="EY33" ca="1" si="1448">IF($B33="","",IF(EW33&gt;EX33,(EW33-EX33/2)*(rate_A*(EY$1/365)),0))</f>
        <v/>
      </c>
      <c r="EZ33" s="3" t="str">
        <f t="shared" ca="1" si="195"/>
        <v/>
      </c>
      <c r="FA33" s="3" t="str">
        <f t="shared" ref="FA33" ca="1" si="1449">IF($B33="","",EL33*(1+rate_A*EY$1/365))</f>
        <v/>
      </c>
      <c r="FB33" s="3" t="str">
        <f t="shared" ref="FB33" ca="1" si="1450">IF($B33="","",EM33*(1+rate_A*EY$1/365))</f>
        <v/>
      </c>
      <c r="FC33" s="3" t="str">
        <f t="shared" ref="FC33" ca="1" si="1451">IF($B33="","",EN33*(1+rate_joint*EY$1/365))</f>
        <v/>
      </c>
      <c r="FD33" s="5" t="str">
        <f t="shared" ca="1" si="199"/>
        <v/>
      </c>
      <c r="FE33" s="5" t="str" cm="1">
        <f t="array" aca="1" ref="FE33" ca="1">IF(FD33="","",_xlfn.IFS(FD33&lt;='Hidden inputs'!$C$15,FD33*'Hidden inputs'!$D$15,FD33&lt;='Hidden inputs'!$C$16,'Hidden inputs'!$C$15*'Hidden inputs'!$D$15+(FD33-'Hidden inputs'!$B$16)*'Hidden inputs'!$D$16,FD33&lt;='Hidden inputs'!$C$17,'Hidden inputs'!$C$15*'Hidden inputs'!$D$15+('Hidden inputs'!$C$16-'Hidden inputs'!$B$16)*'Hidden inputs'!$D$16+(FD33-'Hidden inputs'!$B$17)*'Hidden inputs'!$D$17,FD33&gt;'Hidden inputs'!$B$18,'Hidden inputs'!$C$15*'Hidden inputs'!$D$15+('Hidden inputs'!$C$16-'Hidden inputs'!$B$16)*'Hidden inputs'!$D$16+('Hidden inputs'!$C$17-'Hidden inputs'!$B$17)*'Hidden inputs'!$D$17+(FD33-'Hidden inputs'!$B$18)*'Hidden inputs'!$D$18))</f>
        <v/>
      </c>
      <c r="FF33" s="10" t="str">
        <f t="shared" ca="1" si="200"/>
        <v/>
      </c>
      <c r="FG33" s="5" t="str">
        <f t="shared" ca="1" si="111"/>
        <v/>
      </c>
      <c r="FH33" s="5" t="str">
        <f t="shared" ca="1" si="112"/>
        <v/>
      </c>
      <c r="FI33" s="5" t="str">
        <f ca="1">IF($B33="","",'Hidden inputs'!$D$11*EZ33+'Hidden inputs'!$E$11*FA33)</f>
        <v/>
      </c>
      <c r="FJ33" s="11" t="str">
        <f t="shared" ca="1" si="21"/>
        <v/>
      </c>
      <c r="FK33" s="9" t="str">
        <f t="shared" ca="1" si="113"/>
        <v/>
      </c>
      <c r="FL33" s="3" t="str">
        <f t="shared" ca="1" si="114"/>
        <v/>
      </c>
      <c r="FM33" s="5" t="str" cm="1">
        <f t="array" aca="1" ref="FM33" ca="1">IF($B33="","",IF(FL33=0,0,IF(DD_Payment="",0,IF(FL33&lt;_xlfn.IFS(DD_Frequency="Monthly",1,DD_Frequency="Quarterly",IF(MONTH(FL$2)=1,1,IF(MONTH(FL$2)=4,1,IF(MONTH(FL$2)=7,1,IF(MONTH(FL$2)=10,1,0)))),DD_Frequency="Annually",IF(MONTH(FL$2)=1,1,0))*DD_Payment,FL33,_xlfn.IFS(DD_Frequency="Monthly",1,DD_Frequency="Quarterly",IF(MONTH(FL$2)=1,1,IF(MONTH(FL$2)=4,1,IF(MONTH(FL$2)=7,1,IF(MONTH(FL$2)=10,1,0)))),DD_Frequency="Annually",IF(MONTH(FL$2)=1,1,0))*DD_Payment))))</f>
        <v/>
      </c>
      <c r="FN33" s="3" t="str">
        <f t="shared" ref="FN33" ca="1" si="1452">IF($B33="","",IF(FL33&gt;FM33,(FL33-FM33/2)*(rate_A*(FN$1/365)),0))</f>
        <v/>
      </c>
      <c r="FO33" s="3" t="str">
        <f t="shared" ca="1" si="202"/>
        <v/>
      </c>
      <c r="FP33" s="3" t="str">
        <f t="shared" ref="FP33" ca="1" si="1453">IF($B33="","",FA33*(1+rate_A*FN$1/365))</f>
        <v/>
      </c>
      <c r="FQ33" s="3" t="str">
        <f t="shared" ref="FQ33" ca="1" si="1454">IF($B33="","",FB33*(1+rate_A*FN$1/365))</f>
        <v/>
      </c>
      <c r="FR33" s="3" t="str">
        <f t="shared" ref="FR33" ca="1" si="1455">IF($B33="","",FC33*(1+rate_joint*FN$1/365))</f>
        <v/>
      </c>
      <c r="FS33" s="5" t="str">
        <f t="shared" ca="1" si="206"/>
        <v/>
      </c>
      <c r="FT33" s="5" t="str" cm="1">
        <f t="array" aca="1" ref="FT33" ca="1">IF(FS33="","",_xlfn.IFS(FS33&lt;='Hidden inputs'!$C$15,FS33*'Hidden inputs'!$D$15,FS33&lt;='Hidden inputs'!$C$16,'Hidden inputs'!$C$15*'Hidden inputs'!$D$15+(FS33-'Hidden inputs'!$B$16)*'Hidden inputs'!$D$16,FS33&lt;='Hidden inputs'!$C$17,'Hidden inputs'!$C$15*'Hidden inputs'!$D$15+('Hidden inputs'!$C$16-'Hidden inputs'!$B$16)*'Hidden inputs'!$D$16+(FS33-'Hidden inputs'!$B$17)*'Hidden inputs'!$D$17,FS33&gt;'Hidden inputs'!$B$18,'Hidden inputs'!$C$15*'Hidden inputs'!$D$15+('Hidden inputs'!$C$16-'Hidden inputs'!$B$16)*'Hidden inputs'!$D$16+('Hidden inputs'!$C$17-'Hidden inputs'!$B$17)*'Hidden inputs'!$D$17+(FS33-'Hidden inputs'!$B$18)*'Hidden inputs'!$D$18))</f>
        <v/>
      </c>
      <c r="FU33" s="10" t="str">
        <f t="shared" ca="1" si="207"/>
        <v/>
      </c>
      <c r="FV33" s="5" t="str">
        <f t="shared" ca="1" si="119"/>
        <v/>
      </c>
      <c r="FW33" s="5" t="str">
        <f t="shared" ca="1" si="120"/>
        <v/>
      </c>
      <c r="FX33" s="5" t="str">
        <f ca="1">IF($B33="","",'Hidden inputs'!$D$11*FO33+'Hidden inputs'!$E$11*FP33)</f>
        <v/>
      </c>
      <c r="FY33" s="11" t="str">
        <f t="shared" ca="1" si="23"/>
        <v/>
      </c>
      <c r="FZ33" s="9" t="str">
        <f t="shared" ca="1" si="121"/>
        <v/>
      </c>
      <c r="GA33" s="5" t="str">
        <f t="shared" ca="1" si="122"/>
        <v/>
      </c>
      <c r="GB33" s="5" t="str">
        <f t="shared" ca="1" si="123"/>
        <v/>
      </c>
      <c r="GC33" s="5" t="str">
        <f t="shared" ca="1" si="24"/>
        <v/>
      </c>
      <c r="GD33" s="5" t="str">
        <f t="shared" ca="1" si="25"/>
        <v/>
      </c>
    </row>
    <row r="34" spans="1:186" x14ac:dyDescent="0.35">
      <c r="A34" s="2" t="str">
        <f t="shared" ca="1" si="26"/>
        <v/>
      </c>
      <c r="B34" s="6" t="str">
        <f t="shared" ca="1" si="27"/>
        <v/>
      </c>
      <c r="C34" s="5" t="str">
        <f t="shared" ca="1" si="124"/>
        <v/>
      </c>
      <c r="D34" s="5" t="str" cm="1">
        <f t="array" aca="1" ref="D34" ca="1">IF($B34="","",IF(C34=0,0,IF(DD_Payment="",0,IF(C34&lt;_xlfn.IFS(DD_Frequency="Monthly",1,DD_Frequency="Quarterly",IF(MONTH(C$2)=1,1,IF(MONTH(C$2)=4,1,IF(MONTH(C$2)=7,1,IF(MONTH(C$2)=10,1,0)))),DD_Frequency="Annually",IF(MONTH(C$2)=1,1,0))*DD_Payment,C34,_xlfn.IFS(DD_Frequency="Monthly",1,DD_Frequency="Quarterly",IF(MONTH(C$2)=1,1,IF(MONTH(C$2)=4,1,IF(MONTH(C$2)=7,1,IF(MONTH(C$2)=10,1,0)))),DD_Frequency="Annually",IF(MONTH(C$2)=1,1,0))*DD_Payment))))</f>
        <v/>
      </c>
      <c r="E34" s="5" t="str">
        <f t="shared" ref="E34" ca="1" si="1456">IF(B34="","",IF(C34&gt;D34,(C34-D34/2)*(rate_A*(E$1/365)),0))</f>
        <v/>
      </c>
      <c r="F34" s="5" t="str">
        <f t="shared" ca="1" si="28"/>
        <v/>
      </c>
      <c r="G34" s="5" t="str">
        <f t="shared" ref="G34" ca="1" si="1457">IF(B34="","",G33*(1+rate_A*E$1/365))</f>
        <v/>
      </c>
      <c r="H34" s="5" t="str">
        <f t="shared" ref="H34" ca="1" si="1458">IF(B34="","",H33*(1+rate_A*E$1/365))</f>
        <v/>
      </c>
      <c r="I34" s="5" t="str">
        <f t="shared" ref="I34" ca="1" si="1459">IF(B34="","",I33*(1+rate_joint*E$1/365))</f>
        <v/>
      </c>
      <c r="J34" s="5" t="str">
        <f t="shared" ca="1" si="129"/>
        <v/>
      </c>
      <c r="K34" s="5" t="str" cm="1">
        <f t="array" aca="1" ref="K34" ca="1">IF(J34="","",_xlfn.IFS(J34&lt;='Hidden inputs'!$C$15,J34*'Hidden inputs'!$D$15,J34&lt;='Hidden inputs'!$C$16,'Hidden inputs'!$C$15*'Hidden inputs'!$D$15+(J34-'Hidden inputs'!$B$16)*'Hidden inputs'!$D$16,J34&lt;='Hidden inputs'!$C$17,'Hidden inputs'!$C$15*'Hidden inputs'!$D$15+('Hidden inputs'!$C$16-'Hidden inputs'!$B$16)*'Hidden inputs'!$D$16+(J34-'Hidden inputs'!$B$17)*'Hidden inputs'!$D$17,J34&gt;'Hidden inputs'!$B$18,'Hidden inputs'!$C$15*'Hidden inputs'!$D$15+('Hidden inputs'!$C$16-'Hidden inputs'!$B$16)*'Hidden inputs'!$D$16+('Hidden inputs'!$C$17-'Hidden inputs'!$B$17)*'Hidden inputs'!$D$17+(J34-'Hidden inputs'!$B$18)*'Hidden inputs'!$D$18))</f>
        <v/>
      </c>
      <c r="L34" s="11" t="str">
        <f t="shared" ca="1" si="130"/>
        <v/>
      </c>
      <c r="M34" s="5" t="str">
        <f t="shared" ca="1" si="32"/>
        <v/>
      </c>
      <c r="N34" s="5" t="str">
        <f t="shared" ca="1" si="33"/>
        <v/>
      </c>
      <c r="O34" s="5" t="str">
        <f ca="1">IF(B34="","",'Hidden inputs'!$D$11*F34+'Hidden inputs'!$E$11*G34)</f>
        <v/>
      </c>
      <c r="P34" s="11" t="str">
        <f t="shared" ca="1" si="0"/>
        <v/>
      </c>
      <c r="Q34" s="20" t="str">
        <f t="shared" ca="1" si="1"/>
        <v/>
      </c>
      <c r="R34" s="3" t="str">
        <f t="shared" ca="1" si="34"/>
        <v/>
      </c>
      <c r="S34" s="5" t="str" cm="1">
        <f t="array" aca="1" ref="S34" ca="1">IF($B34="","",IF(R34=0,0,IF(DD_Payment="",0,IF(R34&lt;_xlfn.IFS(DD_Frequency="Monthly",1,DD_Frequency="Quarterly",IF(MONTH(R$2)=1,1,IF(MONTH(R$2)=4,1,IF(MONTH(R$2)=7,1,IF(MONTH(R$2)=10,1,0)))),DD_Frequency="Annually",IF(MONTH(R$2)=1,1,0))*DD_Payment,R34,_xlfn.IFS(DD_Frequency="Monthly",1,DD_Frequency="Quarterly",IF(MONTH(R$2)=1,1,IF(MONTH(R$2)=4,1,IF(MONTH(R$2)=7,1,IF(MONTH(R$2)=10,1,0)))),DD_Frequency="Annually",IF(MONTH(R$2)=1,1,0))*DD_Payment))))</f>
        <v/>
      </c>
      <c r="T34" s="3" t="str">
        <f t="shared" ref="T34" ca="1" si="1460">IF(B34="","",IF(R34&gt;S34,(R34-S34/2)*(rate_A*((T$1+A34)/365)),0))</f>
        <v/>
      </c>
      <c r="U34" s="3" t="str">
        <f t="shared" ca="1" si="36"/>
        <v/>
      </c>
      <c r="V34" s="3" t="str">
        <f t="shared" ref="V34" ca="1" si="1461">IF(B34="","",G34*(1+rate_A*(T$1+A34)/365))</f>
        <v/>
      </c>
      <c r="W34" s="3" t="str">
        <f t="shared" ref="W34" ca="1" si="1462">IF(B34="","",H34*(1+rate_A*(T$1+A34)/365))</f>
        <v/>
      </c>
      <c r="X34" s="3" t="str">
        <f t="shared" ref="X34" ca="1" si="1463">IF(B34="","",I34*(1+rate_joint*(T$1+A34)/365))</f>
        <v/>
      </c>
      <c r="Y34" s="5" t="str">
        <f t="shared" ca="1" si="135"/>
        <v/>
      </c>
      <c r="Z34" s="5" t="str" cm="1">
        <f t="array" aca="1" ref="Z34" ca="1">IF(Y34="","",_xlfn.IFS(Y34&lt;='Hidden inputs'!$C$15,Y34*'Hidden inputs'!$D$15,Y34&lt;='Hidden inputs'!$C$16,'Hidden inputs'!$C$15*'Hidden inputs'!$D$15+(Y34-'Hidden inputs'!$B$16)*'Hidden inputs'!$D$16,Y34&lt;='Hidden inputs'!$C$17,'Hidden inputs'!$C$15*'Hidden inputs'!$D$15+('Hidden inputs'!$C$16-'Hidden inputs'!$B$16)*'Hidden inputs'!$D$16+(Y34-'Hidden inputs'!$B$17)*'Hidden inputs'!$D$17,Y34&gt;'Hidden inputs'!$B$18,'Hidden inputs'!$C$15*'Hidden inputs'!$D$15+('Hidden inputs'!$C$16-'Hidden inputs'!$B$16)*'Hidden inputs'!$D$16+('Hidden inputs'!$C$17-'Hidden inputs'!$B$17)*'Hidden inputs'!$D$17+(Y34-'Hidden inputs'!$B$18)*'Hidden inputs'!$D$18))</f>
        <v/>
      </c>
      <c r="AA34" s="10" t="str">
        <f t="shared" ca="1" si="136"/>
        <v/>
      </c>
      <c r="AB34" s="5" t="str">
        <f t="shared" ca="1" si="40"/>
        <v/>
      </c>
      <c r="AC34" s="5" t="str">
        <f t="shared" ca="1" si="137"/>
        <v/>
      </c>
      <c r="AD34" s="5" t="str">
        <f ca="1">IF(B34="","",'Hidden inputs'!$D$11*U34+'Hidden inputs'!$E$11*V34)</f>
        <v/>
      </c>
      <c r="AE34" s="11" t="str">
        <f t="shared" ca="1" si="3"/>
        <v/>
      </c>
      <c r="AF34" s="9" t="str">
        <f t="shared" ca="1" si="41"/>
        <v/>
      </c>
      <c r="AG34" s="3" t="str">
        <f t="shared" ca="1" si="42"/>
        <v/>
      </c>
      <c r="AH34" s="5" t="str" cm="1">
        <f t="array" aca="1" ref="AH34" ca="1">IF($B34="","",IF(AG34=0,0,IF(DD_Payment="",0,IF(AG34&lt;_xlfn.IFS(DD_Frequency="Monthly",1,DD_Frequency="Quarterly",IF(MONTH(AG$2)=1,1,IF(MONTH(AG$2)=4,1,IF(MONTH(AG$2)=7,1,IF(MONTH(AG$2)=10,1,0)))),DD_Frequency="Annually",IF(MONTH(AG$2)=1,1,0))*DD_Payment,AG34,_xlfn.IFS(DD_Frequency="Monthly",1,DD_Frequency="Quarterly",IF(MONTH(AG$2)=1,1,IF(MONTH(AG$2)=4,1,IF(MONTH(AG$2)=7,1,IF(MONTH(AG$2)=10,1,0)))),DD_Frequency="Annually",IF(MONTH(AG$2)=1,1,0))*DD_Payment))))</f>
        <v/>
      </c>
      <c r="AI34" s="3" t="str">
        <f t="shared" ref="AI34" ca="1" si="1464">IF($B34="","",IF(AG34&gt;AH34,(AG34-AH34/2)*(rate_A*(AI$1/365)),0))</f>
        <v/>
      </c>
      <c r="AJ34" s="3" t="str">
        <f t="shared" ca="1" si="139"/>
        <v/>
      </c>
      <c r="AK34" s="3" t="str">
        <f t="shared" ref="AK34" ca="1" si="1465">IF($B34="","",V34*(1+rate_A*AI$1/365))</f>
        <v/>
      </c>
      <c r="AL34" s="3" t="str">
        <f t="shared" ref="AL34" ca="1" si="1466">IF($B34="","",W34*(1+rate_A*AI$1/365))</f>
        <v/>
      </c>
      <c r="AM34" s="3" t="str">
        <f t="shared" ref="AM34" ca="1" si="1467">IF($B34="","",X34*(1+rate_joint*AI$1/365))</f>
        <v/>
      </c>
      <c r="AN34" s="5" t="str">
        <f t="shared" ca="1" si="143"/>
        <v/>
      </c>
      <c r="AO34" s="5" t="str" cm="1">
        <f t="array" aca="1" ref="AO34" ca="1">IF(AN34="","",_xlfn.IFS(AN34&lt;='Hidden inputs'!$C$15,AN34*'Hidden inputs'!$D$15,AN34&lt;='Hidden inputs'!$C$16,'Hidden inputs'!$C$15*'Hidden inputs'!$D$15+(AN34-'Hidden inputs'!$B$16)*'Hidden inputs'!$D$16,AN34&lt;='Hidden inputs'!$C$17,'Hidden inputs'!$C$15*'Hidden inputs'!$D$15+('Hidden inputs'!$C$16-'Hidden inputs'!$B$16)*'Hidden inputs'!$D$16+(AN34-'Hidden inputs'!$B$17)*'Hidden inputs'!$D$17,AN34&gt;'Hidden inputs'!$B$18,'Hidden inputs'!$C$15*'Hidden inputs'!$D$15+('Hidden inputs'!$C$16-'Hidden inputs'!$B$16)*'Hidden inputs'!$D$16+('Hidden inputs'!$C$17-'Hidden inputs'!$B$17)*'Hidden inputs'!$D$17+(AN34-'Hidden inputs'!$B$18)*'Hidden inputs'!$D$18))</f>
        <v/>
      </c>
      <c r="AP34" s="10" t="str">
        <f t="shared" ca="1" si="144"/>
        <v/>
      </c>
      <c r="AQ34" s="5" t="str">
        <f t="shared" ca="1" si="47"/>
        <v/>
      </c>
      <c r="AR34" s="5" t="str">
        <f t="shared" ca="1" si="48"/>
        <v/>
      </c>
      <c r="AS34" s="5" t="str">
        <f ca="1">IF($B34="","",'Hidden inputs'!$D$11*AJ34+'Hidden inputs'!$E$11*AK34)</f>
        <v/>
      </c>
      <c r="AT34" s="11" t="str">
        <f t="shared" ca="1" si="5"/>
        <v/>
      </c>
      <c r="AU34" s="9" t="str">
        <f t="shared" ca="1" si="49"/>
        <v/>
      </c>
      <c r="AV34" s="3" t="str">
        <f t="shared" ca="1" si="50"/>
        <v/>
      </c>
      <c r="AW34" s="5" t="str" cm="1">
        <f t="array" aca="1" ref="AW34" ca="1">IF($B34="","",IF(AV34=0,0,IF(DD_Payment="",0,IF(AV34&lt;_xlfn.IFS(DD_Frequency="Monthly",1,DD_Frequency="Quarterly",IF(MONTH(AV$2)=1,1,IF(MONTH(AV$2)=4,1,IF(MONTH(AV$2)=7,1,IF(MONTH(AV$2)=10,1,0)))),DD_Frequency="Annually",IF(MONTH(AV$2)=1,1,0))*DD_Payment,AV34,_xlfn.IFS(DD_Frequency="Monthly",1,DD_Frequency="Quarterly",IF(MONTH(AV$2)=1,1,IF(MONTH(AV$2)=4,1,IF(MONTH(AV$2)=7,1,IF(MONTH(AV$2)=10,1,0)))),DD_Frequency="Annually",IF(MONTH(AV$2)=1,1,0))*DD_Payment))))</f>
        <v/>
      </c>
      <c r="AX34" s="3" t="str">
        <f t="shared" ref="AX34" ca="1" si="1468">IF($B34="","",IF(AV34&gt;AW34,(AV34-AW34/2)*(rate_A*(AX$1/365)),0))</f>
        <v/>
      </c>
      <c r="AY34" s="3" t="str">
        <f t="shared" ca="1" si="146"/>
        <v/>
      </c>
      <c r="AZ34" s="3" t="str">
        <f t="shared" ref="AZ34" ca="1" si="1469">IF($B34="","",AK34*(1+rate_A*AX$1/365))</f>
        <v/>
      </c>
      <c r="BA34" s="3" t="str">
        <f t="shared" ref="BA34" ca="1" si="1470">IF($B34="","",AL34*(1+rate_A*AX$1/365))</f>
        <v/>
      </c>
      <c r="BB34" s="3" t="str">
        <f t="shared" ref="BB34" ca="1" si="1471">IF($B34="","",AM34*(1+rate_joint*AX$1/365))</f>
        <v/>
      </c>
      <c r="BC34" s="5" t="str">
        <f t="shared" ca="1" si="150"/>
        <v/>
      </c>
      <c r="BD34" s="5" t="str" cm="1">
        <f t="array" aca="1" ref="BD34" ca="1">IF(BC34="","",_xlfn.IFS(BC34&lt;='Hidden inputs'!$C$15,BC34*'Hidden inputs'!$D$15,BC34&lt;='Hidden inputs'!$C$16,'Hidden inputs'!$C$15*'Hidden inputs'!$D$15+(BC34-'Hidden inputs'!$B$16)*'Hidden inputs'!$D$16,BC34&lt;='Hidden inputs'!$C$17,'Hidden inputs'!$C$15*'Hidden inputs'!$D$15+('Hidden inputs'!$C$16-'Hidden inputs'!$B$16)*'Hidden inputs'!$D$16+(BC34-'Hidden inputs'!$B$17)*'Hidden inputs'!$D$17,BC34&gt;'Hidden inputs'!$B$18,'Hidden inputs'!$C$15*'Hidden inputs'!$D$15+('Hidden inputs'!$C$16-'Hidden inputs'!$B$16)*'Hidden inputs'!$D$16+('Hidden inputs'!$C$17-'Hidden inputs'!$B$17)*'Hidden inputs'!$D$17+(BC34-'Hidden inputs'!$B$18)*'Hidden inputs'!$D$18))</f>
        <v/>
      </c>
      <c r="BE34" s="10" t="str">
        <f t="shared" ca="1" si="151"/>
        <v/>
      </c>
      <c r="BF34" s="5" t="str">
        <f t="shared" ca="1" si="55"/>
        <v/>
      </c>
      <c r="BG34" s="5" t="str">
        <f t="shared" ca="1" si="56"/>
        <v/>
      </c>
      <c r="BH34" s="5" t="str">
        <f ca="1">IF($B34="","",'Hidden inputs'!$D$11*AY34+'Hidden inputs'!$E$11*AZ34)</f>
        <v/>
      </c>
      <c r="BI34" s="11" t="str">
        <f t="shared" ca="1" si="7"/>
        <v/>
      </c>
      <c r="BJ34" s="9" t="str">
        <f t="shared" ca="1" si="57"/>
        <v/>
      </c>
      <c r="BK34" s="3" t="str">
        <f t="shared" ca="1" si="58"/>
        <v/>
      </c>
      <c r="BL34" s="5" t="str" cm="1">
        <f t="array" aca="1" ref="BL34" ca="1">IF($B34="","",IF(BK34=0,0,IF(DD_Payment="",0,IF(BK34&lt;_xlfn.IFS(DD_Frequency="Monthly",1,DD_Frequency="Quarterly",IF(MONTH(BK$2)=1,1,IF(MONTH(BK$2)=4,1,IF(MONTH(BK$2)=7,1,IF(MONTH(BK$2)=10,1,0)))),DD_Frequency="Annually",IF(MONTH(BK$2)=1,1,0))*DD_Payment,BK34,_xlfn.IFS(DD_Frequency="Monthly",1,DD_Frequency="Quarterly",IF(MONTH(BK$2)=1,1,IF(MONTH(BK$2)=4,1,IF(MONTH(BK$2)=7,1,IF(MONTH(BK$2)=10,1,0)))),DD_Frequency="Annually",IF(MONTH(BK$2)=1,1,0))*DD_Payment))))</f>
        <v/>
      </c>
      <c r="BM34" s="3" t="str">
        <f t="shared" ref="BM34" ca="1" si="1472">IF($B34="","",IF(BK34&gt;BL34,(BK34-BL34/2)*(rate_A*(BM$1/365)),0))</f>
        <v/>
      </c>
      <c r="BN34" s="3" t="str">
        <f t="shared" ca="1" si="153"/>
        <v/>
      </c>
      <c r="BO34" s="3" t="str">
        <f t="shared" ref="BO34" ca="1" si="1473">IF($B34="","",AZ34*(1+rate_A*BM$1/365))</f>
        <v/>
      </c>
      <c r="BP34" s="3" t="str">
        <f t="shared" ref="BP34" ca="1" si="1474">IF($B34="","",BA34*(1+rate_A*BM$1/365))</f>
        <v/>
      </c>
      <c r="BQ34" s="3" t="str">
        <f t="shared" ref="BQ34" ca="1" si="1475">IF($B34="","",BB34*(1+rate_joint*BM$1/365))</f>
        <v/>
      </c>
      <c r="BR34" s="5" t="str">
        <f t="shared" ca="1" si="157"/>
        <v/>
      </c>
      <c r="BS34" s="5" t="str" cm="1">
        <f t="array" aca="1" ref="BS34" ca="1">IF(BR34="","",_xlfn.IFS(BR34&lt;='Hidden inputs'!$C$15,BR34*'Hidden inputs'!$D$15,BR34&lt;='Hidden inputs'!$C$16,'Hidden inputs'!$C$15*'Hidden inputs'!$D$15+(BR34-'Hidden inputs'!$B$16)*'Hidden inputs'!$D$16,BR34&lt;='Hidden inputs'!$C$17,'Hidden inputs'!$C$15*'Hidden inputs'!$D$15+('Hidden inputs'!$C$16-'Hidden inputs'!$B$16)*'Hidden inputs'!$D$16+(BR34-'Hidden inputs'!$B$17)*'Hidden inputs'!$D$17,BR34&gt;'Hidden inputs'!$B$18,'Hidden inputs'!$C$15*'Hidden inputs'!$D$15+('Hidden inputs'!$C$16-'Hidden inputs'!$B$16)*'Hidden inputs'!$D$16+('Hidden inputs'!$C$17-'Hidden inputs'!$B$17)*'Hidden inputs'!$D$17+(BR34-'Hidden inputs'!$B$18)*'Hidden inputs'!$D$18))</f>
        <v/>
      </c>
      <c r="BT34" s="10" t="str">
        <f t="shared" ca="1" si="158"/>
        <v/>
      </c>
      <c r="BU34" s="5" t="str">
        <f t="shared" ca="1" si="63"/>
        <v/>
      </c>
      <c r="BV34" s="5" t="str">
        <f t="shared" ca="1" si="64"/>
        <v/>
      </c>
      <c r="BW34" s="5" t="str">
        <f ca="1">IF($B34="","",'Hidden inputs'!$D$11*BN34+'Hidden inputs'!$E$11*BO34)</f>
        <v/>
      </c>
      <c r="BX34" s="11" t="str">
        <f t="shared" ca="1" si="9"/>
        <v/>
      </c>
      <c r="BY34" s="9" t="str">
        <f t="shared" ca="1" si="65"/>
        <v/>
      </c>
      <c r="BZ34" s="3" t="str">
        <f t="shared" ca="1" si="66"/>
        <v/>
      </c>
      <c r="CA34" s="5" t="str" cm="1">
        <f t="array" aca="1" ref="CA34" ca="1">IF($B34="","",IF(BZ34=0,0,IF(DD_Payment="",0,IF(BZ34&lt;_xlfn.IFS(DD_Frequency="Monthly",1,DD_Frequency="Quarterly",IF(MONTH(BZ$2)=1,1,IF(MONTH(BZ$2)=4,1,IF(MONTH(BZ$2)=7,1,IF(MONTH(BZ$2)=10,1,0)))),DD_Frequency="Annually",IF(MONTH(BZ$2)=1,1,0))*DD_Payment,BZ34,_xlfn.IFS(DD_Frequency="Monthly",1,DD_Frequency="Quarterly",IF(MONTH(BZ$2)=1,1,IF(MONTH(BZ$2)=4,1,IF(MONTH(BZ$2)=7,1,IF(MONTH(BZ$2)=10,1,0)))),DD_Frequency="Annually",IF(MONTH(BZ$2)=1,1,0))*DD_Payment))))</f>
        <v/>
      </c>
      <c r="CB34" s="3" t="str">
        <f t="shared" ref="CB34" ca="1" si="1476">IF($B34="","",IF(BZ34&gt;CA34,(BZ34-CA34/2)*(rate_A*(CB$1/365)),0))</f>
        <v/>
      </c>
      <c r="CC34" s="3" t="str">
        <f t="shared" ca="1" si="160"/>
        <v/>
      </c>
      <c r="CD34" s="3" t="str">
        <f t="shared" ref="CD34" ca="1" si="1477">IF($B34="","",BO34*(1+rate_A*CB$1/365))</f>
        <v/>
      </c>
      <c r="CE34" s="3" t="str">
        <f t="shared" ref="CE34" ca="1" si="1478">IF($B34="","",BP34*(1+rate_A*CB$1/365))</f>
        <v/>
      </c>
      <c r="CF34" s="3" t="str">
        <f t="shared" ref="CF34" ca="1" si="1479">IF($B34="","",BQ34*(1+rate_joint*CB$1/365))</f>
        <v/>
      </c>
      <c r="CG34" s="5" t="str">
        <f t="shared" ca="1" si="164"/>
        <v/>
      </c>
      <c r="CH34" s="5" t="str" cm="1">
        <f t="array" aca="1" ref="CH34" ca="1">IF(CG34="","",_xlfn.IFS(CG34&lt;='Hidden inputs'!$C$15,CG34*'Hidden inputs'!$D$15,CG34&lt;='Hidden inputs'!$C$16,'Hidden inputs'!$C$15*'Hidden inputs'!$D$15+(CG34-'Hidden inputs'!$B$16)*'Hidden inputs'!$D$16,CG34&lt;='Hidden inputs'!$C$17,'Hidden inputs'!$C$15*'Hidden inputs'!$D$15+('Hidden inputs'!$C$16-'Hidden inputs'!$B$16)*'Hidden inputs'!$D$16+(CG34-'Hidden inputs'!$B$17)*'Hidden inputs'!$D$17,CG34&gt;'Hidden inputs'!$B$18,'Hidden inputs'!$C$15*'Hidden inputs'!$D$15+('Hidden inputs'!$C$16-'Hidden inputs'!$B$16)*'Hidden inputs'!$D$16+('Hidden inputs'!$C$17-'Hidden inputs'!$B$17)*'Hidden inputs'!$D$17+(CG34-'Hidden inputs'!$B$18)*'Hidden inputs'!$D$18))</f>
        <v/>
      </c>
      <c r="CI34" s="10" t="str">
        <f t="shared" ca="1" si="165"/>
        <v/>
      </c>
      <c r="CJ34" s="5" t="str">
        <f t="shared" ca="1" si="71"/>
        <v/>
      </c>
      <c r="CK34" s="5" t="str">
        <f t="shared" ca="1" si="72"/>
        <v/>
      </c>
      <c r="CL34" s="5" t="str">
        <f ca="1">IF($B34="","",'Hidden inputs'!$D$11*CC34+'Hidden inputs'!$E$11*CD34)</f>
        <v/>
      </c>
      <c r="CM34" s="11" t="str">
        <f t="shared" ca="1" si="11"/>
        <v/>
      </c>
      <c r="CN34" s="9" t="str">
        <f t="shared" ca="1" si="73"/>
        <v/>
      </c>
      <c r="CO34" s="3" t="str">
        <f t="shared" ca="1" si="74"/>
        <v/>
      </c>
      <c r="CP34" s="5" t="str" cm="1">
        <f t="array" aca="1" ref="CP34" ca="1">IF($B34="","",IF(CO34=0,0,IF(DD_Payment="",0,IF(CO34&lt;_xlfn.IFS(DD_Frequency="Monthly",1,DD_Frequency="Quarterly",IF(MONTH(CO$2)=1,1,IF(MONTH(CO$2)=4,1,IF(MONTH(CO$2)=7,1,IF(MONTH(CO$2)=10,1,0)))),DD_Frequency="Annually",IF(MONTH(CO$2)=1,1,0))*DD_Payment,CO34,_xlfn.IFS(DD_Frequency="Monthly",1,DD_Frequency="Quarterly",IF(MONTH(CO$2)=1,1,IF(MONTH(CO$2)=4,1,IF(MONTH(CO$2)=7,1,IF(MONTH(CO$2)=10,1,0)))),DD_Frequency="Annually",IF(MONTH(CO$2)=1,1,0))*DD_Payment))))</f>
        <v/>
      </c>
      <c r="CQ34" s="3" t="str">
        <f t="shared" ref="CQ34" ca="1" si="1480">IF($B34="","",IF(CO34&gt;CP34,(CO34-CP34/2)*(rate_A*(CQ$1/365)),0))</f>
        <v/>
      </c>
      <c r="CR34" s="3" t="str">
        <f t="shared" ca="1" si="167"/>
        <v/>
      </c>
      <c r="CS34" s="3" t="str">
        <f t="shared" ref="CS34" ca="1" si="1481">IF($B34="","",CD34*(1+rate_A*CQ$1/365))</f>
        <v/>
      </c>
      <c r="CT34" s="3" t="str">
        <f t="shared" ref="CT34" ca="1" si="1482">IF($B34="","",CE34*(1+rate_A*CQ$1/365))</f>
        <v/>
      </c>
      <c r="CU34" s="3" t="str">
        <f t="shared" ref="CU34" ca="1" si="1483">IF($B34="","",CF34*(1+rate_joint*CQ$1/365))</f>
        <v/>
      </c>
      <c r="CV34" s="5" t="str">
        <f t="shared" ca="1" si="171"/>
        <v/>
      </c>
      <c r="CW34" s="5" t="str" cm="1">
        <f t="array" aca="1" ref="CW34" ca="1">IF(CV34="","",_xlfn.IFS(CV34&lt;='Hidden inputs'!$C$15,CV34*'Hidden inputs'!$D$15,CV34&lt;='Hidden inputs'!$C$16,'Hidden inputs'!$C$15*'Hidden inputs'!$D$15+(CV34-'Hidden inputs'!$B$16)*'Hidden inputs'!$D$16,CV34&lt;='Hidden inputs'!$C$17,'Hidden inputs'!$C$15*'Hidden inputs'!$D$15+('Hidden inputs'!$C$16-'Hidden inputs'!$B$16)*'Hidden inputs'!$D$16+(CV34-'Hidden inputs'!$B$17)*'Hidden inputs'!$D$17,CV34&gt;'Hidden inputs'!$B$18,'Hidden inputs'!$C$15*'Hidden inputs'!$D$15+('Hidden inputs'!$C$16-'Hidden inputs'!$B$16)*'Hidden inputs'!$D$16+('Hidden inputs'!$C$17-'Hidden inputs'!$B$17)*'Hidden inputs'!$D$17+(CV34-'Hidden inputs'!$B$18)*'Hidden inputs'!$D$18))</f>
        <v/>
      </c>
      <c r="CX34" s="10" t="str">
        <f t="shared" ca="1" si="172"/>
        <v/>
      </c>
      <c r="CY34" s="5" t="str">
        <f t="shared" ca="1" si="79"/>
        <v/>
      </c>
      <c r="CZ34" s="5" t="str">
        <f t="shared" ca="1" si="80"/>
        <v/>
      </c>
      <c r="DA34" s="5" t="str">
        <f ca="1">IF($B34="","",'Hidden inputs'!$D$11*CR34+'Hidden inputs'!$E$11*CS34)</f>
        <v/>
      </c>
      <c r="DB34" s="11" t="str">
        <f t="shared" ca="1" si="13"/>
        <v/>
      </c>
      <c r="DC34" s="9" t="str">
        <f t="shared" ca="1" si="81"/>
        <v/>
      </c>
      <c r="DD34" s="3" t="str">
        <f t="shared" ca="1" si="82"/>
        <v/>
      </c>
      <c r="DE34" s="5" t="str" cm="1">
        <f t="array" aca="1" ref="DE34" ca="1">IF($B34="","",IF(DD34=0,0,IF(DD_Payment="",0,IF(DD34&lt;_xlfn.IFS(DD_Frequency="Monthly",1,DD_Frequency="Quarterly",IF(MONTH(DD$2)=1,1,IF(MONTH(DD$2)=4,1,IF(MONTH(DD$2)=7,1,IF(MONTH(DD$2)=10,1,0)))),DD_Frequency="Annually",IF(MONTH(DD$2)=1,1,0))*DD_Payment,DD34,_xlfn.IFS(DD_Frequency="Monthly",1,DD_Frequency="Quarterly",IF(MONTH(DD$2)=1,1,IF(MONTH(DD$2)=4,1,IF(MONTH(DD$2)=7,1,IF(MONTH(DD$2)=10,1,0)))),DD_Frequency="Annually",IF(MONTH(DD$2)=1,1,0))*DD_Payment))))</f>
        <v/>
      </c>
      <c r="DF34" s="3" t="str">
        <f t="shared" ref="DF34" ca="1" si="1484">IF($B34="","",IF(DD34&gt;DE34,(DD34-DE34/2)*(rate_A*(DF$1/365)),0))</f>
        <v/>
      </c>
      <c r="DG34" s="3" t="str">
        <f t="shared" ca="1" si="174"/>
        <v/>
      </c>
      <c r="DH34" s="3" t="str">
        <f t="shared" ref="DH34" ca="1" si="1485">IF($B34="","",CS34*(1+rate_A*DF$1/365))</f>
        <v/>
      </c>
      <c r="DI34" s="3" t="str">
        <f t="shared" ref="DI34" ca="1" si="1486">IF($B34="","",CT34*(1+rate_A*DF$1/365))</f>
        <v/>
      </c>
      <c r="DJ34" s="3" t="str">
        <f t="shared" ref="DJ34" ca="1" si="1487">IF($B34="","",CU34*(1+rate_joint*DF$1/365))</f>
        <v/>
      </c>
      <c r="DK34" s="5" t="str">
        <f t="shared" ca="1" si="178"/>
        <v/>
      </c>
      <c r="DL34" s="5" t="str" cm="1">
        <f t="array" aca="1" ref="DL34" ca="1">IF(DK34="","",_xlfn.IFS(DK34&lt;='Hidden inputs'!$C$15,DK34*'Hidden inputs'!$D$15,DK34&lt;='Hidden inputs'!$C$16,'Hidden inputs'!$C$15*'Hidden inputs'!$D$15+(DK34-'Hidden inputs'!$B$16)*'Hidden inputs'!$D$16,DK34&lt;='Hidden inputs'!$C$17,'Hidden inputs'!$C$15*'Hidden inputs'!$D$15+('Hidden inputs'!$C$16-'Hidden inputs'!$B$16)*'Hidden inputs'!$D$16+(DK34-'Hidden inputs'!$B$17)*'Hidden inputs'!$D$17,DK34&gt;'Hidden inputs'!$B$18,'Hidden inputs'!$C$15*'Hidden inputs'!$D$15+('Hidden inputs'!$C$16-'Hidden inputs'!$B$16)*'Hidden inputs'!$D$16+('Hidden inputs'!$C$17-'Hidden inputs'!$B$17)*'Hidden inputs'!$D$17+(DK34-'Hidden inputs'!$B$18)*'Hidden inputs'!$D$18))</f>
        <v/>
      </c>
      <c r="DM34" s="10" t="str">
        <f t="shared" ca="1" si="179"/>
        <v/>
      </c>
      <c r="DN34" s="5" t="str">
        <f t="shared" ca="1" si="87"/>
        <v/>
      </c>
      <c r="DO34" s="5" t="str">
        <f t="shared" ca="1" si="88"/>
        <v/>
      </c>
      <c r="DP34" s="5" t="str">
        <f ca="1">IF($B34="","",'Hidden inputs'!$D$11*DG34+'Hidden inputs'!$E$11*DH34)</f>
        <v/>
      </c>
      <c r="DQ34" s="11" t="str">
        <f t="shared" ca="1" si="15"/>
        <v/>
      </c>
      <c r="DR34" s="9" t="str">
        <f t="shared" ca="1" si="89"/>
        <v/>
      </c>
      <c r="DS34" s="3" t="str">
        <f t="shared" ca="1" si="90"/>
        <v/>
      </c>
      <c r="DT34" s="5" t="str" cm="1">
        <f t="array" aca="1" ref="DT34" ca="1">IF($B34="","",IF(DS34=0,0,IF(DD_Payment="",0,IF(DS34&lt;_xlfn.IFS(DD_Frequency="Monthly",1,DD_Frequency="Quarterly",IF(MONTH(DS$2)=1,1,IF(MONTH(DS$2)=4,1,IF(MONTH(DS$2)=7,1,IF(MONTH(DS$2)=10,1,0)))),DD_Frequency="Annually",IF(MONTH(DS$2)=1,1,0))*DD_Payment,DS34,_xlfn.IFS(DD_Frequency="Monthly",1,DD_Frequency="Quarterly",IF(MONTH(DS$2)=1,1,IF(MONTH(DS$2)=4,1,IF(MONTH(DS$2)=7,1,IF(MONTH(DS$2)=10,1,0)))),DD_Frequency="Annually",IF(MONTH(DS$2)=1,1,0))*DD_Payment))))</f>
        <v/>
      </c>
      <c r="DU34" s="3" t="str">
        <f t="shared" ref="DU34" ca="1" si="1488">IF($B34="","",IF(DS34&gt;DT34,(DS34-DT34/2)*(rate_A*(DU$1/365)),0))</f>
        <v/>
      </c>
      <c r="DV34" s="3" t="str">
        <f t="shared" ca="1" si="181"/>
        <v/>
      </c>
      <c r="DW34" s="3" t="str">
        <f t="shared" ref="DW34" ca="1" si="1489">IF($B34="","",DH34*(1+rate_A*DU$1/365))</f>
        <v/>
      </c>
      <c r="DX34" s="3" t="str">
        <f t="shared" ref="DX34" ca="1" si="1490">IF($B34="","",DI34*(1+rate_A*DU$1/365))</f>
        <v/>
      </c>
      <c r="DY34" s="3" t="str">
        <f t="shared" ref="DY34" ca="1" si="1491">IF($B34="","",DJ34*(1+rate_joint*DU$1/365))</f>
        <v/>
      </c>
      <c r="DZ34" s="5" t="str">
        <f t="shared" ca="1" si="185"/>
        <v/>
      </c>
      <c r="EA34" s="5" t="str" cm="1">
        <f t="array" aca="1" ref="EA34" ca="1">IF(DZ34="","",_xlfn.IFS(DZ34&lt;='Hidden inputs'!$C$15,DZ34*'Hidden inputs'!$D$15,DZ34&lt;='Hidden inputs'!$C$16,'Hidden inputs'!$C$15*'Hidden inputs'!$D$15+(DZ34-'Hidden inputs'!$B$16)*'Hidden inputs'!$D$16,DZ34&lt;='Hidden inputs'!$C$17,'Hidden inputs'!$C$15*'Hidden inputs'!$D$15+('Hidden inputs'!$C$16-'Hidden inputs'!$B$16)*'Hidden inputs'!$D$16+(DZ34-'Hidden inputs'!$B$17)*'Hidden inputs'!$D$17,DZ34&gt;'Hidden inputs'!$B$18,'Hidden inputs'!$C$15*'Hidden inputs'!$D$15+('Hidden inputs'!$C$16-'Hidden inputs'!$B$16)*'Hidden inputs'!$D$16+('Hidden inputs'!$C$17-'Hidden inputs'!$B$17)*'Hidden inputs'!$D$17+(DZ34-'Hidden inputs'!$B$18)*'Hidden inputs'!$D$18))</f>
        <v/>
      </c>
      <c r="EB34" s="10" t="str">
        <f t="shared" ca="1" si="186"/>
        <v/>
      </c>
      <c r="EC34" s="5" t="str">
        <f t="shared" ca="1" si="95"/>
        <v/>
      </c>
      <c r="ED34" s="5" t="str">
        <f t="shared" ca="1" si="96"/>
        <v/>
      </c>
      <c r="EE34" s="5" t="str">
        <f ca="1">IF($B34="","",'Hidden inputs'!$D$11*DV34+'Hidden inputs'!$E$11*DW34)</f>
        <v/>
      </c>
      <c r="EF34" s="11" t="str">
        <f t="shared" ca="1" si="17"/>
        <v/>
      </c>
      <c r="EG34" s="9" t="str">
        <f t="shared" ca="1" si="97"/>
        <v/>
      </c>
      <c r="EH34" s="3" t="str">
        <f t="shared" ca="1" si="98"/>
        <v/>
      </c>
      <c r="EI34" s="5" t="str" cm="1">
        <f t="array" aca="1" ref="EI34" ca="1">IF($B34="","",IF(EH34=0,0,IF(DD_Payment="",0,IF(EH34&lt;_xlfn.IFS(DD_Frequency="Monthly",1,DD_Frequency="Quarterly",IF(MONTH(EH$2)=1,1,IF(MONTH(EH$2)=4,1,IF(MONTH(EH$2)=7,1,IF(MONTH(EH$2)=10,1,0)))),DD_Frequency="Annually",IF(MONTH(EH$2)=1,1,0))*DD_Payment,EH34,_xlfn.IFS(DD_Frequency="Monthly",1,DD_Frequency="Quarterly",IF(MONTH(EH$2)=1,1,IF(MONTH(EH$2)=4,1,IF(MONTH(EH$2)=7,1,IF(MONTH(EH$2)=10,1,0)))),DD_Frequency="Annually",IF(MONTH(EH$2)=1,1,0))*DD_Payment))))</f>
        <v/>
      </c>
      <c r="EJ34" s="3" t="str">
        <f t="shared" ref="EJ34" ca="1" si="1492">IF($B34="","",IF(EH34&gt;EI34,(EH34-EI34/2)*(rate_A*(EJ$1/365)),0))</f>
        <v/>
      </c>
      <c r="EK34" s="3" t="str">
        <f t="shared" ca="1" si="188"/>
        <v/>
      </c>
      <c r="EL34" s="3" t="str">
        <f t="shared" ref="EL34" ca="1" si="1493">IF($B34="","",DW34*(1+rate_A*EJ$1/365))</f>
        <v/>
      </c>
      <c r="EM34" s="3" t="str">
        <f t="shared" ref="EM34" ca="1" si="1494">IF($B34="","",DX34*(1+rate_A*EJ$1/365))</f>
        <v/>
      </c>
      <c r="EN34" s="3" t="str">
        <f t="shared" ref="EN34" ca="1" si="1495">IF($B34="","",DY34*(1+rate_joint*EJ$1/365))</f>
        <v/>
      </c>
      <c r="EO34" s="5" t="str">
        <f t="shared" ca="1" si="192"/>
        <v/>
      </c>
      <c r="EP34" s="5" t="str" cm="1">
        <f t="array" aca="1" ref="EP34" ca="1">IF(EO34="","",_xlfn.IFS(EO34&lt;='Hidden inputs'!$C$15,EO34*'Hidden inputs'!$D$15,EO34&lt;='Hidden inputs'!$C$16,'Hidden inputs'!$C$15*'Hidden inputs'!$D$15+(EO34-'Hidden inputs'!$B$16)*'Hidden inputs'!$D$16,EO34&lt;='Hidden inputs'!$C$17,'Hidden inputs'!$C$15*'Hidden inputs'!$D$15+('Hidden inputs'!$C$16-'Hidden inputs'!$B$16)*'Hidden inputs'!$D$16+(EO34-'Hidden inputs'!$B$17)*'Hidden inputs'!$D$17,EO34&gt;'Hidden inputs'!$B$18,'Hidden inputs'!$C$15*'Hidden inputs'!$D$15+('Hidden inputs'!$C$16-'Hidden inputs'!$B$16)*'Hidden inputs'!$D$16+('Hidden inputs'!$C$17-'Hidden inputs'!$B$17)*'Hidden inputs'!$D$17+(EO34-'Hidden inputs'!$B$18)*'Hidden inputs'!$D$18))</f>
        <v/>
      </c>
      <c r="EQ34" s="10" t="str">
        <f t="shared" ca="1" si="193"/>
        <v/>
      </c>
      <c r="ER34" s="5" t="str">
        <f t="shared" ca="1" si="103"/>
        <v/>
      </c>
      <c r="ES34" s="5" t="str">
        <f t="shared" ca="1" si="104"/>
        <v/>
      </c>
      <c r="ET34" s="5" t="str">
        <f ca="1">IF($B34="","",'Hidden inputs'!$D$11*EK34+'Hidden inputs'!$E$11*EL34)</f>
        <v/>
      </c>
      <c r="EU34" s="11" t="str">
        <f t="shared" ca="1" si="19"/>
        <v/>
      </c>
      <c r="EV34" s="9" t="str">
        <f t="shared" ca="1" si="105"/>
        <v/>
      </c>
      <c r="EW34" s="3" t="str">
        <f t="shared" ca="1" si="106"/>
        <v/>
      </c>
      <c r="EX34" s="5" t="str" cm="1">
        <f t="array" aca="1" ref="EX34" ca="1">IF($B34="","",IF(EW34=0,0,IF(DD_Payment="",0,IF(EW34&lt;_xlfn.IFS(DD_Frequency="Monthly",1,DD_Frequency="Quarterly",IF(MONTH(EW$2)=1,1,IF(MONTH(EW$2)=4,1,IF(MONTH(EW$2)=7,1,IF(MONTH(EW$2)=10,1,0)))),DD_Frequency="Annually",IF(MONTH(EW$2)=1,1,0))*DD_Payment,EW34,_xlfn.IFS(DD_Frequency="Monthly",1,DD_Frequency="Quarterly",IF(MONTH(EW$2)=1,1,IF(MONTH(EW$2)=4,1,IF(MONTH(EW$2)=7,1,IF(MONTH(EW$2)=10,1,0)))),DD_Frequency="Annually",IF(MONTH(EW$2)=1,1,0))*DD_Payment))))</f>
        <v/>
      </c>
      <c r="EY34" s="3" t="str">
        <f t="shared" ref="EY34" ca="1" si="1496">IF($B34="","",IF(EW34&gt;EX34,(EW34-EX34/2)*(rate_A*(EY$1/365)),0))</f>
        <v/>
      </c>
      <c r="EZ34" s="3" t="str">
        <f t="shared" ca="1" si="195"/>
        <v/>
      </c>
      <c r="FA34" s="3" t="str">
        <f t="shared" ref="FA34" ca="1" si="1497">IF($B34="","",EL34*(1+rate_A*EY$1/365))</f>
        <v/>
      </c>
      <c r="FB34" s="3" t="str">
        <f t="shared" ref="FB34" ca="1" si="1498">IF($B34="","",EM34*(1+rate_A*EY$1/365))</f>
        <v/>
      </c>
      <c r="FC34" s="3" t="str">
        <f t="shared" ref="FC34" ca="1" si="1499">IF($B34="","",EN34*(1+rate_joint*EY$1/365))</f>
        <v/>
      </c>
      <c r="FD34" s="5" t="str">
        <f t="shared" ca="1" si="199"/>
        <v/>
      </c>
      <c r="FE34" s="5" t="str" cm="1">
        <f t="array" aca="1" ref="FE34" ca="1">IF(FD34="","",_xlfn.IFS(FD34&lt;='Hidden inputs'!$C$15,FD34*'Hidden inputs'!$D$15,FD34&lt;='Hidden inputs'!$C$16,'Hidden inputs'!$C$15*'Hidden inputs'!$D$15+(FD34-'Hidden inputs'!$B$16)*'Hidden inputs'!$D$16,FD34&lt;='Hidden inputs'!$C$17,'Hidden inputs'!$C$15*'Hidden inputs'!$D$15+('Hidden inputs'!$C$16-'Hidden inputs'!$B$16)*'Hidden inputs'!$D$16+(FD34-'Hidden inputs'!$B$17)*'Hidden inputs'!$D$17,FD34&gt;'Hidden inputs'!$B$18,'Hidden inputs'!$C$15*'Hidden inputs'!$D$15+('Hidden inputs'!$C$16-'Hidden inputs'!$B$16)*'Hidden inputs'!$D$16+('Hidden inputs'!$C$17-'Hidden inputs'!$B$17)*'Hidden inputs'!$D$17+(FD34-'Hidden inputs'!$B$18)*'Hidden inputs'!$D$18))</f>
        <v/>
      </c>
      <c r="FF34" s="10" t="str">
        <f t="shared" ca="1" si="200"/>
        <v/>
      </c>
      <c r="FG34" s="5" t="str">
        <f t="shared" ca="1" si="111"/>
        <v/>
      </c>
      <c r="FH34" s="5" t="str">
        <f t="shared" ca="1" si="112"/>
        <v/>
      </c>
      <c r="FI34" s="5" t="str">
        <f ca="1">IF($B34="","",'Hidden inputs'!$D$11*EZ34+'Hidden inputs'!$E$11*FA34)</f>
        <v/>
      </c>
      <c r="FJ34" s="11" t="str">
        <f t="shared" ca="1" si="21"/>
        <v/>
      </c>
      <c r="FK34" s="9" t="str">
        <f t="shared" ca="1" si="113"/>
        <v/>
      </c>
      <c r="FL34" s="3" t="str">
        <f t="shared" ca="1" si="114"/>
        <v/>
      </c>
      <c r="FM34" s="5" t="str" cm="1">
        <f t="array" aca="1" ref="FM34" ca="1">IF($B34="","",IF(FL34=0,0,IF(DD_Payment="",0,IF(FL34&lt;_xlfn.IFS(DD_Frequency="Monthly",1,DD_Frequency="Quarterly",IF(MONTH(FL$2)=1,1,IF(MONTH(FL$2)=4,1,IF(MONTH(FL$2)=7,1,IF(MONTH(FL$2)=10,1,0)))),DD_Frequency="Annually",IF(MONTH(FL$2)=1,1,0))*DD_Payment,FL34,_xlfn.IFS(DD_Frequency="Monthly",1,DD_Frequency="Quarterly",IF(MONTH(FL$2)=1,1,IF(MONTH(FL$2)=4,1,IF(MONTH(FL$2)=7,1,IF(MONTH(FL$2)=10,1,0)))),DD_Frequency="Annually",IF(MONTH(FL$2)=1,1,0))*DD_Payment))))</f>
        <v/>
      </c>
      <c r="FN34" s="3" t="str">
        <f t="shared" ref="FN34" ca="1" si="1500">IF($B34="","",IF(FL34&gt;FM34,(FL34-FM34/2)*(rate_A*(FN$1/365)),0))</f>
        <v/>
      </c>
      <c r="FO34" s="3" t="str">
        <f t="shared" ca="1" si="202"/>
        <v/>
      </c>
      <c r="FP34" s="3" t="str">
        <f t="shared" ref="FP34" ca="1" si="1501">IF($B34="","",FA34*(1+rate_A*FN$1/365))</f>
        <v/>
      </c>
      <c r="FQ34" s="3" t="str">
        <f t="shared" ref="FQ34" ca="1" si="1502">IF($B34="","",FB34*(1+rate_A*FN$1/365))</f>
        <v/>
      </c>
      <c r="FR34" s="3" t="str">
        <f t="shared" ref="FR34" ca="1" si="1503">IF($B34="","",FC34*(1+rate_joint*FN$1/365))</f>
        <v/>
      </c>
      <c r="FS34" s="5" t="str">
        <f t="shared" ca="1" si="206"/>
        <v/>
      </c>
      <c r="FT34" s="5" t="str" cm="1">
        <f t="array" aca="1" ref="FT34" ca="1">IF(FS34="","",_xlfn.IFS(FS34&lt;='Hidden inputs'!$C$15,FS34*'Hidden inputs'!$D$15,FS34&lt;='Hidden inputs'!$C$16,'Hidden inputs'!$C$15*'Hidden inputs'!$D$15+(FS34-'Hidden inputs'!$B$16)*'Hidden inputs'!$D$16,FS34&lt;='Hidden inputs'!$C$17,'Hidden inputs'!$C$15*'Hidden inputs'!$D$15+('Hidden inputs'!$C$16-'Hidden inputs'!$B$16)*'Hidden inputs'!$D$16+(FS34-'Hidden inputs'!$B$17)*'Hidden inputs'!$D$17,FS34&gt;'Hidden inputs'!$B$18,'Hidden inputs'!$C$15*'Hidden inputs'!$D$15+('Hidden inputs'!$C$16-'Hidden inputs'!$B$16)*'Hidden inputs'!$D$16+('Hidden inputs'!$C$17-'Hidden inputs'!$B$17)*'Hidden inputs'!$D$17+(FS34-'Hidden inputs'!$B$18)*'Hidden inputs'!$D$18))</f>
        <v/>
      </c>
      <c r="FU34" s="10" t="str">
        <f t="shared" ca="1" si="207"/>
        <v/>
      </c>
      <c r="FV34" s="5" t="str">
        <f t="shared" ca="1" si="119"/>
        <v/>
      </c>
      <c r="FW34" s="5" t="str">
        <f t="shared" ca="1" si="120"/>
        <v/>
      </c>
      <c r="FX34" s="5" t="str">
        <f ca="1">IF($B34="","",'Hidden inputs'!$D$11*FO34+'Hidden inputs'!$E$11*FP34)</f>
        <v/>
      </c>
      <c r="FY34" s="11" t="str">
        <f t="shared" ca="1" si="23"/>
        <v/>
      </c>
      <c r="FZ34" s="9" t="str">
        <f t="shared" ca="1" si="121"/>
        <v/>
      </c>
      <c r="GA34" s="5" t="str">
        <f t="shared" ca="1" si="122"/>
        <v/>
      </c>
      <c r="GB34" s="5" t="str">
        <f t="shared" ca="1" si="123"/>
        <v/>
      </c>
      <c r="GC34" s="5" t="str">
        <f t="shared" ca="1" si="24"/>
        <v/>
      </c>
      <c r="GD34" s="5" t="str">
        <f t="shared" ca="1" si="25"/>
        <v/>
      </c>
    </row>
    <row r="35" spans="1:186" x14ac:dyDescent="0.35">
      <c r="A35" s="2" t="str">
        <f t="shared" ca="1" si="26"/>
        <v/>
      </c>
      <c r="B35" s="6" t="str">
        <f t="shared" ca="1" si="27"/>
        <v/>
      </c>
      <c r="C35" s="5" t="str">
        <f t="shared" ca="1" si="124"/>
        <v/>
      </c>
      <c r="D35" s="5" t="str" cm="1">
        <f t="array" aca="1" ref="D35" ca="1">IF($B35="","",IF(C35=0,0,IF(DD_Payment="",0,IF(C35&lt;_xlfn.IFS(DD_Frequency="Monthly",1,DD_Frequency="Quarterly",IF(MONTH(C$2)=1,1,IF(MONTH(C$2)=4,1,IF(MONTH(C$2)=7,1,IF(MONTH(C$2)=10,1,0)))),DD_Frequency="Annually",IF(MONTH(C$2)=1,1,0))*DD_Payment,C35,_xlfn.IFS(DD_Frequency="Monthly",1,DD_Frequency="Quarterly",IF(MONTH(C$2)=1,1,IF(MONTH(C$2)=4,1,IF(MONTH(C$2)=7,1,IF(MONTH(C$2)=10,1,0)))),DD_Frequency="Annually",IF(MONTH(C$2)=1,1,0))*DD_Payment))))</f>
        <v/>
      </c>
      <c r="E35" s="5" t="str">
        <f t="shared" ref="E35" ca="1" si="1504">IF(B35="","",IF(C35&gt;D35,(C35-D35/2)*(rate_A*(E$1/365)),0))</f>
        <v/>
      </c>
      <c r="F35" s="5" t="str">
        <f t="shared" ca="1" si="28"/>
        <v/>
      </c>
      <c r="G35" s="5" t="str">
        <f t="shared" ref="G35" ca="1" si="1505">IF(B35="","",G34*(1+rate_A*E$1/365))</f>
        <v/>
      </c>
      <c r="H35" s="5" t="str">
        <f t="shared" ref="H35" ca="1" si="1506">IF(B35="","",H34*(1+rate_A*E$1/365))</f>
        <v/>
      </c>
      <c r="I35" s="5" t="str">
        <f t="shared" ref="I35" ca="1" si="1507">IF(B35="","",I34*(1+rate_joint*E$1/365))</f>
        <v/>
      </c>
      <c r="J35" s="5" t="str">
        <f t="shared" ca="1" si="129"/>
        <v/>
      </c>
      <c r="K35" s="5" t="str" cm="1">
        <f t="array" aca="1" ref="K35" ca="1">IF(J35="","",_xlfn.IFS(J35&lt;='Hidden inputs'!$C$15,J35*'Hidden inputs'!$D$15,J35&lt;='Hidden inputs'!$C$16,'Hidden inputs'!$C$15*'Hidden inputs'!$D$15+(J35-'Hidden inputs'!$B$16)*'Hidden inputs'!$D$16,J35&lt;='Hidden inputs'!$C$17,'Hidden inputs'!$C$15*'Hidden inputs'!$D$15+('Hidden inputs'!$C$16-'Hidden inputs'!$B$16)*'Hidden inputs'!$D$16+(J35-'Hidden inputs'!$B$17)*'Hidden inputs'!$D$17,J35&gt;'Hidden inputs'!$B$18,'Hidden inputs'!$C$15*'Hidden inputs'!$D$15+('Hidden inputs'!$C$16-'Hidden inputs'!$B$16)*'Hidden inputs'!$D$16+('Hidden inputs'!$C$17-'Hidden inputs'!$B$17)*'Hidden inputs'!$D$17+(J35-'Hidden inputs'!$B$18)*'Hidden inputs'!$D$18))</f>
        <v/>
      </c>
      <c r="L35" s="11" t="str">
        <f t="shared" ca="1" si="130"/>
        <v/>
      </c>
      <c r="M35" s="5" t="str">
        <f t="shared" ca="1" si="32"/>
        <v/>
      </c>
      <c r="N35" s="5" t="str">
        <f t="shared" ca="1" si="33"/>
        <v/>
      </c>
      <c r="O35" s="5" t="str">
        <f ca="1">IF(B35="","",'Hidden inputs'!$D$11*F35+'Hidden inputs'!$E$11*G35)</f>
        <v/>
      </c>
      <c r="P35" s="11" t="str">
        <f t="shared" ca="1" si="0"/>
        <v/>
      </c>
      <c r="Q35" s="20" t="str">
        <f t="shared" ca="1" si="1"/>
        <v/>
      </c>
      <c r="R35" s="3" t="str">
        <f t="shared" ca="1" si="34"/>
        <v/>
      </c>
      <c r="S35" s="5" t="str" cm="1">
        <f t="array" aca="1" ref="S35" ca="1">IF($B35="","",IF(R35=0,0,IF(DD_Payment="",0,IF(R35&lt;_xlfn.IFS(DD_Frequency="Monthly",1,DD_Frequency="Quarterly",IF(MONTH(R$2)=1,1,IF(MONTH(R$2)=4,1,IF(MONTH(R$2)=7,1,IF(MONTH(R$2)=10,1,0)))),DD_Frequency="Annually",IF(MONTH(R$2)=1,1,0))*DD_Payment,R35,_xlfn.IFS(DD_Frequency="Monthly",1,DD_Frequency="Quarterly",IF(MONTH(R$2)=1,1,IF(MONTH(R$2)=4,1,IF(MONTH(R$2)=7,1,IF(MONTH(R$2)=10,1,0)))),DD_Frequency="Annually",IF(MONTH(R$2)=1,1,0))*DD_Payment))))</f>
        <v/>
      </c>
      <c r="T35" s="3" t="str">
        <f t="shared" ref="T35" ca="1" si="1508">IF(B35="","",IF(R35&gt;S35,(R35-S35/2)*(rate_A*((T$1+A35)/365)),0))</f>
        <v/>
      </c>
      <c r="U35" s="3" t="str">
        <f t="shared" ca="1" si="36"/>
        <v/>
      </c>
      <c r="V35" s="3" t="str">
        <f t="shared" ref="V35" ca="1" si="1509">IF(B35="","",G35*(1+rate_A*(T$1+A35)/365))</f>
        <v/>
      </c>
      <c r="W35" s="3" t="str">
        <f t="shared" ref="W35" ca="1" si="1510">IF(B35="","",H35*(1+rate_A*(T$1+A35)/365))</f>
        <v/>
      </c>
      <c r="X35" s="3" t="str">
        <f t="shared" ref="X35" ca="1" si="1511">IF(B35="","",I35*(1+rate_joint*(T$1+A35)/365))</f>
        <v/>
      </c>
      <c r="Y35" s="5" t="str">
        <f t="shared" ca="1" si="135"/>
        <v/>
      </c>
      <c r="Z35" s="5" t="str" cm="1">
        <f t="array" aca="1" ref="Z35" ca="1">IF(Y35="","",_xlfn.IFS(Y35&lt;='Hidden inputs'!$C$15,Y35*'Hidden inputs'!$D$15,Y35&lt;='Hidden inputs'!$C$16,'Hidden inputs'!$C$15*'Hidden inputs'!$D$15+(Y35-'Hidden inputs'!$B$16)*'Hidden inputs'!$D$16,Y35&lt;='Hidden inputs'!$C$17,'Hidden inputs'!$C$15*'Hidden inputs'!$D$15+('Hidden inputs'!$C$16-'Hidden inputs'!$B$16)*'Hidden inputs'!$D$16+(Y35-'Hidden inputs'!$B$17)*'Hidden inputs'!$D$17,Y35&gt;'Hidden inputs'!$B$18,'Hidden inputs'!$C$15*'Hidden inputs'!$D$15+('Hidden inputs'!$C$16-'Hidden inputs'!$B$16)*'Hidden inputs'!$D$16+('Hidden inputs'!$C$17-'Hidden inputs'!$B$17)*'Hidden inputs'!$D$17+(Y35-'Hidden inputs'!$B$18)*'Hidden inputs'!$D$18))</f>
        <v/>
      </c>
      <c r="AA35" s="10" t="str">
        <f t="shared" ca="1" si="136"/>
        <v/>
      </c>
      <c r="AB35" s="5" t="str">
        <f t="shared" ca="1" si="40"/>
        <v/>
      </c>
      <c r="AC35" s="5" t="str">
        <f t="shared" ca="1" si="137"/>
        <v/>
      </c>
      <c r="AD35" s="5" t="str">
        <f ca="1">IF(B35="","",'Hidden inputs'!$D$11*U35+'Hidden inputs'!$E$11*V35)</f>
        <v/>
      </c>
      <c r="AE35" s="11" t="str">
        <f t="shared" ca="1" si="3"/>
        <v/>
      </c>
      <c r="AF35" s="9" t="str">
        <f t="shared" ca="1" si="41"/>
        <v/>
      </c>
      <c r="AG35" s="3" t="str">
        <f t="shared" ca="1" si="42"/>
        <v/>
      </c>
      <c r="AH35" s="5" t="str" cm="1">
        <f t="array" aca="1" ref="AH35" ca="1">IF($B35="","",IF(AG35=0,0,IF(DD_Payment="",0,IF(AG35&lt;_xlfn.IFS(DD_Frequency="Monthly",1,DD_Frequency="Quarterly",IF(MONTH(AG$2)=1,1,IF(MONTH(AG$2)=4,1,IF(MONTH(AG$2)=7,1,IF(MONTH(AG$2)=10,1,0)))),DD_Frequency="Annually",IF(MONTH(AG$2)=1,1,0))*DD_Payment,AG35,_xlfn.IFS(DD_Frequency="Monthly",1,DD_Frequency="Quarterly",IF(MONTH(AG$2)=1,1,IF(MONTH(AG$2)=4,1,IF(MONTH(AG$2)=7,1,IF(MONTH(AG$2)=10,1,0)))),DD_Frequency="Annually",IF(MONTH(AG$2)=1,1,0))*DD_Payment))))</f>
        <v/>
      </c>
      <c r="AI35" s="3" t="str">
        <f t="shared" ref="AI35" ca="1" si="1512">IF($B35="","",IF(AG35&gt;AH35,(AG35-AH35/2)*(rate_A*(AI$1/365)),0))</f>
        <v/>
      </c>
      <c r="AJ35" s="3" t="str">
        <f t="shared" ca="1" si="139"/>
        <v/>
      </c>
      <c r="AK35" s="3" t="str">
        <f t="shared" ref="AK35" ca="1" si="1513">IF($B35="","",V35*(1+rate_A*AI$1/365))</f>
        <v/>
      </c>
      <c r="AL35" s="3" t="str">
        <f t="shared" ref="AL35" ca="1" si="1514">IF($B35="","",W35*(1+rate_A*AI$1/365))</f>
        <v/>
      </c>
      <c r="AM35" s="3" t="str">
        <f t="shared" ref="AM35" ca="1" si="1515">IF($B35="","",X35*(1+rate_joint*AI$1/365))</f>
        <v/>
      </c>
      <c r="AN35" s="5" t="str">
        <f t="shared" ca="1" si="143"/>
        <v/>
      </c>
      <c r="AO35" s="5" t="str" cm="1">
        <f t="array" aca="1" ref="AO35" ca="1">IF(AN35="","",_xlfn.IFS(AN35&lt;='Hidden inputs'!$C$15,AN35*'Hidden inputs'!$D$15,AN35&lt;='Hidden inputs'!$C$16,'Hidden inputs'!$C$15*'Hidden inputs'!$D$15+(AN35-'Hidden inputs'!$B$16)*'Hidden inputs'!$D$16,AN35&lt;='Hidden inputs'!$C$17,'Hidden inputs'!$C$15*'Hidden inputs'!$D$15+('Hidden inputs'!$C$16-'Hidden inputs'!$B$16)*'Hidden inputs'!$D$16+(AN35-'Hidden inputs'!$B$17)*'Hidden inputs'!$D$17,AN35&gt;'Hidden inputs'!$B$18,'Hidden inputs'!$C$15*'Hidden inputs'!$D$15+('Hidden inputs'!$C$16-'Hidden inputs'!$B$16)*'Hidden inputs'!$D$16+('Hidden inputs'!$C$17-'Hidden inputs'!$B$17)*'Hidden inputs'!$D$17+(AN35-'Hidden inputs'!$B$18)*'Hidden inputs'!$D$18))</f>
        <v/>
      </c>
      <c r="AP35" s="10" t="str">
        <f t="shared" ca="1" si="144"/>
        <v/>
      </c>
      <c r="AQ35" s="5" t="str">
        <f t="shared" ca="1" si="47"/>
        <v/>
      </c>
      <c r="AR35" s="5" t="str">
        <f t="shared" ca="1" si="48"/>
        <v/>
      </c>
      <c r="AS35" s="5" t="str">
        <f ca="1">IF($B35="","",'Hidden inputs'!$D$11*AJ35+'Hidden inputs'!$E$11*AK35)</f>
        <v/>
      </c>
      <c r="AT35" s="11" t="str">
        <f t="shared" ca="1" si="5"/>
        <v/>
      </c>
      <c r="AU35" s="9" t="str">
        <f t="shared" ca="1" si="49"/>
        <v/>
      </c>
      <c r="AV35" s="3" t="str">
        <f t="shared" ca="1" si="50"/>
        <v/>
      </c>
      <c r="AW35" s="5" t="str" cm="1">
        <f t="array" aca="1" ref="AW35" ca="1">IF($B35="","",IF(AV35=0,0,IF(DD_Payment="",0,IF(AV35&lt;_xlfn.IFS(DD_Frequency="Monthly",1,DD_Frequency="Quarterly",IF(MONTH(AV$2)=1,1,IF(MONTH(AV$2)=4,1,IF(MONTH(AV$2)=7,1,IF(MONTH(AV$2)=10,1,0)))),DD_Frequency="Annually",IF(MONTH(AV$2)=1,1,0))*DD_Payment,AV35,_xlfn.IFS(DD_Frequency="Monthly",1,DD_Frequency="Quarterly",IF(MONTH(AV$2)=1,1,IF(MONTH(AV$2)=4,1,IF(MONTH(AV$2)=7,1,IF(MONTH(AV$2)=10,1,0)))),DD_Frequency="Annually",IF(MONTH(AV$2)=1,1,0))*DD_Payment))))</f>
        <v/>
      </c>
      <c r="AX35" s="3" t="str">
        <f t="shared" ref="AX35" ca="1" si="1516">IF($B35="","",IF(AV35&gt;AW35,(AV35-AW35/2)*(rate_A*(AX$1/365)),0))</f>
        <v/>
      </c>
      <c r="AY35" s="3" t="str">
        <f t="shared" ca="1" si="146"/>
        <v/>
      </c>
      <c r="AZ35" s="3" t="str">
        <f t="shared" ref="AZ35" ca="1" si="1517">IF($B35="","",AK35*(1+rate_A*AX$1/365))</f>
        <v/>
      </c>
      <c r="BA35" s="3" t="str">
        <f t="shared" ref="BA35" ca="1" si="1518">IF($B35="","",AL35*(1+rate_A*AX$1/365))</f>
        <v/>
      </c>
      <c r="BB35" s="3" t="str">
        <f t="shared" ref="BB35" ca="1" si="1519">IF($B35="","",AM35*(1+rate_joint*AX$1/365))</f>
        <v/>
      </c>
      <c r="BC35" s="5" t="str">
        <f t="shared" ca="1" si="150"/>
        <v/>
      </c>
      <c r="BD35" s="5" t="str" cm="1">
        <f t="array" aca="1" ref="BD35" ca="1">IF(BC35="","",_xlfn.IFS(BC35&lt;='Hidden inputs'!$C$15,BC35*'Hidden inputs'!$D$15,BC35&lt;='Hidden inputs'!$C$16,'Hidden inputs'!$C$15*'Hidden inputs'!$D$15+(BC35-'Hidden inputs'!$B$16)*'Hidden inputs'!$D$16,BC35&lt;='Hidden inputs'!$C$17,'Hidden inputs'!$C$15*'Hidden inputs'!$D$15+('Hidden inputs'!$C$16-'Hidden inputs'!$B$16)*'Hidden inputs'!$D$16+(BC35-'Hidden inputs'!$B$17)*'Hidden inputs'!$D$17,BC35&gt;'Hidden inputs'!$B$18,'Hidden inputs'!$C$15*'Hidden inputs'!$D$15+('Hidden inputs'!$C$16-'Hidden inputs'!$B$16)*'Hidden inputs'!$D$16+('Hidden inputs'!$C$17-'Hidden inputs'!$B$17)*'Hidden inputs'!$D$17+(BC35-'Hidden inputs'!$B$18)*'Hidden inputs'!$D$18))</f>
        <v/>
      </c>
      <c r="BE35" s="10" t="str">
        <f t="shared" ca="1" si="151"/>
        <v/>
      </c>
      <c r="BF35" s="5" t="str">
        <f t="shared" ca="1" si="55"/>
        <v/>
      </c>
      <c r="BG35" s="5" t="str">
        <f t="shared" ca="1" si="56"/>
        <v/>
      </c>
      <c r="BH35" s="5" t="str">
        <f ca="1">IF($B35="","",'Hidden inputs'!$D$11*AY35+'Hidden inputs'!$E$11*AZ35)</f>
        <v/>
      </c>
      <c r="BI35" s="11" t="str">
        <f t="shared" ca="1" si="7"/>
        <v/>
      </c>
      <c r="BJ35" s="9" t="str">
        <f t="shared" ca="1" si="57"/>
        <v/>
      </c>
      <c r="BK35" s="3" t="str">
        <f t="shared" ca="1" si="58"/>
        <v/>
      </c>
      <c r="BL35" s="5" t="str" cm="1">
        <f t="array" aca="1" ref="BL35" ca="1">IF($B35="","",IF(BK35=0,0,IF(DD_Payment="",0,IF(BK35&lt;_xlfn.IFS(DD_Frequency="Monthly",1,DD_Frequency="Quarterly",IF(MONTH(BK$2)=1,1,IF(MONTH(BK$2)=4,1,IF(MONTH(BK$2)=7,1,IF(MONTH(BK$2)=10,1,0)))),DD_Frequency="Annually",IF(MONTH(BK$2)=1,1,0))*DD_Payment,BK35,_xlfn.IFS(DD_Frequency="Monthly",1,DD_Frequency="Quarterly",IF(MONTH(BK$2)=1,1,IF(MONTH(BK$2)=4,1,IF(MONTH(BK$2)=7,1,IF(MONTH(BK$2)=10,1,0)))),DD_Frequency="Annually",IF(MONTH(BK$2)=1,1,0))*DD_Payment))))</f>
        <v/>
      </c>
      <c r="BM35" s="3" t="str">
        <f t="shared" ref="BM35" ca="1" si="1520">IF($B35="","",IF(BK35&gt;BL35,(BK35-BL35/2)*(rate_A*(BM$1/365)),0))</f>
        <v/>
      </c>
      <c r="BN35" s="3" t="str">
        <f t="shared" ca="1" si="153"/>
        <v/>
      </c>
      <c r="BO35" s="3" t="str">
        <f t="shared" ref="BO35" ca="1" si="1521">IF($B35="","",AZ35*(1+rate_A*BM$1/365))</f>
        <v/>
      </c>
      <c r="BP35" s="3" t="str">
        <f t="shared" ref="BP35" ca="1" si="1522">IF($B35="","",BA35*(1+rate_A*BM$1/365))</f>
        <v/>
      </c>
      <c r="BQ35" s="3" t="str">
        <f t="shared" ref="BQ35" ca="1" si="1523">IF($B35="","",BB35*(1+rate_joint*BM$1/365))</f>
        <v/>
      </c>
      <c r="BR35" s="5" t="str">
        <f t="shared" ca="1" si="157"/>
        <v/>
      </c>
      <c r="BS35" s="5" t="str" cm="1">
        <f t="array" aca="1" ref="BS35" ca="1">IF(BR35="","",_xlfn.IFS(BR35&lt;='Hidden inputs'!$C$15,BR35*'Hidden inputs'!$D$15,BR35&lt;='Hidden inputs'!$C$16,'Hidden inputs'!$C$15*'Hidden inputs'!$D$15+(BR35-'Hidden inputs'!$B$16)*'Hidden inputs'!$D$16,BR35&lt;='Hidden inputs'!$C$17,'Hidden inputs'!$C$15*'Hidden inputs'!$D$15+('Hidden inputs'!$C$16-'Hidden inputs'!$B$16)*'Hidden inputs'!$D$16+(BR35-'Hidden inputs'!$B$17)*'Hidden inputs'!$D$17,BR35&gt;'Hidden inputs'!$B$18,'Hidden inputs'!$C$15*'Hidden inputs'!$D$15+('Hidden inputs'!$C$16-'Hidden inputs'!$B$16)*'Hidden inputs'!$D$16+('Hidden inputs'!$C$17-'Hidden inputs'!$B$17)*'Hidden inputs'!$D$17+(BR35-'Hidden inputs'!$B$18)*'Hidden inputs'!$D$18))</f>
        <v/>
      </c>
      <c r="BT35" s="10" t="str">
        <f t="shared" ca="1" si="158"/>
        <v/>
      </c>
      <c r="BU35" s="5" t="str">
        <f t="shared" ca="1" si="63"/>
        <v/>
      </c>
      <c r="BV35" s="5" t="str">
        <f t="shared" ca="1" si="64"/>
        <v/>
      </c>
      <c r="BW35" s="5" t="str">
        <f ca="1">IF($B35="","",'Hidden inputs'!$D$11*BN35+'Hidden inputs'!$E$11*BO35)</f>
        <v/>
      </c>
      <c r="BX35" s="11" t="str">
        <f t="shared" ca="1" si="9"/>
        <v/>
      </c>
      <c r="BY35" s="9" t="str">
        <f t="shared" ca="1" si="65"/>
        <v/>
      </c>
      <c r="BZ35" s="3" t="str">
        <f t="shared" ca="1" si="66"/>
        <v/>
      </c>
      <c r="CA35" s="5" t="str" cm="1">
        <f t="array" aca="1" ref="CA35" ca="1">IF($B35="","",IF(BZ35=0,0,IF(DD_Payment="",0,IF(BZ35&lt;_xlfn.IFS(DD_Frequency="Monthly",1,DD_Frequency="Quarterly",IF(MONTH(BZ$2)=1,1,IF(MONTH(BZ$2)=4,1,IF(MONTH(BZ$2)=7,1,IF(MONTH(BZ$2)=10,1,0)))),DD_Frequency="Annually",IF(MONTH(BZ$2)=1,1,0))*DD_Payment,BZ35,_xlfn.IFS(DD_Frequency="Monthly",1,DD_Frequency="Quarterly",IF(MONTH(BZ$2)=1,1,IF(MONTH(BZ$2)=4,1,IF(MONTH(BZ$2)=7,1,IF(MONTH(BZ$2)=10,1,0)))),DD_Frequency="Annually",IF(MONTH(BZ$2)=1,1,0))*DD_Payment))))</f>
        <v/>
      </c>
      <c r="CB35" s="3" t="str">
        <f t="shared" ref="CB35" ca="1" si="1524">IF($B35="","",IF(BZ35&gt;CA35,(BZ35-CA35/2)*(rate_A*(CB$1/365)),0))</f>
        <v/>
      </c>
      <c r="CC35" s="3" t="str">
        <f t="shared" ca="1" si="160"/>
        <v/>
      </c>
      <c r="CD35" s="3" t="str">
        <f t="shared" ref="CD35" ca="1" si="1525">IF($B35="","",BO35*(1+rate_A*CB$1/365))</f>
        <v/>
      </c>
      <c r="CE35" s="3" t="str">
        <f t="shared" ref="CE35" ca="1" si="1526">IF($B35="","",BP35*(1+rate_A*CB$1/365))</f>
        <v/>
      </c>
      <c r="CF35" s="3" t="str">
        <f t="shared" ref="CF35" ca="1" si="1527">IF($B35="","",BQ35*(1+rate_joint*CB$1/365))</f>
        <v/>
      </c>
      <c r="CG35" s="5" t="str">
        <f t="shared" ca="1" si="164"/>
        <v/>
      </c>
      <c r="CH35" s="5" t="str" cm="1">
        <f t="array" aca="1" ref="CH35" ca="1">IF(CG35="","",_xlfn.IFS(CG35&lt;='Hidden inputs'!$C$15,CG35*'Hidden inputs'!$D$15,CG35&lt;='Hidden inputs'!$C$16,'Hidden inputs'!$C$15*'Hidden inputs'!$D$15+(CG35-'Hidden inputs'!$B$16)*'Hidden inputs'!$D$16,CG35&lt;='Hidden inputs'!$C$17,'Hidden inputs'!$C$15*'Hidden inputs'!$D$15+('Hidden inputs'!$C$16-'Hidden inputs'!$B$16)*'Hidden inputs'!$D$16+(CG35-'Hidden inputs'!$B$17)*'Hidden inputs'!$D$17,CG35&gt;'Hidden inputs'!$B$18,'Hidden inputs'!$C$15*'Hidden inputs'!$D$15+('Hidden inputs'!$C$16-'Hidden inputs'!$B$16)*'Hidden inputs'!$D$16+('Hidden inputs'!$C$17-'Hidden inputs'!$B$17)*'Hidden inputs'!$D$17+(CG35-'Hidden inputs'!$B$18)*'Hidden inputs'!$D$18))</f>
        <v/>
      </c>
      <c r="CI35" s="10" t="str">
        <f t="shared" ca="1" si="165"/>
        <v/>
      </c>
      <c r="CJ35" s="5" t="str">
        <f t="shared" ca="1" si="71"/>
        <v/>
      </c>
      <c r="CK35" s="5" t="str">
        <f t="shared" ca="1" si="72"/>
        <v/>
      </c>
      <c r="CL35" s="5" t="str">
        <f ca="1">IF($B35="","",'Hidden inputs'!$D$11*CC35+'Hidden inputs'!$E$11*CD35)</f>
        <v/>
      </c>
      <c r="CM35" s="11" t="str">
        <f t="shared" ca="1" si="11"/>
        <v/>
      </c>
      <c r="CN35" s="9" t="str">
        <f t="shared" ca="1" si="73"/>
        <v/>
      </c>
      <c r="CO35" s="3" t="str">
        <f t="shared" ca="1" si="74"/>
        <v/>
      </c>
      <c r="CP35" s="5" t="str" cm="1">
        <f t="array" aca="1" ref="CP35" ca="1">IF($B35="","",IF(CO35=0,0,IF(DD_Payment="",0,IF(CO35&lt;_xlfn.IFS(DD_Frequency="Monthly",1,DD_Frequency="Quarterly",IF(MONTH(CO$2)=1,1,IF(MONTH(CO$2)=4,1,IF(MONTH(CO$2)=7,1,IF(MONTH(CO$2)=10,1,0)))),DD_Frequency="Annually",IF(MONTH(CO$2)=1,1,0))*DD_Payment,CO35,_xlfn.IFS(DD_Frequency="Monthly",1,DD_Frequency="Quarterly",IF(MONTH(CO$2)=1,1,IF(MONTH(CO$2)=4,1,IF(MONTH(CO$2)=7,1,IF(MONTH(CO$2)=10,1,0)))),DD_Frequency="Annually",IF(MONTH(CO$2)=1,1,0))*DD_Payment))))</f>
        <v/>
      </c>
      <c r="CQ35" s="3" t="str">
        <f t="shared" ref="CQ35" ca="1" si="1528">IF($B35="","",IF(CO35&gt;CP35,(CO35-CP35/2)*(rate_A*(CQ$1/365)),0))</f>
        <v/>
      </c>
      <c r="CR35" s="3" t="str">
        <f t="shared" ca="1" si="167"/>
        <v/>
      </c>
      <c r="CS35" s="3" t="str">
        <f t="shared" ref="CS35" ca="1" si="1529">IF($B35="","",CD35*(1+rate_A*CQ$1/365))</f>
        <v/>
      </c>
      <c r="CT35" s="3" t="str">
        <f t="shared" ref="CT35" ca="1" si="1530">IF($B35="","",CE35*(1+rate_A*CQ$1/365))</f>
        <v/>
      </c>
      <c r="CU35" s="3" t="str">
        <f t="shared" ref="CU35" ca="1" si="1531">IF($B35="","",CF35*(1+rate_joint*CQ$1/365))</f>
        <v/>
      </c>
      <c r="CV35" s="5" t="str">
        <f t="shared" ca="1" si="171"/>
        <v/>
      </c>
      <c r="CW35" s="5" t="str" cm="1">
        <f t="array" aca="1" ref="CW35" ca="1">IF(CV35="","",_xlfn.IFS(CV35&lt;='Hidden inputs'!$C$15,CV35*'Hidden inputs'!$D$15,CV35&lt;='Hidden inputs'!$C$16,'Hidden inputs'!$C$15*'Hidden inputs'!$D$15+(CV35-'Hidden inputs'!$B$16)*'Hidden inputs'!$D$16,CV35&lt;='Hidden inputs'!$C$17,'Hidden inputs'!$C$15*'Hidden inputs'!$D$15+('Hidden inputs'!$C$16-'Hidden inputs'!$B$16)*'Hidden inputs'!$D$16+(CV35-'Hidden inputs'!$B$17)*'Hidden inputs'!$D$17,CV35&gt;'Hidden inputs'!$B$18,'Hidden inputs'!$C$15*'Hidden inputs'!$D$15+('Hidden inputs'!$C$16-'Hidden inputs'!$B$16)*'Hidden inputs'!$D$16+('Hidden inputs'!$C$17-'Hidden inputs'!$B$17)*'Hidden inputs'!$D$17+(CV35-'Hidden inputs'!$B$18)*'Hidden inputs'!$D$18))</f>
        <v/>
      </c>
      <c r="CX35" s="10" t="str">
        <f t="shared" ca="1" si="172"/>
        <v/>
      </c>
      <c r="CY35" s="5" t="str">
        <f t="shared" ca="1" si="79"/>
        <v/>
      </c>
      <c r="CZ35" s="5" t="str">
        <f t="shared" ca="1" si="80"/>
        <v/>
      </c>
      <c r="DA35" s="5" t="str">
        <f ca="1">IF($B35="","",'Hidden inputs'!$D$11*CR35+'Hidden inputs'!$E$11*CS35)</f>
        <v/>
      </c>
      <c r="DB35" s="11" t="str">
        <f t="shared" ca="1" si="13"/>
        <v/>
      </c>
      <c r="DC35" s="9" t="str">
        <f t="shared" ca="1" si="81"/>
        <v/>
      </c>
      <c r="DD35" s="3" t="str">
        <f t="shared" ca="1" si="82"/>
        <v/>
      </c>
      <c r="DE35" s="5" t="str" cm="1">
        <f t="array" aca="1" ref="DE35" ca="1">IF($B35="","",IF(DD35=0,0,IF(DD_Payment="",0,IF(DD35&lt;_xlfn.IFS(DD_Frequency="Monthly",1,DD_Frequency="Quarterly",IF(MONTH(DD$2)=1,1,IF(MONTH(DD$2)=4,1,IF(MONTH(DD$2)=7,1,IF(MONTH(DD$2)=10,1,0)))),DD_Frequency="Annually",IF(MONTH(DD$2)=1,1,0))*DD_Payment,DD35,_xlfn.IFS(DD_Frequency="Monthly",1,DD_Frequency="Quarterly",IF(MONTH(DD$2)=1,1,IF(MONTH(DD$2)=4,1,IF(MONTH(DD$2)=7,1,IF(MONTH(DD$2)=10,1,0)))),DD_Frequency="Annually",IF(MONTH(DD$2)=1,1,0))*DD_Payment))))</f>
        <v/>
      </c>
      <c r="DF35" s="3" t="str">
        <f t="shared" ref="DF35" ca="1" si="1532">IF($B35="","",IF(DD35&gt;DE35,(DD35-DE35/2)*(rate_A*(DF$1/365)),0))</f>
        <v/>
      </c>
      <c r="DG35" s="3" t="str">
        <f t="shared" ca="1" si="174"/>
        <v/>
      </c>
      <c r="DH35" s="3" t="str">
        <f t="shared" ref="DH35" ca="1" si="1533">IF($B35="","",CS35*(1+rate_A*DF$1/365))</f>
        <v/>
      </c>
      <c r="DI35" s="3" t="str">
        <f t="shared" ref="DI35" ca="1" si="1534">IF($B35="","",CT35*(1+rate_A*DF$1/365))</f>
        <v/>
      </c>
      <c r="DJ35" s="3" t="str">
        <f t="shared" ref="DJ35" ca="1" si="1535">IF($B35="","",CU35*(1+rate_joint*DF$1/365))</f>
        <v/>
      </c>
      <c r="DK35" s="5" t="str">
        <f t="shared" ca="1" si="178"/>
        <v/>
      </c>
      <c r="DL35" s="5" t="str" cm="1">
        <f t="array" aca="1" ref="DL35" ca="1">IF(DK35="","",_xlfn.IFS(DK35&lt;='Hidden inputs'!$C$15,DK35*'Hidden inputs'!$D$15,DK35&lt;='Hidden inputs'!$C$16,'Hidden inputs'!$C$15*'Hidden inputs'!$D$15+(DK35-'Hidden inputs'!$B$16)*'Hidden inputs'!$D$16,DK35&lt;='Hidden inputs'!$C$17,'Hidden inputs'!$C$15*'Hidden inputs'!$D$15+('Hidden inputs'!$C$16-'Hidden inputs'!$B$16)*'Hidden inputs'!$D$16+(DK35-'Hidden inputs'!$B$17)*'Hidden inputs'!$D$17,DK35&gt;'Hidden inputs'!$B$18,'Hidden inputs'!$C$15*'Hidden inputs'!$D$15+('Hidden inputs'!$C$16-'Hidden inputs'!$B$16)*'Hidden inputs'!$D$16+('Hidden inputs'!$C$17-'Hidden inputs'!$B$17)*'Hidden inputs'!$D$17+(DK35-'Hidden inputs'!$B$18)*'Hidden inputs'!$D$18))</f>
        <v/>
      </c>
      <c r="DM35" s="10" t="str">
        <f t="shared" ca="1" si="179"/>
        <v/>
      </c>
      <c r="DN35" s="5" t="str">
        <f t="shared" ca="1" si="87"/>
        <v/>
      </c>
      <c r="DO35" s="5" t="str">
        <f t="shared" ca="1" si="88"/>
        <v/>
      </c>
      <c r="DP35" s="5" t="str">
        <f ca="1">IF($B35="","",'Hidden inputs'!$D$11*DG35+'Hidden inputs'!$E$11*DH35)</f>
        <v/>
      </c>
      <c r="DQ35" s="11" t="str">
        <f t="shared" ca="1" si="15"/>
        <v/>
      </c>
      <c r="DR35" s="9" t="str">
        <f t="shared" ca="1" si="89"/>
        <v/>
      </c>
      <c r="DS35" s="3" t="str">
        <f t="shared" ca="1" si="90"/>
        <v/>
      </c>
      <c r="DT35" s="5" t="str" cm="1">
        <f t="array" aca="1" ref="DT35" ca="1">IF($B35="","",IF(DS35=0,0,IF(DD_Payment="",0,IF(DS35&lt;_xlfn.IFS(DD_Frequency="Monthly",1,DD_Frequency="Quarterly",IF(MONTH(DS$2)=1,1,IF(MONTH(DS$2)=4,1,IF(MONTH(DS$2)=7,1,IF(MONTH(DS$2)=10,1,0)))),DD_Frequency="Annually",IF(MONTH(DS$2)=1,1,0))*DD_Payment,DS35,_xlfn.IFS(DD_Frequency="Monthly",1,DD_Frequency="Quarterly",IF(MONTH(DS$2)=1,1,IF(MONTH(DS$2)=4,1,IF(MONTH(DS$2)=7,1,IF(MONTH(DS$2)=10,1,0)))),DD_Frequency="Annually",IF(MONTH(DS$2)=1,1,0))*DD_Payment))))</f>
        <v/>
      </c>
      <c r="DU35" s="3" t="str">
        <f t="shared" ref="DU35" ca="1" si="1536">IF($B35="","",IF(DS35&gt;DT35,(DS35-DT35/2)*(rate_A*(DU$1/365)),0))</f>
        <v/>
      </c>
      <c r="DV35" s="3" t="str">
        <f t="shared" ca="1" si="181"/>
        <v/>
      </c>
      <c r="DW35" s="3" t="str">
        <f t="shared" ref="DW35" ca="1" si="1537">IF($B35="","",DH35*(1+rate_A*DU$1/365))</f>
        <v/>
      </c>
      <c r="DX35" s="3" t="str">
        <f t="shared" ref="DX35" ca="1" si="1538">IF($B35="","",DI35*(1+rate_A*DU$1/365))</f>
        <v/>
      </c>
      <c r="DY35" s="3" t="str">
        <f t="shared" ref="DY35" ca="1" si="1539">IF($B35="","",DJ35*(1+rate_joint*DU$1/365))</f>
        <v/>
      </c>
      <c r="DZ35" s="5" t="str">
        <f t="shared" ca="1" si="185"/>
        <v/>
      </c>
      <c r="EA35" s="5" t="str" cm="1">
        <f t="array" aca="1" ref="EA35" ca="1">IF(DZ35="","",_xlfn.IFS(DZ35&lt;='Hidden inputs'!$C$15,DZ35*'Hidden inputs'!$D$15,DZ35&lt;='Hidden inputs'!$C$16,'Hidden inputs'!$C$15*'Hidden inputs'!$D$15+(DZ35-'Hidden inputs'!$B$16)*'Hidden inputs'!$D$16,DZ35&lt;='Hidden inputs'!$C$17,'Hidden inputs'!$C$15*'Hidden inputs'!$D$15+('Hidden inputs'!$C$16-'Hidden inputs'!$B$16)*'Hidden inputs'!$D$16+(DZ35-'Hidden inputs'!$B$17)*'Hidden inputs'!$D$17,DZ35&gt;'Hidden inputs'!$B$18,'Hidden inputs'!$C$15*'Hidden inputs'!$D$15+('Hidden inputs'!$C$16-'Hidden inputs'!$B$16)*'Hidden inputs'!$D$16+('Hidden inputs'!$C$17-'Hidden inputs'!$B$17)*'Hidden inputs'!$D$17+(DZ35-'Hidden inputs'!$B$18)*'Hidden inputs'!$D$18))</f>
        <v/>
      </c>
      <c r="EB35" s="10" t="str">
        <f t="shared" ca="1" si="186"/>
        <v/>
      </c>
      <c r="EC35" s="5" t="str">
        <f t="shared" ca="1" si="95"/>
        <v/>
      </c>
      <c r="ED35" s="5" t="str">
        <f t="shared" ca="1" si="96"/>
        <v/>
      </c>
      <c r="EE35" s="5" t="str">
        <f ca="1">IF($B35="","",'Hidden inputs'!$D$11*DV35+'Hidden inputs'!$E$11*DW35)</f>
        <v/>
      </c>
      <c r="EF35" s="11" t="str">
        <f t="shared" ca="1" si="17"/>
        <v/>
      </c>
      <c r="EG35" s="9" t="str">
        <f t="shared" ca="1" si="97"/>
        <v/>
      </c>
      <c r="EH35" s="3" t="str">
        <f t="shared" ca="1" si="98"/>
        <v/>
      </c>
      <c r="EI35" s="5" t="str" cm="1">
        <f t="array" aca="1" ref="EI35" ca="1">IF($B35="","",IF(EH35=0,0,IF(DD_Payment="",0,IF(EH35&lt;_xlfn.IFS(DD_Frequency="Monthly",1,DD_Frequency="Quarterly",IF(MONTH(EH$2)=1,1,IF(MONTH(EH$2)=4,1,IF(MONTH(EH$2)=7,1,IF(MONTH(EH$2)=10,1,0)))),DD_Frequency="Annually",IF(MONTH(EH$2)=1,1,0))*DD_Payment,EH35,_xlfn.IFS(DD_Frequency="Monthly",1,DD_Frequency="Quarterly",IF(MONTH(EH$2)=1,1,IF(MONTH(EH$2)=4,1,IF(MONTH(EH$2)=7,1,IF(MONTH(EH$2)=10,1,0)))),DD_Frequency="Annually",IF(MONTH(EH$2)=1,1,0))*DD_Payment))))</f>
        <v/>
      </c>
      <c r="EJ35" s="3" t="str">
        <f t="shared" ref="EJ35" ca="1" si="1540">IF($B35="","",IF(EH35&gt;EI35,(EH35-EI35/2)*(rate_A*(EJ$1/365)),0))</f>
        <v/>
      </c>
      <c r="EK35" s="3" t="str">
        <f t="shared" ca="1" si="188"/>
        <v/>
      </c>
      <c r="EL35" s="3" t="str">
        <f t="shared" ref="EL35" ca="1" si="1541">IF($B35="","",DW35*(1+rate_A*EJ$1/365))</f>
        <v/>
      </c>
      <c r="EM35" s="3" t="str">
        <f t="shared" ref="EM35" ca="1" si="1542">IF($B35="","",DX35*(1+rate_A*EJ$1/365))</f>
        <v/>
      </c>
      <c r="EN35" s="3" t="str">
        <f t="shared" ref="EN35" ca="1" si="1543">IF($B35="","",DY35*(1+rate_joint*EJ$1/365))</f>
        <v/>
      </c>
      <c r="EO35" s="5" t="str">
        <f t="shared" ca="1" si="192"/>
        <v/>
      </c>
      <c r="EP35" s="5" t="str" cm="1">
        <f t="array" aca="1" ref="EP35" ca="1">IF(EO35="","",_xlfn.IFS(EO35&lt;='Hidden inputs'!$C$15,EO35*'Hidden inputs'!$D$15,EO35&lt;='Hidden inputs'!$C$16,'Hidden inputs'!$C$15*'Hidden inputs'!$D$15+(EO35-'Hidden inputs'!$B$16)*'Hidden inputs'!$D$16,EO35&lt;='Hidden inputs'!$C$17,'Hidden inputs'!$C$15*'Hidden inputs'!$D$15+('Hidden inputs'!$C$16-'Hidden inputs'!$B$16)*'Hidden inputs'!$D$16+(EO35-'Hidden inputs'!$B$17)*'Hidden inputs'!$D$17,EO35&gt;'Hidden inputs'!$B$18,'Hidden inputs'!$C$15*'Hidden inputs'!$D$15+('Hidden inputs'!$C$16-'Hidden inputs'!$B$16)*'Hidden inputs'!$D$16+('Hidden inputs'!$C$17-'Hidden inputs'!$B$17)*'Hidden inputs'!$D$17+(EO35-'Hidden inputs'!$B$18)*'Hidden inputs'!$D$18))</f>
        <v/>
      </c>
      <c r="EQ35" s="10" t="str">
        <f t="shared" ca="1" si="193"/>
        <v/>
      </c>
      <c r="ER35" s="5" t="str">
        <f t="shared" ca="1" si="103"/>
        <v/>
      </c>
      <c r="ES35" s="5" t="str">
        <f t="shared" ca="1" si="104"/>
        <v/>
      </c>
      <c r="ET35" s="5" t="str">
        <f ca="1">IF($B35="","",'Hidden inputs'!$D$11*EK35+'Hidden inputs'!$E$11*EL35)</f>
        <v/>
      </c>
      <c r="EU35" s="11" t="str">
        <f t="shared" ca="1" si="19"/>
        <v/>
      </c>
      <c r="EV35" s="9" t="str">
        <f t="shared" ca="1" si="105"/>
        <v/>
      </c>
      <c r="EW35" s="3" t="str">
        <f t="shared" ca="1" si="106"/>
        <v/>
      </c>
      <c r="EX35" s="5" t="str" cm="1">
        <f t="array" aca="1" ref="EX35" ca="1">IF($B35="","",IF(EW35=0,0,IF(DD_Payment="",0,IF(EW35&lt;_xlfn.IFS(DD_Frequency="Monthly",1,DD_Frequency="Quarterly",IF(MONTH(EW$2)=1,1,IF(MONTH(EW$2)=4,1,IF(MONTH(EW$2)=7,1,IF(MONTH(EW$2)=10,1,0)))),DD_Frequency="Annually",IF(MONTH(EW$2)=1,1,0))*DD_Payment,EW35,_xlfn.IFS(DD_Frequency="Monthly",1,DD_Frequency="Quarterly",IF(MONTH(EW$2)=1,1,IF(MONTH(EW$2)=4,1,IF(MONTH(EW$2)=7,1,IF(MONTH(EW$2)=10,1,0)))),DD_Frequency="Annually",IF(MONTH(EW$2)=1,1,0))*DD_Payment))))</f>
        <v/>
      </c>
      <c r="EY35" s="3" t="str">
        <f t="shared" ref="EY35" ca="1" si="1544">IF($B35="","",IF(EW35&gt;EX35,(EW35-EX35/2)*(rate_A*(EY$1/365)),0))</f>
        <v/>
      </c>
      <c r="EZ35" s="3" t="str">
        <f t="shared" ca="1" si="195"/>
        <v/>
      </c>
      <c r="FA35" s="3" t="str">
        <f t="shared" ref="FA35" ca="1" si="1545">IF($B35="","",EL35*(1+rate_A*EY$1/365))</f>
        <v/>
      </c>
      <c r="FB35" s="3" t="str">
        <f t="shared" ref="FB35" ca="1" si="1546">IF($B35="","",EM35*(1+rate_A*EY$1/365))</f>
        <v/>
      </c>
      <c r="FC35" s="3" t="str">
        <f t="shared" ref="FC35" ca="1" si="1547">IF($B35="","",EN35*(1+rate_joint*EY$1/365))</f>
        <v/>
      </c>
      <c r="FD35" s="5" t="str">
        <f t="shared" ca="1" si="199"/>
        <v/>
      </c>
      <c r="FE35" s="5" t="str" cm="1">
        <f t="array" aca="1" ref="FE35" ca="1">IF(FD35="","",_xlfn.IFS(FD35&lt;='Hidden inputs'!$C$15,FD35*'Hidden inputs'!$D$15,FD35&lt;='Hidden inputs'!$C$16,'Hidden inputs'!$C$15*'Hidden inputs'!$D$15+(FD35-'Hidden inputs'!$B$16)*'Hidden inputs'!$D$16,FD35&lt;='Hidden inputs'!$C$17,'Hidden inputs'!$C$15*'Hidden inputs'!$D$15+('Hidden inputs'!$C$16-'Hidden inputs'!$B$16)*'Hidden inputs'!$D$16+(FD35-'Hidden inputs'!$B$17)*'Hidden inputs'!$D$17,FD35&gt;'Hidden inputs'!$B$18,'Hidden inputs'!$C$15*'Hidden inputs'!$D$15+('Hidden inputs'!$C$16-'Hidden inputs'!$B$16)*'Hidden inputs'!$D$16+('Hidden inputs'!$C$17-'Hidden inputs'!$B$17)*'Hidden inputs'!$D$17+(FD35-'Hidden inputs'!$B$18)*'Hidden inputs'!$D$18))</f>
        <v/>
      </c>
      <c r="FF35" s="10" t="str">
        <f t="shared" ca="1" si="200"/>
        <v/>
      </c>
      <c r="FG35" s="5" t="str">
        <f t="shared" ca="1" si="111"/>
        <v/>
      </c>
      <c r="FH35" s="5" t="str">
        <f t="shared" ca="1" si="112"/>
        <v/>
      </c>
      <c r="FI35" s="5" t="str">
        <f ca="1">IF($B35="","",'Hidden inputs'!$D$11*EZ35+'Hidden inputs'!$E$11*FA35)</f>
        <v/>
      </c>
      <c r="FJ35" s="11" t="str">
        <f t="shared" ca="1" si="21"/>
        <v/>
      </c>
      <c r="FK35" s="9" t="str">
        <f t="shared" ca="1" si="113"/>
        <v/>
      </c>
      <c r="FL35" s="3" t="str">
        <f t="shared" ca="1" si="114"/>
        <v/>
      </c>
      <c r="FM35" s="5" t="str" cm="1">
        <f t="array" aca="1" ref="FM35" ca="1">IF($B35="","",IF(FL35=0,0,IF(DD_Payment="",0,IF(FL35&lt;_xlfn.IFS(DD_Frequency="Monthly",1,DD_Frequency="Quarterly",IF(MONTH(FL$2)=1,1,IF(MONTH(FL$2)=4,1,IF(MONTH(FL$2)=7,1,IF(MONTH(FL$2)=10,1,0)))),DD_Frequency="Annually",IF(MONTH(FL$2)=1,1,0))*DD_Payment,FL35,_xlfn.IFS(DD_Frequency="Monthly",1,DD_Frequency="Quarterly",IF(MONTH(FL$2)=1,1,IF(MONTH(FL$2)=4,1,IF(MONTH(FL$2)=7,1,IF(MONTH(FL$2)=10,1,0)))),DD_Frequency="Annually",IF(MONTH(FL$2)=1,1,0))*DD_Payment))))</f>
        <v/>
      </c>
      <c r="FN35" s="3" t="str">
        <f t="shared" ref="FN35" ca="1" si="1548">IF($B35="","",IF(FL35&gt;FM35,(FL35-FM35/2)*(rate_A*(FN$1/365)),0))</f>
        <v/>
      </c>
      <c r="FO35" s="3" t="str">
        <f t="shared" ca="1" si="202"/>
        <v/>
      </c>
      <c r="FP35" s="3" t="str">
        <f t="shared" ref="FP35" ca="1" si="1549">IF($B35="","",FA35*(1+rate_A*FN$1/365))</f>
        <v/>
      </c>
      <c r="FQ35" s="3" t="str">
        <f t="shared" ref="FQ35" ca="1" si="1550">IF($B35="","",FB35*(1+rate_A*FN$1/365))</f>
        <v/>
      </c>
      <c r="FR35" s="3" t="str">
        <f t="shared" ref="FR35" ca="1" si="1551">IF($B35="","",FC35*(1+rate_joint*FN$1/365))</f>
        <v/>
      </c>
      <c r="FS35" s="5" t="str">
        <f t="shared" ca="1" si="206"/>
        <v/>
      </c>
      <c r="FT35" s="5" t="str" cm="1">
        <f t="array" aca="1" ref="FT35" ca="1">IF(FS35="","",_xlfn.IFS(FS35&lt;='Hidden inputs'!$C$15,FS35*'Hidden inputs'!$D$15,FS35&lt;='Hidden inputs'!$C$16,'Hidden inputs'!$C$15*'Hidden inputs'!$D$15+(FS35-'Hidden inputs'!$B$16)*'Hidden inputs'!$D$16,FS35&lt;='Hidden inputs'!$C$17,'Hidden inputs'!$C$15*'Hidden inputs'!$D$15+('Hidden inputs'!$C$16-'Hidden inputs'!$B$16)*'Hidden inputs'!$D$16+(FS35-'Hidden inputs'!$B$17)*'Hidden inputs'!$D$17,FS35&gt;'Hidden inputs'!$B$18,'Hidden inputs'!$C$15*'Hidden inputs'!$D$15+('Hidden inputs'!$C$16-'Hidden inputs'!$B$16)*'Hidden inputs'!$D$16+('Hidden inputs'!$C$17-'Hidden inputs'!$B$17)*'Hidden inputs'!$D$17+(FS35-'Hidden inputs'!$B$18)*'Hidden inputs'!$D$18))</f>
        <v/>
      </c>
      <c r="FU35" s="10" t="str">
        <f t="shared" ca="1" si="207"/>
        <v/>
      </c>
      <c r="FV35" s="5" t="str">
        <f t="shared" ca="1" si="119"/>
        <v/>
      </c>
      <c r="FW35" s="5" t="str">
        <f t="shared" ca="1" si="120"/>
        <v/>
      </c>
      <c r="FX35" s="5" t="str">
        <f ca="1">IF($B35="","",'Hidden inputs'!$D$11*FO35+'Hidden inputs'!$E$11*FP35)</f>
        <v/>
      </c>
      <c r="FY35" s="11" t="str">
        <f t="shared" ca="1" si="23"/>
        <v/>
      </c>
      <c r="FZ35" s="9" t="str">
        <f t="shared" ca="1" si="121"/>
        <v/>
      </c>
      <c r="GA35" s="5" t="str">
        <f t="shared" ca="1" si="122"/>
        <v/>
      </c>
      <c r="GB35" s="5" t="str">
        <f t="shared" ca="1" si="123"/>
        <v/>
      </c>
      <c r="GC35" s="5" t="str">
        <f t="shared" ca="1" si="24"/>
        <v/>
      </c>
      <c r="GD35" s="5" t="str">
        <f t="shared" ca="1" si="25"/>
        <v/>
      </c>
    </row>
    <row r="36" spans="1:186" x14ac:dyDescent="0.35">
      <c r="A36" s="2" t="str">
        <f t="shared" ca="1" si="26"/>
        <v/>
      </c>
      <c r="B36" s="6" t="str">
        <f t="shared" ca="1" si="27"/>
        <v/>
      </c>
      <c r="C36" s="5" t="str">
        <f t="shared" ca="1" si="124"/>
        <v/>
      </c>
      <c r="D36" s="5" t="str" cm="1">
        <f t="array" aca="1" ref="D36" ca="1">IF($B36="","",IF(C36=0,0,IF(DD_Payment="",0,IF(C36&lt;_xlfn.IFS(DD_Frequency="Monthly",1,DD_Frequency="Quarterly",IF(MONTH(C$2)=1,1,IF(MONTH(C$2)=4,1,IF(MONTH(C$2)=7,1,IF(MONTH(C$2)=10,1,0)))),DD_Frequency="Annually",IF(MONTH(C$2)=1,1,0))*DD_Payment,C36,_xlfn.IFS(DD_Frequency="Monthly",1,DD_Frequency="Quarterly",IF(MONTH(C$2)=1,1,IF(MONTH(C$2)=4,1,IF(MONTH(C$2)=7,1,IF(MONTH(C$2)=10,1,0)))),DD_Frequency="Annually",IF(MONTH(C$2)=1,1,0))*DD_Payment))))</f>
        <v/>
      </c>
      <c r="E36" s="5" t="str">
        <f t="shared" ref="E36" ca="1" si="1552">IF(B36="","",IF(C36&gt;D36,(C36-D36/2)*(rate_A*(E$1/365)),0))</f>
        <v/>
      </c>
      <c r="F36" s="5" t="str">
        <f t="shared" ca="1" si="28"/>
        <v/>
      </c>
      <c r="G36" s="5" t="str">
        <f t="shared" ref="G36" ca="1" si="1553">IF(B36="","",G35*(1+rate_A*E$1/365))</f>
        <v/>
      </c>
      <c r="H36" s="5" t="str">
        <f t="shared" ref="H36" ca="1" si="1554">IF(B36="","",H35*(1+rate_A*E$1/365))</f>
        <v/>
      </c>
      <c r="I36" s="5" t="str">
        <f t="shared" ref="I36" ca="1" si="1555">IF(B36="","",I35*(1+rate_joint*E$1/365))</f>
        <v/>
      </c>
      <c r="J36" s="5" t="str">
        <f t="shared" ca="1" si="129"/>
        <v/>
      </c>
      <c r="K36" s="5" t="str" cm="1">
        <f t="array" aca="1" ref="K36" ca="1">IF(J36="","",_xlfn.IFS(J36&lt;='Hidden inputs'!$C$15,J36*'Hidden inputs'!$D$15,J36&lt;='Hidden inputs'!$C$16,'Hidden inputs'!$C$15*'Hidden inputs'!$D$15+(J36-'Hidden inputs'!$B$16)*'Hidden inputs'!$D$16,J36&lt;='Hidden inputs'!$C$17,'Hidden inputs'!$C$15*'Hidden inputs'!$D$15+('Hidden inputs'!$C$16-'Hidden inputs'!$B$16)*'Hidden inputs'!$D$16+(J36-'Hidden inputs'!$B$17)*'Hidden inputs'!$D$17,J36&gt;'Hidden inputs'!$B$18,'Hidden inputs'!$C$15*'Hidden inputs'!$D$15+('Hidden inputs'!$C$16-'Hidden inputs'!$B$16)*'Hidden inputs'!$D$16+('Hidden inputs'!$C$17-'Hidden inputs'!$B$17)*'Hidden inputs'!$D$17+(J36-'Hidden inputs'!$B$18)*'Hidden inputs'!$D$18))</f>
        <v/>
      </c>
      <c r="L36" s="11" t="str">
        <f t="shared" ca="1" si="130"/>
        <v/>
      </c>
      <c r="M36" s="5" t="str">
        <f t="shared" ca="1" si="32"/>
        <v/>
      </c>
      <c r="N36" s="5" t="str">
        <f t="shared" ca="1" si="33"/>
        <v/>
      </c>
      <c r="O36" s="5" t="str">
        <f ca="1">IF(B36="","",'Hidden inputs'!$D$11*F36+'Hidden inputs'!$E$11*G36)</f>
        <v/>
      </c>
      <c r="P36" s="11" t="str">
        <f t="shared" ca="1" si="0"/>
        <v/>
      </c>
      <c r="Q36" s="20" t="str">
        <f t="shared" ca="1" si="1"/>
        <v/>
      </c>
      <c r="R36" s="3" t="str">
        <f t="shared" ca="1" si="34"/>
        <v/>
      </c>
      <c r="S36" s="5" t="str" cm="1">
        <f t="array" aca="1" ref="S36" ca="1">IF($B36="","",IF(R36=0,0,IF(DD_Payment="",0,IF(R36&lt;_xlfn.IFS(DD_Frequency="Monthly",1,DD_Frequency="Quarterly",IF(MONTH(R$2)=1,1,IF(MONTH(R$2)=4,1,IF(MONTH(R$2)=7,1,IF(MONTH(R$2)=10,1,0)))),DD_Frequency="Annually",IF(MONTH(R$2)=1,1,0))*DD_Payment,R36,_xlfn.IFS(DD_Frequency="Monthly",1,DD_Frequency="Quarterly",IF(MONTH(R$2)=1,1,IF(MONTH(R$2)=4,1,IF(MONTH(R$2)=7,1,IF(MONTH(R$2)=10,1,0)))),DD_Frequency="Annually",IF(MONTH(R$2)=1,1,0))*DD_Payment))))</f>
        <v/>
      </c>
      <c r="T36" s="3" t="str">
        <f t="shared" ref="T36" ca="1" si="1556">IF(B36="","",IF(R36&gt;S36,(R36-S36/2)*(rate_A*((T$1+A36)/365)),0))</f>
        <v/>
      </c>
      <c r="U36" s="3" t="str">
        <f t="shared" ca="1" si="36"/>
        <v/>
      </c>
      <c r="V36" s="3" t="str">
        <f t="shared" ref="V36" ca="1" si="1557">IF(B36="","",G36*(1+rate_A*(T$1+A36)/365))</f>
        <v/>
      </c>
      <c r="W36" s="3" t="str">
        <f t="shared" ref="W36" ca="1" si="1558">IF(B36="","",H36*(1+rate_A*(T$1+A36)/365))</f>
        <v/>
      </c>
      <c r="X36" s="3" t="str">
        <f t="shared" ref="X36" ca="1" si="1559">IF(B36="","",I36*(1+rate_joint*(T$1+A36)/365))</f>
        <v/>
      </c>
      <c r="Y36" s="5" t="str">
        <f t="shared" ca="1" si="135"/>
        <v/>
      </c>
      <c r="Z36" s="5" t="str" cm="1">
        <f t="array" aca="1" ref="Z36" ca="1">IF(Y36="","",_xlfn.IFS(Y36&lt;='Hidden inputs'!$C$15,Y36*'Hidden inputs'!$D$15,Y36&lt;='Hidden inputs'!$C$16,'Hidden inputs'!$C$15*'Hidden inputs'!$D$15+(Y36-'Hidden inputs'!$B$16)*'Hidden inputs'!$D$16,Y36&lt;='Hidden inputs'!$C$17,'Hidden inputs'!$C$15*'Hidden inputs'!$D$15+('Hidden inputs'!$C$16-'Hidden inputs'!$B$16)*'Hidden inputs'!$D$16+(Y36-'Hidden inputs'!$B$17)*'Hidden inputs'!$D$17,Y36&gt;'Hidden inputs'!$B$18,'Hidden inputs'!$C$15*'Hidden inputs'!$D$15+('Hidden inputs'!$C$16-'Hidden inputs'!$B$16)*'Hidden inputs'!$D$16+('Hidden inputs'!$C$17-'Hidden inputs'!$B$17)*'Hidden inputs'!$D$17+(Y36-'Hidden inputs'!$B$18)*'Hidden inputs'!$D$18))</f>
        <v/>
      </c>
      <c r="AA36" s="10" t="str">
        <f t="shared" ca="1" si="136"/>
        <v/>
      </c>
      <c r="AB36" s="5" t="str">
        <f t="shared" ca="1" si="40"/>
        <v/>
      </c>
      <c r="AC36" s="5" t="str">
        <f t="shared" ca="1" si="137"/>
        <v/>
      </c>
      <c r="AD36" s="5" t="str">
        <f ca="1">IF(B36="","",'Hidden inputs'!$D$11*U36+'Hidden inputs'!$E$11*V36)</f>
        <v/>
      </c>
      <c r="AE36" s="11" t="str">
        <f t="shared" ca="1" si="3"/>
        <v/>
      </c>
      <c r="AF36" s="9" t="str">
        <f t="shared" ca="1" si="41"/>
        <v/>
      </c>
      <c r="AG36" s="3" t="str">
        <f t="shared" ca="1" si="42"/>
        <v/>
      </c>
      <c r="AH36" s="5" t="str" cm="1">
        <f t="array" aca="1" ref="AH36" ca="1">IF($B36="","",IF(AG36=0,0,IF(DD_Payment="",0,IF(AG36&lt;_xlfn.IFS(DD_Frequency="Monthly",1,DD_Frequency="Quarterly",IF(MONTH(AG$2)=1,1,IF(MONTH(AG$2)=4,1,IF(MONTH(AG$2)=7,1,IF(MONTH(AG$2)=10,1,0)))),DD_Frequency="Annually",IF(MONTH(AG$2)=1,1,0))*DD_Payment,AG36,_xlfn.IFS(DD_Frequency="Monthly",1,DD_Frequency="Quarterly",IF(MONTH(AG$2)=1,1,IF(MONTH(AG$2)=4,1,IF(MONTH(AG$2)=7,1,IF(MONTH(AG$2)=10,1,0)))),DD_Frequency="Annually",IF(MONTH(AG$2)=1,1,0))*DD_Payment))))</f>
        <v/>
      </c>
      <c r="AI36" s="3" t="str">
        <f t="shared" ref="AI36" ca="1" si="1560">IF($B36="","",IF(AG36&gt;AH36,(AG36-AH36/2)*(rate_A*(AI$1/365)),0))</f>
        <v/>
      </c>
      <c r="AJ36" s="3" t="str">
        <f t="shared" ca="1" si="139"/>
        <v/>
      </c>
      <c r="AK36" s="3" t="str">
        <f t="shared" ref="AK36" ca="1" si="1561">IF($B36="","",V36*(1+rate_A*AI$1/365))</f>
        <v/>
      </c>
      <c r="AL36" s="3" t="str">
        <f t="shared" ref="AL36" ca="1" si="1562">IF($B36="","",W36*(1+rate_A*AI$1/365))</f>
        <v/>
      </c>
      <c r="AM36" s="3" t="str">
        <f t="shared" ref="AM36" ca="1" si="1563">IF($B36="","",X36*(1+rate_joint*AI$1/365))</f>
        <v/>
      </c>
      <c r="AN36" s="5" t="str">
        <f t="shared" ca="1" si="143"/>
        <v/>
      </c>
      <c r="AO36" s="5" t="str" cm="1">
        <f t="array" aca="1" ref="AO36" ca="1">IF(AN36="","",_xlfn.IFS(AN36&lt;='Hidden inputs'!$C$15,AN36*'Hidden inputs'!$D$15,AN36&lt;='Hidden inputs'!$C$16,'Hidden inputs'!$C$15*'Hidden inputs'!$D$15+(AN36-'Hidden inputs'!$B$16)*'Hidden inputs'!$D$16,AN36&lt;='Hidden inputs'!$C$17,'Hidden inputs'!$C$15*'Hidden inputs'!$D$15+('Hidden inputs'!$C$16-'Hidden inputs'!$B$16)*'Hidden inputs'!$D$16+(AN36-'Hidden inputs'!$B$17)*'Hidden inputs'!$D$17,AN36&gt;'Hidden inputs'!$B$18,'Hidden inputs'!$C$15*'Hidden inputs'!$D$15+('Hidden inputs'!$C$16-'Hidden inputs'!$B$16)*'Hidden inputs'!$D$16+('Hidden inputs'!$C$17-'Hidden inputs'!$B$17)*'Hidden inputs'!$D$17+(AN36-'Hidden inputs'!$B$18)*'Hidden inputs'!$D$18))</f>
        <v/>
      </c>
      <c r="AP36" s="10" t="str">
        <f t="shared" ca="1" si="144"/>
        <v/>
      </c>
      <c r="AQ36" s="5" t="str">
        <f t="shared" ca="1" si="47"/>
        <v/>
      </c>
      <c r="AR36" s="5" t="str">
        <f t="shared" ca="1" si="48"/>
        <v/>
      </c>
      <c r="AS36" s="5" t="str">
        <f ca="1">IF($B36="","",'Hidden inputs'!$D$11*AJ36+'Hidden inputs'!$E$11*AK36)</f>
        <v/>
      </c>
      <c r="AT36" s="11" t="str">
        <f t="shared" ca="1" si="5"/>
        <v/>
      </c>
      <c r="AU36" s="9" t="str">
        <f t="shared" ca="1" si="49"/>
        <v/>
      </c>
      <c r="AV36" s="3" t="str">
        <f t="shared" ca="1" si="50"/>
        <v/>
      </c>
      <c r="AW36" s="5" t="str" cm="1">
        <f t="array" aca="1" ref="AW36" ca="1">IF($B36="","",IF(AV36=0,0,IF(DD_Payment="",0,IF(AV36&lt;_xlfn.IFS(DD_Frequency="Monthly",1,DD_Frequency="Quarterly",IF(MONTH(AV$2)=1,1,IF(MONTH(AV$2)=4,1,IF(MONTH(AV$2)=7,1,IF(MONTH(AV$2)=10,1,0)))),DD_Frequency="Annually",IF(MONTH(AV$2)=1,1,0))*DD_Payment,AV36,_xlfn.IFS(DD_Frequency="Monthly",1,DD_Frequency="Quarterly",IF(MONTH(AV$2)=1,1,IF(MONTH(AV$2)=4,1,IF(MONTH(AV$2)=7,1,IF(MONTH(AV$2)=10,1,0)))),DD_Frequency="Annually",IF(MONTH(AV$2)=1,1,0))*DD_Payment))))</f>
        <v/>
      </c>
      <c r="AX36" s="3" t="str">
        <f t="shared" ref="AX36" ca="1" si="1564">IF($B36="","",IF(AV36&gt;AW36,(AV36-AW36/2)*(rate_A*(AX$1/365)),0))</f>
        <v/>
      </c>
      <c r="AY36" s="3" t="str">
        <f t="shared" ca="1" si="146"/>
        <v/>
      </c>
      <c r="AZ36" s="3" t="str">
        <f t="shared" ref="AZ36" ca="1" si="1565">IF($B36="","",AK36*(1+rate_A*AX$1/365))</f>
        <v/>
      </c>
      <c r="BA36" s="3" t="str">
        <f t="shared" ref="BA36" ca="1" si="1566">IF($B36="","",AL36*(1+rate_A*AX$1/365))</f>
        <v/>
      </c>
      <c r="BB36" s="3" t="str">
        <f t="shared" ref="BB36" ca="1" si="1567">IF($B36="","",AM36*(1+rate_joint*AX$1/365))</f>
        <v/>
      </c>
      <c r="BC36" s="5" t="str">
        <f t="shared" ca="1" si="150"/>
        <v/>
      </c>
      <c r="BD36" s="5" t="str" cm="1">
        <f t="array" aca="1" ref="BD36" ca="1">IF(BC36="","",_xlfn.IFS(BC36&lt;='Hidden inputs'!$C$15,BC36*'Hidden inputs'!$D$15,BC36&lt;='Hidden inputs'!$C$16,'Hidden inputs'!$C$15*'Hidden inputs'!$D$15+(BC36-'Hidden inputs'!$B$16)*'Hidden inputs'!$D$16,BC36&lt;='Hidden inputs'!$C$17,'Hidden inputs'!$C$15*'Hidden inputs'!$D$15+('Hidden inputs'!$C$16-'Hidden inputs'!$B$16)*'Hidden inputs'!$D$16+(BC36-'Hidden inputs'!$B$17)*'Hidden inputs'!$D$17,BC36&gt;'Hidden inputs'!$B$18,'Hidden inputs'!$C$15*'Hidden inputs'!$D$15+('Hidden inputs'!$C$16-'Hidden inputs'!$B$16)*'Hidden inputs'!$D$16+('Hidden inputs'!$C$17-'Hidden inputs'!$B$17)*'Hidden inputs'!$D$17+(BC36-'Hidden inputs'!$B$18)*'Hidden inputs'!$D$18))</f>
        <v/>
      </c>
      <c r="BE36" s="10" t="str">
        <f t="shared" ca="1" si="151"/>
        <v/>
      </c>
      <c r="BF36" s="5" t="str">
        <f t="shared" ca="1" si="55"/>
        <v/>
      </c>
      <c r="BG36" s="5" t="str">
        <f t="shared" ca="1" si="56"/>
        <v/>
      </c>
      <c r="BH36" s="5" t="str">
        <f ca="1">IF($B36="","",'Hidden inputs'!$D$11*AY36+'Hidden inputs'!$E$11*AZ36)</f>
        <v/>
      </c>
      <c r="BI36" s="11" t="str">
        <f t="shared" ca="1" si="7"/>
        <v/>
      </c>
      <c r="BJ36" s="9" t="str">
        <f t="shared" ca="1" si="57"/>
        <v/>
      </c>
      <c r="BK36" s="3" t="str">
        <f t="shared" ca="1" si="58"/>
        <v/>
      </c>
      <c r="BL36" s="5" t="str" cm="1">
        <f t="array" aca="1" ref="BL36" ca="1">IF($B36="","",IF(BK36=0,0,IF(DD_Payment="",0,IF(BK36&lt;_xlfn.IFS(DD_Frequency="Monthly",1,DD_Frequency="Quarterly",IF(MONTH(BK$2)=1,1,IF(MONTH(BK$2)=4,1,IF(MONTH(BK$2)=7,1,IF(MONTH(BK$2)=10,1,0)))),DD_Frequency="Annually",IF(MONTH(BK$2)=1,1,0))*DD_Payment,BK36,_xlfn.IFS(DD_Frequency="Monthly",1,DD_Frequency="Quarterly",IF(MONTH(BK$2)=1,1,IF(MONTH(BK$2)=4,1,IF(MONTH(BK$2)=7,1,IF(MONTH(BK$2)=10,1,0)))),DD_Frequency="Annually",IF(MONTH(BK$2)=1,1,0))*DD_Payment))))</f>
        <v/>
      </c>
      <c r="BM36" s="3" t="str">
        <f t="shared" ref="BM36" ca="1" si="1568">IF($B36="","",IF(BK36&gt;BL36,(BK36-BL36/2)*(rate_A*(BM$1/365)),0))</f>
        <v/>
      </c>
      <c r="BN36" s="3" t="str">
        <f t="shared" ca="1" si="153"/>
        <v/>
      </c>
      <c r="BO36" s="3" t="str">
        <f t="shared" ref="BO36" ca="1" si="1569">IF($B36="","",AZ36*(1+rate_A*BM$1/365))</f>
        <v/>
      </c>
      <c r="BP36" s="3" t="str">
        <f t="shared" ref="BP36" ca="1" si="1570">IF($B36="","",BA36*(1+rate_A*BM$1/365))</f>
        <v/>
      </c>
      <c r="BQ36" s="3" t="str">
        <f t="shared" ref="BQ36" ca="1" si="1571">IF($B36="","",BB36*(1+rate_joint*BM$1/365))</f>
        <v/>
      </c>
      <c r="BR36" s="5" t="str">
        <f t="shared" ca="1" si="157"/>
        <v/>
      </c>
      <c r="BS36" s="5" t="str" cm="1">
        <f t="array" aca="1" ref="BS36" ca="1">IF(BR36="","",_xlfn.IFS(BR36&lt;='Hidden inputs'!$C$15,BR36*'Hidden inputs'!$D$15,BR36&lt;='Hidden inputs'!$C$16,'Hidden inputs'!$C$15*'Hidden inputs'!$D$15+(BR36-'Hidden inputs'!$B$16)*'Hidden inputs'!$D$16,BR36&lt;='Hidden inputs'!$C$17,'Hidden inputs'!$C$15*'Hidden inputs'!$D$15+('Hidden inputs'!$C$16-'Hidden inputs'!$B$16)*'Hidden inputs'!$D$16+(BR36-'Hidden inputs'!$B$17)*'Hidden inputs'!$D$17,BR36&gt;'Hidden inputs'!$B$18,'Hidden inputs'!$C$15*'Hidden inputs'!$D$15+('Hidden inputs'!$C$16-'Hidden inputs'!$B$16)*'Hidden inputs'!$D$16+('Hidden inputs'!$C$17-'Hidden inputs'!$B$17)*'Hidden inputs'!$D$17+(BR36-'Hidden inputs'!$B$18)*'Hidden inputs'!$D$18))</f>
        <v/>
      </c>
      <c r="BT36" s="10" t="str">
        <f t="shared" ca="1" si="158"/>
        <v/>
      </c>
      <c r="BU36" s="5" t="str">
        <f t="shared" ca="1" si="63"/>
        <v/>
      </c>
      <c r="BV36" s="5" t="str">
        <f t="shared" ca="1" si="64"/>
        <v/>
      </c>
      <c r="BW36" s="5" t="str">
        <f ca="1">IF($B36="","",'Hidden inputs'!$D$11*BN36+'Hidden inputs'!$E$11*BO36)</f>
        <v/>
      </c>
      <c r="BX36" s="11" t="str">
        <f t="shared" ca="1" si="9"/>
        <v/>
      </c>
      <c r="BY36" s="9" t="str">
        <f t="shared" ca="1" si="65"/>
        <v/>
      </c>
      <c r="BZ36" s="3" t="str">
        <f t="shared" ca="1" si="66"/>
        <v/>
      </c>
      <c r="CA36" s="5" t="str" cm="1">
        <f t="array" aca="1" ref="CA36" ca="1">IF($B36="","",IF(BZ36=0,0,IF(DD_Payment="",0,IF(BZ36&lt;_xlfn.IFS(DD_Frequency="Monthly",1,DD_Frequency="Quarterly",IF(MONTH(BZ$2)=1,1,IF(MONTH(BZ$2)=4,1,IF(MONTH(BZ$2)=7,1,IF(MONTH(BZ$2)=10,1,0)))),DD_Frequency="Annually",IF(MONTH(BZ$2)=1,1,0))*DD_Payment,BZ36,_xlfn.IFS(DD_Frequency="Monthly",1,DD_Frequency="Quarterly",IF(MONTH(BZ$2)=1,1,IF(MONTH(BZ$2)=4,1,IF(MONTH(BZ$2)=7,1,IF(MONTH(BZ$2)=10,1,0)))),DD_Frequency="Annually",IF(MONTH(BZ$2)=1,1,0))*DD_Payment))))</f>
        <v/>
      </c>
      <c r="CB36" s="3" t="str">
        <f t="shared" ref="CB36" ca="1" si="1572">IF($B36="","",IF(BZ36&gt;CA36,(BZ36-CA36/2)*(rate_A*(CB$1/365)),0))</f>
        <v/>
      </c>
      <c r="CC36" s="3" t="str">
        <f t="shared" ca="1" si="160"/>
        <v/>
      </c>
      <c r="CD36" s="3" t="str">
        <f t="shared" ref="CD36" ca="1" si="1573">IF($B36="","",BO36*(1+rate_A*CB$1/365))</f>
        <v/>
      </c>
      <c r="CE36" s="3" t="str">
        <f t="shared" ref="CE36" ca="1" si="1574">IF($B36="","",BP36*(1+rate_A*CB$1/365))</f>
        <v/>
      </c>
      <c r="CF36" s="3" t="str">
        <f t="shared" ref="CF36" ca="1" si="1575">IF($B36="","",BQ36*(1+rate_joint*CB$1/365))</f>
        <v/>
      </c>
      <c r="CG36" s="5" t="str">
        <f t="shared" ca="1" si="164"/>
        <v/>
      </c>
      <c r="CH36" s="5" t="str" cm="1">
        <f t="array" aca="1" ref="CH36" ca="1">IF(CG36="","",_xlfn.IFS(CG36&lt;='Hidden inputs'!$C$15,CG36*'Hidden inputs'!$D$15,CG36&lt;='Hidden inputs'!$C$16,'Hidden inputs'!$C$15*'Hidden inputs'!$D$15+(CG36-'Hidden inputs'!$B$16)*'Hidden inputs'!$D$16,CG36&lt;='Hidden inputs'!$C$17,'Hidden inputs'!$C$15*'Hidden inputs'!$D$15+('Hidden inputs'!$C$16-'Hidden inputs'!$B$16)*'Hidden inputs'!$D$16+(CG36-'Hidden inputs'!$B$17)*'Hidden inputs'!$D$17,CG36&gt;'Hidden inputs'!$B$18,'Hidden inputs'!$C$15*'Hidden inputs'!$D$15+('Hidden inputs'!$C$16-'Hidden inputs'!$B$16)*'Hidden inputs'!$D$16+('Hidden inputs'!$C$17-'Hidden inputs'!$B$17)*'Hidden inputs'!$D$17+(CG36-'Hidden inputs'!$B$18)*'Hidden inputs'!$D$18))</f>
        <v/>
      </c>
      <c r="CI36" s="10" t="str">
        <f t="shared" ca="1" si="165"/>
        <v/>
      </c>
      <c r="CJ36" s="5" t="str">
        <f t="shared" ca="1" si="71"/>
        <v/>
      </c>
      <c r="CK36" s="5" t="str">
        <f t="shared" ca="1" si="72"/>
        <v/>
      </c>
      <c r="CL36" s="5" t="str">
        <f ca="1">IF($B36="","",'Hidden inputs'!$D$11*CC36+'Hidden inputs'!$E$11*CD36)</f>
        <v/>
      </c>
      <c r="CM36" s="11" t="str">
        <f t="shared" ca="1" si="11"/>
        <v/>
      </c>
      <c r="CN36" s="9" t="str">
        <f t="shared" ca="1" si="73"/>
        <v/>
      </c>
      <c r="CO36" s="3" t="str">
        <f t="shared" ca="1" si="74"/>
        <v/>
      </c>
      <c r="CP36" s="5" t="str" cm="1">
        <f t="array" aca="1" ref="CP36" ca="1">IF($B36="","",IF(CO36=0,0,IF(DD_Payment="",0,IF(CO36&lt;_xlfn.IFS(DD_Frequency="Monthly",1,DD_Frequency="Quarterly",IF(MONTH(CO$2)=1,1,IF(MONTH(CO$2)=4,1,IF(MONTH(CO$2)=7,1,IF(MONTH(CO$2)=10,1,0)))),DD_Frequency="Annually",IF(MONTH(CO$2)=1,1,0))*DD_Payment,CO36,_xlfn.IFS(DD_Frequency="Monthly",1,DD_Frequency="Quarterly",IF(MONTH(CO$2)=1,1,IF(MONTH(CO$2)=4,1,IF(MONTH(CO$2)=7,1,IF(MONTH(CO$2)=10,1,0)))),DD_Frequency="Annually",IF(MONTH(CO$2)=1,1,0))*DD_Payment))))</f>
        <v/>
      </c>
      <c r="CQ36" s="3" t="str">
        <f t="shared" ref="CQ36" ca="1" si="1576">IF($B36="","",IF(CO36&gt;CP36,(CO36-CP36/2)*(rate_A*(CQ$1/365)),0))</f>
        <v/>
      </c>
      <c r="CR36" s="3" t="str">
        <f t="shared" ca="1" si="167"/>
        <v/>
      </c>
      <c r="CS36" s="3" t="str">
        <f t="shared" ref="CS36" ca="1" si="1577">IF($B36="","",CD36*(1+rate_A*CQ$1/365))</f>
        <v/>
      </c>
      <c r="CT36" s="3" t="str">
        <f t="shared" ref="CT36" ca="1" si="1578">IF($B36="","",CE36*(1+rate_A*CQ$1/365))</f>
        <v/>
      </c>
      <c r="CU36" s="3" t="str">
        <f t="shared" ref="CU36" ca="1" si="1579">IF($B36="","",CF36*(1+rate_joint*CQ$1/365))</f>
        <v/>
      </c>
      <c r="CV36" s="5" t="str">
        <f t="shared" ca="1" si="171"/>
        <v/>
      </c>
      <c r="CW36" s="5" t="str" cm="1">
        <f t="array" aca="1" ref="CW36" ca="1">IF(CV36="","",_xlfn.IFS(CV36&lt;='Hidden inputs'!$C$15,CV36*'Hidden inputs'!$D$15,CV36&lt;='Hidden inputs'!$C$16,'Hidden inputs'!$C$15*'Hidden inputs'!$D$15+(CV36-'Hidden inputs'!$B$16)*'Hidden inputs'!$D$16,CV36&lt;='Hidden inputs'!$C$17,'Hidden inputs'!$C$15*'Hidden inputs'!$D$15+('Hidden inputs'!$C$16-'Hidden inputs'!$B$16)*'Hidden inputs'!$D$16+(CV36-'Hidden inputs'!$B$17)*'Hidden inputs'!$D$17,CV36&gt;'Hidden inputs'!$B$18,'Hidden inputs'!$C$15*'Hidden inputs'!$D$15+('Hidden inputs'!$C$16-'Hidden inputs'!$B$16)*'Hidden inputs'!$D$16+('Hidden inputs'!$C$17-'Hidden inputs'!$B$17)*'Hidden inputs'!$D$17+(CV36-'Hidden inputs'!$B$18)*'Hidden inputs'!$D$18))</f>
        <v/>
      </c>
      <c r="CX36" s="10" t="str">
        <f t="shared" ca="1" si="172"/>
        <v/>
      </c>
      <c r="CY36" s="5" t="str">
        <f t="shared" ca="1" si="79"/>
        <v/>
      </c>
      <c r="CZ36" s="5" t="str">
        <f t="shared" ca="1" si="80"/>
        <v/>
      </c>
      <c r="DA36" s="5" t="str">
        <f ca="1">IF($B36="","",'Hidden inputs'!$D$11*CR36+'Hidden inputs'!$E$11*CS36)</f>
        <v/>
      </c>
      <c r="DB36" s="11" t="str">
        <f t="shared" ca="1" si="13"/>
        <v/>
      </c>
      <c r="DC36" s="9" t="str">
        <f t="shared" ca="1" si="81"/>
        <v/>
      </c>
      <c r="DD36" s="3" t="str">
        <f t="shared" ca="1" si="82"/>
        <v/>
      </c>
      <c r="DE36" s="5" t="str" cm="1">
        <f t="array" aca="1" ref="DE36" ca="1">IF($B36="","",IF(DD36=0,0,IF(DD_Payment="",0,IF(DD36&lt;_xlfn.IFS(DD_Frequency="Monthly",1,DD_Frequency="Quarterly",IF(MONTH(DD$2)=1,1,IF(MONTH(DD$2)=4,1,IF(MONTH(DD$2)=7,1,IF(MONTH(DD$2)=10,1,0)))),DD_Frequency="Annually",IF(MONTH(DD$2)=1,1,0))*DD_Payment,DD36,_xlfn.IFS(DD_Frequency="Monthly",1,DD_Frequency="Quarterly",IF(MONTH(DD$2)=1,1,IF(MONTH(DD$2)=4,1,IF(MONTH(DD$2)=7,1,IF(MONTH(DD$2)=10,1,0)))),DD_Frequency="Annually",IF(MONTH(DD$2)=1,1,0))*DD_Payment))))</f>
        <v/>
      </c>
      <c r="DF36" s="3" t="str">
        <f t="shared" ref="DF36" ca="1" si="1580">IF($B36="","",IF(DD36&gt;DE36,(DD36-DE36/2)*(rate_A*(DF$1/365)),0))</f>
        <v/>
      </c>
      <c r="DG36" s="3" t="str">
        <f t="shared" ca="1" si="174"/>
        <v/>
      </c>
      <c r="DH36" s="3" t="str">
        <f t="shared" ref="DH36" ca="1" si="1581">IF($B36="","",CS36*(1+rate_A*DF$1/365))</f>
        <v/>
      </c>
      <c r="DI36" s="3" t="str">
        <f t="shared" ref="DI36" ca="1" si="1582">IF($B36="","",CT36*(1+rate_A*DF$1/365))</f>
        <v/>
      </c>
      <c r="DJ36" s="3" t="str">
        <f t="shared" ref="DJ36" ca="1" si="1583">IF($B36="","",CU36*(1+rate_joint*DF$1/365))</f>
        <v/>
      </c>
      <c r="DK36" s="5" t="str">
        <f t="shared" ca="1" si="178"/>
        <v/>
      </c>
      <c r="DL36" s="5" t="str" cm="1">
        <f t="array" aca="1" ref="DL36" ca="1">IF(DK36="","",_xlfn.IFS(DK36&lt;='Hidden inputs'!$C$15,DK36*'Hidden inputs'!$D$15,DK36&lt;='Hidden inputs'!$C$16,'Hidden inputs'!$C$15*'Hidden inputs'!$D$15+(DK36-'Hidden inputs'!$B$16)*'Hidden inputs'!$D$16,DK36&lt;='Hidden inputs'!$C$17,'Hidden inputs'!$C$15*'Hidden inputs'!$D$15+('Hidden inputs'!$C$16-'Hidden inputs'!$B$16)*'Hidden inputs'!$D$16+(DK36-'Hidden inputs'!$B$17)*'Hidden inputs'!$D$17,DK36&gt;'Hidden inputs'!$B$18,'Hidden inputs'!$C$15*'Hidden inputs'!$D$15+('Hidden inputs'!$C$16-'Hidden inputs'!$B$16)*'Hidden inputs'!$D$16+('Hidden inputs'!$C$17-'Hidden inputs'!$B$17)*'Hidden inputs'!$D$17+(DK36-'Hidden inputs'!$B$18)*'Hidden inputs'!$D$18))</f>
        <v/>
      </c>
      <c r="DM36" s="10" t="str">
        <f t="shared" ca="1" si="179"/>
        <v/>
      </c>
      <c r="DN36" s="5" t="str">
        <f t="shared" ca="1" si="87"/>
        <v/>
      </c>
      <c r="DO36" s="5" t="str">
        <f t="shared" ca="1" si="88"/>
        <v/>
      </c>
      <c r="DP36" s="5" t="str">
        <f ca="1">IF($B36="","",'Hidden inputs'!$D$11*DG36+'Hidden inputs'!$E$11*DH36)</f>
        <v/>
      </c>
      <c r="DQ36" s="11" t="str">
        <f t="shared" ca="1" si="15"/>
        <v/>
      </c>
      <c r="DR36" s="9" t="str">
        <f t="shared" ca="1" si="89"/>
        <v/>
      </c>
      <c r="DS36" s="3" t="str">
        <f t="shared" ca="1" si="90"/>
        <v/>
      </c>
      <c r="DT36" s="5" t="str" cm="1">
        <f t="array" aca="1" ref="DT36" ca="1">IF($B36="","",IF(DS36=0,0,IF(DD_Payment="",0,IF(DS36&lt;_xlfn.IFS(DD_Frequency="Monthly",1,DD_Frequency="Quarterly",IF(MONTH(DS$2)=1,1,IF(MONTH(DS$2)=4,1,IF(MONTH(DS$2)=7,1,IF(MONTH(DS$2)=10,1,0)))),DD_Frequency="Annually",IF(MONTH(DS$2)=1,1,0))*DD_Payment,DS36,_xlfn.IFS(DD_Frequency="Monthly",1,DD_Frequency="Quarterly",IF(MONTH(DS$2)=1,1,IF(MONTH(DS$2)=4,1,IF(MONTH(DS$2)=7,1,IF(MONTH(DS$2)=10,1,0)))),DD_Frequency="Annually",IF(MONTH(DS$2)=1,1,0))*DD_Payment))))</f>
        <v/>
      </c>
      <c r="DU36" s="3" t="str">
        <f t="shared" ref="DU36" ca="1" si="1584">IF($B36="","",IF(DS36&gt;DT36,(DS36-DT36/2)*(rate_A*(DU$1/365)),0))</f>
        <v/>
      </c>
      <c r="DV36" s="3" t="str">
        <f t="shared" ca="1" si="181"/>
        <v/>
      </c>
      <c r="DW36" s="3" t="str">
        <f t="shared" ref="DW36" ca="1" si="1585">IF($B36="","",DH36*(1+rate_A*DU$1/365))</f>
        <v/>
      </c>
      <c r="DX36" s="3" t="str">
        <f t="shared" ref="DX36" ca="1" si="1586">IF($B36="","",DI36*(1+rate_A*DU$1/365))</f>
        <v/>
      </c>
      <c r="DY36" s="3" t="str">
        <f t="shared" ref="DY36" ca="1" si="1587">IF($B36="","",DJ36*(1+rate_joint*DU$1/365))</f>
        <v/>
      </c>
      <c r="DZ36" s="5" t="str">
        <f t="shared" ca="1" si="185"/>
        <v/>
      </c>
      <c r="EA36" s="5" t="str" cm="1">
        <f t="array" aca="1" ref="EA36" ca="1">IF(DZ36="","",_xlfn.IFS(DZ36&lt;='Hidden inputs'!$C$15,DZ36*'Hidden inputs'!$D$15,DZ36&lt;='Hidden inputs'!$C$16,'Hidden inputs'!$C$15*'Hidden inputs'!$D$15+(DZ36-'Hidden inputs'!$B$16)*'Hidden inputs'!$D$16,DZ36&lt;='Hidden inputs'!$C$17,'Hidden inputs'!$C$15*'Hidden inputs'!$D$15+('Hidden inputs'!$C$16-'Hidden inputs'!$B$16)*'Hidden inputs'!$D$16+(DZ36-'Hidden inputs'!$B$17)*'Hidden inputs'!$D$17,DZ36&gt;'Hidden inputs'!$B$18,'Hidden inputs'!$C$15*'Hidden inputs'!$D$15+('Hidden inputs'!$C$16-'Hidden inputs'!$B$16)*'Hidden inputs'!$D$16+('Hidden inputs'!$C$17-'Hidden inputs'!$B$17)*'Hidden inputs'!$D$17+(DZ36-'Hidden inputs'!$B$18)*'Hidden inputs'!$D$18))</f>
        <v/>
      </c>
      <c r="EB36" s="10" t="str">
        <f t="shared" ca="1" si="186"/>
        <v/>
      </c>
      <c r="EC36" s="5" t="str">
        <f t="shared" ca="1" si="95"/>
        <v/>
      </c>
      <c r="ED36" s="5" t="str">
        <f t="shared" ca="1" si="96"/>
        <v/>
      </c>
      <c r="EE36" s="5" t="str">
        <f ca="1">IF($B36="","",'Hidden inputs'!$D$11*DV36+'Hidden inputs'!$E$11*DW36)</f>
        <v/>
      </c>
      <c r="EF36" s="11" t="str">
        <f t="shared" ca="1" si="17"/>
        <v/>
      </c>
      <c r="EG36" s="9" t="str">
        <f t="shared" ca="1" si="97"/>
        <v/>
      </c>
      <c r="EH36" s="3" t="str">
        <f t="shared" ca="1" si="98"/>
        <v/>
      </c>
      <c r="EI36" s="5" t="str" cm="1">
        <f t="array" aca="1" ref="EI36" ca="1">IF($B36="","",IF(EH36=0,0,IF(DD_Payment="",0,IF(EH36&lt;_xlfn.IFS(DD_Frequency="Monthly",1,DD_Frequency="Quarterly",IF(MONTH(EH$2)=1,1,IF(MONTH(EH$2)=4,1,IF(MONTH(EH$2)=7,1,IF(MONTH(EH$2)=10,1,0)))),DD_Frequency="Annually",IF(MONTH(EH$2)=1,1,0))*DD_Payment,EH36,_xlfn.IFS(DD_Frequency="Monthly",1,DD_Frequency="Quarterly",IF(MONTH(EH$2)=1,1,IF(MONTH(EH$2)=4,1,IF(MONTH(EH$2)=7,1,IF(MONTH(EH$2)=10,1,0)))),DD_Frequency="Annually",IF(MONTH(EH$2)=1,1,0))*DD_Payment))))</f>
        <v/>
      </c>
      <c r="EJ36" s="3" t="str">
        <f t="shared" ref="EJ36" ca="1" si="1588">IF($B36="","",IF(EH36&gt;EI36,(EH36-EI36/2)*(rate_A*(EJ$1/365)),0))</f>
        <v/>
      </c>
      <c r="EK36" s="3" t="str">
        <f t="shared" ca="1" si="188"/>
        <v/>
      </c>
      <c r="EL36" s="3" t="str">
        <f t="shared" ref="EL36" ca="1" si="1589">IF($B36="","",DW36*(1+rate_A*EJ$1/365))</f>
        <v/>
      </c>
      <c r="EM36" s="3" t="str">
        <f t="shared" ref="EM36" ca="1" si="1590">IF($B36="","",DX36*(1+rate_A*EJ$1/365))</f>
        <v/>
      </c>
      <c r="EN36" s="3" t="str">
        <f t="shared" ref="EN36" ca="1" si="1591">IF($B36="","",DY36*(1+rate_joint*EJ$1/365))</f>
        <v/>
      </c>
      <c r="EO36" s="5" t="str">
        <f t="shared" ca="1" si="192"/>
        <v/>
      </c>
      <c r="EP36" s="5" t="str" cm="1">
        <f t="array" aca="1" ref="EP36" ca="1">IF(EO36="","",_xlfn.IFS(EO36&lt;='Hidden inputs'!$C$15,EO36*'Hidden inputs'!$D$15,EO36&lt;='Hidden inputs'!$C$16,'Hidden inputs'!$C$15*'Hidden inputs'!$D$15+(EO36-'Hidden inputs'!$B$16)*'Hidden inputs'!$D$16,EO36&lt;='Hidden inputs'!$C$17,'Hidden inputs'!$C$15*'Hidden inputs'!$D$15+('Hidden inputs'!$C$16-'Hidden inputs'!$B$16)*'Hidden inputs'!$D$16+(EO36-'Hidden inputs'!$B$17)*'Hidden inputs'!$D$17,EO36&gt;'Hidden inputs'!$B$18,'Hidden inputs'!$C$15*'Hidden inputs'!$D$15+('Hidden inputs'!$C$16-'Hidden inputs'!$B$16)*'Hidden inputs'!$D$16+('Hidden inputs'!$C$17-'Hidden inputs'!$B$17)*'Hidden inputs'!$D$17+(EO36-'Hidden inputs'!$B$18)*'Hidden inputs'!$D$18))</f>
        <v/>
      </c>
      <c r="EQ36" s="10" t="str">
        <f t="shared" ca="1" si="193"/>
        <v/>
      </c>
      <c r="ER36" s="5" t="str">
        <f t="shared" ca="1" si="103"/>
        <v/>
      </c>
      <c r="ES36" s="5" t="str">
        <f t="shared" ca="1" si="104"/>
        <v/>
      </c>
      <c r="ET36" s="5" t="str">
        <f ca="1">IF($B36="","",'Hidden inputs'!$D$11*EK36+'Hidden inputs'!$E$11*EL36)</f>
        <v/>
      </c>
      <c r="EU36" s="11" t="str">
        <f t="shared" ca="1" si="19"/>
        <v/>
      </c>
      <c r="EV36" s="9" t="str">
        <f t="shared" ca="1" si="105"/>
        <v/>
      </c>
      <c r="EW36" s="3" t="str">
        <f t="shared" ca="1" si="106"/>
        <v/>
      </c>
      <c r="EX36" s="5" t="str" cm="1">
        <f t="array" aca="1" ref="EX36" ca="1">IF($B36="","",IF(EW36=0,0,IF(DD_Payment="",0,IF(EW36&lt;_xlfn.IFS(DD_Frequency="Monthly",1,DD_Frequency="Quarterly",IF(MONTH(EW$2)=1,1,IF(MONTH(EW$2)=4,1,IF(MONTH(EW$2)=7,1,IF(MONTH(EW$2)=10,1,0)))),DD_Frequency="Annually",IF(MONTH(EW$2)=1,1,0))*DD_Payment,EW36,_xlfn.IFS(DD_Frequency="Monthly",1,DD_Frequency="Quarterly",IF(MONTH(EW$2)=1,1,IF(MONTH(EW$2)=4,1,IF(MONTH(EW$2)=7,1,IF(MONTH(EW$2)=10,1,0)))),DD_Frequency="Annually",IF(MONTH(EW$2)=1,1,0))*DD_Payment))))</f>
        <v/>
      </c>
      <c r="EY36" s="3" t="str">
        <f t="shared" ref="EY36" ca="1" si="1592">IF($B36="","",IF(EW36&gt;EX36,(EW36-EX36/2)*(rate_A*(EY$1/365)),0))</f>
        <v/>
      </c>
      <c r="EZ36" s="3" t="str">
        <f t="shared" ca="1" si="195"/>
        <v/>
      </c>
      <c r="FA36" s="3" t="str">
        <f t="shared" ref="FA36" ca="1" si="1593">IF($B36="","",EL36*(1+rate_A*EY$1/365))</f>
        <v/>
      </c>
      <c r="FB36" s="3" t="str">
        <f t="shared" ref="FB36" ca="1" si="1594">IF($B36="","",EM36*(1+rate_A*EY$1/365))</f>
        <v/>
      </c>
      <c r="FC36" s="3" t="str">
        <f t="shared" ref="FC36" ca="1" si="1595">IF($B36="","",EN36*(1+rate_joint*EY$1/365))</f>
        <v/>
      </c>
      <c r="FD36" s="5" t="str">
        <f t="shared" ca="1" si="199"/>
        <v/>
      </c>
      <c r="FE36" s="5" t="str" cm="1">
        <f t="array" aca="1" ref="FE36" ca="1">IF(FD36="","",_xlfn.IFS(FD36&lt;='Hidden inputs'!$C$15,FD36*'Hidden inputs'!$D$15,FD36&lt;='Hidden inputs'!$C$16,'Hidden inputs'!$C$15*'Hidden inputs'!$D$15+(FD36-'Hidden inputs'!$B$16)*'Hidden inputs'!$D$16,FD36&lt;='Hidden inputs'!$C$17,'Hidden inputs'!$C$15*'Hidden inputs'!$D$15+('Hidden inputs'!$C$16-'Hidden inputs'!$B$16)*'Hidden inputs'!$D$16+(FD36-'Hidden inputs'!$B$17)*'Hidden inputs'!$D$17,FD36&gt;'Hidden inputs'!$B$18,'Hidden inputs'!$C$15*'Hidden inputs'!$D$15+('Hidden inputs'!$C$16-'Hidden inputs'!$B$16)*'Hidden inputs'!$D$16+('Hidden inputs'!$C$17-'Hidden inputs'!$B$17)*'Hidden inputs'!$D$17+(FD36-'Hidden inputs'!$B$18)*'Hidden inputs'!$D$18))</f>
        <v/>
      </c>
      <c r="FF36" s="10" t="str">
        <f t="shared" ca="1" si="200"/>
        <v/>
      </c>
      <c r="FG36" s="5" t="str">
        <f t="shared" ca="1" si="111"/>
        <v/>
      </c>
      <c r="FH36" s="5" t="str">
        <f t="shared" ca="1" si="112"/>
        <v/>
      </c>
      <c r="FI36" s="5" t="str">
        <f ca="1">IF($B36="","",'Hidden inputs'!$D$11*EZ36+'Hidden inputs'!$E$11*FA36)</f>
        <v/>
      </c>
      <c r="FJ36" s="11" t="str">
        <f t="shared" ca="1" si="21"/>
        <v/>
      </c>
      <c r="FK36" s="9" t="str">
        <f t="shared" ca="1" si="113"/>
        <v/>
      </c>
      <c r="FL36" s="3" t="str">
        <f t="shared" ca="1" si="114"/>
        <v/>
      </c>
      <c r="FM36" s="5" t="str" cm="1">
        <f t="array" aca="1" ref="FM36" ca="1">IF($B36="","",IF(FL36=0,0,IF(DD_Payment="",0,IF(FL36&lt;_xlfn.IFS(DD_Frequency="Monthly",1,DD_Frequency="Quarterly",IF(MONTH(FL$2)=1,1,IF(MONTH(FL$2)=4,1,IF(MONTH(FL$2)=7,1,IF(MONTH(FL$2)=10,1,0)))),DD_Frequency="Annually",IF(MONTH(FL$2)=1,1,0))*DD_Payment,FL36,_xlfn.IFS(DD_Frequency="Monthly",1,DD_Frequency="Quarterly",IF(MONTH(FL$2)=1,1,IF(MONTH(FL$2)=4,1,IF(MONTH(FL$2)=7,1,IF(MONTH(FL$2)=10,1,0)))),DD_Frequency="Annually",IF(MONTH(FL$2)=1,1,0))*DD_Payment))))</f>
        <v/>
      </c>
      <c r="FN36" s="3" t="str">
        <f t="shared" ref="FN36" ca="1" si="1596">IF($B36="","",IF(FL36&gt;FM36,(FL36-FM36/2)*(rate_A*(FN$1/365)),0))</f>
        <v/>
      </c>
      <c r="FO36" s="3" t="str">
        <f t="shared" ca="1" si="202"/>
        <v/>
      </c>
      <c r="FP36" s="3" t="str">
        <f t="shared" ref="FP36" ca="1" si="1597">IF($B36="","",FA36*(1+rate_A*FN$1/365))</f>
        <v/>
      </c>
      <c r="FQ36" s="3" t="str">
        <f t="shared" ref="FQ36" ca="1" si="1598">IF($B36="","",FB36*(1+rate_A*FN$1/365))</f>
        <v/>
      </c>
      <c r="FR36" s="3" t="str">
        <f t="shared" ref="FR36" ca="1" si="1599">IF($B36="","",FC36*(1+rate_joint*FN$1/365))</f>
        <v/>
      </c>
      <c r="FS36" s="5" t="str">
        <f t="shared" ca="1" si="206"/>
        <v/>
      </c>
      <c r="FT36" s="5" t="str" cm="1">
        <f t="array" aca="1" ref="FT36" ca="1">IF(FS36="","",_xlfn.IFS(FS36&lt;='Hidden inputs'!$C$15,FS36*'Hidden inputs'!$D$15,FS36&lt;='Hidden inputs'!$C$16,'Hidden inputs'!$C$15*'Hidden inputs'!$D$15+(FS36-'Hidden inputs'!$B$16)*'Hidden inputs'!$D$16,FS36&lt;='Hidden inputs'!$C$17,'Hidden inputs'!$C$15*'Hidden inputs'!$D$15+('Hidden inputs'!$C$16-'Hidden inputs'!$B$16)*'Hidden inputs'!$D$16+(FS36-'Hidden inputs'!$B$17)*'Hidden inputs'!$D$17,FS36&gt;'Hidden inputs'!$B$18,'Hidden inputs'!$C$15*'Hidden inputs'!$D$15+('Hidden inputs'!$C$16-'Hidden inputs'!$B$16)*'Hidden inputs'!$D$16+('Hidden inputs'!$C$17-'Hidden inputs'!$B$17)*'Hidden inputs'!$D$17+(FS36-'Hidden inputs'!$B$18)*'Hidden inputs'!$D$18))</f>
        <v/>
      </c>
      <c r="FU36" s="10" t="str">
        <f t="shared" ca="1" si="207"/>
        <v/>
      </c>
      <c r="FV36" s="5" t="str">
        <f t="shared" ca="1" si="119"/>
        <v/>
      </c>
      <c r="FW36" s="5" t="str">
        <f t="shared" ca="1" si="120"/>
        <v/>
      </c>
      <c r="FX36" s="5" t="str">
        <f ca="1">IF($B36="","",'Hidden inputs'!$D$11*FO36+'Hidden inputs'!$E$11*FP36)</f>
        <v/>
      </c>
      <c r="FY36" s="11" t="str">
        <f t="shared" ca="1" si="23"/>
        <v/>
      </c>
      <c r="FZ36" s="9" t="str">
        <f t="shared" ca="1" si="121"/>
        <v/>
      </c>
      <c r="GA36" s="5" t="str">
        <f t="shared" ca="1" si="122"/>
        <v/>
      </c>
      <c r="GB36" s="5" t="str">
        <f t="shared" ca="1" si="123"/>
        <v/>
      </c>
      <c r="GC36" s="5" t="str">
        <f t="shared" ca="1" si="24"/>
        <v/>
      </c>
      <c r="GD36" s="5" t="str">
        <f t="shared" ca="1" si="25"/>
        <v/>
      </c>
    </row>
    <row r="37" spans="1:186" x14ac:dyDescent="0.35">
      <c r="A37" s="2" t="str">
        <f t="shared" ca="1" si="26"/>
        <v/>
      </c>
      <c r="B37" s="6" t="str">
        <f t="shared" ca="1" si="27"/>
        <v/>
      </c>
      <c r="C37" s="5" t="str">
        <f t="shared" ca="1" si="124"/>
        <v/>
      </c>
      <c r="D37" s="5" t="str" cm="1">
        <f t="array" aca="1" ref="D37" ca="1">IF($B37="","",IF(C37=0,0,IF(DD_Payment="",0,IF(C37&lt;_xlfn.IFS(DD_Frequency="Monthly",1,DD_Frequency="Quarterly",IF(MONTH(C$2)=1,1,IF(MONTH(C$2)=4,1,IF(MONTH(C$2)=7,1,IF(MONTH(C$2)=10,1,0)))),DD_Frequency="Annually",IF(MONTH(C$2)=1,1,0))*DD_Payment,C37,_xlfn.IFS(DD_Frequency="Monthly",1,DD_Frequency="Quarterly",IF(MONTH(C$2)=1,1,IF(MONTH(C$2)=4,1,IF(MONTH(C$2)=7,1,IF(MONTH(C$2)=10,1,0)))),DD_Frequency="Annually",IF(MONTH(C$2)=1,1,0))*DD_Payment))))</f>
        <v/>
      </c>
      <c r="E37" s="5" t="str">
        <f t="shared" ref="E37" ca="1" si="1600">IF(B37="","",IF(C37&gt;D37,(C37-D37/2)*(rate_A*(E$1/365)),0))</f>
        <v/>
      </c>
      <c r="F37" s="5" t="str">
        <f t="shared" ca="1" si="28"/>
        <v/>
      </c>
      <c r="G37" s="5" t="str">
        <f t="shared" ref="G37" ca="1" si="1601">IF(B37="","",G36*(1+rate_A*E$1/365))</f>
        <v/>
      </c>
      <c r="H37" s="5" t="str">
        <f t="shared" ref="H37" ca="1" si="1602">IF(B37="","",H36*(1+rate_A*E$1/365))</f>
        <v/>
      </c>
      <c r="I37" s="5" t="str">
        <f t="shared" ref="I37" ca="1" si="1603">IF(B37="","",I36*(1+rate_joint*E$1/365))</f>
        <v/>
      </c>
      <c r="J37" s="5" t="str">
        <f t="shared" ca="1" si="129"/>
        <v/>
      </c>
      <c r="K37" s="5" t="str" cm="1">
        <f t="array" aca="1" ref="K37" ca="1">IF(J37="","",_xlfn.IFS(J37&lt;='Hidden inputs'!$C$15,J37*'Hidden inputs'!$D$15,J37&lt;='Hidden inputs'!$C$16,'Hidden inputs'!$C$15*'Hidden inputs'!$D$15+(J37-'Hidden inputs'!$B$16)*'Hidden inputs'!$D$16,J37&lt;='Hidden inputs'!$C$17,'Hidden inputs'!$C$15*'Hidden inputs'!$D$15+('Hidden inputs'!$C$16-'Hidden inputs'!$B$16)*'Hidden inputs'!$D$16+(J37-'Hidden inputs'!$B$17)*'Hidden inputs'!$D$17,J37&gt;'Hidden inputs'!$B$18,'Hidden inputs'!$C$15*'Hidden inputs'!$D$15+('Hidden inputs'!$C$16-'Hidden inputs'!$B$16)*'Hidden inputs'!$D$16+('Hidden inputs'!$C$17-'Hidden inputs'!$B$17)*'Hidden inputs'!$D$17+(J37-'Hidden inputs'!$B$18)*'Hidden inputs'!$D$18))</f>
        <v/>
      </c>
      <c r="L37" s="11" t="str">
        <f t="shared" ca="1" si="130"/>
        <v/>
      </c>
      <c r="M37" s="5" t="str">
        <f t="shared" ca="1" si="32"/>
        <v/>
      </c>
      <c r="N37" s="5" t="str">
        <f t="shared" ca="1" si="33"/>
        <v/>
      </c>
      <c r="O37" s="5" t="str">
        <f ca="1">IF(B37="","",'Hidden inputs'!$D$11*F37+'Hidden inputs'!$E$11*G37)</f>
        <v/>
      </c>
      <c r="P37" s="11" t="str">
        <f t="shared" ca="1" si="0"/>
        <v/>
      </c>
      <c r="Q37" s="20" t="str">
        <f t="shared" ca="1" si="1"/>
        <v/>
      </c>
      <c r="R37" s="3" t="str">
        <f t="shared" ca="1" si="34"/>
        <v/>
      </c>
      <c r="S37" s="5" t="str" cm="1">
        <f t="array" aca="1" ref="S37" ca="1">IF($B37="","",IF(R37=0,0,IF(DD_Payment="",0,IF(R37&lt;_xlfn.IFS(DD_Frequency="Monthly",1,DD_Frequency="Quarterly",IF(MONTH(R$2)=1,1,IF(MONTH(R$2)=4,1,IF(MONTH(R$2)=7,1,IF(MONTH(R$2)=10,1,0)))),DD_Frequency="Annually",IF(MONTH(R$2)=1,1,0))*DD_Payment,R37,_xlfn.IFS(DD_Frequency="Monthly",1,DD_Frequency="Quarterly",IF(MONTH(R$2)=1,1,IF(MONTH(R$2)=4,1,IF(MONTH(R$2)=7,1,IF(MONTH(R$2)=10,1,0)))),DD_Frequency="Annually",IF(MONTH(R$2)=1,1,0))*DD_Payment))))</f>
        <v/>
      </c>
      <c r="T37" s="3" t="str">
        <f t="shared" ref="T37" ca="1" si="1604">IF(B37="","",IF(R37&gt;S37,(R37-S37/2)*(rate_A*((T$1+A37)/365)),0))</f>
        <v/>
      </c>
      <c r="U37" s="3" t="str">
        <f t="shared" ca="1" si="36"/>
        <v/>
      </c>
      <c r="V37" s="3" t="str">
        <f t="shared" ref="V37" ca="1" si="1605">IF(B37="","",G37*(1+rate_A*(T$1+A37)/365))</f>
        <v/>
      </c>
      <c r="W37" s="3" t="str">
        <f t="shared" ref="W37" ca="1" si="1606">IF(B37="","",H37*(1+rate_A*(T$1+A37)/365))</f>
        <v/>
      </c>
      <c r="X37" s="3" t="str">
        <f t="shared" ref="X37" ca="1" si="1607">IF(B37="","",I37*(1+rate_joint*(T$1+A37)/365))</f>
        <v/>
      </c>
      <c r="Y37" s="5" t="str">
        <f t="shared" ca="1" si="135"/>
        <v/>
      </c>
      <c r="Z37" s="5" t="str" cm="1">
        <f t="array" aca="1" ref="Z37" ca="1">IF(Y37="","",_xlfn.IFS(Y37&lt;='Hidden inputs'!$C$15,Y37*'Hidden inputs'!$D$15,Y37&lt;='Hidden inputs'!$C$16,'Hidden inputs'!$C$15*'Hidden inputs'!$D$15+(Y37-'Hidden inputs'!$B$16)*'Hidden inputs'!$D$16,Y37&lt;='Hidden inputs'!$C$17,'Hidden inputs'!$C$15*'Hidden inputs'!$D$15+('Hidden inputs'!$C$16-'Hidden inputs'!$B$16)*'Hidden inputs'!$D$16+(Y37-'Hidden inputs'!$B$17)*'Hidden inputs'!$D$17,Y37&gt;'Hidden inputs'!$B$18,'Hidden inputs'!$C$15*'Hidden inputs'!$D$15+('Hidden inputs'!$C$16-'Hidden inputs'!$B$16)*'Hidden inputs'!$D$16+('Hidden inputs'!$C$17-'Hidden inputs'!$B$17)*'Hidden inputs'!$D$17+(Y37-'Hidden inputs'!$B$18)*'Hidden inputs'!$D$18))</f>
        <v/>
      </c>
      <c r="AA37" s="10" t="str">
        <f t="shared" ca="1" si="136"/>
        <v/>
      </c>
      <c r="AB37" s="5" t="str">
        <f t="shared" ca="1" si="40"/>
        <v/>
      </c>
      <c r="AC37" s="5" t="str">
        <f t="shared" ca="1" si="137"/>
        <v/>
      </c>
      <c r="AD37" s="5" t="str">
        <f ca="1">IF(B37="","",'Hidden inputs'!$D$11*U37+'Hidden inputs'!$E$11*V37)</f>
        <v/>
      </c>
      <c r="AE37" s="11" t="str">
        <f t="shared" ca="1" si="3"/>
        <v/>
      </c>
      <c r="AF37" s="9" t="str">
        <f t="shared" ca="1" si="41"/>
        <v/>
      </c>
      <c r="AG37" s="3" t="str">
        <f t="shared" ca="1" si="42"/>
        <v/>
      </c>
      <c r="AH37" s="5" t="str" cm="1">
        <f t="array" aca="1" ref="AH37" ca="1">IF($B37="","",IF(AG37=0,0,IF(DD_Payment="",0,IF(AG37&lt;_xlfn.IFS(DD_Frequency="Monthly",1,DD_Frequency="Quarterly",IF(MONTH(AG$2)=1,1,IF(MONTH(AG$2)=4,1,IF(MONTH(AG$2)=7,1,IF(MONTH(AG$2)=10,1,0)))),DD_Frequency="Annually",IF(MONTH(AG$2)=1,1,0))*DD_Payment,AG37,_xlfn.IFS(DD_Frequency="Monthly",1,DD_Frequency="Quarterly",IF(MONTH(AG$2)=1,1,IF(MONTH(AG$2)=4,1,IF(MONTH(AG$2)=7,1,IF(MONTH(AG$2)=10,1,0)))),DD_Frequency="Annually",IF(MONTH(AG$2)=1,1,0))*DD_Payment))))</f>
        <v/>
      </c>
      <c r="AI37" s="3" t="str">
        <f t="shared" ref="AI37" ca="1" si="1608">IF($B37="","",IF(AG37&gt;AH37,(AG37-AH37/2)*(rate_A*(AI$1/365)),0))</f>
        <v/>
      </c>
      <c r="AJ37" s="3" t="str">
        <f t="shared" ca="1" si="139"/>
        <v/>
      </c>
      <c r="AK37" s="3" t="str">
        <f t="shared" ref="AK37" ca="1" si="1609">IF($B37="","",V37*(1+rate_A*AI$1/365))</f>
        <v/>
      </c>
      <c r="AL37" s="3" t="str">
        <f t="shared" ref="AL37" ca="1" si="1610">IF($B37="","",W37*(1+rate_A*AI$1/365))</f>
        <v/>
      </c>
      <c r="AM37" s="3" t="str">
        <f t="shared" ref="AM37" ca="1" si="1611">IF($B37="","",X37*(1+rate_joint*AI$1/365))</f>
        <v/>
      </c>
      <c r="AN37" s="5" t="str">
        <f t="shared" ca="1" si="143"/>
        <v/>
      </c>
      <c r="AO37" s="5" t="str" cm="1">
        <f t="array" aca="1" ref="AO37" ca="1">IF(AN37="","",_xlfn.IFS(AN37&lt;='Hidden inputs'!$C$15,AN37*'Hidden inputs'!$D$15,AN37&lt;='Hidden inputs'!$C$16,'Hidden inputs'!$C$15*'Hidden inputs'!$D$15+(AN37-'Hidden inputs'!$B$16)*'Hidden inputs'!$D$16,AN37&lt;='Hidden inputs'!$C$17,'Hidden inputs'!$C$15*'Hidden inputs'!$D$15+('Hidden inputs'!$C$16-'Hidden inputs'!$B$16)*'Hidden inputs'!$D$16+(AN37-'Hidden inputs'!$B$17)*'Hidden inputs'!$D$17,AN37&gt;'Hidden inputs'!$B$18,'Hidden inputs'!$C$15*'Hidden inputs'!$D$15+('Hidden inputs'!$C$16-'Hidden inputs'!$B$16)*'Hidden inputs'!$D$16+('Hidden inputs'!$C$17-'Hidden inputs'!$B$17)*'Hidden inputs'!$D$17+(AN37-'Hidden inputs'!$B$18)*'Hidden inputs'!$D$18))</f>
        <v/>
      </c>
      <c r="AP37" s="10" t="str">
        <f t="shared" ca="1" si="144"/>
        <v/>
      </c>
      <c r="AQ37" s="5" t="str">
        <f t="shared" ca="1" si="47"/>
        <v/>
      </c>
      <c r="AR37" s="5" t="str">
        <f t="shared" ca="1" si="48"/>
        <v/>
      </c>
      <c r="AS37" s="5" t="str">
        <f ca="1">IF($B37="","",'Hidden inputs'!$D$11*AJ37+'Hidden inputs'!$E$11*AK37)</f>
        <v/>
      </c>
      <c r="AT37" s="11" t="str">
        <f t="shared" ca="1" si="5"/>
        <v/>
      </c>
      <c r="AU37" s="9" t="str">
        <f t="shared" ca="1" si="49"/>
        <v/>
      </c>
      <c r="AV37" s="3" t="str">
        <f t="shared" ca="1" si="50"/>
        <v/>
      </c>
      <c r="AW37" s="5" t="str" cm="1">
        <f t="array" aca="1" ref="AW37" ca="1">IF($B37="","",IF(AV37=0,0,IF(DD_Payment="",0,IF(AV37&lt;_xlfn.IFS(DD_Frequency="Monthly",1,DD_Frequency="Quarterly",IF(MONTH(AV$2)=1,1,IF(MONTH(AV$2)=4,1,IF(MONTH(AV$2)=7,1,IF(MONTH(AV$2)=10,1,0)))),DD_Frequency="Annually",IF(MONTH(AV$2)=1,1,0))*DD_Payment,AV37,_xlfn.IFS(DD_Frequency="Monthly",1,DD_Frequency="Quarterly",IF(MONTH(AV$2)=1,1,IF(MONTH(AV$2)=4,1,IF(MONTH(AV$2)=7,1,IF(MONTH(AV$2)=10,1,0)))),DD_Frequency="Annually",IF(MONTH(AV$2)=1,1,0))*DD_Payment))))</f>
        <v/>
      </c>
      <c r="AX37" s="3" t="str">
        <f t="shared" ref="AX37" ca="1" si="1612">IF($B37="","",IF(AV37&gt;AW37,(AV37-AW37/2)*(rate_A*(AX$1/365)),0))</f>
        <v/>
      </c>
      <c r="AY37" s="3" t="str">
        <f t="shared" ca="1" si="146"/>
        <v/>
      </c>
      <c r="AZ37" s="3" t="str">
        <f t="shared" ref="AZ37" ca="1" si="1613">IF($B37="","",AK37*(1+rate_A*AX$1/365))</f>
        <v/>
      </c>
      <c r="BA37" s="3" t="str">
        <f t="shared" ref="BA37" ca="1" si="1614">IF($B37="","",AL37*(1+rate_A*AX$1/365))</f>
        <v/>
      </c>
      <c r="BB37" s="3" t="str">
        <f t="shared" ref="BB37" ca="1" si="1615">IF($B37="","",AM37*(1+rate_joint*AX$1/365))</f>
        <v/>
      </c>
      <c r="BC37" s="5" t="str">
        <f t="shared" ca="1" si="150"/>
        <v/>
      </c>
      <c r="BD37" s="5" t="str" cm="1">
        <f t="array" aca="1" ref="BD37" ca="1">IF(BC37="","",_xlfn.IFS(BC37&lt;='Hidden inputs'!$C$15,BC37*'Hidden inputs'!$D$15,BC37&lt;='Hidden inputs'!$C$16,'Hidden inputs'!$C$15*'Hidden inputs'!$D$15+(BC37-'Hidden inputs'!$B$16)*'Hidden inputs'!$D$16,BC37&lt;='Hidden inputs'!$C$17,'Hidden inputs'!$C$15*'Hidden inputs'!$D$15+('Hidden inputs'!$C$16-'Hidden inputs'!$B$16)*'Hidden inputs'!$D$16+(BC37-'Hidden inputs'!$B$17)*'Hidden inputs'!$D$17,BC37&gt;'Hidden inputs'!$B$18,'Hidden inputs'!$C$15*'Hidden inputs'!$D$15+('Hidden inputs'!$C$16-'Hidden inputs'!$B$16)*'Hidden inputs'!$D$16+('Hidden inputs'!$C$17-'Hidden inputs'!$B$17)*'Hidden inputs'!$D$17+(BC37-'Hidden inputs'!$B$18)*'Hidden inputs'!$D$18))</f>
        <v/>
      </c>
      <c r="BE37" s="10" t="str">
        <f t="shared" ca="1" si="151"/>
        <v/>
      </c>
      <c r="BF37" s="5" t="str">
        <f t="shared" ca="1" si="55"/>
        <v/>
      </c>
      <c r="BG37" s="5" t="str">
        <f t="shared" ca="1" si="56"/>
        <v/>
      </c>
      <c r="BH37" s="5" t="str">
        <f ca="1">IF($B37="","",'Hidden inputs'!$D$11*AY37+'Hidden inputs'!$E$11*AZ37)</f>
        <v/>
      </c>
      <c r="BI37" s="11" t="str">
        <f t="shared" ca="1" si="7"/>
        <v/>
      </c>
      <c r="BJ37" s="9" t="str">
        <f t="shared" ca="1" si="57"/>
        <v/>
      </c>
      <c r="BK37" s="3" t="str">
        <f t="shared" ca="1" si="58"/>
        <v/>
      </c>
      <c r="BL37" s="5" t="str" cm="1">
        <f t="array" aca="1" ref="BL37" ca="1">IF($B37="","",IF(BK37=0,0,IF(DD_Payment="",0,IF(BK37&lt;_xlfn.IFS(DD_Frequency="Monthly",1,DD_Frequency="Quarterly",IF(MONTH(BK$2)=1,1,IF(MONTH(BK$2)=4,1,IF(MONTH(BK$2)=7,1,IF(MONTH(BK$2)=10,1,0)))),DD_Frequency="Annually",IF(MONTH(BK$2)=1,1,0))*DD_Payment,BK37,_xlfn.IFS(DD_Frequency="Monthly",1,DD_Frequency="Quarterly",IF(MONTH(BK$2)=1,1,IF(MONTH(BK$2)=4,1,IF(MONTH(BK$2)=7,1,IF(MONTH(BK$2)=10,1,0)))),DD_Frequency="Annually",IF(MONTH(BK$2)=1,1,0))*DD_Payment))))</f>
        <v/>
      </c>
      <c r="BM37" s="3" t="str">
        <f t="shared" ref="BM37" ca="1" si="1616">IF($B37="","",IF(BK37&gt;BL37,(BK37-BL37/2)*(rate_A*(BM$1/365)),0))</f>
        <v/>
      </c>
      <c r="BN37" s="3" t="str">
        <f t="shared" ca="1" si="153"/>
        <v/>
      </c>
      <c r="BO37" s="3" t="str">
        <f t="shared" ref="BO37" ca="1" si="1617">IF($B37="","",AZ37*(1+rate_A*BM$1/365))</f>
        <v/>
      </c>
      <c r="BP37" s="3" t="str">
        <f t="shared" ref="BP37" ca="1" si="1618">IF($B37="","",BA37*(1+rate_A*BM$1/365))</f>
        <v/>
      </c>
      <c r="BQ37" s="3" t="str">
        <f t="shared" ref="BQ37" ca="1" si="1619">IF($B37="","",BB37*(1+rate_joint*BM$1/365))</f>
        <v/>
      </c>
      <c r="BR37" s="5" t="str">
        <f t="shared" ca="1" si="157"/>
        <v/>
      </c>
      <c r="BS37" s="5" t="str" cm="1">
        <f t="array" aca="1" ref="BS37" ca="1">IF(BR37="","",_xlfn.IFS(BR37&lt;='Hidden inputs'!$C$15,BR37*'Hidden inputs'!$D$15,BR37&lt;='Hidden inputs'!$C$16,'Hidden inputs'!$C$15*'Hidden inputs'!$D$15+(BR37-'Hidden inputs'!$B$16)*'Hidden inputs'!$D$16,BR37&lt;='Hidden inputs'!$C$17,'Hidden inputs'!$C$15*'Hidden inputs'!$D$15+('Hidden inputs'!$C$16-'Hidden inputs'!$B$16)*'Hidden inputs'!$D$16+(BR37-'Hidden inputs'!$B$17)*'Hidden inputs'!$D$17,BR37&gt;'Hidden inputs'!$B$18,'Hidden inputs'!$C$15*'Hidden inputs'!$D$15+('Hidden inputs'!$C$16-'Hidden inputs'!$B$16)*'Hidden inputs'!$D$16+('Hidden inputs'!$C$17-'Hidden inputs'!$B$17)*'Hidden inputs'!$D$17+(BR37-'Hidden inputs'!$B$18)*'Hidden inputs'!$D$18))</f>
        <v/>
      </c>
      <c r="BT37" s="10" t="str">
        <f t="shared" ca="1" si="158"/>
        <v/>
      </c>
      <c r="BU37" s="5" t="str">
        <f t="shared" ca="1" si="63"/>
        <v/>
      </c>
      <c r="BV37" s="5" t="str">
        <f t="shared" ca="1" si="64"/>
        <v/>
      </c>
      <c r="BW37" s="5" t="str">
        <f ca="1">IF($B37="","",'Hidden inputs'!$D$11*BN37+'Hidden inputs'!$E$11*BO37)</f>
        <v/>
      </c>
      <c r="BX37" s="11" t="str">
        <f t="shared" ca="1" si="9"/>
        <v/>
      </c>
      <c r="BY37" s="9" t="str">
        <f t="shared" ca="1" si="65"/>
        <v/>
      </c>
      <c r="BZ37" s="3" t="str">
        <f t="shared" ca="1" si="66"/>
        <v/>
      </c>
      <c r="CA37" s="5" t="str" cm="1">
        <f t="array" aca="1" ref="CA37" ca="1">IF($B37="","",IF(BZ37=0,0,IF(DD_Payment="",0,IF(BZ37&lt;_xlfn.IFS(DD_Frequency="Monthly",1,DD_Frequency="Quarterly",IF(MONTH(BZ$2)=1,1,IF(MONTH(BZ$2)=4,1,IF(MONTH(BZ$2)=7,1,IF(MONTH(BZ$2)=10,1,0)))),DD_Frequency="Annually",IF(MONTH(BZ$2)=1,1,0))*DD_Payment,BZ37,_xlfn.IFS(DD_Frequency="Monthly",1,DD_Frequency="Quarterly",IF(MONTH(BZ$2)=1,1,IF(MONTH(BZ$2)=4,1,IF(MONTH(BZ$2)=7,1,IF(MONTH(BZ$2)=10,1,0)))),DD_Frequency="Annually",IF(MONTH(BZ$2)=1,1,0))*DD_Payment))))</f>
        <v/>
      </c>
      <c r="CB37" s="3" t="str">
        <f t="shared" ref="CB37" ca="1" si="1620">IF($B37="","",IF(BZ37&gt;CA37,(BZ37-CA37/2)*(rate_A*(CB$1/365)),0))</f>
        <v/>
      </c>
      <c r="CC37" s="3" t="str">
        <f t="shared" ca="1" si="160"/>
        <v/>
      </c>
      <c r="CD37" s="3" t="str">
        <f t="shared" ref="CD37" ca="1" si="1621">IF($B37="","",BO37*(1+rate_A*CB$1/365))</f>
        <v/>
      </c>
      <c r="CE37" s="3" t="str">
        <f t="shared" ref="CE37" ca="1" si="1622">IF($B37="","",BP37*(1+rate_A*CB$1/365))</f>
        <v/>
      </c>
      <c r="CF37" s="3" t="str">
        <f t="shared" ref="CF37" ca="1" si="1623">IF($B37="","",BQ37*(1+rate_joint*CB$1/365))</f>
        <v/>
      </c>
      <c r="CG37" s="5" t="str">
        <f t="shared" ca="1" si="164"/>
        <v/>
      </c>
      <c r="CH37" s="5" t="str" cm="1">
        <f t="array" aca="1" ref="CH37" ca="1">IF(CG37="","",_xlfn.IFS(CG37&lt;='Hidden inputs'!$C$15,CG37*'Hidden inputs'!$D$15,CG37&lt;='Hidden inputs'!$C$16,'Hidden inputs'!$C$15*'Hidden inputs'!$D$15+(CG37-'Hidden inputs'!$B$16)*'Hidden inputs'!$D$16,CG37&lt;='Hidden inputs'!$C$17,'Hidden inputs'!$C$15*'Hidden inputs'!$D$15+('Hidden inputs'!$C$16-'Hidden inputs'!$B$16)*'Hidden inputs'!$D$16+(CG37-'Hidden inputs'!$B$17)*'Hidden inputs'!$D$17,CG37&gt;'Hidden inputs'!$B$18,'Hidden inputs'!$C$15*'Hidden inputs'!$D$15+('Hidden inputs'!$C$16-'Hidden inputs'!$B$16)*'Hidden inputs'!$D$16+('Hidden inputs'!$C$17-'Hidden inputs'!$B$17)*'Hidden inputs'!$D$17+(CG37-'Hidden inputs'!$B$18)*'Hidden inputs'!$D$18))</f>
        <v/>
      </c>
      <c r="CI37" s="10" t="str">
        <f t="shared" ca="1" si="165"/>
        <v/>
      </c>
      <c r="CJ37" s="5" t="str">
        <f t="shared" ca="1" si="71"/>
        <v/>
      </c>
      <c r="CK37" s="5" t="str">
        <f t="shared" ca="1" si="72"/>
        <v/>
      </c>
      <c r="CL37" s="5" t="str">
        <f ca="1">IF($B37="","",'Hidden inputs'!$D$11*CC37+'Hidden inputs'!$E$11*CD37)</f>
        <v/>
      </c>
      <c r="CM37" s="11" t="str">
        <f t="shared" ca="1" si="11"/>
        <v/>
      </c>
      <c r="CN37" s="9" t="str">
        <f t="shared" ca="1" si="73"/>
        <v/>
      </c>
      <c r="CO37" s="3" t="str">
        <f t="shared" ca="1" si="74"/>
        <v/>
      </c>
      <c r="CP37" s="5" t="str" cm="1">
        <f t="array" aca="1" ref="CP37" ca="1">IF($B37="","",IF(CO37=0,0,IF(DD_Payment="",0,IF(CO37&lt;_xlfn.IFS(DD_Frequency="Monthly",1,DD_Frequency="Quarterly",IF(MONTH(CO$2)=1,1,IF(MONTH(CO$2)=4,1,IF(MONTH(CO$2)=7,1,IF(MONTH(CO$2)=10,1,0)))),DD_Frequency="Annually",IF(MONTH(CO$2)=1,1,0))*DD_Payment,CO37,_xlfn.IFS(DD_Frequency="Monthly",1,DD_Frequency="Quarterly",IF(MONTH(CO$2)=1,1,IF(MONTH(CO$2)=4,1,IF(MONTH(CO$2)=7,1,IF(MONTH(CO$2)=10,1,0)))),DD_Frequency="Annually",IF(MONTH(CO$2)=1,1,0))*DD_Payment))))</f>
        <v/>
      </c>
      <c r="CQ37" s="3" t="str">
        <f t="shared" ref="CQ37" ca="1" si="1624">IF($B37="","",IF(CO37&gt;CP37,(CO37-CP37/2)*(rate_A*(CQ$1/365)),0))</f>
        <v/>
      </c>
      <c r="CR37" s="3" t="str">
        <f t="shared" ca="1" si="167"/>
        <v/>
      </c>
      <c r="CS37" s="3" t="str">
        <f t="shared" ref="CS37" ca="1" si="1625">IF($B37="","",CD37*(1+rate_A*CQ$1/365))</f>
        <v/>
      </c>
      <c r="CT37" s="3" t="str">
        <f t="shared" ref="CT37" ca="1" si="1626">IF($B37="","",CE37*(1+rate_A*CQ$1/365))</f>
        <v/>
      </c>
      <c r="CU37" s="3" t="str">
        <f t="shared" ref="CU37" ca="1" si="1627">IF($B37="","",CF37*(1+rate_joint*CQ$1/365))</f>
        <v/>
      </c>
      <c r="CV37" s="5" t="str">
        <f t="shared" ca="1" si="171"/>
        <v/>
      </c>
      <c r="CW37" s="5" t="str" cm="1">
        <f t="array" aca="1" ref="CW37" ca="1">IF(CV37="","",_xlfn.IFS(CV37&lt;='Hidden inputs'!$C$15,CV37*'Hidden inputs'!$D$15,CV37&lt;='Hidden inputs'!$C$16,'Hidden inputs'!$C$15*'Hidden inputs'!$D$15+(CV37-'Hidden inputs'!$B$16)*'Hidden inputs'!$D$16,CV37&lt;='Hidden inputs'!$C$17,'Hidden inputs'!$C$15*'Hidden inputs'!$D$15+('Hidden inputs'!$C$16-'Hidden inputs'!$B$16)*'Hidden inputs'!$D$16+(CV37-'Hidden inputs'!$B$17)*'Hidden inputs'!$D$17,CV37&gt;'Hidden inputs'!$B$18,'Hidden inputs'!$C$15*'Hidden inputs'!$D$15+('Hidden inputs'!$C$16-'Hidden inputs'!$B$16)*'Hidden inputs'!$D$16+('Hidden inputs'!$C$17-'Hidden inputs'!$B$17)*'Hidden inputs'!$D$17+(CV37-'Hidden inputs'!$B$18)*'Hidden inputs'!$D$18))</f>
        <v/>
      </c>
      <c r="CX37" s="10" t="str">
        <f t="shared" ca="1" si="172"/>
        <v/>
      </c>
      <c r="CY37" s="5" t="str">
        <f t="shared" ca="1" si="79"/>
        <v/>
      </c>
      <c r="CZ37" s="5" t="str">
        <f t="shared" ca="1" si="80"/>
        <v/>
      </c>
      <c r="DA37" s="5" t="str">
        <f ca="1">IF($B37="","",'Hidden inputs'!$D$11*CR37+'Hidden inputs'!$E$11*CS37)</f>
        <v/>
      </c>
      <c r="DB37" s="11" t="str">
        <f t="shared" ca="1" si="13"/>
        <v/>
      </c>
      <c r="DC37" s="9" t="str">
        <f t="shared" ca="1" si="81"/>
        <v/>
      </c>
      <c r="DD37" s="3" t="str">
        <f t="shared" ca="1" si="82"/>
        <v/>
      </c>
      <c r="DE37" s="5" t="str" cm="1">
        <f t="array" aca="1" ref="DE37" ca="1">IF($B37="","",IF(DD37=0,0,IF(DD_Payment="",0,IF(DD37&lt;_xlfn.IFS(DD_Frequency="Monthly",1,DD_Frequency="Quarterly",IF(MONTH(DD$2)=1,1,IF(MONTH(DD$2)=4,1,IF(MONTH(DD$2)=7,1,IF(MONTH(DD$2)=10,1,0)))),DD_Frequency="Annually",IF(MONTH(DD$2)=1,1,0))*DD_Payment,DD37,_xlfn.IFS(DD_Frequency="Monthly",1,DD_Frequency="Quarterly",IF(MONTH(DD$2)=1,1,IF(MONTH(DD$2)=4,1,IF(MONTH(DD$2)=7,1,IF(MONTH(DD$2)=10,1,0)))),DD_Frequency="Annually",IF(MONTH(DD$2)=1,1,0))*DD_Payment))))</f>
        <v/>
      </c>
      <c r="DF37" s="3" t="str">
        <f t="shared" ref="DF37" ca="1" si="1628">IF($B37="","",IF(DD37&gt;DE37,(DD37-DE37/2)*(rate_A*(DF$1/365)),0))</f>
        <v/>
      </c>
      <c r="DG37" s="3" t="str">
        <f t="shared" ca="1" si="174"/>
        <v/>
      </c>
      <c r="DH37" s="3" t="str">
        <f t="shared" ref="DH37" ca="1" si="1629">IF($B37="","",CS37*(1+rate_A*DF$1/365))</f>
        <v/>
      </c>
      <c r="DI37" s="3" t="str">
        <f t="shared" ref="DI37" ca="1" si="1630">IF($B37="","",CT37*(1+rate_A*DF$1/365))</f>
        <v/>
      </c>
      <c r="DJ37" s="3" t="str">
        <f t="shared" ref="DJ37" ca="1" si="1631">IF($B37="","",CU37*(1+rate_joint*DF$1/365))</f>
        <v/>
      </c>
      <c r="DK37" s="5" t="str">
        <f t="shared" ca="1" si="178"/>
        <v/>
      </c>
      <c r="DL37" s="5" t="str" cm="1">
        <f t="array" aca="1" ref="DL37" ca="1">IF(DK37="","",_xlfn.IFS(DK37&lt;='Hidden inputs'!$C$15,DK37*'Hidden inputs'!$D$15,DK37&lt;='Hidden inputs'!$C$16,'Hidden inputs'!$C$15*'Hidden inputs'!$D$15+(DK37-'Hidden inputs'!$B$16)*'Hidden inputs'!$D$16,DK37&lt;='Hidden inputs'!$C$17,'Hidden inputs'!$C$15*'Hidden inputs'!$D$15+('Hidden inputs'!$C$16-'Hidden inputs'!$B$16)*'Hidden inputs'!$D$16+(DK37-'Hidden inputs'!$B$17)*'Hidden inputs'!$D$17,DK37&gt;'Hidden inputs'!$B$18,'Hidden inputs'!$C$15*'Hidden inputs'!$D$15+('Hidden inputs'!$C$16-'Hidden inputs'!$B$16)*'Hidden inputs'!$D$16+('Hidden inputs'!$C$17-'Hidden inputs'!$B$17)*'Hidden inputs'!$D$17+(DK37-'Hidden inputs'!$B$18)*'Hidden inputs'!$D$18))</f>
        <v/>
      </c>
      <c r="DM37" s="10" t="str">
        <f t="shared" ca="1" si="179"/>
        <v/>
      </c>
      <c r="DN37" s="5" t="str">
        <f t="shared" ca="1" si="87"/>
        <v/>
      </c>
      <c r="DO37" s="5" t="str">
        <f t="shared" ca="1" si="88"/>
        <v/>
      </c>
      <c r="DP37" s="5" t="str">
        <f ca="1">IF($B37="","",'Hidden inputs'!$D$11*DG37+'Hidden inputs'!$E$11*DH37)</f>
        <v/>
      </c>
      <c r="DQ37" s="11" t="str">
        <f t="shared" ca="1" si="15"/>
        <v/>
      </c>
      <c r="DR37" s="9" t="str">
        <f t="shared" ca="1" si="89"/>
        <v/>
      </c>
      <c r="DS37" s="3" t="str">
        <f t="shared" ca="1" si="90"/>
        <v/>
      </c>
      <c r="DT37" s="5" t="str" cm="1">
        <f t="array" aca="1" ref="DT37" ca="1">IF($B37="","",IF(DS37=0,0,IF(DD_Payment="",0,IF(DS37&lt;_xlfn.IFS(DD_Frequency="Monthly",1,DD_Frequency="Quarterly",IF(MONTH(DS$2)=1,1,IF(MONTH(DS$2)=4,1,IF(MONTH(DS$2)=7,1,IF(MONTH(DS$2)=10,1,0)))),DD_Frequency="Annually",IF(MONTH(DS$2)=1,1,0))*DD_Payment,DS37,_xlfn.IFS(DD_Frequency="Monthly",1,DD_Frequency="Quarterly",IF(MONTH(DS$2)=1,1,IF(MONTH(DS$2)=4,1,IF(MONTH(DS$2)=7,1,IF(MONTH(DS$2)=10,1,0)))),DD_Frequency="Annually",IF(MONTH(DS$2)=1,1,0))*DD_Payment))))</f>
        <v/>
      </c>
      <c r="DU37" s="3" t="str">
        <f t="shared" ref="DU37" ca="1" si="1632">IF($B37="","",IF(DS37&gt;DT37,(DS37-DT37/2)*(rate_A*(DU$1/365)),0))</f>
        <v/>
      </c>
      <c r="DV37" s="3" t="str">
        <f t="shared" ca="1" si="181"/>
        <v/>
      </c>
      <c r="DW37" s="3" t="str">
        <f t="shared" ref="DW37" ca="1" si="1633">IF($B37="","",DH37*(1+rate_A*DU$1/365))</f>
        <v/>
      </c>
      <c r="DX37" s="3" t="str">
        <f t="shared" ref="DX37" ca="1" si="1634">IF($B37="","",DI37*(1+rate_A*DU$1/365))</f>
        <v/>
      </c>
      <c r="DY37" s="3" t="str">
        <f t="shared" ref="DY37" ca="1" si="1635">IF($B37="","",DJ37*(1+rate_joint*DU$1/365))</f>
        <v/>
      </c>
      <c r="DZ37" s="5" t="str">
        <f t="shared" ca="1" si="185"/>
        <v/>
      </c>
      <c r="EA37" s="5" t="str" cm="1">
        <f t="array" aca="1" ref="EA37" ca="1">IF(DZ37="","",_xlfn.IFS(DZ37&lt;='Hidden inputs'!$C$15,DZ37*'Hidden inputs'!$D$15,DZ37&lt;='Hidden inputs'!$C$16,'Hidden inputs'!$C$15*'Hidden inputs'!$D$15+(DZ37-'Hidden inputs'!$B$16)*'Hidden inputs'!$D$16,DZ37&lt;='Hidden inputs'!$C$17,'Hidden inputs'!$C$15*'Hidden inputs'!$D$15+('Hidden inputs'!$C$16-'Hidden inputs'!$B$16)*'Hidden inputs'!$D$16+(DZ37-'Hidden inputs'!$B$17)*'Hidden inputs'!$D$17,DZ37&gt;'Hidden inputs'!$B$18,'Hidden inputs'!$C$15*'Hidden inputs'!$D$15+('Hidden inputs'!$C$16-'Hidden inputs'!$B$16)*'Hidden inputs'!$D$16+('Hidden inputs'!$C$17-'Hidden inputs'!$B$17)*'Hidden inputs'!$D$17+(DZ37-'Hidden inputs'!$B$18)*'Hidden inputs'!$D$18))</f>
        <v/>
      </c>
      <c r="EB37" s="10" t="str">
        <f t="shared" ca="1" si="186"/>
        <v/>
      </c>
      <c r="EC37" s="5" t="str">
        <f t="shared" ca="1" si="95"/>
        <v/>
      </c>
      <c r="ED37" s="5" t="str">
        <f t="shared" ca="1" si="96"/>
        <v/>
      </c>
      <c r="EE37" s="5" t="str">
        <f ca="1">IF($B37="","",'Hidden inputs'!$D$11*DV37+'Hidden inputs'!$E$11*DW37)</f>
        <v/>
      </c>
      <c r="EF37" s="11" t="str">
        <f t="shared" ca="1" si="17"/>
        <v/>
      </c>
      <c r="EG37" s="9" t="str">
        <f t="shared" ca="1" si="97"/>
        <v/>
      </c>
      <c r="EH37" s="3" t="str">
        <f t="shared" ca="1" si="98"/>
        <v/>
      </c>
      <c r="EI37" s="5" t="str" cm="1">
        <f t="array" aca="1" ref="EI37" ca="1">IF($B37="","",IF(EH37=0,0,IF(DD_Payment="",0,IF(EH37&lt;_xlfn.IFS(DD_Frequency="Monthly",1,DD_Frequency="Quarterly",IF(MONTH(EH$2)=1,1,IF(MONTH(EH$2)=4,1,IF(MONTH(EH$2)=7,1,IF(MONTH(EH$2)=10,1,0)))),DD_Frequency="Annually",IF(MONTH(EH$2)=1,1,0))*DD_Payment,EH37,_xlfn.IFS(DD_Frequency="Monthly",1,DD_Frequency="Quarterly",IF(MONTH(EH$2)=1,1,IF(MONTH(EH$2)=4,1,IF(MONTH(EH$2)=7,1,IF(MONTH(EH$2)=10,1,0)))),DD_Frequency="Annually",IF(MONTH(EH$2)=1,1,0))*DD_Payment))))</f>
        <v/>
      </c>
      <c r="EJ37" s="3" t="str">
        <f t="shared" ref="EJ37" ca="1" si="1636">IF($B37="","",IF(EH37&gt;EI37,(EH37-EI37/2)*(rate_A*(EJ$1/365)),0))</f>
        <v/>
      </c>
      <c r="EK37" s="3" t="str">
        <f t="shared" ca="1" si="188"/>
        <v/>
      </c>
      <c r="EL37" s="3" t="str">
        <f t="shared" ref="EL37" ca="1" si="1637">IF($B37="","",DW37*(1+rate_A*EJ$1/365))</f>
        <v/>
      </c>
      <c r="EM37" s="3" t="str">
        <f t="shared" ref="EM37" ca="1" si="1638">IF($B37="","",DX37*(1+rate_A*EJ$1/365))</f>
        <v/>
      </c>
      <c r="EN37" s="3" t="str">
        <f t="shared" ref="EN37" ca="1" si="1639">IF($B37="","",DY37*(1+rate_joint*EJ$1/365))</f>
        <v/>
      </c>
      <c r="EO37" s="5" t="str">
        <f t="shared" ca="1" si="192"/>
        <v/>
      </c>
      <c r="EP37" s="5" t="str" cm="1">
        <f t="array" aca="1" ref="EP37" ca="1">IF(EO37="","",_xlfn.IFS(EO37&lt;='Hidden inputs'!$C$15,EO37*'Hidden inputs'!$D$15,EO37&lt;='Hidden inputs'!$C$16,'Hidden inputs'!$C$15*'Hidden inputs'!$D$15+(EO37-'Hidden inputs'!$B$16)*'Hidden inputs'!$D$16,EO37&lt;='Hidden inputs'!$C$17,'Hidden inputs'!$C$15*'Hidden inputs'!$D$15+('Hidden inputs'!$C$16-'Hidden inputs'!$B$16)*'Hidden inputs'!$D$16+(EO37-'Hidden inputs'!$B$17)*'Hidden inputs'!$D$17,EO37&gt;'Hidden inputs'!$B$18,'Hidden inputs'!$C$15*'Hidden inputs'!$D$15+('Hidden inputs'!$C$16-'Hidden inputs'!$B$16)*'Hidden inputs'!$D$16+('Hidden inputs'!$C$17-'Hidden inputs'!$B$17)*'Hidden inputs'!$D$17+(EO37-'Hidden inputs'!$B$18)*'Hidden inputs'!$D$18))</f>
        <v/>
      </c>
      <c r="EQ37" s="10" t="str">
        <f t="shared" ca="1" si="193"/>
        <v/>
      </c>
      <c r="ER37" s="5" t="str">
        <f t="shared" ca="1" si="103"/>
        <v/>
      </c>
      <c r="ES37" s="5" t="str">
        <f t="shared" ca="1" si="104"/>
        <v/>
      </c>
      <c r="ET37" s="5" t="str">
        <f ca="1">IF($B37="","",'Hidden inputs'!$D$11*EK37+'Hidden inputs'!$E$11*EL37)</f>
        <v/>
      </c>
      <c r="EU37" s="11" t="str">
        <f t="shared" ca="1" si="19"/>
        <v/>
      </c>
      <c r="EV37" s="9" t="str">
        <f t="shared" ca="1" si="105"/>
        <v/>
      </c>
      <c r="EW37" s="3" t="str">
        <f t="shared" ca="1" si="106"/>
        <v/>
      </c>
      <c r="EX37" s="5" t="str" cm="1">
        <f t="array" aca="1" ref="EX37" ca="1">IF($B37="","",IF(EW37=0,0,IF(DD_Payment="",0,IF(EW37&lt;_xlfn.IFS(DD_Frequency="Monthly",1,DD_Frequency="Quarterly",IF(MONTH(EW$2)=1,1,IF(MONTH(EW$2)=4,1,IF(MONTH(EW$2)=7,1,IF(MONTH(EW$2)=10,1,0)))),DD_Frequency="Annually",IF(MONTH(EW$2)=1,1,0))*DD_Payment,EW37,_xlfn.IFS(DD_Frequency="Monthly",1,DD_Frequency="Quarterly",IF(MONTH(EW$2)=1,1,IF(MONTH(EW$2)=4,1,IF(MONTH(EW$2)=7,1,IF(MONTH(EW$2)=10,1,0)))),DD_Frequency="Annually",IF(MONTH(EW$2)=1,1,0))*DD_Payment))))</f>
        <v/>
      </c>
      <c r="EY37" s="3" t="str">
        <f t="shared" ref="EY37" ca="1" si="1640">IF($B37="","",IF(EW37&gt;EX37,(EW37-EX37/2)*(rate_A*(EY$1/365)),0))</f>
        <v/>
      </c>
      <c r="EZ37" s="3" t="str">
        <f t="shared" ca="1" si="195"/>
        <v/>
      </c>
      <c r="FA37" s="3" t="str">
        <f t="shared" ref="FA37" ca="1" si="1641">IF($B37="","",EL37*(1+rate_A*EY$1/365))</f>
        <v/>
      </c>
      <c r="FB37" s="3" t="str">
        <f t="shared" ref="FB37" ca="1" si="1642">IF($B37="","",EM37*(1+rate_A*EY$1/365))</f>
        <v/>
      </c>
      <c r="FC37" s="3" t="str">
        <f t="shared" ref="FC37" ca="1" si="1643">IF($B37="","",EN37*(1+rate_joint*EY$1/365))</f>
        <v/>
      </c>
      <c r="FD37" s="5" t="str">
        <f t="shared" ca="1" si="199"/>
        <v/>
      </c>
      <c r="FE37" s="5" t="str" cm="1">
        <f t="array" aca="1" ref="FE37" ca="1">IF(FD37="","",_xlfn.IFS(FD37&lt;='Hidden inputs'!$C$15,FD37*'Hidden inputs'!$D$15,FD37&lt;='Hidden inputs'!$C$16,'Hidden inputs'!$C$15*'Hidden inputs'!$D$15+(FD37-'Hidden inputs'!$B$16)*'Hidden inputs'!$D$16,FD37&lt;='Hidden inputs'!$C$17,'Hidden inputs'!$C$15*'Hidden inputs'!$D$15+('Hidden inputs'!$C$16-'Hidden inputs'!$B$16)*'Hidden inputs'!$D$16+(FD37-'Hidden inputs'!$B$17)*'Hidden inputs'!$D$17,FD37&gt;'Hidden inputs'!$B$18,'Hidden inputs'!$C$15*'Hidden inputs'!$D$15+('Hidden inputs'!$C$16-'Hidden inputs'!$B$16)*'Hidden inputs'!$D$16+('Hidden inputs'!$C$17-'Hidden inputs'!$B$17)*'Hidden inputs'!$D$17+(FD37-'Hidden inputs'!$B$18)*'Hidden inputs'!$D$18))</f>
        <v/>
      </c>
      <c r="FF37" s="10" t="str">
        <f t="shared" ca="1" si="200"/>
        <v/>
      </c>
      <c r="FG37" s="5" t="str">
        <f t="shared" ca="1" si="111"/>
        <v/>
      </c>
      <c r="FH37" s="5" t="str">
        <f t="shared" ca="1" si="112"/>
        <v/>
      </c>
      <c r="FI37" s="5" t="str">
        <f ca="1">IF($B37="","",'Hidden inputs'!$D$11*EZ37+'Hidden inputs'!$E$11*FA37)</f>
        <v/>
      </c>
      <c r="FJ37" s="11" t="str">
        <f t="shared" ca="1" si="21"/>
        <v/>
      </c>
      <c r="FK37" s="9" t="str">
        <f t="shared" ca="1" si="113"/>
        <v/>
      </c>
      <c r="FL37" s="3" t="str">
        <f t="shared" ca="1" si="114"/>
        <v/>
      </c>
      <c r="FM37" s="5" t="str" cm="1">
        <f t="array" aca="1" ref="FM37" ca="1">IF($B37="","",IF(FL37=0,0,IF(DD_Payment="",0,IF(FL37&lt;_xlfn.IFS(DD_Frequency="Monthly",1,DD_Frequency="Quarterly",IF(MONTH(FL$2)=1,1,IF(MONTH(FL$2)=4,1,IF(MONTH(FL$2)=7,1,IF(MONTH(FL$2)=10,1,0)))),DD_Frequency="Annually",IF(MONTH(FL$2)=1,1,0))*DD_Payment,FL37,_xlfn.IFS(DD_Frequency="Monthly",1,DD_Frequency="Quarterly",IF(MONTH(FL$2)=1,1,IF(MONTH(FL$2)=4,1,IF(MONTH(FL$2)=7,1,IF(MONTH(FL$2)=10,1,0)))),DD_Frequency="Annually",IF(MONTH(FL$2)=1,1,0))*DD_Payment))))</f>
        <v/>
      </c>
      <c r="FN37" s="3" t="str">
        <f t="shared" ref="FN37" ca="1" si="1644">IF($B37="","",IF(FL37&gt;FM37,(FL37-FM37/2)*(rate_A*(FN$1/365)),0))</f>
        <v/>
      </c>
      <c r="FO37" s="3" t="str">
        <f t="shared" ca="1" si="202"/>
        <v/>
      </c>
      <c r="FP37" s="3" t="str">
        <f t="shared" ref="FP37" ca="1" si="1645">IF($B37="","",FA37*(1+rate_A*FN$1/365))</f>
        <v/>
      </c>
      <c r="FQ37" s="3" t="str">
        <f t="shared" ref="FQ37" ca="1" si="1646">IF($B37="","",FB37*(1+rate_A*FN$1/365))</f>
        <v/>
      </c>
      <c r="FR37" s="3" t="str">
        <f t="shared" ref="FR37" ca="1" si="1647">IF($B37="","",FC37*(1+rate_joint*FN$1/365))</f>
        <v/>
      </c>
      <c r="FS37" s="5" t="str">
        <f t="shared" ca="1" si="206"/>
        <v/>
      </c>
      <c r="FT37" s="5" t="str" cm="1">
        <f t="array" aca="1" ref="FT37" ca="1">IF(FS37="","",_xlfn.IFS(FS37&lt;='Hidden inputs'!$C$15,FS37*'Hidden inputs'!$D$15,FS37&lt;='Hidden inputs'!$C$16,'Hidden inputs'!$C$15*'Hidden inputs'!$D$15+(FS37-'Hidden inputs'!$B$16)*'Hidden inputs'!$D$16,FS37&lt;='Hidden inputs'!$C$17,'Hidden inputs'!$C$15*'Hidden inputs'!$D$15+('Hidden inputs'!$C$16-'Hidden inputs'!$B$16)*'Hidden inputs'!$D$16+(FS37-'Hidden inputs'!$B$17)*'Hidden inputs'!$D$17,FS37&gt;'Hidden inputs'!$B$18,'Hidden inputs'!$C$15*'Hidden inputs'!$D$15+('Hidden inputs'!$C$16-'Hidden inputs'!$B$16)*'Hidden inputs'!$D$16+('Hidden inputs'!$C$17-'Hidden inputs'!$B$17)*'Hidden inputs'!$D$17+(FS37-'Hidden inputs'!$B$18)*'Hidden inputs'!$D$18))</f>
        <v/>
      </c>
      <c r="FU37" s="10" t="str">
        <f t="shared" ca="1" si="207"/>
        <v/>
      </c>
      <c r="FV37" s="5" t="str">
        <f t="shared" ca="1" si="119"/>
        <v/>
      </c>
      <c r="FW37" s="5" t="str">
        <f t="shared" ca="1" si="120"/>
        <v/>
      </c>
      <c r="FX37" s="5" t="str">
        <f ca="1">IF($B37="","",'Hidden inputs'!$D$11*FO37+'Hidden inputs'!$E$11*FP37)</f>
        <v/>
      </c>
      <c r="FY37" s="11" t="str">
        <f t="shared" ca="1" si="23"/>
        <v/>
      </c>
      <c r="FZ37" s="9" t="str">
        <f t="shared" ca="1" si="121"/>
        <v/>
      </c>
      <c r="GA37" s="5" t="str">
        <f t="shared" ca="1" si="122"/>
        <v/>
      </c>
      <c r="GB37" s="5" t="str">
        <f t="shared" ca="1" si="123"/>
        <v/>
      </c>
      <c r="GC37" s="5" t="str">
        <f t="shared" ca="1" si="24"/>
        <v/>
      </c>
      <c r="GD37" s="5" t="str">
        <f t="shared" ca="1" si="25"/>
        <v/>
      </c>
    </row>
    <row r="38" spans="1:186" x14ac:dyDescent="0.35">
      <c r="A38" s="2" t="str">
        <f t="shared" ca="1" si="26"/>
        <v/>
      </c>
      <c r="B38" s="6" t="str">
        <f t="shared" ca="1" si="27"/>
        <v/>
      </c>
      <c r="C38" s="5" t="str">
        <f t="shared" ca="1" si="124"/>
        <v/>
      </c>
      <c r="D38" s="5" t="str" cm="1">
        <f t="array" aca="1" ref="D38" ca="1">IF($B38="","",IF(C38=0,0,IF(DD_Payment="",0,IF(C38&lt;_xlfn.IFS(DD_Frequency="Monthly",1,DD_Frequency="Quarterly",IF(MONTH(C$2)=1,1,IF(MONTH(C$2)=4,1,IF(MONTH(C$2)=7,1,IF(MONTH(C$2)=10,1,0)))),DD_Frequency="Annually",IF(MONTH(C$2)=1,1,0))*DD_Payment,C38,_xlfn.IFS(DD_Frequency="Monthly",1,DD_Frequency="Quarterly",IF(MONTH(C$2)=1,1,IF(MONTH(C$2)=4,1,IF(MONTH(C$2)=7,1,IF(MONTH(C$2)=10,1,0)))),DD_Frequency="Annually",IF(MONTH(C$2)=1,1,0))*DD_Payment))))</f>
        <v/>
      </c>
      <c r="E38" s="5" t="str">
        <f t="shared" ref="E38" ca="1" si="1648">IF(B38="","",IF(C38&gt;D38,(C38-D38/2)*(rate_A*(E$1/365)),0))</f>
        <v/>
      </c>
      <c r="F38" s="5" t="str">
        <f t="shared" ca="1" si="28"/>
        <v/>
      </c>
      <c r="G38" s="5" t="str">
        <f t="shared" ref="G38" ca="1" si="1649">IF(B38="","",G37*(1+rate_A*E$1/365))</f>
        <v/>
      </c>
      <c r="H38" s="5" t="str">
        <f t="shared" ref="H38" ca="1" si="1650">IF(B38="","",H37*(1+rate_A*E$1/365))</f>
        <v/>
      </c>
      <c r="I38" s="5" t="str">
        <f t="shared" ref="I38" ca="1" si="1651">IF(B38="","",I37*(1+rate_joint*E$1/365))</f>
        <v/>
      </c>
      <c r="J38" s="5" t="str">
        <f t="shared" ca="1" si="129"/>
        <v/>
      </c>
      <c r="K38" s="5" t="str" cm="1">
        <f t="array" aca="1" ref="K38" ca="1">IF(J38="","",_xlfn.IFS(J38&lt;='Hidden inputs'!$C$15,J38*'Hidden inputs'!$D$15,J38&lt;='Hidden inputs'!$C$16,'Hidden inputs'!$C$15*'Hidden inputs'!$D$15+(J38-'Hidden inputs'!$B$16)*'Hidden inputs'!$D$16,J38&lt;='Hidden inputs'!$C$17,'Hidden inputs'!$C$15*'Hidden inputs'!$D$15+('Hidden inputs'!$C$16-'Hidden inputs'!$B$16)*'Hidden inputs'!$D$16+(J38-'Hidden inputs'!$B$17)*'Hidden inputs'!$D$17,J38&gt;'Hidden inputs'!$B$18,'Hidden inputs'!$C$15*'Hidden inputs'!$D$15+('Hidden inputs'!$C$16-'Hidden inputs'!$B$16)*'Hidden inputs'!$D$16+('Hidden inputs'!$C$17-'Hidden inputs'!$B$17)*'Hidden inputs'!$D$17+(J38-'Hidden inputs'!$B$18)*'Hidden inputs'!$D$18))</f>
        <v/>
      </c>
      <c r="L38" s="11" t="str">
        <f t="shared" ca="1" si="130"/>
        <v/>
      </c>
      <c r="M38" s="5" t="str">
        <f t="shared" ca="1" si="32"/>
        <v/>
      </c>
      <c r="N38" s="5" t="str">
        <f t="shared" ca="1" si="33"/>
        <v/>
      </c>
      <c r="O38" s="5" t="str">
        <f ca="1">IF(B38="","",'Hidden inputs'!$D$11*F38+'Hidden inputs'!$E$11*G38)</f>
        <v/>
      </c>
      <c r="P38" s="11" t="str">
        <f t="shared" ca="1" si="0"/>
        <v/>
      </c>
      <c r="Q38" s="20" t="str">
        <f t="shared" ca="1" si="1"/>
        <v/>
      </c>
      <c r="R38" s="3" t="str">
        <f t="shared" ca="1" si="34"/>
        <v/>
      </c>
      <c r="S38" s="5" t="str" cm="1">
        <f t="array" aca="1" ref="S38" ca="1">IF($B38="","",IF(R38=0,0,IF(DD_Payment="",0,IF(R38&lt;_xlfn.IFS(DD_Frequency="Monthly",1,DD_Frequency="Quarterly",IF(MONTH(R$2)=1,1,IF(MONTH(R$2)=4,1,IF(MONTH(R$2)=7,1,IF(MONTH(R$2)=10,1,0)))),DD_Frequency="Annually",IF(MONTH(R$2)=1,1,0))*DD_Payment,R38,_xlfn.IFS(DD_Frequency="Monthly",1,DD_Frequency="Quarterly",IF(MONTH(R$2)=1,1,IF(MONTH(R$2)=4,1,IF(MONTH(R$2)=7,1,IF(MONTH(R$2)=10,1,0)))),DD_Frequency="Annually",IF(MONTH(R$2)=1,1,0))*DD_Payment))))</f>
        <v/>
      </c>
      <c r="T38" s="3" t="str">
        <f t="shared" ref="T38" ca="1" si="1652">IF(B38="","",IF(R38&gt;S38,(R38-S38/2)*(rate_A*((T$1+A38)/365)),0))</f>
        <v/>
      </c>
      <c r="U38" s="3" t="str">
        <f t="shared" ca="1" si="36"/>
        <v/>
      </c>
      <c r="V38" s="3" t="str">
        <f t="shared" ref="V38" ca="1" si="1653">IF(B38="","",G38*(1+rate_A*(T$1+A38)/365))</f>
        <v/>
      </c>
      <c r="W38" s="3" t="str">
        <f t="shared" ref="W38" ca="1" si="1654">IF(B38="","",H38*(1+rate_A*(T$1+A38)/365))</f>
        <v/>
      </c>
      <c r="X38" s="3" t="str">
        <f t="shared" ref="X38" ca="1" si="1655">IF(B38="","",I38*(1+rate_joint*(T$1+A38)/365))</f>
        <v/>
      </c>
      <c r="Y38" s="5" t="str">
        <f t="shared" ca="1" si="135"/>
        <v/>
      </c>
      <c r="Z38" s="5" t="str" cm="1">
        <f t="array" aca="1" ref="Z38" ca="1">IF(Y38="","",_xlfn.IFS(Y38&lt;='Hidden inputs'!$C$15,Y38*'Hidden inputs'!$D$15,Y38&lt;='Hidden inputs'!$C$16,'Hidden inputs'!$C$15*'Hidden inputs'!$D$15+(Y38-'Hidden inputs'!$B$16)*'Hidden inputs'!$D$16,Y38&lt;='Hidden inputs'!$C$17,'Hidden inputs'!$C$15*'Hidden inputs'!$D$15+('Hidden inputs'!$C$16-'Hidden inputs'!$B$16)*'Hidden inputs'!$D$16+(Y38-'Hidden inputs'!$B$17)*'Hidden inputs'!$D$17,Y38&gt;'Hidden inputs'!$B$18,'Hidden inputs'!$C$15*'Hidden inputs'!$D$15+('Hidden inputs'!$C$16-'Hidden inputs'!$B$16)*'Hidden inputs'!$D$16+('Hidden inputs'!$C$17-'Hidden inputs'!$B$17)*'Hidden inputs'!$D$17+(Y38-'Hidden inputs'!$B$18)*'Hidden inputs'!$D$18))</f>
        <v/>
      </c>
      <c r="AA38" s="10" t="str">
        <f t="shared" ca="1" si="136"/>
        <v/>
      </c>
      <c r="AB38" s="5" t="str">
        <f t="shared" ca="1" si="40"/>
        <v/>
      </c>
      <c r="AC38" s="5" t="str">
        <f t="shared" ca="1" si="137"/>
        <v/>
      </c>
      <c r="AD38" s="5" t="str">
        <f ca="1">IF(B38="","",'Hidden inputs'!$D$11*U38+'Hidden inputs'!$E$11*V38)</f>
        <v/>
      </c>
      <c r="AE38" s="11" t="str">
        <f t="shared" ca="1" si="3"/>
        <v/>
      </c>
      <c r="AF38" s="9" t="str">
        <f t="shared" ca="1" si="41"/>
        <v/>
      </c>
      <c r="AG38" s="3" t="str">
        <f t="shared" ca="1" si="42"/>
        <v/>
      </c>
      <c r="AH38" s="5" t="str" cm="1">
        <f t="array" aca="1" ref="AH38" ca="1">IF($B38="","",IF(AG38=0,0,IF(DD_Payment="",0,IF(AG38&lt;_xlfn.IFS(DD_Frequency="Monthly",1,DD_Frequency="Quarterly",IF(MONTH(AG$2)=1,1,IF(MONTH(AG$2)=4,1,IF(MONTH(AG$2)=7,1,IF(MONTH(AG$2)=10,1,0)))),DD_Frequency="Annually",IF(MONTH(AG$2)=1,1,0))*DD_Payment,AG38,_xlfn.IFS(DD_Frequency="Monthly",1,DD_Frequency="Quarterly",IF(MONTH(AG$2)=1,1,IF(MONTH(AG$2)=4,1,IF(MONTH(AG$2)=7,1,IF(MONTH(AG$2)=10,1,0)))),DD_Frequency="Annually",IF(MONTH(AG$2)=1,1,0))*DD_Payment))))</f>
        <v/>
      </c>
      <c r="AI38" s="3" t="str">
        <f t="shared" ref="AI38" ca="1" si="1656">IF($B38="","",IF(AG38&gt;AH38,(AG38-AH38/2)*(rate_A*(AI$1/365)),0))</f>
        <v/>
      </c>
      <c r="AJ38" s="3" t="str">
        <f t="shared" ca="1" si="139"/>
        <v/>
      </c>
      <c r="AK38" s="3" t="str">
        <f t="shared" ref="AK38" ca="1" si="1657">IF($B38="","",V38*(1+rate_A*AI$1/365))</f>
        <v/>
      </c>
      <c r="AL38" s="3" t="str">
        <f t="shared" ref="AL38" ca="1" si="1658">IF($B38="","",W38*(1+rate_A*AI$1/365))</f>
        <v/>
      </c>
      <c r="AM38" s="3" t="str">
        <f t="shared" ref="AM38" ca="1" si="1659">IF($B38="","",X38*(1+rate_joint*AI$1/365))</f>
        <v/>
      </c>
      <c r="AN38" s="5" t="str">
        <f t="shared" ca="1" si="143"/>
        <v/>
      </c>
      <c r="AO38" s="5" t="str" cm="1">
        <f t="array" aca="1" ref="AO38" ca="1">IF(AN38="","",_xlfn.IFS(AN38&lt;='Hidden inputs'!$C$15,AN38*'Hidden inputs'!$D$15,AN38&lt;='Hidden inputs'!$C$16,'Hidden inputs'!$C$15*'Hidden inputs'!$D$15+(AN38-'Hidden inputs'!$B$16)*'Hidden inputs'!$D$16,AN38&lt;='Hidden inputs'!$C$17,'Hidden inputs'!$C$15*'Hidden inputs'!$D$15+('Hidden inputs'!$C$16-'Hidden inputs'!$B$16)*'Hidden inputs'!$D$16+(AN38-'Hidden inputs'!$B$17)*'Hidden inputs'!$D$17,AN38&gt;'Hidden inputs'!$B$18,'Hidden inputs'!$C$15*'Hidden inputs'!$D$15+('Hidden inputs'!$C$16-'Hidden inputs'!$B$16)*'Hidden inputs'!$D$16+('Hidden inputs'!$C$17-'Hidden inputs'!$B$17)*'Hidden inputs'!$D$17+(AN38-'Hidden inputs'!$B$18)*'Hidden inputs'!$D$18))</f>
        <v/>
      </c>
      <c r="AP38" s="10" t="str">
        <f t="shared" ca="1" si="144"/>
        <v/>
      </c>
      <c r="AQ38" s="5" t="str">
        <f t="shared" ca="1" si="47"/>
        <v/>
      </c>
      <c r="AR38" s="5" t="str">
        <f t="shared" ca="1" si="48"/>
        <v/>
      </c>
      <c r="AS38" s="5" t="str">
        <f ca="1">IF($B38="","",'Hidden inputs'!$D$11*AJ38+'Hidden inputs'!$E$11*AK38)</f>
        <v/>
      </c>
      <c r="AT38" s="11" t="str">
        <f t="shared" ca="1" si="5"/>
        <v/>
      </c>
      <c r="AU38" s="9" t="str">
        <f t="shared" ca="1" si="49"/>
        <v/>
      </c>
      <c r="AV38" s="3" t="str">
        <f t="shared" ca="1" si="50"/>
        <v/>
      </c>
      <c r="AW38" s="5" t="str" cm="1">
        <f t="array" aca="1" ref="AW38" ca="1">IF($B38="","",IF(AV38=0,0,IF(DD_Payment="",0,IF(AV38&lt;_xlfn.IFS(DD_Frequency="Monthly",1,DD_Frequency="Quarterly",IF(MONTH(AV$2)=1,1,IF(MONTH(AV$2)=4,1,IF(MONTH(AV$2)=7,1,IF(MONTH(AV$2)=10,1,0)))),DD_Frequency="Annually",IF(MONTH(AV$2)=1,1,0))*DD_Payment,AV38,_xlfn.IFS(DD_Frequency="Monthly",1,DD_Frequency="Quarterly",IF(MONTH(AV$2)=1,1,IF(MONTH(AV$2)=4,1,IF(MONTH(AV$2)=7,1,IF(MONTH(AV$2)=10,1,0)))),DD_Frequency="Annually",IF(MONTH(AV$2)=1,1,0))*DD_Payment))))</f>
        <v/>
      </c>
      <c r="AX38" s="3" t="str">
        <f t="shared" ref="AX38" ca="1" si="1660">IF($B38="","",IF(AV38&gt;AW38,(AV38-AW38/2)*(rate_A*(AX$1/365)),0))</f>
        <v/>
      </c>
      <c r="AY38" s="3" t="str">
        <f t="shared" ca="1" si="146"/>
        <v/>
      </c>
      <c r="AZ38" s="3" t="str">
        <f t="shared" ref="AZ38" ca="1" si="1661">IF($B38="","",AK38*(1+rate_A*AX$1/365))</f>
        <v/>
      </c>
      <c r="BA38" s="3" t="str">
        <f t="shared" ref="BA38" ca="1" si="1662">IF($B38="","",AL38*(1+rate_A*AX$1/365))</f>
        <v/>
      </c>
      <c r="BB38" s="3" t="str">
        <f t="shared" ref="BB38" ca="1" si="1663">IF($B38="","",AM38*(1+rate_joint*AX$1/365))</f>
        <v/>
      </c>
      <c r="BC38" s="5" t="str">
        <f t="shared" ca="1" si="150"/>
        <v/>
      </c>
      <c r="BD38" s="5" t="str" cm="1">
        <f t="array" aca="1" ref="BD38" ca="1">IF(BC38="","",_xlfn.IFS(BC38&lt;='Hidden inputs'!$C$15,BC38*'Hidden inputs'!$D$15,BC38&lt;='Hidden inputs'!$C$16,'Hidden inputs'!$C$15*'Hidden inputs'!$D$15+(BC38-'Hidden inputs'!$B$16)*'Hidden inputs'!$D$16,BC38&lt;='Hidden inputs'!$C$17,'Hidden inputs'!$C$15*'Hidden inputs'!$D$15+('Hidden inputs'!$C$16-'Hidden inputs'!$B$16)*'Hidden inputs'!$D$16+(BC38-'Hidden inputs'!$B$17)*'Hidden inputs'!$D$17,BC38&gt;'Hidden inputs'!$B$18,'Hidden inputs'!$C$15*'Hidden inputs'!$D$15+('Hidden inputs'!$C$16-'Hidden inputs'!$B$16)*'Hidden inputs'!$D$16+('Hidden inputs'!$C$17-'Hidden inputs'!$B$17)*'Hidden inputs'!$D$17+(BC38-'Hidden inputs'!$B$18)*'Hidden inputs'!$D$18))</f>
        <v/>
      </c>
      <c r="BE38" s="10" t="str">
        <f t="shared" ca="1" si="151"/>
        <v/>
      </c>
      <c r="BF38" s="5" t="str">
        <f t="shared" ca="1" si="55"/>
        <v/>
      </c>
      <c r="BG38" s="5" t="str">
        <f t="shared" ca="1" si="56"/>
        <v/>
      </c>
      <c r="BH38" s="5" t="str">
        <f ca="1">IF($B38="","",'Hidden inputs'!$D$11*AY38+'Hidden inputs'!$E$11*AZ38)</f>
        <v/>
      </c>
      <c r="BI38" s="11" t="str">
        <f t="shared" ca="1" si="7"/>
        <v/>
      </c>
      <c r="BJ38" s="9" t="str">
        <f t="shared" ca="1" si="57"/>
        <v/>
      </c>
      <c r="BK38" s="3" t="str">
        <f t="shared" ca="1" si="58"/>
        <v/>
      </c>
      <c r="BL38" s="5" t="str" cm="1">
        <f t="array" aca="1" ref="BL38" ca="1">IF($B38="","",IF(BK38=0,0,IF(DD_Payment="",0,IF(BK38&lt;_xlfn.IFS(DD_Frequency="Monthly",1,DD_Frequency="Quarterly",IF(MONTH(BK$2)=1,1,IF(MONTH(BK$2)=4,1,IF(MONTH(BK$2)=7,1,IF(MONTH(BK$2)=10,1,0)))),DD_Frequency="Annually",IF(MONTH(BK$2)=1,1,0))*DD_Payment,BK38,_xlfn.IFS(DD_Frequency="Monthly",1,DD_Frequency="Quarterly",IF(MONTH(BK$2)=1,1,IF(MONTH(BK$2)=4,1,IF(MONTH(BK$2)=7,1,IF(MONTH(BK$2)=10,1,0)))),DD_Frequency="Annually",IF(MONTH(BK$2)=1,1,0))*DD_Payment))))</f>
        <v/>
      </c>
      <c r="BM38" s="3" t="str">
        <f t="shared" ref="BM38" ca="1" si="1664">IF($B38="","",IF(BK38&gt;BL38,(BK38-BL38/2)*(rate_A*(BM$1/365)),0))</f>
        <v/>
      </c>
      <c r="BN38" s="3" t="str">
        <f t="shared" ca="1" si="153"/>
        <v/>
      </c>
      <c r="BO38" s="3" t="str">
        <f t="shared" ref="BO38" ca="1" si="1665">IF($B38="","",AZ38*(1+rate_A*BM$1/365))</f>
        <v/>
      </c>
      <c r="BP38" s="3" t="str">
        <f t="shared" ref="BP38" ca="1" si="1666">IF($B38="","",BA38*(1+rate_A*BM$1/365))</f>
        <v/>
      </c>
      <c r="BQ38" s="3" t="str">
        <f t="shared" ref="BQ38" ca="1" si="1667">IF($B38="","",BB38*(1+rate_joint*BM$1/365))</f>
        <v/>
      </c>
      <c r="BR38" s="5" t="str">
        <f t="shared" ca="1" si="157"/>
        <v/>
      </c>
      <c r="BS38" s="5" t="str" cm="1">
        <f t="array" aca="1" ref="BS38" ca="1">IF(BR38="","",_xlfn.IFS(BR38&lt;='Hidden inputs'!$C$15,BR38*'Hidden inputs'!$D$15,BR38&lt;='Hidden inputs'!$C$16,'Hidden inputs'!$C$15*'Hidden inputs'!$D$15+(BR38-'Hidden inputs'!$B$16)*'Hidden inputs'!$D$16,BR38&lt;='Hidden inputs'!$C$17,'Hidden inputs'!$C$15*'Hidden inputs'!$D$15+('Hidden inputs'!$C$16-'Hidden inputs'!$B$16)*'Hidden inputs'!$D$16+(BR38-'Hidden inputs'!$B$17)*'Hidden inputs'!$D$17,BR38&gt;'Hidden inputs'!$B$18,'Hidden inputs'!$C$15*'Hidden inputs'!$D$15+('Hidden inputs'!$C$16-'Hidden inputs'!$B$16)*'Hidden inputs'!$D$16+('Hidden inputs'!$C$17-'Hidden inputs'!$B$17)*'Hidden inputs'!$D$17+(BR38-'Hidden inputs'!$B$18)*'Hidden inputs'!$D$18))</f>
        <v/>
      </c>
      <c r="BT38" s="10" t="str">
        <f t="shared" ca="1" si="158"/>
        <v/>
      </c>
      <c r="BU38" s="5" t="str">
        <f t="shared" ca="1" si="63"/>
        <v/>
      </c>
      <c r="BV38" s="5" t="str">
        <f t="shared" ca="1" si="64"/>
        <v/>
      </c>
      <c r="BW38" s="5" t="str">
        <f ca="1">IF($B38="","",'Hidden inputs'!$D$11*BN38+'Hidden inputs'!$E$11*BO38)</f>
        <v/>
      </c>
      <c r="BX38" s="11" t="str">
        <f t="shared" ca="1" si="9"/>
        <v/>
      </c>
      <c r="BY38" s="9" t="str">
        <f t="shared" ca="1" si="65"/>
        <v/>
      </c>
      <c r="BZ38" s="3" t="str">
        <f t="shared" ca="1" si="66"/>
        <v/>
      </c>
      <c r="CA38" s="5" t="str" cm="1">
        <f t="array" aca="1" ref="CA38" ca="1">IF($B38="","",IF(BZ38=0,0,IF(DD_Payment="",0,IF(BZ38&lt;_xlfn.IFS(DD_Frequency="Monthly",1,DD_Frequency="Quarterly",IF(MONTH(BZ$2)=1,1,IF(MONTH(BZ$2)=4,1,IF(MONTH(BZ$2)=7,1,IF(MONTH(BZ$2)=10,1,0)))),DD_Frequency="Annually",IF(MONTH(BZ$2)=1,1,0))*DD_Payment,BZ38,_xlfn.IFS(DD_Frequency="Monthly",1,DD_Frequency="Quarterly",IF(MONTH(BZ$2)=1,1,IF(MONTH(BZ$2)=4,1,IF(MONTH(BZ$2)=7,1,IF(MONTH(BZ$2)=10,1,0)))),DD_Frequency="Annually",IF(MONTH(BZ$2)=1,1,0))*DD_Payment))))</f>
        <v/>
      </c>
      <c r="CB38" s="3" t="str">
        <f t="shared" ref="CB38" ca="1" si="1668">IF($B38="","",IF(BZ38&gt;CA38,(BZ38-CA38/2)*(rate_A*(CB$1/365)),0))</f>
        <v/>
      </c>
      <c r="CC38" s="3" t="str">
        <f t="shared" ca="1" si="160"/>
        <v/>
      </c>
      <c r="CD38" s="3" t="str">
        <f t="shared" ref="CD38" ca="1" si="1669">IF($B38="","",BO38*(1+rate_A*CB$1/365))</f>
        <v/>
      </c>
      <c r="CE38" s="3" t="str">
        <f t="shared" ref="CE38" ca="1" si="1670">IF($B38="","",BP38*(1+rate_A*CB$1/365))</f>
        <v/>
      </c>
      <c r="CF38" s="3" t="str">
        <f t="shared" ref="CF38" ca="1" si="1671">IF($B38="","",BQ38*(1+rate_joint*CB$1/365))</f>
        <v/>
      </c>
      <c r="CG38" s="5" t="str">
        <f t="shared" ca="1" si="164"/>
        <v/>
      </c>
      <c r="CH38" s="5" t="str" cm="1">
        <f t="array" aca="1" ref="CH38" ca="1">IF(CG38="","",_xlfn.IFS(CG38&lt;='Hidden inputs'!$C$15,CG38*'Hidden inputs'!$D$15,CG38&lt;='Hidden inputs'!$C$16,'Hidden inputs'!$C$15*'Hidden inputs'!$D$15+(CG38-'Hidden inputs'!$B$16)*'Hidden inputs'!$D$16,CG38&lt;='Hidden inputs'!$C$17,'Hidden inputs'!$C$15*'Hidden inputs'!$D$15+('Hidden inputs'!$C$16-'Hidden inputs'!$B$16)*'Hidden inputs'!$D$16+(CG38-'Hidden inputs'!$B$17)*'Hidden inputs'!$D$17,CG38&gt;'Hidden inputs'!$B$18,'Hidden inputs'!$C$15*'Hidden inputs'!$D$15+('Hidden inputs'!$C$16-'Hidden inputs'!$B$16)*'Hidden inputs'!$D$16+('Hidden inputs'!$C$17-'Hidden inputs'!$B$17)*'Hidden inputs'!$D$17+(CG38-'Hidden inputs'!$B$18)*'Hidden inputs'!$D$18))</f>
        <v/>
      </c>
      <c r="CI38" s="10" t="str">
        <f t="shared" ca="1" si="165"/>
        <v/>
      </c>
      <c r="CJ38" s="5" t="str">
        <f t="shared" ca="1" si="71"/>
        <v/>
      </c>
      <c r="CK38" s="5" t="str">
        <f t="shared" ca="1" si="72"/>
        <v/>
      </c>
      <c r="CL38" s="5" t="str">
        <f ca="1">IF($B38="","",'Hidden inputs'!$D$11*CC38+'Hidden inputs'!$E$11*CD38)</f>
        <v/>
      </c>
      <c r="CM38" s="11" t="str">
        <f t="shared" ca="1" si="11"/>
        <v/>
      </c>
      <c r="CN38" s="9" t="str">
        <f t="shared" ca="1" si="73"/>
        <v/>
      </c>
      <c r="CO38" s="3" t="str">
        <f t="shared" ca="1" si="74"/>
        <v/>
      </c>
      <c r="CP38" s="5" t="str" cm="1">
        <f t="array" aca="1" ref="CP38" ca="1">IF($B38="","",IF(CO38=0,0,IF(DD_Payment="",0,IF(CO38&lt;_xlfn.IFS(DD_Frequency="Monthly",1,DD_Frequency="Quarterly",IF(MONTH(CO$2)=1,1,IF(MONTH(CO$2)=4,1,IF(MONTH(CO$2)=7,1,IF(MONTH(CO$2)=10,1,0)))),DD_Frequency="Annually",IF(MONTH(CO$2)=1,1,0))*DD_Payment,CO38,_xlfn.IFS(DD_Frequency="Monthly",1,DD_Frequency="Quarterly",IF(MONTH(CO$2)=1,1,IF(MONTH(CO$2)=4,1,IF(MONTH(CO$2)=7,1,IF(MONTH(CO$2)=10,1,0)))),DD_Frequency="Annually",IF(MONTH(CO$2)=1,1,0))*DD_Payment))))</f>
        <v/>
      </c>
      <c r="CQ38" s="3" t="str">
        <f t="shared" ref="CQ38" ca="1" si="1672">IF($B38="","",IF(CO38&gt;CP38,(CO38-CP38/2)*(rate_A*(CQ$1/365)),0))</f>
        <v/>
      </c>
      <c r="CR38" s="3" t="str">
        <f t="shared" ca="1" si="167"/>
        <v/>
      </c>
      <c r="CS38" s="3" t="str">
        <f t="shared" ref="CS38" ca="1" si="1673">IF($B38="","",CD38*(1+rate_A*CQ$1/365))</f>
        <v/>
      </c>
      <c r="CT38" s="3" t="str">
        <f t="shared" ref="CT38" ca="1" si="1674">IF($B38="","",CE38*(1+rate_A*CQ$1/365))</f>
        <v/>
      </c>
      <c r="CU38" s="3" t="str">
        <f t="shared" ref="CU38" ca="1" si="1675">IF($B38="","",CF38*(1+rate_joint*CQ$1/365))</f>
        <v/>
      </c>
      <c r="CV38" s="5" t="str">
        <f t="shared" ca="1" si="171"/>
        <v/>
      </c>
      <c r="CW38" s="5" t="str" cm="1">
        <f t="array" aca="1" ref="CW38" ca="1">IF(CV38="","",_xlfn.IFS(CV38&lt;='Hidden inputs'!$C$15,CV38*'Hidden inputs'!$D$15,CV38&lt;='Hidden inputs'!$C$16,'Hidden inputs'!$C$15*'Hidden inputs'!$D$15+(CV38-'Hidden inputs'!$B$16)*'Hidden inputs'!$D$16,CV38&lt;='Hidden inputs'!$C$17,'Hidden inputs'!$C$15*'Hidden inputs'!$D$15+('Hidden inputs'!$C$16-'Hidden inputs'!$B$16)*'Hidden inputs'!$D$16+(CV38-'Hidden inputs'!$B$17)*'Hidden inputs'!$D$17,CV38&gt;'Hidden inputs'!$B$18,'Hidden inputs'!$C$15*'Hidden inputs'!$D$15+('Hidden inputs'!$C$16-'Hidden inputs'!$B$16)*'Hidden inputs'!$D$16+('Hidden inputs'!$C$17-'Hidden inputs'!$B$17)*'Hidden inputs'!$D$17+(CV38-'Hidden inputs'!$B$18)*'Hidden inputs'!$D$18))</f>
        <v/>
      </c>
      <c r="CX38" s="10" t="str">
        <f t="shared" ca="1" si="172"/>
        <v/>
      </c>
      <c r="CY38" s="5" t="str">
        <f t="shared" ca="1" si="79"/>
        <v/>
      </c>
      <c r="CZ38" s="5" t="str">
        <f t="shared" ca="1" si="80"/>
        <v/>
      </c>
      <c r="DA38" s="5" t="str">
        <f ca="1">IF($B38="","",'Hidden inputs'!$D$11*CR38+'Hidden inputs'!$E$11*CS38)</f>
        <v/>
      </c>
      <c r="DB38" s="11" t="str">
        <f t="shared" ca="1" si="13"/>
        <v/>
      </c>
      <c r="DC38" s="9" t="str">
        <f t="shared" ca="1" si="81"/>
        <v/>
      </c>
      <c r="DD38" s="3" t="str">
        <f t="shared" ca="1" si="82"/>
        <v/>
      </c>
      <c r="DE38" s="5" t="str" cm="1">
        <f t="array" aca="1" ref="DE38" ca="1">IF($B38="","",IF(DD38=0,0,IF(DD_Payment="",0,IF(DD38&lt;_xlfn.IFS(DD_Frequency="Monthly",1,DD_Frequency="Quarterly",IF(MONTH(DD$2)=1,1,IF(MONTH(DD$2)=4,1,IF(MONTH(DD$2)=7,1,IF(MONTH(DD$2)=10,1,0)))),DD_Frequency="Annually",IF(MONTH(DD$2)=1,1,0))*DD_Payment,DD38,_xlfn.IFS(DD_Frequency="Monthly",1,DD_Frequency="Quarterly",IF(MONTH(DD$2)=1,1,IF(MONTH(DD$2)=4,1,IF(MONTH(DD$2)=7,1,IF(MONTH(DD$2)=10,1,0)))),DD_Frequency="Annually",IF(MONTH(DD$2)=1,1,0))*DD_Payment))))</f>
        <v/>
      </c>
      <c r="DF38" s="3" t="str">
        <f t="shared" ref="DF38" ca="1" si="1676">IF($B38="","",IF(DD38&gt;DE38,(DD38-DE38/2)*(rate_A*(DF$1/365)),0))</f>
        <v/>
      </c>
      <c r="DG38" s="3" t="str">
        <f t="shared" ca="1" si="174"/>
        <v/>
      </c>
      <c r="DH38" s="3" t="str">
        <f t="shared" ref="DH38" ca="1" si="1677">IF($B38="","",CS38*(1+rate_A*DF$1/365))</f>
        <v/>
      </c>
      <c r="DI38" s="3" t="str">
        <f t="shared" ref="DI38" ca="1" si="1678">IF($B38="","",CT38*(1+rate_A*DF$1/365))</f>
        <v/>
      </c>
      <c r="DJ38" s="3" t="str">
        <f t="shared" ref="DJ38" ca="1" si="1679">IF($B38="","",CU38*(1+rate_joint*DF$1/365))</f>
        <v/>
      </c>
      <c r="DK38" s="5" t="str">
        <f t="shared" ca="1" si="178"/>
        <v/>
      </c>
      <c r="DL38" s="5" t="str" cm="1">
        <f t="array" aca="1" ref="DL38" ca="1">IF(DK38="","",_xlfn.IFS(DK38&lt;='Hidden inputs'!$C$15,DK38*'Hidden inputs'!$D$15,DK38&lt;='Hidden inputs'!$C$16,'Hidden inputs'!$C$15*'Hidden inputs'!$D$15+(DK38-'Hidden inputs'!$B$16)*'Hidden inputs'!$D$16,DK38&lt;='Hidden inputs'!$C$17,'Hidden inputs'!$C$15*'Hidden inputs'!$D$15+('Hidden inputs'!$C$16-'Hidden inputs'!$B$16)*'Hidden inputs'!$D$16+(DK38-'Hidden inputs'!$B$17)*'Hidden inputs'!$D$17,DK38&gt;'Hidden inputs'!$B$18,'Hidden inputs'!$C$15*'Hidden inputs'!$D$15+('Hidden inputs'!$C$16-'Hidden inputs'!$B$16)*'Hidden inputs'!$D$16+('Hidden inputs'!$C$17-'Hidden inputs'!$B$17)*'Hidden inputs'!$D$17+(DK38-'Hidden inputs'!$B$18)*'Hidden inputs'!$D$18))</f>
        <v/>
      </c>
      <c r="DM38" s="10" t="str">
        <f t="shared" ca="1" si="179"/>
        <v/>
      </c>
      <c r="DN38" s="5" t="str">
        <f t="shared" ca="1" si="87"/>
        <v/>
      </c>
      <c r="DO38" s="5" t="str">
        <f t="shared" ca="1" si="88"/>
        <v/>
      </c>
      <c r="DP38" s="5" t="str">
        <f ca="1">IF($B38="","",'Hidden inputs'!$D$11*DG38+'Hidden inputs'!$E$11*DH38)</f>
        <v/>
      </c>
      <c r="DQ38" s="11" t="str">
        <f t="shared" ca="1" si="15"/>
        <v/>
      </c>
      <c r="DR38" s="9" t="str">
        <f t="shared" ca="1" si="89"/>
        <v/>
      </c>
      <c r="DS38" s="3" t="str">
        <f t="shared" ca="1" si="90"/>
        <v/>
      </c>
      <c r="DT38" s="5" t="str" cm="1">
        <f t="array" aca="1" ref="DT38" ca="1">IF($B38="","",IF(DS38=0,0,IF(DD_Payment="",0,IF(DS38&lt;_xlfn.IFS(DD_Frequency="Monthly",1,DD_Frequency="Quarterly",IF(MONTH(DS$2)=1,1,IF(MONTH(DS$2)=4,1,IF(MONTH(DS$2)=7,1,IF(MONTH(DS$2)=10,1,0)))),DD_Frequency="Annually",IF(MONTH(DS$2)=1,1,0))*DD_Payment,DS38,_xlfn.IFS(DD_Frequency="Monthly",1,DD_Frequency="Quarterly",IF(MONTH(DS$2)=1,1,IF(MONTH(DS$2)=4,1,IF(MONTH(DS$2)=7,1,IF(MONTH(DS$2)=10,1,0)))),DD_Frequency="Annually",IF(MONTH(DS$2)=1,1,0))*DD_Payment))))</f>
        <v/>
      </c>
      <c r="DU38" s="3" t="str">
        <f t="shared" ref="DU38" ca="1" si="1680">IF($B38="","",IF(DS38&gt;DT38,(DS38-DT38/2)*(rate_A*(DU$1/365)),0))</f>
        <v/>
      </c>
      <c r="DV38" s="3" t="str">
        <f t="shared" ca="1" si="181"/>
        <v/>
      </c>
      <c r="DW38" s="3" t="str">
        <f t="shared" ref="DW38" ca="1" si="1681">IF($B38="","",DH38*(1+rate_A*DU$1/365))</f>
        <v/>
      </c>
      <c r="DX38" s="3" t="str">
        <f t="shared" ref="DX38" ca="1" si="1682">IF($B38="","",DI38*(1+rate_A*DU$1/365))</f>
        <v/>
      </c>
      <c r="DY38" s="3" t="str">
        <f t="shared" ref="DY38" ca="1" si="1683">IF($B38="","",DJ38*(1+rate_joint*DU$1/365))</f>
        <v/>
      </c>
      <c r="DZ38" s="5" t="str">
        <f t="shared" ca="1" si="185"/>
        <v/>
      </c>
      <c r="EA38" s="5" t="str" cm="1">
        <f t="array" aca="1" ref="EA38" ca="1">IF(DZ38="","",_xlfn.IFS(DZ38&lt;='Hidden inputs'!$C$15,DZ38*'Hidden inputs'!$D$15,DZ38&lt;='Hidden inputs'!$C$16,'Hidden inputs'!$C$15*'Hidden inputs'!$D$15+(DZ38-'Hidden inputs'!$B$16)*'Hidden inputs'!$D$16,DZ38&lt;='Hidden inputs'!$C$17,'Hidden inputs'!$C$15*'Hidden inputs'!$D$15+('Hidden inputs'!$C$16-'Hidden inputs'!$B$16)*'Hidden inputs'!$D$16+(DZ38-'Hidden inputs'!$B$17)*'Hidden inputs'!$D$17,DZ38&gt;'Hidden inputs'!$B$18,'Hidden inputs'!$C$15*'Hidden inputs'!$D$15+('Hidden inputs'!$C$16-'Hidden inputs'!$B$16)*'Hidden inputs'!$D$16+('Hidden inputs'!$C$17-'Hidden inputs'!$B$17)*'Hidden inputs'!$D$17+(DZ38-'Hidden inputs'!$B$18)*'Hidden inputs'!$D$18))</f>
        <v/>
      </c>
      <c r="EB38" s="10" t="str">
        <f t="shared" ca="1" si="186"/>
        <v/>
      </c>
      <c r="EC38" s="5" t="str">
        <f t="shared" ca="1" si="95"/>
        <v/>
      </c>
      <c r="ED38" s="5" t="str">
        <f t="shared" ca="1" si="96"/>
        <v/>
      </c>
      <c r="EE38" s="5" t="str">
        <f ca="1">IF($B38="","",'Hidden inputs'!$D$11*DV38+'Hidden inputs'!$E$11*DW38)</f>
        <v/>
      </c>
      <c r="EF38" s="11" t="str">
        <f t="shared" ca="1" si="17"/>
        <v/>
      </c>
      <c r="EG38" s="9" t="str">
        <f t="shared" ca="1" si="97"/>
        <v/>
      </c>
      <c r="EH38" s="3" t="str">
        <f t="shared" ca="1" si="98"/>
        <v/>
      </c>
      <c r="EI38" s="5" t="str" cm="1">
        <f t="array" aca="1" ref="EI38" ca="1">IF($B38="","",IF(EH38=0,0,IF(DD_Payment="",0,IF(EH38&lt;_xlfn.IFS(DD_Frequency="Monthly",1,DD_Frequency="Quarterly",IF(MONTH(EH$2)=1,1,IF(MONTH(EH$2)=4,1,IF(MONTH(EH$2)=7,1,IF(MONTH(EH$2)=10,1,0)))),DD_Frequency="Annually",IF(MONTH(EH$2)=1,1,0))*DD_Payment,EH38,_xlfn.IFS(DD_Frequency="Monthly",1,DD_Frequency="Quarterly",IF(MONTH(EH$2)=1,1,IF(MONTH(EH$2)=4,1,IF(MONTH(EH$2)=7,1,IF(MONTH(EH$2)=10,1,0)))),DD_Frequency="Annually",IF(MONTH(EH$2)=1,1,0))*DD_Payment))))</f>
        <v/>
      </c>
      <c r="EJ38" s="3" t="str">
        <f t="shared" ref="EJ38" ca="1" si="1684">IF($B38="","",IF(EH38&gt;EI38,(EH38-EI38/2)*(rate_A*(EJ$1/365)),0))</f>
        <v/>
      </c>
      <c r="EK38" s="3" t="str">
        <f t="shared" ca="1" si="188"/>
        <v/>
      </c>
      <c r="EL38" s="3" t="str">
        <f t="shared" ref="EL38" ca="1" si="1685">IF($B38="","",DW38*(1+rate_A*EJ$1/365))</f>
        <v/>
      </c>
      <c r="EM38" s="3" t="str">
        <f t="shared" ref="EM38" ca="1" si="1686">IF($B38="","",DX38*(1+rate_A*EJ$1/365))</f>
        <v/>
      </c>
      <c r="EN38" s="3" t="str">
        <f t="shared" ref="EN38" ca="1" si="1687">IF($B38="","",DY38*(1+rate_joint*EJ$1/365))</f>
        <v/>
      </c>
      <c r="EO38" s="5" t="str">
        <f t="shared" ca="1" si="192"/>
        <v/>
      </c>
      <c r="EP38" s="5" t="str" cm="1">
        <f t="array" aca="1" ref="EP38" ca="1">IF(EO38="","",_xlfn.IFS(EO38&lt;='Hidden inputs'!$C$15,EO38*'Hidden inputs'!$D$15,EO38&lt;='Hidden inputs'!$C$16,'Hidden inputs'!$C$15*'Hidden inputs'!$D$15+(EO38-'Hidden inputs'!$B$16)*'Hidden inputs'!$D$16,EO38&lt;='Hidden inputs'!$C$17,'Hidden inputs'!$C$15*'Hidden inputs'!$D$15+('Hidden inputs'!$C$16-'Hidden inputs'!$B$16)*'Hidden inputs'!$D$16+(EO38-'Hidden inputs'!$B$17)*'Hidden inputs'!$D$17,EO38&gt;'Hidden inputs'!$B$18,'Hidden inputs'!$C$15*'Hidden inputs'!$D$15+('Hidden inputs'!$C$16-'Hidden inputs'!$B$16)*'Hidden inputs'!$D$16+('Hidden inputs'!$C$17-'Hidden inputs'!$B$17)*'Hidden inputs'!$D$17+(EO38-'Hidden inputs'!$B$18)*'Hidden inputs'!$D$18))</f>
        <v/>
      </c>
      <c r="EQ38" s="10" t="str">
        <f t="shared" ca="1" si="193"/>
        <v/>
      </c>
      <c r="ER38" s="5" t="str">
        <f t="shared" ca="1" si="103"/>
        <v/>
      </c>
      <c r="ES38" s="5" t="str">
        <f t="shared" ca="1" si="104"/>
        <v/>
      </c>
      <c r="ET38" s="5" t="str">
        <f ca="1">IF($B38="","",'Hidden inputs'!$D$11*EK38+'Hidden inputs'!$E$11*EL38)</f>
        <v/>
      </c>
      <c r="EU38" s="11" t="str">
        <f t="shared" ca="1" si="19"/>
        <v/>
      </c>
      <c r="EV38" s="9" t="str">
        <f t="shared" ca="1" si="105"/>
        <v/>
      </c>
      <c r="EW38" s="3" t="str">
        <f t="shared" ca="1" si="106"/>
        <v/>
      </c>
      <c r="EX38" s="5" t="str" cm="1">
        <f t="array" aca="1" ref="EX38" ca="1">IF($B38="","",IF(EW38=0,0,IF(DD_Payment="",0,IF(EW38&lt;_xlfn.IFS(DD_Frequency="Monthly",1,DD_Frequency="Quarterly",IF(MONTH(EW$2)=1,1,IF(MONTH(EW$2)=4,1,IF(MONTH(EW$2)=7,1,IF(MONTH(EW$2)=10,1,0)))),DD_Frequency="Annually",IF(MONTH(EW$2)=1,1,0))*DD_Payment,EW38,_xlfn.IFS(DD_Frequency="Monthly",1,DD_Frequency="Quarterly",IF(MONTH(EW$2)=1,1,IF(MONTH(EW$2)=4,1,IF(MONTH(EW$2)=7,1,IF(MONTH(EW$2)=10,1,0)))),DD_Frequency="Annually",IF(MONTH(EW$2)=1,1,0))*DD_Payment))))</f>
        <v/>
      </c>
      <c r="EY38" s="3" t="str">
        <f t="shared" ref="EY38" ca="1" si="1688">IF($B38="","",IF(EW38&gt;EX38,(EW38-EX38/2)*(rate_A*(EY$1/365)),0))</f>
        <v/>
      </c>
      <c r="EZ38" s="3" t="str">
        <f t="shared" ca="1" si="195"/>
        <v/>
      </c>
      <c r="FA38" s="3" t="str">
        <f t="shared" ref="FA38" ca="1" si="1689">IF($B38="","",EL38*(1+rate_A*EY$1/365))</f>
        <v/>
      </c>
      <c r="FB38" s="3" t="str">
        <f t="shared" ref="FB38" ca="1" si="1690">IF($B38="","",EM38*(1+rate_A*EY$1/365))</f>
        <v/>
      </c>
      <c r="FC38" s="3" t="str">
        <f t="shared" ref="FC38" ca="1" si="1691">IF($B38="","",EN38*(1+rate_joint*EY$1/365))</f>
        <v/>
      </c>
      <c r="FD38" s="5" t="str">
        <f t="shared" ca="1" si="199"/>
        <v/>
      </c>
      <c r="FE38" s="5" t="str" cm="1">
        <f t="array" aca="1" ref="FE38" ca="1">IF(FD38="","",_xlfn.IFS(FD38&lt;='Hidden inputs'!$C$15,FD38*'Hidden inputs'!$D$15,FD38&lt;='Hidden inputs'!$C$16,'Hidden inputs'!$C$15*'Hidden inputs'!$D$15+(FD38-'Hidden inputs'!$B$16)*'Hidden inputs'!$D$16,FD38&lt;='Hidden inputs'!$C$17,'Hidden inputs'!$C$15*'Hidden inputs'!$D$15+('Hidden inputs'!$C$16-'Hidden inputs'!$B$16)*'Hidden inputs'!$D$16+(FD38-'Hidden inputs'!$B$17)*'Hidden inputs'!$D$17,FD38&gt;'Hidden inputs'!$B$18,'Hidden inputs'!$C$15*'Hidden inputs'!$D$15+('Hidden inputs'!$C$16-'Hidden inputs'!$B$16)*'Hidden inputs'!$D$16+('Hidden inputs'!$C$17-'Hidden inputs'!$B$17)*'Hidden inputs'!$D$17+(FD38-'Hidden inputs'!$B$18)*'Hidden inputs'!$D$18))</f>
        <v/>
      </c>
      <c r="FF38" s="10" t="str">
        <f t="shared" ca="1" si="200"/>
        <v/>
      </c>
      <c r="FG38" s="5" t="str">
        <f t="shared" ca="1" si="111"/>
        <v/>
      </c>
      <c r="FH38" s="5" t="str">
        <f t="shared" ca="1" si="112"/>
        <v/>
      </c>
      <c r="FI38" s="5" t="str">
        <f ca="1">IF($B38="","",'Hidden inputs'!$D$11*EZ38+'Hidden inputs'!$E$11*FA38)</f>
        <v/>
      </c>
      <c r="FJ38" s="11" t="str">
        <f t="shared" ca="1" si="21"/>
        <v/>
      </c>
      <c r="FK38" s="9" t="str">
        <f t="shared" ca="1" si="113"/>
        <v/>
      </c>
      <c r="FL38" s="3" t="str">
        <f t="shared" ca="1" si="114"/>
        <v/>
      </c>
      <c r="FM38" s="5" t="str" cm="1">
        <f t="array" aca="1" ref="FM38" ca="1">IF($B38="","",IF(FL38=0,0,IF(DD_Payment="",0,IF(FL38&lt;_xlfn.IFS(DD_Frequency="Monthly",1,DD_Frequency="Quarterly",IF(MONTH(FL$2)=1,1,IF(MONTH(FL$2)=4,1,IF(MONTH(FL$2)=7,1,IF(MONTH(FL$2)=10,1,0)))),DD_Frequency="Annually",IF(MONTH(FL$2)=1,1,0))*DD_Payment,FL38,_xlfn.IFS(DD_Frequency="Monthly",1,DD_Frequency="Quarterly",IF(MONTH(FL$2)=1,1,IF(MONTH(FL$2)=4,1,IF(MONTH(FL$2)=7,1,IF(MONTH(FL$2)=10,1,0)))),DD_Frequency="Annually",IF(MONTH(FL$2)=1,1,0))*DD_Payment))))</f>
        <v/>
      </c>
      <c r="FN38" s="3" t="str">
        <f t="shared" ref="FN38" ca="1" si="1692">IF($B38="","",IF(FL38&gt;FM38,(FL38-FM38/2)*(rate_A*(FN$1/365)),0))</f>
        <v/>
      </c>
      <c r="FO38" s="3" t="str">
        <f t="shared" ca="1" si="202"/>
        <v/>
      </c>
      <c r="FP38" s="3" t="str">
        <f t="shared" ref="FP38" ca="1" si="1693">IF($B38="","",FA38*(1+rate_A*FN$1/365))</f>
        <v/>
      </c>
      <c r="FQ38" s="3" t="str">
        <f t="shared" ref="FQ38" ca="1" si="1694">IF($B38="","",FB38*(1+rate_A*FN$1/365))</f>
        <v/>
      </c>
      <c r="FR38" s="3" t="str">
        <f t="shared" ref="FR38" ca="1" si="1695">IF($B38="","",FC38*(1+rate_joint*FN$1/365))</f>
        <v/>
      </c>
      <c r="FS38" s="5" t="str">
        <f t="shared" ca="1" si="206"/>
        <v/>
      </c>
      <c r="FT38" s="5" t="str" cm="1">
        <f t="array" aca="1" ref="FT38" ca="1">IF(FS38="","",_xlfn.IFS(FS38&lt;='Hidden inputs'!$C$15,FS38*'Hidden inputs'!$D$15,FS38&lt;='Hidden inputs'!$C$16,'Hidden inputs'!$C$15*'Hidden inputs'!$D$15+(FS38-'Hidden inputs'!$B$16)*'Hidden inputs'!$D$16,FS38&lt;='Hidden inputs'!$C$17,'Hidden inputs'!$C$15*'Hidden inputs'!$D$15+('Hidden inputs'!$C$16-'Hidden inputs'!$B$16)*'Hidden inputs'!$D$16+(FS38-'Hidden inputs'!$B$17)*'Hidden inputs'!$D$17,FS38&gt;'Hidden inputs'!$B$18,'Hidden inputs'!$C$15*'Hidden inputs'!$D$15+('Hidden inputs'!$C$16-'Hidden inputs'!$B$16)*'Hidden inputs'!$D$16+('Hidden inputs'!$C$17-'Hidden inputs'!$B$17)*'Hidden inputs'!$D$17+(FS38-'Hidden inputs'!$B$18)*'Hidden inputs'!$D$18))</f>
        <v/>
      </c>
      <c r="FU38" s="10" t="str">
        <f t="shared" ca="1" si="207"/>
        <v/>
      </c>
      <c r="FV38" s="5" t="str">
        <f t="shared" ca="1" si="119"/>
        <v/>
      </c>
      <c r="FW38" s="5" t="str">
        <f t="shared" ca="1" si="120"/>
        <v/>
      </c>
      <c r="FX38" s="5" t="str">
        <f ca="1">IF($B38="","",'Hidden inputs'!$D$11*FO38+'Hidden inputs'!$E$11*FP38)</f>
        <v/>
      </c>
      <c r="FY38" s="11" t="str">
        <f t="shared" ca="1" si="23"/>
        <v/>
      </c>
      <c r="FZ38" s="9" t="str">
        <f t="shared" ca="1" si="121"/>
        <v/>
      </c>
      <c r="GA38" s="5" t="str">
        <f t="shared" ca="1" si="122"/>
        <v/>
      </c>
      <c r="GB38" s="5" t="str">
        <f t="shared" ca="1" si="123"/>
        <v/>
      </c>
      <c r="GC38" s="5" t="str">
        <f t="shared" ca="1" si="24"/>
        <v/>
      </c>
      <c r="GD38" s="5" t="str">
        <f t="shared" ca="1" si="25"/>
        <v/>
      </c>
    </row>
    <row r="39" spans="1:186" x14ac:dyDescent="0.35">
      <c r="A39" s="2" t="str">
        <f t="shared" ca="1" si="26"/>
        <v/>
      </c>
      <c r="B39" s="6" t="str">
        <f t="shared" ca="1" si="27"/>
        <v/>
      </c>
      <c r="C39" s="5" t="str">
        <f t="shared" ca="1" si="124"/>
        <v/>
      </c>
      <c r="D39" s="5" t="str" cm="1">
        <f t="array" aca="1" ref="D39" ca="1">IF($B39="","",IF(C39=0,0,IF(DD_Payment="",0,IF(C39&lt;_xlfn.IFS(DD_Frequency="Monthly",1,DD_Frequency="Quarterly",IF(MONTH(C$2)=1,1,IF(MONTH(C$2)=4,1,IF(MONTH(C$2)=7,1,IF(MONTH(C$2)=10,1,0)))),DD_Frequency="Annually",IF(MONTH(C$2)=1,1,0))*DD_Payment,C39,_xlfn.IFS(DD_Frequency="Monthly",1,DD_Frequency="Quarterly",IF(MONTH(C$2)=1,1,IF(MONTH(C$2)=4,1,IF(MONTH(C$2)=7,1,IF(MONTH(C$2)=10,1,0)))),DD_Frequency="Annually",IF(MONTH(C$2)=1,1,0))*DD_Payment))))</f>
        <v/>
      </c>
      <c r="E39" s="5" t="str">
        <f t="shared" ref="E39" ca="1" si="1696">IF(B39="","",IF(C39&gt;D39,(C39-D39/2)*(rate_A*(E$1/365)),0))</f>
        <v/>
      </c>
      <c r="F39" s="5" t="str">
        <f t="shared" ca="1" si="28"/>
        <v/>
      </c>
      <c r="G39" s="5" t="str">
        <f t="shared" ref="G39" ca="1" si="1697">IF(B39="","",G38*(1+rate_A*E$1/365))</f>
        <v/>
      </c>
      <c r="H39" s="5" t="str">
        <f t="shared" ref="H39" ca="1" si="1698">IF(B39="","",H38*(1+rate_A*E$1/365))</f>
        <v/>
      </c>
      <c r="I39" s="5" t="str">
        <f t="shared" ref="I39" ca="1" si="1699">IF(B39="","",I38*(1+rate_joint*E$1/365))</f>
        <v/>
      </c>
      <c r="J39" s="5" t="str">
        <f t="shared" ca="1" si="129"/>
        <v/>
      </c>
      <c r="K39" s="5" t="str" cm="1">
        <f t="array" aca="1" ref="K39" ca="1">IF(J39="","",_xlfn.IFS(J39&lt;='Hidden inputs'!$C$15,J39*'Hidden inputs'!$D$15,J39&lt;='Hidden inputs'!$C$16,'Hidden inputs'!$C$15*'Hidden inputs'!$D$15+(J39-'Hidden inputs'!$B$16)*'Hidden inputs'!$D$16,J39&lt;='Hidden inputs'!$C$17,'Hidden inputs'!$C$15*'Hidden inputs'!$D$15+('Hidden inputs'!$C$16-'Hidden inputs'!$B$16)*'Hidden inputs'!$D$16+(J39-'Hidden inputs'!$B$17)*'Hidden inputs'!$D$17,J39&gt;'Hidden inputs'!$B$18,'Hidden inputs'!$C$15*'Hidden inputs'!$D$15+('Hidden inputs'!$C$16-'Hidden inputs'!$B$16)*'Hidden inputs'!$D$16+('Hidden inputs'!$C$17-'Hidden inputs'!$B$17)*'Hidden inputs'!$D$17+(J39-'Hidden inputs'!$B$18)*'Hidden inputs'!$D$18))</f>
        <v/>
      </c>
      <c r="L39" s="11" t="str">
        <f t="shared" ca="1" si="130"/>
        <v/>
      </c>
      <c r="M39" s="5" t="str">
        <f t="shared" ca="1" si="32"/>
        <v/>
      </c>
      <c r="N39" s="5" t="str">
        <f t="shared" ca="1" si="33"/>
        <v/>
      </c>
      <c r="O39" s="5" t="str">
        <f ca="1">IF(B39="","",'Hidden inputs'!$D$11*F39+'Hidden inputs'!$E$11*G39)</f>
        <v/>
      </c>
      <c r="P39" s="11" t="str">
        <f t="shared" ca="1" si="0"/>
        <v/>
      </c>
      <c r="Q39" s="20" t="str">
        <f t="shared" ca="1" si="1"/>
        <v/>
      </c>
      <c r="R39" s="3" t="str">
        <f t="shared" ca="1" si="34"/>
        <v/>
      </c>
      <c r="S39" s="5" t="str" cm="1">
        <f t="array" aca="1" ref="S39" ca="1">IF($B39="","",IF(R39=0,0,IF(DD_Payment="",0,IF(R39&lt;_xlfn.IFS(DD_Frequency="Monthly",1,DD_Frequency="Quarterly",IF(MONTH(R$2)=1,1,IF(MONTH(R$2)=4,1,IF(MONTH(R$2)=7,1,IF(MONTH(R$2)=10,1,0)))),DD_Frequency="Annually",IF(MONTH(R$2)=1,1,0))*DD_Payment,R39,_xlfn.IFS(DD_Frequency="Monthly",1,DD_Frequency="Quarterly",IF(MONTH(R$2)=1,1,IF(MONTH(R$2)=4,1,IF(MONTH(R$2)=7,1,IF(MONTH(R$2)=10,1,0)))),DD_Frequency="Annually",IF(MONTH(R$2)=1,1,0))*DD_Payment))))</f>
        <v/>
      </c>
      <c r="T39" s="3" t="str">
        <f t="shared" ref="T39" ca="1" si="1700">IF(B39="","",IF(R39&gt;S39,(R39-S39/2)*(rate_A*((T$1+A39)/365)),0))</f>
        <v/>
      </c>
      <c r="U39" s="3" t="str">
        <f t="shared" ca="1" si="36"/>
        <v/>
      </c>
      <c r="V39" s="3" t="str">
        <f t="shared" ref="V39" ca="1" si="1701">IF(B39="","",G39*(1+rate_A*(T$1+A39)/365))</f>
        <v/>
      </c>
      <c r="W39" s="3" t="str">
        <f t="shared" ref="W39" ca="1" si="1702">IF(B39="","",H39*(1+rate_A*(T$1+A39)/365))</f>
        <v/>
      </c>
      <c r="X39" s="3" t="str">
        <f t="shared" ref="X39" ca="1" si="1703">IF(B39="","",I39*(1+rate_joint*(T$1+A39)/365))</f>
        <v/>
      </c>
      <c r="Y39" s="5" t="str">
        <f t="shared" ca="1" si="135"/>
        <v/>
      </c>
      <c r="Z39" s="5" t="str" cm="1">
        <f t="array" aca="1" ref="Z39" ca="1">IF(Y39="","",_xlfn.IFS(Y39&lt;='Hidden inputs'!$C$15,Y39*'Hidden inputs'!$D$15,Y39&lt;='Hidden inputs'!$C$16,'Hidden inputs'!$C$15*'Hidden inputs'!$D$15+(Y39-'Hidden inputs'!$B$16)*'Hidden inputs'!$D$16,Y39&lt;='Hidden inputs'!$C$17,'Hidden inputs'!$C$15*'Hidden inputs'!$D$15+('Hidden inputs'!$C$16-'Hidden inputs'!$B$16)*'Hidden inputs'!$D$16+(Y39-'Hidden inputs'!$B$17)*'Hidden inputs'!$D$17,Y39&gt;'Hidden inputs'!$B$18,'Hidden inputs'!$C$15*'Hidden inputs'!$D$15+('Hidden inputs'!$C$16-'Hidden inputs'!$B$16)*'Hidden inputs'!$D$16+('Hidden inputs'!$C$17-'Hidden inputs'!$B$17)*'Hidden inputs'!$D$17+(Y39-'Hidden inputs'!$B$18)*'Hidden inputs'!$D$18))</f>
        <v/>
      </c>
      <c r="AA39" s="10" t="str">
        <f t="shared" ca="1" si="136"/>
        <v/>
      </c>
      <c r="AB39" s="5" t="str">
        <f t="shared" ca="1" si="40"/>
        <v/>
      </c>
      <c r="AC39" s="5" t="str">
        <f t="shared" ca="1" si="137"/>
        <v/>
      </c>
      <c r="AD39" s="5" t="str">
        <f ca="1">IF(B39="","",'Hidden inputs'!$D$11*U39+'Hidden inputs'!$E$11*V39)</f>
        <v/>
      </c>
      <c r="AE39" s="11" t="str">
        <f t="shared" ca="1" si="3"/>
        <v/>
      </c>
      <c r="AF39" s="9" t="str">
        <f t="shared" ca="1" si="41"/>
        <v/>
      </c>
      <c r="AG39" s="3" t="str">
        <f t="shared" ca="1" si="42"/>
        <v/>
      </c>
      <c r="AH39" s="5" t="str" cm="1">
        <f t="array" aca="1" ref="AH39" ca="1">IF($B39="","",IF(AG39=0,0,IF(DD_Payment="",0,IF(AG39&lt;_xlfn.IFS(DD_Frequency="Monthly",1,DD_Frequency="Quarterly",IF(MONTH(AG$2)=1,1,IF(MONTH(AG$2)=4,1,IF(MONTH(AG$2)=7,1,IF(MONTH(AG$2)=10,1,0)))),DD_Frequency="Annually",IF(MONTH(AG$2)=1,1,0))*DD_Payment,AG39,_xlfn.IFS(DD_Frequency="Monthly",1,DD_Frequency="Quarterly",IF(MONTH(AG$2)=1,1,IF(MONTH(AG$2)=4,1,IF(MONTH(AG$2)=7,1,IF(MONTH(AG$2)=10,1,0)))),DD_Frequency="Annually",IF(MONTH(AG$2)=1,1,0))*DD_Payment))))</f>
        <v/>
      </c>
      <c r="AI39" s="3" t="str">
        <f t="shared" ref="AI39" ca="1" si="1704">IF($B39="","",IF(AG39&gt;AH39,(AG39-AH39/2)*(rate_A*(AI$1/365)),0))</f>
        <v/>
      </c>
      <c r="AJ39" s="3" t="str">
        <f t="shared" ca="1" si="139"/>
        <v/>
      </c>
      <c r="AK39" s="3" t="str">
        <f t="shared" ref="AK39" ca="1" si="1705">IF($B39="","",V39*(1+rate_A*AI$1/365))</f>
        <v/>
      </c>
      <c r="AL39" s="3" t="str">
        <f t="shared" ref="AL39" ca="1" si="1706">IF($B39="","",W39*(1+rate_A*AI$1/365))</f>
        <v/>
      </c>
      <c r="AM39" s="3" t="str">
        <f t="shared" ref="AM39" ca="1" si="1707">IF($B39="","",X39*(1+rate_joint*AI$1/365))</f>
        <v/>
      </c>
      <c r="AN39" s="5" t="str">
        <f t="shared" ca="1" si="143"/>
        <v/>
      </c>
      <c r="AO39" s="5" t="str" cm="1">
        <f t="array" aca="1" ref="AO39" ca="1">IF(AN39="","",_xlfn.IFS(AN39&lt;='Hidden inputs'!$C$15,AN39*'Hidden inputs'!$D$15,AN39&lt;='Hidden inputs'!$C$16,'Hidden inputs'!$C$15*'Hidden inputs'!$D$15+(AN39-'Hidden inputs'!$B$16)*'Hidden inputs'!$D$16,AN39&lt;='Hidden inputs'!$C$17,'Hidden inputs'!$C$15*'Hidden inputs'!$D$15+('Hidden inputs'!$C$16-'Hidden inputs'!$B$16)*'Hidden inputs'!$D$16+(AN39-'Hidden inputs'!$B$17)*'Hidden inputs'!$D$17,AN39&gt;'Hidden inputs'!$B$18,'Hidden inputs'!$C$15*'Hidden inputs'!$D$15+('Hidden inputs'!$C$16-'Hidden inputs'!$B$16)*'Hidden inputs'!$D$16+('Hidden inputs'!$C$17-'Hidden inputs'!$B$17)*'Hidden inputs'!$D$17+(AN39-'Hidden inputs'!$B$18)*'Hidden inputs'!$D$18))</f>
        <v/>
      </c>
      <c r="AP39" s="10" t="str">
        <f t="shared" ca="1" si="144"/>
        <v/>
      </c>
      <c r="AQ39" s="5" t="str">
        <f t="shared" ca="1" si="47"/>
        <v/>
      </c>
      <c r="AR39" s="5" t="str">
        <f t="shared" ca="1" si="48"/>
        <v/>
      </c>
      <c r="AS39" s="5" t="str">
        <f ca="1">IF($B39="","",'Hidden inputs'!$D$11*AJ39+'Hidden inputs'!$E$11*AK39)</f>
        <v/>
      </c>
      <c r="AT39" s="11" t="str">
        <f t="shared" ca="1" si="5"/>
        <v/>
      </c>
      <c r="AU39" s="9" t="str">
        <f t="shared" ca="1" si="49"/>
        <v/>
      </c>
      <c r="AV39" s="3" t="str">
        <f t="shared" ca="1" si="50"/>
        <v/>
      </c>
      <c r="AW39" s="5" t="str" cm="1">
        <f t="array" aca="1" ref="AW39" ca="1">IF($B39="","",IF(AV39=0,0,IF(DD_Payment="",0,IF(AV39&lt;_xlfn.IFS(DD_Frequency="Monthly",1,DD_Frequency="Quarterly",IF(MONTH(AV$2)=1,1,IF(MONTH(AV$2)=4,1,IF(MONTH(AV$2)=7,1,IF(MONTH(AV$2)=10,1,0)))),DD_Frequency="Annually",IF(MONTH(AV$2)=1,1,0))*DD_Payment,AV39,_xlfn.IFS(DD_Frequency="Monthly",1,DD_Frequency="Quarterly",IF(MONTH(AV$2)=1,1,IF(MONTH(AV$2)=4,1,IF(MONTH(AV$2)=7,1,IF(MONTH(AV$2)=10,1,0)))),DD_Frequency="Annually",IF(MONTH(AV$2)=1,1,0))*DD_Payment))))</f>
        <v/>
      </c>
      <c r="AX39" s="3" t="str">
        <f t="shared" ref="AX39" ca="1" si="1708">IF($B39="","",IF(AV39&gt;AW39,(AV39-AW39/2)*(rate_A*(AX$1/365)),0))</f>
        <v/>
      </c>
      <c r="AY39" s="3" t="str">
        <f t="shared" ca="1" si="146"/>
        <v/>
      </c>
      <c r="AZ39" s="3" t="str">
        <f t="shared" ref="AZ39" ca="1" si="1709">IF($B39="","",AK39*(1+rate_A*AX$1/365))</f>
        <v/>
      </c>
      <c r="BA39" s="3" t="str">
        <f t="shared" ref="BA39" ca="1" si="1710">IF($B39="","",AL39*(1+rate_A*AX$1/365))</f>
        <v/>
      </c>
      <c r="BB39" s="3" t="str">
        <f t="shared" ref="BB39" ca="1" si="1711">IF($B39="","",AM39*(1+rate_joint*AX$1/365))</f>
        <v/>
      </c>
      <c r="BC39" s="5" t="str">
        <f t="shared" ca="1" si="150"/>
        <v/>
      </c>
      <c r="BD39" s="5" t="str" cm="1">
        <f t="array" aca="1" ref="BD39" ca="1">IF(BC39="","",_xlfn.IFS(BC39&lt;='Hidden inputs'!$C$15,BC39*'Hidden inputs'!$D$15,BC39&lt;='Hidden inputs'!$C$16,'Hidden inputs'!$C$15*'Hidden inputs'!$D$15+(BC39-'Hidden inputs'!$B$16)*'Hidden inputs'!$D$16,BC39&lt;='Hidden inputs'!$C$17,'Hidden inputs'!$C$15*'Hidden inputs'!$D$15+('Hidden inputs'!$C$16-'Hidden inputs'!$B$16)*'Hidden inputs'!$D$16+(BC39-'Hidden inputs'!$B$17)*'Hidden inputs'!$D$17,BC39&gt;'Hidden inputs'!$B$18,'Hidden inputs'!$C$15*'Hidden inputs'!$D$15+('Hidden inputs'!$C$16-'Hidden inputs'!$B$16)*'Hidden inputs'!$D$16+('Hidden inputs'!$C$17-'Hidden inputs'!$B$17)*'Hidden inputs'!$D$17+(BC39-'Hidden inputs'!$B$18)*'Hidden inputs'!$D$18))</f>
        <v/>
      </c>
      <c r="BE39" s="10" t="str">
        <f t="shared" ca="1" si="151"/>
        <v/>
      </c>
      <c r="BF39" s="5" t="str">
        <f t="shared" ca="1" si="55"/>
        <v/>
      </c>
      <c r="BG39" s="5" t="str">
        <f t="shared" ca="1" si="56"/>
        <v/>
      </c>
      <c r="BH39" s="5" t="str">
        <f ca="1">IF($B39="","",'Hidden inputs'!$D$11*AY39+'Hidden inputs'!$E$11*AZ39)</f>
        <v/>
      </c>
      <c r="BI39" s="11" t="str">
        <f t="shared" ca="1" si="7"/>
        <v/>
      </c>
      <c r="BJ39" s="9" t="str">
        <f t="shared" ca="1" si="57"/>
        <v/>
      </c>
      <c r="BK39" s="3" t="str">
        <f t="shared" ca="1" si="58"/>
        <v/>
      </c>
      <c r="BL39" s="5" t="str" cm="1">
        <f t="array" aca="1" ref="BL39" ca="1">IF($B39="","",IF(BK39=0,0,IF(DD_Payment="",0,IF(BK39&lt;_xlfn.IFS(DD_Frequency="Monthly",1,DD_Frequency="Quarterly",IF(MONTH(BK$2)=1,1,IF(MONTH(BK$2)=4,1,IF(MONTH(BK$2)=7,1,IF(MONTH(BK$2)=10,1,0)))),DD_Frequency="Annually",IF(MONTH(BK$2)=1,1,0))*DD_Payment,BK39,_xlfn.IFS(DD_Frequency="Monthly",1,DD_Frequency="Quarterly",IF(MONTH(BK$2)=1,1,IF(MONTH(BK$2)=4,1,IF(MONTH(BK$2)=7,1,IF(MONTH(BK$2)=10,1,0)))),DD_Frequency="Annually",IF(MONTH(BK$2)=1,1,0))*DD_Payment))))</f>
        <v/>
      </c>
      <c r="BM39" s="3" t="str">
        <f t="shared" ref="BM39" ca="1" si="1712">IF($B39="","",IF(BK39&gt;BL39,(BK39-BL39/2)*(rate_A*(BM$1/365)),0))</f>
        <v/>
      </c>
      <c r="BN39" s="3" t="str">
        <f t="shared" ca="1" si="153"/>
        <v/>
      </c>
      <c r="BO39" s="3" t="str">
        <f t="shared" ref="BO39" ca="1" si="1713">IF($B39="","",AZ39*(1+rate_A*BM$1/365))</f>
        <v/>
      </c>
      <c r="BP39" s="3" t="str">
        <f t="shared" ref="BP39" ca="1" si="1714">IF($B39="","",BA39*(1+rate_A*BM$1/365))</f>
        <v/>
      </c>
      <c r="BQ39" s="3" t="str">
        <f t="shared" ref="BQ39" ca="1" si="1715">IF($B39="","",BB39*(1+rate_joint*BM$1/365))</f>
        <v/>
      </c>
      <c r="BR39" s="5" t="str">
        <f t="shared" ca="1" si="157"/>
        <v/>
      </c>
      <c r="BS39" s="5" t="str" cm="1">
        <f t="array" aca="1" ref="BS39" ca="1">IF(BR39="","",_xlfn.IFS(BR39&lt;='Hidden inputs'!$C$15,BR39*'Hidden inputs'!$D$15,BR39&lt;='Hidden inputs'!$C$16,'Hidden inputs'!$C$15*'Hidden inputs'!$D$15+(BR39-'Hidden inputs'!$B$16)*'Hidden inputs'!$D$16,BR39&lt;='Hidden inputs'!$C$17,'Hidden inputs'!$C$15*'Hidden inputs'!$D$15+('Hidden inputs'!$C$16-'Hidden inputs'!$B$16)*'Hidden inputs'!$D$16+(BR39-'Hidden inputs'!$B$17)*'Hidden inputs'!$D$17,BR39&gt;'Hidden inputs'!$B$18,'Hidden inputs'!$C$15*'Hidden inputs'!$D$15+('Hidden inputs'!$C$16-'Hidden inputs'!$B$16)*'Hidden inputs'!$D$16+('Hidden inputs'!$C$17-'Hidden inputs'!$B$17)*'Hidden inputs'!$D$17+(BR39-'Hidden inputs'!$B$18)*'Hidden inputs'!$D$18))</f>
        <v/>
      </c>
      <c r="BT39" s="10" t="str">
        <f t="shared" ca="1" si="158"/>
        <v/>
      </c>
      <c r="BU39" s="5" t="str">
        <f t="shared" ca="1" si="63"/>
        <v/>
      </c>
      <c r="BV39" s="5" t="str">
        <f t="shared" ca="1" si="64"/>
        <v/>
      </c>
      <c r="BW39" s="5" t="str">
        <f ca="1">IF($B39="","",'Hidden inputs'!$D$11*BN39+'Hidden inputs'!$E$11*BO39)</f>
        <v/>
      </c>
      <c r="BX39" s="11" t="str">
        <f t="shared" ca="1" si="9"/>
        <v/>
      </c>
      <c r="BY39" s="9" t="str">
        <f t="shared" ca="1" si="65"/>
        <v/>
      </c>
      <c r="BZ39" s="3" t="str">
        <f t="shared" ca="1" si="66"/>
        <v/>
      </c>
      <c r="CA39" s="5" t="str" cm="1">
        <f t="array" aca="1" ref="CA39" ca="1">IF($B39="","",IF(BZ39=0,0,IF(DD_Payment="",0,IF(BZ39&lt;_xlfn.IFS(DD_Frequency="Monthly",1,DD_Frequency="Quarterly",IF(MONTH(BZ$2)=1,1,IF(MONTH(BZ$2)=4,1,IF(MONTH(BZ$2)=7,1,IF(MONTH(BZ$2)=10,1,0)))),DD_Frequency="Annually",IF(MONTH(BZ$2)=1,1,0))*DD_Payment,BZ39,_xlfn.IFS(DD_Frequency="Monthly",1,DD_Frequency="Quarterly",IF(MONTH(BZ$2)=1,1,IF(MONTH(BZ$2)=4,1,IF(MONTH(BZ$2)=7,1,IF(MONTH(BZ$2)=10,1,0)))),DD_Frequency="Annually",IF(MONTH(BZ$2)=1,1,0))*DD_Payment))))</f>
        <v/>
      </c>
      <c r="CB39" s="3" t="str">
        <f t="shared" ref="CB39" ca="1" si="1716">IF($B39="","",IF(BZ39&gt;CA39,(BZ39-CA39/2)*(rate_A*(CB$1/365)),0))</f>
        <v/>
      </c>
      <c r="CC39" s="3" t="str">
        <f t="shared" ca="1" si="160"/>
        <v/>
      </c>
      <c r="CD39" s="3" t="str">
        <f t="shared" ref="CD39" ca="1" si="1717">IF($B39="","",BO39*(1+rate_A*CB$1/365))</f>
        <v/>
      </c>
      <c r="CE39" s="3" t="str">
        <f t="shared" ref="CE39" ca="1" si="1718">IF($B39="","",BP39*(1+rate_A*CB$1/365))</f>
        <v/>
      </c>
      <c r="CF39" s="3" t="str">
        <f t="shared" ref="CF39" ca="1" si="1719">IF($B39="","",BQ39*(1+rate_joint*CB$1/365))</f>
        <v/>
      </c>
      <c r="CG39" s="5" t="str">
        <f t="shared" ca="1" si="164"/>
        <v/>
      </c>
      <c r="CH39" s="5" t="str" cm="1">
        <f t="array" aca="1" ref="CH39" ca="1">IF(CG39="","",_xlfn.IFS(CG39&lt;='Hidden inputs'!$C$15,CG39*'Hidden inputs'!$D$15,CG39&lt;='Hidden inputs'!$C$16,'Hidden inputs'!$C$15*'Hidden inputs'!$D$15+(CG39-'Hidden inputs'!$B$16)*'Hidden inputs'!$D$16,CG39&lt;='Hidden inputs'!$C$17,'Hidden inputs'!$C$15*'Hidden inputs'!$D$15+('Hidden inputs'!$C$16-'Hidden inputs'!$B$16)*'Hidden inputs'!$D$16+(CG39-'Hidden inputs'!$B$17)*'Hidden inputs'!$D$17,CG39&gt;'Hidden inputs'!$B$18,'Hidden inputs'!$C$15*'Hidden inputs'!$D$15+('Hidden inputs'!$C$16-'Hidden inputs'!$B$16)*'Hidden inputs'!$D$16+('Hidden inputs'!$C$17-'Hidden inputs'!$B$17)*'Hidden inputs'!$D$17+(CG39-'Hidden inputs'!$B$18)*'Hidden inputs'!$D$18))</f>
        <v/>
      </c>
      <c r="CI39" s="10" t="str">
        <f t="shared" ca="1" si="165"/>
        <v/>
      </c>
      <c r="CJ39" s="5" t="str">
        <f t="shared" ca="1" si="71"/>
        <v/>
      </c>
      <c r="CK39" s="5" t="str">
        <f t="shared" ca="1" si="72"/>
        <v/>
      </c>
      <c r="CL39" s="5" t="str">
        <f ca="1">IF($B39="","",'Hidden inputs'!$D$11*CC39+'Hidden inputs'!$E$11*CD39)</f>
        <v/>
      </c>
      <c r="CM39" s="11" t="str">
        <f t="shared" ca="1" si="11"/>
        <v/>
      </c>
      <c r="CN39" s="9" t="str">
        <f t="shared" ca="1" si="73"/>
        <v/>
      </c>
      <c r="CO39" s="3" t="str">
        <f t="shared" ca="1" si="74"/>
        <v/>
      </c>
      <c r="CP39" s="5" t="str" cm="1">
        <f t="array" aca="1" ref="CP39" ca="1">IF($B39="","",IF(CO39=0,0,IF(DD_Payment="",0,IF(CO39&lt;_xlfn.IFS(DD_Frequency="Monthly",1,DD_Frequency="Quarterly",IF(MONTH(CO$2)=1,1,IF(MONTH(CO$2)=4,1,IF(MONTH(CO$2)=7,1,IF(MONTH(CO$2)=10,1,0)))),DD_Frequency="Annually",IF(MONTH(CO$2)=1,1,0))*DD_Payment,CO39,_xlfn.IFS(DD_Frequency="Monthly",1,DD_Frequency="Quarterly",IF(MONTH(CO$2)=1,1,IF(MONTH(CO$2)=4,1,IF(MONTH(CO$2)=7,1,IF(MONTH(CO$2)=10,1,0)))),DD_Frequency="Annually",IF(MONTH(CO$2)=1,1,0))*DD_Payment))))</f>
        <v/>
      </c>
      <c r="CQ39" s="3" t="str">
        <f t="shared" ref="CQ39" ca="1" si="1720">IF($B39="","",IF(CO39&gt;CP39,(CO39-CP39/2)*(rate_A*(CQ$1/365)),0))</f>
        <v/>
      </c>
      <c r="CR39" s="3" t="str">
        <f t="shared" ca="1" si="167"/>
        <v/>
      </c>
      <c r="CS39" s="3" t="str">
        <f t="shared" ref="CS39" ca="1" si="1721">IF($B39="","",CD39*(1+rate_A*CQ$1/365))</f>
        <v/>
      </c>
      <c r="CT39" s="3" t="str">
        <f t="shared" ref="CT39" ca="1" si="1722">IF($B39="","",CE39*(1+rate_A*CQ$1/365))</f>
        <v/>
      </c>
      <c r="CU39" s="3" t="str">
        <f t="shared" ref="CU39" ca="1" si="1723">IF($B39="","",CF39*(1+rate_joint*CQ$1/365))</f>
        <v/>
      </c>
      <c r="CV39" s="5" t="str">
        <f t="shared" ca="1" si="171"/>
        <v/>
      </c>
      <c r="CW39" s="5" t="str" cm="1">
        <f t="array" aca="1" ref="CW39" ca="1">IF(CV39="","",_xlfn.IFS(CV39&lt;='Hidden inputs'!$C$15,CV39*'Hidden inputs'!$D$15,CV39&lt;='Hidden inputs'!$C$16,'Hidden inputs'!$C$15*'Hidden inputs'!$D$15+(CV39-'Hidden inputs'!$B$16)*'Hidden inputs'!$D$16,CV39&lt;='Hidden inputs'!$C$17,'Hidden inputs'!$C$15*'Hidden inputs'!$D$15+('Hidden inputs'!$C$16-'Hidden inputs'!$B$16)*'Hidden inputs'!$D$16+(CV39-'Hidden inputs'!$B$17)*'Hidden inputs'!$D$17,CV39&gt;'Hidden inputs'!$B$18,'Hidden inputs'!$C$15*'Hidden inputs'!$D$15+('Hidden inputs'!$C$16-'Hidden inputs'!$B$16)*'Hidden inputs'!$D$16+('Hidden inputs'!$C$17-'Hidden inputs'!$B$17)*'Hidden inputs'!$D$17+(CV39-'Hidden inputs'!$B$18)*'Hidden inputs'!$D$18))</f>
        <v/>
      </c>
      <c r="CX39" s="10" t="str">
        <f t="shared" ca="1" si="172"/>
        <v/>
      </c>
      <c r="CY39" s="5" t="str">
        <f t="shared" ca="1" si="79"/>
        <v/>
      </c>
      <c r="CZ39" s="5" t="str">
        <f t="shared" ca="1" si="80"/>
        <v/>
      </c>
      <c r="DA39" s="5" t="str">
        <f ca="1">IF($B39="","",'Hidden inputs'!$D$11*CR39+'Hidden inputs'!$E$11*CS39)</f>
        <v/>
      </c>
      <c r="DB39" s="11" t="str">
        <f t="shared" ca="1" si="13"/>
        <v/>
      </c>
      <c r="DC39" s="9" t="str">
        <f t="shared" ca="1" si="81"/>
        <v/>
      </c>
      <c r="DD39" s="3" t="str">
        <f t="shared" ca="1" si="82"/>
        <v/>
      </c>
      <c r="DE39" s="5" t="str" cm="1">
        <f t="array" aca="1" ref="DE39" ca="1">IF($B39="","",IF(DD39=0,0,IF(DD_Payment="",0,IF(DD39&lt;_xlfn.IFS(DD_Frequency="Monthly",1,DD_Frequency="Quarterly",IF(MONTH(DD$2)=1,1,IF(MONTH(DD$2)=4,1,IF(MONTH(DD$2)=7,1,IF(MONTH(DD$2)=10,1,0)))),DD_Frequency="Annually",IF(MONTH(DD$2)=1,1,0))*DD_Payment,DD39,_xlfn.IFS(DD_Frequency="Monthly",1,DD_Frequency="Quarterly",IF(MONTH(DD$2)=1,1,IF(MONTH(DD$2)=4,1,IF(MONTH(DD$2)=7,1,IF(MONTH(DD$2)=10,1,0)))),DD_Frequency="Annually",IF(MONTH(DD$2)=1,1,0))*DD_Payment))))</f>
        <v/>
      </c>
      <c r="DF39" s="3" t="str">
        <f t="shared" ref="DF39" ca="1" si="1724">IF($B39="","",IF(DD39&gt;DE39,(DD39-DE39/2)*(rate_A*(DF$1/365)),0))</f>
        <v/>
      </c>
      <c r="DG39" s="3" t="str">
        <f t="shared" ca="1" si="174"/>
        <v/>
      </c>
      <c r="DH39" s="3" t="str">
        <f t="shared" ref="DH39" ca="1" si="1725">IF($B39="","",CS39*(1+rate_A*DF$1/365))</f>
        <v/>
      </c>
      <c r="DI39" s="3" t="str">
        <f t="shared" ref="DI39" ca="1" si="1726">IF($B39="","",CT39*(1+rate_A*DF$1/365))</f>
        <v/>
      </c>
      <c r="DJ39" s="3" t="str">
        <f t="shared" ref="DJ39" ca="1" si="1727">IF($B39="","",CU39*(1+rate_joint*DF$1/365))</f>
        <v/>
      </c>
      <c r="DK39" s="5" t="str">
        <f t="shared" ca="1" si="178"/>
        <v/>
      </c>
      <c r="DL39" s="5" t="str" cm="1">
        <f t="array" aca="1" ref="DL39" ca="1">IF(DK39="","",_xlfn.IFS(DK39&lt;='Hidden inputs'!$C$15,DK39*'Hidden inputs'!$D$15,DK39&lt;='Hidden inputs'!$C$16,'Hidden inputs'!$C$15*'Hidden inputs'!$D$15+(DK39-'Hidden inputs'!$B$16)*'Hidden inputs'!$D$16,DK39&lt;='Hidden inputs'!$C$17,'Hidden inputs'!$C$15*'Hidden inputs'!$D$15+('Hidden inputs'!$C$16-'Hidden inputs'!$B$16)*'Hidden inputs'!$D$16+(DK39-'Hidden inputs'!$B$17)*'Hidden inputs'!$D$17,DK39&gt;'Hidden inputs'!$B$18,'Hidden inputs'!$C$15*'Hidden inputs'!$D$15+('Hidden inputs'!$C$16-'Hidden inputs'!$B$16)*'Hidden inputs'!$D$16+('Hidden inputs'!$C$17-'Hidden inputs'!$B$17)*'Hidden inputs'!$D$17+(DK39-'Hidden inputs'!$B$18)*'Hidden inputs'!$D$18))</f>
        <v/>
      </c>
      <c r="DM39" s="10" t="str">
        <f t="shared" ca="1" si="179"/>
        <v/>
      </c>
      <c r="DN39" s="5" t="str">
        <f t="shared" ca="1" si="87"/>
        <v/>
      </c>
      <c r="DO39" s="5" t="str">
        <f t="shared" ca="1" si="88"/>
        <v/>
      </c>
      <c r="DP39" s="5" t="str">
        <f ca="1">IF($B39="","",'Hidden inputs'!$D$11*DG39+'Hidden inputs'!$E$11*DH39)</f>
        <v/>
      </c>
      <c r="DQ39" s="11" t="str">
        <f t="shared" ca="1" si="15"/>
        <v/>
      </c>
      <c r="DR39" s="9" t="str">
        <f t="shared" ca="1" si="89"/>
        <v/>
      </c>
      <c r="DS39" s="3" t="str">
        <f t="shared" ca="1" si="90"/>
        <v/>
      </c>
      <c r="DT39" s="5" t="str" cm="1">
        <f t="array" aca="1" ref="DT39" ca="1">IF($B39="","",IF(DS39=0,0,IF(DD_Payment="",0,IF(DS39&lt;_xlfn.IFS(DD_Frequency="Monthly",1,DD_Frequency="Quarterly",IF(MONTH(DS$2)=1,1,IF(MONTH(DS$2)=4,1,IF(MONTH(DS$2)=7,1,IF(MONTH(DS$2)=10,1,0)))),DD_Frequency="Annually",IF(MONTH(DS$2)=1,1,0))*DD_Payment,DS39,_xlfn.IFS(DD_Frequency="Monthly",1,DD_Frequency="Quarterly",IF(MONTH(DS$2)=1,1,IF(MONTH(DS$2)=4,1,IF(MONTH(DS$2)=7,1,IF(MONTH(DS$2)=10,1,0)))),DD_Frequency="Annually",IF(MONTH(DS$2)=1,1,0))*DD_Payment))))</f>
        <v/>
      </c>
      <c r="DU39" s="3" t="str">
        <f t="shared" ref="DU39" ca="1" si="1728">IF($B39="","",IF(DS39&gt;DT39,(DS39-DT39/2)*(rate_A*(DU$1/365)),0))</f>
        <v/>
      </c>
      <c r="DV39" s="3" t="str">
        <f t="shared" ca="1" si="181"/>
        <v/>
      </c>
      <c r="DW39" s="3" t="str">
        <f t="shared" ref="DW39" ca="1" si="1729">IF($B39="","",DH39*(1+rate_A*DU$1/365))</f>
        <v/>
      </c>
      <c r="DX39" s="3" t="str">
        <f t="shared" ref="DX39" ca="1" si="1730">IF($B39="","",DI39*(1+rate_A*DU$1/365))</f>
        <v/>
      </c>
      <c r="DY39" s="3" t="str">
        <f t="shared" ref="DY39" ca="1" si="1731">IF($B39="","",DJ39*(1+rate_joint*DU$1/365))</f>
        <v/>
      </c>
      <c r="DZ39" s="5" t="str">
        <f t="shared" ca="1" si="185"/>
        <v/>
      </c>
      <c r="EA39" s="5" t="str" cm="1">
        <f t="array" aca="1" ref="EA39" ca="1">IF(DZ39="","",_xlfn.IFS(DZ39&lt;='Hidden inputs'!$C$15,DZ39*'Hidden inputs'!$D$15,DZ39&lt;='Hidden inputs'!$C$16,'Hidden inputs'!$C$15*'Hidden inputs'!$D$15+(DZ39-'Hidden inputs'!$B$16)*'Hidden inputs'!$D$16,DZ39&lt;='Hidden inputs'!$C$17,'Hidden inputs'!$C$15*'Hidden inputs'!$D$15+('Hidden inputs'!$C$16-'Hidden inputs'!$B$16)*'Hidden inputs'!$D$16+(DZ39-'Hidden inputs'!$B$17)*'Hidden inputs'!$D$17,DZ39&gt;'Hidden inputs'!$B$18,'Hidden inputs'!$C$15*'Hidden inputs'!$D$15+('Hidden inputs'!$C$16-'Hidden inputs'!$B$16)*'Hidden inputs'!$D$16+('Hidden inputs'!$C$17-'Hidden inputs'!$B$17)*'Hidden inputs'!$D$17+(DZ39-'Hidden inputs'!$B$18)*'Hidden inputs'!$D$18))</f>
        <v/>
      </c>
      <c r="EB39" s="10" t="str">
        <f t="shared" ca="1" si="186"/>
        <v/>
      </c>
      <c r="EC39" s="5" t="str">
        <f t="shared" ca="1" si="95"/>
        <v/>
      </c>
      <c r="ED39" s="5" t="str">
        <f t="shared" ca="1" si="96"/>
        <v/>
      </c>
      <c r="EE39" s="5" t="str">
        <f ca="1">IF($B39="","",'Hidden inputs'!$D$11*DV39+'Hidden inputs'!$E$11*DW39)</f>
        <v/>
      </c>
      <c r="EF39" s="11" t="str">
        <f t="shared" ca="1" si="17"/>
        <v/>
      </c>
      <c r="EG39" s="9" t="str">
        <f t="shared" ca="1" si="97"/>
        <v/>
      </c>
      <c r="EH39" s="3" t="str">
        <f t="shared" ca="1" si="98"/>
        <v/>
      </c>
      <c r="EI39" s="5" t="str" cm="1">
        <f t="array" aca="1" ref="EI39" ca="1">IF($B39="","",IF(EH39=0,0,IF(DD_Payment="",0,IF(EH39&lt;_xlfn.IFS(DD_Frequency="Monthly",1,DD_Frequency="Quarterly",IF(MONTH(EH$2)=1,1,IF(MONTH(EH$2)=4,1,IF(MONTH(EH$2)=7,1,IF(MONTH(EH$2)=10,1,0)))),DD_Frequency="Annually",IF(MONTH(EH$2)=1,1,0))*DD_Payment,EH39,_xlfn.IFS(DD_Frequency="Monthly",1,DD_Frequency="Quarterly",IF(MONTH(EH$2)=1,1,IF(MONTH(EH$2)=4,1,IF(MONTH(EH$2)=7,1,IF(MONTH(EH$2)=10,1,0)))),DD_Frequency="Annually",IF(MONTH(EH$2)=1,1,0))*DD_Payment))))</f>
        <v/>
      </c>
      <c r="EJ39" s="3" t="str">
        <f t="shared" ref="EJ39" ca="1" si="1732">IF($B39="","",IF(EH39&gt;EI39,(EH39-EI39/2)*(rate_A*(EJ$1/365)),0))</f>
        <v/>
      </c>
      <c r="EK39" s="3" t="str">
        <f t="shared" ca="1" si="188"/>
        <v/>
      </c>
      <c r="EL39" s="3" t="str">
        <f t="shared" ref="EL39" ca="1" si="1733">IF($B39="","",DW39*(1+rate_A*EJ$1/365))</f>
        <v/>
      </c>
      <c r="EM39" s="3" t="str">
        <f t="shared" ref="EM39" ca="1" si="1734">IF($B39="","",DX39*(1+rate_A*EJ$1/365))</f>
        <v/>
      </c>
      <c r="EN39" s="3" t="str">
        <f t="shared" ref="EN39" ca="1" si="1735">IF($B39="","",DY39*(1+rate_joint*EJ$1/365))</f>
        <v/>
      </c>
      <c r="EO39" s="5" t="str">
        <f t="shared" ca="1" si="192"/>
        <v/>
      </c>
      <c r="EP39" s="5" t="str" cm="1">
        <f t="array" aca="1" ref="EP39" ca="1">IF(EO39="","",_xlfn.IFS(EO39&lt;='Hidden inputs'!$C$15,EO39*'Hidden inputs'!$D$15,EO39&lt;='Hidden inputs'!$C$16,'Hidden inputs'!$C$15*'Hidden inputs'!$D$15+(EO39-'Hidden inputs'!$B$16)*'Hidden inputs'!$D$16,EO39&lt;='Hidden inputs'!$C$17,'Hidden inputs'!$C$15*'Hidden inputs'!$D$15+('Hidden inputs'!$C$16-'Hidden inputs'!$B$16)*'Hidden inputs'!$D$16+(EO39-'Hidden inputs'!$B$17)*'Hidden inputs'!$D$17,EO39&gt;'Hidden inputs'!$B$18,'Hidden inputs'!$C$15*'Hidden inputs'!$D$15+('Hidden inputs'!$C$16-'Hidden inputs'!$B$16)*'Hidden inputs'!$D$16+('Hidden inputs'!$C$17-'Hidden inputs'!$B$17)*'Hidden inputs'!$D$17+(EO39-'Hidden inputs'!$B$18)*'Hidden inputs'!$D$18))</f>
        <v/>
      </c>
      <c r="EQ39" s="10" t="str">
        <f t="shared" ca="1" si="193"/>
        <v/>
      </c>
      <c r="ER39" s="5" t="str">
        <f t="shared" ca="1" si="103"/>
        <v/>
      </c>
      <c r="ES39" s="5" t="str">
        <f t="shared" ca="1" si="104"/>
        <v/>
      </c>
      <c r="ET39" s="5" t="str">
        <f ca="1">IF($B39="","",'Hidden inputs'!$D$11*EK39+'Hidden inputs'!$E$11*EL39)</f>
        <v/>
      </c>
      <c r="EU39" s="11" t="str">
        <f t="shared" ca="1" si="19"/>
        <v/>
      </c>
      <c r="EV39" s="9" t="str">
        <f t="shared" ca="1" si="105"/>
        <v/>
      </c>
      <c r="EW39" s="3" t="str">
        <f t="shared" ca="1" si="106"/>
        <v/>
      </c>
      <c r="EX39" s="5" t="str" cm="1">
        <f t="array" aca="1" ref="EX39" ca="1">IF($B39="","",IF(EW39=0,0,IF(DD_Payment="",0,IF(EW39&lt;_xlfn.IFS(DD_Frequency="Monthly",1,DD_Frequency="Quarterly",IF(MONTH(EW$2)=1,1,IF(MONTH(EW$2)=4,1,IF(MONTH(EW$2)=7,1,IF(MONTH(EW$2)=10,1,0)))),DD_Frequency="Annually",IF(MONTH(EW$2)=1,1,0))*DD_Payment,EW39,_xlfn.IFS(DD_Frequency="Monthly",1,DD_Frequency="Quarterly",IF(MONTH(EW$2)=1,1,IF(MONTH(EW$2)=4,1,IF(MONTH(EW$2)=7,1,IF(MONTH(EW$2)=10,1,0)))),DD_Frequency="Annually",IF(MONTH(EW$2)=1,1,0))*DD_Payment))))</f>
        <v/>
      </c>
      <c r="EY39" s="3" t="str">
        <f t="shared" ref="EY39" ca="1" si="1736">IF($B39="","",IF(EW39&gt;EX39,(EW39-EX39/2)*(rate_A*(EY$1/365)),0))</f>
        <v/>
      </c>
      <c r="EZ39" s="3" t="str">
        <f t="shared" ca="1" si="195"/>
        <v/>
      </c>
      <c r="FA39" s="3" t="str">
        <f t="shared" ref="FA39" ca="1" si="1737">IF($B39="","",EL39*(1+rate_A*EY$1/365))</f>
        <v/>
      </c>
      <c r="FB39" s="3" t="str">
        <f t="shared" ref="FB39" ca="1" si="1738">IF($B39="","",EM39*(1+rate_A*EY$1/365))</f>
        <v/>
      </c>
      <c r="FC39" s="3" t="str">
        <f t="shared" ref="FC39" ca="1" si="1739">IF($B39="","",EN39*(1+rate_joint*EY$1/365))</f>
        <v/>
      </c>
      <c r="FD39" s="5" t="str">
        <f t="shared" ca="1" si="199"/>
        <v/>
      </c>
      <c r="FE39" s="5" t="str" cm="1">
        <f t="array" aca="1" ref="FE39" ca="1">IF(FD39="","",_xlfn.IFS(FD39&lt;='Hidden inputs'!$C$15,FD39*'Hidden inputs'!$D$15,FD39&lt;='Hidden inputs'!$C$16,'Hidden inputs'!$C$15*'Hidden inputs'!$D$15+(FD39-'Hidden inputs'!$B$16)*'Hidden inputs'!$D$16,FD39&lt;='Hidden inputs'!$C$17,'Hidden inputs'!$C$15*'Hidden inputs'!$D$15+('Hidden inputs'!$C$16-'Hidden inputs'!$B$16)*'Hidden inputs'!$D$16+(FD39-'Hidden inputs'!$B$17)*'Hidden inputs'!$D$17,FD39&gt;'Hidden inputs'!$B$18,'Hidden inputs'!$C$15*'Hidden inputs'!$D$15+('Hidden inputs'!$C$16-'Hidden inputs'!$B$16)*'Hidden inputs'!$D$16+('Hidden inputs'!$C$17-'Hidden inputs'!$B$17)*'Hidden inputs'!$D$17+(FD39-'Hidden inputs'!$B$18)*'Hidden inputs'!$D$18))</f>
        <v/>
      </c>
      <c r="FF39" s="10" t="str">
        <f t="shared" ca="1" si="200"/>
        <v/>
      </c>
      <c r="FG39" s="5" t="str">
        <f t="shared" ca="1" si="111"/>
        <v/>
      </c>
      <c r="FH39" s="5" t="str">
        <f t="shared" ca="1" si="112"/>
        <v/>
      </c>
      <c r="FI39" s="5" t="str">
        <f ca="1">IF($B39="","",'Hidden inputs'!$D$11*EZ39+'Hidden inputs'!$E$11*FA39)</f>
        <v/>
      </c>
      <c r="FJ39" s="11" t="str">
        <f t="shared" ca="1" si="21"/>
        <v/>
      </c>
      <c r="FK39" s="9" t="str">
        <f t="shared" ca="1" si="113"/>
        <v/>
      </c>
      <c r="FL39" s="3" t="str">
        <f t="shared" ca="1" si="114"/>
        <v/>
      </c>
      <c r="FM39" s="5" t="str" cm="1">
        <f t="array" aca="1" ref="FM39" ca="1">IF($B39="","",IF(FL39=0,0,IF(DD_Payment="",0,IF(FL39&lt;_xlfn.IFS(DD_Frequency="Monthly",1,DD_Frequency="Quarterly",IF(MONTH(FL$2)=1,1,IF(MONTH(FL$2)=4,1,IF(MONTH(FL$2)=7,1,IF(MONTH(FL$2)=10,1,0)))),DD_Frequency="Annually",IF(MONTH(FL$2)=1,1,0))*DD_Payment,FL39,_xlfn.IFS(DD_Frequency="Monthly",1,DD_Frequency="Quarterly",IF(MONTH(FL$2)=1,1,IF(MONTH(FL$2)=4,1,IF(MONTH(FL$2)=7,1,IF(MONTH(FL$2)=10,1,0)))),DD_Frequency="Annually",IF(MONTH(FL$2)=1,1,0))*DD_Payment))))</f>
        <v/>
      </c>
      <c r="FN39" s="3" t="str">
        <f t="shared" ref="FN39" ca="1" si="1740">IF($B39="","",IF(FL39&gt;FM39,(FL39-FM39/2)*(rate_A*(FN$1/365)),0))</f>
        <v/>
      </c>
      <c r="FO39" s="3" t="str">
        <f t="shared" ca="1" si="202"/>
        <v/>
      </c>
      <c r="FP39" s="3" t="str">
        <f t="shared" ref="FP39" ca="1" si="1741">IF($B39="","",FA39*(1+rate_A*FN$1/365))</f>
        <v/>
      </c>
      <c r="FQ39" s="3" t="str">
        <f t="shared" ref="FQ39" ca="1" si="1742">IF($B39="","",FB39*(1+rate_A*FN$1/365))</f>
        <v/>
      </c>
      <c r="FR39" s="3" t="str">
        <f t="shared" ref="FR39" ca="1" si="1743">IF($B39="","",FC39*(1+rate_joint*FN$1/365))</f>
        <v/>
      </c>
      <c r="FS39" s="5" t="str">
        <f t="shared" ca="1" si="206"/>
        <v/>
      </c>
      <c r="FT39" s="5" t="str" cm="1">
        <f t="array" aca="1" ref="FT39" ca="1">IF(FS39="","",_xlfn.IFS(FS39&lt;='Hidden inputs'!$C$15,FS39*'Hidden inputs'!$D$15,FS39&lt;='Hidden inputs'!$C$16,'Hidden inputs'!$C$15*'Hidden inputs'!$D$15+(FS39-'Hidden inputs'!$B$16)*'Hidden inputs'!$D$16,FS39&lt;='Hidden inputs'!$C$17,'Hidden inputs'!$C$15*'Hidden inputs'!$D$15+('Hidden inputs'!$C$16-'Hidden inputs'!$B$16)*'Hidden inputs'!$D$16+(FS39-'Hidden inputs'!$B$17)*'Hidden inputs'!$D$17,FS39&gt;'Hidden inputs'!$B$18,'Hidden inputs'!$C$15*'Hidden inputs'!$D$15+('Hidden inputs'!$C$16-'Hidden inputs'!$B$16)*'Hidden inputs'!$D$16+('Hidden inputs'!$C$17-'Hidden inputs'!$B$17)*'Hidden inputs'!$D$17+(FS39-'Hidden inputs'!$B$18)*'Hidden inputs'!$D$18))</f>
        <v/>
      </c>
      <c r="FU39" s="10" t="str">
        <f t="shared" ca="1" si="207"/>
        <v/>
      </c>
      <c r="FV39" s="5" t="str">
        <f t="shared" ca="1" si="119"/>
        <v/>
      </c>
      <c r="FW39" s="5" t="str">
        <f t="shared" ca="1" si="120"/>
        <v/>
      </c>
      <c r="FX39" s="5" t="str">
        <f ca="1">IF($B39="","",'Hidden inputs'!$D$11*FO39+'Hidden inputs'!$E$11*FP39)</f>
        <v/>
      </c>
      <c r="FY39" s="11" t="str">
        <f t="shared" ca="1" si="23"/>
        <v/>
      </c>
      <c r="FZ39" s="9" t="str">
        <f t="shared" ca="1" si="121"/>
        <v/>
      </c>
      <c r="GA39" s="5" t="str">
        <f t="shared" ca="1" si="122"/>
        <v/>
      </c>
      <c r="GB39" s="5" t="str">
        <f t="shared" ca="1" si="123"/>
        <v/>
      </c>
      <c r="GC39" s="5" t="str">
        <f t="shared" ca="1" si="24"/>
        <v/>
      </c>
      <c r="GD39" s="5" t="str">
        <f t="shared" ca="1" si="25"/>
        <v/>
      </c>
    </row>
    <row r="40" spans="1:186" x14ac:dyDescent="0.35">
      <c r="A40" s="2" t="str">
        <f t="shared" ca="1" si="26"/>
        <v/>
      </c>
      <c r="B40" s="6" t="str">
        <f t="shared" ca="1" si="27"/>
        <v/>
      </c>
      <c r="C40" s="5" t="str">
        <f t="shared" ca="1" si="124"/>
        <v/>
      </c>
      <c r="D40" s="5" t="str" cm="1">
        <f t="array" aca="1" ref="D40" ca="1">IF($B40="","",IF(C40=0,0,IF(DD_Payment="",0,IF(C40&lt;_xlfn.IFS(DD_Frequency="Monthly",1,DD_Frequency="Quarterly",IF(MONTH(C$2)=1,1,IF(MONTH(C$2)=4,1,IF(MONTH(C$2)=7,1,IF(MONTH(C$2)=10,1,0)))),DD_Frequency="Annually",IF(MONTH(C$2)=1,1,0))*DD_Payment,C40,_xlfn.IFS(DD_Frequency="Monthly",1,DD_Frequency="Quarterly",IF(MONTH(C$2)=1,1,IF(MONTH(C$2)=4,1,IF(MONTH(C$2)=7,1,IF(MONTH(C$2)=10,1,0)))),DD_Frequency="Annually",IF(MONTH(C$2)=1,1,0))*DD_Payment))))</f>
        <v/>
      </c>
      <c r="E40" s="5" t="str">
        <f t="shared" ref="E40" ca="1" si="1744">IF(B40="","",IF(C40&gt;D40,(C40-D40/2)*(rate_A*(E$1/365)),0))</f>
        <v/>
      </c>
      <c r="F40" s="5" t="str">
        <f t="shared" ca="1" si="28"/>
        <v/>
      </c>
      <c r="G40" s="5" t="str">
        <f t="shared" ref="G40" ca="1" si="1745">IF(B40="","",G39*(1+rate_A*E$1/365))</f>
        <v/>
      </c>
      <c r="H40" s="5" t="str">
        <f t="shared" ref="H40" ca="1" si="1746">IF(B40="","",H39*(1+rate_A*E$1/365))</f>
        <v/>
      </c>
      <c r="I40" s="5" t="str">
        <f t="shared" ref="I40" ca="1" si="1747">IF(B40="","",I39*(1+rate_joint*E$1/365))</f>
        <v/>
      </c>
      <c r="J40" s="5" t="str">
        <f t="shared" ca="1" si="129"/>
        <v/>
      </c>
      <c r="K40" s="5" t="str" cm="1">
        <f t="array" aca="1" ref="K40" ca="1">IF(J40="","",_xlfn.IFS(J40&lt;='Hidden inputs'!$C$15,J40*'Hidden inputs'!$D$15,J40&lt;='Hidden inputs'!$C$16,'Hidden inputs'!$C$15*'Hidden inputs'!$D$15+(J40-'Hidden inputs'!$B$16)*'Hidden inputs'!$D$16,J40&lt;='Hidden inputs'!$C$17,'Hidden inputs'!$C$15*'Hidden inputs'!$D$15+('Hidden inputs'!$C$16-'Hidden inputs'!$B$16)*'Hidden inputs'!$D$16+(J40-'Hidden inputs'!$B$17)*'Hidden inputs'!$D$17,J40&gt;'Hidden inputs'!$B$18,'Hidden inputs'!$C$15*'Hidden inputs'!$D$15+('Hidden inputs'!$C$16-'Hidden inputs'!$B$16)*'Hidden inputs'!$D$16+('Hidden inputs'!$C$17-'Hidden inputs'!$B$17)*'Hidden inputs'!$D$17+(J40-'Hidden inputs'!$B$18)*'Hidden inputs'!$D$18))</f>
        <v/>
      </c>
      <c r="L40" s="11" t="str">
        <f t="shared" ca="1" si="130"/>
        <v/>
      </c>
      <c r="M40" s="5" t="str">
        <f t="shared" ca="1" si="32"/>
        <v/>
      </c>
      <c r="N40" s="5" t="str">
        <f t="shared" ca="1" si="33"/>
        <v/>
      </c>
      <c r="O40" s="5" t="str">
        <f ca="1">IF(B40="","",'Hidden inputs'!$D$11*F40+'Hidden inputs'!$E$11*G40)</f>
        <v/>
      </c>
      <c r="P40" s="11" t="str">
        <f t="shared" ca="1" si="0"/>
        <v/>
      </c>
      <c r="Q40" s="20" t="str">
        <f t="shared" ca="1" si="1"/>
        <v/>
      </c>
      <c r="R40" s="3" t="str">
        <f t="shared" ca="1" si="34"/>
        <v/>
      </c>
      <c r="S40" s="5" t="str" cm="1">
        <f t="array" aca="1" ref="S40" ca="1">IF($B40="","",IF(R40=0,0,IF(DD_Payment="",0,IF(R40&lt;_xlfn.IFS(DD_Frequency="Monthly",1,DD_Frequency="Quarterly",IF(MONTH(R$2)=1,1,IF(MONTH(R$2)=4,1,IF(MONTH(R$2)=7,1,IF(MONTH(R$2)=10,1,0)))),DD_Frequency="Annually",IF(MONTH(R$2)=1,1,0))*DD_Payment,R40,_xlfn.IFS(DD_Frequency="Monthly",1,DD_Frequency="Quarterly",IF(MONTH(R$2)=1,1,IF(MONTH(R$2)=4,1,IF(MONTH(R$2)=7,1,IF(MONTH(R$2)=10,1,0)))),DD_Frequency="Annually",IF(MONTH(R$2)=1,1,0))*DD_Payment))))</f>
        <v/>
      </c>
      <c r="T40" s="3" t="str">
        <f t="shared" ref="T40" ca="1" si="1748">IF(B40="","",IF(R40&gt;S40,(R40-S40/2)*(rate_A*((T$1+A40)/365)),0))</f>
        <v/>
      </c>
      <c r="U40" s="3" t="str">
        <f t="shared" ca="1" si="36"/>
        <v/>
      </c>
      <c r="V40" s="3" t="str">
        <f t="shared" ref="V40" ca="1" si="1749">IF(B40="","",G40*(1+rate_A*(T$1+A40)/365))</f>
        <v/>
      </c>
      <c r="W40" s="3" t="str">
        <f t="shared" ref="W40" ca="1" si="1750">IF(B40="","",H40*(1+rate_A*(T$1+A40)/365))</f>
        <v/>
      </c>
      <c r="X40" s="3" t="str">
        <f t="shared" ref="X40" ca="1" si="1751">IF(B40="","",I40*(1+rate_joint*(T$1+A40)/365))</f>
        <v/>
      </c>
      <c r="Y40" s="5" t="str">
        <f t="shared" ca="1" si="135"/>
        <v/>
      </c>
      <c r="Z40" s="5" t="str" cm="1">
        <f t="array" aca="1" ref="Z40" ca="1">IF(Y40="","",_xlfn.IFS(Y40&lt;='Hidden inputs'!$C$15,Y40*'Hidden inputs'!$D$15,Y40&lt;='Hidden inputs'!$C$16,'Hidden inputs'!$C$15*'Hidden inputs'!$D$15+(Y40-'Hidden inputs'!$B$16)*'Hidden inputs'!$D$16,Y40&lt;='Hidden inputs'!$C$17,'Hidden inputs'!$C$15*'Hidden inputs'!$D$15+('Hidden inputs'!$C$16-'Hidden inputs'!$B$16)*'Hidden inputs'!$D$16+(Y40-'Hidden inputs'!$B$17)*'Hidden inputs'!$D$17,Y40&gt;'Hidden inputs'!$B$18,'Hidden inputs'!$C$15*'Hidden inputs'!$D$15+('Hidden inputs'!$C$16-'Hidden inputs'!$B$16)*'Hidden inputs'!$D$16+('Hidden inputs'!$C$17-'Hidden inputs'!$B$17)*'Hidden inputs'!$D$17+(Y40-'Hidden inputs'!$B$18)*'Hidden inputs'!$D$18))</f>
        <v/>
      </c>
      <c r="AA40" s="10" t="str">
        <f t="shared" ca="1" si="136"/>
        <v/>
      </c>
      <c r="AB40" s="5" t="str">
        <f t="shared" ca="1" si="40"/>
        <v/>
      </c>
      <c r="AC40" s="5" t="str">
        <f t="shared" ca="1" si="137"/>
        <v/>
      </c>
      <c r="AD40" s="5" t="str">
        <f ca="1">IF(B40="","",'Hidden inputs'!$D$11*U40+'Hidden inputs'!$E$11*V40)</f>
        <v/>
      </c>
      <c r="AE40" s="11" t="str">
        <f t="shared" ca="1" si="3"/>
        <v/>
      </c>
      <c r="AF40" s="9" t="str">
        <f t="shared" ca="1" si="41"/>
        <v/>
      </c>
      <c r="AG40" s="3" t="str">
        <f t="shared" ca="1" si="42"/>
        <v/>
      </c>
      <c r="AH40" s="5" t="str" cm="1">
        <f t="array" aca="1" ref="AH40" ca="1">IF($B40="","",IF(AG40=0,0,IF(DD_Payment="",0,IF(AG40&lt;_xlfn.IFS(DD_Frequency="Monthly",1,DD_Frequency="Quarterly",IF(MONTH(AG$2)=1,1,IF(MONTH(AG$2)=4,1,IF(MONTH(AG$2)=7,1,IF(MONTH(AG$2)=10,1,0)))),DD_Frequency="Annually",IF(MONTH(AG$2)=1,1,0))*DD_Payment,AG40,_xlfn.IFS(DD_Frequency="Monthly",1,DD_Frequency="Quarterly",IF(MONTH(AG$2)=1,1,IF(MONTH(AG$2)=4,1,IF(MONTH(AG$2)=7,1,IF(MONTH(AG$2)=10,1,0)))),DD_Frequency="Annually",IF(MONTH(AG$2)=1,1,0))*DD_Payment))))</f>
        <v/>
      </c>
      <c r="AI40" s="3" t="str">
        <f t="shared" ref="AI40" ca="1" si="1752">IF($B40="","",IF(AG40&gt;AH40,(AG40-AH40/2)*(rate_A*(AI$1/365)),0))</f>
        <v/>
      </c>
      <c r="AJ40" s="3" t="str">
        <f t="shared" ca="1" si="139"/>
        <v/>
      </c>
      <c r="AK40" s="3" t="str">
        <f t="shared" ref="AK40" ca="1" si="1753">IF($B40="","",V40*(1+rate_A*AI$1/365))</f>
        <v/>
      </c>
      <c r="AL40" s="3" t="str">
        <f t="shared" ref="AL40" ca="1" si="1754">IF($B40="","",W40*(1+rate_A*AI$1/365))</f>
        <v/>
      </c>
      <c r="AM40" s="3" t="str">
        <f t="shared" ref="AM40" ca="1" si="1755">IF($B40="","",X40*(1+rate_joint*AI$1/365))</f>
        <v/>
      </c>
      <c r="AN40" s="5" t="str">
        <f t="shared" ca="1" si="143"/>
        <v/>
      </c>
      <c r="AO40" s="5" t="str" cm="1">
        <f t="array" aca="1" ref="AO40" ca="1">IF(AN40="","",_xlfn.IFS(AN40&lt;='Hidden inputs'!$C$15,AN40*'Hidden inputs'!$D$15,AN40&lt;='Hidden inputs'!$C$16,'Hidden inputs'!$C$15*'Hidden inputs'!$D$15+(AN40-'Hidden inputs'!$B$16)*'Hidden inputs'!$D$16,AN40&lt;='Hidden inputs'!$C$17,'Hidden inputs'!$C$15*'Hidden inputs'!$D$15+('Hidden inputs'!$C$16-'Hidden inputs'!$B$16)*'Hidden inputs'!$D$16+(AN40-'Hidden inputs'!$B$17)*'Hidden inputs'!$D$17,AN40&gt;'Hidden inputs'!$B$18,'Hidden inputs'!$C$15*'Hidden inputs'!$D$15+('Hidden inputs'!$C$16-'Hidden inputs'!$B$16)*'Hidden inputs'!$D$16+('Hidden inputs'!$C$17-'Hidden inputs'!$B$17)*'Hidden inputs'!$D$17+(AN40-'Hidden inputs'!$B$18)*'Hidden inputs'!$D$18))</f>
        <v/>
      </c>
      <c r="AP40" s="10" t="str">
        <f t="shared" ca="1" si="144"/>
        <v/>
      </c>
      <c r="AQ40" s="5" t="str">
        <f t="shared" ca="1" si="47"/>
        <v/>
      </c>
      <c r="AR40" s="5" t="str">
        <f t="shared" ca="1" si="48"/>
        <v/>
      </c>
      <c r="AS40" s="5" t="str">
        <f ca="1">IF($B40="","",'Hidden inputs'!$D$11*AJ40+'Hidden inputs'!$E$11*AK40)</f>
        <v/>
      </c>
      <c r="AT40" s="11" t="str">
        <f t="shared" ca="1" si="5"/>
        <v/>
      </c>
      <c r="AU40" s="9" t="str">
        <f t="shared" ca="1" si="49"/>
        <v/>
      </c>
      <c r="AV40" s="3" t="str">
        <f t="shared" ca="1" si="50"/>
        <v/>
      </c>
      <c r="AW40" s="5" t="str" cm="1">
        <f t="array" aca="1" ref="AW40" ca="1">IF($B40="","",IF(AV40=0,0,IF(DD_Payment="",0,IF(AV40&lt;_xlfn.IFS(DD_Frequency="Monthly",1,DD_Frequency="Quarterly",IF(MONTH(AV$2)=1,1,IF(MONTH(AV$2)=4,1,IF(MONTH(AV$2)=7,1,IF(MONTH(AV$2)=10,1,0)))),DD_Frequency="Annually",IF(MONTH(AV$2)=1,1,0))*DD_Payment,AV40,_xlfn.IFS(DD_Frequency="Monthly",1,DD_Frequency="Quarterly",IF(MONTH(AV$2)=1,1,IF(MONTH(AV$2)=4,1,IF(MONTH(AV$2)=7,1,IF(MONTH(AV$2)=10,1,0)))),DD_Frequency="Annually",IF(MONTH(AV$2)=1,1,0))*DD_Payment))))</f>
        <v/>
      </c>
      <c r="AX40" s="3" t="str">
        <f t="shared" ref="AX40" ca="1" si="1756">IF($B40="","",IF(AV40&gt;AW40,(AV40-AW40/2)*(rate_A*(AX$1/365)),0))</f>
        <v/>
      </c>
      <c r="AY40" s="3" t="str">
        <f t="shared" ca="1" si="146"/>
        <v/>
      </c>
      <c r="AZ40" s="3" t="str">
        <f t="shared" ref="AZ40" ca="1" si="1757">IF($B40="","",AK40*(1+rate_A*AX$1/365))</f>
        <v/>
      </c>
      <c r="BA40" s="3" t="str">
        <f t="shared" ref="BA40" ca="1" si="1758">IF($B40="","",AL40*(1+rate_A*AX$1/365))</f>
        <v/>
      </c>
      <c r="BB40" s="3" t="str">
        <f t="shared" ref="BB40" ca="1" si="1759">IF($B40="","",AM40*(1+rate_joint*AX$1/365))</f>
        <v/>
      </c>
      <c r="BC40" s="5" t="str">
        <f t="shared" ca="1" si="150"/>
        <v/>
      </c>
      <c r="BD40" s="5" t="str" cm="1">
        <f t="array" aca="1" ref="BD40" ca="1">IF(BC40="","",_xlfn.IFS(BC40&lt;='Hidden inputs'!$C$15,BC40*'Hidden inputs'!$D$15,BC40&lt;='Hidden inputs'!$C$16,'Hidden inputs'!$C$15*'Hidden inputs'!$D$15+(BC40-'Hidden inputs'!$B$16)*'Hidden inputs'!$D$16,BC40&lt;='Hidden inputs'!$C$17,'Hidden inputs'!$C$15*'Hidden inputs'!$D$15+('Hidden inputs'!$C$16-'Hidden inputs'!$B$16)*'Hidden inputs'!$D$16+(BC40-'Hidden inputs'!$B$17)*'Hidden inputs'!$D$17,BC40&gt;'Hidden inputs'!$B$18,'Hidden inputs'!$C$15*'Hidden inputs'!$D$15+('Hidden inputs'!$C$16-'Hidden inputs'!$B$16)*'Hidden inputs'!$D$16+('Hidden inputs'!$C$17-'Hidden inputs'!$B$17)*'Hidden inputs'!$D$17+(BC40-'Hidden inputs'!$B$18)*'Hidden inputs'!$D$18))</f>
        <v/>
      </c>
      <c r="BE40" s="10" t="str">
        <f t="shared" ca="1" si="151"/>
        <v/>
      </c>
      <c r="BF40" s="5" t="str">
        <f t="shared" ca="1" si="55"/>
        <v/>
      </c>
      <c r="BG40" s="5" t="str">
        <f t="shared" ca="1" si="56"/>
        <v/>
      </c>
      <c r="BH40" s="5" t="str">
        <f ca="1">IF($B40="","",'Hidden inputs'!$D$11*AY40+'Hidden inputs'!$E$11*AZ40)</f>
        <v/>
      </c>
      <c r="BI40" s="11" t="str">
        <f t="shared" ca="1" si="7"/>
        <v/>
      </c>
      <c r="BJ40" s="9" t="str">
        <f t="shared" ca="1" si="57"/>
        <v/>
      </c>
      <c r="BK40" s="3" t="str">
        <f t="shared" ca="1" si="58"/>
        <v/>
      </c>
      <c r="BL40" s="5" t="str" cm="1">
        <f t="array" aca="1" ref="BL40" ca="1">IF($B40="","",IF(BK40=0,0,IF(DD_Payment="",0,IF(BK40&lt;_xlfn.IFS(DD_Frequency="Monthly",1,DD_Frequency="Quarterly",IF(MONTH(BK$2)=1,1,IF(MONTH(BK$2)=4,1,IF(MONTH(BK$2)=7,1,IF(MONTH(BK$2)=10,1,0)))),DD_Frequency="Annually",IF(MONTH(BK$2)=1,1,0))*DD_Payment,BK40,_xlfn.IFS(DD_Frequency="Monthly",1,DD_Frequency="Quarterly",IF(MONTH(BK$2)=1,1,IF(MONTH(BK$2)=4,1,IF(MONTH(BK$2)=7,1,IF(MONTH(BK$2)=10,1,0)))),DD_Frequency="Annually",IF(MONTH(BK$2)=1,1,0))*DD_Payment))))</f>
        <v/>
      </c>
      <c r="BM40" s="3" t="str">
        <f t="shared" ref="BM40" ca="1" si="1760">IF($B40="","",IF(BK40&gt;BL40,(BK40-BL40/2)*(rate_A*(BM$1/365)),0))</f>
        <v/>
      </c>
      <c r="BN40" s="3" t="str">
        <f t="shared" ca="1" si="153"/>
        <v/>
      </c>
      <c r="BO40" s="3" t="str">
        <f t="shared" ref="BO40" ca="1" si="1761">IF($B40="","",AZ40*(1+rate_A*BM$1/365))</f>
        <v/>
      </c>
      <c r="BP40" s="3" t="str">
        <f t="shared" ref="BP40" ca="1" si="1762">IF($B40="","",BA40*(1+rate_A*BM$1/365))</f>
        <v/>
      </c>
      <c r="BQ40" s="3" t="str">
        <f t="shared" ref="BQ40" ca="1" si="1763">IF($B40="","",BB40*(1+rate_joint*BM$1/365))</f>
        <v/>
      </c>
      <c r="BR40" s="5" t="str">
        <f t="shared" ca="1" si="157"/>
        <v/>
      </c>
      <c r="BS40" s="5" t="str" cm="1">
        <f t="array" aca="1" ref="BS40" ca="1">IF(BR40="","",_xlfn.IFS(BR40&lt;='Hidden inputs'!$C$15,BR40*'Hidden inputs'!$D$15,BR40&lt;='Hidden inputs'!$C$16,'Hidden inputs'!$C$15*'Hidden inputs'!$D$15+(BR40-'Hidden inputs'!$B$16)*'Hidden inputs'!$D$16,BR40&lt;='Hidden inputs'!$C$17,'Hidden inputs'!$C$15*'Hidden inputs'!$D$15+('Hidden inputs'!$C$16-'Hidden inputs'!$B$16)*'Hidden inputs'!$D$16+(BR40-'Hidden inputs'!$B$17)*'Hidden inputs'!$D$17,BR40&gt;'Hidden inputs'!$B$18,'Hidden inputs'!$C$15*'Hidden inputs'!$D$15+('Hidden inputs'!$C$16-'Hidden inputs'!$B$16)*'Hidden inputs'!$D$16+('Hidden inputs'!$C$17-'Hidden inputs'!$B$17)*'Hidden inputs'!$D$17+(BR40-'Hidden inputs'!$B$18)*'Hidden inputs'!$D$18))</f>
        <v/>
      </c>
      <c r="BT40" s="10" t="str">
        <f t="shared" ca="1" si="158"/>
        <v/>
      </c>
      <c r="BU40" s="5" t="str">
        <f t="shared" ca="1" si="63"/>
        <v/>
      </c>
      <c r="BV40" s="5" t="str">
        <f t="shared" ca="1" si="64"/>
        <v/>
      </c>
      <c r="BW40" s="5" t="str">
        <f ca="1">IF($B40="","",'Hidden inputs'!$D$11*BN40+'Hidden inputs'!$E$11*BO40)</f>
        <v/>
      </c>
      <c r="BX40" s="11" t="str">
        <f t="shared" ca="1" si="9"/>
        <v/>
      </c>
      <c r="BY40" s="9" t="str">
        <f t="shared" ca="1" si="65"/>
        <v/>
      </c>
      <c r="BZ40" s="3" t="str">
        <f t="shared" ca="1" si="66"/>
        <v/>
      </c>
      <c r="CA40" s="5" t="str" cm="1">
        <f t="array" aca="1" ref="CA40" ca="1">IF($B40="","",IF(BZ40=0,0,IF(DD_Payment="",0,IF(BZ40&lt;_xlfn.IFS(DD_Frequency="Monthly",1,DD_Frequency="Quarterly",IF(MONTH(BZ$2)=1,1,IF(MONTH(BZ$2)=4,1,IF(MONTH(BZ$2)=7,1,IF(MONTH(BZ$2)=10,1,0)))),DD_Frequency="Annually",IF(MONTH(BZ$2)=1,1,0))*DD_Payment,BZ40,_xlfn.IFS(DD_Frequency="Monthly",1,DD_Frequency="Quarterly",IF(MONTH(BZ$2)=1,1,IF(MONTH(BZ$2)=4,1,IF(MONTH(BZ$2)=7,1,IF(MONTH(BZ$2)=10,1,0)))),DD_Frequency="Annually",IF(MONTH(BZ$2)=1,1,0))*DD_Payment))))</f>
        <v/>
      </c>
      <c r="CB40" s="3" t="str">
        <f t="shared" ref="CB40" ca="1" si="1764">IF($B40="","",IF(BZ40&gt;CA40,(BZ40-CA40/2)*(rate_A*(CB$1/365)),0))</f>
        <v/>
      </c>
      <c r="CC40" s="3" t="str">
        <f t="shared" ca="1" si="160"/>
        <v/>
      </c>
      <c r="CD40" s="3" t="str">
        <f t="shared" ref="CD40" ca="1" si="1765">IF($B40="","",BO40*(1+rate_A*CB$1/365))</f>
        <v/>
      </c>
      <c r="CE40" s="3" t="str">
        <f t="shared" ref="CE40" ca="1" si="1766">IF($B40="","",BP40*(1+rate_A*CB$1/365))</f>
        <v/>
      </c>
      <c r="CF40" s="3" t="str">
        <f t="shared" ref="CF40" ca="1" si="1767">IF($B40="","",BQ40*(1+rate_joint*CB$1/365))</f>
        <v/>
      </c>
      <c r="CG40" s="5" t="str">
        <f t="shared" ca="1" si="164"/>
        <v/>
      </c>
      <c r="CH40" s="5" t="str" cm="1">
        <f t="array" aca="1" ref="CH40" ca="1">IF(CG40="","",_xlfn.IFS(CG40&lt;='Hidden inputs'!$C$15,CG40*'Hidden inputs'!$D$15,CG40&lt;='Hidden inputs'!$C$16,'Hidden inputs'!$C$15*'Hidden inputs'!$D$15+(CG40-'Hidden inputs'!$B$16)*'Hidden inputs'!$D$16,CG40&lt;='Hidden inputs'!$C$17,'Hidden inputs'!$C$15*'Hidden inputs'!$D$15+('Hidden inputs'!$C$16-'Hidden inputs'!$B$16)*'Hidden inputs'!$D$16+(CG40-'Hidden inputs'!$B$17)*'Hidden inputs'!$D$17,CG40&gt;'Hidden inputs'!$B$18,'Hidden inputs'!$C$15*'Hidden inputs'!$D$15+('Hidden inputs'!$C$16-'Hidden inputs'!$B$16)*'Hidden inputs'!$D$16+('Hidden inputs'!$C$17-'Hidden inputs'!$B$17)*'Hidden inputs'!$D$17+(CG40-'Hidden inputs'!$B$18)*'Hidden inputs'!$D$18))</f>
        <v/>
      </c>
      <c r="CI40" s="10" t="str">
        <f t="shared" ca="1" si="165"/>
        <v/>
      </c>
      <c r="CJ40" s="5" t="str">
        <f t="shared" ca="1" si="71"/>
        <v/>
      </c>
      <c r="CK40" s="5" t="str">
        <f t="shared" ca="1" si="72"/>
        <v/>
      </c>
      <c r="CL40" s="5" t="str">
        <f ca="1">IF($B40="","",'Hidden inputs'!$D$11*CC40+'Hidden inputs'!$E$11*CD40)</f>
        <v/>
      </c>
      <c r="CM40" s="11" t="str">
        <f t="shared" ca="1" si="11"/>
        <v/>
      </c>
      <c r="CN40" s="9" t="str">
        <f t="shared" ca="1" si="73"/>
        <v/>
      </c>
      <c r="CO40" s="3" t="str">
        <f t="shared" ca="1" si="74"/>
        <v/>
      </c>
      <c r="CP40" s="5" t="str" cm="1">
        <f t="array" aca="1" ref="CP40" ca="1">IF($B40="","",IF(CO40=0,0,IF(DD_Payment="",0,IF(CO40&lt;_xlfn.IFS(DD_Frequency="Monthly",1,DD_Frequency="Quarterly",IF(MONTH(CO$2)=1,1,IF(MONTH(CO$2)=4,1,IF(MONTH(CO$2)=7,1,IF(MONTH(CO$2)=10,1,0)))),DD_Frequency="Annually",IF(MONTH(CO$2)=1,1,0))*DD_Payment,CO40,_xlfn.IFS(DD_Frequency="Monthly",1,DD_Frequency="Quarterly",IF(MONTH(CO$2)=1,1,IF(MONTH(CO$2)=4,1,IF(MONTH(CO$2)=7,1,IF(MONTH(CO$2)=10,1,0)))),DD_Frequency="Annually",IF(MONTH(CO$2)=1,1,0))*DD_Payment))))</f>
        <v/>
      </c>
      <c r="CQ40" s="3" t="str">
        <f t="shared" ref="CQ40" ca="1" si="1768">IF($B40="","",IF(CO40&gt;CP40,(CO40-CP40/2)*(rate_A*(CQ$1/365)),0))</f>
        <v/>
      </c>
      <c r="CR40" s="3" t="str">
        <f t="shared" ca="1" si="167"/>
        <v/>
      </c>
      <c r="CS40" s="3" t="str">
        <f t="shared" ref="CS40" ca="1" si="1769">IF($B40="","",CD40*(1+rate_A*CQ$1/365))</f>
        <v/>
      </c>
      <c r="CT40" s="3" t="str">
        <f t="shared" ref="CT40" ca="1" si="1770">IF($B40="","",CE40*(1+rate_A*CQ$1/365))</f>
        <v/>
      </c>
      <c r="CU40" s="3" t="str">
        <f t="shared" ref="CU40" ca="1" si="1771">IF($B40="","",CF40*(1+rate_joint*CQ$1/365))</f>
        <v/>
      </c>
      <c r="CV40" s="5" t="str">
        <f t="shared" ca="1" si="171"/>
        <v/>
      </c>
      <c r="CW40" s="5" t="str" cm="1">
        <f t="array" aca="1" ref="CW40" ca="1">IF(CV40="","",_xlfn.IFS(CV40&lt;='Hidden inputs'!$C$15,CV40*'Hidden inputs'!$D$15,CV40&lt;='Hidden inputs'!$C$16,'Hidden inputs'!$C$15*'Hidden inputs'!$D$15+(CV40-'Hidden inputs'!$B$16)*'Hidden inputs'!$D$16,CV40&lt;='Hidden inputs'!$C$17,'Hidden inputs'!$C$15*'Hidden inputs'!$D$15+('Hidden inputs'!$C$16-'Hidden inputs'!$B$16)*'Hidden inputs'!$D$16+(CV40-'Hidden inputs'!$B$17)*'Hidden inputs'!$D$17,CV40&gt;'Hidden inputs'!$B$18,'Hidden inputs'!$C$15*'Hidden inputs'!$D$15+('Hidden inputs'!$C$16-'Hidden inputs'!$B$16)*'Hidden inputs'!$D$16+('Hidden inputs'!$C$17-'Hidden inputs'!$B$17)*'Hidden inputs'!$D$17+(CV40-'Hidden inputs'!$B$18)*'Hidden inputs'!$D$18))</f>
        <v/>
      </c>
      <c r="CX40" s="10" t="str">
        <f t="shared" ca="1" si="172"/>
        <v/>
      </c>
      <c r="CY40" s="5" t="str">
        <f t="shared" ca="1" si="79"/>
        <v/>
      </c>
      <c r="CZ40" s="5" t="str">
        <f t="shared" ca="1" si="80"/>
        <v/>
      </c>
      <c r="DA40" s="5" t="str">
        <f ca="1">IF($B40="","",'Hidden inputs'!$D$11*CR40+'Hidden inputs'!$E$11*CS40)</f>
        <v/>
      </c>
      <c r="DB40" s="11" t="str">
        <f t="shared" ca="1" si="13"/>
        <v/>
      </c>
      <c r="DC40" s="9" t="str">
        <f t="shared" ca="1" si="81"/>
        <v/>
      </c>
      <c r="DD40" s="3" t="str">
        <f t="shared" ca="1" si="82"/>
        <v/>
      </c>
      <c r="DE40" s="5" t="str" cm="1">
        <f t="array" aca="1" ref="DE40" ca="1">IF($B40="","",IF(DD40=0,0,IF(DD_Payment="",0,IF(DD40&lt;_xlfn.IFS(DD_Frequency="Monthly",1,DD_Frequency="Quarterly",IF(MONTH(DD$2)=1,1,IF(MONTH(DD$2)=4,1,IF(MONTH(DD$2)=7,1,IF(MONTH(DD$2)=10,1,0)))),DD_Frequency="Annually",IF(MONTH(DD$2)=1,1,0))*DD_Payment,DD40,_xlfn.IFS(DD_Frequency="Monthly",1,DD_Frequency="Quarterly",IF(MONTH(DD$2)=1,1,IF(MONTH(DD$2)=4,1,IF(MONTH(DD$2)=7,1,IF(MONTH(DD$2)=10,1,0)))),DD_Frequency="Annually",IF(MONTH(DD$2)=1,1,0))*DD_Payment))))</f>
        <v/>
      </c>
      <c r="DF40" s="3" t="str">
        <f t="shared" ref="DF40" ca="1" si="1772">IF($B40="","",IF(DD40&gt;DE40,(DD40-DE40/2)*(rate_A*(DF$1/365)),0))</f>
        <v/>
      </c>
      <c r="DG40" s="3" t="str">
        <f t="shared" ca="1" si="174"/>
        <v/>
      </c>
      <c r="DH40" s="3" t="str">
        <f t="shared" ref="DH40" ca="1" si="1773">IF($B40="","",CS40*(1+rate_A*DF$1/365))</f>
        <v/>
      </c>
      <c r="DI40" s="3" t="str">
        <f t="shared" ref="DI40" ca="1" si="1774">IF($B40="","",CT40*(1+rate_A*DF$1/365))</f>
        <v/>
      </c>
      <c r="DJ40" s="3" t="str">
        <f t="shared" ref="DJ40" ca="1" si="1775">IF($B40="","",CU40*(1+rate_joint*DF$1/365))</f>
        <v/>
      </c>
      <c r="DK40" s="5" t="str">
        <f t="shared" ca="1" si="178"/>
        <v/>
      </c>
      <c r="DL40" s="5" t="str" cm="1">
        <f t="array" aca="1" ref="DL40" ca="1">IF(DK40="","",_xlfn.IFS(DK40&lt;='Hidden inputs'!$C$15,DK40*'Hidden inputs'!$D$15,DK40&lt;='Hidden inputs'!$C$16,'Hidden inputs'!$C$15*'Hidden inputs'!$D$15+(DK40-'Hidden inputs'!$B$16)*'Hidden inputs'!$D$16,DK40&lt;='Hidden inputs'!$C$17,'Hidden inputs'!$C$15*'Hidden inputs'!$D$15+('Hidden inputs'!$C$16-'Hidden inputs'!$B$16)*'Hidden inputs'!$D$16+(DK40-'Hidden inputs'!$B$17)*'Hidden inputs'!$D$17,DK40&gt;'Hidden inputs'!$B$18,'Hidden inputs'!$C$15*'Hidden inputs'!$D$15+('Hidden inputs'!$C$16-'Hidden inputs'!$B$16)*'Hidden inputs'!$D$16+('Hidden inputs'!$C$17-'Hidden inputs'!$B$17)*'Hidden inputs'!$D$17+(DK40-'Hidden inputs'!$B$18)*'Hidden inputs'!$D$18))</f>
        <v/>
      </c>
      <c r="DM40" s="10" t="str">
        <f t="shared" ca="1" si="179"/>
        <v/>
      </c>
      <c r="DN40" s="5" t="str">
        <f t="shared" ca="1" si="87"/>
        <v/>
      </c>
      <c r="DO40" s="5" t="str">
        <f t="shared" ca="1" si="88"/>
        <v/>
      </c>
      <c r="DP40" s="5" t="str">
        <f ca="1">IF($B40="","",'Hidden inputs'!$D$11*DG40+'Hidden inputs'!$E$11*DH40)</f>
        <v/>
      </c>
      <c r="DQ40" s="11" t="str">
        <f t="shared" ca="1" si="15"/>
        <v/>
      </c>
      <c r="DR40" s="9" t="str">
        <f t="shared" ca="1" si="89"/>
        <v/>
      </c>
      <c r="DS40" s="3" t="str">
        <f t="shared" ca="1" si="90"/>
        <v/>
      </c>
      <c r="DT40" s="5" t="str" cm="1">
        <f t="array" aca="1" ref="DT40" ca="1">IF($B40="","",IF(DS40=0,0,IF(DD_Payment="",0,IF(DS40&lt;_xlfn.IFS(DD_Frequency="Monthly",1,DD_Frequency="Quarterly",IF(MONTH(DS$2)=1,1,IF(MONTH(DS$2)=4,1,IF(MONTH(DS$2)=7,1,IF(MONTH(DS$2)=10,1,0)))),DD_Frequency="Annually",IF(MONTH(DS$2)=1,1,0))*DD_Payment,DS40,_xlfn.IFS(DD_Frequency="Monthly",1,DD_Frequency="Quarterly",IF(MONTH(DS$2)=1,1,IF(MONTH(DS$2)=4,1,IF(MONTH(DS$2)=7,1,IF(MONTH(DS$2)=10,1,0)))),DD_Frequency="Annually",IF(MONTH(DS$2)=1,1,0))*DD_Payment))))</f>
        <v/>
      </c>
      <c r="DU40" s="3" t="str">
        <f t="shared" ref="DU40" ca="1" si="1776">IF($B40="","",IF(DS40&gt;DT40,(DS40-DT40/2)*(rate_A*(DU$1/365)),0))</f>
        <v/>
      </c>
      <c r="DV40" s="3" t="str">
        <f t="shared" ca="1" si="181"/>
        <v/>
      </c>
      <c r="DW40" s="3" t="str">
        <f t="shared" ref="DW40" ca="1" si="1777">IF($B40="","",DH40*(1+rate_A*DU$1/365))</f>
        <v/>
      </c>
      <c r="DX40" s="3" t="str">
        <f t="shared" ref="DX40" ca="1" si="1778">IF($B40="","",DI40*(1+rate_A*DU$1/365))</f>
        <v/>
      </c>
      <c r="DY40" s="3" t="str">
        <f t="shared" ref="DY40" ca="1" si="1779">IF($B40="","",DJ40*(1+rate_joint*DU$1/365))</f>
        <v/>
      </c>
      <c r="DZ40" s="5" t="str">
        <f t="shared" ca="1" si="185"/>
        <v/>
      </c>
      <c r="EA40" s="5" t="str" cm="1">
        <f t="array" aca="1" ref="EA40" ca="1">IF(DZ40="","",_xlfn.IFS(DZ40&lt;='Hidden inputs'!$C$15,DZ40*'Hidden inputs'!$D$15,DZ40&lt;='Hidden inputs'!$C$16,'Hidden inputs'!$C$15*'Hidden inputs'!$D$15+(DZ40-'Hidden inputs'!$B$16)*'Hidden inputs'!$D$16,DZ40&lt;='Hidden inputs'!$C$17,'Hidden inputs'!$C$15*'Hidden inputs'!$D$15+('Hidden inputs'!$C$16-'Hidden inputs'!$B$16)*'Hidden inputs'!$D$16+(DZ40-'Hidden inputs'!$B$17)*'Hidden inputs'!$D$17,DZ40&gt;'Hidden inputs'!$B$18,'Hidden inputs'!$C$15*'Hidden inputs'!$D$15+('Hidden inputs'!$C$16-'Hidden inputs'!$B$16)*'Hidden inputs'!$D$16+('Hidden inputs'!$C$17-'Hidden inputs'!$B$17)*'Hidden inputs'!$D$17+(DZ40-'Hidden inputs'!$B$18)*'Hidden inputs'!$D$18))</f>
        <v/>
      </c>
      <c r="EB40" s="10" t="str">
        <f t="shared" ca="1" si="186"/>
        <v/>
      </c>
      <c r="EC40" s="5" t="str">
        <f t="shared" ca="1" si="95"/>
        <v/>
      </c>
      <c r="ED40" s="5" t="str">
        <f t="shared" ca="1" si="96"/>
        <v/>
      </c>
      <c r="EE40" s="5" t="str">
        <f ca="1">IF($B40="","",'Hidden inputs'!$D$11*DV40+'Hidden inputs'!$E$11*DW40)</f>
        <v/>
      </c>
      <c r="EF40" s="11" t="str">
        <f t="shared" ca="1" si="17"/>
        <v/>
      </c>
      <c r="EG40" s="9" t="str">
        <f t="shared" ca="1" si="97"/>
        <v/>
      </c>
      <c r="EH40" s="3" t="str">
        <f t="shared" ca="1" si="98"/>
        <v/>
      </c>
      <c r="EI40" s="5" t="str" cm="1">
        <f t="array" aca="1" ref="EI40" ca="1">IF($B40="","",IF(EH40=0,0,IF(DD_Payment="",0,IF(EH40&lt;_xlfn.IFS(DD_Frequency="Monthly",1,DD_Frequency="Quarterly",IF(MONTH(EH$2)=1,1,IF(MONTH(EH$2)=4,1,IF(MONTH(EH$2)=7,1,IF(MONTH(EH$2)=10,1,0)))),DD_Frequency="Annually",IF(MONTH(EH$2)=1,1,0))*DD_Payment,EH40,_xlfn.IFS(DD_Frequency="Monthly",1,DD_Frequency="Quarterly",IF(MONTH(EH$2)=1,1,IF(MONTH(EH$2)=4,1,IF(MONTH(EH$2)=7,1,IF(MONTH(EH$2)=10,1,0)))),DD_Frequency="Annually",IF(MONTH(EH$2)=1,1,0))*DD_Payment))))</f>
        <v/>
      </c>
      <c r="EJ40" s="3" t="str">
        <f t="shared" ref="EJ40" ca="1" si="1780">IF($B40="","",IF(EH40&gt;EI40,(EH40-EI40/2)*(rate_A*(EJ$1/365)),0))</f>
        <v/>
      </c>
      <c r="EK40" s="3" t="str">
        <f t="shared" ca="1" si="188"/>
        <v/>
      </c>
      <c r="EL40" s="3" t="str">
        <f t="shared" ref="EL40" ca="1" si="1781">IF($B40="","",DW40*(1+rate_A*EJ$1/365))</f>
        <v/>
      </c>
      <c r="EM40" s="3" t="str">
        <f t="shared" ref="EM40" ca="1" si="1782">IF($B40="","",DX40*(1+rate_A*EJ$1/365))</f>
        <v/>
      </c>
      <c r="EN40" s="3" t="str">
        <f t="shared" ref="EN40" ca="1" si="1783">IF($B40="","",DY40*(1+rate_joint*EJ$1/365))</f>
        <v/>
      </c>
      <c r="EO40" s="5" t="str">
        <f t="shared" ca="1" si="192"/>
        <v/>
      </c>
      <c r="EP40" s="5" t="str" cm="1">
        <f t="array" aca="1" ref="EP40" ca="1">IF(EO40="","",_xlfn.IFS(EO40&lt;='Hidden inputs'!$C$15,EO40*'Hidden inputs'!$D$15,EO40&lt;='Hidden inputs'!$C$16,'Hidden inputs'!$C$15*'Hidden inputs'!$D$15+(EO40-'Hidden inputs'!$B$16)*'Hidden inputs'!$D$16,EO40&lt;='Hidden inputs'!$C$17,'Hidden inputs'!$C$15*'Hidden inputs'!$D$15+('Hidden inputs'!$C$16-'Hidden inputs'!$B$16)*'Hidden inputs'!$D$16+(EO40-'Hidden inputs'!$B$17)*'Hidden inputs'!$D$17,EO40&gt;'Hidden inputs'!$B$18,'Hidden inputs'!$C$15*'Hidden inputs'!$D$15+('Hidden inputs'!$C$16-'Hidden inputs'!$B$16)*'Hidden inputs'!$D$16+('Hidden inputs'!$C$17-'Hidden inputs'!$B$17)*'Hidden inputs'!$D$17+(EO40-'Hidden inputs'!$B$18)*'Hidden inputs'!$D$18))</f>
        <v/>
      </c>
      <c r="EQ40" s="10" t="str">
        <f t="shared" ca="1" si="193"/>
        <v/>
      </c>
      <c r="ER40" s="5" t="str">
        <f t="shared" ca="1" si="103"/>
        <v/>
      </c>
      <c r="ES40" s="5" t="str">
        <f t="shared" ca="1" si="104"/>
        <v/>
      </c>
      <c r="ET40" s="5" t="str">
        <f ca="1">IF($B40="","",'Hidden inputs'!$D$11*EK40+'Hidden inputs'!$E$11*EL40)</f>
        <v/>
      </c>
      <c r="EU40" s="11" t="str">
        <f t="shared" ca="1" si="19"/>
        <v/>
      </c>
      <c r="EV40" s="9" t="str">
        <f t="shared" ca="1" si="105"/>
        <v/>
      </c>
      <c r="EW40" s="3" t="str">
        <f t="shared" ca="1" si="106"/>
        <v/>
      </c>
      <c r="EX40" s="5" t="str" cm="1">
        <f t="array" aca="1" ref="EX40" ca="1">IF($B40="","",IF(EW40=0,0,IF(DD_Payment="",0,IF(EW40&lt;_xlfn.IFS(DD_Frequency="Monthly",1,DD_Frequency="Quarterly",IF(MONTH(EW$2)=1,1,IF(MONTH(EW$2)=4,1,IF(MONTH(EW$2)=7,1,IF(MONTH(EW$2)=10,1,0)))),DD_Frequency="Annually",IF(MONTH(EW$2)=1,1,0))*DD_Payment,EW40,_xlfn.IFS(DD_Frequency="Monthly",1,DD_Frequency="Quarterly",IF(MONTH(EW$2)=1,1,IF(MONTH(EW$2)=4,1,IF(MONTH(EW$2)=7,1,IF(MONTH(EW$2)=10,1,0)))),DD_Frequency="Annually",IF(MONTH(EW$2)=1,1,0))*DD_Payment))))</f>
        <v/>
      </c>
      <c r="EY40" s="3" t="str">
        <f t="shared" ref="EY40" ca="1" si="1784">IF($B40="","",IF(EW40&gt;EX40,(EW40-EX40/2)*(rate_A*(EY$1/365)),0))</f>
        <v/>
      </c>
      <c r="EZ40" s="3" t="str">
        <f t="shared" ca="1" si="195"/>
        <v/>
      </c>
      <c r="FA40" s="3" t="str">
        <f t="shared" ref="FA40" ca="1" si="1785">IF($B40="","",EL40*(1+rate_A*EY$1/365))</f>
        <v/>
      </c>
      <c r="FB40" s="3" t="str">
        <f t="shared" ref="FB40" ca="1" si="1786">IF($B40="","",EM40*(1+rate_A*EY$1/365))</f>
        <v/>
      </c>
      <c r="FC40" s="3" t="str">
        <f t="shared" ref="FC40" ca="1" si="1787">IF($B40="","",EN40*(1+rate_joint*EY$1/365))</f>
        <v/>
      </c>
      <c r="FD40" s="5" t="str">
        <f t="shared" ca="1" si="199"/>
        <v/>
      </c>
      <c r="FE40" s="5" t="str" cm="1">
        <f t="array" aca="1" ref="FE40" ca="1">IF(FD40="","",_xlfn.IFS(FD40&lt;='Hidden inputs'!$C$15,FD40*'Hidden inputs'!$D$15,FD40&lt;='Hidden inputs'!$C$16,'Hidden inputs'!$C$15*'Hidden inputs'!$D$15+(FD40-'Hidden inputs'!$B$16)*'Hidden inputs'!$D$16,FD40&lt;='Hidden inputs'!$C$17,'Hidden inputs'!$C$15*'Hidden inputs'!$D$15+('Hidden inputs'!$C$16-'Hidden inputs'!$B$16)*'Hidden inputs'!$D$16+(FD40-'Hidden inputs'!$B$17)*'Hidden inputs'!$D$17,FD40&gt;'Hidden inputs'!$B$18,'Hidden inputs'!$C$15*'Hidden inputs'!$D$15+('Hidden inputs'!$C$16-'Hidden inputs'!$B$16)*'Hidden inputs'!$D$16+('Hidden inputs'!$C$17-'Hidden inputs'!$B$17)*'Hidden inputs'!$D$17+(FD40-'Hidden inputs'!$B$18)*'Hidden inputs'!$D$18))</f>
        <v/>
      </c>
      <c r="FF40" s="10" t="str">
        <f t="shared" ca="1" si="200"/>
        <v/>
      </c>
      <c r="FG40" s="5" t="str">
        <f t="shared" ca="1" si="111"/>
        <v/>
      </c>
      <c r="FH40" s="5" t="str">
        <f t="shared" ca="1" si="112"/>
        <v/>
      </c>
      <c r="FI40" s="5" t="str">
        <f ca="1">IF($B40="","",'Hidden inputs'!$D$11*EZ40+'Hidden inputs'!$E$11*FA40)</f>
        <v/>
      </c>
      <c r="FJ40" s="11" t="str">
        <f t="shared" ca="1" si="21"/>
        <v/>
      </c>
      <c r="FK40" s="9" t="str">
        <f t="shared" ca="1" si="113"/>
        <v/>
      </c>
      <c r="FL40" s="3" t="str">
        <f t="shared" ca="1" si="114"/>
        <v/>
      </c>
      <c r="FM40" s="5" t="str" cm="1">
        <f t="array" aca="1" ref="FM40" ca="1">IF($B40="","",IF(FL40=0,0,IF(DD_Payment="",0,IF(FL40&lt;_xlfn.IFS(DD_Frequency="Monthly",1,DD_Frequency="Quarterly",IF(MONTH(FL$2)=1,1,IF(MONTH(FL$2)=4,1,IF(MONTH(FL$2)=7,1,IF(MONTH(FL$2)=10,1,0)))),DD_Frequency="Annually",IF(MONTH(FL$2)=1,1,0))*DD_Payment,FL40,_xlfn.IFS(DD_Frequency="Monthly",1,DD_Frequency="Quarterly",IF(MONTH(FL$2)=1,1,IF(MONTH(FL$2)=4,1,IF(MONTH(FL$2)=7,1,IF(MONTH(FL$2)=10,1,0)))),DD_Frequency="Annually",IF(MONTH(FL$2)=1,1,0))*DD_Payment))))</f>
        <v/>
      </c>
      <c r="FN40" s="3" t="str">
        <f t="shared" ref="FN40" ca="1" si="1788">IF($B40="","",IF(FL40&gt;FM40,(FL40-FM40/2)*(rate_A*(FN$1/365)),0))</f>
        <v/>
      </c>
      <c r="FO40" s="3" t="str">
        <f t="shared" ca="1" si="202"/>
        <v/>
      </c>
      <c r="FP40" s="3" t="str">
        <f t="shared" ref="FP40" ca="1" si="1789">IF($B40="","",FA40*(1+rate_A*FN$1/365))</f>
        <v/>
      </c>
      <c r="FQ40" s="3" t="str">
        <f t="shared" ref="FQ40" ca="1" si="1790">IF($B40="","",FB40*(1+rate_A*FN$1/365))</f>
        <v/>
      </c>
      <c r="FR40" s="3" t="str">
        <f t="shared" ref="FR40" ca="1" si="1791">IF($B40="","",FC40*(1+rate_joint*FN$1/365))</f>
        <v/>
      </c>
      <c r="FS40" s="5" t="str">
        <f t="shared" ca="1" si="206"/>
        <v/>
      </c>
      <c r="FT40" s="5" t="str" cm="1">
        <f t="array" aca="1" ref="FT40" ca="1">IF(FS40="","",_xlfn.IFS(FS40&lt;='Hidden inputs'!$C$15,FS40*'Hidden inputs'!$D$15,FS40&lt;='Hidden inputs'!$C$16,'Hidden inputs'!$C$15*'Hidden inputs'!$D$15+(FS40-'Hidden inputs'!$B$16)*'Hidden inputs'!$D$16,FS40&lt;='Hidden inputs'!$C$17,'Hidden inputs'!$C$15*'Hidden inputs'!$D$15+('Hidden inputs'!$C$16-'Hidden inputs'!$B$16)*'Hidden inputs'!$D$16+(FS40-'Hidden inputs'!$B$17)*'Hidden inputs'!$D$17,FS40&gt;'Hidden inputs'!$B$18,'Hidden inputs'!$C$15*'Hidden inputs'!$D$15+('Hidden inputs'!$C$16-'Hidden inputs'!$B$16)*'Hidden inputs'!$D$16+('Hidden inputs'!$C$17-'Hidden inputs'!$B$17)*'Hidden inputs'!$D$17+(FS40-'Hidden inputs'!$B$18)*'Hidden inputs'!$D$18))</f>
        <v/>
      </c>
      <c r="FU40" s="10" t="str">
        <f t="shared" ca="1" si="207"/>
        <v/>
      </c>
      <c r="FV40" s="5" t="str">
        <f t="shared" ca="1" si="119"/>
        <v/>
      </c>
      <c r="FW40" s="5" t="str">
        <f t="shared" ca="1" si="120"/>
        <v/>
      </c>
      <c r="FX40" s="5" t="str">
        <f ca="1">IF($B40="","",'Hidden inputs'!$D$11*FO40+'Hidden inputs'!$E$11*FP40)</f>
        <v/>
      </c>
      <c r="FY40" s="11" t="str">
        <f t="shared" ca="1" si="23"/>
        <v/>
      </c>
      <c r="FZ40" s="9" t="str">
        <f t="shared" ca="1" si="121"/>
        <v/>
      </c>
      <c r="GA40" s="5" t="str">
        <f t="shared" ca="1" si="122"/>
        <v/>
      </c>
      <c r="GB40" s="5" t="str">
        <f t="shared" ca="1" si="123"/>
        <v/>
      </c>
      <c r="GC40" s="5" t="str">
        <f t="shared" ca="1" si="24"/>
        <v/>
      </c>
      <c r="GD40" s="5" t="str">
        <f t="shared" ca="1" si="25"/>
        <v/>
      </c>
    </row>
    <row r="41" spans="1:186" x14ac:dyDescent="0.35">
      <c r="A41" s="2" t="str">
        <f t="shared" ca="1" si="26"/>
        <v/>
      </c>
      <c r="B41" s="6" t="str">
        <f t="shared" ca="1" si="27"/>
        <v/>
      </c>
      <c r="C41" s="5" t="str">
        <f t="shared" ca="1" si="124"/>
        <v/>
      </c>
      <c r="D41" s="5" t="str" cm="1">
        <f t="array" aca="1" ref="D41" ca="1">IF($B41="","",IF(C41=0,0,IF(DD_Payment="",0,IF(C41&lt;_xlfn.IFS(DD_Frequency="Monthly",1,DD_Frequency="Quarterly",IF(MONTH(C$2)=1,1,IF(MONTH(C$2)=4,1,IF(MONTH(C$2)=7,1,IF(MONTH(C$2)=10,1,0)))),DD_Frequency="Annually",IF(MONTH(C$2)=1,1,0))*DD_Payment,C41,_xlfn.IFS(DD_Frequency="Monthly",1,DD_Frequency="Quarterly",IF(MONTH(C$2)=1,1,IF(MONTH(C$2)=4,1,IF(MONTH(C$2)=7,1,IF(MONTH(C$2)=10,1,0)))),DD_Frequency="Annually",IF(MONTH(C$2)=1,1,0))*DD_Payment))))</f>
        <v/>
      </c>
      <c r="E41" s="5" t="str">
        <f t="shared" ref="E41" ca="1" si="1792">IF(B41="","",IF(C41&gt;D41,(C41-D41/2)*(rate_A*(E$1/365)),0))</f>
        <v/>
      </c>
      <c r="F41" s="5" t="str">
        <f t="shared" ca="1" si="28"/>
        <v/>
      </c>
      <c r="G41" s="5" t="str">
        <f t="shared" ref="G41" ca="1" si="1793">IF(B41="","",G40*(1+rate_A*E$1/365))</f>
        <v/>
      </c>
      <c r="H41" s="5" t="str">
        <f t="shared" ref="H41" ca="1" si="1794">IF(B41="","",H40*(1+rate_A*E$1/365))</f>
        <v/>
      </c>
      <c r="I41" s="5" t="str">
        <f t="shared" ref="I41" ca="1" si="1795">IF(B41="","",I40*(1+rate_joint*E$1/365))</f>
        <v/>
      </c>
      <c r="J41" s="5" t="str">
        <f t="shared" ca="1" si="129"/>
        <v/>
      </c>
      <c r="K41" s="5" t="str" cm="1">
        <f t="array" aca="1" ref="K41" ca="1">IF(J41="","",_xlfn.IFS(J41&lt;='Hidden inputs'!$C$15,J41*'Hidden inputs'!$D$15,J41&lt;='Hidden inputs'!$C$16,'Hidden inputs'!$C$15*'Hidden inputs'!$D$15+(J41-'Hidden inputs'!$B$16)*'Hidden inputs'!$D$16,J41&lt;='Hidden inputs'!$C$17,'Hidden inputs'!$C$15*'Hidden inputs'!$D$15+('Hidden inputs'!$C$16-'Hidden inputs'!$B$16)*'Hidden inputs'!$D$16+(J41-'Hidden inputs'!$B$17)*'Hidden inputs'!$D$17,J41&gt;'Hidden inputs'!$B$18,'Hidden inputs'!$C$15*'Hidden inputs'!$D$15+('Hidden inputs'!$C$16-'Hidden inputs'!$B$16)*'Hidden inputs'!$D$16+('Hidden inputs'!$C$17-'Hidden inputs'!$B$17)*'Hidden inputs'!$D$17+(J41-'Hidden inputs'!$B$18)*'Hidden inputs'!$D$18))</f>
        <v/>
      </c>
      <c r="L41" s="11" t="str">
        <f t="shared" ca="1" si="130"/>
        <v/>
      </c>
      <c r="M41" s="5" t="str">
        <f t="shared" ca="1" si="32"/>
        <v/>
      </c>
      <c r="N41" s="5" t="str">
        <f t="shared" ca="1" si="33"/>
        <v/>
      </c>
      <c r="O41" s="5" t="str">
        <f ca="1">IF(B41="","",'Hidden inputs'!$D$11*F41+'Hidden inputs'!$E$11*G41)</f>
        <v/>
      </c>
      <c r="P41" s="11" t="str">
        <f t="shared" ca="1" si="0"/>
        <v/>
      </c>
      <c r="Q41" s="20" t="str">
        <f t="shared" ca="1" si="1"/>
        <v/>
      </c>
      <c r="R41" s="3" t="str">
        <f t="shared" ca="1" si="34"/>
        <v/>
      </c>
      <c r="S41" s="5" t="str" cm="1">
        <f t="array" aca="1" ref="S41" ca="1">IF($B41="","",IF(R41=0,0,IF(DD_Payment="",0,IF(R41&lt;_xlfn.IFS(DD_Frequency="Monthly",1,DD_Frequency="Quarterly",IF(MONTH(R$2)=1,1,IF(MONTH(R$2)=4,1,IF(MONTH(R$2)=7,1,IF(MONTH(R$2)=10,1,0)))),DD_Frequency="Annually",IF(MONTH(R$2)=1,1,0))*DD_Payment,R41,_xlfn.IFS(DD_Frequency="Monthly",1,DD_Frequency="Quarterly",IF(MONTH(R$2)=1,1,IF(MONTH(R$2)=4,1,IF(MONTH(R$2)=7,1,IF(MONTH(R$2)=10,1,0)))),DD_Frequency="Annually",IF(MONTH(R$2)=1,1,0))*DD_Payment))))</f>
        <v/>
      </c>
      <c r="T41" s="3" t="str">
        <f t="shared" ref="T41" ca="1" si="1796">IF(B41="","",IF(R41&gt;S41,(R41-S41/2)*(rate_A*((T$1+A41)/365)),0))</f>
        <v/>
      </c>
      <c r="U41" s="3" t="str">
        <f t="shared" ca="1" si="36"/>
        <v/>
      </c>
      <c r="V41" s="3" t="str">
        <f t="shared" ref="V41" ca="1" si="1797">IF(B41="","",G41*(1+rate_A*(T$1+A41)/365))</f>
        <v/>
      </c>
      <c r="W41" s="3" t="str">
        <f t="shared" ref="W41" ca="1" si="1798">IF(B41="","",H41*(1+rate_A*(T$1+A41)/365))</f>
        <v/>
      </c>
      <c r="X41" s="3" t="str">
        <f t="shared" ref="X41" ca="1" si="1799">IF(B41="","",I41*(1+rate_joint*(T$1+A41)/365))</f>
        <v/>
      </c>
      <c r="Y41" s="5" t="str">
        <f t="shared" ca="1" si="135"/>
        <v/>
      </c>
      <c r="Z41" s="5" t="str" cm="1">
        <f t="array" aca="1" ref="Z41" ca="1">IF(Y41="","",_xlfn.IFS(Y41&lt;='Hidden inputs'!$C$15,Y41*'Hidden inputs'!$D$15,Y41&lt;='Hidden inputs'!$C$16,'Hidden inputs'!$C$15*'Hidden inputs'!$D$15+(Y41-'Hidden inputs'!$B$16)*'Hidden inputs'!$D$16,Y41&lt;='Hidden inputs'!$C$17,'Hidden inputs'!$C$15*'Hidden inputs'!$D$15+('Hidden inputs'!$C$16-'Hidden inputs'!$B$16)*'Hidden inputs'!$D$16+(Y41-'Hidden inputs'!$B$17)*'Hidden inputs'!$D$17,Y41&gt;'Hidden inputs'!$B$18,'Hidden inputs'!$C$15*'Hidden inputs'!$D$15+('Hidden inputs'!$C$16-'Hidden inputs'!$B$16)*'Hidden inputs'!$D$16+('Hidden inputs'!$C$17-'Hidden inputs'!$B$17)*'Hidden inputs'!$D$17+(Y41-'Hidden inputs'!$B$18)*'Hidden inputs'!$D$18))</f>
        <v/>
      </c>
      <c r="AA41" s="10" t="str">
        <f t="shared" ca="1" si="136"/>
        <v/>
      </c>
      <c r="AB41" s="5" t="str">
        <f t="shared" ca="1" si="40"/>
        <v/>
      </c>
      <c r="AC41" s="5" t="str">
        <f t="shared" ca="1" si="137"/>
        <v/>
      </c>
      <c r="AD41" s="5" t="str">
        <f ca="1">IF(B41="","",'Hidden inputs'!$D$11*U41+'Hidden inputs'!$E$11*V41)</f>
        <v/>
      </c>
      <c r="AE41" s="11" t="str">
        <f t="shared" ca="1" si="3"/>
        <v/>
      </c>
      <c r="AF41" s="9" t="str">
        <f t="shared" ca="1" si="41"/>
        <v/>
      </c>
      <c r="AG41" s="3" t="str">
        <f t="shared" ca="1" si="42"/>
        <v/>
      </c>
      <c r="AH41" s="5" t="str" cm="1">
        <f t="array" aca="1" ref="AH41" ca="1">IF($B41="","",IF(AG41=0,0,IF(DD_Payment="",0,IF(AG41&lt;_xlfn.IFS(DD_Frequency="Monthly",1,DD_Frequency="Quarterly",IF(MONTH(AG$2)=1,1,IF(MONTH(AG$2)=4,1,IF(MONTH(AG$2)=7,1,IF(MONTH(AG$2)=10,1,0)))),DD_Frequency="Annually",IF(MONTH(AG$2)=1,1,0))*DD_Payment,AG41,_xlfn.IFS(DD_Frequency="Monthly",1,DD_Frequency="Quarterly",IF(MONTH(AG$2)=1,1,IF(MONTH(AG$2)=4,1,IF(MONTH(AG$2)=7,1,IF(MONTH(AG$2)=10,1,0)))),DD_Frequency="Annually",IF(MONTH(AG$2)=1,1,0))*DD_Payment))))</f>
        <v/>
      </c>
      <c r="AI41" s="3" t="str">
        <f t="shared" ref="AI41" ca="1" si="1800">IF($B41="","",IF(AG41&gt;AH41,(AG41-AH41/2)*(rate_A*(AI$1/365)),0))</f>
        <v/>
      </c>
      <c r="AJ41" s="3" t="str">
        <f t="shared" ca="1" si="139"/>
        <v/>
      </c>
      <c r="AK41" s="3" t="str">
        <f t="shared" ref="AK41" ca="1" si="1801">IF($B41="","",V41*(1+rate_A*AI$1/365))</f>
        <v/>
      </c>
      <c r="AL41" s="3" t="str">
        <f t="shared" ref="AL41" ca="1" si="1802">IF($B41="","",W41*(1+rate_A*AI$1/365))</f>
        <v/>
      </c>
      <c r="AM41" s="3" t="str">
        <f t="shared" ref="AM41" ca="1" si="1803">IF($B41="","",X41*(1+rate_joint*AI$1/365))</f>
        <v/>
      </c>
      <c r="AN41" s="5" t="str">
        <f t="shared" ca="1" si="143"/>
        <v/>
      </c>
      <c r="AO41" s="5" t="str" cm="1">
        <f t="array" aca="1" ref="AO41" ca="1">IF(AN41="","",_xlfn.IFS(AN41&lt;='Hidden inputs'!$C$15,AN41*'Hidden inputs'!$D$15,AN41&lt;='Hidden inputs'!$C$16,'Hidden inputs'!$C$15*'Hidden inputs'!$D$15+(AN41-'Hidden inputs'!$B$16)*'Hidden inputs'!$D$16,AN41&lt;='Hidden inputs'!$C$17,'Hidden inputs'!$C$15*'Hidden inputs'!$D$15+('Hidden inputs'!$C$16-'Hidden inputs'!$B$16)*'Hidden inputs'!$D$16+(AN41-'Hidden inputs'!$B$17)*'Hidden inputs'!$D$17,AN41&gt;'Hidden inputs'!$B$18,'Hidden inputs'!$C$15*'Hidden inputs'!$D$15+('Hidden inputs'!$C$16-'Hidden inputs'!$B$16)*'Hidden inputs'!$D$16+('Hidden inputs'!$C$17-'Hidden inputs'!$B$17)*'Hidden inputs'!$D$17+(AN41-'Hidden inputs'!$B$18)*'Hidden inputs'!$D$18))</f>
        <v/>
      </c>
      <c r="AP41" s="10" t="str">
        <f t="shared" ca="1" si="144"/>
        <v/>
      </c>
      <c r="AQ41" s="5" t="str">
        <f t="shared" ca="1" si="47"/>
        <v/>
      </c>
      <c r="AR41" s="5" t="str">
        <f t="shared" ca="1" si="48"/>
        <v/>
      </c>
      <c r="AS41" s="5" t="str">
        <f ca="1">IF($B41="","",'Hidden inputs'!$D$11*AJ41+'Hidden inputs'!$E$11*AK41)</f>
        <v/>
      </c>
      <c r="AT41" s="11" t="str">
        <f t="shared" ca="1" si="5"/>
        <v/>
      </c>
      <c r="AU41" s="9" t="str">
        <f t="shared" ca="1" si="49"/>
        <v/>
      </c>
      <c r="AV41" s="3" t="str">
        <f t="shared" ca="1" si="50"/>
        <v/>
      </c>
      <c r="AW41" s="5" t="str" cm="1">
        <f t="array" aca="1" ref="AW41" ca="1">IF($B41="","",IF(AV41=0,0,IF(DD_Payment="",0,IF(AV41&lt;_xlfn.IFS(DD_Frequency="Monthly",1,DD_Frequency="Quarterly",IF(MONTH(AV$2)=1,1,IF(MONTH(AV$2)=4,1,IF(MONTH(AV$2)=7,1,IF(MONTH(AV$2)=10,1,0)))),DD_Frequency="Annually",IF(MONTH(AV$2)=1,1,0))*DD_Payment,AV41,_xlfn.IFS(DD_Frequency="Monthly",1,DD_Frequency="Quarterly",IF(MONTH(AV$2)=1,1,IF(MONTH(AV$2)=4,1,IF(MONTH(AV$2)=7,1,IF(MONTH(AV$2)=10,1,0)))),DD_Frequency="Annually",IF(MONTH(AV$2)=1,1,0))*DD_Payment))))</f>
        <v/>
      </c>
      <c r="AX41" s="3" t="str">
        <f t="shared" ref="AX41" ca="1" si="1804">IF($B41="","",IF(AV41&gt;AW41,(AV41-AW41/2)*(rate_A*(AX$1/365)),0))</f>
        <v/>
      </c>
      <c r="AY41" s="3" t="str">
        <f t="shared" ca="1" si="146"/>
        <v/>
      </c>
      <c r="AZ41" s="3" t="str">
        <f t="shared" ref="AZ41" ca="1" si="1805">IF($B41="","",AK41*(1+rate_A*AX$1/365))</f>
        <v/>
      </c>
      <c r="BA41" s="3" t="str">
        <f t="shared" ref="BA41" ca="1" si="1806">IF($B41="","",AL41*(1+rate_A*AX$1/365))</f>
        <v/>
      </c>
      <c r="BB41" s="3" t="str">
        <f t="shared" ref="BB41" ca="1" si="1807">IF($B41="","",AM41*(1+rate_joint*AX$1/365))</f>
        <v/>
      </c>
      <c r="BC41" s="5" t="str">
        <f t="shared" ca="1" si="150"/>
        <v/>
      </c>
      <c r="BD41" s="5" t="str" cm="1">
        <f t="array" aca="1" ref="BD41" ca="1">IF(BC41="","",_xlfn.IFS(BC41&lt;='Hidden inputs'!$C$15,BC41*'Hidden inputs'!$D$15,BC41&lt;='Hidden inputs'!$C$16,'Hidden inputs'!$C$15*'Hidden inputs'!$D$15+(BC41-'Hidden inputs'!$B$16)*'Hidden inputs'!$D$16,BC41&lt;='Hidden inputs'!$C$17,'Hidden inputs'!$C$15*'Hidden inputs'!$D$15+('Hidden inputs'!$C$16-'Hidden inputs'!$B$16)*'Hidden inputs'!$D$16+(BC41-'Hidden inputs'!$B$17)*'Hidden inputs'!$D$17,BC41&gt;'Hidden inputs'!$B$18,'Hidden inputs'!$C$15*'Hidden inputs'!$D$15+('Hidden inputs'!$C$16-'Hidden inputs'!$B$16)*'Hidden inputs'!$D$16+('Hidden inputs'!$C$17-'Hidden inputs'!$B$17)*'Hidden inputs'!$D$17+(BC41-'Hidden inputs'!$B$18)*'Hidden inputs'!$D$18))</f>
        <v/>
      </c>
      <c r="BE41" s="10" t="str">
        <f t="shared" ca="1" si="151"/>
        <v/>
      </c>
      <c r="BF41" s="5" t="str">
        <f t="shared" ca="1" si="55"/>
        <v/>
      </c>
      <c r="BG41" s="5" t="str">
        <f t="shared" ca="1" si="56"/>
        <v/>
      </c>
      <c r="BH41" s="5" t="str">
        <f ca="1">IF($B41="","",'Hidden inputs'!$D$11*AY41+'Hidden inputs'!$E$11*AZ41)</f>
        <v/>
      </c>
      <c r="BI41" s="11" t="str">
        <f t="shared" ca="1" si="7"/>
        <v/>
      </c>
      <c r="BJ41" s="9" t="str">
        <f t="shared" ca="1" si="57"/>
        <v/>
      </c>
      <c r="BK41" s="3" t="str">
        <f t="shared" ca="1" si="58"/>
        <v/>
      </c>
      <c r="BL41" s="5" t="str" cm="1">
        <f t="array" aca="1" ref="BL41" ca="1">IF($B41="","",IF(BK41=0,0,IF(DD_Payment="",0,IF(BK41&lt;_xlfn.IFS(DD_Frequency="Monthly",1,DD_Frequency="Quarterly",IF(MONTH(BK$2)=1,1,IF(MONTH(BK$2)=4,1,IF(MONTH(BK$2)=7,1,IF(MONTH(BK$2)=10,1,0)))),DD_Frequency="Annually",IF(MONTH(BK$2)=1,1,0))*DD_Payment,BK41,_xlfn.IFS(DD_Frequency="Monthly",1,DD_Frequency="Quarterly",IF(MONTH(BK$2)=1,1,IF(MONTH(BK$2)=4,1,IF(MONTH(BK$2)=7,1,IF(MONTH(BK$2)=10,1,0)))),DD_Frequency="Annually",IF(MONTH(BK$2)=1,1,0))*DD_Payment))))</f>
        <v/>
      </c>
      <c r="BM41" s="3" t="str">
        <f t="shared" ref="BM41" ca="1" si="1808">IF($B41="","",IF(BK41&gt;BL41,(BK41-BL41/2)*(rate_A*(BM$1/365)),0))</f>
        <v/>
      </c>
      <c r="BN41" s="3" t="str">
        <f t="shared" ca="1" si="153"/>
        <v/>
      </c>
      <c r="BO41" s="3" t="str">
        <f t="shared" ref="BO41" ca="1" si="1809">IF($B41="","",AZ41*(1+rate_A*BM$1/365))</f>
        <v/>
      </c>
      <c r="BP41" s="3" t="str">
        <f t="shared" ref="BP41" ca="1" si="1810">IF($B41="","",BA41*(1+rate_A*BM$1/365))</f>
        <v/>
      </c>
      <c r="BQ41" s="3" t="str">
        <f t="shared" ref="BQ41" ca="1" si="1811">IF($B41="","",BB41*(1+rate_joint*BM$1/365))</f>
        <v/>
      </c>
      <c r="BR41" s="5" t="str">
        <f t="shared" ca="1" si="157"/>
        <v/>
      </c>
      <c r="BS41" s="5" t="str" cm="1">
        <f t="array" aca="1" ref="BS41" ca="1">IF(BR41="","",_xlfn.IFS(BR41&lt;='Hidden inputs'!$C$15,BR41*'Hidden inputs'!$D$15,BR41&lt;='Hidden inputs'!$C$16,'Hidden inputs'!$C$15*'Hidden inputs'!$D$15+(BR41-'Hidden inputs'!$B$16)*'Hidden inputs'!$D$16,BR41&lt;='Hidden inputs'!$C$17,'Hidden inputs'!$C$15*'Hidden inputs'!$D$15+('Hidden inputs'!$C$16-'Hidden inputs'!$B$16)*'Hidden inputs'!$D$16+(BR41-'Hidden inputs'!$B$17)*'Hidden inputs'!$D$17,BR41&gt;'Hidden inputs'!$B$18,'Hidden inputs'!$C$15*'Hidden inputs'!$D$15+('Hidden inputs'!$C$16-'Hidden inputs'!$B$16)*'Hidden inputs'!$D$16+('Hidden inputs'!$C$17-'Hidden inputs'!$B$17)*'Hidden inputs'!$D$17+(BR41-'Hidden inputs'!$B$18)*'Hidden inputs'!$D$18))</f>
        <v/>
      </c>
      <c r="BT41" s="10" t="str">
        <f t="shared" ca="1" si="158"/>
        <v/>
      </c>
      <c r="BU41" s="5" t="str">
        <f t="shared" ca="1" si="63"/>
        <v/>
      </c>
      <c r="BV41" s="5" t="str">
        <f t="shared" ca="1" si="64"/>
        <v/>
      </c>
      <c r="BW41" s="5" t="str">
        <f ca="1">IF($B41="","",'Hidden inputs'!$D$11*BN41+'Hidden inputs'!$E$11*BO41)</f>
        <v/>
      </c>
      <c r="BX41" s="11" t="str">
        <f t="shared" ca="1" si="9"/>
        <v/>
      </c>
      <c r="BY41" s="9" t="str">
        <f t="shared" ca="1" si="65"/>
        <v/>
      </c>
      <c r="BZ41" s="3" t="str">
        <f t="shared" ca="1" si="66"/>
        <v/>
      </c>
      <c r="CA41" s="5" t="str" cm="1">
        <f t="array" aca="1" ref="CA41" ca="1">IF($B41="","",IF(BZ41=0,0,IF(DD_Payment="",0,IF(BZ41&lt;_xlfn.IFS(DD_Frequency="Monthly",1,DD_Frequency="Quarterly",IF(MONTH(BZ$2)=1,1,IF(MONTH(BZ$2)=4,1,IF(MONTH(BZ$2)=7,1,IF(MONTH(BZ$2)=10,1,0)))),DD_Frequency="Annually",IF(MONTH(BZ$2)=1,1,0))*DD_Payment,BZ41,_xlfn.IFS(DD_Frequency="Monthly",1,DD_Frequency="Quarterly",IF(MONTH(BZ$2)=1,1,IF(MONTH(BZ$2)=4,1,IF(MONTH(BZ$2)=7,1,IF(MONTH(BZ$2)=10,1,0)))),DD_Frequency="Annually",IF(MONTH(BZ$2)=1,1,0))*DD_Payment))))</f>
        <v/>
      </c>
      <c r="CB41" s="3" t="str">
        <f t="shared" ref="CB41" ca="1" si="1812">IF($B41="","",IF(BZ41&gt;CA41,(BZ41-CA41/2)*(rate_A*(CB$1/365)),0))</f>
        <v/>
      </c>
      <c r="CC41" s="3" t="str">
        <f t="shared" ca="1" si="160"/>
        <v/>
      </c>
      <c r="CD41" s="3" t="str">
        <f t="shared" ref="CD41" ca="1" si="1813">IF($B41="","",BO41*(1+rate_A*CB$1/365))</f>
        <v/>
      </c>
      <c r="CE41" s="3" t="str">
        <f t="shared" ref="CE41" ca="1" si="1814">IF($B41="","",BP41*(1+rate_A*CB$1/365))</f>
        <v/>
      </c>
      <c r="CF41" s="3" t="str">
        <f t="shared" ref="CF41" ca="1" si="1815">IF($B41="","",BQ41*(1+rate_joint*CB$1/365))</f>
        <v/>
      </c>
      <c r="CG41" s="5" t="str">
        <f t="shared" ca="1" si="164"/>
        <v/>
      </c>
      <c r="CH41" s="5" t="str" cm="1">
        <f t="array" aca="1" ref="CH41" ca="1">IF(CG41="","",_xlfn.IFS(CG41&lt;='Hidden inputs'!$C$15,CG41*'Hidden inputs'!$D$15,CG41&lt;='Hidden inputs'!$C$16,'Hidden inputs'!$C$15*'Hidden inputs'!$D$15+(CG41-'Hidden inputs'!$B$16)*'Hidden inputs'!$D$16,CG41&lt;='Hidden inputs'!$C$17,'Hidden inputs'!$C$15*'Hidden inputs'!$D$15+('Hidden inputs'!$C$16-'Hidden inputs'!$B$16)*'Hidden inputs'!$D$16+(CG41-'Hidden inputs'!$B$17)*'Hidden inputs'!$D$17,CG41&gt;'Hidden inputs'!$B$18,'Hidden inputs'!$C$15*'Hidden inputs'!$D$15+('Hidden inputs'!$C$16-'Hidden inputs'!$B$16)*'Hidden inputs'!$D$16+('Hidden inputs'!$C$17-'Hidden inputs'!$B$17)*'Hidden inputs'!$D$17+(CG41-'Hidden inputs'!$B$18)*'Hidden inputs'!$D$18))</f>
        <v/>
      </c>
      <c r="CI41" s="10" t="str">
        <f t="shared" ca="1" si="165"/>
        <v/>
      </c>
      <c r="CJ41" s="5" t="str">
        <f t="shared" ca="1" si="71"/>
        <v/>
      </c>
      <c r="CK41" s="5" t="str">
        <f t="shared" ca="1" si="72"/>
        <v/>
      </c>
      <c r="CL41" s="5" t="str">
        <f ca="1">IF($B41="","",'Hidden inputs'!$D$11*CC41+'Hidden inputs'!$E$11*CD41)</f>
        <v/>
      </c>
      <c r="CM41" s="11" t="str">
        <f t="shared" ca="1" si="11"/>
        <v/>
      </c>
      <c r="CN41" s="9" t="str">
        <f t="shared" ca="1" si="73"/>
        <v/>
      </c>
      <c r="CO41" s="3" t="str">
        <f t="shared" ca="1" si="74"/>
        <v/>
      </c>
      <c r="CP41" s="5" t="str" cm="1">
        <f t="array" aca="1" ref="CP41" ca="1">IF($B41="","",IF(CO41=0,0,IF(DD_Payment="",0,IF(CO41&lt;_xlfn.IFS(DD_Frequency="Monthly",1,DD_Frequency="Quarterly",IF(MONTH(CO$2)=1,1,IF(MONTH(CO$2)=4,1,IF(MONTH(CO$2)=7,1,IF(MONTH(CO$2)=10,1,0)))),DD_Frequency="Annually",IF(MONTH(CO$2)=1,1,0))*DD_Payment,CO41,_xlfn.IFS(DD_Frequency="Monthly",1,DD_Frequency="Quarterly",IF(MONTH(CO$2)=1,1,IF(MONTH(CO$2)=4,1,IF(MONTH(CO$2)=7,1,IF(MONTH(CO$2)=10,1,0)))),DD_Frequency="Annually",IF(MONTH(CO$2)=1,1,0))*DD_Payment))))</f>
        <v/>
      </c>
      <c r="CQ41" s="3" t="str">
        <f t="shared" ref="CQ41" ca="1" si="1816">IF($B41="","",IF(CO41&gt;CP41,(CO41-CP41/2)*(rate_A*(CQ$1/365)),0))</f>
        <v/>
      </c>
      <c r="CR41" s="3" t="str">
        <f t="shared" ca="1" si="167"/>
        <v/>
      </c>
      <c r="CS41" s="3" t="str">
        <f t="shared" ref="CS41" ca="1" si="1817">IF($B41="","",CD41*(1+rate_A*CQ$1/365))</f>
        <v/>
      </c>
      <c r="CT41" s="3" t="str">
        <f t="shared" ref="CT41" ca="1" si="1818">IF($B41="","",CE41*(1+rate_A*CQ$1/365))</f>
        <v/>
      </c>
      <c r="CU41" s="3" t="str">
        <f t="shared" ref="CU41" ca="1" si="1819">IF($B41="","",CF41*(1+rate_joint*CQ$1/365))</f>
        <v/>
      </c>
      <c r="CV41" s="5" t="str">
        <f t="shared" ca="1" si="171"/>
        <v/>
      </c>
      <c r="CW41" s="5" t="str" cm="1">
        <f t="array" aca="1" ref="CW41" ca="1">IF(CV41="","",_xlfn.IFS(CV41&lt;='Hidden inputs'!$C$15,CV41*'Hidden inputs'!$D$15,CV41&lt;='Hidden inputs'!$C$16,'Hidden inputs'!$C$15*'Hidden inputs'!$D$15+(CV41-'Hidden inputs'!$B$16)*'Hidden inputs'!$D$16,CV41&lt;='Hidden inputs'!$C$17,'Hidden inputs'!$C$15*'Hidden inputs'!$D$15+('Hidden inputs'!$C$16-'Hidden inputs'!$B$16)*'Hidden inputs'!$D$16+(CV41-'Hidden inputs'!$B$17)*'Hidden inputs'!$D$17,CV41&gt;'Hidden inputs'!$B$18,'Hidden inputs'!$C$15*'Hidden inputs'!$D$15+('Hidden inputs'!$C$16-'Hidden inputs'!$B$16)*'Hidden inputs'!$D$16+('Hidden inputs'!$C$17-'Hidden inputs'!$B$17)*'Hidden inputs'!$D$17+(CV41-'Hidden inputs'!$B$18)*'Hidden inputs'!$D$18))</f>
        <v/>
      </c>
      <c r="CX41" s="10" t="str">
        <f t="shared" ca="1" si="172"/>
        <v/>
      </c>
      <c r="CY41" s="5" t="str">
        <f t="shared" ca="1" si="79"/>
        <v/>
      </c>
      <c r="CZ41" s="5" t="str">
        <f t="shared" ca="1" si="80"/>
        <v/>
      </c>
      <c r="DA41" s="5" t="str">
        <f ca="1">IF($B41="","",'Hidden inputs'!$D$11*CR41+'Hidden inputs'!$E$11*CS41)</f>
        <v/>
      </c>
      <c r="DB41" s="11" t="str">
        <f t="shared" ca="1" si="13"/>
        <v/>
      </c>
      <c r="DC41" s="9" t="str">
        <f t="shared" ca="1" si="81"/>
        <v/>
      </c>
      <c r="DD41" s="3" t="str">
        <f t="shared" ca="1" si="82"/>
        <v/>
      </c>
      <c r="DE41" s="5" t="str" cm="1">
        <f t="array" aca="1" ref="DE41" ca="1">IF($B41="","",IF(DD41=0,0,IF(DD_Payment="",0,IF(DD41&lt;_xlfn.IFS(DD_Frequency="Monthly",1,DD_Frequency="Quarterly",IF(MONTH(DD$2)=1,1,IF(MONTH(DD$2)=4,1,IF(MONTH(DD$2)=7,1,IF(MONTH(DD$2)=10,1,0)))),DD_Frequency="Annually",IF(MONTH(DD$2)=1,1,0))*DD_Payment,DD41,_xlfn.IFS(DD_Frequency="Monthly",1,DD_Frequency="Quarterly",IF(MONTH(DD$2)=1,1,IF(MONTH(DD$2)=4,1,IF(MONTH(DD$2)=7,1,IF(MONTH(DD$2)=10,1,0)))),DD_Frequency="Annually",IF(MONTH(DD$2)=1,1,0))*DD_Payment))))</f>
        <v/>
      </c>
      <c r="DF41" s="3" t="str">
        <f t="shared" ref="DF41" ca="1" si="1820">IF($B41="","",IF(DD41&gt;DE41,(DD41-DE41/2)*(rate_A*(DF$1/365)),0))</f>
        <v/>
      </c>
      <c r="DG41" s="3" t="str">
        <f t="shared" ca="1" si="174"/>
        <v/>
      </c>
      <c r="DH41" s="3" t="str">
        <f t="shared" ref="DH41" ca="1" si="1821">IF($B41="","",CS41*(1+rate_A*DF$1/365))</f>
        <v/>
      </c>
      <c r="DI41" s="3" t="str">
        <f t="shared" ref="DI41" ca="1" si="1822">IF($B41="","",CT41*(1+rate_A*DF$1/365))</f>
        <v/>
      </c>
      <c r="DJ41" s="3" t="str">
        <f t="shared" ref="DJ41" ca="1" si="1823">IF($B41="","",CU41*(1+rate_joint*DF$1/365))</f>
        <v/>
      </c>
      <c r="DK41" s="5" t="str">
        <f t="shared" ca="1" si="178"/>
        <v/>
      </c>
      <c r="DL41" s="5" t="str" cm="1">
        <f t="array" aca="1" ref="DL41" ca="1">IF(DK41="","",_xlfn.IFS(DK41&lt;='Hidden inputs'!$C$15,DK41*'Hidden inputs'!$D$15,DK41&lt;='Hidden inputs'!$C$16,'Hidden inputs'!$C$15*'Hidden inputs'!$D$15+(DK41-'Hidden inputs'!$B$16)*'Hidden inputs'!$D$16,DK41&lt;='Hidden inputs'!$C$17,'Hidden inputs'!$C$15*'Hidden inputs'!$D$15+('Hidden inputs'!$C$16-'Hidden inputs'!$B$16)*'Hidden inputs'!$D$16+(DK41-'Hidden inputs'!$B$17)*'Hidden inputs'!$D$17,DK41&gt;'Hidden inputs'!$B$18,'Hidden inputs'!$C$15*'Hidden inputs'!$D$15+('Hidden inputs'!$C$16-'Hidden inputs'!$B$16)*'Hidden inputs'!$D$16+('Hidden inputs'!$C$17-'Hidden inputs'!$B$17)*'Hidden inputs'!$D$17+(DK41-'Hidden inputs'!$B$18)*'Hidden inputs'!$D$18))</f>
        <v/>
      </c>
      <c r="DM41" s="10" t="str">
        <f t="shared" ca="1" si="179"/>
        <v/>
      </c>
      <c r="DN41" s="5" t="str">
        <f t="shared" ca="1" si="87"/>
        <v/>
      </c>
      <c r="DO41" s="5" t="str">
        <f t="shared" ca="1" si="88"/>
        <v/>
      </c>
      <c r="DP41" s="5" t="str">
        <f ca="1">IF($B41="","",'Hidden inputs'!$D$11*DG41+'Hidden inputs'!$E$11*DH41)</f>
        <v/>
      </c>
      <c r="DQ41" s="11" t="str">
        <f t="shared" ca="1" si="15"/>
        <v/>
      </c>
      <c r="DR41" s="9" t="str">
        <f t="shared" ca="1" si="89"/>
        <v/>
      </c>
      <c r="DS41" s="3" t="str">
        <f t="shared" ca="1" si="90"/>
        <v/>
      </c>
      <c r="DT41" s="5" t="str" cm="1">
        <f t="array" aca="1" ref="DT41" ca="1">IF($B41="","",IF(DS41=0,0,IF(DD_Payment="",0,IF(DS41&lt;_xlfn.IFS(DD_Frequency="Monthly",1,DD_Frequency="Quarterly",IF(MONTH(DS$2)=1,1,IF(MONTH(DS$2)=4,1,IF(MONTH(DS$2)=7,1,IF(MONTH(DS$2)=10,1,0)))),DD_Frequency="Annually",IF(MONTH(DS$2)=1,1,0))*DD_Payment,DS41,_xlfn.IFS(DD_Frequency="Monthly",1,DD_Frequency="Quarterly",IF(MONTH(DS$2)=1,1,IF(MONTH(DS$2)=4,1,IF(MONTH(DS$2)=7,1,IF(MONTH(DS$2)=10,1,0)))),DD_Frequency="Annually",IF(MONTH(DS$2)=1,1,0))*DD_Payment))))</f>
        <v/>
      </c>
      <c r="DU41" s="3" t="str">
        <f t="shared" ref="DU41" ca="1" si="1824">IF($B41="","",IF(DS41&gt;DT41,(DS41-DT41/2)*(rate_A*(DU$1/365)),0))</f>
        <v/>
      </c>
      <c r="DV41" s="3" t="str">
        <f t="shared" ca="1" si="181"/>
        <v/>
      </c>
      <c r="DW41" s="3" t="str">
        <f t="shared" ref="DW41" ca="1" si="1825">IF($B41="","",DH41*(1+rate_A*DU$1/365))</f>
        <v/>
      </c>
      <c r="DX41" s="3" t="str">
        <f t="shared" ref="DX41" ca="1" si="1826">IF($B41="","",DI41*(1+rate_A*DU$1/365))</f>
        <v/>
      </c>
      <c r="DY41" s="3" t="str">
        <f t="shared" ref="DY41" ca="1" si="1827">IF($B41="","",DJ41*(1+rate_joint*DU$1/365))</f>
        <v/>
      </c>
      <c r="DZ41" s="5" t="str">
        <f t="shared" ca="1" si="185"/>
        <v/>
      </c>
      <c r="EA41" s="5" t="str" cm="1">
        <f t="array" aca="1" ref="EA41" ca="1">IF(DZ41="","",_xlfn.IFS(DZ41&lt;='Hidden inputs'!$C$15,DZ41*'Hidden inputs'!$D$15,DZ41&lt;='Hidden inputs'!$C$16,'Hidden inputs'!$C$15*'Hidden inputs'!$D$15+(DZ41-'Hidden inputs'!$B$16)*'Hidden inputs'!$D$16,DZ41&lt;='Hidden inputs'!$C$17,'Hidden inputs'!$C$15*'Hidden inputs'!$D$15+('Hidden inputs'!$C$16-'Hidden inputs'!$B$16)*'Hidden inputs'!$D$16+(DZ41-'Hidden inputs'!$B$17)*'Hidden inputs'!$D$17,DZ41&gt;'Hidden inputs'!$B$18,'Hidden inputs'!$C$15*'Hidden inputs'!$D$15+('Hidden inputs'!$C$16-'Hidden inputs'!$B$16)*'Hidden inputs'!$D$16+('Hidden inputs'!$C$17-'Hidden inputs'!$B$17)*'Hidden inputs'!$D$17+(DZ41-'Hidden inputs'!$B$18)*'Hidden inputs'!$D$18))</f>
        <v/>
      </c>
      <c r="EB41" s="10" t="str">
        <f t="shared" ca="1" si="186"/>
        <v/>
      </c>
      <c r="EC41" s="5" t="str">
        <f t="shared" ca="1" si="95"/>
        <v/>
      </c>
      <c r="ED41" s="5" t="str">
        <f t="shared" ca="1" si="96"/>
        <v/>
      </c>
      <c r="EE41" s="5" t="str">
        <f ca="1">IF($B41="","",'Hidden inputs'!$D$11*DV41+'Hidden inputs'!$E$11*DW41)</f>
        <v/>
      </c>
      <c r="EF41" s="11" t="str">
        <f t="shared" ca="1" si="17"/>
        <v/>
      </c>
      <c r="EG41" s="9" t="str">
        <f t="shared" ca="1" si="97"/>
        <v/>
      </c>
      <c r="EH41" s="3" t="str">
        <f t="shared" ca="1" si="98"/>
        <v/>
      </c>
      <c r="EI41" s="5" t="str" cm="1">
        <f t="array" aca="1" ref="EI41" ca="1">IF($B41="","",IF(EH41=0,0,IF(DD_Payment="",0,IF(EH41&lt;_xlfn.IFS(DD_Frequency="Monthly",1,DD_Frequency="Quarterly",IF(MONTH(EH$2)=1,1,IF(MONTH(EH$2)=4,1,IF(MONTH(EH$2)=7,1,IF(MONTH(EH$2)=10,1,0)))),DD_Frequency="Annually",IF(MONTH(EH$2)=1,1,0))*DD_Payment,EH41,_xlfn.IFS(DD_Frequency="Monthly",1,DD_Frequency="Quarterly",IF(MONTH(EH$2)=1,1,IF(MONTH(EH$2)=4,1,IF(MONTH(EH$2)=7,1,IF(MONTH(EH$2)=10,1,0)))),DD_Frequency="Annually",IF(MONTH(EH$2)=1,1,0))*DD_Payment))))</f>
        <v/>
      </c>
      <c r="EJ41" s="3" t="str">
        <f t="shared" ref="EJ41" ca="1" si="1828">IF($B41="","",IF(EH41&gt;EI41,(EH41-EI41/2)*(rate_A*(EJ$1/365)),0))</f>
        <v/>
      </c>
      <c r="EK41" s="3" t="str">
        <f t="shared" ca="1" si="188"/>
        <v/>
      </c>
      <c r="EL41" s="3" t="str">
        <f t="shared" ref="EL41" ca="1" si="1829">IF($B41="","",DW41*(1+rate_A*EJ$1/365))</f>
        <v/>
      </c>
      <c r="EM41" s="3" t="str">
        <f t="shared" ref="EM41" ca="1" si="1830">IF($B41="","",DX41*(1+rate_A*EJ$1/365))</f>
        <v/>
      </c>
      <c r="EN41" s="3" t="str">
        <f t="shared" ref="EN41" ca="1" si="1831">IF($B41="","",DY41*(1+rate_joint*EJ$1/365))</f>
        <v/>
      </c>
      <c r="EO41" s="5" t="str">
        <f t="shared" ca="1" si="192"/>
        <v/>
      </c>
      <c r="EP41" s="5" t="str" cm="1">
        <f t="array" aca="1" ref="EP41" ca="1">IF(EO41="","",_xlfn.IFS(EO41&lt;='Hidden inputs'!$C$15,EO41*'Hidden inputs'!$D$15,EO41&lt;='Hidden inputs'!$C$16,'Hidden inputs'!$C$15*'Hidden inputs'!$D$15+(EO41-'Hidden inputs'!$B$16)*'Hidden inputs'!$D$16,EO41&lt;='Hidden inputs'!$C$17,'Hidden inputs'!$C$15*'Hidden inputs'!$D$15+('Hidden inputs'!$C$16-'Hidden inputs'!$B$16)*'Hidden inputs'!$D$16+(EO41-'Hidden inputs'!$B$17)*'Hidden inputs'!$D$17,EO41&gt;'Hidden inputs'!$B$18,'Hidden inputs'!$C$15*'Hidden inputs'!$D$15+('Hidden inputs'!$C$16-'Hidden inputs'!$B$16)*'Hidden inputs'!$D$16+('Hidden inputs'!$C$17-'Hidden inputs'!$B$17)*'Hidden inputs'!$D$17+(EO41-'Hidden inputs'!$B$18)*'Hidden inputs'!$D$18))</f>
        <v/>
      </c>
      <c r="EQ41" s="10" t="str">
        <f t="shared" ca="1" si="193"/>
        <v/>
      </c>
      <c r="ER41" s="5" t="str">
        <f t="shared" ca="1" si="103"/>
        <v/>
      </c>
      <c r="ES41" s="5" t="str">
        <f t="shared" ca="1" si="104"/>
        <v/>
      </c>
      <c r="ET41" s="5" t="str">
        <f ca="1">IF($B41="","",'Hidden inputs'!$D$11*EK41+'Hidden inputs'!$E$11*EL41)</f>
        <v/>
      </c>
      <c r="EU41" s="11" t="str">
        <f t="shared" ca="1" si="19"/>
        <v/>
      </c>
      <c r="EV41" s="9" t="str">
        <f t="shared" ca="1" si="105"/>
        <v/>
      </c>
      <c r="EW41" s="3" t="str">
        <f t="shared" ca="1" si="106"/>
        <v/>
      </c>
      <c r="EX41" s="5" t="str" cm="1">
        <f t="array" aca="1" ref="EX41" ca="1">IF($B41="","",IF(EW41=0,0,IF(DD_Payment="",0,IF(EW41&lt;_xlfn.IFS(DD_Frequency="Monthly",1,DD_Frequency="Quarterly",IF(MONTH(EW$2)=1,1,IF(MONTH(EW$2)=4,1,IF(MONTH(EW$2)=7,1,IF(MONTH(EW$2)=10,1,0)))),DD_Frequency="Annually",IF(MONTH(EW$2)=1,1,0))*DD_Payment,EW41,_xlfn.IFS(DD_Frequency="Monthly",1,DD_Frequency="Quarterly",IF(MONTH(EW$2)=1,1,IF(MONTH(EW$2)=4,1,IF(MONTH(EW$2)=7,1,IF(MONTH(EW$2)=10,1,0)))),DD_Frequency="Annually",IF(MONTH(EW$2)=1,1,0))*DD_Payment))))</f>
        <v/>
      </c>
      <c r="EY41" s="3" t="str">
        <f t="shared" ref="EY41" ca="1" si="1832">IF($B41="","",IF(EW41&gt;EX41,(EW41-EX41/2)*(rate_A*(EY$1/365)),0))</f>
        <v/>
      </c>
      <c r="EZ41" s="3" t="str">
        <f t="shared" ca="1" si="195"/>
        <v/>
      </c>
      <c r="FA41" s="3" t="str">
        <f t="shared" ref="FA41" ca="1" si="1833">IF($B41="","",EL41*(1+rate_A*EY$1/365))</f>
        <v/>
      </c>
      <c r="FB41" s="3" t="str">
        <f t="shared" ref="FB41" ca="1" si="1834">IF($B41="","",EM41*(1+rate_A*EY$1/365))</f>
        <v/>
      </c>
      <c r="FC41" s="3" t="str">
        <f t="shared" ref="FC41" ca="1" si="1835">IF($B41="","",EN41*(1+rate_joint*EY$1/365))</f>
        <v/>
      </c>
      <c r="FD41" s="5" t="str">
        <f t="shared" ca="1" si="199"/>
        <v/>
      </c>
      <c r="FE41" s="5" t="str" cm="1">
        <f t="array" aca="1" ref="FE41" ca="1">IF(FD41="","",_xlfn.IFS(FD41&lt;='Hidden inputs'!$C$15,FD41*'Hidden inputs'!$D$15,FD41&lt;='Hidden inputs'!$C$16,'Hidden inputs'!$C$15*'Hidden inputs'!$D$15+(FD41-'Hidden inputs'!$B$16)*'Hidden inputs'!$D$16,FD41&lt;='Hidden inputs'!$C$17,'Hidden inputs'!$C$15*'Hidden inputs'!$D$15+('Hidden inputs'!$C$16-'Hidden inputs'!$B$16)*'Hidden inputs'!$D$16+(FD41-'Hidden inputs'!$B$17)*'Hidden inputs'!$D$17,FD41&gt;'Hidden inputs'!$B$18,'Hidden inputs'!$C$15*'Hidden inputs'!$D$15+('Hidden inputs'!$C$16-'Hidden inputs'!$B$16)*'Hidden inputs'!$D$16+('Hidden inputs'!$C$17-'Hidden inputs'!$B$17)*'Hidden inputs'!$D$17+(FD41-'Hidden inputs'!$B$18)*'Hidden inputs'!$D$18))</f>
        <v/>
      </c>
      <c r="FF41" s="10" t="str">
        <f t="shared" ca="1" si="200"/>
        <v/>
      </c>
      <c r="FG41" s="5" t="str">
        <f t="shared" ca="1" si="111"/>
        <v/>
      </c>
      <c r="FH41" s="5" t="str">
        <f t="shared" ca="1" si="112"/>
        <v/>
      </c>
      <c r="FI41" s="5" t="str">
        <f ca="1">IF($B41="","",'Hidden inputs'!$D$11*EZ41+'Hidden inputs'!$E$11*FA41)</f>
        <v/>
      </c>
      <c r="FJ41" s="11" t="str">
        <f t="shared" ca="1" si="21"/>
        <v/>
      </c>
      <c r="FK41" s="9" t="str">
        <f t="shared" ca="1" si="113"/>
        <v/>
      </c>
      <c r="FL41" s="3" t="str">
        <f t="shared" ca="1" si="114"/>
        <v/>
      </c>
      <c r="FM41" s="5" t="str" cm="1">
        <f t="array" aca="1" ref="FM41" ca="1">IF($B41="","",IF(FL41=0,0,IF(DD_Payment="",0,IF(FL41&lt;_xlfn.IFS(DD_Frequency="Monthly",1,DD_Frequency="Quarterly",IF(MONTH(FL$2)=1,1,IF(MONTH(FL$2)=4,1,IF(MONTH(FL$2)=7,1,IF(MONTH(FL$2)=10,1,0)))),DD_Frequency="Annually",IF(MONTH(FL$2)=1,1,0))*DD_Payment,FL41,_xlfn.IFS(DD_Frequency="Monthly",1,DD_Frequency="Quarterly",IF(MONTH(FL$2)=1,1,IF(MONTH(FL$2)=4,1,IF(MONTH(FL$2)=7,1,IF(MONTH(FL$2)=10,1,0)))),DD_Frequency="Annually",IF(MONTH(FL$2)=1,1,0))*DD_Payment))))</f>
        <v/>
      </c>
      <c r="FN41" s="3" t="str">
        <f t="shared" ref="FN41" ca="1" si="1836">IF($B41="","",IF(FL41&gt;FM41,(FL41-FM41/2)*(rate_A*(FN$1/365)),0))</f>
        <v/>
      </c>
      <c r="FO41" s="3" t="str">
        <f t="shared" ca="1" si="202"/>
        <v/>
      </c>
      <c r="FP41" s="3" t="str">
        <f t="shared" ref="FP41" ca="1" si="1837">IF($B41="","",FA41*(1+rate_A*FN$1/365))</f>
        <v/>
      </c>
      <c r="FQ41" s="3" t="str">
        <f t="shared" ref="FQ41" ca="1" si="1838">IF($B41="","",FB41*(1+rate_A*FN$1/365))</f>
        <v/>
      </c>
      <c r="FR41" s="3" t="str">
        <f t="shared" ref="FR41" ca="1" si="1839">IF($B41="","",FC41*(1+rate_joint*FN$1/365))</f>
        <v/>
      </c>
      <c r="FS41" s="5" t="str">
        <f t="shared" ca="1" si="206"/>
        <v/>
      </c>
      <c r="FT41" s="5" t="str" cm="1">
        <f t="array" aca="1" ref="FT41" ca="1">IF(FS41="","",_xlfn.IFS(FS41&lt;='Hidden inputs'!$C$15,FS41*'Hidden inputs'!$D$15,FS41&lt;='Hidden inputs'!$C$16,'Hidden inputs'!$C$15*'Hidden inputs'!$D$15+(FS41-'Hidden inputs'!$B$16)*'Hidden inputs'!$D$16,FS41&lt;='Hidden inputs'!$C$17,'Hidden inputs'!$C$15*'Hidden inputs'!$D$15+('Hidden inputs'!$C$16-'Hidden inputs'!$B$16)*'Hidden inputs'!$D$16+(FS41-'Hidden inputs'!$B$17)*'Hidden inputs'!$D$17,FS41&gt;'Hidden inputs'!$B$18,'Hidden inputs'!$C$15*'Hidden inputs'!$D$15+('Hidden inputs'!$C$16-'Hidden inputs'!$B$16)*'Hidden inputs'!$D$16+('Hidden inputs'!$C$17-'Hidden inputs'!$B$17)*'Hidden inputs'!$D$17+(FS41-'Hidden inputs'!$B$18)*'Hidden inputs'!$D$18))</f>
        <v/>
      </c>
      <c r="FU41" s="10" t="str">
        <f t="shared" ca="1" si="207"/>
        <v/>
      </c>
      <c r="FV41" s="5" t="str">
        <f t="shared" ca="1" si="119"/>
        <v/>
      </c>
      <c r="FW41" s="5" t="str">
        <f t="shared" ca="1" si="120"/>
        <v/>
      </c>
      <c r="FX41" s="5" t="str">
        <f ca="1">IF($B41="","",'Hidden inputs'!$D$11*FO41+'Hidden inputs'!$E$11*FP41)</f>
        <v/>
      </c>
      <c r="FY41" s="11" t="str">
        <f t="shared" ca="1" si="23"/>
        <v/>
      </c>
      <c r="FZ41" s="9" t="str">
        <f t="shared" ca="1" si="121"/>
        <v/>
      </c>
      <c r="GA41" s="5" t="str">
        <f t="shared" ca="1" si="122"/>
        <v/>
      </c>
      <c r="GB41" s="5" t="str">
        <f t="shared" ca="1" si="123"/>
        <v/>
      </c>
      <c r="GC41" s="5" t="str">
        <f t="shared" ca="1" si="24"/>
        <v/>
      </c>
      <c r="GD41" s="5" t="str">
        <f t="shared" ca="1" si="25"/>
        <v/>
      </c>
    </row>
    <row r="42" spans="1:186" x14ac:dyDescent="0.35">
      <c r="A42" s="2" t="str">
        <f t="shared" ca="1" si="26"/>
        <v/>
      </c>
      <c r="B42" s="6" t="str">
        <f t="shared" ca="1" si="27"/>
        <v/>
      </c>
      <c r="C42" s="5" t="str">
        <f t="shared" ca="1" si="124"/>
        <v/>
      </c>
      <c r="D42" s="5" t="str" cm="1">
        <f t="array" aca="1" ref="D42" ca="1">IF($B42="","",IF(C42=0,0,IF(DD_Payment="",0,IF(C42&lt;_xlfn.IFS(DD_Frequency="Monthly",1,DD_Frequency="Quarterly",IF(MONTH(C$2)=1,1,IF(MONTH(C$2)=4,1,IF(MONTH(C$2)=7,1,IF(MONTH(C$2)=10,1,0)))),DD_Frequency="Annually",IF(MONTH(C$2)=1,1,0))*DD_Payment,C42,_xlfn.IFS(DD_Frequency="Monthly",1,DD_Frequency="Quarterly",IF(MONTH(C$2)=1,1,IF(MONTH(C$2)=4,1,IF(MONTH(C$2)=7,1,IF(MONTH(C$2)=10,1,0)))),DD_Frequency="Annually",IF(MONTH(C$2)=1,1,0))*DD_Payment))))</f>
        <v/>
      </c>
      <c r="E42" s="5" t="str">
        <f t="shared" ref="E42" ca="1" si="1840">IF(B42="","",IF(C42&gt;D42,(C42-D42/2)*(rate_A*(E$1/365)),0))</f>
        <v/>
      </c>
      <c r="F42" s="5" t="str">
        <f t="shared" ca="1" si="28"/>
        <v/>
      </c>
      <c r="G42" s="5" t="str">
        <f t="shared" ref="G42" ca="1" si="1841">IF(B42="","",G41*(1+rate_A*E$1/365))</f>
        <v/>
      </c>
      <c r="H42" s="5" t="str">
        <f t="shared" ref="H42" ca="1" si="1842">IF(B42="","",H41*(1+rate_A*E$1/365))</f>
        <v/>
      </c>
      <c r="I42" s="5" t="str">
        <f t="shared" ref="I42" ca="1" si="1843">IF(B42="","",I41*(1+rate_joint*E$1/365))</f>
        <v/>
      </c>
      <c r="J42" s="5" t="str">
        <f t="shared" ca="1" si="129"/>
        <v/>
      </c>
      <c r="K42" s="5" t="str" cm="1">
        <f t="array" aca="1" ref="K42" ca="1">IF(J42="","",_xlfn.IFS(J42&lt;='Hidden inputs'!$C$15,J42*'Hidden inputs'!$D$15,J42&lt;='Hidden inputs'!$C$16,'Hidden inputs'!$C$15*'Hidden inputs'!$D$15+(J42-'Hidden inputs'!$B$16)*'Hidden inputs'!$D$16,J42&lt;='Hidden inputs'!$C$17,'Hidden inputs'!$C$15*'Hidden inputs'!$D$15+('Hidden inputs'!$C$16-'Hidden inputs'!$B$16)*'Hidden inputs'!$D$16+(J42-'Hidden inputs'!$B$17)*'Hidden inputs'!$D$17,J42&gt;'Hidden inputs'!$B$18,'Hidden inputs'!$C$15*'Hidden inputs'!$D$15+('Hidden inputs'!$C$16-'Hidden inputs'!$B$16)*'Hidden inputs'!$D$16+('Hidden inputs'!$C$17-'Hidden inputs'!$B$17)*'Hidden inputs'!$D$17+(J42-'Hidden inputs'!$B$18)*'Hidden inputs'!$D$18))</f>
        <v/>
      </c>
      <c r="L42" s="11" t="str">
        <f t="shared" ca="1" si="130"/>
        <v/>
      </c>
      <c r="M42" s="5" t="str">
        <f t="shared" ca="1" si="32"/>
        <v/>
      </c>
      <c r="N42" s="5" t="str">
        <f t="shared" ca="1" si="33"/>
        <v/>
      </c>
      <c r="O42" s="5" t="str">
        <f ca="1">IF(B42="","",'Hidden inputs'!$D$11*F42+'Hidden inputs'!$E$11*G42)</f>
        <v/>
      </c>
      <c r="P42" s="11" t="str">
        <f t="shared" ca="1" si="0"/>
        <v/>
      </c>
      <c r="Q42" s="20" t="str">
        <f t="shared" ca="1" si="1"/>
        <v/>
      </c>
      <c r="R42" s="3" t="str">
        <f t="shared" ca="1" si="34"/>
        <v/>
      </c>
      <c r="S42" s="5" t="str" cm="1">
        <f t="array" aca="1" ref="S42" ca="1">IF($B42="","",IF(R42=0,0,IF(DD_Payment="",0,IF(R42&lt;_xlfn.IFS(DD_Frequency="Monthly",1,DD_Frequency="Quarterly",IF(MONTH(R$2)=1,1,IF(MONTH(R$2)=4,1,IF(MONTH(R$2)=7,1,IF(MONTH(R$2)=10,1,0)))),DD_Frequency="Annually",IF(MONTH(R$2)=1,1,0))*DD_Payment,R42,_xlfn.IFS(DD_Frequency="Monthly",1,DD_Frequency="Quarterly",IF(MONTH(R$2)=1,1,IF(MONTH(R$2)=4,1,IF(MONTH(R$2)=7,1,IF(MONTH(R$2)=10,1,0)))),DD_Frequency="Annually",IF(MONTH(R$2)=1,1,0))*DD_Payment))))</f>
        <v/>
      </c>
      <c r="T42" s="3" t="str">
        <f t="shared" ref="T42" ca="1" si="1844">IF(B42="","",IF(R42&gt;S42,(R42-S42/2)*(rate_A*((T$1+A42)/365)),0))</f>
        <v/>
      </c>
      <c r="U42" s="3" t="str">
        <f t="shared" ca="1" si="36"/>
        <v/>
      </c>
      <c r="V42" s="3" t="str">
        <f t="shared" ref="V42" ca="1" si="1845">IF(B42="","",G42*(1+rate_A*(T$1+A42)/365))</f>
        <v/>
      </c>
      <c r="W42" s="3" t="str">
        <f t="shared" ref="W42" ca="1" si="1846">IF(B42="","",H42*(1+rate_A*(T$1+A42)/365))</f>
        <v/>
      </c>
      <c r="X42" s="3" t="str">
        <f t="shared" ref="X42" ca="1" si="1847">IF(B42="","",I42*(1+rate_joint*(T$1+A42)/365))</f>
        <v/>
      </c>
      <c r="Y42" s="5" t="str">
        <f t="shared" ca="1" si="135"/>
        <v/>
      </c>
      <c r="Z42" s="5" t="str" cm="1">
        <f t="array" aca="1" ref="Z42" ca="1">IF(Y42="","",_xlfn.IFS(Y42&lt;='Hidden inputs'!$C$15,Y42*'Hidden inputs'!$D$15,Y42&lt;='Hidden inputs'!$C$16,'Hidden inputs'!$C$15*'Hidden inputs'!$D$15+(Y42-'Hidden inputs'!$B$16)*'Hidden inputs'!$D$16,Y42&lt;='Hidden inputs'!$C$17,'Hidden inputs'!$C$15*'Hidden inputs'!$D$15+('Hidden inputs'!$C$16-'Hidden inputs'!$B$16)*'Hidden inputs'!$D$16+(Y42-'Hidden inputs'!$B$17)*'Hidden inputs'!$D$17,Y42&gt;'Hidden inputs'!$B$18,'Hidden inputs'!$C$15*'Hidden inputs'!$D$15+('Hidden inputs'!$C$16-'Hidden inputs'!$B$16)*'Hidden inputs'!$D$16+('Hidden inputs'!$C$17-'Hidden inputs'!$B$17)*'Hidden inputs'!$D$17+(Y42-'Hidden inputs'!$B$18)*'Hidden inputs'!$D$18))</f>
        <v/>
      </c>
      <c r="AA42" s="10" t="str">
        <f t="shared" ca="1" si="136"/>
        <v/>
      </c>
      <c r="AB42" s="5" t="str">
        <f t="shared" ca="1" si="40"/>
        <v/>
      </c>
      <c r="AC42" s="5" t="str">
        <f t="shared" ca="1" si="137"/>
        <v/>
      </c>
      <c r="AD42" s="5" t="str">
        <f ca="1">IF(B42="","",'Hidden inputs'!$D$11*U42+'Hidden inputs'!$E$11*V42)</f>
        <v/>
      </c>
      <c r="AE42" s="11" t="str">
        <f t="shared" ca="1" si="3"/>
        <v/>
      </c>
      <c r="AF42" s="9" t="str">
        <f t="shared" ca="1" si="41"/>
        <v/>
      </c>
      <c r="AG42" s="3" t="str">
        <f t="shared" ca="1" si="42"/>
        <v/>
      </c>
      <c r="AH42" s="5" t="str" cm="1">
        <f t="array" aca="1" ref="AH42" ca="1">IF($B42="","",IF(AG42=0,0,IF(DD_Payment="",0,IF(AG42&lt;_xlfn.IFS(DD_Frequency="Monthly",1,DD_Frequency="Quarterly",IF(MONTH(AG$2)=1,1,IF(MONTH(AG$2)=4,1,IF(MONTH(AG$2)=7,1,IF(MONTH(AG$2)=10,1,0)))),DD_Frequency="Annually",IF(MONTH(AG$2)=1,1,0))*DD_Payment,AG42,_xlfn.IFS(DD_Frequency="Monthly",1,DD_Frequency="Quarterly",IF(MONTH(AG$2)=1,1,IF(MONTH(AG$2)=4,1,IF(MONTH(AG$2)=7,1,IF(MONTH(AG$2)=10,1,0)))),DD_Frequency="Annually",IF(MONTH(AG$2)=1,1,0))*DD_Payment))))</f>
        <v/>
      </c>
      <c r="AI42" s="3" t="str">
        <f t="shared" ref="AI42" ca="1" si="1848">IF($B42="","",IF(AG42&gt;AH42,(AG42-AH42/2)*(rate_A*(AI$1/365)),0))</f>
        <v/>
      </c>
      <c r="AJ42" s="3" t="str">
        <f t="shared" ca="1" si="139"/>
        <v/>
      </c>
      <c r="AK42" s="3" t="str">
        <f t="shared" ref="AK42" ca="1" si="1849">IF($B42="","",V42*(1+rate_A*AI$1/365))</f>
        <v/>
      </c>
      <c r="AL42" s="3" t="str">
        <f t="shared" ref="AL42" ca="1" si="1850">IF($B42="","",W42*(1+rate_A*AI$1/365))</f>
        <v/>
      </c>
      <c r="AM42" s="3" t="str">
        <f t="shared" ref="AM42" ca="1" si="1851">IF($B42="","",X42*(1+rate_joint*AI$1/365))</f>
        <v/>
      </c>
      <c r="AN42" s="5" t="str">
        <f t="shared" ca="1" si="143"/>
        <v/>
      </c>
      <c r="AO42" s="5" t="str" cm="1">
        <f t="array" aca="1" ref="AO42" ca="1">IF(AN42="","",_xlfn.IFS(AN42&lt;='Hidden inputs'!$C$15,AN42*'Hidden inputs'!$D$15,AN42&lt;='Hidden inputs'!$C$16,'Hidden inputs'!$C$15*'Hidden inputs'!$D$15+(AN42-'Hidden inputs'!$B$16)*'Hidden inputs'!$D$16,AN42&lt;='Hidden inputs'!$C$17,'Hidden inputs'!$C$15*'Hidden inputs'!$D$15+('Hidden inputs'!$C$16-'Hidden inputs'!$B$16)*'Hidden inputs'!$D$16+(AN42-'Hidden inputs'!$B$17)*'Hidden inputs'!$D$17,AN42&gt;'Hidden inputs'!$B$18,'Hidden inputs'!$C$15*'Hidden inputs'!$D$15+('Hidden inputs'!$C$16-'Hidden inputs'!$B$16)*'Hidden inputs'!$D$16+('Hidden inputs'!$C$17-'Hidden inputs'!$B$17)*'Hidden inputs'!$D$17+(AN42-'Hidden inputs'!$B$18)*'Hidden inputs'!$D$18))</f>
        <v/>
      </c>
      <c r="AP42" s="10" t="str">
        <f t="shared" ca="1" si="144"/>
        <v/>
      </c>
      <c r="AQ42" s="5" t="str">
        <f t="shared" ca="1" si="47"/>
        <v/>
      </c>
      <c r="AR42" s="5" t="str">
        <f t="shared" ca="1" si="48"/>
        <v/>
      </c>
      <c r="AS42" s="5" t="str">
        <f ca="1">IF($B42="","",'Hidden inputs'!$D$11*AJ42+'Hidden inputs'!$E$11*AK42)</f>
        <v/>
      </c>
      <c r="AT42" s="11" t="str">
        <f t="shared" ca="1" si="5"/>
        <v/>
      </c>
      <c r="AU42" s="9" t="str">
        <f t="shared" ca="1" si="49"/>
        <v/>
      </c>
      <c r="AV42" s="3" t="str">
        <f t="shared" ca="1" si="50"/>
        <v/>
      </c>
      <c r="AW42" s="5" t="str" cm="1">
        <f t="array" aca="1" ref="AW42" ca="1">IF($B42="","",IF(AV42=0,0,IF(DD_Payment="",0,IF(AV42&lt;_xlfn.IFS(DD_Frequency="Monthly",1,DD_Frequency="Quarterly",IF(MONTH(AV$2)=1,1,IF(MONTH(AV$2)=4,1,IF(MONTH(AV$2)=7,1,IF(MONTH(AV$2)=10,1,0)))),DD_Frequency="Annually",IF(MONTH(AV$2)=1,1,0))*DD_Payment,AV42,_xlfn.IFS(DD_Frequency="Monthly",1,DD_Frequency="Quarterly",IF(MONTH(AV$2)=1,1,IF(MONTH(AV$2)=4,1,IF(MONTH(AV$2)=7,1,IF(MONTH(AV$2)=10,1,0)))),DD_Frequency="Annually",IF(MONTH(AV$2)=1,1,0))*DD_Payment))))</f>
        <v/>
      </c>
      <c r="AX42" s="3" t="str">
        <f t="shared" ref="AX42" ca="1" si="1852">IF($B42="","",IF(AV42&gt;AW42,(AV42-AW42/2)*(rate_A*(AX$1/365)),0))</f>
        <v/>
      </c>
      <c r="AY42" s="3" t="str">
        <f t="shared" ca="1" si="146"/>
        <v/>
      </c>
      <c r="AZ42" s="3" t="str">
        <f t="shared" ref="AZ42" ca="1" si="1853">IF($B42="","",AK42*(1+rate_A*AX$1/365))</f>
        <v/>
      </c>
      <c r="BA42" s="3" t="str">
        <f t="shared" ref="BA42" ca="1" si="1854">IF($B42="","",AL42*(1+rate_A*AX$1/365))</f>
        <v/>
      </c>
      <c r="BB42" s="3" t="str">
        <f t="shared" ref="BB42" ca="1" si="1855">IF($B42="","",AM42*(1+rate_joint*AX$1/365))</f>
        <v/>
      </c>
      <c r="BC42" s="5" t="str">
        <f t="shared" ca="1" si="150"/>
        <v/>
      </c>
      <c r="BD42" s="5" t="str" cm="1">
        <f t="array" aca="1" ref="BD42" ca="1">IF(BC42="","",_xlfn.IFS(BC42&lt;='Hidden inputs'!$C$15,BC42*'Hidden inputs'!$D$15,BC42&lt;='Hidden inputs'!$C$16,'Hidden inputs'!$C$15*'Hidden inputs'!$D$15+(BC42-'Hidden inputs'!$B$16)*'Hidden inputs'!$D$16,BC42&lt;='Hidden inputs'!$C$17,'Hidden inputs'!$C$15*'Hidden inputs'!$D$15+('Hidden inputs'!$C$16-'Hidden inputs'!$B$16)*'Hidden inputs'!$D$16+(BC42-'Hidden inputs'!$B$17)*'Hidden inputs'!$D$17,BC42&gt;'Hidden inputs'!$B$18,'Hidden inputs'!$C$15*'Hidden inputs'!$D$15+('Hidden inputs'!$C$16-'Hidden inputs'!$B$16)*'Hidden inputs'!$D$16+('Hidden inputs'!$C$17-'Hidden inputs'!$B$17)*'Hidden inputs'!$D$17+(BC42-'Hidden inputs'!$B$18)*'Hidden inputs'!$D$18))</f>
        <v/>
      </c>
      <c r="BE42" s="10" t="str">
        <f t="shared" ca="1" si="151"/>
        <v/>
      </c>
      <c r="BF42" s="5" t="str">
        <f t="shared" ca="1" si="55"/>
        <v/>
      </c>
      <c r="BG42" s="5" t="str">
        <f t="shared" ca="1" si="56"/>
        <v/>
      </c>
      <c r="BH42" s="5" t="str">
        <f ca="1">IF($B42="","",'Hidden inputs'!$D$11*AY42+'Hidden inputs'!$E$11*AZ42)</f>
        <v/>
      </c>
      <c r="BI42" s="11" t="str">
        <f t="shared" ca="1" si="7"/>
        <v/>
      </c>
      <c r="BJ42" s="9" t="str">
        <f t="shared" ca="1" si="57"/>
        <v/>
      </c>
      <c r="BK42" s="3" t="str">
        <f t="shared" ca="1" si="58"/>
        <v/>
      </c>
      <c r="BL42" s="5" t="str" cm="1">
        <f t="array" aca="1" ref="BL42" ca="1">IF($B42="","",IF(BK42=0,0,IF(DD_Payment="",0,IF(BK42&lt;_xlfn.IFS(DD_Frequency="Monthly",1,DD_Frequency="Quarterly",IF(MONTH(BK$2)=1,1,IF(MONTH(BK$2)=4,1,IF(MONTH(BK$2)=7,1,IF(MONTH(BK$2)=10,1,0)))),DD_Frequency="Annually",IF(MONTH(BK$2)=1,1,0))*DD_Payment,BK42,_xlfn.IFS(DD_Frequency="Monthly",1,DD_Frequency="Quarterly",IF(MONTH(BK$2)=1,1,IF(MONTH(BK$2)=4,1,IF(MONTH(BK$2)=7,1,IF(MONTH(BK$2)=10,1,0)))),DD_Frequency="Annually",IF(MONTH(BK$2)=1,1,0))*DD_Payment))))</f>
        <v/>
      </c>
      <c r="BM42" s="3" t="str">
        <f t="shared" ref="BM42" ca="1" si="1856">IF($B42="","",IF(BK42&gt;BL42,(BK42-BL42/2)*(rate_A*(BM$1/365)),0))</f>
        <v/>
      </c>
      <c r="BN42" s="3" t="str">
        <f t="shared" ca="1" si="153"/>
        <v/>
      </c>
      <c r="BO42" s="3" t="str">
        <f t="shared" ref="BO42" ca="1" si="1857">IF($B42="","",AZ42*(1+rate_A*BM$1/365))</f>
        <v/>
      </c>
      <c r="BP42" s="3" t="str">
        <f t="shared" ref="BP42" ca="1" si="1858">IF($B42="","",BA42*(1+rate_A*BM$1/365))</f>
        <v/>
      </c>
      <c r="BQ42" s="3" t="str">
        <f t="shared" ref="BQ42" ca="1" si="1859">IF($B42="","",BB42*(1+rate_joint*BM$1/365))</f>
        <v/>
      </c>
      <c r="BR42" s="5" t="str">
        <f t="shared" ca="1" si="157"/>
        <v/>
      </c>
      <c r="BS42" s="5" t="str" cm="1">
        <f t="array" aca="1" ref="BS42" ca="1">IF(BR42="","",_xlfn.IFS(BR42&lt;='Hidden inputs'!$C$15,BR42*'Hidden inputs'!$D$15,BR42&lt;='Hidden inputs'!$C$16,'Hidden inputs'!$C$15*'Hidden inputs'!$D$15+(BR42-'Hidden inputs'!$B$16)*'Hidden inputs'!$D$16,BR42&lt;='Hidden inputs'!$C$17,'Hidden inputs'!$C$15*'Hidden inputs'!$D$15+('Hidden inputs'!$C$16-'Hidden inputs'!$B$16)*'Hidden inputs'!$D$16+(BR42-'Hidden inputs'!$B$17)*'Hidden inputs'!$D$17,BR42&gt;'Hidden inputs'!$B$18,'Hidden inputs'!$C$15*'Hidden inputs'!$D$15+('Hidden inputs'!$C$16-'Hidden inputs'!$B$16)*'Hidden inputs'!$D$16+('Hidden inputs'!$C$17-'Hidden inputs'!$B$17)*'Hidden inputs'!$D$17+(BR42-'Hidden inputs'!$B$18)*'Hidden inputs'!$D$18))</f>
        <v/>
      </c>
      <c r="BT42" s="10" t="str">
        <f t="shared" ca="1" si="158"/>
        <v/>
      </c>
      <c r="BU42" s="5" t="str">
        <f t="shared" ca="1" si="63"/>
        <v/>
      </c>
      <c r="BV42" s="5" t="str">
        <f t="shared" ca="1" si="64"/>
        <v/>
      </c>
      <c r="BW42" s="5" t="str">
        <f ca="1">IF($B42="","",'Hidden inputs'!$D$11*BN42+'Hidden inputs'!$E$11*BO42)</f>
        <v/>
      </c>
      <c r="BX42" s="11" t="str">
        <f t="shared" ca="1" si="9"/>
        <v/>
      </c>
      <c r="BY42" s="9" t="str">
        <f t="shared" ca="1" si="65"/>
        <v/>
      </c>
      <c r="BZ42" s="3" t="str">
        <f t="shared" ca="1" si="66"/>
        <v/>
      </c>
      <c r="CA42" s="5" t="str" cm="1">
        <f t="array" aca="1" ref="CA42" ca="1">IF($B42="","",IF(BZ42=0,0,IF(DD_Payment="",0,IF(BZ42&lt;_xlfn.IFS(DD_Frequency="Monthly",1,DD_Frequency="Quarterly",IF(MONTH(BZ$2)=1,1,IF(MONTH(BZ$2)=4,1,IF(MONTH(BZ$2)=7,1,IF(MONTH(BZ$2)=10,1,0)))),DD_Frequency="Annually",IF(MONTH(BZ$2)=1,1,0))*DD_Payment,BZ42,_xlfn.IFS(DD_Frequency="Monthly",1,DD_Frequency="Quarterly",IF(MONTH(BZ$2)=1,1,IF(MONTH(BZ$2)=4,1,IF(MONTH(BZ$2)=7,1,IF(MONTH(BZ$2)=10,1,0)))),DD_Frequency="Annually",IF(MONTH(BZ$2)=1,1,0))*DD_Payment))))</f>
        <v/>
      </c>
      <c r="CB42" s="3" t="str">
        <f t="shared" ref="CB42" ca="1" si="1860">IF($B42="","",IF(BZ42&gt;CA42,(BZ42-CA42/2)*(rate_A*(CB$1/365)),0))</f>
        <v/>
      </c>
      <c r="CC42" s="3" t="str">
        <f t="shared" ca="1" si="160"/>
        <v/>
      </c>
      <c r="CD42" s="3" t="str">
        <f t="shared" ref="CD42" ca="1" si="1861">IF($B42="","",BO42*(1+rate_A*CB$1/365))</f>
        <v/>
      </c>
      <c r="CE42" s="3" t="str">
        <f t="shared" ref="CE42" ca="1" si="1862">IF($B42="","",BP42*(1+rate_A*CB$1/365))</f>
        <v/>
      </c>
      <c r="CF42" s="3" t="str">
        <f t="shared" ref="CF42" ca="1" si="1863">IF($B42="","",BQ42*(1+rate_joint*CB$1/365))</f>
        <v/>
      </c>
      <c r="CG42" s="5" t="str">
        <f t="shared" ca="1" si="164"/>
        <v/>
      </c>
      <c r="CH42" s="5" t="str" cm="1">
        <f t="array" aca="1" ref="CH42" ca="1">IF(CG42="","",_xlfn.IFS(CG42&lt;='Hidden inputs'!$C$15,CG42*'Hidden inputs'!$D$15,CG42&lt;='Hidden inputs'!$C$16,'Hidden inputs'!$C$15*'Hidden inputs'!$D$15+(CG42-'Hidden inputs'!$B$16)*'Hidden inputs'!$D$16,CG42&lt;='Hidden inputs'!$C$17,'Hidden inputs'!$C$15*'Hidden inputs'!$D$15+('Hidden inputs'!$C$16-'Hidden inputs'!$B$16)*'Hidden inputs'!$D$16+(CG42-'Hidden inputs'!$B$17)*'Hidden inputs'!$D$17,CG42&gt;'Hidden inputs'!$B$18,'Hidden inputs'!$C$15*'Hidden inputs'!$D$15+('Hidden inputs'!$C$16-'Hidden inputs'!$B$16)*'Hidden inputs'!$D$16+('Hidden inputs'!$C$17-'Hidden inputs'!$B$17)*'Hidden inputs'!$D$17+(CG42-'Hidden inputs'!$B$18)*'Hidden inputs'!$D$18))</f>
        <v/>
      </c>
      <c r="CI42" s="10" t="str">
        <f t="shared" ca="1" si="165"/>
        <v/>
      </c>
      <c r="CJ42" s="5" t="str">
        <f t="shared" ca="1" si="71"/>
        <v/>
      </c>
      <c r="CK42" s="5" t="str">
        <f t="shared" ca="1" si="72"/>
        <v/>
      </c>
      <c r="CL42" s="5" t="str">
        <f ca="1">IF($B42="","",'Hidden inputs'!$D$11*CC42+'Hidden inputs'!$E$11*CD42)</f>
        <v/>
      </c>
      <c r="CM42" s="11" t="str">
        <f t="shared" ca="1" si="11"/>
        <v/>
      </c>
      <c r="CN42" s="9" t="str">
        <f t="shared" ca="1" si="73"/>
        <v/>
      </c>
      <c r="CO42" s="3" t="str">
        <f t="shared" ca="1" si="74"/>
        <v/>
      </c>
      <c r="CP42" s="5" t="str" cm="1">
        <f t="array" aca="1" ref="CP42" ca="1">IF($B42="","",IF(CO42=0,0,IF(DD_Payment="",0,IF(CO42&lt;_xlfn.IFS(DD_Frequency="Monthly",1,DD_Frequency="Quarterly",IF(MONTH(CO$2)=1,1,IF(MONTH(CO$2)=4,1,IF(MONTH(CO$2)=7,1,IF(MONTH(CO$2)=10,1,0)))),DD_Frequency="Annually",IF(MONTH(CO$2)=1,1,0))*DD_Payment,CO42,_xlfn.IFS(DD_Frequency="Monthly",1,DD_Frequency="Quarterly",IF(MONTH(CO$2)=1,1,IF(MONTH(CO$2)=4,1,IF(MONTH(CO$2)=7,1,IF(MONTH(CO$2)=10,1,0)))),DD_Frequency="Annually",IF(MONTH(CO$2)=1,1,0))*DD_Payment))))</f>
        <v/>
      </c>
      <c r="CQ42" s="3" t="str">
        <f t="shared" ref="CQ42" ca="1" si="1864">IF($B42="","",IF(CO42&gt;CP42,(CO42-CP42/2)*(rate_A*(CQ$1/365)),0))</f>
        <v/>
      </c>
      <c r="CR42" s="3" t="str">
        <f t="shared" ca="1" si="167"/>
        <v/>
      </c>
      <c r="CS42" s="3" t="str">
        <f t="shared" ref="CS42" ca="1" si="1865">IF($B42="","",CD42*(1+rate_A*CQ$1/365))</f>
        <v/>
      </c>
      <c r="CT42" s="3" t="str">
        <f t="shared" ref="CT42" ca="1" si="1866">IF($B42="","",CE42*(1+rate_A*CQ$1/365))</f>
        <v/>
      </c>
      <c r="CU42" s="3" t="str">
        <f t="shared" ref="CU42" ca="1" si="1867">IF($B42="","",CF42*(1+rate_joint*CQ$1/365))</f>
        <v/>
      </c>
      <c r="CV42" s="5" t="str">
        <f t="shared" ca="1" si="171"/>
        <v/>
      </c>
      <c r="CW42" s="5" t="str" cm="1">
        <f t="array" aca="1" ref="CW42" ca="1">IF(CV42="","",_xlfn.IFS(CV42&lt;='Hidden inputs'!$C$15,CV42*'Hidden inputs'!$D$15,CV42&lt;='Hidden inputs'!$C$16,'Hidden inputs'!$C$15*'Hidden inputs'!$D$15+(CV42-'Hidden inputs'!$B$16)*'Hidden inputs'!$D$16,CV42&lt;='Hidden inputs'!$C$17,'Hidden inputs'!$C$15*'Hidden inputs'!$D$15+('Hidden inputs'!$C$16-'Hidden inputs'!$B$16)*'Hidden inputs'!$D$16+(CV42-'Hidden inputs'!$B$17)*'Hidden inputs'!$D$17,CV42&gt;'Hidden inputs'!$B$18,'Hidden inputs'!$C$15*'Hidden inputs'!$D$15+('Hidden inputs'!$C$16-'Hidden inputs'!$B$16)*'Hidden inputs'!$D$16+('Hidden inputs'!$C$17-'Hidden inputs'!$B$17)*'Hidden inputs'!$D$17+(CV42-'Hidden inputs'!$B$18)*'Hidden inputs'!$D$18))</f>
        <v/>
      </c>
      <c r="CX42" s="10" t="str">
        <f t="shared" ca="1" si="172"/>
        <v/>
      </c>
      <c r="CY42" s="5" t="str">
        <f t="shared" ca="1" si="79"/>
        <v/>
      </c>
      <c r="CZ42" s="5" t="str">
        <f t="shared" ca="1" si="80"/>
        <v/>
      </c>
      <c r="DA42" s="5" t="str">
        <f ca="1">IF($B42="","",'Hidden inputs'!$D$11*CR42+'Hidden inputs'!$E$11*CS42)</f>
        <v/>
      </c>
      <c r="DB42" s="11" t="str">
        <f t="shared" ca="1" si="13"/>
        <v/>
      </c>
      <c r="DC42" s="9" t="str">
        <f t="shared" ca="1" si="81"/>
        <v/>
      </c>
      <c r="DD42" s="3" t="str">
        <f t="shared" ca="1" si="82"/>
        <v/>
      </c>
      <c r="DE42" s="5" t="str" cm="1">
        <f t="array" aca="1" ref="DE42" ca="1">IF($B42="","",IF(DD42=0,0,IF(DD_Payment="",0,IF(DD42&lt;_xlfn.IFS(DD_Frequency="Monthly",1,DD_Frequency="Quarterly",IF(MONTH(DD$2)=1,1,IF(MONTH(DD$2)=4,1,IF(MONTH(DD$2)=7,1,IF(MONTH(DD$2)=10,1,0)))),DD_Frequency="Annually",IF(MONTH(DD$2)=1,1,0))*DD_Payment,DD42,_xlfn.IFS(DD_Frequency="Monthly",1,DD_Frequency="Quarterly",IF(MONTH(DD$2)=1,1,IF(MONTH(DD$2)=4,1,IF(MONTH(DD$2)=7,1,IF(MONTH(DD$2)=10,1,0)))),DD_Frequency="Annually",IF(MONTH(DD$2)=1,1,0))*DD_Payment))))</f>
        <v/>
      </c>
      <c r="DF42" s="3" t="str">
        <f t="shared" ref="DF42" ca="1" si="1868">IF($B42="","",IF(DD42&gt;DE42,(DD42-DE42/2)*(rate_A*(DF$1/365)),0))</f>
        <v/>
      </c>
      <c r="DG42" s="3" t="str">
        <f t="shared" ca="1" si="174"/>
        <v/>
      </c>
      <c r="DH42" s="3" t="str">
        <f t="shared" ref="DH42" ca="1" si="1869">IF($B42="","",CS42*(1+rate_A*DF$1/365))</f>
        <v/>
      </c>
      <c r="DI42" s="3" t="str">
        <f t="shared" ref="DI42" ca="1" si="1870">IF($B42="","",CT42*(1+rate_A*DF$1/365))</f>
        <v/>
      </c>
      <c r="DJ42" s="3" t="str">
        <f t="shared" ref="DJ42" ca="1" si="1871">IF($B42="","",CU42*(1+rate_joint*DF$1/365))</f>
        <v/>
      </c>
      <c r="DK42" s="5" t="str">
        <f t="shared" ca="1" si="178"/>
        <v/>
      </c>
      <c r="DL42" s="5" t="str" cm="1">
        <f t="array" aca="1" ref="DL42" ca="1">IF(DK42="","",_xlfn.IFS(DK42&lt;='Hidden inputs'!$C$15,DK42*'Hidden inputs'!$D$15,DK42&lt;='Hidden inputs'!$C$16,'Hidden inputs'!$C$15*'Hidden inputs'!$D$15+(DK42-'Hidden inputs'!$B$16)*'Hidden inputs'!$D$16,DK42&lt;='Hidden inputs'!$C$17,'Hidden inputs'!$C$15*'Hidden inputs'!$D$15+('Hidden inputs'!$C$16-'Hidden inputs'!$B$16)*'Hidden inputs'!$D$16+(DK42-'Hidden inputs'!$B$17)*'Hidden inputs'!$D$17,DK42&gt;'Hidden inputs'!$B$18,'Hidden inputs'!$C$15*'Hidden inputs'!$D$15+('Hidden inputs'!$C$16-'Hidden inputs'!$B$16)*'Hidden inputs'!$D$16+('Hidden inputs'!$C$17-'Hidden inputs'!$B$17)*'Hidden inputs'!$D$17+(DK42-'Hidden inputs'!$B$18)*'Hidden inputs'!$D$18))</f>
        <v/>
      </c>
      <c r="DM42" s="10" t="str">
        <f t="shared" ca="1" si="179"/>
        <v/>
      </c>
      <c r="DN42" s="5" t="str">
        <f t="shared" ca="1" si="87"/>
        <v/>
      </c>
      <c r="DO42" s="5" t="str">
        <f t="shared" ca="1" si="88"/>
        <v/>
      </c>
      <c r="DP42" s="5" t="str">
        <f ca="1">IF($B42="","",'Hidden inputs'!$D$11*DG42+'Hidden inputs'!$E$11*DH42)</f>
        <v/>
      </c>
      <c r="DQ42" s="11" t="str">
        <f t="shared" ca="1" si="15"/>
        <v/>
      </c>
      <c r="DR42" s="9" t="str">
        <f t="shared" ca="1" si="89"/>
        <v/>
      </c>
      <c r="DS42" s="3" t="str">
        <f t="shared" ca="1" si="90"/>
        <v/>
      </c>
      <c r="DT42" s="5" t="str" cm="1">
        <f t="array" aca="1" ref="DT42" ca="1">IF($B42="","",IF(DS42=0,0,IF(DD_Payment="",0,IF(DS42&lt;_xlfn.IFS(DD_Frequency="Monthly",1,DD_Frequency="Quarterly",IF(MONTH(DS$2)=1,1,IF(MONTH(DS$2)=4,1,IF(MONTH(DS$2)=7,1,IF(MONTH(DS$2)=10,1,0)))),DD_Frequency="Annually",IF(MONTH(DS$2)=1,1,0))*DD_Payment,DS42,_xlfn.IFS(DD_Frequency="Monthly",1,DD_Frequency="Quarterly",IF(MONTH(DS$2)=1,1,IF(MONTH(DS$2)=4,1,IF(MONTH(DS$2)=7,1,IF(MONTH(DS$2)=10,1,0)))),DD_Frequency="Annually",IF(MONTH(DS$2)=1,1,0))*DD_Payment))))</f>
        <v/>
      </c>
      <c r="DU42" s="3" t="str">
        <f t="shared" ref="DU42" ca="1" si="1872">IF($B42="","",IF(DS42&gt;DT42,(DS42-DT42/2)*(rate_A*(DU$1/365)),0))</f>
        <v/>
      </c>
      <c r="DV42" s="3" t="str">
        <f t="shared" ca="1" si="181"/>
        <v/>
      </c>
      <c r="DW42" s="3" t="str">
        <f t="shared" ref="DW42" ca="1" si="1873">IF($B42="","",DH42*(1+rate_A*DU$1/365))</f>
        <v/>
      </c>
      <c r="DX42" s="3" t="str">
        <f t="shared" ref="DX42" ca="1" si="1874">IF($B42="","",DI42*(1+rate_A*DU$1/365))</f>
        <v/>
      </c>
      <c r="DY42" s="3" t="str">
        <f t="shared" ref="DY42" ca="1" si="1875">IF($B42="","",DJ42*(1+rate_joint*DU$1/365))</f>
        <v/>
      </c>
      <c r="DZ42" s="5" t="str">
        <f t="shared" ca="1" si="185"/>
        <v/>
      </c>
      <c r="EA42" s="5" t="str" cm="1">
        <f t="array" aca="1" ref="EA42" ca="1">IF(DZ42="","",_xlfn.IFS(DZ42&lt;='Hidden inputs'!$C$15,DZ42*'Hidden inputs'!$D$15,DZ42&lt;='Hidden inputs'!$C$16,'Hidden inputs'!$C$15*'Hidden inputs'!$D$15+(DZ42-'Hidden inputs'!$B$16)*'Hidden inputs'!$D$16,DZ42&lt;='Hidden inputs'!$C$17,'Hidden inputs'!$C$15*'Hidden inputs'!$D$15+('Hidden inputs'!$C$16-'Hidden inputs'!$B$16)*'Hidden inputs'!$D$16+(DZ42-'Hidden inputs'!$B$17)*'Hidden inputs'!$D$17,DZ42&gt;'Hidden inputs'!$B$18,'Hidden inputs'!$C$15*'Hidden inputs'!$D$15+('Hidden inputs'!$C$16-'Hidden inputs'!$B$16)*'Hidden inputs'!$D$16+('Hidden inputs'!$C$17-'Hidden inputs'!$B$17)*'Hidden inputs'!$D$17+(DZ42-'Hidden inputs'!$B$18)*'Hidden inputs'!$D$18))</f>
        <v/>
      </c>
      <c r="EB42" s="10" t="str">
        <f t="shared" ca="1" si="186"/>
        <v/>
      </c>
      <c r="EC42" s="5" t="str">
        <f t="shared" ca="1" si="95"/>
        <v/>
      </c>
      <c r="ED42" s="5" t="str">
        <f t="shared" ca="1" si="96"/>
        <v/>
      </c>
      <c r="EE42" s="5" t="str">
        <f ca="1">IF($B42="","",'Hidden inputs'!$D$11*DV42+'Hidden inputs'!$E$11*DW42)</f>
        <v/>
      </c>
      <c r="EF42" s="11" t="str">
        <f t="shared" ca="1" si="17"/>
        <v/>
      </c>
      <c r="EG42" s="9" t="str">
        <f t="shared" ca="1" si="97"/>
        <v/>
      </c>
      <c r="EH42" s="3" t="str">
        <f t="shared" ca="1" si="98"/>
        <v/>
      </c>
      <c r="EI42" s="5" t="str" cm="1">
        <f t="array" aca="1" ref="EI42" ca="1">IF($B42="","",IF(EH42=0,0,IF(DD_Payment="",0,IF(EH42&lt;_xlfn.IFS(DD_Frequency="Monthly",1,DD_Frequency="Quarterly",IF(MONTH(EH$2)=1,1,IF(MONTH(EH$2)=4,1,IF(MONTH(EH$2)=7,1,IF(MONTH(EH$2)=10,1,0)))),DD_Frequency="Annually",IF(MONTH(EH$2)=1,1,0))*DD_Payment,EH42,_xlfn.IFS(DD_Frequency="Monthly",1,DD_Frequency="Quarterly",IF(MONTH(EH$2)=1,1,IF(MONTH(EH$2)=4,1,IF(MONTH(EH$2)=7,1,IF(MONTH(EH$2)=10,1,0)))),DD_Frequency="Annually",IF(MONTH(EH$2)=1,1,0))*DD_Payment))))</f>
        <v/>
      </c>
      <c r="EJ42" s="3" t="str">
        <f t="shared" ref="EJ42" ca="1" si="1876">IF($B42="","",IF(EH42&gt;EI42,(EH42-EI42/2)*(rate_A*(EJ$1/365)),0))</f>
        <v/>
      </c>
      <c r="EK42" s="3" t="str">
        <f t="shared" ca="1" si="188"/>
        <v/>
      </c>
      <c r="EL42" s="3" t="str">
        <f t="shared" ref="EL42" ca="1" si="1877">IF($B42="","",DW42*(1+rate_A*EJ$1/365))</f>
        <v/>
      </c>
      <c r="EM42" s="3" t="str">
        <f t="shared" ref="EM42" ca="1" si="1878">IF($B42="","",DX42*(1+rate_A*EJ$1/365))</f>
        <v/>
      </c>
      <c r="EN42" s="3" t="str">
        <f t="shared" ref="EN42" ca="1" si="1879">IF($B42="","",DY42*(1+rate_joint*EJ$1/365))</f>
        <v/>
      </c>
      <c r="EO42" s="5" t="str">
        <f t="shared" ca="1" si="192"/>
        <v/>
      </c>
      <c r="EP42" s="5" t="str" cm="1">
        <f t="array" aca="1" ref="EP42" ca="1">IF(EO42="","",_xlfn.IFS(EO42&lt;='Hidden inputs'!$C$15,EO42*'Hidden inputs'!$D$15,EO42&lt;='Hidden inputs'!$C$16,'Hidden inputs'!$C$15*'Hidden inputs'!$D$15+(EO42-'Hidden inputs'!$B$16)*'Hidden inputs'!$D$16,EO42&lt;='Hidden inputs'!$C$17,'Hidden inputs'!$C$15*'Hidden inputs'!$D$15+('Hidden inputs'!$C$16-'Hidden inputs'!$B$16)*'Hidden inputs'!$D$16+(EO42-'Hidden inputs'!$B$17)*'Hidden inputs'!$D$17,EO42&gt;'Hidden inputs'!$B$18,'Hidden inputs'!$C$15*'Hidden inputs'!$D$15+('Hidden inputs'!$C$16-'Hidden inputs'!$B$16)*'Hidden inputs'!$D$16+('Hidden inputs'!$C$17-'Hidden inputs'!$B$17)*'Hidden inputs'!$D$17+(EO42-'Hidden inputs'!$B$18)*'Hidden inputs'!$D$18))</f>
        <v/>
      </c>
      <c r="EQ42" s="10" t="str">
        <f t="shared" ca="1" si="193"/>
        <v/>
      </c>
      <c r="ER42" s="5" t="str">
        <f t="shared" ca="1" si="103"/>
        <v/>
      </c>
      <c r="ES42" s="5" t="str">
        <f t="shared" ca="1" si="104"/>
        <v/>
      </c>
      <c r="ET42" s="5" t="str">
        <f ca="1">IF($B42="","",'Hidden inputs'!$D$11*EK42+'Hidden inputs'!$E$11*EL42)</f>
        <v/>
      </c>
      <c r="EU42" s="11" t="str">
        <f t="shared" ca="1" si="19"/>
        <v/>
      </c>
      <c r="EV42" s="9" t="str">
        <f t="shared" ca="1" si="105"/>
        <v/>
      </c>
      <c r="EW42" s="3" t="str">
        <f t="shared" ca="1" si="106"/>
        <v/>
      </c>
      <c r="EX42" s="5" t="str" cm="1">
        <f t="array" aca="1" ref="EX42" ca="1">IF($B42="","",IF(EW42=0,0,IF(DD_Payment="",0,IF(EW42&lt;_xlfn.IFS(DD_Frequency="Monthly",1,DD_Frequency="Quarterly",IF(MONTH(EW$2)=1,1,IF(MONTH(EW$2)=4,1,IF(MONTH(EW$2)=7,1,IF(MONTH(EW$2)=10,1,0)))),DD_Frequency="Annually",IF(MONTH(EW$2)=1,1,0))*DD_Payment,EW42,_xlfn.IFS(DD_Frequency="Monthly",1,DD_Frequency="Quarterly",IF(MONTH(EW$2)=1,1,IF(MONTH(EW$2)=4,1,IF(MONTH(EW$2)=7,1,IF(MONTH(EW$2)=10,1,0)))),DD_Frequency="Annually",IF(MONTH(EW$2)=1,1,0))*DD_Payment))))</f>
        <v/>
      </c>
      <c r="EY42" s="3" t="str">
        <f t="shared" ref="EY42" ca="1" si="1880">IF($B42="","",IF(EW42&gt;EX42,(EW42-EX42/2)*(rate_A*(EY$1/365)),0))</f>
        <v/>
      </c>
      <c r="EZ42" s="3" t="str">
        <f t="shared" ca="1" si="195"/>
        <v/>
      </c>
      <c r="FA42" s="3" t="str">
        <f t="shared" ref="FA42" ca="1" si="1881">IF($B42="","",EL42*(1+rate_A*EY$1/365))</f>
        <v/>
      </c>
      <c r="FB42" s="3" t="str">
        <f t="shared" ref="FB42" ca="1" si="1882">IF($B42="","",EM42*(1+rate_A*EY$1/365))</f>
        <v/>
      </c>
      <c r="FC42" s="3" t="str">
        <f t="shared" ref="FC42" ca="1" si="1883">IF($B42="","",EN42*(1+rate_joint*EY$1/365))</f>
        <v/>
      </c>
      <c r="FD42" s="5" t="str">
        <f t="shared" ca="1" si="199"/>
        <v/>
      </c>
      <c r="FE42" s="5" t="str" cm="1">
        <f t="array" aca="1" ref="FE42" ca="1">IF(FD42="","",_xlfn.IFS(FD42&lt;='Hidden inputs'!$C$15,FD42*'Hidden inputs'!$D$15,FD42&lt;='Hidden inputs'!$C$16,'Hidden inputs'!$C$15*'Hidden inputs'!$D$15+(FD42-'Hidden inputs'!$B$16)*'Hidden inputs'!$D$16,FD42&lt;='Hidden inputs'!$C$17,'Hidden inputs'!$C$15*'Hidden inputs'!$D$15+('Hidden inputs'!$C$16-'Hidden inputs'!$B$16)*'Hidden inputs'!$D$16+(FD42-'Hidden inputs'!$B$17)*'Hidden inputs'!$D$17,FD42&gt;'Hidden inputs'!$B$18,'Hidden inputs'!$C$15*'Hidden inputs'!$D$15+('Hidden inputs'!$C$16-'Hidden inputs'!$B$16)*'Hidden inputs'!$D$16+('Hidden inputs'!$C$17-'Hidden inputs'!$B$17)*'Hidden inputs'!$D$17+(FD42-'Hidden inputs'!$B$18)*'Hidden inputs'!$D$18))</f>
        <v/>
      </c>
      <c r="FF42" s="10" t="str">
        <f t="shared" ca="1" si="200"/>
        <v/>
      </c>
      <c r="FG42" s="5" t="str">
        <f t="shared" ca="1" si="111"/>
        <v/>
      </c>
      <c r="FH42" s="5" t="str">
        <f t="shared" ca="1" si="112"/>
        <v/>
      </c>
      <c r="FI42" s="5" t="str">
        <f ca="1">IF($B42="","",'Hidden inputs'!$D$11*EZ42+'Hidden inputs'!$E$11*FA42)</f>
        <v/>
      </c>
      <c r="FJ42" s="11" t="str">
        <f t="shared" ca="1" si="21"/>
        <v/>
      </c>
      <c r="FK42" s="9" t="str">
        <f t="shared" ca="1" si="113"/>
        <v/>
      </c>
      <c r="FL42" s="3" t="str">
        <f t="shared" ca="1" si="114"/>
        <v/>
      </c>
      <c r="FM42" s="5" t="str" cm="1">
        <f t="array" aca="1" ref="FM42" ca="1">IF($B42="","",IF(FL42=0,0,IF(DD_Payment="",0,IF(FL42&lt;_xlfn.IFS(DD_Frequency="Monthly",1,DD_Frequency="Quarterly",IF(MONTH(FL$2)=1,1,IF(MONTH(FL$2)=4,1,IF(MONTH(FL$2)=7,1,IF(MONTH(FL$2)=10,1,0)))),DD_Frequency="Annually",IF(MONTH(FL$2)=1,1,0))*DD_Payment,FL42,_xlfn.IFS(DD_Frequency="Monthly",1,DD_Frequency="Quarterly",IF(MONTH(FL$2)=1,1,IF(MONTH(FL$2)=4,1,IF(MONTH(FL$2)=7,1,IF(MONTH(FL$2)=10,1,0)))),DD_Frequency="Annually",IF(MONTH(FL$2)=1,1,0))*DD_Payment))))</f>
        <v/>
      </c>
      <c r="FN42" s="3" t="str">
        <f t="shared" ref="FN42" ca="1" si="1884">IF($B42="","",IF(FL42&gt;FM42,(FL42-FM42/2)*(rate_A*(FN$1/365)),0))</f>
        <v/>
      </c>
      <c r="FO42" s="3" t="str">
        <f t="shared" ca="1" si="202"/>
        <v/>
      </c>
      <c r="FP42" s="3" t="str">
        <f t="shared" ref="FP42" ca="1" si="1885">IF($B42="","",FA42*(1+rate_A*FN$1/365))</f>
        <v/>
      </c>
      <c r="FQ42" s="3" t="str">
        <f t="shared" ref="FQ42" ca="1" si="1886">IF($B42="","",FB42*(1+rate_A*FN$1/365))</f>
        <v/>
      </c>
      <c r="FR42" s="3" t="str">
        <f t="shared" ref="FR42" ca="1" si="1887">IF($B42="","",FC42*(1+rate_joint*FN$1/365))</f>
        <v/>
      </c>
      <c r="FS42" s="5" t="str">
        <f t="shared" ca="1" si="206"/>
        <v/>
      </c>
      <c r="FT42" s="5" t="str" cm="1">
        <f t="array" aca="1" ref="FT42" ca="1">IF(FS42="","",_xlfn.IFS(FS42&lt;='Hidden inputs'!$C$15,FS42*'Hidden inputs'!$D$15,FS42&lt;='Hidden inputs'!$C$16,'Hidden inputs'!$C$15*'Hidden inputs'!$D$15+(FS42-'Hidden inputs'!$B$16)*'Hidden inputs'!$D$16,FS42&lt;='Hidden inputs'!$C$17,'Hidden inputs'!$C$15*'Hidden inputs'!$D$15+('Hidden inputs'!$C$16-'Hidden inputs'!$B$16)*'Hidden inputs'!$D$16+(FS42-'Hidden inputs'!$B$17)*'Hidden inputs'!$D$17,FS42&gt;'Hidden inputs'!$B$18,'Hidden inputs'!$C$15*'Hidden inputs'!$D$15+('Hidden inputs'!$C$16-'Hidden inputs'!$B$16)*'Hidden inputs'!$D$16+('Hidden inputs'!$C$17-'Hidden inputs'!$B$17)*'Hidden inputs'!$D$17+(FS42-'Hidden inputs'!$B$18)*'Hidden inputs'!$D$18))</f>
        <v/>
      </c>
      <c r="FU42" s="10" t="str">
        <f t="shared" ca="1" si="207"/>
        <v/>
      </c>
      <c r="FV42" s="5" t="str">
        <f t="shared" ca="1" si="119"/>
        <v/>
      </c>
      <c r="FW42" s="5" t="str">
        <f t="shared" ca="1" si="120"/>
        <v/>
      </c>
      <c r="FX42" s="5" t="str">
        <f ca="1">IF($B42="","",'Hidden inputs'!$D$11*FO42+'Hidden inputs'!$E$11*FP42)</f>
        <v/>
      </c>
      <c r="FY42" s="11" t="str">
        <f t="shared" ca="1" si="23"/>
        <v/>
      </c>
      <c r="FZ42" s="9" t="str">
        <f t="shared" ca="1" si="121"/>
        <v/>
      </c>
      <c r="GA42" s="5" t="str">
        <f t="shared" ca="1" si="122"/>
        <v/>
      </c>
      <c r="GB42" s="5" t="str">
        <f t="shared" ca="1" si="123"/>
        <v/>
      </c>
      <c r="GC42" s="5" t="str">
        <f t="shared" ca="1" si="24"/>
        <v/>
      </c>
      <c r="GD42" s="5" t="str">
        <f t="shared" ca="1" si="25"/>
        <v/>
      </c>
    </row>
    <row r="43" spans="1:186" x14ac:dyDescent="0.35">
      <c r="A43" s="2" t="str">
        <f t="shared" ca="1" si="26"/>
        <v/>
      </c>
      <c r="B43" s="6" t="str">
        <f t="shared" ca="1" si="27"/>
        <v/>
      </c>
      <c r="C43" s="5" t="str">
        <f t="shared" ca="1" si="124"/>
        <v/>
      </c>
      <c r="D43" s="5" t="str" cm="1">
        <f t="array" aca="1" ref="D43" ca="1">IF($B43="","",IF(C43=0,0,IF(DD_Payment="",0,IF(C43&lt;_xlfn.IFS(DD_Frequency="Monthly",1,DD_Frequency="Quarterly",IF(MONTH(C$2)=1,1,IF(MONTH(C$2)=4,1,IF(MONTH(C$2)=7,1,IF(MONTH(C$2)=10,1,0)))),DD_Frequency="Annually",IF(MONTH(C$2)=1,1,0))*DD_Payment,C43,_xlfn.IFS(DD_Frequency="Monthly",1,DD_Frequency="Quarterly",IF(MONTH(C$2)=1,1,IF(MONTH(C$2)=4,1,IF(MONTH(C$2)=7,1,IF(MONTH(C$2)=10,1,0)))),DD_Frequency="Annually",IF(MONTH(C$2)=1,1,0))*DD_Payment))))</f>
        <v/>
      </c>
      <c r="E43" s="5" t="str">
        <f t="shared" ref="E43" ca="1" si="1888">IF(B43="","",IF(C43&gt;D43,(C43-D43/2)*(rate_A*(E$1/365)),0))</f>
        <v/>
      </c>
      <c r="F43" s="5" t="str">
        <f t="shared" ca="1" si="28"/>
        <v/>
      </c>
      <c r="G43" s="5" t="str">
        <f t="shared" ref="G43" ca="1" si="1889">IF(B43="","",G42*(1+rate_A*E$1/365))</f>
        <v/>
      </c>
      <c r="H43" s="5" t="str">
        <f t="shared" ref="H43" ca="1" si="1890">IF(B43="","",H42*(1+rate_A*E$1/365))</f>
        <v/>
      </c>
      <c r="I43" s="5" t="str">
        <f t="shared" ref="I43" ca="1" si="1891">IF(B43="","",I42*(1+rate_joint*E$1/365))</f>
        <v/>
      </c>
      <c r="J43" s="5" t="str">
        <f t="shared" ca="1" si="129"/>
        <v/>
      </c>
      <c r="K43" s="5" t="str" cm="1">
        <f t="array" aca="1" ref="K43" ca="1">IF(J43="","",_xlfn.IFS(J43&lt;='Hidden inputs'!$C$15,J43*'Hidden inputs'!$D$15,J43&lt;='Hidden inputs'!$C$16,'Hidden inputs'!$C$15*'Hidden inputs'!$D$15+(J43-'Hidden inputs'!$B$16)*'Hidden inputs'!$D$16,J43&lt;='Hidden inputs'!$C$17,'Hidden inputs'!$C$15*'Hidden inputs'!$D$15+('Hidden inputs'!$C$16-'Hidden inputs'!$B$16)*'Hidden inputs'!$D$16+(J43-'Hidden inputs'!$B$17)*'Hidden inputs'!$D$17,J43&gt;'Hidden inputs'!$B$18,'Hidden inputs'!$C$15*'Hidden inputs'!$D$15+('Hidden inputs'!$C$16-'Hidden inputs'!$B$16)*'Hidden inputs'!$D$16+('Hidden inputs'!$C$17-'Hidden inputs'!$B$17)*'Hidden inputs'!$D$17+(J43-'Hidden inputs'!$B$18)*'Hidden inputs'!$D$18))</f>
        <v/>
      </c>
      <c r="L43" s="11" t="str">
        <f t="shared" ca="1" si="130"/>
        <v/>
      </c>
      <c r="M43" s="5" t="str">
        <f t="shared" ca="1" si="32"/>
        <v/>
      </c>
      <c r="N43" s="5" t="str">
        <f t="shared" ca="1" si="33"/>
        <v/>
      </c>
      <c r="O43" s="5" t="str">
        <f ca="1">IF(B43="","",'Hidden inputs'!$D$11*F43+'Hidden inputs'!$E$11*G43)</f>
        <v/>
      </c>
      <c r="P43" s="11" t="str">
        <f t="shared" ca="1" si="0"/>
        <v/>
      </c>
      <c r="Q43" s="20" t="str">
        <f t="shared" ca="1" si="1"/>
        <v/>
      </c>
      <c r="R43" s="3" t="str">
        <f t="shared" ca="1" si="34"/>
        <v/>
      </c>
      <c r="S43" s="5" t="str" cm="1">
        <f t="array" aca="1" ref="S43" ca="1">IF($B43="","",IF(R43=0,0,IF(DD_Payment="",0,IF(R43&lt;_xlfn.IFS(DD_Frequency="Monthly",1,DD_Frequency="Quarterly",IF(MONTH(R$2)=1,1,IF(MONTH(R$2)=4,1,IF(MONTH(R$2)=7,1,IF(MONTH(R$2)=10,1,0)))),DD_Frequency="Annually",IF(MONTH(R$2)=1,1,0))*DD_Payment,R43,_xlfn.IFS(DD_Frequency="Monthly",1,DD_Frequency="Quarterly",IF(MONTH(R$2)=1,1,IF(MONTH(R$2)=4,1,IF(MONTH(R$2)=7,1,IF(MONTH(R$2)=10,1,0)))),DD_Frequency="Annually",IF(MONTH(R$2)=1,1,0))*DD_Payment))))</f>
        <v/>
      </c>
      <c r="T43" s="3" t="str">
        <f t="shared" ref="T43" ca="1" si="1892">IF(B43="","",IF(R43&gt;S43,(R43-S43/2)*(rate_A*((T$1+A43)/365)),0))</f>
        <v/>
      </c>
      <c r="U43" s="3" t="str">
        <f t="shared" ca="1" si="36"/>
        <v/>
      </c>
      <c r="V43" s="3" t="str">
        <f t="shared" ref="V43" ca="1" si="1893">IF(B43="","",G43*(1+rate_A*(T$1+A43)/365))</f>
        <v/>
      </c>
      <c r="W43" s="3" t="str">
        <f t="shared" ref="W43" ca="1" si="1894">IF(B43="","",H43*(1+rate_A*(T$1+A43)/365))</f>
        <v/>
      </c>
      <c r="X43" s="3" t="str">
        <f t="shared" ref="X43" ca="1" si="1895">IF(B43="","",I43*(1+rate_joint*(T$1+A43)/365))</f>
        <v/>
      </c>
      <c r="Y43" s="5" t="str">
        <f t="shared" ca="1" si="135"/>
        <v/>
      </c>
      <c r="Z43" s="5" t="str" cm="1">
        <f t="array" aca="1" ref="Z43" ca="1">IF(Y43="","",_xlfn.IFS(Y43&lt;='Hidden inputs'!$C$15,Y43*'Hidden inputs'!$D$15,Y43&lt;='Hidden inputs'!$C$16,'Hidden inputs'!$C$15*'Hidden inputs'!$D$15+(Y43-'Hidden inputs'!$B$16)*'Hidden inputs'!$D$16,Y43&lt;='Hidden inputs'!$C$17,'Hidden inputs'!$C$15*'Hidden inputs'!$D$15+('Hidden inputs'!$C$16-'Hidden inputs'!$B$16)*'Hidden inputs'!$D$16+(Y43-'Hidden inputs'!$B$17)*'Hidden inputs'!$D$17,Y43&gt;'Hidden inputs'!$B$18,'Hidden inputs'!$C$15*'Hidden inputs'!$D$15+('Hidden inputs'!$C$16-'Hidden inputs'!$B$16)*'Hidden inputs'!$D$16+('Hidden inputs'!$C$17-'Hidden inputs'!$B$17)*'Hidden inputs'!$D$17+(Y43-'Hidden inputs'!$B$18)*'Hidden inputs'!$D$18))</f>
        <v/>
      </c>
      <c r="AA43" s="10" t="str">
        <f t="shared" ca="1" si="136"/>
        <v/>
      </c>
      <c r="AB43" s="5" t="str">
        <f t="shared" ca="1" si="40"/>
        <v/>
      </c>
      <c r="AC43" s="5" t="str">
        <f t="shared" ca="1" si="137"/>
        <v/>
      </c>
      <c r="AD43" s="5" t="str">
        <f ca="1">IF(B43="","",'Hidden inputs'!$D$11*U43+'Hidden inputs'!$E$11*V43)</f>
        <v/>
      </c>
      <c r="AE43" s="11" t="str">
        <f t="shared" ca="1" si="3"/>
        <v/>
      </c>
      <c r="AF43" s="9" t="str">
        <f t="shared" ca="1" si="41"/>
        <v/>
      </c>
      <c r="AG43" s="3" t="str">
        <f t="shared" ca="1" si="42"/>
        <v/>
      </c>
      <c r="AH43" s="5" t="str" cm="1">
        <f t="array" aca="1" ref="AH43" ca="1">IF($B43="","",IF(AG43=0,0,IF(DD_Payment="",0,IF(AG43&lt;_xlfn.IFS(DD_Frequency="Monthly",1,DD_Frequency="Quarterly",IF(MONTH(AG$2)=1,1,IF(MONTH(AG$2)=4,1,IF(MONTH(AG$2)=7,1,IF(MONTH(AG$2)=10,1,0)))),DD_Frequency="Annually",IF(MONTH(AG$2)=1,1,0))*DD_Payment,AG43,_xlfn.IFS(DD_Frequency="Monthly",1,DD_Frequency="Quarterly",IF(MONTH(AG$2)=1,1,IF(MONTH(AG$2)=4,1,IF(MONTH(AG$2)=7,1,IF(MONTH(AG$2)=10,1,0)))),DD_Frequency="Annually",IF(MONTH(AG$2)=1,1,0))*DD_Payment))))</f>
        <v/>
      </c>
      <c r="AI43" s="3" t="str">
        <f t="shared" ref="AI43" ca="1" si="1896">IF($B43="","",IF(AG43&gt;AH43,(AG43-AH43/2)*(rate_A*(AI$1/365)),0))</f>
        <v/>
      </c>
      <c r="AJ43" s="3" t="str">
        <f t="shared" ca="1" si="139"/>
        <v/>
      </c>
      <c r="AK43" s="3" t="str">
        <f t="shared" ref="AK43" ca="1" si="1897">IF($B43="","",V43*(1+rate_A*AI$1/365))</f>
        <v/>
      </c>
      <c r="AL43" s="3" t="str">
        <f t="shared" ref="AL43" ca="1" si="1898">IF($B43="","",W43*(1+rate_A*AI$1/365))</f>
        <v/>
      </c>
      <c r="AM43" s="3" t="str">
        <f t="shared" ref="AM43" ca="1" si="1899">IF($B43="","",X43*(1+rate_joint*AI$1/365))</f>
        <v/>
      </c>
      <c r="AN43" s="5" t="str">
        <f t="shared" ca="1" si="143"/>
        <v/>
      </c>
      <c r="AO43" s="5" t="str" cm="1">
        <f t="array" aca="1" ref="AO43" ca="1">IF(AN43="","",_xlfn.IFS(AN43&lt;='Hidden inputs'!$C$15,AN43*'Hidden inputs'!$D$15,AN43&lt;='Hidden inputs'!$C$16,'Hidden inputs'!$C$15*'Hidden inputs'!$D$15+(AN43-'Hidden inputs'!$B$16)*'Hidden inputs'!$D$16,AN43&lt;='Hidden inputs'!$C$17,'Hidden inputs'!$C$15*'Hidden inputs'!$D$15+('Hidden inputs'!$C$16-'Hidden inputs'!$B$16)*'Hidden inputs'!$D$16+(AN43-'Hidden inputs'!$B$17)*'Hidden inputs'!$D$17,AN43&gt;'Hidden inputs'!$B$18,'Hidden inputs'!$C$15*'Hidden inputs'!$D$15+('Hidden inputs'!$C$16-'Hidden inputs'!$B$16)*'Hidden inputs'!$D$16+('Hidden inputs'!$C$17-'Hidden inputs'!$B$17)*'Hidden inputs'!$D$17+(AN43-'Hidden inputs'!$B$18)*'Hidden inputs'!$D$18))</f>
        <v/>
      </c>
      <c r="AP43" s="10" t="str">
        <f t="shared" ca="1" si="144"/>
        <v/>
      </c>
      <c r="AQ43" s="5" t="str">
        <f t="shared" ca="1" si="47"/>
        <v/>
      </c>
      <c r="AR43" s="5" t="str">
        <f t="shared" ca="1" si="48"/>
        <v/>
      </c>
      <c r="AS43" s="5" t="str">
        <f ca="1">IF($B43="","",'Hidden inputs'!$D$11*AJ43+'Hidden inputs'!$E$11*AK43)</f>
        <v/>
      </c>
      <c r="AT43" s="11" t="str">
        <f t="shared" ca="1" si="5"/>
        <v/>
      </c>
      <c r="AU43" s="9" t="str">
        <f t="shared" ca="1" si="49"/>
        <v/>
      </c>
      <c r="AV43" s="3" t="str">
        <f t="shared" ca="1" si="50"/>
        <v/>
      </c>
      <c r="AW43" s="5" t="str" cm="1">
        <f t="array" aca="1" ref="AW43" ca="1">IF($B43="","",IF(AV43=0,0,IF(DD_Payment="",0,IF(AV43&lt;_xlfn.IFS(DD_Frequency="Monthly",1,DD_Frequency="Quarterly",IF(MONTH(AV$2)=1,1,IF(MONTH(AV$2)=4,1,IF(MONTH(AV$2)=7,1,IF(MONTH(AV$2)=10,1,0)))),DD_Frequency="Annually",IF(MONTH(AV$2)=1,1,0))*DD_Payment,AV43,_xlfn.IFS(DD_Frequency="Monthly",1,DD_Frequency="Quarterly",IF(MONTH(AV$2)=1,1,IF(MONTH(AV$2)=4,1,IF(MONTH(AV$2)=7,1,IF(MONTH(AV$2)=10,1,0)))),DD_Frequency="Annually",IF(MONTH(AV$2)=1,1,0))*DD_Payment))))</f>
        <v/>
      </c>
      <c r="AX43" s="3" t="str">
        <f t="shared" ref="AX43" ca="1" si="1900">IF($B43="","",IF(AV43&gt;AW43,(AV43-AW43/2)*(rate_A*(AX$1/365)),0))</f>
        <v/>
      </c>
      <c r="AY43" s="3" t="str">
        <f t="shared" ca="1" si="146"/>
        <v/>
      </c>
      <c r="AZ43" s="3" t="str">
        <f t="shared" ref="AZ43" ca="1" si="1901">IF($B43="","",AK43*(1+rate_A*AX$1/365))</f>
        <v/>
      </c>
      <c r="BA43" s="3" t="str">
        <f t="shared" ref="BA43" ca="1" si="1902">IF($B43="","",AL43*(1+rate_A*AX$1/365))</f>
        <v/>
      </c>
      <c r="BB43" s="3" t="str">
        <f t="shared" ref="BB43" ca="1" si="1903">IF($B43="","",AM43*(1+rate_joint*AX$1/365))</f>
        <v/>
      </c>
      <c r="BC43" s="5" t="str">
        <f t="shared" ca="1" si="150"/>
        <v/>
      </c>
      <c r="BD43" s="5" t="str" cm="1">
        <f t="array" aca="1" ref="BD43" ca="1">IF(BC43="","",_xlfn.IFS(BC43&lt;='Hidden inputs'!$C$15,BC43*'Hidden inputs'!$D$15,BC43&lt;='Hidden inputs'!$C$16,'Hidden inputs'!$C$15*'Hidden inputs'!$D$15+(BC43-'Hidden inputs'!$B$16)*'Hidden inputs'!$D$16,BC43&lt;='Hidden inputs'!$C$17,'Hidden inputs'!$C$15*'Hidden inputs'!$D$15+('Hidden inputs'!$C$16-'Hidden inputs'!$B$16)*'Hidden inputs'!$D$16+(BC43-'Hidden inputs'!$B$17)*'Hidden inputs'!$D$17,BC43&gt;'Hidden inputs'!$B$18,'Hidden inputs'!$C$15*'Hidden inputs'!$D$15+('Hidden inputs'!$C$16-'Hidden inputs'!$B$16)*'Hidden inputs'!$D$16+('Hidden inputs'!$C$17-'Hidden inputs'!$B$17)*'Hidden inputs'!$D$17+(BC43-'Hidden inputs'!$B$18)*'Hidden inputs'!$D$18))</f>
        <v/>
      </c>
      <c r="BE43" s="10" t="str">
        <f t="shared" ca="1" si="151"/>
        <v/>
      </c>
      <c r="BF43" s="5" t="str">
        <f t="shared" ca="1" si="55"/>
        <v/>
      </c>
      <c r="BG43" s="5" t="str">
        <f t="shared" ca="1" si="56"/>
        <v/>
      </c>
      <c r="BH43" s="5" t="str">
        <f ca="1">IF($B43="","",'Hidden inputs'!$D$11*AY43+'Hidden inputs'!$E$11*AZ43)</f>
        <v/>
      </c>
      <c r="BI43" s="11" t="str">
        <f t="shared" ca="1" si="7"/>
        <v/>
      </c>
      <c r="BJ43" s="9" t="str">
        <f t="shared" ca="1" si="57"/>
        <v/>
      </c>
      <c r="BK43" s="3" t="str">
        <f t="shared" ca="1" si="58"/>
        <v/>
      </c>
      <c r="BL43" s="5" t="str" cm="1">
        <f t="array" aca="1" ref="BL43" ca="1">IF($B43="","",IF(BK43=0,0,IF(DD_Payment="",0,IF(BK43&lt;_xlfn.IFS(DD_Frequency="Monthly",1,DD_Frequency="Quarterly",IF(MONTH(BK$2)=1,1,IF(MONTH(BK$2)=4,1,IF(MONTH(BK$2)=7,1,IF(MONTH(BK$2)=10,1,0)))),DD_Frequency="Annually",IF(MONTH(BK$2)=1,1,0))*DD_Payment,BK43,_xlfn.IFS(DD_Frequency="Monthly",1,DD_Frequency="Quarterly",IF(MONTH(BK$2)=1,1,IF(MONTH(BK$2)=4,1,IF(MONTH(BK$2)=7,1,IF(MONTH(BK$2)=10,1,0)))),DD_Frequency="Annually",IF(MONTH(BK$2)=1,1,0))*DD_Payment))))</f>
        <v/>
      </c>
      <c r="BM43" s="3" t="str">
        <f t="shared" ref="BM43" ca="1" si="1904">IF($B43="","",IF(BK43&gt;BL43,(BK43-BL43/2)*(rate_A*(BM$1/365)),0))</f>
        <v/>
      </c>
      <c r="BN43" s="3" t="str">
        <f t="shared" ca="1" si="153"/>
        <v/>
      </c>
      <c r="BO43" s="3" t="str">
        <f t="shared" ref="BO43" ca="1" si="1905">IF($B43="","",AZ43*(1+rate_A*BM$1/365))</f>
        <v/>
      </c>
      <c r="BP43" s="3" t="str">
        <f t="shared" ref="BP43" ca="1" si="1906">IF($B43="","",BA43*(1+rate_A*BM$1/365))</f>
        <v/>
      </c>
      <c r="BQ43" s="3" t="str">
        <f t="shared" ref="BQ43" ca="1" si="1907">IF($B43="","",BB43*(1+rate_joint*BM$1/365))</f>
        <v/>
      </c>
      <c r="BR43" s="5" t="str">
        <f t="shared" ca="1" si="157"/>
        <v/>
      </c>
      <c r="BS43" s="5" t="str" cm="1">
        <f t="array" aca="1" ref="BS43" ca="1">IF(BR43="","",_xlfn.IFS(BR43&lt;='Hidden inputs'!$C$15,BR43*'Hidden inputs'!$D$15,BR43&lt;='Hidden inputs'!$C$16,'Hidden inputs'!$C$15*'Hidden inputs'!$D$15+(BR43-'Hidden inputs'!$B$16)*'Hidden inputs'!$D$16,BR43&lt;='Hidden inputs'!$C$17,'Hidden inputs'!$C$15*'Hidden inputs'!$D$15+('Hidden inputs'!$C$16-'Hidden inputs'!$B$16)*'Hidden inputs'!$D$16+(BR43-'Hidden inputs'!$B$17)*'Hidden inputs'!$D$17,BR43&gt;'Hidden inputs'!$B$18,'Hidden inputs'!$C$15*'Hidden inputs'!$D$15+('Hidden inputs'!$C$16-'Hidden inputs'!$B$16)*'Hidden inputs'!$D$16+('Hidden inputs'!$C$17-'Hidden inputs'!$B$17)*'Hidden inputs'!$D$17+(BR43-'Hidden inputs'!$B$18)*'Hidden inputs'!$D$18))</f>
        <v/>
      </c>
      <c r="BT43" s="10" t="str">
        <f t="shared" ca="1" si="158"/>
        <v/>
      </c>
      <c r="BU43" s="5" t="str">
        <f t="shared" ca="1" si="63"/>
        <v/>
      </c>
      <c r="BV43" s="5" t="str">
        <f t="shared" ca="1" si="64"/>
        <v/>
      </c>
      <c r="BW43" s="5" t="str">
        <f ca="1">IF($B43="","",'Hidden inputs'!$D$11*BN43+'Hidden inputs'!$E$11*BO43)</f>
        <v/>
      </c>
      <c r="BX43" s="11" t="str">
        <f t="shared" ca="1" si="9"/>
        <v/>
      </c>
      <c r="BY43" s="9" t="str">
        <f t="shared" ca="1" si="65"/>
        <v/>
      </c>
      <c r="BZ43" s="3" t="str">
        <f t="shared" ca="1" si="66"/>
        <v/>
      </c>
      <c r="CA43" s="5" t="str" cm="1">
        <f t="array" aca="1" ref="CA43" ca="1">IF($B43="","",IF(BZ43=0,0,IF(DD_Payment="",0,IF(BZ43&lt;_xlfn.IFS(DD_Frequency="Monthly",1,DD_Frequency="Quarterly",IF(MONTH(BZ$2)=1,1,IF(MONTH(BZ$2)=4,1,IF(MONTH(BZ$2)=7,1,IF(MONTH(BZ$2)=10,1,0)))),DD_Frequency="Annually",IF(MONTH(BZ$2)=1,1,0))*DD_Payment,BZ43,_xlfn.IFS(DD_Frequency="Monthly",1,DD_Frequency="Quarterly",IF(MONTH(BZ$2)=1,1,IF(MONTH(BZ$2)=4,1,IF(MONTH(BZ$2)=7,1,IF(MONTH(BZ$2)=10,1,0)))),DD_Frequency="Annually",IF(MONTH(BZ$2)=1,1,0))*DD_Payment))))</f>
        <v/>
      </c>
      <c r="CB43" s="3" t="str">
        <f t="shared" ref="CB43" ca="1" si="1908">IF($B43="","",IF(BZ43&gt;CA43,(BZ43-CA43/2)*(rate_A*(CB$1/365)),0))</f>
        <v/>
      </c>
      <c r="CC43" s="3" t="str">
        <f t="shared" ca="1" si="160"/>
        <v/>
      </c>
      <c r="CD43" s="3" t="str">
        <f t="shared" ref="CD43" ca="1" si="1909">IF($B43="","",BO43*(1+rate_A*CB$1/365))</f>
        <v/>
      </c>
      <c r="CE43" s="3" t="str">
        <f t="shared" ref="CE43" ca="1" si="1910">IF($B43="","",BP43*(1+rate_A*CB$1/365))</f>
        <v/>
      </c>
      <c r="CF43" s="3" t="str">
        <f t="shared" ref="CF43" ca="1" si="1911">IF($B43="","",BQ43*(1+rate_joint*CB$1/365))</f>
        <v/>
      </c>
      <c r="CG43" s="5" t="str">
        <f t="shared" ca="1" si="164"/>
        <v/>
      </c>
      <c r="CH43" s="5" t="str" cm="1">
        <f t="array" aca="1" ref="CH43" ca="1">IF(CG43="","",_xlfn.IFS(CG43&lt;='Hidden inputs'!$C$15,CG43*'Hidden inputs'!$D$15,CG43&lt;='Hidden inputs'!$C$16,'Hidden inputs'!$C$15*'Hidden inputs'!$D$15+(CG43-'Hidden inputs'!$B$16)*'Hidden inputs'!$D$16,CG43&lt;='Hidden inputs'!$C$17,'Hidden inputs'!$C$15*'Hidden inputs'!$D$15+('Hidden inputs'!$C$16-'Hidden inputs'!$B$16)*'Hidden inputs'!$D$16+(CG43-'Hidden inputs'!$B$17)*'Hidden inputs'!$D$17,CG43&gt;'Hidden inputs'!$B$18,'Hidden inputs'!$C$15*'Hidden inputs'!$D$15+('Hidden inputs'!$C$16-'Hidden inputs'!$B$16)*'Hidden inputs'!$D$16+('Hidden inputs'!$C$17-'Hidden inputs'!$B$17)*'Hidden inputs'!$D$17+(CG43-'Hidden inputs'!$B$18)*'Hidden inputs'!$D$18))</f>
        <v/>
      </c>
      <c r="CI43" s="10" t="str">
        <f t="shared" ca="1" si="165"/>
        <v/>
      </c>
      <c r="CJ43" s="5" t="str">
        <f t="shared" ca="1" si="71"/>
        <v/>
      </c>
      <c r="CK43" s="5" t="str">
        <f t="shared" ca="1" si="72"/>
        <v/>
      </c>
      <c r="CL43" s="5" t="str">
        <f ca="1">IF($B43="","",'Hidden inputs'!$D$11*CC43+'Hidden inputs'!$E$11*CD43)</f>
        <v/>
      </c>
      <c r="CM43" s="11" t="str">
        <f t="shared" ca="1" si="11"/>
        <v/>
      </c>
      <c r="CN43" s="9" t="str">
        <f t="shared" ca="1" si="73"/>
        <v/>
      </c>
      <c r="CO43" s="3" t="str">
        <f t="shared" ca="1" si="74"/>
        <v/>
      </c>
      <c r="CP43" s="5" t="str" cm="1">
        <f t="array" aca="1" ref="CP43" ca="1">IF($B43="","",IF(CO43=0,0,IF(DD_Payment="",0,IF(CO43&lt;_xlfn.IFS(DD_Frequency="Monthly",1,DD_Frequency="Quarterly",IF(MONTH(CO$2)=1,1,IF(MONTH(CO$2)=4,1,IF(MONTH(CO$2)=7,1,IF(MONTH(CO$2)=10,1,0)))),DD_Frequency="Annually",IF(MONTH(CO$2)=1,1,0))*DD_Payment,CO43,_xlfn.IFS(DD_Frequency="Monthly",1,DD_Frequency="Quarterly",IF(MONTH(CO$2)=1,1,IF(MONTH(CO$2)=4,1,IF(MONTH(CO$2)=7,1,IF(MONTH(CO$2)=10,1,0)))),DD_Frequency="Annually",IF(MONTH(CO$2)=1,1,0))*DD_Payment))))</f>
        <v/>
      </c>
      <c r="CQ43" s="3" t="str">
        <f t="shared" ref="CQ43" ca="1" si="1912">IF($B43="","",IF(CO43&gt;CP43,(CO43-CP43/2)*(rate_A*(CQ$1/365)),0))</f>
        <v/>
      </c>
      <c r="CR43" s="3" t="str">
        <f t="shared" ca="1" si="167"/>
        <v/>
      </c>
      <c r="CS43" s="3" t="str">
        <f t="shared" ref="CS43" ca="1" si="1913">IF($B43="","",CD43*(1+rate_A*CQ$1/365))</f>
        <v/>
      </c>
      <c r="CT43" s="3" t="str">
        <f t="shared" ref="CT43" ca="1" si="1914">IF($B43="","",CE43*(1+rate_A*CQ$1/365))</f>
        <v/>
      </c>
      <c r="CU43" s="3" t="str">
        <f t="shared" ref="CU43" ca="1" si="1915">IF($B43="","",CF43*(1+rate_joint*CQ$1/365))</f>
        <v/>
      </c>
      <c r="CV43" s="5" t="str">
        <f t="shared" ca="1" si="171"/>
        <v/>
      </c>
      <c r="CW43" s="5" t="str" cm="1">
        <f t="array" aca="1" ref="CW43" ca="1">IF(CV43="","",_xlfn.IFS(CV43&lt;='Hidden inputs'!$C$15,CV43*'Hidden inputs'!$D$15,CV43&lt;='Hidden inputs'!$C$16,'Hidden inputs'!$C$15*'Hidden inputs'!$D$15+(CV43-'Hidden inputs'!$B$16)*'Hidden inputs'!$D$16,CV43&lt;='Hidden inputs'!$C$17,'Hidden inputs'!$C$15*'Hidden inputs'!$D$15+('Hidden inputs'!$C$16-'Hidden inputs'!$B$16)*'Hidden inputs'!$D$16+(CV43-'Hidden inputs'!$B$17)*'Hidden inputs'!$D$17,CV43&gt;'Hidden inputs'!$B$18,'Hidden inputs'!$C$15*'Hidden inputs'!$D$15+('Hidden inputs'!$C$16-'Hidden inputs'!$B$16)*'Hidden inputs'!$D$16+('Hidden inputs'!$C$17-'Hidden inputs'!$B$17)*'Hidden inputs'!$D$17+(CV43-'Hidden inputs'!$B$18)*'Hidden inputs'!$D$18))</f>
        <v/>
      </c>
      <c r="CX43" s="10" t="str">
        <f t="shared" ca="1" si="172"/>
        <v/>
      </c>
      <c r="CY43" s="5" t="str">
        <f t="shared" ca="1" si="79"/>
        <v/>
      </c>
      <c r="CZ43" s="5" t="str">
        <f t="shared" ca="1" si="80"/>
        <v/>
      </c>
      <c r="DA43" s="5" t="str">
        <f ca="1">IF($B43="","",'Hidden inputs'!$D$11*CR43+'Hidden inputs'!$E$11*CS43)</f>
        <v/>
      </c>
      <c r="DB43" s="11" t="str">
        <f t="shared" ca="1" si="13"/>
        <v/>
      </c>
      <c r="DC43" s="9" t="str">
        <f t="shared" ca="1" si="81"/>
        <v/>
      </c>
      <c r="DD43" s="3" t="str">
        <f t="shared" ca="1" si="82"/>
        <v/>
      </c>
      <c r="DE43" s="5" t="str" cm="1">
        <f t="array" aca="1" ref="DE43" ca="1">IF($B43="","",IF(DD43=0,0,IF(DD_Payment="",0,IF(DD43&lt;_xlfn.IFS(DD_Frequency="Monthly",1,DD_Frequency="Quarterly",IF(MONTH(DD$2)=1,1,IF(MONTH(DD$2)=4,1,IF(MONTH(DD$2)=7,1,IF(MONTH(DD$2)=10,1,0)))),DD_Frequency="Annually",IF(MONTH(DD$2)=1,1,0))*DD_Payment,DD43,_xlfn.IFS(DD_Frequency="Monthly",1,DD_Frequency="Quarterly",IF(MONTH(DD$2)=1,1,IF(MONTH(DD$2)=4,1,IF(MONTH(DD$2)=7,1,IF(MONTH(DD$2)=10,1,0)))),DD_Frequency="Annually",IF(MONTH(DD$2)=1,1,0))*DD_Payment))))</f>
        <v/>
      </c>
      <c r="DF43" s="3" t="str">
        <f t="shared" ref="DF43" ca="1" si="1916">IF($B43="","",IF(DD43&gt;DE43,(DD43-DE43/2)*(rate_A*(DF$1/365)),0))</f>
        <v/>
      </c>
      <c r="DG43" s="3" t="str">
        <f t="shared" ca="1" si="174"/>
        <v/>
      </c>
      <c r="DH43" s="3" t="str">
        <f t="shared" ref="DH43" ca="1" si="1917">IF($B43="","",CS43*(1+rate_A*DF$1/365))</f>
        <v/>
      </c>
      <c r="DI43" s="3" t="str">
        <f t="shared" ref="DI43" ca="1" si="1918">IF($B43="","",CT43*(1+rate_A*DF$1/365))</f>
        <v/>
      </c>
      <c r="DJ43" s="3" t="str">
        <f t="shared" ref="DJ43" ca="1" si="1919">IF($B43="","",CU43*(1+rate_joint*DF$1/365))</f>
        <v/>
      </c>
      <c r="DK43" s="5" t="str">
        <f t="shared" ca="1" si="178"/>
        <v/>
      </c>
      <c r="DL43" s="5" t="str" cm="1">
        <f t="array" aca="1" ref="DL43" ca="1">IF(DK43="","",_xlfn.IFS(DK43&lt;='Hidden inputs'!$C$15,DK43*'Hidden inputs'!$D$15,DK43&lt;='Hidden inputs'!$C$16,'Hidden inputs'!$C$15*'Hidden inputs'!$D$15+(DK43-'Hidden inputs'!$B$16)*'Hidden inputs'!$D$16,DK43&lt;='Hidden inputs'!$C$17,'Hidden inputs'!$C$15*'Hidden inputs'!$D$15+('Hidden inputs'!$C$16-'Hidden inputs'!$B$16)*'Hidden inputs'!$D$16+(DK43-'Hidden inputs'!$B$17)*'Hidden inputs'!$D$17,DK43&gt;'Hidden inputs'!$B$18,'Hidden inputs'!$C$15*'Hidden inputs'!$D$15+('Hidden inputs'!$C$16-'Hidden inputs'!$B$16)*'Hidden inputs'!$D$16+('Hidden inputs'!$C$17-'Hidden inputs'!$B$17)*'Hidden inputs'!$D$17+(DK43-'Hidden inputs'!$B$18)*'Hidden inputs'!$D$18))</f>
        <v/>
      </c>
      <c r="DM43" s="10" t="str">
        <f t="shared" ca="1" si="179"/>
        <v/>
      </c>
      <c r="DN43" s="5" t="str">
        <f t="shared" ca="1" si="87"/>
        <v/>
      </c>
      <c r="DO43" s="5" t="str">
        <f t="shared" ca="1" si="88"/>
        <v/>
      </c>
      <c r="DP43" s="5" t="str">
        <f ca="1">IF($B43="","",'Hidden inputs'!$D$11*DG43+'Hidden inputs'!$E$11*DH43)</f>
        <v/>
      </c>
      <c r="DQ43" s="11" t="str">
        <f t="shared" ca="1" si="15"/>
        <v/>
      </c>
      <c r="DR43" s="9" t="str">
        <f t="shared" ca="1" si="89"/>
        <v/>
      </c>
      <c r="DS43" s="3" t="str">
        <f t="shared" ca="1" si="90"/>
        <v/>
      </c>
      <c r="DT43" s="5" t="str" cm="1">
        <f t="array" aca="1" ref="DT43" ca="1">IF($B43="","",IF(DS43=0,0,IF(DD_Payment="",0,IF(DS43&lt;_xlfn.IFS(DD_Frequency="Monthly",1,DD_Frequency="Quarterly",IF(MONTH(DS$2)=1,1,IF(MONTH(DS$2)=4,1,IF(MONTH(DS$2)=7,1,IF(MONTH(DS$2)=10,1,0)))),DD_Frequency="Annually",IF(MONTH(DS$2)=1,1,0))*DD_Payment,DS43,_xlfn.IFS(DD_Frequency="Monthly",1,DD_Frequency="Quarterly",IF(MONTH(DS$2)=1,1,IF(MONTH(DS$2)=4,1,IF(MONTH(DS$2)=7,1,IF(MONTH(DS$2)=10,1,0)))),DD_Frequency="Annually",IF(MONTH(DS$2)=1,1,0))*DD_Payment))))</f>
        <v/>
      </c>
      <c r="DU43" s="3" t="str">
        <f t="shared" ref="DU43" ca="1" si="1920">IF($B43="","",IF(DS43&gt;DT43,(DS43-DT43/2)*(rate_A*(DU$1/365)),0))</f>
        <v/>
      </c>
      <c r="DV43" s="3" t="str">
        <f t="shared" ca="1" si="181"/>
        <v/>
      </c>
      <c r="DW43" s="3" t="str">
        <f t="shared" ref="DW43" ca="1" si="1921">IF($B43="","",DH43*(1+rate_A*DU$1/365))</f>
        <v/>
      </c>
      <c r="DX43" s="3" t="str">
        <f t="shared" ref="DX43" ca="1" si="1922">IF($B43="","",DI43*(1+rate_A*DU$1/365))</f>
        <v/>
      </c>
      <c r="DY43" s="3" t="str">
        <f t="shared" ref="DY43" ca="1" si="1923">IF($B43="","",DJ43*(1+rate_joint*DU$1/365))</f>
        <v/>
      </c>
      <c r="DZ43" s="5" t="str">
        <f t="shared" ca="1" si="185"/>
        <v/>
      </c>
      <c r="EA43" s="5" t="str" cm="1">
        <f t="array" aca="1" ref="EA43" ca="1">IF(DZ43="","",_xlfn.IFS(DZ43&lt;='Hidden inputs'!$C$15,DZ43*'Hidden inputs'!$D$15,DZ43&lt;='Hidden inputs'!$C$16,'Hidden inputs'!$C$15*'Hidden inputs'!$D$15+(DZ43-'Hidden inputs'!$B$16)*'Hidden inputs'!$D$16,DZ43&lt;='Hidden inputs'!$C$17,'Hidden inputs'!$C$15*'Hidden inputs'!$D$15+('Hidden inputs'!$C$16-'Hidden inputs'!$B$16)*'Hidden inputs'!$D$16+(DZ43-'Hidden inputs'!$B$17)*'Hidden inputs'!$D$17,DZ43&gt;'Hidden inputs'!$B$18,'Hidden inputs'!$C$15*'Hidden inputs'!$D$15+('Hidden inputs'!$C$16-'Hidden inputs'!$B$16)*'Hidden inputs'!$D$16+('Hidden inputs'!$C$17-'Hidden inputs'!$B$17)*'Hidden inputs'!$D$17+(DZ43-'Hidden inputs'!$B$18)*'Hidden inputs'!$D$18))</f>
        <v/>
      </c>
      <c r="EB43" s="10" t="str">
        <f t="shared" ca="1" si="186"/>
        <v/>
      </c>
      <c r="EC43" s="5" t="str">
        <f t="shared" ca="1" si="95"/>
        <v/>
      </c>
      <c r="ED43" s="5" t="str">
        <f t="shared" ca="1" si="96"/>
        <v/>
      </c>
      <c r="EE43" s="5" t="str">
        <f ca="1">IF($B43="","",'Hidden inputs'!$D$11*DV43+'Hidden inputs'!$E$11*DW43)</f>
        <v/>
      </c>
      <c r="EF43" s="11" t="str">
        <f t="shared" ca="1" si="17"/>
        <v/>
      </c>
      <c r="EG43" s="9" t="str">
        <f t="shared" ca="1" si="97"/>
        <v/>
      </c>
      <c r="EH43" s="3" t="str">
        <f t="shared" ca="1" si="98"/>
        <v/>
      </c>
      <c r="EI43" s="5" t="str" cm="1">
        <f t="array" aca="1" ref="EI43" ca="1">IF($B43="","",IF(EH43=0,0,IF(DD_Payment="",0,IF(EH43&lt;_xlfn.IFS(DD_Frequency="Monthly",1,DD_Frequency="Quarterly",IF(MONTH(EH$2)=1,1,IF(MONTH(EH$2)=4,1,IF(MONTH(EH$2)=7,1,IF(MONTH(EH$2)=10,1,0)))),DD_Frequency="Annually",IF(MONTH(EH$2)=1,1,0))*DD_Payment,EH43,_xlfn.IFS(DD_Frequency="Monthly",1,DD_Frequency="Quarterly",IF(MONTH(EH$2)=1,1,IF(MONTH(EH$2)=4,1,IF(MONTH(EH$2)=7,1,IF(MONTH(EH$2)=10,1,0)))),DD_Frequency="Annually",IF(MONTH(EH$2)=1,1,0))*DD_Payment))))</f>
        <v/>
      </c>
      <c r="EJ43" s="3" t="str">
        <f t="shared" ref="EJ43" ca="1" si="1924">IF($B43="","",IF(EH43&gt;EI43,(EH43-EI43/2)*(rate_A*(EJ$1/365)),0))</f>
        <v/>
      </c>
      <c r="EK43" s="3" t="str">
        <f t="shared" ca="1" si="188"/>
        <v/>
      </c>
      <c r="EL43" s="3" t="str">
        <f t="shared" ref="EL43" ca="1" si="1925">IF($B43="","",DW43*(1+rate_A*EJ$1/365))</f>
        <v/>
      </c>
      <c r="EM43" s="3" t="str">
        <f t="shared" ref="EM43" ca="1" si="1926">IF($B43="","",DX43*(1+rate_A*EJ$1/365))</f>
        <v/>
      </c>
      <c r="EN43" s="3" t="str">
        <f t="shared" ref="EN43" ca="1" si="1927">IF($B43="","",DY43*(1+rate_joint*EJ$1/365))</f>
        <v/>
      </c>
      <c r="EO43" s="5" t="str">
        <f t="shared" ca="1" si="192"/>
        <v/>
      </c>
      <c r="EP43" s="5" t="str" cm="1">
        <f t="array" aca="1" ref="EP43" ca="1">IF(EO43="","",_xlfn.IFS(EO43&lt;='Hidden inputs'!$C$15,EO43*'Hidden inputs'!$D$15,EO43&lt;='Hidden inputs'!$C$16,'Hidden inputs'!$C$15*'Hidden inputs'!$D$15+(EO43-'Hidden inputs'!$B$16)*'Hidden inputs'!$D$16,EO43&lt;='Hidden inputs'!$C$17,'Hidden inputs'!$C$15*'Hidden inputs'!$D$15+('Hidden inputs'!$C$16-'Hidden inputs'!$B$16)*'Hidden inputs'!$D$16+(EO43-'Hidden inputs'!$B$17)*'Hidden inputs'!$D$17,EO43&gt;'Hidden inputs'!$B$18,'Hidden inputs'!$C$15*'Hidden inputs'!$D$15+('Hidden inputs'!$C$16-'Hidden inputs'!$B$16)*'Hidden inputs'!$D$16+('Hidden inputs'!$C$17-'Hidden inputs'!$B$17)*'Hidden inputs'!$D$17+(EO43-'Hidden inputs'!$B$18)*'Hidden inputs'!$D$18))</f>
        <v/>
      </c>
      <c r="EQ43" s="10" t="str">
        <f t="shared" ca="1" si="193"/>
        <v/>
      </c>
      <c r="ER43" s="5" t="str">
        <f t="shared" ca="1" si="103"/>
        <v/>
      </c>
      <c r="ES43" s="5" t="str">
        <f t="shared" ca="1" si="104"/>
        <v/>
      </c>
      <c r="ET43" s="5" t="str">
        <f ca="1">IF($B43="","",'Hidden inputs'!$D$11*EK43+'Hidden inputs'!$E$11*EL43)</f>
        <v/>
      </c>
      <c r="EU43" s="11" t="str">
        <f t="shared" ca="1" si="19"/>
        <v/>
      </c>
      <c r="EV43" s="9" t="str">
        <f t="shared" ca="1" si="105"/>
        <v/>
      </c>
      <c r="EW43" s="3" t="str">
        <f t="shared" ca="1" si="106"/>
        <v/>
      </c>
      <c r="EX43" s="5" t="str" cm="1">
        <f t="array" aca="1" ref="EX43" ca="1">IF($B43="","",IF(EW43=0,0,IF(DD_Payment="",0,IF(EW43&lt;_xlfn.IFS(DD_Frequency="Monthly",1,DD_Frequency="Quarterly",IF(MONTH(EW$2)=1,1,IF(MONTH(EW$2)=4,1,IF(MONTH(EW$2)=7,1,IF(MONTH(EW$2)=10,1,0)))),DD_Frequency="Annually",IF(MONTH(EW$2)=1,1,0))*DD_Payment,EW43,_xlfn.IFS(DD_Frequency="Monthly",1,DD_Frequency="Quarterly",IF(MONTH(EW$2)=1,1,IF(MONTH(EW$2)=4,1,IF(MONTH(EW$2)=7,1,IF(MONTH(EW$2)=10,1,0)))),DD_Frequency="Annually",IF(MONTH(EW$2)=1,1,0))*DD_Payment))))</f>
        <v/>
      </c>
      <c r="EY43" s="3" t="str">
        <f t="shared" ref="EY43" ca="1" si="1928">IF($B43="","",IF(EW43&gt;EX43,(EW43-EX43/2)*(rate_A*(EY$1/365)),0))</f>
        <v/>
      </c>
      <c r="EZ43" s="3" t="str">
        <f t="shared" ca="1" si="195"/>
        <v/>
      </c>
      <c r="FA43" s="3" t="str">
        <f t="shared" ref="FA43" ca="1" si="1929">IF($B43="","",EL43*(1+rate_A*EY$1/365))</f>
        <v/>
      </c>
      <c r="FB43" s="3" t="str">
        <f t="shared" ref="FB43" ca="1" si="1930">IF($B43="","",EM43*(1+rate_A*EY$1/365))</f>
        <v/>
      </c>
      <c r="FC43" s="3" t="str">
        <f t="shared" ref="FC43" ca="1" si="1931">IF($B43="","",EN43*(1+rate_joint*EY$1/365))</f>
        <v/>
      </c>
      <c r="FD43" s="5" t="str">
        <f t="shared" ca="1" si="199"/>
        <v/>
      </c>
      <c r="FE43" s="5" t="str" cm="1">
        <f t="array" aca="1" ref="FE43" ca="1">IF(FD43="","",_xlfn.IFS(FD43&lt;='Hidden inputs'!$C$15,FD43*'Hidden inputs'!$D$15,FD43&lt;='Hidden inputs'!$C$16,'Hidden inputs'!$C$15*'Hidden inputs'!$D$15+(FD43-'Hidden inputs'!$B$16)*'Hidden inputs'!$D$16,FD43&lt;='Hidden inputs'!$C$17,'Hidden inputs'!$C$15*'Hidden inputs'!$D$15+('Hidden inputs'!$C$16-'Hidden inputs'!$B$16)*'Hidden inputs'!$D$16+(FD43-'Hidden inputs'!$B$17)*'Hidden inputs'!$D$17,FD43&gt;'Hidden inputs'!$B$18,'Hidden inputs'!$C$15*'Hidden inputs'!$D$15+('Hidden inputs'!$C$16-'Hidden inputs'!$B$16)*'Hidden inputs'!$D$16+('Hidden inputs'!$C$17-'Hidden inputs'!$B$17)*'Hidden inputs'!$D$17+(FD43-'Hidden inputs'!$B$18)*'Hidden inputs'!$D$18))</f>
        <v/>
      </c>
      <c r="FF43" s="10" t="str">
        <f t="shared" ca="1" si="200"/>
        <v/>
      </c>
      <c r="FG43" s="5" t="str">
        <f t="shared" ca="1" si="111"/>
        <v/>
      </c>
      <c r="FH43" s="5" t="str">
        <f t="shared" ca="1" si="112"/>
        <v/>
      </c>
      <c r="FI43" s="5" t="str">
        <f ca="1">IF($B43="","",'Hidden inputs'!$D$11*EZ43+'Hidden inputs'!$E$11*FA43)</f>
        <v/>
      </c>
      <c r="FJ43" s="11" t="str">
        <f t="shared" ca="1" si="21"/>
        <v/>
      </c>
      <c r="FK43" s="9" t="str">
        <f t="shared" ca="1" si="113"/>
        <v/>
      </c>
      <c r="FL43" s="3" t="str">
        <f t="shared" ca="1" si="114"/>
        <v/>
      </c>
      <c r="FM43" s="5" t="str" cm="1">
        <f t="array" aca="1" ref="FM43" ca="1">IF($B43="","",IF(FL43=0,0,IF(DD_Payment="",0,IF(FL43&lt;_xlfn.IFS(DD_Frequency="Monthly",1,DD_Frequency="Quarterly",IF(MONTH(FL$2)=1,1,IF(MONTH(FL$2)=4,1,IF(MONTH(FL$2)=7,1,IF(MONTH(FL$2)=10,1,0)))),DD_Frequency="Annually",IF(MONTH(FL$2)=1,1,0))*DD_Payment,FL43,_xlfn.IFS(DD_Frequency="Monthly",1,DD_Frequency="Quarterly",IF(MONTH(FL$2)=1,1,IF(MONTH(FL$2)=4,1,IF(MONTH(FL$2)=7,1,IF(MONTH(FL$2)=10,1,0)))),DD_Frequency="Annually",IF(MONTH(FL$2)=1,1,0))*DD_Payment))))</f>
        <v/>
      </c>
      <c r="FN43" s="3" t="str">
        <f t="shared" ref="FN43" ca="1" si="1932">IF($B43="","",IF(FL43&gt;FM43,(FL43-FM43/2)*(rate_A*(FN$1/365)),0))</f>
        <v/>
      </c>
      <c r="FO43" s="3" t="str">
        <f t="shared" ca="1" si="202"/>
        <v/>
      </c>
      <c r="FP43" s="3" t="str">
        <f t="shared" ref="FP43" ca="1" si="1933">IF($B43="","",FA43*(1+rate_A*FN$1/365))</f>
        <v/>
      </c>
      <c r="FQ43" s="3" t="str">
        <f t="shared" ref="FQ43" ca="1" si="1934">IF($B43="","",FB43*(1+rate_A*FN$1/365))</f>
        <v/>
      </c>
      <c r="FR43" s="3" t="str">
        <f t="shared" ref="FR43" ca="1" si="1935">IF($B43="","",FC43*(1+rate_joint*FN$1/365))</f>
        <v/>
      </c>
      <c r="FS43" s="5" t="str">
        <f t="shared" ca="1" si="206"/>
        <v/>
      </c>
      <c r="FT43" s="5" t="str" cm="1">
        <f t="array" aca="1" ref="FT43" ca="1">IF(FS43="","",_xlfn.IFS(FS43&lt;='Hidden inputs'!$C$15,FS43*'Hidden inputs'!$D$15,FS43&lt;='Hidden inputs'!$C$16,'Hidden inputs'!$C$15*'Hidden inputs'!$D$15+(FS43-'Hidden inputs'!$B$16)*'Hidden inputs'!$D$16,FS43&lt;='Hidden inputs'!$C$17,'Hidden inputs'!$C$15*'Hidden inputs'!$D$15+('Hidden inputs'!$C$16-'Hidden inputs'!$B$16)*'Hidden inputs'!$D$16+(FS43-'Hidden inputs'!$B$17)*'Hidden inputs'!$D$17,FS43&gt;'Hidden inputs'!$B$18,'Hidden inputs'!$C$15*'Hidden inputs'!$D$15+('Hidden inputs'!$C$16-'Hidden inputs'!$B$16)*'Hidden inputs'!$D$16+('Hidden inputs'!$C$17-'Hidden inputs'!$B$17)*'Hidden inputs'!$D$17+(FS43-'Hidden inputs'!$B$18)*'Hidden inputs'!$D$18))</f>
        <v/>
      </c>
      <c r="FU43" s="10" t="str">
        <f t="shared" ca="1" si="207"/>
        <v/>
      </c>
      <c r="FV43" s="5" t="str">
        <f t="shared" ca="1" si="119"/>
        <v/>
      </c>
      <c r="FW43" s="5" t="str">
        <f t="shared" ca="1" si="120"/>
        <v/>
      </c>
      <c r="FX43" s="5" t="str">
        <f ca="1">IF($B43="","",'Hidden inputs'!$D$11*FO43+'Hidden inputs'!$E$11*FP43)</f>
        <v/>
      </c>
      <c r="FY43" s="11" t="str">
        <f t="shared" ca="1" si="23"/>
        <v/>
      </c>
      <c r="FZ43" s="9" t="str">
        <f t="shared" ca="1" si="121"/>
        <v/>
      </c>
      <c r="GA43" s="5" t="str">
        <f t="shared" ca="1" si="122"/>
        <v/>
      </c>
      <c r="GB43" s="5" t="str">
        <f t="shared" ca="1" si="123"/>
        <v/>
      </c>
      <c r="GC43" s="5" t="str">
        <f t="shared" ca="1" si="24"/>
        <v/>
      </c>
      <c r="GD43" s="5" t="str">
        <f t="shared" ca="1" si="25"/>
        <v/>
      </c>
    </row>
    <row r="44" spans="1:186" x14ac:dyDescent="0.35">
      <c r="A44" s="2" t="str">
        <f t="shared" ca="1" si="26"/>
        <v/>
      </c>
      <c r="B44" s="6" t="str">
        <f t="shared" ca="1" si="27"/>
        <v/>
      </c>
      <c r="C44" s="5" t="str">
        <f t="shared" ca="1" si="124"/>
        <v/>
      </c>
      <c r="D44" s="5" t="str" cm="1">
        <f t="array" aca="1" ref="D44" ca="1">IF($B44="","",IF(C44=0,0,IF(DD_Payment="",0,IF(C44&lt;_xlfn.IFS(DD_Frequency="Monthly",1,DD_Frequency="Quarterly",IF(MONTH(C$2)=1,1,IF(MONTH(C$2)=4,1,IF(MONTH(C$2)=7,1,IF(MONTH(C$2)=10,1,0)))),DD_Frequency="Annually",IF(MONTH(C$2)=1,1,0))*DD_Payment,C44,_xlfn.IFS(DD_Frequency="Monthly",1,DD_Frequency="Quarterly",IF(MONTH(C$2)=1,1,IF(MONTH(C$2)=4,1,IF(MONTH(C$2)=7,1,IF(MONTH(C$2)=10,1,0)))),DD_Frequency="Annually",IF(MONTH(C$2)=1,1,0))*DD_Payment))))</f>
        <v/>
      </c>
      <c r="E44" s="5" t="str">
        <f t="shared" ref="E44" ca="1" si="1936">IF(B44="","",IF(C44&gt;D44,(C44-D44/2)*(rate_A*(E$1/365)),0))</f>
        <v/>
      </c>
      <c r="F44" s="5" t="str">
        <f t="shared" ca="1" si="28"/>
        <v/>
      </c>
      <c r="G44" s="5" t="str">
        <f t="shared" ref="G44" ca="1" si="1937">IF(B44="","",G43*(1+rate_A*E$1/365))</f>
        <v/>
      </c>
      <c r="H44" s="5" t="str">
        <f t="shared" ref="H44" ca="1" si="1938">IF(B44="","",H43*(1+rate_A*E$1/365))</f>
        <v/>
      </c>
      <c r="I44" s="5" t="str">
        <f t="shared" ref="I44" ca="1" si="1939">IF(B44="","",I43*(1+rate_joint*E$1/365))</f>
        <v/>
      </c>
      <c r="J44" s="5" t="str">
        <f t="shared" ca="1" si="129"/>
        <v/>
      </c>
      <c r="K44" s="5" t="str" cm="1">
        <f t="array" aca="1" ref="K44" ca="1">IF(J44="","",_xlfn.IFS(J44&lt;='Hidden inputs'!$C$15,J44*'Hidden inputs'!$D$15,J44&lt;='Hidden inputs'!$C$16,'Hidden inputs'!$C$15*'Hidden inputs'!$D$15+(J44-'Hidden inputs'!$B$16)*'Hidden inputs'!$D$16,J44&lt;='Hidden inputs'!$C$17,'Hidden inputs'!$C$15*'Hidden inputs'!$D$15+('Hidden inputs'!$C$16-'Hidden inputs'!$B$16)*'Hidden inputs'!$D$16+(J44-'Hidden inputs'!$B$17)*'Hidden inputs'!$D$17,J44&gt;'Hidden inputs'!$B$18,'Hidden inputs'!$C$15*'Hidden inputs'!$D$15+('Hidden inputs'!$C$16-'Hidden inputs'!$B$16)*'Hidden inputs'!$D$16+('Hidden inputs'!$C$17-'Hidden inputs'!$B$17)*'Hidden inputs'!$D$17+(J44-'Hidden inputs'!$B$18)*'Hidden inputs'!$D$18))</f>
        <v/>
      </c>
      <c r="L44" s="11" t="str">
        <f t="shared" ca="1" si="130"/>
        <v/>
      </c>
      <c r="M44" s="5" t="str">
        <f t="shared" ca="1" si="32"/>
        <v/>
      </c>
      <c r="N44" s="5" t="str">
        <f t="shared" ca="1" si="33"/>
        <v/>
      </c>
      <c r="O44" s="5" t="str">
        <f ca="1">IF(B44="","",'Hidden inputs'!$D$11*F44+'Hidden inputs'!$E$11*G44)</f>
        <v/>
      </c>
      <c r="P44" s="11" t="str">
        <f t="shared" ca="1" si="0"/>
        <v/>
      </c>
      <c r="Q44" s="20" t="str">
        <f t="shared" ca="1" si="1"/>
        <v/>
      </c>
      <c r="R44" s="3" t="str">
        <f t="shared" ca="1" si="34"/>
        <v/>
      </c>
      <c r="S44" s="5" t="str" cm="1">
        <f t="array" aca="1" ref="S44" ca="1">IF($B44="","",IF(R44=0,0,IF(DD_Payment="",0,IF(R44&lt;_xlfn.IFS(DD_Frequency="Monthly",1,DD_Frequency="Quarterly",IF(MONTH(R$2)=1,1,IF(MONTH(R$2)=4,1,IF(MONTH(R$2)=7,1,IF(MONTH(R$2)=10,1,0)))),DD_Frequency="Annually",IF(MONTH(R$2)=1,1,0))*DD_Payment,R44,_xlfn.IFS(DD_Frequency="Monthly",1,DD_Frequency="Quarterly",IF(MONTH(R$2)=1,1,IF(MONTH(R$2)=4,1,IF(MONTH(R$2)=7,1,IF(MONTH(R$2)=10,1,0)))),DD_Frequency="Annually",IF(MONTH(R$2)=1,1,0))*DD_Payment))))</f>
        <v/>
      </c>
      <c r="T44" s="3" t="str">
        <f t="shared" ref="T44" ca="1" si="1940">IF(B44="","",IF(R44&gt;S44,(R44-S44/2)*(rate_A*((T$1+A44)/365)),0))</f>
        <v/>
      </c>
      <c r="U44" s="3" t="str">
        <f t="shared" ca="1" si="36"/>
        <v/>
      </c>
      <c r="V44" s="3" t="str">
        <f t="shared" ref="V44" ca="1" si="1941">IF(B44="","",G44*(1+rate_A*(T$1+A44)/365))</f>
        <v/>
      </c>
      <c r="W44" s="3" t="str">
        <f t="shared" ref="W44" ca="1" si="1942">IF(B44="","",H44*(1+rate_A*(T$1+A44)/365))</f>
        <v/>
      </c>
      <c r="X44" s="3" t="str">
        <f t="shared" ref="X44" ca="1" si="1943">IF(B44="","",I44*(1+rate_joint*(T$1+A44)/365))</f>
        <v/>
      </c>
      <c r="Y44" s="5" t="str">
        <f t="shared" ca="1" si="135"/>
        <v/>
      </c>
      <c r="Z44" s="5" t="str" cm="1">
        <f t="array" aca="1" ref="Z44" ca="1">IF(Y44="","",_xlfn.IFS(Y44&lt;='Hidden inputs'!$C$15,Y44*'Hidden inputs'!$D$15,Y44&lt;='Hidden inputs'!$C$16,'Hidden inputs'!$C$15*'Hidden inputs'!$D$15+(Y44-'Hidden inputs'!$B$16)*'Hidden inputs'!$D$16,Y44&lt;='Hidden inputs'!$C$17,'Hidden inputs'!$C$15*'Hidden inputs'!$D$15+('Hidden inputs'!$C$16-'Hidden inputs'!$B$16)*'Hidden inputs'!$D$16+(Y44-'Hidden inputs'!$B$17)*'Hidden inputs'!$D$17,Y44&gt;'Hidden inputs'!$B$18,'Hidden inputs'!$C$15*'Hidden inputs'!$D$15+('Hidden inputs'!$C$16-'Hidden inputs'!$B$16)*'Hidden inputs'!$D$16+('Hidden inputs'!$C$17-'Hidden inputs'!$B$17)*'Hidden inputs'!$D$17+(Y44-'Hidden inputs'!$B$18)*'Hidden inputs'!$D$18))</f>
        <v/>
      </c>
      <c r="AA44" s="10" t="str">
        <f t="shared" ca="1" si="136"/>
        <v/>
      </c>
      <c r="AB44" s="5" t="str">
        <f t="shared" ca="1" si="40"/>
        <v/>
      </c>
      <c r="AC44" s="5" t="str">
        <f t="shared" ca="1" si="137"/>
        <v/>
      </c>
      <c r="AD44" s="5" t="str">
        <f ca="1">IF(B44="","",'Hidden inputs'!$D$11*U44+'Hidden inputs'!$E$11*V44)</f>
        <v/>
      </c>
      <c r="AE44" s="11" t="str">
        <f t="shared" ca="1" si="3"/>
        <v/>
      </c>
      <c r="AF44" s="9" t="str">
        <f t="shared" ca="1" si="41"/>
        <v/>
      </c>
      <c r="AG44" s="3" t="str">
        <f t="shared" ca="1" si="42"/>
        <v/>
      </c>
      <c r="AH44" s="5" t="str" cm="1">
        <f t="array" aca="1" ref="AH44" ca="1">IF($B44="","",IF(AG44=0,0,IF(DD_Payment="",0,IF(AG44&lt;_xlfn.IFS(DD_Frequency="Monthly",1,DD_Frequency="Quarterly",IF(MONTH(AG$2)=1,1,IF(MONTH(AG$2)=4,1,IF(MONTH(AG$2)=7,1,IF(MONTH(AG$2)=10,1,0)))),DD_Frequency="Annually",IF(MONTH(AG$2)=1,1,0))*DD_Payment,AG44,_xlfn.IFS(DD_Frequency="Monthly",1,DD_Frequency="Quarterly",IF(MONTH(AG$2)=1,1,IF(MONTH(AG$2)=4,1,IF(MONTH(AG$2)=7,1,IF(MONTH(AG$2)=10,1,0)))),DD_Frequency="Annually",IF(MONTH(AG$2)=1,1,0))*DD_Payment))))</f>
        <v/>
      </c>
      <c r="AI44" s="3" t="str">
        <f t="shared" ref="AI44" ca="1" si="1944">IF($B44="","",IF(AG44&gt;AH44,(AG44-AH44/2)*(rate_A*(AI$1/365)),0))</f>
        <v/>
      </c>
      <c r="AJ44" s="3" t="str">
        <f t="shared" ca="1" si="139"/>
        <v/>
      </c>
      <c r="AK44" s="3" t="str">
        <f t="shared" ref="AK44" ca="1" si="1945">IF($B44="","",V44*(1+rate_A*AI$1/365))</f>
        <v/>
      </c>
      <c r="AL44" s="3" t="str">
        <f t="shared" ref="AL44" ca="1" si="1946">IF($B44="","",W44*(1+rate_A*AI$1/365))</f>
        <v/>
      </c>
      <c r="AM44" s="3" t="str">
        <f t="shared" ref="AM44" ca="1" si="1947">IF($B44="","",X44*(1+rate_joint*AI$1/365))</f>
        <v/>
      </c>
      <c r="AN44" s="5" t="str">
        <f t="shared" ca="1" si="143"/>
        <v/>
      </c>
      <c r="AO44" s="5" t="str" cm="1">
        <f t="array" aca="1" ref="AO44" ca="1">IF(AN44="","",_xlfn.IFS(AN44&lt;='Hidden inputs'!$C$15,AN44*'Hidden inputs'!$D$15,AN44&lt;='Hidden inputs'!$C$16,'Hidden inputs'!$C$15*'Hidden inputs'!$D$15+(AN44-'Hidden inputs'!$B$16)*'Hidden inputs'!$D$16,AN44&lt;='Hidden inputs'!$C$17,'Hidden inputs'!$C$15*'Hidden inputs'!$D$15+('Hidden inputs'!$C$16-'Hidden inputs'!$B$16)*'Hidden inputs'!$D$16+(AN44-'Hidden inputs'!$B$17)*'Hidden inputs'!$D$17,AN44&gt;'Hidden inputs'!$B$18,'Hidden inputs'!$C$15*'Hidden inputs'!$D$15+('Hidden inputs'!$C$16-'Hidden inputs'!$B$16)*'Hidden inputs'!$D$16+('Hidden inputs'!$C$17-'Hidden inputs'!$B$17)*'Hidden inputs'!$D$17+(AN44-'Hidden inputs'!$B$18)*'Hidden inputs'!$D$18))</f>
        <v/>
      </c>
      <c r="AP44" s="10" t="str">
        <f t="shared" ca="1" si="144"/>
        <v/>
      </c>
      <c r="AQ44" s="5" t="str">
        <f t="shared" ca="1" si="47"/>
        <v/>
      </c>
      <c r="AR44" s="5" t="str">
        <f t="shared" ca="1" si="48"/>
        <v/>
      </c>
      <c r="AS44" s="5" t="str">
        <f ca="1">IF($B44="","",'Hidden inputs'!$D$11*AJ44+'Hidden inputs'!$E$11*AK44)</f>
        <v/>
      </c>
      <c r="AT44" s="11" t="str">
        <f t="shared" ca="1" si="5"/>
        <v/>
      </c>
      <c r="AU44" s="9" t="str">
        <f t="shared" ca="1" si="49"/>
        <v/>
      </c>
      <c r="AV44" s="3" t="str">
        <f t="shared" ca="1" si="50"/>
        <v/>
      </c>
      <c r="AW44" s="5" t="str" cm="1">
        <f t="array" aca="1" ref="AW44" ca="1">IF($B44="","",IF(AV44=0,0,IF(DD_Payment="",0,IF(AV44&lt;_xlfn.IFS(DD_Frequency="Monthly",1,DD_Frequency="Quarterly",IF(MONTH(AV$2)=1,1,IF(MONTH(AV$2)=4,1,IF(MONTH(AV$2)=7,1,IF(MONTH(AV$2)=10,1,0)))),DD_Frequency="Annually",IF(MONTH(AV$2)=1,1,0))*DD_Payment,AV44,_xlfn.IFS(DD_Frequency="Monthly",1,DD_Frequency="Quarterly",IF(MONTH(AV$2)=1,1,IF(MONTH(AV$2)=4,1,IF(MONTH(AV$2)=7,1,IF(MONTH(AV$2)=10,1,0)))),DD_Frequency="Annually",IF(MONTH(AV$2)=1,1,0))*DD_Payment))))</f>
        <v/>
      </c>
      <c r="AX44" s="3" t="str">
        <f t="shared" ref="AX44" ca="1" si="1948">IF($B44="","",IF(AV44&gt;AW44,(AV44-AW44/2)*(rate_A*(AX$1/365)),0))</f>
        <v/>
      </c>
      <c r="AY44" s="3" t="str">
        <f t="shared" ca="1" si="146"/>
        <v/>
      </c>
      <c r="AZ44" s="3" t="str">
        <f t="shared" ref="AZ44" ca="1" si="1949">IF($B44="","",AK44*(1+rate_A*AX$1/365))</f>
        <v/>
      </c>
      <c r="BA44" s="3" t="str">
        <f t="shared" ref="BA44" ca="1" si="1950">IF($B44="","",AL44*(1+rate_A*AX$1/365))</f>
        <v/>
      </c>
      <c r="BB44" s="3" t="str">
        <f t="shared" ref="BB44" ca="1" si="1951">IF($B44="","",AM44*(1+rate_joint*AX$1/365))</f>
        <v/>
      </c>
      <c r="BC44" s="5" t="str">
        <f t="shared" ca="1" si="150"/>
        <v/>
      </c>
      <c r="BD44" s="5" t="str" cm="1">
        <f t="array" aca="1" ref="BD44" ca="1">IF(BC44="","",_xlfn.IFS(BC44&lt;='Hidden inputs'!$C$15,BC44*'Hidden inputs'!$D$15,BC44&lt;='Hidden inputs'!$C$16,'Hidden inputs'!$C$15*'Hidden inputs'!$D$15+(BC44-'Hidden inputs'!$B$16)*'Hidden inputs'!$D$16,BC44&lt;='Hidden inputs'!$C$17,'Hidden inputs'!$C$15*'Hidden inputs'!$D$15+('Hidden inputs'!$C$16-'Hidden inputs'!$B$16)*'Hidden inputs'!$D$16+(BC44-'Hidden inputs'!$B$17)*'Hidden inputs'!$D$17,BC44&gt;'Hidden inputs'!$B$18,'Hidden inputs'!$C$15*'Hidden inputs'!$D$15+('Hidden inputs'!$C$16-'Hidden inputs'!$B$16)*'Hidden inputs'!$D$16+('Hidden inputs'!$C$17-'Hidden inputs'!$B$17)*'Hidden inputs'!$D$17+(BC44-'Hidden inputs'!$B$18)*'Hidden inputs'!$D$18))</f>
        <v/>
      </c>
      <c r="BE44" s="10" t="str">
        <f t="shared" ca="1" si="151"/>
        <v/>
      </c>
      <c r="BF44" s="5" t="str">
        <f t="shared" ca="1" si="55"/>
        <v/>
      </c>
      <c r="BG44" s="5" t="str">
        <f t="shared" ca="1" si="56"/>
        <v/>
      </c>
      <c r="BH44" s="5" t="str">
        <f ca="1">IF($B44="","",'Hidden inputs'!$D$11*AY44+'Hidden inputs'!$E$11*AZ44)</f>
        <v/>
      </c>
      <c r="BI44" s="11" t="str">
        <f t="shared" ca="1" si="7"/>
        <v/>
      </c>
      <c r="BJ44" s="9" t="str">
        <f t="shared" ca="1" si="57"/>
        <v/>
      </c>
      <c r="BK44" s="3" t="str">
        <f t="shared" ca="1" si="58"/>
        <v/>
      </c>
      <c r="BL44" s="5" t="str" cm="1">
        <f t="array" aca="1" ref="BL44" ca="1">IF($B44="","",IF(BK44=0,0,IF(DD_Payment="",0,IF(BK44&lt;_xlfn.IFS(DD_Frequency="Monthly",1,DD_Frequency="Quarterly",IF(MONTH(BK$2)=1,1,IF(MONTH(BK$2)=4,1,IF(MONTH(BK$2)=7,1,IF(MONTH(BK$2)=10,1,0)))),DD_Frequency="Annually",IF(MONTH(BK$2)=1,1,0))*DD_Payment,BK44,_xlfn.IFS(DD_Frequency="Monthly",1,DD_Frequency="Quarterly",IF(MONTH(BK$2)=1,1,IF(MONTH(BK$2)=4,1,IF(MONTH(BK$2)=7,1,IF(MONTH(BK$2)=10,1,0)))),DD_Frequency="Annually",IF(MONTH(BK$2)=1,1,0))*DD_Payment))))</f>
        <v/>
      </c>
      <c r="BM44" s="3" t="str">
        <f t="shared" ref="BM44" ca="1" si="1952">IF($B44="","",IF(BK44&gt;BL44,(BK44-BL44/2)*(rate_A*(BM$1/365)),0))</f>
        <v/>
      </c>
      <c r="BN44" s="3" t="str">
        <f t="shared" ca="1" si="153"/>
        <v/>
      </c>
      <c r="BO44" s="3" t="str">
        <f t="shared" ref="BO44" ca="1" si="1953">IF($B44="","",AZ44*(1+rate_A*BM$1/365))</f>
        <v/>
      </c>
      <c r="BP44" s="3" t="str">
        <f t="shared" ref="BP44" ca="1" si="1954">IF($B44="","",BA44*(1+rate_A*BM$1/365))</f>
        <v/>
      </c>
      <c r="BQ44" s="3" t="str">
        <f t="shared" ref="BQ44" ca="1" si="1955">IF($B44="","",BB44*(1+rate_joint*BM$1/365))</f>
        <v/>
      </c>
      <c r="BR44" s="5" t="str">
        <f t="shared" ca="1" si="157"/>
        <v/>
      </c>
      <c r="BS44" s="5" t="str" cm="1">
        <f t="array" aca="1" ref="BS44" ca="1">IF(BR44="","",_xlfn.IFS(BR44&lt;='Hidden inputs'!$C$15,BR44*'Hidden inputs'!$D$15,BR44&lt;='Hidden inputs'!$C$16,'Hidden inputs'!$C$15*'Hidden inputs'!$D$15+(BR44-'Hidden inputs'!$B$16)*'Hidden inputs'!$D$16,BR44&lt;='Hidden inputs'!$C$17,'Hidden inputs'!$C$15*'Hidden inputs'!$D$15+('Hidden inputs'!$C$16-'Hidden inputs'!$B$16)*'Hidden inputs'!$D$16+(BR44-'Hidden inputs'!$B$17)*'Hidden inputs'!$D$17,BR44&gt;'Hidden inputs'!$B$18,'Hidden inputs'!$C$15*'Hidden inputs'!$D$15+('Hidden inputs'!$C$16-'Hidden inputs'!$B$16)*'Hidden inputs'!$D$16+('Hidden inputs'!$C$17-'Hidden inputs'!$B$17)*'Hidden inputs'!$D$17+(BR44-'Hidden inputs'!$B$18)*'Hidden inputs'!$D$18))</f>
        <v/>
      </c>
      <c r="BT44" s="10" t="str">
        <f t="shared" ca="1" si="158"/>
        <v/>
      </c>
      <c r="BU44" s="5" t="str">
        <f t="shared" ca="1" si="63"/>
        <v/>
      </c>
      <c r="BV44" s="5" t="str">
        <f t="shared" ca="1" si="64"/>
        <v/>
      </c>
      <c r="BW44" s="5" t="str">
        <f ca="1">IF($B44="","",'Hidden inputs'!$D$11*BN44+'Hidden inputs'!$E$11*BO44)</f>
        <v/>
      </c>
      <c r="BX44" s="11" t="str">
        <f t="shared" ca="1" si="9"/>
        <v/>
      </c>
      <c r="BY44" s="9" t="str">
        <f t="shared" ca="1" si="65"/>
        <v/>
      </c>
      <c r="BZ44" s="3" t="str">
        <f t="shared" ca="1" si="66"/>
        <v/>
      </c>
      <c r="CA44" s="5" t="str" cm="1">
        <f t="array" aca="1" ref="CA44" ca="1">IF($B44="","",IF(BZ44=0,0,IF(DD_Payment="",0,IF(BZ44&lt;_xlfn.IFS(DD_Frequency="Monthly",1,DD_Frequency="Quarterly",IF(MONTH(BZ$2)=1,1,IF(MONTH(BZ$2)=4,1,IF(MONTH(BZ$2)=7,1,IF(MONTH(BZ$2)=10,1,0)))),DD_Frequency="Annually",IF(MONTH(BZ$2)=1,1,0))*DD_Payment,BZ44,_xlfn.IFS(DD_Frequency="Monthly",1,DD_Frequency="Quarterly",IF(MONTH(BZ$2)=1,1,IF(MONTH(BZ$2)=4,1,IF(MONTH(BZ$2)=7,1,IF(MONTH(BZ$2)=10,1,0)))),DD_Frequency="Annually",IF(MONTH(BZ$2)=1,1,0))*DD_Payment))))</f>
        <v/>
      </c>
      <c r="CB44" s="3" t="str">
        <f t="shared" ref="CB44" ca="1" si="1956">IF($B44="","",IF(BZ44&gt;CA44,(BZ44-CA44/2)*(rate_A*(CB$1/365)),0))</f>
        <v/>
      </c>
      <c r="CC44" s="3" t="str">
        <f t="shared" ca="1" si="160"/>
        <v/>
      </c>
      <c r="CD44" s="3" t="str">
        <f t="shared" ref="CD44" ca="1" si="1957">IF($B44="","",BO44*(1+rate_A*CB$1/365))</f>
        <v/>
      </c>
      <c r="CE44" s="3" t="str">
        <f t="shared" ref="CE44" ca="1" si="1958">IF($B44="","",BP44*(1+rate_A*CB$1/365))</f>
        <v/>
      </c>
      <c r="CF44" s="3" t="str">
        <f t="shared" ref="CF44" ca="1" si="1959">IF($B44="","",BQ44*(1+rate_joint*CB$1/365))</f>
        <v/>
      </c>
      <c r="CG44" s="5" t="str">
        <f t="shared" ca="1" si="164"/>
        <v/>
      </c>
      <c r="CH44" s="5" t="str" cm="1">
        <f t="array" aca="1" ref="CH44" ca="1">IF(CG44="","",_xlfn.IFS(CG44&lt;='Hidden inputs'!$C$15,CG44*'Hidden inputs'!$D$15,CG44&lt;='Hidden inputs'!$C$16,'Hidden inputs'!$C$15*'Hidden inputs'!$D$15+(CG44-'Hidden inputs'!$B$16)*'Hidden inputs'!$D$16,CG44&lt;='Hidden inputs'!$C$17,'Hidden inputs'!$C$15*'Hidden inputs'!$D$15+('Hidden inputs'!$C$16-'Hidden inputs'!$B$16)*'Hidden inputs'!$D$16+(CG44-'Hidden inputs'!$B$17)*'Hidden inputs'!$D$17,CG44&gt;'Hidden inputs'!$B$18,'Hidden inputs'!$C$15*'Hidden inputs'!$D$15+('Hidden inputs'!$C$16-'Hidden inputs'!$B$16)*'Hidden inputs'!$D$16+('Hidden inputs'!$C$17-'Hidden inputs'!$B$17)*'Hidden inputs'!$D$17+(CG44-'Hidden inputs'!$B$18)*'Hidden inputs'!$D$18))</f>
        <v/>
      </c>
      <c r="CI44" s="10" t="str">
        <f t="shared" ca="1" si="165"/>
        <v/>
      </c>
      <c r="CJ44" s="5" t="str">
        <f t="shared" ca="1" si="71"/>
        <v/>
      </c>
      <c r="CK44" s="5" t="str">
        <f t="shared" ca="1" si="72"/>
        <v/>
      </c>
      <c r="CL44" s="5" t="str">
        <f ca="1">IF($B44="","",'Hidden inputs'!$D$11*CC44+'Hidden inputs'!$E$11*CD44)</f>
        <v/>
      </c>
      <c r="CM44" s="11" t="str">
        <f t="shared" ca="1" si="11"/>
        <v/>
      </c>
      <c r="CN44" s="9" t="str">
        <f t="shared" ca="1" si="73"/>
        <v/>
      </c>
      <c r="CO44" s="3" t="str">
        <f t="shared" ca="1" si="74"/>
        <v/>
      </c>
      <c r="CP44" s="5" t="str" cm="1">
        <f t="array" aca="1" ref="CP44" ca="1">IF($B44="","",IF(CO44=0,0,IF(DD_Payment="",0,IF(CO44&lt;_xlfn.IFS(DD_Frequency="Monthly",1,DD_Frequency="Quarterly",IF(MONTH(CO$2)=1,1,IF(MONTH(CO$2)=4,1,IF(MONTH(CO$2)=7,1,IF(MONTH(CO$2)=10,1,0)))),DD_Frequency="Annually",IF(MONTH(CO$2)=1,1,0))*DD_Payment,CO44,_xlfn.IFS(DD_Frequency="Monthly",1,DD_Frequency="Quarterly",IF(MONTH(CO$2)=1,1,IF(MONTH(CO$2)=4,1,IF(MONTH(CO$2)=7,1,IF(MONTH(CO$2)=10,1,0)))),DD_Frequency="Annually",IF(MONTH(CO$2)=1,1,0))*DD_Payment))))</f>
        <v/>
      </c>
      <c r="CQ44" s="3" t="str">
        <f t="shared" ref="CQ44" ca="1" si="1960">IF($B44="","",IF(CO44&gt;CP44,(CO44-CP44/2)*(rate_A*(CQ$1/365)),0))</f>
        <v/>
      </c>
      <c r="CR44" s="3" t="str">
        <f t="shared" ca="1" si="167"/>
        <v/>
      </c>
      <c r="CS44" s="3" t="str">
        <f t="shared" ref="CS44" ca="1" si="1961">IF($B44="","",CD44*(1+rate_A*CQ$1/365))</f>
        <v/>
      </c>
      <c r="CT44" s="3" t="str">
        <f t="shared" ref="CT44" ca="1" si="1962">IF($B44="","",CE44*(1+rate_A*CQ$1/365))</f>
        <v/>
      </c>
      <c r="CU44" s="3" t="str">
        <f t="shared" ref="CU44" ca="1" si="1963">IF($B44="","",CF44*(1+rate_joint*CQ$1/365))</f>
        <v/>
      </c>
      <c r="CV44" s="5" t="str">
        <f t="shared" ca="1" si="171"/>
        <v/>
      </c>
      <c r="CW44" s="5" t="str" cm="1">
        <f t="array" aca="1" ref="CW44" ca="1">IF(CV44="","",_xlfn.IFS(CV44&lt;='Hidden inputs'!$C$15,CV44*'Hidden inputs'!$D$15,CV44&lt;='Hidden inputs'!$C$16,'Hidden inputs'!$C$15*'Hidden inputs'!$D$15+(CV44-'Hidden inputs'!$B$16)*'Hidden inputs'!$D$16,CV44&lt;='Hidden inputs'!$C$17,'Hidden inputs'!$C$15*'Hidden inputs'!$D$15+('Hidden inputs'!$C$16-'Hidden inputs'!$B$16)*'Hidden inputs'!$D$16+(CV44-'Hidden inputs'!$B$17)*'Hidden inputs'!$D$17,CV44&gt;'Hidden inputs'!$B$18,'Hidden inputs'!$C$15*'Hidden inputs'!$D$15+('Hidden inputs'!$C$16-'Hidden inputs'!$B$16)*'Hidden inputs'!$D$16+('Hidden inputs'!$C$17-'Hidden inputs'!$B$17)*'Hidden inputs'!$D$17+(CV44-'Hidden inputs'!$B$18)*'Hidden inputs'!$D$18))</f>
        <v/>
      </c>
      <c r="CX44" s="10" t="str">
        <f t="shared" ca="1" si="172"/>
        <v/>
      </c>
      <c r="CY44" s="5" t="str">
        <f t="shared" ca="1" si="79"/>
        <v/>
      </c>
      <c r="CZ44" s="5" t="str">
        <f t="shared" ca="1" si="80"/>
        <v/>
      </c>
      <c r="DA44" s="5" t="str">
        <f ca="1">IF($B44="","",'Hidden inputs'!$D$11*CR44+'Hidden inputs'!$E$11*CS44)</f>
        <v/>
      </c>
      <c r="DB44" s="11" t="str">
        <f t="shared" ca="1" si="13"/>
        <v/>
      </c>
      <c r="DC44" s="9" t="str">
        <f t="shared" ca="1" si="81"/>
        <v/>
      </c>
      <c r="DD44" s="3" t="str">
        <f t="shared" ca="1" si="82"/>
        <v/>
      </c>
      <c r="DE44" s="5" t="str" cm="1">
        <f t="array" aca="1" ref="DE44" ca="1">IF($B44="","",IF(DD44=0,0,IF(DD_Payment="",0,IF(DD44&lt;_xlfn.IFS(DD_Frequency="Monthly",1,DD_Frequency="Quarterly",IF(MONTH(DD$2)=1,1,IF(MONTH(DD$2)=4,1,IF(MONTH(DD$2)=7,1,IF(MONTH(DD$2)=10,1,0)))),DD_Frequency="Annually",IF(MONTH(DD$2)=1,1,0))*DD_Payment,DD44,_xlfn.IFS(DD_Frequency="Monthly",1,DD_Frequency="Quarterly",IF(MONTH(DD$2)=1,1,IF(MONTH(DD$2)=4,1,IF(MONTH(DD$2)=7,1,IF(MONTH(DD$2)=10,1,0)))),DD_Frequency="Annually",IF(MONTH(DD$2)=1,1,0))*DD_Payment))))</f>
        <v/>
      </c>
      <c r="DF44" s="3" t="str">
        <f t="shared" ref="DF44" ca="1" si="1964">IF($B44="","",IF(DD44&gt;DE44,(DD44-DE44/2)*(rate_A*(DF$1/365)),0))</f>
        <v/>
      </c>
      <c r="DG44" s="3" t="str">
        <f t="shared" ca="1" si="174"/>
        <v/>
      </c>
      <c r="DH44" s="3" t="str">
        <f t="shared" ref="DH44" ca="1" si="1965">IF($B44="","",CS44*(1+rate_A*DF$1/365))</f>
        <v/>
      </c>
      <c r="DI44" s="3" t="str">
        <f t="shared" ref="DI44" ca="1" si="1966">IF($B44="","",CT44*(1+rate_A*DF$1/365))</f>
        <v/>
      </c>
      <c r="DJ44" s="3" t="str">
        <f t="shared" ref="DJ44" ca="1" si="1967">IF($B44="","",CU44*(1+rate_joint*DF$1/365))</f>
        <v/>
      </c>
      <c r="DK44" s="5" t="str">
        <f t="shared" ca="1" si="178"/>
        <v/>
      </c>
      <c r="DL44" s="5" t="str" cm="1">
        <f t="array" aca="1" ref="DL44" ca="1">IF(DK44="","",_xlfn.IFS(DK44&lt;='Hidden inputs'!$C$15,DK44*'Hidden inputs'!$D$15,DK44&lt;='Hidden inputs'!$C$16,'Hidden inputs'!$C$15*'Hidden inputs'!$D$15+(DK44-'Hidden inputs'!$B$16)*'Hidden inputs'!$D$16,DK44&lt;='Hidden inputs'!$C$17,'Hidden inputs'!$C$15*'Hidden inputs'!$D$15+('Hidden inputs'!$C$16-'Hidden inputs'!$B$16)*'Hidden inputs'!$D$16+(DK44-'Hidden inputs'!$B$17)*'Hidden inputs'!$D$17,DK44&gt;'Hidden inputs'!$B$18,'Hidden inputs'!$C$15*'Hidden inputs'!$D$15+('Hidden inputs'!$C$16-'Hidden inputs'!$B$16)*'Hidden inputs'!$D$16+('Hidden inputs'!$C$17-'Hidden inputs'!$B$17)*'Hidden inputs'!$D$17+(DK44-'Hidden inputs'!$B$18)*'Hidden inputs'!$D$18))</f>
        <v/>
      </c>
      <c r="DM44" s="10" t="str">
        <f t="shared" ca="1" si="179"/>
        <v/>
      </c>
      <c r="DN44" s="5" t="str">
        <f t="shared" ca="1" si="87"/>
        <v/>
      </c>
      <c r="DO44" s="5" t="str">
        <f t="shared" ca="1" si="88"/>
        <v/>
      </c>
      <c r="DP44" s="5" t="str">
        <f ca="1">IF($B44="","",'Hidden inputs'!$D$11*DG44+'Hidden inputs'!$E$11*DH44)</f>
        <v/>
      </c>
      <c r="DQ44" s="11" t="str">
        <f t="shared" ca="1" si="15"/>
        <v/>
      </c>
      <c r="DR44" s="9" t="str">
        <f t="shared" ca="1" si="89"/>
        <v/>
      </c>
      <c r="DS44" s="3" t="str">
        <f t="shared" ca="1" si="90"/>
        <v/>
      </c>
      <c r="DT44" s="5" t="str" cm="1">
        <f t="array" aca="1" ref="DT44" ca="1">IF($B44="","",IF(DS44=0,0,IF(DD_Payment="",0,IF(DS44&lt;_xlfn.IFS(DD_Frequency="Monthly",1,DD_Frequency="Quarterly",IF(MONTH(DS$2)=1,1,IF(MONTH(DS$2)=4,1,IF(MONTH(DS$2)=7,1,IF(MONTH(DS$2)=10,1,0)))),DD_Frequency="Annually",IF(MONTH(DS$2)=1,1,0))*DD_Payment,DS44,_xlfn.IFS(DD_Frequency="Monthly",1,DD_Frequency="Quarterly",IF(MONTH(DS$2)=1,1,IF(MONTH(DS$2)=4,1,IF(MONTH(DS$2)=7,1,IF(MONTH(DS$2)=10,1,0)))),DD_Frequency="Annually",IF(MONTH(DS$2)=1,1,0))*DD_Payment))))</f>
        <v/>
      </c>
      <c r="DU44" s="3" t="str">
        <f t="shared" ref="DU44" ca="1" si="1968">IF($B44="","",IF(DS44&gt;DT44,(DS44-DT44/2)*(rate_A*(DU$1/365)),0))</f>
        <v/>
      </c>
      <c r="DV44" s="3" t="str">
        <f t="shared" ca="1" si="181"/>
        <v/>
      </c>
      <c r="DW44" s="3" t="str">
        <f t="shared" ref="DW44" ca="1" si="1969">IF($B44="","",DH44*(1+rate_A*DU$1/365))</f>
        <v/>
      </c>
      <c r="DX44" s="3" t="str">
        <f t="shared" ref="DX44" ca="1" si="1970">IF($B44="","",DI44*(1+rate_A*DU$1/365))</f>
        <v/>
      </c>
      <c r="DY44" s="3" t="str">
        <f t="shared" ref="DY44" ca="1" si="1971">IF($B44="","",DJ44*(1+rate_joint*DU$1/365))</f>
        <v/>
      </c>
      <c r="DZ44" s="5" t="str">
        <f t="shared" ca="1" si="185"/>
        <v/>
      </c>
      <c r="EA44" s="5" t="str" cm="1">
        <f t="array" aca="1" ref="EA44" ca="1">IF(DZ44="","",_xlfn.IFS(DZ44&lt;='Hidden inputs'!$C$15,DZ44*'Hidden inputs'!$D$15,DZ44&lt;='Hidden inputs'!$C$16,'Hidden inputs'!$C$15*'Hidden inputs'!$D$15+(DZ44-'Hidden inputs'!$B$16)*'Hidden inputs'!$D$16,DZ44&lt;='Hidden inputs'!$C$17,'Hidden inputs'!$C$15*'Hidden inputs'!$D$15+('Hidden inputs'!$C$16-'Hidden inputs'!$B$16)*'Hidden inputs'!$D$16+(DZ44-'Hidden inputs'!$B$17)*'Hidden inputs'!$D$17,DZ44&gt;'Hidden inputs'!$B$18,'Hidden inputs'!$C$15*'Hidden inputs'!$D$15+('Hidden inputs'!$C$16-'Hidden inputs'!$B$16)*'Hidden inputs'!$D$16+('Hidden inputs'!$C$17-'Hidden inputs'!$B$17)*'Hidden inputs'!$D$17+(DZ44-'Hidden inputs'!$B$18)*'Hidden inputs'!$D$18))</f>
        <v/>
      </c>
      <c r="EB44" s="10" t="str">
        <f t="shared" ca="1" si="186"/>
        <v/>
      </c>
      <c r="EC44" s="5" t="str">
        <f t="shared" ca="1" si="95"/>
        <v/>
      </c>
      <c r="ED44" s="5" t="str">
        <f t="shared" ca="1" si="96"/>
        <v/>
      </c>
      <c r="EE44" s="5" t="str">
        <f ca="1">IF($B44="","",'Hidden inputs'!$D$11*DV44+'Hidden inputs'!$E$11*DW44)</f>
        <v/>
      </c>
      <c r="EF44" s="11" t="str">
        <f t="shared" ca="1" si="17"/>
        <v/>
      </c>
      <c r="EG44" s="9" t="str">
        <f t="shared" ca="1" si="97"/>
        <v/>
      </c>
      <c r="EH44" s="3" t="str">
        <f t="shared" ca="1" si="98"/>
        <v/>
      </c>
      <c r="EI44" s="5" t="str" cm="1">
        <f t="array" aca="1" ref="EI44" ca="1">IF($B44="","",IF(EH44=0,0,IF(DD_Payment="",0,IF(EH44&lt;_xlfn.IFS(DD_Frequency="Monthly",1,DD_Frequency="Quarterly",IF(MONTH(EH$2)=1,1,IF(MONTH(EH$2)=4,1,IF(MONTH(EH$2)=7,1,IF(MONTH(EH$2)=10,1,0)))),DD_Frequency="Annually",IF(MONTH(EH$2)=1,1,0))*DD_Payment,EH44,_xlfn.IFS(DD_Frequency="Monthly",1,DD_Frequency="Quarterly",IF(MONTH(EH$2)=1,1,IF(MONTH(EH$2)=4,1,IF(MONTH(EH$2)=7,1,IF(MONTH(EH$2)=10,1,0)))),DD_Frequency="Annually",IF(MONTH(EH$2)=1,1,0))*DD_Payment))))</f>
        <v/>
      </c>
      <c r="EJ44" s="3" t="str">
        <f t="shared" ref="EJ44" ca="1" si="1972">IF($B44="","",IF(EH44&gt;EI44,(EH44-EI44/2)*(rate_A*(EJ$1/365)),0))</f>
        <v/>
      </c>
      <c r="EK44" s="3" t="str">
        <f t="shared" ca="1" si="188"/>
        <v/>
      </c>
      <c r="EL44" s="3" t="str">
        <f t="shared" ref="EL44" ca="1" si="1973">IF($B44="","",DW44*(1+rate_A*EJ$1/365))</f>
        <v/>
      </c>
      <c r="EM44" s="3" t="str">
        <f t="shared" ref="EM44" ca="1" si="1974">IF($B44="","",DX44*(1+rate_A*EJ$1/365))</f>
        <v/>
      </c>
      <c r="EN44" s="3" t="str">
        <f t="shared" ref="EN44" ca="1" si="1975">IF($B44="","",DY44*(1+rate_joint*EJ$1/365))</f>
        <v/>
      </c>
      <c r="EO44" s="5" t="str">
        <f t="shared" ca="1" si="192"/>
        <v/>
      </c>
      <c r="EP44" s="5" t="str" cm="1">
        <f t="array" aca="1" ref="EP44" ca="1">IF(EO44="","",_xlfn.IFS(EO44&lt;='Hidden inputs'!$C$15,EO44*'Hidden inputs'!$D$15,EO44&lt;='Hidden inputs'!$C$16,'Hidden inputs'!$C$15*'Hidden inputs'!$D$15+(EO44-'Hidden inputs'!$B$16)*'Hidden inputs'!$D$16,EO44&lt;='Hidden inputs'!$C$17,'Hidden inputs'!$C$15*'Hidden inputs'!$D$15+('Hidden inputs'!$C$16-'Hidden inputs'!$B$16)*'Hidden inputs'!$D$16+(EO44-'Hidden inputs'!$B$17)*'Hidden inputs'!$D$17,EO44&gt;'Hidden inputs'!$B$18,'Hidden inputs'!$C$15*'Hidden inputs'!$D$15+('Hidden inputs'!$C$16-'Hidden inputs'!$B$16)*'Hidden inputs'!$D$16+('Hidden inputs'!$C$17-'Hidden inputs'!$B$17)*'Hidden inputs'!$D$17+(EO44-'Hidden inputs'!$B$18)*'Hidden inputs'!$D$18))</f>
        <v/>
      </c>
      <c r="EQ44" s="10" t="str">
        <f t="shared" ca="1" si="193"/>
        <v/>
      </c>
      <c r="ER44" s="5" t="str">
        <f t="shared" ca="1" si="103"/>
        <v/>
      </c>
      <c r="ES44" s="5" t="str">
        <f t="shared" ca="1" si="104"/>
        <v/>
      </c>
      <c r="ET44" s="5" t="str">
        <f ca="1">IF($B44="","",'Hidden inputs'!$D$11*EK44+'Hidden inputs'!$E$11*EL44)</f>
        <v/>
      </c>
      <c r="EU44" s="11" t="str">
        <f t="shared" ca="1" si="19"/>
        <v/>
      </c>
      <c r="EV44" s="9" t="str">
        <f t="shared" ca="1" si="105"/>
        <v/>
      </c>
      <c r="EW44" s="3" t="str">
        <f t="shared" ca="1" si="106"/>
        <v/>
      </c>
      <c r="EX44" s="5" t="str" cm="1">
        <f t="array" aca="1" ref="EX44" ca="1">IF($B44="","",IF(EW44=0,0,IF(DD_Payment="",0,IF(EW44&lt;_xlfn.IFS(DD_Frequency="Monthly",1,DD_Frequency="Quarterly",IF(MONTH(EW$2)=1,1,IF(MONTH(EW$2)=4,1,IF(MONTH(EW$2)=7,1,IF(MONTH(EW$2)=10,1,0)))),DD_Frequency="Annually",IF(MONTH(EW$2)=1,1,0))*DD_Payment,EW44,_xlfn.IFS(DD_Frequency="Monthly",1,DD_Frequency="Quarterly",IF(MONTH(EW$2)=1,1,IF(MONTH(EW$2)=4,1,IF(MONTH(EW$2)=7,1,IF(MONTH(EW$2)=10,1,0)))),DD_Frequency="Annually",IF(MONTH(EW$2)=1,1,0))*DD_Payment))))</f>
        <v/>
      </c>
      <c r="EY44" s="3" t="str">
        <f t="shared" ref="EY44" ca="1" si="1976">IF($B44="","",IF(EW44&gt;EX44,(EW44-EX44/2)*(rate_A*(EY$1/365)),0))</f>
        <v/>
      </c>
      <c r="EZ44" s="3" t="str">
        <f t="shared" ca="1" si="195"/>
        <v/>
      </c>
      <c r="FA44" s="3" t="str">
        <f t="shared" ref="FA44" ca="1" si="1977">IF($B44="","",EL44*(1+rate_A*EY$1/365))</f>
        <v/>
      </c>
      <c r="FB44" s="3" t="str">
        <f t="shared" ref="FB44" ca="1" si="1978">IF($B44="","",EM44*(1+rate_A*EY$1/365))</f>
        <v/>
      </c>
      <c r="FC44" s="3" t="str">
        <f t="shared" ref="FC44" ca="1" si="1979">IF($B44="","",EN44*(1+rate_joint*EY$1/365))</f>
        <v/>
      </c>
      <c r="FD44" s="5" t="str">
        <f t="shared" ca="1" si="199"/>
        <v/>
      </c>
      <c r="FE44" s="5" t="str" cm="1">
        <f t="array" aca="1" ref="FE44" ca="1">IF(FD44="","",_xlfn.IFS(FD44&lt;='Hidden inputs'!$C$15,FD44*'Hidden inputs'!$D$15,FD44&lt;='Hidden inputs'!$C$16,'Hidden inputs'!$C$15*'Hidden inputs'!$D$15+(FD44-'Hidden inputs'!$B$16)*'Hidden inputs'!$D$16,FD44&lt;='Hidden inputs'!$C$17,'Hidden inputs'!$C$15*'Hidden inputs'!$D$15+('Hidden inputs'!$C$16-'Hidden inputs'!$B$16)*'Hidden inputs'!$D$16+(FD44-'Hidden inputs'!$B$17)*'Hidden inputs'!$D$17,FD44&gt;'Hidden inputs'!$B$18,'Hidden inputs'!$C$15*'Hidden inputs'!$D$15+('Hidden inputs'!$C$16-'Hidden inputs'!$B$16)*'Hidden inputs'!$D$16+('Hidden inputs'!$C$17-'Hidden inputs'!$B$17)*'Hidden inputs'!$D$17+(FD44-'Hidden inputs'!$B$18)*'Hidden inputs'!$D$18))</f>
        <v/>
      </c>
      <c r="FF44" s="10" t="str">
        <f t="shared" ca="1" si="200"/>
        <v/>
      </c>
      <c r="FG44" s="5" t="str">
        <f t="shared" ca="1" si="111"/>
        <v/>
      </c>
      <c r="FH44" s="5" t="str">
        <f t="shared" ca="1" si="112"/>
        <v/>
      </c>
      <c r="FI44" s="5" t="str">
        <f ca="1">IF($B44="","",'Hidden inputs'!$D$11*EZ44+'Hidden inputs'!$E$11*FA44)</f>
        <v/>
      </c>
      <c r="FJ44" s="11" t="str">
        <f t="shared" ca="1" si="21"/>
        <v/>
      </c>
      <c r="FK44" s="9" t="str">
        <f t="shared" ca="1" si="113"/>
        <v/>
      </c>
      <c r="FL44" s="3" t="str">
        <f t="shared" ca="1" si="114"/>
        <v/>
      </c>
      <c r="FM44" s="5" t="str" cm="1">
        <f t="array" aca="1" ref="FM44" ca="1">IF($B44="","",IF(FL44=0,0,IF(DD_Payment="",0,IF(FL44&lt;_xlfn.IFS(DD_Frequency="Monthly",1,DD_Frequency="Quarterly",IF(MONTH(FL$2)=1,1,IF(MONTH(FL$2)=4,1,IF(MONTH(FL$2)=7,1,IF(MONTH(FL$2)=10,1,0)))),DD_Frequency="Annually",IF(MONTH(FL$2)=1,1,0))*DD_Payment,FL44,_xlfn.IFS(DD_Frequency="Monthly",1,DD_Frequency="Quarterly",IF(MONTH(FL$2)=1,1,IF(MONTH(FL$2)=4,1,IF(MONTH(FL$2)=7,1,IF(MONTH(FL$2)=10,1,0)))),DD_Frequency="Annually",IF(MONTH(FL$2)=1,1,0))*DD_Payment))))</f>
        <v/>
      </c>
      <c r="FN44" s="3" t="str">
        <f t="shared" ref="FN44" ca="1" si="1980">IF($B44="","",IF(FL44&gt;FM44,(FL44-FM44/2)*(rate_A*(FN$1/365)),0))</f>
        <v/>
      </c>
      <c r="FO44" s="3" t="str">
        <f t="shared" ca="1" si="202"/>
        <v/>
      </c>
      <c r="FP44" s="3" t="str">
        <f t="shared" ref="FP44" ca="1" si="1981">IF($B44="","",FA44*(1+rate_A*FN$1/365))</f>
        <v/>
      </c>
      <c r="FQ44" s="3" t="str">
        <f t="shared" ref="FQ44" ca="1" si="1982">IF($B44="","",FB44*(1+rate_A*FN$1/365))</f>
        <v/>
      </c>
      <c r="FR44" s="3" t="str">
        <f t="shared" ref="FR44" ca="1" si="1983">IF($B44="","",FC44*(1+rate_joint*FN$1/365))</f>
        <v/>
      </c>
      <c r="FS44" s="5" t="str">
        <f t="shared" ca="1" si="206"/>
        <v/>
      </c>
      <c r="FT44" s="5" t="str" cm="1">
        <f t="array" aca="1" ref="FT44" ca="1">IF(FS44="","",_xlfn.IFS(FS44&lt;='Hidden inputs'!$C$15,FS44*'Hidden inputs'!$D$15,FS44&lt;='Hidden inputs'!$C$16,'Hidden inputs'!$C$15*'Hidden inputs'!$D$15+(FS44-'Hidden inputs'!$B$16)*'Hidden inputs'!$D$16,FS44&lt;='Hidden inputs'!$C$17,'Hidden inputs'!$C$15*'Hidden inputs'!$D$15+('Hidden inputs'!$C$16-'Hidden inputs'!$B$16)*'Hidden inputs'!$D$16+(FS44-'Hidden inputs'!$B$17)*'Hidden inputs'!$D$17,FS44&gt;'Hidden inputs'!$B$18,'Hidden inputs'!$C$15*'Hidden inputs'!$D$15+('Hidden inputs'!$C$16-'Hidden inputs'!$B$16)*'Hidden inputs'!$D$16+('Hidden inputs'!$C$17-'Hidden inputs'!$B$17)*'Hidden inputs'!$D$17+(FS44-'Hidden inputs'!$B$18)*'Hidden inputs'!$D$18))</f>
        <v/>
      </c>
      <c r="FU44" s="10" t="str">
        <f t="shared" ca="1" si="207"/>
        <v/>
      </c>
      <c r="FV44" s="5" t="str">
        <f t="shared" ca="1" si="119"/>
        <v/>
      </c>
      <c r="FW44" s="5" t="str">
        <f t="shared" ca="1" si="120"/>
        <v/>
      </c>
      <c r="FX44" s="5" t="str">
        <f ca="1">IF($B44="","",'Hidden inputs'!$D$11*FO44+'Hidden inputs'!$E$11*FP44)</f>
        <v/>
      </c>
      <c r="FY44" s="11" t="str">
        <f t="shared" ca="1" si="23"/>
        <v/>
      </c>
      <c r="FZ44" s="9" t="str">
        <f t="shared" ca="1" si="121"/>
        <v/>
      </c>
      <c r="GA44" s="5" t="str">
        <f t="shared" ca="1" si="122"/>
        <v/>
      </c>
      <c r="GB44" s="5" t="str">
        <f t="shared" ca="1" si="123"/>
        <v/>
      </c>
      <c r="GC44" s="5" t="str">
        <f t="shared" ca="1" si="24"/>
        <v/>
      </c>
      <c r="GD44" s="5" t="str">
        <f t="shared" ca="1" si="25"/>
        <v/>
      </c>
    </row>
    <row r="45" spans="1:186" x14ac:dyDescent="0.35">
      <c r="A45" s="2" t="str">
        <f t="shared" ca="1" si="26"/>
        <v/>
      </c>
      <c r="B45" s="6" t="str">
        <f t="shared" ca="1" si="27"/>
        <v/>
      </c>
      <c r="C45" s="5" t="str">
        <f t="shared" ca="1" si="124"/>
        <v/>
      </c>
      <c r="D45" s="5" t="str" cm="1">
        <f t="array" aca="1" ref="D45" ca="1">IF($B45="","",IF(C45=0,0,IF(DD_Payment="",0,IF(C45&lt;_xlfn.IFS(DD_Frequency="Monthly",1,DD_Frequency="Quarterly",IF(MONTH(C$2)=1,1,IF(MONTH(C$2)=4,1,IF(MONTH(C$2)=7,1,IF(MONTH(C$2)=10,1,0)))),DD_Frequency="Annually",IF(MONTH(C$2)=1,1,0))*DD_Payment,C45,_xlfn.IFS(DD_Frequency="Monthly",1,DD_Frequency="Quarterly",IF(MONTH(C$2)=1,1,IF(MONTH(C$2)=4,1,IF(MONTH(C$2)=7,1,IF(MONTH(C$2)=10,1,0)))),DD_Frequency="Annually",IF(MONTH(C$2)=1,1,0))*DD_Payment))))</f>
        <v/>
      </c>
      <c r="E45" s="5" t="str">
        <f t="shared" ref="E45" ca="1" si="1984">IF(B45="","",IF(C45&gt;D45,(C45-D45/2)*(rate_A*(E$1/365)),0))</f>
        <v/>
      </c>
      <c r="F45" s="5" t="str">
        <f t="shared" ca="1" si="28"/>
        <v/>
      </c>
      <c r="G45" s="5" t="str">
        <f t="shared" ref="G45" ca="1" si="1985">IF(B45="","",G44*(1+rate_A*E$1/365))</f>
        <v/>
      </c>
      <c r="H45" s="5" t="str">
        <f t="shared" ref="H45" ca="1" si="1986">IF(B45="","",H44*(1+rate_A*E$1/365))</f>
        <v/>
      </c>
      <c r="I45" s="5" t="str">
        <f t="shared" ref="I45" ca="1" si="1987">IF(B45="","",I44*(1+rate_joint*E$1/365))</f>
        <v/>
      </c>
      <c r="J45" s="5" t="str">
        <f t="shared" ca="1" si="129"/>
        <v/>
      </c>
      <c r="K45" s="5" t="str" cm="1">
        <f t="array" aca="1" ref="K45" ca="1">IF(J45="","",_xlfn.IFS(J45&lt;='Hidden inputs'!$C$15,J45*'Hidden inputs'!$D$15,J45&lt;='Hidden inputs'!$C$16,'Hidden inputs'!$C$15*'Hidden inputs'!$D$15+(J45-'Hidden inputs'!$B$16)*'Hidden inputs'!$D$16,J45&lt;='Hidden inputs'!$C$17,'Hidden inputs'!$C$15*'Hidden inputs'!$D$15+('Hidden inputs'!$C$16-'Hidden inputs'!$B$16)*'Hidden inputs'!$D$16+(J45-'Hidden inputs'!$B$17)*'Hidden inputs'!$D$17,J45&gt;'Hidden inputs'!$B$18,'Hidden inputs'!$C$15*'Hidden inputs'!$D$15+('Hidden inputs'!$C$16-'Hidden inputs'!$B$16)*'Hidden inputs'!$D$16+('Hidden inputs'!$C$17-'Hidden inputs'!$B$17)*'Hidden inputs'!$D$17+(J45-'Hidden inputs'!$B$18)*'Hidden inputs'!$D$18))</f>
        <v/>
      </c>
      <c r="L45" s="11" t="str">
        <f t="shared" ca="1" si="130"/>
        <v/>
      </c>
      <c r="M45" s="5" t="str">
        <f t="shared" ca="1" si="32"/>
        <v/>
      </c>
      <c r="N45" s="5" t="str">
        <f t="shared" ca="1" si="33"/>
        <v/>
      </c>
      <c r="O45" s="5" t="str">
        <f ca="1">IF(B45="","",'Hidden inputs'!$D$11*F45+'Hidden inputs'!$E$11*G45)</f>
        <v/>
      </c>
      <c r="P45" s="11" t="str">
        <f t="shared" ca="1" si="0"/>
        <v/>
      </c>
      <c r="Q45" s="20" t="str">
        <f t="shared" ca="1" si="1"/>
        <v/>
      </c>
      <c r="R45" s="3" t="str">
        <f t="shared" ca="1" si="34"/>
        <v/>
      </c>
      <c r="S45" s="5" t="str" cm="1">
        <f t="array" aca="1" ref="S45" ca="1">IF($B45="","",IF(R45=0,0,IF(DD_Payment="",0,IF(R45&lt;_xlfn.IFS(DD_Frequency="Monthly",1,DD_Frequency="Quarterly",IF(MONTH(R$2)=1,1,IF(MONTH(R$2)=4,1,IF(MONTH(R$2)=7,1,IF(MONTH(R$2)=10,1,0)))),DD_Frequency="Annually",IF(MONTH(R$2)=1,1,0))*DD_Payment,R45,_xlfn.IFS(DD_Frequency="Monthly",1,DD_Frequency="Quarterly",IF(MONTH(R$2)=1,1,IF(MONTH(R$2)=4,1,IF(MONTH(R$2)=7,1,IF(MONTH(R$2)=10,1,0)))),DD_Frequency="Annually",IF(MONTH(R$2)=1,1,0))*DD_Payment))))</f>
        <v/>
      </c>
      <c r="T45" s="3" t="str">
        <f t="shared" ref="T45" ca="1" si="1988">IF(B45="","",IF(R45&gt;S45,(R45-S45/2)*(rate_A*((T$1+A45)/365)),0))</f>
        <v/>
      </c>
      <c r="U45" s="3" t="str">
        <f t="shared" ca="1" si="36"/>
        <v/>
      </c>
      <c r="V45" s="3" t="str">
        <f t="shared" ref="V45" ca="1" si="1989">IF(B45="","",G45*(1+rate_A*(T$1+A45)/365))</f>
        <v/>
      </c>
      <c r="W45" s="3" t="str">
        <f t="shared" ref="W45" ca="1" si="1990">IF(B45="","",H45*(1+rate_A*(T$1+A45)/365))</f>
        <v/>
      </c>
      <c r="X45" s="3" t="str">
        <f t="shared" ref="X45" ca="1" si="1991">IF(B45="","",I45*(1+rate_joint*(T$1+A45)/365))</f>
        <v/>
      </c>
      <c r="Y45" s="5" t="str">
        <f t="shared" ca="1" si="135"/>
        <v/>
      </c>
      <c r="Z45" s="5" t="str" cm="1">
        <f t="array" aca="1" ref="Z45" ca="1">IF(Y45="","",_xlfn.IFS(Y45&lt;='Hidden inputs'!$C$15,Y45*'Hidden inputs'!$D$15,Y45&lt;='Hidden inputs'!$C$16,'Hidden inputs'!$C$15*'Hidden inputs'!$D$15+(Y45-'Hidden inputs'!$B$16)*'Hidden inputs'!$D$16,Y45&lt;='Hidden inputs'!$C$17,'Hidden inputs'!$C$15*'Hidden inputs'!$D$15+('Hidden inputs'!$C$16-'Hidden inputs'!$B$16)*'Hidden inputs'!$D$16+(Y45-'Hidden inputs'!$B$17)*'Hidden inputs'!$D$17,Y45&gt;'Hidden inputs'!$B$18,'Hidden inputs'!$C$15*'Hidden inputs'!$D$15+('Hidden inputs'!$C$16-'Hidden inputs'!$B$16)*'Hidden inputs'!$D$16+('Hidden inputs'!$C$17-'Hidden inputs'!$B$17)*'Hidden inputs'!$D$17+(Y45-'Hidden inputs'!$B$18)*'Hidden inputs'!$D$18))</f>
        <v/>
      </c>
      <c r="AA45" s="10" t="str">
        <f t="shared" ca="1" si="136"/>
        <v/>
      </c>
      <c r="AB45" s="5" t="str">
        <f t="shared" ca="1" si="40"/>
        <v/>
      </c>
      <c r="AC45" s="5" t="str">
        <f t="shared" ca="1" si="137"/>
        <v/>
      </c>
      <c r="AD45" s="5" t="str">
        <f ca="1">IF(B45="","",'Hidden inputs'!$D$11*U45+'Hidden inputs'!$E$11*V45)</f>
        <v/>
      </c>
      <c r="AE45" s="11" t="str">
        <f t="shared" ca="1" si="3"/>
        <v/>
      </c>
      <c r="AF45" s="9" t="str">
        <f t="shared" ca="1" si="41"/>
        <v/>
      </c>
      <c r="AG45" s="3" t="str">
        <f t="shared" ca="1" si="42"/>
        <v/>
      </c>
      <c r="AH45" s="5" t="str" cm="1">
        <f t="array" aca="1" ref="AH45" ca="1">IF($B45="","",IF(AG45=0,0,IF(DD_Payment="",0,IF(AG45&lt;_xlfn.IFS(DD_Frequency="Monthly",1,DD_Frequency="Quarterly",IF(MONTH(AG$2)=1,1,IF(MONTH(AG$2)=4,1,IF(MONTH(AG$2)=7,1,IF(MONTH(AG$2)=10,1,0)))),DD_Frequency="Annually",IF(MONTH(AG$2)=1,1,0))*DD_Payment,AG45,_xlfn.IFS(DD_Frequency="Monthly",1,DD_Frequency="Quarterly",IF(MONTH(AG$2)=1,1,IF(MONTH(AG$2)=4,1,IF(MONTH(AG$2)=7,1,IF(MONTH(AG$2)=10,1,0)))),DD_Frequency="Annually",IF(MONTH(AG$2)=1,1,0))*DD_Payment))))</f>
        <v/>
      </c>
      <c r="AI45" s="3" t="str">
        <f t="shared" ref="AI45" ca="1" si="1992">IF($B45="","",IF(AG45&gt;AH45,(AG45-AH45/2)*(rate_A*(AI$1/365)),0))</f>
        <v/>
      </c>
      <c r="AJ45" s="3" t="str">
        <f t="shared" ca="1" si="139"/>
        <v/>
      </c>
      <c r="AK45" s="3" t="str">
        <f t="shared" ref="AK45" ca="1" si="1993">IF($B45="","",V45*(1+rate_A*AI$1/365))</f>
        <v/>
      </c>
      <c r="AL45" s="3" t="str">
        <f t="shared" ref="AL45" ca="1" si="1994">IF($B45="","",W45*(1+rate_A*AI$1/365))</f>
        <v/>
      </c>
      <c r="AM45" s="3" t="str">
        <f t="shared" ref="AM45" ca="1" si="1995">IF($B45="","",X45*(1+rate_joint*AI$1/365))</f>
        <v/>
      </c>
      <c r="AN45" s="5" t="str">
        <f t="shared" ca="1" si="143"/>
        <v/>
      </c>
      <c r="AO45" s="5" t="str" cm="1">
        <f t="array" aca="1" ref="AO45" ca="1">IF(AN45="","",_xlfn.IFS(AN45&lt;='Hidden inputs'!$C$15,AN45*'Hidden inputs'!$D$15,AN45&lt;='Hidden inputs'!$C$16,'Hidden inputs'!$C$15*'Hidden inputs'!$D$15+(AN45-'Hidden inputs'!$B$16)*'Hidden inputs'!$D$16,AN45&lt;='Hidden inputs'!$C$17,'Hidden inputs'!$C$15*'Hidden inputs'!$D$15+('Hidden inputs'!$C$16-'Hidden inputs'!$B$16)*'Hidden inputs'!$D$16+(AN45-'Hidden inputs'!$B$17)*'Hidden inputs'!$D$17,AN45&gt;'Hidden inputs'!$B$18,'Hidden inputs'!$C$15*'Hidden inputs'!$D$15+('Hidden inputs'!$C$16-'Hidden inputs'!$B$16)*'Hidden inputs'!$D$16+('Hidden inputs'!$C$17-'Hidden inputs'!$B$17)*'Hidden inputs'!$D$17+(AN45-'Hidden inputs'!$B$18)*'Hidden inputs'!$D$18))</f>
        <v/>
      </c>
      <c r="AP45" s="10" t="str">
        <f t="shared" ca="1" si="144"/>
        <v/>
      </c>
      <c r="AQ45" s="5" t="str">
        <f t="shared" ca="1" si="47"/>
        <v/>
      </c>
      <c r="AR45" s="5" t="str">
        <f t="shared" ca="1" si="48"/>
        <v/>
      </c>
      <c r="AS45" s="5" t="str">
        <f ca="1">IF($B45="","",'Hidden inputs'!$D$11*AJ45+'Hidden inputs'!$E$11*AK45)</f>
        <v/>
      </c>
      <c r="AT45" s="11" t="str">
        <f t="shared" ca="1" si="5"/>
        <v/>
      </c>
      <c r="AU45" s="9" t="str">
        <f t="shared" ca="1" si="49"/>
        <v/>
      </c>
      <c r="AV45" s="3" t="str">
        <f t="shared" ca="1" si="50"/>
        <v/>
      </c>
      <c r="AW45" s="5" t="str" cm="1">
        <f t="array" aca="1" ref="AW45" ca="1">IF($B45="","",IF(AV45=0,0,IF(DD_Payment="",0,IF(AV45&lt;_xlfn.IFS(DD_Frequency="Monthly",1,DD_Frequency="Quarterly",IF(MONTH(AV$2)=1,1,IF(MONTH(AV$2)=4,1,IF(MONTH(AV$2)=7,1,IF(MONTH(AV$2)=10,1,0)))),DD_Frequency="Annually",IF(MONTH(AV$2)=1,1,0))*DD_Payment,AV45,_xlfn.IFS(DD_Frequency="Monthly",1,DD_Frequency="Quarterly",IF(MONTH(AV$2)=1,1,IF(MONTH(AV$2)=4,1,IF(MONTH(AV$2)=7,1,IF(MONTH(AV$2)=10,1,0)))),DD_Frequency="Annually",IF(MONTH(AV$2)=1,1,0))*DD_Payment))))</f>
        <v/>
      </c>
      <c r="AX45" s="3" t="str">
        <f t="shared" ref="AX45" ca="1" si="1996">IF($B45="","",IF(AV45&gt;AW45,(AV45-AW45/2)*(rate_A*(AX$1/365)),0))</f>
        <v/>
      </c>
      <c r="AY45" s="3" t="str">
        <f t="shared" ca="1" si="146"/>
        <v/>
      </c>
      <c r="AZ45" s="3" t="str">
        <f t="shared" ref="AZ45" ca="1" si="1997">IF($B45="","",AK45*(1+rate_A*AX$1/365))</f>
        <v/>
      </c>
      <c r="BA45" s="3" t="str">
        <f t="shared" ref="BA45" ca="1" si="1998">IF($B45="","",AL45*(1+rate_A*AX$1/365))</f>
        <v/>
      </c>
      <c r="BB45" s="3" t="str">
        <f t="shared" ref="BB45" ca="1" si="1999">IF($B45="","",AM45*(1+rate_joint*AX$1/365))</f>
        <v/>
      </c>
      <c r="BC45" s="5" t="str">
        <f t="shared" ca="1" si="150"/>
        <v/>
      </c>
      <c r="BD45" s="5" t="str" cm="1">
        <f t="array" aca="1" ref="BD45" ca="1">IF(BC45="","",_xlfn.IFS(BC45&lt;='Hidden inputs'!$C$15,BC45*'Hidden inputs'!$D$15,BC45&lt;='Hidden inputs'!$C$16,'Hidden inputs'!$C$15*'Hidden inputs'!$D$15+(BC45-'Hidden inputs'!$B$16)*'Hidden inputs'!$D$16,BC45&lt;='Hidden inputs'!$C$17,'Hidden inputs'!$C$15*'Hidden inputs'!$D$15+('Hidden inputs'!$C$16-'Hidden inputs'!$B$16)*'Hidden inputs'!$D$16+(BC45-'Hidden inputs'!$B$17)*'Hidden inputs'!$D$17,BC45&gt;'Hidden inputs'!$B$18,'Hidden inputs'!$C$15*'Hidden inputs'!$D$15+('Hidden inputs'!$C$16-'Hidden inputs'!$B$16)*'Hidden inputs'!$D$16+('Hidden inputs'!$C$17-'Hidden inputs'!$B$17)*'Hidden inputs'!$D$17+(BC45-'Hidden inputs'!$B$18)*'Hidden inputs'!$D$18))</f>
        <v/>
      </c>
      <c r="BE45" s="10" t="str">
        <f t="shared" ca="1" si="151"/>
        <v/>
      </c>
      <c r="BF45" s="5" t="str">
        <f t="shared" ca="1" si="55"/>
        <v/>
      </c>
      <c r="BG45" s="5" t="str">
        <f t="shared" ca="1" si="56"/>
        <v/>
      </c>
      <c r="BH45" s="5" t="str">
        <f ca="1">IF($B45="","",'Hidden inputs'!$D$11*AY45+'Hidden inputs'!$E$11*AZ45)</f>
        <v/>
      </c>
      <c r="BI45" s="11" t="str">
        <f t="shared" ca="1" si="7"/>
        <v/>
      </c>
      <c r="BJ45" s="9" t="str">
        <f t="shared" ca="1" si="57"/>
        <v/>
      </c>
      <c r="BK45" s="3" t="str">
        <f t="shared" ca="1" si="58"/>
        <v/>
      </c>
      <c r="BL45" s="5" t="str" cm="1">
        <f t="array" aca="1" ref="BL45" ca="1">IF($B45="","",IF(BK45=0,0,IF(DD_Payment="",0,IF(BK45&lt;_xlfn.IFS(DD_Frequency="Monthly",1,DD_Frequency="Quarterly",IF(MONTH(BK$2)=1,1,IF(MONTH(BK$2)=4,1,IF(MONTH(BK$2)=7,1,IF(MONTH(BK$2)=10,1,0)))),DD_Frequency="Annually",IF(MONTH(BK$2)=1,1,0))*DD_Payment,BK45,_xlfn.IFS(DD_Frequency="Monthly",1,DD_Frequency="Quarterly",IF(MONTH(BK$2)=1,1,IF(MONTH(BK$2)=4,1,IF(MONTH(BK$2)=7,1,IF(MONTH(BK$2)=10,1,0)))),DD_Frequency="Annually",IF(MONTH(BK$2)=1,1,0))*DD_Payment))))</f>
        <v/>
      </c>
      <c r="BM45" s="3" t="str">
        <f t="shared" ref="BM45" ca="1" si="2000">IF($B45="","",IF(BK45&gt;BL45,(BK45-BL45/2)*(rate_A*(BM$1/365)),0))</f>
        <v/>
      </c>
      <c r="BN45" s="3" t="str">
        <f t="shared" ca="1" si="153"/>
        <v/>
      </c>
      <c r="BO45" s="3" t="str">
        <f t="shared" ref="BO45" ca="1" si="2001">IF($B45="","",AZ45*(1+rate_A*BM$1/365))</f>
        <v/>
      </c>
      <c r="BP45" s="3" t="str">
        <f t="shared" ref="BP45" ca="1" si="2002">IF($B45="","",BA45*(1+rate_A*BM$1/365))</f>
        <v/>
      </c>
      <c r="BQ45" s="3" t="str">
        <f t="shared" ref="BQ45" ca="1" si="2003">IF($B45="","",BB45*(1+rate_joint*BM$1/365))</f>
        <v/>
      </c>
      <c r="BR45" s="5" t="str">
        <f t="shared" ca="1" si="157"/>
        <v/>
      </c>
      <c r="BS45" s="5" t="str" cm="1">
        <f t="array" aca="1" ref="BS45" ca="1">IF(BR45="","",_xlfn.IFS(BR45&lt;='Hidden inputs'!$C$15,BR45*'Hidden inputs'!$D$15,BR45&lt;='Hidden inputs'!$C$16,'Hidden inputs'!$C$15*'Hidden inputs'!$D$15+(BR45-'Hidden inputs'!$B$16)*'Hidden inputs'!$D$16,BR45&lt;='Hidden inputs'!$C$17,'Hidden inputs'!$C$15*'Hidden inputs'!$D$15+('Hidden inputs'!$C$16-'Hidden inputs'!$B$16)*'Hidden inputs'!$D$16+(BR45-'Hidden inputs'!$B$17)*'Hidden inputs'!$D$17,BR45&gt;'Hidden inputs'!$B$18,'Hidden inputs'!$C$15*'Hidden inputs'!$D$15+('Hidden inputs'!$C$16-'Hidden inputs'!$B$16)*'Hidden inputs'!$D$16+('Hidden inputs'!$C$17-'Hidden inputs'!$B$17)*'Hidden inputs'!$D$17+(BR45-'Hidden inputs'!$B$18)*'Hidden inputs'!$D$18))</f>
        <v/>
      </c>
      <c r="BT45" s="10" t="str">
        <f t="shared" ca="1" si="158"/>
        <v/>
      </c>
      <c r="BU45" s="5" t="str">
        <f t="shared" ca="1" si="63"/>
        <v/>
      </c>
      <c r="BV45" s="5" t="str">
        <f t="shared" ca="1" si="64"/>
        <v/>
      </c>
      <c r="BW45" s="5" t="str">
        <f ca="1">IF($B45="","",'Hidden inputs'!$D$11*BN45+'Hidden inputs'!$E$11*BO45)</f>
        <v/>
      </c>
      <c r="BX45" s="11" t="str">
        <f t="shared" ca="1" si="9"/>
        <v/>
      </c>
      <c r="BY45" s="9" t="str">
        <f t="shared" ca="1" si="65"/>
        <v/>
      </c>
      <c r="BZ45" s="3" t="str">
        <f t="shared" ca="1" si="66"/>
        <v/>
      </c>
      <c r="CA45" s="5" t="str" cm="1">
        <f t="array" aca="1" ref="CA45" ca="1">IF($B45="","",IF(BZ45=0,0,IF(DD_Payment="",0,IF(BZ45&lt;_xlfn.IFS(DD_Frequency="Monthly",1,DD_Frequency="Quarterly",IF(MONTH(BZ$2)=1,1,IF(MONTH(BZ$2)=4,1,IF(MONTH(BZ$2)=7,1,IF(MONTH(BZ$2)=10,1,0)))),DD_Frequency="Annually",IF(MONTH(BZ$2)=1,1,0))*DD_Payment,BZ45,_xlfn.IFS(DD_Frequency="Monthly",1,DD_Frequency="Quarterly",IF(MONTH(BZ$2)=1,1,IF(MONTH(BZ$2)=4,1,IF(MONTH(BZ$2)=7,1,IF(MONTH(BZ$2)=10,1,0)))),DD_Frequency="Annually",IF(MONTH(BZ$2)=1,1,0))*DD_Payment))))</f>
        <v/>
      </c>
      <c r="CB45" s="3" t="str">
        <f t="shared" ref="CB45" ca="1" si="2004">IF($B45="","",IF(BZ45&gt;CA45,(BZ45-CA45/2)*(rate_A*(CB$1/365)),0))</f>
        <v/>
      </c>
      <c r="CC45" s="3" t="str">
        <f t="shared" ca="1" si="160"/>
        <v/>
      </c>
      <c r="CD45" s="3" t="str">
        <f t="shared" ref="CD45" ca="1" si="2005">IF($B45="","",BO45*(1+rate_A*CB$1/365))</f>
        <v/>
      </c>
      <c r="CE45" s="3" t="str">
        <f t="shared" ref="CE45" ca="1" si="2006">IF($B45="","",BP45*(1+rate_A*CB$1/365))</f>
        <v/>
      </c>
      <c r="CF45" s="3" t="str">
        <f t="shared" ref="CF45" ca="1" si="2007">IF($B45="","",BQ45*(1+rate_joint*CB$1/365))</f>
        <v/>
      </c>
      <c r="CG45" s="5" t="str">
        <f t="shared" ca="1" si="164"/>
        <v/>
      </c>
      <c r="CH45" s="5" t="str" cm="1">
        <f t="array" aca="1" ref="CH45" ca="1">IF(CG45="","",_xlfn.IFS(CG45&lt;='Hidden inputs'!$C$15,CG45*'Hidden inputs'!$D$15,CG45&lt;='Hidden inputs'!$C$16,'Hidden inputs'!$C$15*'Hidden inputs'!$D$15+(CG45-'Hidden inputs'!$B$16)*'Hidden inputs'!$D$16,CG45&lt;='Hidden inputs'!$C$17,'Hidden inputs'!$C$15*'Hidden inputs'!$D$15+('Hidden inputs'!$C$16-'Hidden inputs'!$B$16)*'Hidden inputs'!$D$16+(CG45-'Hidden inputs'!$B$17)*'Hidden inputs'!$D$17,CG45&gt;'Hidden inputs'!$B$18,'Hidden inputs'!$C$15*'Hidden inputs'!$D$15+('Hidden inputs'!$C$16-'Hidden inputs'!$B$16)*'Hidden inputs'!$D$16+('Hidden inputs'!$C$17-'Hidden inputs'!$B$17)*'Hidden inputs'!$D$17+(CG45-'Hidden inputs'!$B$18)*'Hidden inputs'!$D$18))</f>
        <v/>
      </c>
      <c r="CI45" s="10" t="str">
        <f t="shared" ca="1" si="165"/>
        <v/>
      </c>
      <c r="CJ45" s="5" t="str">
        <f t="shared" ca="1" si="71"/>
        <v/>
      </c>
      <c r="CK45" s="5" t="str">
        <f t="shared" ca="1" si="72"/>
        <v/>
      </c>
      <c r="CL45" s="5" t="str">
        <f ca="1">IF($B45="","",'Hidden inputs'!$D$11*CC45+'Hidden inputs'!$E$11*CD45)</f>
        <v/>
      </c>
      <c r="CM45" s="11" t="str">
        <f t="shared" ca="1" si="11"/>
        <v/>
      </c>
      <c r="CN45" s="9" t="str">
        <f t="shared" ca="1" si="73"/>
        <v/>
      </c>
      <c r="CO45" s="3" t="str">
        <f t="shared" ca="1" si="74"/>
        <v/>
      </c>
      <c r="CP45" s="5" t="str" cm="1">
        <f t="array" aca="1" ref="CP45" ca="1">IF($B45="","",IF(CO45=0,0,IF(DD_Payment="",0,IF(CO45&lt;_xlfn.IFS(DD_Frequency="Monthly",1,DD_Frequency="Quarterly",IF(MONTH(CO$2)=1,1,IF(MONTH(CO$2)=4,1,IF(MONTH(CO$2)=7,1,IF(MONTH(CO$2)=10,1,0)))),DD_Frequency="Annually",IF(MONTH(CO$2)=1,1,0))*DD_Payment,CO45,_xlfn.IFS(DD_Frequency="Monthly",1,DD_Frequency="Quarterly",IF(MONTH(CO$2)=1,1,IF(MONTH(CO$2)=4,1,IF(MONTH(CO$2)=7,1,IF(MONTH(CO$2)=10,1,0)))),DD_Frequency="Annually",IF(MONTH(CO$2)=1,1,0))*DD_Payment))))</f>
        <v/>
      </c>
      <c r="CQ45" s="3" t="str">
        <f t="shared" ref="CQ45" ca="1" si="2008">IF($B45="","",IF(CO45&gt;CP45,(CO45-CP45/2)*(rate_A*(CQ$1/365)),0))</f>
        <v/>
      </c>
      <c r="CR45" s="3" t="str">
        <f t="shared" ca="1" si="167"/>
        <v/>
      </c>
      <c r="CS45" s="3" t="str">
        <f t="shared" ref="CS45" ca="1" si="2009">IF($B45="","",CD45*(1+rate_A*CQ$1/365))</f>
        <v/>
      </c>
      <c r="CT45" s="3" t="str">
        <f t="shared" ref="CT45" ca="1" si="2010">IF($B45="","",CE45*(1+rate_A*CQ$1/365))</f>
        <v/>
      </c>
      <c r="CU45" s="3" t="str">
        <f t="shared" ref="CU45" ca="1" si="2011">IF($B45="","",CF45*(1+rate_joint*CQ$1/365))</f>
        <v/>
      </c>
      <c r="CV45" s="5" t="str">
        <f t="shared" ca="1" si="171"/>
        <v/>
      </c>
      <c r="CW45" s="5" t="str" cm="1">
        <f t="array" aca="1" ref="CW45" ca="1">IF(CV45="","",_xlfn.IFS(CV45&lt;='Hidden inputs'!$C$15,CV45*'Hidden inputs'!$D$15,CV45&lt;='Hidden inputs'!$C$16,'Hidden inputs'!$C$15*'Hidden inputs'!$D$15+(CV45-'Hidden inputs'!$B$16)*'Hidden inputs'!$D$16,CV45&lt;='Hidden inputs'!$C$17,'Hidden inputs'!$C$15*'Hidden inputs'!$D$15+('Hidden inputs'!$C$16-'Hidden inputs'!$B$16)*'Hidden inputs'!$D$16+(CV45-'Hidden inputs'!$B$17)*'Hidden inputs'!$D$17,CV45&gt;'Hidden inputs'!$B$18,'Hidden inputs'!$C$15*'Hidden inputs'!$D$15+('Hidden inputs'!$C$16-'Hidden inputs'!$B$16)*'Hidden inputs'!$D$16+('Hidden inputs'!$C$17-'Hidden inputs'!$B$17)*'Hidden inputs'!$D$17+(CV45-'Hidden inputs'!$B$18)*'Hidden inputs'!$D$18))</f>
        <v/>
      </c>
      <c r="CX45" s="10" t="str">
        <f t="shared" ca="1" si="172"/>
        <v/>
      </c>
      <c r="CY45" s="5" t="str">
        <f t="shared" ca="1" si="79"/>
        <v/>
      </c>
      <c r="CZ45" s="5" t="str">
        <f t="shared" ca="1" si="80"/>
        <v/>
      </c>
      <c r="DA45" s="5" t="str">
        <f ca="1">IF($B45="","",'Hidden inputs'!$D$11*CR45+'Hidden inputs'!$E$11*CS45)</f>
        <v/>
      </c>
      <c r="DB45" s="11" t="str">
        <f t="shared" ca="1" si="13"/>
        <v/>
      </c>
      <c r="DC45" s="9" t="str">
        <f t="shared" ca="1" si="81"/>
        <v/>
      </c>
      <c r="DD45" s="3" t="str">
        <f t="shared" ca="1" si="82"/>
        <v/>
      </c>
      <c r="DE45" s="5" t="str" cm="1">
        <f t="array" aca="1" ref="DE45" ca="1">IF($B45="","",IF(DD45=0,0,IF(DD_Payment="",0,IF(DD45&lt;_xlfn.IFS(DD_Frequency="Monthly",1,DD_Frequency="Quarterly",IF(MONTH(DD$2)=1,1,IF(MONTH(DD$2)=4,1,IF(MONTH(DD$2)=7,1,IF(MONTH(DD$2)=10,1,0)))),DD_Frequency="Annually",IF(MONTH(DD$2)=1,1,0))*DD_Payment,DD45,_xlfn.IFS(DD_Frequency="Monthly",1,DD_Frequency="Quarterly",IF(MONTH(DD$2)=1,1,IF(MONTH(DD$2)=4,1,IF(MONTH(DD$2)=7,1,IF(MONTH(DD$2)=10,1,0)))),DD_Frequency="Annually",IF(MONTH(DD$2)=1,1,0))*DD_Payment))))</f>
        <v/>
      </c>
      <c r="DF45" s="3" t="str">
        <f t="shared" ref="DF45" ca="1" si="2012">IF($B45="","",IF(DD45&gt;DE45,(DD45-DE45/2)*(rate_A*(DF$1/365)),0))</f>
        <v/>
      </c>
      <c r="DG45" s="3" t="str">
        <f t="shared" ca="1" si="174"/>
        <v/>
      </c>
      <c r="DH45" s="3" t="str">
        <f t="shared" ref="DH45" ca="1" si="2013">IF($B45="","",CS45*(1+rate_A*DF$1/365))</f>
        <v/>
      </c>
      <c r="DI45" s="3" t="str">
        <f t="shared" ref="DI45" ca="1" si="2014">IF($B45="","",CT45*(1+rate_A*DF$1/365))</f>
        <v/>
      </c>
      <c r="DJ45" s="3" t="str">
        <f t="shared" ref="DJ45" ca="1" si="2015">IF($B45="","",CU45*(1+rate_joint*DF$1/365))</f>
        <v/>
      </c>
      <c r="DK45" s="5" t="str">
        <f t="shared" ca="1" si="178"/>
        <v/>
      </c>
      <c r="DL45" s="5" t="str" cm="1">
        <f t="array" aca="1" ref="DL45" ca="1">IF(DK45="","",_xlfn.IFS(DK45&lt;='Hidden inputs'!$C$15,DK45*'Hidden inputs'!$D$15,DK45&lt;='Hidden inputs'!$C$16,'Hidden inputs'!$C$15*'Hidden inputs'!$D$15+(DK45-'Hidden inputs'!$B$16)*'Hidden inputs'!$D$16,DK45&lt;='Hidden inputs'!$C$17,'Hidden inputs'!$C$15*'Hidden inputs'!$D$15+('Hidden inputs'!$C$16-'Hidden inputs'!$B$16)*'Hidden inputs'!$D$16+(DK45-'Hidden inputs'!$B$17)*'Hidden inputs'!$D$17,DK45&gt;'Hidden inputs'!$B$18,'Hidden inputs'!$C$15*'Hidden inputs'!$D$15+('Hidden inputs'!$C$16-'Hidden inputs'!$B$16)*'Hidden inputs'!$D$16+('Hidden inputs'!$C$17-'Hidden inputs'!$B$17)*'Hidden inputs'!$D$17+(DK45-'Hidden inputs'!$B$18)*'Hidden inputs'!$D$18))</f>
        <v/>
      </c>
      <c r="DM45" s="10" t="str">
        <f t="shared" ca="1" si="179"/>
        <v/>
      </c>
      <c r="DN45" s="5" t="str">
        <f t="shared" ca="1" si="87"/>
        <v/>
      </c>
      <c r="DO45" s="5" t="str">
        <f t="shared" ca="1" si="88"/>
        <v/>
      </c>
      <c r="DP45" s="5" t="str">
        <f ca="1">IF($B45="","",'Hidden inputs'!$D$11*DG45+'Hidden inputs'!$E$11*DH45)</f>
        <v/>
      </c>
      <c r="DQ45" s="11" t="str">
        <f t="shared" ca="1" si="15"/>
        <v/>
      </c>
      <c r="DR45" s="9" t="str">
        <f t="shared" ca="1" si="89"/>
        <v/>
      </c>
      <c r="DS45" s="3" t="str">
        <f t="shared" ca="1" si="90"/>
        <v/>
      </c>
      <c r="DT45" s="5" t="str" cm="1">
        <f t="array" aca="1" ref="DT45" ca="1">IF($B45="","",IF(DS45=0,0,IF(DD_Payment="",0,IF(DS45&lt;_xlfn.IFS(DD_Frequency="Monthly",1,DD_Frequency="Quarterly",IF(MONTH(DS$2)=1,1,IF(MONTH(DS$2)=4,1,IF(MONTH(DS$2)=7,1,IF(MONTH(DS$2)=10,1,0)))),DD_Frequency="Annually",IF(MONTH(DS$2)=1,1,0))*DD_Payment,DS45,_xlfn.IFS(DD_Frequency="Monthly",1,DD_Frequency="Quarterly",IF(MONTH(DS$2)=1,1,IF(MONTH(DS$2)=4,1,IF(MONTH(DS$2)=7,1,IF(MONTH(DS$2)=10,1,0)))),DD_Frequency="Annually",IF(MONTH(DS$2)=1,1,0))*DD_Payment))))</f>
        <v/>
      </c>
      <c r="DU45" s="3" t="str">
        <f t="shared" ref="DU45" ca="1" si="2016">IF($B45="","",IF(DS45&gt;DT45,(DS45-DT45/2)*(rate_A*(DU$1/365)),0))</f>
        <v/>
      </c>
      <c r="DV45" s="3" t="str">
        <f t="shared" ca="1" si="181"/>
        <v/>
      </c>
      <c r="DW45" s="3" t="str">
        <f t="shared" ref="DW45" ca="1" si="2017">IF($B45="","",DH45*(1+rate_A*DU$1/365))</f>
        <v/>
      </c>
      <c r="DX45" s="3" t="str">
        <f t="shared" ref="DX45" ca="1" si="2018">IF($B45="","",DI45*(1+rate_A*DU$1/365))</f>
        <v/>
      </c>
      <c r="DY45" s="3" t="str">
        <f t="shared" ref="DY45" ca="1" si="2019">IF($B45="","",DJ45*(1+rate_joint*DU$1/365))</f>
        <v/>
      </c>
      <c r="DZ45" s="5" t="str">
        <f t="shared" ca="1" si="185"/>
        <v/>
      </c>
      <c r="EA45" s="5" t="str" cm="1">
        <f t="array" aca="1" ref="EA45" ca="1">IF(DZ45="","",_xlfn.IFS(DZ45&lt;='Hidden inputs'!$C$15,DZ45*'Hidden inputs'!$D$15,DZ45&lt;='Hidden inputs'!$C$16,'Hidden inputs'!$C$15*'Hidden inputs'!$D$15+(DZ45-'Hidden inputs'!$B$16)*'Hidden inputs'!$D$16,DZ45&lt;='Hidden inputs'!$C$17,'Hidden inputs'!$C$15*'Hidden inputs'!$D$15+('Hidden inputs'!$C$16-'Hidden inputs'!$B$16)*'Hidden inputs'!$D$16+(DZ45-'Hidden inputs'!$B$17)*'Hidden inputs'!$D$17,DZ45&gt;'Hidden inputs'!$B$18,'Hidden inputs'!$C$15*'Hidden inputs'!$D$15+('Hidden inputs'!$C$16-'Hidden inputs'!$B$16)*'Hidden inputs'!$D$16+('Hidden inputs'!$C$17-'Hidden inputs'!$B$17)*'Hidden inputs'!$D$17+(DZ45-'Hidden inputs'!$B$18)*'Hidden inputs'!$D$18))</f>
        <v/>
      </c>
      <c r="EB45" s="10" t="str">
        <f t="shared" ca="1" si="186"/>
        <v/>
      </c>
      <c r="EC45" s="5" t="str">
        <f t="shared" ca="1" si="95"/>
        <v/>
      </c>
      <c r="ED45" s="5" t="str">
        <f t="shared" ca="1" si="96"/>
        <v/>
      </c>
      <c r="EE45" s="5" t="str">
        <f ca="1">IF($B45="","",'Hidden inputs'!$D$11*DV45+'Hidden inputs'!$E$11*DW45)</f>
        <v/>
      </c>
      <c r="EF45" s="11" t="str">
        <f t="shared" ca="1" si="17"/>
        <v/>
      </c>
      <c r="EG45" s="9" t="str">
        <f t="shared" ca="1" si="97"/>
        <v/>
      </c>
      <c r="EH45" s="3" t="str">
        <f t="shared" ca="1" si="98"/>
        <v/>
      </c>
      <c r="EI45" s="5" t="str" cm="1">
        <f t="array" aca="1" ref="EI45" ca="1">IF($B45="","",IF(EH45=0,0,IF(DD_Payment="",0,IF(EH45&lt;_xlfn.IFS(DD_Frequency="Monthly",1,DD_Frequency="Quarterly",IF(MONTH(EH$2)=1,1,IF(MONTH(EH$2)=4,1,IF(MONTH(EH$2)=7,1,IF(MONTH(EH$2)=10,1,0)))),DD_Frequency="Annually",IF(MONTH(EH$2)=1,1,0))*DD_Payment,EH45,_xlfn.IFS(DD_Frequency="Monthly",1,DD_Frequency="Quarterly",IF(MONTH(EH$2)=1,1,IF(MONTH(EH$2)=4,1,IF(MONTH(EH$2)=7,1,IF(MONTH(EH$2)=10,1,0)))),DD_Frequency="Annually",IF(MONTH(EH$2)=1,1,0))*DD_Payment))))</f>
        <v/>
      </c>
      <c r="EJ45" s="3" t="str">
        <f t="shared" ref="EJ45" ca="1" si="2020">IF($B45="","",IF(EH45&gt;EI45,(EH45-EI45/2)*(rate_A*(EJ$1/365)),0))</f>
        <v/>
      </c>
      <c r="EK45" s="3" t="str">
        <f t="shared" ca="1" si="188"/>
        <v/>
      </c>
      <c r="EL45" s="3" t="str">
        <f t="shared" ref="EL45" ca="1" si="2021">IF($B45="","",DW45*(1+rate_A*EJ$1/365))</f>
        <v/>
      </c>
      <c r="EM45" s="3" t="str">
        <f t="shared" ref="EM45" ca="1" si="2022">IF($B45="","",DX45*(1+rate_A*EJ$1/365))</f>
        <v/>
      </c>
      <c r="EN45" s="3" t="str">
        <f t="shared" ref="EN45" ca="1" si="2023">IF($B45="","",DY45*(1+rate_joint*EJ$1/365))</f>
        <v/>
      </c>
      <c r="EO45" s="5" t="str">
        <f t="shared" ca="1" si="192"/>
        <v/>
      </c>
      <c r="EP45" s="5" t="str" cm="1">
        <f t="array" aca="1" ref="EP45" ca="1">IF(EO45="","",_xlfn.IFS(EO45&lt;='Hidden inputs'!$C$15,EO45*'Hidden inputs'!$D$15,EO45&lt;='Hidden inputs'!$C$16,'Hidden inputs'!$C$15*'Hidden inputs'!$D$15+(EO45-'Hidden inputs'!$B$16)*'Hidden inputs'!$D$16,EO45&lt;='Hidden inputs'!$C$17,'Hidden inputs'!$C$15*'Hidden inputs'!$D$15+('Hidden inputs'!$C$16-'Hidden inputs'!$B$16)*'Hidden inputs'!$D$16+(EO45-'Hidden inputs'!$B$17)*'Hidden inputs'!$D$17,EO45&gt;'Hidden inputs'!$B$18,'Hidden inputs'!$C$15*'Hidden inputs'!$D$15+('Hidden inputs'!$C$16-'Hidden inputs'!$B$16)*'Hidden inputs'!$D$16+('Hidden inputs'!$C$17-'Hidden inputs'!$B$17)*'Hidden inputs'!$D$17+(EO45-'Hidden inputs'!$B$18)*'Hidden inputs'!$D$18))</f>
        <v/>
      </c>
      <c r="EQ45" s="10" t="str">
        <f t="shared" ca="1" si="193"/>
        <v/>
      </c>
      <c r="ER45" s="5" t="str">
        <f t="shared" ca="1" si="103"/>
        <v/>
      </c>
      <c r="ES45" s="5" t="str">
        <f t="shared" ca="1" si="104"/>
        <v/>
      </c>
      <c r="ET45" s="5" t="str">
        <f ca="1">IF($B45="","",'Hidden inputs'!$D$11*EK45+'Hidden inputs'!$E$11*EL45)</f>
        <v/>
      </c>
      <c r="EU45" s="11" t="str">
        <f t="shared" ca="1" si="19"/>
        <v/>
      </c>
      <c r="EV45" s="9" t="str">
        <f t="shared" ca="1" si="105"/>
        <v/>
      </c>
      <c r="EW45" s="3" t="str">
        <f t="shared" ca="1" si="106"/>
        <v/>
      </c>
      <c r="EX45" s="5" t="str" cm="1">
        <f t="array" aca="1" ref="EX45" ca="1">IF($B45="","",IF(EW45=0,0,IF(DD_Payment="",0,IF(EW45&lt;_xlfn.IFS(DD_Frequency="Monthly",1,DD_Frequency="Quarterly",IF(MONTH(EW$2)=1,1,IF(MONTH(EW$2)=4,1,IF(MONTH(EW$2)=7,1,IF(MONTH(EW$2)=10,1,0)))),DD_Frequency="Annually",IF(MONTH(EW$2)=1,1,0))*DD_Payment,EW45,_xlfn.IFS(DD_Frequency="Monthly",1,DD_Frequency="Quarterly",IF(MONTH(EW$2)=1,1,IF(MONTH(EW$2)=4,1,IF(MONTH(EW$2)=7,1,IF(MONTH(EW$2)=10,1,0)))),DD_Frequency="Annually",IF(MONTH(EW$2)=1,1,0))*DD_Payment))))</f>
        <v/>
      </c>
      <c r="EY45" s="3" t="str">
        <f t="shared" ref="EY45" ca="1" si="2024">IF($B45="","",IF(EW45&gt;EX45,(EW45-EX45/2)*(rate_A*(EY$1/365)),0))</f>
        <v/>
      </c>
      <c r="EZ45" s="3" t="str">
        <f t="shared" ca="1" si="195"/>
        <v/>
      </c>
      <c r="FA45" s="3" t="str">
        <f t="shared" ref="FA45" ca="1" si="2025">IF($B45="","",EL45*(1+rate_A*EY$1/365))</f>
        <v/>
      </c>
      <c r="FB45" s="3" t="str">
        <f t="shared" ref="FB45" ca="1" si="2026">IF($B45="","",EM45*(1+rate_A*EY$1/365))</f>
        <v/>
      </c>
      <c r="FC45" s="3" t="str">
        <f t="shared" ref="FC45" ca="1" si="2027">IF($B45="","",EN45*(1+rate_joint*EY$1/365))</f>
        <v/>
      </c>
      <c r="FD45" s="5" t="str">
        <f t="shared" ca="1" si="199"/>
        <v/>
      </c>
      <c r="FE45" s="5" t="str" cm="1">
        <f t="array" aca="1" ref="FE45" ca="1">IF(FD45="","",_xlfn.IFS(FD45&lt;='Hidden inputs'!$C$15,FD45*'Hidden inputs'!$D$15,FD45&lt;='Hidden inputs'!$C$16,'Hidden inputs'!$C$15*'Hidden inputs'!$D$15+(FD45-'Hidden inputs'!$B$16)*'Hidden inputs'!$D$16,FD45&lt;='Hidden inputs'!$C$17,'Hidden inputs'!$C$15*'Hidden inputs'!$D$15+('Hidden inputs'!$C$16-'Hidden inputs'!$B$16)*'Hidden inputs'!$D$16+(FD45-'Hidden inputs'!$B$17)*'Hidden inputs'!$D$17,FD45&gt;'Hidden inputs'!$B$18,'Hidden inputs'!$C$15*'Hidden inputs'!$D$15+('Hidden inputs'!$C$16-'Hidden inputs'!$B$16)*'Hidden inputs'!$D$16+('Hidden inputs'!$C$17-'Hidden inputs'!$B$17)*'Hidden inputs'!$D$17+(FD45-'Hidden inputs'!$B$18)*'Hidden inputs'!$D$18))</f>
        <v/>
      </c>
      <c r="FF45" s="10" t="str">
        <f t="shared" ca="1" si="200"/>
        <v/>
      </c>
      <c r="FG45" s="5" t="str">
        <f t="shared" ca="1" si="111"/>
        <v/>
      </c>
      <c r="FH45" s="5" t="str">
        <f t="shared" ca="1" si="112"/>
        <v/>
      </c>
      <c r="FI45" s="5" t="str">
        <f ca="1">IF($B45="","",'Hidden inputs'!$D$11*EZ45+'Hidden inputs'!$E$11*FA45)</f>
        <v/>
      </c>
      <c r="FJ45" s="11" t="str">
        <f t="shared" ca="1" si="21"/>
        <v/>
      </c>
      <c r="FK45" s="9" t="str">
        <f t="shared" ca="1" si="113"/>
        <v/>
      </c>
      <c r="FL45" s="3" t="str">
        <f t="shared" ca="1" si="114"/>
        <v/>
      </c>
      <c r="FM45" s="5" t="str" cm="1">
        <f t="array" aca="1" ref="FM45" ca="1">IF($B45="","",IF(FL45=0,0,IF(DD_Payment="",0,IF(FL45&lt;_xlfn.IFS(DD_Frequency="Monthly",1,DD_Frequency="Quarterly",IF(MONTH(FL$2)=1,1,IF(MONTH(FL$2)=4,1,IF(MONTH(FL$2)=7,1,IF(MONTH(FL$2)=10,1,0)))),DD_Frequency="Annually",IF(MONTH(FL$2)=1,1,0))*DD_Payment,FL45,_xlfn.IFS(DD_Frequency="Monthly",1,DD_Frequency="Quarterly",IF(MONTH(FL$2)=1,1,IF(MONTH(FL$2)=4,1,IF(MONTH(FL$2)=7,1,IF(MONTH(FL$2)=10,1,0)))),DD_Frequency="Annually",IF(MONTH(FL$2)=1,1,0))*DD_Payment))))</f>
        <v/>
      </c>
      <c r="FN45" s="3" t="str">
        <f t="shared" ref="FN45" ca="1" si="2028">IF($B45="","",IF(FL45&gt;FM45,(FL45-FM45/2)*(rate_A*(FN$1/365)),0))</f>
        <v/>
      </c>
      <c r="FO45" s="3" t="str">
        <f t="shared" ca="1" si="202"/>
        <v/>
      </c>
      <c r="FP45" s="3" t="str">
        <f t="shared" ref="FP45" ca="1" si="2029">IF($B45="","",FA45*(1+rate_A*FN$1/365))</f>
        <v/>
      </c>
      <c r="FQ45" s="3" t="str">
        <f t="shared" ref="FQ45" ca="1" si="2030">IF($B45="","",FB45*(1+rate_A*FN$1/365))</f>
        <v/>
      </c>
      <c r="FR45" s="3" t="str">
        <f t="shared" ref="FR45" ca="1" si="2031">IF($B45="","",FC45*(1+rate_joint*FN$1/365))</f>
        <v/>
      </c>
      <c r="FS45" s="5" t="str">
        <f t="shared" ca="1" si="206"/>
        <v/>
      </c>
      <c r="FT45" s="5" t="str" cm="1">
        <f t="array" aca="1" ref="FT45" ca="1">IF(FS45="","",_xlfn.IFS(FS45&lt;='Hidden inputs'!$C$15,FS45*'Hidden inputs'!$D$15,FS45&lt;='Hidden inputs'!$C$16,'Hidden inputs'!$C$15*'Hidden inputs'!$D$15+(FS45-'Hidden inputs'!$B$16)*'Hidden inputs'!$D$16,FS45&lt;='Hidden inputs'!$C$17,'Hidden inputs'!$C$15*'Hidden inputs'!$D$15+('Hidden inputs'!$C$16-'Hidden inputs'!$B$16)*'Hidden inputs'!$D$16+(FS45-'Hidden inputs'!$B$17)*'Hidden inputs'!$D$17,FS45&gt;'Hidden inputs'!$B$18,'Hidden inputs'!$C$15*'Hidden inputs'!$D$15+('Hidden inputs'!$C$16-'Hidden inputs'!$B$16)*'Hidden inputs'!$D$16+('Hidden inputs'!$C$17-'Hidden inputs'!$B$17)*'Hidden inputs'!$D$17+(FS45-'Hidden inputs'!$B$18)*'Hidden inputs'!$D$18))</f>
        <v/>
      </c>
      <c r="FU45" s="10" t="str">
        <f t="shared" ca="1" si="207"/>
        <v/>
      </c>
      <c r="FV45" s="5" t="str">
        <f t="shared" ca="1" si="119"/>
        <v/>
      </c>
      <c r="FW45" s="5" t="str">
        <f t="shared" ca="1" si="120"/>
        <v/>
      </c>
      <c r="FX45" s="5" t="str">
        <f ca="1">IF($B45="","",'Hidden inputs'!$D$11*FO45+'Hidden inputs'!$E$11*FP45)</f>
        <v/>
      </c>
      <c r="FY45" s="11" t="str">
        <f t="shared" ca="1" si="23"/>
        <v/>
      </c>
      <c r="FZ45" s="9" t="str">
        <f t="shared" ca="1" si="121"/>
        <v/>
      </c>
      <c r="GA45" s="5" t="str">
        <f t="shared" ca="1" si="122"/>
        <v/>
      </c>
      <c r="GB45" s="5" t="str">
        <f t="shared" ca="1" si="123"/>
        <v/>
      </c>
      <c r="GC45" s="5" t="str">
        <f t="shared" ca="1" si="24"/>
        <v/>
      </c>
      <c r="GD45" s="5" t="str">
        <f t="shared" ca="1" si="25"/>
        <v/>
      </c>
    </row>
    <row r="46" spans="1:186" x14ac:dyDescent="0.35">
      <c r="A46" s="2" t="str">
        <f t="shared" ca="1" si="26"/>
        <v/>
      </c>
      <c r="B46" s="6" t="str">
        <f t="shared" ca="1" si="27"/>
        <v/>
      </c>
      <c r="C46" s="5" t="str">
        <f t="shared" ca="1" si="124"/>
        <v/>
      </c>
      <c r="D46" s="5" t="str" cm="1">
        <f t="array" aca="1" ref="D46" ca="1">IF($B46="","",IF(C46=0,0,IF(DD_Payment="",0,IF(C46&lt;_xlfn.IFS(DD_Frequency="Monthly",1,DD_Frequency="Quarterly",IF(MONTH(C$2)=1,1,IF(MONTH(C$2)=4,1,IF(MONTH(C$2)=7,1,IF(MONTH(C$2)=10,1,0)))),DD_Frequency="Annually",IF(MONTH(C$2)=1,1,0))*DD_Payment,C46,_xlfn.IFS(DD_Frequency="Monthly",1,DD_Frequency="Quarterly",IF(MONTH(C$2)=1,1,IF(MONTH(C$2)=4,1,IF(MONTH(C$2)=7,1,IF(MONTH(C$2)=10,1,0)))),DD_Frequency="Annually",IF(MONTH(C$2)=1,1,0))*DD_Payment))))</f>
        <v/>
      </c>
      <c r="E46" s="5" t="str">
        <f t="shared" ref="E46" ca="1" si="2032">IF(B46="","",IF(C46&gt;D46,(C46-D46/2)*(rate_A*(E$1/365)),0))</f>
        <v/>
      </c>
      <c r="F46" s="5" t="str">
        <f t="shared" ca="1" si="28"/>
        <v/>
      </c>
      <c r="G46" s="5" t="str">
        <f t="shared" ref="G46" ca="1" si="2033">IF(B46="","",G45*(1+rate_A*E$1/365))</f>
        <v/>
      </c>
      <c r="H46" s="5" t="str">
        <f t="shared" ref="H46" ca="1" si="2034">IF(B46="","",H45*(1+rate_A*E$1/365))</f>
        <v/>
      </c>
      <c r="I46" s="5" t="str">
        <f t="shared" ref="I46" ca="1" si="2035">IF(B46="","",I45*(1+rate_joint*E$1/365))</f>
        <v/>
      </c>
      <c r="J46" s="5" t="str">
        <f t="shared" ca="1" si="129"/>
        <v/>
      </c>
      <c r="K46" s="5" t="str" cm="1">
        <f t="array" aca="1" ref="K46" ca="1">IF(J46="","",_xlfn.IFS(J46&lt;='Hidden inputs'!$C$15,J46*'Hidden inputs'!$D$15,J46&lt;='Hidden inputs'!$C$16,'Hidden inputs'!$C$15*'Hidden inputs'!$D$15+(J46-'Hidden inputs'!$B$16)*'Hidden inputs'!$D$16,J46&lt;='Hidden inputs'!$C$17,'Hidden inputs'!$C$15*'Hidden inputs'!$D$15+('Hidden inputs'!$C$16-'Hidden inputs'!$B$16)*'Hidden inputs'!$D$16+(J46-'Hidden inputs'!$B$17)*'Hidden inputs'!$D$17,J46&gt;'Hidden inputs'!$B$18,'Hidden inputs'!$C$15*'Hidden inputs'!$D$15+('Hidden inputs'!$C$16-'Hidden inputs'!$B$16)*'Hidden inputs'!$D$16+('Hidden inputs'!$C$17-'Hidden inputs'!$B$17)*'Hidden inputs'!$D$17+(J46-'Hidden inputs'!$B$18)*'Hidden inputs'!$D$18))</f>
        <v/>
      </c>
      <c r="L46" s="11" t="str">
        <f t="shared" ca="1" si="130"/>
        <v/>
      </c>
      <c r="M46" s="5" t="str">
        <f t="shared" ca="1" si="32"/>
        <v/>
      </c>
      <c r="N46" s="5" t="str">
        <f t="shared" ca="1" si="33"/>
        <v/>
      </c>
      <c r="O46" s="5" t="str">
        <f ca="1">IF(B46="","",'Hidden inputs'!$D$11*F46+'Hidden inputs'!$E$11*G46)</f>
        <v/>
      </c>
      <c r="P46" s="11" t="str">
        <f t="shared" ca="1" si="0"/>
        <v/>
      </c>
      <c r="Q46" s="20" t="str">
        <f t="shared" ca="1" si="1"/>
        <v/>
      </c>
      <c r="R46" s="3" t="str">
        <f t="shared" ca="1" si="34"/>
        <v/>
      </c>
      <c r="S46" s="5" t="str" cm="1">
        <f t="array" aca="1" ref="S46" ca="1">IF($B46="","",IF(R46=0,0,IF(DD_Payment="",0,IF(R46&lt;_xlfn.IFS(DD_Frequency="Monthly",1,DD_Frequency="Quarterly",IF(MONTH(R$2)=1,1,IF(MONTH(R$2)=4,1,IF(MONTH(R$2)=7,1,IF(MONTH(R$2)=10,1,0)))),DD_Frequency="Annually",IF(MONTH(R$2)=1,1,0))*DD_Payment,R46,_xlfn.IFS(DD_Frequency="Monthly",1,DD_Frequency="Quarterly",IF(MONTH(R$2)=1,1,IF(MONTH(R$2)=4,1,IF(MONTH(R$2)=7,1,IF(MONTH(R$2)=10,1,0)))),DD_Frequency="Annually",IF(MONTH(R$2)=1,1,0))*DD_Payment))))</f>
        <v/>
      </c>
      <c r="T46" s="3" t="str">
        <f t="shared" ref="T46" ca="1" si="2036">IF(B46="","",IF(R46&gt;S46,(R46-S46/2)*(rate_A*((T$1+A46)/365)),0))</f>
        <v/>
      </c>
      <c r="U46" s="3" t="str">
        <f t="shared" ca="1" si="36"/>
        <v/>
      </c>
      <c r="V46" s="3" t="str">
        <f t="shared" ref="V46" ca="1" si="2037">IF(B46="","",G46*(1+rate_A*(T$1+A46)/365))</f>
        <v/>
      </c>
      <c r="W46" s="3" t="str">
        <f t="shared" ref="W46" ca="1" si="2038">IF(B46="","",H46*(1+rate_A*(T$1+A46)/365))</f>
        <v/>
      </c>
      <c r="X46" s="3" t="str">
        <f t="shared" ref="X46" ca="1" si="2039">IF(B46="","",I46*(1+rate_joint*(T$1+A46)/365))</f>
        <v/>
      </c>
      <c r="Y46" s="5" t="str">
        <f t="shared" ca="1" si="135"/>
        <v/>
      </c>
      <c r="Z46" s="5" t="str" cm="1">
        <f t="array" aca="1" ref="Z46" ca="1">IF(Y46="","",_xlfn.IFS(Y46&lt;='Hidden inputs'!$C$15,Y46*'Hidden inputs'!$D$15,Y46&lt;='Hidden inputs'!$C$16,'Hidden inputs'!$C$15*'Hidden inputs'!$D$15+(Y46-'Hidden inputs'!$B$16)*'Hidden inputs'!$D$16,Y46&lt;='Hidden inputs'!$C$17,'Hidden inputs'!$C$15*'Hidden inputs'!$D$15+('Hidden inputs'!$C$16-'Hidden inputs'!$B$16)*'Hidden inputs'!$D$16+(Y46-'Hidden inputs'!$B$17)*'Hidden inputs'!$D$17,Y46&gt;'Hidden inputs'!$B$18,'Hidden inputs'!$C$15*'Hidden inputs'!$D$15+('Hidden inputs'!$C$16-'Hidden inputs'!$B$16)*'Hidden inputs'!$D$16+('Hidden inputs'!$C$17-'Hidden inputs'!$B$17)*'Hidden inputs'!$D$17+(Y46-'Hidden inputs'!$B$18)*'Hidden inputs'!$D$18))</f>
        <v/>
      </c>
      <c r="AA46" s="10" t="str">
        <f t="shared" ca="1" si="136"/>
        <v/>
      </c>
      <c r="AB46" s="5" t="str">
        <f t="shared" ca="1" si="40"/>
        <v/>
      </c>
      <c r="AC46" s="5" t="str">
        <f t="shared" ca="1" si="137"/>
        <v/>
      </c>
      <c r="AD46" s="5" t="str">
        <f ca="1">IF(B46="","",'Hidden inputs'!$D$11*U46+'Hidden inputs'!$E$11*V46)</f>
        <v/>
      </c>
      <c r="AE46" s="11" t="str">
        <f t="shared" ca="1" si="3"/>
        <v/>
      </c>
      <c r="AF46" s="9" t="str">
        <f t="shared" ca="1" si="41"/>
        <v/>
      </c>
      <c r="AG46" s="3" t="str">
        <f t="shared" ca="1" si="42"/>
        <v/>
      </c>
      <c r="AH46" s="5" t="str" cm="1">
        <f t="array" aca="1" ref="AH46" ca="1">IF($B46="","",IF(AG46=0,0,IF(DD_Payment="",0,IF(AG46&lt;_xlfn.IFS(DD_Frequency="Monthly",1,DD_Frequency="Quarterly",IF(MONTH(AG$2)=1,1,IF(MONTH(AG$2)=4,1,IF(MONTH(AG$2)=7,1,IF(MONTH(AG$2)=10,1,0)))),DD_Frequency="Annually",IF(MONTH(AG$2)=1,1,0))*DD_Payment,AG46,_xlfn.IFS(DD_Frequency="Monthly",1,DD_Frequency="Quarterly",IF(MONTH(AG$2)=1,1,IF(MONTH(AG$2)=4,1,IF(MONTH(AG$2)=7,1,IF(MONTH(AG$2)=10,1,0)))),DD_Frequency="Annually",IF(MONTH(AG$2)=1,1,0))*DD_Payment))))</f>
        <v/>
      </c>
      <c r="AI46" s="3" t="str">
        <f t="shared" ref="AI46" ca="1" si="2040">IF($B46="","",IF(AG46&gt;AH46,(AG46-AH46/2)*(rate_A*(AI$1/365)),0))</f>
        <v/>
      </c>
      <c r="AJ46" s="3" t="str">
        <f t="shared" ca="1" si="139"/>
        <v/>
      </c>
      <c r="AK46" s="3" t="str">
        <f t="shared" ref="AK46" ca="1" si="2041">IF($B46="","",V46*(1+rate_A*AI$1/365))</f>
        <v/>
      </c>
      <c r="AL46" s="3" t="str">
        <f t="shared" ref="AL46" ca="1" si="2042">IF($B46="","",W46*(1+rate_A*AI$1/365))</f>
        <v/>
      </c>
      <c r="AM46" s="3" t="str">
        <f t="shared" ref="AM46" ca="1" si="2043">IF($B46="","",X46*(1+rate_joint*AI$1/365))</f>
        <v/>
      </c>
      <c r="AN46" s="5" t="str">
        <f t="shared" ca="1" si="143"/>
        <v/>
      </c>
      <c r="AO46" s="5" t="str" cm="1">
        <f t="array" aca="1" ref="AO46" ca="1">IF(AN46="","",_xlfn.IFS(AN46&lt;='Hidden inputs'!$C$15,AN46*'Hidden inputs'!$D$15,AN46&lt;='Hidden inputs'!$C$16,'Hidden inputs'!$C$15*'Hidden inputs'!$D$15+(AN46-'Hidden inputs'!$B$16)*'Hidden inputs'!$D$16,AN46&lt;='Hidden inputs'!$C$17,'Hidden inputs'!$C$15*'Hidden inputs'!$D$15+('Hidden inputs'!$C$16-'Hidden inputs'!$B$16)*'Hidden inputs'!$D$16+(AN46-'Hidden inputs'!$B$17)*'Hidden inputs'!$D$17,AN46&gt;'Hidden inputs'!$B$18,'Hidden inputs'!$C$15*'Hidden inputs'!$D$15+('Hidden inputs'!$C$16-'Hidden inputs'!$B$16)*'Hidden inputs'!$D$16+('Hidden inputs'!$C$17-'Hidden inputs'!$B$17)*'Hidden inputs'!$D$17+(AN46-'Hidden inputs'!$B$18)*'Hidden inputs'!$D$18))</f>
        <v/>
      </c>
      <c r="AP46" s="10" t="str">
        <f t="shared" ca="1" si="144"/>
        <v/>
      </c>
      <c r="AQ46" s="5" t="str">
        <f t="shared" ca="1" si="47"/>
        <v/>
      </c>
      <c r="AR46" s="5" t="str">
        <f t="shared" ca="1" si="48"/>
        <v/>
      </c>
      <c r="AS46" s="5" t="str">
        <f ca="1">IF($B46="","",'Hidden inputs'!$D$11*AJ46+'Hidden inputs'!$E$11*AK46)</f>
        <v/>
      </c>
      <c r="AT46" s="11" t="str">
        <f t="shared" ca="1" si="5"/>
        <v/>
      </c>
      <c r="AU46" s="9" t="str">
        <f t="shared" ca="1" si="49"/>
        <v/>
      </c>
      <c r="AV46" s="3" t="str">
        <f t="shared" ca="1" si="50"/>
        <v/>
      </c>
      <c r="AW46" s="5" t="str" cm="1">
        <f t="array" aca="1" ref="AW46" ca="1">IF($B46="","",IF(AV46=0,0,IF(DD_Payment="",0,IF(AV46&lt;_xlfn.IFS(DD_Frequency="Monthly",1,DD_Frequency="Quarterly",IF(MONTH(AV$2)=1,1,IF(MONTH(AV$2)=4,1,IF(MONTH(AV$2)=7,1,IF(MONTH(AV$2)=10,1,0)))),DD_Frequency="Annually",IF(MONTH(AV$2)=1,1,0))*DD_Payment,AV46,_xlfn.IFS(DD_Frequency="Monthly",1,DD_Frequency="Quarterly",IF(MONTH(AV$2)=1,1,IF(MONTH(AV$2)=4,1,IF(MONTH(AV$2)=7,1,IF(MONTH(AV$2)=10,1,0)))),DD_Frequency="Annually",IF(MONTH(AV$2)=1,1,0))*DD_Payment))))</f>
        <v/>
      </c>
      <c r="AX46" s="3" t="str">
        <f t="shared" ref="AX46" ca="1" si="2044">IF($B46="","",IF(AV46&gt;AW46,(AV46-AW46/2)*(rate_A*(AX$1/365)),0))</f>
        <v/>
      </c>
      <c r="AY46" s="3" t="str">
        <f t="shared" ca="1" si="146"/>
        <v/>
      </c>
      <c r="AZ46" s="3" t="str">
        <f t="shared" ref="AZ46" ca="1" si="2045">IF($B46="","",AK46*(1+rate_A*AX$1/365))</f>
        <v/>
      </c>
      <c r="BA46" s="3" t="str">
        <f t="shared" ref="BA46" ca="1" si="2046">IF($B46="","",AL46*(1+rate_A*AX$1/365))</f>
        <v/>
      </c>
      <c r="BB46" s="3" t="str">
        <f t="shared" ref="BB46" ca="1" si="2047">IF($B46="","",AM46*(1+rate_joint*AX$1/365))</f>
        <v/>
      </c>
      <c r="BC46" s="5" t="str">
        <f t="shared" ca="1" si="150"/>
        <v/>
      </c>
      <c r="BD46" s="5" t="str" cm="1">
        <f t="array" aca="1" ref="BD46" ca="1">IF(BC46="","",_xlfn.IFS(BC46&lt;='Hidden inputs'!$C$15,BC46*'Hidden inputs'!$D$15,BC46&lt;='Hidden inputs'!$C$16,'Hidden inputs'!$C$15*'Hidden inputs'!$D$15+(BC46-'Hidden inputs'!$B$16)*'Hidden inputs'!$D$16,BC46&lt;='Hidden inputs'!$C$17,'Hidden inputs'!$C$15*'Hidden inputs'!$D$15+('Hidden inputs'!$C$16-'Hidden inputs'!$B$16)*'Hidden inputs'!$D$16+(BC46-'Hidden inputs'!$B$17)*'Hidden inputs'!$D$17,BC46&gt;'Hidden inputs'!$B$18,'Hidden inputs'!$C$15*'Hidden inputs'!$D$15+('Hidden inputs'!$C$16-'Hidden inputs'!$B$16)*'Hidden inputs'!$D$16+('Hidden inputs'!$C$17-'Hidden inputs'!$B$17)*'Hidden inputs'!$D$17+(BC46-'Hidden inputs'!$B$18)*'Hidden inputs'!$D$18))</f>
        <v/>
      </c>
      <c r="BE46" s="10" t="str">
        <f t="shared" ca="1" si="151"/>
        <v/>
      </c>
      <c r="BF46" s="5" t="str">
        <f t="shared" ca="1" si="55"/>
        <v/>
      </c>
      <c r="BG46" s="5" t="str">
        <f t="shared" ca="1" si="56"/>
        <v/>
      </c>
      <c r="BH46" s="5" t="str">
        <f ca="1">IF($B46="","",'Hidden inputs'!$D$11*AY46+'Hidden inputs'!$E$11*AZ46)</f>
        <v/>
      </c>
      <c r="BI46" s="11" t="str">
        <f t="shared" ca="1" si="7"/>
        <v/>
      </c>
      <c r="BJ46" s="9" t="str">
        <f t="shared" ca="1" si="57"/>
        <v/>
      </c>
      <c r="BK46" s="3" t="str">
        <f t="shared" ca="1" si="58"/>
        <v/>
      </c>
      <c r="BL46" s="5" t="str" cm="1">
        <f t="array" aca="1" ref="BL46" ca="1">IF($B46="","",IF(BK46=0,0,IF(DD_Payment="",0,IF(BK46&lt;_xlfn.IFS(DD_Frequency="Monthly",1,DD_Frequency="Quarterly",IF(MONTH(BK$2)=1,1,IF(MONTH(BK$2)=4,1,IF(MONTH(BK$2)=7,1,IF(MONTH(BK$2)=10,1,0)))),DD_Frequency="Annually",IF(MONTH(BK$2)=1,1,0))*DD_Payment,BK46,_xlfn.IFS(DD_Frequency="Monthly",1,DD_Frequency="Quarterly",IF(MONTH(BK$2)=1,1,IF(MONTH(BK$2)=4,1,IF(MONTH(BK$2)=7,1,IF(MONTH(BK$2)=10,1,0)))),DD_Frequency="Annually",IF(MONTH(BK$2)=1,1,0))*DD_Payment))))</f>
        <v/>
      </c>
      <c r="BM46" s="3" t="str">
        <f t="shared" ref="BM46" ca="1" si="2048">IF($B46="","",IF(BK46&gt;BL46,(BK46-BL46/2)*(rate_A*(BM$1/365)),0))</f>
        <v/>
      </c>
      <c r="BN46" s="3" t="str">
        <f t="shared" ca="1" si="153"/>
        <v/>
      </c>
      <c r="BO46" s="3" t="str">
        <f t="shared" ref="BO46" ca="1" si="2049">IF($B46="","",AZ46*(1+rate_A*BM$1/365))</f>
        <v/>
      </c>
      <c r="BP46" s="3" t="str">
        <f t="shared" ref="BP46" ca="1" si="2050">IF($B46="","",BA46*(1+rate_A*BM$1/365))</f>
        <v/>
      </c>
      <c r="BQ46" s="3" t="str">
        <f t="shared" ref="BQ46" ca="1" si="2051">IF($B46="","",BB46*(1+rate_joint*BM$1/365))</f>
        <v/>
      </c>
      <c r="BR46" s="5" t="str">
        <f t="shared" ca="1" si="157"/>
        <v/>
      </c>
      <c r="BS46" s="5" t="str" cm="1">
        <f t="array" aca="1" ref="BS46" ca="1">IF(BR46="","",_xlfn.IFS(BR46&lt;='Hidden inputs'!$C$15,BR46*'Hidden inputs'!$D$15,BR46&lt;='Hidden inputs'!$C$16,'Hidden inputs'!$C$15*'Hidden inputs'!$D$15+(BR46-'Hidden inputs'!$B$16)*'Hidden inputs'!$D$16,BR46&lt;='Hidden inputs'!$C$17,'Hidden inputs'!$C$15*'Hidden inputs'!$D$15+('Hidden inputs'!$C$16-'Hidden inputs'!$B$16)*'Hidden inputs'!$D$16+(BR46-'Hidden inputs'!$B$17)*'Hidden inputs'!$D$17,BR46&gt;'Hidden inputs'!$B$18,'Hidden inputs'!$C$15*'Hidden inputs'!$D$15+('Hidden inputs'!$C$16-'Hidden inputs'!$B$16)*'Hidden inputs'!$D$16+('Hidden inputs'!$C$17-'Hidden inputs'!$B$17)*'Hidden inputs'!$D$17+(BR46-'Hidden inputs'!$B$18)*'Hidden inputs'!$D$18))</f>
        <v/>
      </c>
      <c r="BT46" s="10" t="str">
        <f t="shared" ca="1" si="158"/>
        <v/>
      </c>
      <c r="BU46" s="5" t="str">
        <f t="shared" ca="1" si="63"/>
        <v/>
      </c>
      <c r="BV46" s="5" t="str">
        <f t="shared" ca="1" si="64"/>
        <v/>
      </c>
      <c r="BW46" s="5" t="str">
        <f ca="1">IF($B46="","",'Hidden inputs'!$D$11*BN46+'Hidden inputs'!$E$11*BO46)</f>
        <v/>
      </c>
      <c r="BX46" s="11" t="str">
        <f t="shared" ca="1" si="9"/>
        <v/>
      </c>
      <c r="BY46" s="9" t="str">
        <f t="shared" ca="1" si="65"/>
        <v/>
      </c>
      <c r="BZ46" s="3" t="str">
        <f t="shared" ca="1" si="66"/>
        <v/>
      </c>
      <c r="CA46" s="5" t="str" cm="1">
        <f t="array" aca="1" ref="CA46" ca="1">IF($B46="","",IF(BZ46=0,0,IF(DD_Payment="",0,IF(BZ46&lt;_xlfn.IFS(DD_Frequency="Monthly",1,DD_Frequency="Quarterly",IF(MONTH(BZ$2)=1,1,IF(MONTH(BZ$2)=4,1,IF(MONTH(BZ$2)=7,1,IF(MONTH(BZ$2)=10,1,0)))),DD_Frequency="Annually",IF(MONTH(BZ$2)=1,1,0))*DD_Payment,BZ46,_xlfn.IFS(DD_Frequency="Monthly",1,DD_Frequency="Quarterly",IF(MONTH(BZ$2)=1,1,IF(MONTH(BZ$2)=4,1,IF(MONTH(BZ$2)=7,1,IF(MONTH(BZ$2)=10,1,0)))),DD_Frequency="Annually",IF(MONTH(BZ$2)=1,1,0))*DD_Payment))))</f>
        <v/>
      </c>
      <c r="CB46" s="3" t="str">
        <f t="shared" ref="CB46" ca="1" si="2052">IF($B46="","",IF(BZ46&gt;CA46,(BZ46-CA46/2)*(rate_A*(CB$1/365)),0))</f>
        <v/>
      </c>
      <c r="CC46" s="3" t="str">
        <f t="shared" ca="1" si="160"/>
        <v/>
      </c>
      <c r="CD46" s="3" t="str">
        <f t="shared" ref="CD46" ca="1" si="2053">IF($B46="","",BO46*(1+rate_A*CB$1/365))</f>
        <v/>
      </c>
      <c r="CE46" s="3" t="str">
        <f t="shared" ref="CE46" ca="1" si="2054">IF($B46="","",BP46*(1+rate_A*CB$1/365))</f>
        <v/>
      </c>
      <c r="CF46" s="3" t="str">
        <f t="shared" ref="CF46" ca="1" si="2055">IF($B46="","",BQ46*(1+rate_joint*CB$1/365))</f>
        <v/>
      </c>
      <c r="CG46" s="5" t="str">
        <f t="shared" ca="1" si="164"/>
        <v/>
      </c>
      <c r="CH46" s="5" t="str" cm="1">
        <f t="array" aca="1" ref="CH46" ca="1">IF(CG46="","",_xlfn.IFS(CG46&lt;='Hidden inputs'!$C$15,CG46*'Hidden inputs'!$D$15,CG46&lt;='Hidden inputs'!$C$16,'Hidden inputs'!$C$15*'Hidden inputs'!$D$15+(CG46-'Hidden inputs'!$B$16)*'Hidden inputs'!$D$16,CG46&lt;='Hidden inputs'!$C$17,'Hidden inputs'!$C$15*'Hidden inputs'!$D$15+('Hidden inputs'!$C$16-'Hidden inputs'!$B$16)*'Hidden inputs'!$D$16+(CG46-'Hidden inputs'!$B$17)*'Hidden inputs'!$D$17,CG46&gt;'Hidden inputs'!$B$18,'Hidden inputs'!$C$15*'Hidden inputs'!$D$15+('Hidden inputs'!$C$16-'Hidden inputs'!$B$16)*'Hidden inputs'!$D$16+('Hidden inputs'!$C$17-'Hidden inputs'!$B$17)*'Hidden inputs'!$D$17+(CG46-'Hidden inputs'!$B$18)*'Hidden inputs'!$D$18))</f>
        <v/>
      </c>
      <c r="CI46" s="10" t="str">
        <f t="shared" ca="1" si="165"/>
        <v/>
      </c>
      <c r="CJ46" s="5" t="str">
        <f t="shared" ca="1" si="71"/>
        <v/>
      </c>
      <c r="CK46" s="5" t="str">
        <f t="shared" ca="1" si="72"/>
        <v/>
      </c>
      <c r="CL46" s="5" t="str">
        <f ca="1">IF($B46="","",'Hidden inputs'!$D$11*CC46+'Hidden inputs'!$E$11*CD46)</f>
        <v/>
      </c>
      <c r="CM46" s="11" t="str">
        <f t="shared" ca="1" si="11"/>
        <v/>
      </c>
      <c r="CN46" s="9" t="str">
        <f t="shared" ca="1" si="73"/>
        <v/>
      </c>
      <c r="CO46" s="3" t="str">
        <f t="shared" ca="1" si="74"/>
        <v/>
      </c>
      <c r="CP46" s="5" t="str" cm="1">
        <f t="array" aca="1" ref="CP46" ca="1">IF($B46="","",IF(CO46=0,0,IF(DD_Payment="",0,IF(CO46&lt;_xlfn.IFS(DD_Frequency="Monthly",1,DD_Frequency="Quarterly",IF(MONTH(CO$2)=1,1,IF(MONTH(CO$2)=4,1,IF(MONTH(CO$2)=7,1,IF(MONTH(CO$2)=10,1,0)))),DD_Frequency="Annually",IF(MONTH(CO$2)=1,1,0))*DD_Payment,CO46,_xlfn.IFS(DD_Frequency="Monthly",1,DD_Frequency="Quarterly",IF(MONTH(CO$2)=1,1,IF(MONTH(CO$2)=4,1,IF(MONTH(CO$2)=7,1,IF(MONTH(CO$2)=10,1,0)))),DD_Frequency="Annually",IF(MONTH(CO$2)=1,1,0))*DD_Payment))))</f>
        <v/>
      </c>
      <c r="CQ46" s="3" t="str">
        <f t="shared" ref="CQ46" ca="1" si="2056">IF($B46="","",IF(CO46&gt;CP46,(CO46-CP46/2)*(rate_A*(CQ$1/365)),0))</f>
        <v/>
      </c>
      <c r="CR46" s="3" t="str">
        <f t="shared" ca="1" si="167"/>
        <v/>
      </c>
      <c r="CS46" s="3" t="str">
        <f t="shared" ref="CS46" ca="1" si="2057">IF($B46="","",CD46*(1+rate_A*CQ$1/365))</f>
        <v/>
      </c>
      <c r="CT46" s="3" t="str">
        <f t="shared" ref="CT46" ca="1" si="2058">IF($B46="","",CE46*(1+rate_A*CQ$1/365))</f>
        <v/>
      </c>
      <c r="CU46" s="3" t="str">
        <f t="shared" ref="CU46" ca="1" si="2059">IF($B46="","",CF46*(1+rate_joint*CQ$1/365))</f>
        <v/>
      </c>
      <c r="CV46" s="5" t="str">
        <f t="shared" ca="1" si="171"/>
        <v/>
      </c>
      <c r="CW46" s="5" t="str" cm="1">
        <f t="array" aca="1" ref="CW46" ca="1">IF(CV46="","",_xlfn.IFS(CV46&lt;='Hidden inputs'!$C$15,CV46*'Hidden inputs'!$D$15,CV46&lt;='Hidden inputs'!$C$16,'Hidden inputs'!$C$15*'Hidden inputs'!$D$15+(CV46-'Hidden inputs'!$B$16)*'Hidden inputs'!$D$16,CV46&lt;='Hidden inputs'!$C$17,'Hidden inputs'!$C$15*'Hidden inputs'!$D$15+('Hidden inputs'!$C$16-'Hidden inputs'!$B$16)*'Hidden inputs'!$D$16+(CV46-'Hidden inputs'!$B$17)*'Hidden inputs'!$D$17,CV46&gt;'Hidden inputs'!$B$18,'Hidden inputs'!$C$15*'Hidden inputs'!$D$15+('Hidden inputs'!$C$16-'Hidden inputs'!$B$16)*'Hidden inputs'!$D$16+('Hidden inputs'!$C$17-'Hidden inputs'!$B$17)*'Hidden inputs'!$D$17+(CV46-'Hidden inputs'!$B$18)*'Hidden inputs'!$D$18))</f>
        <v/>
      </c>
      <c r="CX46" s="10" t="str">
        <f t="shared" ca="1" si="172"/>
        <v/>
      </c>
      <c r="CY46" s="5" t="str">
        <f t="shared" ca="1" si="79"/>
        <v/>
      </c>
      <c r="CZ46" s="5" t="str">
        <f t="shared" ca="1" si="80"/>
        <v/>
      </c>
      <c r="DA46" s="5" t="str">
        <f ca="1">IF($B46="","",'Hidden inputs'!$D$11*CR46+'Hidden inputs'!$E$11*CS46)</f>
        <v/>
      </c>
      <c r="DB46" s="11" t="str">
        <f t="shared" ca="1" si="13"/>
        <v/>
      </c>
      <c r="DC46" s="9" t="str">
        <f t="shared" ca="1" si="81"/>
        <v/>
      </c>
      <c r="DD46" s="3" t="str">
        <f t="shared" ca="1" si="82"/>
        <v/>
      </c>
      <c r="DE46" s="5" t="str" cm="1">
        <f t="array" aca="1" ref="DE46" ca="1">IF($B46="","",IF(DD46=0,0,IF(DD_Payment="",0,IF(DD46&lt;_xlfn.IFS(DD_Frequency="Monthly",1,DD_Frequency="Quarterly",IF(MONTH(DD$2)=1,1,IF(MONTH(DD$2)=4,1,IF(MONTH(DD$2)=7,1,IF(MONTH(DD$2)=10,1,0)))),DD_Frequency="Annually",IF(MONTH(DD$2)=1,1,0))*DD_Payment,DD46,_xlfn.IFS(DD_Frequency="Monthly",1,DD_Frequency="Quarterly",IF(MONTH(DD$2)=1,1,IF(MONTH(DD$2)=4,1,IF(MONTH(DD$2)=7,1,IF(MONTH(DD$2)=10,1,0)))),DD_Frequency="Annually",IF(MONTH(DD$2)=1,1,0))*DD_Payment))))</f>
        <v/>
      </c>
      <c r="DF46" s="3" t="str">
        <f t="shared" ref="DF46" ca="1" si="2060">IF($B46="","",IF(DD46&gt;DE46,(DD46-DE46/2)*(rate_A*(DF$1/365)),0))</f>
        <v/>
      </c>
      <c r="DG46" s="3" t="str">
        <f t="shared" ca="1" si="174"/>
        <v/>
      </c>
      <c r="DH46" s="3" t="str">
        <f t="shared" ref="DH46" ca="1" si="2061">IF($B46="","",CS46*(1+rate_A*DF$1/365))</f>
        <v/>
      </c>
      <c r="DI46" s="3" t="str">
        <f t="shared" ref="DI46" ca="1" si="2062">IF($B46="","",CT46*(1+rate_A*DF$1/365))</f>
        <v/>
      </c>
      <c r="DJ46" s="3" t="str">
        <f t="shared" ref="DJ46" ca="1" si="2063">IF($B46="","",CU46*(1+rate_joint*DF$1/365))</f>
        <v/>
      </c>
      <c r="DK46" s="5" t="str">
        <f t="shared" ca="1" si="178"/>
        <v/>
      </c>
      <c r="DL46" s="5" t="str" cm="1">
        <f t="array" aca="1" ref="DL46" ca="1">IF(DK46="","",_xlfn.IFS(DK46&lt;='Hidden inputs'!$C$15,DK46*'Hidden inputs'!$D$15,DK46&lt;='Hidden inputs'!$C$16,'Hidden inputs'!$C$15*'Hidden inputs'!$D$15+(DK46-'Hidden inputs'!$B$16)*'Hidden inputs'!$D$16,DK46&lt;='Hidden inputs'!$C$17,'Hidden inputs'!$C$15*'Hidden inputs'!$D$15+('Hidden inputs'!$C$16-'Hidden inputs'!$B$16)*'Hidden inputs'!$D$16+(DK46-'Hidden inputs'!$B$17)*'Hidden inputs'!$D$17,DK46&gt;'Hidden inputs'!$B$18,'Hidden inputs'!$C$15*'Hidden inputs'!$D$15+('Hidden inputs'!$C$16-'Hidden inputs'!$B$16)*'Hidden inputs'!$D$16+('Hidden inputs'!$C$17-'Hidden inputs'!$B$17)*'Hidden inputs'!$D$17+(DK46-'Hidden inputs'!$B$18)*'Hidden inputs'!$D$18))</f>
        <v/>
      </c>
      <c r="DM46" s="10" t="str">
        <f t="shared" ca="1" si="179"/>
        <v/>
      </c>
      <c r="DN46" s="5" t="str">
        <f t="shared" ca="1" si="87"/>
        <v/>
      </c>
      <c r="DO46" s="5" t="str">
        <f t="shared" ca="1" si="88"/>
        <v/>
      </c>
      <c r="DP46" s="5" t="str">
        <f ca="1">IF($B46="","",'Hidden inputs'!$D$11*DG46+'Hidden inputs'!$E$11*DH46)</f>
        <v/>
      </c>
      <c r="DQ46" s="11" t="str">
        <f t="shared" ca="1" si="15"/>
        <v/>
      </c>
      <c r="DR46" s="9" t="str">
        <f t="shared" ca="1" si="89"/>
        <v/>
      </c>
      <c r="DS46" s="3" t="str">
        <f t="shared" ca="1" si="90"/>
        <v/>
      </c>
      <c r="DT46" s="5" t="str" cm="1">
        <f t="array" aca="1" ref="DT46" ca="1">IF($B46="","",IF(DS46=0,0,IF(DD_Payment="",0,IF(DS46&lt;_xlfn.IFS(DD_Frequency="Monthly",1,DD_Frequency="Quarterly",IF(MONTH(DS$2)=1,1,IF(MONTH(DS$2)=4,1,IF(MONTH(DS$2)=7,1,IF(MONTH(DS$2)=10,1,0)))),DD_Frequency="Annually",IF(MONTH(DS$2)=1,1,0))*DD_Payment,DS46,_xlfn.IFS(DD_Frequency="Monthly",1,DD_Frequency="Quarterly",IF(MONTH(DS$2)=1,1,IF(MONTH(DS$2)=4,1,IF(MONTH(DS$2)=7,1,IF(MONTH(DS$2)=10,1,0)))),DD_Frequency="Annually",IF(MONTH(DS$2)=1,1,0))*DD_Payment))))</f>
        <v/>
      </c>
      <c r="DU46" s="3" t="str">
        <f t="shared" ref="DU46" ca="1" si="2064">IF($B46="","",IF(DS46&gt;DT46,(DS46-DT46/2)*(rate_A*(DU$1/365)),0))</f>
        <v/>
      </c>
      <c r="DV46" s="3" t="str">
        <f t="shared" ca="1" si="181"/>
        <v/>
      </c>
      <c r="DW46" s="3" t="str">
        <f t="shared" ref="DW46" ca="1" si="2065">IF($B46="","",DH46*(1+rate_A*DU$1/365))</f>
        <v/>
      </c>
      <c r="DX46" s="3" t="str">
        <f t="shared" ref="DX46" ca="1" si="2066">IF($B46="","",DI46*(1+rate_A*DU$1/365))</f>
        <v/>
      </c>
      <c r="DY46" s="3" t="str">
        <f t="shared" ref="DY46" ca="1" si="2067">IF($B46="","",DJ46*(1+rate_joint*DU$1/365))</f>
        <v/>
      </c>
      <c r="DZ46" s="5" t="str">
        <f t="shared" ca="1" si="185"/>
        <v/>
      </c>
      <c r="EA46" s="5" t="str" cm="1">
        <f t="array" aca="1" ref="EA46" ca="1">IF(DZ46="","",_xlfn.IFS(DZ46&lt;='Hidden inputs'!$C$15,DZ46*'Hidden inputs'!$D$15,DZ46&lt;='Hidden inputs'!$C$16,'Hidden inputs'!$C$15*'Hidden inputs'!$D$15+(DZ46-'Hidden inputs'!$B$16)*'Hidden inputs'!$D$16,DZ46&lt;='Hidden inputs'!$C$17,'Hidden inputs'!$C$15*'Hidden inputs'!$D$15+('Hidden inputs'!$C$16-'Hidden inputs'!$B$16)*'Hidden inputs'!$D$16+(DZ46-'Hidden inputs'!$B$17)*'Hidden inputs'!$D$17,DZ46&gt;'Hidden inputs'!$B$18,'Hidden inputs'!$C$15*'Hidden inputs'!$D$15+('Hidden inputs'!$C$16-'Hidden inputs'!$B$16)*'Hidden inputs'!$D$16+('Hidden inputs'!$C$17-'Hidden inputs'!$B$17)*'Hidden inputs'!$D$17+(DZ46-'Hidden inputs'!$B$18)*'Hidden inputs'!$D$18))</f>
        <v/>
      </c>
      <c r="EB46" s="10" t="str">
        <f t="shared" ca="1" si="186"/>
        <v/>
      </c>
      <c r="EC46" s="5" t="str">
        <f t="shared" ca="1" si="95"/>
        <v/>
      </c>
      <c r="ED46" s="5" t="str">
        <f t="shared" ca="1" si="96"/>
        <v/>
      </c>
      <c r="EE46" s="5" t="str">
        <f ca="1">IF($B46="","",'Hidden inputs'!$D$11*DV46+'Hidden inputs'!$E$11*DW46)</f>
        <v/>
      </c>
      <c r="EF46" s="11" t="str">
        <f t="shared" ca="1" si="17"/>
        <v/>
      </c>
      <c r="EG46" s="9" t="str">
        <f t="shared" ca="1" si="97"/>
        <v/>
      </c>
      <c r="EH46" s="3" t="str">
        <f t="shared" ca="1" si="98"/>
        <v/>
      </c>
      <c r="EI46" s="5" t="str" cm="1">
        <f t="array" aca="1" ref="EI46" ca="1">IF($B46="","",IF(EH46=0,0,IF(DD_Payment="",0,IF(EH46&lt;_xlfn.IFS(DD_Frequency="Monthly",1,DD_Frequency="Quarterly",IF(MONTH(EH$2)=1,1,IF(MONTH(EH$2)=4,1,IF(MONTH(EH$2)=7,1,IF(MONTH(EH$2)=10,1,0)))),DD_Frequency="Annually",IF(MONTH(EH$2)=1,1,0))*DD_Payment,EH46,_xlfn.IFS(DD_Frequency="Monthly",1,DD_Frequency="Quarterly",IF(MONTH(EH$2)=1,1,IF(MONTH(EH$2)=4,1,IF(MONTH(EH$2)=7,1,IF(MONTH(EH$2)=10,1,0)))),DD_Frequency="Annually",IF(MONTH(EH$2)=1,1,0))*DD_Payment))))</f>
        <v/>
      </c>
      <c r="EJ46" s="3" t="str">
        <f t="shared" ref="EJ46" ca="1" si="2068">IF($B46="","",IF(EH46&gt;EI46,(EH46-EI46/2)*(rate_A*(EJ$1/365)),0))</f>
        <v/>
      </c>
      <c r="EK46" s="3" t="str">
        <f t="shared" ca="1" si="188"/>
        <v/>
      </c>
      <c r="EL46" s="3" t="str">
        <f t="shared" ref="EL46" ca="1" si="2069">IF($B46="","",DW46*(1+rate_A*EJ$1/365))</f>
        <v/>
      </c>
      <c r="EM46" s="3" t="str">
        <f t="shared" ref="EM46" ca="1" si="2070">IF($B46="","",DX46*(1+rate_A*EJ$1/365))</f>
        <v/>
      </c>
      <c r="EN46" s="3" t="str">
        <f t="shared" ref="EN46" ca="1" si="2071">IF($B46="","",DY46*(1+rate_joint*EJ$1/365))</f>
        <v/>
      </c>
      <c r="EO46" s="5" t="str">
        <f t="shared" ca="1" si="192"/>
        <v/>
      </c>
      <c r="EP46" s="5" t="str" cm="1">
        <f t="array" aca="1" ref="EP46" ca="1">IF(EO46="","",_xlfn.IFS(EO46&lt;='Hidden inputs'!$C$15,EO46*'Hidden inputs'!$D$15,EO46&lt;='Hidden inputs'!$C$16,'Hidden inputs'!$C$15*'Hidden inputs'!$D$15+(EO46-'Hidden inputs'!$B$16)*'Hidden inputs'!$D$16,EO46&lt;='Hidden inputs'!$C$17,'Hidden inputs'!$C$15*'Hidden inputs'!$D$15+('Hidden inputs'!$C$16-'Hidden inputs'!$B$16)*'Hidden inputs'!$D$16+(EO46-'Hidden inputs'!$B$17)*'Hidden inputs'!$D$17,EO46&gt;'Hidden inputs'!$B$18,'Hidden inputs'!$C$15*'Hidden inputs'!$D$15+('Hidden inputs'!$C$16-'Hidden inputs'!$B$16)*'Hidden inputs'!$D$16+('Hidden inputs'!$C$17-'Hidden inputs'!$B$17)*'Hidden inputs'!$D$17+(EO46-'Hidden inputs'!$B$18)*'Hidden inputs'!$D$18))</f>
        <v/>
      </c>
      <c r="EQ46" s="10" t="str">
        <f t="shared" ca="1" si="193"/>
        <v/>
      </c>
      <c r="ER46" s="5" t="str">
        <f t="shared" ca="1" si="103"/>
        <v/>
      </c>
      <c r="ES46" s="5" t="str">
        <f t="shared" ca="1" si="104"/>
        <v/>
      </c>
      <c r="ET46" s="5" t="str">
        <f ca="1">IF($B46="","",'Hidden inputs'!$D$11*EK46+'Hidden inputs'!$E$11*EL46)</f>
        <v/>
      </c>
      <c r="EU46" s="11" t="str">
        <f t="shared" ca="1" si="19"/>
        <v/>
      </c>
      <c r="EV46" s="9" t="str">
        <f t="shared" ca="1" si="105"/>
        <v/>
      </c>
      <c r="EW46" s="3" t="str">
        <f t="shared" ca="1" si="106"/>
        <v/>
      </c>
      <c r="EX46" s="5" t="str" cm="1">
        <f t="array" aca="1" ref="EX46" ca="1">IF($B46="","",IF(EW46=0,0,IF(DD_Payment="",0,IF(EW46&lt;_xlfn.IFS(DD_Frequency="Monthly",1,DD_Frequency="Quarterly",IF(MONTH(EW$2)=1,1,IF(MONTH(EW$2)=4,1,IF(MONTH(EW$2)=7,1,IF(MONTH(EW$2)=10,1,0)))),DD_Frequency="Annually",IF(MONTH(EW$2)=1,1,0))*DD_Payment,EW46,_xlfn.IFS(DD_Frequency="Monthly",1,DD_Frequency="Quarterly",IF(MONTH(EW$2)=1,1,IF(MONTH(EW$2)=4,1,IF(MONTH(EW$2)=7,1,IF(MONTH(EW$2)=10,1,0)))),DD_Frequency="Annually",IF(MONTH(EW$2)=1,1,0))*DD_Payment))))</f>
        <v/>
      </c>
      <c r="EY46" s="3" t="str">
        <f t="shared" ref="EY46" ca="1" si="2072">IF($B46="","",IF(EW46&gt;EX46,(EW46-EX46/2)*(rate_A*(EY$1/365)),0))</f>
        <v/>
      </c>
      <c r="EZ46" s="3" t="str">
        <f t="shared" ca="1" si="195"/>
        <v/>
      </c>
      <c r="FA46" s="3" t="str">
        <f t="shared" ref="FA46" ca="1" si="2073">IF($B46="","",EL46*(1+rate_A*EY$1/365))</f>
        <v/>
      </c>
      <c r="FB46" s="3" t="str">
        <f t="shared" ref="FB46" ca="1" si="2074">IF($B46="","",EM46*(1+rate_A*EY$1/365))</f>
        <v/>
      </c>
      <c r="FC46" s="3" t="str">
        <f t="shared" ref="FC46" ca="1" si="2075">IF($B46="","",EN46*(1+rate_joint*EY$1/365))</f>
        <v/>
      </c>
      <c r="FD46" s="5" t="str">
        <f t="shared" ca="1" si="199"/>
        <v/>
      </c>
      <c r="FE46" s="5" t="str" cm="1">
        <f t="array" aca="1" ref="FE46" ca="1">IF(FD46="","",_xlfn.IFS(FD46&lt;='Hidden inputs'!$C$15,FD46*'Hidden inputs'!$D$15,FD46&lt;='Hidden inputs'!$C$16,'Hidden inputs'!$C$15*'Hidden inputs'!$D$15+(FD46-'Hidden inputs'!$B$16)*'Hidden inputs'!$D$16,FD46&lt;='Hidden inputs'!$C$17,'Hidden inputs'!$C$15*'Hidden inputs'!$D$15+('Hidden inputs'!$C$16-'Hidden inputs'!$B$16)*'Hidden inputs'!$D$16+(FD46-'Hidden inputs'!$B$17)*'Hidden inputs'!$D$17,FD46&gt;'Hidden inputs'!$B$18,'Hidden inputs'!$C$15*'Hidden inputs'!$D$15+('Hidden inputs'!$C$16-'Hidden inputs'!$B$16)*'Hidden inputs'!$D$16+('Hidden inputs'!$C$17-'Hidden inputs'!$B$17)*'Hidden inputs'!$D$17+(FD46-'Hidden inputs'!$B$18)*'Hidden inputs'!$D$18))</f>
        <v/>
      </c>
      <c r="FF46" s="10" t="str">
        <f t="shared" ca="1" si="200"/>
        <v/>
      </c>
      <c r="FG46" s="5" t="str">
        <f t="shared" ca="1" si="111"/>
        <v/>
      </c>
      <c r="FH46" s="5" t="str">
        <f t="shared" ca="1" si="112"/>
        <v/>
      </c>
      <c r="FI46" s="5" t="str">
        <f ca="1">IF($B46="","",'Hidden inputs'!$D$11*EZ46+'Hidden inputs'!$E$11*FA46)</f>
        <v/>
      </c>
      <c r="FJ46" s="11" t="str">
        <f t="shared" ca="1" si="21"/>
        <v/>
      </c>
      <c r="FK46" s="9" t="str">
        <f t="shared" ca="1" si="113"/>
        <v/>
      </c>
      <c r="FL46" s="3" t="str">
        <f t="shared" ca="1" si="114"/>
        <v/>
      </c>
      <c r="FM46" s="5" t="str" cm="1">
        <f t="array" aca="1" ref="FM46" ca="1">IF($B46="","",IF(FL46=0,0,IF(DD_Payment="",0,IF(FL46&lt;_xlfn.IFS(DD_Frequency="Monthly",1,DD_Frequency="Quarterly",IF(MONTH(FL$2)=1,1,IF(MONTH(FL$2)=4,1,IF(MONTH(FL$2)=7,1,IF(MONTH(FL$2)=10,1,0)))),DD_Frequency="Annually",IF(MONTH(FL$2)=1,1,0))*DD_Payment,FL46,_xlfn.IFS(DD_Frequency="Monthly",1,DD_Frequency="Quarterly",IF(MONTH(FL$2)=1,1,IF(MONTH(FL$2)=4,1,IF(MONTH(FL$2)=7,1,IF(MONTH(FL$2)=10,1,0)))),DD_Frequency="Annually",IF(MONTH(FL$2)=1,1,0))*DD_Payment))))</f>
        <v/>
      </c>
      <c r="FN46" s="3" t="str">
        <f t="shared" ref="FN46" ca="1" si="2076">IF($B46="","",IF(FL46&gt;FM46,(FL46-FM46/2)*(rate_A*(FN$1/365)),0))</f>
        <v/>
      </c>
      <c r="FO46" s="3" t="str">
        <f t="shared" ca="1" si="202"/>
        <v/>
      </c>
      <c r="FP46" s="3" t="str">
        <f t="shared" ref="FP46" ca="1" si="2077">IF($B46="","",FA46*(1+rate_A*FN$1/365))</f>
        <v/>
      </c>
      <c r="FQ46" s="3" t="str">
        <f t="shared" ref="FQ46" ca="1" si="2078">IF($B46="","",FB46*(1+rate_A*FN$1/365))</f>
        <v/>
      </c>
      <c r="FR46" s="3" t="str">
        <f t="shared" ref="FR46" ca="1" si="2079">IF($B46="","",FC46*(1+rate_joint*FN$1/365))</f>
        <v/>
      </c>
      <c r="FS46" s="5" t="str">
        <f t="shared" ca="1" si="206"/>
        <v/>
      </c>
      <c r="FT46" s="5" t="str" cm="1">
        <f t="array" aca="1" ref="FT46" ca="1">IF(FS46="","",_xlfn.IFS(FS46&lt;='Hidden inputs'!$C$15,FS46*'Hidden inputs'!$D$15,FS46&lt;='Hidden inputs'!$C$16,'Hidden inputs'!$C$15*'Hidden inputs'!$D$15+(FS46-'Hidden inputs'!$B$16)*'Hidden inputs'!$D$16,FS46&lt;='Hidden inputs'!$C$17,'Hidden inputs'!$C$15*'Hidden inputs'!$D$15+('Hidden inputs'!$C$16-'Hidden inputs'!$B$16)*'Hidden inputs'!$D$16+(FS46-'Hidden inputs'!$B$17)*'Hidden inputs'!$D$17,FS46&gt;'Hidden inputs'!$B$18,'Hidden inputs'!$C$15*'Hidden inputs'!$D$15+('Hidden inputs'!$C$16-'Hidden inputs'!$B$16)*'Hidden inputs'!$D$16+('Hidden inputs'!$C$17-'Hidden inputs'!$B$17)*'Hidden inputs'!$D$17+(FS46-'Hidden inputs'!$B$18)*'Hidden inputs'!$D$18))</f>
        <v/>
      </c>
      <c r="FU46" s="10" t="str">
        <f t="shared" ca="1" si="207"/>
        <v/>
      </c>
      <c r="FV46" s="5" t="str">
        <f t="shared" ca="1" si="119"/>
        <v/>
      </c>
      <c r="FW46" s="5" t="str">
        <f t="shared" ca="1" si="120"/>
        <v/>
      </c>
      <c r="FX46" s="5" t="str">
        <f ca="1">IF($B46="","",'Hidden inputs'!$D$11*FO46+'Hidden inputs'!$E$11*FP46)</f>
        <v/>
      </c>
      <c r="FY46" s="11" t="str">
        <f t="shared" ca="1" si="23"/>
        <v/>
      </c>
      <c r="FZ46" s="9" t="str">
        <f t="shared" ca="1" si="121"/>
        <v/>
      </c>
      <c r="GA46" s="5" t="str">
        <f t="shared" ca="1" si="122"/>
        <v/>
      </c>
      <c r="GB46" s="5" t="str">
        <f t="shared" ca="1" si="123"/>
        <v/>
      </c>
      <c r="GC46" s="5" t="str">
        <f t="shared" ca="1" si="24"/>
        <v/>
      </c>
      <c r="GD46" s="5" t="str">
        <f t="shared" ca="1" si="25"/>
        <v/>
      </c>
    </row>
    <row r="47" spans="1:186" x14ac:dyDescent="0.35">
      <c r="A47" s="2" t="str">
        <f t="shared" ca="1" si="26"/>
        <v/>
      </c>
      <c r="B47" s="6" t="str">
        <f t="shared" ca="1" si="27"/>
        <v/>
      </c>
      <c r="C47" s="5" t="str">
        <f t="shared" ca="1" si="124"/>
        <v/>
      </c>
      <c r="D47" s="5" t="str" cm="1">
        <f t="array" aca="1" ref="D47" ca="1">IF($B47="","",IF(C47=0,0,IF(DD_Payment="",0,IF(C47&lt;_xlfn.IFS(DD_Frequency="Monthly",1,DD_Frequency="Quarterly",IF(MONTH(C$2)=1,1,IF(MONTH(C$2)=4,1,IF(MONTH(C$2)=7,1,IF(MONTH(C$2)=10,1,0)))),DD_Frequency="Annually",IF(MONTH(C$2)=1,1,0))*DD_Payment,C47,_xlfn.IFS(DD_Frequency="Monthly",1,DD_Frequency="Quarterly",IF(MONTH(C$2)=1,1,IF(MONTH(C$2)=4,1,IF(MONTH(C$2)=7,1,IF(MONTH(C$2)=10,1,0)))),DD_Frequency="Annually",IF(MONTH(C$2)=1,1,0))*DD_Payment))))</f>
        <v/>
      </c>
      <c r="E47" s="5" t="str">
        <f t="shared" ref="E47" ca="1" si="2080">IF(B47="","",IF(C47&gt;D47,(C47-D47/2)*(rate_A*(E$1/365)),0))</f>
        <v/>
      </c>
      <c r="F47" s="5" t="str">
        <f t="shared" ca="1" si="28"/>
        <v/>
      </c>
      <c r="G47" s="5" t="str">
        <f t="shared" ref="G47" ca="1" si="2081">IF(B47="","",G46*(1+rate_A*E$1/365))</f>
        <v/>
      </c>
      <c r="H47" s="5" t="str">
        <f t="shared" ref="H47" ca="1" si="2082">IF(B47="","",H46*(1+rate_A*E$1/365))</f>
        <v/>
      </c>
      <c r="I47" s="5" t="str">
        <f t="shared" ref="I47" ca="1" si="2083">IF(B47="","",I46*(1+rate_joint*E$1/365))</f>
        <v/>
      </c>
      <c r="J47" s="5" t="str">
        <f t="shared" ca="1" si="129"/>
        <v/>
      </c>
      <c r="K47" s="5" t="str" cm="1">
        <f t="array" aca="1" ref="K47" ca="1">IF(J47="","",_xlfn.IFS(J47&lt;='Hidden inputs'!$C$15,J47*'Hidden inputs'!$D$15,J47&lt;='Hidden inputs'!$C$16,'Hidden inputs'!$C$15*'Hidden inputs'!$D$15+(J47-'Hidden inputs'!$B$16)*'Hidden inputs'!$D$16,J47&lt;='Hidden inputs'!$C$17,'Hidden inputs'!$C$15*'Hidden inputs'!$D$15+('Hidden inputs'!$C$16-'Hidden inputs'!$B$16)*'Hidden inputs'!$D$16+(J47-'Hidden inputs'!$B$17)*'Hidden inputs'!$D$17,J47&gt;'Hidden inputs'!$B$18,'Hidden inputs'!$C$15*'Hidden inputs'!$D$15+('Hidden inputs'!$C$16-'Hidden inputs'!$B$16)*'Hidden inputs'!$D$16+('Hidden inputs'!$C$17-'Hidden inputs'!$B$17)*'Hidden inputs'!$D$17+(J47-'Hidden inputs'!$B$18)*'Hidden inputs'!$D$18))</f>
        <v/>
      </c>
      <c r="L47" s="11" t="str">
        <f t="shared" ca="1" si="130"/>
        <v/>
      </c>
      <c r="M47" s="5" t="str">
        <f t="shared" ca="1" si="32"/>
        <v/>
      </c>
      <c r="N47" s="5" t="str">
        <f t="shared" ca="1" si="33"/>
        <v/>
      </c>
      <c r="O47" s="5" t="str">
        <f ca="1">IF(B47="","",'Hidden inputs'!$D$11*F47+'Hidden inputs'!$E$11*G47)</f>
        <v/>
      </c>
      <c r="P47" s="11" t="str">
        <f t="shared" ca="1" si="0"/>
        <v/>
      </c>
      <c r="Q47" s="20" t="str">
        <f t="shared" ca="1" si="1"/>
        <v/>
      </c>
      <c r="R47" s="3" t="str">
        <f t="shared" ca="1" si="34"/>
        <v/>
      </c>
      <c r="S47" s="5" t="str" cm="1">
        <f t="array" aca="1" ref="S47" ca="1">IF($B47="","",IF(R47=0,0,IF(DD_Payment="",0,IF(R47&lt;_xlfn.IFS(DD_Frequency="Monthly",1,DD_Frequency="Quarterly",IF(MONTH(R$2)=1,1,IF(MONTH(R$2)=4,1,IF(MONTH(R$2)=7,1,IF(MONTH(R$2)=10,1,0)))),DD_Frequency="Annually",IF(MONTH(R$2)=1,1,0))*DD_Payment,R47,_xlfn.IFS(DD_Frequency="Monthly",1,DD_Frequency="Quarterly",IF(MONTH(R$2)=1,1,IF(MONTH(R$2)=4,1,IF(MONTH(R$2)=7,1,IF(MONTH(R$2)=10,1,0)))),DD_Frequency="Annually",IF(MONTH(R$2)=1,1,0))*DD_Payment))))</f>
        <v/>
      </c>
      <c r="T47" s="3" t="str">
        <f t="shared" ref="T47" ca="1" si="2084">IF(B47="","",IF(R47&gt;S47,(R47-S47/2)*(rate_A*((T$1+A47)/365)),0))</f>
        <v/>
      </c>
      <c r="U47" s="3" t="str">
        <f t="shared" ca="1" si="36"/>
        <v/>
      </c>
      <c r="V47" s="3" t="str">
        <f t="shared" ref="V47" ca="1" si="2085">IF(B47="","",G47*(1+rate_A*(T$1+A47)/365))</f>
        <v/>
      </c>
      <c r="W47" s="3" t="str">
        <f t="shared" ref="W47" ca="1" si="2086">IF(B47="","",H47*(1+rate_A*(T$1+A47)/365))</f>
        <v/>
      </c>
      <c r="X47" s="3" t="str">
        <f t="shared" ref="X47" ca="1" si="2087">IF(B47="","",I47*(1+rate_joint*(T$1+A47)/365))</f>
        <v/>
      </c>
      <c r="Y47" s="5" t="str">
        <f t="shared" ca="1" si="135"/>
        <v/>
      </c>
      <c r="Z47" s="5" t="str" cm="1">
        <f t="array" aca="1" ref="Z47" ca="1">IF(Y47="","",_xlfn.IFS(Y47&lt;='Hidden inputs'!$C$15,Y47*'Hidden inputs'!$D$15,Y47&lt;='Hidden inputs'!$C$16,'Hidden inputs'!$C$15*'Hidden inputs'!$D$15+(Y47-'Hidden inputs'!$B$16)*'Hidden inputs'!$D$16,Y47&lt;='Hidden inputs'!$C$17,'Hidden inputs'!$C$15*'Hidden inputs'!$D$15+('Hidden inputs'!$C$16-'Hidden inputs'!$B$16)*'Hidden inputs'!$D$16+(Y47-'Hidden inputs'!$B$17)*'Hidden inputs'!$D$17,Y47&gt;'Hidden inputs'!$B$18,'Hidden inputs'!$C$15*'Hidden inputs'!$D$15+('Hidden inputs'!$C$16-'Hidden inputs'!$B$16)*'Hidden inputs'!$D$16+('Hidden inputs'!$C$17-'Hidden inputs'!$B$17)*'Hidden inputs'!$D$17+(Y47-'Hidden inputs'!$B$18)*'Hidden inputs'!$D$18))</f>
        <v/>
      </c>
      <c r="AA47" s="10" t="str">
        <f t="shared" ca="1" si="136"/>
        <v/>
      </c>
      <c r="AB47" s="5" t="str">
        <f t="shared" ca="1" si="40"/>
        <v/>
      </c>
      <c r="AC47" s="5" t="str">
        <f t="shared" ca="1" si="137"/>
        <v/>
      </c>
      <c r="AD47" s="5" t="str">
        <f ca="1">IF(B47="","",'Hidden inputs'!$D$11*U47+'Hidden inputs'!$E$11*V47)</f>
        <v/>
      </c>
      <c r="AE47" s="11" t="str">
        <f t="shared" ca="1" si="3"/>
        <v/>
      </c>
      <c r="AF47" s="9" t="str">
        <f t="shared" ca="1" si="41"/>
        <v/>
      </c>
      <c r="AG47" s="3" t="str">
        <f t="shared" ca="1" si="42"/>
        <v/>
      </c>
      <c r="AH47" s="5" t="str" cm="1">
        <f t="array" aca="1" ref="AH47" ca="1">IF($B47="","",IF(AG47=0,0,IF(DD_Payment="",0,IF(AG47&lt;_xlfn.IFS(DD_Frequency="Monthly",1,DD_Frequency="Quarterly",IF(MONTH(AG$2)=1,1,IF(MONTH(AG$2)=4,1,IF(MONTH(AG$2)=7,1,IF(MONTH(AG$2)=10,1,0)))),DD_Frequency="Annually",IF(MONTH(AG$2)=1,1,0))*DD_Payment,AG47,_xlfn.IFS(DD_Frequency="Monthly",1,DD_Frequency="Quarterly",IF(MONTH(AG$2)=1,1,IF(MONTH(AG$2)=4,1,IF(MONTH(AG$2)=7,1,IF(MONTH(AG$2)=10,1,0)))),DD_Frequency="Annually",IF(MONTH(AG$2)=1,1,0))*DD_Payment))))</f>
        <v/>
      </c>
      <c r="AI47" s="3" t="str">
        <f t="shared" ref="AI47" ca="1" si="2088">IF($B47="","",IF(AG47&gt;AH47,(AG47-AH47/2)*(rate_A*(AI$1/365)),0))</f>
        <v/>
      </c>
      <c r="AJ47" s="3" t="str">
        <f t="shared" ca="1" si="139"/>
        <v/>
      </c>
      <c r="AK47" s="3" t="str">
        <f t="shared" ref="AK47" ca="1" si="2089">IF($B47="","",V47*(1+rate_A*AI$1/365))</f>
        <v/>
      </c>
      <c r="AL47" s="3" t="str">
        <f t="shared" ref="AL47" ca="1" si="2090">IF($B47="","",W47*(1+rate_A*AI$1/365))</f>
        <v/>
      </c>
      <c r="AM47" s="3" t="str">
        <f t="shared" ref="AM47" ca="1" si="2091">IF($B47="","",X47*(1+rate_joint*AI$1/365))</f>
        <v/>
      </c>
      <c r="AN47" s="5" t="str">
        <f t="shared" ca="1" si="143"/>
        <v/>
      </c>
      <c r="AO47" s="5" t="str" cm="1">
        <f t="array" aca="1" ref="AO47" ca="1">IF(AN47="","",_xlfn.IFS(AN47&lt;='Hidden inputs'!$C$15,AN47*'Hidden inputs'!$D$15,AN47&lt;='Hidden inputs'!$C$16,'Hidden inputs'!$C$15*'Hidden inputs'!$D$15+(AN47-'Hidden inputs'!$B$16)*'Hidden inputs'!$D$16,AN47&lt;='Hidden inputs'!$C$17,'Hidden inputs'!$C$15*'Hidden inputs'!$D$15+('Hidden inputs'!$C$16-'Hidden inputs'!$B$16)*'Hidden inputs'!$D$16+(AN47-'Hidden inputs'!$B$17)*'Hidden inputs'!$D$17,AN47&gt;'Hidden inputs'!$B$18,'Hidden inputs'!$C$15*'Hidden inputs'!$D$15+('Hidden inputs'!$C$16-'Hidden inputs'!$B$16)*'Hidden inputs'!$D$16+('Hidden inputs'!$C$17-'Hidden inputs'!$B$17)*'Hidden inputs'!$D$17+(AN47-'Hidden inputs'!$B$18)*'Hidden inputs'!$D$18))</f>
        <v/>
      </c>
      <c r="AP47" s="10" t="str">
        <f t="shared" ca="1" si="144"/>
        <v/>
      </c>
      <c r="AQ47" s="5" t="str">
        <f t="shared" ca="1" si="47"/>
        <v/>
      </c>
      <c r="AR47" s="5" t="str">
        <f t="shared" ca="1" si="48"/>
        <v/>
      </c>
      <c r="AS47" s="5" t="str">
        <f ca="1">IF($B47="","",'Hidden inputs'!$D$11*AJ47+'Hidden inputs'!$E$11*AK47)</f>
        <v/>
      </c>
      <c r="AT47" s="11" t="str">
        <f t="shared" ca="1" si="5"/>
        <v/>
      </c>
      <c r="AU47" s="9" t="str">
        <f t="shared" ca="1" si="49"/>
        <v/>
      </c>
      <c r="AV47" s="3" t="str">
        <f t="shared" ca="1" si="50"/>
        <v/>
      </c>
      <c r="AW47" s="5" t="str" cm="1">
        <f t="array" aca="1" ref="AW47" ca="1">IF($B47="","",IF(AV47=0,0,IF(DD_Payment="",0,IF(AV47&lt;_xlfn.IFS(DD_Frequency="Monthly",1,DD_Frequency="Quarterly",IF(MONTH(AV$2)=1,1,IF(MONTH(AV$2)=4,1,IF(MONTH(AV$2)=7,1,IF(MONTH(AV$2)=10,1,0)))),DD_Frequency="Annually",IF(MONTH(AV$2)=1,1,0))*DD_Payment,AV47,_xlfn.IFS(DD_Frequency="Monthly",1,DD_Frequency="Quarterly",IF(MONTH(AV$2)=1,1,IF(MONTH(AV$2)=4,1,IF(MONTH(AV$2)=7,1,IF(MONTH(AV$2)=10,1,0)))),DD_Frequency="Annually",IF(MONTH(AV$2)=1,1,0))*DD_Payment))))</f>
        <v/>
      </c>
      <c r="AX47" s="3" t="str">
        <f t="shared" ref="AX47" ca="1" si="2092">IF($B47="","",IF(AV47&gt;AW47,(AV47-AW47/2)*(rate_A*(AX$1/365)),0))</f>
        <v/>
      </c>
      <c r="AY47" s="3" t="str">
        <f t="shared" ca="1" si="146"/>
        <v/>
      </c>
      <c r="AZ47" s="3" t="str">
        <f t="shared" ref="AZ47" ca="1" si="2093">IF($B47="","",AK47*(1+rate_A*AX$1/365))</f>
        <v/>
      </c>
      <c r="BA47" s="3" t="str">
        <f t="shared" ref="BA47" ca="1" si="2094">IF($B47="","",AL47*(1+rate_A*AX$1/365))</f>
        <v/>
      </c>
      <c r="BB47" s="3" t="str">
        <f t="shared" ref="BB47" ca="1" si="2095">IF($B47="","",AM47*(1+rate_joint*AX$1/365))</f>
        <v/>
      </c>
      <c r="BC47" s="5" t="str">
        <f t="shared" ca="1" si="150"/>
        <v/>
      </c>
      <c r="BD47" s="5" t="str" cm="1">
        <f t="array" aca="1" ref="BD47" ca="1">IF(BC47="","",_xlfn.IFS(BC47&lt;='Hidden inputs'!$C$15,BC47*'Hidden inputs'!$D$15,BC47&lt;='Hidden inputs'!$C$16,'Hidden inputs'!$C$15*'Hidden inputs'!$D$15+(BC47-'Hidden inputs'!$B$16)*'Hidden inputs'!$D$16,BC47&lt;='Hidden inputs'!$C$17,'Hidden inputs'!$C$15*'Hidden inputs'!$D$15+('Hidden inputs'!$C$16-'Hidden inputs'!$B$16)*'Hidden inputs'!$D$16+(BC47-'Hidden inputs'!$B$17)*'Hidden inputs'!$D$17,BC47&gt;'Hidden inputs'!$B$18,'Hidden inputs'!$C$15*'Hidden inputs'!$D$15+('Hidden inputs'!$C$16-'Hidden inputs'!$B$16)*'Hidden inputs'!$D$16+('Hidden inputs'!$C$17-'Hidden inputs'!$B$17)*'Hidden inputs'!$D$17+(BC47-'Hidden inputs'!$B$18)*'Hidden inputs'!$D$18))</f>
        <v/>
      </c>
      <c r="BE47" s="10" t="str">
        <f t="shared" ca="1" si="151"/>
        <v/>
      </c>
      <c r="BF47" s="5" t="str">
        <f t="shared" ca="1" si="55"/>
        <v/>
      </c>
      <c r="BG47" s="5" t="str">
        <f t="shared" ca="1" si="56"/>
        <v/>
      </c>
      <c r="BH47" s="5" t="str">
        <f ca="1">IF($B47="","",'Hidden inputs'!$D$11*AY47+'Hidden inputs'!$E$11*AZ47)</f>
        <v/>
      </c>
      <c r="BI47" s="11" t="str">
        <f t="shared" ca="1" si="7"/>
        <v/>
      </c>
      <c r="BJ47" s="9" t="str">
        <f t="shared" ca="1" si="57"/>
        <v/>
      </c>
      <c r="BK47" s="3" t="str">
        <f t="shared" ca="1" si="58"/>
        <v/>
      </c>
      <c r="BL47" s="5" t="str" cm="1">
        <f t="array" aca="1" ref="BL47" ca="1">IF($B47="","",IF(BK47=0,0,IF(DD_Payment="",0,IF(BK47&lt;_xlfn.IFS(DD_Frequency="Monthly",1,DD_Frequency="Quarterly",IF(MONTH(BK$2)=1,1,IF(MONTH(BK$2)=4,1,IF(MONTH(BK$2)=7,1,IF(MONTH(BK$2)=10,1,0)))),DD_Frequency="Annually",IF(MONTH(BK$2)=1,1,0))*DD_Payment,BK47,_xlfn.IFS(DD_Frequency="Monthly",1,DD_Frequency="Quarterly",IF(MONTH(BK$2)=1,1,IF(MONTH(BK$2)=4,1,IF(MONTH(BK$2)=7,1,IF(MONTH(BK$2)=10,1,0)))),DD_Frequency="Annually",IF(MONTH(BK$2)=1,1,0))*DD_Payment))))</f>
        <v/>
      </c>
      <c r="BM47" s="3" t="str">
        <f t="shared" ref="BM47" ca="1" si="2096">IF($B47="","",IF(BK47&gt;BL47,(BK47-BL47/2)*(rate_A*(BM$1/365)),0))</f>
        <v/>
      </c>
      <c r="BN47" s="3" t="str">
        <f t="shared" ca="1" si="153"/>
        <v/>
      </c>
      <c r="BO47" s="3" t="str">
        <f t="shared" ref="BO47" ca="1" si="2097">IF($B47="","",AZ47*(1+rate_A*BM$1/365))</f>
        <v/>
      </c>
      <c r="BP47" s="3" t="str">
        <f t="shared" ref="BP47" ca="1" si="2098">IF($B47="","",BA47*(1+rate_A*BM$1/365))</f>
        <v/>
      </c>
      <c r="BQ47" s="3" t="str">
        <f t="shared" ref="BQ47" ca="1" si="2099">IF($B47="","",BB47*(1+rate_joint*BM$1/365))</f>
        <v/>
      </c>
      <c r="BR47" s="5" t="str">
        <f t="shared" ca="1" si="157"/>
        <v/>
      </c>
      <c r="BS47" s="5" t="str" cm="1">
        <f t="array" aca="1" ref="BS47" ca="1">IF(BR47="","",_xlfn.IFS(BR47&lt;='Hidden inputs'!$C$15,BR47*'Hidden inputs'!$D$15,BR47&lt;='Hidden inputs'!$C$16,'Hidden inputs'!$C$15*'Hidden inputs'!$D$15+(BR47-'Hidden inputs'!$B$16)*'Hidden inputs'!$D$16,BR47&lt;='Hidden inputs'!$C$17,'Hidden inputs'!$C$15*'Hidden inputs'!$D$15+('Hidden inputs'!$C$16-'Hidden inputs'!$B$16)*'Hidden inputs'!$D$16+(BR47-'Hidden inputs'!$B$17)*'Hidden inputs'!$D$17,BR47&gt;'Hidden inputs'!$B$18,'Hidden inputs'!$C$15*'Hidden inputs'!$D$15+('Hidden inputs'!$C$16-'Hidden inputs'!$B$16)*'Hidden inputs'!$D$16+('Hidden inputs'!$C$17-'Hidden inputs'!$B$17)*'Hidden inputs'!$D$17+(BR47-'Hidden inputs'!$B$18)*'Hidden inputs'!$D$18))</f>
        <v/>
      </c>
      <c r="BT47" s="10" t="str">
        <f t="shared" ca="1" si="158"/>
        <v/>
      </c>
      <c r="BU47" s="5" t="str">
        <f t="shared" ca="1" si="63"/>
        <v/>
      </c>
      <c r="BV47" s="5" t="str">
        <f t="shared" ca="1" si="64"/>
        <v/>
      </c>
      <c r="BW47" s="5" t="str">
        <f ca="1">IF($B47="","",'Hidden inputs'!$D$11*BN47+'Hidden inputs'!$E$11*BO47)</f>
        <v/>
      </c>
      <c r="BX47" s="11" t="str">
        <f t="shared" ca="1" si="9"/>
        <v/>
      </c>
      <c r="BY47" s="9" t="str">
        <f t="shared" ca="1" si="65"/>
        <v/>
      </c>
      <c r="BZ47" s="3" t="str">
        <f t="shared" ca="1" si="66"/>
        <v/>
      </c>
      <c r="CA47" s="5" t="str" cm="1">
        <f t="array" aca="1" ref="CA47" ca="1">IF($B47="","",IF(BZ47=0,0,IF(DD_Payment="",0,IF(BZ47&lt;_xlfn.IFS(DD_Frequency="Monthly",1,DD_Frequency="Quarterly",IF(MONTH(BZ$2)=1,1,IF(MONTH(BZ$2)=4,1,IF(MONTH(BZ$2)=7,1,IF(MONTH(BZ$2)=10,1,0)))),DD_Frequency="Annually",IF(MONTH(BZ$2)=1,1,0))*DD_Payment,BZ47,_xlfn.IFS(DD_Frequency="Monthly",1,DD_Frequency="Quarterly",IF(MONTH(BZ$2)=1,1,IF(MONTH(BZ$2)=4,1,IF(MONTH(BZ$2)=7,1,IF(MONTH(BZ$2)=10,1,0)))),DD_Frequency="Annually",IF(MONTH(BZ$2)=1,1,0))*DD_Payment))))</f>
        <v/>
      </c>
      <c r="CB47" s="3" t="str">
        <f t="shared" ref="CB47" ca="1" si="2100">IF($B47="","",IF(BZ47&gt;CA47,(BZ47-CA47/2)*(rate_A*(CB$1/365)),0))</f>
        <v/>
      </c>
      <c r="CC47" s="3" t="str">
        <f t="shared" ca="1" si="160"/>
        <v/>
      </c>
      <c r="CD47" s="3" t="str">
        <f t="shared" ref="CD47" ca="1" si="2101">IF($B47="","",BO47*(1+rate_A*CB$1/365))</f>
        <v/>
      </c>
      <c r="CE47" s="3" t="str">
        <f t="shared" ref="CE47" ca="1" si="2102">IF($B47="","",BP47*(1+rate_A*CB$1/365))</f>
        <v/>
      </c>
      <c r="CF47" s="3" t="str">
        <f t="shared" ref="CF47" ca="1" si="2103">IF($B47="","",BQ47*(1+rate_joint*CB$1/365))</f>
        <v/>
      </c>
      <c r="CG47" s="5" t="str">
        <f t="shared" ca="1" si="164"/>
        <v/>
      </c>
      <c r="CH47" s="5" t="str" cm="1">
        <f t="array" aca="1" ref="CH47" ca="1">IF(CG47="","",_xlfn.IFS(CG47&lt;='Hidden inputs'!$C$15,CG47*'Hidden inputs'!$D$15,CG47&lt;='Hidden inputs'!$C$16,'Hidden inputs'!$C$15*'Hidden inputs'!$D$15+(CG47-'Hidden inputs'!$B$16)*'Hidden inputs'!$D$16,CG47&lt;='Hidden inputs'!$C$17,'Hidden inputs'!$C$15*'Hidden inputs'!$D$15+('Hidden inputs'!$C$16-'Hidden inputs'!$B$16)*'Hidden inputs'!$D$16+(CG47-'Hidden inputs'!$B$17)*'Hidden inputs'!$D$17,CG47&gt;'Hidden inputs'!$B$18,'Hidden inputs'!$C$15*'Hidden inputs'!$D$15+('Hidden inputs'!$C$16-'Hidden inputs'!$B$16)*'Hidden inputs'!$D$16+('Hidden inputs'!$C$17-'Hidden inputs'!$B$17)*'Hidden inputs'!$D$17+(CG47-'Hidden inputs'!$B$18)*'Hidden inputs'!$D$18))</f>
        <v/>
      </c>
      <c r="CI47" s="10" t="str">
        <f t="shared" ca="1" si="165"/>
        <v/>
      </c>
      <c r="CJ47" s="5" t="str">
        <f t="shared" ca="1" si="71"/>
        <v/>
      </c>
      <c r="CK47" s="5" t="str">
        <f t="shared" ca="1" si="72"/>
        <v/>
      </c>
      <c r="CL47" s="5" t="str">
        <f ca="1">IF($B47="","",'Hidden inputs'!$D$11*CC47+'Hidden inputs'!$E$11*CD47)</f>
        <v/>
      </c>
      <c r="CM47" s="11" t="str">
        <f t="shared" ca="1" si="11"/>
        <v/>
      </c>
      <c r="CN47" s="9" t="str">
        <f t="shared" ca="1" si="73"/>
        <v/>
      </c>
      <c r="CO47" s="3" t="str">
        <f t="shared" ca="1" si="74"/>
        <v/>
      </c>
      <c r="CP47" s="5" t="str" cm="1">
        <f t="array" aca="1" ref="CP47" ca="1">IF($B47="","",IF(CO47=0,0,IF(DD_Payment="",0,IF(CO47&lt;_xlfn.IFS(DD_Frequency="Monthly",1,DD_Frequency="Quarterly",IF(MONTH(CO$2)=1,1,IF(MONTH(CO$2)=4,1,IF(MONTH(CO$2)=7,1,IF(MONTH(CO$2)=10,1,0)))),DD_Frequency="Annually",IF(MONTH(CO$2)=1,1,0))*DD_Payment,CO47,_xlfn.IFS(DD_Frequency="Monthly",1,DD_Frequency="Quarterly",IF(MONTH(CO$2)=1,1,IF(MONTH(CO$2)=4,1,IF(MONTH(CO$2)=7,1,IF(MONTH(CO$2)=10,1,0)))),DD_Frequency="Annually",IF(MONTH(CO$2)=1,1,0))*DD_Payment))))</f>
        <v/>
      </c>
      <c r="CQ47" s="3" t="str">
        <f t="shared" ref="CQ47" ca="1" si="2104">IF($B47="","",IF(CO47&gt;CP47,(CO47-CP47/2)*(rate_A*(CQ$1/365)),0))</f>
        <v/>
      </c>
      <c r="CR47" s="3" t="str">
        <f t="shared" ca="1" si="167"/>
        <v/>
      </c>
      <c r="CS47" s="3" t="str">
        <f t="shared" ref="CS47" ca="1" si="2105">IF($B47="","",CD47*(1+rate_A*CQ$1/365))</f>
        <v/>
      </c>
      <c r="CT47" s="3" t="str">
        <f t="shared" ref="CT47" ca="1" si="2106">IF($B47="","",CE47*(1+rate_A*CQ$1/365))</f>
        <v/>
      </c>
      <c r="CU47" s="3" t="str">
        <f t="shared" ref="CU47" ca="1" si="2107">IF($B47="","",CF47*(1+rate_joint*CQ$1/365))</f>
        <v/>
      </c>
      <c r="CV47" s="5" t="str">
        <f t="shared" ca="1" si="171"/>
        <v/>
      </c>
      <c r="CW47" s="5" t="str" cm="1">
        <f t="array" aca="1" ref="CW47" ca="1">IF(CV47="","",_xlfn.IFS(CV47&lt;='Hidden inputs'!$C$15,CV47*'Hidden inputs'!$D$15,CV47&lt;='Hidden inputs'!$C$16,'Hidden inputs'!$C$15*'Hidden inputs'!$D$15+(CV47-'Hidden inputs'!$B$16)*'Hidden inputs'!$D$16,CV47&lt;='Hidden inputs'!$C$17,'Hidden inputs'!$C$15*'Hidden inputs'!$D$15+('Hidden inputs'!$C$16-'Hidden inputs'!$B$16)*'Hidden inputs'!$D$16+(CV47-'Hidden inputs'!$B$17)*'Hidden inputs'!$D$17,CV47&gt;'Hidden inputs'!$B$18,'Hidden inputs'!$C$15*'Hidden inputs'!$D$15+('Hidden inputs'!$C$16-'Hidden inputs'!$B$16)*'Hidden inputs'!$D$16+('Hidden inputs'!$C$17-'Hidden inputs'!$B$17)*'Hidden inputs'!$D$17+(CV47-'Hidden inputs'!$B$18)*'Hidden inputs'!$D$18))</f>
        <v/>
      </c>
      <c r="CX47" s="10" t="str">
        <f t="shared" ca="1" si="172"/>
        <v/>
      </c>
      <c r="CY47" s="5" t="str">
        <f t="shared" ca="1" si="79"/>
        <v/>
      </c>
      <c r="CZ47" s="5" t="str">
        <f t="shared" ca="1" si="80"/>
        <v/>
      </c>
      <c r="DA47" s="5" t="str">
        <f ca="1">IF($B47="","",'Hidden inputs'!$D$11*CR47+'Hidden inputs'!$E$11*CS47)</f>
        <v/>
      </c>
      <c r="DB47" s="11" t="str">
        <f t="shared" ca="1" si="13"/>
        <v/>
      </c>
      <c r="DC47" s="9" t="str">
        <f t="shared" ca="1" si="81"/>
        <v/>
      </c>
      <c r="DD47" s="3" t="str">
        <f t="shared" ca="1" si="82"/>
        <v/>
      </c>
      <c r="DE47" s="5" t="str" cm="1">
        <f t="array" aca="1" ref="DE47" ca="1">IF($B47="","",IF(DD47=0,0,IF(DD_Payment="",0,IF(DD47&lt;_xlfn.IFS(DD_Frequency="Monthly",1,DD_Frequency="Quarterly",IF(MONTH(DD$2)=1,1,IF(MONTH(DD$2)=4,1,IF(MONTH(DD$2)=7,1,IF(MONTH(DD$2)=10,1,0)))),DD_Frequency="Annually",IF(MONTH(DD$2)=1,1,0))*DD_Payment,DD47,_xlfn.IFS(DD_Frequency="Monthly",1,DD_Frequency="Quarterly",IF(MONTH(DD$2)=1,1,IF(MONTH(DD$2)=4,1,IF(MONTH(DD$2)=7,1,IF(MONTH(DD$2)=10,1,0)))),DD_Frequency="Annually",IF(MONTH(DD$2)=1,1,0))*DD_Payment))))</f>
        <v/>
      </c>
      <c r="DF47" s="3" t="str">
        <f t="shared" ref="DF47" ca="1" si="2108">IF($B47="","",IF(DD47&gt;DE47,(DD47-DE47/2)*(rate_A*(DF$1/365)),0))</f>
        <v/>
      </c>
      <c r="DG47" s="3" t="str">
        <f t="shared" ca="1" si="174"/>
        <v/>
      </c>
      <c r="DH47" s="3" t="str">
        <f t="shared" ref="DH47" ca="1" si="2109">IF($B47="","",CS47*(1+rate_A*DF$1/365))</f>
        <v/>
      </c>
      <c r="DI47" s="3" t="str">
        <f t="shared" ref="DI47" ca="1" si="2110">IF($B47="","",CT47*(1+rate_A*DF$1/365))</f>
        <v/>
      </c>
      <c r="DJ47" s="3" t="str">
        <f t="shared" ref="DJ47" ca="1" si="2111">IF($B47="","",CU47*(1+rate_joint*DF$1/365))</f>
        <v/>
      </c>
      <c r="DK47" s="5" t="str">
        <f t="shared" ca="1" si="178"/>
        <v/>
      </c>
      <c r="DL47" s="5" t="str" cm="1">
        <f t="array" aca="1" ref="DL47" ca="1">IF(DK47="","",_xlfn.IFS(DK47&lt;='Hidden inputs'!$C$15,DK47*'Hidden inputs'!$D$15,DK47&lt;='Hidden inputs'!$C$16,'Hidden inputs'!$C$15*'Hidden inputs'!$D$15+(DK47-'Hidden inputs'!$B$16)*'Hidden inputs'!$D$16,DK47&lt;='Hidden inputs'!$C$17,'Hidden inputs'!$C$15*'Hidden inputs'!$D$15+('Hidden inputs'!$C$16-'Hidden inputs'!$B$16)*'Hidden inputs'!$D$16+(DK47-'Hidden inputs'!$B$17)*'Hidden inputs'!$D$17,DK47&gt;'Hidden inputs'!$B$18,'Hidden inputs'!$C$15*'Hidden inputs'!$D$15+('Hidden inputs'!$C$16-'Hidden inputs'!$B$16)*'Hidden inputs'!$D$16+('Hidden inputs'!$C$17-'Hidden inputs'!$B$17)*'Hidden inputs'!$D$17+(DK47-'Hidden inputs'!$B$18)*'Hidden inputs'!$D$18))</f>
        <v/>
      </c>
      <c r="DM47" s="10" t="str">
        <f t="shared" ca="1" si="179"/>
        <v/>
      </c>
      <c r="DN47" s="5" t="str">
        <f t="shared" ca="1" si="87"/>
        <v/>
      </c>
      <c r="DO47" s="5" t="str">
        <f t="shared" ca="1" si="88"/>
        <v/>
      </c>
      <c r="DP47" s="5" t="str">
        <f ca="1">IF($B47="","",'Hidden inputs'!$D$11*DG47+'Hidden inputs'!$E$11*DH47)</f>
        <v/>
      </c>
      <c r="DQ47" s="11" t="str">
        <f t="shared" ca="1" si="15"/>
        <v/>
      </c>
      <c r="DR47" s="9" t="str">
        <f t="shared" ca="1" si="89"/>
        <v/>
      </c>
      <c r="DS47" s="3" t="str">
        <f t="shared" ca="1" si="90"/>
        <v/>
      </c>
      <c r="DT47" s="5" t="str" cm="1">
        <f t="array" aca="1" ref="DT47" ca="1">IF($B47="","",IF(DS47=0,0,IF(DD_Payment="",0,IF(DS47&lt;_xlfn.IFS(DD_Frequency="Monthly",1,DD_Frequency="Quarterly",IF(MONTH(DS$2)=1,1,IF(MONTH(DS$2)=4,1,IF(MONTH(DS$2)=7,1,IF(MONTH(DS$2)=10,1,0)))),DD_Frequency="Annually",IF(MONTH(DS$2)=1,1,0))*DD_Payment,DS47,_xlfn.IFS(DD_Frequency="Monthly",1,DD_Frequency="Quarterly",IF(MONTH(DS$2)=1,1,IF(MONTH(DS$2)=4,1,IF(MONTH(DS$2)=7,1,IF(MONTH(DS$2)=10,1,0)))),DD_Frequency="Annually",IF(MONTH(DS$2)=1,1,0))*DD_Payment))))</f>
        <v/>
      </c>
      <c r="DU47" s="3" t="str">
        <f t="shared" ref="DU47" ca="1" si="2112">IF($B47="","",IF(DS47&gt;DT47,(DS47-DT47/2)*(rate_A*(DU$1/365)),0))</f>
        <v/>
      </c>
      <c r="DV47" s="3" t="str">
        <f t="shared" ca="1" si="181"/>
        <v/>
      </c>
      <c r="DW47" s="3" t="str">
        <f t="shared" ref="DW47" ca="1" si="2113">IF($B47="","",DH47*(1+rate_A*DU$1/365))</f>
        <v/>
      </c>
      <c r="DX47" s="3" t="str">
        <f t="shared" ref="DX47" ca="1" si="2114">IF($B47="","",DI47*(1+rate_A*DU$1/365))</f>
        <v/>
      </c>
      <c r="DY47" s="3" t="str">
        <f t="shared" ref="DY47" ca="1" si="2115">IF($B47="","",DJ47*(1+rate_joint*DU$1/365))</f>
        <v/>
      </c>
      <c r="DZ47" s="5" t="str">
        <f t="shared" ca="1" si="185"/>
        <v/>
      </c>
      <c r="EA47" s="5" t="str" cm="1">
        <f t="array" aca="1" ref="EA47" ca="1">IF(DZ47="","",_xlfn.IFS(DZ47&lt;='Hidden inputs'!$C$15,DZ47*'Hidden inputs'!$D$15,DZ47&lt;='Hidden inputs'!$C$16,'Hidden inputs'!$C$15*'Hidden inputs'!$D$15+(DZ47-'Hidden inputs'!$B$16)*'Hidden inputs'!$D$16,DZ47&lt;='Hidden inputs'!$C$17,'Hidden inputs'!$C$15*'Hidden inputs'!$D$15+('Hidden inputs'!$C$16-'Hidden inputs'!$B$16)*'Hidden inputs'!$D$16+(DZ47-'Hidden inputs'!$B$17)*'Hidden inputs'!$D$17,DZ47&gt;'Hidden inputs'!$B$18,'Hidden inputs'!$C$15*'Hidden inputs'!$D$15+('Hidden inputs'!$C$16-'Hidden inputs'!$B$16)*'Hidden inputs'!$D$16+('Hidden inputs'!$C$17-'Hidden inputs'!$B$17)*'Hidden inputs'!$D$17+(DZ47-'Hidden inputs'!$B$18)*'Hidden inputs'!$D$18))</f>
        <v/>
      </c>
      <c r="EB47" s="10" t="str">
        <f t="shared" ca="1" si="186"/>
        <v/>
      </c>
      <c r="EC47" s="5" t="str">
        <f t="shared" ca="1" si="95"/>
        <v/>
      </c>
      <c r="ED47" s="5" t="str">
        <f t="shared" ca="1" si="96"/>
        <v/>
      </c>
      <c r="EE47" s="5" t="str">
        <f ca="1">IF($B47="","",'Hidden inputs'!$D$11*DV47+'Hidden inputs'!$E$11*DW47)</f>
        <v/>
      </c>
      <c r="EF47" s="11" t="str">
        <f t="shared" ca="1" si="17"/>
        <v/>
      </c>
      <c r="EG47" s="9" t="str">
        <f t="shared" ca="1" si="97"/>
        <v/>
      </c>
      <c r="EH47" s="3" t="str">
        <f t="shared" ca="1" si="98"/>
        <v/>
      </c>
      <c r="EI47" s="5" t="str" cm="1">
        <f t="array" aca="1" ref="EI47" ca="1">IF($B47="","",IF(EH47=0,0,IF(DD_Payment="",0,IF(EH47&lt;_xlfn.IFS(DD_Frequency="Monthly",1,DD_Frequency="Quarterly",IF(MONTH(EH$2)=1,1,IF(MONTH(EH$2)=4,1,IF(MONTH(EH$2)=7,1,IF(MONTH(EH$2)=10,1,0)))),DD_Frequency="Annually",IF(MONTH(EH$2)=1,1,0))*DD_Payment,EH47,_xlfn.IFS(DD_Frequency="Monthly",1,DD_Frequency="Quarterly",IF(MONTH(EH$2)=1,1,IF(MONTH(EH$2)=4,1,IF(MONTH(EH$2)=7,1,IF(MONTH(EH$2)=10,1,0)))),DD_Frequency="Annually",IF(MONTH(EH$2)=1,1,0))*DD_Payment))))</f>
        <v/>
      </c>
      <c r="EJ47" s="3" t="str">
        <f t="shared" ref="EJ47" ca="1" si="2116">IF($B47="","",IF(EH47&gt;EI47,(EH47-EI47/2)*(rate_A*(EJ$1/365)),0))</f>
        <v/>
      </c>
      <c r="EK47" s="3" t="str">
        <f t="shared" ca="1" si="188"/>
        <v/>
      </c>
      <c r="EL47" s="3" t="str">
        <f t="shared" ref="EL47" ca="1" si="2117">IF($B47="","",DW47*(1+rate_A*EJ$1/365))</f>
        <v/>
      </c>
      <c r="EM47" s="3" t="str">
        <f t="shared" ref="EM47" ca="1" si="2118">IF($B47="","",DX47*(1+rate_A*EJ$1/365))</f>
        <v/>
      </c>
      <c r="EN47" s="3" t="str">
        <f t="shared" ref="EN47" ca="1" si="2119">IF($B47="","",DY47*(1+rate_joint*EJ$1/365))</f>
        <v/>
      </c>
      <c r="EO47" s="5" t="str">
        <f t="shared" ca="1" si="192"/>
        <v/>
      </c>
      <c r="EP47" s="5" t="str" cm="1">
        <f t="array" aca="1" ref="EP47" ca="1">IF(EO47="","",_xlfn.IFS(EO47&lt;='Hidden inputs'!$C$15,EO47*'Hidden inputs'!$D$15,EO47&lt;='Hidden inputs'!$C$16,'Hidden inputs'!$C$15*'Hidden inputs'!$D$15+(EO47-'Hidden inputs'!$B$16)*'Hidden inputs'!$D$16,EO47&lt;='Hidden inputs'!$C$17,'Hidden inputs'!$C$15*'Hidden inputs'!$D$15+('Hidden inputs'!$C$16-'Hidden inputs'!$B$16)*'Hidden inputs'!$D$16+(EO47-'Hidden inputs'!$B$17)*'Hidden inputs'!$D$17,EO47&gt;'Hidden inputs'!$B$18,'Hidden inputs'!$C$15*'Hidden inputs'!$D$15+('Hidden inputs'!$C$16-'Hidden inputs'!$B$16)*'Hidden inputs'!$D$16+('Hidden inputs'!$C$17-'Hidden inputs'!$B$17)*'Hidden inputs'!$D$17+(EO47-'Hidden inputs'!$B$18)*'Hidden inputs'!$D$18))</f>
        <v/>
      </c>
      <c r="EQ47" s="10" t="str">
        <f t="shared" ca="1" si="193"/>
        <v/>
      </c>
      <c r="ER47" s="5" t="str">
        <f t="shared" ca="1" si="103"/>
        <v/>
      </c>
      <c r="ES47" s="5" t="str">
        <f t="shared" ca="1" si="104"/>
        <v/>
      </c>
      <c r="ET47" s="5" t="str">
        <f ca="1">IF($B47="","",'Hidden inputs'!$D$11*EK47+'Hidden inputs'!$E$11*EL47)</f>
        <v/>
      </c>
      <c r="EU47" s="11" t="str">
        <f t="shared" ca="1" si="19"/>
        <v/>
      </c>
      <c r="EV47" s="9" t="str">
        <f t="shared" ca="1" si="105"/>
        <v/>
      </c>
      <c r="EW47" s="3" t="str">
        <f t="shared" ca="1" si="106"/>
        <v/>
      </c>
      <c r="EX47" s="5" t="str" cm="1">
        <f t="array" aca="1" ref="EX47" ca="1">IF($B47="","",IF(EW47=0,0,IF(DD_Payment="",0,IF(EW47&lt;_xlfn.IFS(DD_Frequency="Monthly",1,DD_Frequency="Quarterly",IF(MONTH(EW$2)=1,1,IF(MONTH(EW$2)=4,1,IF(MONTH(EW$2)=7,1,IF(MONTH(EW$2)=10,1,0)))),DD_Frequency="Annually",IF(MONTH(EW$2)=1,1,0))*DD_Payment,EW47,_xlfn.IFS(DD_Frequency="Monthly",1,DD_Frequency="Quarterly",IF(MONTH(EW$2)=1,1,IF(MONTH(EW$2)=4,1,IF(MONTH(EW$2)=7,1,IF(MONTH(EW$2)=10,1,0)))),DD_Frequency="Annually",IF(MONTH(EW$2)=1,1,0))*DD_Payment))))</f>
        <v/>
      </c>
      <c r="EY47" s="3" t="str">
        <f t="shared" ref="EY47" ca="1" si="2120">IF($B47="","",IF(EW47&gt;EX47,(EW47-EX47/2)*(rate_A*(EY$1/365)),0))</f>
        <v/>
      </c>
      <c r="EZ47" s="3" t="str">
        <f t="shared" ca="1" si="195"/>
        <v/>
      </c>
      <c r="FA47" s="3" t="str">
        <f t="shared" ref="FA47" ca="1" si="2121">IF($B47="","",EL47*(1+rate_A*EY$1/365))</f>
        <v/>
      </c>
      <c r="FB47" s="3" t="str">
        <f t="shared" ref="FB47" ca="1" si="2122">IF($B47="","",EM47*(1+rate_A*EY$1/365))</f>
        <v/>
      </c>
      <c r="FC47" s="3" t="str">
        <f t="shared" ref="FC47" ca="1" si="2123">IF($B47="","",EN47*(1+rate_joint*EY$1/365))</f>
        <v/>
      </c>
      <c r="FD47" s="5" t="str">
        <f t="shared" ca="1" si="199"/>
        <v/>
      </c>
      <c r="FE47" s="5" t="str" cm="1">
        <f t="array" aca="1" ref="FE47" ca="1">IF(FD47="","",_xlfn.IFS(FD47&lt;='Hidden inputs'!$C$15,FD47*'Hidden inputs'!$D$15,FD47&lt;='Hidden inputs'!$C$16,'Hidden inputs'!$C$15*'Hidden inputs'!$D$15+(FD47-'Hidden inputs'!$B$16)*'Hidden inputs'!$D$16,FD47&lt;='Hidden inputs'!$C$17,'Hidden inputs'!$C$15*'Hidden inputs'!$D$15+('Hidden inputs'!$C$16-'Hidden inputs'!$B$16)*'Hidden inputs'!$D$16+(FD47-'Hidden inputs'!$B$17)*'Hidden inputs'!$D$17,FD47&gt;'Hidden inputs'!$B$18,'Hidden inputs'!$C$15*'Hidden inputs'!$D$15+('Hidden inputs'!$C$16-'Hidden inputs'!$B$16)*'Hidden inputs'!$D$16+('Hidden inputs'!$C$17-'Hidden inputs'!$B$17)*'Hidden inputs'!$D$17+(FD47-'Hidden inputs'!$B$18)*'Hidden inputs'!$D$18))</f>
        <v/>
      </c>
      <c r="FF47" s="10" t="str">
        <f t="shared" ca="1" si="200"/>
        <v/>
      </c>
      <c r="FG47" s="5" t="str">
        <f t="shared" ca="1" si="111"/>
        <v/>
      </c>
      <c r="FH47" s="5" t="str">
        <f t="shared" ca="1" si="112"/>
        <v/>
      </c>
      <c r="FI47" s="5" t="str">
        <f ca="1">IF($B47="","",'Hidden inputs'!$D$11*EZ47+'Hidden inputs'!$E$11*FA47)</f>
        <v/>
      </c>
      <c r="FJ47" s="11" t="str">
        <f t="shared" ca="1" si="21"/>
        <v/>
      </c>
      <c r="FK47" s="9" t="str">
        <f t="shared" ca="1" si="113"/>
        <v/>
      </c>
      <c r="FL47" s="3" t="str">
        <f t="shared" ca="1" si="114"/>
        <v/>
      </c>
      <c r="FM47" s="5" t="str" cm="1">
        <f t="array" aca="1" ref="FM47" ca="1">IF($B47="","",IF(FL47=0,0,IF(DD_Payment="",0,IF(FL47&lt;_xlfn.IFS(DD_Frequency="Monthly",1,DD_Frequency="Quarterly",IF(MONTH(FL$2)=1,1,IF(MONTH(FL$2)=4,1,IF(MONTH(FL$2)=7,1,IF(MONTH(FL$2)=10,1,0)))),DD_Frequency="Annually",IF(MONTH(FL$2)=1,1,0))*DD_Payment,FL47,_xlfn.IFS(DD_Frequency="Monthly",1,DD_Frequency="Quarterly",IF(MONTH(FL$2)=1,1,IF(MONTH(FL$2)=4,1,IF(MONTH(FL$2)=7,1,IF(MONTH(FL$2)=10,1,0)))),DD_Frequency="Annually",IF(MONTH(FL$2)=1,1,0))*DD_Payment))))</f>
        <v/>
      </c>
      <c r="FN47" s="3" t="str">
        <f t="shared" ref="FN47" ca="1" si="2124">IF($B47="","",IF(FL47&gt;FM47,(FL47-FM47/2)*(rate_A*(FN$1/365)),0))</f>
        <v/>
      </c>
      <c r="FO47" s="3" t="str">
        <f t="shared" ca="1" si="202"/>
        <v/>
      </c>
      <c r="FP47" s="3" t="str">
        <f t="shared" ref="FP47" ca="1" si="2125">IF($B47="","",FA47*(1+rate_A*FN$1/365))</f>
        <v/>
      </c>
      <c r="FQ47" s="3" t="str">
        <f t="shared" ref="FQ47" ca="1" si="2126">IF($B47="","",FB47*(1+rate_A*FN$1/365))</f>
        <v/>
      </c>
      <c r="FR47" s="3" t="str">
        <f t="shared" ref="FR47" ca="1" si="2127">IF($B47="","",FC47*(1+rate_joint*FN$1/365))</f>
        <v/>
      </c>
      <c r="FS47" s="5" t="str">
        <f t="shared" ca="1" si="206"/>
        <v/>
      </c>
      <c r="FT47" s="5" t="str" cm="1">
        <f t="array" aca="1" ref="FT47" ca="1">IF(FS47="","",_xlfn.IFS(FS47&lt;='Hidden inputs'!$C$15,FS47*'Hidden inputs'!$D$15,FS47&lt;='Hidden inputs'!$C$16,'Hidden inputs'!$C$15*'Hidden inputs'!$D$15+(FS47-'Hidden inputs'!$B$16)*'Hidden inputs'!$D$16,FS47&lt;='Hidden inputs'!$C$17,'Hidden inputs'!$C$15*'Hidden inputs'!$D$15+('Hidden inputs'!$C$16-'Hidden inputs'!$B$16)*'Hidden inputs'!$D$16+(FS47-'Hidden inputs'!$B$17)*'Hidden inputs'!$D$17,FS47&gt;'Hidden inputs'!$B$18,'Hidden inputs'!$C$15*'Hidden inputs'!$D$15+('Hidden inputs'!$C$16-'Hidden inputs'!$B$16)*'Hidden inputs'!$D$16+('Hidden inputs'!$C$17-'Hidden inputs'!$B$17)*'Hidden inputs'!$D$17+(FS47-'Hidden inputs'!$B$18)*'Hidden inputs'!$D$18))</f>
        <v/>
      </c>
      <c r="FU47" s="10" t="str">
        <f t="shared" ca="1" si="207"/>
        <v/>
      </c>
      <c r="FV47" s="5" t="str">
        <f t="shared" ca="1" si="119"/>
        <v/>
      </c>
      <c r="FW47" s="5" t="str">
        <f t="shared" ca="1" si="120"/>
        <v/>
      </c>
      <c r="FX47" s="5" t="str">
        <f ca="1">IF($B47="","",'Hidden inputs'!$D$11*FO47+'Hidden inputs'!$E$11*FP47)</f>
        <v/>
      </c>
      <c r="FY47" s="11" t="str">
        <f t="shared" ca="1" si="23"/>
        <v/>
      </c>
      <c r="FZ47" s="9" t="str">
        <f t="shared" ca="1" si="121"/>
        <v/>
      </c>
      <c r="GA47" s="5" t="str">
        <f t="shared" ca="1" si="122"/>
        <v/>
      </c>
      <c r="GB47" s="5" t="str">
        <f t="shared" ca="1" si="123"/>
        <v/>
      </c>
      <c r="GC47" s="5" t="str">
        <f t="shared" ca="1" si="24"/>
        <v/>
      </c>
      <c r="GD47" s="5" t="str">
        <f t="shared" ca="1" si="25"/>
        <v/>
      </c>
    </row>
    <row r="48" spans="1:186" x14ac:dyDescent="0.35">
      <c r="A48" s="2" t="str">
        <f t="shared" ca="1" si="26"/>
        <v/>
      </c>
      <c r="B48" s="6" t="str">
        <f t="shared" ca="1" si="27"/>
        <v/>
      </c>
      <c r="C48" s="5" t="str">
        <f t="shared" ca="1" si="124"/>
        <v/>
      </c>
      <c r="D48" s="5" t="str" cm="1">
        <f t="array" aca="1" ref="D48" ca="1">IF($B48="","",IF(C48=0,0,IF(DD_Payment="",0,IF(C48&lt;_xlfn.IFS(DD_Frequency="Monthly",1,DD_Frequency="Quarterly",IF(MONTH(C$2)=1,1,IF(MONTH(C$2)=4,1,IF(MONTH(C$2)=7,1,IF(MONTH(C$2)=10,1,0)))),DD_Frequency="Annually",IF(MONTH(C$2)=1,1,0))*DD_Payment,C48,_xlfn.IFS(DD_Frequency="Monthly",1,DD_Frequency="Quarterly",IF(MONTH(C$2)=1,1,IF(MONTH(C$2)=4,1,IF(MONTH(C$2)=7,1,IF(MONTH(C$2)=10,1,0)))),DD_Frequency="Annually",IF(MONTH(C$2)=1,1,0))*DD_Payment))))</f>
        <v/>
      </c>
      <c r="E48" s="5" t="str">
        <f t="shared" ref="E48" ca="1" si="2128">IF(B48="","",IF(C48&gt;D48,(C48-D48/2)*(rate_A*(E$1/365)),0))</f>
        <v/>
      </c>
      <c r="F48" s="5" t="str">
        <f t="shared" ca="1" si="28"/>
        <v/>
      </c>
      <c r="G48" s="5" t="str">
        <f t="shared" ref="G48" ca="1" si="2129">IF(B48="","",G47*(1+rate_A*E$1/365))</f>
        <v/>
      </c>
      <c r="H48" s="5" t="str">
        <f t="shared" ref="H48" ca="1" si="2130">IF(B48="","",H47*(1+rate_A*E$1/365))</f>
        <v/>
      </c>
      <c r="I48" s="5" t="str">
        <f t="shared" ref="I48" ca="1" si="2131">IF(B48="","",I47*(1+rate_joint*E$1/365))</f>
        <v/>
      </c>
      <c r="J48" s="5" t="str">
        <f t="shared" ca="1" si="129"/>
        <v/>
      </c>
      <c r="K48" s="5" t="str" cm="1">
        <f t="array" aca="1" ref="K48" ca="1">IF(J48="","",_xlfn.IFS(J48&lt;='Hidden inputs'!$C$15,J48*'Hidden inputs'!$D$15,J48&lt;='Hidden inputs'!$C$16,'Hidden inputs'!$C$15*'Hidden inputs'!$D$15+(J48-'Hidden inputs'!$B$16)*'Hidden inputs'!$D$16,J48&lt;='Hidden inputs'!$C$17,'Hidden inputs'!$C$15*'Hidden inputs'!$D$15+('Hidden inputs'!$C$16-'Hidden inputs'!$B$16)*'Hidden inputs'!$D$16+(J48-'Hidden inputs'!$B$17)*'Hidden inputs'!$D$17,J48&gt;'Hidden inputs'!$B$18,'Hidden inputs'!$C$15*'Hidden inputs'!$D$15+('Hidden inputs'!$C$16-'Hidden inputs'!$B$16)*'Hidden inputs'!$D$16+('Hidden inputs'!$C$17-'Hidden inputs'!$B$17)*'Hidden inputs'!$D$17+(J48-'Hidden inputs'!$B$18)*'Hidden inputs'!$D$18))</f>
        <v/>
      </c>
      <c r="L48" s="11" t="str">
        <f t="shared" ca="1" si="130"/>
        <v/>
      </c>
      <c r="M48" s="5" t="str">
        <f t="shared" ca="1" si="32"/>
        <v/>
      </c>
      <c r="N48" s="5" t="str">
        <f t="shared" ca="1" si="33"/>
        <v/>
      </c>
      <c r="O48" s="5" t="str">
        <f ca="1">IF(B48="","",'Hidden inputs'!$D$11*F48+'Hidden inputs'!$E$11*G48)</f>
        <v/>
      </c>
      <c r="P48" s="11" t="str">
        <f t="shared" ca="1" si="0"/>
        <v/>
      </c>
      <c r="Q48" s="20" t="str">
        <f t="shared" ca="1" si="1"/>
        <v/>
      </c>
      <c r="R48" s="3" t="str">
        <f t="shared" ca="1" si="34"/>
        <v/>
      </c>
      <c r="S48" s="5" t="str" cm="1">
        <f t="array" aca="1" ref="S48" ca="1">IF($B48="","",IF(R48=0,0,IF(DD_Payment="",0,IF(R48&lt;_xlfn.IFS(DD_Frequency="Monthly",1,DD_Frequency="Quarterly",IF(MONTH(R$2)=1,1,IF(MONTH(R$2)=4,1,IF(MONTH(R$2)=7,1,IF(MONTH(R$2)=10,1,0)))),DD_Frequency="Annually",IF(MONTH(R$2)=1,1,0))*DD_Payment,R48,_xlfn.IFS(DD_Frequency="Monthly",1,DD_Frequency="Quarterly",IF(MONTH(R$2)=1,1,IF(MONTH(R$2)=4,1,IF(MONTH(R$2)=7,1,IF(MONTH(R$2)=10,1,0)))),DD_Frequency="Annually",IF(MONTH(R$2)=1,1,0))*DD_Payment))))</f>
        <v/>
      </c>
      <c r="T48" s="3" t="str">
        <f t="shared" ref="T48" ca="1" si="2132">IF(B48="","",IF(R48&gt;S48,(R48-S48/2)*(rate_A*((T$1+A48)/365)),0))</f>
        <v/>
      </c>
      <c r="U48" s="3" t="str">
        <f t="shared" ca="1" si="36"/>
        <v/>
      </c>
      <c r="V48" s="3" t="str">
        <f t="shared" ref="V48" ca="1" si="2133">IF(B48="","",G48*(1+rate_A*(T$1+A48)/365))</f>
        <v/>
      </c>
      <c r="W48" s="3" t="str">
        <f t="shared" ref="W48" ca="1" si="2134">IF(B48="","",H48*(1+rate_A*(T$1+A48)/365))</f>
        <v/>
      </c>
      <c r="X48" s="3" t="str">
        <f t="shared" ref="X48" ca="1" si="2135">IF(B48="","",I48*(1+rate_joint*(T$1+A48)/365))</f>
        <v/>
      </c>
      <c r="Y48" s="5" t="str">
        <f t="shared" ca="1" si="135"/>
        <v/>
      </c>
      <c r="Z48" s="5" t="str" cm="1">
        <f t="array" aca="1" ref="Z48" ca="1">IF(Y48="","",_xlfn.IFS(Y48&lt;='Hidden inputs'!$C$15,Y48*'Hidden inputs'!$D$15,Y48&lt;='Hidden inputs'!$C$16,'Hidden inputs'!$C$15*'Hidden inputs'!$D$15+(Y48-'Hidden inputs'!$B$16)*'Hidden inputs'!$D$16,Y48&lt;='Hidden inputs'!$C$17,'Hidden inputs'!$C$15*'Hidden inputs'!$D$15+('Hidden inputs'!$C$16-'Hidden inputs'!$B$16)*'Hidden inputs'!$D$16+(Y48-'Hidden inputs'!$B$17)*'Hidden inputs'!$D$17,Y48&gt;'Hidden inputs'!$B$18,'Hidden inputs'!$C$15*'Hidden inputs'!$D$15+('Hidden inputs'!$C$16-'Hidden inputs'!$B$16)*'Hidden inputs'!$D$16+('Hidden inputs'!$C$17-'Hidden inputs'!$B$17)*'Hidden inputs'!$D$17+(Y48-'Hidden inputs'!$B$18)*'Hidden inputs'!$D$18))</f>
        <v/>
      </c>
      <c r="AA48" s="10" t="str">
        <f t="shared" ca="1" si="136"/>
        <v/>
      </c>
      <c r="AB48" s="5" t="str">
        <f t="shared" ca="1" si="40"/>
        <v/>
      </c>
      <c r="AC48" s="5" t="str">
        <f t="shared" ca="1" si="137"/>
        <v/>
      </c>
      <c r="AD48" s="5" t="str">
        <f ca="1">IF(B48="","",'Hidden inputs'!$D$11*U48+'Hidden inputs'!$E$11*V48)</f>
        <v/>
      </c>
      <c r="AE48" s="11" t="str">
        <f t="shared" ca="1" si="3"/>
        <v/>
      </c>
      <c r="AF48" s="9" t="str">
        <f t="shared" ca="1" si="41"/>
        <v/>
      </c>
      <c r="AG48" s="3" t="str">
        <f t="shared" ca="1" si="42"/>
        <v/>
      </c>
      <c r="AH48" s="5" t="str" cm="1">
        <f t="array" aca="1" ref="AH48" ca="1">IF($B48="","",IF(AG48=0,0,IF(DD_Payment="",0,IF(AG48&lt;_xlfn.IFS(DD_Frequency="Monthly",1,DD_Frequency="Quarterly",IF(MONTH(AG$2)=1,1,IF(MONTH(AG$2)=4,1,IF(MONTH(AG$2)=7,1,IF(MONTH(AG$2)=10,1,0)))),DD_Frequency="Annually",IF(MONTH(AG$2)=1,1,0))*DD_Payment,AG48,_xlfn.IFS(DD_Frequency="Monthly",1,DD_Frequency="Quarterly",IF(MONTH(AG$2)=1,1,IF(MONTH(AG$2)=4,1,IF(MONTH(AG$2)=7,1,IF(MONTH(AG$2)=10,1,0)))),DD_Frequency="Annually",IF(MONTH(AG$2)=1,1,0))*DD_Payment))))</f>
        <v/>
      </c>
      <c r="AI48" s="3" t="str">
        <f t="shared" ref="AI48" ca="1" si="2136">IF($B48="","",IF(AG48&gt;AH48,(AG48-AH48/2)*(rate_A*(AI$1/365)),0))</f>
        <v/>
      </c>
      <c r="AJ48" s="3" t="str">
        <f t="shared" ca="1" si="139"/>
        <v/>
      </c>
      <c r="AK48" s="3" t="str">
        <f t="shared" ref="AK48" ca="1" si="2137">IF($B48="","",V48*(1+rate_A*AI$1/365))</f>
        <v/>
      </c>
      <c r="AL48" s="3" t="str">
        <f t="shared" ref="AL48" ca="1" si="2138">IF($B48="","",W48*(1+rate_A*AI$1/365))</f>
        <v/>
      </c>
      <c r="AM48" s="3" t="str">
        <f t="shared" ref="AM48" ca="1" si="2139">IF($B48="","",X48*(1+rate_joint*AI$1/365))</f>
        <v/>
      </c>
      <c r="AN48" s="5" t="str">
        <f t="shared" ca="1" si="143"/>
        <v/>
      </c>
      <c r="AO48" s="5" t="str" cm="1">
        <f t="array" aca="1" ref="AO48" ca="1">IF(AN48="","",_xlfn.IFS(AN48&lt;='Hidden inputs'!$C$15,AN48*'Hidden inputs'!$D$15,AN48&lt;='Hidden inputs'!$C$16,'Hidden inputs'!$C$15*'Hidden inputs'!$D$15+(AN48-'Hidden inputs'!$B$16)*'Hidden inputs'!$D$16,AN48&lt;='Hidden inputs'!$C$17,'Hidden inputs'!$C$15*'Hidden inputs'!$D$15+('Hidden inputs'!$C$16-'Hidden inputs'!$B$16)*'Hidden inputs'!$D$16+(AN48-'Hidden inputs'!$B$17)*'Hidden inputs'!$D$17,AN48&gt;'Hidden inputs'!$B$18,'Hidden inputs'!$C$15*'Hidden inputs'!$D$15+('Hidden inputs'!$C$16-'Hidden inputs'!$B$16)*'Hidden inputs'!$D$16+('Hidden inputs'!$C$17-'Hidden inputs'!$B$17)*'Hidden inputs'!$D$17+(AN48-'Hidden inputs'!$B$18)*'Hidden inputs'!$D$18))</f>
        <v/>
      </c>
      <c r="AP48" s="10" t="str">
        <f t="shared" ca="1" si="144"/>
        <v/>
      </c>
      <c r="AQ48" s="5" t="str">
        <f t="shared" ca="1" si="47"/>
        <v/>
      </c>
      <c r="AR48" s="5" t="str">
        <f t="shared" ca="1" si="48"/>
        <v/>
      </c>
      <c r="AS48" s="5" t="str">
        <f ca="1">IF($B48="","",'Hidden inputs'!$D$11*AJ48+'Hidden inputs'!$E$11*AK48)</f>
        <v/>
      </c>
      <c r="AT48" s="11" t="str">
        <f t="shared" ca="1" si="5"/>
        <v/>
      </c>
      <c r="AU48" s="9" t="str">
        <f t="shared" ca="1" si="49"/>
        <v/>
      </c>
      <c r="AV48" s="3" t="str">
        <f t="shared" ca="1" si="50"/>
        <v/>
      </c>
      <c r="AW48" s="5" t="str" cm="1">
        <f t="array" aca="1" ref="AW48" ca="1">IF($B48="","",IF(AV48=0,0,IF(DD_Payment="",0,IF(AV48&lt;_xlfn.IFS(DD_Frequency="Monthly",1,DD_Frequency="Quarterly",IF(MONTH(AV$2)=1,1,IF(MONTH(AV$2)=4,1,IF(MONTH(AV$2)=7,1,IF(MONTH(AV$2)=10,1,0)))),DD_Frequency="Annually",IF(MONTH(AV$2)=1,1,0))*DD_Payment,AV48,_xlfn.IFS(DD_Frequency="Monthly",1,DD_Frequency="Quarterly",IF(MONTH(AV$2)=1,1,IF(MONTH(AV$2)=4,1,IF(MONTH(AV$2)=7,1,IF(MONTH(AV$2)=10,1,0)))),DD_Frequency="Annually",IF(MONTH(AV$2)=1,1,0))*DD_Payment))))</f>
        <v/>
      </c>
      <c r="AX48" s="3" t="str">
        <f t="shared" ref="AX48" ca="1" si="2140">IF($B48="","",IF(AV48&gt;AW48,(AV48-AW48/2)*(rate_A*(AX$1/365)),0))</f>
        <v/>
      </c>
      <c r="AY48" s="3" t="str">
        <f t="shared" ca="1" si="146"/>
        <v/>
      </c>
      <c r="AZ48" s="3" t="str">
        <f t="shared" ref="AZ48" ca="1" si="2141">IF($B48="","",AK48*(1+rate_A*AX$1/365))</f>
        <v/>
      </c>
      <c r="BA48" s="3" t="str">
        <f t="shared" ref="BA48" ca="1" si="2142">IF($B48="","",AL48*(1+rate_A*AX$1/365))</f>
        <v/>
      </c>
      <c r="BB48" s="3" t="str">
        <f t="shared" ref="BB48" ca="1" si="2143">IF($B48="","",AM48*(1+rate_joint*AX$1/365))</f>
        <v/>
      </c>
      <c r="BC48" s="5" t="str">
        <f t="shared" ca="1" si="150"/>
        <v/>
      </c>
      <c r="BD48" s="5" t="str" cm="1">
        <f t="array" aca="1" ref="BD48" ca="1">IF(BC48="","",_xlfn.IFS(BC48&lt;='Hidden inputs'!$C$15,BC48*'Hidden inputs'!$D$15,BC48&lt;='Hidden inputs'!$C$16,'Hidden inputs'!$C$15*'Hidden inputs'!$D$15+(BC48-'Hidden inputs'!$B$16)*'Hidden inputs'!$D$16,BC48&lt;='Hidden inputs'!$C$17,'Hidden inputs'!$C$15*'Hidden inputs'!$D$15+('Hidden inputs'!$C$16-'Hidden inputs'!$B$16)*'Hidden inputs'!$D$16+(BC48-'Hidden inputs'!$B$17)*'Hidden inputs'!$D$17,BC48&gt;'Hidden inputs'!$B$18,'Hidden inputs'!$C$15*'Hidden inputs'!$D$15+('Hidden inputs'!$C$16-'Hidden inputs'!$B$16)*'Hidden inputs'!$D$16+('Hidden inputs'!$C$17-'Hidden inputs'!$B$17)*'Hidden inputs'!$D$17+(BC48-'Hidden inputs'!$B$18)*'Hidden inputs'!$D$18))</f>
        <v/>
      </c>
      <c r="BE48" s="10" t="str">
        <f t="shared" ca="1" si="151"/>
        <v/>
      </c>
      <c r="BF48" s="5" t="str">
        <f t="shared" ca="1" si="55"/>
        <v/>
      </c>
      <c r="BG48" s="5" t="str">
        <f t="shared" ca="1" si="56"/>
        <v/>
      </c>
      <c r="BH48" s="5" t="str">
        <f ca="1">IF($B48="","",'Hidden inputs'!$D$11*AY48+'Hidden inputs'!$E$11*AZ48)</f>
        <v/>
      </c>
      <c r="BI48" s="11" t="str">
        <f t="shared" ca="1" si="7"/>
        <v/>
      </c>
      <c r="BJ48" s="9" t="str">
        <f t="shared" ca="1" si="57"/>
        <v/>
      </c>
      <c r="BK48" s="3" t="str">
        <f t="shared" ca="1" si="58"/>
        <v/>
      </c>
      <c r="BL48" s="5" t="str" cm="1">
        <f t="array" aca="1" ref="BL48" ca="1">IF($B48="","",IF(BK48=0,0,IF(DD_Payment="",0,IF(BK48&lt;_xlfn.IFS(DD_Frequency="Monthly",1,DD_Frequency="Quarterly",IF(MONTH(BK$2)=1,1,IF(MONTH(BK$2)=4,1,IF(MONTH(BK$2)=7,1,IF(MONTH(BK$2)=10,1,0)))),DD_Frequency="Annually",IF(MONTH(BK$2)=1,1,0))*DD_Payment,BK48,_xlfn.IFS(DD_Frequency="Monthly",1,DD_Frequency="Quarterly",IF(MONTH(BK$2)=1,1,IF(MONTH(BK$2)=4,1,IF(MONTH(BK$2)=7,1,IF(MONTH(BK$2)=10,1,0)))),DD_Frequency="Annually",IF(MONTH(BK$2)=1,1,0))*DD_Payment))))</f>
        <v/>
      </c>
      <c r="BM48" s="3" t="str">
        <f t="shared" ref="BM48" ca="1" si="2144">IF($B48="","",IF(BK48&gt;BL48,(BK48-BL48/2)*(rate_A*(BM$1/365)),0))</f>
        <v/>
      </c>
      <c r="BN48" s="3" t="str">
        <f t="shared" ca="1" si="153"/>
        <v/>
      </c>
      <c r="BO48" s="3" t="str">
        <f t="shared" ref="BO48" ca="1" si="2145">IF($B48="","",AZ48*(1+rate_A*BM$1/365))</f>
        <v/>
      </c>
      <c r="BP48" s="3" t="str">
        <f t="shared" ref="BP48" ca="1" si="2146">IF($B48="","",BA48*(1+rate_A*BM$1/365))</f>
        <v/>
      </c>
      <c r="BQ48" s="3" t="str">
        <f t="shared" ref="BQ48" ca="1" si="2147">IF($B48="","",BB48*(1+rate_joint*BM$1/365))</f>
        <v/>
      </c>
      <c r="BR48" s="5" t="str">
        <f t="shared" ca="1" si="157"/>
        <v/>
      </c>
      <c r="BS48" s="5" t="str" cm="1">
        <f t="array" aca="1" ref="BS48" ca="1">IF(BR48="","",_xlfn.IFS(BR48&lt;='Hidden inputs'!$C$15,BR48*'Hidden inputs'!$D$15,BR48&lt;='Hidden inputs'!$C$16,'Hidden inputs'!$C$15*'Hidden inputs'!$D$15+(BR48-'Hidden inputs'!$B$16)*'Hidden inputs'!$D$16,BR48&lt;='Hidden inputs'!$C$17,'Hidden inputs'!$C$15*'Hidden inputs'!$D$15+('Hidden inputs'!$C$16-'Hidden inputs'!$B$16)*'Hidden inputs'!$D$16+(BR48-'Hidden inputs'!$B$17)*'Hidden inputs'!$D$17,BR48&gt;'Hidden inputs'!$B$18,'Hidden inputs'!$C$15*'Hidden inputs'!$D$15+('Hidden inputs'!$C$16-'Hidden inputs'!$B$16)*'Hidden inputs'!$D$16+('Hidden inputs'!$C$17-'Hidden inputs'!$B$17)*'Hidden inputs'!$D$17+(BR48-'Hidden inputs'!$B$18)*'Hidden inputs'!$D$18))</f>
        <v/>
      </c>
      <c r="BT48" s="10" t="str">
        <f t="shared" ca="1" si="158"/>
        <v/>
      </c>
      <c r="BU48" s="5" t="str">
        <f t="shared" ca="1" si="63"/>
        <v/>
      </c>
      <c r="BV48" s="5" t="str">
        <f t="shared" ca="1" si="64"/>
        <v/>
      </c>
      <c r="BW48" s="5" t="str">
        <f ca="1">IF($B48="","",'Hidden inputs'!$D$11*BN48+'Hidden inputs'!$E$11*BO48)</f>
        <v/>
      </c>
      <c r="BX48" s="11" t="str">
        <f t="shared" ca="1" si="9"/>
        <v/>
      </c>
      <c r="BY48" s="9" t="str">
        <f t="shared" ca="1" si="65"/>
        <v/>
      </c>
      <c r="BZ48" s="3" t="str">
        <f t="shared" ca="1" si="66"/>
        <v/>
      </c>
      <c r="CA48" s="5" t="str" cm="1">
        <f t="array" aca="1" ref="CA48" ca="1">IF($B48="","",IF(BZ48=0,0,IF(DD_Payment="",0,IF(BZ48&lt;_xlfn.IFS(DD_Frequency="Monthly",1,DD_Frequency="Quarterly",IF(MONTH(BZ$2)=1,1,IF(MONTH(BZ$2)=4,1,IF(MONTH(BZ$2)=7,1,IF(MONTH(BZ$2)=10,1,0)))),DD_Frequency="Annually",IF(MONTH(BZ$2)=1,1,0))*DD_Payment,BZ48,_xlfn.IFS(DD_Frequency="Monthly",1,DD_Frequency="Quarterly",IF(MONTH(BZ$2)=1,1,IF(MONTH(BZ$2)=4,1,IF(MONTH(BZ$2)=7,1,IF(MONTH(BZ$2)=10,1,0)))),DD_Frequency="Annually",IF(MONTH(BZ$2)=1,1,0))*DD_Payment))))</f>
        <v/>
      </c>
      <c r="CB48" s="3" t="str">
        <f t="shared" ref="CB48" ca="1" si="2148">IF($B48="","",IF(BZ48&gt;CA48,(BZ48-CA48/2)*(rate_A*(CB$1/365)),0))</f>
        <v/>
      </c>
      <c r="CC48" s="3" t="str">
        <f t="shared" ca="1" si="160"/>
        <v/>
      </c>
      <c r="CD48" s="3" t="str">
        <f t="shared" ref="CD48" ca="1" si="2149">IF($B48="","",BO48*(1+rate_A*CB$1/365))</f>
        <v/>
      </c>
      <c r="CE48" s="3" t="str">
        <f t="shared" ref="CE48" ca="1" si="2150">IF($B48="","",BP48*(1+rate_A*CB$1/365))</f>
        <v/>
      </c>
      <c r="CF48" s="3" t="str">
        <f t="shared" ref="CF48" ca="1" si="2151">IF($B48="","",BQ48*(1+rate_joint*CB$1/365))</f>
        <v/>
      </c>
      <c r="CG48" s="5" t="str">
        <f t="shared" ca="1" si="164"/>
        <v/>
      </c>
      <c r="CH48" s="5" t="str" cm="1">
        <f t="array" aca="1" ref="CH48" ca="1">IF(CG48="","",_xlfn.IFS(CG48&lt;='Hidden inputs'!$C$15,CG48*'Hidden inputs'!$D$15,CG48&lt;='Hidden inputs'!$C$16,'Hidden inputs'!$C$15*'Hidden inputs'!$D$15+(CG48-'Hidden inputs'!$B$16)*'Hidden inputs'!$D$16,CG48&lt;='Hidden inputs'!$C$17,'Hidden inputs'!$C$15*'Hidden inputs'!$D$15+('Hidden inputs'!$C$16-'Hidden inputs'!$B$16)*'Hidden inputs'!$D$16+(CG48-'Hidden inputs'!$B$17)*'Hidden inputs'!$D$17,CG48&gt;'Hidden inputs'!$B$18,'Hidden inputs'!$C$15*'Hidden inputs'!$D$15+('Hidden inputs'!$C$16-'Hidden inputs'!$B$16)*'Hidden inputs'!$D$16+('Hidden inputs'!$C$17-'Hidden inputs'!$B$17)*'Hidden inputs'!$D$17+(CG48-'Hidden inputs'!$B$18)*'Hidden inputs'!$D$18))</f>
        <v/>
      </c>
      <c r="CI48" s="10" t="str">
        <f t="shared" ca="1" si="165"/>
        <v/>
      </c>
      <c r="CJ48" s="5" t="str">
        <f t="shared" ca="1" si="71"/>
        <v/>
      </c>
      <c r="CK48" s="5" t="str">
        <f t="shared" ca="1" si="72"/>
        <v/>
      </c>
      <c r="CL48" s="5" t="str">
        <f ca="1">IF($B48="","",'Hidden inputs'!$D$11*CC48+'Hidden inputs'!$E$11*CD48)</f>
        <v/>
      </c>
      <c r="CM48" s="11" t="str">
        <f t="shared" ca="1" si="11"/>
        <v/>
      </c>
      <c r="CN48" s="9" t="str">
        <f t="shared" ca="1" si="73"/>
        <v/>
      </c>
      <c r="CO48" s="3" t="str">
        <f t="shared" ca="1" si="74"/>
        <v/>
      </c>
      <c r="CP48" s="5" t="str" cm="1">
        <f t="array" aca="1" ref="CP48" ca="1">IF($B48="","",IF(CO48=0,0,IF(DD_Payment="",0,IF(CO48&lt;_xlfn.IFS(DD_Frequency="Monthly",1,DD_Frequency="Quarterly",IF(MONTH(CO$2)=1,1,IF(MONTH(CO$2)=4,1,IF(MONTH(CO$2)=7,1,IF(MONTH(CO$2)=10,1,0)))),DD_Frequency="Annually",IF(MONTH(CO$2)=1,1,0))*DD_Payment,CO48,_xlfn.IFS(DD_Frequency="Monthly",1,DD_Frequency="Quarterly",IF(MONTH(CO$2)=1,1,IF(MONTH(CO$2)=4,1,IF(MONTH(CO$2)=7,1,IF(MONTH(CO$2)=10,1,0)))),DD_Frequency="Annually",IF(MONTH(CO$2)=1,1,0))*DD_Payment))))</f>
        <v/>
      </c>
      <c r="CQ48" s="3" t="str">
        <f t="shared" ref="CQ48" ca="1" si="2152">IF($B48="","",IF(CO48&gt;CP48,(CO48-CP48/2)*(rate_A*(CQ$1/365)),0))</f>
        <v/>
      </c>
      <c r="CR48" s="3" t="str">
        <f t="shared" ca="1" si="167"/>
        <v/>
      </c>
      <c r="CS48" s="3" t="str">
        <f t="shared" ref="CS48" ca="1" si="2153">IF($B48="","",CD48*(1+rate_A*CQ$1/365))</f>
        <v/>
      </c>
      <c r="CT48" s="3" t="str">
        <f t="shared" ref="CT48" ca="1" si="2154">IF($B48="","",CE48*(1+rate_A*CQ$1/365))</f>
        <v/>
      </c>
      <c r="CU48" s="3" t="str">
        <f t="shared" ref="CU48" ca="1" si="2155">IF($B48="","",CF48*(1+rate_joint*CQ$1/365))</f>
        <v/>
      </c>
      <c r="CV48" s="5" t="str">
        <f t="shared" ca="1" si="171"/>
        <v/>
      </c>
      <c r="CW48" s="5" t="str" cm="1">
        <f t="array" aca="1" ref="CW48" ca="1">IF(CV48="","",_xlfn.IFS(CV48&lt;='Hidden inputs'!$C$15,CV48*'Hidden inputs'!$D$15,CV48&lt;='Hidden inputs'!$C$16,'Hidden inputs'!$C$15*'Hidden inputs'!$D$15+(CV48-'Hidden inputs'!$B$16)*'Hidden inputs'!$D$16,CV48&lt;='Hidden inputs'!$C$17,'Hidden inputs'!$C$15*'Hidden inputs'!$D$15+('Hidden inputs'!$C$16-'Hidden inputs'!$B$16)*'Hidden inputs'!$D$16+(CV48-'Hidden inputs'!$B$17)*'Hidden inputs'!$D$17,CV48&gt;'Hidden inputs'!$B$18,'Hidden inputs'!$C$15*'Hidden inputs'!$D$15+('Hidden inputs'!$C$16-'Hidden inputs'!$B$16)*'Hidden inputs'!$D$16+('Hidden inputs'!$C$17-'Hidden inputs'!$B$17)*'Hidden inputs'!$D$17+(CV48-'Hidden inputs'!$B$18)*'Hidden inputs'!$D$18))</f>
        <v/>
      </c>
      <c r="CX48" s="10" t="str">
        <f t="shared" ca="1" si="172"/>
        <v/>
      </c>
      <c r="CY48" s="5" t="str">
        <f t="shared" ca="1" si="79"/>
        <v/>
      </c>
      <c r="CZ48" s="5" t="str">
        <f t="shared" ca="1" si="80"/>
        <v/>
      </c>
      <c r="DA48" s="5" t="str">
        <f ca="1">IF($B48="","",'Hidden inputs'!$D$11*CR48+'Hidden inputs'!$E$11*CS48)</f>
        <v/>
      </c>
      <c r="DB48" s="11" t="str">
        <f t="shared" ca="1" si="13"/>
        <v/>
      </c>
      <c r="DC48" s="9" t="str">
        <f t="shared" ca="1" si="81"/>
        <v/>
      </c>
      <c r="DD48" s="3" t="str">
        <f t="shared" ca="1" si="82"/>
        <v/>
      </c>
      <c r="DE48" s="5" t="str" cm="1">
        <f t="array" aca="1" ref="DE48" ca="1">IF($B48="","",IF(DD48=0,0,IF(DD_Payment="",0,IF(DD48&lt;_xlfn.IFS(DD_Frequency="Monthly",1,DD_Frequency="Quarterly",IF(MONTH(DD$2)=1,1,IF(MONTH(DD$2)=4,1,IF(MONTH(DD$2)=7,1,IF(MONTH(DD$2)=10,1,0)))),DD_Frequency="Annually",IF(MONTH(DD$2)=1,1,0))*DD_Payment,DD48,_xlfn.IFS(DD_Frequency="Monthly",1,DD_Frequency="Quarterly",IF(MONTH(DD$2)=1,1,IF(MONTH(DD$2)=4,1,IF(MONTH(DD$2)=7,1,IF(MONTH(DD$2)=10,1,0)))),DD_Frequency="Annually",IF(MONTH(DD$2)=1,1,0))*DD_Payment))))</f>
        <v/>
      </c>
      <c r="DF48" s="3" t="str">
        <f t="shared" ref="DF48" ca="1" si="2156">IF($B48="","",IF(DD48&gt;DE48,(DD48-DE48/2)*(rate_A*(DF$1/365)),0))</f>
        <v/>
      </c>
      <c r="DG48" s="3" t="str">
        <f t="shared" ca="1" si="174"/>
        <v/>
      </c>
      <c r="DH48" s="3" t="str">
        <f t="shared" ref="DH48" ca="1" si="2157">IF($B48="","",CS48*(1+rate_A*DF$1/365))</f>
        <v/>
      </c>
      <c r="DI48" s="3" t="str">
        <f t="shared" ref="DI48" ca="1" si="2158">IF($B48="","",CT48*(1+rate_A*DF$1/365))</f>
        <v/>
      </c>
      <c r="DJ48" s="3" t="str">
        <f t="shared" ref="DJ48" ca="1" si="2159">IF($B48="","",CU48*(1+rate_joint*DF$1/365))</f>
        <v/>
      </c>
      <c r="DK48" s="5" t="str">
        <f t="shared" ca="1" si="178"/>
        <v/>
      </c>
      <c r="DL48" s="5" t="str" cm="1">
        <f t="array" aca="1" ref="DL48" ca="1">IF(DK48="","",_xlfn.IFS(DK48&lt;='Hidden inputs'!$C$15,DK48*'Hidden inputs'!$D$15,DK48&lt;='Hidden inputs'!$C$16,'Hidden inputs'!$C$15*'Hidden inputs'!$D$15+(DK48-'Hidden inputs'!$B$16)*'Hidden inputs'!$D$16,DK48&lt;='Hidden inputs'!$C$17,'Hidden inputs'!$C$15*'Hidden inputs'!$D$15+('Hidden inputs'!$C$16-'Hidden inputs'!$B$16)*'Hidden inputs'!$D$16+(DK48-'Hidden inputs'!$B$17)*'Hidden inputs'!$D$17,DK48&gt;'Hidden inputs'!$B$18,'Hidden inputs'!$C$15*'Hidden inputs'!$D$15+('Hidden inputs'!$C$16-'Hidden inputs'!$B$16)*'Hidden inputs'!$D$16+('Hidden inputs'!$C$17-'Hidden inputs'!$B$17)*'Hidden inputs'!$D$17+(DK48-'Hidden inputs'!$B$18)*'Hidden inputs'!$D$18))</f>
        <v/>
      </c>
      <c r="DM48" s="10" t="str">
        <f t="shared" ca="1" si="179"/>
        <v/>
      </c>
      <c r="DN48" s="5" t="str">
        <f t="shared" ca="1" si="87"/>
        <v/>
      </c>
      <c r="DO48" s="5" t="str">
        <f t="shared" ca="1" si="88"/>
        <v/>
      </c>
      <c r="DP48" s="5" t="str">
        <f ca="1">IF($B48="","",'Hidden inputs'!$D$11*DG48+'Hidden inputs'!$E$11*DH48)</f>
        <v/>
      </c>
      <c r="DQ48" s="11" t="str">
        <f t="shared" ca="1" si="15"/>
        <v/>
      </c>
      <c r="DR48" s="9" t="str">
        <f t="shared" ca="1" si="89"/>
        <v/>
      </c>
      <c r="DS48" s="3" t="str">
        <f t="shared" ca="1" si="90"/>
        <v/>
      </c>
      <c r="DT48" s="5" t="str" cm="1">
        <f t="array" aca="1" ref="DT48" ca="1">IF($B48="","",IF(DS48=0,0,IF(DD_Payment="",0,IF(DS48&lt;_xlfn.IFS(DD_Frequency="Monthly",1,DD_Frequency="Quarterly",IF(MONTH(DS$2)=1,1,IF(MONTH(DS$2)=4,1,IF(MONTH(DS$2)=7,1,IF(MONTH(DS$2)=10,1,0)))),DD_Frequency="Annually",IF(MONTH(DS$2)=1,1,0))*DD_Payment,DS48,_xlfn.IFS(DD_Frequency="Monthly",1,DD_Frequency="Quarterly",IF(MONTH(DS$2)=1,1,IF(MONTH(DS$2)=4,1,IF(MONTH(DS$2)=7,1,IF(MONTH(DS$2)=10,1,0)))),DD_Frequency="Annually",IF(MONTH(DS$2)=1,1,0))*DD_Payment))))</f>
        <v/>
      </c>
      <c r="DU48" s="3" t="str">
        <f t="shared" ref="DU48" ca="1" si="2160">IF($B48="","",IF(DS48&gt;DT48,(DS48-DT48/2)*(rate_A*(DU$1/365)),0))</f>
        <v/>
      </c>
      <c r="DV48" s="3" t="str">
        <f t="shared" ca="1" si="181"/>
        <v/>
      </c>
      <c r="DW48" s="3" t="str">
        <f t="shared" ref="DW48" ca="1" si="2161">IF($B48="","",DH48*(1+rate_A*DU$1/365))</f>
        <v/>
      </c>
      <c r="DX48" s="3" t="str">
        <f t="shared" ref="DX48" ca="1" si="2162">IF($B48="","",DI48*(1+rate_A*DU$1/365))</f>
        <v/>
      </c>
      <c r="DY48" s="3" t="str">
        <f t="shared" ref="DY48" ca="1" si="2163">IF($B48="","",DJ48*(1+rate_joint*DU$1/365))</f>
        <v/>
      </c>
      <c r="DZ48" s="5" t="str">
        <f t="shared" ca="1" si="185"/>
        <v/>
      </c>
      <c r="EA48" s="5" t="str" cm="1">
        <f t="array" aca="1" ref="EA48" ca="1">IF(DZ48="","",_xlfn.IFS(DZ48&lt;='Hidden inputs'!$C$15,DZ48*'Hidden inputs'!$D$15,DZ48&lt;='Hidden inputs'!$C$16,'Hidden inputs'!$C$15*'Hidden inputs'!$D$15+(DZ48-'Hidden inputs'!$B$16)*'Hidden inputs'!$D$16,DZ48&lt;='Hidden inputs'!$C$17,'Hidden inputs'!$C$15*'Hidden inputs'!$D$15+('Hidden inputs'!$C$16-'Hidden inputs'!$B$16)*'Hidden inputs'!$D$16+(DZ48-'Hidden inputs'!$B$17)*'Hidden inputs'!$D$17,DZ48&gt;'Hidden inputs'!$B$18,'Hidden inputs'!$C$15*'Hidden inputs'!$D$15+('Hidden inputs'!$C$16-'Hidden inputs'!$B$16)*'Hidden inputs'!$D$16+('Hidden inputs'!$C$17-'Hidden inputs'!$B$17)*'Hidden inputs'!$D$17+(DZ48-'Hidden inputs'!$B$18)*'Hidden inputs'!$D$18))</f>
        <v/>
      </c>
      <c r="EB48" s="10" t="str">
        <f t="shared" ca="1" si="186"/>
        <v/>
      </c>
      <c r="EC48" s="5" t="str">
        <f t="shared" ca="1" si="95"/>
        <v/>
      </c>
      <c r="ED48" s="5" t="str">
        <f t="shared" ca="1" si="96"/>
        <v/>
      </c>
      <c r="EE48" s="5" t="str">
        <f ca="1">IF($B48="","",'Hidden inputs'!$D$11*DV48+'Hidden inputs'!$E$11*DW48)</f>
        <v/>
      </c>
      <c r="EF48" s="11" t="str">
        <f t="shared" ca="1" si="17"/>
        <v/>
      </c>
      <c r="EG48" s="9" t="str">
        <f t="shared" ca="1" si="97"/>
        <v/>
      </c>
      <c r="EH48" s="3" t="str">
        <f t="shared" ca="1" si="98"/>
        <v/>
      </c>
      <c r="EI48" s="5" t="str" cm="1">
        <f t="array" aca="1" ref="EI48" ca="1">IF($B48="","",IF(EH48=0,0,IF(DD_Payment="",0,IF(EH48&lt;_xlfn.IFS(DD_Frequency="Monthly",1,DD_Frequency="Quarterly",IF(MONTH(EH$2)=1,1,IF(MONTH(EH$2)=4,1,IF(MONTH(EH$2)=7,1,IF(MONTH(EH$2)=10,1,0)))),DD_Frequency="Annually",IF(MONTH(EH$2)=1,1,0))*DD_Payment,EH48,_xlfn.IFS(DD_Frequency="Monthly",1,DD_Frequency="Quarterly",IF(MONTH(EH$2)=1,1,IF(MONTH(EH$2)=4,1,IF(MONTH(EH$2)=7,1,IF(MONTH(EH$2)=10,1,0)))),DD_Frequency="Annually",IF(MONTH(EH$2)=1,1,0))*DD_Payment))))</f>
        <v/>
      </c>
      <c r="EJ48" s="3" t="str">
        <f t="shared" ref="EJ48" ca="1" si="2164">IF($B48="","",IF(EH48&gt;EI48,(EH48-EI48/2)*(rate_A*(EJ$1/365)),0))</f>
        <v/>
      </c>
      <c r="EK48" s="3" t="str">
        <f t="shared" ca="1" si="188"/>
        <v/>
      </c>
      <c r="EL48" s="3" t="str">
        <f t="shared" ref="EL48" ca="1" si="2165">IF($B48="","",DW48*(1+rate_A*EJ$1/365))</f>
        <v/>
      </c>
      <c r="EM48" s="3" t="str">
        <f t="shared" ref="EM48" ca="1" si="2166">IF($B48="","",DX48*(1+rate_A*EJ$1/365))</f>
        <v/>
      </c>
      <c r="EN48" s="3" t="str">
        <f t="shared" ref="EN48" ca="1" si="2167">IF($B48="","",DY48*(1+rate_joint*EJ$1/365))</f>
        <v/>
      </c>
      <c r="EO48" s="5" t="str">
        <f t="shared" ca="1" si="192"/>
        <v/>
      </c>
      <c r="EP48" s="5" t="str" cm="1">
        <f t="array" aca="1" ref="EP48" ca="1">IF(EO48="","",_xlfn.IFS(EO48&lt;='Hidden inputs'!$C$15,EO48*'Hidden inputs'!$D$15,EO48&lt;='Hidden inputs'!$C$16,'Hidden inputs'!$C$15*'Hidden inputs'!$D$15+(EO48-'Hidden inputs'!$B$16)*'Hidden inputs'!$D$16,EO48&lt;='Hidden inputs'!$C$17,'Hidden inputs'!$C$15*'Hidden inputs'!$D$15+('Hidden inputs'!$C$16-'Hidden inputs'!$B$16)*'Hidden inputs'!$D$16+(EO48-'Hidden inputs'!$B$17)*'Hidden inputs'!$D$17,EO48&gt;'Hidden inputs'!$B$18,'Hidden inputs'!$C$15*'Hidden inputs'!$D$15+('Hidden inputs'!$C$16-'Hidden inputs'!$B$16)*'Hidden inputs'!$D$16+('Hidden inputs'!$C$17-'Hidden inputs'!$B$17)*'Hidden inputs'!$D$17+(EO48-'Hidden inputs'!$B$18)*'Hidden inputs'!$D$18))</f>
        <v/>
      </c>
      <c r="EQ48" s="10" t="str">
        <f t="shared" ca="1" si="193"/>
        <v/>
      </c>
      <c r="ER48" s="5" t="str">
        <f t="shared" ca="1" si="103"/>
        <v/>
      </c>
      <c r="ES48" s="5" t="str">
        <f t="shared" ca="1" si="104"/>
        <v/>
      </c>
      <c r="ET48" s="5" t="str">
        <f ca="1">IF($B48="","",'Hidden inputs'!$D$11*EK48+'Hidden inputs'!$E$11*EL48)</f>
        <v/>
      </c>
      <c r="EU48" s="11" t="str">
        <f t="shared" ca="1" si="19"/>
        <v/>
      </c>
      <c r="EV48" s="9" t="str">
        <f t="shared" ca="1" si="105"/>
        <v/>
      </c>
      <c r="EW48" s="3" t="str">
        <f t="shared" ca="1" si="106"/>
        <v/>
      </c>
      <c r="EX48" s="5" t="str" cm="1">
        <f t="array" aca="1" ref="EX48" ca="1">IF($B48="","",IF(EW48=0,0,IF(DD_Payment="",0,IF(EW48&lt;_xlfn.IFS(DD_Frequency="Monthly",1,DD_Frequency="Quarterly",IF(MONTH(EW$2)=1,1,IF(MONTH(EW$2)=4,1,IF(MONTH(EW$2)=7,1,IF(MONTH(EW$2)=10,1,0)))),DD_Frequency="Annually",IF(MONTH(EW$2)=1,1,0))*DD_Payment,EW48,_xlfn.IFS(DD_Frequency="Monthly",1,DD_Frequency="Quarterly",IF(MONTH(EW$2)=1,1,IF(MONTH(EW$2)=4,1,IF(MONTH(EW$2)=7,1,IF(MONTH(EW$2)=10,1,0)))),DD_Frequency="Annually",IF(MONTH(EW$2)=1,1,0))*DD_Payment))))</f>
        <v/>
      </c>
      <c r="EY48" s="3" t="str">
        <f t="shared" ref="EY48" ca="1" si="2168">IF($B48="","",IF(EW48&gt;EX48,(EW48-EX48/2)*(rate_A*(EY$1/365)),0))</f>
        <v/>
      </c>
      <c r="EZ48" s="3" t="str">
        <f t="shared" ca="1" si="195"/>
        <v/>
      </c>
      <c r="FA48" s="3" t="str">
        <f t="shared" ref="FA48" ca="1" si="2169">IF($B48="","",EL48*(1+rate_A*EY$1/365))</f>
        <v/>
      </c>
      <c r="FB48" s="3" t="str">
        <f t="shared" ref="FB48" ca="1" si="2170">IF($B48="","",EM48*(1+rate_A*EY$1/365))</f>
        <v/>
      </c>
      <c r="FC48" s="3" t="str">
        <f t="shared" ref="FC48" ca="1" si="2171">IF($B48="","",EN48*(1+rate_joint*EY$1/365))</f>
        <v/>
      </c>
      <c r="FD48" s="5" t="str">
        <f t="shared" ca="1" si="199"/>
        <v/>
      </c>
      <c r="FE48" s="5" t="str" cm="1">
        <f t="array" aca="1" ref="FE48" ca="1">IF(FD48="","",_xlfn.IFS(FD48&lt;='Hidden inputs'!$C$15,FD48*'Hidden inputs'!$D$15,FD48&lt;='Hidden inputs'!$C$16,'Hidden inputs'!$C$15*'Hidden inputs'!$D$15+(FD48-'Hidden inputs'!$B$16)*'Hidden inputs'!$D$16,FD48&lt;='Hidden inputs'!$C$17,'Hidden inputs'!$C$15*'Hidden inputs'!$D$15+('Hidden inputs'!$C$16-'Hidden inputs'!$B$16)*'Hidden inputs'!$D$16+(FD48-'Hidden inputs'!$B$17)*'Hidden inputs'!$D$17,FD48&gt;'Hidden inputs'!$B$18,'Hidden inputs'!$C$15*'Hidden inputs'!$D$15+('Hidden inputs'!$C$16-'Hidden inputs'!$B$16)*'Hidden inputs'!$D$16+('Hidden inputs'!$C$17-'Hidden inputs'!$B$17)*'Hidden inputs'!$D$17+(FD48-'Hidden inputs'!$B$18)*'Hidden inputs'!$D$18))</f>
        <v/>
      </c>
      <c r="FF48" s="10" t="str">
        <f t="shared" ca="1" si="200"/>
        <v/>
      </c>
      <c r="FG48" s="5" t="str">
        <f t="shared" ca="1" si="111"/>
        <v/>
      </c>
      <c r="FH48" s="5" t="str">
        <f t="shared" ca="1" si="112"/>
        <v/>
      </c>
      <c r="FI48" s="5" t="str">
        <f ca="1">IF($B48="","",'Hidden inputs'!$D$11*EZ48+'Hidden inputs'!$E$11*FA48)</f>
        <v/>
      </c>
      <c r="FJ48" s="11" t="str">
        <f t="shared" ca="1" si="21"/>
        <v/>
      </c>
      <c r="FK48" s="9" t="str">
        <f t="shared" ca="1" si="113"/>
        <v/>
      </c>
      <c r="FL48" s="3" t="str">
        <f t="shared" ca="1" si="114"/>
        <v/>
      </c>
      <c r="FM48" s="5" t="str" cm="1">
        <f t="array" aca="1" ref="FM48" ca="1">IF($B48="","",IF(FL48=0,0,IF(DD_Payment="",0,IF(FL48&lt;_xlfn.IFS(DD_Frequency="Monthly",1,DD_Frequency="Quarterly",IF(MONTH(FL$2)=1,1,IF(MONTH(FL$2)=4,1,IF(MONTH(FL$2)=7,1,IF(MONTH(FL$2)=10,1,0)))),DD_Frequency="Annually",IF(MONTH(FL$2)=1,1,0))*DD_Payment,FL48,_xlfn.IFS(DD_Frequency="Monthly",1,DD_Frequency="Quarterly",IF(MONTH(FL$2)=1,1,IF(MONTH(FL$2)=4,1,IF(MONTH(FL$2)=7,1,IF(MONTH(FL$2)=10,1,0)))),DD_Frequency="Annually",IF(MONTH(FL$2)=1,1,0))*DD_Payment))))</f>
        <v/>
      </c>
      <c r="FN48" s="3" t="str">
        <f t="shared" ref="FN48" ca="1" si="2172">IF($B48="","",IF(FL48&gt;FM48,(FL48-FM48/2)*(rate_A*(FN$1/365)),0))</f>
        <v/>
      </c>
      <c r="FO48" s="3" t="str">
        <f t="shared" ca="1" si="202"/>
        <v/>
      </c>
      <c r="FP48" s="3" t="str">
        <f t="shared" ref="FP48" ca="1" si="2173">IF($B48="","",FA48*(1+rate_A*FN$1/365))</f>
        <v/>
      </c>
      <c r="FQ48" s="3" t="str">
        <f t="shared" ref="FQ48" ca="1" si="2174">IF($B48="","",FB48*(1+rate_A*FN$1/365))</f>
        <v/>
      </c>
      <c r="FR48" s="3" t="str">
        <f t="shared" ref="FR48" ca="1" si="2175">IF($B48="","",FC48*(1+rate_joint*FN$1/365))</f>
        <v/>
      </c>
      <c r="FS48" s="5" t="str">
        <f t="shared" ca="1" si="206"/>
        <v/>
      </c>
      <c r="FT48" s="5" t="str" cm="1">
        <f t="array" aca="1" ref="FT48" ca="1">IF(FS48="","",_xlfn.IFS(FS48&lt;='Hidden inputs'!$C$15,FS48*'Hidden inputs'!$D$15,FS48&lt;='Hidden inputs'!$C$16,'Hidden inputs'!$C$15*'Hidden inputs'!$D$15+(FS48-'Hidden inputs'!$B$16)*'Hidden inputs'!$D$16,FS48&lt;='Hidden inputs'!$C$17,'Hidden inputs'!$C$15*'Hidden inputs'!$D$15+('Hidden inputs'!$C$16-'Hidden inputs'!$B$16)*'Hidden inputs'!$D$16+(FS48-'Hidden inputs'!$B$17)*'Hidden inputs'!$D$17,FS48&gt;'Hidden inputs'!$B$18,'Hidden inputs'!$C$15*'Hidden inputs'!$D$15+('Hidden inputs'!$C$16-'Hidden inputs'!$B$16)*'Hidden inputs'!$D$16+('Hidden inputs'!$C$17-'Hidden inputs'!$B$17)*'Hidden inputs'!$D$17+(FS48-'Hidden inputs'!$B$18)*'Hidden inputs'!$D$18))</f>
        <v/>
      </c>
      <c r="FU48" s="10" t="str">
        <f t="shared" ca="1" si="207"/>
        <v/>
      </c>
      <c r="FV48" s="5" t="str">
        <f t="shared" ca="1" si="119"/>
        <v/>
      </c>
      <c r="FW48" s="5" t="str">
        <f t="shared" ca="1" si="120"/>
        <v/>
      </c>
      <c r="FX48" s="5" t="str">
        <f ca="1">IF($B48="","",'Hidden inputs'!$D$11*FO48+'Hidden inputs'!$E$11*FP48)</f>
        <v/>
      </c>
      <c r="FY48" s="11" t="str">
        <f t="shared" ca="1" si="23"/>
        <v/>
      </c>
      <c r="FZ48" s="9" t="str">
        <f t="shared" ca="1" si="121"/>
        <v/>
      </c>
      <c r="GA48" s="5" t="str">
        <f t="shared" ca="1" si="122"/>
        <v/>
      </c>
      <c r="GB48" s="5" t="str">
        <f t="shared" ca="1" si="123"/>
        <v/>
      </c>
      <c r="GC48" s="5" t="str">
        <f t="shared" ca="1" si="24"/>
        <v/>
      </c>
      <c r="GD48" s="5" t="str">
        <f t="shared" ca="1" si="25"/>
        <v/>
      </c>
    </row>
    <row r="49" spans="1:186" x14ac:dyDescent="0.35">
      <c r="A49" s="2" t="str">
        <f t="shared" ca="1" si="26"/>
        <v/>
      </c>
      <c r="B49" s="6" t="str">
        <f t="shared" ca="1" si="27"/>
        <v/>
      </c>
      <c r="C49" s="5" t="str">
        <f t="shared" ca="1" si="124"/>
        <v/>
      </c>
      <c r="D49" s="5" t="str" cm="1">
        <f t="array" aca="1" ref="D49" ca="1">IF($B49="","",IF(C49=0,0,IF(DD_Payment="",0,IF(C49&lt;_xlfn.IFS(DD_Frequency="Monthly",1,DD_Frequency="Quarterly",IF(MONTH(C$2)=1,1,IF(MONTH(C$2)=4,1,IF(MONTH(C$2)=7,1,IF(MONTH(C$2)=10,1,0)))),DD_Frequency="Annually",IF(MONTH(C$2)=1,1,0))*DD_Payment,C49,_xlfn.IFS(DD_Frequency="Monthly",1,DD_Frequency="Quarterly",IF(MONTH(C$2)=1,1,IF(MONTH(C$2)=4,1,IF(MONTH(C$2)=7,1,IF(MONTH(C$2)=10,1,0)))),DD_Frequency="Annually",IF(MONTH(C$2)=1,1,0))*DD_Payment))))</f>
        <v/>
      </c>
      <c r="E49" s="5" t="str">
        <f t="shared" ref="E49" ca="1" si="2176">IF(B49="","",IF(C49&gt;D49,(C49-D49/2)*(rate_A*(E$1/365)),0))</f>
        <v/>
      </c>
      <c r="F49" s="5" t="str">
        <f t="shared" ca="1" si="28"/>
        <v/>
      </c>
      <c r="G49" s="5" t="str">
        <f t="shared" ref="G49" ca="1" si="2177">IF(B49="","",G48*(1+rate_A*E$1/365))</f>
        <v/>
      </c>
      <c r="H49" s="5" t="str">
        <f t="shared" ref="H49" ca="1" si="2178">IF(B49="","",H48*(1+rate_A*E$1/365))</f>
        <v/>
      </c>
      <c r="I49" s="5" t="str">
        <f t="shared" ref="I49" ca="1" si="2179">IF(B49="","",I48*(1+rate_joint*E$1/365))</f>
        <v/>
      </c>
      <c r="J49" s="5" t="str">
        <f t="shared" ca="1" si="129"/>
        <v/>
      </c>
      <c r="K49" s="5" t="str" cm="1">
        <f t="array" aca="1" ref="K49" ca="1">IF(J49="","",_xlfn.IFS(J49&lt;='Hidden inputs'!$C$15,J49*'Hidden inputs'!$D$15,J49&lt;='Hidden inputs'!$C$16,'Hidden inputs'!$C$15*'Hidden inputs'!$D$15+(J49-'Hidden inputs'!$B$16)*'Hidden inputs'!$D$16,J49&lt;='Hidden inputs'!$C$17,'Hidden inputs'!$C$15*'Hidden inputs'!$D$15+('Hidden inputs'!$C$16-'Hidden inputs'!$B$16)*'Hidden inputs'!$D$16+(J49-'Hidden inputs'!$B$17)*'Hidden inputs'!$D$17,J49&gt;'Hidden inputs'!$B$18,'Hidden inputs'!$C$15*'Hidden inputs'!$D$15+('Hidden inputs'!$C$16-'Hidden inputs'!$B$16)*'Hidden inputs'!$D$16+('Hidden inputs'!$C$17-'Hidden inputs'!$B$17)*'Hidden inputs'!$D$17+(J49-'Hidden inputs'!$B$18)*'Hidden inputs'!$D$18))</f>
        <v/>
      </c>
      <c r="L49" s="11" t="str">
        <f t="shared" ca="1" si="130"/>
        <v/>
      </c>
      <c r="M49" s="5" t="str">
        <f t="shared" ca="1" si="32"/>
        <v/>
      </c>
      <c r="N49" s="5" t="str">
        <f t="shared" ca="1" si="33"/>
        <v/>
      </c>
      <c r="O49" s="5" t="str">
        <f ca="1">IF(B49="","",'Hidden inputs'!$D$11*F49+'Hidden inputs'!$E$11*G49)</f>
        <v/>
      </c>
      <c r="P49" s="11" t="str">
        <f t="shared" ca="1" si="0"/>
        <v/>
      </c>
      <c r="Q49" s="20" t="str">
        <f t="shared" ca="1" si="1"/>
        <v/>
      </c>
      <c r="R49" s="3" t="str">
        <f t="shared" ca="1" si="34"/>
        <v/>
      </c>
      <c r="S49" s="5" t="str" cm="1">
        <f t="array" aca="1" ref="S49" ca="1">IF($B49="","",IF(R49=0,0,IF(DD_Payment="",0,IF(R49&lt;_xlfn.IFS(DD_Frequency="Monthly",1,DD_Frequency="Quarterly",IF(MONTH(R$2)=1,1,IF(MONTH(R$2)=4,1,IF(MONTH(R$2)=7,1,IF(MONTH(R$2)=10,1,0)))),DD_Frequency="Annually",IF(MONTH(R$2)=1,1,0))*DD_Payment,R49,_xlfn.IFS(DD_Frequency="Monthly",1,DD_Frequency="Quarterly",IF(MONTH(R$2)=1,1,IF(MONTH(R$2)=4,1,IF(MONTH(R$2)=7,1,IF(MONTH(R$2)=10,1,0)))),DD_Frequency="Annually",IF(MONTH(R$2)=1,1,0))*DD_Payment))))</f>
        <v/>
      </c>
      <c r="T49" s="3" t="str">
        <f t="shared" ref="T49" ca="1" si="2180">IF(B49="","",IF(R49&gt;S49,(R49-S49/2)*(rate_A*((T$1+A49)/365)),0))</f>
        <v/>
      </c>
      <c r="U49" s="3" t="str">
        <f t="shared" ca="1" si="36"/>
        <v/>
      </c>
      <c r="V49" s="3" t="str">
        <f t="shared" ref="V49" ca="1" si="2181">IF(B49="","",G49*(1+rate_A*(T$1+A49)/365))</f>
        <v/>
      </c>
      <c r="W49" s="3" t="str">
        <f t="shared" ref="W49" ca="1" si="2182">IF(B49="","",H49*(1+rate_A*(T$1+A49)/365))</f>
        <v/>
      </c>
      <c r="X49" s="3" t="str">
        <f t="shared" ref="X49" ca="1" si="2183">IF(B49="","",I49*(1+rate_joint*(T$1+A49)/365))</f>
        <v/>
      </c>
      <c r="Y49" s="5" t="str">
        <f t="shared" ca="1" si="135"/>
        <v/>
      </c>
      <c r="Z49" s="5" t="str" cm="1">
        <f t="array" aca="1" ref="Z49" ca="1">IF(Y49="","",_xlfn.IFS(Y49&lt;='Hidden inputs'!$C$15,Y49*'Hidden inputs'!$D$15,Y49&lt;='Hidden inputs'!$C$16,'Hidden inputs'!$C$15*'Hidden inputs'!$D$15+(Y49-'Hidden inputs'!$B$16)*'Hidden inputs'!$D$16,Y49&lt;='Hidden inputs'!$C$17,'Hidden inputs'!$C$15*'Hidden inputs'!$D$15+('Hidden inputs'!$C$16-'Hidden inputs'!$B$16)*'Hidden inputs'!$D$16+(Y49-'Hidden inputs'!$B$17)*'Hidden inputs'!$D$17,Y49&gt;'Hidden inputs'!$B$18,'Hidden inputs'!$C$15*'Hidden inputs'!$D$15+('Hidden inputs'!$C$16-'Hidden inputs'!$B$16)*'Hidden inputs'!$D$16+('Hidden inputs'!$C$17-'Hidden inputs'!$B$17)*'Hidden inputs'!$D$17+(Y49-'Hidden inputs'!$B$18)*'Hidden inputs'!$D$18))</f>
        <v/>
      </c>
      <c r="AA49" s="10" t="str">
        <f t="shared" ca="1" si="136"/>
        <v/>
      </c>
      <c r="AB49" s="5" t="str">
        <f t="shared" ca="1" si="40"/>
        <v/>
      </c>
      <c r="AC49" s="5" t="str">
        <f t="shared" ca="1" si="137"/>
        <v/>
      </c>
      <c r="AD49" s="5" t="str">
        <f ca="1">IF(B49="","",'Hidden inputs'!$D$11*U49+'Hidden inputs'!$E$11*V49)</f>
        <v/>
      </c>
      <c r="AE49" s="11" t="str">
        <f t="shared" ca="1" si="3"/>
        <v/>
      </c>
      <c r="AF49" s="9" t="str">
        <f t="shared" ca="1" si="41"/>
        <v/>
      </c>
      <c r="AG49" s="3" t="str">
        <f t="shared" ca="1" si="42"/>
        <v/>
      </c>
      <c r="AH49" s="5" t="str" cm="1">
        <f t="array" aca="1" ref="AH49" ca="1">IF($B49="","",IF(AG49=0,0,IF(DD_Payment="",0,IF(AG49&lt;_xlfn.IFS(DD_Frequency="Monthly",1,DD_Frequency="Quarterly",IF(MONTH(AG$2)=1,1,IF(MONTH(AG$2)=4,1,IF(MONTH(AG$2)=7,1,IF(MONTH(AG$2)=10,1,0)))),DD_Frequency="Annually",IF(MONTH(AG$2)=1,1,0))*DD_Payment,AG49,_xlfn.IFS(DD_Frequency="Monthly",1,DD_Frequency="Quarterly",IF(MONTH(AG$2)=1,1,IF(MONTH(AG$2)=4,1,IF(MONTH(AG$2)=7,1,IF(MONTH(AG$2)=10,1,0)))),DD_Frequency="Annually",IF(MONTH(AG$2)=1,1,0))*DD_Payment))))</f>
        <v/>
      </c>
      <c r="AI49" s="3" t="str">
        <f t="shared" ref="AI49" ca="1" si="2184">IF($B49="","",IF(AG49&gt;AH49,(AG49-AH49/2)*(rate_A*(AI$1/365)),0))</f>
        <v/>
      </c>
      <c r="AJ49" s="3" t="str">
        <f t="shared" ca="1" si="139"/>
        <v/>
      </c>
      <c r="AK49" s="3" t="str">
        <f t="shared" ref="AK49" ca="1" si="2185">IF($B49="","",V49*(1+rate_A*AI$1/365))</f>
        <v/>
      </c>
      <c r="AL49" s="3" t="str">
        <f t="shared" ref="AL49" ca="1" si="2186">IF($B49="","",W49*(1+rate_A*AI$1/365))</f>
        <v/>
      </c>
      <c r="AM49" s="3" t="str">
        <f t="shared" ref="AM49" ca="1" si="2187">IF($B49="","",X49*(1+rate_joint*AI$1/365))</f>
        <v/>
      </c>
      <c r="AN49" s="5" t="str">
        <f t="shared" ca="1" si="143"/>
        <v/>
      </c>
      <c r="AO49" s="5" t="str" cm="1">
        <f t="array" aca="1" ref="AO49" ca="1">IF(AN49="","",_xlfn.IFS(AN49&lt;='Hidden inputs'!$C$15,AN49*'Hidden inputs'!$D$15,AN49&lt;='Hidden inputs'!$C$16,'Hidden inputs'!$C$15*'Hidden inputs'!$D$15+(AN49-'Hidden inputs'!$B$16)*'Hidden inputs'!$D$16,AN49&lt;='Hidden inputs'!$C$17,'Hidden inputs'!$C$15*'Hidden inputs'!$D$15+('Hidden inputs'!$C$16-'Hidden inputs'!$B$16)*'Hidden inputs'!$D$16+(AN49-'Hidden inputs'!$B$17)*'Hidden inputs'!$D$17,AN49&gt;'Hidden inputs'!$B$18,'Hidden inputs'!$C$15*'Hidden inputs'!$D$15+('Hidden inputs'!$C$16-'Hidden inputs'!$B$16)*'Hidden inputs'!$D$16+('Hidden inputs'!$C$17-'Hidden inputs'!$B$17)*'Hidden inputs'!$D$17+(AN49-'Hidden inputs'!$B$18)*'Hidden inputs'!$D$18))</f>
        <v/>
      </c>
      <c r="AP49" s="10" t="str">
        <f t="shared" ca="1" si="144"/>
        <v/>
      </c>
      <c r="AQ49" s="5" t="str">
        <f t="shared" ca="1" si="47"/>
        <v/>
      </c>
      <c r="AR49" s="5" t="str">
        <f t="shared" ca="1" si="48"/>
        <v/>
      </c>
      <c r="AS49" s="5" t="str">
        <f ca="1">IF($B49="","",'Hidden inputs'!$D$11*AJ49+'Hidden inputs'!$E$11*AK49)</f>
        <v/>
      </c>
      <c r="AT49" s="11" t="str">
        <f t="shared" ca="1" si="5"/>
        <v/>
      </c>
      <c r="AU49" s="9" t="str">
        <f t="shared" ca="1" si="49"/>
        <v/>
      </c>
      <c r="AV49" s="3" t="str">
        <f t="shared" ca="1" si="50"/>
        <v/>
      </c>
      <c r="AW49" s="5" t="str" cm="1">
        <f t="array" aca="1" ref="AW49" ca="1">IF($B49="","",IF(AV49=0,0,IF(DD_Payment="",0,IF(AV49&lt;_xlfn.IFS(DD_Frequency="Monthly",1,DD_Frequency="Quarterly",IF(MONTH(AV$2)=1,1,IF(MONTH(AV$2)=4,1,IF(MONTH(AV$2)=7,1,IF(MONTH(AV$2)=10,1,0)))),DD_Frequency="Annually",IF(MONTH(AV$2)=1,1,0))*DD_Payment,AV49,_xlfn.IFS(DD_Frequency="Monthly",1,DD_Frequency="Quarterly",IF(MONTH(AV$2)=1,1,IF(MONTH(AV$2)=4,1,IF(MONTH(AV$2)=7,1,IF(MONTH(AV$2)=10,1,0)))),DD_Frequency="Annually",IF(MONTH(AV$2)=1,1,0))*DD_Payment))))</f>
        <v/>
      </c>
      <c r="AX49" s="3" t="str">
        <f t="shared" ref="AX49" ca="1" si="2188">IF($B49="","",IF(AV49&gt;AW49,(AV49-AW49/2)*(rate_A*(AX$1/365)),0))</f>
        <v/>
      </c>
      <c r="AY49" s="3" t="str">
        <f t="shared" ca="1" si="146"/>
        <v/>
      </c>
      <c r="AZ49" s="3" t="str">
        <f t="shared" ref="AZ49" ca="1" si="2189">IF($B49="","",AK49*(1+rate_A*AX$1/365))</f>
        <v/>
      </c>
      <c r="BA49" s="3" t="str">
        <f t="shared" ref="BA49" ca="1" si="2190">IF($B49="","",AL49*(1+rate_A*AX$1/365))</f>
        <v/>
      </c>
      <c r="BB49" s="3" t="str">
        <f t="shared" ref="BB49" ca="1" si="2191">IF($B49="","",AM49*(1+rate_joint*AX$1/365))</f>
        <v/>
      </c>
      <c r="BC49" s="5" t="str">
        <f t="shared" ca="1" si="150"/>
        <v/>
      </c>
      <c r="BD49" s="5" t="str" cm="1">
        <f t="array" aca="1" ref="BD49" ca="1">IF(BC49="","",_xlfn.IFS(BC49&lt;='Hidden inputs'!$C$15,BC49*'Hidden inputs'!$D$15,BC49&lt;='Hidden inputs'!$C$16,'Hidden inputs'!$C$15*'Hidden inputs'!$D$15+(BC49-'Hidden inputs'!$B$16)*'Hidden inputs'!$D$16,BC49&lt;='Hidden inputs'!$C$17,'Hidden inputs'!$C$15*'Hidden inputs'!$D$15+('Hidden inputs'!$C$16-'Hidden inputs'!$B$16)*'Hidden inputs'!$D$16+(BC49-'Hidden inputs'!$B$17)*'Hidden inputs'!$D$17,BC49&gt;'Hidden inputs'!$B$18,'Hidden inputs'!$C$15*'Hidden inputs'!$D$15+('Hidden inputs'!$C$16-'Hidden inputs'!$B$16)*'Hidden inputs'!$D$16+('Hidden inputs'!$C$17-'Hidden inputs'!$B$17)*'Hidden inputs'!$D$17+(BC49-'Hidden inputs'!$B$18)*'Hidden inputs'!$D$18))</f>
        <v/>
      </c>
      <c r="BE49" s="10" t="str">
        <f t="shared" ca="1" si="151"/>
        <v/>
      </c>
      <c r="BF49" s="5" t="str">
        <f t="shared" ca="1" si="55"/>
        <v/>
      </c>
      <c r="BG49" s="5" t="str">
        <f t="shared" ca="1" si="56"/>
        <v/>
      </c>
      <c r="BH49" s="5" t="str">
        <f ca="1">IF($B49="","",'Hidden inputs'!$D$11*AY49+'Hidden inputs'!$E$11*AZ49)</f>
        <v/>
      </c>
      <c r="BI49" s="11" t="str">
        <f t="shared" ca="1" si="7"/>
        <v/>
      </c>
      <c r="BJ49" s="9" t="str">
        <f t="shared" ca="1" si="57"/>
        <v/>
      </c>
      <c r="BK49" s="3" t="str">
        <f t="shared" ca="1" si="58"/>
        <v/>
      </c>
      <c r="BL49" s="5" t="str" cm="1">
        <f t="array" aca="1" ref="BL49" ca="1">IF($B49="","",IF(BK49=0,0,IF(DD_Payment="",0,IF(BK49&lt;_xlfn.IFS(DD_Frequency="Monthly",1,DD_Frequency="Quarterly",IF(MONTH(BK$2)=1,1,IF(MONTH(BK$2)=4,1,IF(MONTH(BK$2)=7,1,IF(MONTH(BK$2)=10,1,0)))),DD_Frequency="Annually",IF(MONTH(BK$2)=1,1,0))*DD_Payment,BK49,_xlfn.IFS(DD_Frequency="Monthly",1,DD_Frequency="Quarterly",IF(MONTH(BK$2)=1,1,IF(MONTH(BK$2)=4,1,IF(MONTH(BK$2)=7,1,IF(MONTH(BK$2)=10,1,0)))),DD_Frequency="Annually",IF(MONTH(BK$2)=1,1,0))*DD_Payment))))</f>
        <v/>
      </c>
      <c r="BM49" s="3" t="str">
        <f t="shared" ref="BM49" ca="1" si="2192">IF($B49="","",IF(BK49&gt;BL49,(BK49-BL49/2)*(rate_A*(BM$1/365)),0))</f>
        <v/>
      </c>
      <c r="BN49" s="3" t="str">
        <f t="shared" ca="1" si="153"/>
        <v/>
      </c>
      <c r="BO49" s="3" t="str">
        <f t="shared" ref="BO49" ca="1" si="2193">IF($B49="","",AZ49*(1+rate_A*BM$1/365))</f>
        <v/>
      </c>
      <c r="BP49" s="3" t="str">
        <f t="shared" ref="BP49" ca="1" si="2194">IF($B49="","",BA49*(1+rate_A*BM$1/365))</f>
        <v/>
      </c>
      <c r="BQ49" s="3" t="str">
        <f t="shared" ref="BQ49" ca="1" si="2195">IF($B49="","",BB49*(1+rate_joint*BM$1/365))</f>
        <v/>
      </c>
      <c r="BR49" s="5" t="str">
        <f t="shared" ca="1" si="157"/>
        <v/>
      </c>
      <c r="BS49" s="5" t="str" cm="1">
        <f t="array" aca="1" ref="BS49" ca="1">IF(BR49="","",_xlfn.IFS(BR49&lt;='Hidden inputs'!$C$15,BR49*'Hidden inputs'!$D$15,BR49&lt;='Hidden inputs'!$C$16,'Hidden inputs'!$C$15*'Hidden inputs'!$D$15+(BR49-'Hidden inputs'!$B$16)*'Hidden inputs'!$D$16,BR49&lt;='Hidden inputs'!$C$17,'Hidden inputs'!$C$15*'Hidden inputs'!$D$15+('Hidden inputs'!$C$16-'Hidden inputs'!$B$16)*'Hidden inputs'!$D$16+(BR49-'Hidden inputs'!$B$17)*'Hidden inputs'!$D$17,BR49&gt;'Hidden inputs'!$B$18,'Hidden inputs'!$C$15*'Hidden inputs'!$D$15+('Hidden inputs'!$C$16-'Hidden inputs'!$B$16)*'Hidden inputs'!$D$16+('Hidden inputs'!$C$17-'Hidden inputs'!$B$17)*'Hidden inputs'!$D$17+(BR49-'Hidden inputs'!$B$18)*'Hidden inputs'!$D$18))</f>
        <v/>
      </c>
      <c r="BT49" s="10" t="str">
        <f t="shared" ca="1" si="158"/>
        <v/>
      </c>
      <c r="BU49" s="5" t="str">
        <f t="shared" ca="1" si="63"/>
        <v/>
      </c>
      <c r="BV49" s="5" t="str">
        <f t="shared" ca="1" si="64"/>
        <v/>
      </c>
      <c r="BW49" s="5" t="str">
        <f ca="1">IF($B49="","",'Hidden inputs'!$D$11*BN49+'Hidden inputs'!$E$11*BO49)</f>
        <v/>
      </c>
      <c r="BX49" s="11" t="str">
        <f t="shared" ca="1" si="9"/>
        <v/>
      </c>
      <c r="BY49" s="9" t="str">
        <f t="shared" ca="1" si="65"/>
        <v/>
      </c>
      <c r="BZ49" s="3" t="str">
        <f t="shared" ca="1" si="66"/>
        <v/>
      </c>
      <c r="CA49" s="5" t="str" cm="1">
        <f t="array" aca="1" ref="CA49" ca="1">IF($B49="","",IF(BZ49=0,0,IF(DD_Payment="",0,IF(BZ49&lt;_xlfn.IFS(DD_Frequency="Monthly",1,DD_Frequency="Quarterly",IF(MONTH(BZ$2)=1,1,IF(MONTH(BZ$2)=4,1,IF(MONTH(BZ$2)=7,1,IF(MONTH(BZ$2)=10,1,0)))),DD_Frequency="Annually",IF(MONTH(BZ$2)=1,1,0))*DD_Payment,BZ49,_xlfn.IFS(DD_Frequency="Monthly",1,DD_Frequency="Quarterly",IF(MONTH(BZ$2)=1,1,IF(MONTH(BZ$2)=4,1,IF(MONTH(BZ$2)=7,1,IF(MONTH(BZ$2)=10,1,0)))),DD_Frequency="Annually",IF(MONTH(BZ$2)=1,1,0))*DD_Payment))))</f>
        <v/>
      </c>
      <c r="CB49" s="3" t="str">
        <f t="shared" ref="CB49" ca="1" si="2196">IF($B49="","",IF(BZ49&gt;CA49,(BZ49-CA49/2)*(rate_A*(CB$1/365)),0))</f>
        <v/>
      </c>
      <c r="CC49" s="3" t="str">
        <f t="shared" ca="1" si="160"/>
        <v/>
      </c>
      <c r="CD49" s="3" t="str">
        <f t="shared" ref="CD49" ca="1" si="2197">IF($B49="","",BO49*(1+rate_A*CB$1/365))</f>
        <v/>
      </c>
      <c r="CE49" s="3" t="str">
        <f t="shared" ref="CE49" ca="1" si="2198">IF($B49="","",BP49*(1+rate_A*CB$1/365))</f>
        <v/>
      </c>
      <c r="CF49" s="3" t="str">
        <f t="shared" ref="CF49" ca="1" si="2199">IF($B49="","",BQ49*(1+rate_joint*CB$1/365))</f>
        <v/>
      </c>
      <c r="CG49" s="5" t="str">
        <f t="shared" ca="1" si="164"/>
        <v/>
      </c>
      <c r="CH49" s="5" t="str" cm="1">
        <f t="array" aca="1" ref="CH49" ca="1">IF(CG49="","",_xlfn.IFS(CG49&lt;='Hidden inputs'!$C$15,CG49*'Hidden inputs'!$D$15,CG49&lt;='Hidden inputs'!$C$16,'Hidden inputs'!$C$15*'Hidden inputs'!$D$15+(CG49-'Hidden inputs'!$B$16)*'Hidden inputs'!$D$16,CG49&lt;='Hidden inputs'!$C$17,'Hidden inputs'!$C$15*'Hidden inputs'!$D$15+('Hidden inputs'!$C$16-'Hidden inputs'!$B$16)*'Hidden inputs'!$D$16+(CG49-'Hidden inputs'!$B$17)*'Hidden inputs'!$D$17,CG49&gt;'Hidden inputs'!$B$18,'Hidden inputs'!$C$15*'Hidden inputs'!$D$15+('Hidden inputs'!$C$16-'Hidden inputs'!$B$16)*'Hidden inputs'!$D$16+('Hidden inputs'!$C$17-'Hidden inputs'!$B$17)*'Hidden inputs'!$D$17+(CG49-'Hidden inputs'!$B$18)*'Hidden inputs'!$D$18))</f>
        <v/>
      </c>
      <c r="CI49" s="10" t="str">
        <f t="shared" ca="1" si="165"/>
        <v/>
      </c>
      <c r="CJ49" s="5" t="str">
        <f t="shared" ca="1" si="71"/>
        <v/>
      </c>
      <c r="CK49" s="5" t="str">
        <f t="shared" ca="1" si="72"/>
        <v/>
      </c>
      <c r="CL49" s="5" t="str">
        <f ca="1">IF($B49="","",'Hidden inputs'!$D$11*CC49+'Hidden inputs'!$E$11*CD49)</f>
        <v/>
      </c>
      <c r="CM49" s="11" t="str">
        <f t="shared" ca="1" si="11"/>
        <v/>
      </c>
      <c r="CN49" s="9" t="str">
        <f t="shared" ca="1" si="73"/>
        <v/>
      </c>
      <c r="CO49" s="3" t="str">
        <f t="shared" ca="1" si="74"/>
        <v/>
      </c>
      <c r="CP49" s="5" t="str" cm="1">
        <f t="array" aca="1" ref="CP49" ca="1">IF($B49="","",IF(CO49=0,0,IF(DD_Payment="",0,IF(CO49&lt;_xlfn.IFS(DD_Frequency="Monthly",1,DD_Frequency="Quarterly",IF(MONTH(CO$2)=1,1,IF(MONTH(CO$2)=4,1,IF(MONTH(CO$2)=7,1,IF(MONTH(CO$2)=10,1,0)))),DD_Frequency="Annually",IF(MONTH(CO$2)=1,1,0))*DD_Payment,CO49,_xlfn.IFS(DD_Frequency="Monthly",1,DD_Frequency="Quarterly",IF(MONTH(CO$2)=1,1,IF(MONTH(CO$2)=4,1,IF(MONTH(CO$2)=7,1,IF(MONTH(CO$2)=10,1,0)))),DD_Frequency="Annually",IF(MONTH(CO$2)=1,1,0))*DD_Payment))))</f>
        <v/>
      </c>
      <c r="CQ49" s="3" t="str">
        <f t="shared" ref="CQ49" ca="1" si="2200">IF($B49="","",IF(CO49&gt;CP49,(CO49-CP49/2)*(rate_A*(CQ$1/365)),0))</f>
        <v/>
      </c>
      <c r="CR49" s="3" t="str">
        <f t="shared" ca="1" si="167"/>
        <v/>
      </c>
      <c r="CS49" s="3" t="str">
        <f t="shared" ref="CS49" ca="1" si="2201">IF($B49="","",CD49*(1+rate_A*CQ$1/365))</f>
        <v/>
      </c>
      <c r="CT49" s="3" t="str">
        <f t="shared" ref="CT49" ca="1" si="2202">IF($B49="","",CE49*(1+rate_A*CQ$1/365))</f>
        <v/>
      </c>
      <c r="CU49" s="3" t="str">
        <f t="shared" ref="CU49" ca="1" si="2203">IF($B49="","",CF49*(1+rate_joint*CQ$1/365))</f>
        <v/>
      </c>
      <c r="CV49" s="5" t="str">
        <f t="shared" ca="1" si="171"/>
        <v/>
      </c>
      <c r="CW49" s="5" t="str" cm="1">
        <f t="array" aca="1" ref="CW49" ca="1">IF(CV49="","",_xlfn.IFS(CV49&lt;='Hidden inputs'!$C$15,CV49*'Hidden inputs'!$D$15,CV49&lt;='Hidden inputs'!$C$16,'Hidden inputs'!$C$15*'Hidden inputs'!$D$15+(CV49-'Hidden inputs'!$B$16)*'Hidden inputs'!$D$16,CV49&lt;='Hidden inputs'!$C$17,'Hidden inputs'!$C$15*'Hidden inputs'!$D$15+('Hidden inputs'!$C$16-'Hidden inputs'!$B$16)*'Hidden inputs'!$D$16+(CV49-'Hidden inputs'!$B$17)*'Hidden inputs'!$D$17,CV49&gt;'Hidden inputs'!$B$18,'Hidden inputs'!$C$15*'Hidden inputs'!$D$15+('Hidden inputs'!$C$16-'Hidden inputs'!$B$16)*'Hidden inputs'!$D$16+('Hidden inputs'!$C$17-'Hidden inputs'!$B$17)*'Hidden inputs'!$D$17+(CV49-'Hidden inputs'!$B$18)*'Hidden inputs'!$D$18))</f>
        <v/>
      </c>
      <c r="CX49" s="10" t="str">
        <f t="shared" ca="1" si="172"/>
        <v/>
      </c>
      <c r="CY49" s="5" t="str">
        <f t="shared" ca="1" si="79"/>
        <v/>
      </c>
      <c r="CZ49" s="5" t="str">
        <f t="shared" ca="1" si="80"/>
        <v/>
      </c>
      <c r="DA49" s="5" t="str">
        <f ca="1">IF($B49="","",'Hidden inputs'!$D$11*CR49+'Hidden inputs'!$E$11*CS49)</f>
        <v/>
      </c>
      <c r="DB49" s="11" t="str">
        <f t="shared" ca="1" si="13"/>
        <v/>
      </c>
      <c r="DC49" s="9" t="str">
        <f t="shared" ca="1" si="81"/>
        <v/>
      </c>
      <c r="DD49" s="3" t="str">
        <f t="shared" ca="1" si="82"/>
        <v/>
      </c>
      <c r="DE49" s="5" t="str" cm="1">
        <f t="array" aca="1" ref="DE49" ca="1">IF($B49="","",IF(DD49=0,0,IF(DD_Payment="",0,IF(DD49&lt;_xlfn.IFS(DD_Frequency="Monthly",1,DD_Frequency="Quarterly",IF(MONTH(DD$2)=1,1,IF(MONTH(DD$2)=4,1,IF(MONTH(DD$2)=7,1,IF(MONTH(DD$2)=10,1,0)))),DD_Frequency="Annually",IF(MONTH(DD$2)=1,1,0))*DD_Payment,DD49,_xlfn.IFS(DD_Frequency="Monthly",1,DD_Frequency="Quarterly",IF(MONTH(DD$2)=1,1,IF(MONTH(DD$2)=4,1,IF(MONTH(DD$2)=7,1,IF(MONTH(DD$2)=10,1,0)))),DD_Frequency="Annually",IF(MONTH(DD$2)=1,1,0))*DD_Payment))))</f>
        <v/>
      </c>
      <c r="DF49" s="3" t="str">
        <f t="shared" ref="DF49" ca="1" si="2204">IF($B49="","",IF(DD49&gt;DE49,(DD49-DE49/2)*(rate_A*(DF$1/365)),0))</f>
        <v/>
      </c>
      <c r="DG49" s="3" t="str">
        <f t="shared" ca="1" si="174"/>
        <v/>
      </c>
      <c r="DH49" s="3" t="str">
        <f t="shared" ref="DH49" ca="1" si="2205">IF($B49="","",CS49*(1+rate_A*DF$1/365))</f>
        <v/>
      </c>
      <c r="DI49" s="3" t="str">
        <f t="shared" ref="DI49" ca="1" si="2206">IF($B49="","",CT49*(1+rate_A*DF$1/365))</f>
        <v/>
      </c>
      <c r="DJ49" s="3" t="str">
        <f t="shared" ref="DJ49" ca="1" si="2207">IF($B49="","",CU49*(1+rate_joint*DF$1/365))</f>
        <v/>
      </c>
      <c r="DK49" s="5" t="str">
        <f t="shared" ca="1" si="178"/>
        <v/>
      </c>
      <c r="DL49" s="5" t="str" cm="1">
        <f t="array" aca="1" ref="DL49" ca="1">IF(DK49="","",_xlfn.IFS(DK49&lt;='Hidden inputs'!$C$15,DK49*'Hidden inputs'!$D$15,DK49&lt;='Hidden inputs'!$C$16,'Hidden inputs'!$C$15*'Hidden inputs'!$D$15+(DK49-'Hidden inputs'!$B$16)*'Hidden inputs'!$D$16,DK49&lt;='Hidden inputs'!$C$17,'Hidden inputs'!$C$15*'Hidden inputs'!$D$15+('Hidden inputs'!$C$16-'Hidden inputs'!$B$16)*'Hidden inputs'!$D$16+(DK49-'Hidden inputs'!$B$17)*'Hidden inputs'!$D$17,DK49&gt;'Hidden inputs'!$B$18,'Hidden inputs'!$C$15*'Hidden inputs'!$D$15+('Hidden inputs'!$C$16-'Hidden inputs'!$B$16)*'Hidden inputs'!$D$16+('Hidden inputs'!$C$17-'Hidden inputs'!$B$17)*'Hidden inputs'!$D$17+(DK49-'Hidden inputs'!$B$18)*'Hidden inputs'!$D$18))</f>
        <v/>
      </c>
      <c r="DM49" s="10" t="str">
        <f t="shared" ca="1" si="179"/>
        <v/>
      </c>
      <c r="DN49" s="5" t="str">
        <f t="shared" ca="1" si="87"/>
        <v/>
      </c>
      <c r="DO49" s="5" t="str">
        <f t="shared" ca="1" si="88"/>
        <v/>
      </c>
      <c r="DP49" s="5" t="str">
        <f ca="1">IF($B49="","",'Hidden inputs'!$D$11*DG49+'Hidden inputs'!$E$11*DH49)</f>
        <v/>
      </c>
      <c r="DQ49" s="11" t="str">
        <f t="shared" ca="1" si="15"/>
        <v/>
      </c>
      <c r="DR49" s="9" t="str">
        <f t="shared" ca="1" si="89"/>
        <v/>
      </c>
      <c r="DS49" s="3" t="str">
        <f t="shared" ca="1" si="90"/>
        <v/>
      </c>
      <c r="DT49" s="5" t="str" cm="1">
        <f t="array" aca="1" ref="DT49" ca="1">IF($B49="","",IF(DS49=0,0,IF(DD_Payment="",0,IF(DS49&lt;_xlfn.IFS(DD_Frequency="Monthly",1,DD_Frequency="Quarterly",IF(MONTH(DS$2)=1,1,IF(MONTH(DS$2)=4,1,IF(MONTH(DS$2)=7,1,IF(MONTH(DS$2)=10,1,0)))),DD_Frequency="Annually",IF(MONTH(DS$2)=1,1,0))*DD_Payment,DS49,_xlfn.IFS(DD_Frequency="Monthly",1,DD_Frequency="Quarterly",IF(MONTH(DS$2)=1,1,IF(MONTH(DS$2)=4,1,IF(MONTH(DS$2)=7,1,IF(MONTH(DS$2)=10,1,0)))),DD_Frequency="Annually",IF(MONTH(DS$2)=1,1,0))*DD_Payment))))</f>
        <v/>
      </c>
      <c r="DU49" s="3" t="str">
        <f t="shared" ref="DU49" ca="1" si="2208">IF($B49="","",IF(DS49&gt;DT49,(DS49-DT49/2)*(rate_A*(DU$1/365)),0))</f>
        <v/>
      </c>
      <c r="DV49" s="3" t="str">
        <f t="shared" ca="1" si="181"/>
        <v/>
      </c>
      <c r="DW49" s="3" t="str">
        <f t="shared" ref="DW49" ca="1" si="2209">IF($B49="","",DH49*(1+rate_A*DU$1/365))</f>
        <v/>
      </c>
      <c r="DX49" s="3" t="str">
        <f t="shared" ref="DX49" ca="1" si="2210">IF($B49="","",DI49*(1+rate_A*DU$1/365))</f>
        <v/>
      </c>
      <c r="DY49" s="3" t="str">
        <f t="shared" ref="DY49" ca="1" si="2211">IF($B49="","",DJ49*(1+rate_joint*DU$1/365))</f>
        <v/>
      </c>
      <c r="DZ49" s="5" t="str">
        <f t="shared" ca="1" si="185"/>
        <v/>
      </c>
      <c r="EA49" s="5" t="str" cm="1">
        <f t="array" aca="1" ref="EA49" ca="1">IF(DZ49="","",_xlfn.IFS(DZ49&lt;='Hidden inputs'!$C$15,DZ49*'Hidden inputs'!$D$15,DZ49&lt;='Hidden inputs'!$C$16,'Hidden inputs'!$C$15*'Hidden inputs'!$D$15+(DZ49-'Hidden inputs'!$B$16)*'Hidden inputs'!$D$16,DZ49&lt;='Hidden inputs'!$C$17,'Hidden inputs'!$C$15*'Hidden inputs'!$D$15+('Hidden inputs'!$C$16-'Hidden inputs'!$B$16)*'Hidden inputs'!$D$16+(DZ49-'Hidden inputs'!$B$17)*'Hidden inputs'!$D$17,DZ49&gt;'Hidden inputs'!$B$18,'Hidden inputs'!$C$15*'Hidden inputs'!$D$15+('Hidden inputs'!$C$16-'Hidden inputs'!$B$16)*'Hidden inputs'!$D$16+('Hidden inputs'!$C$17-'Hidden inputs'!$B$17)*'Hidden inputs'!$D$17+(DZ49-'Hidden inputs'!$B$18)*'Hidden inputs'!$D$18))</f>
        <v/>
      </c>
      <c r="EB49" s="10" t="str">
        <f t="shared" ca="1" si="186"/>
        <v/>
      </c>
      <c r="EC49" s="5" t="str">
        <f t="shared" ca="1" si="95"/>
        <v/>
      </c>
      <c r="ED49" s="5" t="str">
        <f t="shared" ca="1" si="96"/>
        <v/>
      </c>
      <c r="EE49" s="5" t="str">
        <f ca="1">IF($B49="","",'Hidden inputs'!$D$11*DV49+'Hidden inputs'!$E$11*DW49)</f>
        <v/>
      </c>
      <c r="EF49" s="11" t="str">
        <f t="shared" ca="1" si="17"/>
        <v/>
      </c>
      <c r="EG49" s="9" t="str">
        <f t="shared" ca="1" si="97"/>
        <v/>
      </c>
      <c r="EH49" s="3" t="str">
        <f t="shared" ca="1" si="98"/>
        <v/>
      </c>
      <c r="EI49" s="5" t="str" cm="1">
        <f t="array" aca="1" ref="EI49" ca="1">IF($B49="","",IF(EH49=0,0,IF(DD_Payment="",0,IF(EH49&lt;_xlfn.IFS(DD_Frequency="Monthly",1,DD_Frequency="Quarterly",IF(MONTH(EH$2)=1,1,IF(MONTH(EH$2)=4,1,IF(MONTH(EH$2)=7,1,IF(MONTH(EH$2)=10,1,0)))),DD_Frequency="Annually",IF(MONTH(EH$2)=1,1,0))*DD_Payment,EH49,_xlfn.IFS(DD_Frequency="Monthly",1,DD_Frequency="Quarterly",IF(MONTH(EH$2)=1,1,IF(MONTH(EH$2)=4,1,IF(MONTH(EH$2)=7,1,IF(MONTH(EH$2)=10,1,0)))),DD_Frequency="Annually",IF(MONTH(EH$2)=1,1,0))*DD_Payment))))</f>
        <v/>
      </c>
      <c r="EJ49" s="3" t="str">
        <f t="shared" ref="EJ49" ca="1" si="2212">IF($B49="","",IF(EH49&gt;EI49,(EH49-EI49/2)*(rate_A*(EJ$1/365)),0))</f>
        <v/>
      </c>
      <c r="EK49" s="3" t="str">
        <f t="shared" ca="1" si="188"/>
        <v/>
      </c>
      <c r="EL49" s="3" t="str">
        <f t="shared" ref="EL49" ca="1" si="2213">IF($B49="","",DW49*(1+rate_A*EJ$1/365))</f>
        <v/>
      </c>
      <c r="EM49" s="3" t="str">
        <f t="shared" ref="EM49" ca="1" si="2214">IF($B49="","",DX49*(1+rate_A*EJ$1/365))</f>
        <v/>
      </c>
      <c r="EN49" s="3" t="str">
        <f t="shared" ref="EN49" ca="1" si="2215">IF($B49="","",DY49*(1+rate_joint*EJ$1/365))</f>
        <v/>
      </c>
      <c r="EO49" s="5" t="str">
        <f t="shared" ca="1" si="192"/>
        <v/>
      </c>
      <c r="EP49" s="5" t="str" cm="1">
        <f t="array" aca="1" ref="EP49" ca="1">IF(EO49="","",_xlfn.IFS(EO49&lt;='Hidden inputs'!$C$15,EO49*'Hidden inputs'!$D$15,EO49&lt;='Hidden inputs'!$C$16,'Hidden inputs'!$C$15*'Hidden inputs'!$D$15+(EO49-'Hidden inputs'!$B$16)*'Hidden inputs'!$D$16,EO49&lt;='Hidden inputs'!$C$17,'Hidden inputs'!$C$15*'Hidden inputs'!$D$15+('Hidden inputs'!$C$16-'Hidden inputs'!$B$16)*'Hidden inputs'!$D$16+(EO49-'Hidden inputs'!$B$17)*'Hidden inputs'!$D$17,EO49&gt;'Hidden inputs'!$B$18,'Hidden inputs'!$C$15*'Hidden inputs'!$D$15+('Hidden inputs'!$C$16-'Hidden inputs'!$B$16)*'Hidden inputs'!$D$16+('Hidden inputs'!$C$17-'Hidden inputs'!$B$17)*'Hidden inputs'!$D$17+(EO49-'Hidden inputs'!$B$18)*'Hidden inputs'!$D$18))</f>
        <v/>
      </c>
      <c r="EQ49" s="10" t="str">
        <f t="shared" ca="1" si="193"/>
        <v/>
      </c>
      <c r="ER49" s="5" t="str">
        <f t="shared" ca="1" si="103"/>
        <v/>
      </c>
      <c r="ES49" s="5" t="str">
        <f t="shared" ca="1" si="104"/>
        <v/>
      </c>
      <c r="ET49" s="5" t="str">
        <f ca="1">IF($B49="","",'Hidden inputs'!$D$11*EK49+'Hidden inputs'!$E$11*EL49)</f>
        <v/>
      </c>
      <c r="EU49" s="11" t="str">
        <f t="shared" ca="1" si="19"/>
        <v/>
      </c>
      <c r="EV49" s="9" t="str">
        <f t="shared" ca="1" si="105"/>
        <v/>
      </c>
      <c r="EW49" s="3" t="str">
        <f t="shared" ca="1" si="106"/>
        <v/>
      </c>
      <c r="EX49" s="5" t="str" cm="1">
        <f t="array" aca="1" ref="EX49" ca="1">IF($B49="","",IF(EW49=0,0,IF(DD_Payment="",0,IF(EW49&lt;_xlfn.IFS(DD_Frequency="Monthly",1,DD_Frequency="Quarterly",IF(MONTH(EW$2)=1,1,IF(MONTH(EW$2)=4,1,IF(MONTH(EW$2)=7,1,IF(MONTH(EW$2)=10,1,0)))),DD_Frequency="Annually",IF(MONTH(EW$2)=1,1,0))*DD_Payment,EW49,_xlfn.IFS(DD_Frequency="Monthly",1,DD_Frequency="Quarterly",IF(MONTH(EW$2)=1,1,IF(MONTH(EW$2)=4,1,IF(MONTH(EW$2)=7,1,IF(MONTH(EW$2)=10,1,0)))),DD_Frequency="Annually",IF(MONTH(EW$2)=1,1,0))*DD_Payment))))</f>
        <v/>
      </c>
      <c r="EY49" s="3" t="str">
        <f t="shared" ref="EY49" ca="1" si="2216">IF($B49="","",IF(EW49&gt;EX49,(EW49-EX49/2)*(rate_A*(EY$1/365)),0))</f>
        <v/>
      </c>
      <c r="EZ49" s="3" t="str">
        <f t="shared" ca="1" si="195"/>
        <v/>
      </c>
      <c r="FA49" s="3" t="str">
        <f t="shared" ref="FA49" ca="1" si="2217">IF($B49="","",EL49*(1+rate_A*EY$1/365))</f>
        <v/>
      </c>
      <c r="FB49" s="3" t="str">
        <f t="shared" ref="FB49" ca="1" si="2218">IF($B49="","",EM49*(1+rate_A*EY$1/365))</f>
        <v/>
      </c>
      <c r="FC49" s="3" t="str">
        <f t="shared" ref="FC49" ca="1" si="2219">IF($B49="","",EN49*(1+rate_joint*EY$1/365))</f>
        <v/>
      </c>
      <c r="FD49" s="5" t="str">
        <f t="shared" ca="1" si="199"/>
        <v/>
      </c>
      <c r="FE49" s="5" t="str" cm="1">
        <f t="array" aca="1" ref="FE49" ca="1">IF(FD49="","",_xlfn.IFS(FD49&lt;='Hidden inputs'!$C$15,FD49*'Hidden inputs'!$D$15,FD49&lt;='Hidden inputs'!$C$16,'Hidden inputs'!$C$15*'Hidden inputs'!$D$15+(FD49-'Hidden inputs'!$B$16)*'Hidden inputs'!$D$16,FD49&lt;='Hidden inputs'!$C$17,'Hidden inputs'!$C$15*'Hidden inputs'!$D$15+('Hidden inputs'!$C$16-'Hidden inputs'!$B$16)*'Hidden inputs'!$D$16+(FD49-'Hidden inputs'!$B$17)*'Hidden inputs'!$D$17,FD49&gt;'Hidden inputs'!$B$18,'Hidden inputs'!$C$15*'Hidden inputs'!$D$15+('Hidden inputs'!$C$16-'Hidden inputs'!$B$16)*'Hidden inputs'!$D$16+('Hidden inputs'!$C$17-'Hidden inputs'!$B$17)*'Hidden inputs'!$D$17+(FD49-'Hidden inputs'!$B$18)*'Hidden inputs'!$D$18))</f>
        <v/>
      </c>
      <c r="FF49" s="10" t="str">
        <f t="shared" ca="1" si="200"/>
        <v/>
      </c>
      <c r="FG49" s="5" t="str">
        <f t="shared" ca="1" si="111"/>
        <v/>
      </c>
      <c r="FH49" s="5" t="str">
        <f t="shared" ca="1" si="112"/>
        <v/>
      </c>
      <c r="FI49" s="5" t="str">
        <f ca="1">IF($B49="","",'Hidden inputs'!$D$11*EZ49+'Hidden inputs'!$E$11*FA49)</f>
        <v/>
      </c>
      <c r="FJ49" s="11" t="str">
        <f t="shared" ca="1" si="21"/>
        <v/>
      </c>
      <c r="FK49" s="9" t="str">
        <f t="shared" ca="1" si="113"/>
        <v/>
      </c>
      <c r="FL49" s="3" t="str">
        <f t="shared" ca="1" si="114"/>
        <v/>
      </c>
      <c r="FM49" s="5" t="str" cm="1">
        <f t="array" aca="1" ref="FM49" ca="1">IF($B49="","",IF(FL49=0,0,IF(DD_Payment="",0,IF(FL49&lt;_xlfn.IFS(DD_Frequency="Monthly",1,DD_Frequency="Quarterly",IF(MONTH(FL$2)=1,1,IF(MONTH(FL$2)=4,1,IF(MONTH(FL$2)=7,1,IF(MONTH(FL$2)=10,1,0)))),DD_Frequency="Annually",IF(MONTH(FL$2)=1,1,0))*DD_Payment,FL49,_xlfn.IFS(DD_Frequency="Monthly",1,DD_Frequency="Quarterly",IF(MONTH(FL$2)=1,1,IF(MONTH(FL$2)=4,1,IF(MONTH(FL$2)=7,1,IF(MONTH(FL$2)=10,1,0)))),DD_Frequency="Annually",IF(MONTH(FL$2)=1,1,0))*DD_Payment))))</f>
        <v/>
      </c>
      <c r="FN49" s="3" t="str">
        <f t="shared" ref="FN49" ca="1" si="2220">IF($B49="","",IF(FL49&gt;FM49,(FL49-FM49/2)*(rate_A*(FN$1/365)),0))</f>
        <v/>
      </c>
      <c r="FO49" s="3" t="str">
        <f t="shared" ca="1" si="202"/>
        <v/>
      </c>
      <c r="FP49" s="3" t="str">
        <f t="shared" ref="FP49" ca="1" si="2221">IF($B49="","",FA49*(1+rate_A*FN$1/365))</f>
        <v/>
      </c>
      <c r="FQ49" s="3" t="str">
        <f t="shared" ref="FQ49" ca="1" si="2222">IF($B49="","",FB49*(1+rate_A*FN$1/365))</f>
        <v/>
      </c>
      <c r="FR49" s="3" t="str">
        <f t="shared" ref="FR49" ca="1" si="2223">IF($B49="","",FC49*(1+rate_joint*FN$1/365))</f>
        <v/>
      </c>
      <c r="FS49" s="5" t="str">
        <f t="shared" ca="1" si="206"/>
        <v/>
      </c>
      <c r="FT49" s="5" t="str" cm="1">
        <f t="array" aca="1" ref="FT49" ca="1">IF(FS49="","",_xlfn.IFS(FS49&lt;='Hidden inputs'!$C$15,FS49*'Hidden inputs'!$D$15,FS49&lt;='Hidden inputs'!$C$16,'Hidden inputs'!$C$15*'Hidden inputs'!$D$15+(FS49-'Hidden inputs'!$B$16)*'Hidden inputs'!$D$16,FS49&lt;='Hidden inputs'!$C$17,'Hidden inputs'!$C$15*'Hidden inputs'!$D$15+('Hidden inputs'!$C$16-'Hidden inputs'!$B$16)*'Hidden inputs'!$D$16+(FS49-'Hidden inputs'!$B$17)*'Hidden inputs'!$D$17,FS49&gt;'Hidden inputs'!$B$18,'Hidden inputs'!$C$15*'Hidden inputs'!$D$15+('Hidden inputs'!$C$16-'Hidden inputs'!$B$16)*'Hidden inputs'!$D$16+('Hidden inputs'!$C$17-'Hidden inputs'!$B$17)*'Hidden inputs'!$D$17+(FS49-'Hidden inputs'!$B$18)*'Hidden inputs'!$D$18))</f>
        <v/>
      </c>
      <c r="FU49" s="10" t="str">
        <f t="shared" ca="1" si="207"/>
        <v/>
      </c>
      <c r="FV49" s="5" t="str">
        <f t="shared" ca="1" si="119"/>
        <v/>
      </c>
      <c r="FW49" s="5" t="str">
        <f t="shared" ca="1" si="120"/>
        <v/>
      </c>
      <c r="FX49" s="5" t="str">
        <f ca="1">IF($B49="","",'Hidden inputs'!$D$11*FO49+'Hidden inputs'!$E$11*FP49)</f>
        <v/>
      </c>
      <c r="FY49" s="11" t="str">
        <f t="shared" ca="1" si="23"/>
        <v/>
      </c>
      <c r="FZ49" s="9" t="str">
        <f t="shared" ca="1" si="121"/>
        <v/>
      </c>
      <c r="GA49" s="5" t="str">
        <f t="shared" ca="1" si="122"/>
        <v/>
      </c>
      <c r="GB49" s="5" t="str">
        <f t="shared" ca="1" si="123"/>
        <v/>
      </c>
      <c r="GC49" s="5" t="str">
        <f t="shared" ca="1" si="24"/>
        <v/>
      </c>
      <c r="GD49" s="5" t="str">
        <f t="shared" ca="1" si="25"/>
        <v/>
      </c>
    </row>
    <row r="50" spans="1:186" x14ac:dyDescent="0.35">
      <c r="A50" s="2" t="str">
        <f t="shared" ca="1" si="26"/>
        <v/>
      </c>
      <c r="B50" s="6" t="str">
        <f t="shared" ca="1" si="27"/>
        <v/>
      </c>
      <c r="C50" s="5" t="str">
        <f t="shared" ca="1" si="124"/>
        <v/>
      </c>
      <c r="D50" s="5" t="str" cm="1">
        <f t="array" aca="1" ref="D50" ca="1">IF($B50="","",IF(C50=0,0,IF(DD_Payment="",0,IF(C50&lt;_xlfn.IFS(DD_Frequency="Monthly",1,DD_Frequency="Quarterly",IF(MONTH(C$2)=1,1,IF(MONTH(C$2)=4,1,IF(MONTH(C$2)=7,1,IF(MONTH(C$2)=10,1,0)))),DD_Frequency="Annually",IF(MONTH(C$2)=1,1,0))*DD_Payment,C50,_xlfn.IFS(DD_Frequency="Monthly",1,DD_Frequency="Quarterly",IF(MONTH(C$2)=1,1,IF(MONTH(C$2)=4,1,IF(MONTH(C$2)=7,1,IF(MONTH(C$2)=10,1,0)))),DD_Frequency="Annually",IF(MONTH(C$2)=1,1,0))*DD_Payment))))</f>
        <v/>
      </c>
      <c r="E50" s="5" t="str">
        <f t="shared" ref="E50" ca="1" si="2224">IF(B50="","",IF(C50&gt;D50,(C50-D50/2)*(rate_A*(E$1/365)),0))</f>
        <v/>
      </c>
      <c r="F50" s="5" t="str">
        <f t="shared" ca="1" si="28"/>
        <v/>
      </c>
      <c r="G50" s="5" t="str">
        <f t="shared" ref="G50" ca="1" si="2225">IF(B50="","",G49*(1+rate_A*E$1/365))</f>
        <v/>
      </c>
      <c r="H50" s="5" t="str">
        <f t="shared" ref="H50" ca="1" si="2226">IF(B50="","",H49*(1+rate_A*E$1/365))</f>
        <v/>
      </c>
      <c r="I50" s="5" t="str">
        <f t="shared" ref="I50" ca="1" si="2227">IF(B50="","",I49*(1+rate_joint*E$1/365))</f>
        <v/>
      </c>
      <c r="J50" s="5" t="str">
        <f t="shared" ca="1" si="129"/>
        <v/>
      </c>
      <c r="K50" s="5" t="str" cm="1">
        <f t="array" aca="1" ref="K50" ca="1">IF(J50="","",_xlfn.IFS(J50&lt;='Hidden inputs'!$C$15,J50*'Hidden inputs'!$D$15,J50&lt;='Hidden inputs'!$C$16,'Hidden inputs'!$C$15*'Hidden inputs'!$D$15+(J50-'Hidden inputs'!$B$16)*'Hidden inputs'!$D$16,J50&lt;='Hidden inputs'!$C$17,'Hidden inputs'!$C$15*'Hidden inputs'!$D$15+('Hidden inputs'!$C$16-'Hidden inputs'!$B$16)*'Hidden inputs'!$D$16+(J50-'Hidden inputs'!$B$17)*'Hidden inputs'!$D$17,J50&gt;'Hidden inputs'!$B$18,'Hidden inputs'!$C$15*'Hidden inputs'!$D$15+('Hidden inputs'!$C$16-'Hidden inputs'!$B$16)*'Hidden inputs'!$D$16+('Hidden inputs'!$C$17-'Hidden inputs'!$B$17)*'Hidden inputs'!$D$17+(J50-'Hidden inputs'!$B$18)*'Hidden inputs'!$D$18))</f>
        <v/>
      </c>
      <c r="L50" s="11" t="str">
        <f t="shared" ca="1" si="130"/>
        <v/>
      </c>
      <c r="M50" s="5" t="str">
        <f t="shared" ca="1" si="32"/>
        <v/>
      </c>
      <c r="N50" s="5" t="str">
        <f t="shared" ca="1" si="33"/>
        <v/>
      </c>
      <c r="O50" s="5" t="str">
        <f ca="1">IF(B50="","",'Hidden inputs'!$D$11*F50+'Hidden inputs'!$E$11*G50)</f>
        <v/>
      </c>
      <c r="P50" s="11" t="str">
        <f t="shared" ca="1" si="0"/>
        <v/>
      </c>
      <c r="Q50" s="20" t="str">
        <f t="shared" ca="1" si="1"/>
        <v/>
      </c>
      <c r="R50" s="3" t="str">
        <f t="shared" ca="1" si="34"/>
        <v/>
      </c>
      <c r="S50" s="5" t="str" cm="1">
        <f t="array" aca="1" ref="S50" ca="1">IF($B50="","",IF(R50=0,0,IF(DD_Payment="",0,IF(R50&lt;_xlfn.IFS(DD_Frequency="Monthly",1,DD_Frequency="Quarterly",IF(MONTH(R$2)=1,1,IF(MONTH(R$2)=4,1,IF(MONTH(R$2)=7,1,IF(MONTH(R$2)=10,1,0)))),DD_Frequency="Annually",IF(MONTH(R$2)=1,1,0))*DD_Payment,R50,_xlfn.IFS(DD_Frequency="Monthly",1,DD_Frequency="Quarterly",IF(MONTH(R$2)=1,1,IF(MONTH(R$2)=4,1,IF(MONTH(R$2)=7,1,IF(MONTH(R$2)=10,1,0)))),DD_Frequency="Annually",IF(MONTH(R$2)=1,1,0))*DD_Payment))))</f>
        <v/>
      </c>
      <c r="T50" s="3" t="str">
        <f t="shared" ref="T50" ca="1" si="2228">IF(B50="","",IF(R50&gt;S50,(R50-S50/2)*(rate_A*((T$1+A50)/365)),0))</f>
        <v/>
      </c>
      <c r="U50" s="3" t="str">
        <f t="shared" ca="1" si="36"/>
        <v/>
      </c>
      <c r="V50" s="3" t="str">
        <f t="shared" ref="V50" ca="1" si="2229">IF(B50="","",G50*(1+rate_A*(T$1+A50)/365))</f>
        <v/>
      </c>
      <c r="W50" s="3" t="str">
        <f t="shared" ref="W50" ca="1" si="2230">IF(B50="","",H50*(1+rate_A*(T$1+A50)/365))</f>
        <v/>
      </c>
      <c r="X50" s="3" t="str">
        <f t="shared" ref="X50" ca="1" si="2231">IF(B50="","",I50*(1+rate_joint*(T$1+A50)/365))</f>
        <v/>
      </c>
      <c r="Y50" s="5" t="str">
        <f t="shared" ca="1" si="135"/>
        <v/>
      </c>
      <c r="Z50" s="5" t="str" cm="1">
        <f t="array" aca="1" ref="Z50" ca="1">IF(Y50="","",_xlfn.IFS(Y50&lt;='Hidden inputs'!$C$15,Y50*'Hidden inputs'!$D$15,Y50&lt;='Hidden inputs'!$C$16,'Hidden inputs'!$C$15*'Hidden inputs'!$D$15+(Y50-'Hidden inputs'!$B$16)*'Hidden inputs'!$D$16,Y50&lt;='Hidden inputs'!$C$17,'Hidden inputs'!$C$15*'Hidden inputs'!$D$15+('Hidden inputs'!$C$16-'Hidden inputs'!$B$16)*'Hidden inputs'!$D$16+(Y50-'Hidden inputs'!$B$17)*'Hidden inputs'!$D$17,Y50&gt;'Hidden inputs'!$B$18,'Hidden inputs'!$C$15*'Hidden inputs'!$D$15+('Hidden inputs'!$C$16-'Hidden inputs'!$B$16)*'Hidden inputs'!$D$16+('Hidden inputs'!$C$17-'Hidden inputs'!$B$17)*'Hidden inputs'!$D$17+(Y50-'Hidden inputs'!$B$18)*'Hidden inputs'!$D$18))</f>
        <v/>
      </c>
      <c r="AA50" s="10" t="str">
        <f t="shared" ca="1" si="136"/>
        <v/>
      </c>
      <c r="AB50" s="5" t="str">
        <f t="shared" ca="1" si="40"/>
        <v/>
      </c>
      <c r="AC50" s="5" t="str">
        <f t="shared" ca="1" si="137"/>
        <v/>
      </c>
      <c r="AD50" s="5" t="str">
        <f ca="1">IF(B50="","",'Hidden inputs'!$D$11*U50+'Hidden inputs'!$E$11*V50)</f>
        <v/>
      </c>
      <c r="AE50" s="11" t="str">
        <f t="shared" ca="1" si="3"/>
        <v/>
      </c>
      <c r="AF50" s="9" t="str">
        <f t="shared" ca="1" si="41"/>
        <v/>
      </c>
      <c r="AG50" s="3" t="str">
        <f t="shared" ca="1" si="42"/>
        <v/>
      </c>
      <c r="AH50" s="5" t="str" cm="1">
        <f t="array" aca="1" ref="AH50" ca="1">IF($B50="","",IF(AG50=0,0,IF(DD_Payment="",0,IF(AG50&lt;_xlfn.IFS(DD_Frequency="Monthly",1,DD_Frequency="Quarterly",IF(MONTH(AG$2)=1,1,IF(MONTH(AG$2)=4,1,IF(MONTH(AG$2)=7,1,IF(MONTH(AG$2)=10,1,0)))),DD_Frequency="Annually",IF(MONTH(AG$2)=1,1,0))*DD_Payment,AG50,_xlfn.IFS(DD_Frequency="Monthly",1,DD_Frequency="Quarterly",IF(MONTH(AG$2)=1,1,IF(MONTH(AG$2)=4,1,IF(MONTH(AG$2)=7,1,IF(MONTH(AG$2)=10,1,0)))),DD_Frequency="Annually",IF(MONTH(AG$2)=1,1,0))*DD_Payment))))</f>
        <v/>
      </c>
      <c r="AI50" s="3" t="str">
        <f t="shared" ref="AI50" ca="1" si="2232">IF($B50="","",IF(AG50&gt;AH50,(AG50-AH50/2)*(rate_A*(AI$1/365)),0))</f>
        <v/>
      </c>
      <c r="AJ50" s="3" t="str">
        <f t="shared" ca="1" si="139"/>
        <v/>
      </c>
      <c r="AK50" s="3" t="str">
        <f t="shared" ref="AK50" ca="1" si="2233">IF($B50="","",V50*(1+rate_A*AI$1/365))</f>
        <v/>
      </c>
      <c r="AL50" s="3" t="str">
        <f t="shared" ref="AL50" ca="1" si="2234">IF($B50="","",W50*(1+rate_A*AI$1/365))</f>
        <v/>
      </c>
      <c r="AM50" s="3" t="str">
        <f t="shared" ref="AM50" ca="1" si="2235">IF($B50="","",X50*(1+rate_joint*AI$1/365))</f>
        <v/>
      </c>
      <c r="AN50" s="5" t="str">
        <f t="shared" ca="1" si="143"/>
        <v/>
      </c>
      <c r="AO50" s="5" t="str" cm="1">
        <f t="array" aca="1" ref="AO50" ca="1">IF(AN50="","",_xlfn.IFS(AN50&lt;='Hidden inputs'!$C$15,AN50*'Hidden inputs'!$D$15,AN50&lt;='Hidden inputs'!$C$16,'Hidden inputs'!$C$15*'Hidden inputs'!$D$15+(AN50-'Hidden inputs'!$B$16)*'Hidden inputs'!$D$16,AN50&lt;='Hidden inputs'!$C$17,'Hidden inputs'!$C$15*'Hidden inputs'!$D$15+('Hidden inputs'!$C$16-'Hidden inputs'!$B$16)*'Hidden inputs'!$D$16+(AN50-'Hidden inputs'!$B$17)*'Hidden inputs'!$D$17,AN50&gt;'Hidden inputs'!$B$18,'Hidden inputs'!$C$15*'Hidden inputs'!$D$15+('Hidden inputs'!$C$16-'Hidden inputs'!$B$16)*'Hidden inputs'!$D$16+('Hidden inputs'!$C$17-'Hidden inputs'!$B$17)*'Hidden inputs'!$D$17+(AN50-'Hidden inputs'!$B$18)*'Hidden inputs'!$D$18))</f>
        <v/>
      </c>
      <c r="AP50" s="10" t="str">
        <f t="shared" ca="1" si="144"/>
        <v/>
      </c>
      <c r="AQ50" s="5" t="str">
        <f t="shared" ca="1" si="47"/>
        <v/>
      </c>
      <c r="AR50" s="5" t="str">
        <f t="shared" ca="1" si="48"/>
        <v/>
      </c>
      <c r="AS50" s="5" t="str">
        <f ca="1">IF($B50="","",'Hidden inputs'!$D$11*AJ50+'Hidden inputs'!$E$11*AK50)</f>
        <v/>
      </c>
      <c r="AT50" s="11" t="str">
        <f t="shared" ca="1" si="5"/>
        <v/>
      </c>
      <c r="AU50" s="9" t="str">
        <f t="shared" ca="1" si="49"/>
        <v/>
      </c>
      <c r="AV50" s="3" t="str">
        <f t="shared" ca="1" si="50"/>
        <v/>
      </c>
      <c r="AW50" s="5" t="str" cm="1">
        <f t="array" aca="1" ref="AW50" ca="1">IF($B50="","",IF(AV50=0,0,IF(DD_Payment="",0,IF(AV50&lt;_xlfn.IFS(DD_Frequency="Monthly",1,DD_Frequency="Quarterly",IF(MONTH(AV$2)=1,1,IF(MONTH(AV$2)=4,1,IF(MONTH(AV$2)=7,1,IF(MONTH(AV$2)=10,1,0)))),DD_Frequency="Annually",IF(MONTH(AV$2)=1,1,0))*DD_Payment,AV50,_xlfn.IFS(DD_Frequency="Monthly",1,DD_Frequency="Quarterly",IF(MONTH(AV$2)=1,1,IF(MONTH(AV$2)=4,1,IF(MONTH(AV$2)=7,1,IF(MONTH(AV$2)=10,1,0)))),DD_Frequency="Annually",IF(MONTH(AV$2)=1,1,0))*DD_Payment))))</f>
        <v/>
      </c>
      <c r="AX50" s="3" t="str">
        <f t="shared" ref="AX50" ca="1" si="2236">IF($B50="","",IF(AV50&gt;AW50,(AV50-AW50/2)*(rate_A*(AX$1/365)),0))</f>
        <v/>
      </c>
      <c r="AY50" s="3" t="str">
        <f t="shared" ca="1" si="146"/>
        <v/>
      </c>
      <c r="AZ50" s="3" t="str">
        <f t="shared" ref="AZ50" ca="1" si="2237">IF($B50="","",AK50*(1+rate_A*AX$1/365))</f>
        <v/>
      </c>
      <c r="BA50" s="3" t="str">
        <f t="shared" ref="BA50" ca="1" si="2238">IF($B50="","",AL50*(1+rate_A*AX$1/365))</f>
        <v/>
      </c>
      <c r="BB50" s="3" t="str">
        <f t="shared" ref="BB50" ca="1" si="2239">IF($B50="","",AM50*(1+rate_joint*AX$1/365))</f>
        <v/>
      </c>
      <c r="BC50" s="5" t="str">
        <f t="shared" ca="1" si="150"/>
        <v/>
      </c>
      <c r="BD50" s="5" t="str" cm="1">
        <f t="array" aca="1" ref="BD50" ca="1">IF(BC50="","",_xlfn.IFS(BC50&lt;='Hidden inputs'!$C$15,BC50*'Hidden inputs'!$D$15,BC50&lt;='Hidden inputs'!$C$16,'Hidden inputs'!$C$15*'Hidden inputs'!$D$15+(BC50-'Hidden inputs'!$B$16)*'Hidden inputs'!$D$16,BC50&lt;='Hidden inputs'!$C$17,'Hidden inputs'!$C$15*'Hidden inputs'!$D$15+('Hidden inputs'!$C$16-'Hidden inputs'!$B$16)*'Hidden inputs'!$D$16+(BC50-'Hidden inputs'!$B$17)*'Hidden inputs'!$D$17,BC50&gt;'Hidden inputs'!$B$18,'Hidden inputs'!$C$15*'Hidden inputs'!$D$15+('Hidden inputs'!$C$16-'Hidden inputs'!$B$16)*'Hidden inputs'!$D$16+('Hidden inputs'!$C$17-'Hidden inputs'!$B$17)*'Hidden inputs'!$D$17+(BC50-'Hidden inputs'!$B$18)*'Hidden inputs'!$D$18))</f>
        <v/>
      </c>
      <c r="BE50" s="10" t="str">
        <f t="shared" ca="1" si="151"/>
        <v/>
      </c>
      <c r="BF50" s="5" t="str">
        <f t="shared" ca="1" si="55"/>
        <v/>
      </c>
      <c r="BG50" s="5" t="str">
        <f t="shared" ca="1" si="56"/>
        <v/>
      </c>
      <c r="BH50" s="5" t="str">
        <f ca="1">IF($B50="","",'Hidden inputs'!$D$11*AY50+'Hidden inputs'!$E$11*AZ50)</f>
        <v/>
      </c>
      <c r="BI50" s="11" t="str">
        <f t="shared" ca="1" si="7"/>
        <v/>
      </c>
      <c r="BJ50" s="9" t="str">
        <f t="shared" ca="1" si="57"/>
        <v/>
      </c>
      <c r="BK50" s="3" t="str">
        <f t="shared" ca="1" si="58"/>
        <v/>
      </c>
      <c r="BL50" s="5" t="str" cm="1">
        <f t="array" aca="1" ref="BL50" ca="1">IF($B50="","",IF(BK50=0,0,IF(DD_Payment="",0,IF(BK50&lt;_xlfn.IFS(DD_Frequency="Monthly",1,DD_Frequency="Quarterly",IF(MONTH(BK$2)=1,1,IF(MONTH(BK$2)=4,1,IF(MONTH(BK$2)=7,1,IF(MONTH(BK$2)=10,1,0)))),DD_Frequency="Annually",IF(MONTH(BK$2)=1,1,0))*DD_Payment,BK50,_xlfn.IFS(DD_Frequency="Monthly",1,DD_Frequency="Quarterly",IF(MONTH(BK$2)=1,1,IF(MONTH(BK$2)=4,1,IF(MONTH(BK$2)=7,1,IF(MONTH(BK$2)=10,1,0)))),DD_Frequency="Annually",IF(MONTH(BK$2)=1,1,0))*DD_Payment))))</f>
        <v/>
      </c>
      <c r="BM50" s="3" t="str">
        <f t="shared" ref="BM50" ca="1" si="2240">IF($B50="","",IF(BK50&gt;BL50,(BK50-BL50/2)*(rate_A*(BM$1/365)),0))</f>
        <v/>
      </c>
      <c r="BN50" s="3" t="str">
        <f t="shared" ca="1" si="153"/>
        <v/>
      </c>
      <c r="BO50" s="3" t="str">
        <f t="shared" ref="BO50" ca="1" si="2241">IF($B50="","",AZ50*(1+rate_A*BM$1/365))</f>
        <v/>
      </c>
      <c r="BP50" s="3" t="str">
        <f t="shared" ref="BP50" ca="1" si="2242">IF($B50="","",BA50*(1+rate_A*BM$1/365))</f>
        <v/>
      </c>
      <c r="BQ50" s="3" t="str">
        <f t="shared" ref="BQ50" ca="1" si="2243">IF($B50="","",BB50*(1+rate_joint*BM$1/365))</f>
        <v/>
      </c>
      <c r="BR50" s="5" t="str">
        <f t="shared" ca="1" si="157"/>
        <v/>
      </c>
      <c r="BS50" s="5" t="str" cm="1">
        <f t="array" aca="1" ref="BS50" ca="1">IF(BR50="","",_xlfn.IFS(BR50&lt;='Hidden inputs'!$C$15,BR50*'Hidden inputs'!$D$15,BR50&lt;='Hidden inputs'!$C$16,'Hidden inputs'!$C$15*'Hidden inputs'!$D$15+(BR50-'Hidden inputs'!$B$16)*'Hidden inputs'!$D$16,BR50&lt;='Hidden inputs'!$C$17,'Hidden inputs'!$C$15*'Hidden inputs'!$D$15+('Hidden inputs'!$C$16-'Hidden inputs'!$B$16)*'Hidden inputs'!$D$16+(BR50-'Hidden inputs'!$B$17)*'Hidden inputs'!$D$17,BR50&gt;'Hidden inputs'!$B$18,'Hidden inputs'!$C$15*'Hidden inputs'!$D$15+('Hidden inputs'!$C$16-'Hidden inputs'!$B$16)*'Hidden inputs'!$D$16+('Hidden inputs'!$C$17-'Hidden inputs'!$B$17)*'Hidden inputs'!$D$17+(BR50-'Hidden inputs'!$B$18)*'Hidden inputs'!$D$18))</f>
        <v/>
      </c>
      <c r="BT50" s="10" t="str">
        <f t="shared" ca="1" si="158"/>
        <v/>
      </c>
      <c r="BU50" s="5" t="str">
        <f t="shared" ca="1" si="63"/>
        <v/>
      </c>
      <c r="BV50" s="5" t="str">
        <f t="shared" ca="1" si="64"/>
        <v/>
      </c>
      <c r="BW50" s="5" t="str">
        <f ca="1">IF($B50="","",'Hidden inputs'!$D$11*BN50+'Hidden inputs'!$E$11*BO50)</f>
        <v/>
      </c>
      <c r="BX50" s="11" t="str">
        <f t="shared" ca="1" si="9"/>
        <v/>
      </c>
      <c r="BY50" s="9" t="str">
        <f t="shared" ca="1" si="65"/>
        <v/>
      </c>
      <c r="BZ50" s="3" t="str">
        <f t="shared" ca="1" si="66"/>
        <v/>
      </c>
      <c r="CA50" s="5" t="str" cm="1">
        <f t="array" aca="1" ref="CA50" ca="1">IF($B50="","",IF(BZ50=0,0,IF(DD_Payment="",0,IF(BZ50&lt;_xlfn.IFS(DD_Frequency="Monthly",1,DD_Frequency="Quarterly",IF(MONTH(BZ$2)=1,1,IF(MONTH(BZ$2)=4,1,IF(MONTH(BZ$2)=7,1,IF(MONTH(BZ$2)=10,1,0)))),DD_Frequency="Annually",IF(MONTH(BZ$2)=1,1,0))*DD_Payment,BZ50,_xlfn.IFS(DD_Frequency="Monthly",1,DD_Frequency="Quarterly",IF(MONTH(BZ$2)=1,1,IF(MONTH(BZ$2)=4,1,IF(MONTH(BZ$2)=7,1,IF(MONTH(BZ$2)=10,1,0)))),DD_Frequency="Annually",IF(MONTH(BZ$2)=1,1,0))*DD_Payment))))</f>
        <v/>
      </c>
      <c r="CB50" s="3" t="str">
        <f t="shared" ref="CB50" ca="1" si="2244">IF($B50="","",IF(BZ50&gt;CA50,(BZ50-CA50/2)*(rate_A*(CB$1/365)),0))</f>
        <v/>
      </c>
      <c r="CC50" s="3" t="str">
        <f t="shared" ca="1" si="160"/>
        <v/>
      </c>
      <c r="CD50" s="3" t="str">
        <f t="shared" ref="CD50" ca="1" si="2245">IF($B50="","",BO50*(1+rate_A*CB$1/365))</f>
        <v/>
      </c>
      <c r="CE50" s="3" t="str">
        <f t="shared" ref="CE50" ca="1" si="2246">IF($B50="","",BP50*(1+rate_A*CB$1/365))</f>
        <v/>
      </c>
      <c r="CF50" s="3" t="str">
        <f t="shared" ref="CF50" ca="1" si="2247">IF($B50="","",BQ50*(1+rate_joint*CB$1/365))</f>
        <v/>
      </c>
      <c r="CG50" s="5" t="str">
        <f t="shared" ca="1" si="164"/>
        <v/>
      </c>
      <c r="CH50" s="5" t="str" cm="1">
        <f t="array" aca="1" ref="CH50" ca="1">IF(CG50="","",_xlfn.IFS(CG50&lt;='Hidden inputs'!$C$15,CG50*'Hidden inputs'!$D$15,CG50&lt;='Hidden inputs'!$C$16,'Hidden inputs'!$C$15*'Hidden inputs'!$D$15+(CG50-'Hidden inputs'!$B$16)*'Hidden inputs'!$D$16,CG50&lt;='Hidden inputs'!$C$17,'Hidden inputs'!$C$15*'Hidden inputs'!$D$15+('Hidden inputs'!$C$16-'Hidden inputs'!$B$16)*'Hidden inputs'!$D$16+(CG50-'Hidden inputs'!$B$17)*'Hidden inputs'!$D$17,CG50&gt;'Hidden inputs'!$B$18,'Hidden inputs'!$C$15*'Hidden inputs'!$D$15+('Hidden inputs'!$C$16-'Hidden inputs'!$B$16)*'Hidden inputs'!$D$16+('Hidden inputs'!$C$17-'Hidden inputs'!$B$17)*'Hidden inputs'!$D$17+(CG50-'Hidden inputs'!$B$18)*'Hidden inputs'!$D$18))</f>
        <v/>
      </c>
      <c r="CI50" s="10" t="str">
        <f t="shared" ca="1" si="165"/>
        <v/>
      </c>
      <c r="CJ50" s="5" t="str">
        <f t="shared" ca="1" si="71"/>
        <v/>
      </c>
      <c r="CK50" s="5" t="str">
        <f t="shared" ca="1" si="72"/>
        <v/>
      </c>
      <c r="CL50" s="5" t="str">
        <f ca="1">IF($B50="","",'Hidden inputs'!$D$11*CC50+'Hidden inputs'!$E$11*CD50)</f>
        <v/>
      </c>
      <c r="CM50" s="11" t="str">
        <f t="shared" ca="1" si="11"/>
        <v/>
      </c>
      <c r="CN50" s="9" t="str">
        <f t="shared" ca="1" si="73"/>
        <v/>
      </c>
      <c r="CO50" s="3" t="str">
        <f t="shared" ca="1" si="74"/>
        <v/>
      </c>
      <c r="CP50" s="5" t="str" cm="1">
        <f t="array" aca="1" ref="CP50" ca="1">IF($B50="","",IF(CO50=0,0,IF(DD_Payment="",0,IF(CO50&lt;_xlfn.IFS(DD_Frequency="Monthly",1,DD_Frequency="Quarterly",IF(MONTH(CO$2)=1,1,IF(MONTH(CO$2)=4,1,IF(MONTH(CO$2)=7,1,IF(MONTH(CO$2)=10,1,0)))),DD_Frequency="Annually",IF(MONTH(CO$2)=1,1,0))*DD_Payment,CO50,_xlfn.IFS(DD_Frequency="Monthly",1,DD_Frequency="Quarterly",IF(MONTH(CO$2)=1,1,IF(MONTH(CO$2)=4,1,IF(MONTH(CO$2)=7,1,IF(MONTH(CO$2)=10,1,0)))),DD_Frequency="Annually",IF(MONTH(CO$2)=1,1,0))*DD_Payment))))</f>
        <v/>
      </c>
      <c r="CQ50" s="3" t="str">
        <f t="shared" ref="CQ50" ca="1" si="2248">IF($B50="","",IF(CO50&gt;CP50,(CO50-CP50/2)*(rate_A*(CQ$1/365)),0))</f>
        <v/>
      </c>
      <c r="CR50" s="3" t="str">
        <f t="shared" ca="1" si="167"/>
        <v/>
      </c>
      <c r="CS50" s="3" t="str">
        <f t="shared" ref="CS50" ca="1" si="2249">IF($B50="","",CD50*(1+rate_A*CQ$1/365))</f>
        <v/>
      </c>
      <c r="CT50" s="3" t="str">
        <f t="shared" ref="CT50" ca="1" si="2250">IF($B50="","",CE50*(1+rate_A*CQ$1/365))</f>
        <v/>
      </c>
      <c r="CU50" s="3" t="str">
        <f t="shared" ref="CU50" ca="1" si="2251">IF($B50="","",CF50*(1+rate_joint*CQ$1/365))</f>
        <v/>
      </c>
      <c r="CV50" s="5" t="str">
        <f t="shared" ca="1" si="171"/>
        <v/>
      </c>
      <c r="CW50" s="5" t="str" cm="1">
        <f t="array" aca="1" ref="CW50" ca="1">IF(CV50="","",_xlfn.IFS(CV50&lt;='Hidden inputs'!$C$15,CV50*'Hidden inputs'!$D$15,CV50&lt;='Hidden inputs'!$C$16,'Hidden inputs'!$C$15*'Hidden inputs'!$D$15+(CV50-'Hidden inputs'!$B$16)*'Hidden inputs'!$D$16,CV50&lt;='Hidden inputs'!$C$17,'Hidden inputs'!$C$15*'Hidden inputs'!$D$15+('Hidden inputs'!$C$16-'Hidden inputs'!$B$16)*'Hidden inputs'!$D$16+(CV50-'Hidden inputs'!$B$17)*'Hidden inputs'!$D$17,CV50&gt;'Hidden inputs'!$B$18,'Hidden inputs'!$C$15*'Hidden inputs'!$D$15+('Hidden inputs'!$C$16-'Hidden inputs'!$B$16)*'Hidden inputs'!$D$16+('Hidden inputs'!$C$17-'Hidden inputs'!$B$17)*'Hidden inputs'!$D$17+(CV50-'Hidden inputs'!$B$18)*'Hidden inputs'!$D$18))</f>
        <v/>
      </c>
      <c r="CX50" s="10" t="str">
        <f t="shared" ca="1" si="172"/>
        <v/>
      </c>
      <c r="CY50" s="5" t="str">
        <f t="shared" ca="1" si="79"/>
        <v/>
      </c>
      <c r="CZ50" s="5" t="str">
        <f t="shared" ca="1" si="80"/>
        <v/>
      </c>
      <c r="DA50" s="5" t="str">
        <f ca="1">IF($B50="","",'Hidden inputs'!$D$11*CR50+'Hidden inputs'!$E$11*CS50)</f>
        <v/>
      </c>
      <c r="DB50" s="11" t="str">
        <f t="shared" ca="1" si="13"/>
        <v/>
      </c>
      <c r="DC50" s="9" t="str">
        <f t="shared" ca="1" si="81"/>
        <v/>
      </c>
      <c r="DD50" s="3" t="str">
        <f t="shared" ca="1" si="82"/>
        <v/>
      </c>
      <c r="DE50" s="5" t="str" cm="1">
        <f t="array" aca="1" ref="DE50" ca="1">IF($B50="","",IF(DD50=0,0,IF(DD_Payment="",0,IF(DD50&lt;_xlfn.IFS(DD_Frequency="Monthly",1,DD_Frequency="Quarterly",IF(MONTH(DD$2)=1,1,IF(MONTH(DD$2)=4,1,IF(MONTH(DD$2)=7,1,IF(MONTH(DD$2)=10,1,0)))),DD_Frequency="Annually",IF(MONTH(DD$2)=1,1,0))*DD_Payment,DD50,_xlfn.IFS(DD_Frequency="Monthly",1,DD_Frequency="Quarterly",IF(MONTH(DD$2)=1,1,IF(MONTH(DD$2)=4,1,IF(MONTH(DD$2)=7,1,IF(MONTH(DD$2)=10,1,0)))),DD_Frequency="Annually",IF(MONTH(DD$2)=1,1,0))*DD_Payment))))</f>
        <v/>
      </c>
      <c r="DF50" s="3" t="str">
        <f t="shared" ref="DF50" ca="1" si="2252">IF($B50="","",IF(DD50&gt;DE50,(DD50-DE50/2)*(rate_A*(DF$1/365)),0))</f>
        <v/>
      </c>
      <c r="DG50" s="3" t="str">
        <f t="shared" ca="1" si="174"/>
        <v/>
      </c>
      <c r="DH50" s="3" t="str">
        <f t="shared" ref="DH50" ca="1" si="2253">IF($B50="","",CS50*(1+rate_A*DF$1/365))</f>
        <v/>
      </c>
      <c r="DI50" s="3" t="str">
        <f t="shared" ref="DI50" ca="1" si="2254">IF($B50="","",CT50*(1+rate_A*DF$1/365))</f>
        <v/>
      </c>
      <c r="DJ50" s="3" t="str">
        <f t="shared" ref="DJ50" ca="1" si="2255">IF($B50="","",CU50*(1+rate_joint*DF$1/365))</f>
        <v/>
      </c>
      <c r="DK50" s="5" t="str">
        <f t="shared" ca="1" si="178"/>
        <v/>
      </c>
      <c r="DL50" s="5" t="str" cm="1">
        <f t="array" aca="1" ref="DL50" ca="1">IF(DK50="","",_xlfn.IFS(DK50&lt;='Hidden inputs'!$C$15,DK50*'Hidden inputs'!$D$15,DK50&lt;='Hidden inputs'!$C$16,'Hidden inputs'!$C$15*'Hidden inputs'!$D$15+(DK50-'Hidden inputs'!$B$16)*'Hidden inputs'!$D$16,DK50&lt;='Hidden inputs'!$C$17,'Hidden inputs'!$C$15*'Hidden inputs'!$D$15+('Hidden inputs'!$C$16-'Hidden inputs'!$B$16)*'Hidden inputs'!$D$16+(DK50-'Hidden inputs'!$B$17)*'Hidden inputs'!$D$17,DK50&gt;'Hidden inputs'!$B$18,'Hidden inputs'!$C$15*'Hidden inputs'!$D$15+('Hidden inputs'!$C$16-'Hidden inputs'!$B$16)*'Hidden inputs'!$D$16+('Hidden inputs'!$C$17-'Hidden inputs'!$B$17)*'Hidden inputs'!$D$17+(DK50-'Hidden inputs'!$B$18)*'Hidden inputs'!$D$18))</f>
        <v/>
      </c>
      <c r="DM50" s="10" t="str">
        <f t="shared" ca="1" si="179"/>
        <v/>
      </c>
      <c r="DN50" s="5" t="str">
        <f t="shared" ca="1" si="87"/>
        <v/>
      </c>
      <c r="DO50" s="5" t="str">
        <f t="shared" ca="1" si="88"/>
        <v/>
      </c>
      <c r="DP50" s="5" t="str">
        <f ca="1">IF($B50="","",'Hidden inputs'!$D$11*DG50+'Hidden inputs'!$E$11*DH50)</f>
        <v/>
      </c>
      <c r="DQ50" s="11" t="str">
        <f t="shared" ca="1" si="15"/>
        <v/>
      </c>
      <c r="DR50" s="9" t="str">
        <f t="shared" ca="1" si="89"/>
        <v/>
      </c>
      <c r="DS50" s="3" t="str">
        <f t="shared" ca="1" si="90"/>
        <v/>
      </c>
      <c r="DT50" s="5" t="str" cm="1">
        <f t="array" aca="1" ref="DT50" ca="1">IF($B50="","",IF(DS50=0,0,IF(DD_Payment="",0,IF(DS50&lt;_xlfn.IFS(DD_Frequency="Monthly",1,DD_Frequency="Quarterly",IF(MONTH(DS$2)=1,1,IF(MONTH(DS$2)=4,1,IF(MONTH(DS$2)=7,1,IF(MONTH(DS$2)=10,1,0)))),DD_Frequency="Annually",IF(MONTH(DS$2)=1,1,0))*DD_Payment,DS50,_xlfn.IFS(DD_Frequency="Monthly",1,DD_Frequency="Quarterly",IF(MONTH(DS$2)=1,1,IF(MONTH(DS$2)=4,1,IF(MONTH(DS$2)=7,1,IF(MONTH(DS$2)=10,1,0)))),DD_Frequency="Annually",IF(MONTH(DS$2)=1,1,0))*DD_Payment))))</f>
        <v/>
      </c>
      <c r="DU50" s="3" t="str">
        <f t="shared" ref="DU50" ca="1" si="2256">IF($B50="","",IF(DS50&gt;DT50,(DS50-DT50/2)*(rate_A*(DU$1/365)),0))</f>
        <v/>
      </c>
      <c r="DV50" s="3" t="str">
        <f t="shared" ca="1" si="181"/>
        <v/>
      </c>
      <c r="DW50" s="3" t="str">
        <f t="shared" ref="DW50" ca="1" si="2257">IF($B50="","",DH50*(1+rate_A*DU$1/365))</f>
        <v/>
      </c>
      <c r="DX50" s="3" t="str">
        <f t="shared" ref="DX50" ca="1" si="2258">IF($B50="","",DI50*(1+rate_A*DU$1/365))</f>
        <v/>
      </c>
      <c r="DY50" s="3" t="str">
        <f t="shared" ref="DY50" ca="1" si="2259">IF($B50="","",DJ50*(1+rate_joint*DU$1/365))</f>
        <v/>
      </c>
      <c r="DZ50" s="5" t="str">
        <f t="shared" ca="1" si="185"/>
        <v/>
      </c>
      <c r="EA50" s="5" t="str" cm="1">
        <f t="array" aca="1" ref="EA50" ca="1">IF(DZ50="","",_xlfn.IFS(DZ50&lt;='Hidden inputs'!$C$15,DZ50*'Hidden inputs'!$D$15,DZ50&lt;='Hidden inputs'!$C$16,'Hidden inputs'!$C$15*'Hidden inputs'!$D$15+(DZ50-'Hidden inputs'!$B$16)*'Hidden inputs'!$D$16,DZ50&lt;='Hidden inputs'!$C$17,'Hidden inputs'!$C$15*'Hidden inputs'!$D$15+('Hidden inputs'!$C$16-'Hidden inputs'!$B$16)*'Hidden inputs'!$D$16+(DZ50-'Hidden inputs'!$B$17)*'Hidden inputs'!$D$17,DZ50&gt;'Hidden inputs'!$B$18,'Hidden inputs'!$C$15*'Hidden inputs'!$D$15+('Hidden inputs'!$C$16-'Hidden inputs'!$B$16)*'Hidden inputs'!$D$16+('Hidden inputs'!$C$17-'Hidden inputs'!$B$17)*'Hidden inputs'!$D$17+(DZ50-'Hidden inputs'!$B$18)*'Hidden inputs'!$D$18))</f>
        <v/>
      </c>
      <c r="EB50" s="10" t="str">
        <f t="shared" ca="1" si="186"/>
        <v/>
      </c>
      <c r="EC50" s="5" t="str">
        <f t="shared" ca="1" si="95"/>
        <v/>
      </c>
      <c r="ED50" s="5" t="str">
        <f t="shared" ca="1" si="96"/>
        <v/>
      </c>
      <c r="EE50" s="5" t="str">
        <f ca="1">IF($B50="","",'Hidden inputs'!$D$11*DV50+'Hidden inputs'!$E$11*DW50)</f>
        <v/>
      </c>
      <c r="EF50" s="11" t="str">
        <f t="shared" ca="1" si="17"/>
        <v/>
      </c>
      <c r="EG50" s="9" t="str">
        <f t="shared" ca="1" si="97"/>
        <v/>
      </c>
      <c r="EH50" s="3" t="str">
        <f t="shared" ca="1" si="98"/>
        <v/>
      </c>
      <c r="EI50" s="5" t="str" cm="1">
        <f t="array" aca="1" ref="EI50" ca="1">IF($B50="","",IF(EH50=0,0,IF(DD_Payment="",0,IF(EH50&lt;_xlfn.IFS(DD_Frequency="Monthly",1,DD_Frequency="Quarterly",IF(MONTH(EH$2)=1,1,IF(MONTH(EH$2)=4,1,IF(MONTH(EH$2)=7,1,IF(MONTH(EH$2)=10,1,0)))),DD_Frequency="Annually",IF(MONTH(EH$2)=1,1,0))*DD_Payment,EH50,_xlfn.IFS(DD_Frequency="Monthly",1,DD_Frequency="Quarterly",IF(MONTH(EH$2)=1,1,IF(MONTH(EH$2)=4,1,IF(MONTH(EH$2)=7,1,IF(MONTH(EH$2)=10,1,0)))),DD_Frequency="Annually",IF(MONTH(EH$2)=1,1,0))*DD_Payment))))</f>
        <v/>
      </c>
      <c r="EJ50" s="3" t="str">
        <f t="shared" ref="EJ50" ca="1" si="2260">IF($B50="","",IF(EH50&gt;EI50,(EH50-EI50/2)*(rate_A*(EJ$1/365)),0))</f>
        <v/>
      </c>
      <c r="EK50" s="3" t="str">
        <f t="shared" ca="1" si="188"/>
        <v/>
      </c>
      <c r="EL50" s="3" t="str">
        <f t="shared" ref="EL50" ca="1" si="2261">IF($B50="","",DW50*(1+rate_A*EJ$1/365))</f>
        <v/>
      </c>
      <c r="EM50" s="3" t="str">
        <f t="shared" ref="EM50" ca="1" si="2262">IF($B50="","",DX50*(1+rate_A*EJ$1/365))</f>
        <v/>
      </c>
      <c r="EN50" s="3" t="str">
        <f t="shared" ref="EN50" ca="1" si="2263">IF($B50="","",DY50*(1+rate_joint*EJ$1/365))</f>
        <v/>
      </c>
      <c r="EO50" s="5" t="str">
        <f t="shared" ca="1" si="192"/>
        <v/>
      </c>
      <c r="EP50" s="5" t="str" cm="1">
        <f t="array" aca="1" ref="EP50" ca="1">IF(EO50="","",_xlfn.IFS(EO50&lt;='Hidden inputs'!$C$15,EO50*'Hidden inputs'!$D$15,EO50&lt;='Hidden inputs'!$C$16,'Hidden inputs'!$C$15*'Hidden inputs'!$D$15+(EO50-'Hidden inputs'!$B$16)*'Hidden inputs'!$D$16,EO50&lt;='Hidden inputs'!$C$17,'Hidden inputs'!$C$15*'Hidden inputs'!$D$15+('Hidden inputs'!$C$16-'Hidden inputs'!$B$16)*'Hidden inputs'!$D$16+(EO50-'Hidden inputs'!$B$17)*'Hidden inputs'!$D$17,EO50&gt;'Hidden inputs'!$B$18,'Hidden inputs'!$C$15*'Hidden inputs'!$D$15+('Hidden inputs'!$C$16-'Hidden inputs'!$B$16)*'Hidden inputs'!$D$16+('Hidden inputs'!$C$17-'Hidden inputs'!$B$17)*'Hidden inputs'!$D$17+(EO50-'Hidden inputs'!$B$18)*'Hidden inputs'!$D$18))</f>
        <v/>
      </c>
      <c r="EQ50" s="10" t="str">
        <f t="shared" ca="1" si="193"/>
        <v/>
      </c>
      <c r="ER50" s="5" t="str">
        <f t="shared" ca="1" si="103"/>
        <v/>
      </c>
      <c r="ES50" s="5" t="str">
        <f t="shared" ca="1" si="104"/>
        <v/>
      </c>
      <c r="ET50" s="5" t="str">
        <f ca="1">IF($B50="","",'Hidden inputs'!$D$11*EK50+'Hidden inputs'!$E$11*EL50)</f>
        <v/>
      </c>
      <c r="EU50" s="11" t="str">
        <f t="shared" ca="1" si="19"/>
        <v/>
      </c>
      <c r="EV50" s="9" t="str">
        <f t="shared" ca="1" si="105"/>
        <v/>
      </c>
      <c r="EW50" s="3" t="str">
        <f t="shared" ca="1" si="106"/>
        <v/>
      </c>
      <c r="EX50" s="5" t="str" cm="1">
        <f t="array" aca="1" ref="EX50" ca="1">IF($B50="","",IF(EW50=0,0,IF(DD_Payment="",0,IF(EW50&lt;_xlfn.IFS(DD_Frequency="Monthly",1,DD_Frequency="Quarterly",IF(MONTH(EW$2)=1,1,IF(MONTH(EW$2)=4,1,IF(MONTH(EW$2)=7,1,IF(MONTH(EW$2)=10,1,0)))),DD_Frequency="Annually",IF(MONTH(EW$2)=1,1,0))*DD_Payment,EW50,_xlfn.IFS(DD_Frequency="Monthly",1,DD_Frequency="Quarterly",IF(MONTH(EW$2)=1,1,IF(MONTH(EW$2)=4,1,IF(MONTH(EW$2)=7,1,IF(MONTH(EW$2)=10,1,0)))),DD_Frequency="Annually",IF(MONTH(EW$2)=1,1,0))*DD_Payment))))</f>
        <v/>
      </c>
      <c r="EY50" s="3" t="str">
        <f t="shared" ref="EY50" ca="1" si="2264">IF($B50="","",IF(EW50&gt;EX50,(EW50-EX50/2)*(rate_A*(EY$1/365)),0))</f>
        <v/>
      </c>
      <c r="EZ50" s="3" t="str">
        <f t="shared" ca="1" si="195"/>
        <v/>
      </c>
      <c r="FA50" s="3" t="str">
        <f t="shared" ref="FA50" ca="1" si="2265">IF($B50="","",EL50*(1+rate_A*EY$1/365))</f>
        <v/>
      </c>
      <c r="FB50" s="3" t="str">
        <f t="shared" ref="FB50" ca="1" si="2266">IF($B50="","",EM50*(1+rate_A*EY$1/365))</f>
        <v/>
      </c>
      <c r="FC50" s="3" t="str">
        <f t="shared" ref="FC50" ca="1" si="2267">IF($B50="","",EN50*(1+rate_joint*EY$1/365))</f>
        <v/>
      </c>
      <c r="FD50" s="5" t="str">
        <f t="shared" ca="1" si="199"/>
        <v/>
      </c>
      <c r="FE50" s="5" t="str" cm="1">
        <f t="array" aca="1" ref="FE50" ca="1">IF(FD50="","",_xlfn.IFS(FD50&lt;='Hidden inputs'!$C$15,FD50*'Hidden inputs'!$D$15,FD50&lt;='Hidden inputs'!$C$16,'Hidden inputs'!$C$15*'Hidden inputs'!$D$15+(FD50-'Hidden inputs'!$B$16)*'Hidden inputs'!$D$16,FD50&lt;='Hidden inputs'!$C$17,'Hidden inputs'!$C$15*'Hidden inputs'!$D$15+('Hidden inputs'!$C$16-'Hidden inputs'!$B$16)*'Hidden inputs'!$D$16+(FD50-'Hidden inputs'!$B$17)*'Hidden inputs'!$D$17,FD50&gt;'Hidden inputs'!$B$18,'Hidden inputs'!$C$15*'Hidden inputs'!$D$15+('Hidden inputs'!$C$16-'Hidden inputs'!$B$16)*'Hidden inputs'!$D$16+('Hidden inputs'!$C$17-'Hidden inputs'!$B$17)*'Hidden inputs'!$D$17+(FD50-'Hidden inputs'!$B$18)*'Hidden inputs'!$D$18))</f>
        <v/>
      </c>
      <c r="FF50" s="10" t="str">
        <f t="shared" ca="1" si="200"/>
        <v/>
      </c>
      <c r="FG50" s="5" t="str">
        <f t="shared" ca="1" si="111"/>
        <v/>
      </c>
      <c r="FH50" s="5" t="str">
        <f t="shared" ca="1" si="112"/>
        <v/>
      </c>
      <c r="FI50" s="5" t="str">
        <f ca="1">IF($B50="","",'Hidden inputs'!$D$11*EZ50+'Hidden inputs'!$E$11*FA50)</f>
        <v/>
      </c>
      <c r="FJ50" s="11" t="str">
        <f t="shared" ca="1" si="21"/>
        <v/>
      </c>
      <c r="FK50" s="9" t="str">
        <f t="shared" ca="1" si="113"/>
        <v/>
      </c>
      <c r="FL50" s="3" t="str">
        <f t="shared" ca="1" si="114"/>
        <v/>
      </c>
      <c r="FM50" s="5" t="str" cm="1">
        <f t="array" aca="1" ref="FM50" ca="1">IF($B50="","",IF(FL50=0,0,IF(DD_Payment="",0,IF(FL50&lt;_xlfn.IFS(DD_Frequency="Monthly",1,DD_Frequency="Quarterly",IF(MONTH(FL$2)=1,1,IF(MONTH(FL$2)=4,1,IF(MONTH(FL$2)=7,1,IF(MONTH(FL$2)=10,1,0)))),DD_Frequency="Annually",IF(MONTH(FL$2)=1,1,0))*DD_Payment,FL50,_xlfn.IFS(DD_Frequency="Monthly",1,DD_Frequency="Quarterly",IF(MONTH(FL$2)=1,1,IF(MONTH(FL$2)=4,1,IF(MONTH(FL$2)=7,1,IF(MONTH(FL$2)=10,1,0)))),DD_Frequency="Annually",IF(MONTH(FL$2)=1,1,0))*DD_Payment))))</f>
        <v/>
      </c>
      <c r="FN50" s="3" t="str">
        <f t="shared" ref="FN50" ca="1" si="2268">IF($B50="","",IF(FL50&gt;FM50,(FL50-FM50/2)*(rate_A*(FN$1/365)),0))</f>
        <v/>
      </c>
      <c r="FO50" s="3" t="str">
        <f t="shared" ca="1" si="202"/>
        <v/>
      </c>
      <c r="FP50" s="3" t="str">
        <f t="shared" ref="FP50" ca="1" si="2269">IF($B50="","",FA50*(1+rate_A*FN$1/365))</f>
        <v/>
      </c>
      <c r="FQ50" s="3" t="str">
        <f t="shared" ref="FQ50" ca="1" si="2270">IF($B50="","",FB50*(1+rate_A*FN$1/365))</f>
        <v/>
      </c>
      <c r="FR50" s="3" t="str">
        <f t="shared" ref="FR50" ca="1" si="2271">IF($B50="","",FC50*(1+rate_joint*FN$1/365))</f>
        <v/>
      </c>
      <c r="FS50" s="5" t="str">
        <f t="shared" ca="1" si="206"/>
        <v/>
      </c>
      <c r="FT50" s="5" t="str" cm="1">
        <f t="array" aca="1" ref="FT50" ca="1">IF(FS50="","",_xlfn.IFS(FS50&lt;='Hidden inputs'!$C$15,FS50*'Hidden inputs'!$D$15,FS50&lt;='Hidden inputs'!$C$16,'Hidden inputs'!$C$15*'Hidden inputs'!$D$15+(FS50-'Hidden inputs'!$B$16)*'Hidden inputs'!$D$16,FS50&lt;='Hidden inputs'!$C$17,'Hidden inputs'!$C$15*'Hidden inputs'!$D$15+('Hidden inputs'!$C$16-'Hidden inputs'!$B$16)*'Hidden inputs'!$D$16+(FS50-'Hidden inputs'!$B$17)*'Hidden inputs'!$D$17,FS50&gt;'Hidden inputs'!$B$18,'Hidden inputs'!$C$15*'Hidden inputs'!$D$15+('Hidden inputs'!$C$16-'Hidden inputs'!$B$16)*'Hidden inputs'!$D$16+('Hidden inputs'!$C$17-'Hidden inputs'!$B$17)*'Hidden inputs'!$D$17+(FS50-'Hidden inputs'!$B$18)*'Hidden inputs'!$D$18))</f>
        <v/>
      </c>
      <c r="FU50" s="10" t="str">
        <f t="shared" ca="1" si="207"/>
        <v/>
      </c>
      <c r="FV50" s="5" t="str">
        <f t="shared" ca="1" si="119"/>
        <v/>
      </c>
      <c r="FW50" s="5" t="str">
        <f t="shared" ca="1" si="120"/>
        <v/>
      </c>
      <c r="FX50" s="5" t="str">
        <f ca="1">IF($B50="","",'Hidden inputs'!$D$11*FO50+'Hidden inputs'!$E$11*FP50)</f>
        <v/>
      </c>
      <c r="FY50" s="11" t="str">
        <f t="shared" ca="1" si="23"/>
        <v/>
      </c>
      <c r="FZ50" s="9" t="str">
        <f t="shared" ca="1" si="121"/>
        <v/>
      </c>
      <c r="GA50" s="5" t="str">
        <f t="shared" ca="1" si="122"/>
        <v/>
      </c>
      <c r="GB50" s="5" t="str">
        <f t="shared" ca="1" si="123"/>
        <v/>
      </c>
      <c r="GC50" s="5" t="str">
        <f t="shared" ca="1" si="24"/>
        <v/>
      </c>
      <c r="GD50" s="5" t="str">
        <f t="shared" ca="1" si="25"/>
        <v/>
      </c>
    </row>
    <row r="51" spans="1:186" x14ac:dyDescent="0.35">
      <c r="A51" s="2" t="str">
        <f t="shared" ca="1" si="26"/>
        <v/>
      </c>
      <c r="B51" s="6" t="str">
        <f t="shared" ca="1" si="27"/>
        <v/>
      </c>
      <c r="C51" s="5" t="str">
        <f t="shared" ca="1" si="124"/>
        <v/>
      </c>
      <c r="D51" s="5" t="str" cm="1">
        <f t="array" aca="1" ref="D51" ca="1">IF($B51="","",IF(C51=0,0,IF(DD_Payment="",0,IF(C51&lt;_xlfn.IFS(DD_Frequency="Monthly",1,DD_Frequency="Quarterly",IF(MONTH(C$2)=1,1,IF(MONTH(C$2)=4,1,IF(MONTH(C$2)=7,1,IF(MONTH(C$2)=10,1,0)))),DD_Frequency="Annually",IF(MONTH(C$2)=1,1,0))*DD_Payment,C51,_xlfn.IFS(DD_Frequency="Monthly",1,DD_Frequency="Quarterly",IF(MONTH(C$2)=1,1,IF(MONTH(C$2)=4,1,IF(MONTH(C$2)=7,1,IF(MONTH(C$2)=10,1,0)))),DD_Frequency="Annually",IF(MONTH(C$2)=1,1,0))*DD_Payment))))</f>
        <v/>
      </c>
      <c r="E51" s="5" t="str">
        <f t="shared" ref="E51" ca="1" si="2272">IF(B51="","",IF(C51&gt;D51,(C51-D51/2)*(rate_A*(E$1/365)),0))</f>
        <v/>
      </c>
      <c r="F51" s="5" t="str">
        <f t="shared" ca="1" si="28"/>
        <v/>
      </c>
      <c r="G51" s="5" t="str">
        <f t="shared" ref="G51" ca="1" si="2273">IF(B51="","",G50*(1+rate_A*E$1/365))</f>
        <v/>
      </c>
      <c r="H51" s="5" t="str">
        <f t="shared" ref="H51" ca="1" si="2274">IF(B51="","",H50*(1+rate_A*E$1/365))</f>
        <v/>
      </c>
      <c r="I51" s="5" t="str">
        <f t="shared" ref="I51" ca="1" si="2275">IF(B51="","",I50*(1+rate_joint*E$1/365))</f>
        <v/>
      </c>
      <c r="J51" s="5" t="str">
        <f t="shared" ca="1" si="129"/>
        <v/>
      </c>
      <c r="K51" s="5" t="str" cm="1">
        <f t="array" aca="1" ref="K51" ca="1">IF(J51="","",_xlfn.IFS(J51&lt;='Hidden inputs'!$C$15,J51*'Hidden inputs'!$D$15,J51&lt;='Hidden inputs'!$C$16,'Hidden inputs'!$C$15*'Hidden inputs'!$D$15+(J51-'Hidden inputs'!$B$16)*'Hidden inputs'!$D$16,J51&lt;='Hidden inputs'!$C$17,'Hidden inputs'!$C$15*'Hidden inputs'!$D$15+('Hidden inputs'!$C$16-'Hidden inputs'!$B$16)*'Hidden inputs'!$D$16+(J51-'Hidden inputs'!$B$17)*'Hidden inputs'!$D$17,J51&gt;'Hidden inputs'!$B$18,'Hidden inputs'!$C$15*'Hidden inputs'!$D$15+('Hidden inputs'!$C$16-'Hidden inputs'!$B$16)*'Hidden inputs'!$D$16+('Hidden inputs'!$C$17-'Hidden inputs'!$B$17)*'Hidden inputs'!$D$17+(J51-'Hidden inputs'!$B$18)*'Hidden inputs'!$D$18))</f>
        <v/>
      </c>
      <c r="L51" s="11" t="str">
        <f t="shared" ca="1" si="130"/>
        <v/>
      </c>
      <c r="M51" s="5" t="str">
        <f t="shared" ca="1" si="32"/>
        <v/>
      </c>
      <c r="N51" s="5" t="str">
        <f t="shared" ca="1" si="33"/>
        <v/>
      </c>
      <c r="O51" s="5" t="str">
        <f ca="1">IF(B51="","",'Hidden inputs'!$D$11*F51+'Hidden inputs'!$E$11*G51)</f>
        <v/>
      </c>
      <c r="P51" s="11" t="str">
        <f t="shared" ca="1" si="0"/>
        <v/>
      </c>
      <c r="Q51" s="20" t="str">
        <f t="shared" ca="1" si="1"/>
        <v/>
      </c>
      <c r="R51" s="3" t="str">
        <f t="shared" ca="1" si="34"/>
        <v/>
      </c>
      <c r="S51" s="5" t="str" cm="1">
        <f t="array" aca="1" ref="S51" ca="1">IF($B51="","",IF(R51=0,0,IF(DD_Payment="",0,IF(R51&lt;_xlfn.IFS(DD_Frequency="Monthly",1,DD_Frequency="Quarterly",IF(MONTH(R$2)=1,1,IF(MONTH(R$2)=4,1,IF(MONTH(R$2)=7,1,IF(MONTH(R$2)=10,1,0)))),DD_Frequency="Annually",IF(MONTH(R$2)=1,1,0))*DD_Payment,R51,_xlfn.IFS(DD_Frequency="Monthly",1,DD_Frequency="Quarterly",IF(MONTH(R$2)=1,1,IF(MONTH(R$2)=4,1,IF(MONTH(R$2)=7,1,IF(MONTH(R$2)=10,1,0)))),DD_Frequency="Annually",IF(MONTH(R$2)=1,1,0))*DD_Payment))))</f>
        <v/>
      </c>
      <c r="T51" s="3" t="str">
        <f t="shared" ref="T51" ca="1" si="2276">IF(B51="","",IF(R51&gt;S51,(R51-S51/2)*(rate_A*((T$1+A51)/365)),0))</f>
        <v/>
      </c>
      <c r="U51" s="3" t="str">
        <f t="shared" ca="1" si="36"/>
        <v/>
      </c>
      <c r="V51" s="3" t="str">
        <f t="shared" ref="V51" ca="1" si="2277">IF(B51="","",G51*(1+rate_A*(T$1+A51)/365))</f>
        <v/>
      </c>
      <c r="W51" s="3" t="str">
        <f t="shared" ref="W51" ca="1" si="2278">IF(B51="","",H51*(1+rate_A*(T$1+A51)/365))</f>
        <v/>
      </c>
      <c r="X51" s="3" t="str">
        <f t="shared" ref="X51" ca="1" si="2279">IF(B51="","",I51*(1+rate_joint*(T$1+A51)/365))</f>
        <v/>
      </c>
      <c r="Y51" s="5" t="str">
        <f t="shared" ca="1" si="135"/>
        <v/>
      </c>
      <c r="Z51" s="5" t="str" cm="1">
        <f t="array" aca="1" ref="Z51" ca="1">IF(Y51="","",_xlfn.IFS(Y51&lt;='Hidden inputs'!$C$15,Y51*'Hidden inputs'!$D$15,Y51&lt;='Hidden inputs'!$C$16,'Hidden inputs'!$C$15*'Hidden inputs'!$D$15+(Y51-'Hidden inputs'!$B$16)*'Hidden inputs'!$D$16,Y51&lt;='Hidden inputs'!$C$17,'Hidden inputs'!$C$15*'Hidden inputs'!$D$15+('Hidden inputs'!$C$16-'Hidden inputs'!$B$16)*'Hidden inputs'!$D$16+(Y51-'Hidden inputs'!$B$17)*'Hidden inputs'!$D$17,Y51&gt;'Hidden inputs'!$B$18,'Hidden inputs'!$C$15*'Hidden inputs'!$D$15+('Hidden inputs'!$C$16-'Hidden inputs'!$B$16)*'Hidden inputs'!$D$16+('Hidden inputs'!$C$17-'Hidden inputs'!$B$17)*'Hidden inputs'!$D$17+(Y51-'Hidden inputs'!$B$18)*'Hidden inputs'!$D$18))</f>
        <v/>
      </c>
      <c r="AA51" s="10" t="str">
        <f t="shared" ca="1" si="136"/>
        <v/>
      </c>
      <c r="AB51" s="5" t="str">
        <f t="shared" ca="1" si="40"/>
        <v/>
      </c>
      <c r="AC51" s="5" t="str">
        <f t="shared" ca="1" si="137"/>
        <v/>
      </c>
      <c r="AD51" s="5" t="str">
        <f ca="1">IF(B51="","",'Hidden inputs'!$D$11*U51+'Hidden inputs'!$E$11*V51)</f>
        <v/>
      </c>
      <c r="AE51" s="11" t="str">
        <f t="shared" ca="1" si="3"/>
        <v/>
      </c>
      <c r="AF51" s="9" t="str">
        <f t="shared" ca="1" si="41"/>
        <v/>
      </c>
      <c r="AG51" s="3" t="str">
        <f t="shared" ca="1" si="42"/>
        <v/>
      </c>
      <c r="AH51" s="5" t="str" cm="1">
        <f t="array" aca="1" ref="AH51" ca="1">IF($B51="","",IF(AG51=0,0,IF(DD_Payment="",0,IF(AG51&lt;_xlfn.IFS(DD_Frequency="Monthly",1,DD_Frequency="Quarterly",IF(MONTH(AG$2)=1,1,IF(MONTH(AG$2)=4,1,IF(MONTH(AG$2)=7,1,IF(MONTH(AG$2)=10,1,0)))),DD_Frequency="Annually",IF(MONTH(AG$2)=1,1,0))*DD_Payment,AG51,_xlfn.IFS(DD_Frequency="Monthly",1,DD_Frequency="Quarterly",IF(MONTH(AG$2)=1,1,IF(MONTH(AG$2)=4,1,IF(MONTH(AG$2)=7,1,IF(MONTH(AG$2)=10,1,0)))),DD_Frequency="Annually",IF(MONTH(AG$2)=1,1,0))*DD_Payment))))</f>
        <v/>
      </c>
      <c r="AI51" s="3" t="str">
        <f t="shared" ref="AI51" ca="1" si="2280">IF($B51="","",IF(AG51&gt;AH51,(AG51-AH51/2)*(rate_A*(AI$1/365)),0))</f>
        <v/>
      </c>
      <c r="AJ51" s="3" t="str">
        <f t="shared" ca="1" si="139"/>
        <v/>
      </c>
      <c r="AK51" s="3" t="str">
        <f t="shared" ref="AK51" ca="1" si="2281">IF($B51="","",V51*(1+rate_A*AI$1/365))</f>
        <v/>
      </c>
      <c r="AL51" s="3" t="str">
        <f t="shared" ref="AL51" ca="1" si="2282">IF($B51="","",W51*(1+rate_A*AI$1/365))</f>
        <v/>
      </c>
      <c r="AM51" s="3" t="str">
        <f t="shared" ref="AM51" ca="1" si="2283">IF($B51="","",X51*(1+rate_joint*AI$1/365))</f>
        <v/>
      </c>
      <c r="AN51" s="5" t="str">
        <f t="shared" ca="1" si="143"/>
        <v/>
      </c>
      <c r="AO51" s="5" t="str" cm="1">
        <f t="array" aca="1" ref="AO51" ca="1">IF(AN51="","",_xlfn.IFS(AN51&lt;='Hidden inputs'!$C$15,AN51*'Hidden inputs'!$D$15,AN51&lt;='Hidden inputs'!$C$16,'Hidden inputs'!$C$15*'Hidden inputs'!$D$15+(AN51-'Hidden inputs'!$B$16)*'Hidden inputs'!$D$16,AN51&lt;='Hidden inputs'!$C$17,'Hidden inputs'!$C$15*'Hidden inputs'!$D$15+('Hidden inputs'!$C$16-'Hidden inputs'!$B$16)*'Hidden inputs'!$D$16+(AN51-'Hidden inputs'!$B$17)*'Hidden inputs'!$D$17,AN51&gt;'Hidden inputs'!$B$18,'Hidden inputs'!$C$15*'Hidden inputs'!$D$15+('Hidden inputs'!$C$16-'Hidden inputs'!$B$16)*'Hidden inputs'!$D$16+('Hidden inputs'!$C$17-'Hidden inputs'!$B$17)*'Hidden inputs'!$D$17+(AN51-'Hidden inputs'!$B$18)*'Hidden inputs'!$D$18))</f>
        <v/>
      </c>
      <c r="AP51" s="10" t="str">
        <f t="shared" ca="1" si="144"/>
        <v/>
      </c>
      <c r="AQ51" s="5" t="str">
        <f t="shared" ca="1" si="47"/>
        <v/>
      </c>
      <c r="AR51" s="5" t="str">
        <f t="shared" ca="1" si="48"/>
        <v/>
      </c>
      <c r="AS51" s="5" t="str">
        <f ca="1">IF($B51="","",'Hidden inputs'!$D$11*AJ51+'Hidden inputs'!$E$11*AK51)</f>
        <v/>
      </c>
      <c r="AT51" s="11" t="str">
        <f t="shared" ca="1" si="5"/>
        <v/>
      </c>
      <c r="AU51" s="9" t="str">
        <f t="shared" ca="1" si="49"/>
        <v/>
      </c>
      <c r="AV51" s="3" t="str">
        <f t="shared" ca="1" si="50"/>
        <v/>
      </c>
      <c r="AW51" s="5" t="str" cm="1">
        <f t="array" aca="1" ref="AW51" ca="1">IF($B51="","",IF(AV51=0,0,IF(DD_Payment="",0,IF(AV51&lt;_xlfn.IFS(DD_Frequency="Monthly",1,DD_Frequency="Quarterly",IF(MONTH(AV$2)=1,1,IF(MONTH(AV$2)=4,1,IF(MONTH(AV$2)=7,1,IF(MONTH(AV$2)=10,1,0)))),DD_Frequency="Annually",IF(MONTH(AV$2)=1,1,0))*DD_Payment,AV51,_xlfn.IFS(DD_Frequency="Monthly",1,DD_Frequency="Quarterly",IF(MONTH(AV$2)=1,1,IF(MONTH(AV$2)=4,1,IF(MONTH(AV$2)=7,1,IF(MONTH(AV$2)=10,1,0)))),DD_Frequency="Annually",IF(MONTH(AV$2)=1,1,0))*DD_Payment))))</f>
        <v/>
      </c>
      <c r="AX51" s="3" t="str">
        <f t="shared" ref="AX51" ca="1" si="2284">IF($B51="","",IF(AV51&gt;AW51,(AV51-AW51/2)*(rate_A*(AX$1/365)),0))</f>
        <v/>
      </c>
      <c r="AY51" s="3" t="str">
        <f t="shared" ca="1" si="146"/>
        <v/>
      </c>
      <c r="AZ51" s="3" t="str">
        <f t="shared" ref="AZ51" ca="1" si="2285">IF($B51="","",AK51*(1+rate_A*AX$1/365))</f>
        <v/>
      </c>
      <c r="BA51" s="3" t="str">
        <f t="shared" ref="BA51" ca="1" si="2286">IF($B51="","",AL51*(1+rate_A*AX$1/365))</f>
        <v/>
      </c>
      <c r="BB51" s="3" t="str">
        <f t="shared" ref="BB51" ca="1" si="2287">IF($B51="","",AM51*(1+rate_joint*AX$1/365))</f>
        <v/>
      </c>
      <c r="BC51" s="5" t="str">
        <f t="shared" ca="1" si="150"/>
        <v/>
      </c>
      <c r="BD51" s="5" t="str" cm="1">
        <f t="array" aca="1" ref="BD51" ca="1">IF(BC51="","",_xlfn.IFS(BC51&lt;='Hidden inputs'!$C$15,BC51*'Hidden inputs'!$D$15,BC51&lt;='Hidden inputs'!$C$16,'Hidden inputs'!$C$15*'Hidden inputs'!$D$15+(BC51-'Hidden inputs'!$B$16)*'Hidden inputs'!$D$16,BC51&lt;='Hidden inputs'!$C$17,'Hidden inputs'!$C$15*'Hidden inputs'!$D$15+('Hidden inputs'!$C$16-'Hidden inputs'!$B$16)*'Hidden inputs'!$D$16+(BC51-'Hidden inputs'!$B$17)*'Hidden inputs'!$D$17,BC51&gt;'Hidden inputs'!$B$18,'Hidden inputs'!$C$15*'Hidden inputs'!$D$15+('Hidden inputs'!$C$16-'Hidden inputs'!$B$16)*'Hidden inputs'!$D$16+('Hidden inputs'!$C$17-'Hidden inputs'!$B$17)*'Hidden inputs'!$D$17+(BC51-'Hidden inputs'!$B$18)*'Hidden inputs'!$D$18))</f>
        <v/>
      </c>
      <c r="BE51" s="10" t="str">
        <f t="shared" ca="1" si="151"/>
        <v/>
      </c>
      <c r="BF51" s="5" t="str">
        <f t="shared" ca="1" si="55"/>
        <v/>
      </c>
      <c r="BG51" s="5" t="str">
        <f t="shared" ca="1" si="56"/>
        <v/>
      </c>
      <c r="BH51" s="5" t="str">
        <f ca="1">IF($B51="","",'Hidden inputs'!$D$11*AY51+'Hidden inputs'!$E$11*AZ51)</f>
        <v/>
      </c>
      <c r="BI51" s="11" t="str">
        <f t="shared" ca="1" si="7"/>
        <v/>
      </c>
      <c r="BJ51" s="9" t="str">
        <f t="shared" ca="1" si="57"/>
        <v/>
      </c>
      <c r="BK51" s="3" t="str">
        <f t="shared" ca="1" si="58"/>
        <v/>
      </c>
      <c r="BL51" s="5" t="str" cm="1">
        <f t="array" aca="1" ref="BL51" ca="1">IF($B51="","",IF(BK51=0,0,IF(DD_Payment="",0,IF(BK51&lt;_xlfn.IFS(DD_Frequency="Monthly",1,DD_Frequency="Quarterly",IF(MONTH(BK$2)=1,1,IF(MONTH(BK$2)=4,1,IF(MONTH(BK$2)=7,1,IF(MONTH(BK$2)=10,1,0)))),DD_Frequency="Annually",IF(MONTH(BK$2)=1,1,0))*DD_Payment,BK51,_xlfn.IFS(DD_Frequency="Monthly",1,DD_Frequency="Quarterly",IF(MONTH(BK$2)=1,1,IF(MONTH(BK$2)=4,1,IF(MONTH(BK$2)=7,1,IF(MONTH(BK$2)=10,1,0)))),DD_Frequency="Annually",IF(MONTH(BK$2)=1,1,0))*DD_Payment))))</f>
        <v/>
      </c>
      <c r="BM51" s="3" t="str">
        <f t="shared" ref="BM51" ca="1" si="2288">IF($B51="","",IF(BK51&gt;BL51,(BK51-BL51/2)*(rate_A*(BM$1/365)),0))</f>
        <v/>
      </c>
      <c r="BN51" s="3" t="str">
        <f t="shared" ca="1" si="153"/>
        <v/>
      </c>
      <c r="BO51" s="3" t="str">
        <f t="shared" ref="BO51" ca="1" si="2289">IF($B51="","",AZ51*(1+rate_A*BM$1/365))</f>
        <v/>
      </c>
      <c r="BP51" s="3" t="str">
        <f t="shared" ref="BP51" ca="1" si="2290">IF($B51="","",BA51*(1+rate_A*BM$1/365))</f>
        <v/>
      </c>
      <c r="BQ51" s="3" t="str">
        <f t="shared" ref="BQ51" ca="1" si="2291">IF($B51="","",BB51*(1+rate_joint*BM$1/365))</f>
        <v/>
      </c>
      <c r="BR51" s="5" t="str">
        <f t="shared" ca="1" si="157"/>
        <v/>
      </c>
      <c r="BS51" s="5" t="str" cm="1">
        <f t="array" aca="1" ref="BS51" ca="1">IF(BR51="","",_xlfn.IFS(BR51&lt;='Hidden inputs'!$C$15,BR51*'Hidden inputs'!$D$15,BR51&lt;='Hidden inputs'!$C$16,'Hidden inputs'!$C$15*'Hidden inputs'!$D$15+(BR51-'Hidden inputs'!$B$16)*'Hidden inputs'!$D$16,BR51&lt;='Hidden inputs'!$C$17,'Hidden inputs'!$C$15*'Hidden inputs'!$D$15+('Hidden inputs'!$C$16-'Hidden inputs'!$B$16)*'Hidden inputs'!$D$16+(BR51-'Hidden inputs'!$B$17)*'Hidden inputs'!$D$17,BR51&gt;'Hidden inputs'!$B$18,'Hidden inputs'!$C$15*'Hidden inputs'!$D$15+('Hidden inputs'!$C$16-'Hidden inputs'!$B$16)*'Hidden inputs'!$D$16+('Hidden inputs'!$C$17-'Hidden inputs'!$B$17)*'Hidden inputs'!$D$17+(BR51-'Hidden inputs'!$B$18)*'Hidden inputs'!$D$18))</f>
        <v/>
      </c>
      <c r="BT51" s="10" t="str">
        <f t="shared" ca="1" si="158"/>
        <v/>
      </c>
      <c r="BU51" s="5" t="str">
        <f t="shared" ca="1" si="63"/>
        <v/>
      </c>
      <c r="BV51" s="5" t="str">
        <f t="shared" ca="1" si="64"/>
        <v/>
      </c>
      <c r="BW51" s="5" t="str">
        <f ca="1">IF($B51="","",'Hidden inputs'!$D$11*BN51+'Hidden inputs'!$E$11*BO51)</f>
        <v/>
      </c>
      <c r="BX51" s="11" t="str">
        <f t="shared" ca="1" si="9"/>
        <v/>
      </c>
      <c r="BY51" s="9" t="str">
        <f t="shared" ca="1" si="65"/>
        <v/>
      </c>
      <c r="BZ51" s="3" t="str">
        <f t="shared" ca="1" si="66"/>
        <v/>
      </c>
      <c r="CA51" s="5" t="str" cm="1">
        <f t="array" aca="1" ref="CA51" ca="1">IF($B51="","",IF(BZ51=0,0,IF(DD_Payment="",0,IF(BZ51&lt;_xlfn.IFS(DD_Frequency="Monthly",1,DD_Frequency="Quarterly",IF(MONTH(BZ$2)=1,1,IF(MONTH(BZ$2)=4,1,IF(MONTH(BZ$2)=7,1,IF(MONTH(BZ$2)=10,1,0)))),DD_Frequency="Annually",IF(MONTH(BZ$2)=1,1,0))*DD_Payment,BZ51,_xlfn.IFS(DD_Frequency="Monthly",1,DD_Frequency="Quarterly",IF(MONTH(BZ$2)=1,1,IF(MONTH(BZ$2)=4,1,IF(MONTH(BZ$2)=7,1,IF(MONTH(BZ$2)=10,1,0)))),DD_Frequency="Annually",IF(MONTH(BZ$2)=1,1,0))*DD_Payment))))</f>
        <v/>
      </c>
      <c r="CB51" s="3" t="str">
        <f t="shared" ref="CB51" ca="1" si="2292">IF($B51="","",IF(BZ51&gt;CA51,(BZ51-CA51/2)*(rate_A*(CB$1/365)),0))</f>
        <v/>
      </c>
      <c r="CC51" s="3" t="str">
        <f t="shared" ca="1" si="160"/>
        <v/>
      </c>
      <c r="CD51" s="3" t="str">
        <f t="shared" ref="CD51" ca="1" si="2293">IF($B51="","",BO51*(1+rate_A*CB$1/365))</f>
        <v/>
      </c>
      <c r="CE51" s="3" t="str">
        <f t="shared" ref="CE51" ca="1" si="2294">IF($B51="","",BP51*(1+rate_A*CB$1/365))</f>
        <v/>
      </c>
      <c r="CF51" s="3" t="str">
        <f t="shared" ref="CF51" ca="1" si="2295">IF($B51="","",BQ51*(1+rate_joint*CB$1/365))</f>
        <v/>
      </c>
      <c r="CG51" s="5" t="str">
        <f t="shared" ca="1" si="164"/>
        <v/>
      </c>
      <c r="CH51" s="5" t="str" cm="1">
        <f t="array" aca="1" ref="CH51" ca="1">IF(CG51="","",_xlfn.IFS(CG51&lt;='Hidden inputs'!$C$15,CG51*'Hidden inputs'!$D$15,CG51&lt;='Hidden inputs'!$C$16,'Hidden inputs'!$C$15*'Hidden inputs'!$D$15+(CG51-'Hidden inputs'!$B$16)*'Hidden inputs'!$D$16,CG51&lt;='Hidden inputs'!$C$17,'Hidden inputs'!$C$15*'Hidden inputs'!$D$15+('Hidden inputs'!$C$16-'Hidden inputs'!$B$16)*'Hidden inputs'!$D$16+(CG51-'Hidden inputs'!$B$17)*'Hidden inputs'!$D$17,CG51&gt;'Hidden inputs'!$B$18,'Hidden inputs'!$C$15*'Hidden inputs'!$D$15+('Hidden inputs'!$C$16-'Hidden inputs'!$B$16)*'Hidden inputs'!$D$16+('Hidden inputs'!$C$17-'Hidden inputs'!$B$17)*'Hidden inputs'!$D$17+(CG51-'Hidden inputs'!$B$18)*'Hidden inputs'!$D$18))</f>
        <v/>
      </c>
      <c r="CI51" s="10" t="str">
        <f t="shared" ca="1" si="165"/>
        <v/>
      </c>
      <c r="CJ51" s="5" t="str">
        <f t="shared" ca="1" si="71"/>
        <v/>
      </c>
      <c r="CK51" s="5" t="str">
        <f t="shared" ca="1" si="72"/>
        <v/>
      </c>
      <c r="CL51" s="5" t="str">
        <f ca="1">IF($B51="","",'Hidden inputs'!$D$11*CC51+'Hidden inputs'!$E$11*CD51)</f>
        <v/>
      </c>
      <c r="CM51" s="11" t="str">
        <f t="shared" ca="1" si="11"/>
        <v/>
      </c>
      <c r="CN51" s="9" t="str">
        <f t="shared" ca="1" si="73"/>
        <v/>
      </c>
      <c r="CO51" s="3" t="str">
        <f t="shared" ca="1" si="74"/>
        <v/>
      </c>
      <c r="CP51" s="5" t="str" cm="1">
        <f t="array" aca="1" ref="CP51" ca="1">IF($B51="","",IF(CO51=0,0,IF(DD_Payment="",0,IF(CO51&lt;_xlfn.IFS(DD_Frequency="Monthly",1,DD_Frequency="Quarterly",IF(MONTH(CO$2)=1,1,IF(MONTH(CO$2)=4,1,IF(MONTH(CO$2)=7,1,IF(MONTH(CO$2)=10,1,0)))),DD_Frequency="Annually",IF(MONTH(CO$2)=1,1,0))*DD_Payment,CO51,_xlfn.IFS(DD_Frequency="Monthly",1,DD_Frequency="Quarterly",IF(MONTH(CO$2)=1,1,IF(MONTH(CO$2)=4,1,IF(MONTH(CO$2)=7,1,IF(MONTH(CO$2)=10,1,0)))),DD_Frequency="Annually",IF(MONTH(CO$2)=1,1,0))*DD_Payment))))</f>
        <v/>
      </c>
      <c r="CQ51" s="3" t="str">
        <f t="shared" ref="CQ51" ca="1" si="2296">IF($B51="","",IF(CO51&gt;CP51,(CO51-CP51/2)*(rate_A*(CQ$1/365)),0))</f>
        <v/>
      </c>
      <c r="CR51" s="3" t="str">
        <f t="shared" ca="1" si="167"/>
        <v/>
      </c>
      <c r="CS51" s="3" t="str">
        <f t="shared" ref="CS51" ca="1" si="2297">IF($B51="","",CD51*(1+rate_A*CQ$1/365))</f>
        <v/>
      </c>
      <c r="CT51" s="3" t="str">
        <f t="shared" ref="CT51" ca="1" si="2298">IF($B51="","",CE51*(1+rate_A*CQ$1/365))</f>
        <v/>
      </c>
      <c r="CU51" s="3" t="str">
        <f t="shared" ref="CU51" ca="1" si="2299">IF($B51="","",CF51*(1+rate_joint*CQ$1/365))</f>
        <v/>
      </c>
      <c r="CV51" s="5" t="str">
        <f t="shared" ca="1" si="171"/>
        <v/>
      </c>
      <c r="CW51" s="5" t="str" cm="1">
        <f t="array" aca="1" ref="CW51" ca="1">IF(CV51="","",_xlfn.IFS(CV51&lt;='Hidden inputs'!$C$15,CV51*'Hidden inputs'!$D$15,CV51&lt;='Hidden inputs'!$C$16,'Hidden inputs'!$C$15*'Hidden inputs'!$D$15+(CV51-'Hidden inputs'!$B$16)*'Hidden inputs'!$D$16,CV51&lt;='Hidden inputs'!$C$17,'Hidden inputs'!$C$15*'Hidden inputs'!$D$15+('Hidden inputs'!$C$16-'Hidden inputs'!$B$16)*'Hidden inputs'!$D$16+(CV51-'Hidden inputs'!$B$17)*'Hidden inputs'!$D$17,CV51&gt;'Hidden inputs'!$B$18,'Hidden inputs'!$C$15*'Hidden inputs'!$D$15+('Hidden inputs'!$C$16-'Hidden inputs'!$B$16)*'Hidden inputs'!$D$16+('Hidden inputs'!$C$17-'Hidden inputs'!$B$17)*'Hidden inputs'!$D$17+(CV51-'Hidden inputs'!$B$18)*'Hidden inputs'!$D$18))</f>
        <v/>
      </c>
      <c r="CX51" s="10" t="str">
        <f t="shared" ca="1" si="172"/>
        <v/>
      </c>
      <c r="CY51" s="5" t="str">
        <f t="shared" ca="1" si="79"/>
        <v/>
      </c>
      <c r="CZ51" s="5" t="str">
        <f t="shared" ca="1" si="80"/>
        <v/>
      </c>
      <c r="DA51" s="5" t="str">
        <f ca="1">IF($B51="","",'Hidden inputs'!$D$11*CR51+'Hidden inputs'!$E$11*CS51)</f>
        <v/>
      </c>
      <c r="DB51" s="11" t="str">
        <f t="shared" ca="1" si="13"/>
        <v/>
      </c>
      <c r="DC51" s="9" t="str">
        <f t="shared" ca="1" si="81"/>
        <v/>
      </c>
      <c r="DD51" s="3" t="str">
        <f t="shared" ca="1" si="82"/>
        <v/>
      </c>
      <c r="DE51" s="5" t="str" cm="1">
        <f t="array" aca="1" ref="DE51" ca="1">IF($B51="","",IF(DD51=0,0,IF(DD_Payment="",0,IF(DD51&lt;_xlfn.IFS(DD_Frequency="Monthly",1,DD_Frequency="Quarterly",IF(MONTH(DD$2)=1,1,IF(MONTH(DD$2)=4,1,IF(MONTH(DD$2)=7,1,IF(MONTH(DD$2)=10,1,0)))),DD_Frequency="Annually",IF(MONTH(DD$2)=1,1,0))*DD_Payment,DD51,_xlfn.IFS(DD_Frequency="Monthly",1,DD_Frequency="Quarterly",IF(MONTH(DD$2)=1,1,IF(MONTH(DD$2)=4,1,IF(MONTH(DD$2)=7,1,IF(MONTH(DD$2)=10,1,0)))),DD_Frequency="Annually",IF(MONTH(DD$2)=1,1,0))*DD_Payment))))</f>
        <v/>
      </c>
      <c r="DF51" s="3" t="str">
        <f t="shared" ref="DF51" ca="1" si="2300">IF($B51="","",IF(DD51&gt;DE51,(DD51-DE51/2)*(rate_A*(DF$1/365)),0))</f>
        <v/>
      </c>
      <c r="DG51" s="3" t="str">
        <f t="shared" ca="1" si="174"/>
        <v/>
      </c>
      <c r="DH51" s="3" t="str">
        <f t="shared" ref="DH51" ca="1" si="2301">IF($B51="","",CS51*(1+rate_A*DF$1/365))</f>
        <v/>
      </c>
      <c r="DI51" s="3" t="str">
        <f t="shared" ref="DI51" ca="1" si="2302">IF($B51="","",CT51*(1+rate_A*DF$1/365))</f>
        <v/>
      </c>
      <c r="DJ51" s="3" t="str">
        <f t="shared" ref="DJ51" ca="1" si="2303">IF($B51="","",CU51*(1+rate_joint*DF$1/365))</f>
        <v/>
      </c>
      <c r="DK51" s="5" t="str">
        <f t="shared" ca="1" si="178"/>
        <v/>
      </c>
      <c r="DL51" s="5" t="str" cm="1">
        <f t="array" aca="1" ref="DL51" ca="1">IF(DK51="","",_xlfn.IFS(DK51&lt;='Hidden inputs'!$C$15,DK51*'Hidden inputs'!$D$15,DK51&lt;='Hidden inputs'!$C$16,'Hidden inputs'!$C$15*'Hidden inputs'!$D$15+(DK51-'Hidden inputs'!$B$16)*'Hidden inputs'!$D$16,DK51&lt;='Hidden inputs'!$C$17,'Hidden inputs'!$C$15*'Hidden inputs'!$D$15+('Hidden inputs'!$C$16-'Hidden inputs'!$B$16)*'Hidden inputs'!$D$16+(DK51-'Hidden inputs'!$B$17)*'Hidden inputs'!$D$17,DK51&gt;'Hidden inputs'!$B$18,'Hidden inputs'!$C$15*'Hidden inputs'!$D$15+('Hidden inputs'!$C$16-'Hidden inputs'!$B$16)*'Hidden inputs'!$D$16+('Hidden inputs'!$C$17-'Hidden inputs'!$B$17)*'Hidden inputs'!$D$17+(DK51-'Hidden inputs'!$B$18)*'Hidden inputs'!$D$18))</f>
        <v/>
      </c>
      <c r="DM51" s="10" t="str">
        <f t="shared" ca="1" si="179"/>
        <v/>
      </c>
      <c r="DN51" s="5" t="str">
        <f t="shared" ca="1" si="87"/>
        <v/>
      </c>
      <c r="DO51" s="5" t="str">
        <f t="shared" ca="1" si="88"/>
        <v/>
      </c>
      <c r="DP51" s="5" t="str">
        <f ca="1">IF($B51="","",'Hidden inputs'!$D$11*DG51+'Hidden inputs'!$E$11*DH51)</f>
        <v/>
      </c>
      <c r="DQ51" s="11" t="str">
        <f t="shared" ca="1" si="15"/>
        <v/>
      </c>
      <c r="DR51" s="9" t="str">
        <f t="shared" ca="1" si="89"/>
        <v/>
      </c>
      <c r="DS51" s="3" t="str">
        <f t="shared" ca="1" si="90"/>
        <v/>
      </c>
      <c r="DT51" s="5" t="str" cm="1">
        <f t="array" aca="1" ref="DT51" ca="1">IF($B51="","",IF(DS51=0,0,IF(DD_Payment="",0,IF(DS51&lt;_xlfn.IFS(DD_Frequency="Monthly",1,DD_Frequency="Quarterly",IF(MONTH(DS$2)=1,1,IF(MONTH(DS$2)=4,1,IF(MONTH(DS$2)=7,1,IF(MONTH(DS$2)=10,1,0)))),DD_Frequency="Annually",IF(MONTH(DS$2)=1,1,0))*DD_Payment,DS51,_xlfn.IFS(DD_Frequency="Monthly",1,DD_Frequency="Quarterly",IF(MONTH(DS$2)=1,1,IF(MONTH(DS$2)=4,1,IF(MONTH(DS$2)=7,1,IF(MONTH(DS$2)=10,1,0)))),DD_Frequency="Annually",IF(MONTH(DS$2)=1,1,0))*DD_Payment))))</f>
        <v/>
      </c>
      <c r="DU51" s="3" t="str">
        <f t="shared" ref="DU51" ca="1" si="2304">IF($B51="","",IF(DS51&gt;DT51,(DS51-DT51/2)*(rate_A*(DU$1/365)),0))</f>
        <v/>
      </c>
      <c r="DV51" s="3" t="str">
        <f t="shared" ca="1" si="181"/>
        <v/>
      </c>
      <c r="DW51" s="3" t="str">
        <f t="shared" ref="DW51" ca="1" si="2305">IF($B51="","",DH51*(1+rate_A*DU$1/365))</f>
        <v/>
      </c>
      <c r="DX51" s="3" t="str">
        <f t="shared" ref="DX51" ca="1" si="2306">IF($B51="","",DI51*(1+rate_A*DU$1/365))</f>
        <v/>
      </c>
      <c r="DY51" s="3" t="str">
        <f t="shared" ref="DY51" ca="1" si="2307">IF($B51="","",DJ51*(1+rate_joint*DU$1/365))</f>
        <v/>
      </c>
      <c r="DZ51" s="5" t="str">
        <f t="shared" ca="1" si="185"/>
        <v/>
      </c>
      <c r="EA51" s="5" t="str" cm="1">
        <f t="array" aca="1" ref="EA51" ca="1">IF(DZ51="","",_xlfn.IFS(DZ51&lt;='Hidden inputs'!$C$15,DZ51*'Hidden inputs'!$D$15,DZ51&lt;='Hidden inputs'!$C$16,'Hidden inputs'!$C$15*'Hidden inputs'!$D$15+(DZ51-'Hidden inputs'!$B$16)*'Hidden inputs'!$D$16,DZ51&lt;='Hidden inputs'!$C$17,'Hidden inputs'!$C$15*'Hidden inputs'!$D$15+('Hidden inputs'!$C$16-'Hidden inputs'!$B$16)*'Hidden inputs'!$D$16+(DZ51-'Hidden inputs'!$B$17)*'Hidden inputs'!$D$17,DZ51&gt;'Hidden inputs'!$B$18,'Hidden inputs'!$C$15*'Hidden inputs'!$D$15+('Hidden inputs'!$C$16-'Hidden inputs'!$B$16)*'Hidden inputs'!$D$16+('Hidden inputs'!$C$17-'Hidden inputs'!$B$17)*'Hidden inputs'!$D$17+(DZ51-'Hidden inputs'!$B$18)*'Hidden inputs'!$D$18))</f>
        <v/>
      </c>
      <c r="EB51" s="10" t="str">
        <f t="shared" ca="1" si="186"/>
        <v/>
      </c>
      <c r="EC51" s="5" t="str">
        <f t="shared" ca="1" si="95"/>
        <v/>
      </c>
      <c r="ED51" s="5" t="str">
        <f t="shared" ca="1" si="96"/>
        <v/>
      </c>
      <c r="EE51" s="5" t="str">
        <f ca="1">IF($B51="","",'Hidden inputs'!$D$11*DV51+'Hidden inputs'!$E$11*DW51)</f>
        <v/>
      </c>
      <c r="EF51" s="11" t="str">
        <f t="shared" ca="1" si="17"/>
        <v/>
      </c>
      <c r="EG51" s="9" t="str">
        <f t="shared" ca="1" si="97"/>
        <v/>
      </c>
      <c r="EH51" s="3" t="str">
        <f t="shared" ca="1" si="98"/>
        <v/>
      </c>
      <c r="EI51" s="5" t="str" cm="1">
        <f t="array" aca="1" ref="EI51" ca="1">IF($B51="","",IF(EH51=0,0,IF(DD_Payment="",0,IF(EH51&lt;_xlfn.IFS(DD_Frequency="Monthly",1,DD_Frequency="Quarterly",IF(MONTH(EH$2)=1,1,IF(MONTH(EH$2)=4,1,IF(MONTH(EH$2)=7,1,IF(MONTH(EH$2)=10,1,0)))),DD_Frequency="Annually",IF(MONTH(EH$2)=1,1,0))*DD_Payment,EH51,_xlfn.IFS(DD_Frequency="Monthly",1,DD_Frequency="Quarterly",IF(MONTH(EH$2)=1,1,IF(MONTH(EH$2)=4,1,IF(MONTH(EH$2)=7,1,IF(MONTH(EH$2)=10,1,0)))),DD_Frequency="Annually",IF(MONTH(EH$2)=1,1,0))*DD_Payment))))</f>
        <v/>
      </c>
      <c r="EJ51" s="3" t="str">
        <f t="shared" ref="EJ51" ca="1" si="2308">IF($B51="","",IF(EH51&gt;EI51,(EH51-EI51/2)*(rate_A*(EJ$1/365)),0))</f>
        <v/>
      </c>
      <c r="EK51" s="3" t="str">
        <f t="shared" ca="1" si="188"/>
        <v/>
      </c>
      <c r="EL51" s="3" t="str">
        <f t="shared" ref="EL51" ca="1" si="2309">IF($B51="","",DW51*(1+rate_A*EJ$1/365))</f>
        <v/>
      </c>
      <c r="EM51" s="3" t="str">
        <f t="shared" ref="EM51" ca="1" si="2310">IF($B51="","",DX51*(1+rate_A*EJ$1/365))</f>
        <v/>
      </c>
      <c r="EN51" s="3" t="str">
        <f t="shared" ref="EN51" ca="1" si="2311">IF($B51="","",DY51*(1+rate_joint*EJ$1/365))</f>
        <v/>
      </c>
      <c r="EO51" s="5" t="str">
        <f t="shared" ca="1" si="192"/>
        <v/>
      </c>
      <c r="EP51" s="5" t="str" cm="1">
        <f t="array" aca="1" ref="EP51" ca="1">IF(EO51="","",_xlfn.IFS(EO51&lt;='Hidden inputs'!$C$15,EO51*'Hidden inputs'!$D$15,EO51&lt;='Hidden inputs'!$C$16,'Hidden inputs'!$C$15*'Hidden inputs'!$D$15+(EO51-'Hidden inputs'!$B$16)*'Hidden inputs'!$D$16,EO51&lt;='Hidden inputs'!$C$17,'Hidden inputs'!$C$15*'Hidden inputs'!$D$15+('Hidden inputs'!$C$16-'Hidden inputs'!$B$16)*'Hidden inputs'!$D$16+(EO51-'Hidden inputs'!$B$17)*'Hidden inputs'!$D$17,EO51&gt;'Hidden inputs'!$B$18,'Hidden inputs'!$C$15*'Hidden inputs'!$D$15+('Hidden inputs'!$C$16-'Hidden inputs'!$B$16)*'Hidden inputs'!$D$16+('Hidden inputs'!$C$17-'Hidden inputs'!$B$17)*'Hidden inputs'!$D$17+(EO51-'Hidden inputs'!$B$18)*'Hidden inputs'!$D$18))</f>
        <v/>
      </c>
      <c r="EQ51" s="10" t="str">
        <f t="shared" ca="1" si="193"/>
        <v/>
      </c>
      <c r="ER51" s="5" t="str">
        <f t="shared" ca="1" si="103"/>
        <v/>
      </c>
      <c r="ES51" s="5" t="str">
        <f t="shared" ca="1" si="104"/>
        <v/>
      </c>
      <c r="ET51" s="5" t="str">
        <f ca="1">IF($B51="","",'Hidden inputs'!$D$11*EK51+'Hidden inputs'!$E$11*EL51)</f>
        <v/>
      </c>
      <c r="EU51" s="11" t="str">
        <f t="shared" ca="1" si="19"/>
        <v/>
      </c>
      <c r="EV51" s="9" t="str">
        <f t="shared" ca="1" si="105"/>
        <v/>
      </c>
      <c r="EW51" s="3" t="str">
        <f t="shared" ca="1" si="106"/>
        <v/>
      </c>
      <c r="EX51" s="5" t="str" cm="1">
        <f t="array" aca="1" ref="EX51" ca="1">IF($B51="","",IF(EW51=0,0,IF(DD_Payment="",0,IF(EW51&lt;_xlfn.IFS(DD_Frequency="Monthly",1,DD_Frequency="Quarterly",IF(MONTH(EW$2)=1,1,IF(MONTH(EW$2)=4,1,IF(MONTH(EW$2)=7,1,IF(MONTH(EW$2)=10,1,0)))),DD_Frequency="Annually",IF(MONTH(EW$2)=1,1,0))*DD_Payment,EW51,_xlfn.IFS(DD_Frequency="Monthly",1,DD_Frequency="Quarterly",IF(MONTH(EW$2)=1,1,IF(MONTH(EW$2)=4,1,IF(MONTH(EW$2)=7,1,IF(MONTH(EW$2)=10,1,0)))),DD_Frequency="Annually",IF(MONTH(EW$2)=1,1,0))*DD_Payment))))</f>
        <v/>
      </c>
      <c r="EY51" s="3" t="str">
        <f t="shared" ref="EY51" ca="1" si="2312">IF($B51="","",IF(EW51&gt;EX51,(EW51-EX51/2)*(rate_A*(EY$1/365)),0))</f>
        <v/>
      </c>
      <c r="EZ51" s="3" t="str">
        <f t="shared" ca="1" si="195"/>
        <v/>
      </c>
      <c r="FA51" s="3" t="str">
        <f t="shared" ref="FA51" ca="1" si="2313">IF($B51="","",EL51*(1+rate_A*EY$1/365))</f>
        <v/>
      </c>
      <c r="FB51" s="3" t="str">
        <f t="shared" ref="FB51" ca="1" si="2314">IF($B51="","",EM51*(1+rate_A*EY$1/365))</f>
        <v/>
      </c>
      <c r="FC51" s="3" t="str">
        <f t="shared" ref="FC51" ca="1" si="2315">IF($B51="","",EN51*(1+rate_joint*EY$1/365))</f>
        <v/>
      </c>
      <c r="FD51" s="5" t="str">
        <f t="shared" ca="1" si="199"/>
        <v/>
      </c>
      <c r="FE51" s="5" t="str" cm="1">
        <f t="array" aca="1" ref="FE51" ca="1">IF(FD51="","",_xlfn.IFS(FD51&lt;='Hidden inputs'!$C$15,FD51*'Hidden inputs'!$D$15,FD51&lt;='Hidden inputs'!$C$16,'Hidden inputs'!$C$15*'Hidden inputs'!$D$15+(FD51-'Hidden inputs'!$B$16)*'Hidden inputs'!$D$16,FD51&lt;='Hidden inputs'!$C$17,'Hidden inputs'!$C$15*'Hidden inputs'!$D$15+('Hidden inputs'!$C$16-'Hidden inputs'!$B$16)*'Hidden inputs'!$D$16+(FD51-'Hidden inputs'!$B$17)*'Hidden inputs'!$D$17,FD51&gt;'Hidden inputs'!$B$18,'Hidden inputs'!$C$15*'Hidden inputs'!$D$15+('Hidden inputs'!$C$16-'Hidden inputs'!$B$16)*'Hidden inputs'!$D$16+('Hidden inputs'!$C$17-'Hidden inputs'!$B$17)*'Hidden inputs'!$D$17+(FD51-'Hidden inputs'!$B$18)*'Hidden inputs'!$D$18))</f>
        <v/>
      </c>
      <c r="FF51" s="10" t="str">
        <f t="shared" ca="1" si="200"/>
        <v/>
      </c>
      <c r="FG51" s="5" t="str">
        <f t="shared" ca="1" si="111"/>
        <v/>
      </c>
      <c r="FH51" s="5" t="str">
        <f t="shared" ca="1" si="112"/>
        <v/>
      </c>
      <c r="FI51" s="5" t="str">
        <f ca="1">IF($B51="","",'Hidden inputs'!$D$11*EZ51+'Hidden inputs'!$E$11*FA51)</f>
        <v/>
      </c>
      <c r="FJ51" s="11" t="str">
        <f t="shared" ca="1" si="21"/>
        <v/>
      </c>
      <c r="FK51" s="9" t="str">
        <f t="shared" ca="1" si="113"/>
        <v/>
      </c>
      <c r="FL51" s="3" t="str">
        <f t="shared" ca="1" si="114"/>
        <v/>
      </c>
      <c r="FM51" s="5" t="str" cm="1">
        <f t="array" aca="1" ref="FM51" ca="1">IF($B51="","",IF(FL51=0,0,IF(DD_Payment="",0,IF(FL51&lt;_xlfn.IFS(DD_Frequency="Monthly",1,DD_Frequency="Quarterly",IF(MONTH(FL$2)=1,1,IF(MONTH(FL$2)=4,1,IF(MONTH(FL$2)=7,1,IF(MONTH(FL$2)=10,1,0)))),DD_Frequency="Annually",IF(MONTH(FL$2)=1,1,0))*DD_Payment,FL51,_xlfn.IFS(DD_Frequency="Monthly",1,DD_Frequency="Quarterly",IF(MONTH(FL$2)=1,1,IF(MONTH(FL$2)=4,1,IF(MONTH(FL$2)=7,1,IF(MONTH(FL$2)=10,1,0)))),DD_Frequency="Annually",IF(MONTH(FL$2)=1,1,0))*DD_Payment))))</f>
        <v/>
      </c>
      <c r="FN51" s="3" t="str">
        <f t="shared" ref="FN51" ca="1" si="2316">IF($B51="","",IF(FL51&gt;FM51,(FL51-FM51/2)*(rate_A*(FN$1/365)),0))</f>
        <v/>
      </c>
      <c r="FO51" s="3" t="str">
        <f t="shared" ca="1" si="202"/>
        <v/>
      </c>
      <c r="FP51" s="3" t="str">
        <f t="shared" ref="FP51" ca="1" si="2317">IF($B51="","",FA51*(1+rate_A*FN$1/365))</f>
        <v/>
      </c>
      <c r="FQ51" s="3" t="str">
        <f t="shared" ref="FQ51" ca="1" si="2318">IF($B51="","",FB51*(1+rate_A*FN$1/365))</f>
        <v/>
      </c>
      <c r="FR51" s="3" t="str">
        <f t="shared" ref="FR51" ca="1" si="2319">IF($B51="","",FC51*(1+rate_joint*FN$1/365))</f>
        <v/>
      </c>
      <c r="FS51" s="5" t="str">
        <f t="shared" ca="1" si="206"/>
        <v/>
      </c>
      <c r="FT51" s="5" t="str" cm="1">
        <f t="array" aca="1" ref="FT51" ca="1">IF(FS51="","",_xlfn.IFS(FS51&lt;='Hidden inputs'!$C$15,FS51*'Hidden inputs'!$D$15,FS51&lt;='Hidden inputs'!$C$16,'Hidden inputs'!$C$15*'Hidden inputs'!$D$15+(FS51-'Hidden inputs'!$B$16)*'Hidden inputs'!$D$16,FS51&lt;='Hidden inputs'!$C$17,'Hidden inputs'!$C$15*'Hidden inputs'!$D$15+('Hidden inputs'!$C$16-'Hidden inputs'!$B$16)*'Hidden inputs'!$D$16+(FS51-'Hidden inputs'!$B$17)*'Hidden inputs'!$D$17,FS51&gt;'Hidden inputs'!$B$18,'Hidden inputs'!$C$15*'Hidden inputs'!$D$15+('Hidden inputs'!$C$16-'Hidden inputs'!$B$16)*'Hidden inputs'!$D$16+('Hidden inputs'!$C$17-'Hidden inputs'!$B$17)*'Hidden inputs'!$D$17+(FS51-'Hidden inputs'!$B$18)*'Hidden inputs'!$D$18))</f>
        <v/>
      </c>
      <c r="FU51" s="10" t="str">
        <f t="shared" ca="1" si="207"/>
        <v/>
      </c>
      <c r="FV51" s="5" t="str">
        <f t="shared" ca="1" si="119"/>
        <v/>
      </c>
      <c r="FW51" s="5" t="str">
        <f t="shared" ca="1" si="120"/>
        <v/>
      </c>
      <c r="FX51" s="5" t="str">
        <f ca="1">IF($B51="","",'Hidden inputs'!$D$11*FO51+'Hidden inputs'!$E$11*FP51)</f>
        <v/>
      </c>
      <c r="FY51" s="11" t="str">
        <f t="shared" ca="1" si="23"/>
        <v/>
      </c>
      <c r="FZ51" s="9" t="str">
        <f t="shared" ca="1" si="121"/>
        <v/>
      </c>
      <c r="GA51" s="5" t="str">
        <f t="shared" ca="1" si="122"/>
        <v/>
      </c>
      <c r="GB51" s="5" t="str">
        <f t="shared" ca="1" si="123"/>
        <v/>
      </c>
      <c r="GC51" s="5" t="str">
        <f t="shared" ca="1" si="24"/>
        <v/>
      </c>
      <c r="GD51" s="5" t="str">
        <f t="shared" ca="1" si="25"/>
        <v/>
      </c>
    </row>
    <row r="52" spans="1:186" x14ac:dyDescent="0.35">
      <c r="A52" s="2" t="str">
        <f t="shared" ca="1" si="26"/>
        <v/>
      </c>
      <c r="B52" s="6" t="str">
        <f t="shared" ca="1" si="27"/>
        <v/>
      </c>
      <c r="C52" s="5" t="str">
        <f t="shared" ca="1" si="124"/>
        <v/>
      </c>
      <c r="D52" s="5" t="str" cm="1">
        <f t="array" aca="1" ref="D52" ca="1">IF($B52="","",IF(C52=0,0,IF(DD_Payment="",0,IF(C52&lt;_xlfn.IFS(DD_Frequency="Monthly",1,DD_Frequency="Quarterly",IF(MONTH(C$2)=1,1,IF(MONTH(C$2)=4,1,IF(MONTH(C$2)=7,1,IF(MONTH(C$2)=10,1,0)))),DD_Frequency="Annually",IF(MONTH(C$2)=1,1,0))*DD_Payment,C52,_xlfn.IFS(DD_Frequency="Monthly",1,DD_Frequency="Quarterly",IF(MONTH(C$2)=1,1,IF(MONTH(C$2)=4,1,IF(MONTH(C$2)=7,1,IF(MONTH(C$2)=10,1,0)))),DD_Frequency="Annually",IF(MONTH(C$2)=1,1,0))*DD_Payment))))</f>
        <v/>
      </c>
      <c r="E52" s="5" t="str">
        <f t="shared" ref="E52" ca="1" si="2320">IF(B52="","",IF(C52&gt;D52,(C52-D52/2)*(rate_A*(E$1/365)),0))</f>
        <v/>
      </c>
      <c r="F52" s="5" t="str">
        <f t="shared" ca="1" si="28"/>
        <v/>
      </c>
      <c r="G52" s="5" t="str">
        <f t="shared" ref="G52" ca="1" si="2321">IF(B52="","",G51*(1+rate_A*E$1/365))</f>
        <v/>
      </c>
      <c r="H52" s="5" t="str">
        <f t="shared" ref="H52" ca="1" si="2322">IF(B52="","",H51*(1+rate_A*E$1/365))</f>
        <v/>
      </c>
      <c r="I52" s="5" t="str">
        <f t="shared" ref="I52" ca="1" si="2323">IF(B52="","",I51*(1+rate_joint*E$1/365))</f>
        <v/>
      </c>
      <c r="J52" s="5" t="str">
        <f t="shared" ca="1" si="129"/>
        <v/>
      </c>
      <c r="K52" s="5" t="str" cm="1">
        <f t="array" aca="1" ref="K52" ca="1">IF(J52="","",_xlfn.IFS(J52&lt;='Hidden inputs'!$C$15,J52*'Hidden inputs'!$D$15,J52&lt;='Hidden inputs'!$C$16,'Hidden inputs'!$C$15*'Hidden inputs'!$D$15+(J52-'Hidden inputs'!$B$16)*'Hidden inputs'!$D$16,J52&lt;='Hidden inputs'!$C$17,'Hidden inputs'!$C$15*'Hidden inputs'!$D$15+('Hidden inputs'!$C$16-'Hidden inputs'!$B$16)*'Hidden inputs'!$D$16+(J52-'Hidden inputs'!$B$17)*'Hidden inputs'!$D$17,J52&gt;'Hidden inputs'!$B$18,'Hidden inputs'!$C$15*'Hidden inputs'!$D$15+('Hidden inputs'!$C$16-'Hidden inputs'!$B$16)*'Hidden inputs'!$D$16+('Hidden inputs'!$C$17-'Hidden inputs'!$B$17)*'Hidden inputs'!$D$17+(J52-'Hidden inputs'!$B$18)*'Hidden inputs'!$D$18))</f>
        <v/>
      </c>
      <c r="L52" s="11" t="str">
        <f t="shared" ca="1" si="130"/>
        <v/>
      </c>
      <c r="M52" s="5" t="str">
        <f t="shared" ca="1" si="32"/>
        <v/>
      </c>
      <c r="N52" s="5" t="str">
        <f t="shared" ca="1" si="33"/>
        <v/>
      </c>
      <c r="O52" s="5" t="str">
        <f ca="1">IF(B52="","",'Hidden inputs'!$D$11*F52+'Hidden inputs'!$E$11*G52)</f>
        <v/>
      </c>
      <c r="P52" s="11" t="str">
        <f t="shared" ca="1" si="0"/>
        <v/>
      </c>
      <c r="Q52" s="20" t="str">
        <f t="shared" ca="1" si="1"/>
        <v/>
      </c>
      <c r="R52" s="3" t="str">
        <f t="shared" ca="1" si="34"/>
        <v/>
      </c>
      <c r="S52" s="5" t="str" cm="1">
        <f t="array" aca="1" ref="S52" ca="1">IF($B52="","",IF(R52=0,0,IF(DD_Payment="",0,IF(R52&lt;_xlfn.IFS(DD_Frequency="Monthly",1,DD_Frequency="Quarterly",IF(MONTH(R$2)=1,1,IF(MONTH(R$2)=4,1,IF(MONTH(R$2)=7,1,IF(MONTH(R$2)=10,1,0)))),DD_Frequency="Annually",IF(MONTH(R$2)=1,1,0))*DD_Payment,R52,_xlfn.IFS(DD_Frequency="Monthly",1,DD_Frequency="Quarterly",IF(MONTH(R$2)=1,1,IF(MONTH(R$2)=4,1,IF(MONTH(R$2)=7,1,IF(MONTH(R$2)=10,1,0)))),DD_Frequency="Annually",IF(MONTH(R$2)=1,1,0))*DD_Payment))))</f>
        <v/>
      </c>
      <c r="T52" s="3" t="str">
        <f t="shared" ref="T52" ca="1" si="2324">IF(B52="","",IF(R52&gt;S52,(R52-S52/2)*(rate_A*((T$1+A52)/365)),0))</f>
        <v/>
      </c>
      <c r="U52" s="3" t="str">
        <f t="shared" ca="1" si="36"/>
        <v/>
      </c>
      <c r="V52" s="3" t="str">
        <f t="shared" ref="V52" ca="1" si="2325">IF(B52="","",G52*(1+rate_A*(T$1+A52)/365))</f>
        <v/>
      </c>
      <c r="W52" s="3" t="str">
        <f t="shared" ref="W52" ca="1" si="2326">IF(B52="","",H52*(1+rate_A*(T$1+A52)/365))</f>
        <v/>
      </c>
      <c r="X52" s="3" t="str">
        <f t="shared" ref="X52" ca="1" si="2327">IF(B52="","",I52*(1+rate_joint*(T$1+A52)/365))</f>
        <v/>
      </c>
      <c r="Y52" s="5" t="str">
        <f t="shared" ca="1" si="135"/>
        <v/>
      </c>
      <c r="Z52" s="5" t="str" cm="1">
        <f t="array" aca="1" ref="Z52" ca="1">IF(Y52="","",_xlfn.IFS(Y52&lt;='Hidden inputs'!$C$15,Y52*'Hidden inputs'!$D$15,Y52&lt;='Hidden inputs'!$C$16,'Hidden inputs'!$C$15*'Hidden inputs'!$D$15+(Y52-'Hidden inputs'!$B$16)*'Hidden inputs'!$D$16,Y52&lt;='Hidden inputs'!$C$17,'Hidden inputs'!$C$15*'Hidden inputs'!$D$15+('Hidden inputs'!$C$16-'Hidden inputs'!$B$16)*'Hidden inputs'!$D$16+(Y52-'Hidden inputs'!$B$17)*'Hidden inputs'!$D$17,Y52&gt;'Hidden inputs'!$B$18,'Hidden inputs'!$C$15*'Hidden inputs'!$D$15+('Hidden inputs'!$C$16-'Hidden inputs'!$B$16)*'Hidden inputs'!$D$16+('Hidden inputs'!$C$17-'Hidden inputs'!$B$17)*'Hidden inputs'!$D$17+(Y52-'Hidden inputs'!$B$18)*'Hidden inputs'!$D$18))</f>
        <v/>
      </c>
      <c r="AA52" s="10" t="str">
        <f t="shared" ca="1" si="136"/>
        <v/>
      </c>
      <c r="AB52" s="5" t="str">
        <f t="shared" ca="1" si="40"/>
        <v/>
      </c>
      <c r="AC52" s="5" t="str">
        <f t="shared" ca="1" si="137"/>
        <v/>
      </c>
      <c r="AD52" s="5" t="str">
        <f ca="1">IF(B52="","",'Hidden inputs'!$D$11*U52+'Hidden inputs'!$E$11*V52)</f>
        <v/>
      </c>
      <c r="AE52" s="11" t="str">
        <f t="shared" ca="1" si="3"/>
        <v/>
      </c>
      <c r="AF52" s="9" t="str">
        <f t="shared" ca="1" si="41"/>
        <v/>
      </c>
      <c r="AG52" s="3" t="str">
        <f t="shared" ca="1" si="42"/>
        <v/>
      </c>
      <c r="AH52" s="5" t="str" cm="1">
        <f t="array" aca="1" ref="AH52" ca="1">IF($B52="","",IF(AG52=0,0,IF(DD_Payment="",0,IF(AG52&lt;_xlfn.IFS(DD_Frequency="Monthly",1,DD_Frequency="Quarterly",IF(MONTH(AG$2)=1,1,IF(MONTH(AG$2)=4,1,IF(MONTH(AG$2)=7,1,IF(MONTH(AG$2)=10,1,0)))),DD_Frequency="Annually",IF(MONTH(AG$2)=1,1,0))*DD_Payment,AG52,_xlfn.IFS(DD_Frequency="Monthly",1,DD_Frequency="Quarterly",IF(MONTH(AG$2)=1,1,IF(MONTH(AG$2)=4,1,IF(MONTH(AG$2)=7,1,IF(MONTH(AG$2)=10,1,0)))),DD_Frequency="Annually",IF(MONTH(AG$2)=1,1,0))*DD_Payment))))</f>
        <v/>
      </c>
      <c r="AI52" s="3" t="str">
        <f t="shared" ref="AI52" ca="1" si="2328">IF($B52="","",IF(AG52&gt;AH52,(AG52-AH52/2)*(rate_A*(AI$1/365)),0))</f>
        <v/>
      </c>
      <c r="AJ52" s="3" t="str">
        <f t="shared" ca="1" si="139"/>
        <v/>
      </c>
      <c r="AK52" s="3" t="str">
        <f t="shared" ref="AK52" ca="1" si="2329">IF($B52="","",V52*(1+rate_A*AI$1/365))</f>
        <v/>
      </c>
      <c r="AL52" s="3" t="str">
        <f t="shared" ref="AL52" ca="1" si="2330">IF($B52="","",W52*(1+rate_A*AI$1/365))</f>
        <v/>
      </c>
      <c r="AM52" s="3" t="str">
        <f t="shared" ref="AM52" ca="1" si="2331">IF($B52="","",X52*(1+rate_joint*AI$1/365))</f>
        <v/>
      </c>
      <c r="AN52" s="5" t="str">
        <f t="shared" ca="1" si="143"/>
        <v/>
      </c>
      <c r="AO52" s="5" t="str" cm="1">
        <f t="array" aca="1" ref="AO52" ca="1">IF(AN52="","",_xlfn.IFS(AN52&lt;='Hidden inputs'!$C$15,AN52*'Hidden inputs'!$D$15,AN52&lt;='Hidden inputs'!$C$16,'Hidden inputs'!$C$15*'Hidden inputs'!$D$15+(AN52-'Hidden inputs'!$B$16)*'Hidden inputs'!$D$16,AN52&lt;='Hidden inputs'!$C$17,'Hidden inputs'!$C$15*'Hidden inputs'!$D$15+('Hidden inputs'!$C$16-'Hidden inputs'!$B$16)*'Hidden inputs'!$D$16+(AN52-'Hidden inputs'!$B$17)*'Hidden inputs'!$D$17,AN52&gt;'Hidden inputs'!$B$18,'Hidden inputs'!$C$15*'Hidden inputs'!$D$15+('Hidden inputs'!$C$16-'Hidden inputs'!$B$16)*'Hidden inputs'!$D$16+('Hidden inputs'!$C$17-'Hidden inputs'!$B$17)*'Hidden inputs'!$D$17+(AN52-'Hidden inputs'!$B$18)*'Hidden inputs'!$D$18))</f>
        <v/>
      </c>
      <c r="AP52" s="10" t="str">
        <f t="shared" ca="1" si="144"/>
        <v/>
      </c>
      <c r="AQ52" s="5" t="str">
        <f t="shared" ca="1" si="47"/>
        <v/>
      </c>
      <c r="AR52" s="5" t="str">
        <f t="shared" ca="1" si="48"/>
        <v/>
      </c>
      <c r="AS52" s="5" t="str">
        <f ca="1">IF($B52="","",'Hidden inputs'!$D$11*AJ52+'Hidden inputs'!$E$11*AK52)</f>
        <v/>
      </c>
      <c r="AT52" s="11" t="str">
        <f t="shared" ca="1" si="5"/>
        <v/>
      </c>
      <c r="AU52" s="9" t="str">
        <f t="shared" ca="1" si="49"/>
        <v/>
      </c>
      <c r="AV52" s="3" t="str">
        <f t="shared" ca="1" si="50"/>
        <v/>
      </c>
      <c r="AW52" s="5" t="str" cm="1">
        <f t="array" aca="1" ref="AW52" ca="1">IF($B52="","",IF(AV52=0,0,IF(DD_Payment="",0,IF(AV52&lt;_xlfn.IFS(DD_Frequency="Monthly",1,DD_Frequency="Quarterly",IF(MONTH(AV$2)=1,1,IF(MONTH(AV$2)=4,1,IF(MONTH(AV$2)=7,1,IF(MONTH(AV$2)=10,1,0)))),DD_Frequency="Annually",IF(MONTH(AV$2)=1,1,0))*DD_Payment,AV52,_xlfn.IFS(DD_Frequency="Monthly",1,DD_Frequency="Quarterly",IF(MONTH(AV$2)=1,1,IF(MONTH(AV$2)=4,1,IF(MONTH(AV$2)=7,1,IF(MONTH(AV$2)=10,1,0)))),DD_Frequency="Annually",IF(MONTH(AV$2)=1,1,0))*DD_Payment))))</f>
        <v/>
      </c>
      <c r="AX52" s="3" t="str">
        <f t="shared" ref="AX52" ca="1" si="2332">IF($B52="","",IF(AV52&gt;AW52,(AV52-AW52/2)*(rate_A*(AX$1/365)),0))</f>
        <v/>
      </c>
      <c r="AY52" s="3" t="str">
        <f t="shared" ca="1" si="146"/>
        <v/>
      </c>
      <c r="AZ52" s="3" t="str">
        <f t="shared" ref="AZ52" ca="1" si="2333">IF($B52="","",AK52*(1+rate_A*AX$1/365))</f>
        <v/>
      </c>
      <c r="BA52" s="3" t="str">
        <f t="shared" ref="BA52" ca="1" si="2334">IF($B52="","",AL52*(1+rate_A*AX$1/365))</f>
        <v/>
      </c>
      <c r="BB52" s="3" t="str">
        <f t="shared" ref="BB52" ca="1" si="2335">IF($B52="","",AM52*(1+rate_joint*AX$1/365))</f>
        <v/>
      </c>
      <c r="BC52" s="5" t="str">
        <f t="shared" ca="1" si="150"/>
        <v/>
      </c>
      <c r="BD52" s="5" t="str" cm="1">
        <f t="array" aca="1" ref="BD52" ca="1">IF(BC52="","",_xlfn.IFS(BC52&lt;='Hidden inputs'!$C$15,BC52*'Hidden inputs'!$D$15,BC52&lt;='Hidden inputs'!$C$16,'Hidden inputs'!$C$15*'Hidden inputs'!$D$15+(BC52-'Hidden inputs'!$B$16)*'Hidden inputs'!$D$16,BC52&lt;='Hidden inputs'!$C$17,'Hidden inputs'!$C$15*'Hidden inputs'!$D$15+('Hidden inputs'!$C$16-'Hidden inputs'!$B$16)*'Hidden inputs'!$D$16+(BC52-'Hidden inputs'!$B$17)*'Hidden inputs'!$D$17,BC52&gt;'Hidden inputs'!$B$18,'Hidden inputs'!$C$15*'Hidden inputs'!$D$15+('Hidden inputs'!$C$16-'Hidden inputs'!$B$16)*'Hidden inputs'!$D$16+('Hidden inputs'!$C$17-'Hidden inputs'!$B$17)*'Hidden inputs'!$D$17+(BC52-'Hidden inputs'!$B$18)*'Hidden inputs'!$D$18))</f>
        <v/>
      </c>
      <c r="BE52" s="10" t="str">
        <f t="shared" ca="1" si="151"/>
        <v/>
      </c>
      <c r="BF52" s="5" t="str">
        <f t="shared" ca="1" si="55"/>
        <v/>
      </c>
      <c r="BG52" s="5" t="str">
        <f t="shared" ca="1" si="56"/>
        <v/>
      </c>
      <c r="BH52" s="5" t="str">
        <f ca="1">IF($B52="","",'Hidden inputs'!$D$11*AY52+'Hidden inputs'!$E$11*AZ52)</f>
        <v/>
      </c>
      <c r="BI52" s="11" t="str">
        <f t="shared" ca="1" si="7"/>
        <v/>
      </c>
      <c r="BJ52" s="9" t="str">
        <f t="shared" ca="1" si="57"/>
        <v/>
      </c>
      <c r="BK52" s="3" t="str">
        <f t="shared" ca="1" si="58"/>
        <v/>
      </c>
      <c r="BL52" s="5" t="str" cm="1">
        <f t="array" aca="1" ref="BL52" ca="1">IF($B52="","",IF(BK52=0,0,IF(DD_Payment="",0,IF(BK52&lt;_xlfn.IFS(DD_Frequency="Monthly",1,DD_Frequency="Quarterly",IF(MONTH(BK$2)=1,1,IF(MONTH(BK$2)=4,1,IF(MONTH(BK$2)=7,1,IF(MONTH(BK$2)=10,1,0)))),DD_Frequency="Annually",IF(MONTH(BK$2)=1,1,0))*DD_Payment,BK52,_xlfn.IFS(DD_Frequency="Monthly",1,DD_Frequency="Quarterly",IF(MONTH(BK$2)=1,1,IF(MONTH(BK$2)=4,1,IF(MONTH(BK$2)=7,1,IF(MONTH(BK$2)=10,1,0)))),DD_Frequency="Annually",IF(MONTH(BK$2)=1,1,0))*DD_Payment))))</f>
        <v/>
      </c>
      <c r="BM52" s="3" t="str">
        <f t="shared" ref="BM52" ca="1" si="2336">IF($B52="","",IF(BK52&gt;BL52,(BK52-BL52/2)*(rate_A*(BM$1/365)),0))</f>
        <v/>
      </c>
      <c r="BN52" s="3" t="str">
        <f t="shared" ca="1" si="153"/>
        <v/>
      </c>
      <c r="BO52" s="3" t="str">
        <f t="shared" ref="BO52" ca="1" si="2337">IF($B52="","",AZ52*(1+rate_A*BM$1/365))</f>
        <v/>
      </c>
      <c r="BP52" s="3" t="str">
        <f t="shared" ref="BP52" ca="1" si="2338">IF($B52="","",BA52*(1+rate_A*BM$1/365))</f>
        <v/>
      </c>
      <c r="BQ52" s="3" t="str">
        <f t="shared" ref="BQ52" ca="1" si="2339">IF($B52="","",BB52*(1+rate_joint*BM$1/365))</f>
        <v/>
      </c>
      <c r="BR52" s="5" t="str">
        <f t="shared" ca="1" si="157"/>
        <v/>
      </c>
      <c r="BS52" s="5" t="str" cm="1">
        <f t="array" aca="1" ref="BS52" ca="1">IF(BR52="","",_xlfn.IFS(BR52&lt;='Hidden inputs'!$C$15,BR52*'Hidden inputs'!$D$15,BR52&lt;='Hidden inputs'!$C$16,'Hidden inputs'!$C$15*'Hidden inputs'!$D$15+(BR52-'Hidden inputs'!$B$16)*'Hidden inputs'!$D$16,BR52&lt;='Hidden inputs'!$C$17,'Hidden inputs'!$C$15*'Hidden inputs'!$D$15+('Hidden inputs'!$C$16-'Hidden inputs'!$B$16)*'Hidden inputs'!$D$16+(BR52-'Hidden inputs'!$B$17)*'Hidden inputs'!$D$17,BR52&gt;'Hidden inputs'!$B$18,'Hidden inputs'!$C$15*'Hidden inputs'!$D$15+('Hidden inputs'!$C$16-'Hidden inputs'!$B$16)*'Hidden inputs'!$D$16+('Hidden inputs'!$C$17-'Hidden inputs'!$B$17)*'Hidden inputs'!$D$17+(BR52-'Hidden inputs'!$B$18)*'Hidden inputs'!$D$18))</f>
        <v/>
      </c>
      <c r="BT52" s="10" t="str">
        <f t="shared" ca="1" si="158"/>
        <v/>
      </c>
      <c r="BU52" s="5" t="str">
        <f t="shared" ca="1" si="63"/>
        <v/>
      </c>
      <c r="BV52" s="5" t="str">
        <f t="shared" ca="1" si="64"/>
        <v/>
      </c>
      <c r="BW52" s="5" t="str">
        <f ca="1">IF($B52="","",'Hidden inputs'!$D$11*BN52+'Hidden inputs'!$E$11*BO52)</f>
        <v/>
      </c>
      <c r="BX52" s="11" t="str">
        <f t="shared" ca="1" si="9"/>
        <v/>
      </c>
      <c r="BY52" s="9" t="str">
        <f t="shared" ca="1" si="65"/>
        <v/>
      </c>
      <c r="BZ52" s="3" t="str">
        <f t="shared" ca="1" si="66"/>
        <v/>
      </c>
      <c r="CA52" s="5" t="str" cm="1">
        <f t="array" aca="1" ref="CA52" ca="1">IF($B52="","",IF(BZ52=0,0,IF(DD_Payment="",0,IF(BZ52&lt;_xlfn.IFS(DD_Frequency="Monthly",1,DD_Frequency="Quarterly",IF(MONTH(BZ$2)=1,1,IF(MONTH(BZ$2)=4,1,IF(MONTH(BZ$2)=7,1,IF(MONTH(BZ$2)=10,1,0)))),DD_Frequency="Annually",IF(MONTH(BZ$2)=1,1,0))*DD_Payment,BZ52,_xlfn.IFS(DD_Frequency="Monthly",1,DD_Frequency="Quarterly",IF(MONTH(BZ$2)=1,1,IF(MONTH(BZ$2)=4,1,IF(MONTH(BZ$2)=7,1,IF(MONTH(BZ$2)=10,1,0)))),DD_Frequency="Annually",IF(MONTH(BZ$2)=1,1,0))*DD_Payment))))</f>
        <v/>
      </c>
      <c r="CB52" s="3" t="str">
        <f t="shared" ref="CB52" ca="1" si="2340">IF($B52="","",IF(BZ52&gt;CA52,(BZ52-CA52/2)*(rate_A*(CB$1/365)),0))</f>
        <v/>
      </c>
      <c r="CC52" s="3" t="str">
        <f t="shared" ca="1" si="160"/>
        <v/>
      </c>
      <c r="CD52" s="3" t="str">
        <f t="shared" ref="CD52" ca="1" si="2341">IF($B52="","",BO52*(1+rate_A*CB$1/365))</f>
        <v/>
      </c>
      <c r="CE52" s="3" t="str">
        <f t="shared" ref="CE52" ca="1" si="2342">IF($B52="","",BP52*(1+rate_A*CB$1/365))</f>
        <v/>
      </c>
      <c r="CF52" s="3" t="str">
        <f t="shared" ref="CF52" ca="1" si="2343">IF($B52="","",BQ52*(1+rate_joint*CB$1/365))</f>
        <v/>
      </c>
      <c r="CG52" s="5" t="str">
        <f t="shared" ca="1" si="164"/>
        <v/>
      </c>
      <c r="CH52" s="5" t="str" cm="1">
        <f t="array" aca="1" ref="CH52" ca="1">IF(CG52="","",_xlfn.IFS(CG52&lt;='Hidden inputs'!$C$15,CG52*'Hidden inputs'!$D$15,CG52&lt;='Hidden inputs'!$C$16,'Hidden inputs'!$C$15*'Hidden inputs'!$D$15+(CG52-'Hidden inputs'!$B$16)*'Hidden inputs'!$D$16,CG52&lt;='Hidden inputs'!$C$17,'Hidden inputs'!$C$15*'Hidden inputs'!$D$15+('Hidden inputs'!$C$16-'Hidden inputs'!$B$16)*'Hidden inputs'!$D$16+(CG52-'Hidden inputs'!$B$17)*'Hidden inputs'!$D$17,CG52&gt;'Hidden inputs'!$B$18,'Hidden inputs'!$C$15*'Hidden inputs'!$D$15+('Hidden inputs'!$C$16-'Hidden inputs'!$B$16)*'Hidden inputs'!$D$16+('Hidden inputs'!$C$17-'Hidden inputs'!$B$17)*'Hidden inputs'!$D$17+(CG52-'Hidden inputs'!$B$18)*'Hidden inputs'!$D$18))</f>
        <v/>
      </c>
      <c r="CI52" s="10" t="str">
        <f t="shared" ca="1" si="165"/>
        <v/>
      </c>
      <c r="CJ52" s="5" t="str">
        <f t="shared" ca="1" si="71"/>
        <v/>
      </c>
      <c r="CK52" s="5" t="str">
        <f t="shared" ca="1" si="72"/>
        <v/>
      </c>
      <c r="CL52" s="5" t="str">
        <f ca="1">IF($B52="","",'Hidden inputs'!$D$11*CC52+'Hidden inputs'!$E$11*CD52)</f>
        <v/>
      </c>
      <c r="CM52" s="11" t="str">
        <f t="shared" ca="1" si="11"/>
        <v/>
      </c>
      <c r="CN52" s="9" t="str">
        <f t="shared" ca="1" si="73"/>
        <v/>
      </c>
      <c r="CO52" s="3" t="str">
        <f t="shared" ca="1" si="74"/>
        <v/>
      </c>
      <c r="CP52" s="5" t="str" cm="1">
        <f t="array" aca="1" ref="CP52" ca="1">IF($B52="","",IF(CO52=0,0,IF(DD_Payment="",0,IF(CO52&lt;_xlfn.IFS(DD_Frequency="Monthly",1,DD_Frequency="Quarterly",IF(MONTH(CO$2)=1,1,IF(MONTH(CO$2)=4,1,IF(MONTH(CO$2)=7,1,IF(MONTH(CO$2)=10,1,0)))),DD_Frequency="Annually",IF(MONTH(CO$2)=1,1,0))*DD_Payment,CO52,_xlfn.IFS(DD_Frequency="Monthly",1,DD_Frequency="Quarterly",IF(MONTH(CO$2)=1,1,IF(MONTH(CO$2)=4,1,IF(MONTH(CO$2)=7,1,IF(MONTH(CO$2)=10,1,0)))),DD_Frequency="Annually",IF(MONTH(CO$2)=1,1,0))*DD_Payment))))</f>
        <v/>
      </c>
      <c r="CQ52" s="3" t="str">
        <f t="shared" ref="CQ52" ca="1" si="2344">IF($B52="","",IF(CO52&gt;CP52,(CO52-CP52/2)*(rate_A*(CQ$1/365)),0))</f>
        <v/>
      </c>
      <c r="CR52" s="3" t="str">
        <f t="shared" ca="1" si="167"/>
        <v/>
      </c>
      <c r="CS52" s="3" t="str">
        <f t="shared" ref="CS52" ca="1" si="2345">IF($B52="","",CD52*(1+rate_A*CQ$1/365))</f>
        <v/>
      </c>
      <c r="CT52" s="3" t="str">
        <f t="shared" ref="CT52" ca="1" si="2346">IF($B52="","",CE52*(1+rate_A*CQ$1/365))</f>
        <v/>
      </c>
      <c r="CU52" s="3" t="str">
        <f t="shared" ref="CU52" ca="1" si="2347">IF($B52="","",CF52*(1+rate_joint*CQ$1/365))</f>
        <v/>
      </c>
      <c r="CV52" s="5" t="str">
        <f t="shared" ca="1" si="171"/>
        <v/>
      </c>
      <c r="CW52" s="5" t="str" cm="1">
        <f t="array" aca="1" ref="CW52" ca="1">IF(CV52="","",_xlfn.IFS(CV52&lt;='Hidden inputs'!$C$15,CV52*'Hidden inputs'!$D$15,CV52&lt;='Hidden inputs'!$C$16,'Hidden inputs'!$C$15*'Hidden inputs'!$D$15+(CV52-'Hidden inputs'!$B$16)*'Hidden inputs'!$D$16,CV52&lt;='Hidden inputs'!$C$17,'Hidden inputs'!$C$15*'Hidden inputs'!$D$15+('Hidden inputs'!$C$16-'Hidden inputs'!$B$16)*'Hidden inputs'!$D$16+(CV52-'Hidden inputs'!$B$17)*'Hidden inputs'!$D$17,CV52&gt;'Hidden inputs'!$B$18,'Hidden inputs'!$C$15*'Hidden inputs'!$D$15+('Hidden inputs'!$C$16-'Hidden inputs'!$B$16)*'Hidden inputs'!$D$16+('Hidden inputs'!$C$17-'Hidden inputs'!$B$17)*'Hidden inputs'!$D$17+(CV52-'Hidden inputs'!$B$18)*'Hidden inputs'!$D$18))</f>
        <v/>
      </c>
      <c r="CX52" s="10" t="str">
        <f t="shared" ca="1" si="172"/>
        <v/>
      </c>
      <c r="CY52" s="5" t="str">
        <f t="shared" ca="1" si="79"/>
        <v/>
      </c>
      <c r="CZ52" s="5" t="str">
        <f t="shared" ca="1" si="80"/>
        <v/>
      </c>
      <c r="DA52" s="5" t="str">
        <f ca="1">IF($B52="","",'Hidden inputs'!$D$11*CR52+'Hidden inputs'!$E$11*CS52)</f>
        <v/>
      </c>
      <c r="DB52" s="11" t="str">
        <f t="shared" ca="1" si="13"/>
        <v/>
      </c>
      <c r="DC52" s="9" t="str">
        <f t="shared" ca="1" si="81"/>
        <v/>
      </c>
      <c r="DD52" s="3" t="str">
        <f t="shared" ca="1" si="82"/>
        <v/>
      </c>
      <c r="DE52" s="5" t="str" cm="1">
        <f t="array" aca="1" ref="DE52" ca="1">IF($B52="","",IF(DD52=0,0,IF(DD_Payment="",0,IF(DD52&lt;_xlfn.IFS(DD_Frequency="Monthly",1,DD_Frequency="Quarterly",IF(MONTH(DD$2)=1,1,IF(MONTH(DD$2)=4,1,IF(MONTH(DD$2)=7,1,IF(MONTH(DD$2)=10,1,0)))),DD_Frequency="Annually",IF(MONTH(DD$2)=1,1,0))*DD_Payment,DD52,_xlfn.IFS(DD_Frequency="Monthly",1,DD_Frequency="Quarterly",IF(MONTH(DD$2)=1,1,IF(MONTH(DD$2)=4,1,IF(MONTH(DD$2)=7,1,IF(MONTH(DD$2)=10,1,0)))),DD_Frequency="Annually",IF(MONTH(DD$2)=1,1,0))*DD_Payment))))</f>
        <v/>
      </c>
      <c r="DF52" s="3" t="str">
        <f t="shared" ref="DF52" ca="1" si="2348">IF($B52="","",IF(DD52&gt;DE52,(DD52-DE52/2)*(rate_A*(DF$1/365)),0))</f>
        <v/>
      </c>
      <c r="DG52" s="3" t="str">
        <f t="shared" ca="1" si="174"/>
        <v/>
      </c>
      <c r="DH52" s="3" t="str">
        <f t="shared" ref="DH52" ca="1" si="2349">IF($B52="","",CS52*(1+rate_A*DF$1/365))</f>
        <v/>
      </c>
      <c r="DI52" s="3" t="str">
        <f t="shared" ref="DI52" ca="1" si="2350">IF($B52="","",CT52*(1+rate_A*DF$1/365))</f>
        <v/>
      </c>
      <c r="DJ52" s="3" t="str">
        <f t="shared" ref="DJ52" ca="1" si="2351">IF($B52="","",CU52*(1+rate_joint*DF$1/365))</f>
        <v/>
      </c>
      <c r="DK52" s="5" t="str">
        <f t="shared" ca="1" si="178"/>
        <v/>
      </c>
      <c r="DL52" s="5" t="str" cm="1">
        <f t="array" aca="1" ref="DL52" ca="1">IF(DK52="","",_xlfn.IFS(DK52&lt;='Hidden inputs'!$C$15,DK52*'Hidden inputs'!$D$15,DK52&lt;='Hidden inputs'!$C$16,'Hidden inputs'!$C$15*'Hidden inputs'!$D$15+(DK52-'Hidden inputs'!$B$16)*'Hidden inputs'!$D$16,DK52&lt;='Hidden inputs'!$C$17,'Hidden inputs'!$C$15*'Hidden inputs'!$D$15+('Hidden inputs'!$C$16-'Hidden inputs'!$B$16)*'Hidden inputs'!$D$16+(DK52-'Hidden inputs'!$B$17)*'Hidden inputs'!$D$17,DK52&gt;'Hidden inputs'!$B$18,'Hidden inputs'!$C$15*'Hidden inputs'!$D$15+('Hidden inputs'!$C$16-'Hidden inputs'!$B$16)*'Hidden inputs'!$D$16+('Hidden inputs'!$C$17-'Hidden inputs'!$B$17)*'Hidden inputs'!$D$17+(DK52-'Hidden inputs'!$B$18)*'Hidden inputs'!$D$18))</f>
        <v/>
      </c>
      <c r="DM52" s="10" t="str">
        <f t="shared" ca="1" si="179"/>
        <v/>
      </c>
      <c r="DN52" s="5" t="str">
        <f t="shared" ca="1" si="87"/>
        <v/>
      </c>
      <c r="DO52" s="5" t="str">
        <f t="shared" ca="1" si="88"/>
        <v/>
      </c>
      <c r="DP52" s="5" t="str">
        <f ca="1">IF($B52="","",'Hidden inputs'!$D$11*DG52+'Hidden inputs'!$E$11*DH52)</f>
        <v/>
      </c>
      <c r="DQ52" s="11" t="str">
        <f t="shared" ca="1" si="15"/>
        <v/>
      </c>
      <c r="DR52" s="9" t="str">
        <f t="shared" ca="1" si="89"/>
        <v/>
      </c>
      <c r="DS52" s="3" t="str">
        <f t="shared" ca="1" si="90"/>
        <v/>
      </c>
      <c r="DT52" s="5" t="str" cm="1">
        <f t="array" aca="1" ref="DT52" ca="1">IF($B52="","",IF(DS52=0,0,IF(DD_Payment="",0,IF(DS52&lt;_xlfn.IFS(DD_Frequency="Monthly",1,DD_Frequency="Quarterly",IF(MONTH(DS$2)=1,1,IF(MONTH(DS$2)=4,1,IF(MONTH(DS$2)=7,1,IF(MONTH(DS$2)=10,1,0)))),DD_Frequency="Annually",IF(MONTH(DS$2)=1,1,0))*DD_Payment,DS52,_xlfn.IFS(DD_Frequency="Monthly",1,DD_Frequency="Quarterly",IF(MONTH(DS$2)=1,1,IF(MONTH(DS$2)=4,1,IF(MONTH(DS$2)=7,1,IF(MONTH(DS$2)=10,1,0)))),DD_Frequency="Annually",IF(MONTH(DS$2)=1,1,0))*DD_Payment))))</f>
        <v/>
      </c>
      <c r="DU52" s="3" t="str">
        <f t="shared" ref="DU52" ca="1" si="2352">IF($B52="","",IF(DS52&gt;DT52,(DS52-DT52/2)*(rate_A*(DU$1/365)),0))</f>
        <v/>
      </c>
      <c r="DV52" s="3" t="str">
        <f t="shared" ca="1" si="181"/>
        <v/>
      </c>
      <c r="DW52" s="3" t="str">
        <f t="shared" ref="DW52" ca="1" si="2353">IF($B52="","",DH52*(1+rate_A*DU$1/365))</f>
        <v/>
      </c>
      <c r="DX52" s="3" t="str">
        <f t="shared" ref="DX52" ca="1" si="2354">IF($B52="","",DI52*(1+rate_A*DU$1/365))</f>
        <v/>
      </c>
      <c r="DY52" s="3" t="str">
        <f t="shared" ref="DY52" ca="1" si="2355">IF($B52="","",DJ52*(1+rate_joint*DU$1/365))</f>
        <v/>
      </c>
      <c r="DZ52" s="5" t="str">
        <f t="shared" ca="1" si="185"/>
        <v/>
      </c>
      <c r="EA52" s="5" t="str" cm="1">
        <f t="array" aca="1" ref="EA52" ca="1">IF(DZ52="","",_xlfn.IFS(DZ52&lt;='Hidden inputs'!$C$15,DZ52*'Hidden inputs'!$D$15,DZ52&lt;='Hidden inputs'!$C$16,'Hidden inputs'!$C$15*'Hidden inputs'!$D$15+(DZ52-'Hidden inputs'!$B$16)*'Hidden inputs'!$D$16,DZ52&lt;='Hidden inputs'!$C$17,'Hidden inputs'!$C$15*'Hidden inputs'!$D$15+('Hidden inputs'!$C$16-'Hidden inputs'!$B$16)*'Hidden inputs'!$D$16+(DZ52-'Hidden inputs'!$B$17)*'Hidden inputs'!$D$17,DZ52&gt;'Hidden inputs'!$B$18,'Hidden inputs'!$C$15*'Hidden inputs'!$D$15+('Hidden inputs'!$C$16-'Hidden inputs'!$B$16)*'Hidden inputs'!$D$16+('Hidden inputs'!$C$17-'Hidden inputs'!$B$17)*'Hidden inputs'!$D$17+(DZ52-'Hidden inputs'!$B$18)*'Hidden inputs'!$D$18))</f>
        <v/>
      </c>
      <c r="EB52" s="10" t="str">
        <f t="shared" ca="1" si="186"/>
        <v/>
      </c>
      <c r="EC52" s="5" t="str">
        <f t="shared" ca="1" si="95"/>
        <v/>
      </c>
      <c r="ED52" s="5" t="str">
        <f t="shared" ca="1" si="96"/>
        <v/>
      </c>
      <c r="EE52" s="5" t="str">
        <f ca="1">IF($B52="","",'Hidden inputs'!$D$11*DV52+'Hidden inputs'!$E$11*DW52)</f>
        <v/>
      </c>
      <c r="EF52" s="11" t="str">
        <f t="shared" ca="1" si="17"/>
        <v/>
      </c>
      <c r="EG52" s="9" t="str">
        <f t="shared" ca="1" si="97"/>
        <v/>
      </c>
      <c r="EH52" s="3" t="str">
        <f t="shared" ca="1" si="98"/>
        <v/>
      </c>
      <c r="EI52" s="5" t="str" cm="1">
        <f t="array" aca="1" ref="EI52" ca="1">IF($B52="","",IF(EH52=0,0,IF(DD_Payment="",0,IF(EH52&lt;_xlfn.IFS(DD_Frequency="Monthly",1,DD_Frequency="Quarterly",IF(MONTH(EH$2)=1,1,IF(MONTH(EH$2)=4,1,IF(MONTH(EH$2)=7,1,IF(MONTH(EH$2)=10,1,0)))),DD_Frequency="Annually",IF(MONTH(EH$2)=1,1,0))*DD_Payment,EH52,_xlfn.IFS(DD_Frequency="Monthly",1,DD_Frequency="Quarterly",IF(MONTH(EH$2)=1,1,IF(MONTH(EH$2)=4,1,IF(MONTH(EH$2)=7,1,IF(MONTH(EH$2)=10,1,0)))),DD_Frequency="Annually",IF(MONTH(EH$2)=1,1,0))*DD_Payment))))</f>
        <v/>
      </c>
      <c r="EJ52" s="3" t="str">
        <f t="shared" ref="EJ52" ca="1" si="2356">IF($B52="","",IF(EH52&gt;EI52,(EH52-EI52/2)*(rate_A*(EJ$1/365)),0))</f>
        <v/>
      </c>
      <c r="EK52" s="3" t="str">
        <f t="shared" ca="1" si="188"/>
        <v/>
      </c>
      <c r="EL52" s="3" t="str">
        <f t="shared" ref="EL52" ca="1" si="2357">IF($B52="","",DW52*(1+rate_A*EJ$1/365))</f>
        <v/>
      </c>
      <c r="EM52" s="3" t="str">
        <f t="shared" ref="EM52" ca="1" si="2358">IF($B52="","",DX52*(1+rate_A*EJ$1/365))</f>
        <v/>
      </c>
      <c r="EN52" s="3" t="str">
        <f t="shared" ref="EN52" ca="1" si="2359">IF($B52="","",DY52*(1+rate_joint*EJ$1/365))</f>
        <v/>
      </c>
      <c r="EO52" s="5" t="str">
        <f t="shared" ca="1" si="192"/>
        <v/>
      </c>
      <c r="EP52" s="5" t="str" cm="1">
        <f t="array" aca="1" ref="EP52" ca="1">IF(EO52="","",_xlfn.IFS(EO52&lt;='Hidden inputs'!$C$15,EO52*'Hidden inputs'!$D$15,EO52&lt;='Hidden inputs'!$C$16,'Hidden inputs'!$C$15*'Hidden inputs'!$D$15+(EO52-'Hidden inputs'!$B$16)*'Hidden inputs'!$D$16,EO52&lt;='Hidden inputs'!$C$17,'Hidden inputs'!$C$15*'Hidden inputs'!$D$15+('Hidden inputs'!$C$16-'Hidden inputs'!$B$16)*'Hidden inputs'!$D$16+(EO52-'Hidden inputs'!$B$17)*'Hidden inputs'!$D$17,EO52&gt;'Hidden inputs'!$B$18,'Hidden inputs'!$C$15*'Hidden inputs'!$D$15+('Hidden inputs'!$C$16-'Hidden inputs'!$B$16)*'Hidden inputs'!$D$16+('Hidden inputs'!$C$17-'Hidden inputs'!$B$17)*'Hidden inputs'!$D$17+(EO52-'Hidden inputs'!$B$18)*'Hidden inputs'!$D$18))</f>
        <v/>
      </c>
      <c r="EQ52" s="10" t="str">
        <f t="shared" ca="1" si="193"/>
        <v/>
      </c>
      <c r="ER52" s="5" t="str">
        <f t="shared" ca="1" si="103"/>
        <v/>
      </c>
      <c r="ES52" s="5" t="str">
        <f t="shared" ca="1" si="104"/>
        <v/>
      </c>
      <c r="ET52" s="5" t="str">
        <f ca="1">IF($B52="","",'Hidden inputs'!$D$11*EK52+'Hidden inputs'!$E$11*EL52)</f>
        <v/>
      </c>
      <c r="EU52" s="11" t="str">
        <f t="shared" ca="1" si="19"/>
        <v/>
      </c>
      <c r="EV52" s="9" t="str">
        <f t="shared" ca="1" si="105"/>
        <v/>
      </c>
      <c r="EW52" s="3" t="str">
        <f t="shared" ca="1" si="106"/>
        <v/>
      </c>
      <c r="EX52" s="5" t="str" cm="1">
        <f t="array" aca="1" ref="EX52" ca="1">IF($B52="","",IF(EW52=0,0,IF(DD_Payment="",0,IF(EW52&lt;_xlfn.IFS(DD_Frequency="Monthly",1,DD_Frequency="Quarterly",IF(MONTH(EW$2)=1,1,IF(MONTH(EW$2)=4,1,IF(MONTH(EW$2)=7,1,IF(MONTH(EW$2)=10,1,0)))),DD_Frequency="Annually",IF(MONTH(EW$2)=1,1,0))*DD_Payment,EW52,_xlfn.IFS(DD_Frequency="Monthly",1,DD_Frequency="Quarterly",IF(MONTH(EW$2)=1,1,IF(MONTH(EW$2)=4,1,IF(MONTH(EW$2)=7,1,IF(MONTH(EW$2)=10,1,0)))),DD_Frequency="Annually",IF(MONTH(EW$2)=1,1,0))*DD_Payment))))</f>
        <v/>
      </c>
      <c r="EY52" s="3" t="str">
        <f t="shared" ref="EY52" ca="1" si="2360">IF($B52="","",IF(EW52&gt;EX52,(EW52-EX52/2)*(rate_A*(EY$1/365)),0))</f>
        <v/>
      </c>
      <c r="EZ52" s="3" t="str">
        <f t="shared" ca="1" si="195"/>
        <v/>
      </c>
      <c r="FA52" s="3" t="str">
        <f t="shared" ref="FA52" ca="1" si="2361">IF($B52="","",EL52*(1+rate_A*EY$1/365))</f>
        <v/>
      </c>
      <c r="FB52" s="3" t="str">
        <f t="shared" ref="FB52" ca="1" si="2362">IF($B52="","",EM52*(1+rate_A*EY$1/365))</f>
        <v/>
      </c>
      <c r="FC52" s="3" t="str">
        <f t="shared" ref="FC52" ca="1" si="2363">IF($B52="","",EN52*(1+rate_joint*EY$1/365))</f>
        <v/>
      </c>
      <c r="FD52" s="5" t="str">
        <f t="shared" ca="1" si="199"/>
        <v/>
      </c>
      <c r="FE52" s="5" t="str" cm="1">
        <f t="array" aca="1" ref="FE52" ca="1">IF(FD52="","",_xlfn.IFS(FD52&lt;='Hidden inputs'!$C$15,FD52*'Hidden inputs'!$D$15,FD52&lt;='Hidden inputs'!$C$16,'Hidden inputs'!$C$15*'Hidden inputs'!$D$15+(FD52-'Hidden inputs'!$B$16)*'Hidden inputs'!$D$16,FD52&lt;='Hidden inputs'!$C$17,'Hidden inputs'!$C$15*'Hidden inputs'!$D$15+('Hidden inputs'!$C$16-'Hidden inputs'!$B$16)*'Hidden inputs'!$D$16+(FD52-'Hidden inputs'!$B$17)*'Hidden inputs'!$D$17,FD52&gt;'Hidden inputs'!$B$18,'Hidden inputs'!$C$15*'Hidden inputs'!$D$15+('Hidden inputs'!$C$16-'Hidden inputs'!$B$16)*'Hidden inputs'!$D$16+('Hidden inputs'!$C$17-'Hidden inputs'!$B$17)*'Hidden inputs'!$D$17+(FD52-'Hidden inputs'!$B$18)*'Hidden inputs'!$D$18))</f>
        <v/>
      </c>
      <c r="FF52" s="10" t="str">
        <f t="shared" ca="1" si="200"/>
        <v/>
      </c>
      <c r="FG52" s="5" t="str">
        <f t="shared" ca="1" si="111"/>
        <v/>
      </c>
      <c r="FH52" s="5" t="str">
        <f t="shared" ca="1" si="112"/>
        <v/>
      </c>
      <c r="FI52" s="5" t="str">
        <f ca="1">IF($B52="","",'Hidden inputs'!$D$11*EZ52+'Hidden inputs'!$E$11*FA52)</f>
        <v/>
      </c>
      <c r="FJ52" s="11" t="str">
        <f t="shared" ca="1" si="21"/>
        <v/>
      </c>
      <c r="FK52" s="9" t="str">
        <f t="shared" ca="1" si="113"/>
        <v/>
      </c>
      <c r="FL52" s="3" t="str">
        <f t="shared" ca="1" si="114"/>
        <v/>
      </c>
      <c r="FM52" s="5" t="str" cm="1">
        <f t="array" aca="1" ref="FM52" ca="1">IF($B52="","",IF(FL52=0,0,IF(DD_Payment="",0,IF(FL52&lt;_xlfn.IFS(DD_Frequency="Monthly",1,DD_Frequency="Quarterly",IF(MONTH(FL$2)=1,1,IF(MONTH(FL$2)=4,1,IF(MONTH(FL$2)=7,1,IF(MONTH(FL$2)=10,1,0)))),DD_Frequency="Annually",IF(MONTH(FL$2)=1,1,0))*DD_Payment,FL52,_xlfn.IFS(DD_Frequency="Monthly",1,DD_Frequency="Quarterly",IF(MONTH(FL$2)=1,1,IF(MONTH(FL$2)=4,1,IF(MONTH(FL$2)=7,1,IF(MONTH(FL$2)=10,1,0)))),DD_Frequency="Annually",IF(MONTH(FL$2)=1,1,0))*DD_Payment))))</f>
        <v/>
      </c>
      <c r="FN52" s="3" t="str">
        <f t="shared" ref="FN52" ca="1" si="2364">IF($B52="","",IF(FL52&gt;FM52,(FL52-FM52/2)*(rate_A*(FN$1/365)),0))</f>
        <v/>
      </c>
      <c r="FO52" s="3" t="str">
        <f t="shared" ca="1" si="202"/>
        <v/>
      </c>
      <c r="FP52" s="3" t="str">
        <f t="shared" ref="FP52" ca="1" si="2365">IF($B52="","",FA52*(1+rate_A*FN$1/365))</f>
        <v/>
      </c>
      <c r="FQ52" s="3" t="str">
        <f t="shared" ref="FQ52" ca="1" si="2366">IF($B52="","",FB52*(1+rate_A*FN$1/365))</f>
        <v/>
      </c>
      <c r="FR52" s="3" t="str">
        <f t="shared" ref="FR52" ca="1" si="2367">IF($B52="","",FC52*(1+rate_joint*FN$1/365))</f>
        <v/>
      </c>
      <c r="FS52" s="5" t="str">
        <f t="shared" ca="1" si="206"/>
        <v/>
      </c>
      <c r="FT52" s="5" t="str" cm="1">
        <f t="array" aca="1" ref="FT52" ca="1">IF(FS52="","",_xlfn.IFS(FS52&lt;='Hidden inputs'!$C$15,FS52*'Hidden inputs'!$D$15,FS52&lt;='Hidden inputs'!$C$16,'Hidden inputs'!$C$15*'Hidden inputs'!$D$15+(FS52-'Hidden inputs'!$B$16)*'Hidden inputs'!$D$16,FS52&lt;='Hidden inputs'!$C$17,'Hidden inputs'!$C$15*'Hidden inputs'!$D$15+('Hidden inputs'!$C$16-'Hidden inputs'!$B$16)*'Hidden inputs'!$D$16+(FS52-'Hidden inputs'!$B$17)*'Hidden inputs'!$D$17,FS52&gt;'Hidden inputs'!$B$18,'Hidden inputs'!$C$15*'Hidden inputs'!$D$15+('Hidden inputs'!$C$16-'Hidden inputs'!$B$16)*'Hidden inputs'!$D$16+('Hidden inputs'!$C$17-'Hidden inputs'!$B$17)*'Hidden inputs'!$D$17+(FS52-'Hidden inputs'!$B$18)*'Hidden inputs'!$D$18))</f>
        <v/>
      </c>
      <c r="FU52" s="10" t="str">
        <f t="shared" ca="1" si="207"/>
        <v/>
      </c>
      <c r="FV52" s="5" t="str">
        <f t="shared" ca="1" si="119"/>
        <v/>
      </c>
      <c r="FW52" s="5" t="str">
        <f t="shared" ca="1" si="120"/>
        <v/>
      </c>
      <c r="FX52" s="5" t="str">
        <f ca="1">IF($B52="","",'Hidden inputs'!$D$11*FO52+'Hidden inputs'!$E$11*FP52)</f>
        <v/>
      </c>
      <c r="FY52" s="11" t="str">
        <f t="shared" ca="1" si="23"/>
        <v/>
      </c>
      <c r="FZ52" s="9" t="str">
        <f t="shared" ca="1" si="121"/>
        <v/>
      </c>
      <c r="GA52" s="5" t="str">
        <f t="shared" ca="1" si="122"/>
        <v/>
      </c>
      <c r="GB52" s="5" t="str">
        <f t="shared" ca="1" si="123"/>
        <v/>
      </c>
      <c r="GC52" s="5" t="str">
        <f t="shared" ca="1" si="24"/>
        <v/>
      </c>
      <c r="GD52" s="5" t="str">
        <f t="shared" ca="1" si="25"/>
        <v/>
      </c>
    </row>
    <row r="53" spans="1:186" x14ac:dyDescent="0.35">
      <c r="A53" s="2" t="str">
        <f t="shared" ca="1" si="26"/>
        <v/>
      </c>
      <c r="B53" s="6" t="str">
        <f t="shared" ca="1" si="27"/>
        <v/>
      </c>
      <c r="C53" s="5" t="str">
        <f t="shared" ca="1" si="124"/>
        <v/>
      </c>
      <c r="D53" s="5" t="str" cm="1">
        <f t="array" aca="1" ref="D53" ca="1">IF($B53="","",IF(C53=0,0,IF(DD_Payment="",0,IF(C53&lt;_xlfn.IFS(DD_Frequency="Monthly",1,DD_Frequency="Quarterly",IF(MONTH(C$2)=1,1,IF(MONTH(C$2)=4,1,IF(MONTH(C$2)=7,1,IF(MONTH(C$2)=10,1,0)))),DD_Frequency="Annually",IF(MONTH(C$2)=1,1,0))*DD_Payment,C53,_xlfn.IFS(DD_Frequency="Monthly",1,DD_Frequency="Quarterly",IF(MONTH(C$2)=1,1,IF(MONTH(C$2)=4,1,IF(MONTH(C$2)=7,1,IF(MONTH(C$2)=10,1,0)))),DD_Frequency="Annually",IF(MONTH(C$2)=1,1,0))*DD_Payment))))</f>
        <v/>
      </c>
      <c r="E53" s="5" t="str">
        <f t="shared" ref="E53" ca="1" si="2368">IF(B53="","",IF(C53&gt;D53,(C53-D53/2)*(rate_A*(E$1/365)),0))</f>
        <v/>
      </c>
      <c r="F53" s="5" t="str">
        <f t="shared" ca="1" si="28"/>
        <v/>
      </c>
      <c r="G53" s="5" t="str">
        <f t="shared" ref="G53" ca="1" si="2369">IF(B53="","",G52*(1+rate_A*E$1/365))</f>
        <v/>
      </c>
      <c r="H53" s="5" t="str">
        <f t="shared" ref="H53" ca="1" si="2370">IF(B53="","",H52*(1+rate_A*E$1/365))</f>
        <v/>
      </c>
      <c r="I53" s="5" t="str">
        <f t="shared" ref="I53" ca="1" si="2371">IF(B53="","",I52*(1+rate_joint*E$1/365))</f>
        <v/>
      </c>
      <c r="J53" s="5" t="str">
        <f t="shared" ca="1" si="129"/>
        <v/>
      </c>
      <c r="K53" s="5" t="str" cm="1">
        <f t="array" aca="1" ref="K53" ca="1">IF(J53="","",_xlfn.IFS(J53&lt;='Hidden inputs'!$C$15,J53*'Hidden inputs'!$D$15,J53&lt;='Hidden inputs'!$C$16,'Hidden inputs'!$C$15*'Hidden inputs'!$D$15+(J53-'Hidden inputs'!$B$16)*'Hidden inputs'!$D$16,J53&lt;='Hidden inputs'!$C$17,'Hidden inputs'!$C$15*'Hidden inputs'!$D$15+('Hidden inputs'!$C$16-'Hidden inputs'!$B$16)*'Hidden inputs'!$D$16+(J53-'Hidden inputs'!$B$17)*'Hidden inputs'!$D$17,J53&gt;'Hidden inputs'!$B$18,'Hidden inputs'!$C$15*'Hidden inputs'!$D$15+('Hidden inputs'!$C$16-'Hidden inputs'!$B$16)*'Hidden inputs'!$D$16+('Hidden inputs'!$C$17-'Hidden inputs'!$B$17)*'Hidden inputs'!$D$17+(J53-'Hidden inputs'!$B$18)*'Hidden inputs'!$D$18))</f>
        <v/>
      </c>
      <c r="L53" s="11" t="str">
        <f t="shared" ca="1" si="130"/>
        <v/>
      </c>
      <c r="M53" s="5" t="str">
        <f t="shared" ca="1" si="32"/>
        <v/>
      </c>
      <c r="N53" s="5" t="str">
        <f t="shared" ca="1" si="33"/>
        <v/>
      </c>
      <c r="O53" s="5" t="str">
        <f ca="1">IF(B53="","",'Hidden inputs'!$D$11*F53+'Hidden inputs'!$E$11*G53)</f>
        <v/>
      </c>
      <c r="P53" s="11" t="str">
        <f t="shared" ca="1" si="0"/>
        <v/>
      </c>
      <c r="Q53" s="20" t="str">
        <f t="shared" ca="1" si="1"/>
        <v/>
      </c>
      <c r="R53" s="3" t="str">
        <f t="shared" ca="1" si="34"/>
        <v/>
      </c>
      <c r="S53" s="5" t="str" cm="1">
        <f t="array" aca="1" ref="S53" ca="1">IF($B53="","",IF(R53=0,0,IF(DD_Payment="",0,IF(R53&lt;_xlfn.IFS(DD_Frequency="Monthly",1,DD_Frequency="Quarterly",IF(MONTH(R$2)=1,1,IF(MONTH(R$2)=4,1,IF(MONTH(R$2)=7,1,IF(MONTH(R$2)=10,1,0)))),DD_Frequency="Annually",IF(MONTH(R$2)=1,1,0))*DD_Payment,R53,_xlfn.IFS(DD_Frequency="Monthly",1,DD_Frequency="Quarterly",IF(MONTH(R$2)=1,1,IF(MONTH(R$2)=4,1,IF(MONTH(R$2)=7,1,IF(MONTH(R$2)=10,1,0)))),DD_Frequency="Annually",IF(MONTH(R$2)=1,1,0))*DD_Payment))))</f>
        <v/>
      </c>
      <c r="T53" s="3" t="str">
        <f t="shared" ref="T53" ca="1" si="2372">IF(B53="","",IF(R53&gt;S53,(R53-S53/2)*(rate_A*((T$1+A53)/365)),0))</f>
        <v/>
      </c>
      <c r="U53" s="3" t="str">
        <f t="shared" ca="1" si="36"/>
        <v/>
      </c>
      <c r="V53" s="3" t="str">
        <f t="shared" ref="V53" ca="1" si="2373">IF(B53="","",G53*(1+rate_A*(T$1+A53)/365))</f>
        <v/>
      </c>
      <c r="W53" s="3" t="str">
        <f t="shared" ref="W53" ca="1" si="2374">IF(B53="","",H53*(1+rate_A*(T$1+A53)/365))</f>
        <v/>
      </c>
      <c r="X53" s="3" t="str">
        <f t="shared" ref="X53" ca="1" si="2375">IF(B53="","",I53*(1+rate_joint*(T$1+A53)/365))</f>
        <v/>
      </c>
      <c r="Y53" s="5" t="str">
        <f t="shared" ca="1" si="135"/>
        <v/>
      </c>
      <c r="Z53" s="5" t="str" cm="1">
        <f t="array" aca="1" ref="Z53" ca="1">IF(Y53="","",_xlfn.IFS(Y53&lt;='Hidden inputs'!$C$15,Y53*'Hidden inputs'!$D$15,Y53&lt;='Hidden inputs'!$C$16,'Hidden inputs'!$C$15*'Hidden inputs'!$D$15+(Y53-'Hidden inputs'!$B$16)*'Hidden inputs'!$D$16,Y53&lt;='Hidden inputs'!$C$17,'Hidden inputs'!$C$15*'Hidden inputs'!$D$15+('Hidden inputs'!$C$16-'Hidden inputs'!$B$16)*'Hidden inputs'!$D$16+(Y53-'Hidden inputs'!$B$17)*'Hidden inputs'!$D$17,Y53&gt;'Hidden inputs'!$B$18,'Hidden inputs'!$C$15*'Hidden inputs'!$D$15+('Hidden inputs'!$C$16-'Hidden inputs'!$B$16)*'Hidden inputs'!$D$16+('Hidden inputs'!$C$17-'Hidden inputs'!$B$17)*'Hidden inputs'!$D$17+(Y53-'Hidden inputs'!$B$18)*'Hidden inputs'!$D$18))</f>
        <v/>
      </c>
      <c r="AA53" s="10" t="str">
        <f t="shared" ca="1" si="136"/>
        <v/>
      </c>
      <c r="AB53" s="5" t="str">
        <f t="shared" ca="1" si="40"/>
        <v/>
      </c>
      <c r="AC53" s="5" t="str">
        <f t="shared" ca="1" si="137"/>
        <v/>
      </c>
      <c r="AD53" s="5" t="str">
        <f ca="1">IF(B53="","",'Hidden inputs'!$D$11*U53+'Hidden inputs'!$E$11*V53)</f>
        <v/>
      </c>
      <c r="AE53" s="11" t="str">
        <f t="shared" ca="1" si="3"/>
        <v/>
      </c>
      <c r="AF53" s="9" t="str">
        <f t="shared" ca="1" si="41"/>
        <v/>
      </c>
      <c r="AG53" s="3" t="str">
        <f t="shared" ca="1" si="42"/>
        <v/>
      </c>
      <c r="AH53" s="5" t="str" cm="1">
        <f t="array" aca="1" ref="AH53" ca="1">IF($B53="","",IF(AG53=0,0,IF(DD_Payment="",0,IF(AG53&lt;_xlfn.IFS(DD_Frequency="Monthly",1,DD_Frequency="Quarterly",IF(MONTH(AG$2)=1,1,IF(MONTH(AG$2)=4,1,IF(MONTH(AG$2)=7,1,IF(MONTH(AG$2)=10,1,0)))),DD_Frequency="Annually",IF(MONTH(AG$2)=1,1,0))*DD_Payment,AG53,_xlfn.IFS(DD_Frequency="Monthly",1,DD_Frequency="Quarterly",IF(MONTH(AG$2)=1,1,IF(MONTH(AG$2)=4,1,IF(MONTH(AG$2)=7,1,IF(MONTH(AG$2)=10,1,0)))),DD_Frequency="Annually",IF(MONTH(AG$2)=1,1,0))*DD_Payment))))</f>
        <v/>
      </c>
      <c r="AI53" s="3" t="str">
        <f t="shared" ref="AI53" ca="1" si="2376">IF($B53="","",IF(AG53&gt;AH53,(AG53-AH53/2)*(rate_A*(AI$1/365)),0))</f>
        <v/>
      </c>
      <c r="AJ53" s="3" t="str">
        <f t="shared" ca="1" si="139"/>
        <v/>
      </c>
      <c r="AK53" s="3" t="str">
        <f t="shared" ref="AK53" ca="1" si="2377">IF($B53="","",V53*(1+rate_A*AI$1/365))</f>
        <v/>
      </c>
      <c r="AL53" s="3" t="str">
        <f t="shared" ref="AL53" ca="1" si="2378">IF($B53="","",W53*(1+rate_A*AI$1/365))</f>
        <v/>
      </c>
      <c r="AM53" s="3" t="str">
        <f t="shared" ref="AM53" ca="1" si="2379">IF($B53="","",X53*(1+rate_joint*AI$1/365))</f>
        <v/>
      </c>
      <c r="AN53" s="5" t="str">
        <f t="shared" ca="1" si="143"/>
        <v/>
      </c>
      <c r="AO53" s="5" t="str" cm="1">
        <f t="array" aca="1" ref="AO53" ca="1">IF(AN53="","",_xlfn.IFS(AN53&lt;='Hidden inputs'!$C$15,AN53*'Hidden inputs'!$D$15,AN53&lt;='Hidden inputs'!$C$16,'Hidden inputs'!$C$15*'Hidden inputs'!$D$15+(AN53-'Hidden inputs'!$B$16)*'Hidden inputs'!$D$16,AN53&lt;='Hidden inputs'!$C$17,'Hidden inputs'!$C$15*'Hidden inputs'!$D$15+('Hidden inputs'!$C$16-'Hidden inputs'!$B$16)*'Hidden inputs'!$D$16+(AN53-'Hidden inputs'!$B$17)*'Hidden inputs'!$D$17,AN53&gt;'Hidden inputs'!$B$18,'Hidden inputs'!$C$15*'Hidden inputs'!$D$15+('Hidden inputs'!$C$16-'Hidden inputs'!$B$16)*'Hidden inputs'!$D$16+('Hidden inputs'!$C$17-'Hidden inputs'!$B$17)*'Hidden inputs'!$D$17+(AN53-'Hidden inputs'!$B$18)*'Hidden inputs'!$D$18))</f>
        <v/>
      </c>
      <c r="AP53" s="10" t="str">
        <f t="shared" ca="1" si="144"/>
        <v/>
      </c>
      <c r="AQ53" s="5" t="str">
        <f t="shared" ca="1" si="47"/>
        <v/>
      </c>
      <c r="AR53" s="5" t="str">
        <f t="shared" ca="1" si="48"/>
        <v/>
      </c>
      <c r="AS53" s="5" t="str">
        <f ca="1">IF($B53="","",'Hidden inputs'!$D$11*AJ53+'Hidden inputs'!$E$11*AK53)</f>
        <v/>
      </c>
      <c r="AT53" s="11" t="str">
        <f t="shared" ca="1" si="5"/>
        <v/>
      </c>
      <c r="AU53" s="9" t="str">
        <f t="shared" ca="1" si="49"/>
        <v/>
      </c>
      <c r="AV53" s="3" t="str">
        <f t="shared" ca="1" si="50"/>
        <v/>
      </c>
      <c r="AW53" s="5" t="str" cm="1">
        <f t="array" aca="1" ref="AW53" ca="1">IF($B53="","",IF(AV53=0,0,IF(DD_Payment="",0,IF(AV53&lt;_xlfn.IFS(DD_Frequency="Monthly",1,DD_Frequency="Quarterly",IF(MONTH(AV$2)=1,1,IF(MONTH(AV$2)=4,1,IF(MONTH(AV$2)=7,1,IF(MONTH(AV$2)=10,1,0)))),DD_Frequency="Annually",IF(MONTH(AV$2)=1,1,0))*DD_Payment,AV53,_xlfn.IFS(DD_Frequency="Monthly",1,DD_Frequency="Quarterly",IF(MONTH(AV$2)=1,1,IF(MONTH(AV$2)=4,1,IF(MONTH(AV$2)=7,1,IF(MONTH(AV$2)=10,1,0)))),DD_Frequency="Annually",IF(MONTH(AV$2)=1,1,0))*DD_Payment))))</f>
        <v/>
      </c>
      <c r="AX53" s="3" t="str">
        <f t="shared" ref="AX53" ca="1" si="2380">IF($B53="","",IF(AV53&gt;AW53,(AV53-AW53/2)*(rate_A*(AX$1/365)),0))</f>
        <v/>
      </c>
      <c r="AY53" s="3" t="str">
        <f t="shared" ca="1" si="146"/>
        <v/>
      </c>
      <c r="AZ53" s="3" t="str">
        <f t="shared" ref="AZ53" ca="1" si="2381">IF($B53="","",AK53*(1+rate_A*AX$1/365))</f>
        <v/>
      </c>
      <c r="BA53" s="3" t="str">
        <f t="shared" ref="BA53" ca="1" si="2382">IF($B53="","",AL53*(1+rate_A*AX$1/365))</f>
        <v/>
      </c>
      <c r="BB53" s="3" t="str">
        <f t="shared" ref="BB53" ca="1" si="2383">IF($B53="","",AM53*(1+rate_joint*AX$1/365))</f>
        <v/>
      </c>
      <c r="BC53" s="5" t="str">
        <f t="shared" ca="1" si="150"/>
        <v/>
      </c>
      <c r="BD53" s="5" t="str" cm="1">
        <f t="array" aca="1" ref="BD53" ca="1">IF(BC53="","",_xlfn.IFS(BC53&lt;='Hidden inputs'!$C$15,BC53*'Hidden inputs'!$D$15,BC53&lt;='Hidden inputs'!$C$16,'Hidden inputs'!$C$15*'Hidden inputs'!$D$15+(BC53-'Hidden inputs'!$B$16)*'Hidden inputs'!$D$16,BC53&lt;='Hidden inputs'!$C$17,'Hidden inputs'!$C$15*'Hidden inputs'!$D$15+('Hidden inputs'!$C$16-'Hidden inputs'!$B$16)*'Hidden inputs'!$D$16+(BC53-'Hidden inputs'!$B$17)*'Hidden inputs'!$D$17,BC53&gt;'Hidden inputs'!$B$18,'Hidden inputs'!$C$15*'Hidden inputs'!$D$15+('Hidden inputs'!$C$16-'Hidden inputs'!$B$16)*'Hidden inputs'!$D$16+('Hidden inputs'!$C$17-'Hidden inputs'!$B$17)*'Hidden inputs'!$D$17+(BC53-'Hidden inputs'!$B$18)*'Hidden inputs'!$D$18))</f>
        <v/>
      </c>
      <c r="BE53" s="10" t="str">
        <f t="shared" ca="1" si="151"/>
        <v/>
      </c>
      <c r="BF53" s="5" t="str">
        <f t="shared" ca="1" si="55"/>
        <v/>
      </c>
      <c r="BG53" s="5" t="str">
        <f t="shared" ca="1" si="56"/>
        <v/>
      </c>
      <c r="BH53" s="5" t="str">
        <f ca="1">IF($B53="","",'Hidden inputs'!$D$11*AY53+'Hidden inputs'!$E$11*AZ53)</f>
        <v/>
      </c>
      <c r="BI53" s="11" t="str">
        <f t="shared" ca="1" si="7"/>
        <v/>
      </c>
      <c r="BJ53" s="9" t="str">
        <f t="shared" ca="1" si="57"/>
        <v/>
      </c>
      <c r="BK53" s="3" t="str">
        <f t="shared" ca="1" si="58"/>
        <v/>
      </c>
      <c r="BL53" s="5" t="str" cm="1">
        <f t="array" aca="1" ref="BL53" ca="1">IF($B53="","",IF(BK53=0,0,IF(DD_Payment="",0,IF(BK53&lt;_xlfn.IFS(DD_Frequency="Monthly",1,DD_Frequency="Quarterly",IF(MONTH(BK$2)=1,1,IF(MONTH(BK$2)=4,1,IF(MONTH(BK$2)=7,1,IF(MONTH(BK$2)=10,1,0)))),DD_Frequency="Annually",IF(MONTH(BK$2)=1,1,0))*DD_Payment,BK53,_xlfn.IFS(DD_Frequency="Monthly",1,DD_Frequency="Quarterly",IF(MONTH(BK$2)=1,1,IF(MONTH(BK$2)=4,1,IF(MONTH(BK$2)=7,1,IF(MONTH(BK$2)=10,1,0)))),DD_Frequency="Annually",IF(MONTH(BK$2)=1,1,0))*DD_Payment))))</f>
        <v/>
      </c>
      <c r="BM53" s="3" t="str">
        <f t="shared" ref="BM53" ca="1" si="2384">IF($B53="","",IF(BK53&gt;BL53,(BK53-BL53/2)*(rate_A*(BM$1/365)),0))</f>
        <v/>
      </c>
      <c r="BN53" s="3" t="str">
        <f t="shared" ca="1" si="153"/>
        <v/>
      </c>
      <c r="BO53" s="3" t="str">
        <f t="shared" ref="BO53" ca="1" si="2385">IF($B53="","",AZ53*(1+rate_A*BM$1/365))</f>
        <v/>
      </c>
      <c r="BP53" s="3" t="str">
        <f t="shared" ref="BP53" ca="1" si="2386">IF($B53="","",BA53*(1+rate_A*BM$1/365))</f>
        <v/>
      </c>
      <c r="BQ53" s="3" t="str">
        <f t="shared" ref="BQ53" ca="1" si="2387">IF($B53="","",BB53*(1+rate_joint*BM$1/365))</f>
        <v/>
      </c>
      <c r="BR53" s="5" t="str">
        <f t="shared" ca="1" si="157"/>
        <v/>
      </c>
      <c r="BS53" s="5" t="str" cm="1">
        <f t="array" aca="1" ref="BS53" ca="1">IF(BR53="","",_xlfn.IFS(BR53&lt;='Hidden inputs'!$C$15,BR53*'Hidden inputs'!$D$15,BR53&lt;='Hidden inputs'!$C$16,'Hidden inputs'!$C$15*'Hidden inputs'!$D$15+(BR53-'Hidden inputs'!$B$16)*'Hidden inputs'!$D$16,BR53&lt;='Hidden inputs'!$C$17,'Hidden inputs'!$C$15*'Hidden inputs'!$D$15+('Hidden inputs'!$C$16-'Hidden inputs'!$B$16)*'Hidden inputs'!$D$16+(BR53-'Hidden inputs'!$B$17)*'Hidden inputs'!$D$17,BR53&gt;'Hidden inputs'!$B$18,'Hidden inputs'!$C$15*'Hidden inputs'!$D$15+('Hidden inputs'!$C$16-'Hidden inputs'!$B$16)*'Hidden inputs'!$D$16+('Hidden inputs'!$C$17-'Hidden inputs'!$B$17)*'Hidden inputs'!$D$17+(BR53-'Hidden inputs'!$B$18)*'Hidden inputs'!$D$18))</f>
        <v/>
      </c>
      <c r="BT53" s="10" t="str">
        <f t="shared" ca="1" si="158"/>
        <v/>
      </c>
      <c r="BU53" s="5" t="str">
        <f t="shared" ca="1" si="63"/>
        <v/>
      </c>
      <c r="BV53" s="5" t="str">
        <f t="shared" ca="1" si="64"/>
        <v/>
      </c>
      <c r="BW53" s="5" t="str">
        <f ca="1">IF($B53="","",'Hidden inputs'!$D$11*BN53+'Hidden inputs'!$E$11*BO53)</f>
        <v/>
      </c>
      <c r="BX53" s="11" t="str">
        <f t="shared" ca="1" si="9"/>
        <v/>
      </c>
      <c r="BY53" s="9" t="str">
        <f t="shared" ca="1" si="65"/>
        <v/>
      </c>
      <c r="BZ53" s="3" t="str">
        <f t="shared" ca="1" si="66"/>
        <v/>
      </c>
      <c r="CA53" s="5" t="str" cm="1">
        <f t="array" aca="1" ref="CA53" ca="1">IF($B53="","",IF(BZ53=0,0,IF(DD_Payment="",0,IF(BZ53&lt;_xlfn.IFS(DD_Frequency="Monthly",1,DD_Frequency="Quarterly",IF(MONTH(BZ$2)=1,1,IF(MONTH(BZ$2)=4,1,IF(MONTH(BZ$2)=7,1,IF(MONTH(BZ$2)=10,1,0)))),DD_Frequency="Annually",IF(MONTH(BZ$2)=1,1,0))*DD_Payment,BZ53,_xlfn.IFS(DD_Frequency="Monthly",1,DD_Frequency="Quarterly",IF(MONTH(BZ$2)=1,1,IF(MONTH(BZ$2)=4,1,IF(MONTH(BZ$2)=7,1,IF(MONTH(BZ$2)=10,1,0)))),DD_Frequency="Annually",IF(MONTH(BZ$2)=1,1,0))*DD_Payment))))</f>
        <v/>
      </c>
      <c r="CB53" s="3" t="str">
        <f t="shared" ref="CB53" ca="1" si="2388">IF($B53="","",IF(BZ53&gt;CA53,(BZ53-CA53/2)*(rate_A*(CB$1/365)),0))</f>
        <v/>
      </c>
      <c r="CC53" s="3" t="str">
        <f t="shared" ca="1" si="160"/>
        <v/>
      </c>
      <c r="CD53" s="3" t="str">
        <f t="shared" ref="CD53" ca="1" si="2389">IF($B53="","",BO53*(1+rate_A*CB$1/365))</f>
        <v/>
      </c>
      <c r="CE53" s="3" t="str">
        <f t="shared" ref="CE53" ca="1" si="2390">IF($B53="","",BP53*(1+rate_A*CB$1/365))</f>
        <v/>
      </c>
      <c r="CF53" s="3" t="str">
        <f t="shared" ref="CF53" ca="1" si="2391">IF($B53="","",BQ53*(1+rate_joint*CB$1/365))</f>
        <v/>
      </c>
      <c r="CG53" s="5" t="str">
        <f t="shared" ca="1" si="164"/>
        <v/>
      </c>
      <c r="CH53" s="5" t="str" cm="1">
        <f t="array" aca="1" ref="CH53" ca="1">IF(CG53="","",_xlfn.IFS(CG53&lt;='Hidden inputs'!$C$15,CG53*'Hidden inputs'!$D$15,CG53&lt;='Hidden inputs'!$C$16,'Hidden inputs'!$C$15*'Hidden inputs'!$D$15+(CG53-'Hidden inputs'!$B$16)*'Hidden inputs'!$D$16,CG53&lt;='Hidden inputs'!$C$17,'Hidden inputs'!$C$15*'Hidden inputs'!$D$15+('Hidden inputs'!$C$16-'Hidden inputs'!$B$16)*'Hidden inputs'!$D$16+(CG53-'Hidden inputs'!$B$17)*'Hidden inputs'!$D$17,CG53&gt;'Hidden inputs'!$B$18,'Hidden inputs'!$C$15*'Hidden inputs'!$D$15+('Hidden inputs'!$C$16-'Hidden inputs'!$B$16)*'Hidden inputs'!$D$16+('Hidden inputs'!$C$17-'Hidden inputs'!$B$17)*'Hidden inputs'!$D$17+(CG53-'Hidden inputs'!$B$18)*'Hidden inputs'!$D$18))</f>
        <v/>
      </c>
      <c r="CI53" s="10" t="str">
        <f t="shared" ca="1" si="165"/>
        <v/>
      </c>
      <c r="CJ53" s="5" t="str">
        <f t="shared" ca="1" si="71"/>
        <v/>
      </c>
      <c r="CK53" s="5" t="str">
        <f t="shared" ca="1" si="72"/>
        <v/>
      </c>
      <c r="CL53" s="5" t="str">
        <f ca="1">IF($B53="","",'Hidden inputs'!$D$11*CC53+'Hidden inputs'!$E$11*CD53)</f>
        <v/>
      </c>
      <c r="CM53" s="11" t="str">
        <f t="shared" ca="1" si="11"/>
        <v/>
      </c>
      <c r="CN53" s="9" t="str">
        <f t="shared" ca="1" si="73"/>
        <v/>
      </c>
      <c r="CO53" s="3" t="str">
        <f t="shared" ca="1" si="74"/>
        <v/>
      </c>
      <c r="CP53" s="5" t="str" cm="1">
        <f t="array" aca="1" ref="CP53" ca="1">IF($B53="","",IF(CO53=0,0,IF(DD_Payment="",0,IF(CO53&lt;_xlfn.IFS(DD_Frequency="Monthly",1,DD_Frequency="Quarterly",IF(MONTH(CO$2)=1,1,IF(MONTH(CO$2)=4,1,IF(MONTH(CO$2)=7,1,IF(MONTH(CO$2)=10,1,0)))),DD_Frequency="Annually",IF(MONTH(CO$2)=1,1,0))*DD_Payment,CO53,_xlfn.IFS(DD_Frequency="Monthly",1,DD_Frequency="Quarterly",IF(MONTH(CO$2)=1,1,IF(MONTH(CO$2)=4,1,IF(MONTH(CO$2)=7,1,IF(MONTH(CO$2)=10,1,0)))),DD_Frequency="Annually",IF(MONTH(CO$2)=1,1,0))*DD_Payment))))</f>
        <v/>
      </c>
      <c r="CQ53" s="3" t="str">
        <f t="shared" ref="CQ53" ca="1" si="2392">IF($B53="","",IF(CO53&gt;CP53,(CO53-CP53/2)*(rate_A*(CQ$1/365)),0))</f>
        <v/>
      </c>
      <c r="CR53" s="3" t="str">
        <f t="shared" ca="1" si="167"/>
        <v/>
      </c>
      <c r="CS53" s="3" t="str">
        <f t="shared" ref="CS53" ca="1" si="2393">IF($B53="","",CD53*(1+rate_A*CQ$1/365))</f>
        <v/>
      </c>
      <c r="CT53" s="3" t="str">
        <f t="shared" ref="CT53" ca="1" si="2394">IF($B53="","",CE53*(1+rate_A*CQ$1/365))</f>
        <v/>
      </c>
      <c r="CU53" s="3" t="str">
        <f t="shared" ref="CU53" ca="1" si="2395">IF($B53="","",CF53*(1+rate_joint*CQ$1/365))</f>
        <v/>
      </c>
      <c r="CV53" s="5" t="str">
        <f t="shared" ca="1" si="171"/>
        <v/>
      </c>
      <c r="CW53" s="5" t="str" cm="1">
        <f t="array" aca="1" ref="CW53" ca="1">IF(CV53="","",_xlfn.IFS(CV53&lt;='Hidden inputs'!$C$15,CV53*'Hidden inputs'!$D$15,CV53&lt;='Hidden inputs'!$C$16,'Hidden inputs'!$C$15*'Hidden inputs'!$D$15+(CV53-'Hidden inputs'!$B$16)*'Hidden inputs'!$D$16,CV53&lt;='Hidden inputs'!$C$17,'Hidden inputs'!$C$15*'Hidden inputs'!$D$15+('Hidden inputs'!$C$16-'Hidden inputs'!$B$16)*'Hidden inputs'!$D$16+(CV53-'Hidden inputs'!$B$17)*'Hidden inputs'!$D$17,CV53&gt;'Hidden inputs'!$B$18,'Hidden inputs'!$C$15*'Hidden inputs'!$D$15+('Hidden inputs'!$C$16-'Hidden inputs'!$B$16)*'Hidden inputs'!$D$16+('Hidden inputs'!$C$17-'Hidden inputs'!$B$17)*'Hidden inputs'!$D$17+(CV53-'Hidden inputs'!$B$18)*'Hidden inputs'!$D$18))</f>
        <v/>
      </c>
      <c r="CX53" s="10" t="str">
        <f t="shared" ca="1" si="172"/>
        <v/>
      </c>
      <c r="CY53" s="5" t="str">
        <f t="shared" ca="1" si="79"/>
        <v/>
      </c>
      <c r="CZ53" s="5" t="str">
        <f t="shared" ca="1" si="80"/>
        <v/>
      </c>
      <c r="DA53" s="5" t="str">
        <f ca="1">IF($B53="","",'Hidden inputs'!$D$11*CR53+'Hidden inputs'!$E$11*CS53)</f>
        <v/>
      </c>
      <c r="DB53" s="11" t="str">
        <f t="shared" ca="1" si="13"/>
        <v/>
      </c>
      <c r="DC53" s="9" t="str">
        <f t="shared" ca="1" si="81"/>
        <v/>
      </c>
      <c r="DD53" s="3" t="str">
        <f t="shared" ca="1" si="82"/>
        <v/>
      </c>
      <c r="DE53" s="5" t="str" cm="1">
        <f t="array" aca="1" ref="DE53" ca="1">IF($B53="","",IF(DD53=0,0,IF(DD_Payment="",0,IF(DD53&lt;_xlfn.IFS(DD_Frequency="Monthly",1,DD_Frequency="Quarterly",IF(MONTH(DD$2)=1,1,IF(MONTH(DD$2)=4,1,IF(MONTH(DD$2)=7,1,IF(MONTH(DD$2)=10,1,0)))),DD_Frequency="Annually",IF(MONTH(DD$2)=1,1,0))*DD_Payment,DD53,_xlfn.IFS(DD_Frequency="Monthly",1,DD_Frequency="Quarterly",IF(MONTH(DD$2)=1,1,IF(MONTH(DD$2)=4,1,IF(MONTH(DD$2)=7,1,IF(MONTH(DD$2)=10,1,0)))),DD_Frequency="Annually",IF(MONTH(DD$2)=1,1,0))*DD_Payment))))</f>
        <v/>
      </c>
      <c r="DF53" s="3" t="str">
        <f t="shared" ref="DF53" ca="1" si="2396">IF($B53="","",IF(DD53&gt;DE53,(DD53-DE53/2)*(rate_A*(DF$1/365)),0))</f>
        <v/>
      </c>
      <c r="DG53" s="3" t="str">
        <f t="shared" ca="1" si="174"/>
        <v/>
      </c>
      <c r="DH53" s="3" t="str">
        <f t="shared" ref="DH53" ca="1" si="2397">IF($B53="","",CS53*(1+rate_A*DF$1/365))</f>
        <v/>
      </c>
      <c r="DI53" s="3" t="str">
        <f t="shared" ref="DI53" ca="1" si="2398">IF($B53="","",CT53*(1+rate_A*DF$1/365))</f>
        <v/>
      </c>
      <c r="DJ53" s="3" t="str">
        <f t="shared" ref="DJ53" ca="1" si="2399">IF($B53="","",CU53*(1+rate_joint*DF$1/365))</f>
        <v/>
      </c>
      <c r="DK53" s="5" t="str">
        <f t="shared" ca="1" si="178"/>
        <v/>
      </c>
      <c r="DL53" s="5" t="str" cm="1">
        <f t="array" aca="1" ref="DL53" ca="1">IF(DK53="","",_xlfn.IFS(DK53&lt;='Hidden inputs'!$C$15,DK53*'Hidden inputs'!$D$15,DK53&lt;='Hidden inputs'!$C$16,'Hidden inputs'!$C$15*'Hidden inputs'!$D$15+(DK53-'Hidden inputs'!$B$16)*'Hidden inputs'!$D$16,DK53&lt;='Hidden inputs'!$C$17,'Hidden inputs'!$C$15*'Hidden inputs'!$D$15+('Hidden inputs'!$C$16-'Hidden inputs'!$B$16)*'Hidden inputs'!$D$16+(DK53-'Hidden inputs'!$B$17)*'Hidden inputs'!$D$17,DK53&gt;'Hidden inputs'!$B$18,'Hidden inputs'!$C$15*'Hidden inputs'!$D$15+('Hidden inputs'!$C$16-'Hidden inputs'!$B$16)*'Hidden inputs'!$D$16+('Hidden inputs'!$C$17-'Hidden inputs'!$B$17)*'Hidden inputs'!$D$17+(DK53-'Hidden inputs'!$B$18)*'Hidden inputs'!$D$18))</f>
        <v/>
      </c>
      <c r="DM53" s="10" t="str">
        <f t="shared" ca="1" si="179"/>
        <v/>
      </c>
      <c r="DN53" s="5" t="str">
        <f t="shared" ca="1" si="87"/>
        <v/>
      </c>
      <c r="DO53" s="5" t="str">
        <f t="shared" ca="1" si="88"/>
        <v/>
      </c>
      <c r="DP53" s="5" t="str">
        <f ca="1">IF($B53="","",'Hidden inputs'!$D$11*DG53+'Hidden inputs'!$E$11*DH53)</f>
        <v/>
      </c>
      <c r="DQ53" s="11" t="str">
        <f t="shared" ca="1" si="15"/>
        <v/>
      </c>
      <c r="DR53" s="9" t="str">
        <f t="shared" ca="1" si="89"/>
        <v/>
      </c>
      <c r="DS53" s="3" t="str">
        <f t="shared" ca="1" si="90"/>
        <v/>
      </c>
      <c r="DT53" s="5" t="str" cm="1">
        <f t="array" aca="1" ref="DT53" ca="1">IF($B53="","",IF(DS53=0,0,IF(DD_Payment="",0,IF(DS53&lt;_xlfn.IFS(DD_Frequency="Monthly",1,DD_Frequency="Quarterly",IF(MONTH(DS$2)=1,1,IF(MONTH(DS$2)=4,1,IF(MONTH(DS$2)=7,1,IF(MONTH(DS$2)=10,1,0)))),DD_Frequency="Annually",IF(MONTH(DS$2)=1,1,0))*DD_Payment,DS53,_xlfn.IFS(DD_Frequency="Monthly",1,DD_Frequency="Quarterly",IF(MONTH(DS$2)=1,1,IF(MONTH(DS$2)=4,1,IF(MONTH(DS$2)=7,1,IF(MONTH(DS$2)=10,1,0)))),DD_Frequency="Annually",IF(MONTH(DS$2)=1,1,0))*DD_Payment))))</f>
        <v/>
      </c>
      <c r="DU53" s="3" t="str">
        <f t="shared" ref="DU53" ca="1" si="2400">IF($B53="","",IF(DS53&gt;DT53,(DS53-DT53/2)*(rate_A*(DU$1/365)),0))</f>
        <v/>
      </c>
      <c r="DV53" s="3" t="str">
        <f t="shared" ca="1" si="181"/>
        <v/>
      </c>
      <c r="DW53" s="3" t="str">
        <f t="shared" ref="DW53" ca="1" si="2401">IF($B53="","",DH53*(1+rate_A*DU$1/365))</f>
        <v/>
      </c>
      <c r="DX53" s="3" t="str">
        <f t="shared" ref="DX53" ca="1" si="2402">IF($B53="","",DI53*(1+rate_A*DU$1/365))</f>
        <v/>
      </c>
      <c r="DY53" s="3" t="str">
        <f t="shared" ref="DY53" ca="1" si="2403">IF($B53="","",DJ53*(1+rate_joint*DU$1/365))</f>
        <v/>
      </c>
      <c r="DZ53" s="5" t="str">
        <f t="shared" ca="1" si="185"/>
        <v/>
      </c>
      <c r="EA53" s="5" t="str" cm="1">
        <f t="array" aca="1" ref="EA53" ca="1">IF(DZ53="","",_xlfn.IFS(DZ53&lt;='Hidden inputs'!$C$15,DZ53*'Hidden inputs'!$D$15,DZ53&lt;='Hidden inputs'!$C$16,'Hidden inputs'!$C$15*'Hidden inputs'!$D$15+(DZ53-'Hidden inputs'!$B$16)*'Hidden inputs'!$D$16,DZ53&lt;='Hidden inputs'!$C$17,'Hidden inputs'!$C$15*'Hidden inputs'!$D$15+('Hidden inputs'!$C$16-'Hidden inputs'!$B$16)*'Hidden inputs'!$D$16+(DZ53-'Hidden inputs'!$B$17)*'Hidden inputs'!$D$17,DZ53&gt;'Hidden inputs'!$B$18,'Hidden inputs'!$C$15*'Hidden inputs'!$D$15+('Hidden inputs'!$C$16-'Hidden inputs'!$B$16)*'Hidden inputs'!$D$16+('Hidden inputs'!$C$17-'Hidden inputs'!$B$17)*'Hidden inputs'!$D$17+(DZ53-'Hidden inputs'!$B$18)*'Hidden inputs'!$D$18))</f>
        <v/>
      </c>
      <c r="EB53" s="10" t="str">
        <f t="shared" ca="1" si="186"/>
        <v/>
      </c>
      <c r="EC53" s="5" t="str">
        <f t="shared" ca="1" si="95"/>
        <v/>
      </c>
      <c r="ED53" s="5" t="str">
        <f t="shared" ca="1" si="96"/>
        <v/>
      </c>
      <c r="EE53" s="5" t="str">
        <f ca="1">IF($B53="","",'Hidden inputs'!$D$11*DV53+'Hidden inputs'!$E$11*DW53)</f>
        <v/>
      </c>
      <c r="EF53" s="11" t="str">
        <f t="shared" ca="1" si="17"/>
        <v/>
      </c>
      <c r="EG53" s="9" t="str">
        <f t="shared" ca="1" si="97"/>
        <v/>
      </c>
      <c r="EH53" s="3" t="str">
        <f t="shared" ca="1" si="98"/>
        <v/>
      </c>
      <c r="EI53" s="5" t="str" cm="1">
        <f t="array" aca="1" ref="EI53" ca="1">IF($B53="","",IF(EH53=0,0,IF(DD_Payment="",0,IF(EH53&lt;_xlfn.IFS(DD_Frequency="Monthly",1,DD_Frequency="Quarterly",IF(MONTH(EH$2)=1,1,IF(MONTH(EH$2)=4,1,IF(MONTH(EH$2)=7,1,IF(MONTH(EH$2)=10,1,0)))),DD_Frequency="Annually",IF(MONTH(EH$2)=1,1,0))*DD_Payment,EH53,_xlfn.IFS(DD_Frequency="Monthly",1,DD_Frequency="Quarterly",IF(MONTH(EH$2)=1,1,IF(MONTH(EH$2)=4,1,IF(MONTH(EH$2)=7,1,IF(MONTH(EH$2)=10,1,0)))),DD_Frequency="Annually",IF(MONTH(EH$2)=1,1,0))*DD_Payment))))</f>
        <v/>
      </c>
      <c r="EJ53" s="3" t="str">
        <f t="shared" ref="EJ53" ca="1" si="2404">IF($B53="","",IF(EH53&gt;EI53,(EH53-EI53/2)*(rate_A*(EJ$1/365)),0))</f>
        <v/>
      </c>
      <c r="EK53" s="3" t="str">
        <f t="shared" ca="1" si="188"/>
        <v/>
      </c>
      <c r="EL53" s="3" t="str">
        <f t="shared" ref="EL53" ca="1" si="2405">IF($B53="","",DW53*(1+rate_A*EJ$1/365))</f>
        <v/>
      </c>
      <c r="EM53" s="3" t="str">
        <f t="shared" ref="EM53" ca="1" si="2406">IF($B53="","",DX53*(1+rate_A*EJ$1/365))</f>
        <v/>
      </c>
      <c r="EN53" s="3" t="str">
        <f t="shared" ref="EN53" ca="1" si="2407">IF($B53="","",DY53*(1+rate_joint*EJ$1/365))</f>
        <v/>
      </c>
      <c r="EO53" s="5" t="str">
        <f t="shared" ca="1" si="192"/>
        <v/>
      </c>
      <c r="EP53" s="5" t="str" cm="1">
        <f t="array" aca="1" ref="EP53" ca="1">IF(EO53="","",_xlfn.IFS(EO53&lt;='Hidden inputs'!$C$15,EO53*'Hidden inputs'!$D$15,EO53&lt;='Hidden inputs'!$C$16,'Hidden inputs'!$C$15*'Hidden inputs'!$D$15+(EO53-'Hidden inputs'!$B$16)*'Hidden inputs'!$D$16,EO53&lt;='Hidden inputs'!$C$17,'Hidden inputs'!$C$15*'Hidden inputs'!$D$15+('Hidden inputs'!$C$16-'Hidden inputs'!$B$16)*'Hidden inputs'!$D$16+(EO53-'Hidden inputs'!$B$17)*'Hidden inputs'!$D$17,EO53&gt;'Hidden inputs'!$B$18,'Hidden inputs'!$C$15*'Hidden inputs'!$D$15+('Hidden inputs'!$C$16-'Hidden inputs'!$B$16)*'Hidden inputs'!$D$16+('Hidden inputs'!$C$17-'Hidden inputs'!$B$17)*'Hidden inputs'!$D$17+(EO53-'Hidden inputs'!$B$18)*'Hidden inputs'!$D$18))</f>
        <v/>
      </c>
      <c r="EQ53" s="10" t="str">
        <f t="shared" ca="1" si="193"/>
        <v/>
      </c>
      <c r="ER53" s="5" t="str">
        <f t="shared" ca="1" si="103"/>
        <v/>
      </c>
      <c r="ES53" s="5" t="str">
        <f t="shared" ca="1" si="104"/>
        <v/>
      </c>
      <c r="ET53" s="5" t="str">
        <f ca="1">IF($B53="","",'Hidden inputs'!$D$11*EK53+'Hidden inputs'!$E$11*EL53)</f>
        <v/>
      </c>
      <c r="EU53" s="11" t="str">
        <f t="shared" ca="1" si="19"/>
        <v/>
      </c>
      <c r="EV53" s="9" t="str">
        <f t="shared" ca="1" si="105"/>
        <v/>
      </c>
      <c r="EW53" s="3" t="str">
        <f t="shared" ca="1" si="106"/>
        <v/>
      </c>
      <c r="EX53" s="5" t="str" cm="1">
        <f t="array" aca="1" ref="EX53" ca="1">IF($B53="","",IF(EW53=0,0,IF(DD_Payment="",0,IF(EW53&lt;_xlfn.IFS(DD_Frequency="Monthly",1,DD_Frequency="Quarterly",IF(MONTH(EW$2)=1,1,IF(MONTH(EW$2)=4,1,IF(MONTH(EW$2)=7,1,IF(MONTH(EW$2)=10,1,0)))),DD_Frequency="Annually",IF(MONTH(EW$2)=1,1,0))*DD_Payment,EW53,_xlfn.IFS(DD_Frequency="Monthly",1,DD_Frequency="Quarterly",IF(MONTH(EW$2)=1,1,IF(MONTH(EW$2)=4,1,IF(MONTH(EW$2)=7,1,IF(MONTH(EW$2)=10,1,0)))),DD_Frequency="Annually",IF(MONTH(EW$2)=1,1,0))*DD_Payment))))</f>
        <v/>
      </c>
      <c r="EY53" s="3" t="str">
        <f t="shared" ref="EY53" ca="1" si="2408">IF($B53="","",IF(EW53&gt;EX53,(EW53-EX53/2)*(rate_A*(EY$1/365)),0))</f>
        <v/>
      </c>
      <c r="EZ53" s="3" t="str">
        <f t="shared" ca="1" si="195"/>
        <v/>
      </c>
      <c r="FA53" s="3" t="str">
        <f t="shared" ref="FA53" ca="1" si="2409">IF($B53="","",EL53*(1+rate_A*EY$1/365))</f>
        <v/>
      </c>
      <c r="FB53" s="3" t="str">
        <f t="shared" ref="FB53" ca="1" si="2410">IF($B53="","",EM53*(1+rate_A*EY$1/365))</f>
        <v/>
      </c>
      <c r="FC53" s="3" t="str">
        <f t="shared" ref="FC53" ca="1" si="2411">IF($B53="","",EN53*(1+rate_joint*EY$1/365))</f>
        <v/>
      </c>
      <c r="FD53" s="5" t="str">
        <f t="shared" ca="1" si="199"/>
        <v/>
      </c>
      <c r="FE53" s="5" t="str" cm="1">
        <f t="array" aca="1" ref="FE53" ca="1">IF(FD53="","",_xlfn.IFS(FD53&lt;='Hidden inputs'!$C$15,FD53*'Hidden inputs'!$D$15,FD53&lt;='Hidden inputs'!$C$16,'Hidden inputs'!$C$15*'Hidden inputs'!$D$15+(FD53-'Hidden inputs'!$B$16)*'Hidden inputs'!$D$16,FD53&lt;='Hidden inputs'!$C$17,'Hidden inputs'!$C$15*'Hidden inputs'!$D$15+('Hidden inputs'!$C$16-'Hidden inputs'!$B$16)*'Hidden inputs'!$D$16+(FD53-'Hidden inputs'!$B$17)*'Hidden inputs'!$D$17,FD53&gt;'Hidden inputs'!$B$18,'Hidden inputs'!$C$15*'Hidden inputs'!$D$15+('Hidden inputs'!$C$16-'Hidden inputs'!$B$16)*'Hidden inputs'!$D$16+('Hidden inputs'!$C$17-'Hidden inputs'!$B$17)*'Hidden inputs'!$D$17+(FD53-'Hidden inputs'!$B$18)*'Hidden inputs'!$D$18))</f>
        <v/>
      </c>
      <c r="FF53" s="10" t="str">
        <f t="shared" ca="1" si="200"/>
        <v/>
      </c>
      <c r="FG53" s="5" t="str">
        <f t="shared" ca="1" si="111"/>
        <v/>
      </c>
      <c r="FH53" s="5" t="str">
        <f t="shared" ca="1" si="112"/>
        <v/>
      </c>
      <c r="FI53" s="5" t="str">
        <f ca="1">IF($B53="","",'Hidden inputs'!$D$11*EZ53+'Hidden inputs'!$E$11*FA53)</f>
        <v/>
      </c>
      <c r="FJ53" s="11" t="str">
        <f t="shared" ca="1" si="21"/>
        <v/>
      </c>
      <c r="FK53" s="9" t="str">
        <f t="shared" ca="1" si="113"/>
        <v/>
      </c>
      <c r="FL53" s="3" t="str">
        <f t="shared" ca="1" si="114"/>
        <v/>
      </c>
      <c r="FM53" s="5" t="str" cm="1">
        <f t="array" aca="1" ref="FM53" ca="1">IF($B53="","",IF(FL53=0,0,IF(DD_Payment="",0,IF(FL53&lt;_xlfn.IFS(DD_Frequency="Monthly",1,DD_Frequency="Quarterly",IF(MONTH(FL$2)=1,1,IF(MONTH(FL$2)=4,1,IF(MONTH(FL$2)=7,1,IF(MONTH(FL$2)=10,1,0)))),DD_Frequency="Annually",IF(MONTH(FL$2)=1,1,0))*DD_Payment,FL53,_xlfn.IFS(DD_Frequency="Monthly",1,DD_Frequency="Quarterly",IF(MONTH(FL$2)=1,1,IF(MONTH(FL$2)=4,1,IF(MONTH(FL$2)=7,1,IF(MONTH(FL$2)=10,1,0)))),DD_Frequency="Annually",IF(MONTH(FL$2)=1,1,0))*DD_Payment))))</f>
        <v/>
      </c>
      <c r="FN53" s="3" t="str">
        <f t="shared" ref="FN53" ca="1" si="2412">IF($B53="","",IF(FL53&gt;FM53,(FL53-FM53/2)*(rate_A*(FN$1/365)),0))</f>
        <v/>
      </c>
      <c r="FO53" s="3" t="str">
        <f t="shared" ca="1" si="202"/>
        <v/>
      </c>
      <c r="FP53" s="3" t="str">
        <f t="shared" ref="FP53" ca="1" si="2413">IF($B53="","",FA53*(1+rate_A*FN$1/365))</f>
        <v/>
      </c>
      <c r="FQ53" s="3" t="str">
        <f t="shared" ref="FQ53" ca="1" si="2414">IF($B53="","",FB53*(1+rate_A*FN$1/365))</f>
        <v/>
      </c>
      <c r="FR53" s="3" t="str">
        <f t="shared" ref="FR53" ca="1" si="2415">IF($B53="","",FC53*(1+rate_joint*FN$1/365))</f>
        <v/>
      </c>
      <c r="FS53" s="5" t="str">
        <f t="shared" ca="1" si="206"/>
        <v/>
      </c>
      <c r="FT53" s="5" t="str" cm="1">
        <f t="array" aca="1" ref="FT53" ca="1">IF(FS53="","",_xlfn.IFS(FS53&lt;='Hidden inputs'!$C$15,FS53*'Hidden inputs'!$D$15,FS53&lt;='Hidden inputs'!$C$16,'Hidden inputs'!$C$15*'Hidden inputs'!$D$15+(FS53-'Hidden inputs'!$B$16)*'Hidden inputs'!$D$16,FS53&lt;='Hidden inputs'!$C$17,'Hidden inputs'!$C$15*'Hidden inputs'!$D$15+('Hidden inputs'!$C$16-'Hidden inputs'!$B$16)*'Hidden inputs'!$D$16+(FS53-'Hidden inputs'!$B$17)*'Hidden inputs'!$D$17,FS53&gt;'Hidden inputs'!$B$18,'Hidden inputs'!$C$15*'Hidden inputs'!$D$15+('Hidden inputs'!$C$16-'Hidden inputs'!$B$16)*'Hidden inputs'!$D$16+('Hidden inputs'!$C$17-'Hidden inputs'!$B$17)*'Hidden inputs'!$D$17+(FS53-'Hidden inputs'!$B$18)*'Hidden inputs'!$D$18))</f>
        <v/>
      </c>
      <c r="FU53" s="10" t="str">
        <f t="shared" ca="1" si="207"/>
        <v/>
      </c>
      <c r="FV53" s="5" t="str">
        <f t="shared" ca="1" si="119"/>
        <v/>
      </c>
      <c r="FW53" s="5" t="str">
        <f t="shared" ca="1" si="120"/>
        <v/>
      </c>
      <c r="FX53" s="5" t="str">
        <f ca="1">IF($B53="","",'Hidden inputs'!$D$11*FO53+'Hidden inputs'!$E$11*FP53)</f>
        <v/>
      </c>
      <c r="FY53" s="11" t="str">
        <f t="shared" ca="1" si="23"/>
        <v/>
      </c>
      <c r="FZ53" s="9" t="str">
        <f t="shared" ca="1" si="121"/>
        <v/>
      </c>
      <c r="GA53" s="5" t="str">
        <f t="shared" ca="1" si="122"/>
        <v/>
      </c>
      <c r="GB53" s="5" t="str">
        <f t="shared" ca="1" si="123"/>
        <v/>
      </c>
      <c r="GC53" s="5" t="str">
        <f t="shared" ca="1" si="24"/>
        <v/>
      </c>
      <c r="GD53" s="5" t="str">
        <f t="shared" ca="1" si="25"/>
        <v/>
      </c>
    </row>
    <row r="54" spans="1:186" x14ac:dyDescent="0.35">
      <c r="A54" s="2" t="str">
        <f t="shared" ca="1" si="26"/>
        <v/>
      </c>
      <c r="B54" s="6" t="str">
        <f t="shared" ca="1" si="27"/>
        <v/>
      </c>
      <c r="C54" s="5" t="str">
        <f t="shared" ca="1" si="124"/>
        <v/>
      </c>
      <c r="D54" s="5" t="str" cm="1">
        <f t="array" aca="1" ref="D54" ca="1">IF($B54="","",IF(C54=0,0,IF(DD_Payment="",0,IF(C54&lt;_xlfn.IFS(DD_Frequency="Monthly",1,DD_Frequency="Quarterly",IF(MONTH(C$2)=1,1,IF(MONTH(C$2)=4,1,IF(MONTH(C$2)=7,1,IF(MONTH(C$2)=10,1,0)))),DD_Frequency="Annually",IF(MONTH(C$2)=1,1,0))*DD_Payment,C54,_xlfn.IFS(DD_Frequency="Monthly",1,DD_Frequency="Quarterly",IF(MONTH(C$2)=1,1,IF(MONTH(C$2)=4,1,IF(MONTH(C$2)=7,1,IF(MONTH(C$2)=10,1,0)))),DD_Frequency="Annually",IF(MONTH(C$2)=1,1,0))*DD_Payment))))</f>
        <v/>
      </c>
      <c r="E54" s="5" t="str">
        <f t="shared" ref="E54" ca="1" si="2416">IF(B54="","",IF(C54&gt;D54,(C54-D54/2)*(rate_A*(E$1/365)),0))</f>
        <v/>
      </c>
      <c r="F54" s="5" t="str">
        <f t="shared" ca="1" si="28"/>
        <v/>
      </c>
      <c r="G54" s="5" t="str">
        <f t="shared" ref="G54" ca="1" si="2417">IF(B54="","",G53*(1+rate_A*E$1/365))</f>
        <v/>
      </c>
      <c r="H54" s="5" t="str">
        <f t="shared" ref="H54" ca="1" si="2418">IF(B54="","",H53*(1+rate_A*E$1/365))</f>
        <v/>
      </c>
      <c r="I54" s="5" t="str">
        <f t="shared" ref="I54" ca="1" si="2419">IF(B54="","",I53*(1+rate_joint*E$1/365))</f>
        <v/>
      </c>
      <c r="J54" s="5" t="str">
        <f t="shared" ca="1" si="129"/>
        <v/>
      </c>
      <c r="K54" s="5" t="str" cm="1">
        <f t="array" aca="1" ref="K54" ca="1">IF(J54="","",_xlfn.IFS(J54&lt;='Hidden inputs'!$C$15,J54*'Hidden inputs'!$D$15,J54&lt;='Hidden inputs'!$C$16,'Hidden inputs'!$C$15*'Hidden inputs'!$D$15+(J54-'Hidden inputs'!$B$16)*'Hidden inputs'!$D$16,J54&lt;='Hidden inputs'!$C$17,'Hidden inputs'!$C$15*'Hidden inputs'!$D$15+('Hidden inputs'!$C$16-'Hidden inputs'!$B$16)*'Hidden inputs'!$D$16+(J54-'Hidden inputs'!$B$17)*'Hidden inputs'!$D$17,J54&gt;'Hidden inputs'!$B$18,'Hidden inputs'!$C$15*'Hidden inputs'!$D$15+('Hidden inputs'!$C$16-'Hidden inputs'!$B$16)*'Hidden inputs'!$D$16+('Hidden inputs'!$C$17-'Hidden inputs'!$B$17)*'Hidden inputs'!$D$17+(J54-'Hidden inputs'!$B$18)*'Hidden inputs'!$D$18))</f>
        <v/>
      </c>
      <c r="L54" s="11" t="str">
        <f t="shared" ca="1" si="130"/>
        <v/>
      </c>
      <c r="M54" s="5" t="str">
        <f t="shared" ca="1" si="32"/>
        <v/>
      </c>
      <c r="N54" s="5" t="str">
        <f t="shared" ca="1" si="33"/>
        <v/>
      </c>
      <c r="O54" s="5" t="str">
        <f ca="1">IF(B54="","",'Hidden inputs'!$D$11*F54+'Hidden inputs'!$E$11*G54)</f>
        <v/>
      </c>
      <c r="P54" s="11" t="str">
        <f t="shared" ca="1" si="0"/>
        <v/>
      </c>
      <c r="Q54" s="20" t="str">
        <f t="shared" ca="1" si="1"/>
        <v/>
      </c>
      <c r="R54" s="3" t="str">
        <f t="shared" ca="1" si="34"/>
        <v/>
      </c>
      <c r="S54" s="5" t="str" cm="1">
        <f t="array" aca="1" ref="S54" ca="1">IF($B54="","",IF(R54=0,0,IF(DD_Payment="",0,IF(R54&lt;_xlfn.IFS(DD_Frequency="Monthly",1,DD_Frequency="Quarterly",IF(MONTH(R$2)=1,1,IF(MONTH(R$2)=4,1,IF(MONTH(R$2)=7,1,IF(MONTH(R$2)=10,1,0)))),DD_Frequency="Annually",IF(MONTH(R$2)=1,1,0))*DD_Payment,R54,_xlfn.IFS(DD_Frequency="Monthly",1,DD_Frequency="Quarterly",IF(MONTH(R$2)=1,1,IF(MONTH(R$2)=4,1,IF(MONTH(R$2)=7,1,IF(MONTH(R$2)=10,1,0)))),DD_Frequency="Annually",IF(MONTH(R$2)=1,1,0))*DD_Payment))))</f>
        <v/>
      </c>
      <c r="T54" s="3" t="str">
        <f t="shared" ref="T54" ca="1" si="2420">IF(B54="","",IF(R54&gt;S54,(R54-S54/2)*(rate_A*((T$1+A54)/365)),0))</f>
        <v/>
      </c>
      <c r="U54" s="3" t="str">
        <f t="shared" ca="1" si="36"/>
        <v/>
      </c>
      <c r="V54" s="3" t="str">
        <f t="shared" ref="V54" ca="1" si="2421">IF(B54="","",G54*(1+rate_A*(T$1+A54)/365))</f>
        <v/>
      </c>
      <c r="W54" s="3" t="str">
        <f t="shared" ref="W54" ca="1" si="2422">IF(B54="","",H54*(1+rate_A*(T$1+A54)/365))</f>
        <v/>
      </c>
      <c r="X54" s="3" t="str">
        <f t="shared" ref="X54" ca="1" si="2423">IF(B54="","",I54*(1+rate_joint*(T$1+A54)/365))</f>
        <v/>
      </c>
      <c r="Y54" s="5" t="str">
        <f t="shared" ca="1" si="135"/>
        <v/>
      </c>
      <c r="Z54" s="5" t="str" cm="1">
        <f t="array" aca="1" ref="Z54" ca="1">IF(Y54="","",_xlfn.IFS(Y54&lt;='Hidden inputs'!$C$15,Y54*'Hidden inputs'!$D$15,Y54&lt;='Hidden inputs'!$C$16,'Hidden inputs'!$C$15*'Hidden inputs'!$D$15+(Y54-'Hidden inputs'!$B$16)*'Hidden inputs'!$D$16,Y54&lt;='Hidden inputs'!$C$17,'Hidden inputs'!$C$15*'Hidden inputs'!$D$15+('Hidden inputs'!$C$16-'Hidden inputs'!$B$16)*'Hidden inputs'!$D$16+(Y54-'Hidden inputs'!$B$17)*'Hidden inputs'!$D$17,Y54&gt;'Hidden inputs'!$B$18,'Hidden inputs'!$C$15*'Hidden inputs'!$D$15+('Hidden inputs'!$C$16-'Hidden inputs'!$B$16)*'Hidden inputs'!$D$16+('Hidden inputs'!$C$17-'Hidden inputs'!$B$17)*'Hidden inputs'!$D$17+(Y54-'Hidden inputs'!$B$18)*'Hidden inputs'!$D$18))</f>
        <v/>
      </c>
      <c r="AA54" s="10" t="str">
        <f t="shared" ca="1" si="136"/>
        <v/>
      </c>
      <c r="AB54" s="5" t="str">
        <f t="shared" ca="1" si="40"/>
        <v/>
      </c>
      <c r="AC54" s="5" t="str">
        <f t="shared" ca="1" si="137"/>
        <v/>
      </c>
      <c r="AD54" s="5" t="str">
        <f ca="1">IF(B54="","",'Hidden inputs'!$D$11*U54+'Hidden inputs'!$E$11*V54)</f>
        <v/>
      </c>
      <c r="AE54" s="11" t="str">
        <f t="shared" ca="1" si="3"/>
        <v/>
      </c>
      <c r="AF54" s="9" t="str">
        <f t="shared" ca="1" si="41"/>
        <v/>
      </c>
      <c r="AG54" s="3" t="str">
        <f t="shared" ca="1" si="42"/>
        <v/>
      </c>
      <c r="AH54" s="5" t="str" cm="1">
        <f t="array" aca="1" ref="AH54" ca="1">IF($B54="","",IF(AG54=0,0,IF(DD_Payment="",0,IF(AG54&lt;_xlfn.IFS(DD_Frequency="Monthly",1,DD_Frequency="Quarterly",IF(MONTH(AG$2)=1,1,IF(MONTH(AG$2)=4,1,IF(MONTH(AG$2)=7,1,IF(MONTH(AG$2)=10,1,0)))),DD_Frequency="Annually",IF(MONTH(AG$2)=1,1,0))*DD_Payment,AG54,_xlfn.IFS(DD_Frequency="Monthly",1,DD_Frequency="Quarterly",IF(MONTH(AG$2)=1,1,IF(MONTH(AG$2)=4,1,IF(MONTH(AG$2)=7,1,IF(MONTH(AG$2)=10,1,0)))),DD_Frequency="Annually",IF(MONTH(AG$2)=1,1,0))*DD_Payment))))</f>
        <v/>
      </c>
      <c r="AI54" s="3" t="str">
        <f t="shared" ref="AI54" ca="1" si="2424">IF($B54="","",IF(AG54&gt;AH54,(AG54-AH54/2)*(rate_A*(AI$1/365)),0))</f>
        <v/>
      </c>
      <c r="AJ54" s="3" t="str">
        <f t="shared" ca="1" si="139"/>
        <v/>
      </c>
      <c r="AK54" s="3" t="str">
        <f t="shared" ref="AK54" ca="1" si="2425">IF($B54="","",V54*(1+rate_A*AI$1/365))</f>
        <v/>
      </c>
      <c r="AL54" s="3" t="str">
        <f t="shared" ref="AL54" ca="1" si="2426">IF($B54="","",W54*(1+rate_A*AI$1/365))</f>
        <v/>
      </c>
      <c r="AM54" s="3" t="str">
        <f t="shared" ref="AM54" ca="1" si="2427">IF($B54="","",X54*(1+rate_joint*AI$1/365))</f>
        <v/>
      </c>
      <c r="AN54" s="5" t="str">
        <f t="shared" ca="1" si="143"/>
        <v/>
      </c>
      <c r="AO54" s="5" t="str" cm="1">
        <f t="array" aca="1" ref="AO54" ca="1">IF(AN54="","",_xlfn.IFS(AN54&lt;='Hidden inputs'!$C$15,AN54*'Hidden inputs'!$D$15,AN54&lt;='Hidden inputs'!$C$16,'Hidden inputs'!$C$15*'Hidden inputs'!$D$15+(AN54-'Hidden inputs'!$B$16)*'Hidden inputs'!$D$16,AN54&lt;='Hidden inputs'!$C$17,'Hidden inputs'!$C$15*'Hidden inputs'!$D$15+('Hidden inputs'!$C$16-'Hidden inputs'!$B$16)*'Hidden inputs'!$D$16+(AN54-'Hidden inputs'!$B$17)*'Hidden inputs'!$D$17,AN54&gt;'Hidden inputs'!$B$18,'Hidden inputs'!$C$15*'Hidden inputs'!$D$15+('Hidden inputs'!$C$16-'Hidden inputs'!$B$16)*'Hidden inputs'!$D$16+('Hidden inputs'!$C$17-'Hidden inputs'!$B$17)*'Hidden inputs'!$D$17+(AN54-'Hidden inputs'!$B$18)*'Hidden inputs'!$D$18))</f>
        <v/>
      </c>
      <c r="AP54" s="10" t="str">
        <f t="shared" ca="1" si="144"/>
        <v/>
      </c>
      <c r="AQ54" s="5" t="str">
        <f t="shared" ca="1" si="47"/>
        <v/>
      </c>
      <c r="AR54" s="5" t="str">
        <f t="shared" ca="1" si="48"/>
        <v/>
      </c>
      <c r="AS54" s="5" t="str">
        <f ca="1">IF($B54="","",'Hidden inputs'!$D$11*AJ54+'Hidden inputs'!$E$11*AK54)</f>
        <v/>
      </c>
      <c r="AT54" s="11" t="str">
        <f t="shared" ca="1" si="5"/>
        <v/>
      </c>
      <c r="AU54" s="9" t="str">
        <f t="shared" ca="1" si="49"/>
        <v/>
      </c>
      <c r="AV54" s="3" t="str">
        <f t="shared" ca="1" si="50"/>
        <v/>
      </c>
      <c r="AW54" s="5" t="str" cm="1">
        <f t="array" aca="1" ref="AW54" ca="1">IF($B54="","",IF(AV54=0,0,IF(DD_Payment="",0,IF(AV54&lt;_xlfn.IFS(DD_Frequency="Monthly",1,DD_Frequency="Quarterly",IF(MONTH(AV$2)=1,1,IF(MONTH(AV$2)=4,1,IF(MONTH(AV$2)=7,1,IF(MONTH(AV$2)=10,1,0)))),DD_Frequency="Annually",IF(MONTH(AV$2)=1,1,0))*DD_Payment,AV54,_xlfn.IFS(DD_Frequency="Monthly",1,DD_Frequency="Quarterly",IF(MONTH(AV$2)=1,1,IF(MONTH(AV$2)=4,1,IF(MONTH(AV$2)=7,1,IF(MONTH(AV$2)=10,1,0)))),DD_Frequency="Annually",IF(MONTH(AV$2)=1,1,0))*DD_Payment))))</f>
        <v/>
      </c>
      <c r="AX54" s="3" t="str">
        <f t="shared" ref="AX54" ca="1" si="2428">IF($B54="","",IF(AV54&gt;AW54,(AV54-AW54/2)*(rate_A*(AX$1/365)),0))</f>
        <v/>
      </c>
      <c r="AY54" s="3" t="str">
        <f t="shared" ca="1" si="146"/>
        <v/>
      </c>
      <c r="AZ54" s="3" t="str">
        <f t="shared" ref="AZ54" ca="1" si="2429">IF($B54="","",AK54*(1+rate_A*AX$1/365))</f>
        <v/>
      </c>
      <c r="BA54" s="3" t="str">
        <f t="shared" ref="BA54" ca="1" si="2430">IF($B54="","",AL54*(1+rate_A*AX$1/365))</f>
        <v/>
      </c>
      <c r="BB54" s="3" t="str">
        <f t="shared" ref="BB54" ca="1" si="2431">IF($B54="","",AM54*(1+rate_joint*AX$1/365))</f>
        <v/>
      </c>
      <c r="BC54" s="5" t="str">
        <f t="shared" ca="1" si="150"/>
        <v/>
      </c>
      <c r="BD54" s="5" t="str" cm="1">
        <f t="array" aca="1" ref="BD54" ca="1">IF(BC54="","",_xlfn.IFS(BC54&lt;='Hidden inputs'!$C$15,BC54*'Hidden inputs'!$D$15,BC54&lt;='Hidden inputs'!$C$16,'Hidden inputs'!$C$15*'Hidden inputs'!$D$15+(BC54-'Hidden inputs'!$B$16)*'Hidden inputs'!$D$16,BC54&lt;='Hidden inputs'!$C$17,'Hidden inputs'!$C$15*'Hidden inputs'!$D$15+('Hidden inputs'!$C$16-'Hidden inputs'!$B$16)*'Hidden inputs'!$D$16+(BC54-'Hidden inputs'!$B$17)*'Hidden inputs'!$D$17,BC54&gt;'Hidden inputs'!$B$18,'Hidden inputs'!$C$15*'Hidden inputs'!$D$15+('Hidden inputs'!$C$16-'Hidden inputs'!$B$16)*'Hidden inputs'!$D$16+('Hidden inputs'!$C$17-'Hidden inputs'!$B$17)*'Hidden inputs'!$D$17+(BC54-'Hidden inputs'!$B$18)*'Hidden inputs'!$D$18))</f>
        <v/>
      </c>
      <c r="BE54" s="10" t="str">
        <f t="shared" ca="1" si="151"/>
        <v/>
      </c>
      <c r="BF54" s="5" t="str">
        <f t="shared" ca="1" si="55"/>
        <v/>
      </c>
      <c r="BG54" s="5" t="str">
        <f t="shared" ca="1" si="56"/>
        <v/>
      </c>
      <c r="BH54" s="5" t="str">
        <f ca="1">IF($B54="","",'Hidden inputs'!$D$11*AY54+'Hidden inputs'!$E$11*AZ54)</f>
        <v/>
      </c>
      <c r="BI54" s="11" t="str">
        <f t="shared" ca="1" si="7"/>
        <v/>
      </c>
      <c r="BJ54" s="9" t="str">
        <f t="shared" ca="1" si="57"/>
        <v/>
      </c>
      <c r="BK54" s="3" t="str">
        <f t="shared" ca="1" si="58"/>
        <v/>
      </c>
      <c r="BL54" s="5" t="str" cm="1">
        <f t="array" aca="1" ref="BL54" ca="1">IF($B54="","",IF(BK54=0,0,IF(DD_Payment="",0,IF(BK54&lt;_xlfn.IFS(DD_Frequency="Monthly",1,DD_Frequency="Quarterly",IF(MONTH(BK$2)=1,1,IF(MONTH(BK$2)=4,1,IF(MONTH(BK$2)=7,1,IF(MONTH(BK$2)=10,1,0)))),DD_Frequency="Annually",IF(MONTH(BK$2)=1,1,0))*DD_Payment,BK54,_xlfn.IFS(DD_Frequency="Monthly",1,DD_Frequency="Quarterly",IF(MONTH(BK$2)=1,1,IF(MONTH(BK$2)=4,1,IF(MONTH(BK$2)=7,1,IF(MONTH(BK$2)=10,1,0)))),DD_Frequency="Annually",IF(MONTH(BK$2)=1,1,0))*DD_Payment))))</f>
        <v/>
      </c>
      <c r="BM54" s="3" t="str">
        <f t="shared" ref="BM54" ca="1" si="2432">IF($B54="","",IF(BK54&gt;BL54,(BK54-BL54/2)*(rate_A*(BM$1/365)),0))</f>
        <v/>
      </c>
      <c r="BN54" s="3" t="str">
        <f t="shared" ca="1" si="153"/>
        <v/>
      </c>
      <c r="BO54" s="3" t="str">
        <f t="shared" ref="BO54" ca="1" si="2433">IF($B54="","",AZ54*(1+rate_A*BM$1/365))</f>
        <v/>
      </c>
      <c r="BP54" s="3" t="str">
        <f t="shared" ref="BP54" ca="1" si="2434">IF($B54="","",BA54*(1+rate_A*BM$1/365))</f>
        <v/>
      </c>
      <c r="BQ54" s="3" t="str">
        <f t="shared" ref="BQ54" ca="1" si="2435">IF($B54="","",BB54*(1+rate_joint*BM$1/365))</f>
        <v/>
      </c>
      <c r="BR54" s="5" t="str">
        <f t="shared" ca="1" si="157"/>
        <v/>
      </c>
      <c r="BS54" s="5" t="str" cm="1">
        <f t="array" aca="1" ref="BS54" ca="1">IF(BR54="","",_xlfn.IFS(BR54&lt;='Hidden inputs'!$C$15,BR54*'Hidden inputs'!$D$15,BR54&lt;='Hidden inputs'!$C$16,'Hidden inputs'!$C$15*'Hidden inputs'!$D$15+(BR54-'Hidden inputs'!$B$16)*'Hidden inputs'!$D$16,BR54&lt;='Hidden inputs'!$C$17,'Hidden inputs'!$C$15*'Hidden inputs'!$D$15+('Hidden inputs'!$C$16-'Hidden inputs'!$B$16)*'Hidden inputs'!$D$16+(BR54-'Hidden inputs'!$B$17)*'Hidden inputs'!$D$17,BR54&gt;'Hidden inputs'!$B$18,'Hidden inputs'!$C$15*'Hidden inputs'!$D$15+('Hidden inputs'!$C$16-'Hidden inputs'!$B$16)*'Hidden inputs'!$D$16+('Hidden inputs'!$C$17-'Hidden inputs'!$B$17)*'Hidden inputs'!$D$17+(BR54-'Hidden inputs'!$B$18)*'Hidden inputs'!$D$18))</f>
        <v/>
      </c>
      <c r="BT54" s="10" t="str">
        <f t="shared" ca="1" si="158"/>
        <v/>
      </c>
      <c r="BU54" s="5" t="str">
        <f t="shared" ca="1" si="63"/>
        <v/>
      </c>
      <c r="BV54" s="5" t="str">
        <f t="shared" ca="1" si="64"/>
        <v/>
      </c>
      <c r="BW54" s="5" t="str">
        <f ca="1">IF($B54="","",'Hidden inputs'!$D$11*BN54+'Hidden inputs'!$E$11*BO54)</f>
        <v/>
      </c>
      <c r="BX54" s="11" t="str">
        <f t="shared" ca="1" si="9"/>
        <v/>
      </c>
      <c r="BY54" s="9" t="str">
        <f t="shared" ca="1" si="65"/>
        <v/>
      </c>
      <c r="BZ54" s="3" t="str">
        <f t="shared" ca="1" si="66"/>
        <v/>
      </c>
      <c r="CA54" s="5" t="str" cm="1">
        <f t="array" aca="1" ref="CA54" ca="1">IF($B54="","",IF(BZ54=0,0,IF(DD_Payment="",0,IF(BZ54&lt;_xlfn.IFS(DD_Frequency="Monthly",1,DD_Frequency="Quarterly",IF(MONTH(BZ$2)=1,1,IF(MONTH(BZ$2)=4,1,IF(MONTH(BZ$2)=7,1,IF(MONTH(BZ$2)=10,1,0)))),DD_Frequency="Annually",IF(MONTH(BZ$2)=1,1,0))*DD_Payment,BZ54,_xlfn.IFS(DD_Frequency="Monthly",1,DD_Frequency="Quarterly",IF(MONTH(BZ$2)=1,1,IF(MONTH(BZ$2)=4,1,IF(MONTH(BZ$2)=7,1,IF(MONTH(BZ$2)=10,1,0)))),DD_Frequency="Annually",IF(MONTH(BZ$2)=1,1,0))*DD_Payment))))</f>
        <v/>
      </c>
      <c r="CB54" s="3" t="str">
        <f t="shared" ref="CB54" ca="1" si="2436">IF($B54="","",IF(BZ54&gt;CA54,(BZ54-CA54/2)*(rate_A*(CB$1/365)),0))</f>
        <v/>
      </c>
      <c r="CC54" s="3" t="str">
        <f t="shared" ca="1" si="160"/>
        <v/>
      </c>
      <c r="CD54" s="3" t="str">
        <f t="shared" ref="CD54" ca="1" si="2437">IF($B54="","",BO54*(1+rate_A*CB$1/365))</f>
        <v/>
      </c>
      <c r="CE54" s="3" t="str">
        <f t="shared" ref="CE54" ca="1" si="2438">IF($B54="","",BP54*(1+rate_A*CB$1/365))</f>
        <v/>
      </c>
      <c r="CF54" s="3" t="str">
        <f t="shared" ref="CF54" ca="1" si="2439">IF($B54="","",BQ54*(1+rate_joint*CB$1/365))</f>
        <v/>
      </c>
      <c r="CG54" s="5" t="str">
        <f t="shared" ca="1" si="164"/>
        <v/>
      </c>
      <c r="CH54" s="5" t="str" cm="1">
        <f t="array" aca="1" ref="CH54" ca="1">IF(CG54="","",_xlfn.IFS(CG54&lt;='Hidden inputs'!$C$15,CG54*'Hidden inputs'!$D$15,CG54&lt;='Hidden inputs'!$C$16,'Hidden inputs'!$C$15*'Hidden inputs'!$D$15+(CG54-'Hidden inputs'!$B$16)*'Hidden inputs'!$D$16,CG54&lt;='Hidden inputs'!$C$17,'Hidden inputs'!$C$15*'Hidden inputs'!$D$15+('Hidden inputs'!$C$16-'Hidden inputs'!$B$16)*'Hidden inputs'!$D$16+(CG54-'Hidden inputs'!$B$17)*'Hidden inputs'!$D$17,CG54&gt;'Hidden inputs'!$B$18,'Hidden inputs'!$C$15*'Hidden inputs'!$D$15+('Hidden inputs'!$C$16-'Hidden inputs'!$B$16)*'Hidden inputs'!$D$16+('Hidden inputs'!$C$17-'Hidden inputs'!$B$17)*'Hidden inputs'!$D$17+(CG54-'Hidden inputs'!$B$18)*'Hidden inputs'!$D$18))</f>
        <v/>
      </c>
      <c r="CI54" s="10" t="str">
        <f t="shared" ca="1" si="165"/>
        <v/>
      </c>
      <c r="CJ54" s="5" t="str">
        <f t="shared" ca="1" si="71"/>
        <v/>
      </c>
      <c r="CK54" s="5" t="str">
        <f t="shared" ca="1" si="72"/>
        <v/>
      </c>
      <c r="CL54" s="5" t="str">
        <f ca="1">IF($B54="","",'Hidden inputs'!$D$11*CC54+'Hidden inputs'!$E$11*CD54)</f>
        <v/>
      </c>
      <c r="CM54" s="11" t="str">
        <f t="shared" ca="1" si="11"/>
        <v/>
      </c>
      <c r="CN54" s="9" t="str">
        <f t="shared" ca="1" si="73"/>
        <v/>
      </c>
      <c r="CO54" s="3" t="str">
        <f t="shared" ca="1" si="74"/>
        <v/>
      </c>
      <c r="CP54" s="5" t="str" cm="1">
        <f t="array" aca="1" ref="CP54" ca="1">IF($B54="","",IF(CO54=0,0,IF(DD_Payment="",0,IF(CO54&lt;_xlfn.IFS(DD_Frequency="Monthly",1,DD_Frequency="Quarterly",IF(MONTH(CO$2)=1,1,IF(MONTH(CO$2)=4,1,IF(MONTH(CO$2)=7,1,IF(MONTH(CO$2)=10,1,0)))),DD_Frequency="Annually",IF(MONTH(CO$2)=1,1,0))*DD_Payment,CO54,_xlfn.IFS(DD_Frequency="Monthly",1,DD_Frequency="Quarterly",IF(MONTH(CO$2)=1,1,IF(MONTH(CO$2)=4,1,IF(MONTH(CO$2)=7,1,IF(MONTH(CO$2)=10,1,0)))),DD_Frequency="Annually",IF(MONTH(CO$2)=1,1,0))*DD_Payment))))</f>
        <v/>
      </c>
      <c r="CQ54" s="3" t="str">
        <f t="shared" ref="CQ54" ca="1" si="2440">IF($B54="","",IF(CO54&gt;CP54,(CO54-CP54/2)*(rate_A*(CQ$1/365)),0))</f>
        <v/>
      </c>
      <c r="CR54" s="3" t="str">
        <f t="shared" ca="1" si="167"/>
        <v/>
      </c>
      <c r="CS54" s="3" t="str">
        <f t="shared" ref="CS54" ca="1" si="2441">IF($B54="","",CD54*(1+rate_A*CQ$1/365))</f>
        <v/>
      </c>
      <c r="CT54" s="3" t="str">
        <f t="shared" ref="CT54" ca="1" si="2442">IF($B54="","",CE54*(1+rate_A*CQ$1/365))</f>
        <v/>
      </c>
      <c r="CU54" s="3" t="str">
        <f t="shared" ref="CU54" ca="1" si="2443">IF($B54="","",CF54*(1+rate_joint*CQ$1/365))</f>
        <v/>
      </c>
      <c r="CV54" s="5" t="str">
        <f t="shared" ca="1" si="171"/>
        <v/>
      </c>
      <c r="CW54" s="5" t="str" cm="1">
        <f t="array" aca="1" ref="CW54" ca="1">IF(CV54="","",_xlfn.IFS(CV54&lt;='Hidden inputs'!$C$15,CV54*'Hidden inputs'!$D$15,CV54&lt;='Hidden inputs'!$C$16,'Hidden inputs'!$C$15*'Hidden inputs'!$D$15+(CV54-'Hidden inputs'!$B$16)*'Hidden inputs'!$D$16,CV54&lt;='Hidden inputs'!$C$17,'Hidden inputs'!$C$15*'Hidden inputs'!$D$15+('Hidden inputs'!$C$16-'Hidden inputs'!$B$16)*'Hidden inputs'!$D$16+(CV54-'Hidden inputs'!$B$17)*'Hidden inputs'!$D$17,CV54&gt;'Hidden inputs'!$B$18,'Hidden inputs'!$C$15*'Hidden inputs'!$D$15+('Hidden inputs'!$C$16-'Hidden inputs'!$B$16)*'Hidden inputs'!$D$16+('Hidden inputs'!$C$17-'Hidden inputs'!$B$17)*'Hidden inputs'!$D$17+(CV54-'Hidden inputs'!$B$18)*'Hidden inputs'!$D$18))</f>
        <v/>
      </c>
      <c r="CX54" s="10" t="str">
        <f t="shared" ca="1" si="172"/>
        <v/>
      </c>
      <c r="CY54" s="5" t="str">
        <f t="shared" ca="1" si="79"/>
        <v/>
      </c>
      <c r="CZ54" s="5" t="str">
        <f t="shared" ca="1" si="80"/>
        <v/>
      </c>
      <c r="DA54" s="5" t="str">
        <f ca="1">IF($B54="","",'Hidden inputs'!$D$11*CR54+'Hidden inputs'!$E$11*CS54)</f>
        <v/>
      </c>
      <c r="DB54" s="11" t="str">
        <f t="shared" ca="1" si="13"/>
        <v/>
      </c>
      <c r="DC54" s="9" t="str">
        <f t="shared" ca="1" si="81"/>
        <v/>
      </c>
      <c r="DD54" s="3" t="str">
        <f t="shared" ca="1" si="82"/>
        <v/>
      </c>
      <c r="DE54" s="5" t="str" cm="1">
        <f t="array" aca="1" ref="DE54" ca="1">IF($B54="","",IF(DD54=0,0,IF(DD_Payment="",0,IF(DD54&lt;_xlfn.IFS(DD_Frequency="Monthly",1,DD_Frequency="Quarterly",IF(MONTH(DD$2)=1,1,IF(MONTH(DD$2)=4,1,IF(MONTH(DD$2)=7,1,IF(MONTH(DD$2)=10,1,0)))),DD_Frequency="Annually",IF(MONTH(DD$2)=1,1,0))*DD_Payment,DD54,_xlfn.IFS(DD_Frequency="Monthly",1,DD_Frequency="Quarterly",IF(MONTH(DD$2)=1,1,IF(MONTH(DD$2)=4,1,IF(MONTH(DD$2)=7,1,IF(MONTH(DD$2)=10,1,0)))),DD_Frequency="Annually",IF(MONTH(DD$2)=1,1,0))*DD_Payment))))</f>
        <v/>
      </c>
      <c r="DF54" s="3" t="str">
        <f t="shared" ref="DF54" ca="1" si="2444">IF($B54="","",IF(DD54&gt;DE54,(DD54-DE54/2)*(rate_A*(DF$1/365)),0))</f>
        <v/>
      </c>
      <c r="DG54" s="3" t="str">
        <f t="shared" ca="1" si="174"/>
        <v/>
      </c>
      <c r="DH54" s="3" t="str">
        <f t="shared" ref="DH54" ca="1" si="2445">IF($B54="","",CS54*(1+rate_A*DF$1/365))</f>
        <v/>
      </c>
      <c r="DI54" s="3" t="str">
        <f t="shared" ref="DI54" ca="1" si="2446">IF($B54="","",CT54*(1+rate_A*DF$1/365))</f>
        <v/>
      </c>
      <c r="DJ54" s="3" t="str">
        <f t="shared" ref="DJ54" ca="1" si="2447">IF($B54="","",CU54*(1+rate_joint*DF$1/365))</f>
        <v/>
      </c>
      <c r="DK54" s="5" t="str">
        <f t="shared" ca="1" si="178"/>
        <v/>
      </c>
      <c r="DL54" s="5" t="str" cm="1">
        <f t="array" aca="1" ref="DL54" ca="1">IF(DK54="","",_xlfn.IFS(DK54&lt;='Hidden inputs'!$C$15,DK54*'Hidden inputs'!$D$15,DK54&lt;='Hidden inputs'!$C$16,'Hidden inputs'!$C$15*'Hidden inputs'!$D$15+(DK54-'Hidden inputs'!$B$16)*'Hidden inputs'!$D$16,DK54&lt;='Hidden inputs'!$C$17,'Hidden inputs'!$C$15*'Hidden inputs'!$D$15+('Hidden inputs'!$C$16-'Hidden inputs'!$B$16)*'Hidden inputs'!$D$16+(DK54-'Hidden inputs'!$B$17)*'Hidden inputs'!$D$17,DK54&gt;'Hidden inputs'!$B$18,'Hidden inputs'!$C$15*'Hidden inputs'!$D$15+('Hidden inputs'!$C$16-'Hidden inputs'!$B$16)*'Hidden inputs'!$D$16+('Hidden inputs'!$C$17-'Hidden inputs'!$B$17)*'Hidden inputs'!$D$17+(DK54-'Hidden inputs'!$B$18)*'Hidden inputs'!$D$18))</f>
        <v/>
      </c>
      <c r="DM54" s="10" t="str">
        <f t="shared" ca="1" si="179"/>
        <v/>
      </c>
      <c r="DN54" s="5" t="str">
        <f t="shared" ca="1" si="87"/>
        <v/>
      </c>
      <c r="DO54" s="5" t="str">
        <f t="shared" ca="1" si="88"/>
        <v/>
      </c>
      <c r="DP54" s="5" t="str">
        <f ca="1">IF($B54="","",'Hidden inputs'!$D$11*DG54+'Hidden inputs'!$E$11*DH54)</f>
        <v/>
      </c>
      <c r="DQ54" s="11" t="str">
        <f t="shared" ca="1" si="15"/>
        <v/>
      </c>
      <c r="DR54" s="9" t="str">
        <f t="shared" ca="1" si="89"/>
        <v/>
      </c>
      <c r="DS54" s="3" t="str">
        <f t="shared" ca="1" si="90"/>
        <v/>
      </c>
      <c r="DT54" s="5" t="str" cm="1">
        <f t="array" aca="1" ref="DT54" ca="1">IF($B54="","",IF(DS54=0,0,IF(DD_Payment="",0,IF(DS54&lt;_xlfn.IFS(DD_Frequency="Monthly",1,DD_Frequency="Quarterly",IF(MONTH(DS$2)=1,1,IF(MONTH(DS$2)=4,1,IF(MONTH(DS$2)=7,1,IF(MONTH(DS$2)=10,1,0)))),DD_Frequency="Annually",IF(MONTH(DS$2)=1,1,0))*DD_Payment,DS54,_xlfn.IFS(DD_Frequency="Monthly",1,DD_Frequency="Quarterly",IF(MONTH(DS$2)=1,1,IF(MONTH(DS$2)=4,1,IF(MONTH(DS$2)=7,1,IF(MONTH(DS$2)=10,1,0)))),DD_Frequency="Annually",IF(MONTH(DS$2)=1,1,0))*DD_Payment))))</f>
        <v/>
      </c>
      <c r="DU54" s="3" t="str">
        <f t="shared" ref="DU54" ca="1" si="2448">IF($B54="","",IF(DS54&gt;DT54,(DS54-DT54/2)*(rate_A*(DU$1/365)),0))</f>
        <v/>
      </c>
      <c r="DV54" s="3" t="str">
        <f t="shared" ca="1" si="181"/>
        <v/>
      </c>
      <c r="DW54" s="3" t="str">
        <f t="shared" ref="DW54" ca="1" si="2449">IF($B54="","",DH54*(1+rate_A*DU$1/365))</f>
        <v/>
      </c>
      <c r="DX54" s="3" t="str">
        <f t="shared" ref="DX54" ca="1" si="2450">IF($B54="","",DI54*(1+rate_A*DU$1/365))</f>
        <v/>
      </c>
      <c r="DY54" s="3" t="str">
        <f t="shared" ref="DY54" ca="1" si="2451">IF($B54="","",DJ54*(1+rate_joint*DU$1/365))</f>
        <v/>
      </c>
      <c r="DZ54" s="5" t="str">
        <f t="shared" ca="1" si="185"/>
        <v/>
      </c>
      <c r="EA54" s="5" t="str" cm="1">
        <f t="array" aca="1" ref="EA54" ca="1">IF(DZ54="","",_xlfn.IFS(DZ54&lt;='Hidden inputs'!$C$15,DZ54*'Hidden inputs'!$D$15,DZ54&lt;='Hidden inputs'!$C$16,'Hidden inputs'!$C$15*'Hidden inputs'!$D$15+(DZ54-'Hidden inputs'!$B$16)*'Hidden inputs'!$D$16,DZ54&lt;='Hidden inputs'!$C$17,'Hidden inputs'!$C$15*'Hidden inputs'!$D$15+('Hidden inputs'!$C$16-'Hidden inputs'!$B$16)*'Hidden inputs'!$D$16+(DZ54-'Hidden inputs'!$B$17)*'Hidden inputs'!$D$17,DZ54&gt;'Hidden inputs'!$B$18,'Hidden inputs'!$C$15*'Hidden inputs'!$D$15+('Hidden inputs'!$C$16-'Hidden inputs'!$B$16)*'Hidden inputs'!$D$16+('Hidden inputs'!$C$17-'Hidden inputs'!$B$17)*'Hidden inputs'!$D$17+(DZ54-'Hidden inputs'!$B$18)*'Hidden inputs'!$D$18))</f>
        <v/>
      </c>
      <c r="EB54" s="10" t="str">
        <f t="shared" ca="1" si="186"/>
        <v/>
      </c>
      <c r="EC54" s="5" t="str">
        <f t="shared" ca="1" si="95"/>
        <v/>
      </c>
      <c r="ED54" s="5" t="str">
        <f t="shared" ca="1" si="96"/>
        <v/>
      </c>
      <c r="EE54" s="5" t="str">
        <f ca="1">IF($B54="","",'Hidden inputs'!$D$11*DV54+'Hidden inputs'!$E$11*DW54)</f>
        <v/>
      </c>
      <c r="EF54" s="11" t="str">
        <f t="shared" ca="1" si="17"/>
        <v/>
      </c>
      <c r="EG54" s="9" t="str">
        <f t="shared" ca="1" si="97"/>
        <v/>
      </c>
      <c r="EH54" s="3" t="str">
        <f t="shared" ca="1" si="98"/>
        <v/>
      </c>
      <c r="EI54" s="5" t="str" cm="1">
        <f t="array" aca="1" ref="EI54" ca="1">IF($B54="","",IF(EH54=0,0,IF(DD_Payment="",0,IF(EH54&lt;_xlfn.IFS(DD_Frequency="Monthly",1,DD_Frequency="Quarterly",IF(MONTH(EH$2)=1,1,IF(MONTH(EH$2)=4,1,IF(MONTH(EH$2)=7,1,IF(MONTH(EH$2)=10,1,0)))),DD_Frequency="Annually",IF(MONTH(EH$2)=1,1,0))*DD_Payment,EH54,_xlfn.IFS(DD_Frequency="Monthly",1,DD_Frequency="Quarterly",IF(MONTH(EH$2)=1,1,IF(MONTH(EH$2)=4,1,IF(MONTH(EH$2)=7,1,IF(MONTH(EH$2)=10,1,0)))),DD_Frequency="Annually",IF(MONTH(EH$2)=1,1,0))*DD_Payment))))</f>
        <v/>
      </c>
      <c r="EJ54" s="3" t="str">
        <f t="shared" ref="EJ54" ca="1" si="2452">IF($B54="","",IF(EH54&gt;EI54,(EH54-EI54/2)*(rate_A*(EJ$1/365)),0))</f>
        <v/>
      </c>
      <c r="EK54" s="3" t="str">
        <f t="shared" ca="1" si="188"/>
        <v/>
      </c>
      <c r="EL54" s="3" t="str">
        <f t="shared" ref="EL54" ca="1" si="2453">IF($B54="","",DW54*(1+rate_A*EJ$1/365))</f>
        <v/>
      </c>
      <c r="EM54" s="3" t="str">
        <f t="shared" ref="EM54" ca="1" si="2454">IF($B54="","",DX54*(1+rate_A*EJ$1/365))</f>
        <v/>
      </c>
      <c r="EN54" s="3" t="str">
        <f t="shared" ref="EN54" ca="1" si="2455">IF($B54="","",DY54*(1+rate_joint*EJ$1/365))</f>
        <v/>
      </c>
      <c r="EO54" s="5" t="str">
        <f t="shared" ca="1" si="192"/>
        <v/>
      </c>
      <c r="EP54" s="5" t="str" cm="1">
        <f t="array" aca="1" ref="EP54" ca="1">IF(EO54="","",_xlfn.IFS(EO54&lt;='Hidden inputs'!$C$15,EO54*'Hidden inputs'!$D$15,EO54&lt;='Hidden inputs'!$C$16,'Hidden inputs'!$C$15*'Hidden inputs'!$D$15+(EO54-'Hidden inputs'!$B$16)*'Hidden inputs'!$D$16,EO54&lt;='Hidden inputs'!$C$17,'Hidden inputs'!$C$15*'Hidden inputs'!$D$15+('Hidden inputs'!$C$16-'Hidden inputs'!$B$16)*'Hidden inputs'!$D$16+(EO54-'Hidden inputs'!$B$17)*'Hidden inputs'!$D$17,EO54&gt;'Hidden inputs'!$B$18,'Hidden inputs'!$C$15*'Hidden inputs'!$D$15+('Hidden inputs'!$C$16-'Hidden inputs'!$B$16)*'Hidden inputs'!$D$16+('Hidden inputs'!$C$17-'Hidden inputs'!$B$17)*'Hidden inputs'!$D$17+(EO54-'Hidden inputs'!$B$18)*'Hidden inputs'!$D$18))</f>
        <v/>
      </c>
      <c r="EQ54" s="10" t="str">
        <f t="shared" ca="1" si="193"/>
        <v/>
      </c>
      <c r="ER54" s="5" t="str">
        <f t="shared" ca="1" si="103"/>
        <v/>
      </c>
      <c r="ES54" s="5" t="str">
        <f t="shared" ca="1" si="104"/>
        <v/>
      </c>
      <c r="ET54" s="5" t="str">
        <f ca="1">IF($B54="","",'Hidden inputs'!$D$11*EK54+'Hidden inputs'!$E$11*EL54)</f>
        <v/>
      </c>
      <c r="EU54" s="11" t="str">
        <f t="shared" ca="1" si="19"/>
        <v/>
      </c>
      <c r="EV54" s="9" t="str">
        <f t="shared" ca="1" si="105"/>
        <v/>
      </c>
      <c r="EW54" s="3" t="str">
        <f t="shared" ca="1" si="106"/>
        <v/>
      </c>
      <c r="EX54" s="5" t="str" cm="1">
        <f t="array" aca="1" ref="EX54" ca="1">IF($B54="","",IF(EW54=0,0,IF(DD_Payment="",0,IF(EW54&lt;_xlfn.IFS(DD_Frequency="Monthly",1,DD_Frequency="Quarterly",IF(MONTH(EW$2)=1,1,IF(MONTH(EW$2)=4,1,IF(MONTH(EW$2)=7,1,IF(MONTH(EW$2)=10,1,0)))),DD_Frequency="Annually",IF(MONTH(EW$2)=1,1,0))*DD_Payment,EW54,_xlfn.IFS(DD_Frequency="Monthly",1,DD_Frequency="Quarterly",IF(MONTH(EW$2)=1,1,IF(MONTH(EW$2)=4,1,IF(MONTH(EW$2)=7,1,IF(MONTH(EW$2)=10,1,0)))),DD_Frequency="Annually",IF(MONTH(EW$2)=1,1,0))*DD_Payment))))</f>
        <v/>
      </c>
      <c r="EY54" s="3" t="str">
        <f t="shared" ref="EY54" ca="1" si="2456">IF($B54="","",IF(EW54&gt;EX54,(EW54-EX54/2)*(rate_A*(EY$1/365)),0))</f>
        <v/>
      </c>
      <c r="EZ54" s="3" t="str">
        <f t="shared" ca="1" si="195"/>
        <v/>
      </c>
      <c r="FA54" s="3" t="str">
        <f t="shared" ref="FA54" ca="1" si="2457">IF($B54="","",EL54*(1+rate_A*EY$1/365))</f>
        <v/>
      </c>
      <c r="FB54" s="3" t="str">
        <f t="shared" ref="FB54" ca="1" si="2458">IF($B54="","",EM54*(1+rate_A*EY$1/365))</f>
        <v/>
      </c>
      <c r="FC54" s="3" t="str">
        <f t="shared" ref="FC54" ca="1" si="2459">IF($B54="","",EN54*(1+rate_joint*EY$1/365))</f>
        <v/>
      </c>
      <c r="FD54" s="5" t="str">
        <f t="shared" ca="1" si="199"/>
        <v/>
      </c>
      <c r="FE54" s="5" t="str" cm="1">
        <f t="array" aca="1" ref="FE54" ca="1">IF(FD54="","",_xlfn.IFS(FD54&lt;='Hidden inputs'!$C$15,FD54*'Hidden inputs'!$D$15,FD54&lt;='Hidden inputs'!$C$16,'Hidden inputs'!$C$15*'Hidden inputs'!$D$15+(FD54-'Hidden inputs'!$B$16)*'Hidden inputs'!$D$16,FD54&lt;='Hidden inputs'!$C$17,'Hidden inputs'!$C$15*'Hidden inputs'!$D$15+('Hidden inputs'!$C$16-'Hidden inputs'!$B$16)*'Hidden inputs'!$D$16+(FD54-'Hidden inputs'!$B$17)*'Hidden inputs'!$D$17,FD54&gt;'Hidden inputs'!$B$18,'Hidden inputs'!$C$15*'Hidden inputs'!$D$15+('Hidden inputs'!$C$16-'Hidden inputs'!$B$16)*'Hidden inputs'!$D$16+('Hidden inputs'!$C$17-'Hidden inputs'!$B$17)*'Hidden inputs'!$D$17+(FD54-'Hidden inputs'!$B$18)*'Hidden inputs'!$D$18))</f>
        <v/>
      </c>
      <c r="FF54" s="10" t="str">
        <f t="shared" ca="1" si="200"/>
        <v/>
      </c>
      <c r="FG54" s="5" t="str">
        <f t="shared" ca="1" si="111"/>
        <v/>
      </c>
      <c r="FH54" s="5" t="str">
        <f t="shared" ca="1" si="112"/>
        <v/>
      </c>
      <c r="FI54" s="5" t="str">
        <f ca="1">IF($B54="","",'Hidden inputs'!$D$11*EZ54+'Hidden inputs'!$E$11*FA54)</f>
        <v/>
      </c>
      <c r="FJ54" s="11" t="str">
        <f t="shared" ca="1" si="21"/>
        <v/>
      </c>
      <c r="FK54" s="9" t="str">
        <f t="shared" ca="1" si="113"/>
        <v/>
      </c>
      <c r="FL54" s="3" t="str">
        <f t="shared" ca="1" si="114"/>
        <v/>
      </c>
      <c r="FM54" s="5" t="str" cm="1">
        <f t="array" aca="1" ref="FM54" ca="1">IF($B54="","",IF(FL54=0,0,IF(DD_Payment="",0,IF(FL54&lt;_xlfn.IFS(DD_Frequency="Monthly",1,DD_Frequency="Quarterly",IF(MONTH(FL$2)=1,1,IF(MONTH(FL$2)=4,1,IF(MONTH(FL$2)=7,1,IF(MONTH(FL$2)=10,1,0)))),DD_Frequency="Annually",IF(MONTH(FL$2)=1,1,0))*DD_Payment,FL54,_xlfn.IFS(DD_Frequency="Monthly",1,DD_Frequency="Quarterly",IF(MONTH(FL$2)=1,1,IF(MONTH(FL$2)=4,1,IF(MONTH(FL$2)=7,1,IF(MONTH(FL$2)=10,1,0)))),DD_Frequency="Annually",IF(MONTH(FL$2)=1,1,0))*DD_Payment))))</f>
        <v/>
      </c>
      <c r="FN54" s="3" t="str">
        <f t="shared" ref="FN54" ca="1" si="2460">IF($B54="","",IF(FL54&gt;FM54,(FL54-FM54/2)*(rate_A*(FN$1/365)),0))</f>
        <v/>
      </c>
      <c r="FO54" s="3" t="str">
        <f t="shared" ca="1" si="202"/>
        <v/>
      </c>
      <c r="FP54" s="3" t="str">
        <f t="shared" ref="FP54" ca="1" si="2461">IF($B54="","",FA54*(1+rate_A*FN$1/365))</f>
        <v/>
      </c>
      <c r="FQ54" s="3" t="str">
        <f t="shared" ref="FQ54" ca="1" si="2462">IF($B54="","",FB54*(1+rate_A*FN$1/365))</f>
        <v/>
      </c>
      <c r="FR54" s="3" t="str">
        <f t="shared" ref="FR54" ca="1" si="2463">IF($B54="","",FC54*(1+rate_joint*FN$1/365))</f>
        <v/>
      </c>
      <c r="FS54" s="5" t="str">
        <f t="shared" ca="1" si="206"/>
        <v/>
      </c>
      <c r="FT54" s="5" t="str" cm="1">
        <f t="array" aca="1" ref="FT54" ca="1">IF(FS54="","",_xlfn.IFS(FS54&lt;='Hidden inputs'!$C$15,FS54*'Hidden inputs'!$D$15,FS54&lt;='Hidden inputs'!$C$16,'Hidden inputs'!$C$15*'Hidden inputs'!$D$15+(FS54-'Hidden inputs'!$B$16)*'Hidden inputs'!$D$16,FS54&lt;='Hidden inputs'!$C$17,'Hidden inputs'!$C$15*'Hidden inputs'!$D$15+('Hidden inputs'!$C$16-'Hidden inputs'!$B$16)*'Hidden inputs'!$D$16+(FS54-'Hidden inputs'!$B$17)*'Hidden inputs'!$D$17,FS54&gt;'Hidden inputs'!$B$18,'Hidden inputs'!$C$15*'Hidden inputs'!$D$15+('Hidden inputs'!$C$16-'Hidden inputs'!$B$16)*'Hidden inputs'!$D$16+('Hidden inputs'!$C$17-'Hidden inputs'!$B$17)*'Hidden inputs'!$D$17+(FS54-'Hidden inputs'!$B$18)*'Hidden inputs'!$D$18))</f>
        <v/>
      </c>
      <c r="FU54" s="10" t="str">
        <f t="shared" ca="1" si="207"/>
        <v/>
      </c>
      <c r="FV54" s="5" t="str">
        <f t="shared" ca="1" si="119"/>
        <v/>
      </c>
      <c r="FW54" s="5" t="str">
        <f t="shared" ca="1" si="120"/>
        <v/>
      </c>
      <c r="FX54" s="5" t="str">
        <f ca="1">IF($B54="","",'Hidden inputs'!$D$11*FO54+'Hidden inputs'!$E$11*FP54)</f>
        <v/>
      </c>
      <c r="FY54" s="11" t="str">
        <f t="shared" ca="1" si="23"/>
        <v/>
      </c>
      <c r="FZ54" s="9" t="str">
        <f t="shared" ca="1" si="121"/>
        <v/>
      </c>
      <c r="GA54" s="5" t="str">
        <f t="shared" ca="1" si="122"/>
        <v/>
      </c>
      <c r="GB54" s="5" t="str">
        <f t="shared" ca="1" si="123"/>
        <v/>
      </c>
      <c r="GC54" s="5" t="str">
        <f t="shared" ca="1" si="24"/>
        <v/>
      </c>
      <c r="GD54" s="5" t="str">
        <f t="shared" ca="1" si="25"/>
        <v/>
      </c>
    </row>
    <row r="55" spans="1:186" x14ac:dyDescent="0.35">
      <c r="A55" s="2" t="str">
        <f t="shared" ca="1" si="26"/>
        <v/>
      </c>
      <c r="B55" s="6" t="str">
        <f t="shared" ca="1" si="27"/>
        <v/>
      </c>
      <c r="C55" s="5" t="str">
        <f t="shared" ca="1" si="124"/>
        <v/>
      </c>
      <c r="D55" s="5" t="str" cm="1">
        <f t="array" aca="1" ref="D55" ca="1">IF($B55="","",IF(C55=0,0,IF(DD_Payment="",0,IF(C55&lt;_xlfn.IFS(DD_Frequency="Monthly",1,DD_Frequency="Quarterly",IF(MONTH(C$2)=1,1,IF(MONTH(C$2)=4,1,IF(MONTH(C$2)=7,1,IF(MONTH(C$2)=10,1,0)))),DD_Frequency="Annually",IF(MONTH(C$2)=1,1,0))*DD_Payment,C55,_xlfn.IFS(DD_Frequency="Monthly",1,DD_Frequency="Quarterly",IF(MONTH(C$2)=1,1,IF(MONTH(C$2)=4,1,IF(MONTH(C$2)=7,1,IF(MONTH(C$2)=10,1,0)))),DD_Frequency="Annually",IF(MONTH(C$2)=1,1,0))*DD_Payment))))</f>
        <v/>
      </c>
      <c r="E55" s="5" t="str">
        <f t="shared" ref="E55" ca="1" si="2464">IF(B55="","",IF(C55&gt;D55,(C55-D55/2)*(rate_A*(E$1/365)),0))</f>
        <v/>
      </c>
      <c r="F55" s="5" t="str">
        <f t="shared" ca="1" si="28"/>
        <v/>
      </c>
      <c r="G55" s="5" t="str">
        <f t="shared" ref="G55" ca="1" si="2465">IF(B55="","",G54*(1+rate_A*E$1/365))</f>
        <v/>
      </c>
      <c r="H55" s="5" t="str">
        <f t="shared" ref="H55" ca="1" si="2466">IF(B55="","",H54*(1+rate_A*E$1/365))</f>
        <v/>
      </c>
      <c r="I55" s="5" t="str">
        <f t="shared" ref="I55" ca="1" si="2467">IF(B55="","",I54*(1+rate_joint*E$1/365))</f>
        <v/>
      </c>
      <c r="J55" s="5" t="str">
        <f t="shared" ca="1" si="129"/>
        <v/>
      </c>
      <c r="K55" s="5" t="str" cm="1">
        <f t="array" aca="1" ref="K55" ca="1">IF(J55="","",_xlfn.IFS(J55&lt;='Hidden inputs'!$C$15,J55*'Hidden inputs'!$D$15,J55&lt;='Hidden inputs'!$C$16,'Hidden inputs'!$C$15*'Hidden inputs'!$D$15+(J55-'Hidden inputs'!$B$16)*'Hidden inputs'!$D$16,J55&lt;='Hidden inputs'!$C$17,'Hidden inputs'!$C$15*'Hidden inputs'!$D$15+('Hidden inputs'!$C$16-'Hidden inputs'!$B$16)*'Hidden inputs'!$D$16+(J55-'Hidden inputs'!$B$17)*'Hidden inputs'!$D$17,J55&gt;'Hidden inputs'!$B$18,'Hidden inputs'!$C$15*'Hidden inputs'!$D$15+('Hidden inputs'!$C$16-'Hidden inputs'!$B$16)*'Hidden inputs'!$D$16+('Hidden inputs'!$C$17-'Hidden inputs'!$B$17)*'Hidden inputs'!$D$17+(J55-'Hidden inputs'!$B$18)*'Hidden inputs'!$D$18))</f>
        <v/>
      </c>
      <c r="L55" s="11" t="str">
        <f t="shared" ca="1" si="130"/>
        <v/>
      </c>
      <c r="M55" s="5" t="str">
        <f t="shared" ca="1" si="32"/>
        <v/>
      </c>
      <c r="N55" s="5" t="str">
        <f t="shared" ca="1" si="33"/>
        <v/>
      </c>
      <c r="O55" s="5" t="str">
        <f ca="1">IF(B55="","",'Hidden inputs'!$D$11*F55+'Hidden inputs'!$E$11*G55)</f>
        <v/>
      </c>
      <c r="P55" s="11" t="str">
        <f t="shared" ca="1" si="0"/>
        <v/>
      </c>
      <c r="Q55" s="20" t="str">
        <f t="shared" ca="1" si="1"/>
        <v/>
      </c>
      <c r="R55" s="3" t="str">
        <f t="shared" ca="1" si="34"/>
        <v/>
      </c>
      <c r="S55" s="5" t="str" cm="1">
        <f t="array" aca="1" ref="S55" ca="1">IF($B55="","",IF(R55=0,0,IF(DD_Payment="",0,IF(R55&lt;_xlfn.IFS(DD_Frequency="Monthly",1,DD_Frequency="Quarterly",IF(MONTH(R$2)=1,1,IF(MONTH(R$2)=4,1,IF(MONTH(R$2)=7,1,IF(MONTH(R$2)=10,1,0)))),DD_Frequency="Annually",IF(MONTH(R$2)=1,1,0))*DD_Payment,R55,_xlfn.IFS(DD_Frequency="Monthly",1,DD_Frequency="Quarterly",IF(MONTH(R$2)=1,1,IF(MONTH(R$2)=4,1,IF(MONTH(R$2)=7,1,IF(MONTH(R$2)=10,1,0)))),DD_Frequency="Annually",IF(MONTH(R$2)=1,1,0))*DD_Payment))))</f>
        <v/>
      </c>
      <c r="T55" s="3" t="str">
        <f t="shared" ref="T55" ca="1" si="2468">IF(B55="","",IF(R55&gt;S55,(R55-S55/2)*(rate_A*((T$1+A55)/365)),0))</f>
        <v/>
      </c>
      <c r="U55" s="3" t="str">
        <f t="shared" ca="1" si="36"/>
        <v/>
      </c>
      <c r="V55" s="3" t="str">
        <f t="shared" ref="V55" ca="1" si="2469">IF(B55="","",G55*(1+rate_A*(T$1+A55)/365))</f>
        <v/>
      </c>
      <c r="W55" s="3" t="str">
        <f t="shared" ref="W55" ca="1" si="2470">IF(B55="","",H55*(1+rate_A*(T$1+A55)/365))</f>
        <v/>
      </c>
      <c r="X55" s="3" t="str">
        <f t="shared" ref="X55" ca="1" si="2471">IF(B55="","",I55*(1+rate_joint*(T$1+A55)/365))</f>
        <v/>
      </c>
      <c r="Y55" s="5" t="str">
        <f t="shared" ca="1" si="135"/>
        <v/>
      </c>
      <c r="Z55" s="5" t="str" cm="1">
        <f t="array" aca="1" ref="Z55" ca="1">IF(Y55="","",_xlfn.IFS(Y55&lt;='Hidden inputs'!$C$15,Y55*'Hidden inputs'!$D$15,Y55&lt;='Hidden inputs'!$C$16,'Hidden inputs'!$C$15*'Hidden inputs'!$D$15+(Y55-'Hidden inputs'!$B$16)*'Hidden inputs'!$D$16,Y55&lt;='Hidden inputs'!$C$17,'Hidden inputs'!$C$15*'Hidden inputs'!$D$15+('Hidden inputs'!$C$16-'Hidden inputs'!$B$16)*'Hidden inputs'!$D$16+(Y55-'Hidden inputs'!$B$17)*'Hidden inputs'!$D$17,Y55&gt;'Hidden inputs'!$B$18,'Hidden inputs'!$C$15*'Hidden inputs'!$D$15+('Hidden inputs'!$C$16-'Hidden inputs'!$B$16)*'Hidden inputs'!$D$16+('Hidden inputs'!$C$17-'Hidden inputs'!$B$17)*'Hidden inputs'!$D$17+(Y55-'Hidden inputs'!$B$18)*'Hidden inputs'!$D$18))</f>
        <v/>
      </c>
      <c r="AA55" s="10" t="str">
        <f t="shared" ca="1" si="136"/>
        <v/>
      </c>
      <c r="AB55" s="5" t="str">
        <f t="shared" ca="1" si="40"/>
        <v/>
      </c>
      <c r="AC55" s="5" t="str">
        <f t="shared" ca="1" si="137"/>
        <v/>
      </c>
      <c r="AD55" s="5" t="str">
        <f ca="1">IF(B55="","",'Hidden inputs'!$D$11*U55+'Hidden inputs'!$E$11*V55)</f>
        <v/>
      </c>
      <c r="AE55" s="11" t="str">
        <f t="shared" ca="1" si="3"/>
        <v/>
      </c>
      <c r="AF55" s="9" t="str">
        <f t="shared" ca="1" si="41"/>
        <v/>
      </c>
      <c r="AG55" s="3" t="str">
        <f t="shared" ca="1" si="42"/>
        <v/>
      </c>
      <c r="AH55" s="5" t="str" cm="1">
        <f t="array" aca="1" ref="AH55" ca="1">IF($B55="","",IF(AG55=0,0,IF(DD_Payment="",0,IF(AG55&lt;_xlfn.IFS(DD_Frequency="Monthly",1,DD_Frequency="Quarterly",IF(MONTH(AG$2)=1,1,IF(MONTH(AG$2)=4,1,IF(MONTH(AG$2)=7,1,IF(MONTH(AG$2)=10,1,0)))),DD_Frequency="Annually",IF(MONTH(AG$2)=1,1,0))*DD_Payment,AG55,_xlfn.IFS(DD_Frequency="Monthly",1,DD_Frequency="Quarterly",IF(MONTH(AG$2)=1,1,IF(MONTH(AG$2)=4,1,IF(MONTH(AG$2)=7,1,IF(MONTH(AG$2)=10,1,0)))),DD_Frequency="Annually",IF(MONTH(AG$2)=1,1,0))*DD_Payment))))</f>
        <v/>
      </c>
      <c r="AI55" s="3" t="str">
        <f t="shared" ref="AI55" ca="1" si="2472">IF($B55="","",IF(AG55&gt;AH55,(AG55-AH55/2)*(rate_A*(AI$1/365)),0))</f>
        <v/>
      </c>
      <c r="AJ55" s="3" t="str">
        <f t="shared" ca="1" si="139"/>
        <v/>
      </c>
      <c r="AK55" s="3" t="str">
        <f t="shared" ref="AK55" ca="1" si="2473">IF($B55="","",V55*(1+rate_A*AI$1/365))</f>
        <v/>
      </c>
      <c r="AL55" s="3" t="str">
        <f t="shared" ref="AL55" ca="1" si="2474">IF($B55="","",W55*(1+rate_A*AI$1/365))</f>
        <v/>
      </c>
      <c r="AM55" s="3" t="str">
        <f t="shared" ref="AM55" ca="1" si="2475">IF($B55="","",X55*(1+rate_joint*AI$1/365))</f>
        <v/>
      </c>
      <c r="AN55" s="5" t="str">
        <f t="shared" ca="1" si="143"/>
        <v/>
      </c>
      <c r="AO55" s="5" t="str" cm="1">
        <f t="array" aca="1" ref="AO55" ca="1">IF(AN55="","",_xlfn.IFS(AN55&lt;='Hidden inputs'!$C$15,AN55*'Hidden inputs'!$D$15,AN55&lt;='Hidden inputs'!$C$16,'Hidden inputs'!$C$15*'Hidden inputs'!$D$15+(AN55-'Hidden inputs'!$B$16)*'Hidden inputs'!$D$16,AN55&lt;='Hidden inputs'!$C$17,'Hidden inputs'!$C$15*'Hidden inputs'!$D$15+('Hidden inputs'!$C$16-'Hidden inputs'!$B$16)*'Hidden inputs'!$D$16+(AN55-'Hidden inputs'!$B$17)*'Hidden inputs'!$D$17,AN55&gt;'Hidden inputs'!$B$18,'Hidden inputs'!$C$15*'Hidden inputs'!$D$15+('Hidden inputs'!$C$16-'Hidden inputs'!$B$16)*'Hidden inputs'!$D$16+('Hidden inputs'!$C$17-'Hidden inputs'!$B$17)*'Hidden inputs'!$D$17+(AN55-'Hidden inputs'!$B$18)*'Hidden inputs'!$D$18))</f>
        <v/>
      </c>
      <c r="AP55" s="10" t="str">
        <f t="shared" ca="1" si="144"/>
        <v/>
      </c>
      <c r="AQ55" s="5" t="str">
        <f t="shared" ca="1" si="47"/>
        <v/>
      </c>
      <c r="AR55" s="5" t="str">
        <f t="shared" ca="1" si="48"/>
        <v/>
      </c>
      <c r="AS55" s="5" t="str">
        <f ca="1">IF($B55="","",'Hidden inputs'!$D$11*AJ55+'Hidden inputs'!$E$11*AK55)</f>
        <v/>
      </c>
      <c r="AT55" s="11" t="str">
        <f t="shared" ca="1" si="5"/>
        <v/>
      </c>
      <c r="AU55" s="9" t="str">
        <f t="shared" ca="1" si="49"/>
        <v/>
      </c>
      <c r="AV55" s="3" t="str">
        <f t="shared" ca="1" si="50"/>
        <v/>
      </c>
      <c r="AW55" s="5" t="str" cm="1">
        <f t="array" aca="1" ref="AW55" ca="1">IF($B55="","",IF(AV55=0,0,IF(DD_Payment="",0,IF(AV55&lt;_xlfn.IFS(DD_Frequency="Monthly",1,DD_Frequency="Quarterly",IF(MONTH(AV$2)=1,1,IF(MONTH(AV$2)=4,1,IF(MONTH(AV$2)=7,1,IF(MONTH(AV$2)=10,1,0)))),DD_Frequency="Annually",IF(MONTH(AV$2)=1,1,0))*DD_Payment,AV55,_xlfn.IFS(DD_Frequency="Monthly",1,DD_Frequency="Quarterly",IF(MONTH(AV$2)=1,1,IF(MONTH(AV$2)=4,1,IF(MONTH(AV$2)=7,1,IF(MONTH(AV$2)=10,1,0)))),DD_Frequency="Annually",IF(MONTH(AV$2)=1,1,0))*DD_Payment))))</f>
        <v/>
      </c>
      <c r="AX55" s="3" t="str">
        <f t="shared" ref="AX55" ca="1" si="2476">IF($B55="","",IF(AV55&gt;AW55,(AV55-AW55/2)*(rate_A*(AX$1/365)),0))</f>
        <v/>
      </c>
      <c r="AY55" s="3" t="str">
        <f t="shared" ca="1" si="146"/>
        <v/>
      </c>
      <c r="AZ55" s="3" t="str">
        <f t="shared" ref="AZ55" ca="1" si="2477">IF($B55="","",AK55*(1+rate_A*AX$1/365))</f>
        <v/>
      </c>
      <c r="BA55" s="3" t="str">
        <f t="shared" ref="BA55" ca="1" si="2478">IF($B55="","",AL55*(1+rate_A*AX$1/365))</f>
        <v/>
      </c>
      <c r="BB55" s="3" t="str">
        <f t="shared" ref="BB55" ca="1" si="2479">IF($B55="","",AM55*(1+rate_joint*AX$1/365))</f>
        <v/>
      </c>
      <c r="BC55" s="5" t="str">
        <f t="shared" ca="1" si="150"/>
        <v/>
      </c>
      <c r="BD55" s="5" t="str" cm="1">
        <f t="array" aca="1" ref="BD55" ca="1">IF(BC55="","",_xlfn.IFS(BC55&lt;='Hidden inputs'!$C$15,BC55*'Hidden inputs'!$D$15,BC55&lt;='Hidden inputs'!$C$16,'Hidden inputs'!$C$15*'Hidden inputs'!$D$15+(BC55-'Hidden inputs'!$B$16)*'Hidden inputs'!$D$16,BC55&lt;='Hidden inputs'!$C$17,'Hidden inputs'!$C$15*'Hidden inputs'!$D$15+('Hidden inputs'!$C$16-'Hidden inputs'!$B$16)*'Hidden inputs'!$D$16+(BC55-'Hidden inputs'!$B$17)*'Hidden inputs'!$D$17,BC55&gt;'Hidden inputs'!$B$18,'Hidden inputs'!$C$15*'Hidden inputs'!$D$15+('Hidden inputs'!$C$16-'Hidden inputs'!$B$16)*'Hidden inputs'!$D$16+('Hidden inputs'!$C$17-'Hidden inputs'!$B$17)*'Hidden inputs'!$D$17+(BC55-'Hidden inputs'!$B$18)*'Hidden inputs'!$D$18))</f>
        <v/>
      </c>
      <c r="BE55" s="10" t="str">
        <f t="shared" ca="1" si="151"/>
        <v/>
      </c>
      <c r="BF55" s="5" t="str">
        <f t="shared" ca="1" si="55"/>
        <v/>
      </c>
      <c r="BG55" s="5" t="str">
        <f t="shared" ca="1" si="56"/>
        <v/>
      </c>
      <c r="BH55" s="5" t="str">
        <f ca="1">IF($B55="","",'Hidden inputs'!$D$11*AY55+'Hidden inputs'!$E$11*AZ55)</f>
        <v/>
      </c>
      <c r="BI55" s="11" t="str">
        <f t="shared" ca="1" si="7"/>
        <v/>
      </c>
      <c r="BJ55" s="9" t="str">
        <f t="shared" ca="1" si="57"/>
        <v/>
      </c>
      <c r="BK55" s="3" t="str">
        <f t="shared" ca="1" si="58"/>
        <v/>
      </c>
      <c r="BL55" s="5" t="str" cm="1">
        <f t="array" aca="1" ref="BL55" ca="1">IF($B55="","",IF(BK55=0,0,IF(DD_Payment="",0,IF(BK55&lt;_xlfn.IFS(DD_Frequency="Monthly",1,DD_Frequency="Quarterly",IF(MONTH(BK$2)=1,1,IF(MONTH(BK$2)=4,1,IF(MONTH(BK$2)=7,1,IF(MONTH(BK$2)=10,1,0)))),DD_Frequency="Annually",IF(MONTH(BK$2)=1,1,0))*DD_Payment,BK55,_xlfn.IFS(DD_Frequency="Monthly",1,DD_Frequency="Quarterly",IF(MONTH(BK$2)=1,1,IF(MONTH(BK$2)=4,1,IF(MONTH(BK$2)=7,1,IF(MONTH(BK$2)=10,1,0)))),DD_Frequency="Annually",IF(MONTH(BK$2)=1,1,0))*DD_Payment))))</f>
        <v/>
      </c>
      <c r="BM55" s="3" t="str">
        <f t="shared" ref="BM55" ca="1" si="2480">IF($B55="","",IF(BK55&gt;BL55,(BK55-BL55/2)*(rate_A*(BM$1/365)),0))</f>
        <v/>
      </c>
      <c r="BN55" s="3" t="str">
        <f t="shared" ca="1" si="153"/>
        <v/>
      </c>
      <c r="BO55" s="3" t="str">
        <f t="shared" ref="BO55" ca="1" si="2481">IF($B55="","",AZ55*(1+rate_A*BM$1/365))</f>
        <v/>
      </c>
      <c r="BP55" s="3" t="str">
        <f t="shared" ref="BP55" ca="1" si="2482">IF($B55="","",BA55*(1+rate_A*BM$1/365))</f>
        <v/>
      </c>
      <c r="BQ55" s="3" t="str">
        <f t="shared" ref="BQ55" ca="1" si="2483">IF($B55="","",BB55*(1+rate_joint*BM$1/365))</f>
        <v/>
      </c>
      <c r="BR55" s="5" t="str">
        <f t="shared" ca="1" si="157"/>
        <v/>
      </c>
      <c r="BS55" s="5" t="str" cm="1">
        <f t="array" aca="1" ref="BS55" ca="1">IF(BR55="","",_xlfn.IFS(BR55&lt;='Hidden inputs'!$C$15,BR55*'Hidden inputs'!$D$15,BR55&lt;='Hidden inputs'!$C$16,'Hidden inputs'!$C$15*'Hidden inputs'!$D$15+(BR55-'Hidden inputs'!$B$16)*'Hidden inputs'!$D$16,BR55&lt;='Hidden inputs'!$C$17,'Hidden inputs'!$C$15*'Hidden inputs'!$D$15+('Hidden inputs'!$C$16-'Hidden inputs'!$B$16)*'Hidden inputs'!$D$16+(BR55-'Hidden inputs'!$B$17)*'Hidden inputs'!$D$17,BR55&gt;'Hidden inputs'!$B$18,'Hidden inputs'!$C$15*'Hidden inputs'!$D$15+('Hidden inputs'!$C$16-'Hidden inputs'!$B$16)*'Hidden inputs'!$D$16+('Hidden inputs'!$C$17-'Hidden inputs'!$B$17)*'Hidden inputs'!$D$17+(BR55-'Hidden inputs'!$B$18)*'Hidden inputs'!$D$18))</f>
        <v/>
      </c>
      <c r="BT55" s="10" t="str">
        <f t="shared" ca="1" si="158"/>
        <v/>
      </c>
      <c r="BU55" s="5" t="str">
        <f t="shared" ca="1" si="63"/>
        <v/>
      </c>
      <c r="BV55" s="5" t="str">
        <f t="shared" ca="1" si="64"/>
        <v/>
      </c>
      <c r="BW55" s="5" t="str">
        <f ca="1">IF($B55="","",'Hidden inputs'!$D$11*BN55+'Hidden inputs'!$E$11*BO55)</f>
        <v/>
      </c>
      <c r="BX55" s="11" t="str">
        <f t="shared" ca="1" si="9"/>
        <v/>
      </c>
      <c r="BY55" s="9" t="str">
        <f t="shared" ca="1" si="65"/>
        <v/>
      </c>
      <c r="BZ55" s="3" t="str">
        <f t="shared" ca="1" si="66"/>
        <v/>
      </c>
      <c r="CA55" s="5" t="str" cm="1">
        <f t="array" aca="1" ref="CA55" ca="1">IF($B55="","",IF(BZ55=0,0,IF(DD_Payment="",0,IF(BZ55&lt;_xlfn.IFS(DD_Frequency="Monthly",1,DD_Frequency="Quarterly",IF(MONTH(BZ$2)=1,1,IF(MONTH(BZ$2)=4,1,IF(MONTH(BZ$2)=7,1,IF(MONTH(BZ$2)=10,1,0)))),DD_Frequency="Annually",IF(MONTH(BZ$2)=1,1,0))*DD_Payment,BZ55,_xlfn.IFS(DD_Frequency="Monthly",1,DD_Frequency="Quarterly",IF(MONTH(BZ$2)=1,1,IF(MONTH(BZ$2)=4,1,IF(MONTH(BZ$2)=7,1,IF(MONTH(BZ$2)=10,1,0)))),DD_Frequency="Annually",IF(MONTH(BZ$2)=1,1,0))*DD_Payment))))</f>
        <v/>
      </c>
      <c r="CB55" s="3" t="str">
        <f t="shared" ref="CB55" ca="1" si="2484">IF($B55="","",IF(BZ55&gt;CA55,(BZ55-CA55/2)*(rate_A*(CB$1/365)),0))</f>
        <v/>
      </c>
      <c r="CC55" s="3" t="str">
        <f t="shared" ca="1" si="160"/>
        <v/>
      </c>
      <c r="CD55" s="3" t="str">
        <f t="shared" ref="CD55" ca="1" si="2485">IF($B55="","",BO55*(1+rate_A*CB$1/365))</f>
        <v/>
      </c>
      <c r="CE55" s="3" t="str">
        <f t="shared" ref="CE55" ca="1" si="2486">IF($B55="","",BP55*(1+rate_A*CB$1/365))</f>
        <v/>
      </c>
      <c r="CF55" s="3" t="str">
        <f t="shared" ref="CF55" ca="1" si="2487">IF($B55="","",BQ55*(1+rate_joint*CB$1/365))</f>
        <v/>
      </c>
      <c r="CG55" s="5" t="str">
        <f t="shared" ca="1" si="164"/>
        <v/>
      </c>
      <c r="CH55" s="5" t="str" cm="1">
        <f t="array" aca="1" ref="CH55" ca="1">IF(CG55="","",_xlfn.IFS(CG55&lt;='Hidden inputs'!$C$15,CG55*'Hidden inputs'!$D$15,CG55&lt;='Hidden inputs'!$C$16,'Hidden inputs'!$C$15*'Hidden inputs'!$D$15+(CG55-'Hidden inputs'!$B$16)*'Hidden inputs'!$D$16,CG55&lt;='Hidden inputs'!$C$17,'Hidden inputs'!$C$15*'Hidden inputs'!$D$15+('Hidden inputs'!$C$16-'Hidden inputs'!$B$16)*'Hidden inputs'!$D$16+(CG55-'Hidden inputs'!$B$17)*'Hidden inputs'!$D$17,CG55&gt;'Hidden inputs'!$B$18,'Hidden inputs'!$C$15*'Hidden inputs'!$D$15+('Hidden inputs'!$C$16-'Hidden inputs'!$B$16)*'Hidden inputs'!$D$16+('Hidden inputs'!$C$17-'Hidden inputs'!$B$17)*'Hidden inputs'!$D$17+(CG55-'Hidden inputs'!$B$18)*'Hidden inputs'!$D$18))</f>
        <v/>
      </c>
      <c r="CI55" s="10" t="str">
        <f t="shared" ca="1" si="165"/>
        <v/>
      </c>
      <c r="CJ55" s="5" t="str">
        <f t="shared" ca="1" si="71"/>
        <v/>
      </c>
      <c r="CK55" s="5" t="str">
        <f t="shared" ca="1" si="72"/>
        <v/>
      </c>
      <c r="CL55" s="5" t="str">
        <f ca="1">IF($B55="","",'Hidden inputs'!$D$11*CC55+'Hidden inputs'!$E$11*CD55)</f>
        <v/>
      </c>
      <c r="CM55" s="11" t="str">
        <f t="shared" ca="1" si="11"/>
        <v/>
      </c>
      <c r="CN55" s="9" t="str">
        <f t="shared" ca="1" si="73"/>
        <v/>
      </c>
      <c r="CO55" s="3" t="str">
        <f t="shared" ca="1" si="74"/>
        <v/>
      </c>
      <c r="CP55" s="5" t="str" cm="1">
        <f t="array" aca="1" ref="CP55" ca="1">IF($B55="","",IF(CO55=0,0,IF(DD_Payment="",0,IF(CO55&lt;_xlfn.IFS(DD_Frequency="Monthly",1,DD_Frequency="Quarterly",IF(MONTH(CO$2)=1,1,IF(MONTH(CO$2)=4,1,IF(MONTH(CO$2)=7,1,IF(MONTH(CO$2)=10,1,0)))),DD_Frequency="Annually",IF(MONTH(CO$2)=1,1,0))*DD_Payment,CO55,_xlfn.IFS(DD_Frequency="Monthly",1,DD_Frequency="Quarterly",IF(MONTH(CO$2)=1,1,IF(MONTH(CO$2)=4,1,IF(MONTH(CO$2)=7,1,IF(MONTH(CO$2)=10,1,0)))),DD_Frequency="Annually",IF(MONTH(CO$2)=1,1,0))*DD_Payment))))</f>
        <v/>
      </c>
      <c r="CQ55" s="3" t="str">
        <f t="shared" ref="CQ55" ca="1" si="2488">IF($B55="","",IF(CO55&gt;CP55,(CO55-CP55/2)*(rate_A*(CQ$1/365)),0))</f>
        <v/>
      </c>
      <c r="CR55" s="3" t="str">
        <f t="shared" ca="1" si="167"/>
        <v/>
      </c>
      <c r="CS55" s="3" t="str">
        <f t="shared" ref="CS55" ca="1" si="2489">IF($B55="","",CD55*(1+rate_A*CQ$1/365))</f>
        <v/>
      </c>
      <c r="CT55" s="3" t="str">
        <f t="shared" ref="CT55" ca="1" si="2490">IF($B55="","",CE55*(1+rate_A*CQ$1/365))</f>
        <v/>
      </c>
      <c r="CU55" s="3" t="str">
        <f t="shared" ref="CU55" ca="1" si="2491">IF($B55="","",CF55*(1+rate_joint*CQ$1/365))</f>
        <v/>
      </c>
      <c r="CV55" s="5" t="str">
        <f t="shared" ca="1" si="171"/>
        <v/>
      </c>
      <c r="CW55" s="5" t="str" cm="1">
        <f t="array" aca="1" ref="CW55" ca="1">IF(CV55="","",_xlfn.IFS(CV55&lt;='Hidden inputs'!$C$15,CV55*'Hidden inputs'!$D$15,CV55&lt;='Hidden inputs'!$C$16,'Hidden inputs'!$C$15*'Hidden inputs'!$D$15+(CV55-'Hidden inputs'!$B$16)*'Hidden inputs'!$D$16,CV55&lt;='Hidden inputs'!$C$17,'Hidden inputs'!$C$15*'Hidden inputs'!$D$15+('Hidden inputs'!$C$16-'Hidden inputs'!$B$16)*'Hidden inputs'!$D$16+(CV55-'Hidden inputs'!$B$17)*'Hidden inputs'!$D$17,CV55&gt;'Hidden inputs'!$B$18,'Hidden inputs'!$C$15*'Hidden inputs'!$D$15+('Hidden inputs'!$C$16-'Hidden inputs'!$B$16)*'Hidden inputs'!$D$16+('Hidden inputs'!$C$17-'Hidden inputs'!$B$17)*'Hidden inputs'!$D$17+(CV55-'Hidden inputs'!$B$18)*'Hidden inputs'!$D$18))</f>
        <v/>
      </c>
      <c r="CX55" s="10" t="str">
        <f t="shared" ca="1" si="172"/>
        <v/>
      </c>
      <c r="CY55" s="5" t="str">
        <f t="shared" ca="1" si="79"/>
        <v/>
      </c>
      <c r="CZ55" s="5" t="str">
        <f t="shared" ca="1" si="80"/>
        <v/>
      </c>
      <c r="DA55" s="5" t="str">
        <f ca="1">IF($B55="","",'Hidden inputs'!$D$11*CR55+'Hidden inputs'!$E$11*CS55)</f>
        <v/>
      </c>
      <c r="DB55" s="11" t="str">
        <f t="shared" ca="1" si="13"/>
        <v/>
      </c>
      <c r="DC55" s="9" t="str">
        <f t="shared" ca="1" si="81"/>
        <v/>
      </c>
      <c r="DD55" s="3" t="str">
        <f t="shared" ca="1" si="82"/>
        <v/>
      </c>
      <c r="DE55" s="5" t="str" cm="1">
        <f t="array" aca="1" ref="DE55" ca="1">IF($B55="","",IF(DD55=0,0,IF(DD_Payment="",0,IF(DD55&lt;_xlfn.IFS(DD_Frequency="Monthly",1,DD_Frequency="Quarterly",IF(MONTH(DD$2)=1,1,IF(MONTH(DD$2)=4,1,IF(MONTH(DD$2)=7,1,IF(MONTH(DD$2)=10,1,0)))),DD_Frequency="Annually",IF(MONTH(DD$2)=1,1,0))*DD_Payment,DD55,_xlfn.IFS(DD_Frequency="Monthly",1,DD_Frequency="Quarterly",IF(MONTH(DD$2)=1,1,IF(MONTH(DD$2)=4,1,IF(MONTH(DD$2)=7,1,IF(MONTH(DD$2)=10,1,0)))),DD_Frequency="Annually",IF(MONTH(DD$2)=1,1,0))*DD_Payment))))</f>
        <v/>
      </c>
      <c r="DF55" s="3" t="str">
        <f t="shared" ref="DF55" ca="1" si="2492">IF($B55="","",IF(DD55&gt;DE55,(DD55-DE55/2)*(rate_A*(DF$1/365)),0))</f>
        <v/>
      </c>
      <c r="DG55" s="3" t="str">
        <f t="shared" ca="1" si="174"/>
        <v/>
      </c>
      <c r="DH55" s="3" t="str">
        <f t="shared" ref="DH55" ca="1" si="2493">IF($B55="","",CS55*(1+rate_A*DF$1/365))</f>
        <v/>
      </c>
      <c r="DI55" s="3" t="str">
        <f t="shared" ref="DI55" ca="1" si="2494">IF($B55="","",CT55*(1+rate_A*DF$1/365))</f>
        <v/>
      </c>
      <c r="DJ55" s="3" t="str">
        <f t="shared" ref="DJ55" ca="1" si="2495">IF($B55="","",CU55*(1+rate_joint*DF$1/365))</f>
        <v/>
      </c>
      <c r="DK55" s="5" t="str">
        <f t="shared" ca="1" si="178"/>
        <v/>
      </c>
      <c r="DL55" s="5" t="str" cm="1">
        <f t="array" aca="1" ref="DL55" ca="1">IF(DK55="","",_xlfn.IFS(DK55&lt;='Hidden inputs'!$C$15,DK55*'Hidden inputs'!$D$15,DK55&lt;='Hidden inputs'!$C$16,'Hidden inputs'!$C$15*'Hidden inputs'!$D$15+(DK55-'Hidden inputs'!$B$16)*'Hidden inputs'!$D$16,DK55&lt;='Hidden inputs'!$C$17,'Hidden inputs'!$C$15*'Hidden inputs'!$D$15+('Hidden inputs'!$C$16-'Hidden inputs'!$B$16)*'Hidden inputs'!$D$16+(DK55-'Hidden inputs'!$B$17)*'Hidden inputs'!$D$17,DK55&gt;'Hidden inputs'!$B$18,'Hidden inputs'!$C$15*'Hidden inputs'!$D$15+('Hidden inputs'!$C$16-'Hidden inputs'!$B$16)*'Hidden inputs'!$D$16+('Hidden inputs'!$C$17-'Hidden inputs'!$B$17)*'Hidden inputs'!$D$17+(DK55-'Hidden inputs'!$B$18)*'Hidden inputs'!$D$18))</f>
        <v/>
      </c>
      <c r="DM55" s="10" t="str">
        <f t="shared" ca="1" si="179"/>
        <v/>
      </c>
      <c r="DN55" s="5" t="str">
        <f t="shared" ca="1" si="87"/>
        <v/>
      </c>
      <c r="DO55" s="5" t="str">
        <f t="shared" ca="1" si="88"/>
        <v/>
      </c>
      <c r="DP55" s="5" t="str">
        <f ca="1">IF($B55="","",'Hidden inputs'!$D$11*DG55+'Hidden inputs'!$E$11*DH55)</f>
        <v/>
      </c>
      <c r="DQ55" s="11" t="str">
        <f t="shared" ca="1" si="15"/>
        <v/>
      </c>
      <c r="DR55" s="9" t="str">
        <f t="shared" ca="1" si="89"/>
        <v/>
      </c>
      <c r="DS55" s="3" t="str">
        <f t="shared" ca="1" si="90"/>
        <v/>
      </c>
      <c r="DT55" s="5" t="str" cm="1">
        <f t="array" aca="1" ref="DT55" ca="1">IF($B55="","",IF(DS55=0,0,IF(DD_Payment="",0,IF(DS55&lt;_xlfn.IFS(DD_Frequency="Monthly",1,DD_Frequency="Quarterly",IF(MONTH(DS$2)=1,1,IF(MONTH(DS$2)=4,1,IF(MONTH(DS$2)=7,1,IF(MONTH(DS$2)=10,1,0)))),DD_Frequency="Annually",IF(MONTH(DS$2)=1,1,0))*DD_Payment,DS55,_xlfn.IFS(DD_Frequency="Monthly",1,DD_Frequency="Quarterly",IF(MONTH(DS$2)=1,1,IF(MONTH(DS$2)=4,1,IF(MONTH(DS$2)=7,1,IF(MONTH(DS$2)=10,1,0)))),DD_Frequency="Annually",IF(MONTH(DS$2)=1,1,0))*DD_Payment))))</f>
        <v/>
      </c>
      <c r="DU55" s="3" t="str">
        <f t="shared" ref="DU55" ca="1" si="2496">IF($B55="","",IF(DS55&gt;DT55,(DS55-DT55/2)*(rate_A*(DU$1/365)),0))</f>
        <v/>
      </c>
      <c r="DV55" s="3" t="str">
        <f t="shared" ca="1" si="181"/>
        <v/>
      </c>
      <c r="DW55" s="3" t="str">
        <f t="shared" ref="DW55" ca="1" si="2497">IF($B55="","",DH55*(1+rate_A*DU$1/365))</f>
        <v/>
      </c>
      <c r="DX55" s="3" t="str">
        <f t="shared" ref="DX55" ca="1" si="2498">IF($B55="","",DI55*(1+rate_A*DU$1/365))</f>
        <v/>
      </c>
      <c r="DY55" s="3" t="str">
        <f t="shared" ref="DY55" ca="1" si="2499">IF($B55="","",DJ55*(1+rate_joint*DU$1/365))</f>
        <v/>
      </c>
      <c r="DZ55" s="5" t="str">
        <f t="shared" ca="1" si="185"/>
        <v/>
      </c>
      <c r="EA55" s="5" t="str" cm="1">
        <f t="array" aca="1" ref="EA55" ca="1">IF(DZ55="","",_xlfn.IFS(DZ55&lt;='Hidden inputs'!$C$15,DZ55*'Hidden inputs'!$D$15,DZ55&lt;='Hidden inputs'!$C$16,'Hidden inputs'!$C$15*'Hidden inputs'!$D$15+(DZ55-'Hidden inputs'!$B$16)*'Hidden inputs'!$D$16,DZ55&lt;='Hidden inputs'!$C$17,'Hidden inputs'!$C$15*'Hidden inputs'!$D$15+('Hidden inputs'!$C$16-'Hidden inputs'!$B$16)*'Hidden inputs'!$D$16+(DZ55-'Hidden inputs'!$B$17)*'Hidden inputs'!$D$17,DZ55&gt;'Hidden inputs'!$B$18,'Hidden inputs'!$C$15*'Hidden inputs'!$D$15+('Hidden inputs'!$C$16-'Hidden inputs'!$B$16)*'Hidden inputs'!$D$16+('Hidden inputs'!$C$17-'Hidden inputs'!$B$17)*'Hidden inputs'!$D$17+(DZ55-'Hidden inputs'!$B$18)*'Hidden inputs'!$D$18))</f>
        <v/>
      </c>
      <c r="EB55" s="10" t="str">
        <f t="shared" ca="1" si="186"/>
        <v/>
      </c>
      <c r="EC55" s="5" t="str">
        <f t="shared" ca="1" si="95"/>
        <v/>
      </c>
      <c r="ED55" s="5" t="str">
        <f t="shared" ca="1" si="96"/>
        <v/>
      </c>
      <c r="EE55" s="5" t="str">
        <f ca="1">IF($B55="","",'Hidden inputs'!$D$11*DV55+'Hidden inputs'!$E$11*DW55)</f>
        <v/>
      </c>
      <c r="EF55" s="11" t="str">
        <f t="shared" ca="1" si="17"/>
        <v/>
      </c>
      <c r="EG55" s="9" t="str">
        <f t="shared" ca="1" si="97"/>
        <v/>
      </c>
      <c r="EH55" s="3" t="str">
        <f t="shared" ca="1" si="98"/>
        <v/>
      </c>
      <c r="EI55" s="5" t="str" cm="1">
        <f t="array" aca="1" ref="EI55" ca="1">IF($B55="","",IF(EH55=0,0,IF(DD_Payment="",0,IF(EH55&lt;_xlfn.IFS(DD_Frequency="Monthly",1,DD_Frequency="Quarterly",IF(MONTH(EH$2)=1,1,IF(MONTH(EH$2)=4,1,IF(MONTH(EH$2)=7,1,IF(MONTH(EH$2)=10,1,0)))),DD_Frequency="Annually",IF(MONTH(EH$2)=1,1,0))*DD_Payment,EH55,_xlfn.IFS(DD_Frequency="Monthly",1,DD_Frequency="Quarterly",IF(MONTH(EH$2)=1,1,IF(MONTH(EH$2)=4,1,IF(MONTH(EH$2)=7,1,IF(MONTH(EH$2)=10,1,0)))),DD_Frequency="Annually",IF(MONTH(EH$2)=1,1,0))*DD_Payment))))</f>
        <v/>
      </c>
      <c r="EJ55" s="3" t="str">
        <f t="shared" ref="EJ55" ca="1" si="2500">IF($B55="","",IF(EH55&gt;EI55,(EH55-EI55/2)*(rate_A*(EJ$1/365)),0))</f>
        <v/>
      </c>
      <c r="EK55" s="3" t="str">
        <f t="shared" ca="1" si="188"/>
        <v/>
      </c>
      <c r="EL55" s="3" t="str">
        <f t="shared" ref="EL55" ca="1" si="2501">IF($B55="","",DW55*(1+rate_A*EJ$1/365))</f>
        <v/>
      </c>
      <c r="EM55" s="3" t="str">
        <f t="shared" ref="EM55" ca="1" si="2502">IF($B55="","",DX55*(1+rate_A*EJ$1/365))</f>
        <v/>
      </c>
      <c r="EN55" s="3" t="str">
        <f t="shared" ref="EN55" ca="1" si="2503">IF($B55="","",DY55*(1+rate_joint*EJ$1/365))</f>
        <v/>
      </c>
      <c r="EO55" s="5" t="str">
        <f t="shared" ca="1" si="192"/>
        <v/>
      </c>
      <c r="EP55" s="5" t="str" cm="1">
        <f t="array" aca="1" ref="EP55" ca="1">IF(EO55="","",_xlfn.IFS(EO55&lt;='Hidden inputs'!$C$15,EO55*'Hidden inputs'!$D$15,EO55&lt;='Hidden inputs'!$C$16,'Hidden inputs'!$C$15*'Hidden inputs'!$D$15+(EO55-'Hidden inputs'!$B$16)*'Hidden inputs'!$D$16,EO55&lt;='Hidden inputs'!$C$17,'Hidden inputs'!$C$15*'Hidden inputs'!$D$15+('Hidden inputs'!$C$16-'Hidden inputs'!$B$16)*'Hidden inputs'!$D$16+(EO55-'Hidden inputs'!$B$17)*'Hidden inputs'!$D$17,EO55&gt;'Hidden inputs'!$B$18,'Hidden inputs'!$C$15*'Hidden inputs'!$D$15+('Hidden inputs'!$C$16-'Hidden inputs'!$B$16)*'Hidden inputs'!$D$16+('Hidden inputs'!$C$17-'Hidden inputs'!$B$17)*'Hidden inputs'!$D$17+(EO55-'Hidden inputs'!$B$18)*'Hidden inputs'!$D$18))</f>
        <v/>
      </c>
      <c r="EQ55" s="10" t="str">
        <f t="shared" ca="1" si="193"/>
        <v/>
      </c>
      <c r="ER55" s="5" t="str">
        <f t="shared" ca="1" si="103"/>
        <v/>
      </c>
      <c r="ES55" s="5" t="str">
        <f t="shared" ca="1" si="104"/>
        <v/>
      </c>
      <c r="ET55" s="5" t="str">
        <f ca="1">IF($B55="","",'Hidden inputs'!$D$11*EK55+'Hidden inputs'!$E$11*EL55)</f>
        <v/>
      </c>
      <c r="EU55" s="11" t="str">
        <f t="shared" ca="1" si="19"/>
        <v/>
      </c>
      <c r="EV55" s="9" t="str">
        <f t="shared" ca="1" si="105"/>
        <v/>
      </c>
      <c r="EW55" s="3" t="str">
        <f t="shared" ca="1" si="106"/>
        <v/>
      </c>
      <c r="EX55" s="5" t="str" cm="1">
        <f t="array" aca="1" ref="EX55" ca="1">IF($B55="","",IF(EW55=0,0,IF(DD_Payment="",0,IF(EW55&lt;_xlfn.IFS(DD_Frequency="Monthly",1,DD_Frequency="Quarterly",IF(MONTH(EW$2)=1,1,IF(MONTH(EW$2)=4,1,IF(MONTH(EW$2)=7,1,IF(MONTH(EW$2)=10,1,0)))),DD_Frequency="Annually",IF(MONTH(EW$2)=1,1,0))*DD_Payment,EW55,_xlfn.IFS(DD_Frequency="Monthly",1,DD_Frequency="Quarterly",IF(MONTH(EW$2)=1,1,IF(MONTH(EW$2)=4,1,IF(MONTH(EW$2)=7,1,IF(MONTH(EW$2)=10,1,0)))),DD_Frequency="Annually",IF(MONTH(EW$2)=1,1,0))*DD_Payment))))</f>
        <v/>
      </c>
      <c r="EY55" s="3" t="str">
        <f t="shared" ref="EY55" ca="1" si="2504">IF($B55="","",IF(EW55&gt;EX55,(EW55-EX55/2)*(rate_A*(EY$1/365)),0))</f>
        <v/>
      </c>
      <c r="EZ55" s="3" t="str">
        <f t="shared" ca="1" si="195"/>
        <v/>
      </c>
      <c r="FA55" s="3" t="str">
        <f t="shared" ref="FA55" ca="1" si="2505">IF($B55="","",EL55*(1+rate_A*EY$1/365))</f>
        <v/>
      </c>
      <c r="FB55" s="3" t="str">
        <f t="shared" ref="FB55" ca="1" si="2506">IF($B55="","",EM55*(1+rate_A*EY$1/365))</f>
        <v/>
      </c>
      <c r="FC55" s="3" t="str">
        <f t="shared" ref="FC55" ca="1" si="2507">IF($B55="","",EN55*(1+rate_joint*EY$1/365))</f>
        <v/>
      </c>
      <c r="FD55" s="5" t="str">
        <f t="shared" ca="1" si="199"/>
        <v/>
      </c>
      <c r="FE55" s="5" t="str" cm="1">
        <f t="array" aca="1" ref="FE55" ca="1">IF(FD55="","",_xlfn.IFS(FD55&lt;='Hidden inputs'!$C$15,FD55*'Hidden inputs'!$D$15,FD55&lt;='Hidden inputs'!$C$16,'Hidden inputs'!$C$15*'Hidden inputs'!$D$15+(FD55-'Hidden inputs'!$B$16)*'Hidden inputs'!$D$16,FD55&lt;='Hidden inputs'!$C$17,'Hidden inputs'!$C$15*'Hidden inputs'!$D$15+('Hidden inputs'!$C$16-'Hidden inputs'!$B$16)*'Hidden inputs'!$D$16+(FD55-'Hidden inputs'!$B$17)*'Hidden inputs'!$D$17,FD55&gt;'Hidden inputs'!$B$18,'Hidden inputs'!$C$15*'Hidden inputs'!$D$15+('Hidden inputs'!$C$16-'Hidden inputs'!$B$16)*'Hidden inputs'!$D$16+('Hidden inputs'!$C$17-'Hidden inputs'!$B$17)*'Hidden inputs'!$D$17+(FD55-'Hidden inputs'!$B$18)*'Hidden inputs'!$D$18))</f>
        <v/>
      </c>
      <c r="FF55" s="10" t="str">
        <f t="shared" ca="1" si="200"/>
        <v/>
      </c>
      <c r="FG55" s="5" t="str">
        <f t="shared" ca="1" si="111"/>
        <v/>
      </c>
      <c r="FH55" s="5" t="str">
        <f t="shared" ca="1" si="112"/>
        <v/>
      </c>
      <c r="FI55" s="5" t="str">
        <f ca="1">IF($B55="","",'Hidden inputs'!$D$11*EZ55+'Hidden inputs'!$E$11*FA55)</f>
        <v/>
      </c>
      <c r="FJ55" s="11" t="str">
        <f t="shared" ca="1" si="21"/>
        <v/>
      </c>
      <c r="FK55" s="9" t="str">
        <f t="shared" ca="1" si="113"/>
        <v/>
      </c>
      <c r="FL55" s="3" t="str">
        <f t="shared" ca="1" si="114"/>
        <v/>
      </c>
      <c r="FM55" s="5" t="str" cm="1">
        <f t="array" aca="1" ref="FM55" ca="1">IF($B55="","",IF(FL55=0,0,IF(DD_Payment="",0,IF(FL55&lt;_xlfn.IFS(DD_Frequency="Monthly",1,DD_Frequency="Quarterly",IF(MONTH(FL$2)=1,1,IF(MONTH(FL$2)=4,1,IF(MONTH(FL$2)=7,1,IF(MONTH(FL$2)=10,1,0)))),DD_Frequency="Annually",IF(MONTH(FL$2)=1,1,0))*DD_Payment,FL55,_xlfn.IFS(DD_Frequency="Monthly",1,DD_Frequency="Quarterly",IF(MONTH(FL$2)=1,1,IF(MONTH(FL$2)=4,1,IF(MONTH(FL$2)=7,1,IF(MONTH(FL$2)=10,1,0)))),DD_Frequency="Annually",IF(MONTH(FL$2)=1,1,0))*DD_Payment))))</f>
        <v/>
      </c>
      <c r="FN55" s="3" t="str">
        <f t="shared" ref="FN55" ca="1" si="2508">IF($B55="","",IF(FL55&gt;FM55,(FL55-FM55/2)*(rate_A*(FN$1/365)),0))</f>
        <v/>
      </c>
      <c r="FO55" s="3" t="str">
        <f t="shared" ca="1" si="202"/>
        <v/>
      </c>
      <c r="FP55" s="3" t="str">
        <f t="shared" ref="FP55" ca="1" si="2509">IF($B55="","",FA55*(1+rate_A*FN$1/365))</f>
        <v/>
      </c>
      <c r="FQ55" s="3" t="str">
        <f t="shared" ref="FQ55" ca="1" si="2510">IF($B55="","",FB55*(1+rate_A*FN$1/365))</f>
        <v/>
      </c>
      <c r="FR55" s="3" t="str">
        <f t="shared" ref="FR55" ca="1" si="2511">IF($B55="","",FC55*(1+rate_joint*FN$1/365))</f>
        <v/>
      </c>
      <c r="FS55" s="5" t="str">
        <f t="shared" ca="1" si="206"/>
        <v/>
      </c>
      <c r="FT55" s="5" t="str" cm="1">
        <f t="array" aca="1" ref="FT55" ca="1">IF(FS55="","",_xlfn.IFS(FS55&lt;='Hidden inputs'!$C$15,FS55*'Hidden inputs'!$D$15,FS55&lt;='Hidden inputs'!$C$16,'Hidden inputs'!$C$15*'Hidden inputs'!$D$15+(FS55-'Hidden inputs'!$B$16)*'Hidden inputs'!$D$16,FS55&lt;='Hidden inputs'!$C$17,'Hidden inputs'!$C$15*'Hidden inputs'!$D$15+('Hidden inputs'!$C$16-'Hidden inputs'!$B$16)*'Hidden inputs'!$D$16+(FS55-'Hidden inputs'!$B$17)*'Hidden inputs'!$D$17,FS55&gt;'Hidden inputs'!$B$18,'Hidden inputs'!$C$15*'Hidden inputs'!$D$15+('Hidden inputs'!$C$16-'Hidden inputs'!$B$16)*'Hidden inputs'!$D$16+('Hidden inputs'!$C$17-'Hidden inputs'!$B$17)*'Hidden inputs'!$D$17+(FS55-'Hidden inputs'!$B$18)*'Hidden inputs'!$D$18))</f>
        <v/>
      </c>
      <c r="FU55" s="10" t="str">
        <f t="shared" ca="1" si="207"/>
        <v/>
      </c>
      <c r="FV55" s="5" t="str">
        <f t="shared" ca="1" si="119"/>
        <v/>
      </c>
      <c r="FW55" s="5" t="str">
        <f t="shared" ca="1" si="120"/>
        <v/>
      </c>
      <c r="FX55" s="5" t="str">
        <f ca="1">IF($B55="","",'Hidden inputs'!$D$11*FO55+'Hidden inputs'!$E$11*FP55)</f>
        <v/>
      </c>
      <c r="FY55" s="11" t="str">
        <f t="shared" ca="1" si="23"/>
        <v/>
      </c>
      <c r="FZ55" s="9" t="str">
        <f t="shared" ca="1" si="121"/>
        <v/>
      </c>
      <c r="GA55" s="5" t="str">
        <f t="shared" ca="1" si="122"/>
        <v/>
      </c>
      <c r="GB55" s="5" t="str">
        <f t="shared" ca="1" si="123"/>
        <v/>
      </c>
      <c r="GC55" s="5" t="str">
        <f t="shared" ca="1" si="24"/>
        <v/>
      </c>
      <c r="GD55" s="5" t="str">
        <f t="shared" ca="1" si="25"/>
        <v/>
      </c>
    </row>
    <row r="56" spans="1:186" x14ac:dyDescent="0.35">
      <c r="A56" s="2" t="str">
        <f t="shared" ca="1" si="26"/>
        <v/>
      </c>
      <c r="B56" s="6" t="str">
        <f t="shared" ca="1" si="27"/>
        <v/>
      </c>
      <c r="C56" s="5" t="str">
        <f t="shared" ca="1" si="124"/>
        <v/>
      </c>
      <c r="D56" s="5" t="str" cm="1">
        <f t="array" aca="1" ref="D56" ca="1">IF($B56="","",IF(C56=0,0,IF(DD_Payment="",0,IF(C56&lt;_xlfn.IFS(DD_Frequency="Monthly",1,DD_Frequency="Quarterly",IF(MONTH(C$2)=1,1,IF(MONTH(C$2)=4,1,IF(MONTH(C$2)=7,1,IF(MONTH(C$2)=10,1,0)))),DD_Frequency="Annually",IF(MONTH(C$2)=1,1,0))*DD_Payment,C56,_xlfn.IFS(DD_Frequency="Monthly",1,DD_Frequency="Quarterly",IF(MONTH(C$2)=1,1,IF(MONTH(C$2)=4,1,IF(MONTH(C$2)=7,1,IF(MONTH(C$2)=10,1,0)))),DD_Frequency="Annually",IF(MONTH(C$2)=1,1,0))*DD_Payment))))</f>
        <v/>
      </c>
      <c r="E56" s="5" t="str">
        <f t="shared" ref="E56" ca="1" si="2512">IF(B56="","",IF(C56&gt;D56,(C56-D56/2)*(rate_A*(E$1/365)),0))</f>
        <v/>
      </c>
      <c r="F56" s="5" t="str">
        <f t="shared" ca="1" si="28"/>
        <v/>
      </c>
      <c r="G56" s="5" t="str">
        <f t="shared" ref="G56" ca="1" si="2513">IF(B56="","",G55*(1+rate_A*E$1/365))</f>
        <v/>
      </c>
      <c r="H56" s="5" t="str">
        <f t="shared" ref="H56" ca="1" si="2514">IF(B56="","",H55*(1+rate_A*E$1/365))</f>
        <v/>
      </c>
      <c r="I56" s="5" t="str">
        <f t="shared" ref="I56" ca="1" si="2515">IF(B56="","",I55*(1+rate_joint*E$1/365))</f>
        <v/>
      </c>
      <c r="J56" s="5" t="str">
        <f t="shared" ca="1" si="129"/>
        <v/>
      </c>
      <c r="K56" s="5" t="str" cm="1">
        <f t="array" aca="1" ref="K56" ca="1">IF(J56="","",_xlfn.IFS(J56&lt;='Hidden inputs'!$C$15,J56*'Hidden inputs'!$D$15,J56&lt;='Hidden inputs'!$C$16,'Hidden inputs'!$C$15*'Hidden inputs'!$D$15+(J56-'Hidden inputs'!$B$16)*'Hidden inputs'!$D$16,J56&lt;='Hidden inputs'!$C$17,'Hidden inputs'!$C$15*'Hidden inputs'!$D$15+('Hidden inputs'!$C$16-'Hidden inputs'!$B$16)*'Hidden inputs'!$D$16+(J56-'Hidden inputs'!$B$17)*'Hidden inputs'!$D$17,J56&gt;'Hidden inputs'!$B$18,'Hidden inputs'!$C$15*'Hidden inputs'!$D$15+('Hidden inputs'!$C$16-'Hidden inputs'!$B$16)*'Hidden inputs'!$D$16+('Hidden inputs'!$C$17-'Hidden inputs'!$B$17)*'Hidden inputs'!$D$17+(J56-'Hidden inputs'!$B$18)*'Hidden inputs'!$D$18))</f>
        <v/>
      </c>
      <c r="L56" s="11" t="str">
        <f t="shared" ca="1" si="130"/>
        <v/>
      </c>
      <c r="M56" s="5" t="str">
        <f t="shared" ca="1" si="32"/>
        <v/>
      </c>
      <c r="N56" s="5" t="str">
        <f t="shared" ca="1" si="33"/>
        <v/>
      </c>
      <c r="O56" s="5" t="str">
        <f ca="1">IF(B56="","",'Hidden inputs'!$D$11*F56+'Hidden inputs'!$E$11*G56)</f>
        <v/>
      </c>
      <c r="P56" s="11" t="str">
        <f t="shared" ca="1" si="0"/>
        <v/>
      </c>
      <c r="Q56" s="20" t="str">
        <f t="shared" ca="1" si="1"/>
        <v/>
      </c>
      <c r="R56" s="3" t="str">
        <f t="shared" ca="1" si="34"/>
        <v/>
      </c>
      <c r="S56" s="5" t="str" cm="1">
        <f t="array" aca="1" ref="S56" ca="1">IF($B56="","",IF(R56=0,0,IF(DD_Payment="",0,IF(R56&lt;_xlfn.IFS(DD_Frequency="Monthly",1,DD_Frequency="Quarterly",IF(MONTH(R$2)=1,1,IF(MONTH(R$2)=4,1,IF(MONTH(R$2)=7,1,IF(MONTH(R$2)=10,1,0)))),DD_Frequency="Annually",IF(MONTH(R$2)=1,1,0))*DD_Payment,R56,_xlfn.IFS(DD_Frequency="Monthly",1,DD_Frequency="Quarterly",IF(MONTH(R$2)=1,1,IF(MONTH(R$2)=4,1,IF(MONTH(R$2)=7,1,IF(MONTH(R$2)=10,1,0)))),DD_Frequency="Annually",IF(MONTH(R$2)=1,1,0))*DD_Payment))))</f>
        <v/>
      </c>
      <c r="T56" s="3" t="str">
        <f t="shared" ref="T56" ca="1" si="2516">IF(B56="","",IF(R56&gt;S56,(R56-S56/2)*(rate_A*((T$1+A56)/365)),0))</f>
        <v/>
      </c>
      <c r="U56" s="3" t="str">
        <f t="shared" ca="1" si="36"/>
        <v/>
      </c>
      <c r="V56" s="3" t="str">
        <f t="shared" ref="V56" ca="1" si="2517">IF(B56="","",G56*(1+rate_A*(T$1+A56)/365))</f>
        <v/>
      </c>
      <c r="W56" s="3" t="str">
        <f t="shared" ref="W56" ca="1" si="2518">IF(B56="","",H56*(1+rate_A*(T$1+A56)/365))</f>
        <v/>
      </c>
      <c r="X56" s="3" t="str">
        <f t="shared" ref="X56" ca="1" si="2519">IF(B56="","",I56*(1+rate_joint*(T$1+A56)/365))</f>
        <v/>
      </c>
      <c r="Y56" s="5" t="str">
        <f t="shared" ca="1" si="135"/>
        <v/>
      </c>
      <c r="Z56" s="5" t="str" cm="1">
        <f t="array" aca="1" ref="Z56" ca="1">IF(Y56="","",_xlfn.IFS(Y56&lt;='Hidden inputs'!$C$15,Y56*'Hidden inputs'!$D$15,Y56&lt;='Hidden inputs'!$C$16,'Hidden inputs'!$C$15*'Hidden inputs'!$D$15+(Y56-'Hidden inputs'!$B$16)*'Hidden inputs'!$D$16,Y56&lt;='Hidden inputs'!$C$17,'Hidden inputs'!$C$15*'Hidden inputs'!$D$15+('Hidden inputs'!$C$16-'Hidden inputs'!$B$16)*'Hidden inputs'!$D$16+(Y56-'Hidden inputs'!$B$17)*'Hidden inputs'!$D$17,Y56&gt;'Hidden inputs'!$B$18,'Hidden inputs'!$C$15*'Hidden inputs'!$D$15+('Hidden inputs'!$C$16-'Hidden inputs'!$B$16)*'Hidden inputs'!$D$16+('Hidden inputs'!$C$17-'Hidden inputs'!$B$17)*'Hidden inputs'!$D$17+(Y56-'Hidden inputs'!$B$18)*'Hidden inputs'!$D$18))</f>
        <v/>
      </c>
      <c r="AA56" s="10" t="str">
        <f t="shared" ca="1" si="136"/>
        <v/>
      </c>
      <c r="AB56" s="5" t="str">
        <f t="shared" ca="1" si="40"/>
        <v/>
      </c>
      <c r="AC56" s="5" t="str">
        <f t="shared" ca="1" si="137"/>
        <v/>
      </c>
      <c r="AD56" s="5" t="str">
        <f ca="1">IF(B56="","",'Hidden inputs'!$D$11*U56+'Hidden inputs'!$E$11*V56)</f>
        <v/>
      </c>
      <c r="AE56" s="11" t="str">
        <f t="shared" ca="1" si="3"/>
        <v/>
      </c>
      <c r="AF56" s="9" t="str">
        <f t="shared" ca="1" si="41"/>
        <v/>
      </c>
      <c r="AG56" s="3" t="str">
        <f t="shared" ca="1" si="42"/>
        <v/>
      </c>
      <c r="AH56" s="5" t="str" cm="1">
        <f t="array" aca="1" ref="AH56" ca="1">IF($B56="","",IF(AG56=0,0,IF(DD_Payment="",0,IF(AG56&lt;_xlfn.IFS(DD_Frequency="Monthly",1,DD_Frequency="Quarterly",IF(MONTH(AG$2)=1,1,IF(MONTH(AG$2)=4,1,IF(MONTH(AG$2)=7,1,IF(MONTH(AG$2)=10,1,0)))),DD_Frequency="Annually",IF(MONTH(AG$2)=1,1,0))*DD_Payment,AG56,_xlfn.IFS(DD_Frequency="Monthly",1,DD_Frequency="Quarterly",IF(MONTH(AG$2)=1,1,IF(MONTH(AG$2)=4,1,IF(MONTH(AG$2)=7,1,IF(MONTH(AG$2)=10,1,0)))),DD_Frequency="Annually",IF(MONTH(AG$2)=1,1,0))*DD_Payment))))</f>
        <v/>
      </c>
      <c r="AI56" s="3" t="str">
        <f t="shared" ref="AI56" ca="1" si="2520">IF($B56="","",IF(AG56&gt;AH56,(AG56-AH56/2)*(rate_A*(AI$1/365)),0))</f>
        <v/>
      </c>
      <c r="AJ56" s="3" t="str">
        <f t="shared" ca="1" si="139"/>
        <v/>
      </c>
      <c r="AK56" s="3" t="str">
        <f t="shared" ref="AK56" ca="1" si="2521">IF($B56="","",V56*(1+rate_A*AI$1/365))</f>
        <v/>
      </c>
      <c r="AL56" s="3" t="str">
        <f t="shared" ref="AL56" ca="1" si="2522">IF($B56="","",W56*(1+rate_A*AI$1/365))</f>
        <v/>
      </c>
      <c r="AM56" s="3" t="str">
        <f t="shared" ref="AM56" ca="1" si="2523">IF($B56="","",X56*(1+rate_joint*AI$1/365))</f>
        <v/>
      </c>
      <c r="AN56" s="5" t="str">
        <f t="shared" ca="1" si="143"/>
        <v/>
      </c>
      <c r="AO56" s="5" t="str" cm="1">
        <f t="array" aca="1" ref="AO56" ca="1">IF(AN56="","",_xlfn.IFS(AN56&lt;='Hidden inputs'!$C$15,AN56*'Hidden inputs'!$D$15,AN56&lt;='Hidden inputs'!$C$16,'Hidden inputs'!$C$15*'Hidden inputs'!$D$15+(AN56-'Hidden inputs'!$B$16)*'Hidden inputs'!$D$16,AN56&lt;='Hidden inputs'!$C$17,'Hidden inputs'!$C$15*'Hidden inputs'!$D$15+('Hidden inputs'!$C$16-'Hidden inputs'!$B$16)*'Hidden inputs'!$D$16+(AN56-'Hidden inputs'!$B$17)*'Hidden inputs'!$D$17,AN56&gt;'Hidden inputs'!$B$18,'Hidden inputs'!$C$15*'Hidden inputs'!$D$15+('Hidden inputs'!$C$16-'Hidden inputs'!$B$16)*'Hidden inputs'!$D$16+('Hidden inputs'!$C$17-'Hidden inputs'!$B$17)*'Hidden inputs'!$D$17+(AN56-'Hidden inputs'!$B$18)*'Hidden inputs'!$D$18))</f>
        <v/>
      </c>
      <c r="AP56" s="10" t="str">
        <f t="shared" ca="1" si="144"/>
        <v/>
      </c>
      <c r="AQ56" s="5" t="str">
        <f t="shared" ca="1" si="47"/>
        <v/>
      </c>
      <c r="AR56" s="5" t="str">
        <f t="shared" ca="1" si="48"/>
        <v/>
      </c>
      <c r="AS56" s="5" t="str">
        <f ca="1">IF($B56="","",'Hidden inputs'!$D$11*AJ56+'Hidden inputs'!$E$11*AK56)</f>
        <v/>
      </c>
      <c r="AT56" s="11" t="str">
        <f t="shared" ca="1" si="5"/>
        <v/>
      </c>
      <c r="AU56" s="9" t="str">
        <f t="shared" ca="1" si="49"/>
        <v/>
      </c>
      <c r="AV56" s="3" t="str">
        <f t="shared" ca="1" si="50"/>
        <v/>
      </c>
      <c r="AW56" s="5" t="str" cm="1">
        <f t="array" aca="1" ref="AW56" ca="1">IF($B56="","",IF(AV56=0,0,IF(DD_Payment="",0,IF(AV56&lt;_xlfn.IFS(DD_Frequency="Monthly",1,DD_Frequency="Quarterly",IF(MONTH(AV$2)=1,1,IF(MONTH(AV$2)=4,1,IF(MONTH(AV$2)=7,1,IF(MONTH(AV$2)=10,1,0)))),DD_Frequency="Annually",IF(MONTH(AV$2)=1,1,0))*DD_Payment,AV56,_xlfn.IFS(DD_Frequency="Monthly",1,DD_Frequency="Quarterly",IF(MONTH(AV$2)=1,1,IF(MONTH(AV$2)=4,1,IF(MONTH(AV$2)=7,1,IF(MONTH(AV$2)=10,1,0)))),DD_Frequency="Annually",IF(MONTH(AV$2)=1,1,0))*DD_Payment))))</f>
        <v/>
      </c>
      <c r="AX56" s="3" t="str">
        <f t="shared" ref="AX56" ca="1" si="2524">IF($B56="","",IF(AV56&gt;AW56,(AV56-AW56/2)*(rate_A*(AX$1/365)),0))</f>
        <v/>
      </c>
      <c r="AY56" s="3" t="str">
        <f t="shared" ca="1" si="146"/>
        <v/>
      </c>
      <c r="AZ56" s="3" t="str">
        <f t="shared" ref="AZ56" ca="1" si="2525">IF($B56="","",AK56*(1+rate_A*AX$1/365))</f>
        <v/>
      </c>
      <c r="BA56" s="3" t="str">
        <f t="shared" ref="BA56" ca="1" si="2526">IF($B56="","",AL56*(1+rate_A*AX$1/365))</f>
        <v/>
      </c>
      <c r="BB56" s="3" t="str">
        <f t="shared" ref="BB56" ca="1" si="2527">IF($B56="","",AM56*(1+rate_joint*AX$1/365))</f>
        <v/>
      </c>
      <c r="BC56" s="5" t="str">
        <f t="shared" ca="1" si="150"/>
        <v/>
      </c>
      <c r="BD56" s="5" t="str" cm="1">
        <f t="array" aca="1" ref="BD56" ca="1">IF(BC56="","",_xlfn.IFS(BC56&lt;='Hidden inputs'!$C$15,BC56*'Hidden inputs'!$D$15,BC56&lt;='Hidden inputs'!$C$16,'Hidden inputs'!$C$15*'Hidden inputs'!$D$15+(BC56-'Hidden inputs'!$B$16)*'Hidden inputs'!$D$16,BC56&lt;='Hidden inputs'!$C$17,'Hidden inputs'!$C$15*'Hidden inputs'!$D$15+('Hidden inputs'!$C$16-'Hidden inputs'!$B$16)*'Hidden inputs'!$D$16+(BC56-'Hidden inputs'!$B$17)*'Hidden inputs'!$D$17,BC56&gt;'Hidden inputs'!$B$18,'Hidden inputs'!$C$15*'Hidden inputs'!$D$15+('Hidden inputs'!$C$16-'Hidden inputs'!$B$16)*'Hidden inputs'!$D$16+('Hidden inputs'!$C$17-'Hidden inputs'!$B$17)*'Hidden inputs'!$D$17+(BC56-'Hidden inputs'!$B$18)*'Hidden inputs'!$D$18))</f>
        <v/>
      </c>
      <c r="BE56" s="10" t="str">
        <f t="shared" ca="1" si="151"/>
        <v/>
      </c>
      <c r="BF56" s="5" t="str">
        <f t="shared" ca="1" si="55"/>
        <v/>
      </c>
      <c r="BG56" s="5" t="str">
        <f t="shared" ca="1" si="56"/>
        <v/>
      </c>
      <c r="BH56" s="5" t="str">
        <f ca="1">IF($B56="","",'Hidden inputs'!$D$11*AY56+'Hidden inputs'!$E$11*AZ56)</f>
        <v/>
      </c>
      <c r="BI56" s="11" t="str">
        <f t="shared" ca="1" si="7"/>
        <v/>
      </c>
      <c r="BJ56" s="9" t="str">
        <f t="shared" ca="1" si="57"/>
        <v/>
      </c>
      <c r="BK56" s="3" t="str">
        <f t="shared" ca="1" si="58"/>
        <v/>
      </c>
      <c r="BL56" s="5" t="str" cm="1">
        <f t="array" aca="1" ref="BL56" ca="1">IF($B56="","",IF(BK56=0,0,IF(DD_Payment="",0,IF(BK56&lt;_xlfn.IFS(DD_Frequency="Monthly",1,DD_Frequency="Quarterly",IF(MONTH(BK$2)=1,1,IF(MONTH(BK$2)=4,1,IF(MONTH(BK$2)=7,1,IF(MONTH(BK$2)=10,1,0)))),DD_Frequency="Annually",IF(MONTH(BK$2)=1,1,0))*DD_Payment,BK56,_xlfn.IFS(DD_Frequency="Monthly",1,DD_Frequency="Quarterly",IF(MONTH(BK$2)=1,1,IF(MONTH(BK$2)=4,1,IF(MONTH(BK$2)=7,1,IF(MONTH(BK$2)=10,1,0)))),DD_Frequency="Annually",IF(MONTH(BK$2)=1,1,0))*DD_Payment))))</f>
        <v/>
      </c>
      <c r="BM56" s="3" t="str">
        <f t="shared" ref="BM56" ca="1" si="2528">IF($B56="","",IF(BK56&gt;BL56,(BK56-BL56/2)*(rate_A*(BM$1/365)),0))</f>
        <v/>
      </c>
      <c r="BN56" s="3" t="str">
        <f t="shared" ca="1" si="153"/>
        <v/>
      </c>
      <c r="BO56" s="3" t="str">
        <f t="shared" ref="BO56" ca="1" si="2529">IF($B56="","",AZ56*(1+rate_A*BM$1/365))</f>
        <v/>
      </c>
      <c r="BP56" s="3" t="str">
        <f t="shared" ref="BP56" ca="1" si="2530">IF($B56="","",BA56*(1+rate_A*BM$1/365))</f>
        <v/>
      </c>
      <c r="BQ56" s="3" t="str">
        <f t="shared" ref="BQ56" ca="1" si="2531">IF($B56="","",BB56*(1+rate_joint*BM$1/365))</f>
        <v/>
      </c>
      <c r="BR56" s="5" t="str">
        <f t="shared" ca="1" si="157"/>
        <v/>
      </c>
      <c r="BS56" s="5" t="str" cm="1">
        <f t="array" aca="1" ref="BS56" ca="1">IF(BR56="","",_xlfn.IFS(BR56&lt;='Hidden inputs'!$C$15,BR56*'Hidden inputs'!$D$15,BR56&lt;='Hidden inputs'!$C$16,'Hidden inputs'!$C$15*'Hidden inputs'!$D$15+(BR56-'Hidden inputs'!$B$16)*'Hidden inputs'!$D$16,BR56&lt;='Hidden inputs'!$C$17,'Hidden inputs'!$C$15*'Hidden inputs'!$D$15+('Hidden inputs'!$C$16-'Hidden inputs'!$B$16)*'Hidden inputs'!$D$16+(BR56-'Hidden inputs'!$B$17)*'Hidden inputs'!$D$17,BR56&gt;'Hidden inputs'!$B$18,'Hidden inputs'!$C$15*'Hidden inputs'!$D$15+('Hidden inputs'!$C$16-'Hidden inputs'!$B$16)*'Hidden inputs'!$D$16+('Hidden inputs'!$C$17-'Hidden inputs'!$B$17)*'Hidden inputs'!$D$17+(BR56-'Hidden inputs'!$B$18)*'Hidden inputs'!$D$18))</f>
        <v/>
      </c>
      <c r="BT56" s="10" t="str">
        <f t="shared" ca="1" si="158"/>
        <v/>
      </c>
      <c r="BU56" s="5" t="str">
        <f t="shared" ca="1" si="63"/>
        <v/>
      </c>
      <c r="BV56" s="5" t="str">
        <f t="shared" ca="1" si="64"/>
        <v/>
      </c>
      <c r="BW56" s="5" t="str">
        <f ca="1">IF($B56="","",'Hidden inputs'!$D$11*BN56+'Hidden inputs'!$E$11*BO56)</f>
        <v/>
      </c>
      <c r="BX56" s="11" t="str">
        <f t="shared" ca="1" si="9"/>
        <v/>
      </c>
      <c r="BY56" s="9" t="str">
        <f t="shared" ca="1" si="65"/>
        <v/>
      </c>
      <c r="BZ56" s="3" t="str">
        <f t="shared" ca="1" si="66"/>
        <v/>
      </c>
      <c r="CA56" s="5" t="str" cm="1">
        <f t="array" aca="1" ref="CA56" ca="1">IF($B56="","",IF(BZ56=0,0,IF(DD_Payment="",0,IF(BZ56&lt;_xlfn.IFS(DD_Frequency="Monthly",1,DD_Frequency="Quarterly",IF(MONTH(BZ$2)=1,1,IF(MONTH(BZ$2)=4,1,IF(MONTH(BZ$2)=7,1,IF(MONTH(BZ$2)=10,1,0)))),DD_Frequency="Annually",IF(MONTH(BZ$2)=1,1,0))*DD_Payment,BZ56,_xlfn.IFS(DD_Frequency="Monthly",1,DD_Frequency="Quarterly",IF(MONTH(BZ$2)=1,1,IF(MONTH(BZ$2)=4,1,IF(MONTH(BZ$2)=7,1,IF(MONTH(BZ$2)=10,1,0)))),DD_Frequency="Annually",IF(MONTH(BZ$2)=1,1,0))*DD_Payment))))</f>
        <v/>
      </c>
      <c r="CB56" s="3" t="str">
        <f t="shared" ref="CB56" ca="1" si="2532">IF($B56="","",IF(BZ56&gt;CA56,(BZ56-CA56/2)*(rate_A*(CB$1/365)),0))</f>
        <v/>
      </c>
      <c r="CC56" s="3" t="str">
        <f t="shared" ca="1" si="160"/>
        <v/>
      </c>
      <c r="CD56" s="3" t="str">
        <f t="shared" ref="CD56" ca="1" si="2533">IF($B56="","",BO56*(1+rate_A*CB$1/365))</f>
        <v/>
      </c>
      <c r="CE56" s="3" t="str">
        <f t="shared" ref="CE56" ca="1" si="2534">IF($B56="","",BP56*(1+rate_A*CB$1/365))</f>
        <v/>
      </c>
      <c r="CF56" s="3" t="str">
        <f t="shared" ref="CF56" ca="1" si="2535">IF($B56="","",BQ56*(1+rate_joint*CB$1/365))</f>
        <v/>
      </c>
      <c r="CG56" s="5" t="str">
        <f t="shared" ca="1" si="164"/>
        <v/>
      </c>
      <c r="CH56" s="5" t="str" cm="1">
        <f t="array" aca="1" ref="CH56" ca="1">IF(CG56="","",_xlfn.IFS(CG56&lt;='Hidden inputs'!$C$15,CG56*'Hidden inputs'!$D$15,CG56&lt;='Hidden inputs'!$C$16,'Hidden inputs'!$C$15*'Hidden inputs'!$D$15+(CG56-'Hidden inputs'!$B$16)*'Hidden inputs'!$D$16,CG56&lt;='Hidden inputs'!$C$17,'Hidden inputs'!$C$15*'Hidden inputs'!$D$15+('Hidden inputs'!$C$16-'Hidden inputs'!$B$16)*'Hidden inputs'!$D$16+(CG56-'Hidden inputs'!$B$17)*'Hidden inputs'!$D$17,CG56&gt;'Hidden inputs'!$B$18,'Hidden inputs'!$C$15*'Hidden inputs'!$D$15+('Hidden inputs'!$C$16-'Hidden inputs'!$B$16)*'Hidden inputs'!$D$16+('Hidden inputs'!$C$17-'Hidden inputs'!$B$17)*'Hidden inputs'!$D$17+(CG56-'Hidden inputs'!$B$18)*'Hidden inputs'!$D$18))</f>
        <v/>
      </c>
      <c r="CI56" s="10" t="str">
        <f t="shared" ca="1" si="165"/>
        <v/>
      </c>
      <c r="CJ56" s="5" t="str">
        <f t="shared" ca="1" si="71"/>
        <v/>
      </c>
      <c r="CK56" s="5" t="str">
        <f t="shared" ca="1" si="72"/>
        <v/>
      </c>
      <c r="CL56" s="5" t="str">
        <f ca="1">IF($B56="","",'Hidden inputs'!$D$11*CC56+'Hidden inputs'!$E$11*CD56)</f>
        <v/>
      </c>
      <c r="CM56" s="11" t="str">
        <f t="shared" ca="1" si="11"/>
        <v/>
      </c>
      <c r="CN56" s="9" t="str">
        <f t="shared" ca="1" si="73"/>
        <v/>
      </c>
      <c r="CO56" s="3" t="str">
        <f t="shared" ca="1" si="74"/>
        <v/>
      </c>
      <c r="CP56" s="5" t="str" cm="1">
        <f t="array" aca="1" ref="CP56" ca="1">IF($B56="","",IF(CO56=0,0,IF(DD_Payment="",0,IF(CO56&lt;_xlfn.IFS(DD_Frequency="Monthly",1,DD_Frequency="Quarterly",IF(MONTH(CO$2)=1,1,IF(MONTH(CO$2)=4,1,IF(MONTH(CO$2)=7,1,IF(MONTH(CO$2)=10,1,0)))),DD_Frequency="Annually",IF(MONTH(CO$2)=1,1,0))*DD_Payment,CO56,_xlfn.IFS(DD_Frequency="Monthly",1,DD_Frequency="Quarterly",IF(MONTH(CO$2)=1,1,IF(MONTH(CO$2)=4,1,IF(MONTH(CO$2)=7,1,IF(MONTH(CO$2)=10,1,0)))),DD_Frequency="Annually",IF(MONTH(CO$2)=1,1,0))*DD_Payment))))</f>
        <v/>
      </c>
      <c r="CQ56" s="3" t="str">
        <f t="shared" ref="CQ56" ca="1" si="2536">IF($B56="","",IF(CO56&gt;CP56,(CO56-CP56/2)*(rate_A*(CQ$1/365)),0))</f>
        <v/>
      </c>
      <c r="CR56" s="3" t="str">
        <f t="shared" ca="1" si="167"/>
        <v/>
      </c>
      <c r="CS56" s="3" t="str">
        <f t="shared" ref="CS56" ca="1" si="2537">IF($B56="","",CD56*(1+rate_A*CQ$1/365))</f>
        <v/>
      </c>
      <c r="CT56" s="3" t="str">
        <f t="shared" ref="CT56" ca="1" si="2538">IF($B56="","",CE56*(1+rate_A*CQ$1/365))</f>
        <v/>
      </c>
      <c r="CU56" s="3" t="str">
        <f t="shared" ref="CU56" ca="1" si="2539">IF($B56="","",CF56*(1+rate_joint*CQ$1/365))</f>
        <v/>
      </c>
      <c r="CV56" s="5" t="str">
        <f t="shared" ca="1" si="171"/>
        <v/>
      </c>
      <c r="CW56" s="5" t="str" cm="1">
        <f t="array" aca="1" ref="CW56" ca="1">IF(CV56="","",_xlfn.IFS(CV56&lt;='Hidden inputs'!$C$15,CV56*'Hidden inputs'!$D$15,CV56&lt;='Hidden inputs'!$C$16,'Hidden inputs'!$C$15*'Hidden inputs'!$D$15+(CV56-'Hidden inputs'!$B$16)*'Hidden inputs'!$D$16,CV56&lt;='Hidden inputs'!$C$17,'Hidden inputs'!$C$15*'Hidden inputs'!$D$15+('Hidden inputs'!$C$16-'Hidden inputs'!$B$16)*'Hidden inputs'!$D$16+(CV56-'Hidden inputs'!$B$17)*'Hidden inputs'!$D$17,CV56&gt;'Hidden inputs'!$B$18,'Hidden inputs'!$C$15*'Hidden inputs'!$D$15+('Hidden inputs'!$C$16-'Hidden inputs'!$B$16)*'Hidden inputs'!$D$16+('Hidden inputs'!$C$17-'Hidden inputs'!$B$17)*'Hidden inputs'!$D$17+(CV56-'Hidden inputs'!$B$18)*'Hidden inputs'!$D$18))</f>
        <v/>
      </c>
      <c r="CX56" s="10" t="str">
        <f t="shared" ca="1" si="172"/>
        <v/>
      </c>
      <c r="CY56" s="5" t="str">
        <f t="shared" ca="1" si="79"/>
        <v/>
      </c>
      <c r="CZ56" s="5" t="str">
        <f t="shared" ca="1" si="80"/>
        <v/>
      </c>
      <c r="DA56" s="5" t="str">
        <f ca="1">IF($B56="","",'Hidden inputs'!$D$11*CR56+'Hidden inputs'!$E$11*CS56)</f>
        <v/>
      </c>
      <c r="DB56" s="11" t="str">
        <f t="shared" ca="1" si="13"/>
        <v/>
      </c>
      <c r="DC56" s="9" t="str">
        <f t="shared" ca="1" si="81"/>
        <v/>
      </c>
      <c r="DD56" s="3" t="str">
        <f t="shared" ca="1" si="82"/>
        <v/>
      </c>
      <c r="DE56" s="5" t="str" cm="1">
        <f t="array" aca="1" ref="DE56" ca="1">IF($B56="","",IF(DD56=0,0,IF(DD_Payment="",0,IF(DD56&lt;_xlfn.IFS(DD_Frequency="Monthly",1,DD_Frequency="Quarterly",IF(MONTH(DD$2)=1,1,IF(MONTH(DD$2)=4,1,IF(MONTH(DD$2)=7,1,IF(MONTH(DD$2)=10,1,0)))),DD_Frequency="Annually",IF(MONTH(DD$2)=1,1,0))*DD_Payment,DD56,_xlfn.IFS(DD_Frequency="Monthly",1,DD_Frequency="Quarterly",IF(MONTH(DD$2)=1,1,IF(MONTH(DD$2)=4,1,IF(MONTH(DD$2)=7,1,IF(MONTH(DD$2)=10,1,0)))),DD_Frequency="Annually",IF(MONTH(DD$2)=1,1,0))*DD_Payment))))</f>
        <v/>
      </c>
      <c r="DF56" s="3" t="str">
        <f t="shared" ref="DF56" ca="1" si="2540">IF($B56="","",IF(DD56&gt;DE56,(DD56-DE56/2)*(rate_A*(DF$1/365)),0))</f>
        <v/>
      </c>
      <c r="DG56" s="3" t="str">
        <f t="shared" ca="1" si="174"/>
        <v/>
      </c>
      <c r="DH56" s="3" t="str">
        <f t="shared" ref="DH56" ca="1" si="2541">IF($B56="","",CS56*(1+rate_A*DF$1/365))</f>
        <v/>
      </c>
      <c r="DI56" s="3" t="str">
        <f t="shared" ref="DI56" ca="1" si="2542">IF($B56="","",CT56*(1+rate_A*DF$1/365))</f>
        <v/>
      </c>
      <c r="DJ56" s="3" t="str">
        <f t="shared" ref="DJ56" ca="1" si="2543">IF($B56="","",CU56*(1+rate_joint*DF$1/365))</f>
        <v/>
      </c>
      <c r="DK56" s="5" t="str">
        <f t="shared" ca="1" si="178"/>
        <v/>
      </c>
      <c r="DL56" s="5" t="str" cm="1">
        <f t="array" aca="1" ref="DL56" ca="1">IF(DK56="","",_xlfn.IFS(DK56&lt;='Hidden inputs'!$C$15,DK56*'Hidden inputs'!$D$15,DK56&lt;='Hidden inputs'!$C$16,'Hidden inputs'!$C$15*'Hidden inputs'!$D$15+(DK56-'Hidden inputs'!$B$16)*'Hidden inputs'!$D$16,DK56&lt;='Hidden inputs'!$C$17,'Hidden inputs'!$C$15*'Hidden inputs'!$D$15+('Hidden inputs'!$C$16-'Hidden inputs'!$B$16)*'Hidden inputs'!$D$16+(DK56-'Hidden inputs'!$B$17)*'Hidden inputs'!$D$17,DK56&gt;'Hidden inputs'!$B$18,'Hidden inputs'!$C$15*'Hidden inputs'!$D$15+('Hidden inputs'!$C$16-'Hidden inputs'!$B$16)*'Hidden inputs'!$D$16+('Hidden inputs'!$C$17-'Hidden inputs'!$B$17)*'Hidden inputs'!$D$17+(DK56-'Hidden inputs'!$B$18)*'Hidden inputs'!$D$18))</f>
        <v/>
      </c>
      <c r="DM56" s="10" t="str">
        <f t="shared" ca="1" si="179"/>
        <v/>
      </c>
      <c r="DN56" s="5" t="str">
        <f t="shared" ca="1" si="87"/>
        <v/>
      </c>
      <c r="DO56" s="5" t="str">
        <f t="shared" ca="1" si="88"/>
        <v/>
      </c>
      <c r="DP56" s="5" t="str">
        <f ca="1">IF($B56="","",'Hidden inputs'!$D$11*DG56+'Hidden inputs'!$E$11*DH56)</f>
        <v/>
      </c>
      <c r="DQ56" s="11" t="str">
        <f t="shared" ca="1" si="15"/>
        <v/>
      </c>
      <c r="DR56" s="9" t="str">
        <f t="shared" ca="1" si="89"/>
        <v/>
      </c>
      <c r="DS56" s="3" t="str">
        <f t="shared" ca="1" si="90"/>
        <v/>
      </c>
      <c r="DT56" s="5" t="str" cm="1">
        <f t="array" aca="1" ref="DT56" ca="1">IF($B56="","",IF(DS56=0,0,IF(DD_Payment="",0,IF(DS56&lt;_xlfn.IFS(DD_Frequency="Monthly",1,DD_Frequency="Quarterly",IF(MONTH(DS$2)=1,1,IF(MONTH(DS$2)=4,1,IF(MONTH(DS$2)=7,1,IF(MONTH(DS$2)=10,1,0)))),DD_Frequency="Annually",IF(MONTH(DS$2)=1,1,0))*DD_Payment,DS56,_xlfn.IFS(DD_Frequency="Monthly",1,DD_Frequency="Quarterly",IF(MONTH(DS$2)=1,1,IF(MONTH(DS$2)=4,1,IF(MONTH(DS$2)=7,1,IF(MONTH(DS$2)=10,1,0)))),DD_Frequency="Annually",IF(MONTH(DS$2)=1,1,0))*DD_Payment))))</f>
        <v/>
      </c>
      <c r="DU56" s="3" t="str">
        <f t="shared" ref="DU56" ca="1" si="2544">IF($B56="","",IF(DS56&gt;DT56,(DS56-DT56/2)*(rate_A*(DU$1/365)),0))</f>
        <v/>
      </c>
      <c r="DV56" s="3" t="str">
        <f t="shared" ca="1" si="181"/>
        <v/>
      </c>
      <c r="DW56" s="3" t="str">
        <f t="shared" ref="DW56" ca="1" si="2545">IF($B56="","",DH56*(1+rate_A*DU$1/365))</f>
        <v/>
      </c>
      <c r="DX56" s="3" t="str">
        <f t="shared" ref="DX56" ca="1" si="2546">IF($B56="","",DI56*(1+rate_A*DU$1/365))</f>
        <v/>
      </c>
      <c r="DY56" s="3" t="str">
        <f t="shared" ref="DY56" ca="1" si="2547">IF($B56="","",DJ56*(1+rate_joint*DU$1/365))</f>
        <v/>
      </c>
      <c r="DZ56" s="5" t="str">
        <f t="shared" ca="1" si="185"/>
        <v/>
      </c>
      <c r="EA56" s="5" t="str" cm="1">
        <f t="array" aca="1" ref="EA56" ca="1">IF(DZ56="","",_xlfn.IFS(DZ56&lt;='Hidden inputs'!$C$15,DZ56*'Hidden inputs'!$D$15,DZ56&lt;='Hidden inputs'!$C$16,'Hidden inputs'!$C$15*'Hidden inputs'!$D$15+(DZ56-'Hidden inputs'!$B$16)*'Hidden inputs'!$D$16,DZ56&lt;='Hidden inputs'!$C$17,'Hidden inputs'!$C$15*'Hidden inputs'!$D$15+('Hidden inputs'!$C$16-'Hidden inputs'!$B$16)*'Hidden inputs'!$D$16+(DZ56-'Hidden inputs'!$B$17)*'Hidden inputs'!$D$17,DZ56&gt;'Hidden inputs'!$B$18,'Hidden inputs'!$C$15*'Hidden inputs'!$D$15+('Hidden inputs'!$C$16-'Hidden inputs'!$B$16)*'Hidden inputs'!$D$16+('Hidden inputs'!$C$17-'Hidden inputs'!$B$17)*'Hidden inputs'!$D$17+(DZ56-'Hidden inputs'!$B$18)*'Hidden inputs'!$D$18))</f>
        <v/>
      </c>
      <c r="EB56" s="10" t="str">
        <f t="shared" ca="1" si="186"/>
        <v/>
      </c>
      <c r="EC56" s="5" t="str">
        <f t="shared" ca="1" si="95"/>
        <v/>
      </c>
      <c r="ED56" s="5" t="str">
        <f t="shared" ca="1" si="96"/>
        <v/>
      </c>
      <c r="EE56" s="5" t="str">
        <f ca="1">IF($B56="","",'Hidden inputs'!$D$11*DV56+'Hidden inputs'!$E$11*DW56)</f>
        <v/>
      </c>
      <c r="EF56" s="11" t="str">
        <f t="shared" ca="1" si="17"/>
        <v/>
      </c>
      <c r="EG56" s="9" t="str">
        <f t="shared" ca="1" si="97"/>
        <v/>
      </c>
      <c r="EH56" s="3" t="str">
        <f t="shared" ca="1" si="98"/>
        <v/>
      </c>
      <c r="EI56" s="5" t="str" cm="1">
        <f t="array" aca="1" ref="EI56" ca="1">IF($B56="","",IF(EH56=0,0,IF(DD_Payment="",0,IF(EH56&lt;_xlfn.IFS(DD_Frequency="Monthly",1,DD_Frequency="Quarterly",IF(MONTH(EH$2)=1,1,IF(MONTH(EH$2)=4,1,IF(MONTH(EH$2)=7,1,IF(MONTH(EH$2)=10,1,0)))),DD_Frequency="Annually",IF(MONTH(EH$2)=1,1,0))*DD_Payment,EH56,_xlfn.IFS(DD_Frequency="Monthly",1,DD_Frequency="Quarterly",IF(MONTH(EH$2)=1,1,IF(MONTH(EH$2)=4,1,IF(MONTH(EH$2)=7,1,IF(MONTH(EH$2)=10,1,0)))),DD_Frequency="Annually",IF(MONTH(EH$2)=1,1,0))*DD_Payment))))</f>
        <v/>
      </c>
      <c r="EJ56" s="3" t="str">
        <f t="shared" ref="EJ56" ca="1" si="2548">IF($B56="","",IF(EH56&gt;EI56,(EH56-EI56/2)*(rate_A*(EJ$1/365)),0))</f>
        <v/>
      </c>
      <c r="EK56" s="3" t="str">
        <f t="shared" ca="1" si="188"/>
        <v/>
      </c>
      <c r="EL56" s="3" t="str">
        <f t="shared" ref="EL56" ca="1" si="2549">IF($B56="","",DW56*(1+rate_A*EJ$1/365))</f>
        <v/>
      </c>
      <c r="EM56" s="3" t="str">
        <f t="shared" ref="EM56" ca="1" si="2550">IF($B56="","",DX56*(1+rate_A*EJ$1/365))</f>
        <v/>
      </c>
      <c r="EN56" s="3" t="str">
        <f t="shared" ref="EN56" ca="1" si="2551">IF($B56="","",DY56*(1+rate_joint*EJ$1/365))</f>
        <v/>
      </c>
      <c r="EO56" s="5" t="str">
        <f t="shared" ca="1" si="192"/>
        <v/>
      </c>
      <c r="EP56" s="5" t="str" cm="1">
        <f t="array" aca="1" ref="EP56" ca="1">IF(EO56="","",_xlfn.IFS(EO56&lt;='Hidden inputs'!$C$15,EO56*'Hidden inputs'!$D$15,EO56&lt;='Hidden inputs'!$C$16,'Hidden inputs'!$C$15*'Hidden inputs'!$D$15+(EO56-'Hidden inputs'!$B$16)*'Hidden inputs'!$D$16,EO56&lt;='Hidden inputs'!$C$17,'Hidden inputs'!$C$15*'Hidden inputs'!$D$15+('Hidden inputs'!$C$16-'Hidden inputs'!$B$16)*'Hidden inputs'!$D$16+(EO56-'Hidden inputs'!$B$17)*'Hidden inputs'!$D$17,EO56&gt;'Hidden inputs'!$B$18,'Hidden inputs'!$C$15*'Hidden inputs'!$D$15+('Hidden inputs'!$C$16-'Hidden inputs'!$B$16)*'Hidden inputs'!$D$16+('Hidden inputs'!$C$17-'Hidden inputs'!$B$17)*'Hidden inputs'!$D$17+(EO56-'Hidden inputs'!$B$18)*'Hidden inputs'!$D$18))</f>
        <v/>
      </c>
      <c r="EQ56" s="10" t="str">
        <f t="shared" ca="1" si="193"/>
        <v/>
      </c>
      <c r="ER56" s="5" t="str">
        <f t="shared" ca="1" si="103"/>
        <v/>
      </c>
      <c r="ES56" s="5" t="str">
        <f t="shared" ca="1" si="104"/>
        <v/>
      </c>
      <c r="ET56" s="5" t="str">
        <f ca="1">IF($B56="","",'Hidden inputs'!$D$11*EK56+'Hidden inputs'!$E$11*EL56)</f>
        <v/>
      </c>
      <c r="EU56" s="11" t="str">
        <f t="shared" ca="1" si="19"/>
        <v/>
      </c>
      <c r="EV56" s="9" t="str">
        <f t="shared" ca="1" si="105"/>
        <v/>
      </c>
      <c r="EW56" s="3" t="str">
        <f t="shared" ca="1" si="106"/>
        <v/>
      </c>
      <c r="EX56" s="5" t="str" cm="1">
        <f t="array" aca="1" ref="EX56" ca="1">IF($B56="","",IF(EW56=0,0,IF(DD_Payment="",0,IF(EW56&lt;_xlfn.IFS(DD_Frequency="Monthly",1,DD_Frequency="Quarterly",IF(MONTH(EW$2)=1,1,IF(MONTH(EW$2)=4,1,IF(MONTH(EW$2)=7,1,IF(MONTH(EW$2)=10,1,0)))),DD_Frequency="Annually",IF(MONTH(EW$2)=1,1,0))*DD_Payment,EW56,_xlfn.IFS(DD_Frequency="Monthly",1,DD_Frequency="Quarterly",IF(MONTH(EW$2)=1,1,IF(MONTH(EW$2)=4,1,IF(MONTH(EW$2)=7,1,IF(MONTH(EW$2)=10,1,0)))),DD_Frequency="Annually",IF(MONTH(EW$2)=1,1,0))*DD_Payment))))</f>
        <v/>
      </c>
      <c r="EY56" s="3" t="str">
        <f t="shared" ref="EY56" ca="1" si="2552">IF($B56="","",IF(EW56&gt;EX56,(EW56-EX56/2)*(rate_A*(EY$1/365)),0))</f>
        <v/>
      </c>
      <c r="EZ56" s="3" t="str">
        <f t="shared" ca="1" si="195"/>
        <v/>
      </c>
      <c r="FA56" s="3" t="str">
        <f t="shared" ref="FA56" ca="1" si="2553">IF($B56="","",EL56*(1+rate_A*EY$1/365))</f>
        <v/>
      </c>
      <c r="FB56" s="3" t="str">
        <f t="shared" ref="FB56" ca="1" si="2554">IF($B56="","",EM56*(1+rate_A*EY$1/365))</f>
        <v/>
      </c>
      <c r="FC56" s="3" t="str">
        <f t="shared" ref="FC56" ca="1" si="2555">IF($B56="","",EN56*(1+rate_joint*EY$1/365))</f>
        <v/>
      </c>
      <c r="FD56" s="5" t="str">
        <f t="shared" ca="1" si="199"/>
        <v/>
      </c>
      <c r="FE56" s="5" t="str" cm="1">
        <f t="array" aca="1" ref="FE56" ca="1">IF(FD56="","",_xlfn.IFS(FD56&lt;='Hidden inputs'!$C$15,FD56*'Hidden inputs'!$D$15,FD56&lt;='Hidden inputs'!$C$16,'Hidden inputs'!$C$15*'Hidden inputs'!$D$15+(FD56-'Hidden inputs'!$B$16)*'Hidden inputs'!$D$16,FD56&lt;='Hidden inputs'!$C$17,'Hidden inputs'!$C$15*'Hidden inputs'!$D$15+('Hidden inputs'!$C$16-'Hidden inputs'!$B$16)*'Hidden inputs'!$D$16+(FD56-'Hidden inputs'!$B$17)*'Hidden inputs'!$D$17,FD56&gt;'Hidden inputs'!$B$18,'Hidden inputs'!$C$15*'Hidden inputs'!$D$15+('Hidden inputs'!$C$16-'Hidden inputs'!$B$16)*'Hidden inputs'!$D$16+('Hidden inputs'!$C$17-'Hidden inputs'!$B$17)*'Hidden inputs'!$D$17+(FD56-'Hidden inputs'!$B$18)*'Hidden inputs'!$D$18))</f>
        <v/>
      </c>
      <c r="FF56" s="10" t="str">
        <f t="shared" ca="1" si="200"/>
        <v/>
      </c>
      <c r="FG56" s="5" t="str">
        <f t="shared" ca="1" si="111"/>
        <v/>
      </c>
      <c r="FH56" s="5" t="str">
        <f t="shared" ca="1" si="112"/>
        <v/>
      </c>
      <c r="FI56" s="5" t="str">
        <f ca="1">IF($B56="","",'Hidden inputs'!$D$11*EZ56+'Hidden inputs'!$E$11*FA56)</f>
        <v/>
      </c>
      <c r="FJ56" s="11" t="str">
        <f t="shared" ca="1" si="21"/>
        <v/>
      </c>
      <c r="FK56" s="9" t="str">
        <f t="shared" ca="1" si="113"/>
        <v/>
      </c>
      <c r="FL56" s="3" t="str">
        <f t="shared" ca="1" si="114"/>
        <v/>
      </c>
      <c r="FM56" s="5" t="str" cm="1">
        <f t="array" aca="1" ref="FM56" ca="1">IF($B56="","",IF(FL56=0,0,IF(DD_Payment="",0,IF(FL56&lt;_xlfn.IFS(DD_Frequency="Monthly",1,DD_Frequency="Quarterly",IF(MONTH(FL$2)=1,1,IF(MONTH(FL$2)=4,1,IF(MONTH(FL$2)=7,1,IF(MONTH(FL$2)=10,1,0)))),DD_Frequency="Annually",IF(MONTH(FL$2)=1,1,0))*DD_Payment,FL56,_xlfn.IFS(DD_Frequency="Monthly",1,DD_Frequency="Quarterly",IF(MONTH(FL$2)=1,1,IF(MONTH(FL$2)=4,1,IF(MONTH(FL$2)=7,1,IF(MONTH(FL$2)=10,1,0)))),DD_Frequency="Annually",IF(MONTH(FL$2)=1,1,0))*DD_Payment))))</f>
        <v/>
      </c>
      <c r="FN56" s="3" t="str">
        <f t="shared" ref="FN56" ca="1" si="2556">IF($B56="","",IF(FL56&gt;FM56,(FL56-FM56/2)*(rate_A*(FN$1/365)),0))</f>
        <v/>
      </c>
      <c r="FO56" s="3" t="str">
        <f t="shared" ca="1" si="202"/>
        <v/>
      </c>
      <c r="FP56" s="3" t="str">
        <f t="shared" ref="FP56" ca="1" si="2557">IF($B56="","",FA56*(1+rate_A*FN$1/365))</f>
        <v/>
      </c>
      <c r="FQ56" s="3" t="str">
        <f t="shared" ref="FQ56" ca="1" si="2558">IF($B56="","",FB56*(1+rate_A*FN$1/365))</f>
        <v/>
      </c>
      <c r="FR56" s="3" t="str">
        <f t="shared" ref="FR56" ca="1" si="2559">IF($B56="","",FC56*(1+rate_joint*FN$1/365))</f>
        <v/>
      </c>
      <c r="FS56" s="5" t="str">
        <f t="shared" ca="1" si="206"/>
        <v/>
      </c>
      <c r="FT56" s="5" t="str" cm="1">
        <f t="array" aca="1" ref="FT56" ca="1">IF(FS56="","",_xlfn.IFS(FS56&lt;='Hidden inputs'!$C$15,FS56*'Hidden inputs'!$D$15,FS56&lt;='Hidden inputs'!$C$16,'Hidden inputs'!$C$15*'Hidden inputs'!$D$15+(FS56-'Hidden inputs'!$B$16)*'Hidden inputs'!$D$16,FS56&lt;='Hidden inputs'!$C$17,'Hidden inputs'!$C$15*'Hidden inputs'!$D$15+('Hidden inputs'!$C$16-'Hidden inputs'!$B$16)*'Hidden inputs'!$D$16+(FS56-'Hidden inputs'!$B$17)*'Hidden inputs'!$D$17,FS56&gt;'Hidden inputs'!$B$18,'Hidden inputs'!$C$15*'Hidden inputs'!$D$15+('Hidden inputs'!$C$16-'Hidden inputs'!$B$16)*'Hidden inputs'!$D$16+('Hidden inputs'!$C$17-'Hidden inputs'!$B$17)*'Hidden inputs'!$D$17+(FS56-'Hidden inputs'!$B$18)*'Hidden inputs'!$D$18))</f>
        <v/>
      </c>
      <c r="FU56" s="10" t="str">
        <f t="shared" ca="1" si="207"/>
        <v/>
      </c>
      <c r="FV56" s="5" t="str">
        <f t="shared" ca="1" si="119"/>
        <v/>
      </c>
      <c r="FW56" s="5" t="str">
        <f t="shared" ca="1" si="120"/>
        <v/>
      </c>
      <c r="FX56" s="5" t="str">
        <f ca="1">IF($B56="","",'Hidden inputs'!$D$11*FO56+'Hidden inputs'!$E$11*FP56)</f>
        <v/>
      </c>
      <c r="FY56" s="11" t="str">
        <f t="shared" ca="1" si="23"/>
        <v/>
      </c>
      <c r="FZ56" s="9" t="str">
        <f t="shared" ca="1" si="121"/>
        <v/>
      </c>
      <c r="GA56" s="5" t="str">
        <f t="shared" ca="1" si="122"/>
        <v/>
      </c>
      <c r="GB56" s="5" t="str">
        <f t="shared" ca="1" si="123"/>
        <v/>
      </c>
      <c r="GC56" s="5" t="str">
        <f t="shared" ca="1" si="24"/>
        <v/>
      </c>
      <c r="GD56" s="5" t="str">
        <f t="shared" ca="1" si="25"/>
        <v/>
      </c>
    </row>
    <row r="57" spans="1:186" x14ac:dyDescent="0.35">
      <c r="A57" s="2" t="str">
        <f t="shared" ca="1" si="26"/>
        <v/>
      </c>
      <c r="B57" s="6" t="str">
        <f t="shared" ca="1" si="27"/>
        <v/>
      </c>
      <c r="C57" s="5" t="str">
        <f t="shared" ca="1" si="124"/>
        <v/>
      </c>
      <c r="D57" s="5" t="str" cm="1">
        <f t="array" aca="1" ref="D57" ca="1">IF($B57="","",IF(C57=0,0,IF(DD_Payment="",0,IF(C57&lt;_xlfn.IFS(DD_Frequency="Monthly",1,DD_Frequency="Quarterly",IF(MONTH(C$2)=1,1,IF(MONTH(C$2)=4,1,IF(MONTH(C$2)=7,1,IF(MONTH(C$2)=10,1,0)))),DD_Frequency="Annually",IF(MONTH(C$2)=1,1,0))*DD_Payment,C57,_xlfn.IFS(DD_Frequency="Monthly",1,DD_Frequency="Quarterly",IF(MONTH(C$2)=1,1,IF(MONTH(C$2)=4,1,IF(MONTH(C$2)=7,1,IF(MONTH(C$2)=10,1,0)))),DD_Frequency="Annually",IF(MONTH(C$2)=1,1,0))*DD_Payment))))</f>
        <v/>
      </c>
      <c r="E57" s="5" t="str">
        <f t="shared" ref="E57" ca="1" si="2560">IF(B57="","",IF(C57&gt;D57,(C57-D57/2)*(rate_A*(E$1/365)),0))</f>
        <v/>
      </c>
      <c r="F57" s="5" t="str">
        <f t="shared" ca="1" si="28"/>
        <v/>
      </c>
      <c r="G57" s="5" t="str">
        <f t="shared" ref="G57" ca="1" si="2561">IF(B57="","",G56*(1+rate_A*E$1/365))</f>
        <v/>
      </c>
      <c r="H57" s="5" t="str">
        <f t="shared" ref="H57" ca="1" si="2562">IF(B57="","",H56*(1+rate_A*E$1/365))</f>
        <v/>
      </c>
      <c r="I57" s="5" t="str">
        <f t="shared" ref="I57" ca="1" si="2563">IF(B57="","",I56*(1+rate_joint*E$1/365))</f>
        <v/>
      </c>
      <c r="J57" s="5" t="str">
        <f t="shared" ca="1" si="129"/>
        <v/>
      </c>
      <c r="K57" s="5" t="str" cm="1">
        <f t="array" aca="1" ref="K57" ca="1">IF(J57="","",_xlfn.IFS(J57&lt;='Hidden inputs'!$C$15,J57*'Hidden inputs'!$D$15,J57&lt;='Hidden inputs'!$C$16,'Hidden inputs'!$C$15*'Hidden inputs'!$D$15+(J57-'Hidden inputs'!$B$16)*'Hidden inputs'!$D$16,J57&lt;='Hidden inputs'!$C$17,'Hidden inputs'!$C$15*'Hidden inputs'!$D$15+('Hidden inputs'!$C$16-'Hidden inputs'!$B$16)*'Hidden inputs'!$D$16+(J57-'Hidden inputs'!$B$17)*'Hidden inputs'!$D$17,J57&gt;'Hidden inputs'!$B$18,'Hidden inputs'!$C$15*'Hidden inputs'!$D$15+('Hidden inputs'!$C$16-'Hidden inputs'!$B$16)*'Hidden inputs'!$D$16+('Hidden inputs'!$C$17-'Hidden inputs'!$B$17)*'Hidden inputs'!$D$17+(J57-'Hidden inputs'!$B$18)*'Hidden inputs'!$D$18))</f>
        <v/>
      </c>
      <c r="L57" s="11" t="str">
        <f t="shared" ca="1" si="130"/>
        <v/>
      </c>
      <c r="M57" s="5" t="str">
        <f t="shared" ca="1" si="32"/>
        <v/>
      </c>
      <c r="N57" s="5" t="str">
        <f t="shared" ca="1" si="33"/>
        <v/>
      </c>
      <c r="O57" s="5" t="str">
        <f ca="1">IF(B57="","",'Hidden inputs'!$D$11*F57+'Hidden inputs'!$E$11*G57)</f>
        <v/>
      </c>
      <c r="P57" s="11" t="str">
        <f t="shared" ca="1" si="0"/>
        <v/>
      </c>
      <c r="Q57" s="20" t="str">
        <f t="shared" ca="1" si="1"/>
        <v/>
      </c>
      <c r="R57" s="3" t="str">
        <f t="shared" ca="1" si="34"/>
        <v/>
      </c>
      <c r="S57" s="5" t="str" cm="1">
        <f t="array" aca="1" ref="S57" ca="1">IF($B57="","",IF(R57=0,0,IF(DD_Payment="",0,IF(R57&lt;_xlfn.IFS(DD_Frequency="Monthly",1,DD_Frequency="Quarterly",IF(MONTH(R$2)=1,1,IF(MONTH(R$2)=4,1,IF(MONTH(R$2)=7,1,IF(MONTH(R$2)=10,1,0)))),DD_Frequency="Annually",IF(MONTH(R$2)=1,1,0))*DD_Payment,R57,_xlfn.IFS(DD_Frequency="Monthly",1,DD_Frequency="Quarterly",IF(MONTH(R$2)=1,1,IF(MONTH(R$2)=4,1,IF(MONTH(R$2)=7,1,IF(MONTH(R$2)=10,1,0)))),DD_Frequency="Annually",IF(MONTH(R$2)=1,1,0))*DD_Payment))))</f>
        <v/>
      </c>
      <c r="T57" s="3" t="str">
        <f t="shared" ref="T57" ca="1" si="2564">IF(B57="","",IF(R57&gt;S57,(R57-S57/2)*(rate_A*((T$1+A57)/365)),0))</f>
        <v/>
      </c>
      <c r="U57" s="3" t="str">
        <f t="shared" ca="1" si="36"/>
        <v/>
      </c>
      <c r="V57" s="3" t="str">
        <f t="shared" ref="V57" ca="1" si="2565">IF(B57="","",G57*(1+rate_A*(T$1+A57)/365))</f>
        <v/>
      </c>
      <c r="W57" s="3" t="str">
        <f t="shared" ref="W57" ca="1" si="2566">IF(B57="","",H57*(1+rate_A*(T$1+A57)/365))</f>
        <v/>
      </c>
      <c r="X57" s="3" t="str">
        <f t="shared" ref="X57" ca="1" si="2567">IF(B57="","",I57*(1+rate_joint*(T$1+A57)/365))</f>
        <v/>
      </c>
      <c r="Y57" s="5" t="str">
        <f t="shared" ca="1" si="135"/>
        <v/>
      </c>
      <c r="Z57" s="5" t="str" cm="1">
        <f t="array" aca="1" ref="Z57" ca="1">IF(Y57="","",_xlfn.IFS(Y57&lt;='Hidden inputs'!$C$15,Y57*'Hidden inputs'!$D$15,Y57&lt;='Hidden inputs'!$C$16,'Hidden inputs'!$C$15*'Hidden inputs'!$D$15+(Y57-'Hidden inputs'!$B$16)*'Hidden inputs'!$D$16,Y57&lt;='Hidden inputs'!$C$17,'Hidden inputs'!$C$15*'Hidden inputs'!$D$15+('Hidden inputs'!$C$16-'Hidden inputs'!$B$16)*'Hidden inputs'!$D$16+(Y57-'Hidden inputs'!$B$17)*'Hidden inputs'!$D$17,Y57&gt;'Hidden inputs'!$B$18,'Hidden inputs'!$C$15*'Hidden inputs'!$D$15+('Hidden inputs'!$C$16-'Hidden inputs'!$B$16)*'Hidden inputs'!$D$16+('Hidden inputs'!$C$17-'Hidden inputs'!$B$17)*'Hidden inputs'!$D$17+(Y57-'Hidden inputs'!$B$18)*'Hidden inputs'!$D$18))</f>
        <v/>
      </c>
      <c r="AA57" s="10" t="str">
        <f t="shared" ca="1" si="136"/>
        <v/>
      </c>
      <c r="AB57" s="5" t="str">
        <f t="shared" ca="1" si="40"/>
        <v/>
      </c>
      <c r="AC57" s="5" t="str">
        <f t="shared" ca="1" si="137"/>
        <v/>
      </c>
      <c r="AD57" s="5" t="str">
        <f ca="1">IF(B57="","",'Hidden inputs'!$D$11*U57+'Hidden inputs'!$E$11*V57)</f>
        <v/>
      </c>
      <c r="AE57" s="11" t="str">
        <f t="shared" ca="1" si="3"/>
        <v/>
      </c>
      <c r="AF57" s="9" t="str">
        <f t="shared" ca="1" si="41"/>
        <v/>
      </c>
      <c r="AG57" s="3" t="str">
        <f t="shared" ca="1" si="42"/>
        <v/>
      </c>
      <c r="AH57" s="5" t="str" cm="1">
        <f t="array" aca="1" ref="AH57" ca="1">IF($B57="","",IF(AG57=0,0,IF(DD_Payment="",0,IF(AG57&lt;_xlfn.IFS(DD_Frequency="Monthly",1,DD_Frequency="Quarterly",IF(MONTH(AG$2)=1,1,IF(MONTH(AG$2)=4,1,IF(MONTH(AG$2)=7,1,IF(MONTH(AG$2)=10,1,0)))),DD_Frequency="Annually",IF(MONTH(AG$2)=1,1,0))*DD_Payment,AG57,_xlfn.IFS(DD_Frequency="Monthly",1,DD_Frequency="Quarterly",IF(MONTH(AG$2)=1,1,IF(MONTH(AG$2)=4,1,IF(MONTH(AG$2)=7,1,IF(MONTH(AG$2)=10,1,0)))),DD_Frequency="Annually",IF(MONTH(AG$2)=1,1,0))*DD_Payment))))</f>
        <v/>
      </c>
      <c r="AI57" s="3" t="str">
        <f t="shared" ref="AI57" ca="1" si="2568">IF($B57="","",IF(AG57&gt;AH57,(AG57-AH57/2)*(rate_A*(AI$1/365)),0))</f>
        <v/>
      </c>
      <c r="AJ57" s="3" t="str">
        <f t="shared" ca="1" si="139"/>
        <v/>
      </c>
      <c r="AK57" s="3" t="str">
        <f t="shared" ref="AK57" ca="1" si="2569">IF($B57="","",V57*(1+rate_A*AI$1/365))</f>
        <v/>
      </c>
      <c r="AL57" s="3" t="str">
        <f t="shared" ref="AL57" ca="1" si="2570">IF($B57="","",W57*(1+rate_A*AI$1/365))</f>
        <v/>
      </c>
      <c r="AM57" s="3" t="str">
        <f t="shared" ref="AM57" ca="1" si="2571">IF($B57="","",X57*(1+rate_joint*AI$1/365))</f>
        <v/>
      </c>
      <c r="AN57" s="5" t="str">
        <f t="shared" ca="1" si="143"/>
        <v/>
      </c>
      <c r="AO57" s="5" t="str" cm="1">
        <f t="array" aca="1" ref="AO57" ca="1">IF(AN57="","",_xlfn.IFS(AN57&lt;='Hidden inputs'!$C$15,AN57*'Hidden inputs'!$D$15,AN57&lt;='Hidden inputs'!$C$16,'Hidden inputs'!$C$15*'Hidden inputs'!$D$15+(AN57-'Hidden inputs'!$B$16)*'Hidden inputs'!$D$16,AN57&lt;='Hidden inputs'!$C$17,'Hidden inputs'!$C$15*'Hidden inputs'!$D$15+('Hidden inputs'!$C$16-'Hidden inputs'!$B$16)*'Hidden inputs'!$D$16+(AN57-'Hidden inputs'!$B$17)*'Hidden inputs'!$D$17,AN57&gt;'Hidden inputs'!$B$18,'Hidden inputs'!$C$15*'Hidden inputs'!$D$15+('Hidden inputs'!$C$16-'Hidden inputs'!$B$16)*'Hidden inputs'!$D$16+('Hidden inputs'!$C$17-'Hidden inputs'!$B$17)*'Hidden inputs'!$D$17+(AN57-'Hidden inputs'!$B$18)*'Hidden inputs'!$D$18))</f>
        <v/>
      </c>
      <c r="AP57" s="10" t="str">
        <f t="shared" ca="1" si="144"/>
        <v/>
      </c>
      <c r="AQ57" s="5" t="str">
        <f t="shared" ca="1" si="47"/>
        <v/>
      </c>
      <c r="AR57" s="5" t="str">
        <f t="shared" ca="1" si="48"/>
        <v/>
      </c>
      <c r="AS57" s="5" t="str">
        <f ca="1">IF($B57="","",'Hidden inputs'!$D$11*AJ57+'Hidden inputs'!$E$11*AK57)</f>
        <v/>
      </c>
      <c r="AT57" s="11" t="str">
        <f t="shared" ca="1" si="5"/>
        <v/>
      </c>
      <c r="AU57" s="9" t="str">
        <f t="shared" ca="1" si="49"/>
        <v/>
      </c>
      <c r="AV57" s="3" t="str">
        <f t="shared" ca="1" si="50"/>
        <v/>
      </c>
      <c r="AW57" s="5" t="str" cm="1">
        <f t="array" aca="1" ref="AW57" ca="1">IF($B57="","",IF(AV57=0,0,IF(DD_Payment="",0,IF(AV57&lt;_xlfn.IFS(DD_Frequency="Monthly",1,DD_Frequency="Quarterly",IF(MONTH(AV$2)=1,1,IF(MONTH(AV$2)=4,1,IF(MONTH(AV$2)=7,1,IF(MONTH(AV$2)=10,1,0)))),DD_Frequency="Annually",IF(MONTH(AV$2)=1,1,0))*DD_Payment,AV57,_xlfn.IFS(DD_Frequency="Monthly",1,DD_Frequency="Quarterly",IF(MONTH(AV$2)=1,1,IF(MONTH(AV$2)=4,1,IF(MONTH(AV$2)=7,1,IF(MONTH(AV$2)=10,1,0)))),DD_Frequency="Annually",IF(MONTH(AV$2)=1,1,0))*DD_Payment))))</f>
        <v/>
      </c>
      <c r="AX57" s="3" t="str">
        <f t="shared" ref="AX57" ca="1" si="2572">IF($B57="","",IF(AV57&gt;AW57,(AV57-AW57/2)*(rate_A*(AX$1/365)),0))</f>
        <v/>
      </c>
      <c r="AY57" s="3" t="str">
        <f t="shared" ca="1" si="146"/>
        <v/>
      </c>
      <c r="AZ57" s="3" t="str">
        <f t="shared" ref="AZ57" ca="1" si="2573">IF($B57="","",AK57*(1+rate_A*AX$1/365))</f>
        <v/>
      </c>
      <c r="BA57" s="3" t="str">
        <f t="shared" ref="BA57" ca="1" si="2574">IF($B57="","",AL57*(1+rate_A*AX$1/365))</f>
        <v/>
      </c>
      <c r="BB57" s="3" t="str">
        <f t="shared" ref="BB57" ca="1" si="2575">IF($B57="","",AM57*(1+rate_joint*AX$1/365))</f>
        <v/>
      </c>
      <c r="BC57" s="5" t="str">
        <f t="shared" ca="1" si="150"/>
        <v/>
      </c>
      <c r="BD57" s="5" t="str" cm="1">
        <f t="array" aca="1" ref="BD57" ca="1">IF(BC57="","",_xlfn.IFS(BC57&lt;='Hidden inputs'!$C$15,BC57*'Hidden inputs'!$D$15,BC57&lt;='Hidden inputs'!$C$16,'Hidden inputs'!$C$15*'Hidden inputs'!$D$15+(BC57-'Hidden inputs'!$B$16)*'Hidden inputs'!$D$16,BC57&lt;='Hidden inputs'!$C$17,'Hidden inputs'!$C$15*'Hidden inputs'!$D$15+('Hidden inputs'!$C$16-'Hidden inputs'!$B$16)*'Hidden inputs'!$D$16+(BC57-'Hidden inputs'!$B$17)*'Hidden inputs'!$D$17,BC57&gt;'Hidden inputs'!$B$18,'Hidden inputs'!$C$15*'Hidden inputs'!$D$15+('Hidden inputs'!$C$16-'Hidden inputs'!$B$16)*'Hidden inputs'!$D$16+('Hidden inputs'!$C$17-'Hidden inputs'!$B$17)*'Hidden inputs'!$D$17+(BC57-'Hidden inputs'!$B$18)*'Hidden inputs'!$D$18))</f>
        <v/>
      </c>
      <c r="BE57" s="10" t="str">
        <f t="shared" ca="1" si="151"/>
        <v/>
      </c>
      <c r="BF57" s="5" t="str">
        <f t="shared" ca="1" si="55"/>
        <v/>
      </c>
      <c r="BG57" s="5" t="str">
        <f t="shared" ca="1" si="56"/>
        <v/>
      </c>
      <c r="BH57" s="5" t="str">
        <f ca="1">IF($B57="","",'Hidden inputs'!$D$11*AY57+'Hidden inputs'!$E$11*AZ57)</f>
        <v/>
      </c>
      <c r="BI57" s="11" t="str">
        <f t="shared" ca="1" si="7"/>
        <v/>
      </c>
      <c r="BJ57" s="9" t="str">
        <f t="shared" ca="1" si="57"/>
        <v/>
      </c>
      <c r="BK57" s="3" t="str">
        <f t="shared" ca="1" si="58"/>
        <v/>
      </c>
      <c r="BL57" s="5" t="str" cm="1">
        <f t="array" aca="1" ref="BL57" ca="1">IF($B57="","",IF(BK57=0,0,IF(DD_Payment="",0,IF(BK57&lt;_xlfn.IFS(DD_Frequency="Monthly",1,DD_Frequency="Quarterly",IF(MONTH(BK$2)=1,1,IF(MONTH(BK$2)=4,1,IF(MONTH(BK$2)=7,1,IF(MONTH(BK$2)=10,1,0)))),DD_Frequency="Annually",IF(MONTH(BK$2)=1,1,0))*DD_Payment,BK57,_xlfn.IFS(DD_Frequency="Monthly",1,DD_Frequency="Quarterly",IF(MONTH(BK$2)=1,1,IF(MONTH(BK$2)=4,1,IF(MONTH(BK$2)=7,1,IF(MONTH(BK$2)=10,1,0)))),DD_Frequency="Annually",IF(MONTH(BK$2)=1,1,0))*DD_Payment))))</f>
        <v/>
      </c>
      <c r="BM57" s="3" t="str">
        <f t="shared" ref="BM57" ca="1" si="2576">IF($B57="","",IF(BK57&gt;BL57,(BK57-BL57/2)*(rate_A*(BM$1/365)),0))</f>
        <v/>
      </c>
      <c r="BN57" s="3" t="str">
        <f t="shared" ca="1" si="153"/>
        <v/>
      </c>
      <c r="BO57" s="3" t="str">
        <f t="shared" ref="BO57" ca="1" si="2577">IF($B57="","",AZ57*(1+rate_A*BM$1/365))</f>
        <v/>
      </c>
      <c r="BP57" s="3" t="str">
        <f t="shared" ref="BP57" ca="1" si="2578">IF($B57="","",BA57*(1+rate_A*BM$1/365))</f>
        <v/>
      </c>
      <c r="BQ57" s="3" t="str">
        <f t="shared" ref="BQ57" ca="1" si="2579">IF($B57="","",BB57*(1+rate_joint*BM$1/365))</f>
        <v/>
      </c>
      <c r="BR57" s="5" t="str">
        <f t="shared" ca="1" si="157"/>
        <v/>
      </c>
      <c r="BS57" s="5" t="str" cm="1">
        <f t="array" aca="1" ref="BS57" ca="1">IF(BR57="","",_xlfn.IFS(BR57&lt;='Hidden inputs'!$C$15,BR57*'Hidden inputs'!$D$15,BR57&lt;='Hidden inputs'!$C$16,'Hidden inputs'!$C$15*'Hidden inputs'!$D$15+(BR57-'Hidden inputs'!$B$16)*'Hidden inputs'!$D$16,BR57&lt;='Hidden inputs'!$C$17,'Hidden inputs'!$C$15*'Hidden inputs'!$D$15+('Hidden inputs'!$C$16-'Hidden inputs'!$B$16)*'Hidden inputs'!$D$16+(BR57-'Hidden inputs'!$B$17)*'Hidden inputs'!$D$17,BR57&gt;'Hidden inputs'!$B$18,'Hidden inputs'!$C$15*'Hidden inputs'!$D$15+('Hidden inputs'!$C$16-'Hidden inputs'!$B$16)*'Hidden inputs'!$D$16+('Hidden inputs'!$C$17-'Hidden inputs'!$B$17)*'Hidden inputs'!$D$17+(BR57-'Hidden inputs'!$B$18)*'Hidden inputs'!$D$18))</f>
        <v/>
      </c>
      <c r="BT57" s="10" t="str">
        <f t="shared" ca="1" si="158"/>
        <v/>
      </c>
      <c r="BU57" s="5" t="str">
        <f t="shared" ca="1" si="63"/>
        <v/>
      </c>
      <c r="BV57" s="5" t="str">
        <f t="shared" ca="1" si="64"/>
        <v/>
      </c>
      <c r="BW57" s="5" t="str">
        <f ca="1">IF($B57="","",'Hidden inputs'!$D$11*BN57+'Hidden inputs'!$E$11*BO57)</f>
        <v/>
      </c>
      <c r="BX57" s="11" t="str">
        <f t="shared" ca="1" si="9"/>
        <v/>
      </c>
      <c r="BY57" s="9" t="str">
        <f t="shared" ca="1" si="65"/>
        <v/>
      </c>
      <c r="BZ57" s="3" t="str">
        <f t="shared" ca="1" si="66"/>
        <v/>
      </c>
      <c r="CA57" s="5" t="str" cm="1">
        <f t="array" aca="1" ref="CA57" ca="1">IF($B57="","",IF(BZ57=0,0,IF(DD_Payment="",0,IF(BZ57&lt;_xlfn.IFS(DD_Frequency="Monthly",1,DD_Frequency="Quarterly",IF(MONTH(BZ$2)=1,1,IF(MONTH(BZ$2)=4,1,IF(MONTH(BZ$2)=7,1,IF(MONTH(BZ$2)=10,1,0)))),DD_Frequency="Annually",IF(MONTH(BZ$2)=1,1,0))*DD_Payment,BZ57,_xlfn.IFS(DD_Frequency="Monthly",1,DD_Frequency="Quarterly",IF(MONTH(BZ$2)=1,1,IF(MONTH(BZ$2)=4,1,IF(MONTH(BZ$2)=7,1,IF(MONTH(BZ$2)=10,1,0)))),DD_Frequency="Annually",IF(MONTH(BZ$2)=1,1,0))*DD_Payment))))</f>
        <v/>
      </c>
      <c r="CB57" s="3" t="str">
        <f t="shared" ref="CB57" ca="1" si="2580">IF($B57="","",IF(BZ57&gt;CA57,(BZ57-CA57/2)*(rate_A*(CB$1/365)),0))</f>
        <v/>
      </c>
      <c r="CC57" s="3" t="str">
        <f t="shared" ca="1" si="160"/>
        <v/>
      </c>
      <c r="CD57" s="3" t="str">
        <f t="shared" ref="CD57" ca="1" si="2581">IF($B57="","",BO57*(1+rate_A*CB$1/365))</f>
        <v/>
      </c>
      <c r="CE57" s="3" t="str">
        <f t="shared" ref="CE57" ca="1" si="2582">IF($B57="","",BP57*(1+rate_A*CB$1/365))</f>
        <v/>
      </c>
      <c r="CF57" s="3" t="str">
        <f t="shared" ref="CF57" ca="1" si="2583">IF($B57="","",BQ57*(1+rate_joint*CB$1/365))</f>
        <v/>
      </c>
      <c r="CG57" s="5" t="str">
        <f t="shared" ca="1" si="164"/>
        <v/>
      </c>
      <c r="CH57" s="5" t="str" cm="1">
        <f t="array" aca="1" ref="CH57" ca="1">IF(CG57="","",_xlfn.IFS(CG57&lt;='Hidden inputs'!$C$15,CG57*'Hidden inputs'!$D$15,CG57&lt;='Hidden inputs'!$C$16,'Hidden inputs'!$C$15*'Hidden inputs'!$D$15+(CG57-'Hidden inputs'!$B$16)*'Hidden inputs'!$D$16,CG57&lt;='Hidden inputs'!$C$17,'Hidden inputs'!$C$15*'Hidden inputs'!$D$15+('Hidden inputs'!$C$16-'Hidden inputs'!$B$16)*'Hidden inputs'!$D$16+(CG57-'Hidden inputs'!$B$17)*'Hidden inputs'!$D$17,CG57&gt;'Hidden inputs'!$B$18,'Hidden inputs'!$C$15*'Hidden inputs'!$D$15+('Hidden inputs'!$C$16-'Hidden inputs'!$B$16)*'Hidden inputs'!$D$16+('Hidden inputs'!$C$17-'Hidden inputs'!$B$17)*'Hidden inputs'!$D$17+(CG57-'Hidden inputs'!$B$18)*'Hidden inputs'!$D$18))</f>
        <v/>
      </c>
      <c r="CI57" s="10" t="str">
        <f t="shared" ca="1" si="165"/>
        <v/>
      </c>
      <c r="CJ57" s="5" t="str">
        <f t="shared" ca="1" si="71"/>
        <v/>
      </c>
      <c r="CK57" s="5" t="str">
        <f t="shared" ca="1" si="72"/>
        <v/>
      </c>
      <c r="CL57" s="5" t="str">
        <f ca="1">IF($B57="","",'Hidden inputs'!$D$11*CC57+'Hidden inputs'!$E$11*CD57)</f>
        <v/>
      </c>
      <c r="CM57" s="11" t="str">
        <f t="shared" ca="1" si="11"/>
        <v/>
      </c>
      <c r="CN57" s="9" t="str">
        <f t="shared" ca="1" si="73"/>
        <v/>
      </c>
      <c r="CO57" s="3" t="str">
        <f t="shared" ca="1" si="74"/>
        <v/>
      </c>
      <c r="CP57" s="5" t="str" cm="1">
        <f t="array" aca="1" ref="CP57" ca="1">IF($B57="","",IF(CO57=0,0,IF(DD_Payment="",0,IF(CO57&lt;_xlfn.IFS(DD_Frequency="Monthly",1,DD_Frequency="Quarterly",IF(MONTH(CO$2)=1,1,IF(MONTH(CO$2)=4,1,IF(MONTH(CO$2)=7,1,IF(MONTH(CO$2)=10,1,0)))),DD_Frequency="Annually",IF(MONTH(CO$2)=1,1,0))*DD_Payment,CO57,_xlfn.IFS(DD_Frequency="Monthly",1,DD_Frequency="Quarterly",IF(MONTH(CO$2)=1,1,IF(MONTH(CO$2)=4,1,IF(MONTH(CO$2)=7,1,IF(MONTH(CO$2)=10,1,0)))),DD_Frequency="Annually",IF(MONTH(CO$2)=1,1,0))*DD_Payment))))</f>
        <v/>
      </c>
      <c r="CQ57" s="3" t="str">
        <f t="shared" ref="CQ57" ca="1" si="2584">IF($B57="","",IF(CO57&gt;CP57,(CO57-CP57/2)*(rate_A*(CQ$1/365)),0))</f>
        <v/>
      </c>
      <c r="CR57" s="3" t="str">
        <f t="shared" ca="1" si="167"/>
        <v/>
      </c>
      <c r="CS57" s="3" t="str">
        <f t="shared" ref="CS57" ca="1" si="2585">IF($B57="","",CD57*(1+rate_A*CQ$1/365))</f>
        <v/>
      </c>
      <c r="CT57" s="3" t="str">
        <f t="shared" ref="CT57" ca="1" si="2586">IF($B57="","",CE57*(1+rate_A*CQ$1/365))</f>
        <v/>
      </c>
      <c r="CU57" s="3" t="str">
        <f t="shared" ref="CU57" ca="1" si="2587">IF($B57="","",CF57*(1+rate_joint*CQ$1/365))</f>
        <v/>
      </c>
      <c r="CV57" s="5" t="str">
        <f t="shared" ca="1" si="171"/>
        <v/>
      </c>
      <c r="CW57" s="5" t="str" cm="1">
        <f t="array" aca="1" ref="CW57" ca="1">IF(CV57="","",_xlfn.IFS(CV57&lt;='Hidden inputs'!$C$15,CV57*'Hidden inputs'!$D$15,CV57&lt;='Hidden inputs'!$C$16,'Hidden inputs'!$C$15*'Hidden inputs'!$D$15+(CV57-'Hidden inputs'!$B$16)*'Hidden inputs'!$D$16,CV57&lt;='Hidden inputs'!$C$17,'Hidden inputs'!$C$15*'Hidden inputs'!$D$15+('Hidden inputs'!$C$16-'Hidden inputs'!$B$16)*'Hidden inputs'!$D$16+(CV57-'Hidden inputs'!$B$17)*'Hidden inputs'!$D$17,CV57&gt;'Hidden inputs'!$B$18,'Hidden inputs'!$C$15*'Hidden inputs'!$D$15+('Hidden inputs'!$C$16-'Hidden inputs'!$B$16)*'Hidden inputs'!$D$16+('Hidden inputs'!$C$17-'Hidden inputs'!$B$17)*'Hidden inputs'!$D$17+(CV57-'Hidden inputs'!$B$18)*'Hidden inputs'!$D$18))</f>
        <v/>
      </c>
      <c r="CX57" s="10" t="str">
        <f t="shared" ca="1" si="172"/>
        <v/>
      </c>
      <c r="CY57" s="5" t="str">
        <f t="shared" ca="1" si="79"/>
        <v/>
      </c>
      <c r="CZ57" s="5" t="str">
        <f t="shared" ca="1" si="80"/>
        <v/>
      </c>
      <c r="DA57" s="5" t="str">
        <f ca="1">IF($B57="","",'Hidden inputs'!$D$11*CR57+'Hidden inputs'!$E$11*CS57)</f>
        <v/>
      </c>
      <c r="DB57" s="11" t="str">
        <f t="shared" ca="1" si="13"/>
        <v/>
      </c>
      <c r="DC57" s="9" t="str">
        <f t="shared" ca="1" si="81"/>
        <v/>
      </c>
      <c r="DD57" s="3" t="str">
        <f t="shared" ca="1" si="82"/>
        <v/>
      </c>
      <c r="DE57" s="5" t="str" cm="1">
        <f t="array" aca="1" ref="DE57" ca="1">IF($B57="","",IF(DD57=0,0,IF(DD_Payment="",0,IF(DD57&lt;_xlfn.IFS(DD_Frequency="Monthly",1,DD_Frequency="Quarterly",IF(MONTH(DD$2)=1,1,IF(MONTH(DD$2)=4,1,IF(MONTH(DD$2)=7,1,IF(MONTH(DD$2)=10,1,0)))),DD_Frequency="Annually",IF(MONTH(DD$2)=1,1,0))*DD_Payment,DD57,_xlfn.IFS(DD_Frequency="Monthly",1,DD_Frequency="Quarterly",IF(MONTH(DD$2)=1,1,IF(MONTH(DD$2)=4,1,IF(MONTH(DD$2)=7,1,IF(MONTH(DD$2)=10,1,0)))),DD_Frequency="Annually",IF(MONTH(DD$2)=1,1,0))*DD_Payment))))</f>
        <v/>
      </c>
      <c r="DF57" s="3" t="str">
        <f t="shared" ref="DF57" ca="1" si="2588">IF($B57="","",IF(DD57&gt;DE57,(DD57-DE57/2)*(rate_A*(DF$1/365)),0))</f>
        <v/>
      </c>
      <c r="DG57" s="3" t="str">
        <f t="shared" ca="1" si="174"/>
        <v/>
      </c>
      <c r="DH57" s="3" t="str">
        <f t="shared" ref="DH57" ca="1" si="2589">IF($B57="","",CS57*(1+rate_A*DF$1/365))</f>
        <v/>
      </c>
      <c r="DI57" s="3" t="str">
        <f t="shared" ref="DI57" ca="1" si="2590">IF($B57="","",CT57*(1+rate_A*DF$1/365))</f>
        <v/>
      </c>
      <c r="DJ57" s="3" t="str">
        <f t="shared" ref="DJ57" ca="1" si="2591">IF($B57="","",CU57*(1+rate_joint*DF$1/365))</f>
        <v/>
      </c>
      <c r="DK57" s="5" t="str">
        <f t="shared" ca="1" si="178"/>
        <v/>
      </c>
      <c r="DL57" s="5" t="str" cm="1">
        <f t="array" aca="1" ref="DL57" ca="1">IF(DK57="","",_xlfn.IFS(DK57&lt;='Hidden inputs'!$C$15,DK57*'Hidden inputs'!$D$15,DK57&lt;='Hidden inputs'!$C$16,'Hidden inputs'!$C$15*'Hidden inputs'!$D$15+(DK57-'Hidden inputs'!$B$16)*'Hidden inputs'!$D$16,DK57&lt;='Hidden inputs'!$C$17,'Hidden inputs'!$C$15*'Hidden inputs'!$D$15+('Hidden inputs'!$C$16-'Hidden inputs'!$B$16)*'Hidden inputs'!$D$16+(DK57-'Hidden inputs'!$B$17)*'Hidden inputs'!$D$17,DK57&gt;'Hidden inputs'!$B$18,'Hidden inputs'!$C$15*'Hidden inputs'!$D$15+('Hidden inputs'!$C$16-'Hidden inputs'!$B$16)*'Hidden inputs'!$D$16+('Hidden inputs'!$C$17-'Hidden inputs'!$B$17)*'Hidden inputs'!$D$17+(DK57-'Hidden inputs'!$B$18)*'Hidden inputs'!$D$18))</f>
        <v/>
      </c>
      <c r="DM57" s="10" t="str">
        <f t="shared" ca="1" si="179"/>
        <v/>
      </c>
      <c r="DN57" s="5" t="str">
        <f t="shared" ca="1" si="87"/>
        <v/>
      </c>
      <c r="DO57" s="5" t="str">
        <f t="shared" ca="1" si="88"/>
        <v/>
      </c>
      <c r="DP57" s="5" t="str">
        <f ca="1">IF($B57="","",'Hidden inputs'!$D$11*DG57+'Hidden inputs'!$E$11*DH57)</f>
        <v/>
      </c>
      <c r="DQ57" s="11" t="str">
        <f t="shared" ca="1" si="15"/>
        <v/>
      </c>
      <c r="DR57" s="9" t="str">
        <f t="shared" ca="1" si="89"/>
        <v/>
      </c>
      <c r="DS57" s="3" t="str">
        <f t="shared" ca="1" si="90"/>
        <v/>
      </c>
      <c r="DT57" s="5" t="str" cm="1">
        <f t="array" aca="1" ref="DT57" ca="1">IF($B57="","",IF(DS57=0,0,IF(DD_Payment="",0,IF(DS57&lt;_xlfn.IFS(DD_Frequency="Monthly",1,DD_Frequency="Quarterly",IF(MONTH(DS$2)=1,1,IF(MONTH(DS$2)=4,1,IF(MONTH(DS$2)=7,1,IF(MONTH(DS$2)=10,1,0)))),DD_Frequency="Annually",IF(MONTH(DS$2)=1,1,0))*DD_Payment,DS57,_xlfn.IFS(DD_Frequency="Monthly",1,DD_Frequency="Quarterly",IF(MONTH(DS$2)=1,1,IF(MONTH(DS$2)=4,1,IF(MONTH(DS$2)=7,1,IF(MONTH(DS$2)=10,1,0)))),DD_Frequency="Annually",IF(MONTH(DS$2)=1,1,0))*DD_Payment))))</f>
        <v/>
      </c>
      <c r="DU57" s="3" t="str">
        <f t="shared" ref="DU57" ca="1" si="2592">IF($B57="","",IF(DS57&gt;DT57,(DS57-DT57/2)*(rate_A*(DU$1/365)),0))</f>
        <v/>
      </c>
      <c r="DV57" s="3" t="str">
        <f t="shared" ca="1" si="181"/>
        <v/>
      </c>
      <c r="DW57" s="3" t="str">
        <f t="shared" ref="DW57" ca="1" si="2593">IF($B57="","",DH57*(1+rate_A*DU$1/365))</f>
        <v/>
      </c>
      <c r="DX57" s="3" t="str">
        <f t="shared" ref="DX57" ca="1" si="2594">IF($B57="","",DI57*(1+rate_A*DU$1/365))</f>
        <v/>
      </c>
      <c r="DY57" s="3" t="str">
        <f t="shared" ref="DY57" ca="1" si="2595">IF($B57="","",DJ57*(1+rate_joint*DU$1/365))</f>
        <v/>
      </c>
      <c r="DZ57" s="5" t="str">
        <f t="shared" ca="1" si="185"/>
        <v/>
      </c>
      <c r="EA57" s="5" t="str" cm="1">
        <f t="array" aca="1" ref="EA57" ca="1">IF(DZ57="","",_xlfn.IFS(DZ57&lt;='Hidden inputs'!$C$15,DZ57*'Hidden inputs'!$D$15,DZ57&lt;='Hidden inputs'!$C$16,'Hidden inputs'!$C$15*'Hidden inputs'!$D$15+(DZ57-'Hidden inputs'!$B$16)*'Hidden inputs'!$D$16,DZ57&lt;='Hidden inputs'!$C$17,'Hidden inputs'!$C$15*'Hidden inputs'!$D$15+('Hidden inputs'!$C$16-'Hidden inputs'!$B$16)*'Hidden inputs'!$D$16+(DZ57-'Hidden inputs'!$B$17)*'Hidden inputs'!$D$17,DZ57&gt;'Hidden inputs'!$B$18,'Hidden inputs'!$C$15*'Hidden inputs'!$D$15+('Hidden inputs'!$C$16-'Hidden inputs'!$B$16)*'Hidden inputs'!$D$16+('Hidden inputs'!$C$17-'Hidden inputs'!$B$17)*'Hidden inputs'!$D$17+(DZ57-'Hidden inputs'!$B$18)*'Hidden inputs'!$D$18))</f>
        <v/>
      </c>
      <c r="EB57" s="10" t="str">
        <f t="shared" ca="1" si="186"/>
        <v/>
      </c>
      <c r="EC57" s="5" t="str">
        <f t="shared" ca="1" si="95"/>
        <v/>
      </c>
      <c r="ED57" s="5" t="str">
        <f t="shared" ca="1" si="96"/>
        <v/>
      </c>
      <c r="EE57" s="5" t="str">
        <f ca="1">IF($B57="","",'Hidden inputs'!$D$11*DV57+'Hidden inputs'!$E$11*DW57)</f>
        <v/>
      </c>
      <c r="EF57" s="11" t="str">
        <f t="shared" ca="1" si="17"/>
        <v/>
      </c>
      <c r="EG57" s="9" t="str">
        <f t="shared" ca="1" si="97"/>
        <v/>
      </c>
      <c r="EH57" s="3" t="str">
        <f t="shared" ca="1" si="98"/>
        <v/>
      </c>
      <c r="EI57" s="5" t="str" cm="1">
        <f t="array" aca="1" ref="EI57" ca="1">IF($B57="","",IF(EH57=0,0,IF(DD_Payment="",0,IF(EH57&lt;_xlfn.IFS(DD_Frequency="Monthly",1,DD_Frequency="Quarterly",IF(MONTH(EH$2)=1,1,IF(MONTH(EH$2)=4,1,IF(MONTH(EH$2)=7,1,IF(MONTH(EH$2)=10,1,0)))),DD_Frequency="Annually",IF(MONTH(EH$2)=1,1,0))*DD_Payment,EH57,_xlfn.IFS(DD_Frequency="Monthly",1,DD_Frequency="Quarterly",IF(MONTH(EH$2)=1,1,IF(MONTH(EH$2)=4,1,IF(MONTH(EH$2)=7,1,IF(MONTH(EH$2)=10,1,0)))),DD_Frequency="Annually",IF(MONTH(EH$2)=1,1,0))*DD_Payment))))</f>
        <v/>
      </c>
      <c r="EJ57" s="3" t="str">
        <f t="shared" ref="EJ57" ca="1" si="2596">IF($B57="","",IF(EH57&gt;EI57,(EH57-EI57/2)*(rate_A*(EJ$1/365)),0))</f>
        <v/>
      </c>
      <c r="EK57" s="3" t="str">
        <f t="shared" ca="1" si="188"/>
        <v/>
      </c>
      <c r="EL57" s="3" t="str">
        <f t="shared" ref="EL57" ca="1" si="2597">IF($B57="","",DW57*(1+rate_A*EJ$1/365))</f>
        <v/>
      </c>
      <c r="EM57" s="3" t="str">
        <f t="shared" ref="EM57" ca="1" si="2598">IF($B57="","",DX57*(1+rate_A*EJ$1/365))</f>
        <v/>
      </c>
      <c r="EN57" s="3" t="str">
        <f t="shared" ref="EN57" ca="1" si="2599">IF($B57="","",DY57*(1+rate_joint*EJ$1/365))</f>
        <v/>
      </c>
      <c r="EO57" s="5" t="str">
        <f t="shared" ca="1" si="192"/>
        <v/>
      </c>
      <c r="EP57" s="5" t="str" cm="1">
        <f t="array" aca="1" ref="EP57" ca="1">IF(EO57="","",_xlfn.IFS(EO57&lt;='Hidden inputs'!$C$15,EO57*'Hidden inputs'!$D$15,EO57&lt;='Hidden inputs'!$C$16,'Hidden inputs'!$C$15*'Hidden inputs'!$D$15+(EO57-'Hidden inputs'!$B$16)*'Hidden inputs'!$D$16,EO57&lt;='Hidden inputs'!$C$17,'Hidden inputs'!$C$15*'Hidden inputs'!$D$15+('Hidden inputs'!$C$16-'Hidden inputs'!$B$16)*'Hidden inputs'!$D$16+(EO57-'Hidden inputs'!$B$17)*'Hidden inputs'!$D$17,EO57&gt;'Hidden inputs'!$B$18,'Hidden inputs'!$C$15*'Hidden inputs'!$D$15+('Hidden inputs'!$C$16-'Hidden inputs'!$B$16)*'Hidden inputs'!$D$16+('Hidden inputs'!$C$17-'Hidden inputs'!$B$17)*'Hidden inputs'!$D$17+(EO57-'Hidden inputs'!$B$18)*'Hidden inputs'!$D$18))</f>
        <v/>
      </c>
      <c r="EQ57" s="10" t="str">
        <f t="shared" ca="1" si="193"/>
        <v/>
      </c>
      <c r="ER57" s="5" t="str">
        <f t="shared" ca="1" si="103"/>
        <v/>
      </c>
      <c r="ES57" s="5" t="str">
        <f t="shared" ca="1" si="104"/>
        <v/>
      </c>
      <c r="ET57" s="5" t="str">
        <f ca="1">IF($B57="","",'Hidden inputs'!$D$11*EK57+'Hidden inputs'!$E$11*EL57)</f>
        <v/>
      </c>
      <c r="EU57" s="11" t="str">
        <f t="shared" ca="1" si="19"/>
        <v/>
      </c>
      <c r="EV57" s="9" t="str">
        <f t="shared" ca="1" si="105"/>
        <v/>
      </c>
      <c r="EW57" s="3" t="str">
        <f t="shared" ca="1" si="106"/>
        <v/>
      </c>
      <c r="EX57" s="5" t="str" cm="1">
        <f t="array" aca="1" ref="EX57" ca="1">IF($B57="","",IF(EW57=0,0,IF(DD_Payment="",0,IF(EW57&lt;_xlfn.IFS(DD_Frequency="Monthly",1,DD_Frequency="Quarterly",IF(MONTH(EW$2)=1,1,IF(MONTH(EW$2)=4,1,IF(MONTH(EW$2)=7,1,IF(MONTH(EW$2)=10,1,0)))),DD_Frequency="Annually",IF(MONTH(EW$2)=1,1,0))*DD_Payment,EW57,_xlfn.IFS(DD_Frequency="Monthly",1,DD_Frequency="Quarterly",IF(MONTH(EW$2)=1,1,IF(MONTH(EW$2)=4,1,IF(MONTH(EW$2)=7,1,IF(MONTH(EW$2)=10,1,0)))),DD_Frequency="Annually",IF(MONTH(EW$2)=1,1,0))*DD_Payment))))</f>
        <v/>
      </c>
      <c r="EY57" s="3" t="str">
        <f t="shared" ref="EY57" ca="1" si="2600">IF($B57="","",IF(EW57&gt;EX57,(EW57-EX57/2)*(rate_A*(EY$1/365)),0))</f>
        <v/>
      </c>
      <c r="EZ57" s="3" t="str">
        <f t="shared" ca="1" si="195"/>
        <v/>
      </c>
      <c r="FA57" s="3" t="str">
        <f t="shared" ref="FA57" ca="1" si="2601">IF($B57="","",EL57*(1+rate_A*EY$1/365))</f>
        <v/>
      </c>
      <c r="FB57" s="3" t="str">
        <f t="shared" ref="FB57" ca="1" si="2602">IF($B57="","",EM57*(1+rate_A*EY$1/365))</f>
        <v/>
      </c>
      <c r="FC57" s="3" t="str">
        <f t="shared" ref="FC57" ca="1" si="2603">IF($B57="","",EN57*(1+rate_joint*EY$1/365))</f>
        <v/>
      </c>
      <c r="FD57" s="5" t="str">
        <f t="shared" ca="1" si="199"/>
        <v/>
      </c>
      <c r="FE57" s="5" t="str" cm="1">
        <f t="array" aca="1" ref="FE57" ca="1">IF(FD57="","",_xlfn.IFS(FD57&lt;='Hidden inputs'!$C$15,FD57*'Hidden inputs'!$D$15,FD57&lt;='Hidden inputs'!$C$16,'Hidden inputs'!$C$15*'Hidden inputs'!$D$15+(FD57-'Hidden inputs'!$B$16)*'Hidden inputs'!$D$16,FD57&lt;='Hidden inputs'!$C$17,'Hidden inputs'!$C$15*'Hidden inputs'!$D$15+('Hidden inputs'!$C$16-'Hidden inputs'!$B$16)*'Hidden inputs'!$D$16+(FD57-'Hidden inputs'!$B$17)*'Hidden inputs'!$D$17,FD57&gt;'Hidden inputs'!$B$18,'Hidden inputs'!$C$15*'Hidden inputs'!$D$15+('Hidden inputs'!$C$16-'Hidden inputs'!$B$16)*'Hidden inputs'!$D$16+('Hidden inputs'!$C$17-'Hidden inputs'!$B$17)*'Hidden inputs'!$D$17+(FD57-'Hidden inputs'!$B$18)*'Hidden inputs'!$D$18))</f>
        <v/>
      </c>
      <c r="FF57" s="10" t="str">
        <f t="shared" ca="1" si="200"/>
        <v/>
      </c>
      <c r="FG57" s="5" t="str">
        <f t="shared" ca="1" si="111"/>
        <v/>
      </c>
      <c r="FH57" s="5" t="str">
        <f t="shared" ca="1" si="112"/>
        <v/>
      </c>
      <c r="FI57" s="5" t="str">
        <f ca="1">IF($B57="","",'Hidden inputs'!$D$11*EZ57+'Hidden inputs'!$E$11*FA57)</f>
        <v/>
      </c>
      <c r="FJ57" s="11" t="str">
        <f t="shared" ca="1" si="21"/>
        <v/>
      </c>
      <c r="FK57" s="9" t="str">
        <f t="shared" ca="1" si="113"/>
        <v/>
      </c>
      <c r="FL57" s="3" t="str">
        <f t="shared" ca="1" si="114"/>
        <v/>
      </c>
      <c r="FM57" s="5" t="str" cm="1">
        <f t="array" aca="1" ref="FM57" ca="1">IF($B57="","",IF(FL57=0,0,IF(DD_Payment="",0,IF(FL57&lt;_xlfn.IFS(DD_Frequency="Monthly",1,DD_Frequency="Quarterly",IF(MONTH(FL$2)=1,1,IF(MONTH(FL$2)=4,1,IF(MONTH(FL$2)=7,1,IF(MONTH(FL$2)=10,1,0)))),DD_Frequency="Annually",IF(MONTH(FL$2)=1,1,0))*DD_Payment,FL57,_xlfn.IFS(DD_Frequency="Monthly",1,DD_Frequency="Quarterly",IF(MONTH(FL$2)=1,1,IF(MONTH(FL$2)=4,1,IF(MONTH(FL$2)=7,1,IF(MONTH(FL$2)=10,1,0)))),DD_Frequency="Annually",IF(MONTH(FL$2)=1,1,0))*DD_Payment))))</f>
        <v/>
      </c>
      <c r="FN57" s="3" t="str">
        <f t="shared" ref="FN57" ca="1" si="2604">IF($B57="","",IF(FL57&gt;FM57,(FL57-FM57/2)*(rate_A*(FN$1/365)),0))</f>
        <v/>
      </c>
      <c r="FO57" s="3" t="str">
        <f t="shared" ca="1" si="202"/>
        <v/>
      </c>
      <c r="FP57" s="3" t="str">
        <f t="shared" ref="FP57" ca="1" si="2605">IF($B57="","",FA57*(1+rate_A*FN$1/365))</f>
        <v/>
      </c>
      <c r="FQ57" s="3" t="str">
        <f t="shared" ref="FQ57" ca="1" si="2606">IF($B57="","",FB57*(1+rate_A*FN$1/365))</f>
        <v/>
      </c>
      <c r="FR57" s="3" t="str">
        <f t="shared" ref="FR57" ca="1" si="2607">IF($B57="","",FC57*(1+rate_joint*FN$1/365))</f>
        <v/>
      </c>
      <c r="FS57" s="5" t="str">
        <f t="shared" ca="1" si="206"/>
        <v/>
      </c>
      <c r="FT57" s="5" t="str" cm="1">
        <f t="array" aca="1" ref="FT57" ca="1">IF(FS57="","",_xlfn.IFS(FS57&lt;='Hidden inputs'!$C$15,FS57*'Hidden inputs'!$D$15,FS57&lt;='Hidden inputs'!$C$16,'Hidden inputs'!$C$15*'Hidden inputs'!$D$15+(FS57-'Hidden inputs'!$B$16)*'Hidden inputs'!$D$16,FS57&lt;='Hidden inputs'!$C$17,'Hidden inputs'!$C$15*'Hidden inputs'!$D$15+('Hidden inputs'!$C$16-'Hidden inputs'!$B$16)*'Hidden inputs'!$D$16+(FS57-'Hidden inputs'!$B$17)*'Hidden inputs'!$D$17,FS57&gt;'Hidden inputs'!$B$18,'Hidden inputs'!$C$15*'Hidden inputs'!$D$15+('Hidden inputs'!$C$16-'Hidden inputs'!$B$16)*'Hidden inputs'!$D$16+('Hidden inputs'!$C$17-'Hidden inputs'!$B$17)*'Hidden inputs'!$D$17+(FS57-'Hidden inputs'!$B$18)*'Hidden inputs'!$D$18))</f>
        <v/>
      </c>
      <c r="FU57" s="10" t="str">
        <f t="shared" ca="1" si="207"/>
        <v/>
      </c>
      <c r="FV57" s="5" t="str">
        <f t="shared" ca="1" si="119"/>
        <v/>
      </c>
      <c r="FW57" s="5" t="str">
        <f t="shared" ca="1" si="120"/>
        <v/>
      </c>
      <c r="FX57" s="5" t="str">
        <f ca="1">IF($B57="","",'Hidden inputs'!$D$11*FO57+'Hidden inputs'!$E$11*FP57)</f>
        <v/>
      </c>
      <c r="FY57" s="11" t="str">
        <f t="shared" ca="1" si="23"/>
        <v/>
      </c>
      <c r="FZ57" s="9" t="str">
        <f t="shared" ca="1" si="121"/>
        <v/>
      </c>
      <c r="GA57" s="5" t="str">
        <f t="shared" ca="1" si="122"/>
        <v/>
      </c>
      <c r="GB57" s="5" t="str">
        <f t="shared" ca="1" si="123"/>
        <v/>
      </c>
      <c r="GC57" s="5" t="str">
        <f t="shared" ca="1" si="24"/>
        <v/>
      </c>
      <c r="GD57" s="5" t="str">
        <f t="shared" ca="1" si="25"/>
        <v/>
      </c>
    </row>
    <row r="58" spans="1:186" x14ac:dyDescent="0.35">
      <c r="A58" s="2" t="str">
        <f t="shared" ca="1" si="26"/>
        <v/>
      </c>
      <c r="B58" s="6" t="str">
        <f t="shared" ca="1" si="27"/>
        <v/>
      </c>
      <c r="C58" s="5" t="str">
        <f t="shared" ca="1" si="124"/>
        <v/>
      </c>
      <c r="D58" s="5" t="str" cm="1">
        <f t="array" aca="1" ref="D58" ca="1">IF($B58="","",IF(C58=0,0,IF(DD_Payment="",0,IF(C58&lt;_xlfn.IFS(DD_Frequency="Monthly",1,DD_Frequency="Quarterly",IF(MONTH(C$2)=1,1,IF(MONTH(C$2)=4,1,IF(MONTH(C$2)=7,1,IF(MONTH(C$2)=10,1,0)))),DD_Frequency="Annually",IF(MONTH(C$2)=1,1,0))*DD_Payment,C58,_xlfn.IFS(DD_Frequency="Monthly",1,DD_Frequency="Quarterly",IF(MONTH(C$2)=1,1,IF(MONTH(C$2)=4,1,IF(MONTH(C$2)=7,1,IF(MONTH(C$2)=10,1,0)))),DD_Frequency="Annually",IF(MONTH(C$2)=1,1,0))*DD_Payment))))</f>
        <v/>
      </c>
      <c r="E58" s="5" t="str">
        <f t="shared" ref="E58" ca="1" si="2608">IF(B58="","",IF(C58&gt;D58,(C58-D58/2)*(rate_A*(E$1/365)),0))</f>
        <v/>
      </c>
      <c r="F58" s="5" t="str">
        <f t="shared" ca="1" si="28"/>
        <v/>
      </c>
      <c r="G58" s="5" t="str">
        <f t="shared" ref="G58" ca="1" si="2609">IF(B58="","",G57*(1+rate_A*E$1/365))</f>
        <v/>
      </c>
      <c r="H58" s="5" t="str">
        <f t="shared" ref="H58" ca="1" si="2610">IF(B58="","",H57*(1+rate_A*E$1/365))</f>
        <v/>
      </c>
      <c r="I58" s="5" t="str">
        <f t="shared" ref="I58" ca="1" si="2611">IF(B58="","",I57*(1+rate_joint*E$1/365))</f>
        <v/>
      </c>
      <c r="J58" s="5" t="str">
        <f t="shared" ca="1" si="129"/>
        <v/>
      </c>
      <c r="K58" s="5" t="str" cm="1">
        <f t="array" aca="1" ref="K58" ca="1">IF(J58="","",_xlfn.IFS(J58&lt;='Hidden inputs'!$C$15,J58*'Hidden inputs'!$D$15,J58&lt;='Hidden inputs'!$C$16,'Hidden inputs'!$C$15*'Hidden inputs'!$D$15+(J58-'Hidden inputs'!$B$16)*'Hidden inputs'!$D$16,J58&lt;='Hidden inputs'!$C$17,'Hidden inputs'!$C$15*'Hidden inputs'!$D$15+('Hidden inputs'!$C$16-'Hidden inputs'!$B$16)*'Hidden inputs'!$D$16+(J58-'Hidden inputs'!$B$17)*'Hidden inputs'!$D$17,J58&gt;'Hidden inputs'!$B$18,'Hidden inputs'!$C$15*'Hidden inputs'!$D$15+('Hidden inputs'!$C$16-'Hidden inputs'!$B$16)*'Hidden inputs'!$D$16+('Hidden inputs'!$C$17-'Hidden inputs'!$B$17)*'Hidden inputs'!$D$17+(J58-'Hidden inputs'!$B$18)*'Hidden inputs'!$D$18))</f>
        <v/>
      </c>
      <c r="L58" s="11" t="str">
        <f t="shared" ca="1" si="130"/>
        <v/>
      </c>
      <c r="M58" s="5" t="str">
        <f t="shared" ca="1" si="32"/>
        <v/>
      </c>
      <c r="N58" s="5" t="str">
        <f t="shared" ca="1" si="33"/>
        <v/>
      </c>
      <c r="O58" s="5" t="str">
        <f ca="1">IF(B58="","",'Hidden inputs'!$D$11*F58+'Hidden inputs'!$E$11*G58)</f>
        <v/>
      </c>
      <c r="P58" s="11" t="str">
        <f t="shared" ca="1" si="0"/>
        <v/>
      </c>
      <c r="Q58" s="20" t="str">
        <f t="shared" ca="1" si="1"/>
        <v/>
      </c>
      <c r="R58" s="3" t="str">
        <f t="shared" ca="1" si="34"/>
        <v/>
      </c>
      <c r="S58" s="5" t="str" cm="1">
        <f t="array" aca="1" ref="S58" ca="1">IF($B58="","",IF(R58=0,0,IF(DD_Payment="",0,IF(R58&lt;_xlfn.IFS(DD_Frequency="Monthly",1,DD_Frequency="Quarterly",IF(MONTH(R$2)=1,1,IF(MONTH(R$2)=4,1,IF(MONTH(R$2)=7,1,IF(MONTH(R$2)=10,1,0)))),DD_Frequency="Annually",IF(MONTH(R$2)=1,1,0))*DD_Payment,R58,_xlfn.IFS(DD_Frequency="Monthly",1,DD_Frequency="Quarterly",IF(MONTH(R$2)=1,1,IF(MONTH(R$2)=4,1,IF(MONTH(R$2)=7,1,IF(MONTH(R$2)=10,1,0)))),DD_Frequency="Annually",IF(MONTH(R$2)=1,1,0))*DD_Payment))))</f>
        <v/>
      </c>
      <c r="T58" s="3" t="str">
        <f t="shared" ref="T58" ca="1" si="2612">IF(B58="","",IF(R58&gt;S58,(R58-S58/2)*(rate_A*((T$1+A58)/365)),0))</f>
        <v/>
      </c>
      <c r="U58" s="3" t="str">
        <f t="shared" ca="1" si="36"/>
        <v/>
      </c>
      <c r="V58" s="3" t="str">
        <f t="shared" ref="V58" ca="1" si="2613">IF(B58="","",G58*(1+rate_A*(T$1+A58)/365))</f>
        <v/>
      </c>
      <c r="W58" s="3" t="str">
        <f t="shared" ref="W58" ca="1" si="2614">IF(B58="","",H58*(1+rate_A*(T$1+A58)/365))</f>
        <v/>
      </c>
      <c r="X58" s="3" t="str">
        <f t="shared" ref="X58" ca="1" si="2615">IF(B58="","",I58*(1+rate_joint*(T$1+A58)/365))</f>
        <v/>
      </c>
      <c r="Y58" s="5" t="str">
        <f t="shared" ca="1" si="135"/>
        <v/>
      </c>
      <c r="Z58" s="5" t="str" cm="1">
        <f t="array" aca="1" ref="Z58" ca="1">IF(Y58="","",_xlfn.IFS(Y58&lt;='Hidden inputs'!$C$15,Y58*'Hidden inputs'!$D$15,Y58&lt;='Hidden inputs'!$C$16,'Hidden inputs'!$C$15*'Hidden inputs'!$D$15+(Y58-'Hidden inputs'!$B$16)*'Hidden inputs'!$D$16,Y58&lt;='Hidden inputs'!$C$17,'Hidden inputs'!$C$15*'Hidden inputs'!$D$15+('Hidden inputs'!$C$16-'Hidden inputs'!$B$16)*'Hidden inputs'!$D$16+(Y58-'Hidden inputs'!$B$17)*'Hidden inputs'!$D$17,Y58&gt;'Hidden inputs'!$B$18,'Hidden inputs'!$C$15*'Hidden inputs'!$D$15+('Hidden inputs'!$C$16-'Hidden inputs'!$B$16)*'Hidden inputs'!$D$16+('Hidden inputs'!$C$17-'Hidden inputs'!$B$17)*'Hidden inputs'!$D$17+(Y58-'Hidden inputs'!$B$18)*'Hidden inputs'!$D$18))</f>
        <v/>
      </c>
      <c r="AA58" s="10" t="str">
        <f t="shared" ca="1" si="136"/>
        <v/>
      </c>
      <c r="AB58" s="5" t="str">
        <f t="shared" ca="1" si="40"/>
        <v/>
      </c>
      <c r="AC58" s="5" t="str">
        <f t="shared" ca="1" si="137"/>
        <v/>
      </c>
      <c r="AD58" s="5" t="str">
        <f ca="1">IF(B58="","",'Hidden inputs'!$D$11*U58+'Hidden inputs'!$E$11*V58)</f>
        <v/>
      </c>
      <c r="AE58" s="11" t="str">
        <f t="shared" ca="1" si="3"/>
        <v/>
      </c>
      <c r="AF58" s="9" t="str">
        <f t="shared" ca="1" si="41"/>
        <v/>
      </c>
      <c r="AG58" s="3" t="str">
        <f t="shared" ca="1" si="42"/>
        <v/>
      </c>
      <c r="AH58" s="5" t="str" cm="1">
        <f t="array" aca="1" ref="AH58" ca="1">IF($B58="","",IF(AG58=0,0,IF(DD_Payment="",0,IF(AG58&lt;_xlfn.IFS(DD_Frequency="Monthly",1,DD_Frequency="Quarterly",IF(MONTH(AG$2)=1,1,IF(MONTH(AG$2)=4,1,IF(MONTH(AG$2)=7,1,IF(MONTH(AG$2)=10,1,0)))),DD_Frequency="Annually",IF(MONTH(AG$2)=1,1,0))*DD_Payment,AG58,_xlfn.IFS(DD_Frequency="Monthly",1,DD_Frequency="Quarterly",IF(MONTH(AG$2)=1,1,IF(MONTH(AG$2)=4,1,IF(MONTH(AG$2)=7,1,IF(MONTH(AG$2)=10,1,0)))),DD_Frequency="Annually",IF(MONTH(AG$2)=1,1,0))*DD_Payment))))</f>
        <v/>
      </c>
      <c r="AI58" s="3" t="str">
        <f t="shared" ref="AI58" ca="1" si="2616">IF($B58="","",IF(AG58&gt;AH58,(AG58-AH58/2)*(rate_A*(AI$1/365)),0))</f>
        <v/>
      </c>
      <c r="AJ58" s="3" t="str">
        <f t="shared" ca="1" si="139"/>
        <v/>
      </c>
      <c r="AK58" s="3" t="str">
        <f t="shared" ref="AK58" ca="1" si="2617">IF($B58="","",V58*(1+rate_A*AI$1/365))</f>
        <v/>
      </c>
      <c r="AL58" s="3" t="str">
        <f t="shared" ref="AL58" ca="1" si="2618">IF($B58="","",W58*(1+rate_A*AI$1/365))</f>
        <v/>
      </c>
      <c r="AM58" s="3" t="str">
        <f t="shared" ref="AM58" ca="1" si="2619">IF($B58="","",X58*(1+rate_joint*AI$1/365))</f>
        <v/>
      </c>
      <c r="AN58" s="5" t="str">
        <f t="shared" ca="1" si="143"/>
        <v/>
      </c>
      <c r="AO58" s="5" t="str" cm="1">
        <f t="array" aca="1" ref="AO58" ca="1">IF(AN58="","",_xlfn.IFS(AN58&lt;='Hidden inputs'!$C$15,AN58*'Hidden inputs'!$D$15,AN58&lt;='Hidden inputs'!$C$16,'Hidden inputs'!$C$15*'Hidden inputs'!$D$15+(AN58-'Hidden inputs'!$B$16)*'Hidden inputs'!$D$16,AN58&lt;='Hidden inputs'!$C$17,'Hidden inputs'!$C$15*'Hidden inputs'!$D$15+('Hidden inputs'!$C$16-'Hidden inputs'!$B$16)*'Hidden inputs'!$D$16+(AN58-'Hidden inputs'!$B$17)*'Hidden inputs'!$D$17,AN58&gt;'Hidden inputs'!$B$18,'Hidden inputs'!$C$15*'Hidden inputs'!$D$15+('Hidden inputs'!$C$16-'Hidden inputs'!$B$16)*'Hidden inputs'!$D$16+('Hidden inputs'!$C$17-'Hidden inputs'!$B$17)*'Hidden inputs'!$D$17+(AN58-'Hidden inputs'!$B$18)*'Hidden inputs'!$D$18))</f>
        <v/>
      </c>
      <c r="AP58" s="10" t="str">
        <f t="shared" ca="1" si="144"/>
        <v/>
      </c>
      <c r="AQ58" s="5" t="str">
        <f t="shared" ca="1" si="47"/>
        <v/>
      </c>
      <c r="AR58" s="5" t="str">
        <f t="shared" ca="1" si="48"/>
        <v/>
      </c>
      <c r="AS58" s="5" t="str">
        <f ca="1">IF($B58="","",'Hidden inputs'!$D$11*AJ58+'Hidden inputs'!$E$11*AK58)</f>
        <v/>
      </c>
      <c r="AT58" s="11" t="str">
        <f t="shared" ca="1" si="5"/>
        <v/>
      </c>
      <c r="AU58" s="9" t="str">
        <f t="shared" ca="1" si="49"/>
        <v/>
      </c>
      <c r="AV58" s="3" t="str">
        <f t="shared" ca="1" si="50"/>
        <v/>
      </c>
      <c r="AW58" s="5" t="str" cm="1">
        <f t="array" aca="1" ref="AW58" ca="1">IF($B58="","",IF(AV58=0,0,IF(DD_Payment="",0,IF(AV58&lt;_xlfn.IFS(DD_Frequency="Monthly",1,DD_Frequency="Quarterly",IF(MONTH(AV$2)=1,1,IF(MONTH(AV$2)=4,1,IF(MONTH(AV$2)=7,1,IF(MONTH(AV$2)=10,1,0)))),DD_Frequency="Annually",IF(MONTH(AV$2)=1,1,0))*DD_Payment,AV58,_xlfn.IFS(DD_Frequency="Monthly",1,DD_Frequency="Quarterly",IF(MONTH(AV$2)=1,1,IF(MONTH(AV$2)=4,1,IF(MONTH(AV$2)=7,1,IF(MONTH(AV$2)=10,1,0)))),DD_Frequency="Annually",IF(MONTH(AV$2)=1,1,0))*DD_Payment))))</f>
        <v/>
      </c>
      <c r="AX58" s="3" t="str">
        <f t="shared" ref="AX58" ca="1" si="2620">IF($B58="","",IF(AV58&gt;AW58,(AV58-AW58/2)*(rate_A*(AX$1/365)),0))</f>
        <v/>
      </c>
      <c r="AY58" s="3" t="str">
        <f t="shared" ca="1" si="146"/>
        <v/>
      </c>
      <c r="AZ58" s="3" t="str">
        <f t="shared" ref="AZ58" ca="1" si="2621">IF($B58="","",AK58*(1+rate_A*AX$1/365))</f>
        <v/>
      </c>
      <c r="BA58" s="3" t="str">
        <f t="shared" ref="BA58" ca="1" si="2622">IF($B58="","",AL58*(1+rate_A*AX$1/365))</f>
        <v/>
      </c>
      <c r="BB58" s="3" t="str">
        <f t="shared" ref="BB58" ca="1" si="2623">IF($B58="","",AM58*(1+rate_joint*AX$1/365))</f>
        <v/>
      </c>
      <c r="BC58" s="5" t="str">
        <f t="shared" ca="1" si="150"/>
        <v/>
      </c>
      <c r="BD58" s="5" t="str" cm="1">
        <f t="array" aca="1" ref="BD58" ca="1">IF(BC58="","",_xlfn.IFS(BC58&lt;='Hidden inputs'!$C$15,BC58*'Hidden inputs'!$D$15,BC58&lt;='Hidden inputs'!$C$16,'Hidden inputs'!$C$15*'Hidden inputs'!$D$15+(BC58-'Hidden inputs'!$B$16)*'Hidden inputs'!$D$16,BC58&lt;='Hidden inputs'!$C$17,'Hidden inputs'!$C$15*'Hidden inputs'!$D$15+('Hidden inputs'!$C$16-'Hidden inputs'!$B$16)*'Hidden inputs'!$D$16+(BC58-'Hidden inputs'!$B$17)*'Hidden inputs'!$D$17,BC58&gt;'Hidden inputs'!$B$18,'Hidden inputs'!$C$15*'Hidden inputs'!$D$15+('Hidden inputs'!$C$16-'Hidden inputs'!$B$16)*'Hidden inputs'!$D$16+('Hidden inputs'!$C$17-'Hidden inputs'!$B$17)*'Hidden inputs'!$D$17+(BC58-'Hidden inputs'!$B$18)*'Hidden inputs'!$D$18))</f>
        <v/>
      </c>
      <c r="BE58" s="10" t="str">
        <f t="shared" ca="1" si="151"/>
        <v/>
      </c>
      <c r="BF58" s="5" t="str">
        <f t="shared" ca="1" si="55"/>
        <v/>
      </c>
      <c r="BG58" s="5" t="str">
        <f t="shared" ca="1" si="56"/>
        <v/>
      </c>
      <c r="BH58" s="5" t="str">
        <f ca="1">IF($B58="","",'Hidden inputs'!$D$11*AY58+'Hidden inputs'!$E$11*AZ58)</f>
        <v/>
      </c>
      <c r="BI58" s="11" t="str">
        <f t="shared" ca="1" si="7"/>
        <v/>
      </c>
      <c r="BJ58" s="9" t="str">
        <f t="shared" ca="1" si="57"/>
        <v/>
      </c>
      <c r="BK58" s="3" t="str">
        <f t="shared" ca="1" si="58"/>
        <v/>
      </c>
      <c r="BL58" s="5" t="str" cm="1">
        <f t="array" aca="1" ref="BL58" ca="1">IF($B58="","",IF(BK58=0,0,IF(DD_Payment="",0,IF(BK58&lt;_xlfn.IFS(DD_Frequency="Monthly",1,DD_Frequency="Quarterly",IF(MONTH(BK$2)=1,1,IF(MONTH(BK$2)=4,1,IF(MONTH(BK$2)=7,1,IF(MONTH(BK$2)=10,1,0)))),DD_Frequency="Annually",IF(MONTH(BK$2)=1,1,0))*DD_Payment,BK58,_xlfn.IFS(DD_Frequency="Monthly",1,DD_Frequency="Quarterly",IF(MONTH(BK$2)=1,1,IF(MONTH(BK$2)=4,1,IF(MONTH(BK$2)=7,1,IF(MONTH(BK$2)=10,1,0)))),DD_Frequency="Annually",IF(MONTH(BK$2)=1,1,0))*DD_Payment))))</f>
        <v/>
      </c>
      <c r="BM58" s="3" t="str">
        <f t="shared" ref="BM58" ca="1" si="2624">IF($B58="","",IF(BK58&gt;BL58,(BK58-BL58/2)*(rate_A*(BM$1/365)),0))</f>
        <v/>
      </c>
      <c r="BN58" s="3" t="str">
        <f t="shared" ca="1" si="153"/>
        <v/>
      </c>
      <c r="BO58" s="3" t="str">
        <f t="shared" ref="BO58" ca="1" si="2625">IF($B58="","",AZ58*(1+rate_A*BM$1/365))</f>
        <v/>
      </c>
      <c r="BP58" s="3" t="str">
        <f t="shared" ref="BP58" ca="1" si="2626">IF($B58="","",BA58*(1+rate_A*BM$1/365))</f>
        <v/>
      </c>
      <c r="BQ58" s="3" t="str">
        <f t="shared" ref="BQ58" ca="1" si="2627">IF($B58="","",BB58*(1+rate_joint*BM$1/365))</f>
        <v/>
      </c>
      <c r="BR58" s="5" t="str">
        <f t="shared" ca="1" si="157"/>
        <v/>
      </c>
      <c r="BS58" s="5" t="str" cm="1">
        <f t="array" aca="1" ref="BS58" ca="1">IF(BR58="","",_xlfn.IFS(BR58&lt;='Hidden inputs'!$C$15,BR58*'Hidden inputs'!$D$15,BR58&lt;='Hidden inputs'!$C$16,'Hidden inputs'!$C$15*'Hidden inputs'!$D$15+(BR58-'Hidden inputs'!$B$16)*'Hidden inputs'!$D$16,BR58&lt;='Hidden inputs'!$C$17,'Hidden inputs'!$C$15*'Hidden inputs'!$D$15+('Hidden inputs'!$C$16-'Hidden inputs'!$B$16)*'Hidden inputs'!$D$16+(BR58-'Hidden inputs'!$B$17)*'Hidden inputs'!$D$17,BR58&gt;'Hidden inputs'!$B$18,'Hidden inputs'!$C$15*'Hidden inputs'!$D$15+('Hidden inputs'!$C$16-'Hidden inputs'!$B$16)*'Hidden inputs'!$D$16+('Hidden inputs'!$C$17-'Hidden inputs'!$B$17)*'Hidden inputs'!$D$17+(BR58-'Hidden inputs'!$B$18)*'Hidden inputs'!$D$18))</f>
        <v/>
      </c>
      <c r="BT58" s="10" t="str">
        <f t="shared" ca="1" si="158"/>
        <v/>
      </c>
      <c r="BU58" s="5" t="str">
        <f t="shared" ca="1" si="63"/>
        <v/>
      </c>
      <c r="BV58" s="5" t="str">
        <f t="shared" ca="1" si="64"/>
        <v/>
      </c>
      <c r="BW58" s="5" t="str">
        <f ca="1">IF($B58="","",'Hidden inputs'!$D$11*BN58+'Hidden inputs'!$E$11*BO58)</f>
        <v/>
      </c>
      <c r="BX58" s="11" t="str">
        <f t="shared" ca="1" si="9"/>
        <v/>
      </c>
      <c r="BY58" s="9" t="str">
        <f t="shared" ca="1" si="65"/>
        <v/>
      </c>
      <c r="BZ58" s="3" t="str">
        <f t="shared" ca="1" si="66"/>
        <v/>
      </c>
      <c r="CA58" s="5" t="str" cm="1">
        <f t="array" aca="1" ref="CA58" ca="1">IF($B58="","",IF(BZ58=0,0,IF(DD_Payment="",0,IF(BZ58&lt;_xlfn.IFS(DD_Frequency="Monthly",1,DD_Frequency="Quarterly",IF(MONTH(BZ$2)=1,1,IF(MONTH(BZ$2)=4,1,IF(MONTH(BZ$2)=7,1,IF(MONTH(BZ$2)=10,1,0)))),DD_Frequency="Annually",IF(MONTH(BZ$2)=1,1,0))*DD_Payment,BZ58,_xlfn.IFS(DD_Frequency="Monthly",1,DD_Frequency="Quarterly",IF(MONTH(BZ$2)=1,1,IF(MONTH(BZ$2)=4,1,IF(MONTH(BZ$2)=7,1,IF(MONTH(BZ$2)=10,1,0)))),DD_Frequency="Annually",IF(MONTH(BZ$2)=1,1,0))*DD_Payment))))</f>
        <v/>
      </c>
      <c r="CB58" s="3" t="str">
        <f t="shared" ref="CB58" ca="1" si="2628">IF($B58="","",IF(BZ58&gt;CA58,(BZ58-CA58/2)*(rate_A*(CB$1/365)),0))</f>
        <v/>
      </c>
      <c r="CC58" s="3" t="str">
        <f t="shared" ca="1" si="160"/>
        <v/>
      </c>
      <c r="CD58" s="3" t="str">
        <f t="shared" ref="CD58" ca="1" si="2629">IF($B58="","",BO58*(1+rate_A*CB$1/365))</f>
        <v/>
      </c>
      <c r="CE58" s="3" t="str">
        <f t="shared" ref="CE58" ca="1" si="2630">IF($B58="","",BP58*(1+rate_A*CB$1/365))</f>
        <v/>
      </c>
      <c r="CF58" s="3" t="str">
        <f t="shared" ref="CF58" ca="1" si="2631">IF($B58="","",BQ58*(1+rate_joint*CB$1/365))</f>
        <v/>
      </c>
      <c r="CG58" s="5" t="str">
        <f t="shared" ca="1" si="164"/>
        <v/>
      </c>
      <c r="CH58" s="5" t="str" cm="1">
        <f t="array" aca="1" ref="CH58" ca="1">IF(CG58="","",_xlfn.IFS(CG58&lt;='Hidden inputs'!$C$15,CG58*'Hidden inputs'!$D$15,CG58&lt;='Hidden inputs'!$C$16,'Hidden inputs'!$C$15*'Hidden inputs'!$D$15+(CG58-'Hidden inputs'!$B$16)*'Hidden inputs'!$D$16,CG58&lt;='Hidden inputs'!$C$17,'Hidden inputs'!$C$15*'Hidden inputs'!$D$15+('Hidden inputs'!$C$16-'Hidden inputs'!$B$16)*'Hidden inputs'!$D$16+(CG58-'Hidden inputs'!$B$17)*'Hidden inputs'!$D$17,CG58&gt;'Hidden inputs'!$B$18,'Hidden inputs'!$C$15*'Hidden inputs'!$D$15+('Hidden inputs'!$C$16-'Hidden inputs'!$B$16)*'Hidden inputs'!$D$16+('Hidden inputs'!$C$17-'Hidden inputs'!$B$17)*'Hidden inputs'!$D$17+(CG58-'Hidden inputs'!$B$18)*'Hidden inputs'!$D$18))</f>
        <v/>
      </c>
      <c r="CI58" s="10" t="str">
        <f t="shared" ca="1" si="165"/>
        <v/>
      </c>
      <c r="CJ58" s="5" t="str">
        <f t="shared" ca="1" si="71"/>
        <v/>
      </c>
      <c r="CK58" s="5" t="str">
        <f t="shared" ca="1" si="72"/>
        <v/>
      </c>
      <c r="CL58" s="5" t="str">
        <f ca="1">IF($B58="","",'Hidden inputs'!$D$11*CC58+'Hidden inputs'!$E$11*CD58)</f>
        <v/>
      </c>
      <c r="CM58" s="11" t="str">
        <f t="shared" ca="1" si="11"/>
        <v/>
      </c>
      <c r="CN58" s="9" t="str">
        <f t="shared" ca="1" si="73"/>
        <v/>
      </c>
      <c r="CO58" s="3" t="str">
        <f t="shared" ca="1" si="74"/>
        <v/>
      </c>
      <c r="CP58" s="5" t="str" cm="1">
        <f t="array" aca="1" ref="CP58" ca="1">IF($B58="","",IF(CO58=0,0,IF(DD_Payment="",0,IF(CO58&lt;_xlfn.IFS(DD_Frequency="Monthly",1,DD_Frequency="Quarterly",IF(MONTH(CO$2)=1,1,IF(MONTH(CO$2)=4,1,IF(MONTH(CO$2)=7,1,IF(MONTH(CO$2)=10,1,0)))),DD_Frequency="Annually",IF(MONTH(CO$2)=1,1,0))*DD_Payment,CO58,_xlfn.IFS(DD_Frequency="Monthly",1,DD_Frequency="Quarterly",IF(MONTH(CO$2)=1,1,IF(MONTH(CO$2)=4,1,IF(MONTH(CO$2)=7,1,IF(MONTH(CO$2)=10,1,0)))),DD_Frequency="Annually",IF(MONTH(CO$2)=1,1,0))*DD_Payment))))</f>
        <v/>
      </c>
      <c r="CQ58" s="3" t="str">
        <f t="shared" ref="CQ58" ca="1" si="2632">IF($B58="","",IF(CO58&gt;CP58,(CO58-CP58/2)*(rate_A*(CQ$1/365)),0))</f>
        <v/>
      </c>
      <c r="CR58" s="3" t="str">
        <f t="shared" ca="1" si="167"/>
        <v/>
      </c>
      <c r="CS58" s="3" t="str">
        <f t="shared" ref="CS58" ca="1" si="2633">IF($B58="","",CD58*(1+rate_A*CQ$1/365))</f>
        <v/>
      </c>
      <c r="CT58" s="3" t="str">
        <f t="shared" ref="CT58" ca="1" si="2634">IF($B58="","",CE58*(1+rate_A*CQ$1/365))</f>
        <v/>
      </c>
      <c r="CU58" s="3" t="str">
        <f t="shared" ref="CU58" ca="1" si="2635">IF($B58="","",CF58*(1+rate_joint*CQ$1/365))</f>
        <v/>
      </c>
      <c r="CV58" s="5" t="str">
        <f t="shared" ca="1" si="171"/>
        <v/>
      </c>
      <c r="CW58" s="5" t="str" cm="1">
        <f t="array" aca="1" ref="CW58" ca="1">IF(CV58="","",_xlfn.IFS(CV58&lt;='Hidden inputs'!$C$15,CV58*'Hidden inputs'!$D$15,CV58&lt;='Hidden inputs'!$C$16,'Hidden inputs'!$C$15*'Hidden inputs'!$D$15+(CV58-'Hidden inputs'!$B$16)*'Hidden inputs'!$D$16,CV58&lt;='Hidden inputs'!$C$17,'Hidden inputs'!$C$15*'Hidden inputs'!$D$15+('Hidden inputs'!$C$16-'Hidden inputs'!$B$16)*'Hidden inputs'!$D$16+(CV58-'Hidden inputs'!$B$17)*'Hidden inputs'!$D$17,CV58&gt;'Hidden inputs'!$B$18,'Hidden inputs'!$C$15*'Hidden inputs'!$D$15+('Hidden inputs'!$C$16-'Hidden inputs'!$B$16)*'Hidden inputs'!$D$16+('Hidden inputs'!$C$17-'Hidden inputs'!$B$17)*'Hidden inputs'!$D$17+(CV58-'Hidden inputs'!$B$18)*'Hidden inputs'!$D$18))</f>
        <v/>
      </c>
      <c r="CX58" s="10" t="str">
        <f t="shared" ca="1" si="172"/>
        <v/>
      </c>
      <c r="CY58" s="5" t="str">
        <f t="shared" ca="1" si="79"/>
        <v/>
      </c>
      <c r="CZ58" s="5" t="str">
        <f t="shared" ca="1" si="80"/>
        <v/>
      </c>
      <c r="DA58" s="5" t="str">
        <f ca="1">IF($B58="","",'Hidden inputs'!$D$11*CR58+'Hidden inputs'!$E$11*CS58)</f>
        <v/>
      </c>
      <c r="DB58" s="11" t="str">
        <f t="shared" ca="1" si="13"/>
        <v/>
      </c>
      <c r="DC58" s="9" t="str">
        <f t="shared" ca="1" si="81"/>
        <v/>
      </c>
      <c r="DD58" s="3" t="str">
        <f t="shared" ca="1" si="82"/>
        <v/>
      </c>
      <c r="DE58" s="5" t="str" cm="1">
        <f t="array" aca="1" ref="DE58" ca="1">IF($B58="","",IF(DD58=0,0,IF(DD_Payment="",0,IF(DD58&lt;_xlfn.IFS(DD_Frequency="Monthly",1,DD_Frequency="Quarterly",IF(MONTH(DD$2)=1,1,IF(MONTH(DD$2)=4,1,IF(MONTH(DD$2)=7,1,IF(MONTH(DD$2)=10,1,0)))),DD_Frequency="Annually",IF(MONTH(DD$2)=1,1,0))*DD_Payment,DD58,_xlfn.IFS(DD_Frequency="Monthly",1,DD_Frequency="Quarterly",IF(MONTH(DD$2)=1,1,IF(MONTH(DD$2)=4,1,IF(MONTH(DD$2)=7,1,IF(MONTH(DD$2)=10,1,0)))),DD_Frequency="Annually",IF(MONTH(DD$2)=1,1,0))*DD_Payment))))</f>
        <v/>
      </c>
      <c r="DF58" s="3" t="str">
        <f t="shared" ref="DF58" ca="1" si="2636">IF($B58="","",IF(DD58&gt;DE58,(DD58-DE58/2)*(rate_A*(DF$1/365)),0))</f>
        <v/>
      </c>
      <c r="DG58" s="3" t="str">
        <f t="shared" ca="1" si="174"/>
        <v/>
      </c>
      <c r="DH58" s="3" t="str">
        <f t="shared" ref="DH58" ca="1" si="2637">IF($B58="","",CS58*(1+rate_A*DF$1/365))</f>
        <v/>
      </c>
      <c r="DI58" s="3" t="str">
        <f t="shared" ref="DI58" ca="1" si="2638">IF($B58="","",CT58*(1+rate_A*DF$1/365))</f>
        <v/>
      </c>
      <c r="DJ58" s="3" t="str">
        <f t="shared" ref="DJ58" ca="1" si="2639">IF($B58="","",CU58*(1+rate_joint*DF$1/365))</f>
        <v/>
      </c>
      <c r="DK58" s="5" t="str">
        <f t="shared" ca="1" si="178"/>
        <v/>
      </c>
      <c r="DL58" s="5" t="str" cm="1">
        <f t="array" aca="1" ref="DL58" ca="1">IF(DK58="","",_xlfn.IFS(DK58&lt;='Hidden inputs'!$C$15,DK58*'Hidden inputs'!$D$15,DK58&lt;='Hidden inputs'!$C$16,'Hidden inputs'!$C$15*'Hidden inputs'!$D$15+(DK58-'Hidden inputs'!$B$16)*'Hidden inputs'!$D$16,DK58&lt;='Hidden inputs'!$C$17,'Hidden inputs'!$C$15*'Hidden inputs'!$D$15+('Hidden inputs'!$C$16-'Hidden inputs'!$B$16)*'Hidden inputs'!$D$16+(DK58-'Hidden inputs'!$B$17)*'Hidden inputs'!$D$17,DK58&gt;'Hidden inputs'!$B$18,'Hidden inputs'!$C$15*'Hidden inputs'!$D$15+('Hidden inputs'!$C$16-'Hidden inputs'!$B$16)*'Hidden inputs'!$D$16+('Hidden inputs'!$C$17-'Hidden inputs'!$B$17)*'Hidden inputs'!$D$17+(DK58-'Hidden inputs'!$B$18)*'Hidden inputs'!$D$18))</f>
        <v/>
      </c>
      <c r="DM58" s="10" t="str">
        <f t="shared" ca="1" si="179"/>
        <v/>
      </c>
      <c r="DN58" s="5" t="str">
        <f t="shared" ca="1" si="87"/>
        <v/>
      </c>
      <c r="DO58" s="5" t="str">
        <f t="shared" ca="1" si="88"/>
        <v/>
      </c>
      <c r="DP58" s="5" t="str">
        <f ca="1">IF($B58="","",'Hidden inputs'!$D$11*DG58+'Hidden inputs'!$E$11*DH58)</f>
        <v/>
      </c>
      <c r="DQ58" s="11" t="str">
        <f t="shared" ca="1" si="15"/>
        <v/>
      </c>
      <c r="DR58" s="9" t="str">
        <f t="shared" ca="1" si="89"/>
        <v/>
      </c>
      <c r="DS58" s="3" t="str">
        <f t="shared" ca="1" si="90"/>
        <v/>
      </c>
      <c r="DT58" s="5" t="str" cm="1">
        <f t="array" aca="1" ref="DT58" ca="1">IF($B58="","",IF(DS58=0,0,IF(DD_Payment="",0,IF(DS58&lt;_xlfn.IFS(DD_Frequency="Monthly",1,DD_Frequency="Quarterly",IF(MONTH(DS$2)=1,1,IF(MONTH(DS$2)=4,1,IF(MONTH(DS$2)=7,1,IF(MONTH(DS$2)=10,1,0)))),DD_Frequency="Annually",IF(MONTH(DS$2)=1,1,0))*DD_Payment,DS58,_xlfn.IFS(DD_Frequency="Monthly",1,DD_Frequency="Quarterly",IF(MONTH(DS$2)=1,1,IF(MONTH(DS$2)=4,1,IF(MONTH(DS$2)=7,1,IF(MONTH(DS$2)=10,1,0)))),DD_Frequency="Annually",IF(MONTH(DS$2)=1,1,0))*DD_Payment))))</f>
        <v/>
      </c>
      <c r="DU58" s="3" t="str">
        <f t="shared" ref="DU58" ca="1" si="2640">IF($B58="","",IF(DS58&gt;DT58,(DS58-DT58/2)*(rate_A*(DU$1/365)),0))</f>
        <v/>
      </c>
      <c r="DV58" s="3" t="str">
        <f t="shared" ca="1" si="181"/>
        <v/>
      </c>
      <c r="DW58" s="3" t="str">
        <f t="shared" ref="DW58" ca="1" si="2641">IF($B58="","",DH58*(1+rate_A*DU$1/365))</f>
        <v/>
      </c>
      <c r="DX58" s="3" t="str">
        <f t="shared" ref="DX58" ca="1" si="2642">IF($B58="","",DI58*(1+rate_A*DU$1/365))</f>
        <v/>
      </c>
      <c r="DY58" s="3" t="str">
        <f t="shared" ref="DY58" ca="1" si="2643">IF($B58="","",DJ58*(1+rate_joint*DU$1/365))</f>
        <v/>
      </c>
      <c r="DZ58" s="5" t="str">
        <f t="shared" ca="1" si="185"/>
        <v/>
      </c>
      <c r="EA58" s="5" t="str" cm="1">
        <f t="array" aca="1" ref="EA58" ca="1">IF(DZ58="","",_xlfn.IFS(DZ58&lt;='Hidden inputs'!$C$15,DZ58*'Hidden inputs'!$D$15,DZ58&lt;='Hidden inputs'!$C$16,'Hidden inputs'!$C$15*'Hidden inputs'!$D$15+(DZ58-'Hidden inputs'!$B$16)*'Hidden inputs'!$D$16,DZ58&lt;='Hidden inputs'!$C$17,'Hidden inputs'!$C$15*'Hidden inputs'!$D$15+('Hidden inputs'!$C$16-'Hidden inputs'!$B$16)*'Hidden inputs'!$D$16+(DZ58-'Hidden inputs'!$B$17)*'Hidden inputs'!$D$17,DZ58&gt;'Hidden inputs'!$B$18,'Hidden inputs'!$C$15*'Hidden inputs'!$D$15+('Hidden inputs'!$C$16-'Hidden inputs'!$B$16)*'Hidden inputs'!$D$16+('Hidden inputs'!$C$17-'Hidden inputs'!$B$17)*'Hidden inputs'!$D$17+(DZ58-'Hidden inputs'!$B$18)*'Hidden inputs'!$D$18))</f>
        <v/>
      </c>
      <c r="EB58" s="10" t="str">
        <f t="shared" ca="1" si="186"/>
        <v/>
      </c>
      <c r="EC58" s="5" t="str">
        <f t="shared" ca="1" si="95"/>
        <v/>
      </c>
      <c r="ED58" s="5" t="str">
        <f t="shared" ca="1" si="96"/>
        <v/>
      </c>
      <c r="EE58" s="5" t="str">
        <f ca="1">IF($B58="","",'Hidden inputs'!$D$11*DV58+'Hidden inputs'!$E$11*DW58)</f>
        <v/>
      </c>
      <c r="EF58" s="11" t="str">
        <f t="shared" ca="1" si="17"/>
        <v/>
      </c>
      <c r="EG58" s="9" t="str">
        <f t="shared" ca="1" si="97"/>
        <v/>
      </c>
      <c r="EH58" s="3" t="str">
        <f t="shared" ca="1" si="98"/>
        <v/>
      </c>
      <c r="EI58" s="5" t="str" cm="1">
        <f t="array" aca="1" ref="EI58" ca="1">IF($B58="","",IF(EH58=0,0,IF(DD_Payment="",0,IF(EH58&lt;_xlfn.IFS(DD_Frequency="Monthly",1,DD_Frequency="Quarterly",IF(MONTH(EH$2)=1,1,IF(MONTH(EH$2)=4,1,IF(MONTH(EH$2)=7,1,IF(MONTH(EH$2)=10,1,0)))),DD_Frequency="Annually",IF(MONTH(EH$2)=1,1,0))*DD_Payment,EH58,_xlfn.IFS(DD_Frequency="Monthly",1,DD_Frequency="Quarterly",IF(MONTH(EH$2)=1,1,IF(MONTH(EH$2)=4,1,IF(MONTH(EH$2)=7,1,IF(MONTH(EH$2)=10,1,0)))),DD_Frequency="Annually",IF(MONTH(EH$2)=1,1,0))*DD_Payment))))</f>
        <v/>
      </c>
      <c r="EJ58" s="3" t="str">
        <f t="shared" ref="EJ58" ca="1" si="2644">IF($B58="","",IF(EH58&gt;EI58,(EH58-EI58/2)*(rate_A*(EJ$1/365)),0))</f>
        <v/>
      </c>
      <c r="EK58" s="3" t="str">
        <f t="shared" ca="1" si="188"/>
        <v/>
      </c>
      <c r="EL58" s="3" t="str">
        <f t="shared" ref="EL58" ca="1" si="2645">IF($B58="","",DW58*(1+rate_A*EJ$1/365))</f>
        <v/>
      </c>
      <c r="EM58" s="3" t="str">
        <f t="shared" ref="EM58" ca="1" si="2646">IF($B58="","",DX58*(1+rate_A*EJ$1/365))</f>
        <v/>
      </c>
      <c r="EN58" s="3" t="str">
        <f t="shared" ref="EN58" ca="1" si="2647">IF($B58="","",DY58*(1+rate_joint*EJ$1/365))</f>
        <v/>
      </c>
      <c r="EO58" s="5" t="str">
        <f t="shared" ca="1" si="192"/>
        <v/>
      </c>
      <c r="EP58" s="5" t="str" cm="1">
        <f t="array" aca="1" ref="EP58" ca="1">IF(EO58="","",_xlfn.IFS(EO58&lt;='Hidden inputs'!$C$15,EO58*'Hidden inputs'!$D$15,EO58&lt;='Hidden inputs'!$C$16,'Hidden inputs'!$C$15*'Hidden inputs'!$D$15+(EO58-'Hidden inputs'!$B$16)*'Hidden inputs'!$D$16,EO58&lt;='Hidden inputs'!$C$17,'Hidden inputs'!$C$15*'Hidden inputs'!$D$15+('Hidden inputs'!$C$16-'Hidden inputs'!$B$16)*'Hidden inputs'!$D$16+(EO58-'Hidden inputs'!$B$17)*'Hidden inputs'!$D$17,EO58&gt;'Hidden inputs'!$B$18,'Hidden inputs'!$C$15*'Hidden inputs'!$D$15+('Hidden inputs'!$C$16-'Hidden inputs'!$B$16)*'Hidden inputs'!$D$16+('Hidden inputs'!$C$17-'Hidden inputs'!$B$17)*'Hidden inputs'!$D$17+(EO58-'Hidden inputs'!$B$18)*'Hidden inputs'!$D$18))</f>
        <v/>
      </c>
      <c r="EQ58" s="10" t="str">
        <f t="shared" ca="1" si="193"/>
        <v/>
      </c>
      <c r="ER58" s="5" t="str">
        <f t="shared" ca="1" si="103"/>
        <v/>
      </c>
      <c r="ES58" s="5" t="str">
        <f t="shared" ca="1" si="104"/>
        <v/>
      </c>
      <c r="ET58" s="5" t="str">
        <f ca="1">IF($B58="","",'Hidden inputs'!$D$11*EK58+'Hidden inputs'!$E$11*EL58)</f>
        <v/>
      </c>
      <c r="EU58" s="11" t="str">
        <f t="shared" ca="1" si="19"/>
        <v/>
      </c>
      <c r="EV58" s="9" t="str">
        <f t="shared" ca="1" si="105"/>
        <v/>
      </c>
      <c r="EW58" s="3" t="str">
        <f t="shared" ca="1" si="106"/>
        <v/>
      </c>
      <c r="EX58" s="5" t="str" cm="1">
        <f t="array" aca="1" ref="EX58" ca="1">IF($B58="","",IF(EW58=0,0,IF(DD_Payment="",0,IF(EW58&lt;_xlfn.IFS(DD_Frequency="Monthly",1,DD_Frequency="Quarterly",IF(MONTH(EW$2)=1,1,IF(MONTH(EW$2)=4,1,IF(MONTH(EW$2)=7,1,IF(MONTH(EW$2)=10,1,0)))),DD_Frequency="Annually",IF(MONTH(EW$2)=1,1,0))*DD_Payment,EW58,_xlfn.IFS(DD_Frequency="Monthly",1,DD_Frequency="Quarterly",IF(MONTH(EW$2)=1,1,IF(MONTH(EW$2)=4,1,IF(MONTH(EW$2)=7,1,IF(MONTH(EW$2)=10,1,0)))),DD_Frequency="Annually",IF(MONTH(EW$2)=1,1,0))*DD_Payment))))</f>
        <v/>
      </c>
      <c r="EY58" s="3" t="str">
        <f t="shared" ref="EY58" ca="1" si="2648">IF($B58="","",IF(EW58&gt;EX58,(EW58-EX58/2)*(rate_A*(EY$1/365)),0))</f>
        <v/>
      </c>
      <c r="EZ58" s="3" t="str">
        <f t="shared" ca="1" si="195"/>
        <v/>
      </c>
      <c r="FA58" s="3" t="str">
        <f t="shared" ref="FA58" ca="1" si="2649">IF($B58="","",EL58*(1+rate_A*EY$1/365))</f>
        <v/>
      </c>
      <c r="FB58" s="3" t="str">
        <f t="shared" ref="FB58" ca="1" si="2650">IF($B58="","",EM58*(1+rate_A*EY$1/365))</f>
        <v/>
      </c>
      <c r="FC58" s="3" t="str">
        <f t="shared" ref="FC58" ca="1" si="2651">IF($B58="","",EN58*(1+rate_joint*EY$1/365))</f>
        <v/>
      </c>
      <c r="FD58" s="5" t="str">
        <f t="shared" ca="1" si="199"/>
        <v/>
      </c>
      <c r="FE58" s="5" t="str" cm="1">
        <f t="array" aca="1" ref="FE58" ca="1">IF(FD58="","",_xlfn.IFS(FD58&lt;='Hidden inputs'!$C$15,FD58*'Hidden inputs'!$D$15,FD58&lt;='Hidden inputs'!$C$16,'Hidden inputs'!$C$15*'Hidden inputs'!$D$15+(FD58-'Hidden inputs'!$B$16)*'Hidden inputs'!$D$16,FD58&lt;='Hidden inputs'!$C$17,'Hidden inputs'!$C$15*'Hidden inputs'!$D$15+('Hidden inputs'!$C$16-'Hidden inputs'!$B$16)*'Hidden inputs'!$D$16+(FD58-'Hidden inputs'!$B$17)*'Hidden inputs'!$D$17,FD58&gt;'Hidden inputs'!$B$18,'Hidden inputs'!$C$15*'Hidden inputs'!$D$15+('Hidden inputs'!$C$16-'Hidden inputs'!$B$16)*'Hidden inputs'!$D$16+('Hidden inputs'!$C$17-'Hidden inputs'!$B$17)*'Hidden inputs'!$D$17+(FD58-'Hidden inputs'!$B$18)*'Hidden inputs'!$D$18))</f>
        <v/>
      </c>
      <c r="FF58" s="10" t="str">
        <f t="shared" ca="1" si="200"/>
        <v/>
      </c>
      <c r="FG58" s="5" t="str">
        <f t="shared" ca="1" si="111"/>
        <v/>
      </c>
      <c r="FH58" s="5" t="str">
        <f t="shared" ca="1" si="112"/>
        <v/>
      </c>
      <c r="FI58" s="5" t="str">
        <f ca="1">IF($B58="","",'Hidden inputs'!$D$11*EZ58+'Hidden inputs'!$E$11*FA58)</f>
        <v/>
      </c>
      <c r="FJ58" s="11" t="str">
        <f t="shared" ca="1" si="21"/>
        <v/>
      </c>
      <c r="FK58" s="9" t="str">
        <f t="shared" ca="1" si="113"/>
        <v/>
      </c>
      <c r="FL58" s="3" t="str">
        <f t="shared" ca="1" si="114"/>
        <v/>
      </c>
      <c r="FM58" s="5" t="str" cm="1">
        <f t="array" aca="1" ref="FM58" ca="1">IF($B58="","",IF(FL58=0,0,IF(DD_Payment="",0,IF(FL58&lt;_xlfn.IFS(DD_Frequency="Monthly",1,DD_Frequency="Quarterly",IF(MONTH(FL$2)=1,1,IF(MONTH(FL$2)=4,1,IF(MONTH(FL$2)=7,1,IF(MONTH(FL$2)=10,1,0)))),DD_Frequency="Annually",IF(MONTH(FL$2)=1,1,0))*DD_Payment,FL58,_xlfn.IFS(DD_Frequency="Monthly",1,DD_Frequency="Quarterly",IF(MONTH(FL$2)=1,1,IF(MONTH(FL$2)=4,1,IF(MONTH(FL$2)=7,1,IF(MONTH(FL$2)=10,1,0)))),DD_Frequency="Annually",IF(MONTH(FL$2)=1,1,0))*DD_Payment))))</f>
        <v/>
      </c>
      <c r="FN58" s="3" t="str">
        <f t="shared" ref="FN58" ca="1" si="2652">IF($B58="","",IF(FL58&gt;FM58,(FL58-FM58/2)*(rate_A*(FN$1/365)),0))</f>
        <v/>
      </c>
      <c r="FO58" s="3" t="str">
        <f t="shared" ca="1" si="202"/>
        <v/>
      </c>
      <c r="FP58" s="3" t="str">
        <f t="shared" ref="FP58" ca="1" si="2653">IF($B58="","",FA58*(1+rate_A*FN$1/365))</f>
        <v/>
      </c>
      <c r="FQ58" s="3" t="str">
        <f t="shared" ref="FQ58" ca="1" si="2654">IF($B58="","",FB58*(1+rate_A*FN$1/365))</f>
        <v/>
      </c>
      <c r="FR58" s="3" t="str">
        <f t="shared" ref="FR58" ca="1" si="2655">IF($B58="","",FC58*(1+rate_joint*FN$1/365))</f>
        <v/>
      </c>
      <c r="FS58" s="5" t="str">
        <f t="shared" ca="1" si="206"/>
        <v/>
      </c>
      <c r="FT58" s="5" t="str" cm="1">
        <f t="array" aca="1" ref="FT58" ca="1">IF(FS58="","",_xlfn.IFS(FS58&lt;='Hidden inputs'!$C$15,FS58*'Hidden inputs'!$D$15,FS58&lt;='Hidden inputs'!$C$16,'Hidden inputs'!$C$15*'Hidden inputs'!$D$15+(FS58-'Hidden inputs'!$B$16)*'Hidden inputs'!$D$16,FS58&lt;='Hidden inputs'!$C$17,'Hidden inputs'!$C$15*'Hidden inputs'!$D$15+('Hidden inputs'!$C$16-'Hidden inputs'!$B$16)*'Hidden inputs'!$D$16+(FS58-'Hidden inputs'!$B$17)*'Hidden inputs'!$D$17,FS58&gt;'Hidden inputs'!$B$18,'Hidden inputs'!$C$15*'Hidden inputs'!$D$15+('Hidden inputs'!$C$16-'Hidden inputs'!$B$16)*'Hidden inputs'!$D$16+('Hidden inputs'!$C$17-'Hidden inputs'!$B$17)*'Hidden inputs'!$D$17+(FS58-'Hidden inputs'!$B$18)*'Hidden inputs'!$D$18))</f>
        <v/>
      </c>
      <c r="FU58" s="10" t="str">
        <f t="shared" ca="1" si="207"/>
        <v/>
      </c>
      <c r="FV58" s="5" t="str">
        <f t="shared" ca="1" si="119"/>
        <v/>
      </c>
      <c r="FW58" s="5" t="str">
        <f t="shared" ca="1" si="120"/>
        <v/>
      </c>
      <c r="FX58" s="5" t="str">
        <f ca="1">IF($B58="","",'Hidden inputs'!$D$11*FO58+'Hidden inputs'!$E$11*FP58)</f>
        <v/>
      </c>
      <c r="FY58" s="11" t="str">
        <f t="shared" ca="1" si="23"/>
        <v/>
      </c>
      <c r="FZ58" s="9" t="str">
        <f t="shared" ca="1" si="121"/>
        <v/>
      </c>
      <c r="GA58" s="5" t="str">
        <f t="shared" ca="1" si="122"/>
        <v/>
      </c>
      <c r="GB58" s="5" t="str">
        <f t="shared" ca="1" si="123"/>
        <v/>
      </c>
      <c r="GC58" s="5" t="str">
        <f t="shared" ca="1" si="24"/>
        <v/>
      </c>
      <c r="GD58" s="5" t="str">
        <f t="shared" ca="1" si="25"/>
        <v/>
      </c>
    </row>
    <row r="59" spans="1:186" x14ac:dyDescent="0.35">
      <c r="A59" s="2" t="str">
        <f t="shared" ca="1" si="26"/>
        <v/>
      </c>
      <c r="B59" s="6" t="str">
        <f t="shared" ca="1" si="27"/>
        <v/>
      </c>
      <c r="C59" s="5" t="str">
        <f t="shared" ca="1" si="124"/>
        <v/>
      </c>
      <c r="D59" s="5" t="str" cm="1">
        <f t="array" aca="1" ref="D59" ca="1">IF($B59="","",IF(C59=0,0,IF(DD_Payment="",0,IF(C59&lt;_xlfn.IFS(DD_Frequency="Monthly",1,DD_Frequency="Quarterly",IF(MONTH(C$2)=1,1,IF(MONTH(C$2)=4,1,IF(MONTH(C$2)=7,1,IF(MONTH(C$2)=10,1,0)))),DD_Frequency="Annually",IF(MONTH(C$2)=1,1,0))*DD_Payment,C59,_xlfn.IFS(DD_Frequency="Monthly",1,DD_Frequency="Quarterly",IF(MONTH(C$2)=1,1,IF(MONTH(C$2)=4,1,IF(MONTH(C$2)=7,1,IF(MONTH(C$2)=10,1,0)))),DD_Frequency="Annually",IF(MONTH(C$2)=1,1,0))*DD_Payment))))</f>
        <v/>
      </c>
      <c r="E59" s="5" t="str">
        <f t="shared" ref="E59" ca="1" si="2656">IF(B59="","",IF(C59&gt;D59,(C59-D59/2)*(rate_A*(E$1/365)),0))</f>
        <v/>
      </c>
      <c r="F59" s="5" t="str">
        <f t="shared" ca="1" si="28"/>
        <v/>
      </c>
      <c r="G59" s="5" t="str">
        <f t="shared" ref="G59" ca="1" si="2657">IF(B59="","",G58*(1+rate_A*E$1/365))</f>
        <v/>
      </c>
      <c r="H59" s="5" t="str">
        <f t="shared" ref="H59" ca="1" si="2658">IF(B59="","",H58*(1+rate_A*E$1/365))</f>
        <v/>
      </c>
      <c r="I59" s="5" t="str">
        <f t="shared" ref="I59" ca="1" si="2659">IF(B59="","",I58*(1+rate_joint*E$1/365))</f>
        <v/>
      </c>
      <c r="J59" s="5" t="str">
        <f t="shared" ca="1" si="129"/>
        <v/>
      </c>
      <c r="K59" s="5" t="str" cm="1">
        <f t="array" aca="1" ref="K59" ca="1">IF(J59="","",_xlfn.IFS(J59&lt;='Hidden inputs'!$C$15,J59*'Hidden inputs'!$D$15,J59&lt;='Hidden inputs'!$C$16,'Hidden inputs'!$C$15*'Hidden inputs'!$D$15+(J59-'Hidden inputs'!$B$16)*'Hidden inputs'!$D$16,J59&lt;='Hidden inputs'!$C$17,'Hidden inputs'!$C$15*'Hidden inputs'!$D$15+('Hidden inputs'!$C$16-'Hidden inputs'!$B$16)*'Hidden inputs'!$D$16+(J59-'Hidden inputs'!$B$17)*'Hidden inputs'!$D$17,J59&gt;'Hidden inputs'!$B$18,'Hidden inputs'!$C$15*'Hidden inputs'!$D$15+('Hidden inputs'!$C$16-'Hidden inputs'!$B$16)*'Hidden inputs'!$D$16+('Hidden inputs'!$C$17-'Hidden inputs'!$B$17)*'Hidden inputs'!$D$17+(J59-'Hidden inputs'!$B$18)*'Hidden inputs'!$D$18))</f>
        <v/>
      </c>
      <c r="L59" s="11" t="str">
        <f t="shared" ca="1" si="130"/>
        <v/>
      </c>
      <c r="M59" s="5" t="str">
        <f t="shared" ca="1" si="32"/>
        <v/>
      </c>
      <c r="N59" s="5" t="str">
        <f t="shared" ca="1" si="33"/>
        <v/>
      </c>
      <c r="O59" s="5" t="str">
        <f ca="1">IF(B59="","",'Hidden inputs'!$D$11*F59+'Hidden inputs'!$E$11*G59)</f>
        <v/>
      </c>
      <c r="P59" s="11" t="str">
        <f t="shared" ca="1" si="0"/>
        <v/>
      </c>
      <c r="Q59" s="20" t="str">
        <f t="shared" ca="1" si="1"/>
        <v/>
      </c>
      <c r="R59" s="3" t="str">
        <f t="shared" ca="1" si="34"/>
        <v/>
      </c>
      <c r="S59" s="5" t="str" cm="1">
        <f t="array" aca="1" ref="S59" ca="1">IF($B59="","",IF(R59=0,0,IF(DD_Payment="",0,IF(R59&lt;_xlfn.IFS(DD_Frequency="Monthly",1,DD_Frequency="Quarterly",IF(MONTH(R$2)=1,1,IF(MONTH(R$2)=4,1,IF(MONTH(R$2)=7,1,IF(MONTH(R$2)=10,1,0)))),DD_Frequency="Annually",IF(MONTH(R$2)=1,1,0))*DD_Payment,R59,_xlfn.IFS(DD_Frequency="Monthly",1,DD_Frequency="Quarterly",IF(MONTH(R$2)=1,1,IF(MONTH(R$2)=4,1,IF(MONTH(R$2)=7,1,IF(MONTH(R$2)=10,1,0)))),DD_Frequency="Annually",IF(MONTH(R$2)=1,1,0))*DD_Payment))))</f>
        <v/>
      </c>
      <c r="T59" s="3" t="str">
        <f t="shared" ref="T59" ca="1" si="2660">IF(B59="","",IF(R59&gt;S59,(R59-S59/2)*(rate_A*((T$1+A59)/365)),0))</f>
        <v/>
      </c>
      <c r="U59" s="3" t="str">
        <f t="shared" ca="1" si="36"/>
        <v/>
      </c>
      <c r="V59" s="3" t="str">
        <f t="shared" ref="V59" ca="1" si="2661">IF(B59="","",G59*(1+rate_A*(T$1+A59)/365))</f>
        <v/>
      </c>
      <c r="W59" s="3" t="str">
        <f t="shared" ref="W59" ca="1" si="2662">IF(B59="","",H59*(1+rate_A*(T$1+A59)/365))</f>
        <v/>
      </c>
      <c r="X59" s="3" t="str">
        <f t="shared" ref="X59" ca="1" si="2663">IF(B59="","",I59*(1+rate_joint*(T$1+A59)/365))</f>
        <v/>
      </c>
      <c r="Y59" s="5" t="str">
        <f t="shared" ca="1" si="135"/>
        <v/>
      </c>
      <c r="Z59" s="5" t="str" cm="1">
        <f t="array" aca="1" ref="Z59" ca="1">IF(Y59="","",_xlfn.IFS(Y59&lt;='Hidden inputs'!$C$15,Y59*'Hidden inputs'!$D$15,Y59&lt;='Hidden inputs'!$C$16,'Hidden inputs'!$C$15*'Hidden inputs'!$D$15+(Y59-'Hidden inputs'!$B$16)*'Hidden inputs'!$D$16,Y59&lt;='Hidden inputs'!$C$17,'Hidden inputs'!$C$15*'Hidden inputs'!$D$15+('Hidden inputs'!$C$16-'Hidden inputs'!$B$16)*'Hidden inputs'!$D$16+(Y59-'Hidden inputs'!$B$17)*'Hidden inputs'!$D$17,Y59&gt;'Hidden inputs'!$B$18,'Hidden inputs'!$C$15*'Hidden inputs'!$D$15+('Hidden inputs'!$C$16-'Hidden inputs'!$B$16)*'Hidden inputs'!$D$16+('Hidden inputs'!$C$17-'Hidden inputs'!$B$17)*'Hidden inputs'!$D$17+(Y59-'Hidden inputs'!$B$18)*'Hidden inputs'!$D$18))</f>
        <v/>
      </c>
      <c r="AA59" s="10" t="str">
        <f t="shared" ca="1" si="136"/>
        <v/>
      </c>
      <c r="AB59" s="5" t="str">
        <f t="shared" ca="1" si="40"/>
        <v/>
      </c>
      <c r="AC59" s="5" t="str">
        <f t="shared" ca="1" si="137"/>
        <v/>
      </c>
      <c r="AD59" s="5" t="str">
        <f ca="1">IF(B59="","",'Hidden inputs'!$D$11*U59+'Hidden inputs'!$E$11*V59)</f>
        <v/>
      </c>
      <c r="AE59" s="11" t="str">
        <f t="shared" ca="1" si="3"/>
        <v/>
      </c>
      <c r="AF59" s="9" t="str">
        <f t="shared" ca="1" si="41"/>
        <v/>
      </c>
      <c r="AG59" s="3" t="str">
        <f t="shared" ca="1" si="42"/>
        <v/>
      </c>
      <c r="AH59" s="5" t="str" cm="1">
        <f t="array" aca="1" ref="AH59" ca="1">IF($B59="","",IF(AG59=0,0,IF(DD_Payment="",0,IF(AG59&lt;_xlfn.IFS(DD_Frequency="Monthly",1,DD_Frequency="Quarterly",IF(MONTH(AG$2)=1,1,IF(MONTH(AG$2)=4,1,IF(MONTH(AG$2)=7,1,IF(MONTH(AG$2)=10,1,0)))),DD_Frequency="Annually",IF(MONTH(AG$2)=1,1,0))*DD_Payment,AG59,_xlfn.IFS(DD_Frequency="Monthly",1,DD_Frequency="Quarterly",IF(MONTH(AG$2)=1,1,IF(MONTH(AG$2)=4,1,IF(MONTH(AG$2)=7,1,IF(MONTH(AG$2)=10,1,0)))),DD_Frequency="Annually",IF(MONTH(AG$2)=1,1,0))*DD_Payment))))</f>
        <v/>
      </c>
      <c r="AI59" s="3" t="str">
        <f t="shared" ref="AI59" ca="1" si="2664">IF($B59="","",IF(AG59&gt;AH59,(AG59-AH59/2)*(rate_A*(AI$1/365)),0))</f>
        <v/>
      </c>
      <c r="AJ59" s="3" t="str">
        <f t="shared" ca="1" si="139"/>
        <v/>
      </c>
      <c r="AK59" s="3" t="str">
        <f t="shared" ref="AK59" ca="1" si="2665">IF($B59="","",V59*(1+rate_A*AI$1/365))</f>
        <v/>
      </c>
      <c r="AL59" s="3" t="str">
        <f t="shared" ref="AL59" ca="1" si="2666">IF($B59="","",W59*(1+rate_A*AI$1/365))</f>
        <v/>
      </c>
      <c r="AM59" s="3" t="str">
        <f t="shared" ref="AM59" ca="1" si="2667">IF($B59="","",X59*(1+rate_joint*AI$1/365))</f>
        <v/>
      </c>
      <c r="AN59" s="5" t="str">
        <f t="shared" ca="1" si="143"/>
        <v/>
      </c>
      <c r="AO59" s="5" t="str" cm="1">
        <f t="array" aca="1" ref="AO59" ca="1">IF(AN59="","",_xlfn.IFS(AN59&lt;='Hidden inputs'!$C$15,AN59*'Hidden inputs'!$D$15,AN59&lt;='Hidden inputs'!$C$16,'Hidden inputs'!$C$15*'Hidden inputs'!$D$15+(AN59-'Hidden inputs'!$B$16)*'Hidden inputs'!$D$16,AN59&lt;='Hidden inputs'!$C$17,'Hidden inputs'!$C$15*'Hidden inputs'!$D$15+('Hidden inputs'!$C$16-'Hidden inputs'!$B$16)*'Hidden inputs'!$D$16+(AN59-'Hidden inputs'!$B$17)*'Hidden inputs'!$D$17,AN59&gt;'Hidden inputs'!$B$18,'Hidden inputs'!$C$15*'Hidden inputs'!$D$15+('Hidden inputs'!$C$16-'Hidden inputs'!$B$16)*'Hidden inputs'!$D$16+('Hidden inputs'!$C$17-'Hidden inputs'!$B$17)*'Hidden inputs'!$D$17+(AN59-'Hidden inputs'!$B$18)*'Hidden inputs'!$D$18))</f>
        <v/>
      </c>
      <c r="AP59" s="10" t="str">
        <f t="shared" ca="1" si="144"/>
        <v/>
      </c>
      <c r="AQ59" s="5" t="str">
        <f t="shared" ca="1" si="47"/>
        <v/>
      </c>
      <c r="AR59" s="5" t="str">
        <f t="shared" ca="1" si="48"/>
        <v/>
      </c>
      <c r="AS59" s="5" t="str">
        <f ca="1">IF($B59="","",'Hidden inputs'!$D$11*AJ59+'Hidden inputs'!$E$11*AK59)</f>
        <v/>
      </c>
      <c r="AT59" s="11" t="str">
        <f t="shared" ca="1" si="5"/>
        <v/>
      </c>
      <c r="AU59" s="9" t="str">
        <f t="shared" ca="1" si="49"/>
        <v/>
      </c>
      <c r="AV59" s="3" t="str">
        <f t="shared" ca="1" si="50"/>
        <v/>
      </c>
      <c r="AW59" s="5" t="str" cm="1">
        <f t="array" aca="1" ref="AW59" ca="1">IF($B59="","",IF(AV59=0,0,IF(DD_Payment="",0,IF(AV59&lt;_xlfn.IFS(DD_Frequency="Monthly",1,DD_Frequency="Quarterly",IF(MONTH(AV$2)=1,1,IF(MONTH(AV$2)=4,1,IF(MONTH(AV$2)=7,1,IF(MONTH(AV$2)=10,1,0)))),DD_Frequency="Annually",IF(MONTH(AV$2)=1,1,0))*DD_Payment,AV59,_xlfn.IFS(DD_Frequency="Monthly",1,DD_Frequency="Quarterly",IF(MONTH(AV$2)=1,1,IF(MONTH(AV$2)=4,1,IF(MONTH(AV$2)=7,1,IF(MONTH(AV$2)=10,1,0)))),DD_Frequency="Annually",IF(MONTH(AV$2)=1,1,0))*DD_Payment))))</f>
        <v/>
      </c>
      <c r="AX59" s="3" t="str">
        <f t="shared" ref="AX59" ca="1" si="2668">IF($B59="","",IF(AV59&gt;AW59,(AV59-AW59/2)*(rate_A*(AX$1/365)),0))</f>
        <v/>
      </c>
      <c r="AY59" s="3" t="str">
        <f t="shared" ca="1" si="146"/>
        <v/>
      </c>
      <c r="AZ59" s="3" t="str">
        <f t="shared" ref="AZ59" ca="1" si="2669">IF($B59="","",AK59*(1+rate_A*AX$1/365))</f>
        <v/>
      </c>
      <c r="BA59" s="3" t="str">
        <f t="shared" ref="BA59" ca="1" si="2670">IF($B59="","",AL59*(1+rate_A*AX$1/365))</f>
        <v/>
      </c>
      <c r="BB59" s="3" t="str">
        <f t="shared" ref="BB59" ca="1" si="2671">IF($B59="","",AM59*(1+rate_joint*AX$1/365))</f>
        <v/>
      </c>
      <c r="BC59" s="5" t="str">
        <f t="shared" ca="1" si="150"/>
        <v/>
      </c>
      <c r="BD59" s="5" t="str" cm="1">
        <f t="array" aca="1" ref="BD59" ca="1">IF(BC59="","",_xlfn.IFS(BC59&lt;='Hidden inputs'!$C$15,BC59*'Hidden inputs'!$D$15,BC59&lt;='Hidden inputs'!$C$16,'Hidden inputs'!$C$15*'Hidden inputs'!$D$15+(BC59-'Hidden inputs'!$B$16)*'Hidden inputs'!$D$16,BC59&lt;='Hidden inputs'!$C$17,'Hidden inputs'!$C$15*'Hidden inputs'!$D$15+('Hidden inputs'!$C$16-'Hidden inputs'!$B$16)*'Hidden inputs'!$D$16+(BC59-'Hidden inputs'!$B$17)*'Hidden inputs'!$D$17,BC59&gt;'Hidden inputs'!$B$18,'Hidden inputs'!$C$15*'Hidden inputs'!$D$15+('Hidden inputs'!$C$16-'Hidden inputs'!$B$16)*'Hidden inputs'!$D$16+('Hidden inputs'!$C$17-'Hidden inputs'!$B$17)*'Hidden inputs'!$D$17+(BC59-'Hidden inputs'!$B$18)*'Hidden inputs'!$D$18))</f>
        <v/>
      </c>
      <c r="BE59" s="10" t="str">
        <f t="shared" ca="1" si="151"/>
        <v/>
      </c>
      <c r="BF59" s="5" t="str">
        <f t="shared" ca="1" si="55"/>
        <v/>
      </c>
      <c r="BG59" s="5" t="str">
        <f t="shared" ca="1" si="56"/>
        <v/>
      </c>
      <c r="BH59" s="5" t="str">
        <f ca="1">IF($B59="","",'Hidden inputs'!$D$11*AY59+'Hidden inputs'!$E$11*AZ59)</f>
        <v/>
      </c>
      <c r="BI59" s="11" t="str">
        <f t="shared" ca="1" si="7"/>
        <v/>
      </c>
      <c r="BJ59" s="9" t="str">
        <f t="shared" ca="1" si="57"/>
        <v/>
      </c>
      <c r="BK59" s="3" t="str">
        <f t="shared" ca="1" si="58"/>
        <v/>
      </c>
      <c r="BL59" s="5" t="str" cm="1">
        <f t="array" aca="1" ref="BL59" ca="1">IF($B59="","",IF(BK59=0,0,IF(DD_Payment="",0,IF(BK59&lt;_xlfn.IFS(DD_Frequency="Monthly",1,DD_Frequency="Quarterly",IF(MONTH(BK$2)=1,1,IF(MONTH(BK$2)=4,1,IF(MONTH(BK$2)=7,1,IF(MONTH(BK$2)=10,1,0)))),DD_Frequency="Annually",IF(MONTH(BK$2)=1,1,0))*DD_Payment,BK59,_xlfn.IFS(DD_Frequency="Monthly",1,DD_Frequency="Quarterly",IF(MONTH(BK$2)=1,1,IF(MONTH(BK$2)=4,1,IF(MONTH(BK$2)=7,1,IF(MONTH(BK$2)=10,1,0)))),DD_Frequency="Annually",IF(MONTH(BK$2)=1,1,0))*DD_Payment))))</f>
        <v/>
      </c>
      <c r="BM59" s="3" t="str">
        <f t="shared" ref="BM59" ca="1" si="2672">IF($B59="","",IF(BK59&gt;BL59,(BK59-BL59/2)*(rate_A*(BM$1/365)),0))</f>
        <v/>
      </c>
      <c r="BN59" s="3" t="str">
        <f t="shared" ca="1" si="153"/>
        <v/>
      </c>
      <c r="BO59" s="3" t="str">
        <f t="shared" ref="BO59" ca="1" si="2673">IF($B59="","",AZ59*(1+rate_A*BM$1/365))</f>
        <v/>
      </c>
      <c r="BP59" s="3" t="str">
        <f t="shared" ref="BP59" ca="1" si="2674">IF($B59="","",BA59*(1+rate_A*BM$1/365))</f>
        <v/>
      </c>
      <c r="BQ59" s="3" t="str">
        <f t="shared" ref="BQ59" ca="1" si="2675">IF($B59="","",BB59*(1+rate_joint*BM$1/365))</f>
        <v/>
      </c>
      <c r="BR59" s="5" t="str">
        <f t="shared" ca="1" si="157"/>
        <v/>
      </c>
      <c r="BS59" s="5" t="str" cm="1">
        <f t="array" aca="1" ref="BS59" ca="1">IF(BR59="","",_xlfn.IFS(BR59&lt;='Hidden inputs'!$C$15,BR59*'Hidden inputs'!$D$15,BR59&lt;='Hidden inputs'!$C$16,'Hidden inputs'!$C$15*'Hidden inputs'!$D$15+(BR59-'Hidden inputs'!$B$16)*'Hidden inputs'!$D$16,BR59&lt;='Hidden inputs'!$C$17,'Hidden inputs'!$C$15*'Hidden inputs'!$D$15+('Hidden inputs'!$C$16-'Hidden inputs'!$B$16)*'Hidden inputs'!$D$16+(BR59-'Hidden inputs'!$B$17)*'Hidden inputs'!$D$17,BR59&gt;'Hidden inputs'!$B$18,'Hidden inputs'!$C$15*'Hidden inputs'!$D$15+('Hidden inputs'!$C$16-'Hidden inputs'!$B$16)*'Hidden inputs'!$D$16+('Hidden inputs'!$C$17-'Hidden inputs'!$B$17)*'Hidden inputs'!$D$17+(BR59-'Hidden inputs'!$B$18)*'Hidden inputs'!$D$18))</f>
        <v/>
      </c>
      <c r="BT59" s="10" t="str">
        <f t="shared" ca="1" si="158"/>
        <v/>
      </c>
      <c r="BU59" s="5" t="str">
        <f t="shared" ca="1" si="63"/>
        <v/>
      </c>
      <c r="BV59" s="5" t="str">
        <f t="shared" ca="1" si="64"/>
        <v/>
      </c>
      <c r="BW59" s="5" t="str">
        <f ca="1">IF($B59="","",'Hidden inputs'!$D$11*BN59+'Hidden inputs'!$E$11*BO59)</f>
        <v/>
      </c>
      <c r="BX59" s="11" t="str">
        <f t="shared" ca="1" si="9"/>
        <v/>
      </c>
      <c r="BY59" s="9" t="str">
        <f t="shared" ca="1" si="65"/>
        <v/>
      </c>
      <c r="BZ59" s="3" t="str">
        <f t="shared" ca="1" si="66"/>
        <v/>
      </c>
      <c r="CA59" s="5" t="str" cm="1">
        <f t="array" aca="1" ref="CA59" ca="1">IF($B59="","",IF(BZ59=0,0,IF(DD_Payment="",0,IF(BZ59&lt;_xlfn.IFS(DD_Frequency="Monthly",1,DD_Frequency="Quarterly",IF(MONTH(BZ$2)=1,1,IF(MONTH(BZ$2)=4,1,IF(MONTH(BZ$2)=7,1,IF(MONTH(BZ$2)=10,1,0)))),DD_Frequency="Annually",IF(MONTH(BZ$2)=1,1,0))*DD_Payment,BZ59,_xlfn.IFS(DD_Frequency="Monthly",1,DD_Frequency="Quarterly",IF(MONTH(BZ$2)=1,1,IF(MONTH(BZ$2)=4,1,IF(MONTH(BZ$2)=7,1,IF(MONTH(BZ$2)=10,1,0)))),DD_Frequency="Annually",IF(MONTH(BZ$2)=1,1,0))*DD_Payment))))</f>
        <v/>
      </c>
      <c r="CB59" s="3" t="str">
        <f t="shared" ref="CB59" ca="1" si="2676">IF($B59="","",IF(BZ59&gt;CA59,(BZ59-CA59/2)*(rate_A*(CB$1/365)),0))</f>
        <v/>
      </c>
      <c r="CC59" s="3" t="str">
        <f t="shared" ca="1" si="160"/>
        <v/>
      </c>
      <c r="CD59" s="3" t="str">
        <f t="shared" ref="CD59" ca="1" si="2677">IF($B59="","",BO59*(1+rate_A*CB$1/365))</f>
        <v/>
      </c>
      <c r="CE59" s="3" t="str">
        <f t="shared" ref="CE59" ca="1" si="2678">IF($B59="","",BP59*(1+rate_A*CB$1/365))</f>
        <v/>
      </c>
      <c r="CF59" s="3" t="str">
        <f t="shared" ref="CF59" ca="1" si="2679">IF($B59="","",BQ59*(1+rate_joint*CB$1/365))</f>
        <v/>
      </c>
      <c r="CG59" s="5" t="str">
        <f t="shared" ca="1" si="164"/>
        <v/>
      </c>
      <c r="CH59" s="5" t="str" cm="1">
        <f t="array" aca="1" ref="CH59" ca="1">IF(CG59="","",_xlfn.IFS(CG59&lt;='Hidden inputs'!$C$15,CG59*'Hidden inputs'!$D$15,CG59&lt;='Hidden inputs'!$C$16,'Hidden inputs'!$C$15*'Hidden inputs'!$D$15+(CG59-'Hidden inputs'!$B$16)*'Hidden inputs'!$D$16,CG59&lt;='Hidden inputs'!$C$17,'Hidden inputs'!$C$15*'Hidden inputs'!$D$15+('Hidden inputs'!$C$16-'Hidden inputs'!$B$16)*'Hidden inputs'!$D$16+(CG59-'Hidden inputs'!$B$17)*'Hidden inputs'!$D$17,CG59&gt;'Hidden inputs'!$B$18,'Hidden inputs'!$C$15*'Hidden inputs'!$D$15+('Hidden inputs'!$C$16-'Hidden inputs'!$B$16)*'Hidden inputs'!$D$16+('Hidden inputs'!$C$17-'Hidden inputs'!$B$17)*'Hidden inputs'!$D$17+(CG59-'Hidden inputs'!$B$18)*'Hidden inputs'!$D$18))</f>
        <v/>
      </c>
      <c r="CI59" s="10" t="str">
        <f t="shared" ca="1" si="165"/>
        <v/>
      </c>
      <c r="CJ59" s="5" t="str">
        <f t="shared" ca="1" si="71"/>
        <v/>
      </c>
      <c r="CK59" s="5" t="str">
        <f t="shared" ca="1" si="72"/>
        <v/>
      </c>
      <c r="CL59" s="5" t="str">
        <f ca="1">IF($B59="","",'Hidden inputs'!$D$11*CC59+'Hidden inputs'!$E$11*CD59)</f>
        <v/>
      </c>
      <c r="CM59" s="11" t="str">
        <f t="shared" ca="1" si="11"/>
        <v/>
      </c>
      <c r="CN59" s="9" t="str">
        <f t="shared" ca="1" si="73"/>
        <v/>
      </c>
      <c r="CO59" s="3" t="str">
        <f t="shared" ca="1" si="74"/>
        <v/>
      </c>
      <c r="CP59" s="5" t="str" cm="1">
        <f t="array" aca="1" ref="CP59" ca="1">IF($B59="","",IF(CO59=0,0,IF(DD_Payment="",0,IF(CO59&lt;_xlfn.IFS(DD_Frequency="Monthly",1,DD_Frequency="Quarterly",IF(MONTH(CO$2)=1,1,IF(MONTH(CO$2)=4,1,IF(MONTH(CO$2)=7,1,IF(MONTH(CO$2)=10,1,0)))),DD_Frequency="Annually",IF(MONTH(CO$2)=1,1,0))*DD_Payment,CO59,_xlfn.IFS(DD_Frequency="Monthly",1,DD_Frequency="Quarterly",IF(MONTH(CO$2)=1,1,IF(MONTH(CO$2)=4,1,IF(MONTH(CO$2)=7,1,IF(MONTH(CO$2)=10,1,0)))),DD_Frequency="Annually",IF(MONTH(CO$2)=1,1,0))*DD_Payment))))</f>
        <v/>
      </c>
      <c r="CQ59" s="3" t="str">
        <f t="shared" ref="CQ59" ca="1" si="2680">IF($B59="","",IF(CO59&gt;CP59,(CO59-CP59/2)*(rate_A*(CQ$1/365)),0))</f>
        <v/>
      </c>
      <c r="CR59" s="3" t="str">
        <f t="shared" ca="1" si="167"/>
        <v/>
      </c>
      <c r="CS59" s="3" t="str">
        <f t="shared" ref="CS59" ca="1" si="2681">IF($B59="","",CD59*(1+rate_A*CQ$1/365))</f>
        <v/>
      </c>
      <c r="CT59" s="3" t="str">
        <f t="shared" ref="CT59" ca="1" si="2682">IF($B59="","",CE59*(1+rate_A*CQ$1/365))</f>
        <v/>
      </c>
      <c r="CU59" s="3" t="str">
        <f t="shared" ref="CU59" ca="1" si="2683">IF($B59="","",CF59*(1+rate_joint*CQ$1/365))</f>
        <v/>
      </c>
      <c r="CV59" s="5" t="str">
        <f t="shared" ca="1" si="171"/>
        <v/>
      </c>
      <c r="CW59" s="5" t="str" cm="1">
        <f t="array" aca="1" ref="CW59" ca="1">IF(CV59="","",_xlfn.IFS(CV59&lt;='Hidden inputs'!$C$15,CV59*'Hidden inputs'!$D$15,CV59&lt;='Hidden inputs'!$C$16,'Hidden inputs'!$C$15*'Hidden inputs'!$D$15+(CV59-'Hidden inputs'!$B$16)*'Hidden inputs'!$D$16,CV59&lt;='Hidden inputs'!$C$17,'Hidden inputs'!$C$15*'Hidden inputs'!$D$15+('Hidden inputs'!$C$16-'Hidden inputs'!$B$16)*'Hidden inputs'!$D$16+(CV59-'Hidden inputs'!$B$17)*'Hidden inputs'!$D$17,CV59&gt;'Hidden inputs'!$B$18,'Hidden inputs'!$C$15*'Hidden inputs'!$D$15+('Hidden inputs'!$C$16-'Hidden inputs'!$B$16)*'Hidden inputs'!$D$16+('Hidden inputs'!$C$17-'Hidden inputs'!$B$17)*'Hidden inputs'!$D$17+(CV59-'Hidden inputs'!$B$18)*'Hidden inputs'!$D$18))</f>
        <v/>
      </c>
      <c r="CX59" s="10" t="str">
        <f t="shared" ca="1" si="172"/>
        <v/>
      </c>
      <c r="CY59" s="5" t="str">
        <f t="shared" ca="1" si="79"/>
        <v/>
      </c>
      <c r="CZ59" s="5" t="str">
        <f t="shared" ca="1" si="80"/>
        <v/>
      </c>
      <c r="DA59" s="5" t="str">
        <f ca="1">IF($B59="","",'Hidden inputs'!$D$11*CR59+'Hidden inputs'!$E$11*CS59)</f>
        <v/>
      </c>
      <c r="DB59" s="11" t="str">
        <f t="shared" ca="1" si="13"/>
        <v/>
      </c>
      <c r="DC59" s="9" t="str">
        <f t="shared" ca="1" si="81"/>
        <v/>
      </c>
      <c r="DD59" s="3" t="str">
        <f t="shared" ca="1" si="82"/>
        <v/>
      </c>
      <c r="DE59" s="5" t="str" cm="1">
        <f t="array" aca="1" ref="DE59" ca="1">IF($B59="","",IF(DD59=0,0,IF(DD_Payment="",0,IF(DD59&lt;_xlfn.IFS(DD_Frequency="Monthly",1,DD_Frequency="Quarterly",IF(MONTH(DD$2)=1,1,IF(MONTH(DD$2)=4,1,IF(MONTH(DD$2)=7,1,IF(MONTH(DD$2)=10,1,0)))),DD_Frequency="Annually",IF(MONTH(DD$2)=1,1,0))*DD_Payment,DD59,_xlfn.IFS(DD_Frequency="Monthly",1,DD_Frequency="Quarterly",IF(MONTH(DD$2)=1,1,IF(MONTH(DD$2)=4,1,IF(MONTH(DD$2)=7,1,IF(MONTH(DD$2)=10,1,0)))),DD_Frequency="Annually",IF(MONTH(DD$2)=1,1,0))*DD_Payment))))</f>
        <v/>
      </c>
      <c r="DF59" s="3" t="str">
        <f t="shared" ref="DF59" ca="1" si="2684">IF($B59="","",IF(DD59&gt;DE59,(DD59-DE59/2)*(rate_A*(DF$1/365)),0))</f>
        <v/>
      </c>
      <c r="DG59" s="3" t="str">
        <f t="shared" ca="1" si="174"/>
        <v/>
      </c>
      <c r="DH59" s="3" t="str">
        <f t="shared" ref="DH59" ca="1" si="2685">IF($B59="","",CS59*(1+rate_A*DF$1/365))</f>
        <v/>
      </c>
      <c r="DI59" s="3" t="str">
        <f t="shared" ref="DI59" ca="1" si="2686">IF($B59="","",CT59*(1+rate_A*DF$1/365))</f>
        <v/>
      </c>
      <c r="DJ59" s="3" t="str">
        <f t="shared" ref="DJ59" ca="1" si="2687">IF($B59="","",CU59*(1+rate_joint*DF$1/365))</f>
        <v/>
      </c>
      <c r="DK59" s="5" t="str">
        <f t="shared" ca="1" si="178"/>
        <v/>
      </c>
      <c r="DL59" s="5" t="str" cm="1">
        <f t="array" aca="1" ref="DL59" ca="1">IF(DK59="","",_xlfn.IFS(DK59&lt;='Hidden inputs'!$C$15,DK59*'Hidden inputs'!$D$15,DK59&lt;='Hidden inputs'!$C$16,'Hidden inputs'!$C$15*'Hidden inputs'!$D$15+(DK59-'Hidden inputs'!$B$16)*'Hidden inputs'!$D$16,DK59&lt;='Hidden inputs'!$C$17,'Hidden inputs'!$C$15*'Hidden inputs'!$D$15+('Hidden inputs'!$C$16-'Hidden inputs'!$B$16)*'Hidden inputs'!$D$16+(DK59-'Hidden inputs'!$B$17)*'Hidden inputs'!$D$17,DK59&gt;'Hidden inputs'!$B$18,'Hidden inputs'!$C$15*'Hidden inputs'!$D$15+('Hidden inputs'!$C$16-'Hidden inputs'!$B$16)*'Hidden inputs'!$D$16+('Hidden inputs'!$C$17-'Hidden inputs'!$B$17)*'Hidden inputs'!$D$17+(DK59-'Hidden inputs'!$B$18)*'Hidden inputs'!$D$18))</f>
        <v/>
      </c>
      <c r="DM59" s="10" t="str">
        <f t="shared" ca="1" si="179"/>
        <v/>
      </c>
      <c r="DN59" s="5" t="str">
        <f t="shared" ca="1" si="87"/>
        <v/>
      </c>
      <c r="DO59" s="5" t="str">
        <f t="shared" ca="1" si="88"/>
        <v/>
      </c>
      <c r="DP59" s="5" t="str">
        <f ca="1">IF($B59="","",'Hidden inputs'!$D$11*DG59+'Hidden inputs'!$E$11*DH59)</f>
        <v/>
      </c>
      <c r="DQ59" s="11" t="str">
        <f t="shared" ca="1" si="15"/>
        <v/>
      </c>
      <c r="DR59" s="9" t="str">
        <f t="shared" ca="1" si="89"/>
        <v/>
      </c>
      <c r="DS59" s="3" t="str">
        <f t="shared" ca="1" si="90"/>
        <v/>
      </c>
      <c r="DT59" s="5" t="str" cm="1">
        <f t="array" aca="1" ref="DT59" ca="1">IF($B59="","",IF(DS59=0,0,IF(DD_Payment="",0,IF(DS59&lt;_xlfn.IFS(DD_Frequency="Monthly",1,DD_Frequency="Quarterly",IF(MONTH(DS$2)=1,1,IF(MONTH(DS$2)=4,1,IF(MONTH(DS$2)=7,1,IF(MONTH(DS$2)=10,1,0)))),DD_Frequency="Annually",IF(MONTH(DS$2)=1,1,0))*DD_Payment,DS59,_xlfn.IFS(DD_Frequency="Monthly",1,DD_Frequency="Quarterly",IF(MONTH(DS$2)=1,1,IF(MONTH(DS$2)=4,1,IF(MONTH(DS$2)=7,1,IF(MONTH(DS$2)=10,1,0)))),DD_Frequency="Annually",IF(MONTH(DS$2)=1,1,0))*DD_Payment))))</f>
        <v/>
      </c>
      <c r="DU59" s="3" t="str">
        <f t="shared" ref="DU59" ca="1" si="2688">IF($B59="","",IF(DS59&gt;DT59,(DS59-DT59/2)*(rate_A*(DU$1/365)),0))</f>
        <v/>
      </c>
      <c r="DV59" s="3" t="str">
        <f t="shared" ca="1" si="181"/>
        <v/>
      </c>
      <c r="DW59" s="3" t="str">
        <f t="shared" ref="DW59" ca="1" si="2689">IF($B59="","",DH59*(1+rate_A*DU$1/365))</f>
        <v/>
      </c>
      <c r="DX59" s="3" t="str">
        <f t="shared" ref="DX59" ca="1" si="2690">IF($B59="","",DI59*(1+rate_A*DU$1/365))</f>
        <v/>
      </c>
      <c r="DY59" s="3" t="str">
        <f t="shared" ref="DY59" ca="1" si="2691">IF($B59="","",DJ59*(1+rate_joint*DU$1/365))</f>
        <v/>
      </c>
      <c r="DZ59" s="5" t="str">
        <f t="shared" ca="1" si="185"/>
        <v/>
      </c>
      <c r="EA59" s="5" t="str" cm="1">
        <f t="array" aca="1" ref="EA59" ca="1">IF(DZ59="","",_xlfn.IFS(DZ59&lt;='Hidden inputs'!$C$15,DZ59*'Hidden inputs'!$D$15,DZ59&lt;='Hidden inputs'!$C$16,'Hidden inputs'!$C$15*'Hidden inputs'!$D$15+(DZ59-'Hidden inputs'!$B$16)*'Hidden inputs'!$D$16,DZ59&lt;='Hidden inputs'!$C$17,'Hidden inputs'!$C$15*'Hidden inputs'!$D$15+('Hidden inputs'!$C$16-'Hidden inputs'!$B$16)*'Hidden inputs'!$D$16+(DZ59-'Hidden inputs'!$B$17)*'Hidden inputs'!$D$17,DZ59&gt;'Hidden inputs'!$B$18,'Hidden inputs'!$C$15*'Hidden inputs'!$D$15+('Hidden inputs'!$C$16-'Hidden inputs'!$B$16)*'Hidden inputs'!$D$16+('Hidden inputs'!$C$17-'Hidden inputs'!$B$17)*'Hidden inputs'!$D$17+(DZ59-'Hidden inputs'!$B$18)*'Hidden inputs'!$D$18))</f>
        <v/>
      </c>
      <c r="EB59" s="10" t="str">
        <f t="shared" ca="1" si="186"/>
        <v/>
      </c>
      <c r="EC59" s="5" t="str">
        <f t="shared" ca="1" si="95"/>
        <v/>
      </c>
      <c r="ED59" s="5" t="str">
        <f t="shared" ca="1" si="96"/>
        <v/>
      </c>
      <c r="EE59" s="5" t="str">
        <f ca="1">IF($B59="","",'Hidden inputs'!$D$11*DV59+'Hidden inputs'!$E$11*DW59)</f>
        <v/>
      </c>
      <c r="EF59" s="11" t="str">
        <f t="shared" ca="1" si="17"/>
        <v/>
      </c>
      <c r="EG59" s="9" t="str">
        <f t="shared" ca="1" si="97"/>
        <v/>
      </c>
      <c r="EH59" s="3" t="str">
        <f t="shared" ca="1" si="98"/>
        <v/>
      </c>
      <c r="EI59" s="5" t="str" cm="1">
        <f t="array" aca="1" ref="EI59" ca="1">IF($B59="","",IF(EH59=0,0,IF(DD_Payment="",0,IF(EH59&lt;_xlfn.IFS(DD_Frequency="Monthly",1,DD_Frequency="Quarterly",IF(MONTH(EH$2)=1,1,IF(MONTH(EH$2)=4,1,IF(MONTH(EH$2)=7,1,IF(MONTH(EH$2)=10,1,0)))),DD_Frequency="Annually",IF(MONTH(EH$2)=1,1,0))*DD_Payment,EH59,_xlfn.IFS(DD_Frequency="Monthly",1,DD_Frequency="Quarterly",IF(MONTH(EH$2)=1,1,IF(MONTH(EH$2)=4,1,IF(MONTH(EH$2)=7,1,IF(MONTH(EH$2)=10,1,0)))),DD_Frequency="Annually",IF(MONTH(EH$2)=1,1,0))*DD_Payment))))</f>
        <v/>
      </c>
      <c r="EJ59" s="3" t="str">
        <f t="shared" ref="EJ59" ca="1" si="2692">IF($B59="","",IF(EH59&gt;EI59,(EH59-EI59/2)*(rate_A*(EJ$1/365)),0))</f>
        <v/>
      </c>
      <c r="EK59" s="3" t="str">
        <f t="shared" ca="1" si="188"/>
        <v/>
      </c>
      <c r="EL59" s="3" t="str">
        <f t="shared" ref="EL59" ca="1" si="2693">IF($B59="","",DW59*(1+rate_A*EJ$1/365))</f>
        <v/>
      </c>
      <c r="EM59" s="3" t="str">
        <f t="shared" ref="EM59" ca="1" si="2694">IF($B59="","",DX59*(1+rate_A*EJ$1/365))</f>
        <v/>
      </c>
      <c r="EN59" s="3" t="str">
        <f t="shared" ref="EN59" ca="1" si="2695">IF($B59="","",DY59*(1+rate_joint*EJ$1/365))</f>
        <v/>
      </c>
      <c r="EO59" s="5" t="str">
        <f t="shared" ca="1" si="192"/>
        <v/>
      </c>
      <c r="EP59" s="5" t="str" cm="1">
        <f t="array" aca="1" ref="EP59" ca="1">IF(EO59="","",_xlfn.IFS(EO59&lt;='Hidden inputs'!$C$15,EO59*'Hidden inputs'!$D$15,EO59&lt;='Hidden inputs'!$C$16,'Hidden inputs'!$C$15*'Hidden inputs'!$D$15+(EO59-'Hidden inputs'!$B$16)*'Hidden inputs'!$D$16,EO59&lt;='Hidden inputs'!$C$17,'Hidden inputs'!$C$15*'Hidden inputs'!$D$15+('Hidden inputs'!$C$16-'Hidden inputs'!$B$16)*'Hidden inputs'!$D$16+(EO59-'Hidden inputs'!$B$17)*'Hidden inputs'!$D$17,EO59&gt;'Hidden inputs'!$B$18,'Hidden inputs'!$C$15*'Hidden inputs'!$D$15+('Hidden inputs'!$C$16-'Hidden inputs'!$B$16)*'Hidden inputs'!$D$16+('Hidden inputs'!$C$17-'Hidden inputs'!$B$17)*'Hidden inputs'!$D$17+(EO59-'Hidden inputs'!$B$18)*'Hidden inputs'!$D$18))</f>
        <v/>
      </c>
      <c r="EQ59" s="10" t="str">
        <f t="shared" ca="1" si="193"/>
        <v/>
      </c>
      <c r="ER59" s="5" t="str">
        <f t="shared" ca="1" si="103"/>
        <v/>
      </c>
      <c r="ES59" s="5" t="str">
        <f t="shared" ca="1" si="104"/>
        <v/>
      </c>
      <c r="ET59" s="5" t="str">
        <f ca="1">IF($B59="","",'Hidden inputs'!$D$11*EK59+'Hidden inputs'!$E$11*EL59)</f>
        <v/>
      </c>
      <c r="EU59" s="11" t="str">
        <f t="shared" ca="1" si="19"/>
        <v/>
      </c>
      <c r="EV59" s="9" t="str">
        <f t="shared" ca="1" si="105"/>
        <v/>
      </c>
      <c r="EW59" s="3" t="str">
        <f t="shared" ca="1" si="106"/>
        <v/>
      </c>
      <c r="EX59" s="5" t="str" cm="1">
        <f t="array" aca="1" ref="EX59" ca="1">IF($B59="","",IF(EW59=0,0,IF(DD_Payment="",0,IF(EW59&lt;_xlfn.IFS(DD_Frequency="Monthly",1,DD_Frequency="Quarterly",IF(MONTH(EW$2)=1,1,IF(MONTH(EW$2)=4,1,IF(MONTH(EW$2)=7,1,IF(MONTH(EW$2)=10,1,0)))),DD_Frequency="Annually",IF(MONTH(EW$2)=1,1,0))*DD_Payment,EW59,_xlfn.IFS(DD_Frequency="Monthly",1,DD_Frequency="Quarterly",IF(MONTH(EW$2)=1,1,IF(MONTH(EW$2)=4,1,IF(MONTH(EW$2)=7,1,IF(MONTH(EW$2)=10,1,0)))),DD_Frequency="Annually",IF(MONTH(EW$2)=1,1,0))*DD_Payment))))</f>
        <v/>
      </c>
      <c r="EY59" s="3" t="str">
        <f t="shared" ref="EY59" ca="1" si="2696">IF($B59="","",IF(EW59&gt;EX59,(EW59-EX59/2)*(rate_A*(EY$1/365)),0))</f>
        <v/>
      </c>
      <c r="EZ59" s="3" t="str">
        <f t="shared" ca="1" si="195"/>
        <v/>
      </c>
      <c r="FA59" s="3" t="str">
        <f t="shared" ref="FA59" ca="1" si="2697">IF($B59="","",EL59*(1+rate_A*EY$1/365))</f>
        <v/>
      </c>
      <c r="FB59" s="3" t="str">
        <f t="shared" ref="FB59" ca="1" si="2698">IF($B59="","",EM59*(1+rate_A*EY$1/365))</f>
        <v/>
      </c>
      <c r="FC59" s="3" t="str">
        <f t="shared" ref="FC59" ca="1" si="2699">IF($B59="","",EN59*(1+rate_joint*EY$1/365))</f>
        <v/>
      </c>
      <c r="FD59" s="5" t="str">
        <f t="shared" ca="1" si="199"/>
        <v/>
      </c>
      <c r="FE59" s="5" t="str" cm="1">
        <f t="array" aca="1" ref="FE59" ca="1">IF(FD59="","",_xlfn.IFS(FD59&lt;='Hidden inputs'!$C$15,FD59*'Hidden inputs'!$D$15,FD59&lt;='Hidden inputs'!$C$16,'Hidden inputs'!$C$15*'Hidden inputs'!$D$15+(FD59-'Hidden inputs'!$B$16)*'Hidden inputs'!$D$16,FD59&lt;='Hidden inputs'!$C$17,'Hidden inputs'!$C$15*'Hidden inputs'!$D$15+('Hidden inputs'!$C$16-'Hidden inputs'!$B$16)*'Hidden inputs'!$D$16+(FD59-'Hidden inputs'!$B$17)*'Hidden inputs'!$D$17,FD59&gt;'Hidden inputs'!$B$18,'Hidden inputs'!$C$15*'Hidden inputs'!$D$15+('Hidden inputs'!$C$16-'Hidden inputs'!$B$16)*'Hidden inputs'!$D$16+('Hidden inputs'!$C$17-'Hidden inputs'!$B$17)*'Hidden inputs'!$D$17+(FD59-'Hidden inputs'!$B$18)*'Hidden inputs'!$D$18))</f>
        <v/>
      </c>
      <c r="FF59" s="10" t="str">
        <f t="shared" ca="1" si="200"/>
        <v/>
      </c>
      <c r="FG59" s="5" t="str">
        <f t="shared" ca="1" si="111"/>
        <v/>
      </c>
      <c r="FH59" s="5" t="str">
        <f t="shared" ca="1" si="112"/>
        <v/>
      </c>
      <c r="FI59" s="5" t="str">
        <f ca="1">IF($B59="","",'Hidden inputs'!$D$11*EZ59+'Hidden inputs'!$E$11*FA59)</f>
        <v/>
      </c>
      <c r="FJ59" s="11" t="str">
        <f t="shared" ca="1" si="21"/>
        <v/>
      </c>
      <c r="FK59" s="9" t="str">
        <f t="shared" ca="1" si="113"/>
        <v/>
      </c>
      <c r="FL59" s="3" t="str">
        <f t="shared" ca="1" si="114"/>
        <v/>
      </c>
      <c r="FM59" s="5" t="str" cm="1">
        <f t="array" aca="1" ref="FM59" ca="1">IF($B59="","",IF(FL59=0,0,IF(DD_Payment="",0,IF(FL59&lt;_xlfn.IFS(DD_Frequency="Monthly",1,DD_Frequency="Quarterly",IF(MONTH(FL$2)=1,1,IF(MONTH(FL$2)=4,1,IF(MONTH(FL$2)=7,1,IF(MONTH(FL$2)=10,1,0)))),DD_Frequency="Annually",IF(MONTH(FL$2)=1,1,0))*DD_Payment,FL59,_xlfn.IFS(DD_Frequency="Monthly",1,DD_Frequency="Quarterly",IF(MONTH(FL$2)=1,1,IF(MONTH(FL$2)=4,1,IF(MONTH(FL$2)=7,1,IF(MONTH(FL$2)=10,1,0)))),DD_Frequency="Annually",IF(MONTH(FL$2)=1,1,0))*DD_Payment))))</f>
        <v/>
      </c>
      <c r="FN59" s="3" t="str">
        <f t="shared" ref="FN59" ca="1" si="2700">IF($B59="","",IF(FL59&gt;FM59,(FL59-FM59/2)*(rate_A*(FN$1/365)),0))</f>
        <v/>
      </c>
      <c r="FO59" s="3" t="str">
        <f t="shared" ca="1" si="202"/>
        <v/>
      </c>
      <c r="FP59" s="3" t="str">
        <f t="shared" ref="FP59" ca="1" si="2701">IF($B59="","",FA59*(1+rate_A*FN$1/365))</f>
        <v/>
      </c>
      <c r="FQ59" s="3" t="str">
        <f t="shared" ref="FQ59" ca="1" si="2702">IF($B59="","",FB59*(1+rate_A*FN$1/365))</f>
        <v/>
      </c>
      <c r="FR59" s="3" t="str">
        <f t="shared" ref="FR59" ca="1" si="2703">IF($B59="","",FC59*(1+rate_joint*FN$1/365))</f>
        <v/>
      </c>
      <c r="FS59" s="5" t="str">
        <f t="shared" ca="1" si="206"/>
        <v/>
      </c>
      <c r="FT59" s="5" t="str" cm="1">
        <f t="array" aca="1" ref="FT59" ca="1">IF(FS59="","",_xlfn.IFS(FS59&lt;='Hidden inputs'!$C$15,FS59*'Hidden inputs'!$D$15,FS59&lt;='Hidden inputs'!$C$16,'Hidden inputs'!$C$15*'Hidden inputs'!$D$15+(FS59-'Hidden inputs'!$B$16)*'Hidden inputs'!$D$16,FS59&lt;='Hidden inputs'!$C$17,'Hidden inputs'!$C$15*'Hidden inputs'!$D$15+('Hidden inputs'!$C$16-'Hidden inputs'!$B$16)*'Hidden inputs'!$D$16+(FS59-'Hidden inputs'!$B$17)*'Hidden inputs'!$D$17,FS59&gt;'Hidden inputs'!$B$18,'Hidden inputs'!$C$15*'Hidden inputs'!$D$15+('Hidden inputs'!$C$16-'Hidden inputs'!$B$16)*'Hidden inputs'!$D$16+('Hidden inputs'!$C$17-'Hidden inputs'!$B$17)*'Hidden inputs'!$D$17+(FS59-'Hidden inputs'!$B$18)*'Hidden inputs'!$D$18))</f>
        <v/>
      </c>
      <c r="FU59" s="10" t="str">
        <f t="shared" ca="1" si="207"/>
        <v/>
      </c>
      <c r="FV59" s="5" t="str">
        <f t="shared" ca="1" si="119"/>
        <v/>
      </c>
      <c r="FW59" s="5" t="str">
        <f t="shared" ca="1" si="120"/>
        <v/>
      </c>
      <c r="FX59" s="5" t="str">
        <f ca="1">IF($B59="","",'Hidden inputs'!$D$11*FO59+'Hidden inputs'!$E$11*FP59)</f>
        <v/>
      </c>
      <c r="FY59" s="11" t="str">
        <f t="shared" ca="1" si="23"/>
        <v/>
      </c>
      <c r="FZ59" s="9" t="str">
        <f t="shared" ca="1" si="121"/>
        <v/>
      </c>
      <c r="GA59" s="5" t="str">
        <f t="shared" ca="1" si="122"/>
        <v/>
      </c>
      <c r="GB59" s="5" t="str">
        <f t="shared" ca="1" si="123"/>
        <v/>
      </c>
      <c r="GC59" s="5" t="str">
        <f t="shared" ca="1" si="24"/>
        <v/>
      </c>
      <c r="GD59" s="5" t="str">
        <f t="shared" ca="1" si="25"/>
        <v/>
      </c>
    </row>
    <row r="60" spans="1:186" x14ac:dyDescent="0.35">
      <c r="A60" s="2" t="str">
        <f t="shared" ca="1" si="26"/>
        <v/>
      </c>
      <c r="B60" s="6" t="str">
        <f t="shared" ca="1" si="27"/>
        <v/>
      </c>
      <c r="C60" s="5" t="str">
        <f t="shared" ca="1" si="124"/>
        <v/>
      </c>
      <c r="D60" s="5" t="str" cm="1">
        <f t="array" aca="1" ref="D60" ca="1">IF($B60="","",IF(C60=0,0,IF(DD_Payment="",0,IF(C60&lt;_xlfn.IFS(DD_Frequency="Monthly",1,DD_Frequency="Quarterly",IF(MONTH(C$2)=1,1,IF(MONTH(C$2)=4,1,IF(MONTH(C$2)=7,1,IF(MONTH(C$2)=10,1,0)))),DD_Frequency="Annually",IF(MONTH(C$2)=1,1,0))*DD_Payment,C60,_xlfn.IFS(DD_Frequency="Monthly",1,DD_Frequency="Quarterly",IF(MONTH(C$2)=1,1,IF(MONTH(C$2)=4,1,IF(MONTH(C$2)=7,1,IF(MONTH(C$2)=10,1,0)))),DD_Frequency="Annually",IF(MONTH(C$2)=1,1,0))*DD_Payment))))</f>
        <v/>
      </c>
      <c r="E60" s="5" t="str">
        <f t="shared" ref="E60" ca="1" si="2704">IF(B60="","",IF(C60&gt;D60,(C60-D60/2)*(rate_A*(E$1/365)),0))</f>
        <v/>
      </c>
      <c r="F60" s="5" t="str">
        <f t="shared" ca="1" si="28"/>
        <v/>
      </c>
      <c r="G60" s="5" t="str">
        <f t="shared" ref="G60" ca="1" si="2705">IF(B60="","",G59*(1+rate_A*E$1/365))</f>
        <v/>
      </c>
      <c r="H60" s="5" t="str">
        <f t="shared" ref="H60" ca="1" si="2706">IF(B60="","",H59*(1+rate_A*E$1/365))</f>
        <v/>
      </c>
      <c r="I60" s="5" t="str">
        <f t="shared" ref="I60" ca="1" si="2707">IF(B60="","",I59*(1+rate_joint*E$1/365))</f>
        <v/>
      </c>
      <c r="J60" s="5" t="str">
        <f t="shared" ca="1" si="129"/>
        <v/>
      </c>
      <c r="K60" s="5" t="str" cm="1">
        <f t="array" aca="1" ref="K60" ca="1">IF(J60="","",_xlfn.IFS(J60&lt;='Hidden inputs'!$C$15,J60*'Hidden inputs'!$D$15,J60&lt;='Hidden inputs'!$C$16,'Hidden inputs'!$C$15*'Hidden inputs'!$D$15+(J60-'Hidden inputs'!$B$16)*'Hidden inputs'!$D$16,J60&lt;='Hidden inputs'!$C$17,'Hidden inputs'!$C$15*'Hidden inputs'!$D$15+('Hidden inputs'!$C$16-'Hidden inputs'!$B$16)*'Hidden inputs'!$D$16+(J60-'Hidden inputs'!$B$17)*'Hidden inputs'!$D$17,J60&gt;'Hidden inputs'!$B$18,'Hidden inputs'!$C$15*'Hidden inputs'!$D$15+('Hidden inputs'!$C$16-'Hidden inputs'!$B$16)*'Hidden inputs'!$D$16+('Hidden inputs'!$C$17-'Hidden inputs'!$B$17)*'Hidden inputs'!$D$17+(J60-'Hidden inputs'!$B$18)*'Hidden inputs'!$D$18))</f>
        <v/>
      </c>
      <c r="L60" s="11" t="str">
        <f t="shared" ca="1" si="130"/>
        <v/>
      </c>
      <c r="M60" s="5" t="str">
        <f t="shared" ca="1" si="32"/>
        <v/>
      </c>
      <c r="N60" s="5" t="str">
        <f t="shared" ca="1" si="33"/>
        <v/>
      </c>
      <c r="O60" s="5" t="str">
        <f ca="1">IF(B60="","",'Hidden inputs'!$D$11*F60+'Hidden inputs'!$E$11*G60)</f>
        <v/>
      </c>
      <c r="P60" s="11" t="str">
        <f t="shared" ca="1" si="0"/>
        <v/>
      </c>
      <c r="Q60" s="20" t="str">
        <f t="shared" ca="1" si="1"/>
        <v/>
      </c>
      <c r="R60" s="3" t="str">
        <f t="shared" ca="1" si="34"/>
        <v/>
      </c>
      <c r="S60" s="5" t="str" cm="1">
        <f t="array" aca="1" ref="S60" ca="1">IF($B60="","",IF(R60=0,0,IF(DD_Payment="",0,IF(R60&lt;_xlfn.IFS(DD_Frequency="Monthly",1,DD_Frequency="Quarterly",IF(MONTH(R$2)=1,1,IF(MONTH(R$2)=4,1,IF(MONTH(R$2)=7,1,IF(MONTH(R$2)=10,1,0)))),DD_Frequency="Annually",IF(MONTH(R$2)=1,1,0))*DD_Payment,R60,_xlfn.IFS(DD_Frequency="Monthly",1,DD_Frequency="Quarterly",IF(MONTH(R$2)=1,1,IF(MONTH(R$2)=4,1,IF(MONTH(R$2)=7,1,IF(MONTH(R$2)=10,1,0)))),DD_Frequency="Annually",IF(MONTH(R$2)=1,1,0))*DD_Payment))))</f>
        <v/>
      </c>
      <c r="T60" s="3" t="str">
        <f t="shared" ref="T60" ca="1" si="2708">IF(B60="","",IF(R60&gt;S60,(R60-S60/2)*(rate_A*((T$1+A60)/365)),0))</f>
        <v/>
      </c>
      <c r="U60" s="3" t="str">
        <f t="shared" ca="1" si="36"/>
        <v/>
      </c>
      <c r="V60" s="3" t="str">
        <f t="shared" ref="V60" ca="1" si="2709">IF(B60="","",G60*(1+rate_A*(T$1+A60)/365))</f>
        <v/>
      </c>
      <c r="W60" s="3" t="str">
        <f t="shared" ref="W60" ca="1" si="2710">IF(B60="","",H60*(1+rate_A*(T$1+A60)/365))</f>
        <v/>
      </c>
      <c r="X60" s="3" t="str">
        <f t="shared" ref="X60" ca="1" si="2711">IF(B60="","",I60*(1+rate_joint*(T$1+A60)/365))</f>
        <v/>
      </c>
      <c r="Y60" s="5" t="str">
        <f t="shared" ca="1" si="135"/>
        <v/>
      </c>
      <c r="Z60" s="5" t="str" cm="1">
        <f t="array" aca="1" ref="Z60" ca="1">IF(Y60="","",_xlfn.IFS(Y60&lt;='Hidden inputs'!$C$15,Y60*'Hidden inputs'!$D$15,Y60&lt;='Hidden inputs'!$C$16,'Hidden inputs'!$C$15*'Hidden inputs'!$D$15+(Y60-'Hidden inputs'!$B$16)*'Hidden inputs'!$D$16,Y60&lt;='Hidden inputs'!$C$17,'Hidden inputs'!$C$15*'Hidden inputs'!$D$15+('Hidden inputs'!$C$16-'Hidden inputs'!$B$16)*'Hidden inputs'!$D$16+(Y60-'Hidden inputs'!$B$17)*'Hidden inputs'!$D$17,Y60&gt;'Hidden inputs'!$B$18,'Hidden inputs'!$C$15*'Hidden inputs'!$D$15+('Hidden inputs'!$C$16-'Hidden inputs'!$B$16)*'Hidden inputs'!$D$16+('Hidden inputs'!$C$17-'Hidden inputs'!$B$17)*'Hidden inputs'!$D$17+(Y60-'Hidden inputs'!$B$18)*'Hidden inputs'!$D$18))</f>
        <v/>
      </c>
      <c r="AA60" s="10" t="str">
        <f t="shared" ca="1" si="136"/>
        <v/>
      </c>
      <c r="AB60" s="5" t="str">
        <f t="shared" ca="1" si="40"/>
        <v/>
      </c>
      <c r="AC60" s="5" t="str">
        <f t="shared" ca="1" si="137"/>
        <v/>
      </c>
      <c r="AD60" s="5" t="str">
        <f ca="1">IF(B60="","",'Hidden inputs'!$D$11*U60+'Hidden inputs'!$E$11*V60)</f>
        <v/>
      </c>
      <c r="AE60" s="11" t="str">
        <f t="shared" ca="1" si="3"/>
        <v/>
      </c>
      <c r="AF60" s="9" t="str">
        <f t="shared" ca="1" si="41"/>
        <v/>
      </c>
      <c r="AG60" s="3" t="str">
        <f t="shared" ca="1" si="42"/>
        <v/>
      </c>
      <c r="AH60" s="5" t="str" cm="1">
        <f t="array" aca="1" ref="AH60" ca="1">IF($B60="","",IF(AG60=0,0,IF(DD_Payment="",0,IF(AG60&lt;_xlfn.IFS(DD_Frequency="Monthly",1,DD_Frequency="Quarterly",IF(MONTH(AG$2)=1,1,IF(MONTH(AG$2)=4,1,IF(MONTH(AG$2)=7,1,IF(MONTH(AG$2)=10,1,0)))),DD_Frequency="Annually",IF(MONTH(AG$2)=1,1,0))*DD_Payment,AG60,_xlfn.IFS(DD_Frequency="Monthly",1,DD_Frequency="Quarterly",IF(MONTH(AG$2)=1,1,IF(MONTH(AG$2)=4,1,IF(MONTH(AG$2)=7,1,IF(MONTH(AG$2)=10,1,0)))),DD_Frequency="Annually",IF(MONTH(AG$2)=1,1,0))*DD_Payment))))</f>
        <v/>
      </c>
      <c r="AI60" s="3" t="str">
        <f t="shared" ref="AI60" ca="1" si="2712">IF($B60="","",IF(AG60&gt;AH60,(AG60-AH60/2)*(rate_A*(AI$1/365)),0))</f>
        <v/>
      </c>
      <c r="AJ60" s="3" t="str">
        <f t="shared" ca="1" si="139"/>
        <v/>
      </c>
      <c r="AK60" s="3" t="str">
        <f t="shared" ref="AK60" ca="1" si="2713">IF($B60="","",V60*(1+rate_A*AI$1/365))</f>
        <v/>
      </c>
      <c r="AL60" s="3" t="str">
        <f t="shared" ref="AL60" ca="1" si="2714">IF($B60="","",W60*(1+rate_A*AI$1/365))</f>
        <v/>
      </c>
      <c r="AM60" s="3" t="str">
        <f t="shared" ref="AM60" ca="1" si="2715">IF($B60="","",X60*(1+rate_joint*AI$1/365))</f>
        <v/>
      </c>
      <c r="AN60" s="5" t="str">
        <f t="shared" ca="1" si="143"/>
        <v/>
      </c>
      <c r="AO60" s="5" t="str" cm="1">
        <f t="array" aca="1" ref="AO60" ca="1">IF(AN60="","",_xlfn.IFS(AN60&lt;='Hidden inputs'!$C$15,AN60*'Hidden inputs'!$D$15,AN60&lt;='Hidden inputs'!$C$16,'Hidden inputs'!$C$15*'Hidden inputs'!$D$15+(AN60-'Hidden inputs'!$B$16)*'Hidden inputs'!$D$16,AN60&lt;='Hidden inputs'!$C$17,'Hidden inputs'!$C$15*'Hidden inputs'!$D$15+('Hidden inputs'!$C$16-'Hidden inputs'!$B$16)*'Hidden inputs'!$D$16+(AN60-'Hidden inputs'!$B$17)*'Hidden inputs'!$D$17,AN60&gt;'Hidden inputs'!$B$18,'Hidden inputs'!$C$15*'Hidden inputs'!$D$15+('Hidden inputs'!$C$16-'Hidden inputs'!$B$16)*'Hidden inputs'!$D$16+('Hidden inputs'!$C$17-'Hidden inputs'!$B$17)*'Hidden inputs'!$D$17+(AN60-'Hidden inputs'!$B$18)*'Hidden inputs'!$D$18))</f>
        <v/>
      </c>
      <c r="AP60" s="10" t="str">
        <f t="shared" ca="1" si="144"/>
        <v/>
      </c>
      <c r="AQ60" s="5" t="str">
        <f t="shared" ca="1" si="47"/>
        <v/>
      </c>
      <c r="AR60" s="5" t="str">
        <f t="shared" ca="1" si="48"/>
        <v/>
      </c>
      <c r="AS60" s="5" t="str">
        <f ca="1">IF($B60="","",'Hidden inputs'!$D$11*AJ60+'Hidden inputs'!$E$11*AK60)</f>
        <v/>
      </c>
      <c r="AT60" s="11" t="str">
        <f t="shared" ca="1" si="5"/>
        <v/>
      </c>
      <c r="AU60" s="9" t="str">
        <f t="shared" ca="1" si="49"/>
        <v/>
      </c>
      <c r="AV60" s="3" t="str">
        <f t="shared" ca="1" si="50"/>
        <v/>
      </c>
      <c r="AW60" s="5" t="str" cm="1">
        <f t="array" aca="1" ref="AW60" ca="1">IF($B60="","",IF(AV60=0,0,IF(DD_Payment="",0,IF(AV60&lt;_xlfn.IFS(DD_Frequency="Monthly",1,DD_Frequency="Quarterly",IF(MONTH(AV$2)=1,1,IF(MONTH(AV$2)=4,1,IF(MONTH(AV$2)=7,1,IF(MONTH(AV$2)=10,1,0)))),DD_Frequency="Annually",IF(MONTH(AV$2)=1,1,0))*DD_Payment,AV60,_xlfn.IFS(DD_Frequency="Monthly",1,DD_Frequency="Quarterly",IF(MONTH(AV$2)=1,1,IF(MONTH(AV$2)=4,1,IF(MONTH(AV$2)=7,1,IF(MONTH(AV$2)=10,1,0)))),DD_Frequency="Annually",IF(MONTH(AV$2)=1,1,0))*DD_Payment))))</f>
        <v/>
      </c>
      <c r="AX60" s="3" t="str">
        <f t="shared" ref="AX60" ca="1" si="2716">IF($B60="","",IF(AV60&gt;AW60,(AV60-AW60/2)*(rate_A*(AX$1/365)),0))</f>
        <v/>
      </c>
      <c r="AY60" s="3" t="str">
        <f t="shared" ca="1" si="146"/>
        <v/>
      </c>
      <c r="AZ60" s="3" t="str">
        <f t="shared" ref="AZ60" ca="1" si="2717">IF($B60="","",AK60*(1+rate_A*AX$1/365))</f>
        <v/>
      </c>
      <c r="BA60" s="3" t="str">
        <f t="shared" ref="BA60" ca="1" si="2718">IF($B60="","",AL60*(1+rate_A*AX$1/365))</f>
        <v/>
      </c>
      <c r="BB60" s="3" t="str">
        <f t="shared" ref="BB60" ca="1" si="2719">IF($B60="","",AM60*(1+rate_joint*AX$1/365))</f>
        <v/>
      </c>
      <c r="BC60" s="5" t="str">
        <f t="shared" ca="1" si="150"/>
        <v/>
      </c>
      <c r="BD60" s="5" t="str" cm="1">
        <f t="array" aca="1" ref="BD60" ca="1">IF(BC60="","",_xlfn.IFS(BC60&lt;='Hidden inputs'!$C$15,BC60*'Hidden inputs'!$D$15,BC60&lt;='Hidden inputs'!$C$16,'Hidden inputs'!$C$15*'Hidden inputs'!$D$15+(BC60-'Hidden inputs'!$B$16)*'Hidden inputs'!$D$16,BC60&lt;='Hidden inputs'!$C$17,'Hidden inputs'!$C$15*'Hidden inputs'!$D$15+('Hidden inputs'!$C$16-'Hidden inputs'!$B$16)*'Hidden inputs'!$D$16+(BC60-'Hidden inputs'!$B$17)*'Hidden inputs'!$D$17,BC60&gt;'Hidden inputs'!$B$18,'Hidden inputs'!$C$15*'Hidden inputs'!$D$15+('Hidden inputs'!$C$16-'Hidden inputs'!$B$16)*'Hidden inputs'!$D$16+('Hidden inputs'!$C$17-'Hidden inputs'!$B$17)*'Hidden inputs'!$D$17+(BC60-'Hidden inputs'!$B$18)*'Hidden inputs'!$D$18))</f>
        <v/>
      </c>
      <c r="BE60" s="10" t="str">
        <f t="shared" ca="1" si="151"/>
        <v/>
      </c>
      <c r="BF60" s="5" t="str">
        <f t="shared" ca="1" si="55"/>
        <v/>
      </c>
      <c r="BG60" s="5" t="str">
        <f t="shared" ca="1" si="56"/>
        <v/>
      </c>
      <c r="BH60" s="5" t="str">
        <f ca="1">IF($B60="","",'Hidden inputs'!$D$11*AY60+'Hidden inputs'!$E$11*AZ60)</f>
        <v/>
      </c>
      <c r="BI60" s="11" t="str">
        <f t="shared" ca="1" si="7"/>
        <v/>
      </c>
      <c r="BJ60" s="9" t="str">
        <f t="shared" ca="1" si="57"/>
        <v/>
      </c>
      <c r="BK60" s="3" t="str">
        <f t="shared" ca="1" si="58"/>
        <v/>
      </c>
      <c r="BL60" s="5" t="str" cm="1">
        <f t="array" aca="1" ref="BL60" ca="1">IF($B60="","",IF(BK60=0,0,IF(DD_Payment="",0,IF(BK60&lt;_xlfn.IFS(DD_Frequency="Monthly",1,DD_Frequency="Quarterly",IF(MONTH(BK$2)=1,1,IF(MONTH(BK$2)=4,1,IF(MONTH(BK$2)=7,1,IF(MONTH(BK$2)=10,1,0)))),DD_Frequency="Annually",IF(MONTH(BK$2)=1,1,0))*DD_Payment,BK60,_xlfn.IFS(DD_Frequency="Monthly",1,DD_Frequency="Quarterly",IF(MONTH(BK$2)=1,1,IF(MONTH(BK$2)=4,1,IF(MONTH(BK$2)=7,1,IF(MONTH(BK$2)=10,1,0)))),DD_Frequency="Annually",IF(MONTH(BK$2)=1,1,0))*DD_Payment))))</f>
        <v/>
      </c>
      <c r="BM60" s="3" t="str">
        <f t="shared" ref="BM60" ca="1" si="2720">IF($B60="","",IF(BK60&gt;BL60,(BK60-BL60/2)*(rate_A*(BM$1/365)),0))</f>
        <v/>
      </c>
      <c r="BN60" s="3" t="str">
        <f t="shared" ca="1" si="153"/>
        <v/>
      </c>
      <c r="BO60" s="3" t="str">
        <f t="shared" ref="BO60" ca="1" si="2721">IF($B60="","",AZ60*(1+rate_A*BM$1/365))</f>
        <v/>
      </c>
      <c r="BP60" s="3" t="str">
        <f t="shared" ref="BP60" ca="1" si="2722">IF($B60="","",BA60*(1+rate_A*BM$1/365))</f>
        <v/>
      </c>
      <c r="BQ60" s="3" t="str">
        <f t="shared" ref="BQ60" ca="1" si="2723">IF($B60="","",BB60*(1+rate_joint*BM$1/365))</f>
        <v/>
      </c>
      <c r="BR60" s="5" t="str">
        <f t="shared" ca="1" si="157"/>
        <v/>
      </c>
      <c r="BS60" s="5" t="str" cm="1">
        <f t="array" aca="1" ref="BS60" ca="1">IF(BR60="","",_xlfn.IFS(BR60&lt;='Hidden inputs'!$C$15,BR60*'Hidden inputs'!$D$15,BR60&lt;='Hidden inputs'!$C$16,'Hidden inputs'!$C$15*'Hidden inputs'!$D$15+(BR60-'Hidden inputs'!$B$16)*'Hidden inputs'!$D$16,BR60&lt;='Hidden inputs'!$C$17,'Hidden inputs'!$C$15*'Hidden inputs'!$D$15+('Hidden inputs'!$C$16-'Hidden inputs'!$B$16)*'Hidden inputs'!$D$16+(BR60-'Hidden inputs'!$B$17)*'Hidden inputs'!$D$17,BR60&gt;'Hidden inputs'!$B$18,'Hidden inputs'!$C$15*'Hidden inputs'!$D$15+('Hidden inputs'!$C$16-'Hidden inputs'!$B$16)*'Hidden inputs'!$D$16+('Hidden inputs'!$C$17-'Hidden inputs'!$B$17)*'Hidden inputs'!$D$17+(BR60-'Hidden inputs'!$B$18)*'Hidden inputs'!$D$18))</f>
        <v/>
      </c>
      <c r="BT60" s="10" t="str">
        <f t="shared" ca="1" si="158"/>
        <v/>
      </c>
      <c r="BU60" s="5" t="str">
        <f t="shared" ca="1" si="63"/>
        <v/>
      </c>
      <c r="BV60" s="5" t="str">
        <f t="shared" ca="1" si="64"/>
        <v/>
      </c>
      <c r="BW60" s="5" t="str">
        <f ca="1">IF($B60="","",'Hidden inputs'!$D$11*BN60+'Hidden inputs'!$E$11*BO60)</f>
        <v/>
      </c>
      <c r="BX60" s="11" t="str">
        <f t="shared" ca="1" si="9"/>
        <v/>
      </c>
      <c r="BY60" s="9" t="str">
        <f t="shared" ca="1" si="65"/>
        <v/>
      </c>
      <c r="BZ60" s="3" t="str">
        <f t="shared" ca="1" si="66"/>
        <v/>
      </c>
      <c r="CA60" s="5" t="str" cm="1">
        <f t="array" aca="1" ref="CA60" ca="1">IF($B60="","",IF(BZ60=0,0,IF(DD_Payment="",0,IF(BZ60&lt;_xlfn.IFS(DD_Frequency="Monthly",1,DD_Frequency="Quarterly",IF(MONTH(BZ$2)=1,1,IF(MONTH(BZ$2)=4,1,IF(MONTH(BZ$2)=7,1,IF(MONTH(BZ$2)=10,1,0)))),DD_Frequency="Annually",IF(MONTH(BZ$2)=1,1,0))*DD_Payment,BZ60,_xlfn.IFS(DD_Frequency="Monthly",1,DD_Frequency="Quarterly",IF(MONTH(BZ$2)=1,1,IF(MONTH(BZ$2)=4,1,IF(MONTH(BZ$2)=7,1,IF(MONTH(BZ$2)=10,1,0)))),DD_Frequency="Annually",IF(MONTH(BZ$2)=1,1,0))*DD_Payment))))</f>
        <v/>
      </c>
      <c r="CB60" s="3" t="str">
        <f t="shared" ref="CB60" ca="1" si="2724">IF($B60="","",IF(BZ60&gt;CA60,(BZ60-CA60/2)*(rate_A*(CB$1/365)),0))</f>
        <v/>
      </c>
      <c r="CC60" s="3" t="str">
        <f t="shared" ca="1" si="160"/>
        <v/>
      </c>
      <c r="CD60" s="3" t="str">
        <f t="shared" ref="CD60" ca="1" si="2725">IF($B60="","",BO60*(1+rate_A*CB$1/365))</f>
        <v/>
      </c>
      <c r="CE60" s="3" t="str">
        <f t="shared" ref="CE60" ca="1" si="2726">IF($B60="","",BP60*(1+rate_A*CB$1/365))</f>
        <v/>
      </c>
      <c r="CF60" s="3" t="str">
        <f t="shared" ref="CF60" ca="1" si="2727">IF($B60="","",BQ60*(1+rate_joint*CB$1/365))</f>
        <v/>
      </c>
      <c r="CG60" s="5" t="str">
        <f t="shared" ca="1" si="164"/>
        <v/>
      </c>
      <c r="CH60" s="5" t="str" cm="1">
        <f t="array" aca="1" ref="CH60" ca="1">IF(CG60="","",_xlfn.IFS(CG60&lt;='Hidden inputs'!$C$15,CG60*'Hidden inputs'!$D$15,CG60&lt;='Hidden inputs'!$C$16,'Hidden inputs'!$C$15*'Hidden inputs'!$D$15+(CG60-'Hidden inputs'!$B$16)*'Hidden inputs'!$D$16,CG60&lt;='Hidden inputs'!$C$17,'Hidden inputs'!$C$15*'Hidden inputs'!$D$15+('Hidden inputs'!$C$16-'Hidden inputs'!$B$16)*'Hidden inputs'!$D$16+(CG60-'Hidden inputs'!$B$17)*'Hidden inputs'!$D$17,CG60&gt;'Hidden inputs'!$B$18,'Hidden inputs'!$C$15*'Hidden inputs'!$D$15+('Hidden inputs'!$C$16-'Hidden inputs'!$B$16)*'Hidden inputs'!$D$16+('Hidden inputs'!$C$17-'Hidden inputs'!$B$17)*'Hidden inputs'!$D$17+(CG60-'Hidden inputs'!$B$18)*'Hidden inputs'!$D$18))</f>
        <v/>
      </c>
      <c r="CI60" s="10" t="str">
        <f t="shared" ca="1" si="165"/>
        <v/>
      </c>
      <c r="CJ60" s="5" t="str">
        <f t="shared" ca="1" si="71"/>
        <v/>
      </c>
      <c r="CK60" s="5" t="str">
        <f t="shared" ca="1" si="72"/>
        <v/>
      </c>
      <c r="CL60" s="5" t="str">
        <f ca="1">IF($B60="","",'Hidden inputs'!$D$11*CC60+'Hidden inputs'!$E$11*CD60)</f>
        <v/>
      </c>
      <c r="CM60" s="11" t="str">
        <f t="shared" ca="1" si="11"/>
        <v/>
      </c>
      <c r="CN60" s="9" t="str">
        <f t="shared" ca="1" si="73"/>
        <v/>
      </c>
      <c r="CO60" s="3" t="str">
        <f t="shared" ca="1" si="74"/>
        <v/>
      </c>
      <c r="CP60" s="5" t="str" cm="1">
        <f t="array" aca="1" ref="CP60" ca="1">IF($B60="","",IF(CO60=0,0,IF(DD_Payment="",0,IF(CO60&lt;_xlfn.IFS(DD_Frequency="Monthly",1,DD_Frequency="Quarterly",IF(MONTH(CO$2)=1,1,IF(MONTH(CO$2)=4,1,IF(MONTH(CO$2)=7,1,IF(MONTH(CO$2)=10,1,0)))),DD_Frequency="Annually",IF(MONTH(CO$2)=1,1,0))*DD_Payment,CO60,_xlfn.IFS(DD_Frequency="Monthly",1,DD_Frequency="Quarterly",IF(MONTH(CO$2)=1,1,IF(MONTH(CO$2)=4,1,IF(MONTH(CO$2)=7,1,IF(MONTH(CO$2)=10,1,0)))),DD_Frequency="Annually",IF(MONTH(CO$2)=1,1,0))*DD_Payment))))</f>
        <v/>
      </c>
      <c r="CQ60" s="3" t="str">
        <f t="shared" ref="CQ60" ca="1" si="2728">IF($B60="","",IF(CO60&gt;CP60,(CO60-CP60/2)*(rate_A*(CQ$1/365)),0))</f>
        <v/>
      </c>
      <c r="CR60" s="3" t="str">
        <f t="shared" ca="1" si="167"/>
        <v/>
      </c>
      <c r="CS60" s="3" t="str">
        <f t="shared" ref="CS60" ca="1" si="2729">IF($B60="","",CD60*(1+rate_A*CQ$1/365))</f>
        <v/>
      </c>
      <c r="CT60" s="3" t="str">
        <f t="shared" ref="CT60" ca="1" si="2730">IF($B60="","",CE60*(1+rate_A*CQ$1/365))</f>
        <v/>
      </c>
      <c r="CU60" s="3" t="str">
        <f t="shared" ref="CU60" ca="1" si="2731">IF($B60="","",CF60*(1+rate_joint*CQ$1/365))</f>
        <v/>
      </c>
      <c r="CV60" s="5" t="str">
        <f t="shared" ca="1" si="171"/>
        <v/>
      </c>
      <c r="CW60" s="5" t="str" cm="1">
        <f t="array" aca="1" ref="CW60" ca="1">IF(CV60="","",_xlfn.IFS(CV60&lt;='Hidden inputs'!$C$15,CV60*'Hidden inputs'!$D$15,CV60&lt;='Hidden inputs'!$C$16,'Hidden inputs'!$C$15*'Hidden inputs'!$D$15+(CV60-'Hidden inputs'!$B$16)*'Hidden inputs'!$D$16,CV60&lt;='Hidden inputs'!$C$17,'Hidden inputs'!$C$15*'Hidden inputs'!$D$15+('Hidden inputs'!$C$16-'Hidden inputs'!$B$16)*'Hidden inputs'!$D$16+(CV60-'Hidden inputs'!$B$17)*'Hidden inputs'!$D$17,CV60&gt;'Hidden inputs'!$B$18,'Hidden inputs'!$C$15*'Hidden inputs'!$D$15+('Hidden inputs'!$C$16-'Hidden inputs'!$B$16)*'Hidden inputs'!$D$16+('Hidden inputs'!$C$17-'Hidden inputs'!$B$17)*'Hidden inputs'!$D$17+(CV60-'Hidden inputs'!$B$18)*'Hidden inputs'!$D$18))</f>
        <v/>
      </c>
      <c r="CX60" s="10" t="str">
        <f t="shared" ca="1" si="172"/>
        <v/>
      </c>
      <c r="CY60" s="5" t="str">
        <f t="shared" ca="1" si="79"/>
        <v/>
      </c>
      <c r="CZ60" s="5" t="str">
        <f t="shared" ca="1" si="80"/>
        <v/>
      </c>
      <c r="DA60" s="5" t="str">
        <f ca="1">IF($B60="","",'Hidden inputs'!$D$11*CR60+'Hidden inputs'!$E$11*CS60)</f>
        <v/>
      </c>
      <c r="DB60" s="11" t="str">
        <f t="shared" ca="1" si="13"/>
        <v/>
      </c>
      <c r="DC60" s="9" t="str">
        <f t="shared" ca="1" si="81"/>
        <v/>
      </c>
      <c r="DD60" s="3" t="str">
        <f t="shared" ca="1" si="82"/>
        <v/>
      </c>
      <c r="DE60" s="5" t="str" cm="1">
        <f t="array" aca="1" ref="DE60" ca="1">IF($B60="","",IF(DD60=0,0,IF(DD_Payment="",0,IF(DD60&lt;_xlfn.IFS(DD_Frequency="Monthly",1,DD_Frequency="Quarterly",IF(MONTH(DD$2)=1,1,IF(MONTH(DD$2)=4,1,IF(MONTH(DD$2)=7,1,IF(MONTH(DD$2)=10,1,0)))),DD_Frequency="Annually",IF(MONTH(DD$2)=1,1,0))*DD_Payment,DD60,_xlfn.IFS(DD_Frequency="Monthly",1,DD_Frequency="Quarterly",IF(MONTH(DD$2)=1,1,IF(MONTH(DD$2)=4,1,IF(MONTH(DD$2)=7,1,IF(MONTH(DD$2)=10,1,0)))),DD_Frequency="Annually",IF(MONTH(DD$2)=1,1,0))*DD_Payment))))</f>
        <v/>
      </c>
      <c r="DF60" s="3" t="str">
        <f t="shared" ref="DF60" ca="1" si="2732">IF($B60="","",IF(DD60&gt;DE60,(DD60-DE60/2)*(rate_A*(DF$1/365)),0))</f>
        <v/>
      </c>
      <c r="DG60" s="3" t="str">
        <f t="shared" ca="1" si="174"/>
        <v/>
      </c>
      <c r="DH60" s="3" t="str">
        <f t="shared" ref="DH60" ca="1" si="2733">IF($B60="","",CS60*(1+rate_A*DF$1/365))</f>
        <v/>
      </c>
      <c r="DI60" s="3" t="str">
        <f t="shared" ref="DI60" ca="1" si="2734">IF($B60="","",CT60*(1+rate_A*DF$1/365))</f>
        <v/>
      </c>
      <c r="DJ60" s="3" t="str">
        <f t="shared" ref="DJ60" ca="1" si="2735">IF($B60="","",CU60*(1+rate_joint*DF$1/365))</f>
        <v/>
      </c>
      <c r="DK60" s="5" t="str">
        <f t="shared" ca="1" si="178"/>
        <v/>
      </c>
      <c r="DL60" s="5" t="str" cm="1">
        <f t="array" aca="1" ref="DL60" ca="1">IF(DK60="","",_xlfn.IFS(DK60&lt;='Hidden inputs'!$C$15,DK60*'Hidden inputs'!$D$15,DK60&lt;='Hidden inputs'!$C$16,'Hidden inputs'!$C$15*'Hidden inputs'!$D$15+(DK60-'Hidden inputs'!$B$16)*'Hidden inputs'!$D$16,DK60&lt;='Hidden inputs'!$C$17,'Hidden inputs'!$C$15*'Hidden inputs'!$D$15+('Hidden inputs'!$C$16-'Hidden inputs'!$B$16)*'Hidden inputs'!$D$16+(DK60-'Hidden inputs'!$B$17)*'Hidden inputs'!$D$17,DK60&gt;'Hidden inputs'!$B$18,'Hidden inputs'!$C$15*'Hidden inputs'!$D$15+('Hidden inputs'!$C$16-'Hidden inputs'!$B$16)*'Hidden inputs'!$D$16+('Hidden inputs'!$C$17-'Hidden inputs'!$B$17)*'Hidden inputs'!$D$17+(DK60-'Hidden inputs'!$B$18)*'Hidden inputs'!$D$18))</f>
        <v/>
      </c>
      <c r="DM60" s="10" t="str">
        <f t="shared" ca="1" si="179"/>
        <v/>
      </c>
      <c r="DN60" s="5" t="str">
        <f t="shared" ca="1" si="87"/>
        <v/>
      </c>
      <c r="DO60" s="5" t="str">
        <f t="shared" ca="1" si="88"/>
        <v/>
      </c>
      <c r="DP60" s="5" t="str">
        <f ca="1">IF($B60="","",'Hidden inputs'!$D$11*DG60+'Hidden inputs'!$E$11*DH60)</f>
        <v/>
      </c>
      <c r="DQ60" s="11" t="str">
        <f t="shared" ca="1" si="15"/>
        <v/>
      </c>
      <c r="DR60" s="9" t="str">
        <f t="shared" ca="1" si="89"/>
        <v/>
      </c>
      <c r="DS60" s="3" t="str">
        <f t="shared" ca="1" si="90"/>
        <v/>
      </c>
      <c r="DT60" s="5" t="str" cm="1">
        <f t="array" aca="1" ref="DT60" ca="1">IF($B60="","",IF(DS60=0,0,IF(DD_Payment="",0,IF(DS60&lt;_xlfn.IFS(DD_Frequency="Monthly",1,DD_Frequency="Quarterly",IF(MONTH(DS$2)=1,1,IF(MONTH(DS$2)=4,1,IF(MONTH(DS$2)=7,1,IF(MONTH(DS$2)=10,1,0)))),DD_Frequency="Annually",IF(MONTH(DS$2)=1,1,0))*DD_Payment,DS60,_xlfn.IFS(DD_Frequency="Monthly",1,DD_Frequency="Quarterly",IF(MONTH(DS$2)=1,1,IF(MONTH(DS$2)=4,1,IF(MONTH(DS$2)=7,1,IF(MONTH(DS$2)=10,1,0)))),DD_Frequency="Annually",IF(MONTH(DS$2)=1,1,0))*DD_Payment))))</f>
        <v/>
      </c>
      <c r="DU60" s="3" t="str">
        <f t="shared" ref="DU60" ca="1" si="2736">IF($B60="","",IF(DS60&gt;DT60,(DS60-DT60/2)*(rate_A*(DU$1/365)),0))</f>
        <v/>
      </c>
      <c r="DV60" s="3" t="str">
        <f t="shared" ca="1" si="181"/>
        <v/>
      </c>
      <c r="DW60" s="3" t="str">
        <f t="shared" ref="DW60" ca="1" si="2737">IF($B60="","",DH60*(1+rate_A*DU$1/365))</f>
        <v/>
      </c>
      <c r="DX60" s="3" t="str">
        <f t="shared" ref="DX60" ca="1" si="2738">IF($B60="","",DI60*(1+rate_A*DU$1/365))</f>
        <v/>
      </c>
      <c r="DY60" s="3" t="str">
        <f t="shared" ref="DY60" ca="1" si="2739">IF($B60="","",DJ60*(1+rate_joint*DU$1/365))</f>
        <v/>
      </c>
      <c r="DZ60" s="5" t="str">
        <f t="shared" ca="1" si="185"/>
        <v/>
      </c>
      <c r="EA60" s="5" t="str" cm="1">
        <f t="array" aca="1" ref="EA60" ca="1">IF(DZ60="","",_xlfn.IFS(DZ60&lt;='Hidden inputs'!$C$15,DZ60*'Hidden inputs'!$D$15,DZ60&lt;='Hidden inputs'!$C$16,'Hidden inputs'!$C$15*'Hidden inputs'!$D$15+(DZ60-'Hidden inputs'!$B$16)*'Hidden inputs'!$D$16,DZ60&lt;='Hidden inputs'!$C$17,'Hidden inputs'!$C$15*'Hidden inputs'!$D$15+('Hidden inputs'!$C$16-'Hidden inputs'!$B$16)*'Hidden inputs'!$D$16+(DZ60-'Hidden inputs'!$B$17)*'Hidden inputs'!$D$17,DZ60&gt;'Hidden inputs'!$B$18,'Hidden inputs'!$C$15*'Hidden inputs'!$D$15+('Hidden inputs'!$C$16-'Hidden inputs'!$B$16)*'Hidden inputs'!$D$16+('Hidden inputs'!$C$17-'Hidden inputs'!$B$17)*'Hidden inputs'!$D$17+(DZ60-'Hidden inputs'!$B$18)*'Hidden inputs'!$D$18))</f>
        <v/>
      </c>
      <c r="EB60" s="10" t="str">
        <f t="shared" ca="1" si="186"/>
        <v/>
      </c>
      <c r="EC60" s="5" t="str">
        <f t="shared" ca="1" si="95"/>
        <v/>
      </c>
      <c r="ED60" s="5" t="str">
        <f t="shared" ca="1" si="96"/>
        <v/>
      </c>
      <c r="EE60" s="5" t="str">
        <f ca="1">IF($B60="","",'Hidden inputs'!$D$11*DV60+'Hidden inputs'!$E$11*DW60)</f>
        <v/>
      </c>
      <c r="EF60" s="11" t="str">
        <f t="shared" ca="1" si="17"/>
        <v/>
      </c>
      <c r="EG60" s="9" t="str">
        <f t="shared" ca="1" si="97"/>
        <v/>
      </c>
      <c r="EH60" s="3" t="str">
        <f t="shared" ca="1" si="98"/>
        <v/>
      </c>
      <c r="EI60" s="5" t="str" cm="1">
        <f t="array" aca="1" ref="EI60" ca="1">IF($B60="","",IF(EH60=0,0,IF(DD_Payment="",0,IF(EH60&lt;_xlfn.IFS(DD_Frequency="Monthly",1,DD_Frequency="Quarterly",IF(MONTH(EH$2)=1,1,IF(MONTH(EH$2)=4,1,IF(MONTH(EH$2)=7,1,IF(MONTH(EH$2)=10,1,0)))),DD_Frequency="Annually",IF(MONTH(EH$2)=1,1,0))*DD_Payment,EH60,_xlfn.IFS(DD_Frequency="Monthly",1,DD_Frequency="Quarterly",IF(MONTH(EH$2)=1,1,IF(MONTH(EH$2)=4,1,IF(MONTH(EH$2)=7,1,IF(MONTH(EH$2)=10,1,0)))),DD_Frequency="Annually",IF(MONTH(EH$2)=1,1,0))*DD_Payment))))</f>
        <v/>
      </c>
      <c r="EJ60" s="3" t="str">
        <f t="shared" ref="EJ60" ca="1" si="2740">IF($B60="","",IF(EH60&gt;EI60,(EH60-EI60/2)*(rate_A*(EJ$1/365)),0))</f>
        <v/>
      </c>
      <c r="EK60" s="3" t="str">
        <f t="shared" ca="1" si="188"/>
        <v/>
      </c>
      <c r="EL60" s="3" t="str">
        <f t="shared" ref="EL60" ca="1" si="2741">IF($B60="","",DW60*(1+rate_A*EJ$1/365))</f>
        <v/>
      </c>
      <c r="EM60" s="3" t="str">
        <f t="shared" ref="EM60" ca="1" si="2742">IF($B60="","",DX60*(1+rate_A*EJ$1/365))</f>
        <v/>
      </c>
      <c r="EN60" s="3" t="str">
        <f t="shared" ref="EN60" ca="1" si="2743">IF($B60="","",DY60*(1+rate_joint*EJ$1/365))</f>
        <v/>
      </c>
      <c r="EO60" s="5" t="str">
        <f t="shared" ca="1" si="192"/>
        <v/>
      </c>
      <c r="EP60" s="5" t="str" cm="1">
        <f t="array" aca="1" ref="EP60" ca="1">IF(EO60="","",_xlfn.IFS(EO60&lt;='Hidden inputs'!$C$15,EO60*'Hidden inputs'!$D$15,EO60&lt;='Hidden inputs'!$C$16,'Hidden inputs'!$C$15*'Hidden inputs'!$D$15+(EO60-'Hidden inputs'!$B$16)*'Hidden inputs'!$D$16,EO60&lt;='Hidden inputs'!$C$17,'Hidden inputs'!$C$15*'Hidden inputs'!$D$15+('Hidden inputs'!$C$16-'Hidden inputs'!$B$16)*'Hidden inputs'!$D$16+(EO60-'Hidden inputs'!$B$17)*'Hidden inputs'!$D$17,EO60&gt;'Hidden inputs'!$B$18,'Hidden inputs'!$C$15*'Hidden inputs'!$D$15+('Hidden inputs'!$C$16-'Hidden inputs'!$B$16)*'Hidden inputs'!$D$16+('Hidden inputs'!$C$17-'Hidden inputs'!$B$17)*'Hidden inputs'!$D$17+(EO60-'Hidden inputs'!$B$18)*'Hidden inputs'!$D$18))</f>
        <v/>
      </c>
      <c r="EQ60" s="10" t="str">
        <f t="shared" ca="1" si="193"/>
        <v/>
      </c>
      <c r="ER60" s="5" t="str">
        <f t="shared" ca="1" si="103"/>
        <v/>
      </c>
      <c r="ES60" s="5" t="str">
        <f t="shared" ca="1" si="104"/>
        <v/>
      </c>
      <c r="ET60" s="5" t="str">
        <f ca="1">IF($B60="","",'Hidden inputs'!$D$11*EK60+'Hidden inputs'!$E$11*EL60)</f>
        <v/>
      </c>
      <c r="EU60" s="11" t="str">
        <f t="shared" ca="1" si="19"/>
        <v/>
      </c>
      <c r="EV60" s="9" t="str">
        <f t="shared" ca="1" si="105"/>
        <v/>
      </c>
      <c r="EW60" s="3" t="str">
        <f t="shared" ca="1" si="106"/>
        <v/>
      </c>
      <c r="EX60" s="5" t="str" cm="1">
        <f t="array" aca="1" ref="EX60" ca="1">IF($B60="","",IF(EW60=0,0,IF(DD_Payment="",0,IF(EW60&lt;_xlfn.IFS(DD_Frequency="Monthly",1,DD_Frequency="Quarterly",IF(MONTH(EW$2)=1,1,IF(MONTH(EW$2)=4,1,IF(MONTH(EW$2)=7,1,IF(MONTH(EW$2)=10,1,0)))),DD_Frequency="Annually",IF(MONTH(EW$2)=1,1,0))*DD_Payment,EW60,_xlfn.IFS(DD_Frequency="Monthly",1,DD_Frequency="Quarterly",IF(MONTH(EW$2)=1,1,IF(MONTH(EW$2)=4,1,IF(MONTH(EW$2)=7,1,IF(MONTH(EW$2)=10,1,0)))),DD_Frequency="Annually",IF(MONTH(EW$2)=1,1,0))*DD_Payment))))</f>
        <v/>
      </c>
      <c r="EY60" s="3" t="str">
        <f t="shared" ref="EY60" ca="1" si="2744">IF($B60="","",IF(EW60&gt;EX60,(EW60-EX60/2)*(rate_A*(EY$1/365)),0))</f>
        <v/>
      </c>
      <c r="EZ60" s="3" t="str">
        <f t="shared" ca="1" si="195"/>
        <v/>
      </c>
      <c r="FA60" s="3" t="str">
        <f t="shared" ref="FA60" ca="1" si="2745">IF($B60="","",EL60*(1+rate_A*EY$1/365))</f>
        <v/>
      </c>
      <c r="FB60" s="3" t="str">
        <f t="shared" ref="FB60" ca="1" si="2746">IF($B60="","",EM60*(1+rate_A*EY$1/365))</f>
        <v/>
      </c>
      <c r="FC60" s="3" t="str">
        <f t="shared" ref="FC60" ca="1" si="2747">IF($B60="","",EN60*(1+rate_joint*EY$1/365))</f>
        <v/>
      </c>
      <c r="FD60" s="5" t="str">
        <f t="shared" ca="1" si="199"/>
        <v/>
      </c>
      <c r="FE60" s="5" t="str" cm="1">
        <f t="array" aca="1" ref="FE60" ca="1">IF(FD60="","",_xlfn.IFS(FD60&lt;='Hidden inputs'!$C$15,FD60*'Hidden inputs'!$D$15,FD60&lt;='Hidden inputs'!$C$16,'Hidden inputs'!$C$15*'Hidden inputs'!$D$15+(FD60-'Hidden inputs'!$B$16)*'Hidden inputs'!$D$16,FD60&lt;='Hidden inputs'!$C$17,'Hidden inputs'!$C$15*'Hidden inputs'!$D$15+('Hidden inputs'!$C$16-'Hidden inputs'!$B$16)*'Hidden inputs'!$D$16+(FD60-'Hidden inputs'!$B$17)*'Hidden inputs'!$D$17,FD60&gt;'Hidden inputs'!$B$18,'Hidden inputs'!$C$15*'Hidden inputs'!$D$15+('Hidden inputs'!$C$16-'Hidden inputs'!$B$16)*'Hidden inputs'!$D$16+('Hidden inputs'!$C$17-'Hidden inputs'!$B$17)*'Hidden inputs'!$D$17+(FD60-'Hidden inputs'!$B$18)*'Hidden inputs'!$D$18))</f>
        <v/>
      </c>
      <c r="FF60" s="10" t="str">
        <f t="shared" ca="1" si="200"/>
        <v/>
      </c>
      <c r="FG60" s="5" t="str">
        <f t="shared" ca="1" si="111"/>
        <v/>
      </c>
      <c r="FH60" s="5" t="str">
        <f t="shared" ca="1" si="112"/>
        <v/>
      </c>
      <c r="FI60" s="5" t="str">
        <f ca="1">IF($B60="","",'Hidden inputs'!$D$11*EZ60+'Hidden inputs'!$E$11*FA60)</f>
        <v/>
      </c>
      <c r="FJ60" s="11" t="str">
        <f t="shared" ca="1" si="21"/>
        <v/>
      </c>
      <c r="FK60" s="9" t="str">
        <f t="shared" ca="1" si="113"/>
        <v/>
      </c>
      <c r="FL60" s="3" t="str">
        <f t="shared" ca="1" si="114"/>
        <v/>
      </c>
      <c r="FM60" s="5" t="str" cm="1">
        <f t="array" aca="1" ref="FM60" ca="1">IF($B60="","",IF(FL60=0,0,IF(DD_Payment="",0,IF(FL60&lt;_xlfn.IFS(DD_Frequency="Monthly",1,DD_Frequency="Quarterly",IF(MONTH(FL$2)=1,1,IF(MONTH(FL$2)=4,1,IF(MONTH(FL$2)=7,1,IF(MONTH(FL$2)=10,1,0)))),DD_Frequency="Annually",IF(MONTH(FL$2)=1,1,0))*DD_Payment,FL60,_xlfn.IFS(DD_Frequency="Monthly",1,DD_Frequency="Quarterly",IF(MONTH(FL$2)=1,1,IF(MONTH(FL$2)=4,1,IF(MONTH(FL$2)=7,1,IF(MONTH(FL$2)=10,1,0)))),DD_Frequency="Annually",IF(MONTH(FL$2)=1,1,0))*DD_Payment))))</f>
        <v/>
      </c>
      <c r="FN60" s="3" t="str">
        <f t="shared" ref="FN60" ca="1" si="2748">IF($B60="","",IF(FL60&gt;FM60,(FL60-FM60/2)*(rate_A*(FN$1/365)),0))</f>
        <v/>
      </c>
      <c r="FO60" s="3" t="str">
        <f t="shared" ca="1" si="202"/>
        <v/>
      </c>
      <c r="FP60" s="3" t="str">
        <f t="shared" ref="FP60" ca="1" si="2749">IF($B60="","",FA60*(1+rate_A*FN$1/365))</f>
        <v/>
      </c>
      <c r="FQ60" s="3" t="str">
        <f t="shared" ref="FQ60" ca="1" si="2750">IF($B60="","",FB60*(1+rate_A*FN$1/365))</f>
        <v/>
      </c>
      <c r="FR60" s="3" t="str">
        <f t="shared" ref="FR60" ca="1" si="2751">IF($B60="","",FC60*(1+rate_joint*FN$1/365))</f>
        <v/>
      </c>
      <c r="FS60" s="5" t="str">
        <f t="shared" ca="1" si="206"/>
        <v/>
      </c>
      <c r="FT60" s="5" t="str" cm="1">
        <f t="array" aca="1" ref="FT60" ca="1">IF(FS60="","",_xlfn.IFS(FS60&lt;='Hidden inputs'!$C$15,FS60*'Hidden inputs'!$D$15,FS60&lt;='Hidden inputs'!$C$16,'Hidden inputs'!$C$15*'Hidden inputs'!$D$15+(FS60-'Hidden inputs'!$B$16)*'Hidden inputs'!$D$16,FS60&lt;='Hidden inputs'!$C$17,'Hidden inputs'!$C$15*'Hidden inputs'!$D$15+('Hidden inputs'!$C$16-'Hidden inputs'!$B$16)*'Hidden inputs'!$D$16+(FS60-'Hidden inputs'!$B$17)*'Hidden inputs'!$D$17,FS60&gt;'Hidden inputs'!$B$18,'Hidden inputs'!$C$15*'Hidden inputs'!$D$15+('Hidden inputs'!$C$16-'Hidden inputs'!$B$16)*'Hidden inputs'!$D$16+('Hidden inputs'!$C$17-'Hidden inputs'!$B$17)*'Hidden inputs'!$D$17+(FS60-'Hidden inputs'!$B$18)*'Hidden inputs'!$D$18))</f>
        <v/>
      </c>
      <c r="FU60" s="10" t="str">
        <f t="shared" ca="1" si="207"/>
        <v/>
      </c>
      <c r="FV60" s="5" t="str">
        <f t="shared" ca="1" si="119"/>
        <v/>
      </c>
      <c r="FW60" s="5" t="str">
        <f t="shared" ca="1" si="120"/>
        <v/>
      </c>
      <c r="FX60" s="5" t="str">
        <f ca="1">IF($B60="","",'Hidden inputs'!$D$11*FO60+'Hidden inputs'!$E$11*FP60)</f>
        <v/>
      </c>
      <c r="FY60" s="11" t="str">
        <f t="shared" ca="1" si="23"/>
        <v/>
      </c>
      <c r="FZ60" s="9" t="str">
        <f t="shared" ca="1" si="121"/>
        <v/>
      </c>
      <c r="GA60" s="5" t="str">
        <f t="shared" ca="1" si="122"/>
        <v/>
      </c>
      <c r="GB60" s="5" t="str">
        <f t="shared" ca="1" si="123"/>
        <v/>
      </c>
      <c r="GC60" s="5" t="str">
        <f t="shared" ca="1" si="24"/>
        <v/>
      </c>
      <c r="GD60" s="5" t="str">
        <f t="shared" ca="1" si="25"/>
        <v/>
      </c>
    </row>
    <row r="61" spans="1:186" x14ac:dyDescent="0.35">
      <c r="A61" s="2" t="str">
        <f t="shared" ca="1" si="26"/>
        <v/>
      </c>
      <c r="B61" s="6" t="str">
        <f t="shared" ca="1" si="27"/>
        <v/>
      </c>
      <c r="C61" s="5" t="str">
        <f t="shared" ca="1" si="124"/>
        <v/>
      </c>
      <c r="D61" s="5" t="str" cm="1">
        <f t="array" aca="1" ref="D61" ca="1">IF($B61="","",IF(C61=0,0,IF(DD_Payment="",0,IF(C61&lt;_xlfn.IFS(DD_Frequency="Monthly",1,DD_Frequency="Quarterly",IF(MONTH(C$2)=1,1,IF(MONTH(C$2)=4,1,IF(MONTH(C$2)=7,1,IF(MONTH(C$2)=10,1,0)))),DD_Frequency="Annually",IF(MONTH(C$2)=1,1,0))*DD_Payment,C61,_xlfn.IFS(DD_Frequency="Monthly",1,DD_Frequency="Quarterly",IF(MONTH(C$2)=1,1,IF(MONTH(C$2)=4,1,IF(MONTH(C$2)=7,1,IF(MONTH(C$2)=10,1,0)))),DD_Frequency="Annually",IF(MONTH(C$2)=1,1,0))*DD_Payment))))</f>
        <v/>
      </c>
      <c r="E61" s="5" t="str">
        <f t="shared" ref="E61" ca="1" si="2752">IF(B61="","",IF(C61&gt;D61,(C61-D61/2)*(rate_A*(E$1/365)),0))</f>
        <v/>
      </c>
      <c r="F61" s="5" t="str">
        <f t="shared" ca="1" si="28"/>
        <v/>
      </c>
      <c r="G61" s="5" t="str">
        <f t="shared" ref="G61" ca="1" si="2753">IF(B61="","",G60*(1+rate_A*E$1/365))</f>
        <v/>
      </c>
      <c r="H61" s="5" t="str">
        <f t="shared" ref="H61" ca="1" si="2754">IF(B61="","",H60*(1+rate_A*E$1/365))</f>
        <v/>
      </c>
      <c r="I61" s="5" t="str">
        <f t="shared" ref="I61" ca="1" si="2755">IF(B61="","",I60*(1+rate_joint*E$1/365))</f>
        <v/>
      </c>
      <c r="J61" s="5" t="str">
        <f t="shared" ca="1" si="129"/>
        <v/>
      </c>
      <c r="K61" s="5" t="str" cm="1">
        <f t="array" aca="1" ref="K61" ca="1">IF(J61="","",_xlfn.IFS(J61&lt;='Hidden inputs'!$C$15,J61*'Hidden inputs'!$D$15,J61&lt;='Hidden inputs'!$C$16,'Hidden inputs'!$C$15*'Hidden inputs'!$D$15+(J61-'Hidden inputs'!$B$16)*'Hidden inputs'!$D$16,J61&lt;='Hidden inputs'!$C$17,'Hidden inputs'!$C$15*'Hidden inputs'!$D$15+('Hidden inputs'!$C$16-'Hidden inputs'!$B$16)*'Hidden inputs'!$D$16+(J61-'Hidden inputs'!$B$17)*'Hidden inputs'!$D$17,J61&gt;'Hidden inputs'!$B$18,'Hidden inputs'!$C$15*'Hidden inputs'!$D$15+('Hidden inputs'!$C$16-'Hidden inputs'!$B$16)*'Hidden inputs'!$D$16+('Hidden inputs'!$C$17-'Hidden inputs'!$B$17)*'Hidden inputs'!$D$17+(J61-'Hidden inputs'!$B$18)*'Hidden inputs'!$D$18))</f>
        <v/>
      </c>
      <c r="L61" s="11" t="str">
        <f t="shared" ca="1" si="130"/>
        <v/>
      </c>
      <c r="M61" s="5" t="str">
        <f t="shared" ca="1" si="32"/>
        <v/>
      </c>
      <c r="N61" s="5" t="str">
        <f t="shared" ca="1" si="33"/>
        <v/>
      </c>
      <c r="O61" s="5" t="str">
        <f ca="1">IF(B61="","",'Hidden inputs'!$D$11*F61+'Hidden inputs'!$E$11*G61)</f>
        <v/>
      </c>
      <c r="P61" s="11" t="str">
        <f t="shared" ca="1" si="0"/>
        <v/>
      </c>
      <c r="Q61" s="20" t="str">
        <f t="shared" ca="1" si="1"/>
        <v/>
      </c>
      <c r="R61" s="3" t="str">
        <f t="shared" ca="1" si="34"/>
        <v/>
      </c>
      <c r="S61" s="5" t="str" cm="1">
        <f t="array" aca="1" ref="S61" ca="1">IF($B61="","",IF(R61=0,0,IF(DD_Payment="",0,IF(R61&lt;_xlfn.IFS(DD_Frequency="Monthly",1,DD_Frequency="Quarterly",IF(MONTH(R$2)=1,1,IF(MONTH(R$2)=4,1,IF(MONTH(R$2)=7,1,IF(MONTH(R$2)=10,1,0)))),DD_Frequency="Annually",IF(MONTH(R$2)=1,1,0))*DD_Payment,R61,_xlfn.IFS(DD_Frequency="Monthly",1,DD_Frequency="Quarterly",IF(MONTH(R$2)=1,1,IF(MONTH(R$2)=4,1,IF(MONTH(R$2)=7,1,IF(MONTH(R$2)=10,1,0)))),DD_Frequency="Annually",IF(MONTH(R$2)=1,1,0))*DD_Payment))))</f>
        <v/>
      </c>
      <c r="T61" s="3" t="str">
        <f t="shared" ref="T61" ca="1" si="2756">IF(B61="","",IF(R61&gt;S61,(R61-S61/2)*(rate_A*((T$1+A61)/365)),0))</f>
        <v/>
      </c>
      <c r="U61" s="3" t="str">
        <f t="shared" ca="1" si="36"/>
        <v/>
      </c>
      <c r="V61" s="3" t="str">
        <f t="shared" ref="V61" ca="1" si="2757">IF(B61="","",G61*(1+rate_A*(T$1+A61)/365))</f>
        <v/>
      </c>
      <c r="W61" s="3" t="str">
        <f t="shared" ref="W61" ca="1" si="2758">IF(B61="","",H61*(1+rate_A*(T$1+A61)/365))</f>
        <v/>
      </c>
      <c r="X61" s="3" t="str">
        <f t="shared" ref="X61" ca="1" si="2759">IF(B61="","",I61*(1+rate_joint*(T$1+A61)/365))</f>
        <v/>
      </c>
      <c r="Y61" s="5" t="str">
        <f t="shared" ca="1" si="135"/>
        <v/>
      </c>
      <c r="Z61" s="5" t="str" cm="1">
        <f t="array" aca="1" ref="Z61" ca="1">IF(Y61="","",_xlfn.IFS(Y61&lt;='Hidden inputs'!$C$15,Y61*'Hidden inputs'!$D$15,Y61&lt;='Hidden inputs'!$C$16,'Hidden inputs'!$C$15*'Hidden inputs'!$D$15+(Y61-'Hidden inputs'!$B$16)*'Hidden inputs'!$D$16,Y61&lt;='Hidden inputs'!$C$17,'Hidden inputs'!$C$15*'Hidden inputs'!$D$15+('Hidden inputs'!$C$16-'Hidden inputs'!$B$16)*'Hidden inputs'!$D$16+(Y61-'Hidden inputs'!$B$17)*'Hidden inputs'!$D$17,Y61&gt;'Hidden inputs'!$B$18,'Hidden inputs'!$C$15*'Hidden inputs'!$D$15+('Hidden inputs'!$C$16-'Hidden inputs'!$B$16)*'Hidden inputs'!$D$16+('Hidden inputs'!$C$17-'Hidden inputs'!$B$17)*'Hidden inputs'!$D$17+(Y61-'Hidden inputs'!$B$18)*'Hidden inputs'!$D$18))</f>
        <v/>
      </c>
      <c r="AA61" s="10" t="str">
        <f t="shared" ca="1" si="136"/>
        <v/>
      </c>
      <c r="AB61" s="5" t="str">
        <f t="shared" ca="1" si="40"/>
        <v/>
      </c>
      <c r="AC61" s="5" t="str">
        <f t="shared" ca="1" si="137"/>
        <v/>
      </c>
      <c r="AD61" s="5" t="str">
        <f ca="1">IF(B61="","",'Hidden inputs'!$D$11*U61+'Hidden inputs'!$E$11*V61)</f>
        <v/>
      </c>
      <c r="AE61" s="11" t="str">
        <f t="shared" ca="1" si="3"/>
        <v/>
      </c>
      <c r="AF61" s="9" t="str">
        <f t="shared" ca="1" si="41"/>
        <v/>
      </c>
      <c r="AG61" s="3" t="str">
        <f t="shared" ca="1" si="42"/>
        <v/>
      </c>
      <c r="AH61" s="5" t="str" cm="1">
        <f t="array" aca="1" ref="AH61" ca="1">IF($B61="","",IF(AG61=0,0,IF(DD_Payment="",0,IF(AG61&lt;_xlfn.IFS(DD_Frequency="Monthly",1,DD_Frequency="Quarterly",IF(MONTH(AG$2)=1,1,IF(MONTH(AG$2)=4,1,IF(MONTH(AG$2)=7,1,IF(MONTH(AG$2)=10,1,0)))),DD_Frequency="Annually",IF(MONTH(AG$2)=1,1,0))*DD_Payment,AG61,_xlfn.IFS(DD_Frequency="Monthly",1,DD_Frequency="Quarterly",IF(MONTH(AG$2)=1,1,IF(MONTH(AG$2)=4,1,IF(MONTH(AG$2)=7,1,IF(MONTH(AG$2)=10,1,0)))),DD_Frequency="Annually",IF(MONTH(AG$2)=1,1,0))*DD_Payment))))</f>
        <v/>
      </c>
      <c r="AI61" s="3" t="str">
        <f t="shared" ref="AI61" ca="1" si="2760">IF($B61="","",IF(AG61&gt;AH61,(AG61-AH61/2)*(rate_A*(AI$1/365)),0))</f>
        <v/>
      </c>
      <c r="AJ61" s="3" t="str">
        <f t="shared" ca="1" si="139"/>
        <v/>
      </c>
      <c r="AK61" s="3" t="str">
        <f t="shared" ref="AK61" ca="1" si="2761">IF($B61="","",V61*(1+rate_A*AI$1/365))</f>
        <v/>
      </c>
      <c r="AL61" s="3" t="str">
        <f t="shared" ref="AL61" ca="1" si="2762">IF($B61="","",W61*(1+rate_A*AI$1/365))</f>
        <v/>
      </c>
      <c r="AM61" s="3" t="str">
        <f t="shared" ref="AM61" ca="1" si="2763">IF($B61="","",X61*(1+rate_joint*AI$1/365))</f>
        <v/>
      </c>
      <c r="AN61" s="5" t="str">
        <f t="shared" ca="1" si="143"/>
        <v/>
      </c>
      <c r="AO61" s="5" t="str" cm="1">
        <f t="array" aca="1" ref="AO61" ca="1">IF(AN61="","",_xlfn.IFS(AN61&lt;='Hidden inputs'!$C$15,AN61*'Hidden inputs'!$D$15,AN61&lt;='Hidden inputs'!$C$16,'Hidden inputs'!$C$15*'Hidden inputs'!$D$15+(AN61-'Hidden inputs'!$B$16)*'Hidden inputs'!$D$16,AN61&lt;='Hidden inputs'!$C$17,'Hidden inputs'!$C$15*'Hidden inputs'!$D$15+('Hidden inputs'!$C$16-'Hidden inputs'!$B$16)*'Hidden inputs'!$D$16+(AN61-'Hidden inputs'!$B$17)*'Hidden inputs'!$D$17,AN61&gt;'Hidden inputs'!$B$18,'Hidden inputs'!$C$15*'Hidden inputs'!$D$15+('Hidden inputs'!$C$16-'Hidden inputs'!$B$16)*'Hidden inputs'!$D$16+('Hidden inputs'!$C$17-'Hidden inputs'!$B$17)*'Hidden inputs'!$D$17+(AN61-'Hidden inputs'!$B$18)*'Hidden inputs'!$D$18))</f>
        <v/>
      </c>
      <c r="AP61" s="10" t="str">
        <f t="shared" ca="1" si="144"/>
        <v/>
      </c>
      <c r="AQ61" s="5" t="str">
        <f t="shared" ca="1" si="47"/>
        <v/>
      </c>
      <c r="AR61" s="5" t="str">
        <f t="shared" ca="1" si="48"/>
        <v/>
      </c>
      <c r="AS61" s="5" t="str">
        <f ca="1">IF($B61="","",'Hidden inputs'!$D$11*AJ61+'Hidden inputs'!$E$11*AK61)</f>
        <v/>
      </c>
      <c r="AT61" s="11" t="str">
        <f t="shared" ca="1" si="5"/>
        <v/>
      </c>
      <c r="AU61" s="9" t="str">
        <f t="shared" ca="1" si="49"/>
        <v/>
      </c>
      <c r="AV61" s="3" t="str">
        <f t="shared" ca="1" si="50"/>
        <v/>
      </c>
      <c r="AW61" s="5" t="str" cm="1">
        <f t="array" aca="1" ref="AW61" ca="1">IF($B61="","",IF(AV61=0,0,IF(DD_Payment="",0,IF(AV61&lt;_xlfn.IFS(DD_Frequency="Monthly",1,DD_Frequency="Quarterly",IF(MONTH(AV$2)=1,1,IF(MONTH(AV$2)=4,1,IF(MONTH(AV$2)=7,1,IF(MONTH(AV$2)=10,1,0)))),DD_Frequency="Annually",IF(MONTH(AV$2)=1,1,0))*DD_Payment,AV61,_xlfn.IFS(DD_Frequency="Monthly",1,DD_Frequency="Quarterly",IF(MONTH(AV$2)=1,1,IF(MONTH(AV$2)=4,1,IF(MONTH(AV$2)=7,1,IF(MONTH(AV$2)=10,1,0)))),DD_Frequency="Annually",IF(MONTH(AV$2)=1,1,0))*DD_Payment))))</f>
        <v/>
      </c>
      <c r="AX61" s="3" t="str">
        <f t="shared" ref="AX61" ca="1" si="2764">IF($B61="","",IF(AV61&gt;AW61,(AV61-AW61/2)*(rate_A*(AX$1/365)),0))</f>
        <v/>
      </c>
      <c r="AY61" s="3" t="str">
        <f t="shared" ca="1" si="146"/>
        <v/>
      </c>
      <c r="AZ61" s="3" t="str">
        <f t="shared" ref="AZ61" ca="1" si="2765">IF($B61="","",AK61*(1+rate_A*AX$1/365))</f>
        <v/>
      </c>
      <c r="BA61" s="3" t="str">
        <f t="shared" ref="BA61" ca="1" si="2766">IF($B61="","",AL61*(1+rate_A*AX$1/365))</f>
        <v/>
      </c>
      <c r="BB61" s="3" t="str">
        <f t="shared" ref="BB61" ca="1" si="2767">IF($B61="","",AM61*(1+rate_joint*AX$1/365))</f>
        <v/>
      </c>
      <c r="BC61" s="5" t="str">
        <f t="shared" ca="1" si="150"/>
        <v/>
      </c>
      <c r="BD61" s="5" t="str" cm="1">
        <f t="array" aca="1" ref="BD61" ca="1">IF(BC61="","",_xlfn.IFS(BC61&lt;='Hidden inputs'!$C$15,BC61*'Hidden inputs'!$D$15,BC61&lt;='Hidden inputs'!$C$16,'Hidden inputs'!$C$15*'Hidden inputs'!$D$15+(BC61-'Hidden inputs'!$B$16)*'Hidden inputs'!$D$16,BC61&lt;='Hidden inputs'!$C$17,'Hidden inputs'!$C$15*'Hidden inputs'!$D$15+('Hidden inputs'!$C$16-'Hidden inputs'!$B$16)*'Hidden inputs'!$D$16+(BC61-'Hidden inputs'!$B$17)*'Hidden inputs'!$D$17,BC61&gt;'Hidden inputs'!$B$18,'Hidden inputs'!$C$15*'Hidden inputs'!$D$15+('Hidden inputs'!$C$16-'Hidden inputs'!$B$16)*'Hidden inputs'!$D$16+('Hidden inputs'!$C$17-'Hidden inputs'!$B$17)*'Hidden inputs'!$D$17+(BC61-'Hidden inputs'!$B$18)*'Hidden inputs'!$D$18))</f>
        <v/>
      </c>
      <c r="BE61" s="10" t="str">
        <f t="shared" ca="1" si="151"/>
        <v/>
      </c>
      <c r="BF61" s="5" t="str">
        <f t="shared" ca="1" si="55"/>
        <v/>
      </c>
      <c r="BG61" s="5" t="str">
        <f t="shared" ca="1" si="56"/>
        <v/>
      </c>
      <c r="BH61" s="5" t="str">
        <f ca="1">IF($B61="","",'Hidden inputs'!$D$11*AY61+'Hidden inputs'!$E$11*AZ61)</f>
        <v/>
      </c>
      <c r="BI61" s="11" t="str">
        <f t="shared" ca="1" si="7"/>
        <v/>
      </c>
      <c r="BJ61" s="9" t="str">
        <f t="shared" ca="1" si="57"/>
        <v/>
      </c>
      <c r="BK61" s="3" t="str">
        <f t="shared" ca="1" si="58"/>
        <v/>
      </c>
      <c r="BL61" s="5" t="str" cm="1">
        <f t="array" aca="1" ref="BL61" ca="1">IF($B61="","",IF(BK61=0,0,IF(DD_Payment="",0,IF(BK61&lt;_xlfn.IFS(DD_Frequency="Monthly",1,DD_Frequency="Quarterly",IF(MONTH(BK$2)=1,1,IF(MONTH(BK$2)=4,1,IF(MONTH(BK$2)=7,1,IF(MONTH(BK$2)=10,1,0)))),DD_Frequency="Annually",IF(MONTH(BK$2)=1,1,0))*DD_Payment,BK61,_xlfn.IFS(DD_Frequency="Monthly",1,DD_Frequency="Quarterly",IF(MONTH(BK$2)=1,1,IF(MONTH(BK$2)=4,1,IF(MONTH(BK$2)=7,1,IF(MONTH(BK$2)=10,1,0)))),DD_Frequency="Annually",IF(MONTH(BK$2)=1,1,0))*DD_Payment))))</f>
        <v/>
      </c>
      <c r="BM61" s="3" t="str">
        <f t="shared" ref="BM61" ca="1" si="2768">IF($B61="","",IF(BK61&gt;BL61,(BK61-BL61/2)*(rate_A*(BM$1/365)),0))</f>
        <v/>
      </c>
      <c r="BN61" s="3" t="str">
        <f t="shared" ca="1" si="153"/>
        <v/>
      </c>
      <c r="BO61" s="3" t="str">
        <f t="shared" ref="BO61" ca="1" si="2769">IF($B61="","",AZ61*(1+rate_A*BM$1/365))</f>
        <v/>
      </c>
      <c r="BP61" s="3" t="str">
        <f t="shared" ref="BP61" ca="1" si="2770">IF($B61="","",BA61*(1+rate_A*BM$1/365))</f>
        <v/>
      </c>
      <c r="BQ61" s="3" t="str">
        <f t="shared" ref="BQ61" ca="1" si="2771">IF($B61="","",BB61*(1+rate_joint*BM$1/365))</f>
        <v/>
      </c>
      <c r="BR61" s="5" t="str">
        <f t="shared" ca="1" si="157"/>
        <v/>
      </c>
      <c r="BS61" s="5" t="str" cm="1">
        <f t="array" aca="1" ref="BS61" ca="1">IF(BR61="","",_xlfn.IFS(BR61&lt;='Hidden inputs'!$C$15,BR61*'Hidden inputs'!$D$15,BR61&lt;='Hidden inputs'!$C$16,'Hidden inputs'!$C$15*'Hidden inputs'!$D$15+(BR61-'Hidden inputs'!$B$16)*'Hidden inputs'!$D$16,BR61&lt;='Hidden inputs'!$C$17,'Hidden inputs'!$C$15*'Hidden inputs'!$D$15+('Hidden inputs'!$C$16-'Hidden inputs'!$B$16)*'Hidden inputs'!$D$16+(BR61-'Hidden inputs'!$B$17)*'Hidden inputs'!$D$17,BR61&gt;'Hidden inputs'!$B$18,'Hidden inputs'!$C$15*'Hidden inputs'!$D$15+('Hidden inputs'!$C$16-'Hidden inputs'!$B$16)*'Hidden inputs'!$D$16+('Hidden inputs'!$C$17-'Hidden inputs'!$B$17)*'Hidden inputs'!$D$17+(BR61-'Hidden inputs'!$B$18)*'Hidden inputs'!$D$18))</f>
        <v/>
      </c>
      <c r="BT61" s="10" t="str">
        <f t="shared" ca="1" si="158"/>
        <v/>
      </c>
      <c r="BU61" s="5" t="str">
        <f t="shared" ca="1" si="63"/>
        <v/>
      </c>
      <c r="BV61" s="5" t="str">
        <f t="shared" ca="1" si="64"/>
        <v/>
      </c>
      <c r="BW61" s="5" t="str">
        <f ca="1">IF($B61="","",'Hidden inputs'!$D$11*BN61+'Hidden inputs'!$E$11*BO61)</f>
        <v/>
      </c>
      <c r="BX61" s="11" t="str">
        <f t="shared" ca="1" si="9"/>
        <v/>
      </c>
      <c r="BY61" s="9" t="str">
        <f t="shared" ca="1" si="65"/>
        <v/>
      </c>
      <c r="BZ61" s="3" t="str">
        <f t="shared" ca="1" si="66"/>
        <v/>
      </c>
      <c r="CA61" s="5" t="str" cm="1">
        <f t="array" aca="1" ref="CA61" ca="1">IF($B61="","",IF(BZ61=0,0,IF(DD_Payment="",0,IF(BZ61&lt;_xlfn.IFS(DD_Frequency="Monthly",1,DD_Frequency="Quarterly",IF(MONTH(BZ$2)=1,1,IF(MONTH(BZ$2)=4,1,IF(MONTH(BZ$2)=7,1,IF(MONTH(BZ$2)=10,1,0)))),DD_Frequency="Annually",IF(MONTH(BZ$2)=1,1,0))*DD_Payment,BZ61,_xlfn.IFS(DD_Frequency="Monthly",1,DD_Frequency="Quarterly",IF(MONTH(BZ$2)=1,1,IF(MONTH(BZ$2)=4,1,IF(MONTH(BZ$2)=7,1,IF(MONTH(BZ$2)=10,1,0)))),DD_Frequency="Annually",IF(MONTH(BZ$2)=1,1,0))*DD_Payment))))</f>
        <v/>
      </c>
      <c r="CB61" s="3" t="str">
        <f t="shared" ref="CB61" ca="1" si="2772">IF($B61="","",IF(BZ61&gt;CA61,(BZ61-CA61/2)*(rate_A*(CB$1/365)),0))</f>
        <v/>
      </c>
      <c r="CC61" s="3" t="str">
        <f t="shared" ca="1" si="160"/>
        <v/>
      </c>
      <c r="CD61" s="3" t="str">
        <f t="shared" ref="CD61" ca="1" si="2773">IF($B61="","",BO61*(1+rate_A*CB$1/365))</f>
        <v/>
      </c>
      <c r="CE61" s="3" t="str">
        <f t="shared" ref="CE61" ca="1" si="2774">IF($B61="","",BP61*(1+rate_A*CB$1/365))</f>
        <v/>
      </c>
      <c r="CF61" s="3" t="str">
        <f t="shared" ref="CF61" ca="1" si="2775">IF($B61="","",BQ61*(1+rate_joint*CB$1/365))</f>
        <v/>
      </c>
      <c r="CG61" s="5" t="str">
        <f t="shared" ca="1" si="164"/>
        <v/>
      </c>
      <c r="CH61" s="5" t="str" cm="1">
        <f t="array" aca="1" ref="CH61" ca="1">IF(CG61="","",_xlfn.IFS(CG61&lt;='Hidden inputs'!$C$15,CG61*'Hidden inputs'!$D$15,CG61&lt;='Hidden inputs'!$C$16,'Hidden inputs'!$C$15*'Hidden inputs'!$D$15+(CG61-'Hidden inputs'!$B$16)*'Hidden inputs'!$D$16,CG61&lt;='Hidden inputs'!$C$17,'Hidden inputs'!$C$15*'Hidden inputs'!$D$15+('Hidden inputs'!$C$16-'Hidden inputs'!$B$16)*'Hidden inputs'!$D$16+(CG61-'Hidden inputs'!$B$17)*'Hidden inputs'!$D$17,CG61&gt;'Hidden inputs'!$B$18,'Hidden inputs'!$C$15*'Hidden inputs'!$D$15+('Hidden inputs'!$C$16-'Hidden inputs'!$B$16)*'Hidden inputs'!$D$16+('Hidden inputs'!$C$17-'Hidden inputs'!$B$17)*'Hidden inputs'!$D$17+(CG61-'Hidden inputs'!$B$18)*'Hidden inputs'!$D$18))</f>
        <v/>
      </c>
      <c r="CI61" s="10" t="str">
        <f t="shared" ca="1" si="165"/>
        <v/>
      </c>
      <c r="CJ61" s="5" t="str">
        <f t="shared" ca="1" si="71"/>
        <v/>
      </c>
      <c r="CK61" s="5" t="str">
        <f t="shared" ca="1" si="72"/>
        <v/>
      </c>
      <c r="CL61" s="5" t="str">
        <f ca="1">IF($B61="","",'Hidden inputs'!$D$11*CC61+'Hidden inputs'!$E$11*CD61)</f>
        <v/>
      </c>
      <c r="CM61" s="11" t="str">
        <f t="shared" ca="1" si="11"/>
        <v/>
      </c>
      <c r="CN61" s="9" t="str">
        <f t="shared" ca="1" si="73"/>
        <v/>
      </c>
      <c r="CO61" s="3" t="str">
        <f t="shared" ca="1" si="74"/>
        <v/>
      </c>
      <c r="CP61" s="5" t="str" cm="1">
        <f t="array" aca="1" ref="CP61" ca="1">IF($B61="","",IF(CO61=0,0,IF(DD_Payment="",0,IF(CO61&lt;_xlfn.IFS(DD_Frequency="Monthly",1,DD_Frequency="Quarterly",IF(MONTH(CO$2)=1,1,IF(MONTH(CO$2)=4,1,IF(MONTH(CO$2)=7,1,IF(MONTH(CO$2)=10,1,0)))),DD_Frequency="Annually",IF(MONTH(CO$2)=1,1,0))*DD_Payment,CO61,_xlfn.IFS(DD_Frequency="Monthly",1,DD_Frequency="Quarterly",IF(MONTH(CO$2)=1,1,IF(MONTH(CO$2)=4,1,IF(MONTH(CO$2)=7,1,IF(MONTH(CO$2)=10,1,0)))),DD_Frequency="Annually",IF(MONTH(CO$2)=1,1,0))*DD_Payment))))</f>
        <v/>
      </c>
      <c r="CQ61" s="3" t="str">
        <f t="shared" ref="CQ61" ca="1" si="2776">IF($B61="","",IF(CO61&gt;CP61,(CO61-CP61/2)*(rate_A*(CQ$1/365)),0))</f>
        <v/>
      </c>
      <c r="CR61" s="3" t="str">
        <f t="shared" ca="1" si="167"/>
        <v/>
      </c>
      <c r="CS61" s="3" t="str">
        <f t="shared" ref="CS61" ca="1" si="2777">IF($B61="","",CD61*(1+rate_A*CQ$1/365))</f>
        <v/>
      </c>
      <c r="CT61" s="3" t="str">
        <f t="shared" ref="CT61" ca="1" si="2778">IF($B61="","",CE61*(1+rate_A*CQ$1/365))</f>
        <v/>
      </c>
      <c r="CU61" s="3" t="str">
        <f t="shared" ref="CU61" ca="1" si="2779">IF($B61="","",CF61*(1+rate_joint*CQ$1/365))</f>
        <v/>
      </c>
      <c r="CV61" s="5" t="str">
        <f t="shared" ca="1" si="171"/>
        <v/>
      </c>
      <c r="CW61" s="5" t="str" cm="1">
        <f t="array" aca="1" ref="CW61" ca="1">IF(CV61="","",_xlfn.IFS(CV61&lt;='Hidden inputs'!$C$15,CV61*'Hidden inputs'!$D$15,CV61&lt;='Hidden inputs'!$C$16,'Hidden inputs'!$C$15*'Hidden inputs'!$D$15+(CV61-'Hidden inputs'!$B$16)*'Hidden inputs'!$D$16,CV61&lt;='Hidden inputs'!$C$17,'Hidden inputs'!$C$15*'Hidden inputs'!$D$15+('Hidden inputs'!$C$16-'Hidden inputs'!$B$16)*'Hidden inputs'!$D$16+(CV61-'Hidden inputs'!$B$17)*'Hidden inputs'!$D$17,CV61&gt;'Hidden inputs'!$B$18,'Hidden inputs'!$C$15*'Hidden inputs'!$D$15+('Hidden inputs'!$C$16-'Hidden inputs'!$B$16)*'Hidden inputs'!$D$16+('Hidden inputs'!$C$17-'Hidden inputs'!$B$17)*'Hidden inputs'!$D$17+(CV61-'Hidden inputs'!$B$18)*'Hidden inputs'!$D$18))</f>
        <v/>
      </c>
      <c r="CX61" s="10" t="str">
        <f t="shared" ca="1" si="172"/>
        <v/>
      </c>
      <c r="CY61" s="5" t="str">
        <f t="shared" ca="1" si="79"/>
        <v/>
      </c>
      <c r="CZ61" s="5" t="str">
        <f t="shared" ca="1" si="80"/>
        <v/>
      </c>
      <c r="DA61" s="5" t="str">
        <f ca="1">IF($B61="","",'Hidden inputs'!$D$11*CR61+'Hidden inputs'!$E$11*CS61)</f>
        <v/>
      </c>
      <c r="DB61" s="11" t="str">
        <f t="shared" ca="1" si="13"/>
        <v/>
      </c>
      <c r="DC61" s="9" t="str">
        <f t="shared" ca="1" si="81"/>
        <v/>
      </c>
      <c r="DD61" s="3" t="str">
        <f t="shared" ca="1" si="82"/>
        <v/>
      </c>
      <c r="DE61" s="5" t="str" cm="1">
        <f t="array" aca="1" ref="DE61" ca="1">IF($B61="","",IF(DD61=0,0,IF(DD_Payment="",0,IF(DD61&lt;_xlfn.IFS(DD_Frequency="Monthly",1,DD_Frequency="Quarterly",IF(MONTH(DD$2)=1,1,IF(MONTH(DD$2)=4,1,IF(MONTH(DD$2)=7,1,IF(MONTH(DD$2)=10,1,0)))),DD_Frequency="Annually",IF(MONTH(DD$2)=1,1,0))*DD_Payment,DD61,_xlfn.IFS(DD_Frequency="Monthly",1,DD_Frequency="Quarterly",IF(MONTH(DD$2)=1,1,IF(MONTH(DD$2)=4,1,IF(MONTH(DD$2)=7,1,IF(MONTH(DD$2)=10,1,0)))),DD_Frequency="Annually",IF(MONTH(DD$2)=1,1,0))*DD_Payment))))</f>
        <v/>
      </c>
      <c r="DF61" s="3" t="str">
        <f t="shared" ref="DF61" ca="1" si="2780">IF($B61="","",IF(DD61&gt;DE61,(DD61-DE61/2)*(rate_A*(DF$1/365)),0))</f>
        <v/>
      </c>
      <c r="DG61" s="3" t="str">
        <f t="shared" ca="1" si="174"/>
        <v/>
      </c>
      <c r="DH61" s="3" t="str">
        <f t="shared" ref="DH61" ca="1" si="2781">IF($B61="","",CS61*(1+rate_A*DF$1/365))</f>
        <v/>
      </c>
      <c r="DI61" s="3" t="str">
        <f t="shared" ref="DI61" ca="1" si="2782">IF($B61="","",CT61*(1+rate_A*DF$1/365))</f>
        <v/>
      </c>
      <c r="DJ61" s="3" t="str">
        <f t="shared" ref="DJ61" ca="1" si="2783">IF($B61="","",CU61*(1+rate_joint*DF$1/365))</f>
        <v/>
      </c>
      <c r="DK61" s="5" t="str">
        <f t="shared" ca="1" si="178"/>
        <v/>
      </c>
      <c r="DL61" s="5" t="str" cm="1">
        <f t="array" aca="1" ref="DL61" ca="1">IF(DK61="","",_xlfn.IFS(DK61&lt;='Hidden inputs'!$C$15,DK61*'Hidden inputs'!$D$15,DK61&lt;='Hidden inputs'!$C$16,'Hidden inputs'!$C$15*'Hidden inputs'!$D$15+(DK61-'Hidden inputs'!$B$16)*'Hidden inputs'!$D$16,DK61&lt;='Hidden inputs'!$C$17,'Hidden inputs'!$C$15*'Hidden inputs'!$D$15+('Hidden inputs'!$C$16-'Hidden inputs'!$B$16)*'Hidden inputs'!$D$16+(DK61-'Hidden inputs'!$B$17)*'Hidden inputs'!$D$17,DK61&gt;'Hidden inputs'!$B$18,'Hidden inputs'!$C$15*'Hidden inputs'!$D$15+('Hidden inputs'!$C$16-'Hidden inputs'!$B$16)*'Hidden inputs'!$D$16+('Hidden inputs'!$C$17-'Hidden inputs'!$B$17)*'Hidden inputs'!$D$17+(DK61-'Hidden inputs'!$B$18)*'Hidden inputs'!$D$18))</f>
        <v/>
      </c>
      <c r="DM61" s="10" t="str">
        <f t="shared" ca="1" si="179"/>
        <v/>
      </c>
      <c r="DN61" s="5" t="str">
        <f t="shared" ca="1" si="87"/>
        <v/>
      </c>
      <c r="DO61" s="5" t="str">
        <f t="shared" ca="1" si="88"/>
        <v/>
      </c>
      <c r="DP61" s="5" t="str">
        <f ca="1">IF($B61="","",'Hidden inputs'!$D$11*DG61+'Hidden inputs'!$E$11*DH61)</f>
        <v/>
      </c>
      <c r="DQ61" s="11" t="str">
        <f t="shared" ca="1" si="15"/>
        <v/>
      </c>
      <c r="DR61" s="9" t="str">
        <f t="shared" ca="1" si="89"/>
        <v/>
      </c>
      <c r="DS61" s="3" t="str">
        <f t="shared" ca="1" si="90"/>
        <v/>
      </c>
      <c r="DT61" s="5" t="str" cm="1">
        <f t="array" aca="1" ref="DT61" ca="1">IF($B61="","",IF(DS61=0,0,IF(DD_Payment="",0,IF(DS61&lt;_xlfn.IFS(DD_Frequency="Monthly",1,DD_Frequency="Quarterly",IF(MONTH(DS$2)=1,1,IF(MONTH(DS$2)=4,1,IF(MONTH(DS$2)=7,1,IF(MONTH(DS$2)=10,1,0)))),DD_Frequency="Annually",IF(MONTH(DS$2)=1,1,0))*DD_Payment,DS61,_xlfn.IFS(DD_Frequency="Monthly",1,DD_Frequency="Quarterly",IF(MONTH(DS$2)=1,1,IF(MONTH(DS$2)=4,1,IF(MONTH(DS$2)=7,1,IF(MONTH(DS$2)=10,1,0)))),DD_Frequency="Annually",IF(MONTH(DS$2)=1,1,0))*DD_Payment))))</f>
        <v/>
      </c>
      <c r="DU61" s="3" t="str">
        <f t="shared" ref="DU61" ca="1" si="2784">IF($B61="","",IF(DS61&gt;DT61,(DS61-DT61/2)*(rate_A*(DU$1/365)),0))</f>
        <v/>
      </c>
      <c r="DV61" s="3" t="str">
        <f t="shared" ca="1" si="181"/>
        <v/>
      </c>
      <c r="DW61" s="3" t="str">
        <f t="shared" ref="DW61" ca="1" si="2785">IF($B61="","",DH61*(1+rate_A*DU$1/365))</f>
        <v/>
      </c>
      <c r="DX61" s="3" t="str">
        <f t="shared" ref="DX61" ca="1" si="2786">IF($B61="","",DI61*(1+rate_A*DU$1/365))</f>
        <v/>
      </c>
      <c r="DY61" s="3" t="str">
        <f t="shared" ref="DY61" ca="1" si="2787">IF($B61="","",DJ61*(1+rate_joint*DU$1/365))</f>
        <v/>
      </c>
      <c r="DZ61" s="5" t="str">
        <f t="shared" ca="1" si="185"/>
        <v/>
      </c>
      <c r="EA61" s="5" t="str" cm="1">
        <f t="array" aca="1" ref="EA61" ca="1">IF(DZ61="","",_xlfn.IFS(DZ61&lt;='Hidden inputs'!$C$15,DZ61*'Hidden inputs'!$D$15,DZ61&lt;='Hidden inputs'!$C$16,'Hidden inputs'!$C$15*'Hidden inputs'!$D$15+(DZ61-'Hidden inputs'!$B$16)*'Hidden inputs'!$D$16,DZ61&lt;='Hidden inputs'!$C$17,'Hidden inputs'!$C$15*'Hidden inputs'!$D$15+('Hidden inputs'!$C$16-'Hidden inputs'!$B$16)*'Hidden inputs'!$D$16+(DZ61-'Hidden inputs'!$B$17)*'Hidden inputs'!$D$17,DZ61&gt;'Hidden inputs'!$B$18,'Hidden inputs'!$C$15*'Hidden inputs'!$D$15+('Hidden inputs'!$C$16-'Hidden inputs'!$B$16)*'Hidden inputs'!$D$16+('Hidden inputs'!$C$17-'Hidden inputs'!$B$17)*'Hidden inputs'!$D$17+(DZ61-'Hidden inputs'!$B$18)*'Hidden inputs'!$D$18))</f>
        <v/>
      </c>
      <c r="EB61" s="10" t="str">
        <f t="shared" ca="1" si="186"/>
        <v/>
      </c>
      <c r="EC61" s="5" t="str">
        <f t="shared" ca="1" si="95"/>
        <v/>
      </c>
      <c r="ED61" s="5" t="str">
        <f t="shared" ca="1" si="96"/>
        <v/>
      </c>
      <c r="EE61" s="5" t="str">
        <f ca="1">IF($B61="","",'Hidden inputs'!$D$11*DV61+'Hidden inputs'!$E$11*DW61)</f>
        <v/>
      </c>
      <c r="EF61" s="11" t="str">
        <f t="shared" ca="1" si="17"/>
        <v/>
      </c>
      <c r="EG61" s="9" t="str">
        <f t="shared" ca="1" si="97"/>
        <v/>
      </c>
      <c r="EH61" s="3" t="str">
        <f t="shared" ca="1" si="98"/>
        <v/>
      </c>
      <c r="EI61" s="5" t="str" cm="1">
        <f t="array" aca="1" ref="EI61" ca="1">IF($B61="","",IF(EH61=0,0,IF(DD_Payment="",0,IF(EH61&lt;_xlfn.IFS(DD_Frequency="Monthly",1,DD_Frequency="Quarterly",IF(MONTH(EH$2)=1,1,IF(MONTH(EH$2)=4,1,IF(MONTH(EH$2)=7,1,IF(MONTH(EH$2)=10,1,0)))),DD_Frequency="Annually",IF(MONTH(EH$2)=1,1,0))*DD_Payment,EH61,_xlfn.IFS(DD_Frequency="Monthly",1,DD_Frequency="Quarterly",IF(MONTH(EH$2)=1,1,IF(MONTH(EH$2)=4,1,IF(MONTH(EH$2)=7,1,IF(MONTH(EH$2)=10,1,0)))),DD_Frequency="Annually",IF(MONTH(EH$2)=1,1,0))*DD_Payment))))</f>
        <v/>
      </c>
      <c r="EJ61" s="3" t="str">
        <f t="shared" ref="EJ61" ca="1" si="2788">IF($B61="","",IF(EH61&gt;EI61,(EH61-EI61/2)*(rate_A*(EJ$1/365)),0))</f>
        <v/>
      </c>
      <c r="EK61" s="3" t="str">
        <f t="shared" ca="1" si="188"/>
        <v/>
      </c>
      <c r="EL61" s="3" t="str">
        <f t="shared" ref="EL61" ca="1" si="2789">IF($B61="","",DW61*(1+rate_A*EJ$1/365))</f>
        <v/>
      </c>
      <c r="EM61" s="3" t="str">
        <f t="shared" ref="EM61" ca="1" si="2790">IF($B61="","",DX61*(1+rate_A*EJ$1/365))</f>
        <v/>
      </c>
      <c r="EN61" s="3" t="str">
        <f t="shared" ref="EN61" ca="1" si="2791">IF($B61="","",DY61*(1+rate_joint*EJ$1/365))</f>
        <v/>
      </c>
      <c r="EO61" s="5" t="str">
        <f t="shared" ca="1" si="192"/>
        <v/>
      </c>
      <c r="EP61" s="5" t="str" cm="1">
        <f t="array" aca="1" ref="EP61" ca="1">IF(EO61="","",_xlfn.IFS(EO61&lt;='Hidden inputs'!$C$15,EO61*'Hidden inputs'!$D$15,EO61&lt;='Hidden inputs'!$C$16,'Hidden inputs'!$C$15*'Hidden inputs'!$D$15+(EO61-'Hidden inputs'!$B$16)*'Hidden inputs'!$D$16,EO61&lt;='Hidden inputs'!$C$17,'Hidden inputs'!$C$15*'Hidden inputs'!$D$15+('Hidden inputs'!$C$16-'Hidden inputs'!$B$16)*'Hidden inputs'!$D$16+(EO61-'Hidden inputs'!$B$17)*'Hidden inputs'!$D$17,EO61&gt;'Hidden inputs'!$B$18,'Hidden inputs'!$C$15*'Hidden inputs'!$D$15+('Hidden inputs'!$C$16-'Hidden inputs'!$B$16)*'Hidden inputs'!$D$16+('Hidden inputs'!$C$17-'Hidden inputs'!$B$17)*'Hidden inputs'!$D$17+(EO61-'Hidden inputs'!$B$18)*'Hidden inputs'!$D$18))</f>
        <v/>
      </c>
      <c r="EQ61" s="10" t="str">
        <f t="shared" ca="1" si="193"/>
        <v/>
      </c>
      <c r="ER61" s="5" t="str">
        <f t="shared" ca="1" si="103"/>
        <v/>
      </c>
      <c r="ES61" s="5" t="str">
        <f t="shared" ca="1" si="104"/>
        <v/>
      </c>
      <c r="ET61" s="5" t="str">
        <f ca="1">IF($B61="","",'Hidden inputs'!$D$11*EK61+'Hidden inputs'!$E$11*EL61)</f>
        <v/>
      </c>
      <c r="EU61" s="11" t="str">
        <f t="shared" ca="1" si="19"/>
        <v/>
      </c>
      <c r="EV61" s="9" t="str">
        <f t="shared" ca="1" si="105"/>
        <v/>
      </c>
      <c r="EW61" s="3" t="str">
        <f t="shared" ca="1" si="106"/>
        <v/>
      </c>
      <c r="EX61" s="5" t="str" cm="1">
        <f t="array" aca="1" ref="EX61" ca="1">IF($B61="","",IF(EW61=0,0,IF(DD_Payment="",0,IF(EW61&lt;_xlfn.IFS(DD_Frequency="Monthly",1,DD_Frequency="Quarterly",IF(MONTH(EW$2)=1,1,IF(MONTH(EW$2)=4,1,IF(MONTH(EW$2)=7,1,IF(MONTH(EW$2)=10,1,0)))),DD_Frequency="Annually",IF(MONTH(EW$2)=1,1,0))*DD_Payment,EW61,_xlfn.IFS(DD_Frequency="Monthly",1,DD_Frequency="Quarterly",IF(MONTH(EW$2)=1,1,IF(MONTH(EW$2)=4,1,IF(MONTH(EW$2)=7,1,IF(MONTH(EW$2)=10,1,0)))),DD_Frequency="Annually",IF(MONTH(EW$2)=1,1,0))*DD_Payment))))</f>
        <v/>
      </c>
      <c r="EY61" s="3" t="str">
        <f t="shared" ref="EY61" ca="1" si="2792">IF($B61="","",IF(EW61&gt;EX61,(EW61-EX61/2)*(rate_A*(EY$1/365)),0))</f>
        <v/>
      </c>
      <c r="EZ61" s="3" t="str">
        <f t="shared" ca="1" si="195"/>
        <v/>
      </c>
      <c r="FA61" s="3" t="str">
        <f t="shared" ref="FA61" ca="1" si="2793">IF($B61="","",EL61*(1+rate_A*EY$1/365))</f>
        <v/>
      </c>
      <c r="FB61" s="3" t="str">
        <f t="shared" ref="FB61" ca="1" si="2794">IF($B61="","",EM61*(1+rate_A*EY$1/365))</f>
        <v/>
      </c>
      <c r="FC61" s="3" t="str">
        <f t="shared" ref="FC61" ca="1" si="2795">IF($B61="","",EN61*(1+rate_joint*EY$1/365))</f>
        <v/>
      </c>
      <c r="FD61" s="5" t="str">
        <f t="shared" ca="1" si="199"/>
        <v/>
      </c>
      <c r="FE61" s="5" t="str" cm="1">
        <f t="array" aca="1" ref="FE61" ca="1">IF(FD61="","",_xlfn.IFS(FD61&lt;='Hidden inputs'!$C$15,FD61*'Hidden inputs'!$D$15,FD61&lt;='Hidden inputs'!$C$16,'Hidden inputs'!$C$15*'Hidden inputs'!$D$15+(FD61-'Hidden inputs'!$B$16)*'Hidden inputs'!$D$16,FD61&lt;='Hidden inputs'!$C$17,'Hidden inputs'!$C$15*'Hidden inputs'!$D$15+('Hidden inputs'!$C$16-'Hidden inputs'!$B$16)*'Hidden inputs'!$D$16+(FD61-'Hidden inputs'!$B$17)*'Hidden inputs'!$D$17,FD61&gt;'Hidden inputs'!$B$18,'Hidden inputs'!$C$15*'Hidden inputs'!$D$15+('Hidden inputs'!$C$16-'Hidden inputs'!$B$16)*'Hidden inputs'!$D$16+('Hidden inputs'!$C$17-'Hidden inputs'!$B$17)*'Hidden inputs'!$D$17+(FD61-'Hidden inputs'!$B$18)*'Hidden inputs'!$D$18))</f>
        <v/>
      </c>
      <c r="FF61" s="10" t="str">
        <f t="shared" ca="1" si="200"/>
        <v/>
      </c>
      <c r="FG61" s="5" t="str">
        <f t="shared" ca="1" si="111"/>
        <v/>
      </c>
      <c r="FH61" s="5" t="str">
        <f t="shared" ca="1" si="112"/>
        <v/>
      </c>
      <c r="FI61" s="5" t="str">
        <f ca="1">IF($B61="","",'Hidden inputs'!$D$11*EZ61+'Hidden inputs'!$E$11*FA61)</f>
        <v/>
      </c>
      <c r="FJ61" s="11" t="str">
        <f t="shared" ca="1" si="21"/>
        <v/>
      </c>
      <c r="FK61" s="9" t="str">
        <f t="shared" ca="1" si="113"/>
        <v/>
      </c>
      <c r="FL61" s="3" t="str">
        <f t="shared" ca="1" si="114"/>
        <v/>
      </c>
      <c r="FM61" s="5" t="str" cm="1">
        <f t="array" aca="1" ref="FM61" ca="1">IF($B61="","",IF(FL61=0,0,IF(DD_Payment="",0,IF(FL61&lt;_xlfn.IFS(DD_Frequency="Monthly",1,DD_Frequency="Quarterly",IF(MONTH(FL$2)=1,1,IF(MONTH(FL$2)=4,1,IF(MONTH(FL$2)=7,1,IF(MONTH(FL$2)=10,1,0)))),DD_Frequency="Annually",IF(MONTH(FL$2)=1,1,0))*DD_Payment,FL61,_xlfn.IFS(DD_Frequency="Monthly",1,DD_Frequency="Quarterly",IF(MONTH(FL$2)=1,1,IF(MONTH(FL$2)=4,1,IF(MONTH(FL$2)=7,1,IF(MONTH(FL$2)=10,1,0)))),DD_Frequency="Annually",IF(MONTH(FL$2)=1,1,0))*DD_Payment))))</f>
        <v/>
      </c>
      <c r="FN61" s="3" t="str">
        <f t="shared" ref="FN61" ca="1" si="2796">IF($B61="","",IF(FL61&gt;FM61,(FL61-FM61/2)*(rate_A*(FN$1/365)),0))</f>
        <v/>
      </c>
      <c r="FO61" s="3" t="str">
        <f t="shared" ca="1" si="202"/>
        <v/>
      </c>
      <c r="FP61" s="3" t="str">
        <f t="shared" ref="FP61" ca="1" si="2797">IF($B61="","",FA61*(1+rate_A*FN$1/365))</f>
        <v/>
      </c>
      <c r="FQ61" s="3" t="str">
        <f t="shared" ref="FQ61" ca="1" si="2798">IF($B61="","",FB61*(1+rate_A*FN$1/365))</f>
        <v/>
      </c>
      <c r="FR61" s="3" t="str">
        <f t="shared" ref="FR61" ca="1" si="2799">IF($B61="","",FC61*(1+rate_joint*FN$1/365))</f>
        <v/>
      </c>
      <c r="FS61" s="5" t="str">
        <f t="shared" ca="1" si="206"/>
        <v/>
      </c>
      <c r="FT61" s="5" t="str" cm="1">
        <f t="array" aca="1" ref="FT61" ca="1">IF(FS61="","",_xlfn.IFS(FS61&lt;='Hidden inputs'!$C$15,FS61*'Hidden inputs'!$D$15,FS61&lt;='Hidden inputs'!$C$16,'Hidden inputs'!$C$15*'Hidden inputs'!$D$15+(FS61-'Hidden inputs'!$B$16)*'Hidden inputs'!$D$16,FS61&lt;='Hidden inputs'!$C$17,'Hidden inputs'!$C$15*'Hidden inputs'!$D$15+('Hidden inputs'!$C$16-'Hidden inputs'!$B$16)*'Hidden inputs'!$D$16+(FS61-'Hidden inputs'!$B$17)*'Hidden inputs'!$D$17,FS61&gt;'Hidden inputs'!$B$18,'Hidden inputs'!$C$15*'Hidden inputs'!$D$15+('Hidden inputs'!$C$16-'Hidden inputs'!$B$16)*'Hidden inputs'!$D$16+('Hidden inputs'!$C$17-'Hidden inputs'!$B$17)*'Hidden inputs'!$D$17+(FS61-'Hidden inputs'!$B$18)*'Hidden inputs'!$D$18))</f>
        <v/>
      </c>
      <c r="FU61" s="10" t="str">
        <f t="shared" ca="1" si="207"/>
        <v/>
      </c>
      <c r="FV61" s="5" t="str">
        <f t="shared" ca="1" si="119"/>
        <v/>
      </c>
      <c r="FW61" s="5" t="str">
        <f t="shared" ca="1" si="120"/>
        <v/>
      </c>
      <c r="FX61" s="5" t="str">
        <f ca="1">IF($B61="","",'Hidden inputs'!$D$11*FO61+'Hidden inputs'!$E$11*FP61)</f>
        <v/>
      </c>
      <c r="FY61" s="11" t="str">
        <f t="shared" ca="1" si="23"/>
        <v/>
      </c>
      <c r="FZ61" s="9" t="str">
        <f t="shared" ca="1" si="121"/>
        <v/>
      </c>
      <c r="GA61" s="5" t="str">
        <f t="shared" ca="1" si="122"/>
        <v/>
      </c>
      <c r="GB61" s="5" t="str">
        <f t="shared" ca="1" si="123"/>
        <v/>
      </c>
      <c r="GC61" s="5" t="str">
        <f t="shared" ca="1" si="24"/>
        <v/>
      </c>
      <c r="GD61" s="5" t="str">
        <f t="shared" ca="1" si="25"/>
        <v/>
      </c>
    </row>
    <row r="62" spans="1:186" x14ac:dyDescent="0.35">
      <c r="A62" s="2" t="str">
        <f t="shared" ca="1" si="26"/>
        <v/>
      </c>
      <c r="B62" s="6" t="str">
        <f t="shared" ca="1" si="27"/>
        <v/>
      </c>
      <c r="C62" s="5" t="str">
        <f t="shared" ca="1" si="124"/>
        <v/>
      </c>
      <c r="D62" s="5" t="str" cm="1">
        <f t="array" aca="1" ref="D62" ca="1">IF($B62="","",IF(C62=0,0,IF(DD_Payment="",0,IF(C62&lt;_xlfn.IFS(DD_Frequency="Monthly",1,DD_Frequency="Quarterly",IF(MONTH(C$2)=1,1,IF(MONTH(C$2)=4,1,IF(MONTH(C$2)=7,1,IF(MONTH(C$2)=10,1,0)))),DD_Frequency="Annually",IF(MONTH(C$2)=1,1,0))*DD_Payment,C62,_xlfn.IFS(DD_Frequency="Monthly",1,DD_Frequency="Quarterly",IF(MONTH(C$2)=1,1,IF(MONTH(C$2)=4,1,IF(MONTH(C$2)=7,1,IF(MONTH(C$2)=10,1,0)))),DD_Frequency="Annually",IF(MONTH(C$2)=1,1,0))*DD_Payment))))</f>
        <v/>
      </c>
      <c r="E62" s="5" t="str">
        <f t="shared" ref="E62" ca="1" si="2800">IF(B62="","",IF(C62&gt;D62,(C62-D62/2)*(rate_A*(E$1/365)),0))</f>
        <v/>
      </c>
      <c r="F62" s="5" t="str">
        <f t="shared" ca="1" si="28"/>
        <v/>
      </c>
      <c r="G62" s="5" t="str">
        <f t="shared" ref="G62" ca="1" si="2801">IF(B62="","",G61*(1+rate_A*E$1/365))</f>
        <v/>
      </c>
      <c r="H62" s="5" t="str">
        <f t="shared" ref="H62" ca="1" si="2802">IF(B62="","",H61*(1+rate_A*E$1/365))</f>
        <v/>
      </c>
      <c r="I62" s="5" t="str">
        <f t="shared" ref="I62" ca="1" si="2803">IF(B62="","",I61*(1+rate_joint*E$1/365))</f>
        <v/>
      </c>
      <c r="J62" s="5" t="str">
        <f t="shared" ca="1" si="129"/>
        <v/>
      </c>
      <c r="K62" s="5" t="str" cm="1">
        <f t="array" aca="1" ref="K62" ca="1">IF(J62="","",_xlfn.IFS(J62&lt;='Hidden inputs'!$C$15,J62*'Hidden inputs'!$D$15,J62&lt;='Hidden inputs'!$C$16,'Hidden inputs'!$C$15*'Hidden inputs'!$D$15+(J62-'Hidden inputs'!$B$16)*'Hidden inputs'!$D$16,J62&lt;='Hidden inputs'!$C$17,'Hidden inputs'!$C$15*'Hidden inputs'!$D$15+('Hidden inputs'!$C$16-'Hidden inputs'!$B$16)*'Hidden inputs'!$D$16+(J62-'Hidden inputs'!$B$17)*'Hidden inputs'!$D$17,J62&gt;'Hidden inputs'!$B$18,'Hidden inputs'!$C$15*'Hidden inputs'!$D$15+('Hidden inputs'!$C$16-'Hidden inputs'!$B$16)*'Hidden inputs'!$D$16+('Hidden inputs'!$C$17-'Hidden inputs'!$B$17)*'Hidden inputs'!$D$17+(J62-'Hidden inputs'!$B$18)*'Hidden inputs'!$D$18))</f>
        <v/>
      </c>
      <c r="L62" s="11" t="str">
        <f t="shared" ca="1" si="130"/>
        <v/>
      </c>
      <c r="M62" s="5" t="str">
        <f t="shared" ca="1" si="32"/>
        <v/>
      </c>
      <c r="N62" s="5" t="str">
        <f t="shared" ca="1" si="33"/>
        <v/>
      </c>
      <c r="O62" s="5" t="str">
        <f ca="1">IF(B62="","",'Hidden inputs'!$D$11*F62+'Hidden inputs'!$E$11*G62)</f>
        <v/>
      </c>
      <c r="P62" s="11" t="str">
        <f t="shared" ca="1" si="0"/>
        <v/>
      </c>
      <c r="Q62" s="20" t="str">
        <f t="shared" ca="1" si="1"/>
        <v/>
      </c>
      <c r="R62" s="3" t="str">
        <f t="shared" ca="1" si="34"/>
        <v/>
      </c>
      <c r="S62" s="5" t="str" cm="1">
        <f t="array" aca="1" ref="S62" ca="1">IF($B62="","",IF(R62=0,0,IF(DD_Payment="",0,IF(R62&lt;_xlfn.IFS(DD_Frequency="Monthly",1,DD_Frequency="Quarterly",IF(MONTH(R$2)=1,1,IF(MONTH(R$2)=4,1,IF(MONTH(R$2)=7,1,IF(MONTH(R$2)=10,1,0)))),DD_Frequency="Annually",IF(MONTH(R$2)=1,1,0))*DD_Payment,R62,_xlfn.IFS(DD_Frequency="Monthly",1,DD_Frequency="Quarterly",IF(MONTH(R$2)=1,1,IF(MONTH(R$2)=4,1,IF(MONTH(R$2)=7,1,IF(MONTH(R$2)=10,1,0)))),DD_Frequency="Annually",IF(MONTH(R$2)=1,1,0))*DD_Payment))))</f>
        <v/>
      </c>
      <c r="T62" s="3" t="str">
        <f t="shared" ref="T62" ca="1" si="2804">IF(B62="","",IF(R62&gt;S62,(R62-S62/2)*(rate_A*((T$1+A62)/365)),0))</f>
        <v/>
      </c>
      <c r="U62" s="3" t="str">
        <f t="shared" ca="1" si="36"/>
        <v/>
      </c>
      <c r="V62" s="3" t="str">
        <f t="shared" ref="V62" ca="1" si="2805">IF(B62="","",G62*(1+rate_A*(T$1+A62)/365))</f>
        <v/>
      </c>
      <c r="W62" s="3" t="str">
        <f t="shared" ref="W62" ca="1" si="2806">IF(B62="","",H62*(1+rate_A*(T$1+A62)/365))</f>
        <v/>
      </c>
      <c r="X62" s="3" t="str">
        <f t="shared" ref="X62" ca="1" si="2807">IF(B62="","",I62*(1+rate_joint*(T$1+A62)/365))</f>
        <v/>
      </c>
      <c r="Y62" s="5" t="str">
        <f t="shared" ca="1" si="135"/>
        <v/>
      </c>
      <c r="Z62" s="5" t="str" cm="1">
        <f t="array" aca="1" ref="Z62" ca="1">IF(Y62="","",_xlfn.IFS(Y62&lt;='Hidden inputs'!$C$15,Y62*'Hidden inputs'!$D$15,Y62&lt;='Hidden inputs'!$C$16,'Hidden inputs'!$C$15*'Hidden inputs'!$D$15+(Y62-'Hidden inputs'!$B$16)*'Hidden inputs'!$D$16,Y62&lt;='Hidden inputs'!$C$17,'Hidden inputs'!$C$15*'Hidden inputs'!$D$15+('Hidden inputs'!$C$16-'Hidden inputs'!$B$16)*'Hidden inputs'!$D$16+(Y62-'Hidden inputs'!$B$17)*'Hidden inputs'!$D$17,Y62&gt;'Hidden inputs'!$B$18,'Hidden inputs'!$C$15*'Hidden inputs'!$D$15+('Hidden inputs'!$C$16-'Hidden inputs'!$B$16)*'Hidden inputs'!$D$16+('Hidden inputs'!$C$17-'Hidden inputs'!$B$17)*'Hidden inputs'!$D$17+(Y62-'Hidden inputs'!$B$18)*'Hidden inputs'!$D$18))</f>
        <v/>
      </c>
      <c r="AA62" s="10" t="str">
        <f t="shared" ca="1" si="136"/>
        <v/>
      </c>
      <c r="AB62" s="5" t="str">
        <f t="shared" ca="1" si="40"/>
        <v/>
      </c>
      <c r="AC62" s="5" t="str">
        <f t="shared" ca="1" si="137"/>
        <v/>
      </c>
      <c r="AD62" s="5" t="str">
        <f ca="1">IF(B62="","",'Hidden inputs'!$D$11*U62+'Hidden inputs'!$E$11*V62)</f>
        <v/>
      </c>
      <c r="AE62" s="11" t="str">
        <f t="shared" ca="1" si="3"/>
        <v/>
      </c>
      <c r="AF62" s="9" t="str">
        <f t="shared" ca="1" si="41"/>
        <v/>
      </c>
      <c r="AG62" s="3" t="str">
        <f t="shared" ca="1" si="42"/>
        <v/>
      </c>
      <c r="AH62" s="5" t="str" cm="1">
        <f t="array" aca="1" ref="AH62" ca="1">IF($B62="","",IF(AG62=0,0,IF(DD_Payment="",0,IF(AG62&lt;_xlfn.IFS(DD_Frequency="Monthly",1,DD_Frequency="Quarterly",IF(MONTH(AG$2)=1,1,IF(MONTH(AG$2)=4,1,IF(MONTH(AG$2)=7,1,IF(MONTH(AG$2)=10,1,0)))),DD_Frequency="Annually",IF(MONTH(AG$2)=1,1,0))*DD_Payment,AG62,_xlfn.IFS(DD_Frequency="Monthly",1,DD_Frequency="Quarterly",IF(MONTH(AG$2)=1,1,IF(MONTH(AG$2)=4,1,IF(MONTH(AG$2)=7,1,IF(MONTH(AG$2)=10,1,0)))),DD_Frequency="Annually",IF(MONTH(AG$2)=1,1,0))*DD_Payment))))</f>
        <v/>
      </c>
      <c r="AI62" s="3" t="str">
        <f t="shared" ref="AI62" ca="1" si="2808">IF($B62="","",IF(AG62&gt;AH62,(AG62-AH62/2)*(rate_A*(AI$1/365)),0))</f>
        <v/>
      </c>
      <c r="AJ62" s="3" t="str">
        <f t="shared" ca="1" si="139"/>
        <v/>
      </c>
      <c r="AK62" s="3" t="str">
        <f t="shared" ref="AK62" ca="1" si="2809">IF($B62="","",V62*(1+rate_A*AI$1/365))</f>
        <v/>
      </c>
      <c r="AL62" s="3" t="str">
        <f t="shared" ref="AL62" ca="1" si="2810">IF($B62="","",W62*(1+rate_A*AI$1/365))</f>
        <v/>
      </c>
      <c r="AM62" s="3" t="str">
        <f t="shared" ref="AM62" ca="1" si="2811">IF($B62="","",X62*(1+rate_joint*AI$1/365))</f>
        <v/>
      </c>
      <c r="AN62" s="5" t="str">
        <f t="shared" ca="1" si="143"/>
        <v/>
      </c>
      <c r="AO62" s="5" t="str" cm="1">
        <f t="array" aca="1" ref="AO62" ca="1">IF(AN62="","",_xlfn.IFS(AN62&lt;='Hidden inputs'!$C$15,AN62*'Hidden inputs'!$D$15,AN62&lt;='Hidden inputs'!$C$16,'Hidden inputs'!$C$15*'Hidden inputs'!$D$15+(AN62-'Hidden inputs'!$B$16)*'Hidden inputs'!$D$16,AN62&lt;='Hidden inputs'!$C$17,'Hidden inputs'!$C$15*'Hidden inputs'!$D$15+('Hidden inputs'!$C$16-'Hidden inputs'!$B$16)*'Hidden inputs'!$D$16+(AN62-'Hidden inputs'!$B$17)*'Hidden inputs'!$D$17,AN62&gt;'Hidden inputs'!$B$18,'Hidden inputs'!$C$15*'Hidden inputs'!$D$15+('Hidden inputs'!$C$16-'Hidden inputs'!$B$16)*'Hidden inputs'!$D$16+('Hidden inputs'!$C$17-'Hidden inputs'!$B$17)*'Hidden inputs'!$D$17+(AN62-'Hidden inputs'!$B$18)*'Hidden inputs'!$D$18))</f>
        <v/>
      </c>
      <c r="AP62" s="10" t="str">
        <f t="shared" ca="1" si="144"/>
        <v/>
      </c>
      <c r="AQ62" s="5" t="str">
        <f t="shared" ca="1" si="47"/>
        <v/>
      </c>
      <c r="AR62" s="5" t="str">
        <f t="shared" ca="1" si="48"/>
        <v/>
      </c>
      <c r="AS62" s="5" t="str">
        <f ca="1">IF($B62="","",'Hidden inputs'!$D$11*AJ62+'Hidden inputs'!$E$11*AK62)</f>
        <v/>
      </c>
      <c r="AT62" s="11" t="str">
        <f t="shared" ca="1" si="5"/>
        <v/>
      </c>
      <c r="AU62" s="9" t="str">
        <f t="shared" ca="1" si="49"/>
        <v/>
      </c>
      <c r="AV62" s="3" t="str">
        <f t="shared" ca="1" si="50"/>
        <v/>
      </c>
      <c r="AW62" s="5" t="str" cm="1">
        <f t="array" aca="1" ref="AW62" ca="1">IF($B62="","",IF(AV62=0,0,IF(DD_Payment="",0,IF(AV62&lt;_xlfn.IFS(DD_Frequency="Monthly",1,DD_Frequency="Quarterly",IF(MONTH(AV$2)=1,1,IF(MONTH(AV$2)=4,1,IF(MONTH(AV$2)=7,1,IF(MONTH(AV$2)=10,1,0)))),DD_Frequency="Annually",IF(MONTH(AV$2)=1,1,0))*DD_Payment,AV62,_xlfn.IFS(DD_Frequency="Monthly",1,DD_Frequency="Quarterly",IF(MONTH(AV$2)=1,1,IF(MONTH(AV$2)=4,1,IF(MONTH(AV$2)=7,1,IF(MONTH(AV$2)=10,1,0)))),DD_Frequency="Annually",IF(MONTH(AV$2)=1,1,0))*DD_Payment))))</f>
        <v/>
      </c>
      <c r="AX62" s="3" t="str">
        <f t="shared" ref="AX62" ca="1" si="2812">IF($B62="","",IF(AV62&gt;AW62,(AV62-AW62/2)*(rate_A*(AX$1/365)),0))</f>
        <v/>
      </c>
      <c r="AY62" s="3" t="str">
        <f t="shared" ca="1" si="146"/>
        <v/>
      </c>
      <c r="AZ62" s="3" t="str">
        <f t="shared" ref="AZ62" ca="1" si="2813">IF($B62="","",AK62*(1+rate_A*AX$1/365))</f>
        <v/>
      </c>
      <c r="BA62" s="3" t="str">
        <f t="shared" ref="BA62" ca="1" si="2814">IF($B62="","",AL62*(1+rate_A*AX$1/365))</f>
        <v/>
      </c>
      <c r="BB62" s="3" t="str">
        <f t="shared" ref="BB62" ca="1" si="2815">IF($B62="","",AM62*(1+rate_joint*AX$1/365))</f>
        <v/>
      </c>
      <c r="BC62" s="5" t="str">
        <f t="shared" ca="1" si="150"/>
        <v/>
      </c>
      <c r="BD62" s="5" t="str" cm="1">
        <f t="array" aca="1" ref="BD62" ca="1">IF(BC62="","",_xlfn.IFS(BC62&lt;='Hidden inputs'!$C$15,BC62*'Hidden inputs'!$D$15,BC62&lt;='Hidden inputs'!$C$16,'Hidden inputs'!$C$15*'Hidden inputs'!$D$15+(BC62-'Hidden inputs'!$B$16)*'Hidden inputs'!$D$16,BC62&lt;='Hidden inputs'!$C$17,'Hidden inputs'!$C$15*'Hidden inputs'!$D$15+('Hidden inputs'!$C$16-'Hidden inputs'!$B$16)*'Hidden inputs'!$D$16+(BC62-'Hidden inputs'!$B$17)*'Hidden inputs'!$D$17,BC62&gt;'Hidden inputs'!$B$18,'Hidden inputs'!$C$15*'Hidden inputs'!$D$15+('Hidden inputs'!$C$16-'Hidden inputs'!$B$16)*'Hidden inputs'!$D$16+('Hidden inputs'!$C$17-'Hidden inputs'!$B$17)*'Hidden inputs'!$D$17+(BC62-'Hidden inputs'!$B$18)*'Hidden inputs'!$D$18))</f>
        <v/>
      </c>
      <c r="BE62" s="10" t="str">
        <f t="shared" ca="1" si="151"/>
        <v/>
      </c>
      <c r="BF62" s="5" t="str">
        <f t="shared" ca="1" si="55"/>
        <v/>
      </c>
      <c r="BG62" s="5" t="str">
        <f t="shared" ca="1" si="56"/>
        <v/>
      </c>
      <c r="BH62" s="5" t="str">
        <f ca="1">IF($B62="","",'Hidden inputs'!$D$11*AY62+'Hidden inputs'!$E$11*AZ62)</f>
        <v/>
      </c>
      <c r="BI62" s="11" t="str">
        <f t="shared" ca="1" si="7"/>
        <v/>
      </c>
      <c r="BJ62" s="9" t="str">
        <f t="shared" ca="1" si="57"/>
        <v/>
      </c>
      <c r="BK62" s="3" t="str">
        <f t="shared" ca="1" si="58"/>
        <v/>
      </c>
      <c r="BL62" s="5" t="str" cm="1">
        <f t="array" aca="1" ref="BL62" ca="1">IF($B62="","",IF(BK62=0,0,IF(DD_Payment="",0,IF(BK62&lt;_xlfn.IFS(DD_Frequency="Monthly",1,DD_Frequency="Quarterly",IF(MONTH(BK$2)=1,1,IF(MONTH(BK$2)=4,1,IF(MONTH(BK$2)=7,1,IF(MONTH(BK$2)=10,1,0)))),DD_Frequency="Annually",IF(MONTH(BK$2)=1,1,0))*DD_Payment,BK62,_xlfn.IFS(DD_Frequency="Monthly",1,DD_Frequency="Quarterly",IF(MONTH(BK$2)=1,1,IF(MONTH(BK$2)=4,1,IF(MONTH(BK$2)=7,1,IF(MONTH(BK$2)=10,1,0)))),DD_Frequency="Annually",IF(MONTH(BK$2)=1,1,0))*DD_Payment))))</f>
        <v/>
      </c>
      <c r="BM62" s="3" t="str">
        <f t="shared" ref="BM62" ca="1" si="2816">IF($B62="","",IF(BK62&gt;BL62,(BK62-BL62/2)*(rate_A*(BM$1/365)),0))</f>
        <v/>
      </c>
      <c r="BN62" s="3" t="str">
        <f t="shared" ca="1" si="153"/>
        <v/>
      </c>
      <c r="BO62" s="3" t="str">
        <f t="shared" ref="BO62" ca="1" si="2817">IF($B62="","",AZ62*(1+rate_A*BM$1/365))</f>
        <v/>
      </c>
      <c r="BP62" s="3" t="str">
        <f t="shared" ref="BP62" ca="1" si="2818">IF($B62="","",BA62*(1+rate_A*BM$1/365))</f>
        <v/>
      </c>
      <c r="BQ62" s="3" t="str">
        <f t="shared" ref="BQ62" ca="1" si="2819">IF($B62="","",BB62*(1+rate_joint*BM$1/365))</f>
        <v/>
      </c>
      <c r="BR62" s="5" t="str">
        <f t="shared" ca="1" si="157"/>
        <v/>
      </c>
      <c r="BS62" s="5" t="str" cm="1">
        <f t="array" aca="1" ref="BS62" ca="1">IF(BR62="","",_xlfn.IFS(BR62&lt;='Hidden inputs'!$C$15,BR62*'Hidden inputs'!$D$15,BR62&lt;='Hidden inputs'!$C$16,'Hidden inputs'!$C$15*'Hidden inputs'!$D$15+(BR62-'Hidden inputs'!$B$16)*'Hidden inputs'!$D$16,BR62&lt;='Hidden inputs'!$C$17,'Hidden inputs'!$C$15*'Hidden inputs'!$D$15+('Hidden inputs'!$C$16-'Hidden inputs'!$B$16)*'Hidden inputs'!$D$16+(BR62-'Hidden inputs'!$B$17)*'Hidden inputs'!$D$17,BR62&gt;'Hidden inputs'!$B$18,'Hidden inputs'!$C$15*'Hidden inputs'!$D$15+('Hidden inputs'!$C$16-'Hidden inputs'!$B$16)*'Hidden inputs'!$D$16+('Hidden inputs'!$C$17-'Hidden inputs'!$B$17)*'Hidden inputs'!$D$17+(BR62-'Hidden inputs'!$B$18)*'Hidden inputs'!$D$18))</f>
        <v/>
      </c>
      <c r="BT62" s="10" t="str">
        <f t="shared" ca="1" si="158"/>
        <v/>
      </c>
      <c r="BU62" s="5" t="str">
        <f t="shared" ca="1" si="63"/>
        <v/>
      </c>
      <c r="BV62" s="5" t="str">
        <f t="shared" ca="1" si="64"/>
        <v/>
      </c>
      <c r="BW62" s="5" t="str">
        <f ca="1">IF($B62="","",'Hidden inputs'!$D$11*BN62+'Hidden inputs'!$E$11*BO62)</f>
        <v/>
      </c>
      <c r="BX62" s="11" t="str">
        <f t="shared" ca="1" si="9"/>
        <v/>
      </c>
      <c r="BY62" s="9" t="str">
        <f t="shared" ca="1" si="65"/>
        <v/>
      </c>
      <c r="BZ62" s="3" t="str">
        <f t="shared" ca="1" si="66"/>
        <v/>
      </c>
      <c r="CA62" s="5" t="str" cm="1">
        <f t="array" aca="1" ref="CA62" ca="1">IF($B62="","",IF(BZ62=0,0,IF(DD_Payment="",0,IF(BZ62&lt;_xlfn.IFS(DD_Frequency="Monthly",1,DD_Frequency="Quarterly",IF(MONTH(BZ$2)=1,1,IF(MONTH(BZ$2)=4,1,IF(MONTH(BZ$2)=7,1,IF(MONTH(BZ$2)=10,1,0)))),DD_Frequency="Annually",IF(MONTH(BZ$2)=1,1,0))*DD_Payment,BZ62,_xlfn.IFS(DD_Frequency="Monthly",1,DD_Frequency="Quarterly",IF(MONTH(BZ$2)=1,1,IF(MONTH(BZ$2)=4,1,IF(MONTH(BZ$2)=7,1,IF(MONTH(BZ$2)=10,1,0)))),DD_Frequency="Annually",IF(MONTH(BZ$2)=1,1,0))*DD_Payment))))</f>
        <v/>
      </c>
      <c r="CB62" s="3" t="str">
        <f t="shared" ref="CB62" ca="1" si="2820">IF($B62="","",IF(BZ62&gt;CA62,(BZ62-CA62/2)*(rate_A*(CB$1/365)),0))</f>
        <v/>
      </c>
      <c r="CC62" s="3" t="str">
        <f t="shared" ca="1" si="160"/>
        <v/>
      </c>
      <c r="CD62" s="3" t="str">
        <f t="shared" ref="CD62" ca="1" si="2821">IF($B62="","",BO62*(1+rate_A*CB$1/365))</f>
        <v/>
      </c>
      <c r="CE62" s="3" t="str">
        <f t="shared" ref="CE62" ca="1" si="2822">IF($B62="","",BP62*(1+rate_A*CB$1/365))</f>
        <v/>
      </c>
      <c r="CF62" s="3" t="str">
        <f t="shared" ref="CF62" ca="1" si="2823">IF($B62="","",BQ62*(1+rate_joint*CB$1/365))</f>
        <v/>
      </c>
      <c r="CG62" s="5" t="str">
        <f t="shared" ca="1" si="164"/>
        <v/>
      </c>
      <c r="CH62" s="5" t="str" cm="1">
        <f t="array" aca="1" ref="CH62" ca="1">IF(CG62="","",_xlfn.IFS(CG62&lt;='Hidden inputs'!$C$15,CG62*'Hidden inputs'!$D$15,CG62&lt;='Hidden inputs'!$C$16,'Hidden inputs'!$C$15*'Hidden inputs'!$D$15+(CG62-'Hidden inputs'!$B$16)*'Hidden inputs'!$D$16,CG62&lt;='Hidden inputs'!$C$17,'Hidden inputs'!$C$15*'Hidden inputs'!$D$15+('Hidden inputs'!$C$16-'Hidden inputs'!$B$16)*'Hidden inputs'!$D$16+(CG62-'Hidden inputs'!$B$17)*'Hidden inputs'!$D$17,CG62&gt;'Hidden inputs'!$B$18,'Hidden inputs'!$C$15*'Hidden inputs'!$D$15+('Hidden inputs'!$C$16-'Hidden inputs'!$B$16)*'Hidden inputs'!$D$16+('Hidden inputs'!$C$17-'Hidden inputs'!$B$17)*'Hidden inputs'!$D$17+(CG62-'Hidden inputs'!$B$18)*'Hidden inputs'!$D$18))</f>
        <v/>
      </c>
      <c r="CI62" s="10" t="str">
        <f t="shared" ca="1" si="165"/>
        <v/>
      </c>
      <c r="CJ62" s="5" t="str">
        <f t="shared" ca="1" si="71"/>
        <v/>
      </c>
      <c r="CK62" s="5" t="str">
        <f t="shared" ca="1" si="72"/>
        <v/>
      </c>
      <c r="CL62" s="5" t="str">
        <f ca="1">IF($B62="","",'Hidden inputs'!$D$11*CC62+'Hidden inputs'!$E$11*CD62)</f>
        <v/>
      </c>
      <c r="CM62" s="11" t="str">
        <f t="shared" ca="1" si="11"/>
        <v/>
      </c>
      <c r="CN62" s="9" t="str">
        <f t="shared" ca="1" si="73"/>
        <v/>
      </c>
      <c r="CO62" s="3" t="str">
        <f t="shared" ca="1" si="74"/>
        <v/>
      </c>
      <c r="CP62" s="5" t="str" cm="1">
        <f t="array" aca="1" ref="CP62" ca="1">IF($B62="","",IF(CO62=0,0,IF(DD_Payment="",0,IF(CO62&lt;_xlfn.IFS(DD_Frequency="Monthly",1,DD_Frequency="Quarterly",IF(MONTH(CO$2)=1,1,IF(MONTH(CO$2)=4,1,IF(MONTH(CO$2)=7,1,IF(MONTH(CO$2)=10,1,0)))),DD_Frequency="Annually",IF(MONTH(CO$2)=1,1,0))*DD_Payment,CO62,_xlfn.IFS(DD_Frequency="Monthly",1,DD_Frequency="Quarterly",IF(MONTH(CO$2)=1,1,IF(MONTH(CO$2)=4,1,IF(MONTH(CO$2)=7,1,IF(MONTH(CO$2)=10,1,0)))),DD_Frequency="Annually",IF(MONTH(CO$2)=1,1,0))*DD_Payment))))</f>
        <v/>
      </c>
      <c r="CQ62" s="3" t="str">
        <f t="shared" ref="CQ62" ca="1" si="2824">IF($B62="","",IF(CO62&gt;CP62,(CO62-CP62/2)*(rate_A*(CQ$1/365)),0))</f>
        <v/>
      </c>
      <c r="CR62" s="3" t="str">
        <f t="shared" ca="1" si="167"/>
        <v/>
      </c>
      <c r="CS62" s="3" t="str">
        <f t="shared" ref="CS62" ca="1" si="2825">IF($B62="","",CD62*(1+rate_A*CQ$1/365))</f>
        <v/>
      </c>
      <c r="CT62" s="3" t="str">
        <f t="shared" ref="CT62" ca="1" si="2826">IF($B62="","",CE62*(1+rate_A*CQ$1/365))</f>
        <v/>
      </c>
      <c r="CU62" s="3" t="str">
        <f t="shared" ref="CU62" ca="1" si="2827">IF($B62="","",CF62*(1+rate_joint*CQ$1/365))</f>
        <v/>
      </c>
      <c r="CV62" s="5" t="str">
        <f t="shared" ca="1" si="171"/>
        <v/>
      </c>
      <c r="CW62" s="5" t="str" cm="1">
        <f t="array" aca="1" ref="CW62" ca="1">IF(CV62="","",_xlfn.IFS(CV62&lt;='Hidden inputs'!$C$15,CV62*'Hidden inputs'!$D$15,CV62&lt;='Hidden inputs'!$C$16,'Hidden inputs'!$C$15*'Hidden inputs'!$D$15+(CV62-'Hidden inputs'!$B$16)*'Hidden inputs'!$D$16,CV62&lt;='Hidden inputs'!$C$17,'Hidden inputs'!$C$15*'Hidden inputs'!$D$15+('Hidden inputs'!$C$16-'Hidden inputs'!$B$16)*'Hidden inputs'!$D$16+(CV62-'Hidden inputs'!$B$17)*'Hidden inputs'!$D$17,CV62&gt;'Hidden inputs'!$B$18,'Hidden inputs'!$C$15*'Hidden inputs'!$D$15+('Hidden inputs'!$C$16-'Hidden inputs'!$B$16)*'Hidden inputs'!$D$16+('Hidden inputs'!$C$17-'Hidden inputs'!$B$17)*'Hidden inputs'!$D$17+(CV62-'Hidden inputs'!$B$18)*'Hidden inputs'!$D$18))</f>
        <v/>
      </c>
      <c r="CX62" s="10" t="str">
        <f t="shared" ca="1" si="172"/>
        <v/>
      </c>
      <c r="CY62" s="5" t="str">
        <f t="shared" ca="1" si="79"/>
        <v/>
      </c>
      <c r="CZ62" s="5" t="str">
        <f t="shared" ca="1" si="80"/>
        <v/>
      </c>
      <c r="DA62" s="5" t="str">
        <f ca="1">IF($B62="","",'Hidden inputs'!$D$11*CR62+'Hidden inputs'!$E$11*CS62)</f>
        <v/>
      </c>
      <c r="DB62" s="11" t="str">
        <f t="shared" ca="1" si="13"/>
        <v/>
      </c>
      <c r="DC62" s="9" t="str">
        <f t="shared" ca="1" si="81"/>
        <v/>
      </c>
      <c r="DD62" s="3" t="str">
        <f t="shared" ca="1" si="82"/>
        <v/>
      </c>
      <c r="DE62" s="5" t="str" cm="1">
        <f t="array" aca="1" ref="DE62" ca="1">IF($B62="","",IF(DD62=0,0,IF(DD_Payment="",0,IF(DD62&lt;_xlfn.IFS(DD_Frequency="Monthly",1,DD_Frequency="Quarterly",IF(MONTH(DD$2)=1,1,IF(MONTH(DD$2)=4,1,IF(MONTH(DD$2)=7,1,IF(MONTH(DD$2)=10,1,0)))),DD_Frequency="Annually",IF(MONTH(DD$2)=1,1,0))*DD_Payment,DD62,_xlfn.IFS(DD_Frequency="Monthly",1,DD_Frequency="Quarterly",IF(MONTH(DD$2)=1,1,IF(MONTH(DD$2)=4,1,IF(MONTH(DD$2)=7,1,IF(MONTH(DD$2)=10,1,0)))),DD_Frequency="Annually",IF(MONTH(DD$2)=1,1,0))*DD_Payment))))</f>
        <v/>
      </c>
      <c r="DF62" s="3" t="str">
        <f t="shared" ref="DF62" ca="1" si="2828">IF($B62="","",IF(DD62&gt;DE62,(DD62-DE62/2)*(rate_A*(DF$1/365)),0))</f>
        <v/>
      </c>
      <c r="DG62" s="3" t="str">
        <f t="shared" ca="1" si="174"/>
        <v/>
      </c>
      <c r="DH62" s="3" t="str">
        <f t="shared" ref="DH62" ca="1" si="2829">IF($B62="","",CS62*(1+rate_A*DF$1/365))</f>
        <v/>
      </c>
      <c r="DI62" s="3" t="str">
        <f t="shared" ref="DI62" ca="1" si="2830">IF($B62="","",CT62*(1+rate_A*DF$1/365))</f>
        <v/>
      </c>
      <c r="DJ62" s="3" t="str">
        <f t="shared" ref="DJ62" ca="1" si="2831">IF($B62="","",CU62*(1+rate_joint*DF$1/365))</f>
        <v/>
      </c>
      <c r="DK62" s="5" t="str">
        <f t="shared" ca="1" si="178"/>
        <v/>
      </c>
      <c r="DL62" s="5" t="str" cm="1">
        <f t="array" aca="1" ref="DL62" ca="1">IF(DK62="","",_xlfn.IFS(DK62&lt;='Hidden inputs'!$C$15,DK62*'Hidden inputs'!$D$15,DK62&lt;='Hidden inputs'!$C$16,'Hidden inputs'!$C$15*'Hidden inputs'!$D$15+(DK62-'Hidden inputs'!$B$16)*'Hidden inputs'!$D$16,DK62&lt;='Hidden inputs'!$C$17,'Hidden inputs'!$C$15*'Hidden inputs'!$D$15+('Hidden inputs'!$C$16-'Hidden inputs'!$B$16)*'Hidden inputs'!$D$16+(DK62-'Hidden inputs'!$B$17)*'Hidden inputs'!$D$17,DK62&gt;'Hidden inputs'!$B$18,'Hidden inputs'!$C$15*'Hidden inputs'!$D$15+('Hidden inputs'!$C$16-'Hidden inputs'!$B$16)*'Hidden inputs'!$D$16+('Hidden inputs'!$C$17-'Hidden inputs'!$B$17)*'Hidden inputs'!$D$17+(DK62-'Hidden inputs'!$B$18)*'Hidden inputs'!$D$18))</f>
        <v/>
      </c>
      <c r="DM62" s="10" t="str">
        <f t="shared" ca="1" si="179"/>
        <v/>
      </c>
      <c r="DN62" s="5" t="str">
        <f t="shared" ca="1" si="87"/>
        <v/>
      </c>
      <c r="DO62" s="5" t="str">
        <f t="shared" ca="1" si="88"/>
        <v/>
      </c>
      <c r="DP62" s="5" t="str">
        <f ca="1">IF($B62="","",'Hidden inputs'!$D$11*DG62+'Hidden inputs'!$E$11*DH62)</f>
        <v/>
      </c>
      <c r="DQ62" s="11" t="str">
        <f t="shared" ca="1" si="15"/>
        <v/>
      </c>
      <c r="DR62" s="9" t="str">
        <f t="shared" ca="1" si="89"/>
        <v/>
      </c>
      <c r="DS62" s="3" t="str">
        <f t="shared" ca="1" si="90"/>
        <v/>
      </c>
      <c r="DT62" s="5" t="str" cm="1">
        <f t="array" aca="1" ref="DT62" ca="1">IF($B62="","",IF(DS62=0,0,IF(DD_Payment="",0,IF(DS62&lt;_xlfn.IFS(DD_Frequency="Monthly",1,DD_Frequency="Quarterly",IF(MONTH(DS$2)=1,1,IF(MONTH(DS$2)=4,1,IF(MONTH(DS$2)=7,1,IF(MONTH(DS$2)=10,1,0)))),DD_Frequency="Annually",IF(MONTH(DS$2)=1,1,0))*DD_Payment,DS62,_xlfn.IFS(DD_Frequency="Monthly",1,DD_Frequency="Quarterly",IF(MONTH(DS$2)=1,1,IF(MONTH(DS$2)=4,1,IF(MONTH(DS$2)=7,1,IF(MONTH(DS$2)=10,1,0)))),DD_Frequency="Annually",IF(MONTH(DS$2)=1,1,0))*DD_Payment))))</f>
        <v/>
      </c>
      <c r="DU62" s="3" t="str">
        <f t="shared" ref="DU62" ca="1" si="2832">IF($B62="","",IF(DS62&gt;DT62,(DS62-DT62/2)*(rate_A*(DU$1/365)),0))</f>
        <v/>
      </c>
      <c r="DV62" s="3" t="str">
        <f t="shared" ca="1" si="181"/>
        <v/>
      </c>
      <c r="DW62" s="3" t="str">
        <f t="shared" ref="DW62" ca="1" si="2833">IF($B62="","",DH62*(1+rate_A*DU$1/365))</f>
        <v/>
      </c>
      <c r="DX62" s="3" t="str">
        <f t="shared" ref="DX62" ca="1" si="2834">IF($B62="","",DI62*(1+rate_A*DU$1/365))</f>
        <v/>
      </c>
      <c r="DY62" s="3" t="str">
        <f t="shared" ref="DY62" ca="1" si="2835">IF($B62="","",DJ62*(1+rate_joint*DU$1/365))</f>
        <v/>
      </c>
      <c r="DZ62" s="5" t="str">
        <f t="shared" ca="1" si="185"/>
        <v/>
      </c>
      <c r="EA62" s="5" t="str" cm="1">
        <f t="array" aca="1" ref="EA62" ca="1">IF(DZ62="","",_xlfn.IFS(DZ62&lt;='Hidden inputs'!$C$15,DZ62*'Hidden inputs'!$D$15,DZ62&lt;='Hidden inputs'!$C$16,'Hidden inputs'!$C$15*'Hidden inputs'!$D$15+(DZ62-'Hidden inputs'!$B$16)*'Hidden inputs'!$D$16,DZ62&lt;='Hidden inputs'!$C$17,'Hidden inputs'!$C$15*'Hidden inputs'!$D$15+('Hidden inputs'!$C$16-'Hidden inputs'!$B$16)*'Hidden inputs'!$D$16+(DZ62-'Hidden inputs'!$B$17)*'Hidden inputs'!$D$17,DZ62&gt;'Hidden inputs'!$B$18,'Hidden inputs'!$C$15*'Hidden inputs'!$D$15+('Hidden inputs'!$C$16-'Hidden inputs'!$B$16)*'Hidden inputs'!$D$16+('Hidden inputs'!$C$17-'Hidden inputs'!$B$17)*'Hidden inputs'!$D$17+(DZ62-'Hidden inputs'!$B$18)*'Hidden inputs'!$D$18))</f>
        <v/>
      </c>
      <c r="EB62" s="10" t="str">
        <f t="shared" ca="1" si="186"/>
        <v/>
      </c>
      <c r="EC62" s="5" t="str">
        <f t="shared" ca="1" si="95"/>
        <v/>
      </c>
      <c r="ED62" s="5" t="str">
        <f t="shared" ca="1" si="96"/>
        <v/>
      </c>
      <c r="EE62" s="5" t="str">
        <f ca="1">IF($B62="","",'Hidden inputs'!$D$11*DV62+'Hidden inputs'!$E$11*DW62)</f>
        <v/>
      </c>
      <c r="EF62" s="11" t="str">
        <f t="shared" ca="1" si="17"/>
        <v/>
      </c>
      <c r="EG62" s="9" t="str">
        <f t="shared" ca="1" si="97"/>
        <v/>
      </c>
      <c r="EH62" s="3" t="str">
        <f t="shared" ca="1" si="98"/>
        <v/>
      </c>
      <c r="EI62" s="5" t="str" cm="1">
        <f t="array" aca="1" ref="EI62" ca="1">IF($B62="","",IF(EH62=0,0,IF(DD_Payment="",0,IF(EH62&lt;_xlfn.IFS(DD_Frequency="Monthly",1,DD_Frequency="Quarterly",IF(MONTH(EH$2)=1,1,IF(MONTH(EH$2)=4,1,IF(MONTH(EH$2)=7,1,IF(MONTH(EH$2)=10,1,0)))),DD_Frequency="Annually",IF(MONTH(EH$2)=1,1,0))*DD_Payment,EH62,_xlfn.IFS(DD_Frequency="Monthly",1,DD_Frequency="Quarterly",IF(MONTH(EH$2)=1,1,IF(MONTH(EH$2)=4,1,IF(MONTH(EH$2)=7,1,IF(MONTH(EH$2)=10,1,0)))),DD_Frequency="Annually",IF(MONTH(EH$2)=1,1,0))*DD_Payment))))</f>
        <v/>
      </c>
      <c r="EJ62" s="3" t="str">
        <f t="shared" ref="EJ62" ca="1" si="2836">IF($B62="","",IF(EH62&gt;EI62,(EH62-EI62/2)*(rate_A*(EJ$1/365)),0))</f>
        <v/>
      </c>
      <c r="EK62" s="3" t="str">
        <f t="shared" ca="1" si="188"/>
        <v/>
      </c>
      <c r="EL62" s="3" t="str">
        <f t="shared" ref="EL62" ca="1" si="2837">IF($B62="","",DW62*(1+rate_A*EJ$1/365))</f>
        <v/>
      </c>
      <c r="EM62" s="3" t="str">
        <f t="shared" ref="EM62" ca="1" si="2838">IF($B62="","",DX62*(1+rate_A*EJ$1/365))</f>
        <v/>
      </c>
      <c r="EN62" s="3" t="str">
        <f t="shared" ref="EN62" ca="1" si="2839">IF($B62="","",DY62*(1+rate_joint*EJ$1/365))</f>
        <v/>
      </c>
      <c r="EO62" s="5" t="str">
        <f t="shared" ca="1" si="192"/>
        <v/>
      </c>
      <c r="EP62" s="5" t="str" cm="1">
        <f t="array" aca="1" ref="EP62" ca="1">IF(EO62="","",_xlfn.IFS(EO62&lt;='Hidden inputs'!$C$15,EO62*'Hidden inputs'!$D$15,EO62&lt;='Hidden inputs'!$C$16,'Hidden inputs'!$C$15*'Hidden inputs'!$D$15+(EO62-'Hidden inputs'!$B$16)*'Hidden inputs'!$D$16,EO62&lt;='Hidden inputs'!$C$17,'Hidden inputs'!$C$15*'Hidden inputs'!$D$15+('Hidden inputs'!$C$16-'Hidden inputs'!$B$16)*'Hidden inputs'!$D$16+(EO62-'Hidden inputs'!$B$17)*'Hidden inputs'!$D$17,EO62&gt;'Hidden inputs'!$B$18,'Hidden inputs'!$C$15*'Hidden inputs'!$D$15+('Hidden inputs'!$C$16-'Hidden inputs'!$B$16)*'Hidden inputs'!$D$16+('Hidden inputs'!$C$17-'Hidden inputs'!$B$17)*'Hidden inputs'!$D$17+(EO62-'Hidden inputs'!$B$18)*'Hidden inputs'!$D$18))</f>
        <v/>
      </c>
      <c r="EQ62" s="10" t="str">
        <f t="shared" ca="1" si="193"/>
        <v/>
      </c>
      <c r="ER62" s="5" t="str">
        <f t="shared" ca="1" si="103"/>
        <v/>
      </c>
      <c r="ES62" s="5" t="str">
        <f t="shared" ca="1" si="104"/>
        <v/>
      </c>
      <c r="ET62" s="5" t="str">
        <f ca="1">IF($B62="","",'Hidden inputs'!$D$11*EK62+'Hidden inputs'!$E$11*EL62)</f>
        <v/>
      </c>
      <c r="EU62" s="11" t="str">
        <f t="shared" ca="1" si="19"/>
        <v/>
      </c>
      <c r="EV62" s="9" t="str">
        <f t="shared" ca="1" si="105"/>
        <v/>
      </c>
      <c r="EW62" s="3" t="str">
        <f t="shared" ca="1" si="106"/>
        <v/>
      </c>
      <c r="EX62" s="5" t="str" cm="1">
        <f t="array" aca="1" ref="EX62" ca="1">IF($B62="","",IF(EW62=0,0,IF(DD_Payment="",0,IF(EW62&lt;_xlfn.IFS(DD_Frequency="Monthly",1,DD_Frequency="Quarterly",IF(MONTH(EW$2)=1,1,IF(MONTH(EW$2)=4,1,IF(MONTH(EW$2)=7,1,IF(MONTH(EW$2)=10,1,0)))),DD_Frequency="Annually",IF(MONTH(EW$2)=1,1,0))*DD_Payment,EW62,_xlfn.IFS(DD_Frequency="Monthly",1,DD_Frequency="Quarterly",IF(MONTH(EW$2)=1,1,IF(MONTH(EW$2)=4,1,IF(MONTH(EW$2)=7,1,IF(MONTH(EW$2)=10,1,0)))),DD_Frequency="Annually",IF(MONTH(EW$2)=1,1,0))*DD_Payment))))</f>
        <v/>
      </c>
      <c r="EY62" s="3" t="str">
        <f t="shared" ref="EY62" ca="1" si="2840">IF($B62="","",IF(EW62&gt;EX62,(EW62-EX62/2)*(rate_A*(EY$1/365)),0))</f>
        <v/>
      </c>
      <c r="EZ62" s="3" t="str">
        <f t="shared" ca="1" si="195"/>
        <v/>
      </c>
      <c r="FA62" s="3" t="str">
        <f t="shared" ref="FA62" ca="1" si="2841">IF($B62="","",EL62*(1+rate_A*EY$1/365))</f>
        <v/>
      </c>
      <c r="FB62" s="3" t="str">
        <f t="shared" ref="FB62" ca="1" si="2842">IF($B62="","",EM62*(1+rate_A*EY$1/365))</f>
        <v/>
      </c>
      <c r="FC62" s="3" t="str">
        <f t="shared" ref="FC62" ca="1" si="2843">IF($B62="","",EN62*(1+rate_joint*EY$1/365))</f>
        <v/>
      </c>
      <c r="FD62" s="5" t="str">
        <f t="shared" ca="1" si="199"/>
        <v/>
      </c>
      <c r="FE62" s="5" t="str" cm="1">
        <f t="array" aca="1" ref="FE62" ca="1">IF(FD62="","",_xlfn.IFS(FD62&lt;='Hidden inputs'!$C$15,FD62*'Hidden inputs'!$D$15,FD62&lt;='Hidden inputs'!$C$16,'Hidden inputs'!$C$15*'Hidden inputs'!$D$15+(FD62-'Hidden inputs'!$B$16)*'Hidden inputs'!$D$16,FD62&lt;='Hidden inputs'!$C$17,'Hidden inputs'!$C$15*'Hidden inputs'!$D$15+('Hidden inputs'!$C$16-'Hidden inputs'!$B$16)*'Hidden inputs'!$D$16+(FD62-'Hidden inputs'!$B$17)*'Hidden inputs'!$D$17,FD62&gt;'Hidden inputs'!$B$18,'Hidden inputs'!$C$15*'Hidden inputs'!$D$15+('Hidden inputs'!$C$16-'Hidden inputs'!$B$16)*'Hidden inputs'!$D$16+('Hidden inputs'!$C$17-'Hidden inputs'!$B$17)*'Hidden inputs'!$D$17+(FD62-'Hidden inputs'!$B$18)*'Hidden inputs'!$D$18))</f>
        <v/>
      </c>
      <c r="FF62" s="10" t="str">
        <f t="shared" ca="1" si="200"/>
        <v/>
      </c>
      <c r="FG62" s="5" t="str">
        <f t="shared" ca="1" si="111"/>
        <v/>
      </c>
      <c r="FH62" s="5" t="str">
        <f t="shared" ca="1" si="112"/>
        <v/>
      </c>
      <c r="FI62" s="5" t="str">
        <f ca="1">IF($B62="","",'Hidden inputs'!$D$11*EZ62+'Hidden inputs'!$E$11*FA62)</f>
        <v/>
      </c>
      <c r="FJ62" s="11" t="str">
        <f t="shared" ca="1" si="21"/>
        <v/>
      </c>
      <c r="FK62" s="9" t="str">
        <f t="shared" ca="1" si="113"/>
        <v/>
      </c>
      <c r="FL62" s="3" t="str">
        <f t="shared" ca="1" si="114"/>
        <v/>
      </c>
      <c r="FM62" s="5" t="str" cm="1">
        <f t="array" aca="1" ref="FM62" ca="1">IF($B62="","",IF(FL62=0,0,IF(DD_Payment="",0,IF(FL62&lt;_xlfn.IFS(DD_Frequency="Monthly",1,DD_Frequency="Quarterly",IF(MONTH(FL$2)=1,1,IF(MONTH(FL$2)=4,1,IF(MONTH(FL$2)=7,1,IF(MONTH(FL$2)=10,1,0)))),DD_Frequency="Annually",IF(MONTH(FL$2)=1,1,0))*DD_Payment,FL62,_xlfn.IFS(DD_Frequency="Monthly",1,DD_Frequency="Quarterly",IF(MONTH(FL$2)=1,1,IF(MONTH(FL$2)=4,1,IF(MONTH(FL$2)=7,1,IF(MONTH(FL$2)=10,1,0)))),DD_Frequency="Annually",IF(MONTH(FL$2)=1,1,0))*DD_Payment))))</f>
        <v/>
      </c>
      <c r="FN62" s="3" t="str">
        <f t="shared" ref="FN62" ca="1" si="2844">IF($B62="","",IF(FL62&gt;FM62,(FL62-FM62/2)*(rate_A*(FN$1/365)),0))</f>
        <v/>
      </c>
      <c r="FO62" s="3" t="str">
        <f t="shared" ca="1" si="202"/>
        <v/>
      </c>
      <c r="FP62" s="3" t="str">
        <f t="shared" ref="FP62" ca="1" si="2845">IF($B62="","",FA62*(1+rate_A*FN$1/365))</f>
        <v/>
      </c>
      <c r="FQ62" s="3" t="str">
        <f t="shared" ref="FQ62" ca="1" si="2846">IF($B62="","",FB62*(1+rate_A*FN$1/365))</f>
        <v/>
      </c>
      <c r="FR62" s="3" t="str">
        <f t="shared" ref="FR62" ca="1" si="2847">IF($B62="","",FC62*(1+rate_joint*FN$1/365))</f>
        <v/>
      </c>
      <c r="FS62" s="5" t="str">
        <f t="shared" ca="1" si="206"/>
        <v/>
      </c>
      <c r="FT62" s="5" t="str" cm="1">
        <f t="array" aca="1" ref="FT62" ca="1">IF(FS62="","",_xlfn.IFS(FS62&lt;='Hidden inputs'!$C$15,FS62*'Hidden inputs'!$D$15,FS62&lt;='Hidden inputs'!$C$16,'Hidden inputs'!$C$15*'Hidden inputs'!$D$15+(FS62-'Hidden inputs'!$B$16)*'Hidden inputs'!$D$16,FS62&lt;='Hidden inputs'!$C$17,'Hidden inputs'!$C$15*'Hidden inputs'!$D$15+('Hidden inputs'!$C$16-'Hidden inputs'!$B$16)*'Hidden inputs'!$D$16+(FS62-'Hidden inputs'!$B$17)*'Hidden inputs'!$D$17,FS62&gt;'Hidden inputs'!$B$18,'Hidden inputs'!$C$15*'Hidden inputs'!$D$15+('Hidden inputs'!$C$16-'Hidden inputs'!$B$16)*'Hidden inputs'!$D$16+('Hidden inputs'!$C$17-'Hidden inputs'!$B$17)*'Hidden inputs'!$D$17+(FS62-'Hidden inputs'!$B$18)*'Hidden inputs'!$D$18))</f>
        <v/>
      </c>
      <c r="FU62" s="10" t="str">
        <f t="shared" ca="1" si="207"/>
        <v/>
      </c>
      <c r="FV62" s="5" t="str">
        <f t="shared" ca="1" si="119"/>
        <v/>
      </c>
      <c r="FW62" s="5" t="str">
        <f t="shared" ca="1" si="120"/>
        <v/>
      </c>
      <c r="FX62" s="5" t="str">
        <f ca="1">IF($B62="","",'Hidden inputs'!$D$11*FO62+'Hidden inputs'!$E$11*FP62)</f>
        <v/>
      </c>
      <c r="FY62" s="11" t="str">
        <f t="shared" ca="1" si="23"/>
        <v/>
      </c>
      <c r="FZ62" s="9" t="str">
        <f t="shared" ca="1" si="121"/>
        <v/>
      </c>
      <c r="GA62" s="5" t="str">
        <f t="shared" ca="1" si="122"/>
        <v/>
      </c>
      <c r="GB62" s="5" t="str">
        <f t="shared" ca="1" si="123"/>
        <v/>
      </c>
      <c r="GC62" s="5" t="str">
        <f t="shared" ca="1" si="24"/>
        <v/>
      </c>
      <c r="GD62" s="5" t="str">
        <f t="shared" ca="1" si="25"/>
        <v/>
      </c>
    </row>
    <row r="63" spans="1:186" x14ac:dyDescent="0.35">
      <c r="A63" s="2" t="str">
        <f t="shared" ca="1" si="26"/>
        <v/>
      </c>
      <c r="B63" s="6" t="str">
        <f t="shared" ca="1" si="27"/>
        <v/>
      </c>
      <c r="C63" s="5" t="str">
        <f t="shared" ca="1" si="124"/>
        <v/>
      </c>
      <c r="D63" s="5" t="str" cm="1">
        <f t="array" aca="1" ref="D63" ca="1">IF($B63="","",IF(C63=0,0,IF(DD_Payment="",0,IF(C63&lt;_xlfn.IFS(DD_Frequency="Monthly",1,DD_Frequency="Quarterly",IF(MONTH(C$2)=1,1,IF(MONTH(C$2)=4,1,IF(MONTH(C$2)=7,1,IF(MONTH(C$2)=10,1,0)))),DD_Frequency="Annually",IF(MONTH(C$2)=1,1,0))*DD_Payment,C63,_xlfn.IFS(DD_Frequency="Monthly",1,DD_Frequency="Quarterly",IF(MONTH(C$2)=1,1,IF(MONTH(C$2)=4,1,IF(MONTH(C$2)=7,1,IF(MONTH(C$2)=10,1,0)))),DD_Frequency="Annually",IF(MONTH(C$2)=1,1,0))*DD_Payment))))</f>
        <v/>
      </c>
      <c r="E63" s="5" t="str">
        <f t="shared" ref="E63" ca="1" si="2848">IF(B63="","",IF(C63&gt;D63,(C63-D63/2)*(rate_A*(E$1/365)),0))</f>
        <v/>
      </c>
      <c r="F63" s="5" t="str">
        <f t="shared" ca="1" si="28"/>
        <v/>
      </c>
      <c r="G63" s="5" t="str">
        <f t="shared" ref="G63" ca="1" si="2849">IF(B63="","",G62*(1+rate_A*E$1/365))</f>
        <v/>
      </c>
      <c r="H63" s="5" t="str">
        <f t="shared" ref="H63" ca="1" si="2850">IF(B63="","",H62*(1+rate_A*E$1/365))</f>
        <v/>
      </c>
      <c r="I63" s="5" t="str">
        <f t="shared" ref="I63" ca="1" si="2851">IF(B63="","",I62*(1+rate_joint*E$1/365))</f>
        <v/>
      </c>
      <c r="J63" s="5" t="str">
        <f t="shared" ca="1" si="129"/>
        <v/>
      </c>
      <c r="K63" s="5" t="str" cm="1">
        <f t="array" aca="1" ref="K63" ca="1">IF(J63="","",_xlfn.IFS(J63&lt;='Hidden inputs'!$C$15,J63*'Hidden inputs'!$D$15,J63&lt;='Hidden inputs'!$C$16,'Hidden inputs'!$C$15*'Hidden inputs'!$D$15+(J63-'Hidden inputs'!$B$16)*'Hidden inputs'!$D$16,J63&lt;='Hidden inputs'!$C$17,'Hidden inputs'!$C$15*'Hidden inputs'!$D$15+('Hidden inputs'!$C$16-'Hidden inputs'!$B$16)*'Hidden inputs'!$D$16+(J63-'Hidden inputs'!$B$17)*'Hidden inputs'!$D$17,J63&gt;'Hidden inputs'!$B$18,'Hidden inputs'!$C$15*'Hidden inputs'!$D$15+('Hidden inputs'!$C$16-'Hidden inputs'!$B$16)*'Hidden inputs'!$D$16+('Hidden inputs'!$C$17-'Hidden inputs'!$B$17)*'Hidden inputs'!$D$17+(J63-'Hidden inputs'!$B$18)*'Hidden inputs'!$D$18))</f>
        <v/>
      </c>
      <c r="L63" s="11" t="str">
        <f t="shared" ca="1" si="130"/>
        <v/>
      </c>
      <c r="M63" s="5" t="str">
        <f t="shared" ca="1" si="32"/>
        <v/>
      </c>
      <c r="N63" s="5" t="str">
        <f t="shared" ca="1" si="33"/>
        <v/>
      </c>
      <c r="O63" s="5" t="str">
        <f ca="1">IF(B63="","",'Hidden inputs'!$D$11*F63+'Hidden inputs'!$E$11*G63)</f>
        <v/>
      </c>
      <c r="P63" s="11" t="str">
        <f t="shared" ca="1" si="0"/>
        <v/>
      </c>
      <c r="Q63" s="20" t="str">
        <f t="shared" ca="1" si="1"/>
        <v/>
      </c>
      <c r="R63" s="3" t="str">
        <f t="shared" ca="1" si="34"/>
        <v/>
      </c>
      <c r="S63" s="5" t="str" cm="1">
        <f t="array" aca="1" ref="S63" ca="1">IF($B63="","",IF(R63=0,0,IF(DD_Payment="",0,IF(R63&lt;_xlfn.IFS(DD_Frequency="Monthly",1,DD_Frequency="Quarterly",IF(MONTH(R$2)=1,1,IF(MONTH(R$2)=4,1,IF(MONTH(R$2)=7,1,IF(MONTH(R$2)=10,1,0)))),DD_Frequency="Annually",IF(MONTH(R$2)=1,1,0))*DD_Payment,R63,_xlfn.IFS(DD_Frequency="Monthly",1,DD_Frequency="Quarterly",IF(MONTH(R$2)=1,1,IF(MONTH(R$2)=4,1,IF(MONTH(R$2)=7,1,IF(MONTH(R$2)=10,1,0)))),DD_Frequency="Annually",IF(MONTH(R$2)=1,1,0))*DD_Payment))))</f>
        <v/>
      </c>
      <c r="T63" s="3" t="str">
        <f t="shared" ref="T63" ca="1" si="2852">IF(B63="","",IF(R63&gt;S63,(R63-S63/2)*(rate_A*((T$1+A63)/365)),0))</f>
        <v/>
      </c>
      <c r="U63" s="3" t="str">
        <f t="shared" ca="1" si="36"/>
        <v/>
      </c>
      <c r="V63" s="3" t="str">
        <f t="shared" ref="V63" ca="1" si="2853">IF(B63="","",G63*(1+rate_A*(T$1+A63)/365))</f>
        <v/>
      </c>
      <c r="W63" s="3" t="str">
        <f t="shared" ref="W63" ca="1" si="2854">IF(B63="","",H63*(1+rate_A*(T$1+A63)/365))</f>
        <v/>
      </c>
      <c r="X63" s="3" t="str">
        <f t="shared" ref="X63" ca="1" si="2855">IF(B63="","",I63*(1+rate_joint*(T$1+A63)/365))</f>
        <v/>
      </c>
      <c r="Y63" s="5" t="str">
        <f t="shared" ca="1" si="135"/>
        <v/>
      </c>
      <c r="Z63" s="5" t="str" cm="1">
        <f t="array" aca="1" ref="Z63" ca="1">IF(Y63="","",_xlfn.IFS(Y63&lt;='Hidden inputs'!$C$15,Y63*'Hidden inputs'!$D$15,Y63&lt;='Hidden inputs'!$C$16,'Hidden inputs'!$C$15*'Hidden inputs'!$D$15+(Y63-'Hidden inputs'!$B$16)*'Hidden inputs'!$D$16,Y63&lt;='Hidden inputs'!$C$17,'Hidden inputs'!$C$15*'Hidden inputs'!$D$15+('Hidden inputs'!$C$16-'Hidden inputs'!$B$16)*'Hidden inputs'!$D$16+(Y63-'Hidden inputs'!$B$17)*'Hidden inputs'!$D$17,Y63&gt;'Hidden inputs'!$B$18,'Hidden inputs'!$C$15*'Hidden inputs'!$D$15+('Hidden inputs'!$C$16-'Hidden inputs'!$B$16)*'Hidden inputs'!$D$16+('Hidden inputs'!$C$17-'Hidden inputs'!$B$17)*'Hidden inputs'!$D$17+(Y63-'Hidden inputs'!$B$18)*'Hidden inputs'!$D$18))</f>
        <v/>
      </c>
      <c r="AA63" s="10" t="str">
        <f t="shared" ca="1" si="136"/>
        <v/>
      </c>
      <c r="AB63" s="5" t="str">
        <f t="shared" ca="1" si="40"/>
        <v/>
      </c>
      <c r="AC63" s="5" t="str">
        <f t="shared" ca="1" si="137"/>
        <v/>
      </c>
      <c r="AD63" s="5" t="str">
        <f ca="1">IF(B63="","",'Hidden inputs'!$D$11*U63+'Hidden inputs'!$E$11*V63)</f>
        <v/>
      </c>
      <c r="AE63" s="11" t="str">
        <f t="shared" ca="1" si="3"/>
        <v/>
      </c>
      <c r="AF63" s="9" t="str">
        <f t="shared" ca="1" si="41"/>
        <v/>
      </c>
      <c r="AG63" s="3" t="str">
        <f t="shared" ca="1" si="42"/>
        <v/>
      </c>
      <c r="AH63" s="5" t="str" cm="1">
        <f t="array" aca="1" ref="AH63" ca="1">IF($B63="","",IF(AG63=0,0,IF(DD_Payment="",0,IF(AG63&lt;_xlfn.IFS(DD_Frequency="Monthly",1,DD_Frequency="Quarterly",IF(MONTH(AG$2)=1,1,IF(MONTH(AG$2)=4,1,IF(MONTH(AG$2)=7,1,IF(MONTH(AG$2)=10,1,0)))),DD_Frequency="Annually",IF(MONTH(AG$2)=1,1,0))*DD_Payment,AG63,_xlfn.IFS(DD_Frequency="Monthly",1,DD_Frequency="Quarterly",IF(MONTH(AG$2)=1,1,IF(MONTH(AG$2)=4,1,IF(MONTH(AG$2)=7,1,IF(MONTH(AG$2)=10,1,0)))),DD_Frequency="Annually",IF(MONTH(AG$2)=1,1,0))*DD_Payment))))</f>
        <v/>
      </c>
      <c r="AI63" s="3" t="str">
        <f t="shared" ref="AI63" ca="1" si="2856">IF($B63="","",IF(AG63&gt;AH63,(AG63-AH63/2)*(rate_A*(AI$1/365)),0))</f>
        <v/>
      </c>
      <c r="AJ63" s="3" t="str">
        <f t="shared" ca="1" si="139"/>
        <v/>
      </c>
      <c r="AK63" s="3" t="str">
        <f t="shared" ref="AK63" ca="1" si="2857">IF($B63="","",V63*(1+rate_A*AI$1/365))</f>
        <v/>
      </c>
      <c r="AL63" s="3" t="str">
        <f t="shared" ref="AL63" ca="1" si="2858">IF($B63="","",W63*(1+rate_A*AI$1/365))</f>
        <v/>
      </c>
      <c r="AM63" s="3" t="str">
        <f t="shared" ref="AM63" ca="1" si="2859">IF($B63="","",X63*(1+rate_joint*AI$1/365))</f>
        <v/>
      </c>
      <c r="AN63" s="5" t="str">
        <f t="shared" ca="1" si="143"/>
        <v/>
      </c>
      <c r="AO63" s="5" t="str" cm="1">
        <f t="array" aca="1" ref="AO63" ca="1">IF(AN63="","",_xlfn.IFS(AN63&lt;='Hidden inputs'!$C$15,AN63*'Hidden inputs'!$D$15,AN63&lt;='Hidden inputs'!$C$16,'Hidden inputs'!$C$15*'Hidden inputs'!$D$15+(AN63-'Hidden inputs'!$B$16)*'Hidden inputs'!$D$16,AN63&lt;='Hidden inputs'!$C$17,'Hidden inputs'!$C$15*'Hidden inputs'!$D$15+('Hidden inputs'!$C$16-'Hidden inputs'!$B$16)*'Hidden inputs'!$D$16+(AN63-'Hidden inputs'!$B$17)*'Hidden inputs'!$D$17,AN63&gt;'Hidden inputs'!$B$18,'Hidden inputs'!$C$15*'Hidden inputs'!$D$15+('Hidden inputs'!$C$16-'Hidden inputs'!$B$16)*'Hidden inputs'!$D$16+('Hidden inputs'!$C$17-'Hidden inputs'!$B$17)*'Hidden inputs'!$D$17+(AN63-'Hidden inputs'!$B$18)*'Hidden inputs'!$D$18))</f>
        <v/>
      </c>
      <c r="AP63" s="10" t="str">
        <f t="shared" ca="1" si="144"/>
        <v/>
      </c>
      <c r="AQ63" s="5" t="str">
        <f t="shared" ca="1" si="47"/>
        <v/>
      </c>
      <c r="AR63" s="5" t="str">
        <f t="shared" ca="1" si="48"/>
        <v/>
      </c>
      <c r="AS63" s="5" t="str">
        <f ca="1">IF($B63="","",'Hidden inputs'!$D$11*AJ63+'Hidden inputs'!$E$11*AK63)</f>
        <v/>
      </c>
      <c r="AT63" s="11" t="str">
        <f t="shared" ca="1" si="5"/>
        <v/>
      </c>
      <c r="AU63" s="9" t="str">
        <f t="shared" ca="1" si="49"/>
        <v/>
      </c>
      <c r="AV63" s="3" t="str">
        <f t="shared" ca="1" si="50"/>
        <v/>
      </c>
      <c r="AW63" s="5" t="str" cm="1">
        <f t="array" aca="1" ref="AW63" ca="1">IF($B63="","",IF(AV63=0,0,IF(DD_Payment="",0,IF(AV63&lt;_xlfn.IFS(DD_Frequency="Monthly",1,DD_Frequency="Quarterly",IF(MONTH(AV$2)=1,1,IF(MONTH(AV$2)=4,1,IF(MONTH(AV$2)=7,1,IF(MONTH(AV$2)=10,1,0)))),DD_Frequency="Annually",IF(MONTH(AV$2)=1,1,0))*DD_Payment,AV63,_xlfn.IFS(DD_Frequency="Monthly",1,DD_Frequency="Quarterly",IF(MONTH(AV$2)=1,1,IF(MONTH(AV$2)=4,1,IF(MONTH(AV$2)=7,1,IF(MONTH(AV$2)=10,1,0)))),DD_Frequency="Annually",IF(MONTH(AV$2)=1,1,0))*DD_Payment))))</f>
        <v/>
      </c>
      <c r="AX63" s="3" t="str">
        <f t="shared" ref="AX63" ca="1" si="2860">IF($B63="","",IF(AV63&gt;AW63,(AV63-AW63/2)*(rate_A*(AX$1/365)),0))</f>
        <v/>
      </c>
      <c r="AY63" s="3" t="str">
        <f t="shared" ca="1" si="146"/>
        <v/>
      </c>
      <c r="AZ63" s="3" t="str">
        <f t="shared" ref="AZ63" ca="1" si="2861">IF($B63="","",AK63*(1+rate_A*AX$1/365))</f>
        <v/>
      </c>
      <c r="BA63" s="3" t="str">
        <f t="shared" ref="BA63" ca="1" si="2862">IF($B63="","",AL63*(1+rate_A*AX$1/365))</f>
        <v/>
      </c>
      <c r="BB63" s="3" t="str">
        <f t="shared" ref="BB63" ca="1" si="2863">IF($B63="","",AM63*(1+rate_joint*AX$1/365))</f>
        <v/>
      </c>
      <c r="BC63" s="5" t="str">
        <f t="shared" ca="1" si="150"/>
        <v/>
      </c>
      <c r="BD63" s="5" t="str" cm="1">
        <f t="array" aca="1" ref="BD63" ca="1">IF(BC63="","",_xlfn.IFS(BC63&lt;='Hidden inputs'!$C$15,BC63*'Hidden inputs'!$D$15,BC63&lt;='Hidden inputs'!$C$16,'Hidden inputs'!$C$15*'Hidden inputs'!$D$15+(BC63-'Hidden inputs'!$B$16)*'Hidden inputs'!$D$16,BC63&lt;='Hidden inputs'!$C$17,'Hidden inputs'!$C$15*'Hidden inputs'!$D$15+('Hidden inputs'!$C$16-'Hidden inputs'!$B$16)*'Hidden inputs'!$D$16+(BC63-'Hidden inputs'!$B$17)*'Hidden inputs'!$D$17,BC63&gt;'Hidden inputs'!$B$18,'Hidden inputs'!$C$15*'Hidden inputs'!$D$15+('Hidden inputs'!$C$16-'Hidden inputs'!$B$16)*'Hidden inputs'!$D$16+('Hidden inputs'!$C$17-'Hidden inputs'!$B$17)*'Hidden inputs'!$D$17+(BC63-'Hidden inputs'!$B$18)*'Hidden inputs'!$D$18))</f>
        <v/>
      </c>
      <c r="BE63" s="10" t="str">
        <f t="shared" ca="1" si="151"/>
        <v/>
      </c>
      <c r="BF63" s="5" t="str">
        <f t="shared" ca="1" si="55"/>
        <v/>
      </c>
      <c r="BG63" s="5" t="str">
        <f t="shared" ca="1" si="56"/>
        <v/>
      </c>
      <c r="BH63" s="5" t="str">
        <f ca="1">IF($B63="","",'Hidden inputs'!$D$11*AY63+'Hidden inputs'!$E$11*AZ63)</f>
        <v/>
      </c>
      <c r="BI63" s="11" t="str">
        <f t="shared" ca="1" si="7"/>
        <v/>
      </c>
      <c r="BJ63" s="9" t="str">
        <f t="shared" ca="1" si="57"/>
        <v/>
      </c>
      <c r="BK63" s="3" t="str">
        <f t="shared" ca="1" si="58"/>
        <v/>
      </c>
      <c r="BL63" s="5" t="str" cm="1">
        <f t="array" aca="1" ref="BL63" ca="1">IF($B63="","",IF(BK63=0,0,IF(DD_Payment="",0,IF(BK63&lt;_xlfn.IFS(DD_Frequency="Monthly",1,DD_Frequency="Quarterly",IF(MONTH(BK$2)=1,1,IF(MONTH(BK$2)=4,1,IF(MONTH(BK$2)=7,1,IF(MONTH(BK$2)=10,1,0)))),DD_Frequency="Annually",IF(MONTH(BK$2)=1,1,0))*DD_Payment,BK63,_xlfn.IFS(DD_Frequency="Monthly",1,DD_Frequency="Quarterly",IF(MONTH(BK$2)=1,1,IF(MONTH(BK$2)=4,1,IF(MONTH(BK$2)=7,1,IF(MONTH(BK$2)=10,1,0)))),DD_Frequency="Annually",IF(MONTH(BK$2)=1,1,0))*DD_Payment))))</f>
        <v/>
      </c>
      <c r="BM63" s="3" t="str">
        <f t="shared" ref="BM63" ca="1" si="2864">IF($B63="","",IF(BK63&gt;BL63,(BK63-BL63/2)*(rate_A*(BM$1/365)),0))</f>
        <v/>
      </c>
      <c r="BN63" s="3" t="str">
        <f t="shared" ca="1" si="153"/>
        <v/>
      </c>
      <c r="BO63" s="3" t="str">
        <f t="shared" ref="BO63" ca="1" si="2865">IF($B63="","",AZ63*(1+rate_A*BM$1/365))</f>
        <v/>
      </c>
      <c r="BP63" s="3" t="str">
        <f t="shared" ref="BP63" ca="1" si="2866">IF($B63="","",BA63*(1+rate_A*BM$1/365))</f>
        <v/>
      </c>
      <c r="BQ63" s="3" t="str">
        <f t="shared" ref="BQ63" ca="1" si="2867">IF($B63="","",BB63*(1+rate_joint*BM$1/365))</f>
        <v/>
      </c>
      <c r="BR63" s="5" t="str">
        <f t="shared" ca="1" si="157"/>
        <v/>
      </c>
      <c r="BS63" s="5" t="str" cm="1">
        <f t="array" aca="1" ref="BS63" ca="1">IF(BR63="","",_xlfn.IFS(BR63&lt;='Hidden inputs'!$C$15,BR63*'Hidden inputs'!$D$15,BR63&lt;='Hidden inputs'!$C$16,'Hidden inputs'!$C$15*'Hidden inputs'!$D$15+(BR63-'Hidden inputs'!$B$16)*'Hidden inputs'!$D$16,BR63&lt;='Hidden inputs'!$C$17,'Hidden inputs'!$C$15*'Hidden inputs'!$D$15+('Hidden inputs'!$C$16-'Hidden inputs'!$B$16)*'Hidden inputs'!$D$16+(BR63-'Hidden inputs'!$B$17)*'Hidden inputs'!$D$17,BR63&gt;'Hidden inputs'!$B$18,'Hidden inputs'!$C$15*'Hidden inputs'!$D$15+('Hidden inputs'!$C$16-'Hidden inputs'!$B$16)*'Hidden inputs'!$D$16+('Hidden inputs'!$C$17-'Hidden inputs'!$B$17)*'Hidden inputs'!$D$17+(BR63-'Hidden inputs'!$B$18)*'Hidden inputs'!$D$18))</f>
        <v/>
      </c>
      <c r="BT63" s="10" t="str">
        <f t="shared" ca="1" si="158"/>
        <v/>
      </c>
      <c r="BU63" s="5" t="str">
        <f t="shared" ca="1" si="63"/>
        <v/>
      </c>
      <c r="BV63" s="5" t="str">
        <f t="shared" ca="1" si="64"/>
        <v/>
      </c>
      <c r="BW63" s="5" t="str">
        <f ca="1">IF($B63="","",'Hidden inputs'!$D$11*BN63+'Hidden inputs'!$E$11*BO63)</f>
        <v/>
      </c>
      <c r="BX63" s="11" t="str">
        <f t="shared" ca="1" si="9"/>
        <v/>
      </c>
      <c r="BY63" s="9" t="str">
        <f t="shared" ca="1" si="65"/>
        <v/>
      </c>
      <c r="BZ63" s="3" t="str">
        <f t="shared" ca="1" si="66"/>
        <v/>
      </c>
      <c r="CA63" s="5" t="str" cm="1">
        <f t="array" aca="1" ref="CA63" ca="1">IF($B63="","",IF(BZ63=0,0,IF(DD_Payment="",0,IF(BZ63&lt;_xlfn.IFS(DD_Frequency="Monthly",1,DD_Frequency="Quarterly",IF(MONTH(BZ$2)=1,1,IF(MONTH(BZ$2)=4,1,IF(MONTH(BZ$2)=7,1,IF(MONTH(BZ$2)=10,1,0)))),DD_Frequency="Annually",IF(MONTH(BZ$2)=1,1,0))*DD_Payment,BZ63,_xlfn.IFS(DD_Frequency="Monthly",1,DD_Frequency="Quarterly",IF(MONTH(BZ$2)=1,1,IF(MONTH(BZ$2)=4,1,IF(MONTH(BZ$2)=7,1,IF(MONTH(BZ$2)=10,1,0)))),DD_Frequency="Annually",IF(MONTH(BZ$2)=1,1,0))*DD_Payment))))</f>
        <v/>
      </c>
      <c r="CB63" s="3" t="str">
        <f t="shared" ref="CB63" ca="1" si="2868">IF($B63="","",IF(BZ63&gt;CA63,(BZ63-CA63/2)*(rate_A*(CB$1/365)),0))</f>
        <v/>
      </c>
      <c r="CC63" s="3" t="str">
        <f t="shared" ca="1" si="160"/>
        <v/>
      </c>
      <c r="CD63" s="3" t="str">
        <f t="shared" ref="CD63" ca="1" si="2869">IF($B63="","",BO63*(1+rate_A*CB$1/365))</f>
        <v/>
      </c>
      <c r="CE63" s="3" t="str">
        <f t="shared" ref="CE63" ca="1" si="2870">IF($B63="","",BP63*(1+rate_A*CB$1/365))</f>
        <v/>
      </c>
      <c r="CF63" s="3" t="str">
        <f t="shared" ref="CF63" ca="1" si="2871">IF($B63="","",BQ63*(1+rate_joint*CB$1/365))</f>
        <v/>
      </c>
      <c r="CG63" s="5" t="str">
        <f t="shared" ca="1" si="164"/>
        <v/>
      </c>
      <c r="CH63" s="5" t="str" cm="1">
        <f t="array" aca="1" ref="CH63" ca="1">IF(CG63="","",_xlfn.IFS(CG63&lt;='Hidden inputs'!$C$15,CG63*'Hidden inputs'!$D$15,CG63&lt;='Hidden inputs'!$C$16,'Hidden inputs'!$C$15*'Hidden inputs'!$D$15+(CG63-'Hidden inputs'!$B$16)*'Hidden inputs'!$D$16,CG63&lt;='Hidden inputs'!$C$17,'Hidden inputs'!$C$15*'Hidden inputs'!$D$15+('Hidden inputs'!$C$16-'Hidden inputs'!$B$16)*'Hidden inputs'!$D$16+(CG63-'Hidden inputs'!$B$17)*'Hidden inputs'!$D$17,CG63&gt;'Hidden inputs'!$B$18,'Hidden inputs'!$C$15*'Hidden inputs'!$D$15+('Hidden inputs'!$C$16-'Hidden inputs'!$B$16)*'Hidden inputs'!$D$16+('Hidden inputs'!$C$17-'Hidden inputs'!$B$17)*'Hidden inputs'!$D$17+(CG63-'Hidden inputs'!$B$18)*'Hidden inputs'!$D$18))</f>
        <v/>
      </c>
      <c r="CI63" s="10" t="str">
        <f t="shared" ca="1" si="165"/>
        <v/>
      </c>
      <c r="CJ63" s="5" t="str">
        <f t="shared" ca="1" si="71"/>
        <v/>
      </c>
      <c r="CK63" s="5" t="str">
        <f t="shared" ca="1" si="72"/>
        <v/>
      </c>
      <c r="CL63" s="5" t="str">
        <f ca="1">IF($B63="","",'Hidden inputs'!$D$11*CC63+'Hidden inputs'!$E$11*CD63)</f>
        <v/>
      </c>
      <c r="CM63" s="11" t="str">
        <f t="shared" ca="1" si="11"/>
        <v/>
      </c>
      <c r="CN63" s="9" t="str">
        <f t="shared" ca="1" si="73"/>
        <v/>
      </c>
      <c r="CO63" s="3" t="str">
        <f t="shared" ca="1" si="74"/>
        <v/>
      </c>
      <c r="CP63" s="5" t="str" cm="1">
        <f t="array" aca="1" ref="CP63" ca="1">IF($B63="","",IF(CO63=0,0,IF(DD_Payment="",0,IF(CO63&lt;_xlfn.IFS(DD_Frequency="Monthly",1,DD_Frequency="Quarterly",IF(MONTH(CO$2)=1,1,IF(MONTH(CO$2)=4,1,IF(MONTH(CO$2)=7,1,IF(MONTH(CO$2)=10,1,0)))),DD_Frequency="Annually",IF(MONTH(CO$2)=1,1,0))*DD_Payment,CO63,_xlfn.IFS(DD_Frequency="Monthly",1,DD_Frequency="Quarterly",IF(MONTH(CO$2)=1,1,IF(MONTH(CO$2)=4,1,IF(MONTH(CO$2)=7,1,IF(MONTH(CO$2)=10,1,0)))),DD_Frequency="Annually",IF(MONTH(CO$2)=1,1,0))*DD_Payment))))</f>
        <v/>
      </c>
      <c r="CQ63" s="3" t="str">
        <f t="shared" ref="CQ63" ca="1" si="2872">IF($B63="","",IF(CO63&gt;CP63,(CO63-CP63/2)*(rate_A*(CQ$1/365)),0))</f>
        <v/>
      </c>
      <c r="CR63" s="3" t="str">
        <f t="shared" ca="1" si="167"/>
        <v/>
      </c>
      <c r="CS63" s="3" t="str">
        <f t="shared" ref="CS63" ca="1" si="2873">IF($B63="","",CD63*(1+rate_A*CQ$1/365))</f>
        <v/>
      </c>
      <c r="CT63" s="3" t="str">
        <f t="shared" ref="CT63" ca="1" si="2874">IF($B63="","",CE63*(1+rate_A*CQ$1/365))</f>
        <v/>
      </c>
      <c r="CU63" s="3" t="str">
        <f t="shared" ref="CU63" ca="1" si="2875">IF($B63="","",CF63*(1+rate_joint*CQ$1/365))</f>
        <v/>
      </c>
      <c r="CV63" s="5" t="str">
        <f t="shared" ca="1" si="171"/>
        <v/>
      </c>
      <c r="CW63" s="5" t="str" cm="1">
        <f t="array" aca="1" ref="CW63" ca="1">IF(CV63="","",_xlfn.IFS(CV63&lt;='Hidden inputs'!$C$15,CV63*'Hidden inputs'!$D$15,CV63&lt;='Hidden inputs'!$C$16,'Hidden inputs'!$C$15*'Hidden inputs'!$D$15+(CV63-'Hidden inputs'!$B$16)*'Hidden inputs'!$D$16,CV63&lt;='Hidden inputs'!$C$17,'Hidden inputs'!$C$15*'Hidden inputs'!$D$15+('Hidden inputs'!$C$16-'Hidden inputs'!$B$16)*'Hidden inputs'!$D$16+(CV63-'Hidden inputs'!$B$17)*'Hidden inputs'!$D$17,CV63&gt;'Hidden inputs'!$B$18,'Hidden inputs'!$C$15*'Hidden inputs'!$D$15+('Hidden inputs'!$C$16-'Hidden inputs'!$B$16)*'Hidden inputs'!$D$16+('Hidden inputs'!$C$17-'Hidden inputs'!$B$17)*'Hidden inputs'!$D$17+(CV63-'Hidden inputs'!$B$18)*'Hidden inputs'!$D$18))</f>
        <v/>
      </c>
      <c r="CX63" s="10" t="str">
        <f t="shared" ca="1" si="172"/>
        <v/>
      </c>
      <c r="CY63" s="5" t="str">
        <f t="shared" ca="1" si="79"/>
        <v/>
      </c>
      <c r="CZ63" s="5" t="str">
        <f t="shared" ca="1" si="80"/>
        <v/>
      </c>
      <c r="DA63" s="5" t="str">
        <f ca="1">IF($B63="","",'Hidden inputs'!$D$11*CR63+'Hidden inputs'!$E$11*CS63)</f>
        <v/>
      </c>
      <c r="DB63" s="11" t="str">
        <f t="shared" ca="1" si="13"/>
        <v/>
      </c>
      <c r="DC63" s="9" t="str">
        <f t="shared" ca="1" si="81"/>
        <v/>
      </c>
      <c r="DD63" s="3" t="str">
        <f t="shared" ca="1" si="82"/>
        <v/>
      </c>
      <c r="DE63" s="5" t="str" cm="1">
        <f t="array" aca="1" ref="DE63" ca="1">IF($B63="","",IF(DD63=0,0,IF(DD_Payment="",0,IF(DD63&lt;_xlfn.IFS(DD_Frequency="Monthly",1,DD_Frequency="Quarterly",IF(MONTH(DD$2)=1,1,IF(MONTH(DD$2)=4,1,IF(MONTH(DD$2)=7,1,IF(MONTH(DD$2)=10,1,0)))),DD_Frequency="Annually",IF(MONTH(DD$2)=1,1,0))*DD_Payment,DD63,_xlfn.IFS(DD_Frequency="Monthly",1,DD_Frequency="Quarterly",IF(MONTH(DD$2)=1,1,IF(MONTH(DD$2)=4,1,IF(MONTH(DD$2)=7,1,IF(MONTH(DD$2)=10,1,0)))),DD_Frequency="Annually",IF(MONTH(DD$2)=1,1,0))*DD_Payment))))</f>
        <v/>
      </c>
      <c r="DF63" s="3" t="str">
        <f t="shared" ref="DF63" ca="1" si="2876">IF($B63="","",IF(DD63&gt;DE63,(DD63-DE63/2)*(rate_A*(DF$1/365)),0))</f>
        <v/>
      </c>
      <c r="DG63" s="3" t="str">
        <f t="shared" ca="1" si="174"/>
        <v/>
      </c>
      <c r="DH63" s="3" t="str">
        <f t="shared" ref="DH63" ca="1" si="2877">IF($B63="","",CS63*(1+rate_A*DF$1/365))</f>
        <v/>
      </c>
      <c r="DI63" s="3" t="str">
        <f t="shared" ref="DI63" ca="1" si="2878">IF($B63="","",CT63*(1+rate_A*DF$1/365))</f>
        <v/>
      </c>
      <c r="DJ63" s="3" t="str">
        <f t="shared" ref="DJ63" ca="1" si="2879">IF($B63="","",CU63*(1+rate_joint*DF$1/365))</f>
        <v/>
      </c>
      <c r="DK63" s="5" t="str">
        <f t="shared" ca="1" si="178"/>
        <v/>
      </c>
      <c r="DL63" s="5" t="str" cm="1">
        <f t="array" aca="1" ref="DL63" ca="1">IF(DK63="","",_xlfn.IFS(DK63&lt;='Hidden inputs'!$C$15,DK63*'Hidden inputs'!$D$15,DK63&lt;='Hidden inputs'!$C$16,'Hidden inputs'!$C$15*'Hidden inputs'!$D$15+(DK63-'Hidden inputs'!$B$16)*'Hidden inputs'!$D$16,DK63&lt;='Hidden inputs'!$C$17,'Hidden inputs'!$C$15*'Hidden inputs'!$D$15+('Hidden inputs'!$C$16-'Hidden inputs'!$B$16)*'Hidden inputs'!$D$16+(DK63-'Hidden inputs'!$B$17)*'Hidden inputs'!$D$17,DK63&gt;'Hidden inputs'!$B$18,'Hidden inputs'!$C$15*'Hidden inputs'!$D$15+('Hidden inputs'!$C$16-'Hidden inputs'!$B$16)*'Hidden inputs'!$D$16+('Hidden inputs'!$C$17-'Hidden inputs'!$B$17)*'Hidden inputs'!$D$17+(DK63-'Hidden inputs'!$B$18)*'Hidden inputs'!$D$18))</f>
        <v/>
      </c>
      <c r="DM63" s="10" t="str">
        <f t="shared" ca="1" si="179"/>
        <v/>
      </c>
      <c r="DN63" s="5" t="str">
        <f t="shared" ca="1" si="87"/>
        <v/>
      </c>
      <c r="DO63" s="5" t="str">
        <f t="shared" ca="1" si="88"/>
        <v/>
      </c>
      <c r="DP63" s="5" t="str">
        <f ca="1">IF($B63="","",'Hidden inputs'!$D$11*DG63+'Hidden inputs'!$E$11*DH63)</f>
        <v/>
      </c>
      <c r="DQ63" s="11" t="str">
        <f t="shared" ca="1" si="15"/>
        <v/>
      </c>
      <c r="DR63" s="9" t="str">
        <f t="shared" ca="1" si="89"/>
        <v/>
      </c>
      <c r="DS63" s="3" t="str">
        <f t="shared" ca="1" si="90"/>
        <v/>
      </c>
      <c r="DT63" s="5" t="str" cm="1">
        <f t="array" aca="1" ref="DT63" ca="1">IF($B63="","",IF(DS63=0,0,IF(DD_Payment="",0,IF(DS63&lt;_xlfn.IFS(DD_Frequency="Monthly",1,DD_Frequency="Quarterly",IF(MONTH(DS$2)=1,1,IF(MONTH(DS$2)=4,1,IF(MONTH(DS$2)=7,1,IF(MONTH(DS$2)=10,1,0)))),DD_Frequency="Annually",IF(MONTH(DS$2)=1,1,0))*DD_Payment,DS63,_xlfn.IFS(DD_Frequency="Monthly",1,DD_Frequency="Quarterly",IF(MONTH(DS$2)=1,1,IF(MONTH(DS$2)=4,1,IF(MONTH(DS$2)=7,1,IF(MONTH(DS$2)=10,1,0)))),DD_Frequency="Annually",IF(MONTH(DS$2)=1,1,0))*DD_Payment))))</f>
        <v/>
      </c>
      <c r="DU63" s="3" t="str">
        <f t="shared" ref="DU63" ca="1" si="2880">IF($B63="","",IF(DS63&gt;DT63,(DS63-DT63/2)*(rate_A*(DU$1/365)),0))</f>
        <v/>
      </c>
      <c r="DV63" s="3" t="str">
        <f t="shared" ca="1" si="181"/>
        <v/>
      </c>
      <c r="DW63" s="3" t="str">
        <f t="shared" ref="DW63" ca="1" si="2881">IF($B63="","",DH63*(1+rate_A*DU$1/365))</f>
        <v/>
      </c>
      <c r="DX63" s="3" t="str">
        <f t="shared" ref="DX63" ca="1" si="2882">IF($B63="","",DI63*(1+rate_A*DU$1/365))</f>
        <v/>
      </c>
      <c r="DY63" s="3" t="str">
        <f t="shared" ref="DY63" ca="1" si="2883">IF($B63="","",DJ63*(1+rate_joint*DU$1/365))</f>
        <v/>
      </c>
      <c r="DZ63" s="5" t="str">
        <f t="shared" ca="1" si="185"/>
        <v/>
      </c>
      <c r="EA63" s="5" t="str" cm="1">
        <f t="array" aca="1" ref="EA63" ca="1">IF(DZ63="","",_xlfn.IFS(DZ63&lt;='Hidden inputs'!$C$15,DZ63*'Hidden inputs'!$D$15,DZ63&lt;='Hidden inputs'!$C$16,'Hidden inputs'!$C$15*'Hidden inputs'!$D$15+(DZ63-'Hidden inputs'!$B$16)*'Hidden inputs'!$D$16,DZ63&lt;='Hidden inputs'!$C$17,'Hidden inputs'!$C$15*'Hidden inputs'!$D$15+('Hidden inputs'!$C$16-'Hidden inputs'!$B$16)*'Hidden inputs'!$D$16+(DZ63-'Hidden inputs'!$B$17)*'Hidden inputs'!$D$17,DZ63&gt;'Hidden inputs'!$B$18,'Hidden inputs'!$C$15*'Hidden inputs'!$D$15+('Hidden inputs'!$C$16-'Hidden inputs'!$B$16)*'Hidden inputs'!$D$16+('Hidden inputs'!$C$17-'Hidden inputs'!$B$17)*'Hidden inputs'!$D$17+(DZ63-'Hidden inputs'!$B$18)*'Hidden inputs'!$D$18))</f>
        <v/>
      </c>
      <c r="EB63" s="10" t="str">
        <f t="shared" ca="1" si="186"/>
        <v/>
      </c>
      <c r="EC63" s="5" t="str">
        <f t="shared" ca="1" si="95"/>
        <v/>
      </c>
      <c r="ED63" s="5" t="str">
        <f t="shared" ca="1" si="96"/>
        <v/>
      </c>
      <c r="EE63" s="5" t="str">
        <f ca="1">IF($B63="","",'Hidden inputs'!$D$11*DV63+'Hidden inputs'!$E$11*DW63)</f>
        <v/>
      </c>
      <c r="EF63" s="11" t="str">
        <f t="shared" ca="1" si="17"/>
        <v/>
      </c>
      <c r="EG63" s="9" t="str">
        <f t="shared" ca="1" si="97"/>
        <v/>
      </c>
      <c r="EH63" s="3" t="str">
        <f t="shared" ca="1" si="98"/>
        <v/>
      </c>
      <c r="EI63" s="5" t="str" cm="1">
        <f t="array" aca="1" ref="EI63" ca="1">IF($B63="","",IF(EH63=0,0,IF(DD_Payment="",0,IF(EH63&lt;_xlfn.IFS(DD_Frequency="Monthly",1,DD_Frequency="Quarterly",IF(MONTH(EH$2)=1,1,IF(MONTH(EH$2)=4,1,IF(MONTH(EH$2)=7,1,IF(MONTH(EH$2)=10,1,0)))),DD_Frequency="Annually",IF(MONTH(EH$2)=1,1,0))*DD_Payment,EH63,_xlfn.IFS(DD_Frequency="Monthly",1,DD_Frequency="Quarterly",IF(MONTH(EH$2)=1,1,IF(MONTH(EH$2)=4,1,IF(MONTH(EH$2)=7,1,IF(MONTH(EH$2)=10,1,0)))),DD_Frequency="Annually",IF(MONTH(EH$2)=1,1,0))*DD_Payment))))</f>
        <v/>
      </c>
      <c r="EJ63" s="3" t="str">
        <f t="shared" ref="EJ63" ca="1" si="2884">IF($B63="","",IF(EH63&gt;EI63,(EH63-EI63/2)*(rate_A*(EJ$1/365)),0))</f>
        <v/>
      </c>
      <c r="EK63" s="3" t="str">
        <f t="shared" ca="1" si="188"/>
        <v/>
      </c>
      <c r="EL63" s="3" t="str">
        <f t="shared" ref="EL63" ca="1" si="2885">IF($B63="","",DW63*(1+rate_A*EJ$1/365))</f>
        <v/>
      </c>
      <c r="EM63" s="3" t="str">
        <f t="shared" ref="EM63" ca="1" si="2886">IF($B63="","",DX63*(1+rate_A*EJ$1/365))</f>
        <v/>
      </c>
      <c r="EN63" s="3" t="str">
        <f t="shared" ref="EN63" ca="1" si="2887">IF($B63="","",DY63*(1+rate_joint*EJ$1/365))</f>
        <v/>
      </c>
      <c r="EO63" s="5" t="str">
        <f t="shared" ca="1" si="192"/>
        <v/>
      </c>
      <c r="EP63" s="5" t="str" cm="1">
        <f t="array" aca="1" ref="EP63" ca="1">IF(EO63="","",_xlfn.IFS(EO63&lt;='Hidden inputs'!$C$15,EO63*'Hidden inputs'!$D$15,EO63&lt;='Hidden inputs'!$C$16,'Hidden inputs'!$C$15*'Hidden inputs'!$D$15+(EO63-'Hidden inputs'!$B$16)*'Hidden inputs'!$D$16,EO63&lt;='Hidden inputs'!$C$17,'Hidden inputs'!$C$15*'Hidden inputs'!$D$15+('Hidden inputs'!$C$16-'Hidden inputs'!$B$16)*'Hidden inputs'!$D$16+(EO63-'Hidden inputs'!$B$17)*'Hidden inputs'!$D$17,EO63&gt;'Hidden inputs'!$B$18,'Hidden inputs'!$C$15*'Hidden inputs'!$D$15+('Hidden inputs'!$C$16-'Hidden inputs'!$B$16)*'Hidden inputs'!$D$16+('Hidden inputs'!$C$17-'Hidden inputs'!$B$17)*'Hidden inputs'!$D$17+(EO63-'Hidden inputs'!$B$18)*'Hidden inputs'!$D$18))</f>
        <v/>
      </c>
      <c r="EQ63" s="10" t="str">
        <f t="shared" ca="1" si="193"/>
        <v/>
      </c>
      <c r="ER63" s="5" t="str">
        <f t="shared" ca="1" si="103"/>
        <v/>
      </c>
      <c r="ES63" s="5" t="str">
        <f t="shared" ca="1" si="104"/>
        <v/>
      </c>
      <c r="ET63" s="5" t="str">
        <f ca="1">IF($B63="","",'Hidden inputs'!$D$11*EK63+'Hidden inputs'!$E$11*EL63)</f>
        <v/>
      </c>
      <c r="EU63" s="11" t="str">
        <f t="shared" ca="1" si="19"/>
        <v/>
      </c>
      <c r="EV63" s="9" t="str">
        <f t="shared" ca="1" si="105"/>
        <v/>
      </c>
      <c r="EW63" s="3" t="str">
        <f t="shared" ca="1" si="106"/>
        <v/>
      </c>
      <c r="EX63" s="5" t="str" cm="1">
        <f t="array" aca="1" ref="EX63" ca="1">IF($B63="","",IF(EW63=0,0,IF(DD_Payment="",0,IF(EW63&lt;_xlfn.IFS(DD_Frequency="Monthly",1,DD_Frequency="Quarterly",IF(MONTH(EW$2)=1,1,IF(MONTH(EW$2)=4,1,IF(MONTH(EW$2)=7,1,IF(MONTH(EW$2)=10,1,0)))),DD_Frequency="Annually",IF(MONTH(EW$2)=1,1,0))*DD_Payment,EW63,_xlfn.IFS(DD_Frequency="Monthly",1,DD_Frequency="Quarterly",IF(MONTH(EW$2)=1,1,IF(MONTH(EW$2)=4,1,IF(MONTH(EW$2)=7,1,IF(MONTH(EW$2)=10,1,0)))),DD_Frequency="Annually",IF(MONTH(EW$2)=1,1,0))*DD_Payment))))</f>
        <v/>
      </c>
      <c r="EY63" s="3" t="str">
        <f t="shared" ref="EY63" ca="1" si="2888">IF($B63="","",IF(EW63&gt;EX63,(EW63-EX63/2)*(rate_A*(EY$1/365)),0))</f>
        <v/>
      </c>
      <c r="EZ63" s="3" t="str">
        <f t="shared" ca="1" si="195"/>
        <v/>
      </c>
      <c r="FA63" s="3" t="str">
        <f t="shared" ref="FA63" ca="1" si="2889">IF($B63="","",EL63*(1+rate_A*EY$1/365))</f>
        <v/>
      </c>
      <c r="FB63" s="3" t="str">
        <f t="shared" ref="FB63" ca="1" si="2890">IF($B63="","",EM63*(1+rate_A*EY$1/365))</f>
        <v/>
      </c>
      <c r="FC63" s="3" t="str">
        <f t="shared" ref="FC63" ca="1" si="2891">IF($B63="","",EN63*(1+rate_joint*EY$1/365))</f>
        <v/>
      </c>
      <c r="FD63" s="5" t="str">
        <f t="shared" ca="1" si="199"/>
        <v/>
      </c>
      <c r="FE63" s="5" t="str" cm="1">
        <f t="array" aca="1" ref="FE63" ca="1">IF(FD63="","",_xlfn.IFS(FD63&lt;='Hidden inputs'!$C$15,FD63*'Hidden inputs'!$D$15,FD63&lt;='Hidden inputs'!$C$16,'Hidden inputs'!$C$15*'Hidden inputs'!$D$15+(FD63-'Hidden inputs'!$B$16)*'Hidden inputs'!$D$16,FD63&lt;='Hidden inputs'!$C$17,'Hidden inputs'!$C$15*'Hidden inputs'!$D$15+('Hidden inputs'!$C$16-'Hidden inputs'!$B$16)*'Hidden inputs'!$D$16+(FD63-'Hidden inputs'!$B$17)*'Hidden inputs'!$D$17,FD63&gt;'Hidden inputs'!$B$18,'Hidden inputs'!$C$15*'Hidden inputs'!$D$15+('Hidden inputs'!$C$16-'Hidden inputs'!$B$16)*'Hidden inputs'!$D$16+('Hidden inputs'!$C$17-'Hidden inputs'!$B$17)*'Hidden inputs'!$D$17+(FD63-'Hidden inputs'!$B$18)*'Hidden inputs'!$D$18))</f>
        <v/>
      </c>
      <c r="FF63" s="10" t="str">
        <f t="shared" ca="1" si="200"/>
        <v/>
      </c>
      <c r="FG63" s="5" t="str">
        <f t="shared" ca="1" si="111"/>
        <v/>
      </c>
      <c r="FH63" s="5" t="str">
        <f t="shared" ca="1" si="112"/>
        <v/>
      </c>
      <c r="FI63" s="5" t="str">
        <f ca="1">IF($B63="","",'Hidden inputs'!$D$11*EZ63+'Hidden inputs'!$E$11*FA63)</f>
        <v/>
      </c>
      <c r="FJ63" s="11" t="str">
        <f t="shared" ca="1" si="21"/>
        <v/>
      </c>
      <c r="FK63" s="9" t="str">
        <f t="shared" ca="1" si="113"/>
        <v/>
      </c>
      <c r="FL63" s="3" t="str">
        <f t="shared" ca="1" si="114"/>
        <v/>
      </c>
      <c r="FM63" s="5" t="str" cm="1">
        <f t="array" aca="1" ref="FM63" ca="1">IF($B63="","",IF(FL63=0,0,IF(DD_Payment="",0,IF(FL63&lt;_xlfn.IFS(DD_Frequency="Monthly",1,DD_Frequency="Quarterly",IF(MONTH(FL$2)=1,1,IF(MONTH(FL$2)=4,1,IF(MONTH(FL$2)=7,1,IF(MONTH(FL$2)=10,1,0)))),DD_Frequency="Annually",IF(MONTH(FL$2)=1,1,0))*DD_Payment,FL63,_xlfn.IFS(DD_Frequency="Monthly",1,DD_Frequency="Quarterly",IF(MONTH(FL$2)=1,1,IF(MONTH(FL$2)=4,1,IF(MONTH(FL$2)=7,1,IF(MONTH(FL$2)=10,1,0)))),DD_Frequency="Annually",IF(MONTH(FL$2)=1,1,0))*DD_Payment))))</f>
        <v/>
      </c>
      <c r="FN63" s="3" t="str">
        <f t="shared" ref="FN63" ca="1" si="2892">IF($B63="","",IF(FL63&gt;FM63,(FL63-FM63/2)*(rate_A*(FN$1/365)),0))</f>
        <v/>
      </c>
      <c r="FO63" s="3" t="str">
        <f t="shared" ca="1" si="202"/>
        <v/>
      </c>
      <c r="FP63" s="3" t="str">
        <f t="shared" ref="FP63" ca="1" si="2893">IF($B63="","",FA63*(1+rate_A*FN$1/365))</f>
        <v/>
      </c>
      <c r="FQ63" s="3" t="str">
        <f t="shared" ref="FQ63" ca="1" si="2894">IF($B63="","",FB63*(1+rate_A*FN$1/365))</f>
        <v/>
      </c>
      <c r="FR63" s="3" t="str">
        <f t="shared" ref="FR63" ca="1" si="2895">IF($B63="","",FC63*(1+rate_joint*FN$1/365))</f>
        <v/>
      </c>
      <c r="FS63" s="5" t="str">
        <f t="shared" ca="1" si="206"/>
        <v/>
      </c>
      <c r="FT63" s="5" t="str" cm="1">
        <f t="array" aca="1" ref="FT63" ca="1">IF(FS63="","",_xlfn.IFS(FS63&lt;='Hidden inputs'!$C$15,FS63*'Hidden inputs'!$D$15,FS63&lt;='Hidden inputs'!$C$16,'Hidden inputs'!$C$15*'Hidden inputs'!$D$15+(FS63-'Hidden inputs'!$B$16)*'Hidden inputs'!$D$16,FS63&lt;='Hidden inputs'!$C$17,'Hidden inputs'!$C$15*'Hidden inputs'!$D$15+('Hidden inputs'!$C$16-'Hidden inputs'!$B$16)*'Hidden inputs'!$D$16+(FS63-'Hidden inputs'!$B$17)*'Hidden inputs'!$D$17,FS63&gt;'Hidden inputs'!$B$18,'Hidden inputs'!$C$15*'Hidden inputs'!$D$15+('Hidden inputs'!$C$16-'Hidden inputs'!$B$16)*'Hidden inputs'!$D$16+('Hidden inputs'!$C$17-'Hidden inputs'!$B$17)*'Hidden inputs'!$D$17+(FS63-'Hidden inputs'!$B$18)*'Hidden inputs'!$D$18))</f>
        <v/>
      </c>
      <c r="FU63" s="10" t="str">
        <f t="shared" ca="1" si="207"/>
        <v/>
      </c>
      <c r="FV63" s="5" t="str">
        <f t="shared" ca="1" si="119"/>
        <v/>
      </c>
      <c r="FW63" s="5" t="str">
        <f t="shared" ca="1" si="120"/>
        <v/>
      </c>
      <c r="FX63" s="5" t="str">
        <f ca="1">IF($B63="","",'Hidden inputs'!$D$11*FO63+'Hidden inputs'!$E$11*FP63)</f>
        <v/>
      </c>
      <c r="FY63" s="11" t="str">
        <f t="shared" ca="1" si="23"/>
        <v/>
      </c>
      <c r="FZ63" s="9" t="str">
        <f t="shared" ca="1" si="121"/>
        <v/>
      </c>
      <c r="GA63" s="5" t="str">
        <f t="shared" ca="1" si="122"/>
        <v/>
      </c>
      <c r="GB63" s="5" t="str">
        <f t="shared" ca="1" si="123"/>
        <v/>
      </c>
      <c r="GC63" s="5" t="str">
        <f t="shared" ca="1" si="24"/>
        <v/>
      </c>
      <c r="GD63" s="5" t="str">
        <f t="shared" ca="1" si="25"/>
        <v/>
      </c>
    </row>
    <row r="64" spans="1:186" x14ac:dyDescent="0.35">
      <c r="A64" s="2" t="str">
        <f t="shared" ca="1" si="26"/>
        <v/>
      </c>
      <c r="B64" s="6" t="str">
        <f t="shared" ca="1" si="27"/>
        <v/>
      </c>
      <c r="C64" s="5" t="str">
        <f t="shared" ca="1" si="124"/>
        <v/>
      </c>
      <c r="D64" s="5" t="str" cm="1">
        <f t="array" aca="1" ref="D64" ca="1">IF($B64="","",IF(C64=0,0,IF(DD_Payment="",0,IF(C64&lt;_xlfn.IFS(DD_Frequency="Monthly",1,DD_Frequency="Quarterly",IF(MONTH(C$2)=1,1,IF(MONTH(C$2)=4,1,IF(MONTH(C$2)=7,1,IF(MONTH(C$2)=10,1,0)))),DD_Frequency="Annually",IF(MONTH(C$2)=1,1,0))*DD_Payment,C64,_xlfn.IFS(DD_Frequency="Monthly",1,DD_Frequency="Quarterly",IF(MONTH(C$2)=1,1,IF(MONTH(C$2)=4,1,IF(MONTH(C$2)=7,1,IF(MONTH(C$2)=10,1,0)))),DD_Frequency="Annually",IF(MONTH(C$2)=1,1,0))*DD_Payment))))</f>
        <v/>
      </c>
      <c r="E64" s="5" t="str">
        <f t="shared" ref="E64" ca="1" si="2896">IF(B64="","",IF(C64&gt;D64,(C64-D64/2)*(rate_A*(E$1/365)),0))</f>
        <v/>
      </c>
      <c r="F64" s="5" t="str">
        <f t="shared" ca="1" si="28"/>
        <v/>
      </c>
      <c r="G64" s="5" t="str">
        <f t="shared" ref="G64" ca="1" si="2897">IF(B64="","",G63*(1+rate_A*E$1/365))</f>
        <v/>
      </c>
      <c r="H64" s="5" t="str">
        <f t="shared" ref="H64" ca="1" si="2898">IF(B64="","",H63*(1+rate_A*E$1/365))</f>
        <v/>
      </c>
      <c r="I64" s="5" t="str">
        <f t="shared" ref="I64" ca="1" si="2899">IF(B64="","",I63*(1+rate_joint*E$1/365))</f>
        <v/>
      </c>
      <c r="J64" s="5" t="str">
        <f t="shared" ca="1" si="129"/>
        <v/>
      </c>
      <c r="K64" s="5" t="str" cm="1">
        <f t="array" aca="1" ref="K64" ca="1">IF(J64="","",_xlfn.IFS(J64&lt;='Hidden inputs'!$C$15,J64*'Hidden inputs'!$D$15,J64&lt;='Hidden inputs'!$C$16,'Hidden inputs'!$C$15*'Hidden inputs'!$D$15+(J64-'Hidden inputs'!$B$16)*'Hidden inputs'!$D$16,J64&lt;='Hidden inputs'!$C$17,'Hidden inputs'!$C$15*'Hidden inputs'!$D$15+('Hidden inputs'!$C$16-'Hidden inputs'!$B$16)*'Hidden inputs'!$D$16+(J64-'Hidden inputs'!$B$17)*'Hidden inputs'!$D$17,J64&gt;'Hidden inputs'!$B$18,'Hidden inputs'!$C$15*'Hidden inputs'!$D$15+('Hidden inputs'!$C$16-'Hidden inputs'!$B$16)*'Hidden inputs'!$D$16+('Hidden inputs'!$C$17-'Hidden inputs'!$B$17)*'Hidden inputs'!$D$17+(J64-'Hidden inputs'!$B$18)*'Hidden inputs'!$D$18))</f>
        <v/>
      </c>
      <c r="L64" s="11" t="str">
        <f t="shared" ca="1" si="130"/>
        <v/>
      </c>
      <c r="M64" s="5" t="str">
        <f t="shared" ca="1" si="32"/>
        <v/>
      </c>
      <c r="N64" s="5" t="str">
        <f t="shared" ca="1" si="33"/>
        <v/>
      </c>
      <c r="O64" s="5" t="str">
        <f ca="1">IF(B64="","",'Hidden inputs'!$D$11*F64+'Hidden inputs'!$E$11*G64)</f>
        <v/>
      </c>
      <c r="P64" s="11" t="str">
        <f t="shared" ca="1" si="0"/>
        <v/>
      </c>
      <c r="Q64" s="20" t="str">
        <f t="shared" ca="1" si="1"/>
        <v/>
      </c>
      <c r="R64" s="3" t="str">
        <f t="shared" ca="1" si="34"/>
        <v/>
      </c>
      <c r="S64" s="5" t="str" cm="1">
        <f t="array" aca="1" ref="S64" ca="1">IF($B64="","",IF(R64=0,0,IF(DD_Payment="",0,IF(R64&lt;_xlfn.IFS(DD_Frequency="Monthly",1,DD_Frequency="Quarterly",IF(MONTH(R$2)=1,1,IF(MONTH(R$2)=4,1,IF(MONTH(R$2)=7,1,IF(MONTH(R$2)=10,1,0)))),DD_Frequency="Annually",IF(MONTH(R$2)=1,1,0))*DD_Payment,R64,_xlfn.IFS(DD_Frequency="Monthly",1,DD_Frequency="Quarterly",IF(MONTH(R$2)=1,1,IF(MONTH(R$2)=4,1,IF(MONTH(R$2)=7,1,IF(MONTH(R$2)=10,1,0)))),DD_Frequency="Annually",IF(MONTH(R$2)=1,1,0))*DD_Payment))))</f>
        <v/>
      </c>
      <c r="T64" s="3" t="str">
        <f t="shared" ref="T64" ca="1" si="2900">IF(B64="","",IF(R64&gt;S64,(R64-S64/2)*(rate_A*((T$1+A64)/365)),0))</f>
        <v/>
      </c>
      <c r="U64" s="3" t="str">
        <f t="shared" ca="1" si="36"/>
        <v/>
      </c>
      <c r="V64" s="3" t="str">
        <f t="shared" ref="V64" ca="1" si="2901">IF(B64="","",G64*(1+rate_A*(T$1+A64)/365))</f>
        <v/>
      </c>
      <c r="W64" s="3" t="str">
        <f t="shared" ref="W64" ca="1" si="2902">IF(B64="","",H64*(1+rate_A*(T$1+A64)/365))</f>
        <v/>
      </c>
      <c r="X64" s="3" t="str">
        <f t="shared" ref="X64" ca="1" si="2903">IF(B64="","",I64*(1+rate_joint*(T$1+A64)/365))</f>
        <v/>
      </c>
      <c r="Y64" s="5" t="str">
        <f t="shared" ca="1" si="135"/>
        <v/>
      </c>
      <c r="Z64" s="5" t="str" cm="1">
        <f t="array" aca="1" ref="Z64" ca="1">IF(Y64="","",_xlfn.IFS(Y64&lt;='Hidden inputs'!$C$15,Y64*'Hidden inputs'!$D$15,Y64&lt;='Hidden inputs'!$C$16,'Hidden inputs'!$C$15*'Hidden inputs'!$D$15+(Y64-'Hidden inputs'!$B$16)*'Hidden inputs'!$D$16,Y64&lt;='Hidden inputs'!$C$17,'Hidden inputs'!$C$15*'Hidden inputs'!$D$15+('Hidden inputs'!$C$16-'Hidden inputs'!$B$16)*'Hidden inputs'!$D$16+(Y64-'Hidden inputs'!$B$17)*'Hidden inputs'!$D$17,Y64&gt;'Hidden inputs'!$B$18,'Hidden inputs'!$C$15*'Hidden inputs'!$D$15+('Hidden inputs'!$C$16-'Hidden inputs'!$B$16)*'Hidden inputs'!$D$16+('Hidden inputs'!$C$17-'Hidden inputs'!$B$17)*'Hidden inputs'!$D$17+(Y64-'Hidden inputs'!$B$18)*'Hidden inputs'!$D$18))</f>
        <v/>
      </c>
      <c r="AA64" s="10" t="str">
        <f t="shared" ca="1" si="136"/>
        <v/>
      </c>
      <c r="AB64" s="5" t="str">
        <f t="shared" ca="1" si="40"/>
        <v/>
      </c>
      <c r="AC64" s="5" t="str">
        <f t="shared" ca="1" si="137"/>
        <v/>
      </c>
      <c r="AD64" s="5" t="str">
        <f ca="1">IF(B64="","",'Hidden inputs'!$D$11*U64+'Hidden inputs'!$E$11*V64)</f>
        <v/>
      </c>
      <c r="AE64" s="11" t="str">
        <f t="shared" ca="1" si="3"/>
        <v/>
      </c>
      <c r="AF64" s="9" t="str">
        <f t="shared" ca="1" si="41"/>
        <v/>
      </c>
      <c r="AG64" s="3" t="str">
        <f t="shared" ca="1" si="42"/>
        <v/>
      </c>
      <c r="AH64" s="5" t="str" cm="1">
        <f t="array" aca="1" ref="AH64" ca="1">IF($B64="","",IF(AG64=0,0,IF(DD_Payment="",0,IF(AG64&lt;_xlfn.IFS(DD_Frequency="Monthly",1,DD_Frequency="Quarterly",IF(MONTH(AG$2)=1,1,IF(MONTH(AG$2)=4,1,IF(MONTH(AG$2)=7,1,IF(MONTH(AG$2)=10,1,0)))),DD_Frequency="Annually",IF(MONTH(AG$2)=1,1,0))*DD_Payment,AG64,_xlfn.IFS(DD_Frequency="Monthly",1,DD_Frequency="Quarterly",IF(MONTH(AG$2)=1,1,IF(MONTH(AG$2)=4,1,IF(MONTH(AG$2)=7,1,IF(MONTH(AG$2)=10,1,0)))),DD_Frequency="Annually",IF(MONTH(AG$2)=1,1,0))*DD_Payment))))</f>
        <v/>
      </c>
      <c r="AI64" s="3" t="str">
        <f t="shared" ref="AI64" ca="1" si="2904">IF($B64="","",IF(AG64&gt;AH64,(AG64-AH64/2)*(rate_A*(AI$1/365)),0))</f>
        <v/>
      </c>
      <c r="AJ64" s="3" t="str">
        <f t="shared" ca="1" si="139"/>
        <v/>
      </c>
      <c r="AK64" s="3" t="str">
        <f t="shared" ref="AK64" ca="1" si="2905">IF($B64="","",V64*(1+rate_A*AI$1/365))</f>
        <v/>
      </c>
      <c r="AL64" s="3" t="str">
        <f t="shared" ref="AL64" ca="1" si="2906">IF($B64="","",W64*(1+rate_A*AI$1/365))</f>
        <v/>
      </c>
      <c r="AM64" s="3" t="str">
        <f t="shared" ref="AM64" ca="1" si="2907">IF($B64="","",X64*(1+rate_joint*AI$1/365))</f>
        <v/>
      </c>
      <c r="AN64" s="5" t="str">
        <f t="shared" ca="1" si="143"/>
        <v/>
      </c>
      <c r="AO64" s="5" t="str" cm="1">
        <f t="array" aca="1" ref="AO64" ca="1">IF(AN64="","",_xlfn.IFS(AN64&lt;='Hidden inputs'!$C$15,AN64*'Hidden inputs'!$D$15,AN64&lt;='Hidden inputs'!$C$16,'Hidden inputs'!$C$15*'Hidden inputs'!$D$15+(AN64-'Hidden inputs'!$B$16)*'Hidden inputs'!$D$16,AN64&lt;='Hidden inputs'!$C$17,'Hidden inputs'!$C$15*'Hidden inputs'!$D$15+('Hidden inputs'!$C$16-'Hidden inputs'!$B$16)*'Hidden inputs'!$D$16+(AN64-'Hidden inputs'!$B$17)*'Hidden inputs'!$D$17,AN64&gt;'Hidden inputs'!$B$18,'Hidden inputs'!$C$15*'Hidden inputs'!$D$15+('Hidden inputs'!$C$16-'Hidden inputs'!$B$16)*'Hidden inputs'!$D$16+('Hidden inputs'!$C$17-'Hidden inputs'!$B$17)*'Hidden inputs'!$D$17+(AN64-'Hidden inputs'!$B$18)*'Hidden inputs'!$D$18))</f>
        <v/>
      </c>
      <c r="AP64" s="10" t="str">
        <f t="shared" ca="1" si="144"/>
        <v/>
      </c>
      <c r="AQ64" s="5" t="str">
        <f t="shared" ca="1" si="47"/>
        <v/>
      </c>
      <c r="AR64" s="5" t="str">
        <f t="shared" ca="1" si="48"/>
        <v/>
      </c>
      <c r="AS64" s="5" t="str">
        <f ca="1">IF($B64="","",'Hidden inputs'!$D$11*AJ64+'Hidden inputs'!$E$11*AK64)</f>
        <v/>
      </c>
      <c r="AT64" s="11" t="str">
        <f t="shared" ca="1" si="5"/>
        <v/>
      </c>
      <c r="AU64" s="9" t="str">
        <f t="shared" ca="1" si="49"/>
        <v/>
      </c>
      <c r="AV64" s="3" t="str">
        <f t="shared" ca="1" si="50"/>
        <v/>
      </c>
      <c r="AW64" s="5" t="str" cm="1">
        <f t="array" aca="1" ref="AW64" ca="1">IF($B64="","",IF(AV64=0,0,IF(DD_Payment="",0,IF(AV64&lt;_xlfn.IFS(DD_Frequency="Monthly",1,DD_Frequency="Quarterly",IF(MONTH(AV$2)=1,1,IF(MONTH(AV$2)=4,1,IF(MONTH(AV$2)=7,1,IF(MONTH(AV$2)=10,1,0)))),DD_Frequency="Annually",IF(MONTH(AV$2)=1,1,0))*DD_Payment,AV64,_xlfn.IFS(DD_Frequency="Monthly",1,DD_Frequency="Quarterly",IF(MONTH(AV$2)=1,1,IF(MONTH(AV$2)=4,1,IF(MONTH(AV$2)=7,1,IF(MONTH(AV$2)=10,1,0)))),DD_Frequency="Annually",IF(MONTH(AV$2)=1,1,0))*DD_Payment))))</f>
        <v/>
      </c>
      <c r="AX64" s="3" t="str">
        <f t="shared" ref="AX64" ca="1" si="2908">IF($B64="","",IF(AV64&gt;AW64,(AV64-AW64/2)*(rate_A*(AX$1/365)),0))</f>
        <v/>
      </c>
      <c r="AY64" s="3" t="str">
        <f t="shared" ca="1" si="146"/>
        <v/>
      </c>
      <c r="AZ64" s="3" t="str">
        <f t="shared" ref="AZ64" ca="1" si="2909">IF($B64="","",AK64*(1+rate_A*AX$1/365))</f>
        <v/>
      </c>
      <c r="BA64" s="3" t="str">
        <f t="shared" ref="BA64" ca="1" si="2910">IF($B64="","",AL64*(1+rate_A*AX$1/365))</f>
        <v/>
      </c>
      <c r="BB64" s="3" t="str">
        <f t="shared" ref="BB64" ca="1" si="2911">IF($B64="","",AM64*(1+rate_joint*AX$1/365))</f>
        <v/>
      </c>
      <c r="BC64" s="5" t="str">
        <f t="shared" ca="1" si="150"/>
        <v/>
      </c>
      <c r="BD64" s="5" t="str" cm="1">
        <f t="array" aca="1" ref="BD64" ca="1">IF(BC64="","",_xlfn.IFS(BC64&lt;='Hidden inputs'!$C$15,BC64*'Hidden inputs'!$D$15,BC64&lt;='Hidden inputs'!$C$16,'Hidden inputs'!$C$15*'Hidden inputs'!$D$15+(BC64-'Hidden inputs'!$B$16)*'Hidden inputs'!$D$16,BC64&lt;='Hidden inputs'!$C$17,'Hidden inputs'!$C$15*'Hidden inputs'!$D$15+('Hidden inputs'!$C$16-'Hidden inputs'!$B$16)*'Hidden inputs'!$D$16+(BC64-'Hidden inputs'!$B$17)*'Hidden inputs'!$D$17,BC64&gt;'Hidden inputs'!$B$18,'Hidden inputs'!$C$15*'Hidden inputs'!$D$15+('Hidden inputs'!$C$16-'Hidden inputs'!$B$16)*'Hidden inputs'!$D$16+('Hidden inputs'!$C$17-'Hidden inputs'!$B$17)*'Hidden inputs'!$D$17+(BC64-'Hidden inputs'!$B$18)*'Hidden inputs'!$D$18))</f>
        <v/>
      </c>
      <c r="BE64" s="10" t="str">
        <f t="shared" ca="1" si="151"/>
        <v/>
      </c>
      <c r="BF64" s="5" t="str">
        <f t="shared" ca="1" si="55"/>
        <v/>
      </c>
      <c r="BG64" s="5" t="str">
        <f t="shared" ca="1" si="56"/>
        <v/>
      </c>
      <c r="BH64" s="5" t="str">
        <f ca="1">IF($B64="","",'Hidden inputs'!$D$11*AY64+'Hidden inputs'!$E$11*AZ64)</f>
        <v/>
      </c>
      <c r="BI64" s="11" t="str">
        <f t="shared" ca="1" si="7"/>
        <v/>
      </c>
      <c r="BJ64" s="9" t="str">
        <f t="shared" ca="1" si="57"/>
        <v/>
      </c>
      <c r="BK64" s="3" t="str">
        <f t="shared" ca="1" si="58"/>
        <v/>
      </c>
      <c r="BL64" s="5" t="str" cm="1">
        <f t="array" aca="1" ref="BL64" ca="1">IF($B64="","",IF(BK64=0,0,IF(DD_Payment="",0,IF(BK64&lt;_xlfn.IFS(DD_Frequency="Monthly",1,DD_Frequency="Quarterly",IF(MONTH(BK$2)=1,1,IF(MONTH(BK$2)=4,1,IF(MONTH(BK$2)=7,1,IF(MONTH(BK$2)=10,1,0)))),DD_Frequency="Annually",IF(MONTH(BK$2)=1,1,0))*DD_Payment,BK64,_xlfn.IFS(DD_Frequency="Monthly",1,DD_Frequency="Quarterly",IF(MONTH(BK$2)=1,1,IF(MONTH(BK$2)=4,1,IF(MONTH(BK$2)=7,1,IF(MONTH(BK$2)=10,1,0)))),DD_Frequency="Annually",IF(MONTH(BK$2)=1,1,0))*DD_Payment))))</f>
        <v/>
      </c>
      <c r="BM64" s="3" t="str">
        <f t="shared" ref="BM64" ca="1" si="2912">IF($B64="","",IF(BK64&gt;BL64,(BK64-BL64/2)*(rate_A*(BM$1/365)),0))</f>
        <v/>
      </c>
      <c r="BN64" s="3" t="str">
        <f t="shared" ca="1" si="153"/>
        <v/>
      </c>
      <c r="BO64" s="3" t="str">
        <f t="shared" ref="BO64" ca="1" si="2913">IF($B64="","",AZ64*(1+rate_A*BM$1/365))</f>
        <v/>
      </c>
      <c r="BP64" s="3" t="str">
        <f t="shared" ref="BP64" ca="1" si="2914">IF($B64="","",BA64*(1+rate_A*BM$1/365))</f>
        <v/>
      </c>
      <c r="BQ64" s="3" t="str">
        <f t="shared" ref="BQ64" ca="1" si="2915">IF($B64="","",BB64*(1+rate_joint*BM$1/365))</f>
        <v/>
      </c>
      <c r="BR64" s="5" t="str">
        <f t="shared" ca="1" si="157"/>
        <v/>
      </c>
      <c r="BS64" s="5" t="str" cm="1">
        <f t="array" aca="1" ref="BS64" ca="1">IF(BR64="","",_xlfn.IFS(BR64&lt;='Hidden inputs'!$C$15,BR64*'Hidden inputs'!$D$15,BR64&lt;='Hidden inputs'!$C$16,'Hidden inputs'!$C$15*'Hidden inputs'!$D$15+(BR64-'Hidden inputs'!$B$16)*'Hidden inputs'!$D$16,BR64&lt;='Hidden inputs'!$C$17,'Hidden inputs'!$C$15*'Hidden inputs'!$D$15+('Hidden inputs'!$C$16-'Hidden inputs'!$B$16)*'Hidden inputs'!$D$16+(BR64-'Hidden inputs'!$B$17)*'Hidden inputs'!$D$17,BR64&gt;'Hidden inputs'!$B$18,'Hidden inputs'!$C$15*'Hidden inputs'!$D$15+('Hidden inputs'!$C$16-'Hidden inputs'!$B$16)*'Hidden inputs'!$D$16+('Hidden inputs'!$C$17-'Hidden inputs'!$B$17)*'Hidden inputs'!$D$17+(BR64-'Hidden inputs'!$B$18)*'Hidden inputs'!$D$18))</f>
        <v/>
      </c>
      <c r="BT64" s="10" t="str">
        <f t="shared" ca="1" si="158"/>
        <v/>
      </c>
      <c r="BU64" s="5" t="str">
        <f t="shared" ca="1" si="63"/>
        <v/>
      </c>
      <c r="BV64" s="5" t="str">
        <f t="shared" ca="1" si="64"/>
        <v/>
      </c>
      <c r="BW64" s="5" t="str">
        <f ca="1">IF($B64="","",'Hidden inputs'!$D$11*BN64+'Hidden inputs'!$E$11*BO64)</f>
        <v/>
      </c>
      <c r="BX64" s="11" t="str">
        <f t="shared" ca="1" si="9"/>
        <v/>
      </c>
      <c r="BY64" s="9" t="str">
        <f t="shared" ca="1" si="65"/>
        <v/>
      </c>
      <c r="BZ64" s="3" t="str">
        <f t="shared" ca="1" si="66"/>
        <v/>
      </c>
      <c r="CA64" s="5" t="str" cm="1">
        <f t="array" aca="1" ref="CA64" ca="1">IF($B64="","",IF(BZ64=0,0,IF(DD_Payment="",0,IF(BZ64&lt;_xlfn.IFS(DD_Frequency="Monthly",1,DD_Frequency="Quarterly",IF(MONTH(BZ$2)=1,1,IF(MONTH(BZ$2)=4,1,IF(MONTH(BZ$2)=7,1,IF(MONTH(BZ$2)=10,1,0)))),DD_Frequency="Annually",IF(MONTH(BZ$2)=1,1,0))*DD_Payment,BZ64,_xlfn.IFS(DD_Frequency="Monthly",1,DD_Frequency="Quarterly",IF(MONTH(BZ$2)=1,1,IF(MONTH(BZ$2)=4,1,IF(MONTH(BZ$2)=7,1,IF(MONTH(BZ$2)=10,1,0)))),DD_Frequency="Annually",IF(MONTH(BZ$2)=1,1,0))*DD_Payment))))</f>
        <v/>
      </c>
      <c r="CB64" s="3" t="str">
        <f t="shared" ref="CB64" ca="1" si="2916">IF($B64="","",IF(BZ64&gt;CA64,(BZ64-CA64/2)*(rate_A*(CB$1/365)),0))</f>
        <v/>
      </c>
      <c r="CC64" s="3" t="str">
        <f t="shared" ca="1" si="160"/>
        <v/>
      </c>
      <c r="CD64" s="3" t="str">
        <f t="shared" ref="CD64" ca="1" si="2917">IF($B64="","",BO64*(1+rate_A*CB$1/365))</f>
        <v/>
      </c>
      <c r="CE64" s="3" t="str">
        <f t="shared" ref="CE64" ca="1" si="2918">IF($B64="","",BP64*(1+rate_A*CB$1/365))</f>
        <v/>
      </c>
      <c r="CF64" s="3" t="str">
        <f t="shared" ref="CF64" ca="1" si="2919">IF($B64="","",BQ64*(1+rate_joint*CB$1/365))</f>
        <v/>
      </c>
      <c r="CG64" s="5" t="str">
        <f t="shared" ca="1" si="164"/>
        <v/>
      </c>
      <c r="CH64" s="5" t="str" cm="1">
        <f t="array" aca="1" ref="CH64" ca="1">IF(CG64="","",_xlfn.IFS(CG64&lt;='Hidden inputs'!$C$15,CG64*'Hidden inputs'!$D$15,CG64&lt;='Hidden inputs'!$C$16,'Hidden inputs'!$C$15*'Hidden inputs'!$D$15+(CG64-'Hidden inputs'!$B$16)*'Hidden inputs'!$D$16,CG64&lt;='Hidden inputs'!$C$17,'Hidden inputs'!$C$15*'Hidden inputs'!$D$15+('Hidden inputs'!$C$16-'Hidden inputs'!$B$16)*'Hidden inputs'!$D$16+(CG64-'Hidden inputs'!$B$17)*'Hidden inputs'!$D$17,CG64&gt;'Hidden inputs'!$B$18,'Hidden inputs'!$C$15*'Hidden inputs'!$D$15+('Hidden inputs'!$C$16-'Hidden inputs'!$B$16)*'Hidden inputs'!$D$16+('Hidden inputs'!$C$17-'Hidden inputs'!$B$17)*'Hidden inputs'!$D$17+(CG64-'Hidden inputs'!$B$18)*'Hidden inputs'!$D$18))</f>
        <v/>
      </c>
      <c r="CI64" s="10" t="str">
        <f t="shared" ca="1" si="165"/>
        <v/>
      </c>
      <c r="CJ64" s="5" t="str">
        <f t="shared" ca="1" si="71"/>
        <v/>
      </c>
      <c r="CK64" s="5" t="str">
        <f t="shared" ca="1" si="72"/>
        <v/>
      </c>
      <c r="CL64" s="5" t="str">
        <f ca="1">IF($B64="","",'Hidden inputs'!$D$11*CC64+'Hidden inputs'!$E$11*CD64)</f>
        <v/>
      </c>
      <c r="CM64" s="11" t="str">
        <f t="shared" ca="1" si="11"/>
        <v/>
      </c>
      <c r="CN64" s="9" t="str">
        <f t="shared" ca="1" si="73"/>
        <v/>
      </c>
      <c r="CO64" s="3" t="str">
        <f t="shared" ca="1" si="74"/>
        <v/>
      </c>
      <c r="CP64" s="5" t="str" cm="1">
        <f t="array" aca="1" ref="CP64" ca="1">IF($B64="","",IF(CO64=0,0,IF(DD_Payment="",0,IF(CO64&lt;_xlfn.IFS(DD_Frequency="Monthly",1,DD_Frequency="Quarterly",IF(MONTH(CO$2)=1,1,IF(MONTH(CO$2)=4,1,IF(MONTH(CO$2)=7,1,IF(MONTH(CO$2)=10,1,0)))),DD_Frequency="Annually",IF(MONTH(CO$2)=1,1,0))*DD_Payment,CO64,_xlfn.IFS(DD_Frequency="Monthly",1,DD_Frequency="Quarterly",IF(MONTH(CO$2)=1,1,IF(MONTH(CO$2)=4,1,IF(MONTH(CO$2)=7,1,IF(MONTH(CO$2)=10,1,0)))),DD_Frequency="Annually",IF(MONTH(CO$2)=1,1,0))*DD_Payment))))</f>
        <v/>
      </c>
      <c r="CQ64" s="3" t="str">
        <f t="shared" ref="CQ64" ca="1" si="2920">IF($B64="","",IF(CO64&gt;CP64,(CO64-CP64/2)*(rate_A*(CQ$1/365)),0))</f>
        <v/>
      </c>
      <c r="CR64" s="3" t="str">
        <f t="shared" ca="1" si="167"/>
        <v/>
      </c>
      <c r="CS64" s="3" t="str">
        <f t="shared" ref="CS64" ca="1" si="2921">IF($B64="","",CD64*(1+rate_A*CQ$1/365))</f>
        <v/>
      </c>
      <c r="CT64" s="3" t="str">
        <f t="shared" ref="CT64" ca="1" si="2922">IF($B64="","",CE64*(1+rate_A*CQ$1/365))</f>
        <v/>
      </c>
      <c r="CU64" s="3" t="str">
        <f t="shared" ref="CU64" ca="1" si="2923">IF($B64="","",CF64*(1+rate_joint*CQ$1/365))</f>
        <v/>
      </c>
      <c r="CV64" s="5" t="str">
        <f t="shared" ca="1" si="171"/>
        <v/>
      </c>
      <c r="CW64" s="5" t="str" cm="1">
        <f t="array" aca="1" ref="CW64" ca="1">IF(CV64="","",_xlfn.IFS(CV64&lt;='Hidden inputs'!$C$15,CV64*'Hidden inputs'!$D$15,CV64&lt;='Hidden inputs'!$C$16,'Hidden inputs'!$C$15*'Hidden inputs'!$D$15+(CV64-'Hidden inputs'!$B$16)*'Hidden inputs'!$D$16,CV64&lt;='Hidden inputs'!$C$17,'Hidden inputs'!$C$15*'Hidden inputs'!$D$15+('Hidden inputs'!$C$16-'Hidden inputs'!$B$16)*'Hidden inputs'!$D$16+(CV64-'Hidden inputs'!$B$17)*'Hidden inputs'!$D$17,CV64&gt;'Hidden inputs'!$B$18,'Hidden inputs'!$C$15*'Hidden inputs'!$D$15+('Hidden inputs'!$C$16-'Hidden inputs'!$B$16)*'Hidden inputs'!$D$16+('Hidden inputs'!$C$17-'Hidden inputs'!$B$17)*'Hidden inputs'!$D$17+(CV64-'Hidden inputs'!$B$18)*'Hidden inputs'!$D$18))</f>
        <v/>
      </c>
      <c r="CX64" s="10" t="str">
        <f t="shared" ca="1" si="172"/>
        <v/>
      </c>
      <c r="CY64" s="5" t="str">
        <f t="shared" ca="1" si="79"/>
        <v/>
      </c>
      <c r="CZ64" s="5" t="str">
        <f t="shared" ca="1" si="80"/>
        <v/>
      </c>
      <c r="DA64" s="5" t="str">
        <f ca="1">IF($B64="","",'Hidden inputs'!$D$11*CR64+'Hidden inputs'!$E$11*CS64)</f>
        <v/>
      </c>
      <c r="DB64" s="11" t="str">
        <f t="shared" ca="1" si="13"/>
        <v/>
      </c>
      <c r="DC64" s="9" t="str">
        <f t="shared" ca="1" si="81"/>
        <v/>
      </c>
      <c r="DD64" s="3" t="str">
        <f t="shared" ca="1" si="82"/>
        <v/>
      </c>
      <c r="DE64" s="5" t="str" cm="1">
        <f t="array" aca="1" ref="DE64" ca="1">IF($B64="","",IF(DD64=0,0,IF(DD_Payment="",0,IF(DD64&lt;_xlfn.IFS(DD_Frequency="Monthly",1,DD_Frequency="Quarterly",IF(MONTH(DD$2)=1,1,IF(MONTH(DD$2)=4,1,IF(MONTH(DD$2)=7,1,IF(MONTH(DD$2)=10,1,0)))),DD_Frequency="Annually",IF(MONTH(DD$2)=1,1,0))*DD_Payment,DD64,_xlfn.IFS(DD_Frequency="Monthly",1,DD_Frequency="Quarterly",IF(MONTH(DD$2)=1,1,IF(MONTH(DD$2)=4,1,IF(MONTH(DD$2)=7,1,IF(MONTH(DD$2)=10,1,0)))),DD_Frequency="Annually",IF(MONTH(DD$2)=1,1,0))*DD_Payment))))</f>
        <v/>
      </c>
      <c r="DF64" s="3" t="str">
        <f t="shared" ref="DF64" ca="1" si="2924">IF($B64="","",IF(DD64&gt;DE64,(DD64-DE64/2)*(rate_A*(DF$1/365)),0))</f>
        <v/>
      </c>
      <c r="DG64" s="3" t="str">
        <f t="shared" ca="1" si="174"/>
        <v/>
      </c>
      <c r="DH64" s="3" t="str">
        <f t="shared" ref="DH64" ca="1" si="2925">IF($B64="","",CS64*(1+rate_A*DF$1/365))</f>
        <v/>
      </c>
      <c r="DI64" s="3" t="str">
        <f t="shared" ref="DI64" ca="1" si="2926">IF($B64="","",CT64*(1+rate_A*DF$1/365))</f>
        <v/>
      </c>
      <c r="DJ64" s="3" t="str">
        <f t="shared" ref="DJ64" ca="1" si="2927">IF($B64="","",CU64*(1+rate_joint*DF$1/365))</f>
        <v/>
      </c>
      <c r="DK64" s="5" t="str">
        <f t="shared" ca="1" si="178"/>
        <v/>
      </c>
      <c r="DL64" s="5" t="str" cm="1">
        <f t="array" aca="1" ref="DL64" ca="1">IF(DK64="","",_xlfn.IFS(DK64&lt;='Hidden inputs'!$C$15,DK64*'Hidden inputs'!$D$15,DK64&lt;='Hidden inputs'!$C$16,'Hidden inputs'!$C$15*'Hidden inputs'!$D$15+(DK64-'Hidden inputs'!$B$16)*'Hidden inputs'!$D$16,DK64&lt;='Hidden inputs'!$C$17,'Hidden inputs'!$C$15*'Hidden inputs'!$D$15+('Hidden inputs'!$C$16-'Hidden inputs'!$B$16)*'Hidden inputs'!$D$16+(DK64-'Hidden inputs'!$B$17)*'Hidden inputs'!$D$17,DK64&gt;'Hidden inputs'!$B$18,'Hidden inputs'!$C$15*'Hidden inputs'!$D$15+('Hidden inputs'!$C$16-'Hidden inputs'!$B$16)*'Hidden inputs'!$D$16+('Hidden inputs'!$C$17-'Hidden inputs'!$B$17)*'Hidden inputs'!$D$17+(DK64-'Hidden inputs'!$B$18)*'Hidden inputs'!$D$18))</f>
        <v/>
      </c>
      <c r="DM64" s="10" t="str">
        <f t="shared" ca="1" si="179"/>
        <v/>
      </c>
      <c r="DN64" s="5" t="str">
        <f t="shared" ca="1" si="87"/>
        <v/>
      </c>
      <c r="DO64" s="5" t="str">
        <f t="shared" ca="1" si="88"/>
        <v/>
      </c>
      <c r="DP64" s="5" t="str">
        <f ca="1">IF($B64="","",'Hidden inputs'!$D$11*DG64+'Hidden inputs'!$E$11*DH64)</f>
        <v/>
      </c>
      <c r="DQ64" s="11" t="str">
        <f t="shared" ca="1" si="15"/>
        <v/>
      </c>
      <c r="DR64" s="9" t="str">
        <f t="shared" ca="1" si="89"/>
        <v/>
      </c>
      <c r="DS64" s="3" t="str">
        <f t="shared" ca="1" si="90"/>
        <v/>
      </c>
      <c r="DT64" s="5" t="str" cm="1">
        <f t="array" aca="1" ref="DT64" ca="1">IF($B64="","",IF(DS64=0,0,IF(DD_Payment="",0,IF(DS64&lt;_xlfn.IFS(DD_Frequency="Monthly",1,DD_Frequency="Quarterly",IF(MONTH(DS$2)=1,1,IF(MONTH(DS$2)=4,1,IF(MONTH(DS$2)=7,1,IF(MONTH(DS$2)=10,1,0)))),DD_Frequency="Annually",IF(MONTH(DS$2)=1,1,0))*DD_Payment,DS64,_xlfn.IFS(DD_Frequency="Monthly",1,DD_Frequency="Quarterly",IF(MONTH(DS$2)=1,1,IF(MONTH(DS$2)=4,1,IF(MONTH(DS$2)=7,1,IF(MONTH(DS$2)=10,1,0)))),DD_Frequency="Annually",IF(MONTH(DS$2)=1,1,0))*DD_Payment))))</f>
        <v/>
      </c>
      <c r="DU64" s="3" t="str">
        <f t="shared" ref="DU64" ca="1" si="2928">IF($B64="","",IF(DS64&gt;DT64,(DS64-DT64/2)*(rate_A*(DU$1/365)),0))</f>
        <v/>
      </c>
      <c r="DV64" s="3" t="str">
        <f t="shared" ca="1" si="181"/>
        <v/>
      </c>
      <c r="DW64" s="3" t="str">
        <f t="shared" ref="DW64" ca="1" si="2929">IF($B64="","",DH64*(1+rate_A*DU$1/365))</f>
        <v/>
      </c>
      <c r="DX64" s="3" t="str">
        <f t="shared" ref="DX64" ca="1" si="2930">IF($B64="","",DI64*(1+rate_A*DU$1/365))</f>
        <v/>
      </c>
      <c r="DY64" s="3" t="str">
        <f t="shared" ref="DY64" ca="1" si="2931">IF($B64="","",DJ64*(1+rate_joint*DU$1/365))</f>
        <v/>
      </c>
      <c r="DZ64" s="5" t="str">
        <f t="shared" ca="1" si="185"/>
        <v/>
      </c>
      <c r="EA64" s="5" t="str" cm="1">
        <f t="array" aca="1" ref="EA64" ca="1">IF(DZ64="","",_xlfn.IFS(DZ64&lt;='Hidden inputs'!$C$15,DZ64*'Hidden inputs'!$D$15,DZ64&lt;='Hidden inputs'!$C$16,'Hidden inputs'!$C$15*'Hidden inputs'!$D$15+(DZ64-'Hidden inputs'!$B$16)*'Hidden inputs'!$D$16,DZ64&lt;='Hidden inputs'!$C$17,'Hidden inputs'!$C$15*'Hidden inputs'!$D$15+('Hidden inputs'!$C$16-'Hidden inputs'!$B$16)*'Hidden inputs'!$D$16+(DZ64-'Hidden inputs'!$B$17)*'Hidden inputs'!$D$17,DZ64&gt;'Hidden inputs'!$B$18,'Hidden inputs'!$C$15*'Hidden inputs'!$D$15+('Hidden inputs'!$C$16-'Hidden inputs'!$B$16)*'Hidden inputs'!$D$16+('Hidden inputs'!$C$17-'Hidden inputs'!$B$17)*'Hidden inputs'!$D$17+(DZ64-'Hidden inputs'!$B$18)*'Hidden inputs'!$D$18))</f>
        <v/>
      </c>
      <c r="EB64" s="10" t="str">
        <f t="shared" ca="1" si="186"/>
        <v/>
      </c>
      <c r="EC64" s="5" t="str">
        <f t="shared" ca="1" si="95"/>
        <v/>
      </c>
      <c r="ED64" s="5" t="str">
        <f t="shared" ca="1" si="96"/>
        <v/>
      </c>
      <c r="EE64" s="5" t="str">
        <f ca="1">IF($B64="","",'Hidden inputs'!$D$11*DV64+'Hidden inputs'!$E$11*DW64)</f>
        <v/>
      </c>
      <c r="EF64" s="11" t="str">
        <f t="shared" ca="1" si="17"/>
        <v/>
      </c>
      <c r="EG64" s="9" t="str">
        <f t="shared" ca="1" si="97"/>
        <v/>
      </c>
      <c r="EH64" s="3" t="str">
        <f t="shared" ca="1" si="98"/>
        <v/>
      </c>
      <c r="EI64" s="5" t="str" cm="1">
        <f t="array" aca="1" ref="EI64" ca="1">IF($B64="","",IF(EH64=0,0,IF(DD_Payment="",0,IF(EH64&lt;_xlfn.IFS(DD_Frequency="Monthly",1,DD_Frequency="Quarterly",IF(MONTH(EH$2)=1,1,IF(MONTH(EH$2)=4,1,IF(MONTH(EH$2)=7,1,IF(MONTH(EH$2)=10,1,0)))),DD_Frequency="Annually",IF(MONTH(EH$2)=1,1,0))*DD_Payment,EH64,_xlfn.IFS(DD_Frequency="Monthly",1,DD_Frequency="Quarterly",IF(MONTH(EH$2)=1,1,IF(MONTH(EH$2)=4,1,IF(MONTH(EH$2)=7,1,IF(MONTH(EH$2)=10,1,0)))),DD_Frequency="Annually",IF(MONTH(EH$2)=1,1,0))*DD_Payment))))</f>
        <v/>
      </c>
      <c r="EJ64" s="3" t="str">
        <f t="shared" ref="EJ64" ca="1" si="2932">IF($B64="","",IF(EH64&gt;EI64,(EH64-EI64/2)*(rate_A*(EJ$1/365)),0))</f>
        <v/>
      </c>
      <c r="EK64" s="3" t="str">
        <f t="shared" ca="1" si="188"/>
        <v/>
      </c>
      <c r="EL64" s="3" t="str">
        <f t="shared" ref="EL64" ca="1" si="2933">IF($B64="","",DW64*(1+rate_A*EJ$1/365))</f>
        <v/>
      </c>
      <c r="EM64" s="3" t="str">
        <f t="shared" ref="EM64" ca="1" si="2934">IF($B64="","",DX64*(1+rate_A*EJ$1/365))</f>
        <v/>
      </c>
      <c r="EN64" s="3" t="str">
        <f t="shared" ref="EN64" ca="1" si="2935">IF($B64="","",DY64*(1+rate_joint*EJ$1/365))</f>
        <v/>
      </c>
      <c r="EO64" s="5" t="str">
        <f t="shared" ca="1" si="192"/>
        <v/>
      </c>
      <c r="EP64" s="5" t="str" cm="1">
        <f t="array" aca="1" ref="EP64" ca="1">IF(EO64="","",_xlfn.IFS(EO64&lt;='Hidden inputs'!$C$15,EO64*'Hidden inputs'!$D$15,EO64&lt;='Hidden inputs'!$C$16,'Hidden inputs'!$C$15*'Hidden inputs'!$D$15+(EO64-'Hidden inputs'!$B$16)*'Hidden inputs'!$D$16,EO64&lt;='Hidden inputs'!$C$17,'Hidden inputs'!$C$15*'Hidden inputs'!$D$15+('Hidden inputs'!$C$16-'Hidden inputs'!$B$16)*'Hidden inputs'!$D$16+(EO64-'Hidden inputs'!$B$17)*'Hidden inputs'!$D$17,EO64&gt;'Hidden inputs'!$B$18,'Hidden inputs'!$C$15*'Hidden inputs'!$D$15+('Hidden inputs'!$C$16-'Hidden inputs'!$B$16)*'Hidden inputs'!$D$16+('Hidden inputs'!$C$17-'Hidden inputs'!$B$17)*'Hidden inputs'!$D$17+(EO64-'Hidden inputs'!$B$18)*'Hidden inputs'!$D$18))</f>
        <v/>
      </c>
      <c r="EQ64" s="10" t="str">
        <f t="shared" ca="1" si="193"/>
        <v/>
      </c>
      <c r="ER64" s="5" t="str">
        <f t="shared" ca="1" si="103"/>
        <v/>
      </c>
      <c r="ES64" s="5" t="str">
        <f t="shared" ca="1" si="104"/>
        <v/>
      </c>
      <c r="ET64" s="5" t="str">
        <f ca="1">IF($B64="","",'Hidden inputs'!$D$11*EK64+'Hidden inputs'!$E$11*EL64)</f>
        <v/>
      </c>
      <c r="EU64" s="11" t="str">
        <f t="shared" ca="1" si="19"/>
        <v/>
      </c>
      <c r="EV64" s="9" t="str">
        <f t="shared" ca="1" si="105"/>
        <v/>
      </c>
      <c r="EW64" s="3" t="str">
        <f t="shared" ca="1" si="106"/>
        <v/>
      </c>
      <c r="EX64" s="5" t="str" cm="1">
        <f t="array" aca="1" ref="EX64" ca="1">IF($B64="","",IF(EW64=0,0,IF(DD_Payment="",0,IF(EW64&lt;_xlfn.IFS(DD_Frequency="Monthly",1,DD_Frequency="Quarterly",IF(MONTH(EW$2)=1,1,IF(MONTH(EW$2)=4,1,IF(MONTH(EW$2)=7,1,IF(MONTH(EW$2)=10,1,0)))),DD_Frequency="Annually",IF(MONTH(EW$2)=1,1,0))*DD_Payment,EW64,_xlfn.IFS(DD_Frequency="Monthly",1,DD_Frequency="Quarterly",IF(MONTH(EW$2)=1,1,IF(MONTH(EW$2)=4,1,IF(MONTH(EW$2)=7,1,IF(MONTH(EW$2)=10,1,0)))),DD_Frequency="Annually",IF(MONTH(EW$2)=1,1,0))*DD_Payment))))</f>
        <v/>
      </c>
      <c r="EY64" s="3" t="str">
        <f t="shared" ref="EY64" ca="1" si="2936">IF($B64="","",IF(EW64&gt;EX64,(EW64-EX64/2)*(rate_A*(EY$1/365)),0))</f>
        <v/>
      </c>
      <c r="EZ64" s="3" t="str">
        <f t="shared" ca="1" si="195"/>
        <v/>
      </c>
      <c r="FA64" s="3" t="str">
        <f t="shared" ref="FA64" ca="1" si="2937">IF($B64="","",EL64*(1+rate_A*EY$1/365))</f>
        <v/>
      </c>
      <c r="FB64" s="3" t="str">
        <f t="shared" ref="FB64" ca="1" si="2938">IF($B64="","",EM64*(1+rate_A*EY$1/365))</f>
        <v/>
      </c>
      <c r="FC64" s="3" t="str">
        <f t="shared" ref="FC64" ca="1" si="2939">IF($B64="","",EN64*(1+rate_joint*EY$1/365))</f>
        <v/>
      </c>
      <c r="FD64" s="5" t="str">
        <f t="shared" ca="1" si="199"/>
        <v/>
      </c>
      <c r="FE64" s="5" t="str" cm="1">
        <f t="array" aca="1" ref="FE64" ca="1">IF(FD64="","",_xlfn.IFS(FD64&lt;='Hidden inputs'!$C$15,FD64*'Hidden inputs'!$D$15,FD64&lt;='Hidden inputs'!$C$16,'Hidden inputs'!$C$15*'Hidden inputs'!$D$15+(FD64-'Hidden inputs'!$B$16)*'Hidden inputs'!$D$16,FD64&lt;='Hidden inputs'!$C$17,'Hidden inputs'!$C$15*'Hidden inputs'!$D$15+('Hidden inputs'!$C$16-'Hidden inputs'!$B$16)*'Hidden inputs'!$D$16+(FD64-'Hidden inputs'!$B$17)*'Hidden inputs'!$D$17,FD64&gt;'Hidden inputs'!$B$18,'Hidden inputs'!$C$15*'Hidden inputs'!$D$15+('Hidden inputs'!$C$16-'Hidden inputs'!$B$16)*'Hidden inputs'!$D$16+('Hidden inputs'!$C$17-'Hidden inputs'!$B$17)*'Hidden inputs'!$D$17+(FD64-'Hidden inputs'!$B$18)*'Hidden inputs'!$D$18))</f>
        <v/>
      </c>
      <c r="FF64" s="10" t="str">
        <f t="shared" ca="1" si="200"/>
        <v/>
      </c>
      <c r="FG64" s="5" t="str">
        <f t="shared" ca="1" si="111"/>
        <v/>
      </c>
      <c r="FH64" s="5" t="str">
        <f t="shared" ca="1" si="112"/>
        <v/>
      </c>
      <c r="FI64" s="5" t="str">
        <f ca="1">IF($B64="","",'Hidden inputs'!$D$11*EZ64+'Hidden inputs'!$E$11*FA64)</f>
        <v/>
      </c>
      <c r="FJ64" s="11" t="str">
        <f t="shared" ca="1" si="21"/>
        <v/>
      </c>
      <c r="FK64" s="9" t="str">
        <f t="shared" ca="1" si="113"/>
        <v/>
      </c>
      <c r="FL64" s="3" t="str">
        <f t="shared" ca="1" si="114"/>
        <v/>
      </c>
      <c r="FM64" s="5" t="str" cm="1">
        <f t="array" aca="1" ref="FM64" ca="1">IF($B64="","",IF(FL64=0,0,IF(DD_Payment="",0,IF(FL64&lt;_xlfn.IFS(DD_Frequency="Monthly",1,DD_Frequency="Quarterly",IF(MONTH(FL$2)=1,1,IF(MONTH(FL$2)=4,1,IF(MONTH(FL$2)=7,1,IF(MONTH(FL$2)=10,1,0)))),DD_Frequency="Annually",IF(MONTH(FL$2)=1,1,0))*DD_Payment,FL64,_xlfn.IFS(DD_Frequency="Monthly",1,DD_Frequency="Quarterly",IF(MONTH(FL$2)=1,1,IF(MONTH(FL$2)=4,1,IF(MONTH(FL$2)=7,1,IF(MONTH(FL$2)=10,1,0)))),DD_Frequency="Annually",IF(MONTH(FL$2)=1,1,0))*DD_Payment))))</f>
        <v/>
      </c>
      <c r="FN64" s="3" t="str">
        <f t="shared" ref="FN64" ca="1" si="2940">IF($B64="","",IF(FL64&gt;FM64,(FL64-FM64/2)*(rate_A*(FN$1/365)),0))</f>
        <v/>
      </c>
      <c r="FO64" s="3" t="str">
        <f t="shared" ca="1" si="202"/>
        <v/>
      </c>
      <c r="FP64" s="3" t="str">
        <f t="shared" ref="FP64" ca="1" si="2941">IF($B64="","",FA64*(1+rate_A*FN$1/365))</f>
        <v/>
      </c>
      <c r="FQ64" s="3" t="str">
        <f t="shared" ref="FQ64" ca="1" si="2942">IF($B64="","",FB64*(1+rate_A*FN$1/365))</f>
        <v/>
      </c>
      <c r="FR64" s="3" t="str">
        <f t="shared" ref="FR64" ca="1" si="2943">IF($B64="","",FC64*(1+rate_joint*FN$1/365))</f>
        <v/>
      </c>
      <c r="FS64" s="5" t="str">
        <f t="shared" ca="1" si="206"/>
        <v/>
      </c>
      <c r="FT64" s="5" t="str" cm="1">
        <f t="array" aca="1" ref="FT64" ca="1">IF(FS64="","",_xlfn.IFS(FS64&lt;='Hidden inputs'!$C$15,FS64*'Hidden inputs'!$D$15,FS64&lt;='Hidden inputs'!$C$16,'Hidden inputs'!$C$15*'Hidden inputs'!$D$15+(FS64-'Hidden inputs'!$B$16)*'Hidden inputs'!$D$16,FS64&lt;='Hidden inputs'!$C$17,'Hidden inputs'!$C$15*'Hidden inputs'!$D$15+('Hidden inputs'!$C$16-'Hidden inputs'!$B$16)*'Hidden inputs'!$D$16+(FS64-'Hidden inputs'!$B$17)*'Hidden inputs'!$D$17,FS64&gt;'Hidden inputs'!$B$18,'Hidden inputs'!$C$15*'Hidden inputs'!$D$15+('Hidden inputs'!$C$16-'Hidden inputs'!$B$16)*'Hidden inputs'!$D$16+('Hidden inputs'!$C$17-'Hidden inputs'!$B$17)*'Hidden inputs'!$D$17+(FS64-'Hidden inputs'!$B$18)*'Hidden inputs'!$D$18))</f>
        <v/>
      </c>
      <c r="FU64" s="10" t="str">
        <f t="shared" ca="1" si="207"/>
        <v/>
      </c>
      <c r="FV64" s="5" t="str">
        <f t="shared" ca="1" si="119"/>
        <v/>
      </c>
      <c r="FW64" s="5" t="str">
        <f t="shared" ca="1" si="120"/>
        <v/>
      </c>
      <c r="FX64" s="5" t="str">
        <f ca="1">IF($B64="","",'Hidden inputs'!$D$11*FO64+'Hidden inputs'!$E$11*FP64)</f>
        <v/>
      </c>
      <c r="FY64" s="11" t="str">
        <f t="shared" ca="1" si="23"/>
        <v/>
      </c>
      <c r="FZ64" s="9" t="str">
        <f t="shared" ca="1" si="121"/>
        <v/>
      </c>
      <c r="GA64" s="5" t="str">
        <f t="shared" ca="1" si="122"/>
        <v/>
      </c>
      <c r="GB64" s="5" t="str">
        <f t="shared" ca="1" si="123"/>
        <v/>
      </c>
      <c r="GC64" s="5" t="str">
        <f t="shared" ca="1" si="24"/>
        <v/>
      </c>
      <c r="GD64" s="5" t="str">
        <f t="shared" ca="1" si="25"/>
        <v/>
      </c>
    </row>
    <row r="65" spans="1:186" x14ac:dyDescent="0.35">
      <c r="A65" s="2" t="str">
        <f t="shared" ca="1" si="26"/>
        <v/>
      </c>
      <c r="B65" s="6" t="str">
        <f t="shared" ca="1" si="27"/>
        <v/>
      </c>
      <c r="C65" s="5" t="str">
        <f t="shared" ca="1" si="124"/>
        <v/>
      </c>
      <c r="D65" s="5" t="str" cm="1">
        <f t="array" aca="1" ref="D65" ca="1">IF($B65="","",IF(C65=0,0,IF(DD_Payment="",0,IF(C65&lt;_xlfn.IFS(DD_Frequency="Monthly",1,DD_Frequency="Quarterly",IF(MONTH(C$2)=1,1,IF(MONTH(C$2)=4,1,IF(MONTH(C$2)=7,1,IF(MONTH(C$2)=10,1,0)))),DD_Frequency="Annually",IF(MONTH(C$2)=1,1,0))*DD_Payment,C65,_xlfn.IFS(DD_Frequency="Monthly",1,DD_Frequency="Quarterly",IF(MONTH(C$2)=1,1,IF(MONTH(C$2)=4,1,IF(MONTH(C$2)=7,1,IF(MONTH(C$2)=10,1,0)))),DD_Frequency="Annually",IF(MONTH(C$2)=1,1,0))*DD_Payment))))</f>
        <v/>
      </c>
      <c r="E65" s="5" t="str">
        <f t="shared" ref="E65" ca="1" si="2944">IF(B65="","",IF(C65&gt;D65,(C65-D65/2)*(rate_A*(E$1/365)),0))</f>
        <v/>
      </c>
      <c r="F65" s="5" t="str">
        <f t="shared" ca="1" si="28"/>
        <v/>
      </c>
      <c r="G65" s="5" t="str">
        <f t="shared" ref="G65" ca="1" si="2945">IF(B65="","",G64*(1+rate_A*E$1/365))</f>
        <v/>
      </c>
      <c r="H65" s="5" t="str">
        <f t="shared" ref="H65" ca="1" si="2946">IF(B65="","",H64*(1+rate_A*E$1/365))</f>
        <v/>
      </c>
      <c r="I65" s="5" t="str">
        <f t="shared" ref="I65" ca="1" si="2947">IF(B65="","",I64*(1+rate_joint*E$1/365))</f>
        <v/>
      </c>
      <c r="J65" s="5" t="str">
        <f t="shared" ca="1" si="129"/>
        <v/>
      </c>
      <c r="K65" s="5" t="str" cm="1">
        <f t="array" aca="1" ref="K65" ca="1">IF(J65="","",_xlfn.IFS(J65&lt;='Hidden inputs'!$C$15,J65*'Hidden inputs'!$D$15,J65&lt;='Hidden inputs'!$C$16,'Hidden inputs'!$C$15*'Hidden inputs'!$D$15+(J65-'Hidden inputs'!$B$16)*'Hidden inputs'!$D$16,J65&lt;='Hidden inputs'!$C$17,'Hidden inputs'!$C$15*'Hidden inputs'!$D$15+('Hidden inputs'!$C$16-'Hidden inputs'!$B$16)*'Hidden inputs'!$D$16+(J65-'Hidden inputs'!$B$17)*'Hidden inputs'!$D$17,J65&gt;'Hidden inputs'!$B$18,'Hidden inputs'!$C$15*'Hidden inputs'!$D$15+('Hidden inputs'!$C$16-'Hidden inputs'!$B$16)*'Hidden inputs'!$D$16+('Hidden inputs'!$C$17-'Hidden inputs'!$B$17)*'Hidden inputs'!$D$17+(J65-'Hidden inputs'!$B$18)*'Hidden inputs'!$D$18))</f>
        <v/>
      </c>
      <c r="L65" s="11" t="str">
        <f t="shared" ca="1" si="130"/>
        <v/>
      </c>
      <c r="M65" s="5" t="str">
        <f t="shared" ca="1" si="32"/>
        <v/>
      </c>
      <c r="N65" s="5" t="str">
        <f t="shared" ca="1" si="33"/>
        <v/>
      </c>
      <c r="O65" s="5" t="str">
        <f ca="1">IF(B65="","",'Hidden inputs'!$D$11*F65+'Hidden inputs'!$E$11*G65)</f>
        <v/>
      </c>
      <c r="P65" s="11" t="str">
        <f t="shared" ca="1" si="0"/>
        <v/>
      </c>
      <c r="Q65" s="20" t="str">
        <f t="shared" ca="1" si="1"/>
        <v/>
      </c>
      <c r="R65" s="3" t="str">
        <f t="shared" ca="1" si="34"/>
        <v/>
      </c>
      <c r="S65" s="5" t="str" cm="1">
        <f t="array" aca="1" ref="S65" ca="1">IF($B65="","",IF(R65=0,0,IF(DD_Payment="",0,IF(R65&lt;_xlfn.IFS(DD_Frequency="Monthly",1,DD_Frequency="Quarterly",IF(MONTH(R$2)=1,1,IF(MONTH(R$2)=4,1,IF(MONTH(R$2)=7,1,IF(MONTH(R$2)=10,1,0)))),DD_Frequency="Annually",IF(MONTH(R$2)=1,1,0))*DD_Payment,R65,_xlfn.IFS(DD_Frequency="Monthly",1,DD_Frequency="Quarterly",IF(MONTH(R$2)=1,1,IF(MONTH(R$2)=4,1,IF(MONTH(R$2)=7,1,IF(MONTH(R$2)=10,1,0)))),DD_Frequency="Annually",IF(MONTH(R$2)=1,1,0))*DD_Payment))))</f>
        <v/>
      </c>
      <c r="T65" s="3" t="str">
        <f t="shared" ref="T65" ca="1" si="2948">IF(B65="","",IF(R65&gt;S65,(R65-S65/2)*(rate_A*((T$1+A65)/365)),0))</f>
        <v/>
      </c>
      <c r="U65" s="3" t="str">
        <f t="shared" ca="1" si="36"/>
        <v/>
      </c>
      <c r="V65" s="3" t="str">
        <f t="shared" ref="V65" ca="1" si="2949">IF(B65="","",G65*(1+rate_A*(T$1+A65)/365))</f>
        <v/>
      </c>
      <c r="W65" s="3" t="str">
        <f t="shared" ref="W65" ca="1" si="2950">IF(B65="","",H65*(1+rate_A*(T$1+A65)/365))</f>
        <v/>
      </c>
      <c r="X65" s="3" t="str">
        <f t="shared" ref="X65" ca="1" si="2951">IF(B65="","",I65*(1+rate_joint*(T$1+A65)/365))</f>
        <v/>
      </c>
      <c r="Y65" s="5" t="str">
        <f t="shared" ca="1" si="135"/>
        <v/>
      </c>
      <c r="Z65" s="5" t="str" cm="1">
        <f t="array" aca="1" ref="Z65" ca="1">IF(Y65="","",_xlfn.IFS(Y65&lt;='Hidden inputs'!$C$15,Y65*'Hidden inputs'!$D$15,Y65&lt;='Hidden inputs'!$C$16,'Hidden inputs'!$C$15*'Hidden inputs'!$D$15+(Y65-'Hidden inputs'!$B$16)*'Hidden inputs'!$D$16,Y65&lt;='Hidden inputs'!$C$17,'Hidden inputs'!$C$15*'Hidden inputs'!$D$15+('Hidden inputs'!$C$16-'Hidden inputs'!$B$16)*'Hidden inputs'!$D$16+(Y65-'Hidden inputs'!$B$17)*'Hidden inputs'!$D$17,Y65&gt;'Hidden inputs'!$B$18,'Hidden inputs'!$C$15*'Hidden inputs'!$D$15+('Hidden inputs'!$C$16-'Hidden inputs'!$B$16)*'Hidden inputs'!$D$16+('Hidden inputs'!$C$17-'Hidden inputs'!$B$17)*'Hidden inputs'!$D$17+(Y65-'Hidden inputs'!$B$18)*'Hidden inputs'!$D$18))</f>
        <v/>
      </c>
      <c r="AA65" s="10" t="str">
        <f t="shared" ca="1" si="136"/>
        <v/>
      </c>
      <c r="AB65" s="5" t="str">
        <f t="shared" ca="1" si="40"/>
        <v/>
      </c>
      <c r="AC65" s="5" t="str">
        <f t="shared" ca="1" si="137"/>
        <v/>
      </c>
      <c r="AD65" s="5" t="str">
        <f ca="1">IF(B65="","",'Hidden inputs'!$D$11*U65+'Hidden inputs'!$E$11*V65)</f>
        <v/>
      </c>
      <c r="AE65" s="11" t="str">
        <f t="shared" ca="1" si="3"/>
        <v/>
      </c>
      <c r="AF65" s="9" t="str">
        <f t="shared" ca="1" si="41"/>
        <v/>
      </c>
      <c r="AG65" s="3" t="str">
        <f t="shared" ca="1" si="42"/>
        <v/>
      </c>
      <c r="AH65" s="5" t="str" cm="1">
        <f t="array" aca="1" ref="AH65" ca="1">IF($B65="","",IF(AG65=0,0,IF(DD_Payment="",0,IF(AG65&lt;_xlfn.IFS(DD_Frequency="Monthly",1,DD_Frequency="Quarterly",IF(MONTH(AG$2)=1,1,IF(MONTH(AG$2)=4,1,IF(MONTH(AG$2)=7,1,IF(MONTH(AG$2)=10,1,0)))),DD_Frequency="Annually",IF(MONTH(AG$2)=1,1,0))*DD_Payment,AG65,_xlfn.IFS(DD_Frequency="Monthly",1,DD_Frequency="Quarterly",IF(MONTH(AG$2)=1,1,IF(MONTH(AG$2)=4,1,IF(MONTH(AG$2)=7,1,IF(MONTH(AG$2)=10,1,0)))),DD_Frequency="Annually",IF(MONTH(AG$2)=1,1,0))*DD_Payment))))</f>
        <v/>
      </c>
      <c r="AI65" s="3" t="str">
        <f t="shared" ref="AI65" ca="1" si="2952">IF($B65="","",IF(AG65&gt;AH65,(AG65-AH65/2)*(rate_A*(AI$1/365)),0))</f>
        <v/>
      </c>
      <c r="AJ65" s="3" t="str">
        <f t="shared" ca="1" si="139"/>
        <v/>
      </c>
      <c r="AK65" s="3" t="str">
        <f t="shared" ref="AK65" ca="1" si="2953">IF($B65="","",V65*(1+rate_A*AI$1/365))</f>
        <v/>
      </c>
      <c r="AL65" s="3" t="str">
        <f t="shared" ref="AL65" ca="1" si="2954">IF($B65="","",W65*(1+rate_A*AI$1/365))</f>
        <v/>
      </c>
      <c r="AM65" s="3" t="str">
        <f t="shared" ref="AM65" ca="1" si="2955">IF($B65="","",X65*(1+rate_joint*AI$1/365))</f>
        <v/>
      </c>
      <c r="AN65" s="5" t="str">
        <f t="shared" ca="1" si="143"/>
        <v/>
      </c>
      <c r="AO65" s="5" t="str" cm="1">
        <f t="array" aca="1" ref="AO65" ca="1">IF(AN65="","",_xlfn.IFS(AN65&lt;='Hidden inputs'!$C$15,AN65*'Hidden inputs'!$D$15,AN65&lt;='Hidden inputs'!$C$16,'Hidden inputs'!$C$15*'Hidden inputs'!$D$15+(AN65-'Hidden inputs'!$B$16)*'Hidden inputs'!$D$16,AN65&lt;='Hidden inputs'!$C$17,'Hidden inputs'!$C$15*'Hidden inputs'!$D$15+('Hidden inputs'!$C$16-'Hidden inputs'!$B$16)*'Hidden inputs'!$D$16+(AN65-'Hidden inputs'!$B$17)*'Hidden inputs'!$D$17,AN65&gt;'Hidden inputs'!$B$18,'Hidden inputs'!$C$15*'Hidden inputs'!$D$15+('Hidden inputs'!$C$16-'Hidden inputs'!$B$16)*'Hidden inputs'!$D$16+('Hidden inputs'!$C$17-'Hidden inputs'!$B$17)*'Hidden inputs'!$D$17+(AN65-'Hidden inputs'!$B$18)*'Hidden inputs'!$D$18))</f>
        <v/>
      </c>
      <c r="AP65" s="10" t="str">
        <f t="shared" ca="1" si="144"/>
        <v/>
      </c>
      <c r="AQ65" s="5" t="str">
        <f t="shared" ca="1" si="47"/>
        <v/>
      </c>
      <c r="AR65" s="5" t="str">
        <f t="shared" ca="1" si="48"/>
        <v/>
      </c>
      <c r="AS65" s="5" t="str">
        <f ca="1">IF($B65="","",'Hidden inputs'!$D$11*AJ65+'Hidden inputs'!$E$11*AK65)</f>
        <v/>
      </c>
      <c r="AT65" s="11" t="str">
        <f t="shared" ca="1" si="5"/>
        <v/>
      </c>
      <c r="AU65" s="9" t="str">
        <f t="shared" ca="1" si="49"/>
        <v/>
      </c>
      <c r="AV65" s="3" t="str">
        <f t="shared" ca="1" si="50"/>
        <v/>
      </c>
      <c r="AW65" s="5" t="str" cm="1">
        <f t="array" aca="1" ref="AW65" ca="1">IF($B65="","",IF(AV65=0,0,IF(DD_Payment="",0,IF(AV65&lt;_xlfn.IFS(DD_Frequency="Monthly",1,DD_Frequency="Quarterly",IF(MONTH(AV$2)=1,1,IF(MONTH(AV$2)=4,1,IF(MONTH(AV$2)=7,1,IF(MONTH(AV$2)=10,1,0)))),DD_Frequency="Annually",IF(MONTH(AV$2)=1,1,0))*DD_Payment,AV65,_xlfn.IFS(DD_Frequency="Monthly",1,DD_Frequency="Quarterly",IF(MONTH(AV$2)=1,1,IF(MONTH(AV$2)=4,1,IF(MONTH(AV$2)=7,1,IF(MONTH(AV$2)=10,1,0)))),DD_Frequency="Annually",IF(MONTH(AV$2)=1,1,0))*DD_Payment))))</f>
        <v/>
      </c>
      <c r="AX65" s="3" t="str">
        <f t="shared" ref="AX65" ca="1" si="2956">IF($B65="","",IF(AV65&gt;AW65,(AV65-AW65/2)*(rate_A*(AX$1/365)),0))</f>
        <v/>
      </c>
      <c r="AY65" s="3" t="str">
        <f t="shared" ca="1" si="146"/>
        <v/>
      </c>
      <c r="AZ65" s="3" t="str">
        <f t="shared" ref="AZ65" ca="1" si="2957">IF($B65="","",AK65*(1+rate_A*AX$1/365))</f>
        <v/>
      </c>
      <c r="BA65" s="3" t="str">
        <f t="shared" ref="BA65" ca="1" si="2958">IF($B65="","",AL65*(1+rate_A*AX$1/365))</f>
        <v/>
      </c>
      <c r="BB65" s="3" t="str">
        <f t="shared" ref="BB65" ca="1" si="2959">IF($B65="","",AM65*(1+rate_joint*AX$1/365))</f>
        <v/>
      </c>
      <c r="BC65" s="5" t="str">
        <f t="shared" ca="1" si="150"/>
        <v/>
      </c>
      <c r="BD65" s="5" t="str" cm="1">
        <f t="array" aca="1" ref="BD65" ca="1">IF(BC65="","",_xlfn.IFS(BC65&lt;='Hidden inputs'!$C$15,BC65*'Hidden inputs'!$D$15,BC65&lt;='Hidden inputs'!$C$16,'Hidden inputs'!$C$15*'Hidden inputs'!$D$15+(BC65-'Hidden inputs'!$B$16)*'Hidden inputs'!$D$16,BC65&lt;='Hidden inputs'!$C$17,'Hidden inputs'!$C$15*'Hidden inputs'!$D$15+('Hidden inputs'!$C$16-'Hidden inputs'!$B$16)*'Hidden inputs'!$D$16+(BC65-'Hidden inputs'!$B$17)*'Hidden inputs'!$D$17,BC65&gt;'Hidden inputs'!$B$18,'Hidden inputs'!$C$15*'Hidden inputs'!$D$15+('Hidden inputs'!$C$16-'Hidden inputs'!$B$16)*'Hidden inputs'!$D$16+('Hidden inputs'!$C$17-'Hidden inputs'!$B$17)*'Hidden inputs'!$D$17+(BC65-'Hidden inputs'!$B$18)*'Hidden inputs'!$D$18))</f>
        <v/>
      </c>
      <c r="BE65" s="10" t="str">
        <f t="shared" ca="1" si="151"/>
        <v/>
      </c>
      <c r="BF65" s="5" t="str">
        <f t="shared" ca="1" si="55"/>
        <v/>
      </c>
      <c r="BG65" s="5" t="str">
        <f t="shared" ca="1" si="56"/>
        <v/>
      </c>
      <c r="BH65" s="5" t="str">
        <f ca="1">IF($B65="","",'Hidden inputs'!$D$11*AY65+'Hidden inputs'!$E$11*AZ65)</f>
        <v/>
      </c>
      <c r="BI65" s="11" t="str">
        <f t="shared" ca="1" si="7"/>
        <v/>
      </c>
      <c r="BJ65" s="9" t="str">
        <f t="shared" ca="1" si="57"/>
        <v/>
      </c>
      <c r="BK65" s="3" t="str">
        <f t="shared" ca="1" si="58"/>
        <v/>
      </c>
      <c r="BL65" s="5" t="str" cm="1">
        <f t="array" aca="1" ref="BL65" ca="1">IF($B65="","",IF(BK65=0,0,IF(DD_Payment="",0,IF(BK65&lt;_xlfn.IFS(DD_Frequency="Monthly",1,DD_Frequency="Quarterly",IF(MONTH(BK$2)=1,1,IF(MONTH(BK$2)=4,1,IF(MONTH(BK$2)=7,1,IF(MONTH(BK$2)=10,1,0)))),DD_Frequency="Annually",IF(MONTH(BK$2)=1,1,0))*DD_Payment,BK65,_xlfn.IFS(DD_Frequency="Monthly",1,DD_Frequency="Quarterly",IF(MONTH(BK$2)=1,1,IF(MONTH(BK$2)=4,1,IF(MONTH(BK$2)=7,1,IF(MONTH(BK$2)=10,1,0)))),DD_Frequency="Annually",IF(MONTH(BK$2)=1,1,0))*DD_Payment))))</f>
        <v/>
      </c>
      <c r="BM65" s="3" t="str">
        <f t="shared" ref="BM65" ca="1" si="2960">IF($B65="","",IF(BK65&gt;BL65,(BK65-BL65/2)*(rate_A*(BM$1/365)),0))</f>
        <v/>
      </c>
      <c r="BN65" s="3" t="str">
        <f t="shared" ca="1" si="153"/>
        <v/>
      </c>
      <c r="BO65" s="3" t="str">
        <f t="shared" ref="BO65" ca="1" si="2961">IF($B65="","",AZ65*(1+rate_A*BM$1/365))</f>
        <v/>
      </c>
      <c r="BP65" s="3" t="str">
        <f t="shared" ref="BP65" ca="1" si="2962">IF($B65="","",BA65*(1+rate_A*BM$1/365))</f>
        <v/>
      </c>
      <c r="BQ65" s="3" t="str">
        <f t="shared" ref="BQ65" ca="1" si="2963">IF($B65="","",BB65*(1+rate_joint*BM$1/365))</f>
        <v/>
      </c>
      <c r="BR65" s="5" t="str">
        <f t="shared" ca="1" si="157"/>
        <v/>
      </c>
      <c r="BS65" s="5" t="str" cm="1">
        <f t="array" aca="1" ref="BS65" ca="1">IF(BR65="","",_xlfn.IFS(BR65&lt;='Hidden inputs'!$C$15,BR65*'Hidden inputs'!$D$15,BR65&lt;='Hidden inputs'!$C$16,'Hidden inputs'!$C$15*'Hidden inputs'!$D$15+(BR65-'Hidden inputs'!$B$16)*'Hidden inputs'!$D$16,BR65&lt;='Hidden inputs'!$C$17,'Hidden inputs'!$C$15*'Hidden inputs'!$D$15+('Hidden inputs'!$C$16-'Hidden inputs'!$B$16)*'Hidden inputs'!$D$16+(BR65-'Hidden inputs'!$B$17)*'Hidden inputs'!$D$17,BR65&gt;'Hidden inputs'!$B$18,'Hidden inputs'!$C$15*'Hidden inputs'!$D$15+('Hidden inputs'!$C$16-'Hidden inputs'!$B$16)*'Hidden inputs'!$D$16+('Hidden inputs'!$C$17-'Hidden inputs'!$B$17)*'Hidden inputs'!$D$17+(BR65-'Hidden inputs'!$B$18)*'Hidden inputs'!$D$18))</f>
        <v/>
      </c>
      <c r="BT65" s="10" t="str">
        <f t="shared" ca="1" si="158"/>
        <v/>
      </c>
      <c r="BU65" s="5" t="str">
        <f t="shared" ca="1" si="63"/>
        <v/>
      </c>
      <c r="BV65" s="5" t="str">
        <f t="shared" ca="1" si="64"/>
        <v/>
      </c>
      <c r="BW65" s="5" t="str">
        <f ca="1">IF($B65="","",'Hidden inputs'!$D$11*BN65+'Hidden inputs'!$E$11*BO65)</f>
        <v/>
      </c>
      <c r="BX65" s="11" t="str">
        <f t="shared" ca="1" si="9"/>
        <v/>
      </c>
      <c r="BY65" s="9" t="str">
        <f t="shared" ca="1" si="65"/>
        <v/>
      </c>
      <c r="BZ65" s="3" t="str">
        <f t="shared" ca="1" si="66"/>
        <v/>
      </c>
      <c r="CA65" s="5" t="str" cm="1">
        <f t="array" aca="1" ref="CA65" ca="1">IF($B65="","",IF(BZ65=0,0,IF(DD_Payment="",0,IF(BZ65&lt;_xlfn.IFS(DD_Frequency="Monthly",1,DD_Frequency="Quarterly",IF(MONTH(BZ$2)=1,1,IF(MONTH(BZ$2)=4,1,IF(MONTH(BZ$2)=7,1,IF(MONTH(BZ$2)=10,1,0)))),DD_Frequency="Annually",IF(MONTH(BZ$2)=1,1,0))*DD_Payment,BZ65,_xlfn.IFS(DD_Frequency="Monthly",1,DD_Frequency="Quarterly",IF(MONTH(BZ$2)=1,1,IF(MONTH(BZ$2)=4,1,IF(MONTH(BZ$2)=7,1,IF(MONTH(BZ$2)=10,1,0)))),DD_Frequency="Annually",IF(MONTH(BZ$2)=1,1,0))*DD_Payment))))</f>
        <v/>
      </c>
      <c r="CB65" s="3" t="str">
        <f t="shared" ref="CB65" ca="1" si="2964">IF($B65="","",IF(BZ65&gt;CA65,(BZ65-CA65/2)*(rate_A*(CB$1/365)),0))</f>
        <v/>
      </c>
      <c r="CC65" s="3" t="str">
        <f t="shared" ca="1" si="160"/>
        <v/>
      </c>
      <c r="CD65" s="3" t="str">
        <f t="shared" ref="CD65" ca="1" si="2965">IF($B65="","",BO65*(1+rate_A*CB$1/365))</f>
        <v/>
      </c>
      <c r="CE65" s="3" t="str">
        <f t="shared" ref="CE65" ca="1" si="2966">IF($B65="","",BP65*(1+rate_A*CB$1/365))</f>
        <v/>
      </c>
      <c r="CF65" s="3" t="str">
        <f t="shared" ref="CF65" ca="1" si="2967">IF($B65="","",BQ65*(1+rate_joint*CB$1/365))</f>
        <v/>
      </c>
      <c r="CG65" s="5" t="str">
        <f t="shared" ca="1" si="164"/>
        <v/>
      </c>
      <c r="CH65" s="5" t="str" cm="1">
        <f t="array" aca="1" ref="CH65" ca="1">IF(CG65="","",_xlfn.IFS(CG65&lt;='Hidden inputs'!$C$15,CG65*'Hidden inputs'!$D$15,CG65&lt;='Hidden inputs'!$C$16,'Hidden inputs'!$C$15*'Hidden inputs'!$D$15+(CG65-'Hidden inputs'!$B$16)*'Hidden inputs'!$D$16,CG65&lt;='Hidden inputs'!$C$17,'Hidden inputs'!$C$15*'Hidden inputs'!$D$15+('Hidden inputs'!$C$16-'Hidden inputs'!$B$16)*'Hidden inputs'!$D$16+(CG65-'Hidden inputs'!$B$17)*'Hidden inputs'!$D$17,CG65&gt;'Hidden inputs'!$B$18,'Hidden inputs'!$C$15*'Hidden inputs'!$D$15+('Hidden inputs'!$C$16-'Hidden inputs'!$B$16)*'Hidden inputs'!$D$16+('Hidden inputs'!$C$17-'Hidden inputs'!$B$17)*'Hidden inputs'!$D$17+(CG65-'Hidden inputs'!$B$18)*'Hidden inputs'!$D$18))</f>
        <v/>
      </c>
      <c r="CI65" s="10" t="str">
        <f t="shared" ca="1" si="165"/>
        <v/>
      </c>
      <c r="CJ65" s="5" t="str">
        <f t="shared" ca="1" si="71"/>
        <v/>
      </c>
      <c r="CK65" s="5" t="str">
        <f t="shared" ca="1" si="72"/>
        <v/>
      </c>
      <c r="CL65" s="5" t="str">
        <f ca="1">IF($B65="","",'Hidden inputs'!$D$11*CC65+'Hidden inputs'!$E$11*CD65)</f>
        <v/>
      </c>
      <c r="CM65" s="11" t="str">
        <f t="shared" ca="1" si="11"/>
        <v/>
      </c>
      <c r="CN65" s="9" t="str">
        <f t="shared" ca="1" si="73"/>
        <v/>
      </c>
      <c r="CO65" s="3" t="str">
        <f t="shared" ca="1" si="74"/>
        <v/>
      </c>
      <c r="CP65" s="5" t="str" cm="1">
        <f t="array" aca="1" ref="CP65" ca="1">IF($B65="","",IF(CO65=0,0,IF(DD_Payment="",0,IF(CO65&lt;_xlfn.IFS(DD_Frequency="Monthly",1,DD_Frequency="Quarterly",IF(MONTH(CO$2)=1,1,IF(MONTH(CO$2)=4,1,IF(MONTH(CO$2)=7,1,IF(MONTH(CO$2)=10,1,0)))),DD_Frequency="Annually",IF(MONTH(CO$2)=1,1,0))*DD_Payment,CO65,_xlfn.IFS(DD_Frequency="Monthly",1,DD_Frequency="Quarterly",IF(MONTH(CO$2)=1,1,IF(MONTH(CO$2)=4,1,IF(MONTH(CO$2)=7,1,IF(MONTH(CO$2)=10,1,0)))),DD_Frequency="Annually",IF(MONTH(CO$2)=1,1,0))*DD_Payment))))</f>
        <v/>
      </c>
      <c r="CQ65" s="3" t="str">
        <f t="shared" ref="CQ65" ca="1" si="2968">IF($B65="","",IF(CO65&gt;CP65,(CO65-CP65/2)*(rate_A*(CQ$1/365)),0))</f>
        <v/>
      </c>
      <c r="CR65" s="3" t="str">
        <f t="shared" ca="1" si="167"/>
        <v/>
      </c>
      <c r="CS65" s="3" t="str">
        <f t="shared" ref="CS65" ca="1" si="2969">IF($B65="","",CD65*(1+rate_A*CQ$1/365))</f>
        <v/>
      </c>
      <c r="CT65" s="3" t="str">
        <f t="shared" ref="CT65" ca="1" si="2970">IF($B65="","",CE65*(1+rate_A*CQ$1/365))</f>
        <v/>
      </c>
      <c r="CU65" s="3" t="str">
        <f t="shared" ref="CU65" ca="1" si="2971">IF($B65="","",CF65*(1+rate_joint*CQ$1/365))</f>
        <v/>
      </c>
      <c r="CV65" s="5" t="str">
        <f t="shared" ca="1" si="171"/>
        <v/>
      </c>
      <c r="CW65" s="5" t="str" cm="1">
        <f t="array" aca="1" ref="CW65" ca="1">IF(CV65="","",_xlfn.IFS(CV65&lt;='Hidden inputs'!$C$15,CV65*'Hidden inputs'!$D$15,CV65&lt;='Hidden inputs'!$C$16,'Hidden inputs'!$C$15*'Hidden inputs'!$D$15+(CV65-'Hidden inputs'!$B$16)*'Hidden inputs'!$D$16,CV65&lt;='Hidden inputs'!$C$17,'Hidden inputs'!$C$15*'Hidden inputs'!$D$15+('Hidden inputs'!$C$16-'Hidden inputs'!$B$16)*'Hidden inputs'!$D$16+(CV65-'Hidden inputs'!$B$17)*'Hidden inputs'!$D$17,CV65&gt;'Hidden inputs'!$B$18,'Hidden inputs'!$C$15*'Hidden inputs'!$D$15+('Hidden inputs'!$C$16-'Hidden inputs'!$B$16)*'Hidden inputs'!$D$16+('Hidden inputs'!$C$17-'Hidden inputs'!$B$17)*'Hidden inputs'!$D$17+(CV65-'Hidden inputs'!$B$18)*'Hidden inputs'!$D$18))</f>
        <v/>
      </c>
      <c r="CX65" s="10" t="str">
        <f t="shared" ca="1" si="172"/>
        <v/>
      </c>
      <c r="CY65" s="5" t="str">
        <f t="shared" ca="1" si="79"/>
        <v/>
      </c>
      <c r="CZ65" s="5" t="str">
        <f t="shared" ca="1" si="80"/>
        <v/>
      </c>
      <c r="DA65" s="5" t="str">
        <f ca="1">IF($B65="","",'Hidden inputs'!$D$11*CR65+'Hidden inputs'!$E$11*CS65)</f>
        <v/>
      </c>
      <c r="DB65" s="11" t="str">
        <f t="shared" ca="1" si="13"/>
        <v/>
      </c>
      <c r="DC65" s="9" t="str">
        <f t="shared" ca="1" si="81"/>
        <v/>
      </c>
      <c r="DD65" s="3" t="str">
        <f t="shared" ca="1" si="82"/>
        <v/>
      </c>
      <c r="DE65" s="5" t="str" cm="1">
        <f t="array" aca="1" ref="DE65" ca="1">IF($B65="","",IF(DD65=0,0,IF(DD_Payment="",0,IF(DD65&lt;_xlfn.IFS(DD_Frequency="Monthly",1,DD_Frequency="Quarterly",IF(MONTH(DD$2)=1,1,IF(MONTH(DD$2)=4,1,IF(MONTH(DD$2)=7,1,IF(MONTH(DD$2)=10,1,0)))),DD_Frequency="Annually",IF(MONTH(DD$2)=1,1,0))*DD_Payment,DD65,_xlfn.IFS(DD_Frequency="Monthly",1,DD_Frequency="Quarterly",IF(MONTH(DD$2)=1,1,IF(MONTH(DD$2)=4,1,IF(MONTH(DD$2)=7,1,IF(MONTH(DD$2)=10,1,0)))),DD_Frequency="Annually",IF(MONTH(DD$2)=1,1,0))*DD_Payment))))</f>
        <v/>
      </c>
      <c r="DF65" s="3" t="str">
        <f t="shared" ref="DF65" ca="1" si="2972">IF($B65="","",IF(DD65&gt;DE65,(DD65-DE65/2)*(rate_A*(DF$1/365)),0))</f>
        <v/>
      </c>
      <c r="DG65" s="3" t="str">
        <f t="shared" ca="1" si="174"/>
        <v/>
      </c>
      <c r="DH65" s="3" t="str">
        <f t="shared" ref="DH65" ca="1" si="2973">IF($B65="","",CS65*(1+rate_A*DF$1/365))</f>
        <v/>
      </c>
      <c r="DI65" s="3" t="str">
        <f t="shared" ref="DI65" ca="1" si="2974">IF($B65="","",CT65*(1+rate_A*DF$1/365))</f>
        <v/>
      </c>
      <c r="DJ65" s="3" t="str">
        <f t="shared" ref="DJ65" ca="1" si="2975">IF($B65="","",CU65*(1+rate_joint*DF$1/365))</f>
        <v/>
      </c>
      <c r="DK65" s="5" t="str">
        <f t="shared" ca="1" si="178"/>
        <v/>
      </c>
      <c r="DL65" s="5" t="str" cm="1">
        <f t="array" aca="1" ref="DL65" ca="1">IF(DK65="","",_xlfn.IFS(DK65&lt;='Hidden inputs'!$C$15,DK65*'Hidden inputs'!$D$15,DK65&lt;='Hidden inputs'!$C$16,'Hidden inputs'!$C$15*'Hidden inputs'!$D$15+(DK65-'Hidden inputs'!$B$16)*'Hidden inputs'!$D$16,DK65&lt;='Hidden inputs'!$C$17,'Hidden inputs'!$C$15*'Hidden inputs'!$D$15+('Hidden inputs'!$C$16-'Hidden inputs'!$B$16)*'Hidden inputs'!$D$16+(DK65-'Hidden inputs'!$B$17)*'Hidden inputs'!$D$17,DK65&gt;'Hidden inputs'!$B$18,'Hidden inputs'!$C$15*'Hidden inputs'!$D$15+('Hidden inputs'!$C$16-'Hidden inputs'!$B$16)*'Hidden inputs'!$D$16+('Hidden inputs'!$C$17-'Hidden inputs'!$B$17)*'Hidden inputs'!$D$17+(DK65-'Hidden inputs'!$B$18)*'Hidden inputs'!$D$18))</f>
        <v/>
      </c>
      <c r="DM65" s="10" t="str">
        <f t="shared" ca="1" si="179"/>
        <v/>
      </c>
      <c r="DN65" s="5" t="str">
        <f t="shared" ca="1" si="87"/>
        <v/>
      </c>
      <c r="DO65" s="5" t="str">
        <f t="shared" ca="1" si="88"/>
        <v/>
      </c>
      <c r="DP65" s="5" t="str">
        <f ca="1">IF($B65="","",'Hidden inputs'!$D$11*DG65+'Hidden inputs'!$E$11*DH65)</f>
        <v/>
      </c>
      <c r="DQ65" s="11" t="str">
        <f t="shared" ca="1" si="15"/>
        <v/>
      </c>
      <c r="DR65" s="9" t="str">
        <f t="shared" ca="1" si="89"/>
        <v/>
      </c>
      <c r="DS65" s="3" t="str">
        <f t="shared" ca="1" si="90"/>
        <v/>
      </c>
      <c r="DT65" s="5" t="str" cm="1">
        <f t="array" aca="1" ref="DT65" ca="1">IF($B65="","",IF(DS65=0,0,IF(DD_Payment="",0,IF(DS65&lt;_xlfn.IFS(DD_Frequency="Monthly",1,DD_Frequency="Quarterly",IF(MONTH(DS$2)=1,1,IF(MONTH(DS$2)=4,1,IF(MONTH(DS$2)=7,1,IF(MONTH(DS$2)=10,1,0)))),DD_Frequency="Annually",IF(MONTH(DS$2)=1,1,0))*DD_Payment,DS65,_xlfn.IFS(DD_Frequency="Monthly",1,DD_Frequency="Quarterly",IF(MONTH(DS$2)=1,1,IF(MONTH(DS$2)=4,1,IF(MONTH(DS$2)=7,1,IF(MONTH(DS$2)=10,1,0)))),DD_Frequency="Annually",IF(MONTH(DS$2)=1,1,0))*DD_Payment))))</f>
        <v/>
      </c>
      <c r="DU65" s="3" t="str">
        <f t="shared" ref="DU65" ca="1" si="2976">IF($B65="","",IF(DS65&gt;DT65,(DS65-DT65/2)*(rate_A*(DU$1/365)),0))</f>
        <v/>
      </c>
      <c r="DV65" s="3" t="str">
        <f t="shared" ca="1" si="181"/>
        <v/>
      </c>
      <c r="DW65" s="3" t="str">
        <f t="shared" ref="DW65" ca="1" si="2977">IF($B65="","",DH65*(1+rate_A*DU$1/365))</f>
        <v/>
      </c>
      <c r="DX65" s="3" t="str">
        <f t="shared" ref="DX65" ca="1" si="2978">IF($B65="","",DI65*(1+rate_A*DU$1/365))</f>
        <v/>
      </c>
      <c r="DY65" s="3" t="str">
        <f t="shared" ref="DY65" ca="1" si="2979">IF($B65="","",DJ65*(1+rate_joint*DU$1/365))</f>
        <v/>
      </c>
      <c r="DZ65" s="5" t="str">
        <f t="shared" ca="1" si="185"/>
        <v/>
      </c>
      <c r="EA65" s="5" t="str" cm="1">
        <f t="array" aca="1" ref="EA65" ca="1">IF(DZ65="","",_xlfn.IFS(DZ65&lt;='Hidden inputs'!$C$15,DZ65*'Hidden inputs'!$D$15,DZ65&lt;='Hidden inputs'!$C$16,'Hidden inputs'!$C$15*'Hidden inputs'!$D$15+(DZ65-'Hidden inputs'!$B$16)*'Hidden inputs'!$D$16,DZ65&lt;='Hidden inputs'!$C$17,'Hidden inputs'!$C$15*'Hidden inputs'!$D$15+('Hidden inputs'!$C$16-'Hidden inputs'!$B$16)*'Hidden inputs'!$D$16+(DZ65-'Hidden inputs'!$B$17)*'Hidden inputs'!$D$17,DZ65&gt;'Hidden inputs'!$B$18,'Hidden inputs'!$C$15*'Hidden inputs'!$D$15+('Hidden inputs'!$C$16-'Hidden inputs'!$B$16)*'Hidden inputs'!$D$16+('Hidden inputs'!$C$17-'Hidden inputs'!$B$17)*'Hidden inputs'!$D$17+(DZ65-'Hidden inputs'!$B$18)*'Hidden inputs'!$D$18))</f>
        <v/>
      </c>
      <c r="EB65" s="10" t="str">
        <f t="shared" ca="1" si="186"/>
        <v/>
      </c>
      <c r="EC65" s="5" t="str">
        <f t="shared" ca="1" si="95"/>
        <v/>
      </c>
      <c r="ED65" s="5" t="str">
        <f t="shared" ca="1" si="96"/>
        <v/>
      </c>
      <c r="EE65" s="5" t="str">
        <f ca="1">IF($B65="","",'Hidden inputs'!$D$11*DV65+'Hidden inputs'!$E$11*DW65)</f>
        <v/>
      </c>
      <c r="EF65" s="11" t="str">
        <f t="shared" ca="1" si="17"/>
        <v/>
      </c>
      <c r="EG65" s="9" t="str">
        <f t="shared" ca="1" si="97"/>
        <v/>
      </c>
      <c r="EH65" s="3" t="str">
        <f t="shared" ca="1" si="98"/>
        <v/>
      </c>
      <c r="EI65" s="5" t="str" cm="1">
        <f t="array" aca="1" ref="EI65" ca="1">IF($B65="","",IF(EH65=0,0,IF(DD_Payment="",0,IF(EH65&lt;_xlfn.IFS(DD_Frequency="Monthly",1,DD_Frequency="Quarterly",IF(MONTH(EH$2)=1,1,IF(MONTH(EH$2)=4,1,IF(MONTH(EH$2)=7,1,IF(MONTH(EH$2)=10,1,0)))),DD_Frequency="Annually",IF(MONTH(EH$2)=1,1,0))*DD_Payment,EH65,_xlfn.IFS(DD_Frequency="Monthly",1,DD_Frequency="Quarterly",IF(MONTH(EH$2)=1,1,IF(MONTH(EH$2)=4,1,IF(MONTH(EH$2)=7,1,IF(MONTH(EH$2)=10,1,0)))),DD_Frequency="Annually",IF(MONTH(EH$2)=1,1,0))*DD_Payment))))</f>
        <v/>
      </c>
      <c r="EJ65" s="3" t="str">
        <f t="shared" ref="EJ65" ca="1" si="2980">IF($B65="","",IF(EH65&gt;EI65,(EH65-EI65/2)*(rate_A*(EJ$1/365)),0))</f>
        <v/>
      </c>
      <c r="EK65" s="3" t="str">
        <f t="shared" ca="1" si="188"/>
        <v/>
      </c>
      <c r="EL65" s="3" t="str">
        <f t="shared" ref="EL65" ca="1" si="2981">IF($B65="","",DW65*(1+rate_A*EJ$1/365))</f>
        <v/>
      </c>
      <c r="EM65" s="3" t="str">
        <f t="shared" ref="EM65" ca="1" si="2982">IF($B65="","",DX65*(1+rate_A*EJ$1/365))</f>
        <v/>
      </c>
      <c r="EN65" s="3" t="str">
        <f t="shared" ref="EN65" ca="1" si="2983">IF($B65="","",DY65*(1+rate_joint*EJ$1/365))</f>
        <v/>
      </c>
      <c r="EO65" s="5" t="str">
        <f t="shared" ca="1" si="192"/>
        <v/>
      </c>
      <c r="EP65" s="5" t="str" cm="1">
        <f t="array" aca="1" ref="EP65" ca="1">IF(EO65="","",_xlfn.IFS(EO65&lt;='Hidden inputs'!$C$15,EO65*'Hidden inputs'!$D$15,EO65&lt;='Hidden inputs'!$C$16,'Hidden inputs'!$C$15*'Hidden inputs'!$D$15+(EO65-'Hidden inputs'!$B$16)*'Hidden inputs'!$D$16,EO65&lt;='Hidden inputs'!$C$17,'Hidden inputs'!$C$15*'Hidden inputs'!$D$15+('Hidden inputs'!$C$16-'Hidden inputs'!$B$16)*'Hidden inputs'!$D$16+(EO65-'Hidden inputs'!$B$17)*'Hidden inputs'!$D$17,EO65&gt;'Hidden inputs'!$B$18,'Hidden inputs'!$C$15*'Hidden inputs'!$D$15+('Hidden inputs'!$C$16-'Hidden inputs'!$B$16)*'Hidden inputs'!$D$16+('Hidden inputs'!$C$17-'Hidden inputs'!$B$17)*'Hidden inputs'!$D$17+(EO65-'Hidden inputs'!$B$18)*'Hidden inputs'!$D$18))</f>
        <v/>
      </c>
      <c r="EQ65" s="10" t="str">
        <f t="shared" ca="1" si="193"/>
        <v/>
      </c>
      <c r="ER65" s="5" t="str">
        <f t="shared" ca="1" si="103"/>
        <v/>
      </c>
      <c r="ES65" s="5" t="str">
        <f t="shared" ca="1" si="104"/>
        <v/>
      </c>
      <c r="ET65" s="5" t="str">
        <f ca="1">IF($B65="","",'Hidden inputs'!$D$11*EK65+'Hidden inputs'!$E$11*EL65)</f>
        <v/>
      </c>
      <c r="EU65" s="11" t="str">
        <f t="shared" ca="1" si="19"/>
        <v/>
      </c>
      <c r="EV65" s="9" t="str">
        <f t="shared" ca="1" si="105"/>
        <v/>
      </c>
      <c r="EW65" s="3" t="str">
        <f t="shared" ca="1" si="106"/>
        <v/>
      </c>
      <c r="EX65" s="5" t="str" cm="1">
        <f t="array" aca="1" ref="EX65" ca="1">IF($B65="","",IF(EW65=0,0,IF(DD_Payment="",0,IF(EW65&lt;_xlfn.IFS(DD_Frequency="Monthly",1,DD_Frequency="Quarterly",IF(MONTH(EW$2)=1,1,IF(MONTH(EW$2)=4,1,IF(MONTH(EW$2)=7,1,IF(MONTH(EW$2)=10,1,0)))),DD_Frequency="Annually",IF(MONTH(EW$2)=1,1,0))*DD_Payment,EW65,_xlfn.IFS(DD_Frequency="Monthly",1,DD_Frequency="Quarterly",IF(MONTH(EW$2)=1,1,IF(MONTH(EW$2)=4,1,IF(MONTH(EW$2)=7,1,IF(MONTH(EW$2)=10,1,0)))),DD_Frequency="Annually",IF(MONTH(EW$2)=1,1,0))*DD_Payment))))</f>
        <v/>
      </c>
      <c r="EY65" s="3" t="str">
        <f t="shared" ref="EY65" ca="1" si="2984">IF($B65="","",IF(EW65&gt;EX65,(EW65-EX65/2)*(rate_A*(EY$1/365)),0))</f>
        <v/>
      </c>
      <c r="EZ65" s="3" t="str">
        <f t="shared" ca="1" si="195"/>
        <v/>
      </c>
      <c r="FA65" s="3" t="str">
        <f t="shared" ref="FA65" ca="1" si="2985">IF($B65="","",EL65*(1+rate_A*EY$1/365))</f>
        <v/>
      </c>
      <c r="FB65" s="3" t="str">
        <f t="shared" ref="FB65" ca="1" si="2986">IF($B65="","",EM65*(1+rate_A*EY$1/365))</f>
        <v/>
      </c>
      <c r="FC65" s="3" t="str">
        <f t="shared" ref="FC65" ca="1" si="2987">IF($B65="","",EN65*(1+rate_joint*EY$1/365))</f>
        <v/>
      </c>
      <c r="FD65" s="5" t="str">
        <f t="shared" ca="1" si="199"/>
        <v/>
      </c>
      <c r="FE65" s="5" t="str" cm="1">
        <f t="array" aca="1" ref="FE65" ca="1">IF(FD65="","",_xlfn.IFS(FD65&lt;='Hidden inputs'!$C$15,FD65*'Hidden inputs'!$D$15,FD65&lt;='Hidden inputs'!$C$16,'Hidden inputs'!$C$15*'Hidden inputs'!$D$15+(FD65-'Hidden inputs'!$B$16)*'Hidden inputs'!$D$16,FD65&lt;='Hidden inputs'!$C$17,'Hidden inputs'!$C$15*'Hidden inputs'!$D$15+('Hidden inputs'!$C$16-'Hidden inputs'!$B$16)*'Hidden inputs'!$D$16+(FD65-'Hidden inputs'!$B$17)*'Hidden inputs'!$D$17,FD65&gt;'Hidden inputs'!$B$18,'Hidden inputs'!$C$15*'Hidden inputs'!$D$15+('Hidden inputs'!$C$16-'Hidden inputs'!$B$16)*'Hidden inputs'!$D$16+('Hidden inputs'!$C$17-'Hidden inputs'!$B$17)*'Hidden inputs'!$D$17+(FD65-'Hidden inputs'!$B$18)*'Hidden inputs'!$D$18))</f>
        <v/>
      </c>
      <c r="FF65" s="10" t="str">
        <f t="shared" ca="1" si="200"/>
        <v/>
      </c>
      <c r="FG65" s="5" t="str">
        <f t="shared" ca="1" si="111"/>
        <v/>
      </c>
      <c r="FH65" s="5" t="str">
        <f t="shared" ca="1" si="112"/>
        <v/>
      </c>
      <c r="FI65" s="5" t="str">
        <f ca="1">IF($B65="","",'Hidden inputs'!$D$11*EZ65+'Hidden inputs'!$E$11*FA65)</f>
        <v/>
      </c>
      <c r="FJ65" s="11" t="str">
        <f t="shared" ca="1" si="21"/>
        <v/>
      </c>
      <c r="FK65" s="9" t="str">
        <f t="shared" ca="1" si="113"/>
        <v/>
      </c>
      <c r="FL65" s="3" t="str">
        <f t="shared" ca="1" si="114"/>
        <v/>
      </c>
      <c r="FM65" s="5" t="str" cm="1">
        <f t="array" aca="1" ref="FM65" ca="1">IF($B65="","",IF(FL65=0,0,IF(DD_Payment="",0,IF(FL65&lt;_xlfn.IFS(DD_Frequency="Monthly",1,DD_Frequency="Quarterly",IF(MONTH(FL$2)=1,1,IF(MONTH(FL$2)=4,1,IF(MONTH(FL$2)=7,1,IF(MONTH(FL$2)=10,1,0)))),DD_Frequency="Annually",IF(MONTH(FL$2)=1,1,0))*DD_Payment,FL65,_xlfn.IFS(DD_Frequency="Monthly",1,DD_Frequency="Quarterly",IF(MONTH(FL$2)=1,1,IF(MONTH(FL$2)=4,1,IF(MONTH(FL$2)=7,1,IF(MONTH(FL$2)=10,1,0)))),DD_Frequency="Annually",IF(MONTH(FL$2)=1,1,0))*DD_Payment))))</f>
        <v/>
      </c>
      <c r="FN65" s="3" t="str">
        <f t="shared" ref="FN65" ca="1" si="2988">IF($B65="","",IF(FL65&gt;FM65,(FL65-FM65/2)*(rate_A*(FN$1/365)),0))</f>
        <v/>
      </c>
      <c r="FO65" s="3" t="str">
        <f t="shared" ca="1" si="202"/>
        <v/>
      </c>
      <c r="FP65" s="3" t="str">
        <f t="shared" ref="FP65" ca="1" si="2989">IF($B65="","",FA65*(1+rate_A*FN$1/365))</f>
        <v/>
      </c>
      <c r="FQ65" s="3" t="str">
        <f t="shared" ref="FQ65" ca="1" si="2990">IF($B65="","",FB65*(1+rate_A*FN$1/365))</f>
        <v/>
      </c>
      <c r="FR65" s="3" t="str">
        <f t="shared" ref="FR65" ca="1" si="2991">IF($B65="","",FC65*(1+rate_joint*FN$1/365))</f>
        <v/>
      </c>
      <c r="FS65" s="5" t="str">
        <f t="shared" ca="1" si="206"/>
        <v/>
      </c>
      <c r="FT65" s="5" t="str" cm="1">
        <f t="array" aca="1" ref="FT65" ca="1">IF(FS65="","",_xlfn.IFS(FS65&lt;='Hidden inputs'!$C$15,FS65*'Hidden inputs'!$D$15,FS65&lt;='Hidden inputs'!$C$16,'Hidden inputs'!$C$15*'Hidden inputs'!$D$15+(FS65-'Hidden inputs'!$B$16)*'Hidden inputs'!$D$16,FS65&lt;='Hidden inputs'!$C$17,'Hidden inputs'!$C$15*'Hidden inputs'!$D$15+('Hidden inputs'!$C$16-'Hidden inputs'!$B$16)*'Hidden inputs'!$D$16+(FS65-'Hidden inputs'!$B$17)*'Hidden inputs'!$D$17,FS65&gt;'Hidden inputs'!$B$18,'Hidden inputs'!$C$15*'Hidden inputs'!$D$15+('Hidden inputs'!$C$16-'Hidden inputs'!$B$16)*'Hidden inputs'!$D$16+('Hidden inputs'!$C$17-'Hidden inputs'!$B$17)*'Hidden inputs'!$D$17+(FS65-'Hidden inputs'!$B$18)*'Hidden inputs'!$D$18))</f>
        <v/>
      </c>
      <c r="FU65" s="10" t="str">
        <f t="shared" ca="1" si="207"/>
        <v/>
      </c>
      <c r="FV65" s="5" t="str">
        <f t="shared" ca="1" si="119"/>
        <v/>
      </c>
      <c r="FW65" s="5" t="str">
        <f t="shared" ca="1" si="120"/>
        <v/>
      </c>
      <c r="FX65" s="5" t="str">
        <f ca="1">IF($B65="","",'Hidden inputs'!$D$11*FO65+'Hidden inputs'!$E$11*FP65)</f>
        <v/>
      </c>
      <c r="FY65" s="11" t="str">
        <f t="shared" ca="1" si="23"/>
        <v/>
      </c>
      <c r="FZ65" s="9" t="str">
        <f t="shared" ca="1" si="121"/>
        <v/>
      </c>
      <c r="GA65" s="5" t="str">
        <f t="shared" ca="1" si="122"/>
        <v/>
      </c>
      <c r="GB65" s="5" t="str">
        <f t="shared" ca="1" si="123"/>
        <v/>
      </c>
      <c r="GC65" s="5" t="str">
        <f t="shared" ca="1" si="24"/>
        <v/>
      </c>
      <c r="GD65" s="5" t="str">
        <f t="shared" ca="1" si="25"/>
        <v/>
      </c>
    </row>
    <row r="66" spans="1:186" x14ac:dyDescent="0.35">
      <c r="A66" s="2" t="str">
        <f t="shared" ca="1" si="26"/>
        <v/>
      </c>
      <c r="B66" s="6" t="str">
        <f t="shared" ca="1" si="27"/>
        <v/>
      </c>
      <c r="C66" s="5" t="str">
        <f t="shared" ca="1" si="124"/>
        <v/>
      </c>
      <c r="D66" s="5" t="str" cm="1">
        <f t="array" aca="1" ref="D66" ca="1">IF($B66="","",IF(C66=0,0,IF(DD_Payment="",0,IF(C66&lt;_xlfn.IFS(DD_Frequency="Monthly",1,DD_Frequency="Quarterly",IF(MONTH(C$2)=1,1,IF(MONTH(C$2)=4,1,IF(MONTH(C$2)=7,1,IF(MONTH(C$2)=10,1,0)))),DD_Frequency="Annually",IF(MONTH(C$2)=1,1,0))*DD_Payment,C66,_xlfn.IFS(DD_Frequency="Monthly",1,DD_Frequency="Quarterly",IF(MONTH(C$2)=1,1,IF(MONTH(C$2)=4,1,IF(MONTH(C$2)=7,1,IF(MONTH(C$2)=10,1,0)))),DD_Frequency="Annually",IF(MONTH(C$2)=1,1,0))*DD_Payment))))</f>
        <v/>
      </c>
      <c r="E66" s="5" t="str">
        <f t="shared" ref="E66" ca="1" si="2992">IF(B66="","",IF(C66&gt;D66,(C66-D66/2)*(rate_A*(E$1/365)),0))</f>
        <v/>
      </c>
      <c r="F66" s="5" t="str">
        <f t="shared" ca="1" si="28"/>
        <v/>
      </c>
      <c r="G66" s="5" t="str">
        <f t="shared" ref="G66" ca="1" si="2993">IF(B66="","",G65*(1+rate_A*E$1/365))</f>
        <v/>
      </c>
      <c r="H66" s="5" t="str">
        <f t="shared" ref="H66" ca="1" si="2994">IF(B66="","",H65*(1+rate_A*E$1/365))</f>
        <v/>
      </c>
      <c r="I66" s="5" t="str">
        <f t="shared" ref="I66" ca="1" si="2995">IF(B66="","",I65*(1+rate_joint*E$1/365))</f>
        <v/>
      </c>
      <c r="J66" s="5" t="str">
        <f t="shared" ca="1" si="129"/>
        <v/>
      </c>
      <c r="K66" s="5" t="str" cm="1">
        <f t="array" aca="1" ref="K66" ca="1">IF(J66="","",_xlfn.IFS(J66&lt;='Hidden inputs'!$C$15,J66*'Hidden inputs'!$D$15,J66&lt;='Hidden inputs'!$C$16,'Hidden inputs'!$C$15*'Hidden inputs'!$D$15+(J66-'Hidden inputs'!$B$16)*'Hidden inputs'!$D$16,J66&lt;='Hidden inputs'!$C$17,'Hidden inputs'!$C$15*'Hidden inputs'!$D$15+('Hidden inputs'!$C$16-'Hidden inputs'!$B$16)*'Hidden inputs'!$D$16+(J66-'Hidden inputs'!$B$17)*'Hidden inputs'!$D$17,J66&gt;'Hidden inputs'!$B$18,'Hidden inputs'!$C$15*'Hidden inputs'!$D$15+('Hidden inputs'!$C$16-'Hidden inputs'!$B$16)*'Hidden inputs'!$D$16+('Hidden inputs'!$C$17-'Hidden inputs'!$B$17)*'Hidden inputs'!$D$17+(J66-'Hidden inputs'!$B$18)*'Hidden inputs'!$D$18))</f>
        <v/>
      </c>
      <c r="L66" s="11" t="str">
        <f t="shared" ca="1" si="130"/>
        <v/>
      </c>
      <c r="M66" s="5" t="str">
        <f t="shared" ca="1" si="32"/>
        <v/>
      </c>
      <c r="N66" s="5" t="str">
        <f t="shared" ca="1" si="33"/>
        <v/>
      </c>
      <c r="O66" s="5" t="str">
        <f ca="1">IF(B66="","",'Hidden inputs'!$D$11*F66+'Hidden inputs'!$E$11*G66)</f>
        <v/>
      </c>
      <c r="P66" s="11" t="str">
        <f t="shared" ca="1" si="0"/>
        <v/>
      </c>
      <c r="Q66" s="20" t="str">
        <f t="shared" ca="1" si="1"/>
        <v/>
      </c>
      <c r="R66" s="3" t="str">
        <f t="shared" ca="1" si="34"/>
        <v/>
      </c>
      <c r="S66" s="5" t="str" cm="1">
        <f t="array" aca="1" ref="S66" ca="1">IF($B66="","",IF(R66=0,0,IF(DD_Payment="",0,IF(R66&lt;_xlfn.IFS(DD_Frequency="Monthly",1,DD_Frequency="Quarterly",IF(MONTH(R$2)=1,1,IF(MONTH(R$2)=4,1,IF(MONTH(R$2)=7,1,IF(MONTH(R$2)=10,1,0)))),DD_Frequency="Annually",IF(MONTH(R$2)=1,1,0))*DD_Payment,R66,_xlfn.IFS(DD_Frequency="Monthly",1,DD_Frequency="Quarterly",IF(MONTH(R$2)=1,1,IF(MONTH(R$2)=4,1,IF(MONTH(R$2)=7,1,IF(MONTH(R$2)=10,1,0)))),DD_Frequency="Annually",IF(MONTH(R$2)=1,1,0))*DD_Payment))))</f>
        <v/>
      </c>
      <c r="T66" s="3" t="str">
        <f t="shared" ref="T66" ca="1" si="2996">IF(B66="","",IF(R66&gt;S66,(R66-S66/2)*(rate_A*((T$1+A66)/365)),0))</f>
        <v/>
      </c>
      <c r="U66" s="3" t="str">
        <f t="shared" ca="1" si="36"/>
        <v/>
      </c>
      <c r="V66" s="3" t="str">
        <f t="shared" ref="V66" ca="1" si="2997">IF(B66="","",G66*(1+rate_A*(T$1+A66)/365))</f>
        <v/>
      </c>
      <c r="W66" s="3" t="str">
        <f t="shared" ref="W66" ca="1" si="2998">IF(B66="","",H66*(1+rate_A*(T$1+A66)/365))</f>
        <v/>
      </c>
      <c r="X66" s="3" t="str">
        <f t="shared" ref="X66" ca="1" si="2999">IF(B66="","",I66*(1+rate_joint*(T$1+A66)/365))</f>
        <v/>
      </c>
      <c r="Y66" s="5" t="str">
        <f t="shared" ca="1" si="135"/>
        <v/>
      </c>
      <c r="Z66" s="5" t="str" cm="1">
        <f t="array" aca="1" ref="Z66" ca="1">IF(Y66="","",_xlfn.IFS(Y66&lt;='Hidden inputs'!$C$15,Y66*'Hidden inputs'!$D$15,Y66&lt;='Hidden inputs'!$C$16,'Hidden inputs'!$C$15*'Hidden inputs'!$D$15+(Y66-'Hidden inputs'!$B$16)*'Hidden inputs'!$D$16,Y66&lt;='Hidden inputs'!$C$17,'Hidden inputs'!$C$15*'Hidden inputs'!$D$15+('Hidden inputs'!$C$16-'Hidden inputs'!$B$16)*'Hidden inputs'!$D$16+(Y66-'Hidden inputs'!$B$17)*'Hidden inputs'!$D$17,Y66&gt;'Hidden inputs'!$B$18,'Hidden inputs'!$C$15*'Hidden inputs'!$D$15+('Hidden inputs'!$C$16-'Hidden inputs'!$B$16)*'Hidden inputs'!$D$16+('Hidden inputs'!$C$17-'Hidden inputs'!$B$17)*'Hidden inputs'!$D$17+(Y66-'Hidden inputs'!$B$18)*'Hidden inputs'!$D$18))</f>
        <v/>
      </c>
      <c r="AA66" s="10" t="str">
        <f t="shared" ca="1" si="136"/>
        <v/>
      </c>
      <c r="AB66" s="5" t="str">
        <f t="shared" ca="1" si="40"/>
        <v/>
      </c>
      <c r="AC66" s="5" t="str">
        <f t="shared" ca="1" si="137"/>
        <v/>
      </c>
      <c r="AD66" s="5" t="str">
        <f ca="1">IF(B66="","",'Hidden inputs'!$D$11*U66+'Hidden inputs'!$E$11*V66)</f>
        <v/>
      </c>
      <c r="AE66" s="11" t="str">
        <f t="shared" ca="1" si="3"/>
        <v/>
      </c>
      <c r="AF66" s="9" t="str">
        <f t="shared" ca="1" si="41"/>
        <v/>
      </c>
      <c r="AG66" s="3" t="str">
        <f t="shared" ca="1" si="42"/>
        <v/>
      </c>
      <c r="AH66" s="5" t="str" cm="1">
        <f t="array" aca="1" ref="AH66" ca="1">IF($B66="","",IF(AG66=0,0,IF(DD_Payment="",0,IF(AG66&lt;_xlfn.IFS(DD_Frequency="Monthly",1,DD_Frequency="Quarterly",IF(MONTH(AG$2)=1,1,IF(MONTH(AG$2)=4,1,IF(MONTH(AG$2)=7,1,IF(MONTH(AG$2)=10,1,0)))),DD_Frequency="Annually",IF(MONTH(AG$2)=1,1,0))*DD_Payment,AG66,_xlfn.IFS(DD_Frequency="Monthly",1,DD_Frequency="Quarterly",IF(MONTH(AG$2)=1,1,IF(MONTH(AG$2)=4,1,IF(MONTH(AG$2)=7,1,IF(MONTH(AG$2)=10,1,0)))),DD_Frequency="Annually",IF(MONTH(AG$2)=1,1,0))*DD_Payment))))</f>
        <v/>
      </c>
      <c r="AI66" s="3" t="str">
        <f t="shared" ref="AI66" ca="1" si="3000">IF($B66="","",IF(AG66&gt;AH66,(AG66-AH66/2)*(rate_A*(AI$1/365)),0))</f>
        <v/>
      </c>
      <c r="AJ66" s="3" t="str">
        <f t="shared" ca="1" si="139"/>
        <v/>
      </c>
      <c r="AK66" s="3" t="str">
        <f t="shared" ref="AK66" ca="1" si="3001">IF($B66="","",V66*(1+rate_A*AI$1/365))</f>
        <v/>
      </c>
      <c r="AL66" s="3" t="str">
        <f t="shared" ref="AL66" ca="1" si="3002">IF($B66="","",W66*(1+rate_A*AI$1/365))</f>
        <v/>
      </c>
      <c r="AM66" s="3" t="str">
        <f t="shared" ref="AM66" ca="1" si="3003">IF($B66="","",X66*(1+rate_joint*AI$1/365))</f>
        <v/>
      </c>
      <c r="AN66" s="5" t="str">
        <f t="shared" ca="1" si="143"/>
        <v/>
      </c>
      <c r="AO66" s="5" t="str" cm="1">
        <f t="array" aca="1" ref="AO66" ca="1">IF(AN66="","",_xlfn.IFS(AN66&lt;='Hidden inputs'!$C$15,AN66*'Hidden inputs'!$D$15,AN66&lt;='Hidden inputs'!$C$16,'Hidden inputs'!$C$15*'Hidden inputs'!$D$15+(AN66-'Hidden inputs'!$B$16)*'Hidden inputs'!$D$16,AN66&lt;='Hidden inputs'!$C$17,'Hidden inputs'!$C$15*'Hidden inputs'!$D$15+('Hidden inputs'!$C$16-'Hidden inputs'!$B$16)*'Hidden inputs'!$D$16+(AN66-'Hidden inputs'!$B$17)*'Hidden inputs'!$D$17,AN66&gt;'Hidden inputs'!$B$18,'Hidden inputs'!$C$15*'Hidden inputs'!$D$15+('Hidden inputs'!$C$16-'Hidden inputs'!$B$16)*'Hidden inputs'!$D$16+('Hidden inputs'!$C$17-'Hidden inputs'!$B$17)*'Hidden inputs'!$D$17+(AN66-'Hidden inputs'!$B$18)*'Hidden inputs'!$D$18))</f>
        <v/>
      </c>
      <c r="AP66" s="10" t="str">
        <f t="shared" ca="1" si="144"/>
        <v/>
      </c>
      <c r="AQ66" s="5" t="str">
        <f t="shared" ca="1" si="47"/>
        <v/>
      </c>
      <c r="AR66" s="5" t="str">
        <f t="shared" ca="1" si="48"/>
        <v/>
      </c>
      <c r="AS66" s="5" t="str">
        <f ca="1">IF($B66="","",'Hidden inputs'!$D$11*AJ66+'Hidden inputs'!$E$11*AK66)</f>
        <v/>
      </c>
      <c r="AT66" s="11" t="str">
        <f t="shared" ca="1" si="5"/>
        <v/>
      </c>
      <c r="AU66" s="9" t="str">
        <f t="shared" ca="1" si="49"/>
        <v/>
      </c>
      <c r="AV66" s="3" t="str">
        <f t="shared" ca="1" si="50"/>
        <v/>
      </c>
      <c r="AW66" s="5" t="str" cm="1">
        <f t="array" aca="1" ref="AW66" ca="1">IF($B66="","",IF(AV66=0,0,IF(DD_Payment="",0,IF(AV66&lt;_xlfn.IFS(DD_Frequency="Monthly",1,DD_Frequency="Quarterly",IF(MONTH(AV$2)=1,1,IF(MONTH(AV$2)=4,1,IF(MONTH(AV$2)=7,1,IF(MONTH(AV$2)=10,1,0)))),DD_Frequency="Annually",IF(MONTH(AV$2)=1,1,0))*DD_Payment,AV66,_xlfn.IFS(DD_Frequency="Monthly",1,DD_Frequency="Quarterly",IF(MONTH(AV$2)=1,1,IF(MONTH(AV$2)=4,1,IF(MONTH(AV$2)=7,1,IF(MONTH(AV$2)=10,1,0)))),DD_Frequency="Annually",IF(MONTH(AV$2)=1,1,0))*DD_Payment))))</f>
        <v/>
      </c>
      <c r="AX66" s="3" t="str">
        <f t="shared" ref="AX66" ca="1" si="3004">IF($B66="","",IF(AV66&gt;AW66,(AV66-AW66/2)*(rate_A*(AX$1/365)),0))</f>
        <v/>
      </c>
      <c r="AY66" s="3" t="str">
        <f t="shared" ca="1" si="146"/>
        <v/>
      </c>
      <c r="AZ66" s="3" t="str">
        <f t="shared" ref="AZ66" ca="1" si="3005">IF($B66="","",AK66*(1+rate_A*AX$1/365))</f>
        <v/>
      </c>
      <c r="BA66" s="3" t="str">
        <f t="shared" ref="BA66" ca="1" si="3006">IF($B66="","",AL66*(1+rate_A*AX$1/365))</f>
        <v/>
      </c>
      <c r="BB66" s="3" t="str">
        <f t="shared" ref="BB66" ca="1" si="3007">IF($B66="","",AM66*(1+rate_joint*AX$1/365))</f>
        <v/>
      </c>
      <c r="BC66" s="5" t="str">
        <f t="shared" ca="1" si="150"/>
        <v/>
      </c>
      <c r="BD66" s="5" t="str" cm="1">
        <f t="array" aca="1" ref="BD66" ca="1">IF(BC66="","",_xlfn.IFS(BC66&lt;='Hidden inputs'!$C$15,BC66*'Hidden inputs'!$D$15,BC66&lt;='Hidden inputs'!$C$16,'Hidden inputs'!$C$15*'Hidden inputs'!$D$15+(BC66-'Hidden inputs'!$B$16)*'Hidden inputs'!$D$16,BC66&lt;='Hidden inputs'!$C$17,'Hidden inputs'!$C$15*'Hidden inputs'!$D$15+('Hidden inputs'!$C$16-'Hidden inputs'!$B$16)*'Hidden inputs'!$D$16+(BC66-'Hidden inputs'!$B$17)*'Hidden inputs'!$D$17,BC66&gt;'Hidden inputs'!$B$18,'Hidden inputs'!$C$15*'Hidden inputs'!$D$15+('Hidden inputs'!$C$16-'Hidden inputs'!$B$16)*'Hidden inputs'!$D$16+('Hidden inputs'!$C$17-'Hidden inputs'!$B$17)*'Hidden inputs'!$D$17+(BC66-'Hidden inputs'!$B$18)*'Hidden inputs'!$D$18))</f>
        <v/>
      </c>
      <c r="BE66" s="10" t="str">
        <f t="shared" ca="1" si="151"/>
        <v/>
      </c>
      <c r="BF66" s="5" t="str">
        <f t="shared" ca="1" si="55"/>
        <v/>
      </c>
      <c r="BG66" s="5" t="str">
        <f t="shared" ca="1" si="56"/>
        <v/>
      </c>
      <c r="BH66" s="5" t="str">
        <f ca="1">IF($B66="","",'Hidden inputs'!$D$11*AY66+'Hidden inputs'!$E$11*AZ66)</f>
        <v/>
      </c>
      <c r="BI66" s="11" t="str">
        <f t="shared" ca="1" si="7"/>
        <v/>
      </c>
      <c r="BJ66" s="9" t="str">
        <f t="shared" ca="1" si="57"/>
        <v/>
      </c>
      <c r="BK66" s="3" t="str">
        <f t="shared" ca="1" si="58"/>
        <v/>
      </c>
      <c r="BL66" s="5" t="str" cm="1">
        <f t="array" aca="1" ref="BL66" ca="1">IF($B66="","",IF(BK66=0,0,IF(DD_Payment="",0,IF(BK66&lt;_xlfn.IFS(DD_Frequency="Monthly",1,DD_Frequency="Quarterly",IF(MONTH(BK$2)=1,1,IF(MONTH(BK$2)=4,1,IF(MONTH(BK$2)=7,1,IF(MONTH(BK$2)=10,1,0)))),DD_Frequency="Annually",IF(MONTH(BK$2)=1,1,0))*DD_Payment,BK66,_xlfn.IFS(DD_Frequency="Monthly",1,DD_Frequency="Quarterly",IF(MONTH(BK$2)=1,1,IF(MONTH(BK$2)=4,1,IF(MONTH(BK$2)=7,1,IF(MONTH(BK$2)=10,1,0)))),DD_Frequency="Annually",IF(MONTH(BK$2)=1,1,0))*DD_Payment))))</f>
        <v/>
      </c>
      <c r="BM66" s="3" t="str">
        <f t="shared" ref="BM66" ca="1" si="3008">IF($B66="","",IF(BK66&gt;BL66,(BK66-BL66/2)*(rate_A*(BM$1/365)),0))</f>
        <v/>
      </c>
      <c r="BN66" s="3" t="str">
        <f t="shared" ca="1" si="153"/>
        <v/>
      </c>
      <c r="BO66" s="3" t="str">
        <f t="shared" ref="BO66" ca="1" si="3009">IF($B66="","",AZ66*(1+rate_A*BM$1/365))</f>
        <v/>
      </c>
      <c r="BP66" s="3" t="str">
        <f t="shared" ref="BP66" ca="1" si="3010">IF($B66="","",BA66*(1+rate_A*BM$1/365))</f>
        <v/>
      </c>
      <c r="BQ66" s="3" t="str">
        <f t="shared" ref="BQ66" ca="1" si="3011">IF($B66="","",BB66*(1+rate_joint*BM$1/365))</f>
        <v/>
      </c>
      <c r="BR66" s="5" t="str">
        <f t="shared" ca="1" si="157"/>
        <v/>
      </c>
      <c r="BS66" s="5" t="str" cm="1">
        <f t="array" aca="1" ref="BS66" ca="1">IF(BR66="","",_xlfn.IFS(BR66&lt;='Hidden inputs'!$C$15,BR66*'Hidden inputs'!$D$15,BR66&lt;='Hidden inputs'!$C$16,'Hidden inputs'!$C$15*'Hidden inputs'!$D$15+(BR66-'Hidden inputs'!$B$16)*'Hidden inputs'!$D$16,BR66&lt;='Hidden inputs'!$C$17,'Hidden inputs'!$C$15*'Hidden inputs'!$D$15+('Hidden inputs'!$C$16-'Hidden inputs'!$B$16)*'Hidden inputs'!$D$16+(BR66-'Hidden inputs'!$B$17)*'Hidden inputs'!$D$17,BR66&gt;'Hidden inputs'!$B$18,'Hidden inputs'!$C$15*'Hidden inputs'!$D$15+('Hidden inputs'!$C$16-'Hidden inputs'!$B$16)*'Hidden inputs'!$D$16+('Hidden inputs'!$C$17-'Hidden inputs'!$B$17)*'Hidden inputs'!$D$17+(BR66-'Hidden inputs'!$B$18)*'Hidden inputs'!$D$18))</f>
        <v/>
      </c>
      <c r="BT66" s="10" t="str">
        <f t="shared" ca="1" si="158"/>
        <v/>
      </c>
      <c r="BU66" s="5" t="str">
        <f t="shared" ca="1" si="63"/>
        <v/>
      </c>
      <c r="BV66" s="5" t="str">
        <f t="shared" ca="1" si="64"/>
        <v/>
      </c>
      <c r="BW66" s="5" t="str">
        <f ca="1">IF($B66="","",'Hidden inputs'!$D$11*BN66+'Hidden inputs'!$E$11*BO66)</f>
        <v/>
      </c>
      <c r="BX66" s="11" t="str">
        <f t="shared" ca="1" si="9"/>
        <v/>
      </c>
      <c r="BY66" s="9" t="str">
        <f t="shared" ca="1" si="65"/>
        <v/>
      </c>
      <c r="BZ66" s="3" t="str">
        <f t="shared" ca="1" si="66"/>
        <v/>
      </c>
      <c r="CA66" s="5" t="str" cm="1">
        <f t="array" aca="1" ref="CA66" ca="1">IF($B66="","",IF(BZ66=0,0,IF(DD_Payment="",0,IF(BZ66&lt;_xlfn.IFS(DD_Frequency="Monthly",1,DD_Frequency="Quarterly",IF(MONTH(BZ$2)=1,1,IF(MONTH(BZ$2)=4,1,IF(MONTH(BZ$2)=7,1,IF(MONTH(BZ$2)=10,1,0)))),DD_Frequency="Annually",IF(MONTH(BZ$2)=1,1,0))*DD_Payment,BZ66,_xlfn.IFS(DD_Frequency="Monthly",1,DD_Frequency="Quarterly",IF(MONTH(BZ$2)=1,1,IF(MONTH(BZ$2)=4,1,IF(MONTH(BZ$2)=7,1,IF(MONTH(BZ$2)=10,1,0)))),DD_Frequency="Annually",IF(MONTH(BZ$2)=1,1,0))*DD_Payment))))</f>
        <v/>
      </c>
      <c r="CB66" s="3" t="str">
        <f t="shared" ref="CB66" ca="1" si="3012">IF($B66="","",IF(BZ66&gt;CA66,(BZ66-CA66/2)*(rate_A*(CB$1/365)),0))</f>
        <v/>
      </c>
      <c r="CC66" s="3" t="str">
        <f t="shared" ca="1" si="160"/>
        <v/>
      </c>
      <c r="CD66" s="3" t="str">
        <f t="shared" ref="CD66" ca="1" si="3013">IF($B66="","",BO66*(1+rate_A*CB$1/365))</f>
        <v/>
      </c>
      <c r="CE66" s="3" t="str">
        <f t="shared" ref="CE66" ca="1" si="3014">IF($B66="","",BP66*(1+rate_A*CB$1/365))</f>
        <v/>
      </c>
      <c r="CF66" s="3" t="str">
        <f t="shared" ref="CF66" ca="1" si="3015">IF($B66="","",BQ66*(1+rate_joint*CB$1/365))</f>
        <v/>
      </c>
      <c r="CG66" s="5" t="str">
        <f t="shared" ca="1" si="164"/>
        <v/>
      </c>
      <c r="CH66" s="5" t="str" cm="1">
        <f t="array" aca="1" ref="CH66" ca="1">IF(CG66="","",_xlfn.IFS(CG66&lt;='Hidden inputs'!$C$15,CG66*'Hidden inputs'!$D$15,CG66&lt;='Hidden inputs'!$C$16,'Hidden inputs'!$C$15*'Hidden inputs'!$D$15+(CG66-'Hidden inputs'!$B$16)*'Hidden inputs'!$D$16,CG66&lt;='Hidden inputs'!$C$17,'Hidden inputs'!$C$15*'Hidden inputs'!$D$15+('Hidden inputs'!$C$16-'Hidden inputs'!$B$16)*'Hidden inputs'!$D$16+(CG66-'Hidden inputs'!$B$17)*'Hidden inputs'!$D$17,CG66&gt;'Hidden inputs'!$B$18,'Hidden inputs'!$C$15*'Hidden inputs'!$D$15+('Hidden inputs'!$C$16-'Hidden inputs'!$B$16)*'Hidden inputs'!$D$16+('Hidden inputs'!$C$17-'Hidden inputs'!$B$17)*'Hidden inputs'!$D$17+(CG66-'Hidden inputs'!$B$18)*'Hidden inputs'!$D$18))</f>
        <v/>
      </c>
      <c r="CI66" s="10" t="str">
        <f t="shared" ca="1" si="165"/>
        <v/>
      </c>
      <c r="CJ66" s="5" t="str">
        <f t="shared" ca="1" si="71"/>
        <v/>
      </c>
      <c r="CK66" s="5" t="str">
        <f t="shared" ca="1" si="72"/>
        <v/>
      </c>
      <c r="CL66" s="5" t="str">
        <f ca="1">IF($B66="","",'Hidden inputs'!$D$11*CC66+'Hidden inputs'!$E$11*CD66)</f>
        <v/>
      </c>
      <c r="CM66" s="11" t="str">
        <f t="shared" ca="1" si="11"/>
        <v/>
      </c>
      <c r="CN66" s="9" t="str">
        <f t="shared" ca="1" si="73"/>
        <v/>
      </c>
      <c r="CO66" s="3" t="str">
        <f t="shared" ca="1" si="74"/>
        <v/>
      </c>
      <c r="CP66" s="5" t="str" cm="1">
        <f t="array" aca="1" ref="CP66" ca="1">IF($B66="","",IF(CO66=0,0,IF(DD_Payment="",0,IF(CO66&lt;_xlfn.IFS(DD_Frequency="Monthly",1,DD_Frequency="Quarterly",IF(MONTH(CO$2)=1,1,IF(MONTH(CO$2)=4,1,IF(MONTH(CO$2)=7,1,IF(MONTH(CO$2)=10,1,0)))),DD_Frequency="Annually",IF(MONTH(CO$2)=1,1,0))*DD_Payment,CO66,_xlfn.IFS(DD_Frequency="Monthly",1,DD_Frequency="Quarterly",IF(MONTH(CO$2)=1,1,IF(MONTH(CO$2)=4,1,IF(MONTH(CO$2)=7,1,IF(MONTH(CO$2)=10,1,0)))),DD_Frequency="Annually",IF(MONTH(CO$2)=1,1,0))*DD_Payment))))</f>
        <v/>
      </c>
      <c r="CQ66" s="3" t="str">
        <f t="shared" ref="CQ66" ca="1" si="3016">IF($B66="","",IF(CO66&gt;CP66,(CO66-CP66/2)*(rate_A*(CQ$1/365)),0))</f>
        <v/>
      </c>
      <c r="CR66" s="3" t="str">
        <f t="shared" ca="1" si="167"/>
        <v/>
      </c>
      <c r="CS66" s="3" t="str">
        <f t="shared" ref="CS66" ca="1" si="3017">IF($B66="","",CD66*(1+rate_A*CQ$1/365))</f>
        <v/>
      </c>
      <c r="CT66" s="3" t="str">
        <f t="shared" ref="CT66" ca="1" si="3018">IF($B66="","",CE66*(1+rate_A*CQ$1/365))</f>
        <v/>
      </c>
      <c r="CU66" s="3" t="str">
        <f t="shared" ref="CU66" ca="1" si="3019">IF($B66="","",CF66*(1+rate_joint*CQ$1/365))</f>
        <v/>
      </c>
      <c r="CV66" s="5" t="str">
        <f t="shared" ca="1" si="171"/>
        <v/>
      </c>
      <c r="CW66" s="5" t="str" cm="1">
        <f t="array" aca="1" ref="CW66" ca="1">IF(CV66="","",_xlfn.IFS(CV66&lt;='Hidden inputs'!$C$15,CV66*'Hidden inputs'!$D$15,CV66&lt;='Hidden inputs'!$C$16,'Hidden inputs'!$C$15*'Hidden inputs'!$D$15+(CV66-'Hidden inputs'!$B$16)*'Hidden inputs'!$D$16,CV66&lt;='Hidden inputs'!$C$17,'Hidden inputs'!$C$15*'Hidden inputs'!$D$15+('Hidden inputs'!$C$16-'Hidden inputs'!$B$16)*'Hidden inputs'!$D$16+(CV66-'Hidden inputs'!$B$17)*'Hidden inputs'!$D$17,CV66&gt;'Hidden inputs'!$B$18,'Hidden inputs'!$C$15*'Hidden inputs'!$D$15+('Hidden inputs'!$C$16-'Hidden inputs'!$B$16)*'Hidden inputs'!$D$16+('Hidden inputs'!$C$17-'Hidden inputs'!$B$17)*'Hidden inputs'!$D$17+(CV66-'Hidden inputs'!$B$18)*'Hidden inputs'!$D$18))</f>
        <v/>
      </c>
      <c r="CX66" s="10" t="str">
        <f t="shared" ca="1" si="172"/>
        <v/>
      </c>
      <c r="CY66" s="5" t="str">
        <f t="shared" ca="1" si="79"/>
        <v/>
      </c>
      <c r="CZ66" s="5" t="str">
        <f t="shared" ca="1" si="80"/>
        <v/>
      </c>
      <c r="DA66" s="5" t="str">
        <f ca="1">IF($B66="","",'Hidden inputs'!$D$11*CR66+'Hidden inputs'!$E$11*CS66)</f>
        <v/>
      </c>
      <c r="DB66" s="11" t="str">
        <f t="shared" ca="1" si="13"/>
        <v/>
      </c>
      <c r="DC66" s="9" t="str">
        <f t="shared" ca="1" si="81"/>
        <v/>
      </c>
      <c r="DD66" s="3" t="str">
        <f t="shared" ca="1" si="82"/>
        <v/>
      </c>
      <c r="DE66" s="5" t="str" cm="1">
        <f t="array" aca="1" ref="DE66" ca="1">IF($B66="","",IF(DD66=0,0,IF(DD_Payment="",0,IF(DD66&lt;_xlfn.IFS(DD_Frequency="Monthly",1,DD_Frequency="Quarterly",IF(MONTH(DD$2)=1,1,IF(MONTH(DD$2)=4,1,IF(MONTH(DD$2)=7,1,IF(MONTH(DD$2)=10,1,0)))),DD_Frequency="Annually",IF(MONTH(DD$2)=1,1,0))*DD_Payment,DD66,_xlfn.IFS(DD_Frequency="Monthly",1,DD_Frequency="Quarterly",IF(MONTH(DD$2)=1,1,IF(MONTH(DD$2)=4,1,IF(MONTH(DD$2)=7,1,IF(MONTH(DD$2)=10,1,0)))),DD_Frequency="Annually",IF(MONTH(DD$2)=1,1,0))*DD_Payment))))</f>
        <v/>
      </c>
      <c r="DF66" s="3" t="str">
        <f t="shared" ref="DF66" ca="1" si="3020">IF($B66="","",IF(DD66&gt;DE66,(DD66-DE66/2)*(rate_A*(DF$1/365)),0))</f>
        <v/>
      </c>
      <c r="DG66" s="3" t="str">
        <f t="shared" ca="1" si="174"/>
        <v/>
      </c>
      <c r="DH66" s="3" t="str">
        <f t="shared" ref="DH66" ca="1" si="3021">IF($B66="","",CS66*(1+rate_A*DF$1/365))</f>
        <v/>
      </c>
      <c r="DI66" s="3" t="str">
        <f t="shared" ref="DI66" ca="1" si="3022">IF($B66="","",CT66*(1+rate_A*DF$1/365))</f>
        <v/>
      </c>
      <c r="DJ66" s="3" t="str">
        <f t="shared" ref="DJ66" ca="1" si="3023">IF($B66="","",CU66*(1+rate_joint*DF$1/365))</f>
        <v/>
      </c>
      <c r="DK66" s="5" t="str">
        <f t="shared" ca="1" si="178"/>
        <v/>
      </c>
      <c r="DL66" s="5" t="str" cm="1">
        <f t="array" aca="1" ref="DL66" ca="1">IF(DK66="","",_xlfn.IFS(DK66&lt;='Hidden inputs'!$C$15,DK66*'Hidden inputs'!$D$15,DK66&lt;='Hidden inputs'!$C$16,'Hidden inputs'!$C$15*'Hidden inputs'!$D$15+(DK66-'Hidden inputs'!$B$16)*'Hidden inputs'!$D$16,DK66&lt;='Hidden inputs'!$C$17,'Hidden inputs'!$C$15*'Hidden inputs'!$D$15+('Hidden inputs'!$C$16-'Hidden inputs'!$B$16)*'Hidden inputs'!$D$16+(DK66-'Hidden inputs'!$B$17)*'Hidden inputs'!$D$17,DK66&gt;'Hidden inputs'!$B$18,'Hidden inputs'!$C$15*'Hidden inputs'!$D$15+('Hidden inputs'!$C$16-'Hidden inputs'!$B$16)*'Hidden inputs'!$D$16+('Hidden inputs'!$C$17-'Hidden inputs'!$B$17)*'Hidden inputs'!$D$17+(DK66-'Hidden inputs'!$B$18)*'Hidden inputs'!$D$18))</f>
        <v/>
      </c>
      <c r="DM66" s="10" t="str">
        <f t="shared" ca="1" si="179"/>
        <v/>
      </c>
      <c r="DN66" s="5" t="str">
        <f t="shared" ca="1" si="87"/>
        <v/>
      </c>
      <c r="DO66" s="5" t="str">
        <f t="shared" ca="1" si="88"/>
        <v/>
      </c>
      <c r="DP66" s="5" t="str">
        <f ca="1">IF($B66="","",'Hidden inputs'!$D$11*DG66+'Hidden inputs'!$E$11*DH66)</f>
        <v/>
      </c>
      <c r="DQ66" s="11" t="str">
        <f t="shared" ca="1" si="15"/>
        <v/>
      </c>
      <c r="DR66" s="9" t="str">
        <f t="shared" ca="1" si="89"/>
        <v/>
      </c>
      <c r="DS66" s="3" t="str">
        <f t="shared" ca="1" si="90"/>
        <v/>
      </c>
      <c r="DT66" s="5" t="str" cm="1">
        <f t="array" aca="1" ref="DT66" ca="1">IF($B66="","",IF(DS66=0,0,IF(DD_Payment="",0,IF(DS66&lt;_xlfn.IFS(DD_Frequency="Monthly",1,DD_Frequency="Quarterly",IF(MONTH(DS$2)=1,1,IF(MONTH(DS$2)=4,1,IF(MONTH(DS$2)=7,1,IF(MONTH(DS$2)=10,1,0)))),DD_Frequency="Annually",IF(MONTH(DS$2)=1,1,0))*DD_Payment,DS66,_xlfn.IFS(DD_Frequency="Monthly",1,DD_Frequency="Quarterly",IF(MONTH(DS$2)=1,1,IF(MONTH(DS$2)=4,1,IF(MONTH(DS$2)=7,1,IF(MONTH(DS$2)=10,1,0)))),DD_Frequency="Annually",IF(MONTH(DS$2)=1,1,0))*DD_Payment))))</f>
        <v/>
      </c>
      <c r="DU66" s="3" t="str">
        <f t="shared" ref="DU66" ca="1" si="3024">IF($B66="","",IF(DS66&gt;DT66,(DS66-DT66/2)*(rate_A*(DU$1/365)),0))</f>
        <v/>
      </c>
      <c r="DV66" s="3" t="str">
        <f t="shared" ca="1" si="181"/>
        <v/>
      </c>
      <c r="DW66" s="3" t="str">
        <f t="shared" ref="DW66" ca="1" si="3025">IF($B66="","",DH66*(1+rate_A*DU$1/365))</f>
        <v/>
      </c>
      <c r="DX66" s="3" t="str">
        <f t="shared" ref="DX66" ca="1" si="3026">IF($B66="","",DI66*(1+rate_A*DU$1/365))</f>
        <v/>
      </c>
      <c r="DY66" s="3" t="str">
        <f t="shared" ref="DY66" ca="1" si="3027">IF($B66="","",DJ66*(1+rate_joint*DU$1/365))</f>
        <v/>
      </c>
      <c r="DZ66" s="5" t="str">
        <f t="shared" ca="1" si="185"/>
        <v/>
      </c>
      <c r="EA66" s="5" t="str" cm="1">
        <f t="array" aca="1" ref="EA66" ca="1">IF(DZ66="","",_xlfn.IFS(DZ66&lt;='Hidden inputs'!$C$15,DZ66*'Hidden inputs'!$D$15,DZ66&lt;='Hidden inputs'!$C$16,'Hidden inputs'!$C$15*'Hidden inputs'!$D$15+(DZ66-'Hidden inputs'!$B$16)*'Hidden inputs'!$D$16,DZ66&lt;='Hidden inputs'!$C$17,'Hidden inputs'!$C$15*'Hidden inputs'!$D$15+('Hidden inputs'!$C$16-'Hidden inputs'!$B$16)*'Hidden inputs'!$D$16+(DZ66-'Hidden inputs'!$B$17)*'Hidden inputs'!$D$17,DZ66&gt;'Hidden inputs'!$B$18,'Hidden inputs'!$C$15*'Hidden inputs'!$D$15+('Hidden inputs'!$C$16-'Hidden inputs'!$B$16)*'Hidden inputs'!$D$16+('Hidden inputs'!$C$17-'Hidden inputs'!$B$17)*'Hidden inputs'!$D$17+(DZ66-'Hidden inputs'!$B$18)*'Hidden inputs'!$D$18))</f>
        <v/>
      </c>
      <c r="EB66" s="10" t="str">
        <f t="shared" ca="1" si="186"/>
        <v/>
      </c>
      <c r="EC66" s="5" t="str">
        <f t="shared" ca="1" si="95"/>
        <v/>
      </c>
      <c r="ED66" s="5" t="str">
        <f t="shared" ca="1" si="96"/>
        <v/>
      </c>
      <c r="EE66" s="5" t="str">
        <f ca="1">IF($B66="","",'Hidden inputs'!$D$11*DV66+'Hidden inputs'!$E$11*DW66)</f>
        <v/>
      </c>
      <c r="EF66" s="11" t="str">
        <f t="shared" ca="1" si="17"/>
        <v/>
      </c>
      <c r="EG66" s="9" t="str">
        <f t="shared" ca="1" si="97"/>
        <v/>
      </c>
      <c r="EH66" s="3" t="str">
        <f t="shared" ca="1" si="98"/>
        <v/>
      </c>
      <c r="EI66" s="5" t="str" cm="1">
        <f t="array" aca="1" ref="EI66" ca="1">IF($B66="","",IF(EH66=0,0,IF(DD_Payment="",0,IF(EH66&lt;_xlfn.IFS(DD_Frequency="Monthly",1,DD_Frequency="Quarterly",IF(MONTH(EH$2)=1,1,IF(MONTH(EH$2)=4,1,IF(MONTH(EH$2)=7,1,IF(MONTH(EH$2)=10,1,0)))),DD_Frequency="Annually",IF(MONTH(EH$2)=1,1,0))*DD_Payment,EH66,_xlfn.IFS(DD_Frequency="Monthly",1,DD_Frequency="Quarterly",IF(MONTH(EH$2)=1,1,IF(MONTH(EH$2)=4,1,IF(MONTH(EH$2)=7,1,IF(MONTH(EH$2)=10,1,0)))),DD_Frequency="Annually",IF(MONTH(EH$2)=1,1,0))*DD_Payment))))</f>
        <v/>
      </c>
      <c r="EJ66" s="3" t="str">
        <f t="shared" ref="EJ66" ca="1" si="3028">IF($B66="","",IF(EH66&gt;EI66,(EH66-EI66/2)*(rate_A*(EJ$1/365)),0))</f>
        <v/>
      </c>
      <c r="EK66" s="3" t="str">
        <f t="shared" ca="1" si="188"/>
        <v/>
      </c>
      <c r="EL66" s="3" t="str">
        <f t="shared" ref="EL66" ca="1" si="3029">IF($B66="","",DW66*(1+rate_A*EJ$1/365))</f>
        <v/>
      </c>
      <c r="EM66" s="3" t="str">
        <f t="shared" ref="EM66" ca="1" si="3030">IF($B66="","",DX66*(1+rate_A*EJ$1/365))</f>
        <v/>
      </c>
      <c r="EN66" s="3" t="str">
        <f t="shared" ref="EN66" ca="1" si="3031">IF($B66="","",DY66*(1+rate_joint*EJ$1/365))</f>
        <v/>
      </c>
      <c r="EO66" s="5" t="str">
        <f t="shared" ca="1" si="192"/>
        <v/>
      </c>
      <c r="EP66" s="5" t="str" cm="1">
        <f t="array" aca="1" ref="EP66" ca="1">IF(EO66="","",_xlfn.IFS(EO66&lt;='Hidden inputs'!$C$15,EO66*'Hidden inputs'!$D$15,EO66&lt;='Hidden inputs'!$C$16,'Hidden inputs'!$C$15*'Hidden inputs'!$D$15+(EO66-'Hidden inputs'!$B$16)*'Hidden inputs'!$D$16,EO66&lt;='Hidden inputs'!$C$17,'Hidden inputs'!$C$15*'Hidden inputs'!$D$15+('Hidden inputs'!$C$16-'Hidden inputs'!$B$16)*'Hidden inputs'!$D$16+(EO66-'Hidden inputs'!$B$17)*'Hidden inputs'!$D$17,EO66&gt;'Hidden inputs'!$B$18,'Hidden inputs'!$C$15*'Hidden inputs'!$D$15+('Hidden inputs'!$C$16-'Hidden inputs'!$B$16)*'Hidden inputs'!$D$16+('Hidden inputs'!$C$17-'Hidden inputs'!$B$17)*'Hidden inputs'!$D$17+(EO66-'Hidden inputs'!$B$18)*'Hidden inputs'!$D$18))</f>
        <v/>
      </c>
      <c r="EQ66" s="10" t="str">
        <f t="shared" ca="1" si="193"/>
        <v/>
      </c>
      <c r="ER66" s="5" t="str">
        <f t="shared" ca="1" si="103"/>
        <v/>
      </c>
      <c r="ES66" s="5" t="str">
        <f t="shared" ca="1" si="104"/>
        <v/>
      </c>
      <c r="ET66" s="5" t="str">
        <f ca="1">IF($B66="","",'Hidden inputs'!$D$11*EK66+'Hidden inputs'!$E$11*EL66)</f>
        <v/>
      </c>
      <c r="EU66" s="11" t="str">
        <f t="shared" ca="1" si="19"/>
        <v/>
      </c>
      <c r="EV66" s="9" t="str">
        <f t="shared" ca="1" si="105"/>
        <v/>
      </c>
      <c r="EW66" s="3" t="str">
        <f t="shared" ca="1" si="106"/>
        <v/>
      </c>
      <c r="EX66" s="5" t="str" cm="1">
        <f t="array" aca="1" ref="EX66" ca="1">IF($B66="","",IF(EW66=0,0,IF(DD_Payment="",0,IF(EW66&lt;_xlfn.IFS(DD_Frequency="Monthly",1,DD_Frequency="Quarterly",IF(MONTH(EW$2)=1,1,IF(MONTH(EW$2)=4,1,IF(MONTH(EW$2)=7,1,IF(MONTH(EW$2)=10,1,0)))),DD_Frequency="Annually",IF(MONTH(EW$2)=1,1,0))*DD_Payment,EW66,_xlfn.IFS(DD_Frequency="Monthly",1,DD_Frequency="Quarterly",IF(MONTH(EW$2)=1,1,IF(MONTH(EW$2)=4,1,IF(MONTH(EW$2)=7,1,IF(MONTH(EW$2)=10,1,0)))),DD_Frequency="Annually",IF(MONTH(EW$2)=1,1,0))*DD_Payment))))</f>
        <v/>
      </c>
      <c r="EY66" s="3" t="str">
        <f t="shared" ref="EY66" ca="1" si="3032">IF($B66="","",IF(EW66&gt;EX66,(EW66-EX66/2)*(rate_A*(EY$1/365)),0))</f>
        <v/>
      </c>
      <c r="EZ66" s="3" t="str">
        <f t="shared" ca="1" si="195"/>
        <v/>
      </c>
      <c r="FA66" s="3" t="str">
        <f t="shared" ref="FA66" ca="1" si="3033">IF($B66="","",EL66*(1+rate_A*EY$1/365))</f>
        <v/>
      </c>
      <c r="FB66" s="3" t="str">
        <f t="shared" ref="FB66" ca="1" si="3034">IF($B66="","",EM66*(1+rate_A*EY$1/365))</f>
        <v/>
      </c>
      <c r="FC66" s="3" t="str">
        <f t="shared" ref="FC66" ca="1" si="3035">IF($B66="","",EN66*(1+rate_joint*EY$1/365))</f>
        <v/>
      </c>
      <c r="FD66" s="5" t="str">
        <f t="shared" ca="1" si="199"/>
        <v/>
      </c>
      <c r="FE66" s="5" t="str" cm="1">
        <f t="array" aca="1" ref="FE66" ca="1">IF(FD66="","",_xlfn.IFS(FD66&lt;='Hidden inputs'!$C$15,FD66*'Hidden inputs'!$D$15,FD66&lt;='Hidden inputs'!$C$16,'Hidden inputs'!$C$15*'Hidden inputs'!$D$15+(FD66-'Hidden inputs'!$B$16)*'Hidden inputs'!$D$16,FD66&lt;='Hidden inputs'!$C$17,'Hidden inputs'!$C$15*'Hidden inputs'!$D$15+('Hidden inputs'!$C$16-'Hidden inputs'!$B$16)*'Hidden inputs'!$D$16+(FD66-'Hidden inputs'!$B$17)*'Hidden inputs'!$D$17,FD66&gt;'Hidden inputs'!$B$18,'Hidden inputs'!$C$15*'Hidden inputs'!$D$15+('Hidden inputs'!$C$16-'Hidden inputs'!$B$16)*'Hidden inputs'!$D$16+('Hidden inputs'!$C$17-'Hidden inputs'!$B$17)*'Hidden inputs'!$D$17+(FD66-'Hidden inputs'!$B$18)*'Hidden inputs'!$D$18))</f>
        <v/>
      </c>
      <c r="FF66" s="10" t="str">
        <f t="shared" ca="1" si="200"/>
        <v/>
      </c>
      <c r="FG66" s="5" t="str">
        <f t="shared" ca="1" si="111"/>
        <v/>
      </c>
      <c r="FH66" s="5" t="str">
        <f t="shared" ca="1" si="112"/>
        <v/>
      </c>
      <c r="FI66" s="5" t="str">
        <f ca="1">IF($B66="","",'Hidden inputs'!$D$11*EZ66+'Hidden inputs'!$E$11*FA66)</f>
        <v/>
      </c>
      <c r="FJ66" s="11" t="str">
        <f t="shared" ca="1" si="21"/>
        <v/>
      </c>
      <c r="FK66" s="9" t="str">
        <f t="shared" ca="1" si="113"/>
        <v/>
      </c>
      <c r="FL66" s="3" t="str">
        <f t="shared" ca="1" si="114"/>
        <v/>
      </c>
      <c r="FM66" s="5" t="str" cm="1">
        <f t="array" aca="1" ref="FM66" ca="1">IF($B66="","",IF(FL66=0,0,IF(DD_Payment="",0,IF(FL66&lt;_xlfn.IFS(DD_Frequency="Monthly",1,DD_Frequency="Quarterly",IF(MONTH(FL$2)=1,1,IF(MONTH(FL$2)=4,1,IF(MONTH(FL$2)=7,1,IF(MONTH(FL$2)=10,1,0)))),DD_Frequency="Annually",IF(MONTH(FL$2)=1,1,0))*DD_Payment,FL66,_xlfn.IFS(DD_Frequency="Monthly",1,DD_Frequency="Quarterly",IF(MONTH(FL$2)=1,1,IF(MONTH(FL$2)=4,1,IF(MONTH(FL$2)=7,1,IF(MONTH(FL$2)=10,1,0)))),DD_Frequency="Annually",IF(MONTH(FL$2)=1,1,0))*DD_Payment))))</f>
        <v/>
      </c>
      <c r="FN66" s="3" t="str">
        <f t="shared" ref="FN66" ca="1" si="3036">IF($B66="","",IF(FL66&gt;FM66,(FL66-FM66/2)*(rate_A*(FN$1/365)),0))</f>
        <v/>
      </c>
      <c r="FO66" s="3" t="str">
        <f t="shared" ca="1" si="202"/>
        <v/>
      </c>
      <c r="FP66" s="3" t="str">
        <f t="shared" ref="FP66" ca="1" si="3037">IF($B66="","",FA66*(1+rate_A*FN$1/365))</f>
        <v/>
      </c>
      <c r="FQ66" s="3" t="str">
        <f t="shared" ref="FQ66" ca="1" si="3038">IF($B66="","",FB66*(1+rate_A*FN$1/365))</f>
        <v/>
      </c>
      <c r="FR66" s="3" t="str">
        <f t="shared" ref="FR66" ca="1" si="3039">IF($B66="","",FC66*(1+rate_joint*FN$1/365))</f>
        <v/>
      </c>
      <c r="FS66" s="5" t="str">
        <f t="shared" ca="1" si="206"/>
        <v/>
      </c>
      <c r="FT66" s="5" t="str" cm="1">
        <f t="array" aca="1" ref="FT66" ca="1">IF(FS66="","",_xlfn.IFS(FS66&lt;='Hidden inputs'!$C$15,FS66*'Hidden inputs'!$D$15,FS66&lt;='Hidden inputs'!$C$16,'Hidden inputs'!$C$15*'Hidden inputs'!$D$15+(FS66-'Hidden inputs'!$B$16)*'Hidden inputs'!$D$16,FS66&lt;='Hidden inputs'!$C$17,'Hidden inputs'!$C$15*'Hidden inputs'!$D$15+('Hidden inputs'!$C$16-'Hidden inputs'!$B$16)*'Hidden inputs'!$D$16+(FS66-'Hidden inputs'!$B$17)*'Hidden inputs'!$D$17,FS66&gt;'Hidden inputs'!$B$18,'Hidden inputs'!$C$15*'Hidden inputs'!$D$15+('Hidden inputs'!$C$16-'Hidden inputs'!$B$16)*'Hidden inputs'!$D$16+('Hidden inputs'!$C$17-'Hidden inputs'!$B$17)*'Hidden inputs'!$D$17+(FS66-'Hidden inputs'!$B$18)*'Hidden inputs'!$D$18))</f>
        <v/>
      </c>
      <c r="FU66" s="10" t="str">
        <f t="shared" ca="1" si="207"/>
        <v/>
      </c>
      <c r="FV66" s="5" t="str">
        <f t="shared" ca="1" si="119"/>
        <v/>
      </c>
      <c r="FW66" s="5" t="str">
        <f t="shared" ca="1" si="120"/>
        <v/>
      </c>
      <c r="FX66" s="5" t="str">
        <f ca="1">IF($B66="","",'Hidden inputs'!$D$11*FO66+'Hidden inputs'!$E$11*FP66)</f>
        <v/>
      </c>
      <c r="FY66" s="11" t="str">
        <f t="shared" ca="1" si="23"/>
        <v/>
      </c>
      <c r="FZ66" s="9" t="str">
        <f t="shared" ca="1" si="121"/>
        <v/>
      </c>
      <c r="GA66" s="5" t="str">
        <f t="shared" ca="1" si="122"/>
        <v/>
      </c>
      <c r="GB66" s="5" t="str">
        <f t="shared" ca="1" si="123"/>
        <v/>
      </c>
      <c r="GC66" s="5" t="str">
        <f t="shared" ca="1" si="24"/>
        <v/>
      </c>
      <c r="GD66" s="5" t="str">
        <f t="shared" ca="1" si="25"/>
        <v/>
      </c>
    </row>
    <row r="67" spans="1:186" x14ac:dyDescent="0.35">
      <c r="A67" s="2" t="str">
        <f t="shared" ca="1" si="26"/>
        <v/>
      </c>
      <c r="B67" s="6" t="str">
        <f t="shared" ca="1" si="27"/>
        <v/>
      </c>
      <c r="C67" s="5" t="str">
        <f t="shared" ca="1" si="124"/>
        <v/>
      </c>
      <c r="D67" s="5" t="str" cm="1">
        <f t="array" aca="1" ref="D67" ca="1">IF($B67="","",IF(C67=0,0,IF(DD_Payment="",0,IF(C67&lt;_xlfn.IFS(DD_Frequency="Monthly",1,DD_Frequency="Quarterly",IF(MONTH(C$2)=1,1,IF(MONTH(C$2)=4,1,IF(MONTH(C$2)=7,1,IF(MONTH(C$2)=10,1,0)))),DD_Frequency="Annually",IF(MONTH(C$2)=1,1,0))*DD_Payment,C67,_xlfn.IFS(DD_Frequency="Monthly",1,DD_Frequency="Quarterly",IF(MONTH(C$2)=1,1,IF(MONTH(C$2)=4,1,IF(MONTH(C$2)=7,1,IF(MONTH(C$2)=10,1,0)))),DD_Frequency="Annually",IF(MONTH(C$2)=1,1,0))*DD_Payment))))</f>
        <v/>
      </c>
      <c r="E67" s="5" t="str">
        <f t="shared" ref="E67" ca="1" si="3040">IF(B67="","",IF(C67&gt;D67,(C67-D67/2)*(rate_A*(E$1/365)),0))</f>
        <v/>
      </c>
      <c r="F67" s="5" t="str">
        <f t="shared" ca="1" si="28"/>
        <v/>
      </c>
      <c r="G67" s="5" t="str">
        <f t="shared" ref="G67" ca="1" si="3041">IF(B67="","",G66*(1+rate_A*E$1/365))</f>
        <v/>
      </c>
      <c r="H67" s="5" t="str">
        <f t="shared" ref="H67" ca="1" si="3042">IF(B67="","",H66*(1+rate_A*E$1/365))</f>
        <v/>
      </c>
      <c r="I67" s="5" t="str">
        <f t="shared" ref="I67" ca="1" si="3043">IF(B67="","",I66*(1+rate_joint*E$1/365))</f>
        <v/>
      </c>
      <c r="J67" s="5" t="str">
        <f t="shared" ca="1" si="129"/>
        <v/>
      </c>
      <c r="K67" s="5" t="str" cm="1">
        <f t="array" aca="1" ref="K67" ca="1">IF(J67="","",_xlfn.IFS(J67&lt;='Hidden inputs'!$C$15,J67*'Hidden inputs'!$D$15,J67&lt;='Hidden inputs'!$C$16,'Hidden inputs'!$C$15*'Hidden inputs'!$D$15+(J67-'Hidden inputs'!$B$16)*'Hidden inputs'!$D$16,J67&lt;='Hidden inputs'!$C$17,'Hidden inputs'!$C$15*'Hidden inputs'!$D$15+('Hidden inputs'!$C$16-'Hidden inputs'!$B$16)*'Hidden inputs'!$D$16+(J67-'Hidden inputs'!$B$17)*'Hidden inputs'!$D$17,J67&gt;'Hidden inputs'!$B$18,'Hidden inputs'!$C$15*'Hidden inputs'!$D$15+('Hidden inputs'!$C$16-'Hidden inputs'!$B$16)*'Hidden inputs'!$D$16+('Hidden inputs'!$C$17-'Hidden inputs'!$B$17)*'Hidden inputs'!$D$17+(J67-'Hidden inputs'!$B$18)*'Hidden inputs'!$D$18))</f>
        <v/>
      </c>
      <c r="L67" s="11" t="str">
        <f t="shared" ca="1" si="130"/>
        <v/>
      </c>
      <c r="M67" s="5" t="str">
        <f t="shared" ca="1" si="32"/>
        <v/>
      </c>
      <c r="N67" s="5" t="str">
        <f t="shared" ca="1" si="33"/>
        <v/>
      </c>
      <c r="O67" s="5" t="str">
        <f ca="1">IF(B67="","",'Hidden inputs'!$D$11*F67+'Hidden inputs'!$E$11*G67)</f>
        <v/>
      </c>
      <c r="P67" s="11" t="str">
        <f t="shared" ca="1" si="0"/>
        <v/>
      </c>
      <c r="Q67" s="20" t="str">
        <f t="shared" ca="1" si="1"/>
        <v/>
      </c>
      <c r="R67" s="3" t="str">
        <f t="shared" ca="1" si="34"/>
        <v/>
      </c>
      <c r="S67" s="5" t="str" cm="1">
        <f t="array" aca="1" ref="S67" ca="1">IF($B67="","",IF(R67=0,0,IF(DD_Payment="",0,IF(R67&lt;_xlfn.IFS(DD_Frequency="Monthly",1,DD_Frequency="Quarterly",IF(MONTH(R$2)=1,1,IF(MONTH(R$2)=4,1,IF(MONTH(R$2)=7,1,IF(MONTH(R$2)=10,1,0)))),DD_Frequency="Annually",IF(MONTH(R$2)=1,1,0))*DD_Payment,R67,_xlfn.IFS(DD_Frequency="Monthly",1,DD_Frequency="Quarterly",IF(MONTH(R$2)=1,1,IF(MONTH(R$2)=4,1,IF(MONTH(R$2)=7,1,IF(MONTH(R$2)=10,1,0)))),DD_Frequency="Annually",IF(MONTH(R$2)=1,1,0))*DD_Payment))))</f>
        <v/>
      </c>
      <c r="T67" s="3" t="str">
        <f t="shared" ref="T67" ca="1" si="3044">IF(B67="","",IF(R67&gt;S67,(R67-S67/2)*(rate_A*((T$1+A67)/365)),0))</f>
        <v/>
      </c>
      <c r="U67" s="3" t="str">
        <f t="shared" ca="1" si="36"/>
        <v/>
      </c>
      <c r="V67" s="3" t="str">
        <f t="shared" ref="V67" ca="1" si="3045">IF(B67="","",G67*(1+rate_A*(T$1+A67)/365))</f>
        <v/>
      </c>
      <c r="W67" s="3" t="str">
        <f t="shared" ref="W67" ca="1" si="3046">IF(B67="","",H67*(1+rate_A*(T$1+A67)/365))</f>
        <v/>
      </c>
      <c r="X67" s="3" t="str">
        <f t="shared" ref="X67" ca="1" si="3047">IF(B67="","",I67*(1+rate_joint*(T$1+A67)/365))</f>
        <v/>
      </c>
      <c r="Y67" s="5" t="str">
        <f t="shared" ca="1" si="135"/>
        <v/>
      </c>
      <c r="Z67" s="5" t="str" cm="1">
        <f t="array" aca="1" ref="Z67" ca="1">IF(Y67="","",_xlfn.IFS(Y67&lt;='Hidden inputs'!$C$15,Y67*'Hidden inputs'!$D$15,Y67&lt;='Hidden inputs'!$C$16,'Hidden inputs'!$C$15*'Hidden inputs'!$D$15+(Y67-'Hidden inputs'!$B$16)*'Hidden inputs'!$D$16,Y67&lt;='Hidden inputs'!$C$17,'Hidden inputs'!$C$15*'Hidden inputs'!$D$15+('Hidden inputs'!$C$16-'Hidden inputs'!$B$16)*'Hidden inputs'!$D$16+(Y67-'Hidden inputs'!$B$17)*'Hidden inputs'!$D$17,Y67&gt;'Hidden inputs'!$B$18,'Hidden inputs'!$C$15*'Hidden inputs'!$D$15+('Hidden inputs'!$C$16-'Hidden inputs'!$B$16)*'Hidden inputs'!$D$16+('Hidden inputs'!$C$17-'Hidden inputs'!$B$17)*'Hidden inputs'!$D$17+(Y67-'Hidden inputs'!$B$18)*'Hidden inputs'!$D$18))</f>
        <v/>
      </c>
      <c r="AA67" s="10" t="str">
        <f t="shared" ca="1" si="136"/>
        <v/>
      </c>
      <c r="AB67" s="5" t="str">
        <f t="shared" ca="1" si="40"/>
        <v/>
      </c>
      <c r="AC67" s="5" t="str">
        <f t="shared" ca="1" si="137"/>
        <v/>
      </c>
      <c r="AD67" s="5" t="str">
        <f ca="1">IF(B67="","",'Hidden inputs'!$D$11*U67+'Hidden inputs'!$E$11*V67)</f>
        <v/>
      </c>
      <c r="AE67" s="11" t="str">
        <f t="shared" ca="1" si="3"/>
        <v/>
      </c>
      <c r="AF67" s="9" t="str">
        <f t="shared" ca="1" si="41"/>
        <v/>
      </c>
      <c r="AG67" s="3" t="str">
        <f t="shared" ca="1" si="42"/>
        <v/>
      </c>
      <c r="AH67" s="5" t="str" cm="1">
        <f t="array" aca="1" ref="AH67" ca="1">IF($B67="","",IF(AG67=0,0,IF(DD_Payment="",0,IF(AG67&lt;_xlfn.IFS(DD_Frequency="Monthly",1,DD_Frequency="Quarterly",IF(MONTH(AG$2)=1,1,IF(MONTH(AG$2)=4,1,IF(MONTH(AG$2)=7,1,IF(MONTH(AG$2)=10,1,0)))),DD_Frequency="Annually",IF(MONTH(AG$2)=1,1,0))*DD_Payment,AG67,_xlfn.IFS(DD_Frequency="Monthly",1,DD_Frequency="Quarterly",IF(MONTH(AG$2)=1,1,IF(MONTH(AG$2)=4,1,IF(MONTH(AG$2)=7,1,IF(MONTH(AG$2)=10,1,0)))),DD_Frequency="Annually",IF(MONTH(AG$2)=1,1,0))*DD_Payment))))</f>
        <v/>
      </c>
      <c r="AI67" s="3" t="str">
        <f t="shared" ref="AI67" ca="1" si="3048">IF($B67="","",IF(AG67&gt;AH67,(AG67-AH67/2)*(rate_A*(AI$1/365)),0))</f>
        <v/>
      </c>
      <c r="AJ67" s="3" t="str">
        <f t="shared" ca="1" si="139"/>
        <v/>
      </c>
      <c r="AK67" s="3" t="str">
        <f t="shared" ref="AK67" ca="1" si="3049">IF($B67="","",V67*(1+rate_A*AI$1/365))</f>
        <v/>
      </c>
      <c r="AL67" s="3" t="str">
        <f t="shared" ref="AL67" ca="1" si="3050">IF($B67="","",W67*(1+rate_A*AI$1/365))</f>
        <v/>
      </c>
      <c r="AM67" s="3" t="str">
        <f t="shared" ref="AM67" ca="1" si="3051">IF($B67="","",X67*(1+rate_joint*AI$1/365))</f>
        <v/>
      </c>
      <c r="AN67" s="5" t="str">
        <f t="shared" ca="1" si="143"/>
        <v/>
      </c>
      <c r="AO67" s="5" t="str" cm="1">
        <f t="array" aca="1" ref="AO67" ca="1">IF(AN67="","",_xlfn.IFS(AN67&lt;='Hidden inputs'!$C$15,AN67*'Hidden inputs'!$D$15,AN67&lt;='Hidden inputs'!$C$16,'Hidden inputs'!$C$15*'Hidden inputs'!$D$15+(AN67-'Hidden inputs'!$B$16)*'Hidden inputs'!$D$16,AN67&lt;='Hidden inputs'!$C$17,'Hidden inputs'!$C$15*'Hidden inputs'!$D$15+('Hidden inputs'!$C$16-'Hidden inputs'!$B$16)*'Hidden inputs'!$D$16+(AN67-'Hidden inputs'!$B$17)*'Hidden inputs'!$D$17,AN67&gt;'Hidden inputs'!$B$18,'Hidden inputs'!$C$15*'Hidden inputs'!$D$15+('Hidden inputs'!$C$16-'Hidden inputs'!$B$16)*'Hidden inputs'!$D$16+('Hidden inputs'!$C$17-'Hidden inputs'!$B$17)*'Hidden inputs'!$D$17+(AN67-'Hidden inputs'!$B$18)*'Hidden inputs'!$D$18))</f>
        <v/>
      </c>
      <c r="AP67" s="10" t="str">
        <f t="shared" ca="1" si="144"/>
        <v/>
      </c>
      <c r="AQ67" s="5" t="str">
        <f t="shared" ca="1" si="47"/>
        <v/>
      </c>
      <c r="AR67" s="5" t="str">
        <f t="shared" ca="1" si="48"/>
        <v/>
      </c>
      <c r="AS67" s="5" t="str">
        <f ca="1">IF($B67="","",'Hidden inputs'!$D$11*AJ67+'Hidden inputs'!$E$11*AK67)</f>
        <v/>
      </c>
      <c r="AT67" s="11" t="str">
        <f t="shared" ca="1" si="5"/>
        <v/>
      </c>
      <c r="AU67" s="9" t="str">
        <f t="shared" ca="1" si="49"/>
        <v/>
      </c>
      <c r="AV67" s="3" t="str">
        <f t="shared" ca="1" si="50"/>
        <v/>
      </c>
      <c r="AW67" s="5" t="str" cm="1">
        <f t="array" aca="1" ref="AW67" ca="1">IF($B67="","",IF(AV67=0,0,IF(DD_Payment="",0,IF(AV67&lt;_xlfn.IFS(DD_Frequency="Monthly",1,DD_Frequency="Quarterly",IF(MONTH(AV$2)=1,1,IF(MONTH(AV$2)=4,1,IF(MONTH(AV$2)=7,1,IF(MONTH(AV$2)=10,1,0)))),DD_Frequency="Annually",IF(MONTH(AV$2)=1,1,0))*DD_Payment,AV67,_xlfn.IFS(DD_Frequency="Monthly",1,DD_Frequency="Quarterly",IF(MONTH(AV$2)=1,1,IF(MONTH(AV$2)=4,1,IF(MONTH(AV$2)=7,1,IF(MONTH(AV$2)=10,1,0)))),DD_Frequency="Annually",IF(MONTH(AV$2)=1,1,0))*DD_Payment))))</f>
        <v/>
      </c>
      <c r="AX67" s="3" t="str">
        <f t="shared" ref="AX67" ca="1" si="3052">IF($B67="","",IF(AV67&gt;AW67,(AV67-AW67/2)*(rate_A*(AX$1/365)),0))</f>
        <v/>
      </c>
      <c r="AY67" s="3" t="str">
        <f t="shared" ca="1" si="146"/>
        <v/>
      </c>
      <c r="AZ67" s="3" t="str">
        <f t="shared" ref="AZ67" ca="1" si="3053">IF($B67="","",AK67*(1+rate_A*AX$1/365))</f>
        <v/>
      </c>
      <c r="BA67" s="3" t="str">
        <f t="shared" ref="BA67" ca="1" si="3054">IF($B67="","",AL67*(1+rate_A*AX$1/365))</f>
        <v/>
      </c>
      <c r="BB67" s="3" t="str">
        <f t="shared" ref="BB67" ca="1" si="3055">IF($B67="","",AM67*(1+rate_joint*AX$1/365))</f>
        <v/>
      </c>
      <c r="BC67" s="5" t="str">
        <f t="shared" ca="1" si="150"/>
        <v/>
      </c>
      <c r="BD67" s="5" t="str" cm="1">
        <f t="array" aca="1" ref="BD67" ca="1">IF(BC67="","",_xlfn.IFS(BC67&lt;='Hidden inputs'!$C$15,BC67*'Hidden inputs'!$D$15,BC67&lt;='Hidden inputs'!$C$16,'Hidden inputs'!$C$15*'Hidden inputs'!$D$15+(BC67-'Hidden inputs'!$B$16)*'Hidden inputs'!$D$16,BC67&lt;='Hidden inputs'!$C$17,'Hidden inputs'!$C$15*'Hidden inputs'!$D$15+('Hidden inputs'!$C$16-'Hidden inputs'!$B$16)*'Hidden inputs'!$D$16+(BC67-'Hidden inputs'!$B$17)*'Hidden inputs'!$D$17,BC67&gt;'Hidden inputs'!$B$18,'Hidden inputs'!$C$15*'Hidden inputs'!$D$15+('Hidden inputs'!$C$16-'Hidden inputs'!$B$16)*'Hidden inputs'!$D$16+('Hidden inputs'!$C$17-'Hidden inputs'!$B$17)*'Hidden inputs'!$D$17+(BC67-'Hidden inputs'!$B$18)*'Hidden inputs'!$D$18))</f>
        <v/>
      </c>
      <c r="BE67" s="10" t="str">
        <f t="shared" ca="1" si="151"/>
        <v/>
      </c>
      <c r="BF67" s="5" t="str">
        <f t="shared" ca="1" si="55"/>
        <v/>
      </c>
      <c r="BG67" s="5" t="str">
        <f t="shared" ca="1" si="56"/>
        <v/>
      </c>
      <c r="BH67" s="5" t="str">
        <f ca="1">IF($B67="","",'Hidden inputs'!$D$11*AY67+'Hidden inputs'!$E$11*AZ67)</f>
        <v/>
      </c>
      <c r="BI67" s="11" t="str">
        <f t="shared" ca="1" si="7"/>
        <v/>
      </c>
      <c r="BJ67" s="9" t="str">
        <f t="shared" ca="1" si="57"/>
        <v/>
      </c>
      <c r="BK67" s="3" t="str">
        <f t="shared" ca="1" si="58"/>
        <v/>
      </c>
      <c r="BL67" s="5" t="str" cm="1">
        <f t="array" aca="1" ref="BL67" ca="1">IF($B67="","",IF(BK67=0,0,IF(DD_Payment="",0,IF(BK67&lt;_xlfn.IFS(DD_Frequency="Monthly",1,DD_Frequency="Quarterly",IF(MONTH(BK$2)=1,1,IF(MONTH(BK$2)=4,1,IF(MONTH(BK$2)=7,1,IF(MONTH(BK$2)=10,1,0)))),DD_Frequency="Annually",IF(MONTH(BK$2)=1,1,0))*DD_Payment,BK67,_xlfn.IFS(DD_Frequency="Monthly",1,DD_Frequency="Quarterly",IF(MONTH(BK$2)=1,1,IF(MONTH(BK$2)=4,1,IF(MONTH(BK$2)=7,1,IF(MONTH(BK$2)=10,1,0)))),DD_Frequency="Annually",IF(MONTH(BK$2)=1,1,0))*DD_Payment))))</f>
        <v/>
      </c>
      <c r="BM67" s="3" t="str">
        <f t="shared" ref="BM67" ca="1" si="3056">IF($B67="","",IF(BK67&gt;BL67,(BK67-BL67/2)*(rate_A*(BM$1/365)),0))</f>
        <v/>
      </c>
      <c r="BN67" s="3" t="str">
        <f t="shared" ca="1" si="153"/>
        <v/>
      </c>
      <c r="BO67" s="3" t="str">
        <f t="shared" ref="BO67" ca="1" si="3057">IF($B67="","",AZ67*(1+rate_A*BM$1/365))</f>
        <v/>
      </c>
      <c r="BP67" s="3" t="str">
        <f t="shared" ref="BP67" ca="1" si="3058">IF($B67="","",BA67*(1+rate_A*BM$1/365))</f>
        <v/>
      </c>
      <c r="BQ67" s="3" t="str">
        <f t="shared" ref="BQ67" ca="1" si="3059">IF($B67="","",BB67*(1+rate_joint*BM$1/365))</f>
        <v/>
      </c>
      <c r="BR67" s="5" t="str">
        <f t="shared" ca="1" si="157"/>
        <v/>
      </c>
      <c r="BS67" s="5" t="str" cm="1">
        <f t="array" aca="1" ref="BS67" ca="1">IF(BR67="","",_xlfn.IFS(BR67&lt;='Hidden inputs'!$C$15,BR67*'Hidden inputs'!$D$15,BR67&lt;='Hidden inputs'!$C$16,'Hidden inputs'!$C$15*'Hidden inputs'!$D$15+(BR67-'Hidden inputs'!$B$16)*'Hidden inputs'!$D$16,BR67&lt;='Hidden inputs'!$C$17,'Hidden inputs'!$C$15*'Hidden inputs'!$D$15+('Hidden inputs'!$C$16-'Hidden inputs'!$B$16)*'Hidden inputs'!$D$16+(BR67-'Hidden inputs'!$B$17)*'Hidden inputs'!$D$17,BR67&gt;'Hidden inputs'!$B$18,'Hidden inputs'!$C$15*'Hidden inputs'!$D$15+('Hidden inputs'!$C$16-'Hidden inputs'!$B$16)*'Hidden inputs'!$D$16+('Hidden inputs'!$C$17-'Hidden inputs'!$B$17)*'Hidden inputs'!$D$17+(BR67-'Hidden inputs'!$B$18)*'Hidden inputs'!$D$18))</f>
        <v/>
      </c>
      <c r="BT67" s="10" t="str">
        <f t="shared" ca="1" si="158"/>
        <v/>
      </c>
      <c r="BU67" s="5" t="str">
        <f t="shared" ca="1" si="63"/>
        <v/>
      </c>
      <c r="BV67" s="5" t="str">
        <f t="shared" ca="1" si="64"/>
        <v/>
      </c>
      <c r="BW67" s="5" t="str">
        <f ca="1">IF($B67="","",'Hidden inputs'!$D$11*BN67+'Hidden inputs'!$E$11*BO67)</f>
        <v/>
      </c>
      <c r="BX67" s="11" t="str">
        <f t="shared" ca="1" si="9"/>
        <v/>
      </c>
      <c r="BY67" s="9" t="str">
        <f t="shared" ca="1" si="65"/>
        <v/>
      </c>
      <c r="BZ67" s="3" t="str">
        <f t="shared" ca="1" si="66"/>
        <v/>
      </c>
      <c r="CA67" s="5" t="str" cm="1">
        <f t="array" aca="1" ref="CA67" ca="1">IF($B67="","",IF(BZ67=0,0,IF(DD_Payment="",0,IF(BZ67&lt;_xlfn.IFS(DD_Frequency="Monthly",1,DD_Frequency="Quarterly",IF(MONTH(BZ$2)=1,1,IF(MONTH(BZ$2)=4,1,IF(MONTH(BZ$2)=7,1,IF(MONTH(BZ$2)=10,1,0)))),DD_Frequency="Annually",IF(MONTH(BZ$2)=1,1,0))*DD_Payment,BZ67,_xlfn.IFS(DD_Frequency="Monthly",1,DD_Frequency="Quarterly",IF(MONTH(BZ$2)=1,1,IF(MONTH(BZ$2)=4,1,IF(MONTH(BZ$2)=7,1,IF(MONTH(BZ$2)=10,1,0)))),DD_Frequency="Annually",IF(MONTH(BZ$2)=1,1,0))*DD_Payment))))</f>
        <v/>
      </c>
      <c r="CB67" s="3" t="str">
        <f t="shared" ref="CB67" ca="1" si="3060">IF($B67="","",IF(BZ67&gt;CA67,(BZ67-CA67/2)*(rate_A*(CB$1/365)),0))</f>
        <v/>
      </c>
      <c r="CC67" s="3" t="str">
        <f t="shared" ca="1" si="160"/>
        <v/>
      </c>
      <c r="CD67" s="3" t="str">
        <f t="shared" ref="CD67" ca="1" si="3061">IF($B67="","",BO67*(1+rate_A*CB$1/365))</f>
        <v/>
      </c>
      <c r="CE67" s="3" t="str">
        <f t="shared" ref="CE67" ca="1" si="3062">IF($B67="","",BP67*(1+rate_A*CB$1/365))</f>
        <v/>
      </c>
      <c r="CF67" s="3" t="str">
        <f t="shared" ref="CF67" ca="1" si="3063">IF($B67="","",BQ67*(1+rate_joint*CB$1/365))</f>
        <v/>
      </c>
      <c r="CG67" s="5" t="str">
        <f t="shared" ca="1" si="164"/>
        <v/>
      </c>
      <c r="CH67" s="5" t="str" cm="1">
        <f t="array" aca="1" ref="CH67" ca="1">IF(CG67="","",_xlfn.IFS(CG67&lt;='Hidden inputs'!$C$15,CG67*'Hidden inputs'!$D$15,CG67&lt;='Hidden inputs'!$C$16,'Hidden inputs'!$C$15*'Hidden inputs'!$D$15+(CG67-'Hidden inputs'!$B$16)*'Hidden inputs'!$D$16,CG67&lt;='Hidden inputs'!$C$17,'Hidden inputs'!$C$15*'Hidden inputs'!$D$15+('Hidden inputs'!$C$16-'Hidden inputs'!$B$16)*'Hidden inputs'!$D$16+(CG67-'Hidden inputs'!$B$17)*'Hidden inputs'!$D$17,CG67&gt;'Hidden inputs'!$B$18,'Hidden inputs'!$C$15*'Hidden inputs'!$D$15+('Hidden inputs'!$C$16-'Hidden inputs'!$B$16)*'Hidden inputs'!$D$16+('Hidden inputs'!$C$17-'Hidden inputs'!$B$17)*'Hidden inputs'!$D$17+(CG67-'Hidden inputs'!$B$18)*'Hidden inputs'!$D$18))</f>
        <v/>
      </c>
      <c r="CI67" s="10" t="str">
        <f t="shared" ca="1" si="165"/>
        <v/>
      </c>
      <c r="CJ67" s="5" t="str">
        <f t="shared" ca="1" si="71"/>
        <v/>
      </c>
      <c r="CK67" s="5" t="str">
        <f t="shared" ca="1" si="72"/>
        <v/>
      </c>
      <c r="CL67" s="5" t="str">
        <f ca="1">IF($B67="","",'Hidden inputs'!$D$11*CC67+'Hidden inputs'!$E$11*CD67)</f>
        <v/>
      </c>
      <c r="CM67" s="11" t="str">
        <f t="shared" ca="1" si="11"/>
        <v/>
      </c>
      <c r="CN67" s="9" t="str">
        <f t="shared" ca="1" si="73"/>
        <v/>
      </c>
      <c r="CO67" s="3" t="str">
        <f t="shared" ca="1" si="74"/>
        <v/>
      </c>
      <c r="CP67" s="5" t="str" cm="1">
        <f t="array" aca="1" ref="CP67" ca="1">IF($B67="","",IF(CO67=0,0,IF(DD_Payment="",0,IF(CO67&lt;_xlfn.IFS(DD_Frequency="Monthly",1,DD_Frequency="Quarterly",IF(MONTH(CO$2)=1,1,IF(MONTH(CO$2)=4,1,IF(MONTH(CO$2)=7,1,IF(MONTH(CO$2)=10,1,0)))),DD_Frequency="Annually",IF(MONTH(CO$2)=1,1,0))*DD_Payment,CO67,_xlfn.IFS(DD_Frequency="Monthly",1,DD_Frequency="Quarterly",IF(MONTH(CO$2)=1,1,IF(MONTH(CO$2)=4,1,IF(MONTH(CO$2)=7,1,IF(MONTH(CO$2)=10,1,0)))),DD_Frequency="Annually",IF(MONTH(CO$2)=1,1,0))*DD_Payment))))</f>
        <v/>
      </c>
      <c r="CQ67" s="3" t="str">
        <f t="shared" ref="CQ67" ca="1" si="3064">IF($B67="","",IF(CO67&gt;CP67,(CO67-CP67/2)*(rate_A*(CQ$1/365)),0))</f>
        <v/>
      </c>
      <c r="CR67" s="3" t="str">
        <f t="shared" ca="1" si="167"/>
        <v/>
      </c>
      <c r="CS67" s="3" t="str">
        <f t="shared" ref="CS67" ca="1" si="3065">IF($B67="","",CD67*(1+rate_A*CQ$1/365))</f>
        <v/>
      </c>
      <c r="CT67" s="3" t="str">
        <f t="shared" ref="CT67" ca="1" si="3066">IF($B67="","",CE67*(1+rate_A*CQ$1/365))</f>
        <v/>
      </c>
      <c r="CU67" s="3" t="str">
        <f t="shared" ref="CU67" ca="1" si="3067">IF($B67="","",CF67*(1+rate_joint*CQ$1/365))</f>
        <v/>
      </c>
      <c r="CV67" s="5" t="str">
        <f t="shared" ca="1" si="171"/>
        <v/>
      </c>
      <c r="CW67" s="5" t="str" cm="1">
        <f t="array" aca="1" ref="CW67" ca="1">IF(CV67="","",_xlfn.IFS(CV67&lt;='Hidden inputs'!$C$15,CV67*'Hidden inputs'!$D$15,CV67&lt;='Hidden inputs'!$C$16,'Hidden inputs'!$C$15*'Hidden inputs'!$D$15+(CV67-'Hidden inputs'!$B$16)*'Hidden inputs'!$D$16,CV67&lt;='Hidden inputs'!$C$17,'Hidden inputs'!$C$15*'Hidden inputs'!$D$15+('Hidden inputs'!$C$16-'Hidden inputs'!$B$16)*'Hidden inputs'!$D$16+(CV67-'Hidden inputs'!$B$17)*'Hidden inputs'!$D$17,CV67&gt;'Hidden inputs'!$B$18,'Hidden inputs'!$C$15*'Hidden inputs'!$D$15+('Hidden inputs'!$C$16-'Hidden inputs'!$B$16)*'Hidden inputs'!$D$16+('Hidden inputs'!$C$17-'Hidden inputs'!$B$17)*'Hidden inputs'!$D$17+(CV67-'Hidden inputs'!$B$18)*'Hidden inputs'!$D$18))</f>
        <v/>
      </c>
      <c r="CX67" s="10" t="str">
        <f t="shared" ca="1" si="172"/>
        <v/>
      </c>
      <c r="CY67" s="5" t="str">
        <f t="shared" ca="1" si="79"/>
        <v/>
      </c>
      <c r="CZ67" s="5" t="str">
        <f t="shared" ca="1" si="80"/>
        <v/>
      </c>
      <c r="DA67" s="5" t="str">
        <f ca="1">IF($B67="","",'Hidden inputs'!$D$11*CR67+'Hidden inputs'!$E$11*CS67)</f>
        <v/>
      </c>
      <c r="DB67" s="11" t="str">
        <f t="shared" ca="1" si="13"/>
        <v/>
      </c>
      <c r="DC67" s="9" t="str">
        <f t="shared" ca="1" si="81"/>
        <v/>
      </c>
      <c r="DD67" s="3" t="str">
        <f t="shared" ca="1" si="82"/>
        <v/>
      </c>
      <c r="DE67" s="5" t="str" cm="1">
        <f t="array" aca="1" ref="DE67" ca="1">IF($B67="","",IF(DD67=0,0,IF(DD_Payment="",0,IF(DD67&lt;_xlfn.IFS(DD_Frequency="Monthly",1,DD_Frequency="Quarterly",IF(MONTH(DD$2)=1,1,IF(MONTH(DD$2)=4,1,IF(MONTH(DD$2)=7,1,IF(MONTH(DD$2)=10,1,0)))),DD_Frequency="Annually",IF(MONTH(DD$2)=1,1,0))*DD_Payment,DD67,_xlfn.IFS(DD_Frequency="Monthly",1,DD_Frequency="Quarterly",IF(MONTH(DD$2)=1,1,IF(MONTH(DD$2)=4,1,IF(MONTH(DD$2)=7,1,IF(MONTH(DD$2)=10,1,0)))),DD_Frequency="Annually",IF(MONTH(DD$2)=1,1,0))*DD_Payment))))</f>
        <v/>
      </c>
      <c r="DF67" s="3" t="str">
        <f t="shared" ref="DF67" ca="1" si="3068">IF($B67="","",IF(DD67&gt;DE67,(DD67-DE67/2)*(rate_A*(DF$1/365)),0))</f>
        <v/>
      </c>
      <c r="DG67" s="3" t="str">
        <f t="shared" ca="1" si="174"/>
        <v/>
      </c>
      <c r="DH67" s="3" t="str">
        <f t="shared" ref="DH67" ca="1" si="3069">IF($B67="","",CS67*(1+rate_A*DF$1/365))</f>
        <v/>
      </c>
      <c r="DI67" s="3" t="str">
        <f t="shared" ref="DI67" ca="1" si="3070">IF($B67="","",CT67*(1+rate_A*DF$1/365))</f>
        <v/>
      </c>
      <c r="DJ67" s="3" t="str">
        <f t="shared" ref="DJ67" ca="1" si="3071">IF($B67="","",CU67*(1+rate_joint*DF$1/365))</f>
        <v/>
      </c>
      <c r="DK67" s="5" t="str">
        <f t="shared" ca="1" si="178"/>
        <v/>
      </c>
      <c r="DL67" s="5" t="str" cm="1">
        <f t="array" aca="1" ref="DL67" ca="1">IF(DK67="","",_xlfn.IFS(DK67&lt;='Hidden inputs'!$C$15,DK67*'Hidden inputs'!$D$15,DK67&lt;='Hidden inputs'!$C$16,'Hidden inputs'!$C$15*'Hidden inputs'!$D$15+(DK67-'Hidden inputs'!$B$16)*'Hidden inputs'!$D$16,DK67&lt;='Hidden inputs'!$C$17,'Hidden inputs'!$C$15*'Hidden inputs'!$D$15+('Hidden inputs'!$C$16-'Hidden inputs'!$B$16)*'Hidden inputs'!$D$16+(DK67-'Hidden inputs'!$B$17)*'Hidden inputs'!$D$17,DK67&gt;'Hidden inputs'!$B$18,'Hidden inputs'!$C$15*'Hidden inputs'!$D$15+('Hidden inputs'!$C$16-'Hidden inputs'!$B$16)*'Hidden inputs'!$D$16+('Hidden inputs'!$C$17-'Hidden inputs'!$B$17)*'Hidden inputs'!$D$17+(DK67-'Hidden inputs'!$B$18)*'Hidden inputs'!$D$18))</f>
        <v/>
      </c>
      <c r="DM67" s="10" t="str">
        <f t="shared" ca="1" si="179"/>
        <v/>
      </c>
      <c r="DN67" s="5" t="str">
        <f t="shared" ca="1" si="87"/>
        <v/>
      </c>
      <c r="DO67" s="5" t="str">
        <f t="shared" ca="1" si="88"/>
        <v/>
      </c>
      <c r="DP67" s="5" t="str">
        <f ca="1">IF($B67="","",'Hidden inputs'!$D$11*DG67+'Hidden inputs'!$E$11*DH67)</f>
        <v/>
      </c>
      <c r="DQ67" s="11" t="str">
        <f t="shared" ca="1" si="15"/>
        <v/>
      </c>
      <c r="DR67" s="9" t="str">
        <f t="shared" ca="1" si="89"/>
        <v/>
      </c>
      <c r="DS67" s="3" t="str">
        <f t="shared" ca="1" si="90"/>
        <v/>
      </c>
      <c r="DT67" s="5" t="str" cm="1">
        <f t="array" aca="1" ref="DT67" ca="1">IF($B67="","",IF(DS67=0,0,IF(DD_Payment="",0,IF(DS67&lt;_xlfn.IFS(DD_Frequency="Monthly",1,DD_Frequency="Quarterly",IF(MONTH(DS$2)=1,1,IF(MONTH(DS$2)=4,1,IF(MONTH(DS$2)=7,1,IF(MONTH(DS$2)=10,1,0)))),DD_Frequency="Annually",IF(MONTH(DS$2)=1,1,0))*DD_Payment,DS67,_xlfn.IFS(DD_Frequency="Monthly",1,DD_Frequency="Quarterly",IF(MONTH(DS$2)=1,1,IF(MONTH(DS$2)=4,1,IF(MONTH(DS$2)=7,1,IF(MONTH(DS$2)=10,1,0)))),DD_Frequency="Annually",IF(MONTH(DS$2)=1,1,0))*DD_Payment))))</f>
        <v/>
      </c>
      <c r="DU67" s="3" t="str">
        <f t="shared" ref="DU67" ca="1" si="3072">IF($B67="","",IF(DS67&gt;DT67,(DS67-DT67/2)*(rate_A*(DU$1/365)),0))</f>
        <v/>
      </c>
      <c r="DV67" s="3" t="str">
        <f t="shared" ca="1" si="181"/>
        <v/>
      </c>
      <c r="DW67" s="3" t="str">
        <f t="shared" ref="DW67" ca="1" si="3073">IF($B67="","",DH67*(1+rate_A*DU$1/365))</f>
        <v/>
      </c>
      <c r="DX67" s="3" t="str">
        <f t="shared" ref="DX67" ca="1" si="3074">IF($B67="","",DI67*(1+rate_A*DU$1/365))</f>
        <v/>
      </c>
      <c r="DY67" s="3" t="str">
        <f t="shared" ref="DY67" ca="1" si="3075">IF($B67="","",DJ67*(1+rate_joint*DU$1/365))</f>
        <v/>
      </c>
      <c r="DZ67" s="5" t="str">
        <f t="shared" ca="1" si="185"/>
        <v/>
      </c>
      <c r="EA67" s="5" t="str" cm="1">
        <f t="array" aca="1" ref="EA67" ca="1">IF(DZ67="","",_xlfn.IFS(DZ67&lt;='Hidden inputs'!$C$15,DZ67*'Hidden inputs'!$D$15,DZ67&lt;='Hidden inputs'!$C$16,'Hidden inputs'!$C$15*'Hidden inputs'!$D$15+(DZ67-'Hidden inputs'!$B$16)*'Hidden inputs'!$D$16,DZ67&lt;='Hidden inputs'!$C$17,'Hidden inputs'!$C$15*'Hidden inputs'!$D$15+('Hidden inputs'!$C$16-'Hidden inputs'!$B$16)*'Hidden inputs'!$D$16+(DZ67-'Hidden inputs'!$B$17)*'Hidden inputs'!$D$17,DZ67&gt;'Hidden inputs'!$B$18,'Hidden inputs'!$C$15*'Hidden inputs'!$D$15+('Hidden inputs'!$C$16-'Hidden inputs'!$B$16)*'Hidden inputs'!$D$16+('Hidden inputs'!$C$17-'Hidden inputs'!$B$17)*'Hidden inputs'!$D$17+(DZ67-'Hidden inputs'!$B$18)*'Hidden inputs'!$D$18))</f>
        <v/>
      </c>
      <c r="EB67" s="10" t="str">
        <f t="shared" ca="1" si="186"/>
        <v/>
      </c>
      <c r="EC67" s="5" t="str">
        <f t="shared" ca="1" si="95"/>
        <v/>
      </c>
      <c r="ED67" s="5" t="str">
        <f t="shared" ca="1" si="96"/>
        <v/>
      </c>
      <c r="EE67" s="5" t="str">
        <f ca="1">IF($B67="","",'Hidden inputs'!$D$11*DV67+'Hidden inputs'!$E$11*DW67)</f>
        <v/>
      </c>
      <c r="EF67" s="11" t="str">
        <f t="shared" ca="1" si="17"/>
        <v/>
      </c>
      <c r="EG67" s="9" t="str">
        <f t="shared" ca="1" si="97"/>
        <v/>
      </c>
      <c r="EH67" s="3" t="str">
        <f t="shared" ca="1" si="98"/>
        <v/>
      </c>
      <c r="EI67" s="5" t="str" cm="1">
        <f t="array" aca="1" ref="EI67" ca="1">IF($B67="","",IF(EH67=0,0,IF(DD_Payment="",0,IF(EH67&lt;_xlfn.IFS(DD_Frequency="Monthly",1,DD_Frequency="Quarterly",IF(MONTH(EH$2)=1,1,IF(MONTH(EH$2)=4,1,IF(MONTH(EH$2)=7,1,IF(MONTH(EH$2)=10,1,0)))),DD_Frequency="Annually",IF(MONTH(EH$2)=1,1,0))*DD_Payment,EH67,_xlfn.IFS(DD_Frequency="Monthly",1,DD_Frequency="Quarterly",IF(MONTH(EH$2)=1,1,IF(MONTH(EH$2)=4,1,IF(MONTH(EH$2)=7,1,IF(MONTH(EH$2)=10,1,0)))),DD_Frequency="Annually",IF(MONTH(EH$2)=1,1,0))*DD_Payment))))</f>
        <v/>
      </c>
      <c r="EJ67" s="3" t="str">
        <f t="shared" ref="EJ67" ca="1" si="3076">IF($B67="","",IF(EH67&gt;EI67,(EH67-EI67/2)*(rate_A*(EJ$1/365)),0))</f>
        <v/>
      </c>
      <c r="EK67" s="3" t="str">
        <f t="shared" ca="1" si="188"/>
        <v/>
      </c>
      <c r="EL67" s="3" t="str">
        <f t="shared" ref="EL67" ca="1" si="3077">IF($B67="","",DW67*(1+rate_A*EJ$1/365))</f>
        <v/>
      </c>
      <c r="EM67" s="3" t="str">
        <f t="shared" ref="EM67" ca="1" si="3078">IF($B67="","",DX67*(1+rate_A*EJ$1/365))</f>
        <v/>
      </c>
      <c r="EN67" s="3" t="str">
        <f t="shared" ref="EN67" ca="1" si="3079">IF($B67="","",DY67*(1+rate_joint*EJ$1/365))</f>
        <v/>
      </c>
      <c r="EO67" s="5" t="str">
        <f t="shared" ca="1" si="192"/>
        <v/>
      </c>
      <c r="EP67" s="5" t="str" cm="1">
        <f t="array" aca="1" ref="EP67" ca="1">IF(EO67="","",_xlfn.IFS(EO67&lt;='Hidden inputs'!$C$15,EO67*'Hidden inputs'!$D$15,EO67&lt;='Hidden inputs'!$C$16,'Hidden inputs'!$C$15*'Hidden inputs'!$D$15+(EO67-'Hidden inputs'!$B$16)*'Hidden inputs'!$D$16,EO67&lt;='Hidden inputs'!$C$17,'Hidden inputs'!$C$15*'Hidden inputs'!$D$15+('Hidden inputs'!$C$16-'Hidden inputs'!$B$16)*'Hidden inputs'!$D$16+(EO67-'Hidden inputs'!$B$17)*'Hidden inputs'!$D$17,EO67&gt;'Hidden inputs'!$B$18,'Hidden inputs'!$C$15*'Hidden inputs'!$D$15+('Hidden inputs'!$C$16-'Hidden inputs'!$B$16)*'Hidden inputs'!$D$16+('Hidden inputs'!$C$17-'Hidden inputs'!$B$17)*'Hidden inputs'!$D$17+(EO67-'Hidden inputs'!$B$18)*'Hidden inputs'!$D$18))</f>
        <v/>
      </c>
      <c r="EQ67" s="10" t="str">
        <f t="shared" ca="1" si="193"/>
        <v/>
      </c>
      <c r="ER67" s="5" t="str">
        <f t="shared" ca="1" si="103"/>
        <v/>
      </c>
      <c r="ES67" s="5" t="str">
        <f t="shared" ca="1" si="104"/>
        <v/>
      </c>
      <c r="ET67" s="5" t="str">
        <f ca="1">IF($B67="","",'Hidden inputs'!$D$11*EK67+'Hidden inputs'!$E$11*EL67)</f>
        <v/>
      </c>
      <c r="EU67" s="11" t="str">
        <f t="shared" ca="1" si="19"/>
        <v/>
      </c>
      <c r="EV67" s="9" t="str">
        <f t="shared" ca="1" si="105"/>
        <v/>
      </c>
      <c r="EW67" s="3" t="str">
        <f t="shared" ca="1" si="106"/>
        <v/>
      </c>
      <c r="EX67" s="5" t="str" cm="1">
        <f t="array" aca="1" ref="EX67" ca="1">IF($B67="","",IF(EW67=0,0,IF(DD_Payment="",0,IF(EW67&lt;_xlfn.IFS(DD_Frequency="Monthly",1,DD_Frequency="Quarterly",IF(MONTH(EW$2)=1,1,IF(MONTH(EW$2)=4,1,IF(MONTH(EW$2)=7,1,IF(MONTH(EW$2)=10,1,0)))),DD_Frequency="Annually",IF(MONTH(EW$2)=1,1,0))*DD_Payment,EW67,_xlfn.IFS(DD_Frequency="Monthly",1,DD_Frequency="Quarterly",IF(MONTH(EW$2)=1,1,IF(MONTH(EW$2)=4,1,IF(MONTH(EW$2)=7,1,IF(MONTH(EW$2)=10,1,0)))),DD_Frequency="Annually",IF(MONTH(EW$2)=1,1,0))*DD_Payment))))</f>
        <v/>
      </c>
      <c r="EY67" s="3" t="str">
        <f t="shared" ref="EY67" ca="1" si="3080">IF($B67="","",IF(EW67&gt;EX67,(EW67-EX67/2)*(rate_A*(EY$1/365)),0))</f>
        <v/>
      </c>
      <c r="EZ67" s="3" t="str">
        <f t="shared" ca="1" si="195"/>
        <v/>
      </c>
      <c r="FA67" s="3" t="str">
        <f t="shared" ref="FA67" ca="1" si="3081">IF($B67="","",EL67*(1+rate_A*EY$1/365))</f>
        <v/>
      </c>
      <c r="FB67" s="3" t="str">
        <f t="shared" ref="FB67" ca="1" si="3082">IF($B67="","",EM67*(1+rate_A*EY$1/365))</f>
        <v/>
      </c>
      <c r="FC67" s="3" t="str">
        <f t="shared" ref="FC67" ca="1" si="3083">IF($B67="","",EN67*(1+rate_joint*EY$1/365))</f>
        <v/>
      </c>
      <c r="FD67" s="5" t="str">
        <f t="shared" ca="1" si="199"/>
        <v/>
      </c>
      <c r="FE67" s="5" t="str" cm="1">
        <f t="array" aca="1" ref="FE67" ca="1">IF(FD67="","",_xlfn.IFS(FD67&lt;='Hidden inputs'!$C$15,FD67*'Hidden inputs'!$D$15,FD67&lt;='Hidden inputs'!$C$16,'Hidden inputs'!$C$15*'Hidden inputs'!$D$15+(FD67-'Hidden inputs'!$B$16)*'Hidden inputs'!$D$16,FD67&lt;='Hidden inputs'!$C$17,'Hidden inputs'!$C$15*'Hidden inputs'!$D$15+('Hidden inputs'!$C$16-'Hidden inputs'!$B$16)*'Hidden inputs'!$D$16+(FD67-'Hidden inputs'!$B$17)*'Hidden inputs'!$D$17,FD67&gt;'Hidden inputs'!$B$18,'Hidden inputs'!$C$15*'Hidden inputs'!$D$15+('Hidden inputs'!$C$16-'Hidden inputs'!$B$16)*'Hidden inputs'!$D$16+('Hidden inputs'!$C$17-'Hidden inputs'!$B$17)*'Hidden inputs'!$D$17+(FD67-'Hidden inputs'!$B$18)*'Hidden inputs'!$D$18))</f>
        <v/>
      </c>
      <c r="FF67" s="10" t="str">
        <f t="shared" ca="1" si="200"/>
        <v/>
      </c>
      <c r="FG67" s="5" t="str">
        <f t="shared" ca="1" si="111"/>
        <v/>
      </c>
      <c r="FH67" s="5" t="str">
        <f t="shared" ca="1" si="112"/>
        <v/>
      </c>
      <c r="FI67" s="5" t="str">
        <f ca="1">IF($B67="","",'Hidden inputs'!$D$11*EZ67+'Hidden inputs'!$E$11*FA67)</f>
        <v/>
      </c>
      <c r="FJ67" s="11" t="str">
        <f t="shared" ca="1" si="21"/>
        <v/>
      </c>
      <c r="FK67" s="9" t="str">
        <f t="shared" ca="1" si="113"/>
        <v/>
      </c>
      <c r="FL67" s="3" t="str">
        <f t="shared" ca="1" si="114"/>
        <v/>
      </c>
      <c r="FM67" s="5" t="str" cm="1">
        <f t="array" aca="1" ref="FM67" ca="1">IF($B67="","",IF(FL67=0,0,IF(DD_Payment="",0,IF(FL67&lt;_xlfn.IFS(DD_Frequency="Monthly",1,DD_Frequency="Quarterly",IF(MONTH(FL$2)=1,1,IF(MONTH(FL$2)=4,1,IF(MONTH(FL$2)=7,1,IF(MONTH(FL$2)=10,1,0)))),DD_Frequency="Annually",IF(MONTH(FL$2)=1,1,0))*DD_Payment,FL67,_xlfn.IFS(DD_Frequency="Monthly",1,DD_Frequency="Quarterly",IF(MONTH(FL$2)=1,1,IF(MONTH(FL$2)=4,1,IF(MONTH(FL$2)=7,1,IF(MONTH(FL$2)=10,1,0)))),DD_Frequency="Annually",IF(MONTH(FL$2)=1,1,0))*DD_Payment))))</f>
        <v/>
      </c>
      <c r="FN67" s="3" t="str">
        <f t="shared" ref="FN67" ca="1" si="3084">IF($B67="","",IF(FL67&gt;FM67,(FL67-FM67/2)*(rate_A*(FN$1/365)),0))</f>
        <v/>
      </c>
      <c r="FO67" s="3" t="str">
        <f t="shared" ca="1" si="202"/>
        <v/>
      </c>
      <c r="FP67" s="3" t="str">
        <f t="shared" ref="FP67" ca="1" si="3085">IF($B67="","",FA67*(1+rate_A*FN$1/365))</f>
        <v/>
      </c>
      <c r="FQ67" s="3" t="str">
        <f t="shared" ref="FQ67" ca="1" si="3086">IF($B67="","",FB67*(1+rate_A*FN$1/365))</f>
        <v/>
      </c>
      <c r="FR67" s="3" t="str">
        <f t="shared" ref="FR67" ca="1" si="3087">IF($B67="","",FC67*(1+rate_joint*FN$1/365))</f>
        <v/>
      </c>
      <c r="FS67" s="5" t="str">
        <f t="shared" ca="1" si="206"/>
        <v/>
      </c>
      <c r="FT67" s="5" t="str" cm="1">
        <f t="array" aca="1" ref="FT67" ca="1">IF(FS67="","",_xlfn.IFS(FS67&lt;='Hidden inputs'!$C$15,FS67*'Hidden inputs'!$D$15,FS67&lt;='Hidden inputs'!$C$16,'Hidden inputs'!$C$15*'Hidden inputs'!$D$15+(FS67-'Hidden inputs'!$B$16)*'Hidden inputs'!$D$16,FS67&lt;='Hidden inputs'!$C$17,'Hidden inputs'!$C$15*'Hidden inputs'!$D$15+('Hidden inputs'!$C$16-'Hidden inputs'!$B$16)*'Hidden inputs'!$D$16+(FS67-'Hidden inputs'!$B$17)*'Hidden inputs'!$D$17,FS67&gt;'Hidden inputs'!$B$18,'Hidden inputs'!$C$15*'Hidden inputs'!$D$15+('Hidden inputs'!$C$16-'Hidden inputs'!$B$16)*'Hidden inputs'!$D$16+('Hidden inputs'!$C$17-'Hidden inputs'!$B$17)*'Hidden inputs'!$D$17+(FS67-'Hidden inputs'!$B$18)*'Hidden inputs'!$D$18))</f>
        <v/>
      </c>
      <c r="FU67" s="10" t="str">
        <f t="shared" ca="1" si="207"/>
        <v/>
      </c>
      <c r="FV67" s="5" t="str">
        <f t="shared" ca="1" si="119"/>
        <v/>
      </c>
      <c r="FW67" s="5" t="str">
        <f t="shared" ca="1" si="120"/>
        <v/>
      </c>
      <c r="FX67" s="5" t="str">
        <f ca="1">IF($B67="","",'Hidden inputs'!$D$11*FO67+'Hidden inputs'!$E$11*FP67)</f>
        <v/>
      </c>
      <c r="FY67" s="11" t="str">
        <f t="shared" ca="1" si="23"/>
        <v/>
      </c>
      <c r="FZ67" s="9" t="str">
        <f t="shared" ca="1" si="121"/>
        <v/>
      </c>
      <c r="GA67" s="5" t="str">
        <f t="shared" ca="1" si="122"/>
        <v/>
      </c>
      <c r="GB67" s="5" t="str">
        <f t="shared" ca="1" si="123"/>
        <v/>
      </c>
      <c r="GC67" s="5" t="str">
        <f t="shared" ca="1" si="24"/>
        <v/>
      </c>
      <c r="GD67" s="5" t="str">
        <f t="shared" ca="1" si="25"/>
        <v/>
      </c>
    </row>
    <row r="68" spans="1:186" x14ac:dyDescent="0.35">
      <c r="A68" s="2" t="str">
        <f t="shared" ca="1" si="26"/>
        <v/>
      </c>
      <c r="B68" s="6" t="str">
        <f t="shared" ca="1" si="27"/>
        <v/>
      </c>
      <c r="C68" s="5" t="str">
        <f t="shared" ca="1" si="124"/>
        <v/>
      </c>
      <c r="D68" s="5" t="str" cm="1">
        <f t="array" aca="1" ref="D68" ca="1">IF($B68="","",IF(C68=0,0,IF(DD_Payment="",0,IF(C68&lt;_xlfn.IFS(DD_Frequency="Monthly",1,DD_Frequency="Quarterly",IF(MONTH(C$2)=1,1,IF(MONTH(C$2)=4,1,IF(MONTH(C$2)=7,1,IF(MONTH(C$2)=10,1,0)))),DD_Frequency="Annually",IF(MONTH(C$2)=1,1,0))*DD_Payment,C68,_xlfn.IFS(DD_Frequency="Monthly",1,DD_Frequency="Quarterly",IF(MONTH(C$2)=1,1,IF(MONTH(C$2)=4,1,IF(MONTH(C$2)=7,1,IF(MONTH(C$2)=10,1,0)))),DD_Frequency="Annually",IF(MONTH(C$2)=1,1,0))*DD_Payment))))</f>
        <v/>
      </c>
      <c r="E68" s="5" t="str">
        <f t="shared" ref="E68" ca="1" si="3088">IF(B68="","",IF(C68&gt;D68,(C68-D68/2)*(rate_A*(E$1/365)),0))</f>
        <v/>
      </c>
      <c r="F68" s="5" t="str">
        <f t="shared" ca="1" si="28"/>
        <v/>
      </c>
      <c r="G68" s="5" t="str">
        <f t="shared" ref="G68" ca="1" si="3089">IF(B68="","",G67*(1+rate_A*E$1/365))</f>
        <v/>
      </c>
      <c r="H68" s="5" t="str">
        <f t="shared" ref="H68" ca="1" si="3090">IF(B68="","",H67*(1+rate_A*E$1/365))</f>
        <v/>
      </c>
      <c r="I68" s="5" t="str">
        <f t="shared" ref="I68" ca="1" si="3091">IF(B68="","",I67*(1+rate_joint*E$1/365))</f>
        <v/>
      </c>
      <c r="J68" s="5" t="str">
        <f t="shared" ca="1" si="129"/>
        <v/>
      </c>
      <c r="K68" s="5" t="str" cm="1">
        <f t="array" aca="1" ref="K68" ca="1">IF(J68="","",_xlfn.IFS(J68&lt;='Hidden inputs'!$C$15,J68*'Hidden inputs'!$D$15,J68&lt;='Hidden inputs'!$C$16,'Hidden inputs'!$C$15*'Hidden inputs'!$D$15+(J68-'Hidden inputs'!$B$16)*'Hidden inputs'!$D$16,J68&lt;='Hidden inputs'!$C$17,'Hidden inputs'!$C$15*'Hidden inputs'!$D$15+('Hidden inputs'!$C$16-'Hidden inputs'!$B$16)*'Hidden inputs'!$D$16+(J68-'Hidden inputs'!$B$17)*'Hidden inputs'!$D$17,J68&gt;'Hidden inputs'!$B$18,'Hidden inputs'!$C$15*'Hidden inputs'!$D$15+('Hidden inputs'!$C$16-'Hidden inputs'!$B$16)*'Hidden inputs'!$D$16+('Hidden inputs'!$C$17-'Hidden inputs'!$B$17)*'Hidden inputs'!$D$17+(J68-'Hidden inputs'!$B$18)*'Hidden inputs'!$D$18))</f>
        <v/>
      </c>
      <c r="L68" s="11" t="str">
        <f t="shared" ca="1" si="130"/>
        <v/>
      </c>
      <c r="M68" s="5" t="str">
        <f t="shared" ca="1" si="32"/>
        <v/>
      </c>
      <c r="N68" s="5" t="str">
        <f t="shared" ca="1" si="33"/>
        <v/>
      </c>
      <c r="O68" s="5" t="str">
        <f ca="1">IF(B68="","",'Hidden inputs'!$D$11*F68+'Hidden inputs'!$E$11*G68)</f>
        <v/>
      </c>
      <c r="P68" s="11" t="str">
        <f t="shared" ca="1" si="0"/>
        <v/>
      </c>
      <c r="Q68" s="20" t="str">
        <f t="shared" ca="1" si="1"/>
        <v/>
      </c>
      <c r="R68" s="3" t="str">
        <f t="shared" ca="1" si="34"/>
        <v/>
      </c>
      <c r="S68" s="5" t="str" cm="1">
        <f t="array" aca="1" ref="S68" ca="1">IF($B68="","",IF(R68=0,0,IF(DD_Payment="",0,IF(R68&lt;_xlfn.IFS(DD_Frequency="Monthly",1,DD_Frequency="Quarterly",IF(MONTH(R$2)=1,1,IF(MONTH(R$2)=4,1,IF(MONTH(R$2)=7,1,IF(MONTH(R$2)=10,1,0)))),DD_Frequency="Annually",IF(MONTH(R$2)=1,1,0))*DD_Payment,R68,_xlfn.IFS(DD_Frequency="Monthly",1,DD_Frequency="Quarterly",IF(MONTH(R$2)=1,1,IF(MONTH(R$2)=4,1,IF(MONTH(R$2)=7,1,IF(MONTH(R$2)=10,1,0)))),DD_Frequency="Annually",IF(MONTH(R$2)=1,1,0))*DD_Payment))))</f>
        <v/>
      </c>
      <c r="T68" s="3" t="str">
        <f t="shared" ref="T68" ca="1" si="3092">IF(B68="","",IF(R68&gt;S68,(R68-S68/2)*(rate_A*((T$1+A68)/365)),0))</f>
        <v/>
      </c>
      <c r="U68" s="3" t="str">
        <f t="shared" ca="1" si="36"/>
        <v/>
      </c>
      <c r="V68" s="3" t="str">
        <f t="shared" ref="V68" ca="1" si="3093">IF(B68="","",G68*(1+rate_A*(T$1+A68)/365))</f>
        <v/>
      </c>
      <c r="W68" s="3" t="str">
        <f t="shared" ref="W68" ca="1" si="3094">IF(B68="","",H68*(1+rate_A*(T$1+A68)/365))</f>
        <v/>
      </c>
      <c r="X68" s="3" t="str">
        <f t="shared" ref="X68" ca="1" si="3095">IF(B68="","",I68*(1+rate_joint*(T$1+A68)/365))</f>
        <v/>
      </c>
      <c r="Y68" s="5" t="str">
        <f t="shared" ca="1" si="135"/>
        <v/>
      </c>
      <c r="Z68" s="5" t="str" cm="1">
        <f t="array" aca="1" ref="Z68" ca="1">IF(Y68="","",_xlfn.IFS(Y68&lt;='Hidden inputs'!$C$15,Y68*'Hidden inputs'!$D$15,Y68&lt;='Hidden inputs'!$C$16,'Hidden inputs'!$C$15*'Hidden inputs'!$D$15+(Y68-'Hidden inputs'!$B$16)*'Hidden inputs'!$D$16,Y68&lt;='Hidden inputs'!$C$17,'Hidden inputs'!$C$15*'Hidden inputs'!$D$15+('Hidden inputs'!$C$16-'Hidden inputs'!$B$16)*'Hidden inputs'!$D$16+(Y68-'Hidden inputs'!$B$17)*'Hidden inputs'!$D$17,Y68&gt;'Hidden inputs'!$B$18,'Hidden inputs'!$C$15*'Hidden inputs'!$D$15+('Hidden inputs'!$C$16-'Hidden inputs'!$B$16)*'Hidden inputs'!$D$16+('Hidden inputs'!$C$17-'Hidden inputs'!$B$17)*'Hidden inputs'!$D$17+(Y68-'Hidden inputs'!$B$18)*'Hidden inputs'!$D$18))</f>
        <v/>
      </c>
      <c r="AA68" s="10" t="str">
        <f t="shared" ca="1" si="136"/>
        <v/>
      </c>
      <c r="AB68" s="5" t="str">
        <f t="shared" ca="1" si="40"/>
        <v/>
      </c>
      <c r="AC68" s="5" t="str">
        <f t="shared" ca="1" si="137"/>
        <v/>
      </c>
      <c r="AD68" s="5" t="str">
        <f ca="1">IF(B68="","",'Hidden inputs'!$D$11*U68+'Hidden inputs'!$E$11*V68)</f>
        <v/>
      </c>
      <c r="AE68" s="11" t="str">
        <f t="shared" ca="1" si="3"/>
        <v/>
      </c>
      <c r="AF68" s="9" t="str">
        <f t="shared" ca="1" si="41"/>
        <v/>
      </c>
      <c r="AG68" s="3" t="str">
        <f t="shared" ca="1" si="42"/>
        <v/>
      </c>
      <c r="AH68" s="5" t="str" cm="1">
        <f t="array" aca="1" ref="AH68" ca="1">IF($B68="","",IF(AG68=0,0,IF(DD_Payment="",0,IF(AG68&lt;_xlfn.IFS(DD_Frequency="Monthly",1,DD_Frequency="Quarterly",IF(MONTH(AG$2)=1,1,IF(MONTH(AG$2)=4,1,IF(MONTH(AG$2)=7,1,IF(MONTH(AG$2)=10,1,0)))),DD_Frequency="Annually",IF(MONTH(AG$2)=1,1,0))*DD_Payment,AG68,_xlfn.IFS(DD_Frequency="Monthly",1,DD_Frequency="Quarterly",IF(MONTH(AG$2)=1,1,IF(MONTH(AG$2)=4,1,IF(MONTH(AG$2)=7,1,IF(MONTH(AG$2)=10,1,0)))),DD_Frequency="Annually",IF(MONTH(AG$2)=1,1,0))*DD_Payment))))</f>
        <v/>
      </c>
      <c r="AI68" s="3" t="str">
        <f t="shared" ref="AI68" ca="1" si="3096">IF($B68="","",IF(AG68&gt;AH68,(AG68-AH68/2)*(rate_A*(AI$1/365)),0))</f>
        <v/>
      </c>
      <c r="AJ68" s="3" t="str">
        <f t="shared" ca="1" si="139"/>
        <v/>
      </c>
      <c r="AK68" s="3" t="str">
        <f t="shared" ref="AK68" ca="1" si="3097">IF($B68="","",V68*(1+rate_A*AI$1/365))</f>
        <v/>
      </c>
      <c r="AL68" s="3" t="str">
        <f t="shared" ref="AL68" ca="1" si="3098">IF($B68="","",W68*(1+rate_A*AI$1/365))</f>
        <v/>
      </c>
      <c r="AM68" s="3" t="str">
        <f t="shared" ref="AM68" ca="1" si="3099">IF($B68="","",X68*(1+rate_joint*AI$1/365))</f>
        <v/>
      </c>
      <c r="AN68" s="5" t="str">
        <f t="shared" ca="1" si="143"/>
        <v/>
      </c>
      <c r="AO68" s="5" t="str" cm="1">
        <f t="array" aca="1" ref="AO68" ca="1">IF(AN68="","",_xlfn.IFS(AN68&lt;='Hidden inputs'!$C$15,AN68*'Hidden inputs'!$D$15,AN68&lt;='Hidden inputs'!$C$16,'Hidden inputs'!$C$15*'Hidden inputs'!$D$15+(AN68-'Hidden inputs'!$B$16)*'Hidden inputs'!$D$16,AN68&lt;='Hidden inputs'!$C$17,'Hidden inputs'!$C$15*'Hidden inputs'!$D$15+('Hidden inputs'!$C$16-'Hidden inputs'!$B$16)*'Hidden inputs'!$D$16+(AN68-'Hidden inputs'!$B$17)*'Hidden inputs'!$D$17,AN68&gt;'Hidden inputs'!$B$18,'Hidden inputs'!$C$15*'Hidden inputs'!$D$15+('Hidden inputs'!$C$16-'Hidden inputs'!$B$16)*'Hidden inputs'!$D$16+('Hidden inputs'!$C$17-'Hidden inputs'!$B$17)*'Hidden inputs'!$D$17+(AN68-'Hidden inputs'!$B$18)*'Hidden inputs'!$D$18))</f>
        <v/>
      </c>
      <c r="AP68" s="10" t="str">
        <f t="shared" ca="1" si="144"/>
        <v/>
      </c>
      <c r="AQ68" s="5" t="str">
        <f t="shared" ca="1" si="47"/>
        <v/>
      </c>
      <c r="AR68" s="5" t="str">
        <f t="shared" ca="1" si="48"/>
        <v/>
      </c>
      <c r="AS68" s="5" t="str">
        <f ca="1">IF($B68="","",'Hidden inputs'!$D$11*AJ68+'Hidden inputs'!$E$11*AK68)</f>
        <v/>
      </c>
      <c r="AT68" s="11" t="str">
        <f t="shared" ca="1" si="5"/>
        <v/>
      </c>
      <c r="AU68" s="9" t="str">
        <f t="shared" ca="1" si="49"/>
        <v/>
      </c>
      <c r="AV68" s="3" t="str">
        <f t="shared" ca="1" si="50"/>
        <v/>
      </c>
      <c r="AW68" s="5" t="str" cm="1">
        <f t="array" aca="1" ref="AW68" ca="1">IF($B68="","",IF(AV68=0,0,IF(DD_Payment="",0,IF(AV68&lt;_xlfn.IFS(DD_Frequency="Monthly",1,DD_Frequency="Quarterly",IF(MONTH(AV$2)=1,1,IF(MONTH(AV$2)=4,1,IF(MONTH(AV$2)=7,1,IF(MONTH(AV$2)=10,1,0)))),DD_Frequency="Annually",IF(MONTH(AV$2)=1,1,0))*DD_Payment,AV68,_xlfn.IFS(DD_Frequency="Monthly",1,DD_Frequency="Quarterly",IF(MONTH(AV$2)=1,1,IF(MONTH(AV$2)=4,1,IF(MONTH(AV$2)=7,1,IF(MONTH(AV$2)=10,1,0)))),DD_Frequency="Annually",IF(MONTH(AV$2)=1,1,0))*DD_Payment))))</f>
        <v/>
      </c>
      <c r="AX68" s="3" t="str">
        <f t="shared" ref="AX68" ca="1" si="3100">IF($B68="","",IF(AV68&gt;AW68,(AV68-AW68/2)*(rate_A*(AX$1/365)),0))</f>
        <v/>
      </c>
      <c r="AY68" s="3" t="str">
        <f t="shared" ca="1" si="146"/>
        <v/>
      </c>
      <c r="AZ68" s="3" t="str">
        <f t="shared" ref="AZ68" ca="1" si="3101">IF($B68="","",AK68*(1+rate_A*AX$1/365))</f>
        <v/>
      </c>
      <c r="BA68" s="3" t="str">
        <f t="shared" ref="BA68" ca="1" si="3102">IF($B68="","",AL68*(1+rate_A*AX$1/365))</f>
        <v/>
      </c>
      <c r="BB68" s="3" t="str">
        <f t="shared" ref="BB68" ca="1" si="3103">IF($B68="","",AM68*(1+rate_joint*AX$1/365))</f>
        <v/>
      </c>
      <c r="BC68" s="5" t="str">
        <f t="shared" ca="1" si="150"/>
        <v/>
      </c>
      <c r="BD68" s="5" t="str" cm="1">
        <f t="array" aca="1" ref="BD68" ca="1">IF(BC68="","",_xlfn.IFS(BC68&lt;='Hidden inputs'!$C$15,BC68*'Hidden inputs'!$D$15,BC68&lt;='Hidden inputs'!$C$16,'Hidden inputs'!$C$15*'Hidden inputs'!$D$15+(BC68-'Hidden inputs'!$B$16)*'Hidden inputs'!$D$16,BC68&lt;='Hidden inputs'!$C$17,'Hidden inputs'!$C$15*'Hidden inputs'!$D$15+('Hidden inputs'!$C$16-'Hidden inputs'!$B$16)*'Hidden inputs'!$D$16+(BC68-'Hidden inputs'!$B$17)*'Hidden inputs'!$D$17,BC68&gt;'Hidden inputs'!$B$18,'Hidden inputs'!$C$15*'Hidden inputs'!$D$15+('Hidden inputs'!$C$16-'Hidden inputs'!$B$16)*'Hidden inputs'!$D$16+('Hidden inputs'!$C$17-'Hidden inputs'!$B$17)*'Hidden inputs'!$D$17+(BC68-'Hidden inputs'!$B$18)*'Hidden inputs'!$D$18))</f>
        <v/>
      </c>
      <c r="BE68" s="10" t="str">
        <f t="shared" ca="1" si="151"/>
        <v/>
      </c>
      <c r="BF68" s="5" t="str">
        <f t="shared" ca="1" si="55"/>
        <v/>
      </c>
      <c r="BG68" s="5" t="str">
        <f t="shared" ca="1" si="56"/>
        <v/>
      </c>
      <c r="BH68" s="5" t="str">
        <f ca="1">IF($B68="","",'Hidden inputs'!$D$11*AY68+'Hidden inputs'!$E$11*AZ68)</f>
        <v/>
      </c>
      <c r="BI68" s="11" t="str">
        <f t="shared" ca="1" si="7"/>
        <v/>
      </c>
      <c r="BJ68" s="9" t="str">
        <f t="shared" ca="1" si="57"/>
        <v/>
      </c>
      <c r="BK68" s="3" t="str">
        <f t="shared" ca="1" si="58"/>
        <v/>
      </c>
      <c r="BL68" s="5" t="str" cm="1">
        <f t="array" aca="1" ref="BL68" ca="1">IF($B68="","",IF(BK68=0,0,IF(DD_Payment="",0,IF(BK68&lt;_xlfn.IFS(DD_Frequency="Monthly",1,DD_Frequency="Quarterly",IF(MONTH(BK$2)=1,1,IF(MONTH(BK$2)=4,1,IF(MONTH(BK$2)=7,1,IF(MONTH(BK$2)=10,1,0)))),DD_Frequency="Annually",IF(MONTH(BK$2)=1,1,0))*DD_Payment,BK68,_xlfn.IFS(DD_Frequency="Monthly",1,DD_Frequency="Quarterly",IF(MONTH(BK$2)=1,1,IF(MONTH(BK$2)=4,1,IF(MONTH(BK$2)=7,1,IF(MONTH(BK$2)=10,1,0)))),DD_Frequency="Annually",IF(MONTH(BK$2)=1,1,0))*DD_Payment))))</f>
        <v/>
      </c>
      <c r="BM68" s="3" t="str">
        <f t="shared" ref="BM68" ca="1" si="3104">IF($B68="","",IF(BK68&gt;BL68,(BK68-BL68/2)*(rate_A*(BM$1/365)),0))</f>
        <v/>
      </c>
      <c r="BN68" s="3" t="str">
        <f t="shared" ca="1" si="153"/>
        <v/>
      </c>
      <c r="BO68" s="3" t="str">
        <f t="shared" ref="BO68" ca="1" si="3105">IF($B68="","",AZ68*(1+rate_A*BM$1/365))</f>
        <v/>
      </c>
      <c r="BP68" s="3" t="str">
        <f t="shared" ref="BP68" ca="1" si="3106">IF($B68="","",BA68*(1+rate_A*BM$1/365))</f>
        <v/>
      </c>
      <c r="BQ68" s="3" t="str">
        <f t="shared" ref="BQ68" ca="1" si="3107">IF($B68="","",BB68*(1+rate_joint*BM$1/365))</f>
        <v/>
      </c>
      <c r="BR68" s="5" t="str">
        <f t="shared" ca="1" si="157"/>
        <v/>
      </c>
      <c r="BS68" s="5" t="str" cm="1">
        <f t="array" aca="1" ref="BS68" ca="1">IF(BR68="","",_xlfn.IFS(BR68&lt;='Hidden inputs'!$C$15,BR68*'Hidden inputs'!$D$15,BR68&lt;='Hidden inputs'!$C$16,'Hidden inputs'!$C$15*'Hidden inputs'!$D$15+(BR68-'Hidden inputs'!$B$16)*'Hidden inputs'!$D$16,BR68&lt;='Hidden inputs'!$C$17,'Hidden inputs'!$C$15*'Hidden inputs'!$D$15+('Hidden inputs'!$C$16-'Hidden inputs'!$B$16)*'Hidden inputs'!$D$16+(BR68-'Hidden inputs'!$B$17)*'Hidden inputs'!$D$17,BR68&gt;'Hidden inputs'!$B$18,'Hidden inputs'!$C$15*'Hidden inputs'!$D$15+('Hidden inputs'!$C$16-'Hidden inputs'!$B$16)*'Hidden inputs'!$D$16+('Hidden inputs'!$C$17-'Hidden inputs'!$B$17)*'Hidden inputs'!$D$17+(BR68-'Hidden inputs'!$B$18)*'Hidden inputs'!$D$18))</f>
        <v/>
      </c>
      <c r="BT68" s="10" t="str">
        <f t="shared" ca="1" si="158"/>
        <v/>
      </c>
      <c r="BU68" s="5" t="str">
        <f t="shared" ca="1" si="63"/>
        <v/>
      </c>
      <c r="BV68" s="5" t="str">
        <f t="shared" ca="1" si="64"/>
        <v/>
      </c>
      <c r="BW68" s="5" t="str">
        <f ca="1">IF($B68="","",'Hidden inputs'!$D$11*BN68+'Hidden inputs'!$E$11*BO68)</f>
        <v/>
      </c>
      <c r="BX68" s="11" t="str">
        <f t="shared" ca="1" si="9"/>
        <v/>
      </c>
      <c r="BY68" s="9" t="str">
        <f t="shared" ca="1" si="65"/>
        <v/>
      </c>
      <c r="BZ68" s="3" t="str">
        <f t="shared" ca="1" si="66"/>
        <v/>
      </c>
      <c r="CA68" s="5" t="str" cm="1">
        <f t="array" aca="1" ref="CA68" ca="1">IF($B68="","",IF(BZ68=0,0,IF(DD_Payment="",0,IF(BZ68&lt;_xlfn.IFS(DD_Frequency="Monthly",1,DD_Frequency="Quarterly",IF(MONTH(BZ$2)=1,1,IF(MONTH(BZ$2)=4,1,IF(MONTH(BZ$2)=7,1,IF(MONTH(BZ$2)=10,1,0)))),DD_Frequency="Annually",IF(MONTH(BZ$2)=1,1,0))*DD_Payment,BZ68,_xlfn.IFS(DD_Frequency="Monthly",1,DD_Frequency="Quarterly",IF(MONTH(BZ$2)=1,1,IF(MONTH(BZ$2)=4,1,IF(MONTH(BZ$2)=7,1,IF(MONTH(BZ$2)=10,1,0)))),DD_Frequency="Annually",IF(MONTH(BZ$2)=1,1,0))*DD_Payment))))</f>
        <v/>
      </c>
      <c r="CB68" s="3" t="str">
        <f t="shared" ref="CB68" ca="1" si="3108">IF($B68="","",IF(BZ68&gt;CA68,(BZ68-CA68/2)*(rate_A*(CB$1/365)),0))</f>
        <v/>
      </c>
      <c r="CC68" s="3" t="str">
        <f t="shared" ca="1" si="160"/>
        <v/>
      </c>
      <c r="CD68" s="3" t="str">
        <f t="shared" ref="CD68" ca="1" si="3109">IF($B68="","",BO68*(1+rate_A*CB$1/365))</f>
        <v/>
      </c>
      <c r="CE68" s="3" t="str">
        <f t="shared" ref="CE68" ca="1" si="3110">IF($B68="","",BP68*(1+rate_A*CB$1/365))</f>
        <v/>
      </c>
      <c r="CF68" s="3" t="str">
        <f t="shared" ref="CF68" ca="1" si="3111">IF($B68="","",BQ68*(1+rate_joint*CB$1/365))</f>
        <v/>
      </c>
      <c r="CG68" s="5" t="str">
        <f t="shared" ca="1" si="164"/>
        <v/>
      </c>
      <c r="CH68" s="5" t="str" cm="1">
        <f t="array" aca="1" ref="CH68" ca="1">IF(CG68="","",_xlfn.IFS(CG68&lt;='Hidden inputs'!$C$15,CG68*'Hidden inputs'!$D$15,CG68&lt;='Hidden inputs'!$C$16,'Hidden inputs'!$C$15*'Hidden inputs'!$D$15+(CG68-'Hidden inputs'!$B$16)*'Hidden inputs'!$D$16,CG68&lt;='Hidden inputs'!$C$17,'Hidden inputs'!$C$15*'Hidden inputs'!$D$15+('Hidden inputs'!$C$16-'Hidden inputs'!$B$16)*'Hidden inputs'!$D$16+(CG68-'Hidden inputs'!$B$17)*'Hidden inputs'!$D$17,CG68&gt;'Hidden inputs'!$B$18,'Hidden inputs'!$C$15*'Hidden inputs'!$D$15+('Hidden inputs'!$C$16-'Hidden inputs'!$B$16)*'Hidden inputs'!$D$16+('Hidden inputs'!$C$17-'Hidden inputs'!$B$17)*'Hidden inputs'!$D$17+(CG68-'Hidden inputs'!$B$18)*'Hidden inputs'!$D$18))</f>
        <v/>
      </c>
      <c r="CI68" s="10" t="str">
        <f t="shared" ca="1" si="165"/>
        <v/>
      </c>
      <c r="CJ68" s="5" t="str">
        <f t="shared" ca="1" si="71"/>
        <v/>
      </c>
      <c r="CK68" s="5" t="str">
        <f t="shared" ca="1" si="72"/>
        <v/>
      </c>
      <c r="CL68" s="5" t="str">
        <f ca="1">IF($B68="","",'Hidden inputs'!$D$11*CC68+'Hidden inputs'!$E$11*CD68)</f>
        <v/>
      </c>
      <c r="CM68" s="11" t="str">
        <f t="shared" ca="1" si="11"/>
        <v/>
      </c>
      <c r="CN68" s="9" t="str">
        <f t="shared" ca="1" si="73"/>
        <v/>
      </c>
      <c r="CO68" s="3" t="str">
        <f t="shared" ca="1" si="74"/>
        <v/>
      </c>
      <c r="CP68" s="5" t="str" cm="1">
        <f t="array" aca="1" ref="CP68" ca="1">IF($B68="","",IF(CO68=0,0,IF(DD_Payment="",0,IF(CO68&lt;_xlfn.IFS(DD_Frequency="Monthly",1,DD_Frequency="Quarterly",IF(MONTH(CO$2)=1,1,IF(MONTH(CO$2)=4,1,IF(MONTH(CO$2)=7,1,IF(MONTH(CO$2)=10,1,0)))),DD_Frequency="Annually",IF(MONTH(CO$2)=1,1,0))*DD_Payment,CO68,_xlfn.IFS(DD_Frequency="Monthly",1,DD_Frequency="Quarterly",IF(MONTH(CO$2)=1,1,IF(MONTH(CO$2)=4,1,IF(MONTH(CO$2)=7,1,IF(MONTH(CO$2)=10,1,0)))),DD_Frequency="Annually",IF(MONTH(CO$2)=1,1,0))*DD_Payment))))</f>
        <v/>
      </c>
      <c r="CQ68" s="3" t="str">
        <f t="shared" ref="CQ68" ca="1" si="3112">IF($B68="","",IF(CO68&gt;CP68,(CO68-CP68/2)*(rate_A*(CQ$1/365)),0))</f>
        <v/>
      </c>
      <c r="CR68" s="3" t="str">
        <f t="shared" ca="1" si="167"/>
        <v/>
      </c>
      <c r="CS68" s="3" t="str">
        <f t="shared" ref="CS68" ca="1" si="3113">IF($B68="","",CD68*(1+rate_A*CQ$1/365))</f>
        <v/>
      </c>
      <c r="CT68" s="3" t="str">
        <f t="shared" ref="CT68" ca="1" si="3114">IF($B68="","",CE68*(1+rate_A*CQ$1/365))</f>
        <v/>
      </c>
      <c r="CU68" s="3" t="str">
        <f t="shared" ref="CU68" ca="1" si="3115">IF($B68="","",CF68*(1+rate_joint*CQ$1/365))</f>
        <v/>
      </c>
      <c r="CV68" s="5" t="str">
        <f t="shared" ca="1" si="171"/>
        <v/>
      </c>
      <c r="CW68" s="5" t="str" cm="1">
        <f t="array" aca="1" ref="CW68" ca="1">IF(CV68="","",_xlfn.IFS(CV68&lt;='Hidden inputs'!$C$15,CV68*'Hidden inputs'!$D$15,CV68&lt;='Hidden inputs'!$C$16,'Hidden inputs'!$C$15*'Hidden inputs'!$D$15+(CV68-'Hidden inputs'!$B$16)*'Hidden inputs'!$D$16,CV68&lt;='Hidden inputs'!$C$17,'Hidden inputs'!$C$15*'Hidden inputs'!$D$15+('Hidden inputs'!$C$16-'Hidden inputs'!$B$16)*'Hidden inputs'!$D$16+(CV68-'Hidden inputs'!$B$17)*'Hidden inputs'!$D$17,CV68&gt;'Hidden inputs'!$B$18,'Hidden inputs'!$C$15*'Hidden inputs'!$D$15+('Hidden inputs'!$C$16-'Hidden inputs'!$B$16)*'Hidden inputs'!$D$16+('Hidden inputs'!$C$17-'Hidden inputs'!$B$17)*'Hidden inputs'!$D$17+(CV68-'Hidden inputs'!$B$18)*'Hidden inputs'!$D$18))</f>
        <v/>
      </c>
      <c r="CX68" s="10" t="str">
        <f t="shared" ca="1" si="172"/>
        <v/>
      </c>
      <c r="CY68" s="5" t="str">
        <f t="shared" ca="1" si="79"/>
        <v/>
      </c>
      <c r="CZ68" s="5" t="str">
        <f t="shared" ca="1" si="80"/>
        <v/>
      </c>
      <c r="DA68" s="5" t="str">
        <f ca="1">IF($B68="","",'Hidden inputs'!$D$11*CR68+'Hidden inputs'!$E$11*CS68)</f>
        <v/>
      </c>
      <c r="DB68" s="11" t="str">
        <f t="shared" ca="1" si="13"/>
        <v/>
      </c>
      <c r="DC68" s="9" t="str">
        <f t="shared" ca="1" si="81"/>
        <v/>
      </c>
      <c r="DD68" s="3" t="str">
        <f t="shared" ca="1" si="82"/>
        <v/>
      </c>
      <c r="DE68" s="5" t="str" cm="1">
        <f t="array" aca="1" ref="DE68" ca="1">IF($B68="","",IF(DD68=0,0,IF(DD_Payment="",0,IF(DD68&lt;_xlfn.IFS(DD_Frequency="Monthly",1,DD_Frequency="Quarterly",IF(MONTH(DD$2)=1,1,IF(MONTH(DD$2)=4,1,IF(MONTH(DD$2)=7,1,IF(MONTH(DD$2)=10,1,0)))),DD_Frequency="Annually",IF(MONTH(DD$2)=1,1,0))*DD_Payment,DD68,_xlfn.IFS(DD_Frequency="Monthly",1,DD_Frequency="Quarterly",IF(MONTH(DD$2)=1,1,IF(MONTH(DD$2)=4,1,IF(MONTH(DD$2)=7,1,IF(MONTH(DD$2)=10,1,0)))),DD_Frequency="Annually",IF(MONTH(DD$2)=1,1,0))*DD_Payment))))</f>
        <v/>
      </c>
      <c r="DF68" s="3" t="str">
        <f t="shared" ref="DF68" ca="1" si="3116">IF($B68="","",IF(DD68&gt;DE68,(DD68-DE68/2)*(rate_A*(DF$1/365)),0))</f>
        <v/>
      </c>
      <c r="DG68" s="3" t="str">
        <f t="shared" ca="1" si="174"/>
        <v/>
      </c>
      <c r="DH68" s="3" t="str">
        <f t="shared" ref="DH68" ca="1" si="3117">IF($B68="","",CS68*(1+rate_A*DF$1/365))</f>
        <v/>
      </c>
      <c r="DI68" s="3" t="str">
        <f t="shared" ref="DI68" ca="1" si="3118">IF($B68="","",CT68*(1+rate_A*DF$1/365))</f>
        <v/>
      </c>
      <c r="DJ68" s="3" t="str">
        <f t="shared" ref="DJ68" ca="1" si="3119">IF($B68="","",CU68*(1+rate_joint*DF$1/365))</f>
        <v/>
      </c>
      <c r="DK68" s="5" t="str">
        <f t="shared" ca="1" si="178"/>
        <v/>
      </c>
      <c r="DL68" s="5" t="str" cm="1">
        <f t="array" aca="1" ref="DL68" ca="1">IF(DK68="","",_xlfn.IFS(DK68&lt;='Hidden inputs'!$C$15,DK68*'Hidden inputs'!$D$15,DK68&lt;='Hidden inputs'!$C$16,'Hidden inputs'!$C$15*'Hidden inputs'!$D$15+(DK68-'Hidden inputs'!$B$16)*'Hidden inputs'!$D$16,DK68&lt;='Hidden inputs'!$C$17,'Hidden inputs'!$C$15*'Hidden inputs'!$D$15+('Hidden inputs'!$C$16-'Hidden inputs'!$B$16)*'Hidden inputs'!$D$16+(DK68-'Hidden inputs'!$B$17)*'Hidden inputs'!$D$17,DK68&gt;'Hidden inputs'!$B$18,'Hidden inputs'!$C$15*'Hidden inputs'!$D$15+('Hidden inputs'!$C$16-'Hidden inputs'!$B$16)*'Hidden inputs'!$D$16+('Hidden inputs'!$C$17-'Hidden inputs'!$B$17)*'Hidden inputs'!$D$17+(DK68-'Hidden inputs'!$B$18)*'Hidden inputs'!$D$18))</f>
        <v/>
      </c>
      <c r="DM68" s="10" t="str">
        <f t="shared" ca="1" si="179"/>
        <v/>
      </c>
      <c r="DN68" s="5" t="str">
        <f t="shared" ca="1" si="87"/>
        <v/>
      </c>
      <c r="DO68" s="5" t="str">
        <f t="shared" ca="1" si="88"/>
        <v/>
      </c>
      <c r="DP68" s="5" t="str">
        <f ca="1">IF($B68="","",'Hidden inputs'!$D$11*DG68+'Hidden inputs'!$E$11*DH68)</f>
        <v/>
      </c>
      <c r="DQ68" s="11" t="str">
        <f t="shared" ca="1" si="15"/>
        <v/>
      </c>
      <c r="DR68" s="9" t="str">
        <f t="shared" ca="1" si="89"/>
        <v/>
      </c>
      <c r="DS68" s="3" t="str">
        <f t="shared" ca="1" si="90"/>
        <v/>
      </c>
      <c r="DT68" s="5" t="str" cm="1">
        <f t="array" aca="1" ref="DT68" ca="1">IF($B68="","",IF(DS68=0,0,IF(DD_Payment="",0,IF(DS68&lt;_xlfn.IFS(DD_Frequency="Monthly",1,DD_Frequency="Quarterly",IF(MONTH(DS$2)=1,1,IF(MONTH(DS$2)=4,1,IF(MONTH(DS$2)=7,1,IF(MONTH(DS$2)=10,1,0)))),DD_Frequency="Annually",IF(MONTH(DS$2)=1,1,0))*DD_Payment,DS68,_xlfn.IFS(DD_Frequency="Monthly",1,DD_Frequency="Quarterly",IF(MONTH(DS$2)=1,1,IF(MONTH(DS$2)=4,1,IF(MONTH(DS$2)=7,1,IF(MONTH(DS$2)=10,1,0)))),DD_Frequency="Annually",IF(MONTH(DS$2)=1,1,0))*DD_Payment))))</f>
        <v/>
      </c>
      <c r="DU68" s="3" t="str">
        <f t="shared" ref="DU68" ca="1" si="3120">IF($B68="","",IF(DS68&gt;DT68,(DS68-DT68/2)*(rate_A*(DU$1/365)),0))</f>
        <v/>
      </c>
      <c r="DV68" s="3" t="str">
        <f t="shared" ca="1" si="181"/>
        <v/>
      </c>
      <c r="DW68" s="3" t="str">
        <f t="shared" ref="DW68" ca="1" si="3121">IF($B68="","",DH68*(1+rate_A*DU$1/365))</f>
        <v/>
      </c>
      <c r="DX68" s="3" t="str">
        <f t="shared" ref="DX68" ca="1" si="3122">IF($B68="","",DI68*(1+rate_A*DU$1/365))</f>
        <v/>
      </c>
      <c r="DY68" s="3" t="str">
        <f t="shared" ref="DY68" ca="1" si="3123">IF($B68="","",DJ68*(1+rate_joint*DU$1/365))</f>
        <v/>
      </c>
      <c r="DZ68" s="5" t="str">
        <f t="shared" ca="1" si="185"/>
        <v/>
      </c>
      <c r="EA68" s="5" t="str" cm="1">
        <f t="array" aca="1" ref="EA68" ca="1">IF(DZ68="","",_xlfn.IFS(DZ68&lt;='Hidden inputs'!$C$15,DZ68*'Hidden inputs'!$D$15,DZ68&lt;='Hidden inputs'!$C$16,'Hidden inputs'!$C$15*'Hidden inputs'!$D$15+(DZ68-'Hidden inputs'!$B$16)*'Hidden inputs'!$D$16,DZ68&lt;='Hidden inputs'!$C$17,'Hidden inputs'!$C$15*'Hidden inputs'!$D$15+('Hidden inputs'!$C$16-'Hidden inputs'!$B$16)*'Hidden inputs'!$D$16+(DZ68-'Hidden inputs'!$B$17)*'Hidden inputs'!$D$17,DZ68&gt;'Hidden inputs'!$B$18,'Hidden inputs'!$C$15*'Hidden inputs'!$D$15+('Hidden inputs'!$C$16-'Hidden inputs'!$B$16)*'Hidden inputs'!$D$16+('Hidden inputs'!$C$17-'Hidden inputs'!$B$17)*'Hidden inputs'!$D$17+(DZ68-'Hidden inputs'!$B$18)*'Hidden inputs'!$D$18))</f>
        <v/>
      </c>
      <c r="EB68" s="10" t="str">
        <f t="shared" ca="1" si="186"/>
        <v/>
      </c>
      <c r="EC68" s="5" t="str">
        <f t="shared" ca="1" si="95"/>
        <v/>
      </c>
      <c r="ED68" s="5" t="str">
        <f t="shared" ca="1" si="96"/>
        <v/>
      </c>
      <c r="EE68" s="5" t="str">
        <f ca="1">IF($B68="","",'Hidden inputs'!$D$11*DV68+'Hidden inputs'!$E$11*DW68)</f>
        <v/>
      </c>
      <c r="EF68" s="11" t="str">
        <f t="shared" ca="1" si="17"/>
        <v/>
      </c>
      <c r="EG68" s="9" t="str">
        <f t="shared" ca="1" si="97"/>
        <v/>
      </c>
      <c r="EH68" s="3" t="str">
        <f t="shared" ca="1" si="98"/>
        <v/>
      </c>
      <c r="EI68" s="5" t="str" cm="1">
        <f t="array" aca="1" ref="EI68" ca="1">IF($B68="","",IF(EH68=0,0,IF(DD_Payment="",0,IF(EH68&lt;_xlfn.IFS(DD_Frequency="Monthly",1,DD_Frequency="Quarterly",IF(MONTH(EH$2)=1,1,IF(MONTH(EH$2)=4,1,IF(MONTH(EH$2)=7,1,IF(MONTH(EH$2)=10,1,0)))),DD_Frequency="Annually",IF(MONTH(EH$2)=1,1,0))*DD_Payment,EH68,_xlfn.IFS(DD_Frequency="Monthly",1,DD_Frequency="Quarterly",IF(MONTH(EH$2)=1,1,IF(MONTH(EH$2)=4,1,IF(MONTH(EH$2)=7,1,IF(MONTH(EH$2)=10,1,0)))),DD_Frequency="Annually",IF(MONTH(EH$2)=1,1,0))*DD_Payment))))</f>
        <v/>
      </c>
      <c r="EJ68" s="3" t="str">
        <f t="shared" ref="EJ68" ca="1" si="3124">IF($B68="","",IF(EH68&gt;EI68,(EH68-EI68/2)*(rate_A*(EJ$1/365)),0))</f>
        <v/>
      </c>
      <c r="EK68" s="3" t="str">
        <f t="shared" ca="1" si="188"/>
        <v/>
      </c>
      <c r="EL68" s="3" t="str">
        <f t="shared" ref="EL68" ca="1" si="3125">IF($B68="","",DW68*(1+rate_A*EJ$1/365))</f>
        <v/>
      </c>
      <c r="EM68" s="3" t="str">
        <f t="shared" ref="EM68" ca="1" si="3126">IF($B68="","",DX68*(1+rate_A*EJ$1/365))</f>
        <v/>
      </c>
      <c r="EN68" s="3" t="str">
        <f t="shared" ref="EN68" ca="1" si="3127">IF($B68="","",DY68*(1+rate_joint*EJ$1/365))</f>
        <v/>
      </c>
      <c r="EO68" s="5" t="str">
        <f t="shared" ca="1" si="192"/>
        <v/>
      </c>
      <c r="EP68" s="5" t="str" cm="1">
        <f t="array" aca="1" ref="EP68" ca="1">IF(EO68="","",_xlfn.IFS(EO68&lt;='Hidden inputs'!$C$15,EO68*'Hidden inputs'!$D$15,EO68&lt;='Hidden inputs'!$C$16,'Hidden inputs'!$C$15*'Hidden inputs'!$D$15+(EO68-'Hidden inputs'!$B$16)*'Hidden inputs'!$D$16,EO68&lt;='Hidden inputs'!$C$17,'Hidden inputs'!$C$15*'Hidden inputs'!$D$15+('Hidden inputs'!$C$16-'Hidden inputs'!$B$16)*'Hidden inputs'!$D$16+(EO68-'Hidden inputs'!$B$17)*'Hidden inputs'!$D$17,EO68&gt;'Hidden inputs'!$B$18,'Hidden inputs'!$C$15*'Hidden inputs'!$D$15+('Hidden inputs'!$C$16-'Hidden inputs'!$B$16)*'Hidden inputs'!$D$16+('Hidden inputs'!$C$17-'Hidden inputs'!$B$17)*'Hidden inputs'!$D$17+(EO68-'Hidden inputs'!$B$18)*'Hidden inputs'!$D$18))</f>
        <v/>
      </c>
      <c r="EQ68" s="10" t="str">
        <f t="shared" ca="1" si="193"/>
        <v/>
      </c>
      <c r="ER68" s="5" t="str">
        <f t="shared" ca="1" si="103"/>
        <v/>
      </c>
      <c r="ES68" s="5" t="str">
        <f t="shared" ca="1" si="104"/>
        <v/>
      </c>
      <c r="ET68" s="5" t="str">
        <f ca="1">IF($B68="","",'Hidden inputs'!$D$11*EK68+'Hidden inputs'!$E$11*EL68)</f>
        <v/>
      </c>
      <c r="EU68" s="11" t="str">
        <f t="shared" ca="1" si="19"/>
        <v/>
      </c>
      <c r="EV68" s="9" t="str">
        <f t="shared" ca="1" si="105"/>
        <v/>
      </c>
      <c r="EW68" s="3" t="str">
        <f t="shared" ca="1" si="106"/>
        <v/>
      </c>
      <c r="EX68" s="5" t="str" cm="1">
        <f t="array" aca="1" ref="EX68" ca="1">IF($B68="","",IF(EW68=0,0,IF(DD_Payment="",0,IF(EW68&lt;_xlfn.IFS(DD_Frequency="Monthly",1,DD_Frequency="Quarterly",IF(MONTH(EW$2)=1,1,IF(MONTH(EW$2)=4,1,IF(MONTH(EW$2)=7,1,IF(MONTH(EW$2)=10,1,0)))),DD_Frequency="Annually",IF(MONTH(EW$2)=1,1,0))*DD_Payment,EW68,_xlfn.IFS(DD_Frequency="Monthly",1,DD_Frequency="Quarterly",IF(MONTH(EW$2)=1,1,IF(MONTH(EW$2)=4,1,IF(MONTH(EW$2)=7,1,IF(MONTH(EW$2)=10,1,0)))),DD_Frequency="Annually",IF(MONTH(EW$2)=1,1,0))*DD_Payment))))</f>
        <v/>
      </c>
      <c r="EY68" s="3" t="str">
        <f t="shared" ref="EY68" ca="1" si="3128">IF($B68="","",IF(EW68&gt;EX68,(EW68-EX68/2)*(rate_A*(EY$1/365)),0))</f>
        <v/>
      </c>
      <c r="EZ68" s="3" t="str">
        <f t="shared" ca="1" si="195"/>
        <v/>
      </c>
      <c r="FA68" s="3" t="str">
        <f t="shared" ref="FA68" ca="1" si="3129">IF($B68="","",EL68*(1+rate_A*EY$1/365))</f>
        <v/>
      </c>
      <c r="FB68" s="3" t="str">
        <f t="shared" ref="FB68" ca="1" si="3130">IF($B68="","",EM68*(1+rate_A*EY$1/365))</f>
        <v/>
      </c>
      <c r="FC68" s="3" t="str">
        <f t="shared" ref="FC68" ca="1" si="3131">IF($B68="","",EN68*(1+rate_joint*EY$1/365))</f>
        <v/>
      </c>
      <c r="FD68" s="5" t="str">
        <f t="shared" ca="1" si="199"/>
        <v/>
      </c>
      <c r="FE68" s="5" t="str" cm="1">
        <f t="array" aca="1" ref="FE68" ca="1">IF(FD68="","",_xlfn.IFS(FD68&lt;='Hidden inputs'!$C$15,FD68*'Hidden inputs'!$D$15,FD68&lt;='Hidden inputs'!$C$16,'Hidden inputs'!$C$15*'Hidden inputs'!$D$15+(FD68-'Hidden inputs'!$B$16)*'Hidden inputs'!$D$16,FD68&lt;='Hidden inputs'!$C$17,'Hidden inputs'!$C$15*'Hidden inputs'!$D$15+('Hidden inputs'!$C$16-'Hidden inputs'!$B$16)*'Hidden inputs'!$D$16+(FD68-'Hidden inputs'!$B$17)*'Hidden inputs'!$D$17,FD68&gt;'Hidden inputs'!$B$18,'Hidden inputs'!$C$15*'Hidden inputs'!$D$15+('Hidden inputs'!$C$16-'Hidden inputs'!$B$16)*'Hidden inputs'!$D$16+('Hidden inputs'!$C$17-'Hidden inputs'!$B$17)*'Hidden inputs'!$D$17+(FD68-'Hidden inputs'!$B$18)*'Hidden inputs'!$D$18))</f>
        <v/>
      </c>
      <c r="FF68" s="10" t="str">
        <f t="shared" ca="1" si="200"/>
        <v/>
      </c>
      <c r="FG68" s="5" t="str">
        <f t="shared" ca="1" si="111"/>
        <v/>
      </c>
      <c r="FH68" s="5" t="str">
        <f t="shared" ca="1" si="112"/>
        <v/>
      </c>
      <c r="FI68" s="5" t="str">
        <f ca="1">IF($B68="","",'Hidden inputs'!$D$11*EZ68+'Hidden inputs'!$E$11*FA68)</f>
        <v/>
      </c>
      <c r="FJ68" s="11" t="str">
        <f t="shared" ca="1" si="21"/>
        <v/>
      </c>
      <c r="FK68" s="9" t="str">
        <f t="shared" ca="1" si="113"/>
        <v/>
      </c>
      <c r="FL68" s="3" t="str">
        <f t="shared" ca="1" si="114"/>
        <v/>
      </c>
      <c r="FM68" s="5" t="str" cm="1">
        <f t="array" aca="1" ref="FM68" ca="1">IF($B68="","",IF(FL68=0,0,IF(DD_Payment="",0,IF(FL68&lt;_xlfn.IFS(DD_Frequency="Monthly",1,DD_Frequency="Quarterly",IF(MONTH(FL$2)=1,1,IF(MONTH(FL$2)=4,1,IF(MONTH(FL$2)=7,1,IF(MONTH(FL$2)=10,1,0)))),DD_Frequency="Annually",IF(MONTH(FL$2)=1,1,0))*DD_Payment,FL68,_xlfn.IFS(DD_Frequency="Monthly",1,DD_Frequency="Quarterly",IF(MONTH(FL$2)=1,1,IF(MONTH(FL$2)=4,1,IF(MONTH(FL$2)=7,1,IF(MONTH(FL$2)=10,1,0)))),DD_Frequency="Annually",IF(MONTH(FL$2)=1,1,0))*DD_Payment))))</f>
        <v/>
      </c>
      <c r="FN68" s="3" t="str">
        <f t="shared" ref="FN68" ca="1" si="3132">IF($B68="","",IF(FL68&gt;FM68,(FL68-FM68/2)*(rate_A*(FN$1/365)),0))</f>
        <v/>
      </c>
      <c r="FO68" s="3" t="str">
        <f t="shared" ca="1" si="202"/>
        <v/>
      </c>
      <c r="FP68" s="3" t="str">
        <f t="shared" ref="FP68" ca="1" si="3133">IF($B68="","",FA68*(1+rate_A*FN$1/365))</f>
        <v/>
      </c>
      <c r="FQ68" s="3" t="str">
        <f t="shared" ref="FQ68" ca="1" si="3134">IF($B68="","",FB68*(1+rate_A*FN$1/365))</f>
        <v/>
      </c>
      <c r="FR68" s="3" t="str">
        <f t="shared" ref="FR68" ca="1" si="3135">IF($B68="","",FC68*(1+rate_joint*FN$1/365))</f>
        <v/>
      </c>
      <c r="FS68" s="5" t="str">
        <f t="shared" ca="1" si="206"/>
        <v/>
      </c>
      <c r="FT68" s="5" t="str" cm="1">
        <f t="array" aca="1" ref="FT68" ca="1">IF(FS68="","",_xlfn.IFS(FS68&lt;='Hidden inputs'!$C$15,FS68*'Hidden inputs'!$D$15,FS68&lt;='Hidden inputs'!$C$16,'Hidden inputs'!$C$15*'Hidden inputs'!$D$15+(FS68-'Hidden inputs'!$B$16)*'Hidden inputs'!$D$16,FS68&lt;='Hidden inputs'!$C$17,'Hidden inputs'!$C$15*'Hidden inputs'!$D$15+('Hidden inputs'!$C$16-'Hidden inputs'!$B$16)*'Hidden inputs'!$D$16+(FS68-'Hidden inputs'!$B$17)*'Hidden inputs'!$D$17,FS68&gt;'Hidden inputs'!$B$18,'Hidden inputs'!$C$15*'Hidden inputs'!$D$15+('Hidden inputs'!$C$16-'Hidden inputs'!$B$16)*'Hidden inputs'!$D$16+('Hidden inputs'!$C$17-'Hidden inputs'!$B$17)*'Hidden inputs'!$D$17+(FS68-'Hidden inputs'!$B$18)*'Hidden inputs'!$D$18))</f>
        <v/>
      </c>
      <c r="FU68" s="10" t="str">
        <f t="shared" ca="1" si="207"/>
        <v/>
      </c>
      <c r="FV68" s="5" t="str">
        <f t="shared" ca="1" si="119"/>
        <v/>
      </c>
      <c r="FW68" s="5" t="str">
        <f t="shared" ca="1" si="120"/>
        <v/>
      </c>
      <c r="FX68" s="5" t="str">
        <f ca="1">IF($B68="","",'Hidden inputs'!$D$11*FO68+'Hidden inputs'!$E$11*FP68)</f>
        <v/>
      </c>
      <c r="FY68" s="11" t="str">
        <f t="shared" ca="1" si="23"/>
        <v/>
      </c>
      <c r="FZ68" s="9" t="str">
        <f t="shared" ca="1" si="121"/>
        <v/>
      </c>
      <c r="GA68" s="5" t="str">
        <f t="shared" ca="1" si="122"/>
        <v/>
      </c>
      <c r="GB68" s="5" t="str">
        <f t="shared" ca="1" si="123"/>
        <v/>
      </c>
      <c r="GC68" s="5" t="str">
        <f t="shared" ca="1" si="24"/>
        <v/>
      </c>
      <c r="GD68" s="5" t="str">
        <f t="shared" ca="1" si="25"/>
        <v/>
      </c>
    </row>
    <row r="69" spans="1:186" x14ac:dyDescent="0.35">
      <c r="A69" s="2" t="str">
        <f t="shared" ca="1" si="26"/>
        <v/>
      </c>
      <c r="B69" s="6" t="str">
        <f t="shared" ca="1" si="27"/>
        <v/>
      </c>
      <c r="C69" s="5" t="str">
        <f t="shared" ca="1" si="124"/>
        <v/>
      </c>
      <c r="D69" s="5" t="str" cm="1">
        <f t="array" aca="1" ref="D69" ca="1">IF($B69="","",IF(C69=0,0,IF(DD_Payment="",0,IF(C69&lt;_xlfn.IFS(DD_Frequency="Monthly",1,DD_Frequency="Quarterly",IF(MONTH(C$2)=1,1,IF(MONTH(C$2)=4,1,IF(MONTH(C$2)=7,1,IF(MONTH(C$2)=10,1,0)))),DD_Frequency="Annually",IF(MONTH(C$2)=1,1,0))*DD_Payment,C69,_xlfn.IFS(DD_Frequency="Monthly",1,DD_Frequency="Quarterly",IF(MONTH(C$2)=1,1,IF(MONTH(C$2)=4,1,IF(MONTH(C$2)=7,1,IF(MONTH(C$2)=10,1,0)))),DD_Frequency="Annually",IF(MONTH(C$2)=1,1,0))*DD_Payment))))</f>
        <v/>
      </c>
      <c r="E69" s="5" t="str">
        <f t="shared" ref="E69" ca="1" si="3136">IF(B69="","",IF(C69&gt;D69,(C69-D69/2)*(rate_A*(E$1/365)),0))</f>
        <v/>
      </c>
      <c r="F69" s="5" t="str">
        <f t="shared" ca="1" si="28"/>
        <v/>
      </c>
      <c r="G69" s="5" t="str">
        <f t="shared" ref="G69" ca="1" si="3137">IF(B69="","",G68*(1+rate_A*E$1/365))</f>
        <v/>
      </c>
      <c r="H69" s="5" t="str">
        <f t="shared" ref="H69" ca="1" si="3138">IF(B69="","",H68*(1+rate_A*E$1/365))</f>
        <v/>
      </c>
      <c r="I69" s="5" t="str">
        <f t="shared" ref="I69" ca="1" si="3139">IF(B69="","",I68*(1+rate_joint*E$1/365))</f>
        <v/>
      </c>
      <c r="J69" s="5" t="str">
        <f t="shared" ca="1" si="129"/>
        <v/>
      </c>
      <c r="K69" s="5" t="str" cm="1">
        <f t="array" aca="1" ref="K69" ca="1">IF(J69="","",_xlfn.IFS(J69&lt;='Hidden inputs'!$C$15,J69*'Hidden inputs'!$D$15,J69&lt;='Hidden inputs'!$C$16,'Hidden inputs'!$C$15*'Hidden inputs'!$D$15+(J69-'Hidden inputs'!$B$16)*'Hidden inputs'!$D$16,J69&lt;='Hidden inputs'!$C$17,'Hidden inputs'!$C$15*'Hidden inputs'!$D$15+('Hidden inputs'!$C$16-'Hidden inputs'!$B$16)*'Hidden inputs'!$D$16+(J69-'Hidden inputs'!$B$17)*'Hidden inputs'!$D$17,J69&gt;'Hidden inputs'!$B$18,'Hidden inputs'!$C$15*'Hidden inputs'!$D$15+('Hidden inputs'!$C$16-'Hidden inputs'!$B$16)*'Hidden inputs'!$D$16+('Hidden inputs'!$C$17-'Hidden inputs'!$B$17)*'Hidden inputs'!$D$17+(J69-'Hidden inputs'!$B$18)*'Hidden inputs'!$D$18))</f>
        <v/>
      </c>
      <c r="L69" s="11" t="str">
        <f t="shared" ca="1" si="130"/>
        <v/>
      </c>
      <c r="M69" s="5" t="str">
        <f t="shared" ca="1" si="32"/>
        <v/>
      </c>
      <c r="N69" s="5" t="str">
        <f t="shared" ca="1" si="33"/>
        <v/>
      </c>
      <c r="O69" s="5" t="str">
        <f ca="1">IF(B69="","",'Hidden inputs'!$D$11*F69+'Hidden inputs'!$E$11*G69)</f>
        <v/>
      </c>
      <c r="P69" s="11" t="str">
        <f t="shared" ref="P69:P132" ca="1" si="3140">IF($B69="","",$P$4)</f>
        <v/>
      </c>
      <c r="Q69" s="20" t="str">
        <f t="shared" ref="Q69:Q132" ca="1" si="3141">IF($B69="","",P69*F69)</f>
        <v/>
      </c>
      <c r="R69" s="3" t="str">
        <f t="shared" ca="1" si="34"/>
        <v/>
      </c>
      <c r="S69" s="5" t="str" cm="1">
        <f t="array" aca="1" ref="S69" ca="1">IF($B69="","",IF(R69=0,0,IF(DD_Payment="",0,IF(R69&lt;_xlfn.IFS(DD_Frequency="Monthly",1,DD_Frequency="Quarterly",IF(MONTH(R$2)=1,1,IF(MONTH(R$2)=4,1,IF(MONTH(R$2)=7,1,IF(MONTH(R$2)=10,1,0)))),DD_Frequency="Annually",IF(MONTH(R$2)=1,1,0))*DD_Payment,R69,_xlfn.IFS(DD_Frequency="Monthly",1,DD_Frequency="Quarterly",IF(MONTH(R$2)=1,1,IF(MONTH(R$2)=4,1,IF(MONTH(R$2)=7,1,IF(MONTH(R$2)=10,1,0)))),DD_Frequency="Annually",IF(MONTH(R$2)=1,1,0))*DD_Payment))))</f>
        <v/>
      </c>
      <c r="T69" s="3" t="str">
        <f t="shared" ref="T69" ca="1" si="3142">IF(B69="","",IF(R69&gt;S69,(R69-S69/2)*(rate_A*((T$1+A69)/365)),0))</f>
        <v/>
      </c>
      <c r="U69" s="3" t="str">
        <f t="shared" ca="1" si="36"/>
        <v/>
      </c>
      <c r="V69" s="3" t="str">
        <f t="shared" ref="V69" ca="1" si="3143">IF(B69="","",G69*(1+rate_A*(T$1+A69)/365))</f>
        <v/>
      </c>
      <c r="W69" s="3" t="str">
        <f t="shared" ref="W69" ca="1" si="3144">IF(B69="","",H69*(1+rate_A*(T$1+A69)/365))</f>
        <v/>
      </c>
      <c r="X69" s="3" t="str">
        <f t="shared" ref="X69" ca="1" si="3145">IF(B69="","",I69*(1+rate_joint*(T$1+A69)/365))</f>
        <v/>
      </c>
      <c r="Y69" s="5" t="str">
        <f t="shared" ca="1" si="135"/>
        <v/>
      </c>
      <c r="Z69" s="5" t="str" cm="1">
        <f t="array" aca="1" ref="Z69" ca="1">IF(Y69="","",_xlfn.IFS(Y69&lt;='Hidden inputs'!$C$15,Y69*'Hidden inputs'!$D$15,Y69&lt;='Hidden inputs'!$C$16,'Hidden inputs'!$C$15*'Hidden inputs'!$D$15+(Y69-'Hidden inputs'!$B$16)*'Hidden inputs'!$D$16,Y69&lt;='Hidden inputs'!$C$17,'Hidden inputs'!$C$15*'Hidden inputs'!$D$15+('Hidden inputs'!$C$16-'Hidden inputs'!$B$16)*'Hidden inputs'!$D$16+(Y69-'Hidden inputs'!$B$17)*'Hidden inputs'!$D$17,Y69&gt;'Hidden inputs'!$B$18,'Hidden inputs'!$C$15*'Hidden inputs'!$D$15+('Hidden inputs'!$C$16-'Hidden inputs'!$B$16)*'Hidden inputs'!$D$16+('Hidden inputs'!$C$17-'Hidden inputs'!$B$17)*'Hidden inputs'!$D$17+(Y69-'Hidden inputs'!$B$18)*'Hidden inputs'!$D$18))</f>
        <v/>
      </c>
      <c r="AA69" s="10" t="str">
        <f t="shared" ca="1" si="136"/>
        <v/>
      </c>
      <c r="AB69" s="5" t="str">
        <f t="shared" ca="1" si="40"/>
        <v/>
      </c>
      <c r="AC69" s="5" t="str">
        <f t="shared" ca="1" si="137"/>
        <v/>
      </c>
      <c r="AD69" s="5" t="str">
        <f ca="1">IF(B69="","",'Hidden inputs'!$D$11*U69+'Hidden inputs'!$E$11*V69)</f>
        <v/>
      </c>
      <c r="AE69" s="11" t="str">
        <f t="shared" ref="AE69:AE132" ca="1" si="3146">IF($B69="","",$P$4)</f>
        <v/>
      </c>
      <c r="AF69" s="9" t="str">
        <f t="shared" ca="1" si="41"/>
        <v/>
      </c>
      <c r="AG69" s="3" t="str">
        <f t="shared" ca="1" si="42"/>
        <v/>
      </c>
      <c r="AH69" s="5" t="str" cm="1">
        <f t="array" aca="1" ref="AH69" ca="1">IF($B69="","",IF(AG69=0,0,IF(DD_Payment="",0,IF(AG69&lt;_xlfn.IFS(DD_Frequency="Monthly",1,DD_Frequency="Quarterly",IF(MONTH(AG$2)=1,1,IF(MONTH(AG$2)=4,1,IF(MONTH(AG$2)=7,1,IF(MONTH(AG$2)=10,1,0)))),DD_Frequency="Annually",IF(MONTH(AG$2)=1,1,0))*DD_Payment,AG69,_xlfn.IFS(DD_Frequency="Monthly",1,DD_Frequency="Quarterly",IF(MONTH(AG$2)=1,1,IF(MONTH(AG$2)=4,1,IF(MONTH(AG$2)=7,1,IF(MONTH(AG$2)=10,1,0)))),DD_Frequency="Annually",IF(MONTH(AG$2)=1,1,0))*DD_Payment))))</f>
        <v/>
      </c>
      <c r="AI69" s="3" t="str">
        <f t="shared" ref="AI69" ca="1" si="3147">IF($B69="","",IF(AG69&gt;AH69,(AG69-AH69/2)*(rate_A*(AI$1/365)),0))</f>
        <v/>
      </c>
      <c r="AJ69" s="3" t="str">
        <f t="shared" ca="1" si="139"/>
        <v/>
      </c>
      <c r="AK69" s="3" t="str">
        <f t="shared" ref="AK69" ca="1" si="3148">IF($B69="","",V69*(1+rate_A*AI$1/365))</f>
        <v/>
      </c>
      <c r="AL69" s="3" t="str">
        <f t="shared" ref="AL69" ca="1" si="3149">IF($B69="","",W69*(1+rate_A*AI$1/365))</f>
        <v/>
      </c>
      <c r="AM69" s="3" t="str">
        <f t="shared" ref="AM69" ca="1" si="3150">IF($B69="","",X69*(1+rate_joint*AI$1/365))</f>
        <v/>
      </c>
      <c r="AN69" s="5" t="str">
        <f t="shared" ca="1" si="143"/>
        <v/>
      </c>
      <c r="AO69" s="5" t="str" cm="1">
        <f t="array" aca="1" ref="AO69" ca="1">IF(AN69="","",_xlfn.IFS(AN69&lt;='Hidden inputs'!$C$15,AN69*'Hidden inputs'!$D$15,AN69&lt;='Hidden inputs'!$C$16,'Hidden inputs'!$C$15*'Hidden inputs'!$D$15+(AN69-'Hidden inputs'!$B$16)*'Hidden inputs'!$D$16,AN69&lt;='Hidden inputs'!$C$17,'Hidden inputs'!$C$15*'Hidden inputs'!$D$15+('Hidden inputs'!$C$16-'Hidden inputs'!$B$16)*'Hidden inputs'!$D$16+(AN69-'Hidden inputs'!$B$17)*'Hidden inputs'!$D$17,AN69&gt;'Hidden inputs'!$B$18,'Hidden inputs'!$C$15*'Hidden inputs'!$D$15+('Hidden inputs'!$C$16-'Hidden inputs'!$B$16)*'Hidden inputs'!$D$16+('Hidden inputs'!$C$17-'Hidden inputs'!$B$17)*'Hidden inputs'!$D$17+(AN69-'Hidden inputs'!$B$18)*'Hidden inputs'!$D$18))</f>
        <v/>
      </c>
      <c r="AP69" s="10" t="str">
        <f t="shared" ca="1" si="144"/>
        <v/>
      </c>
      <c r="AQ69" s="5" t="str">
        <f t="shared" ca="1" si="47"/>
        <v/>
      </c>
      <c r="AR69" s="5" t="str">
        <f t="shared" ca="1" si="48"/>
        <v/>
      </c>
      <c r="AS69" s="5" t="str">
        <f ca="1">IF($B69="","",'Hidden inputs'!$D$11*AJ69+'Hidden inputs'!$E$11*AK69)</f>
        <v/>
      </c>
      <c r="AT69" s="11" t="str">
        <f t="shared" ref="AT69:AT132" ca="1" si="3151">IF($B69="","",$P$4)</f>
        <v/>
      </c>
      <c r="AU69" s="9" t="str">
        <f t="shared" ca="1" si="49"/>
        <v/>
      </c>
      <c r="AV69" s="3" t="str">
        <f t="shared" ca="1" si="50"/>
        <v/>
      </c>
      <c r="AW69" s="5" t="str" cm="1">
        <f t="array" aca="1" ref="AW69" ca="1">IF($B69="","",IF(AV69=0,0,IF(DD_Payment="",0,IF(AV69&lt;_xlfn.IFS(DD_Frequency="Monthly",1,DD_Frequency="Quarterly",IF(MONTH(AV$2)=1,1,IF(MONTH(AV$2)=4,1,IF(MONTH(AV$2)=7,1,IF(MONTH(AV$2)=10,1,0)))),DD_Frequency="Annually",IF(MONTH(AV$2)=1,1,0))*DD_Payment,AV69,_xlfn.IFS(DD_Frequency="Monthly",1,DD_Frequency="Quarterly",IF(MONTH(AV$2)=1,1,IF(MONTH(AV$2)=4,1,IF(MONTH(AV$2)=7,1,IF(MONTH(AV$2)=10,1,0)))),DD_Frequency="Annually",IF(MONTH(AV$2)=1,1,0))*DD_Payment))))</f>
        <v/>
      </c>
      <c r="AX69" s="3" t="str">
        <f t="shared" ref="AX69" ca="1" si="3152">IF($B69="","",IF(AV69&gt;AW69,(AV69-AW69/2)*(rate_A*(AX$1/365)),0))</f>
        <v/>
      </c>
      <c r="AY69" s="3" t="str">
        <f t="shared" ca="1" si="146"/>
        <v/>
      </c>
      <c r="AZ69" s="3" t="str">
        <f t="shared" ref="AZ69" ca="1" si="3153">IF($B69="","",AK69*(1+rate_A*AX$1/365))</f>
        <v/>
      </c>
      <c r="BA69" s="3" t="str">
        <f t="shared" ref="BA69" ca="1" si="3154">IF($B69="","",AL69*(1+rate_A*AX$1/365))</f>
        <v/>
      </c>
      <c r="BB69" s="3" t="str">
        <f t="shared" ref="BB69" ca="1" si="3155">IF($B69="","",AM69*(1+rate_joint*AX$1/365))</f>
        <v/>
      </c>
      <c r="BC69" s="5" t="str">
        <f t="shared" ca="1" si="150"/>
        <v/>
      </c>
      <c r="BD69" s="5" t="str" cm="1">
        <f t="array" aca="1" ref="BD69" ca="1">IF(BC69="","",_xlfn.IFS(BC69&lt;='Hidden inputs'!$C$15,BC69*'Hidden inputs'!$D$15,BC69&lt;='Hidden inputs'!$C$16,'Hidden inputs'!$C$15*'Hidden inputs'!$D$15+(BC69-'Hidden inputs'!$B$16)*'Hidden inputs'!$D$16,BC69&lt;='Hidden inputs'!$C$17,'Hidden inputs'!$C$15*'Hidden inputs'!$D$15+('Hidden inputs'!$C$16-'Hidden inputs'!$B$16)*'Hidden inputs'!$D$16+(BC69-'Hidden inputs'!$B$17)*'Hidden inputs'!$D$17,BC69&gt;'Hidden inputs'!$B$18,'Hidden inputs'!$C$15*'Hidden inputs'!$D$15+('Hidden inputs'!$C$16-'Hidden inputs'!$B$16)*'Hidden inputs'!$D$16+('Hidden inputs'!$C$17-'Hidden inputs'!$B$17)*'Hidden inputs'!$D$17+(BC69-'Hidden inputs'!$B$18)*'Hidden inputs'!$D$18))</f>
        <v/>
      </c>
      <c r="BE69" s="10" t="str">
        <f t="shared" ca="1" si="151"/>
        <v/>
      </c>
      <c r="BF69" s="5" t="str">
        <f t="shared" ca="1" si="55"/>
        <v/>
      </c>
      <c r="BG69" s="5" t="str">
        <f t="shared" ca="1" si="56"/>
        <v/>
      </c>
      <c r="BH69" s="5" t="str">
        <f ca="1">IF($B69="","",'Hidden inputs'!$D$11*AY69+'Hidden inputs'!$E$11*AZ69)</f>
        <v/>
      </c>
      <c r="BI69" s="11" t="str">
        <f t="shared" ref="BI69:BI132" ca="1" si="3156">IF($B69="","",$P$4)</f>
        <v/>
      </c>
      <c r="BJ69" s="9" t="str">
        <f t="shared" ca="1" si="57"/>
        <v/>
      </c>
      <c r="BK69" s="3" t="str">
        <f t="shared" ca="1" si="58"/>
        <v/>
      </c>
      <c r="BL69" s="5" t="str" cm="1">
        <f t="array" aca="1" ref="BL69" ca="1">IF($B69="","",IF(BK69=0,0,IF(DD_Payment="",0,IF(BK69&lt;_xlfn.IFS(DD_Frequency="Monthly",1,DD_Frequency="Quarterly",IF(MONTH(BK$2)=1,1,IF(MONTH(BK$2)=4,1,IF(MONTH(BK$2)=7,1,IF(MONTH(BK$2)=10,1,0)))),DD_Frequency="Annually",IF(MONTH(BK$2)=1,1,0))*DD_Payment,BK69,_xlfn.IFS(DD_Frequency="Monthly",1,DD_Frequency="Quarterly",IF(MONTH(BK$2)=1,1,IF(MONTH(BK$2)=4,1,IF(MONTH(BK$2)=7,1,IF(MONTH(BK$2)=10,1,0)))),DD_Frequency="Annually",IF(MONTH(BK$2)=1,1,0))*DD_Payment))))</f>
        <v/>
      </c>
      <c r="BM69" s="3" t="str">
        <f t="shared" ref="BM69" ca="1" si="3157">IF($B69="","",IF(BK69&gt;BL69,(BK69-BL69/2)*(rate_A*(BM$1/365)),0))</f>
        <v/>
      </c>
      <c r="BN69" s="3" t="str">
        <f t="shared" ca="1" si="153"/>
        <v/>
      </c>
      <c r="BO69" s="3" t="str">
        <f t="shared" ref="BO69" ca="1" si="3158">IF($B69="","",AZ69*(1+rate_A*BM$1/365))</f>
        <v/>
      </c>
      <c r="BP69" s="3" t="str">
        <f t="shared" ref="BP69" ca="1" si="3159">IF($B69="","",BA69*(1+rate_A*BM$1/365))</f>
        <v/>
      </c>
      <c r="BQ69" s="3" t="str">
        <f t="shared" ref="BQ69" ca="1" si="3160">IF($B69="","",BB69*(1+rate_joint*BM$1/365))</f>
        <v/>
      </c>
      <c r="BR69" s="5" t="str">
        <f t="shared" ca="1" si="157"/>
        <v/>
      </c>
      <c r="BS69" s="5" t="str" cm="1">
        <f t="array" aca="1" ref="BS69" ca="1">IF(BR69="","",_xlfn.IFS(BR69&lt;='Hidden inputs'!$C$15,BR69*'Hidden inputs'!$D$15,BR69&lt;='Hidden inputs'!$C$16,'Hidden inputs'!$C$15*'Hidden inputs'!$D$15+(BR69-'Hidden inputs'!$B$16)*'Hidden inputs'!$D$16,BR69&lt;='Hidden inputs'!$C$17,'Hidden inputs'!$C$15*'Hidden inputs'!$D$15+('Hidden inputs'!$C$16-'Hidden inputs'!$B$16)*'Hidden inputs'!$D$16+(BR69-'Hidden inputs'!$B$17)*'Hidden inputs'!$D$17,BR69&gt;'Hidden inputs'!$B$18,'Hidden inputs'!$C$15*'Hidden inputs'!$D$15+('Hidden inputs'!$C$16-'Hidden inputs'!$B$16)*'Hidden inputs'!$D$16+('Hidden inputs'!$C$17-'Hidden inputs'!$B$17)*'Hidden inputs'!$D$17+(BR69-'Hidden inputs'!$B$18)*'Hidden inputs'!$D$18))</f>
        <v/>
      </c>
      <c r="BT69" s="10" t="str">
        <f t="shared" ca="1" si="158"/>
        <v/>
      </c>
      <c r="BU69" s="5" t="str">
        <f t="shared" ca="1" si="63"/>
        <v/>
      </c>
      <c r="BV69" s="5" t="str">
        <f t="shared" ca="1" si="64"/>
        <v/>
      </c>
      <c r="BW69" s="5" t="str">
        <f ca="1">IF($B69="","",'Hidden inputs'!$D$11*BN69+'Hidden inputs'!$E$11*BO69)</f>
        <v/>
      </c>
      <c r="BX69" s="11" t="str">
        <f t="shared" ref="BX69:BX132" ca="1" si="3161">IF($B69="","",$P$4)</f>
        <v/>
      </c>
      <c r="BY69" s="9" t="str">
        <f t="shared" ca="1" si="65"/>
        <v/>
      </c>
      <c r="BZ69" s="3" t="str">
        <f t="shared" ca="1" si="66"/>
        <v/>
      </c>
      <c r="CA69" s="5" t="str" cm="1">
        <f t="array" aca="1" ref="CA69" ca="1">IF($B69="","",IF(BZ69=0,0,IF(DD_Payment="",0,IF(BZ69&lt;_xlfn.IFS(DD_Frequency="Monthly",1,DD_Frequency="Quarterly",IF(MONTH(BZ$2)=1,1,IF(MONTH(BZ$2)=4,1,IF(MONTH(BZ$2)=7,1,IF(MONTH(BZ$2)=10,1,0)))),DD_Frequency="Annually",IF(MONTH(BZ$2)=1,1,0))*DD_Payment,BZ69,_xlfn.IFS(DD_Frequency="Monthly",1,DD_Frequency="Quarterly",IF(MONTH(BZ$2)=1,1,IF(MONTH(BZ$2)=4,1,IF(MONTH(BZ$2)=7,1,IF(MONTH(BZ$2)=10,1,0)))),DD_Frequency="Annually",IF(MONTH(BZ$2)=1,1,0))*DD_Payment))))</f>
        <v/>
      </c>
      <c r="CB69" s="3" t="str">
        <f t="shared" ref="CB69" ca="1" si="3162">IF($B69="","",IF(BZ69&gt;CA69,(BZ69-CA69/2)*(rate_A*(CB$1/365)),0))</f>
        <v/>
      </c>
      <c r="CC69" s="3" t="str">
        <f t="shared" ca="1" si="160"/>
        <v/>
      </c>
      <c r="CD69" s="3" t="str">
        <f t="shared" ref="CD69" ca="1" si="3163">IF($B69="","",BO69*(1+rate_A*CB$1/365))</f>
        <v/>
      </c>
      <c r="CE69" s="3" t="str">
        <f t="shared" ref="CE69" ca="1" si="3164">IF($B69="","",BP69*(1+rate_A*CB$1/365))</f>
        <v/>
      </c>
      <c r="CF69" s="3" t="str">
        <f t="shared" ref="CF69" ca="1" si="3165">IF($B69="","",BQ69*(1+rate_joint*CB$1/365))</f>
        <v/>
      </c>
      <c r="CG69" s="5" t="str">
        <f t="shared" ca="1" si="164"/>
        <v/>
      </c>
      <c r="CH69" s="5" t="str" cm="1">
        <f t="array" aca="1" ref="CH69" ca="1">IF(CG69="","",_xlfn.IFS(CG69&lt;='Hidden inputs'!$C$15,CG69*'Hidden inputs'!$D$15,CG69&lt;='Hidden inputs'!$C$16,'Hidden inputs'!$C$15*'Hidden inputs'!$D$15+(CG69-'Hidden inputs'!$B$16)*'Hidden inputs'!$D$16,CG69&lt;='Hidden inputs'!$C$17,'Hidden inputs'!$C$15*'Hidden inputs'!$D$15+('Hidden inputs'!$C$16-'Hidden inputs'!$B$16)*'Hidden inputs'!$D$16+(CG69-'Hidden inputs'!$B$17)*'Hidden inputs'!$D$17,CG69&gt;'Hidden inputs'!$B$18,'Hidden inputs'!$C$15*'Hidden inputs'!$D$15+('Hidden inputs'!$C$16-'Hidden inputs'!$B$16)*'Hidden inputs'!$D$16+('Hidden inputs'!$C$17-'Hidden inputs'!$B$17)*'Hidden inputs'!$D$17+(CG69-'Hidden inputs'!$B$18)*'Hidden inputs'!$D$18))</f>
        <v/>
      </c>
      <c r="CI69" s="10" t="str">
        <f t="shared" ca="1" si="165"/>
        <v/>
      </c>
      <c r="CJ69" s="5" t="str">
        <f t="shared" ca="1" si="71"/>
        <v/>
      </c>
      <c r="CK69" s="5" t="str">
        <f t="shared" ca="1" si="72"/>
        <v/>
      </c>
      <c r="CL69" s="5" t="str">
        <f ca="1">IF($B69="","",'Hidden inputs'!$D$11*CC69+'Hidden inputs'!$E$11*CD69)</f>
        <v/>
      </c>
      <c r="CM69" s="11" t="str">
        <f t="shared" ref="CM69:CM132" ca="1" si="3166">IF($B69="","",$P$4)</f>
        <v/>
      </c>
      <c r="CN69" s="9" t="str">
        <f t="shared" ca="1" si="73"/>
        <v/>
      </c>
      <c r="CO69" s="3" t="str">
        <f t="shared" ca="1" si="74"/>
        <v/>
      </c>
      <c r="CP69" s="5" t="str" cm="1">
        <f t="array" aca="1" ref="CP69" ca="1">IF($B69="","",IF(CO69=0,0,IF(DD_Payment="",0,IF(CO69&lt;_xlfn.IFS(DD_Frequency="Monthly",1,DD_Frequency="Quarterly",IF(MONTH(CO$2)=1,1,IF(MONTH(CO$2)=4,1,IF(MONTH(CO$2)=7,1,IF(MONTH(CO$2)=10,1,0)))),DD_Frequency="Annually",IF(MONTH(CO$2)=1,1,0))*DD_Payment,CO69,_xlfn.IFS(DD_Frequency="Monthly",1,DD_Frequency="Quarterly",IF(MONTH(CO$2)=1,1,IF(MONTH(CO$2)=4,1,IF(MONTH(CO$2)=7,1,IF(MONTH(CO$2)=10,1,0)))),DD_Frequency="Annually",IF(MONTH(CO$2)=1,1,0))*DD_Payment))))</f>
        <v/>
      </c>
      <c r="CQ69" s="3" t="str">
        <f t="shared" ref="CQ69" ca="1" si="3167">IF($B69="","",IF(CO69&gt;CP69,(CO69-CP69/2)*(rate_A*(CQ$1/365)),0))</f>
        <v/>
      </c>
      <c r="CR69" s="3" t="str">
        <f t="shared" ca="1" si="167"/>
        <v/>
      </c>
      <c r="CS69" s="3" t="str">
        <f t="shared" ref="CS69" ca="1" si="3168">IF($B69="","",CD69*(1+rate_A*CQ$1/365))</f>
        <v/>
      </c>
      <c r="CT69" s="3" t="str">
        <f t="shared" ref="CT69" ca="1" si="3169">IF($B69="","",CE69*(1+rate_A*CQ$1/365))</f>
        <v/>
      </c>
      <c r="CU69" s="3" t="str">
        <f t="shared" ref="CU69" ca="1" si="3170">IF($B69="","",CF69*(1+rate_joint*CQ$1/365))</f>
        <v/>
      </c>
      <c r="CV69" s="5" t="str">
        <f t="shared" ca="1" si="171"/>
        <v/>
      </c>
      <c r="CW69" s="5" t="str" cm="1">
        <f t="array" aca="1" ref="CW69" ca="1">IF(CV69="","",_xlfn.IFS(CV69&lt;='Hidden inputs'!$C$15,CV69*'Hidden inputs'!$D$15,CV69&lt;='Hidden inputs'!$C$16,'Hidden inputs'!$C$15*'Hidden inputs'!$D$15+(CV69-'Hidden inputs'!$B$16)*'Hidden inputs'!$D$16,CV69&lt;='Hidden inputs'!$C$17,'Hidden inputs'!$C$15*'Hidden inputs'!$D$15+('Hidden inputs'!$C$16-'Hidden inputs'!$B$16)*'Hidden inputs'!$D$16+(CV69-'Hidden inputs'!$B$17)*'Hidden inputs'!$D$17,CV69&gt;'Hidden inputs'!$B$18,'Hidden inputs'!$C$15*'Hidden inputs'!$D$15+('Hidden inputs'!$C$16-'Hidden inputs'!$B$16)*'Hidden inputs'!$D$16+('Hidden inputs'!$C$17-'Hidden inputs'!$B$17)*'Hidden inputs'!$D$17+(CV69-'Hidden inputs'!$B$18)*'Hidden inputs'!$D$18))</f>
        <v/>
      </c>
      <c r="CX69" s="10" t="str">
        <f t="shared" ca="1" si="172"/>
        <v/>
      </c>
      <c r="CY69" s="5" t="str">
        <f t="shared" ca="1" si="79"/>
        <v/>
      </c>
      <c r="CZ69" s="5" t="str">
        <f t="shared" ca="1" si="80"/>
        <v/>
      </c>
      <c r="DA69" s="5" t="str">
        <f ca="1">IF($B69="","",'Hidden inputs'!$D$11*CR69+'Hidden inputs'!$E$11*CS69)</f>
        <v/>
      </c>
      <c r="DB69" s="11" t="str">
        <f t="shared" ref="DB69:DB132" ca="1" si="3171">IF($B69="","",$P$4)</f>
        <v/>
      </c>
      <c r="DC69" s="9" t="str">
        <f t="shared" ca="1" si="81"/>
        <v/>
      </c>
      <c r="DD69" s="3" t="str">
        <f t="shared" ca="1" si="82"/>
        <v/>
      </c>
      <c r="DE69" s="5" t="str" cm="1">
        <f t="array" aca="1" ref="DE69" ca="1">IF($B69="","",IF(DD69=0,0,IF(DD_Payment="",0,IF(DD69&lt;_xlfn.IFS(DD_Frequency="Monthly",1,DD_Frequency="Quarterly",IF(MONTH(DD$2)=1,1,IF(MONTH(DD$2)=4,1,IF(MONTH(DD$2)=7,1,IF(MONTH(DD$2)=10,1,0)))),DD_Frequency="Annually",IF(MONTH(DD$2)=1,1,0))*DD_Payment,DD69,_xlfn.IFS(DD_Frequency="Monthly",1,DD_Frequency="Quarterly",IF(MONTH(DD$2)=1,1,IF(MONTH(DD$2)=4,1,IF(MONTH(DD$2)=7,1,IF(MONTH(DD$2)=10,1,0)))),DD_Frequency="Annually",IF(MONTH(DD$2)=1,1,0))*DD_Payment))))</f>
        <v/>
      </c>
      <c r="DF69" s="3" t="str">
        <f t="shared" ref="DF69" ca="1" si="3172">IF($B69="","",IF(DD69&gt;DE69,(DD69-DE69/2)*(rate_A*(DF$1/365)),0))</f>
        <v/>
      </c>
      <c r="DG69" s="3" t="str">
        <f t="shared" ca="1" si="174"/>
        <v/>
      </c>
      <c r="DH69" s="3" t="str">
        <f t="shared" ref="DH69" ca="1" si="3173">IF($B69="","",CS69*(1+rate_A*DF$1/365))</f>
        <v/>
      </c>
      <c r="DI69" s="3" t="str">
        <f t="shared" ref="DI69" ca="1" si="3174">IF($B69="","",CT69*(1+rate_A*DF$1/365))</f>
        <v/>
      </c>
      <c r="DJ69" s="3" t="str">
        <f t="shared" ref="DJ69" ca="1" si="3175">IF($B69="","",CU69*(1+rate_joint*DF$1/365))</f>
        <v/>
      </c>
      <c r="DK69" s="5" t="str">
        <f t="shared" ca="1" si="178"/>
        <v/>
      </c>
      <c r="DL69" s="5" t="str" cm="1">
        <f t="array" aca="1" ref="DL69" ca="1">IF(DK69="","",_xlfn.IFS(DK69&lt;='Hidden inputs'!$C$15,DK69*'Hidden inputs'!$D$15,DK69&lt;='Hidden inputs'!$C$16,'Hidden inputs'!$C$15*'Hidden inputs'!$D$15+(DK69-'Hidden inputs'!$B$16)*'Hidden inputs'!$D$16,DK69&lt;='Hidden inputs'!$C$17,'Hidden inputs'!$C$15*'Hidden inputs'!$D$15+('Hidden inputs'!$C$16-'Hidden inputs'!$B$16)*'Hidden inputs'!$D$16+(DK69-'Hidden inputs'!$B$17)*'Hidden inputs'!$D$17,DK69&gt;'Hidden inputs'!$B$18,'Hidden inputs'!$C$15*'Hidden inputs'!$D$15+('Hidden inputs'!$C$16-'Hidden inputs'!$B$16)*'Hidden inputs'!$D$16+('Hidden inputs'!$C$17-'Hidden inputs'!$B$17)*'Hidden inputs'!$D$17+(DK69-'Hidden inputs'!$B$18)*'Hidden inputs'!$D$18))</f>
        <v/>
      </c>
      <c r="DM69" s="10" t="str">
        <f t="shared" ca="1" si="179"/>
        <v/>
      </c>
      <c r="DN69" s="5" t="str">
        <f t="shared" ca="1" si="87"/>
        <v/>
      </c>
      <c r="DO69" s="5" t="str">
        <f t="shared" ca="1" si="88"/>
        <v/>
      </c>
      <c r="DP69" s="5" t="str">
        <f ca="1">IF($B69="","",'Hidden inputs'!$D$11*DG69+'Hidden inputs'!$E$11*DH69)</f>
        <v/>
      </c>
      <c r="DQ69" s="11" t="str">
        <f t="shared" ref="DQ69:DQ132" ca="1" si="3176">IF($B69="","",$P$4)</f>
        <v/>
      </c>
      <c r="DR69" s="9" t="str">
        <f t="shared" ca="1" si="89"/>
        <v/>
      </c>
      <c r="DS69" s="3" t="str">
        <f t="shared" ca="1" si="90"/>
        <v/>
      </c>
      <c r="DT69" s="5" t="str" cm="1">
        <f t="array" aca="1" ref="DT69" ca="1">IF($B69="","",IF(DS69=0,0,IF(DD_Payment="",0,IF(DS69&lt;_xlfn.IFS(DD_Frequency="Monthly",1,DD_Frequency="Quarterly",IF(MONTH(DS$2)=1,1,IF(MONTH(DS$2)=4,1,IF(MONTH(DS$2)=7,1,IF(MONTH(DS$2)=10,1,0)))),DD_Frequency="Annually",IF(MONTH(DS$2)=1,1,0))*DD_Payment,DS69,_xlfn.IFS(DD_Frequency="Monthly",1,DD_Frequency="Quarterly",IF(MONTH(DS$2)=1,1,IF(MONTH(DS$2)=4,1,IF(MONTH(DS$2)=7,1,IF(MONTH(DS$2)=10,1,0)))),DD_Frequency="Annually",IF(MONTH(DS$2)=1,1,0))*DD_Payment))))</f>
        <v/>
      </c>
      <c r="DU69" s="3" t="str">
        <f t="shared" ref="DU69" ca="1" si="3177">IF($B69="","",IF(DS69&gt;DT69,(DS69-DT69/2)*(rate_A*(DU$1/365)),0))</f>
        <v/>
      </c>
      <c r="DV69" s="3" t="str">
        <f t="shared" ca="1" si="181"/>
        <v/>
      </c>
      <c r="DW69" s="3" t="str">
        <f t="shared" ref="DW69" ca="1" si="3178">IF($B69="","",DH69*(1+rate_A*DU$1/365))</f>
        <v/>
      </c>
      <c r="DX69" s="3" t="str">
        <f t="shared" ref="DX69" ca="1" si="3179">IF($B69="","",DI69*(1+rate_A*DU$1/365))</f>
        <v/>
      </c>
      <c r="DY69" s="3" t="str">
        <f t="shared" ref="DY69" ca="1" si="3180">IF($B69="","",DJ69*(1+rate_joint*DU$1/365))</f>
        <v/>
      </c>
      <c r="DZ69" s="5" t="str">
        <f t="shared" ca="1" si="185"/>
        <v/>
      </c>
      <c r="EA69" s="5" t="str" cm="1">
        <f t="array" aca="1" ref="EA69" ca="1">IF(DZ69="","",_xlfn.IFS(DZ69&lt;='Hidden inputs'!$C$15,DZ69*'Hidden inputs'!$D$15,DZ69&lt;='Hidden inputs'!$C$16,'Hidden inputs'!$C$15*'Hidden inputs'!$D$15+(DZ69-'Hidden inputs'!$B$16)*'Hidden inputs'!$D$16,DZ69&lt;='Hidden inputs'!$C$17,'Hidden inputs'!$C$15*'Hidden inputs'!$D$15+('Hidden inputs'!$C$16-'Hidden inputs'!$B$16)*'Hidden inputs'!$D$16+(DZ69-'Hidden inputs'!$B$17)*'Hidden inputs'!$D$17,DZ69&gt;'Hidden inputs'!$B$18,'Hidden inputs'!$C$15*'Hidden inputs'!$D$15+('Hidden inputs'!$C$16-'Hidden inputs'!$B$16)*'Hidden inputs'!$D$16+('Hidden inputs'!$C$17-'Hidden inputs'!$B$17)*'Hidden inputs'!$D$17+(DZ69-'Hidden inputs'!$B$18)*'Hidden inputs'!$D$18))</f>
        <v/>
      </c>
      <c r="EB69" s="10" t="str">
        <f t="shared" ca="1" si="186"/>
        <v/>
      </c>
      <c r="EC69" s="5" t="str">
        <f t="shared" ca="1" si="95"/>
        <v/>
      </c>
      <c r="ED69" s="5" t="str">
        <f t="shared" ca="1" si="96"/>
        <v/>
      </c>
      <c r="EE69" s="5" t="str">
        <f ca="1">IF($B69="","",'Hidden inputs'!$D$11*DV69+'Hidden inputs'!$E$11*DW69)</f>
        <v/>
      </c>
      <c r="EF69" s="11" t="str">
        <f t="shared" ref="EF69:EF132" ca="1" si="3181">IF($B69="","",$P$4)</f>
        <v/>
      </c>
      <c r="EG69" s="9" t="str">
        <f t="shared" ca="1" si="97"/>
        <v/>
      </c>
      <c r="EH69" s="3" t="str">
        <f t="shared" ca="1" si="98"/>
        <v/>
      </c>
      <c r="EI69" s="5" t="str" cm="1">
        <f t="array" aca="1" ref="EI69" ca="1">IF($B69="","",IF(EH69=0,0,IF(DD_Payment="",0,IF(EH69&lt;_xlfn.IFS(DD_Frequency="Monthly",1,DD_Frequency="Quarterly",IF(MONTH(EH$2)=1,1,IF(MONTH(EH$2)=4,1,IF(MONTH(EH$2)=7,1,IF(MONTH(EH$2)=10,1,0)))),DD_Frequency="Annually",IF(MONTH(EH$2)=1,1,0))*DD_Payment,EH69,_xlfn.IFS(DD_Frequency="Monthly",1,DD_Frequency="Quarterly",IF(MONTH(EH$2)=1,1,IF(MONTH(EH$2)=4,1,IF(MONTH(EH$2)=7,1,IF(MONTH(EH$2)=10,1,0)))),DD_Frequency="Annually",IF(MONTH(EH$2)=1,1,0))*DD_Payment))))</f>
        <v/>
      </c>
      <c r="EJ69" s="3" t="str">
        <f t="shared" ref="EJ69" ca="1" si="3182">IF($B69="","",IF(EH69&gt;EI69,(EH69-EI69/2)*(rate_A*(EJ$1/365)),0))</f>
        <v/>
      </c>
      <c r="EK69" s="3" t="str">
        <f t="shared" ca="1" si="188"/>
        <v/>
      </c>
      <c r="EL69" s="3" t="str">
        <f t="shared" ref="EL69" ca="1" si="3183">IF($B69="","",DW69*(1+rate_A*EJ$1/365))</f>
        <v/>
      </c>
      <c r="EM69" s="3" t="str">
        <f t="shared" ref="EM69" ca="1" si="3184">IF($B69="","",DX69*(1+rate_A*EJ$1/365))</f>
        <v/>
      </c>
      <c r="EN69" s="3" t="str">
        <f t="shared" ref="EN69" ca="1" si="3185">IF($B69="","",DY69*(1+rate_joint*EJ$1/365))</f>
        <v/>
      </c>
      <c r="EO69" s="5" t="str">
        <f t="shared" ca="1" si="192"/>
        <v/>
      </c>
      <c r="EP69" s="5" t="str" cm="1">
        <f t="array" aca="1" ref="EP69" ca="1">IF(EO69="","",_xlfn.IFS(EO69&lt;='Hidden inputs'!$C$15,EO69*'Hidden inputs'!$D$15,EO69&lt;='Hidden inputs'!$C$16,'Hidden inputs'!$C$15*'Hidden inputs'!$D$15+(EO69-'Hidden inputs'!$B$16)*'Hidden inputs'!$D$16,EO69&lt;='Hidden inputs'!$C$17,'Hidden inputs'!$C$15*'Hidden inputs'!$D$15+('Hidden inputs'!$C$16-'Hidden inputs'!$B$16)*'Hidden inputs'!$D$16+(EO69-'Hidden inputs'!$B$17)*'Hidden inputs'!$D$17,EO69&gt;'Hidden inputs'!$B$18,'Hidden inputs'!$C$15*'Hidden inputs'!$D$15+('Hidden inputs'!$C$16-'Hidden inputs'!$B$16)*'Hidden inputs'!$D$16+('Hidden inputs'!$C$17-'Hidden inputs'!$B$17)*'Hidden inputs'!$D$17+(EO69-'Hidden inputs'!$B$18)*'Hidden inputs'!$D$18))</f>
        <v/>
      </c>
      <c r="EQ69" s="10" t="str">
        <f t="shared" ca="1" si="193"/>
        <v/>
      </c>
      <c r="ER69" s="5" t="str">
        <f t="shared" ca="1" si="103"/>
        <v/>
      </c>
      <c r="ES69" s="5" t="str">
        <f t="shared" ca="1" si="104"/>
        <v/>
      </c>
      <c r="ET69" s="5" t="str">
        <f ca="1">IF($B69="","",'Hidden inputs'!$D$11*EK69+'Hidden inputs'!$E$11*EL69)</f>
        <v/>
      </c>
      <c r="EU69" s="11" t="str">
        <f t="shared" ref="EU69:EU132" ca="1" si="3186">IF($B69="","",$P$4)</f>
        <v/>
      </c>
      <c r="EV69" s="9" t="str">
        <f t="shared" ca="1" si="105"/>
        <v/>
      </c>
      <c r="EW69" s="3" t="str">
        <f t="shared" ca="1" si="106"/>
        <v/>
      </c>
      <c r="EX69" s="5" t="str" cm="1">
        <f t="array" aca="1" ref="EX69" ca="1">IF($B69="","",IF(EW69=0,0,IF(DD_Payment="",0,IF(EW69&lt;_xlfn.IFS(DD_Frequency="Monthly",1,DD_Frequency="Quarterly",IF(MONTH(EW$2)=1,1,IF(MONTH(EW$2)=4,1,IF(MONTH(EW$2)=7,1,IF(MONTH(EW$2)=10,1,0)))),DD_Frequency="Annually",IF(MONTH(EW$2)=1,1,0))*DD_Payment,EW69,_xlfn.IFS(DD_Frequency="Monthly",1,DD_Frequency="Quarterly",IF(MONTH(EW$2)=1,1,IF(MONTH(EW$2)=4,1,IF(MONTH(EW$2)=7,1,IF(MONTH(EW$2)=10,1,0)))),DD_Frequency="Annually",IF(MONTH(EW$2)=1,1,0))*DD_Payment))))</f>
        <v/>
      </c>
      <c r="EY69" s="3" t="str">
        <f t="shared" ref="EY69" ca="1" si="3187">IF($B69="","",IF(EW69&gt;EX69,(EW69-EX69/2)*(rate_A*(EY$1/365)),0))</f>
        <v/>
      </c>
      <c r="EZ69" s="3" t="str">
        <f t="shared" ca="1" si="195"/>
        <v/>
      </c>
      <c r="FA69" s="3" t="str">
        <f t="shared" ref="FA69" ca="1" si="3188">IF($B69="","",EL69*(1+rate_A*EY$1/365))</f>
        <v/>
      </c>
      <c r="FB69" s="3" t="str">
        <f t="shared" ref="FB69" ca="1" si="3189">IF($B69="","",EM69*(1+rate_A*EY$1/365))</f>
        <v/>
      </c>
      <c r="FC69" s="3" t="str">
        <f t="shared" ref="FC69" ca="1" si="3190">IF($B69="","",EN69*(1+rate_joint*EY$1/365))</f>
        <v/>
      </c>
      <c r="FD69" s="5" t="str">
        <f t="shared" ca="1" si="199"/>
        <v/>
      </c>
      <c r="FE69" s="5" t="str" cm="1">
        <f t="array" aca="1" ref="FE69" ca="1">IF(FD69="","",_xlfn.IFS(FD69&lt;='Hidden inputs'!$C$15,FD69*'Hidden inputs'!$D$15,FD69&lt;='Hidden inputs'!$C$16,'Hidden inputs'!$C$15*'Hidden inputs'!$D$15+(FD69-'Hidden inputs'!$B$16)*'Hidden inputs'!$D$16,FD69&lt;='Hidden inputs'!$C$17,'Hidden inputs'!$C$15*'Hidden inputs'!$D$15+('Hidden inputs'!$C$16-'Hidden inputs'!$B$16)*'Hidden inputs'!$D$16+(FD69-'Hidden inputs'!$B$17)*'Hidden inputs'!$D$17,FD69&gt;'Hidden inputs'!$B$18,'Hidden inputs'!$C$15*'Hidden inputs'!$D$15+('Hidden inputs'!$C$16-'Hidden inputs'!$B$16)*'Hidden inputs'!$D$16+('Hidden inputs'!$C$17-'Hidden inputs'!$B$17)*'Hidden inputs'!$D$17+(FD69-'Hidden inputs'!$B$18)*'Hidden inputs'!$D$18))</f>
        <v/>
      </c>
      <c r="FF69" s="10" t="str">
        <f t="shared" ca="1" si="200"/>
        <v/>
      </c>
      <c r="FG69" s="5" t="str">
        <f t="shared" ca="1" si="111"/>
        <v/>
      </c>
      <c r="FH69" s="5" t="str">
        <f t="shared" ca="1" si="112"/>
        <v/>
      </c>
      <c r="FI69" s="5" t="str">
        <f ca="1">IF($B69="","",'Hidden inputs'!$D$11*EZ69+'Hidden inputs'!$E$11*FA69)</f>
        <v/>
      </c>
      <c r="FJ69" s="11" t="str">
        <f t="shared" ref="FJ69:FJ132" ca="1" si="3191">IF($B69="","",$P$4)</f>
        <v/>
      </c>
      <c r="FK69" s="9" t="str">
        <f t="shared" ca="1" si="113"/>
        <v/>
      </c>
      <c r="FL69" s="3" t="str">
        <f t="shared" ca="1" si="114"/>
        <v/>
      </c>
      <c r="FM69" s="5" t="str" cm="1">
        <f t="array" aca="1" ref="FM69" ca="1">IF($B69="","",IF(FL69=0,0,IF(DD_Payment="",0,IF(FL69&lt;_xlfn.IFS(DD_Frequency="Monthly",1,DD_Frequency="Quarterly",IF(MONTH(FL$2)=1,1,IF(MONTH(FL$2)=4,1,IF(MONTH(FL$2)=7,1,IF(MONTH(FL$2)=10,1,0)))),DD_Frequency="Annually",IF(MONTH(FL$2)=1,1,0))*DD_Payment,FL69,_xlfn.IFS(DD_Frequency="Monthly",1,DD_Frequency="Quarterly",IF(MONTH(FL$2)=1,1,IF(MONTH(FL$2)=4,1,IF(MONTH(FL$2)=7,1,IF(MONTH(FL$2)=10,1,0)))),DD_Frequency="Annually",IF(MONTH(FL$2)=1,1,0))*DD_Payment))))</f>
        <v/>
      </c>
      <c r="FN69" s="3" t="str">
        <f t="shared" ref="FN69" ca="1" si="3192">IF($B69="","",IF(FL69&gt;FM69,(FL69-FM69/2)*(rate_A*(FN$1/365)),0))</f>
        <v/>
      </c>
      <c r="FO69" s="3" t="str">
        <f t="shared" ca="1" si="202"/>
        <v/>
      </c>
      <c r="FP69" s="3" t="str">
        <f t="shared" ref="FP69" ca="1" si="3193">IF($B69="","",FA69*(1+rate_A*FN$1/365))</f>
        <v/>
      </c>
      <c r="FQ69" s="3" t="str">
        <f t="shared" ref="FQ69" ca="1" si="3194">IF($B69="","",FB69*(1+rate_A*FN$1/365))</f>
        <v/>
      </c>
      <c r="FR69" s="3" t="str">
        <f t="shared" ref="FR69" ca="1" si="3195">IF($B69="","",FC69*(1+rate_joint*FN$1/365))</f>
        <v/>
      </c>
      <c r="FS69" s="5" t="str">
        <f t="shared" ca="1" si="206"/>
        <v/>
      </c>
      <c r="FT69" s="5" t="str" cm="1">
        <f t="array" aca="1" ref="FT69" ca="1">IF(FS69="","",_xlfn.IFS(FS69&lt;='Hidden inputs'!$C$15,FS69*'Hidden inputs'!$D$15,FS69&lt;='Hidden inputs'!$C$16,'Hidden inputs'!$C$15*'Hidden inputs'!$D$15+(FS69-'Hidden inputs'!$B$16)*'Hidden inputs'!$D$16,FS69&lt;='Hidden inputs'!$C$17,'Hidden inputs'!$C$15*'Hidden inputs'!$D$15+('Hidden inputs'!$C$16-'Hidden inputs'!$B$16)*'Hidden inputs'!$D$16+(FS69-'Hidden inputs'!$B$17)*'Hidden inputs'!$D$17,FS69&gt;'Hidden inputs'!$B$18,'Hidden inputs'!$C$15*'Hidden inputs'!$D$15+('Hidden inputs'!$C$16-'Hidden inputs'!$B$16)*'Hidden inputs'!$D$16+('Hidden inputs'!$C$17-'Hidden inputs'!$B$17)*'Hidden inputs'!$D$17+(FS69-'Hidden inputs'!$B$18)*'Hidden inputs'!$D$18))</f>
        <v/>
      </c>
      <c r="FU69" s="10" t="str">
        <f t="shared" ca="1" si="207"/>
        <v/>
      </c>
      <c r="FV69" s="5" t="str">
        <f t="shared" ca="1" si="119"/>
        <v/>
      </c>
      <c r="FW69" s="5" t="str">
        <f t="shared" ca="1" si="120"/>
        <v/>
      </c>
      <c r="FX69" s="5" t="str">
        <f ca="1">IF($B69="","",'Hidden inputs'!$D$11*FO69+'Hidden inputs'!$E$11*FP69)</f>
        <v/>
      </c>
      <c r="FY69" s="11" t="str">
        <f t="shared" ref="FY69:FY132" ca="1" si="3196">IF($B69="","",$P$4)</f>
        <v/>
      </c>
      <c r="FZ69" s="9" t="str">
        <f t="shared" ca="1" si="121"/>
        <v/>
      </c>
      <c r="GA69" s="5" t="str">
        <f t="shared" ca="1" si="122"/>
        <v/>
      </c>
      <c r="GB69" s="5" t="str">
        <f t="shared" ca="1" si="123"/>
        <v/>
      </c>
      <c r="GC69" s="5" t="str">
        <f t="shared" ref="GC69:GC132" ca="1" si="3197">IF(EV69="","",GA69-GB69)</f>
        <v/>
      </c>
      <c r="GD69" s="5" t="str">
        <f t="shared" ref="GD69:GD132" ca="1" si="3198">IF(EV69="","",FO69+FP69+FQ69)</f>
        <v/>
      </c>
    </row>
    <row r="70" spans="1:186" x14ac:dyDescent="0.35">
      <c r="A70" s="2" t="str">
        <f t="shared" ref="A70:A133" ca="1" si="3199">IFERROR(IF(MOD(B70,4)=0,1,0),"")</f>
        <v/>
      </c>
      <c r="B70" s="6" t="str">
        <f t="shared" ref="B70:B133" ca="1" si="3200">IFERROR(IF(B69+2&gt;$B$5+term,"",B69+1),"")</f>
        <v/>
      </c>
      <c r="C70" s="5" t="str">
        <f t="shared" ca="1" si="124"/>
        <v/>
      </c>
      <c r="D70" s="5" t="str" cm="1">
        <f t="array" aca="1" ref="D70" ca="1">IF($B70="","",IF(C70=0,0,IF(DD_Payment="",0,IF(C70&lt;_xlfn.IFS(DD_Frequency="Monthly",1,DD_Frequency="Quarterly",IF(MONTH(C$2)=1,1,IF(MONTH(C$2)=4,1,IF(MONTH(C$2)=7,1,IF(MONTH(C$2)=10,1,0)))),DD_Frequency="Annually",IF(MONTH(C$2)=1,1,0))*DD_Payment,C70,_xlfn.IFS(DD_Frequency="Monthly",1,DD_Frequency="Quarterly",IF(MONTH(C$2)=1,1,IF(MONTH(C$2)=4,1,IF(MONTH(C$2)=7,1,IF(MONTH(C$2)=10,1,0)))),DD_Frequency="Annually",IF(MONTH(C$2)=1,1,0))*DD_Payment))))</f>
        <v/>
      </c>
      <c r="E70" s="5" t="str">
        <f t="shared" ref="E70" ca="1" si="3201">IF(B70="","",IF(C70&gt;D70,(C70-D70/2)*(rate_A*(E$1/365)),0))</f>
        <v/>
      </c>
      <c r="F70" s="5" t="str">
        <f t="shared" ref="F70:F133" ca="1" si="3202">IF(B70="","",C70-D70+E70)</f>
        <v/>
      </c>
      <c r="G70" s="5" t="str">
        <f t="shared" ref="G70" ca="1" si="3203">IF(B70="","",G69*(1+rate_A*E$1/365))</f>
        <v/>
      </c>
      <c r="H70" s="5" t="str">
        <f t="shared" ref="H70" ca="1" si="3204">IF(B70="","",H69*(1+rate_A*E$1/365))</f>
        <v/>
      </c>
      <c r="I70" s="5" t="str">
        <f t="shared" ref="I70" ca="1" si="3205">IF(B70="","",I69*(1+rate_joint*E$1/365))</f>
        <v/>
      </c>
      <c r="J70" s="5" t="str">
        <f t="shared" ca="1" si="129"/>
        <v/>
      </c>
      <c r="K70" s="5" t="str" cm="1">
        <f t="array" aca="1" ref="K70" ca="1">IF(J70="","",_xlfn.IFS(J70&lt;='Hidden inputs'!$C$15,J70*'Hidden inputs'!$D$15,J70&lt;='Hidden inputs'!$C$16,'Hidden inputs'!$C$15*'Hidden inputs'!$D$15+(J70-'Hidden inputs'!$B$16)*'Hidden inputs'!$D$16,J70&lt;='Hidden inputs'!$C$17,'Hidden inputs'!$C$15*'Hidden inputs'!$D$15+('Hidden inputs'!$C$16-'Hidden inputs'!$B$16)*'Hidden inputs'!$D$16+(J70-'Hidden inputs'!$B$17)*'Hidden inputs'!$D$17,J70&gt;'Hidden inputs'!$B$18,'Hidden inputs'!$C$15*'Hidden inputs'!$D$15+('Hidden inputs'!$C$16-'Hidden inputs'!$B$16)*'Hidden inputs'!$D$16+('Hidden inputs'!$C$17-'Hidden inputs'!$B$17)*'Hidden inputs'!$D$17+(J70-'Hidden inputs'!$B$18)*'Hidden inputs'!$D$18))</f>
        <v/>
      </c>
      <c r="L70" s="11" t="str">
        <f t="shared" ca="1" si="130"/>
        <v/>
      </c>
      <c r="M70" s="5" t="str">
        <f t="shared" ref="M70:M133" ca="1" si="3206">IF(B70="","",L70*(F70+G70+H70))</f>
        <v/>
      </c>
      <c r="N70" s="5" t="str">
        <f t="shared" ref="N70:N133" ca="1" si="3207">IF(B70="","",L70*F70)</f>
        <v/>
      </c>
      <c r="O70" s="5" t="str">
        <f ca="1">IF(B70="","",'Hidden inputs'!$D$11*F70+'Hidden inputs'!$E$11*G70)</f>
        <v/>
      </c>
      <c r="P70" s="11" t="str">
        <f t="shared" ca="1" si="3140"/>
        <v/>
      </c>
      <c r="Q70" s="20" t="str">
        <f t="shared" ca="1" si="3141"/>
        <v/>
      </c>
      <c r="R70" s="3" t="str">
        <f t="shared" ref="R70:R133" ca="1" si="3208">IF(B70="","",F70)</f>
        <v/>
      </c>
      <c r="S70" s="5" t="str" cm="1">
        <f t="array" aca="1" ref="S70" ca="1">IF($B70="","",IF(R70=0,0,IF(DD_Payment="",0,IF(R70&lt;_xlfn.IFS(DD_Frequency="Monthly",1,DD_Frequency="Quarterly",IF(MONTH(R$2)=1,1,IF(MONTH(R$2)=4,1,IF(MONTH(R$2)=7,1,IF(MONTH(R$2)=10,1,0)))),DD_Frequency="Annually",IF(MONTH(R$2)=1,1,0))*DD_Payment,R70,_xlfn.IFS(DD_Frequency="Monthly",1,DD_Frequency="Quarterly",IF(MONTH(R$2)=1,1,IF(MONTH(R$2)=4,1,IF(MONTH(R$2)=7,1,IF(MONTH(R$2)=10,1,0)))),DD_Frequency="Annually",IF(MONTH(R$2)=1,1,0))*DD_Payment))))</f>
        <v/>
      </c>
      <c r="T70" s="3" t="str">
        <f t="shared" ref="T70" ca="1" si="3209">IF(B70="","",IF(R70&gt;S70,(R70-S70/2)*(rate_A*((T$1+A70)/365)),0))</f>
        <v/>
      </c>
      <c r="U70" s="3" t="str">
        <f t="shared" ref="U70:U133" ca="1" si="3210">IF(B70="","",R70-S70+T70)</f>
        <v/>
      </c>
      <c r="V70" s="3" t="str">
        <f t="shared" ref="V70" ca="1" si="3211">IF(B70="","",G70*(1+rate_A*(T$1+A70)/365))</f>
        <v/>
      </c>
      <c r="W70" s="3" t="str">
        <f t="shared" ref="W70" ca="1" si="3212">IF(B70="","",H70*(1+rate_A*(T$1+A70)/365))</f>
        <v/>
      </c>
      <c r="X70" s="3" t="str">
        <f t="shared" ref="X70" ca="1" si="3213">IF(B70="","",I70*(1+rate_joint*(T$1+A70)/365))</f>
        <v/>
      </c>
      <c r="Y70" s="5" t="str">
        <f t="shared" ca="1" si="135"/>
        <v/>
      </c>
      <c r="Z70" s="5" t="str" cm="1">
        <f t="array" aca="1" ref="Z70" ca="1">IF(Y70="","",_xlfn.IFS(Y70&lt;='Hidden inputs'!$C$15,Y70*'Hidden inputs'!$D$15,Y70&lt;='Hidden inputs'!$C$16,'Hidden inputs'!$C$15*'Hidden inputs'!$D$15+(Y70-'Hidden inputs'!$B$16)*'Hidden inputs'!$D$16,Y70&lt;='Hidden inputs'!$C$17,'Hidden inputs'!$C$15*'Hidden inputs'!$D$15+('Hidden inputs'!$C$16-'Hidden inputs'!$B$16)*'Hidden inputs'!$D$16+(Y70-'Hidden inputs'!$B$17)*'Hidden inputs'!$D$17,Y70&gt;'Hidden inputs'!$B$18,'Hidden inputs'!$C$15*'Hidden inputs'!$D$15+('Hidden inputs'!$C$16-'Hidden inputs'!$B$16)*'Hidden inputs'!$D$16+('Hidden inputs'!$C$17-'Hidden inputs'!$B$17)*'Hidden inputs'!$D$17+(Y70-'Hidden inputs'!$B$18)*'Hidden inputs'!$D$18))</f>
        <v/>
      </c>
      <c r="AA70" s="10" t="str">
        <f t="shared" ca="1" si="136"/>
        <v/>
      </c>
      <c r="AB70" s="5" t="str">
        <f t="shared" ref="AB70:AB133" ca="1" si="3214">IF(B70="","",AA70*(U70+V70+W70))</f>
        <v/>
      </c>
      <c r="AC70" s="5" t="str">
        <f t="shared" ca="1" si="137"/>
        <v/>
      </c>
      <c r="AD70" s="5" t="str">
        <f ca="1">IF(B70="","",'Hidden inputs'!$D$11*U70+'Hidden inputs'!$E$11*V70)</f>
        <v/>
      </c>
      <c r="AE70" s="11" t="str">
        <f t="shared" ca="1" si="3146"/>
        <v/>
      </c>
      <c r="AF70" s="9" t="str">
        <f t="shared" ref="AF70:AF133" ca="1" si="3215">IF(B70="","",AE70*U70)</f>
        <v/>
      </c>
      <c r="AG70" s="3" t="str">
        <f t="shared" ref="AG70:AG133" ca="1" si="3216">IF($B70="","",U70)</f>
        <v/>
      </c>
      <c r="AH70" s="5" t="str" cm="1">
        <f t="array" aca="1" ref="AH70" ca="1">IF($B70="","",IF(AG70=0,0,IF(DD_Payment="",0,IF(AG70&lt;_xlfn.IFS(DD_Frequency="Monthly",1,DD_Frequency="Quarterly",IF(MONTH(AG$2)=1,1,IF(MONTH(AG$2)=4,1,IF(MONTH(AG$2)=7,1,IF(MONTH(AG$2)=10,1,0)))),DD_Frequency="Annually",IF(MONTH(AG$2)=1,1,0))*DD_Payment,AG70,_xlfn.IFS(DD_Frequency="Monthly",1,DD_Frequency="Quarterly",IF(MONTH(AG$2)=1,1,IF(MONTH(AG$2)=4,1,IF(MONTH(AG$2)=7,1,IF(MONTH(AG$2)=10,1,0)))),DD_Frequency="Annually",IF(MONTH(AG$2)=1,1,0))*DD_Payment))))</f>
        <v/>
      </c>
      <c r="AI70" s="3" t="str">
        <f t="shared" ref="AI70" ca="1" si="3217">IF($B70="","",IF(AG70&gt;AH70,(AG70-AH70/2)*(rate_A*(AI$1/365)),0))</f>
        <v/>
      </c>
      <c r="AJ70" s="3" t="str">
        <f t="shared" ca="1" si="139"/>
        <v/>
      </c>
      <c r="AK70" s="3" t="str">
        <f t="shared" ref="AK70" ca="1" si="3218">IF($B70="","",V70*(1+rate_A*AI$1/365))</f>
        <v/>
      </c>
      <c r="AL70" s="3" t="str">
        <f t="shared" ref="AL70" ca="1" si="3219">IF($B70="","",W70*(1+rate_A*AI$1/365))</f>
        <v/>
      </c>
      <c r="AM70" s="3" t="str">
        <f t="shared" ref="AM70" ca="1" si="3220">IF($B70="","",X70*(1+rate_joint*AI$1/365))</f>
        <v/>
      </c>
      <c r="AN70" s="5" t="str">
        <f t="shared" ca="1" si="143"/>
        <v/>
      </c>
      <c r="AO70" s="5" t="str" cm="1">
        <f t="array" aca="1" ref="AO70" ca="1">IF(AN70="","",_xlfn.IFS(AN70&lt;='Hidden inputs'!$C$15,AN70*'Hidden inputs'!$D$15,AN70&lt;='Hidden inputs'!$C$16,'Hidden inputs'!$C$15*'Hidden inputs'!$D$15+(AN70-'Hidden inputs'!$B$16)*'Hidden inputs'!$D$16,AN70&lt;='Hidden inputs'!$C$17,'Hidden inputs'!$C$15*'Hidden inputs'!$D$15+('Hidden inputs'!$C$16-'Hidden inputs'!$B$16)*'Hidden inputs'!$D$16+(AN70-'Hidden inputs'!$B$17)*'Hidden inputs'!$D$17,AN70&gt;'Hidden inputs'!$B$18,'Hidden inputs'!$C$15*'Hidden inputs'!$D$15+('Hidden inputs'!$C$16-'Hidden inputs'!$B$16)*'Hidden inputs'!$D$16+('Hidden inputs'!$C$17-'Hidden inputs'!$B$17)*'Hidden inputs'!$D$17+(AN70-'Hidden inputs'!$B$18)*'Hidden inputs'!$D$18))</f>
        <v/>
      </c>
      <c r="AP70" s="10" t="str">
        <f t="shared" ca="1" si="144"/>
        <v/>
      </c>
      <c r="AQ70" s="5" t="str">
        <f t="shared" ref="AQ70:AQ133" ca="1" si="3221">IF($B70="","",AP70*(AJ70+AK70+AL70))</f>
        <v/>
      </c>
      <c r="AR70" s="5" t="str">
        <f t="shared" ref="AR70:AR133" ca="1" si="3222">IF($B70="","",AP70*AJ70)</f>
        <v/>
      </c>
      <c r="AS70" s="5" t="str">
        <f ca="1">IF($B70="","",'Hidden inputs'!$D$11*AJ70+'Hidden inputs'!$E$11*AK70)</f>
        <v/>
      </c>
      <c r="AT70" s="11" t="str">
        <f t="shared" ca="1" si="3151"/>
        <v/>
      </c>
      <c r="AU70" s="9" t="str">
        <f t="shared" ref="AU70:AU133" ca="1" si="3223">IF(Q70="","",AT70*AJ70)</f>
        <v/>
      </c>
      <c r="AV70" s="3" t="str">
        <f t="shared" ref="AV70:AV133" ca="1" si="3224">IF($B70="","",AJ70)</f>
        <v/>
      </c>
      <c r="AW70" s="5" t="str" cm="1">
        <f t="array" aca="1" ref="AW70" ca="1">IF($B70="","",IF(AV70=0,0,IF(DD_Payment="",0,IF(AV70&lt;_xlfn.IFS(DD_Frequency="Monthly",1,DD_Frequency="Quarterly",IF(MONTH(AV$2)=1,1,IF(MONTH(AV$2)=4,1,IF(MONTH(AV$2)=7,1,IF(MONTH(AV$2)=10,1,0)))),DD_Frequency="Annually",IF(MONTH(AV$2)=1,1,0))*DD_Payment,AV70,_xlfn.IFS(DD_Frequency="Monthly",1,DD_Frequency="Quarterly",IF(MONTH(AV$2)=1,1,IF(MONTH(AV$2)=4,1,IF(MONTH(AV$2)=7,1,IF(MONTH(AV$2)=10,1,0)))),DD_Frequency="Annually",IF(MONTH(AV$2)=1,1,0))*DD_Payment))))</f>
        <v/>
      </c>
      <c r="AX70" s="3" t="str">
        <f t="shared" ref="AX70" ca="1" si="3225">IF($B70="","",IF(AV70&gt;AW70,(AV70-AW70/2)*(rate_A*(AX$1/365)),0))</f>
        <v/>
      </c>
      <c r="AY70" s="3" t="str">
        <f t="shared" ca="1" si="146"/>
        <v/>
      </c>
      <c r="AZ70" s="3" t="str">
        <f t="shared" ref="AZ70" ca="1" si="3226">IF($B70="","",AK70*(1+rate_A*AX$1/365))</f>
        <v/>
      </c>
      <c r="BA70" s="3" t="str">
        <f t="shared" ref="BA70" ca="1" si="3227">IF($B70="","",AL70*(1+rate_A*AX$1/365))</f>
        <v/>
      </c>
      <c r="BB70" s="3" t="str">
        <f t="shared" ref="BB70" ca="1" si="3228">IF($B70="","",AM70*(1+rate_joint*AX$1/365))</f>
        <v/>
      </c>
      <c r="BC70" s="5" t="str">
        <f t="shared" ca="1" si="150"/>
        <v/>
      </c>
      <c r="BD70" s="5" t="str" cm="1">
        <f t="array" aca="1" ref="BD70" ca="1">IF(BC70="","",_xlfn.IFS(BC70&lt;='Hidden inputs'!$C$15,BC70*'Hidden inputs'!$D$15,BC70&lt;='Hidden inputs'!$C$16,'Hidden inputs'!$C$15*'Hidden inputs'!$D$15+(BC70-'Hidden inputs'!$B$16)*'Hidden inputs'!$D$16,BC70&lt;='Hidden inputs'!$C$17,'Hidden inputs'!$C$15*'Hidden inputs'!$D$15+('Hidden inputs'!$C$16-'Hidden inputs'!$B$16)*'Hidden inputs'!$D$16+(BC70-'Hidden inputs'!$B$17)*'Hidden inputs'!$D$17,BC70&gt;'Hidden inputs'!$B$18,'Hidden inputs'!$C$15*'Hidden inputs'!$D$15+('Hidden inputs'!$C$16-'Hidden inputs'!$B$16)*'Hidden inputs'!$D$16+('Hidden inputs'!$C$17-'Hidden inputs'!$B$17)*'Hidden inputs'!$D$17+(BC70-'Hidden inputs'!$B$18)*'Hidden inputs'!$D$18))</f>
        <v/>
      </c>
      <c r="BE70" s="10" t="str">
        <f t="shared" ca="1" si="151"/>
        <v/>
      </c>
      <c r="BF70" s="5" t="str">
        <f t="shared" ref="BF70:BF133" ca="1" si="3229">IF($B70="","",BE70*(AY70+AZ70+BA70))</f>
        <v/>
      </c>
      <c r="BG70" s="5" t="str">
        <f t="shared" ref="BG70:BG133" ca="1" si="3230">IF($B70="","",BE70*AY70)</f>
        <v/>
      </c>
      <c r="BH70" s="5" t="str">
        <f ca="1">IF($B70="","",'Hidden inputs'!$D$11*AY70+'Hidden inputs'!$E$11*AZ70)</f>
        <v/>
      </c>
      <c r="BI70" s="11" t="str">
        <f t="shared" ca="1" si="3156"/>
        <v/>
      </c>
      <c r="BJ70" s="9" t="str">
        <f t="shared" ref="BJ70:BJ133" ca="1" si="3231">IF(AF70="","",BI70*AY70)</f>
        <v/>
      </c>
      <c r="BK70" s="3" t="str">
        <f t="shared" ref="BK70:BK133" ca="1" si="3232">IF($B70="","",AY70)</f>
        <v/>
      </c>
      <c r="BL70" s="5" t="str" cm="1">
        <f t="array" aca="1" ref="BL70" ca="1">IF($B70="","",IF(BK70=0,0,IF(DD_Payment="",0,IF(BK70&lt;_xlfn.IFS(DD_Frequency="Monthly",1,DD_Frequency="Quarterly",IF(MONTH(BK$2)=1,1,IF(MONTH(BK$2)=4,1,IF(MONTH(BK$2)=7,1,IF(MONTH(BK$2)=10,1,0)))),DD_Frequency="Annually",IF(MONTH(BK$2)=1,1,0))*DD_Payment,BK70,_xlfn.IFS(DD_Frequency="Monthly",1,DD_Frequency="Quarterly",IF(MONTH(BK$2)=1,1,IF(MONTH(BK$2)=4,1,IF(MONTH(BK$2)=7,1,IF(MONTH(BK$2)=10,1,0)))),DD_Frequency="Annually",IF(MONTH(BK$2)=1,1,0))*DD_Payment))))</f>
        <v/>
      </c>
      <c r="BM70" s="3" t="str">
        <f t="shared" ref="BM70" ca="1" si="3233">IF($B70="","",IF(BK70&gt;BL70,(BK70-BL70/2)*(rate_A*(BM$1/365)),0))</f>
        <v/>
      </c>
      <c r="BN70" s="3" t="str">
        <f t="shared" ca="1" si="153"/>
        <v/>
      </c>
      <c r="BO70" s="3" t="str">
        <f t="shared" ref="BO70" ca="1" si="3234">IF($B70="","",AZ70*(1+rate_A*BM$1/365))</f>
        <v/>
      </c>
      <c r="BP70" s="3" t="str">
        <f t="shared" ref="BP70" ca="1" si="3235">IF($B70="","",BA70*(1+rate_A*BM$1/365))</f>
        <v/>
      </c>
      <c r="BQ70" s="3" t="str">
        <f t="shared" ref="BQ70" ca="1" si="3236">IF($B70="","",BB70*(1+rate_joint*BM$1/365))</f>
        <v/>
      </c>
      <c r="BR70" s="5" t="str">
        <f t="shared" ca="1" si="157"/>
        <v/>
      </c>
      <c r="BS70" s="5" t="str" cm="1">
        <f t="array" aca="1" ref="BS70" ca="1">IF(BR70="","",_xlfn.IFS(BR70&lt;='Hidden inputs'!$C$15,BR70*'Hidden inputs'!$D$15,BR70&lt;='Hidden inputs'!$C$16,'Hidden inputs'!$C$15*'Hidden inputs'!$D$15+(BR70-'Hidden inputs'!$B$16)*'Hidden inputs'!$D$16,BR70&lt;='Hidden inputs'!$C$17,'Hidden inputs'!$C$15*'Hidden inputs'!$D$15+('Hidden inputs'!$C$16-'Hidden inputs'!$B$16)*'Hidden inputs'!$D$16+(BR70-'Hidden inputs'!$B$17)*'Hidden inputs'!$D$17,BR70&gt;'Hidden inputs'!$B$18,'Hidden inputs'!$C$15*'Hidden inputs'!$D$15+('Hidden inputs'!$C$16-'Hidden inputs'!$B$16)*'Hidden inputs'!$D$16+('Hidden inputs'!$C$17-'Hidden inputs'!$B$17)*'Hidden inputs'!$D$17+(BR70-'Hidden inputs'!$B$18)*'Hidden inputs'!$D$18))</f>
        <v/>
      </c>
      <c r="BT70" s="10" t="str">
        <f t="shared" ca="1" si="158"/>
        <v/>
      </c>
      <c r="BU70" s="5" t="str">
        <f t="shared" ref="BU70:BU133" ca="1" si="3237">IF($B70="","",BT70*(BN70+BO70+BP70))</f>
        <v/>
      </c>
      <c r="BV70" s="5" t="str">
        <f t="shared" ref="BV70:BV133" ca="1" si="3238">IF($B70="","",BT70*BN70)</f>
        <v/>
      </c>
      <c r="BW70" s="5" t="str">
        <f ca="1">IF($B70="","",'Hidden inputs'!$D$11*BN70+'Hidden inputs'!$E$11*BO70)</f>
        <v/>
      </c>
      <c r="BX70" s="11" t="str">
        <f t="shared" ca="1" si="3161"/>
        <v/>
      </c>
      <c r="BY70" s="9" t="str">
        <f t="shared" ref="BY70:BY133" ca="1" si="3239">IF(AU70="","",BX70*BN70)</f>
        <v/>
      </c>
      <c r="BZ70" s="3" t="str">
        <f t="shared" ref="BZ70:BZ133" ca="1" si="3240">IF($B70="","",BN70)</f>
        <v/>
      </c>
      <c r="CA70" s="5" t="str" cm="1">
        <f t="array" aca="1" ref="CA70" ca="1">IF($B70="","",IF(BZ70=0,0,IF(DD_Payment="",0,IF(BZ70&lt;_xlfn.IFS(DD_Frequency="Monthly",1,DD_Frequency="Quarterly",IF(MONTH(BZ$2)=1,1,IF(MONTH(BZ$2)=4,1,IF(MONTH(BZ$2)=7,1,IF(MONTH(BZ$2)=10,1,0)))),DD_Frequency="Annually",IF(MONTH(BZ$2)=1,1,0))*DD_Payment,BZ70,_xlfn.IFS(DD_Frequency="Monthly",1,DD_Frequency="Quarterly",IF(MONTH(BZ$2)=1,1,IF(MONTH(BZ$2)=4,1,IF(MONTH(BZ$2)=7,1,IF(MONTH(BZ$2)=10,1,0)))),DD_Frequency="Annually",IF(MONTH(BZ$2)=1,1,0))*DD_Payment))))</f>
        <v/>
      </c>
      <c r="CB70" s="3" t="str">
        <f t="shared" ref="CB70" ca="1" si="3241">IF($B70="","",IF(BZ70&gt;CA70,(BZ70-CA70/2)*(rate_A*(CB$1/365)),0))</f>
        <v/>
      </c>
      <c r="CC70" s="3" t="str">
        <f t="shared" ca="1" si="160"/>
        <v/>
      </c>
      <c r="CD70" s="3" t="str">
        <f t="shared" ref="CD70" ca="1" si="3242">IF($B70="","",BO70*(1+rate_A*CB$1/365))</f>
        <v/>
      </c>
      <c r="CE70" s="3" t="str">
        <f t="shared" ref="CE70" ca="1" si="3243">IF($B70="","",BP70*(1+rate_A*CB$1/365))</f>
        <v/>
      </c>
      <c r="CF70" s="3" t="str">
        <f t="shared" ref="CF70" ca="1" si="3244">IF($B70="","",BQ70*(1+rate_joint*CB$1/365))</f>
        <v/>
      </c>
      <c r="CG70" s="5" t="str">
        <f t="shared" ca="1" si="164"/>
        <v/>
      </c>
      <c r="CH70" s="5" t="str" cm="1">
        <f t="array" aca="1" ref="CH70" ca="1">IF(CG70="","",_xlfn.IFS(CG70&lt;='Hidden inputs'!$C$15,CG70*'Hidden inputs'!$D$15,CG70&lt;='Hidden inputs'!$C$16,'Hidden inputs'!$C$15*'Hidden inputs'!$D$15+(CG70-'Hidden inputs'!$B$16)*'Hidden inputs'!$D$16,CG70&lt;='Hidden inputs'!$C$17,'Hidden inputs'!$C$15*'Hidden inputs'!$D$15+('Hidden inputs'!$C$16-'Hidden inputs'!$B$16)*'Hidden inputs'!$D$16+(CG70-'Hidden inputs'!$B$17)*'Hidden inputs'!$D$17,CG70&gt;'Hidden inputs'!$B$18,'Hidden inputs'!$C$15*'Hidden inputs'!$D$15+('Hidden inputs'!$C$16-'Hidden inputs'!$B$16)*'Hidden inputs'!$D$16+('Hidden inputs'!$C$17-'Hidden inputs'!$B$17)*'Hidden inputs'!$D$17+(CG70-'Hidden inputs'!$B$18)*'Hidden inputs'!$D$18))</f>
        <v/>
      </c>
      <c r="CI70" s="10" t="str">
        <f t="shared" ca="1" si="165"/>
        <v/>
      </c>
      <c r="CJ70" s="5" t="str">
        <f t="shared" ref="CJ70:CJ133" ca="1" si="3245">IF($B70="","",CI70*(CC70+CD70+CE70))</f>
        <v/>
      </c>
      <c r="CK70" s="5" t="str">
        <f t="shared" ref="CK70:CK133" ca="1" si="3246">IF($B70="","",CI70*CC70)</f>
        <v/>
      </c>
      <c r="CL70" s="5" t="str">
        <f ca="1">IF($B70="","",'Hidden inputs'!$D$11*CC70+'Hidden inputs'!$E$11*CD70)</f>
        <v/>
      </c>
      <c r="CM70" s="11" t="str">
        <f t="shared" ca="1" si="3166"/>
        <v/>
      </c>
      <c r="CN70" s="9" t="str">
        <f t="shared" ref="CN70:CN133" ca="1" si="3247">IF(BJ70="","",CM70*CC70)</f>
        <v/>
      </c>
      <c r="CO70" s="3" t="str">
        <f t="shared" ref="CO70:CO133" ca="1" si="3248">IF($B70="","",CC70)</f>
        <v/>
      </c>
      <c r="CP70" s="5" t="str" cm="1">
        <f t="array" aca="1" ref="CP70" ca="1">IF($B70="","",IF(CO70=0,0,IF(DD_Payment="",0,IF(CO70&lt;_xlfn.IFS(DD_Frequency="Monthly",1,DD_Frequency="Quarterly",IF(MONTH(CO$2)=1,1,IF(MONTH(CO$2)=4,1,IF(MONTH(CO$2)=7,1,IF(MONTH(CO$2)=10,1,0)))),DD_Frequency="Annually",IF(MONTH(CO$2)=1,1,0))*DD_Payment,CO70,_xlfn.IFS(DD_Frequency="Monthly",1,DD_Frequency="Quarterly",IF(MONTH(CO$2)=1,1,IF(MONTH(CO$2)=4,1,IF(MONTH(CO$2)=7,1,IF(MONTH(CO$2)=10,1,0)))),DD_Frequency="Annually",IF(MONTH(CO$2)=1,1,0))*DD_Payment))))</f>
        <v/>
      </c>
      <c r="CQ70" s="3" t="str">
        <f t="shared" ref="CQ70" ca="1" si="3249">IF($B70="","",IF(CO70&gt;CP70,(CO70-CP70/2)*(rate_A*(CQ$1/365)),0))</f>
        <v/>
      </c>
      <c r="CR70" s="3" t="str">
        <f t="shared" ca="1" si="167"/>
        <v/>
      </c>
      <c r="CS70" s="3" t="str">
        <f t="shared" ref="CS70" ca="1" si="3250">IF($B70="","",CD70*(1+rate_A*CQ$1/365))</f>
        <v/>
      </c>
      <c r="CT70" s="3" t="str">
        <f t="shared" ref="CT70" ca="1" si="3251">IF($B70="","",CE70*(1+rate_A*CQ$1/365))</f>
        <v/>
      </c>
      <c r="CU70" s="3" t="str">
        <f t="shared" ref="CU70" ca="1" si="3252">IF($B70="","",CF70*(1+rate_joint*CQ$1/365))</f>
        <v/>
      </c>
      <c r="CV70" s="5" t="str">
        <f t="shared" ca="1" si="171"/>
        <v/>
      </c>
      <c r="CW70" s="5" t="str" cm="1">
        <f t="array" aca="1" ref="CW70" ca="1">IF(CV70="","",_xlfn.IFS(CV70&lt;='Hidden inputs'!$C$15,CV70*'Hidden inputs'!$D$15,CV70&lt;='Hidden inputs'!$C$16,'Hidden inputs'!$C$15*'Hidden inputs'!$D$15+(CV70-'Hidden inputs'!$B$16)*'Hidden inputs'!$D$16,CV70&lt;='Hidden inputs'!$C$17,'Hidden inputs'!$C$15*'Hidden inputs'!$D$15+('Hidden inputs'!$C$16-'Hidden inputs'!$B$16)*'Hidden inputs'!$D$16+(CV70-'Hidden inputs'!$B$17)*'Hidden inputs'!$D$17,CV70&gt;'Hidden inputs'!$B$18,'Hidden inputs'!$C$15*'Hidden inputs'!$D$15+('Hidden inputs'!$C$16-'Hidden inputs'!$B$16)*'Hidden inputs'!$D$16+('Hidden inputs'!$C$17-'Hidden inputs'!$B$17)*'Hidden inputs'!$D$17+(CV70-'Hidden inputs'!$B$18)*'Hidden inputs'!$D$18))</f>
        <v/>
      </c>
      <c r="CX70" s="10" t="str">
        <f t="shared" ca="1" si="172"/>
        <v/>
      </c>
      <c r="CY70" s="5" t="str">
        <f t="shared" ref="CY70:CY133" ca="1" si="3253">IF($B70="","",CX70*(CR70+CS70+CT70))</f>
        <v/>
      </c>
      <c r="CZ70" s="5" t="str">
        <f t="shared" ref="CZ70:CZ133" ca="1" si="3254">IF($B70="","",CX70*CR70)</f>
        <v/>
      </c>
      <c r="DA70" s="5" t="str">
        <f ca="1">IF($B70="","",'Hidden inputs'!$D$11*CR70+'Hidden inputs'!$E$11*CS70)</f>
        <v/>
      </c>
      <c r="DB70" s="11" t="str">
        <f t="shared" ca="1" si="3171"/>
        <v/>
      </c>
      <c r="DC70" s="9" t="str">
        <f t="shared" ref="DC70:DC133" ca="1" si="3255">IF(BY70="","",DB70*CR70)</f>
        <v/>
      </c>
      <c r="DD70" s="3" t="str">
        <f t="shared" ref="DD70:DD133" ca="1" si="3256">IF($B70="","",CR70)</f>
        <v/>
      </c>
      <c r="DE70" s="5" t="str" cm="1">
        <f t="array" aca="1" ref="DE70" ca="1">IF($B70="","",IF(DD70=0,0,IF(DD_Payment="",0,IF(DD70&lt;_xlfn.IFS(DD_Frequency="Monthly",1,DD_Frequency="Quarterly",IF(MONTH(DD$2)=1,1,IF(MONTH(DD$2)=4,1,IF(MONTH(DD$2)=7,1,IF(MONTH(DD$2)=10,1,0)))),DD_Frequency="Annually",IF(MONTH(DD$2)=1,1,0))*DD_Payment,DD70,_xlfn.IFS(DD_Frequency="Monthly",1,DD_Frequency="Quarterly",IF(MONTH(DD$2)=1,1,IF(MONTH(DD$2)=4,1,IF(MONTH(DD$2)=7,1,IF(MONTH(DD$2)=10,1,0)))),DD_Frequency="Annually",IF(MONTH(DD$2)=1,1,0))*DD_Payment))))</f>
        <v/>
      </c>
      <c r="DF70" s="3" t="str">
        <f t="shared" ref="DF70" ca="1" si="3257">IF($B70="","",IF(DD70&gt;DE70,(DD70-DE70/2)*(rate_A*(DF$1/365)),0))</f>
        <v/>
      </c>
      <c r="DG70" s="3" t="str">
        <f t="shared" ca="1" si="174"/>
        <v/>
      </c>
      <c r="DH70" s="3" t="str">
        <f t="shared" ref="DH70" ca="1" si="3258">IF($B70="","",CS70*(1+rate_A*DF$1/365))</f>
        <v/>
      </c>
      <c r="DI70" s="3" t="str">
        <f t="shared" ref="DI70" ca="1" si="3259">IF($B70="","",CT70*(1+rate_A*DF$1/365))</f>
        <v/>
      </c>
      <c r="DJ70" s="3" t="str">
        <f t="shared" ref="DJ70" ca="1" si="3260">IF($B70="","",CU70*(1+rate_joint*DF$1/365))</f>
        <v/>
      </c>
      <c r="DK70" s="5" t="str">
        <f t="shared" ca="1" si="178"/>
        <v/>
      </c>
      <c r="DL70" s="5" t="str" cm="1">
        <f t="array" aca="1" ref="DL70" ca="1">IF(DK70="","",_xlfn.IFS(DK70&lt;='Hidden inputs'!$C$15,DK70*'Hidden inputs'!$D$15,DK70&lt;='Hidden inputs'!$C$16,'Hidden inputs'!$C$15*'Hidden inputs'!$D$15+(DK70-'Hidden inputs'!$B$16)*'Hidden inputs'!$D$16,DK70&lt;='Hidden inputs'!$C$17,'Hidden inputs'!$C$15*'Hidden inputs'!$D$15+('Hidden inputs'!$C$16-'Hidden inputs'!$B$16)*'Hidden inputs'!$D$16+(DK70-'Hidden inputs'!$B$17)*'Hidden inputs'!$D$17,DK70&gt;'Hidden inputs'!$B$18,'Hidden inputs'!$C$15*'Hidden inputs'!$D$15+('Hidden inputs'!$C$16-'Hidden inputs'!$B$16)*'Hidden inputs'!$D$16+('Hidden inputs'!$C$17-'Hidden inputs'!$B$17)*'Hidden inputs'!$D$17+(DK70-'Hidden inputs'!$B$18)*'Hidden inputs'!$D$18))</f>
        <v/>
      </c>
      <c r="DM70" s="10" t="str">
        <f t="shared" ca="1" si="179"/>
        <v/>
      </c>
      <c r="DN70" s="5" t="str">
        <f t="shared" ref="DN70:DN133" ca="1" si="3261">IF($B70="","",DM70*(DG70+DH70+DI70))</f>
        <v/>
      </c>
      <c r="DO70" s="5" t="str">
        <f t="shared" ref="DO70:DO133" ca="1" si="3262">IF($B70="","",DM70*DG70)</f>
        <v/>
      </c>
      <c r="DP70" s="5" t="str">
        <f ca="1">IF($B70="","",'Hidden inputs'!$D$11*DG70+'Hidden inputs'!$E$11*DH70)</f>
        <v/>
      </c>
      <c r="DQ70" s="11" t="str">
        <f t="shared" ca="1" si="3176"/>
        <v/>
      </c>
      <c r="DR70" s="9" t="str">
        <f t="shared" ref="DR70:DR133" ca="1" si="3263">IF(CN70="","",DQ70*DG70)</f>
        <v/>
      </c>
      <c r="DS70" s="3" t="str">
        <f t="shared" ref="DS70:DS133" ca="1" si="3264">IF($B70="","",DG70)</f>
        <v/>
      </c>
      <c r="DT70" s="5" t="str" cm="1">
        <f t="array" aca="1" ref="DT70" ca="1">IF($B70="","",IF(DS70=0,0,IF(DD_Payment="",0,IF(DS70&lt;_xlfn.IFS(DD_Frequency="Monthly",1,DD_Frequency="Quarterly",IF(MONTH(DS$2)=1,1,IF(MONTH(DS$2)=4,1,IF(MONTH(DS$2)=7,1,IF(MONTH(DS$2)=10,1,0)))),DD_Frequency="Annually",IF(MONTH(DS$2)=1,1,0))*DD_Payment,DS70,_xlfn.IFS(DD_Frequency="Monthly",1,DD_Frequency="Quarterly",IF(MONTH(DS$2)=1,1,IF(MONTH(DS$2)=4,1,IF(MONTH(DS$2)=7,1,IF(MONTH(DS$2)=10,1,0)))),DD_Frequency="Annually",IF(MONTH(DS$2)=1,1,0))*DD_Payment))))</f>
        <v/>
      </c>
      <c r="DU70" s="3" t="str">
        <f t="shared" ref="DU70" ca="1" si="3265">IF($B70="","",IF(DS70&gt;DT70,(DS70-DT70/2)*(rate_A*(DU$1/365)),0))</f>
        <v/>
      </c>
      <c r="DV70" s="3" t="str">
        <f t="shared" ca="1" si="181"/>
        <v/>
      </c>
      <c r="DW70" s="3" t="str">
        <f t="shared" ref="DW70" ca="1" si="3266">IF($B70="","",DH70*(1+rate_A*DU$1/365))</f>
        <v/>
      </c>
      <c r="DX70" s="3" t="str">
        <f t="shared" ref="DX70" ca="1" si="3267">IF($B70="","",DI70*(1+rate_A*DU$1/365))</f>
        <v/>
      </c>
      <c r="DY70" s="3" t="str">
        <f t="shared" ref="DY70" ca="1" si="3268">IF($B70="","",DJ70*(1+rate_joint*DU$1/365))</f>
        <v/>
      </c>
      <c r="DZ70" s="5" t="str">
        <f t="shared" ca="1" si="185"/>
        <v/>
      </c>
      <c r="EA70" s="5" t="str" cm="1">
        <f t="array" aca="1" ref="EA70" ca="1">IF(DZ70="","",_xlfn.IFS(DZ70&lt;='Hidden inputs'!$C$15,DZ70*'Hidden inputs'!$D$15,DZ70&lt;='Hidden inputs'!$C$16,'Hidden inputs'!$C$15*'Hidden inputs'!$D$15+(DZ70-'Hidden inputs'!$B$16)*'Hidden inputs'!$D$16,DZ70&lt;='Hidden inputs'!$C$17,'Hidden inputs'!$C$15*'Hidden inputs'!$D$15+('Hidden inputs'!$C$16-'Hidden inputs'!$B$16)*'Hidden inputs'!$D$16+(DZ70-'Hidden inputs'!$B$17)*'Hidden inputs'!$D$17,DZ70&gt;'Hidden inputs'!$B$18,'Hidden inputs'!$C$15*'Hidden inputs'!$D$15+('Hidden inputs'!$C$16-'Hidden inputs'!$B$16)*'Hidden inputs'!$D$16+('Hidden inputs'!$C$17-'Hidden inputs'!$B$17)*'Hidden inputs'!$D$17+(DZ70-'Hidden inputs'!$B$18)*'Hidden inputs'!$D$18))</f>
        <v/>
      </c>
      <c r="EB70" s="10" t="str">
        <f t="shared" ca="1" si="186"/>
        <v/>
      </c>
      <c r="EC70" s="5" t="str">
        <f t="shared" ref="EC70:EC133" ca="1" si="3269">IF($B70="","",EB70*(DV70+DW70+DX70))</f>
        <v/>
      </c>
      <c r="ED70" s="5" t="str">
        <f t="shared" ref="ED70:ED133" ca="1" si="3270">IF($B70="","",EB70*DV70)</f>
        <v/>
      </c>
      <c r="EE70" s="5" t="str">
        <f ca="1">IF($B70="","",'Hidden inputs'!$D$11*DV70+'Hidden inputs'!$E$11*DW70)</f>
        <v/>
      </c>
      <c r="EF70" s="11" t="str">
        <f t="shared" ca="1" si="3181"/>
        <v/>
      </c>
      <c r="EG70" s="9" t="str">
        <f t="shared" ref="EG70:EG133" ca="1" si="3271">IF(DC70="","",EF70*DV70)</f>
        <v/>
      </c>
      <c r="EH70" s="3" t="str">
        <f t="shared" ref="EH70:EH133" ca="1" si="3272">IF($B70="","",DV70)</f>
        <v/>
      </c>
      <c r="EI70" s="5" t="str" cm="1">
        <f t="array" aca="1" ref="EI70" ca="1">IF($B70="","",IF(EH70=0,0,IF(DD_Payment="",0,IF(EH70&lt;_xlfn.IFS(DD_Frequency="Monthly",1,DD_Frequency="Quarterly",IF(MONTH(EH$2)=1,1,IF(MONTH(EH$2)=4,1,IF(MONTH(EH$2)=7,1,IF(MONTH(EH$2)=10,1,0)))),DD_Frequency="Annually",IF(MONTH(EH$2)=1,1,0))*DD_Payment,EH70,_xlfn.IFS(DD_Frequency="Monthly",1,DD_Frequency="Quarterly",IF(MONTH(EH$2)=1,1,IF(MONTH(EH$2)=4,1,IF(MONTH(EH$2)=7,1,IF(MONTH(EH$2)=10,1,0)))),DD_Frequency="Annually",IF(MONTH(EH$2)=1,1,0))*DD_Payment))))</f>
        <v/>
      </c>
      <c r="EJ70" s="3" t="str">
        <f t="shared" ref="EJ70" ca="1" si="3273">IF($B70="","",IF(EH70&gt;EI70,(EH70-EI70/2)*(rate_A*(EJ$1/365)),0))</f>
        <v/>
      </c>
      <c r="EK70" s="3" t="str">
        <f t="shared" ca="1" si="188"/>
        <v/>
      </c>
      <c r="EL70" s="3" t="str">
        <f t="shared" ref="EL70" ca="1" si="3274">IF($B70="","",DW70*(1+rate_A*EJ$1/365))</f>
        <v/>
      </c>
      <c r="EM70" s="3" t="str">
        <f t="shared" ref="EM70" ca="1" si="3275">IF($B70="","",DX70*(1+rate_A*EJ$1/365))</f>
        <v/>
      </c>
      <c r="EN70" s="3" t="str">
        <f t="shared" ref="EN70" ca="1" si="3276">IF($B70="","",DY70*(1+rate_joint*EJ$1/365))</f>
        <v/>
      </c>
      <c r="EO70" s="5" t="str">
        <f t="shared" ca="1" si="192"/>
        <v/>
      </c>
      <c r="EP70" s="5" t="str" cm="1">
        <f t="array" aca="1" ref="EP70" ca="1">IF(EO70="","",_xlfn.IFS(EO70&lt;='Hidden inputs'!$C$15,EO70*'Hidden inputs'!$D$15,EO70&lt;='Hidden inputs'!$C$16,'Hidden inputs'!$C$15*'Hidden inputs'!$D$15+(EO70-'Hidden inputs'!$B$16)*'Hidden inputs'!$D$16,EO70&lt;='Hidden inputs'!$C$17,'Hidden inputs'!$C$15*'Hidden inputs'!$D$15+('Hidden inputs'!$C$16-'Hidden inputs'!$B$16)*'Hidden inputs'!$D$16+(EO70-'Hidden inputs'!$B$17)*'Hidden inputs'!$D$17,EO70&gt;'Hidden inputs'!$B$18,'Hidden inputs'!$C$15*'Hidden inputs'!$D$15+('Hidden inputs'!$C$16-'Hidden inputs'!$B$16)*'Hidden inputs'!$D$16+('Hidden inputs'!$C$17-'Hidden inputs'!$B$17)*'Hidden inputs'!$D$17+(EO70-'Hidden inputs'!$B$18)*'Hidden inputs'!$D$18))</f>
        <v/>
      </c>
      <c r="EQ70" s="10" t="str">
        <f t="shared" ca="1" si="193"/>
        <v/>
      </c>
      <c r="ER70" s="5" t="str">
        <f t="shared" ref="ER70:ER133" ca="1" si="3277">IF($B70="","",EQ70*(EK70+EL70+EM70))</f>
        <v/>
      </c>
      <c r="ES70" s="5" t="str">
        <f t="shared" ref="ES70:ES133" ca="1" si="3278">IF($B70="","",EQ70*EK70)</f>
        <v/>
      </c>
      <c r="ET70" s="5" t="str">
        <f ca="1">IF($B70="","",'Hidden inputs'!$D$11*EK70+'Hidden inputs'!$E$11*EL70)</f>
        <v/>
      </c>
      <c r="EU70" s="11" t="str">
        <f t="shared" ca="1" si="3186"/>
        <v/>
      </c>
      <c r="EV70" s="9" t="str">
        <f t="shared" ref="EV70:EV133" ca="1" si="3279">IF(DR70="","",EU70*EK70)</f>
        <v/>
      </c>
      <c r="EW70" s="3" t="str">
        <f t="shared" ref="EW70:EW133" ca="1" si="3280">IF($B70="","",EK70)</f>
        <v/>
      </c>
      <c r="EX70" s="5" t="str" cm="1">
        <f t="array" aca="1" ref="EX70" ca="1">IF($B70="","",IF(EW70=0,0,IF(DD_Payment="",0,IF(EW70&lt;_xlfn.IFS(DD_Frequency="Monthly",1,DD_Frequency="Quarterly",IF(MONTH(EW$2)=1,1,IF(MONTH(EW$2)=4,1,IF(MONTH(EW$2)=7,1,IF(MONTH(EW$2)=10,1,0)))),DD_Frequency="Annually",IF(MONTH(EW$2)=1,1,0))*DD_Payment,EW70,_xlfn.IFS(DD_Frequency="Monthly",1,DD_Frequency="Quarterly",IF(MONTH(EW$2)=1,1,IF(MONTH(EW$2)=4,1,IF(MONTH(EW$2)=7,1,IF(MONTH(EW$2)=10,1,0)))),DD_Frequency="Annually",IF(MONTH(EW$2)=1,1,0))*DD_Payment))))</f>
        <v/>
      </c>
      <c r="EY70" s="3" t="str">
        <f t="shared" ref="EY70" ca="1" si="3281">IF($B70="","",IF(EW70&gt;EX70,(EW70-EX70/2)*(rate_A*(EY$1/365)),0))</f>
        <v/>
      </c>
      <c r="EZ70" s="3" t="str">
        <f t="shared" ca="1" si="195"/>
        <v/>
      </c>
      <c r="FA70" s="3" t="str">
        <f t="shared" ref="FA70" ca="1" si="3282">IF($B70="","",EL70*(1+rate_A*EY$1/365))</f>
        <v/>
      </c>
      <c r="FB70" s="3" t="str">
        <f t="shared" ref="FB70" ca="1" si="3283">IF($B70="","",EM70*(1+rate_A*EY$1/365))</f>
        <v/>
      </c>
      <c r="FC70" s="3" t="str">
        <f t="shared" ref="FC70" ca="1" si="3284">IF($B70="","",EN70*(1+rate_joint*EY$1/365))</f>
        <v/>
      </c>
      <c r="FD70" s="5" t="str">
        <f t="shared" ca="1" si="199"/>
        <v/>
      </c>
      <c r="FE70" s="5" t="str" cm="1">
        <f t="array" aca="1" ref="FE70" ca="1">IF(FD70="","",_xlfn.IFS(FD70&lt;='Hidden inputs'!$C$15,FD70*'Hidden inputs'!$D$15,FD70&lt;='Hidden inputs'!$C$16,'Hidden inputs'!$C$15*'Hidden inputs'!$D$15+(FD70-'Hidden inputs'!$B$16)*'Hidden inputs'!$D$16,FD70&lt;='Hidden inputs'!$C$17,'Hidden inputs'!$C$15*'Hidden inputs'!$D$15+('Hidden inputs'!$C$16-'Hidden inputs'!$B$16)*'Hidden inputs'!$D$16+(FD70-'Hidden inputs'!$B$17)*'Hidden inputs'!$D$17,FD70&gt;'Hidden inputs'!$B$18,'Hidden inputs'!$C$15*'Hidden inputs'!$D$15+('Hidden inputs'!$C$16-'Hidden inputs'!$B$16)*'Hidden inputs'!$D$16+('Hidden inputs'!$C$17-'Hidden inputs'!$B$17)*'Hidden inputs'!$D$17+(FD70-'Hidden inputs'!$B$18)*'Hidden inputs'!$D$18))</f>
        <v/>
      </c>
      <c r="FF70" s="10" t="str">
        <f t="shared" ca="1" si="200"/>
        <v/>
      </c>
      <c r="FG70" s="5" t="str">
        <f t="shared" ref="FG70:FG133" ca="1" si="3285">IF($B70="","",FF70*(EZ70+FA70+FB70))</f>
        <v/>
      </c>
      <c r="FH70" s="5" t="str">
        <f t="shared" ref="FH70:FH133" ca="1" si="3286">IF($B70="","",FF70*EZ70)</f>
        <v/>
      </c>
      <c r="FI70" s="5" t="str">
        <f ca="1">IF($B70="","",'Hidden inputs'!$D$11*EZ70+'Hidden inputs'!$E$11*FA70)</f>
        <v/>
      </c>
      <c r="FJ70" s="11" t="str">
        <f t="shared" ca="1" si="3191"/>
        <v/>
      </c>
      <c r="FK70" s="9" t="str">
        <f t="shared" ref="FK70:FK133" ca="1" si="3287">IF(EG70="","",FJ70*EZ70)</f>
        <v/>
      </c>
      <c r="FL70" s="3" t="str">
        <f t="shared" ref="FL70:FL133" ca="1" si="3288">IF($B70="","",EZ70)</f>
        <v/>
      </c>
      <c r="FM70" s="5" t="str" cm="1">
        <f t="array" aca="1" ref="FM70" ca="1">IF($B70="","",IF(FL70=0,0,IF(DD_Payment="",0,IF(FL70&lt;_xlfn.IFS(DD_Frequency="Monthly",1,DD_Frequency="Quarterly",IF(MONTH(FL$2)=1,1,IF(MONTH(FL$2)=4,1,IF(MONTH(FL$2)=7,1,IF(MONTH(FL$2)=10,1,0)))),DD_Frequency="Annually",IF(MONTH(FL$2)=1,1,0))*DD_Payment,FL70,_xlfn.IFS(DD_Frequency="Monthly",1,DD_Frequency="Quarterly",IF(MONTH(FL$2)=1,1,IF(MONTH(FL$2)=4,1,IF(MONTH(FL$2)=7,1,IF(MONTH(FL$2)=10,1,0)))),DD_Frequency="Annually",IF(MONTH(FL$2)=1,1,0))*DD_Payment))))</f>
        <v/>
      </c>
      <c r="FN70" s="3" t="str">
        <f t="shared" ref="FN70" ca="1" si="3289">IF($B70="","",IF(FL70&gt;FM70,(FL70-FM70/2)*(rate_A*(FN$1/365)),0))</f>
        <v/>
      </c>
      <c r="FO70" s="3" t="str">
        <f t="shared" ca="1" si="202"/>
        <v/>
      </c>
      <c r="FP70" s="3" t="str">
        <f t="shared" ref="FP70" ca="1" si="3290">IF($B70="","",FA70*(1+rate_A*FN$1/365))</f>
        <v/>
      </c>
      <c r="FQ70" s="3" t="str">
        <f t="shared" ref="FQ70" ca="1" si="3291">IF($B70="","",FB70*(1+rate_A*FN$1/365))</f>
        <v/>
      </c>
      <c r="FR70" s="3" t="str">
        <f t="shared" ref="FR70" ca="1" si="3292">IF($B70="","",FC70*(1+rate_joint*FN$1/365))</f>
        <v/>
      </c>
      <c r="FS70" s="5" t="str">
        <f t="shared" ca="1" si="206"/>
        <v/>
      </c>
      <c r="FT70" s="5" t="str" cm="1">
        <f t="array" aca="1" ref="FT70" ca="1">IF(FS70="","",_xlfn.IFS(FS70&lt;='Hidden inputs'!$C$15,FS70*'Hidden inputs'!$D$15,FS70&lt;='Hidden inputs'!$C$16,'Hidden inputs'!$C$15*'Hidden inputs'!$D$15+(FS70-'Hidden inputs'!$B$16)*'Hidden inputs'!$D$16,FS70&lt;='Hidden inputs'!$C$17,'Hidden inputs'!$C$15*'Hidden inputs'!$D$15+('Hidden inputs'!$C$16-'Hidden inputs'!$B$16)*'Hidden inputs'!$D$16+(FS70-'Hidden inputs'!$B$17)*'Hidden inputs'!$D$17,FS70&gt;'Hidden inputs'!$B$18,'Hidden inputs'!$C$15*'Hidden inputs'!$D$15+('Hidden inputs'!$C$16-'Hidden inputs'!$B$16)*'Hidden inputs'!$D$16+('Hidden inputs'!$C$17-'Hidden inputs'!$B$17)*'Hidden inputs'!$D$17+(FS70-'Hidden inputs'!$B$18)*'Hidden inputs'!$D$18))</f>
        <v/>
      </c>
      <c r="FU70" s="10" t="str">
        <f t="shared" ca="1" si="207"/>
        <v/>
      </c>
      <c r="FV70" s="5" t="str">
        <f t="shared" ref="FV70:FV133" ca="1" si="3293">IF($B70="","",FU70*(FO70+FP70+FQ70))</f>
        <v/>
      </c>
      <c r="FW70" s="5" t="str">
        <f t="shared" ref="FW70:FW133" ca="1" si="3294">IF($B70="","",FU70*FO70)</f>
        <v/>
      </c>
      <c r="FX70" s="5" t="str">
        <f ca="1">IF($B70="","",'Hidden inputs'!$D$11*FO70+'Hidden inputs'!$E$11*FP70)</f>
        <v/>
      </c>
      <c r="FY70" s="11" t="str">
        <f t="shared" ca="1" si="3196"/>
        <v/>
      </c>
      <c r="FZ70" s="9" t="str">
        <f t="shared" ref="FZ70:FZ133" ca="1" si="3295">IF(EV70="","",FY70*FO70)</f>
        <v/>
      </c>
      <c r="GA70" s="5" t="str">
        <f t="shared" ref="GA70:GA133" ca="1" si="3296">IF(EV70="","",(N70+AC70+AR70+BG70+BV70+CK70+CZ70+DO70+ED70+ES70+FH70+FW70)/12)</f>
        <v/>
      </c>
      <c r="GB70" s="5" t="str">
        <f t="shared" ref="GB70:GB133" ca="1" si="3297">IF(EV70="","",(Q70+AF70+AU70+BJ70+BY70+CN70+DC70+DR70+EG70+EV70+FK70+FZ70)/12)</f>
        <v/>
      </c>
      <c r="GC70" s="5" t="str">
        <f t="shared" ca="1" si="3197"/>
        <v/>
      </c>
      <c r="GD70" s="5" t="str">
        <f t="shared" ca="1" si="3198"/>
        <v/>
      </c>
    </row>
    <row r="71" spans="1:186" x14ac:dyDescent="0.35">
      <c r="A71" s="2" t="str">
        <f t="shared" ca="1" si="3199"/>
        <v/>
      </c>
      <c r="B71" s="6" t="str">
        <f t="shared" ca="1" si="3200"/>
        <v/>
      </c>
      <c r="C71" s="5" t="str">
        <f t="shared" ref="C71:C134" ca="1" si="3298">IF(B71="","",MAX(FO70,0))</f>
        <v/>
      </c>
      <c r="D71" s="5" t="str" cm="1">
        <f t="array" aca="1" ref="D71" ca="1">IF($B71="","",IF(C71=0,0,IF(DD_Payment="",0,IF(C71&lt;_xlfn.IFS(DD_Frequency="Monthly",1,DD_Frequency="Quarterly",IF(MONTH(C$2)=1,1,IF(MONTH(C$2)=4,1,IF(MONTH(C$2)=7,1,IF(MONTH(C$2)=10,1,0)))),DD_Frequency="Annually",IF(MONTH(C$2)=1,1,0))*DD_Payment,C71,_xlfn.IFS(DD_Frequency="Monthly",1,DD_Frequency="Quarterly",IF(MONTH(C$2)=1,1,IF(MONTH(C$2)=4,1,IF(MONTH(C$2)=7,1,IF(MONTH(C$2)=10,1,0)))),DD_Frequency="Annually",IF(MONTH(C$2)=1,1,0))*DD_Payment))))</f>
        <v/>
      </c>
      <c r="E71" s="5" t="str">
        <f t="shared" ref="E71" ca="1" si="3299">IF(B71="","",IF(C71&gt;D71,(C71-D71/2)*(rate_A*(E$1/365)),0))</f>
        <v/>
      </c>
      <c r="F71" s="5" t="str">
        <f t="shared" ca="1" si="3202"/>
        <v/>
      </c>
      <c r="G71" s="5" t="str">
        <f t="shared" ref="G71" ca="1" si="3300">IF(B71="","",G70*(1+rate_A*E$1/365))</f>
        <v/>
      </c>
      <c r="H71" s="5" t="str">
        <f t="shared" ref="H71" ca="1" si="3301">IF(B71="","",H70*(1+rate_A*E$1/365))</f>
        <v/>
      </c>
      <c r="I71" s="5" t="str">
        <f t="shared" ref="I71" ca="1" si="3302">IF(B71="","",I70*(1+rate_joint*E$1/365))</f>
        <v/>
      </c>
      <c r="J71" s="5" t="str">
        <f t="shared" ref="J71:J134" ca="1" si="3303">IF($B71="","",F71+G71+H71+I71)</f>
        <v/>
      </c>
      <c r="K71" s="5" t="str" cm="1">
        <f t="array" aca="1" ref="K71" ca="1">IF(J71="","",_xlfn.IFS(J71&lt;='Hidden inputs'!$C$15,J71*'Hidden inputs'!$D$15,J71&lt;='Hidden inputs'!$C$16,'Hidden inputs'!$C$15*'Hidden inputs'!$D$15+(J71-'Hidden inputs'!$B$16)*'Hidden inputs'!$D$16,J71&lt;='Hidden inputs'!$C$17,'Hidden inputs'!$C$15*'Hidden inputs'!$D$15+('Hidden inputs'!$C$16-'Hidden inputs'!$B$16)*'Hidden inputs'!$D$16+(J71-'Hidden inputs'!$B$17)*'Hidden inputs'!$D$17,J71&gt;'Hidden inputs'!$B$18,'Hidden inputs'!$C$15*'Hidden inputs'!$D$15+('Hidden inputs'!$C$16-'Hidden inputs'!$B$16)*'Hidden inputs'!$D$16+('Hidden inputs'!$C$17-'Hidden inputs'!$B$17)*'Hidden inputs'!$D$17+(J71-'Hidden inputs'!$B$18)*'Hidden inputs'!$D$18))</f>
        <v/>
      </c>
      <c r="L71" s="11" t="str">
        <f t="shared" ref="L71:L134" ca="1" si="3304">IF(B71="","",IF(J71=0,0,K71/J71))</f>
        <v/>
      </c>
      <c r="M71" s="5" t="str">
        <f t="shared" ca="1" si="3206"/>
        <v/>
      </c>
      <c r="N71" s="5" t="str">
        <f t="shared" ca="1" si="3207"/>
        <v/>
      </c>
      <c r="O71" s="5" t="str">
        <f ca="1">IF(B71="","",'Hidden inputs'!$D$11*F71+'Hidden inputs'!$E$11*G71)</f>
        <v/>
      </c>
      <c r="P71" s="11" t="str">
        <f t="shared" ca="1" si="3140"/>
        <v/>
      </c>
      <c r="Q71" s="20" t="str">
        <f t="shared" ca="1" si="3141"/>
        <v/>
      </c>
      <c r="R71" s="3" t="str">
        <f t="shared" ca="1" si="3208"/>
        <v/>
      </c>
      <c r="S71" s="5" t="str" cm="1">
        <f t="array" aca="1" ref="S71" ca="1">IF($B71="","",IF(R71=0,0,IF(DD_Payment="",0,IF(R71&lt;_xlfn.IFS(DD_Frequency="Monthly",1,DD_Frequency="Quarterly",IF(MONTH(R$2)=1,1,IF(MONTH(R$2)=4,1,IF(MONTH(R$2)=7,1,IF(MONTH(R$2)=10,1,0)))),DD_Frequency="Annually",IF(MONTH(R$2)=1,1,0))*DD_Payment,R71,_xlfn.IFS(DD_Frequency="Monthly",1,DD_Frequency="Quarterly",IF(MONTH(R$2)=1,1,IF(MONTH(R$2)=4,1,IF(MONTH(R$2)=7,1,IF(MONTH(R$2)=10,1,0)))),DD_Frequency="Annually",IF(MONTH(R$2)=1,1,0))*DD_Payment))))</f>
        <v/>
      </c>
      <c r="T71" s="3" t="str">
        <f t="shared" ref="T71" ca="1" si="3305">IF(B71="","",IF(R71&gt;S71,(R71-S71/2)*(rate_A*((T$1+A71)/365)),0))</f>
        <v/>
      </c>
      <c r="U71" s="3" t="str">
        <f t="shared" ca="1" si="3210"/>
        <v/>
      </c>
      <c r="V71" s="3" t="str">
        <f t="shared" ref="V71" ca="1" si="3306">IF(B71="","",G71*(1+rate_A*(T$1+A71)/365))</f>
        <v/>
      </c>
      <c r="W71" s="3" t="str">
        <f t="shared" ref="W71" ca="1" si="3307">IF(B71="","",H71*(1+rate_A*(T$1+A71)/365))</f>
        <v/>
      </c>
      <c r="X71" s="3" t="str">
        <f t="shared" ref="X71" ca="1" si="3308">IF(B71="","",I71*(1+rate_joint*(T$1+A71)/365))</f>
        <v/>
      </c>
      <c r="Y71" s="5" t="str">
        <f t="shared" ref="Y71:Y134" ca="1" si="3309">IF($B71="","",U71+V71+W71+X71)</f>
        <v/>
      </c>
      <c r="Z71" s="5" t="str" cm="1">
        <f t="array" aca="1" ref="Z71" ca="1">IF(Y71="","",_xlfn.IFS(Y71&lt;='Hidden inputs'!$C$15,Y71*'Hidden inputs'!$D$15,Y71&lt;='Hidden inputs'!$C$16,'Hidden inputs'!$C$15*'Hidden inputs'!$D$15+(Y71-'Hidden inputs'!$B$16)*'Hidden inputs'!$D$16,Y71&lt;='Hidden inputs'!$C$17,'Hidden inputs'!$C$15*'Hidden inputs'!$D$15+('Hidden inputs'!$C$16-'Hidden inputs'!$B$16)*'Hidden inputs'!$D$16+(Y71-'Hidden inputs'!$B$17)*'Hidden inputs'!$D$17,Y71&gt;'Hidden inputs'!$B$18,'Hidden inputs'!$C$15*'Hidden inputs'!$D$15+('Hidden inputs'!$C$16-'Hidden inputs'!$B$16)*'Hidden inputs'!$D$16+('Hidden inputs'!$C$17-'Hidden inputs'!$B$17)*'Hidden inputs'!$D$17+(Y71-'Hidden inputs'!$B$18)*'Hidden inputs'!$D$18))</f>
        <v/>
      </c>
      <c r="AA71" s="10" t="str">
        <f t="shared" ref="AA71:AA134" ca="1" si="3310">IF(B71="","",IF(Y71=0,0,Z71/Y71))</f>
        <v/>
      </c>
      <c r="AB71" s="5" t="str">
        <f t="shared" ca="1" si="3214"/>
        <v/>
      </c>
      <c r="AC71" s="5" t="str">
        <f t="shared" ref="AC71:AC134" ca="1" si="3311">IF(B71="","",AA71*U71)</f>
        <v/>
      </c>
      <c r="AD71" s="5" t="str">
        <f ca="1">IF(B71="","",'Hidden inputs'!$D$11*U71+'Hidden inputs'!$E$11*V71)</f>
        <v/>
      </c>
      <c r="AE71" s="11" t="str">
        <f t="shared" ca="1" si="3146"/>
        <v/>
      </c>
      <c r="AF71" s="9" t="str">
        <f t="shared" ca="1" si="3215"/>
        <v/>
      </c>
      <c r="AG71" s="3" t="str">
        <f t="shared" ca="1" si="3216"/>
        <v/>
      </c>
      <c r="AH71" s="5" t="str" cm="1">
        <f t="array" aca="1" ref="AH71" ca="1">IF($B71="","",IF(AG71=0,0,IF(DD_Payment="",0,IF(AG71&lt;_xlfn.IFS(DD_Frequency="Monthly",1,DD_Frequency="Quarterly",IF(MONTH(AG$2)=1,1,IF(MONTH(AG$2)=4,1,IF(MONTH(AG$2)=7,1,IF(MONTH(AG$2)=10,1,0)))),DD_Frequency="Annually",IF(MONTH(AG$2)=1,1,0))*DD_Payment,AG71,_xlfn.IFS(DD_Frequency="Monthly",1,DD_Frequency="Quarterly",IF(MONTH(AG$2)=1,1,IF(MONTH(AG$2)=4,1,IF(MONTH(AG$2)=7,1,IF(MONTH(AG$2)=10,1,0)))),DD_Frequency="Annually",IF(MONTH(AG$2)=1,1,0))*DD_Payment))))</f>
        <v/>
      </c>
      <c r="AI71" s="3" t="str">
        <f t="shared" ref="AI71" ca="1" si="3312">IF($B71="","",IF(AG71&gt;AH71,(AG71-AH71/2)*(rate_A*(AI$1/365)),0))</f>
        <v/>
      </c>
      <c r="AJ71" s="3" t="str">
        <f t="shared" ref="AJ71:AJ134" ca="1" si="3313">IF($B71="","",AG71-AH71+AI71)</f>
        <v/>
      </c>
      <c r="AK71" s="3" t="str">
        <f t="shared" ref="AK71" ca="1" si="3314">IF($B71="","",V71*(1+rate_A*AI$1/365))</f>
        <v/>
      </c>
      <c r="AL71" s="3" t="str">
        <f t="shared" ref="AL71" ca="1" si="3315">IF($B71="","",W71*(1+rate_A*AI$1/365))</f>
        <v/>
      </c>
      <c r="AM71" s="3" t="str">
        <f t="shared" ref="AM71" ca="1" si="3316">IF($B71="","",X71*(1+rate_joint*AI$1/365))</f>
        <v/>
      </c>
      <c r="AN71" s="5" t="str">
        <f t="shared" ref="AN71:AN134" ca="1" si="3317">IF($B71="","",AJ71+AK71+AL71+AM71)</f>
        <v/>
      </c>
      <c r="AO71" s="5" t="str" cm="1">
        <f t="array" aca="1" ref="AO71" ca="1">IF(AN71="","",_xlfn.IFS(AN71&lt;='Hidden inputs'!$C$15,AN71*'Hidden inputs'!$D$15,AN71&lt;='Hidden inputs'!$C$16,'Hidden inputs'!$C$15*'Hidden inputs'!$D$15+(AN71-'Hidden inputs'!$B$16)*'Hidden inputs'!$D$16,AN71&lt;='Hidden inputs'!$C$17,'Hidden inputs'!$C$15*'Hidden inputs'!$D$15+('Hidden inputs'!$C$16-'Hidden inputs'!$B$16)*'Hidden inputs'!$D$16+(AN71-'Hidden inputs'!$B$17)*'Hidden inputs'!$D$17,AN71&gt;'Hidden inputs'!$B$18,'Hidden inputs'!$C$15*'Hidden inputs'!$D$15+('Hidden inputs'!$C$16-'Hidden inputs'!$B$16)*'Hidden inputs'!$D$16+('Hidden inputs'!$C$17-'Hidden inputs'!$B$17)*'Hidden inputs'!$D$17+(AN71-'Hidden inputs'!$B$18)*'Hidden inputs'!$D$18))</f>
        <v/>
      </c>
      <c r="AP71" s="10" t="str">
        <f t="shared" ref="AP71:AP134" ca="1" si="3318">IF($B71="","",IF(AN71=0,0,AO71/AN71))</f>
        <v/>
      </c>
      <c r="AQ71" s="5" t="str">
        <f t="shared" ca="1" si="3221"/>
        <v/>
      </c>
      <c r="AR71" s="5" t="str">
        <f t="shared" ca="1" si="3222"/>
        <v/>
      </c>
      <c r="AS71" s="5" t="str">
        <f ca="1">IF($B71="","",'Hidden inputs'!$D$11*AJ71+'Hidden inputs'!$E$11*AK71)</f>
        <v/>
      </c>
      <c r="AT71" s="11" t="str">
        <f t="shared" ca="1" si="3151"/>
        <v/>
      </c>
      <c r="AU71" s="9" t="str">
        <f t="shared" ca="1" si="3223"/>
        <v/>
      </c>
      <c r="AV71" s="3" t="str">
        <f t="shared" ca="1" si="3224"/>
        <v/>
      </c>
      <c r="AW71" s="5" t="str" cm="1">
        <f t="array" aca="1" ref="AW71" ca="1">IF($B71="","",IF(AV71=0,0,IF(DD_Payment="",0,IF(AV71&lt;_xlfn.IFS(DD_Frequency="Monthly",1,DD_Frequency="Quarterly",IF(MONTH(AV$2)=1,1,IF(MONTH(AV$2)=4,1,IF(MONTH(AV$2)=7,1,IF(MONTH(AV$2)=10,1,0)))),DD_Frequency="Annually",IF(MONTH(AV$2)=1,1,0))*DD_Payment,AV71,_xlfn.IFS(DD_Frequency="Monthly",1,DD_Frequency="Quarterly",IF(MONTH(AV$2)=1,1,IF(MONTH(AV$2)=4,1,IF(MONTH(AV$2)=7,1,IF(MONTH(AV$2)=10,1,0)))),DD_Frequency="Annually",IF(MONTH(AV$2)=1,1,0))*DD_Payment))))</f>
        <v/>
      </c>
      <c r="AX71" s="3" t="str">
        <f t="shared" ref="AX71" ca="1" si="3319">IF($B71="","",IF(AV71&gt;AW71,(AV71-AW71/2)*(rate_A*(AX$1/365)),0))</f>
        <v/>
      </c>
      <c r="AY71" s="3" t="str">
        <f t="shared" ref="AY71:AY134" ca="1" si="3320">IF($B71="","",AV71-AW71+AX71)</f>
        <v/>
      </c>
      <c r="AZ71" s="3" t="str">
        <f t="shared" ref="AZ71" ca="1" si="3321">IF($B71="","",AK71*(1+rate_A*AX$1/365))</f>
        <v/>
      </c>
      <c r="BA71" s="3" t="str">
        <f t="shared" ref="BA71" ca="1" si="3322">IF($B71="","",AL71*(1+rate_A*AX$1/365))</f>
        <v/>
      </c>
      <c r="BB71" s="3" t="str">
        <f t="shared" ref="BB71" ca="1" si="3323">IF($B71="","",AM71*(1+rate_joint*AX$1/365))</f>
        <v/>
      </c>
      <c r="BC71" s="5" t="str">
        <f t="shared" ref="BC71:BC134" ca="1" si="3324">IF($B71="","",AY71+AZ71+BA71+BB71)</f>
        <v/>
      </c>
      <c r="BD71" s="5" t="str" cm="1">
        <f t="array" aca="1" ref="BD71" ca="1">IF(BC71="","",_xlfn.IFS(BC71&lt;='Hidden inputs'!$C$15,BC71*'Hidden inputs'!$D$15,BC71&lt;='Hidden inputs'!$C$16,'Hidden inputs'!$C$15*'Hidden inputs'!$D$15+(BC71-'Hidden inputs'!$B$16)*'Hidden inputs'!$D$16,BC71&lt;='Hidden inputs'!$C$17,'Hidden inputs'!$C$15*'Hidden inputs'!$D$15+('Hidden inputs'!$C$16-'Hidden inputs'!$B$16)*'Hidden inputs'!$D$16+(BC71-'Hidden inputs'!$B$17)*'Hidden inputs'!$D$17,BC71&gt;'Hidden inputs'!$B$18,'Hidden inputs'!$C$15*'Hidden inputs'!$D$15+('Hidden inputs'!$C$16-'Hidden inputs'!$B$16)*'Hidden inputs'!$D$16+('Hidden inputs'!$C$17-'Hidden inputs'!$B$17)*'Hidden inputs'!$D$17+(BC71-'Hidden inputs'!$B$18)*'Hidden inputs'!$D$18))</f>
        <v/>
      </c>
      <c r="BE71" s="10" t="str">
        <f t="shared" ref="BE71:BE134" ca="1" si="3325">IF($B71="","",IF(BC71=0,0,BD71/BC71))</f>
        <v/>
      </c>
      <c r="BF71" s="5" t="str">
        <f t="shared" ca="1" si="3229"/>
        <v/>
      </c>
      <c r="BG71" s="5" t="str">
        <f t="shared" ca="1" si="3230"/>
        <v/>
      </c>
      <c r="BH71" s="5" t="str">
        <f ca="1">IF($B71="","",'Hidden inputs'!$D$11*AY71+'Hidden inputs'!$E$11*AZ71)</f>
        <v/>
      </c>
      <c r="BI71" s="11" t="str">
        <f t="shared" ca="1" si="3156"/>
        <v/>
      </c>
      <c r="BJ71" s="9" t="str">
        <f t="shared" ca="1" si="3231"/>
        <v/>
      </c>
      <c r="BK71" s="3" t="str">
        <f t="shared" ca="1" si="3232"/>
        <v/>
      </c>
      <c r="BL71" s="5" t="str" cm="1">
        <f t="array" aca="1" ref="BL71" ca="1">IF($B71="","",IF(BK71=0,0,IF(DD_Payment="",0,IF(BK71&lt;_xlfn.IFS(DD_Frequency="Monthly",1,DD_Frequency="Quarterly",IF(MONTH(BK$2)=1,1,IF(MONTH(BK$2)=4,1,IF(MONTH(BK$2)=7,1,IF(MONTH(BK$2)=10,1,0)))),DD_Frequency="Annually",IF(MONTH(BK$2)=1,1,0))*DD_Payment,BK71,_xlfn.IFS(DD_Frequency="Monthly",1,DD_Frequency="Quarterly",IF(MONTH(BK$2)=1,1,IF(MONTH(BK$2)=4,1,IF(MONTH(BK$2)=7,1,IF(MONTH(BK$2)=10,1,0)))),DD_Frequency="Annually",IF(MONTH(BK$2)=1,1,0))*DD_Payment))))</f>
        <v/>
      </c>
      <c r="BM71" s="3" t="str">
        <f t="shared" ref="BM71" ca="1" si="3326">IF($B71="","",IF(BK71&gt;BL71,(BK71-BL71/2)*(rate_A*(BM$1/365)),0))</f>
        <v/>
      </c>
      <c r="BN71" s="3" t="str">
        <f t="shared" ref="BN71:BN134" ca="1" si="3327">IF($B71="","",BK71-BL71+BM71)</f>
        <v/>
      </c>
      <c r="BO71" s="3" t="str">
        <f t="shared" ref="BO71" ca="1" si="3328">IF($B71="","",AZ71*(1+rate_A*BM$1/365))</f>
        <v/>
      </c>
      <c r="BP71" s="3" t="str">
        <f t="shared" ref="BP71" ca="1" si="3329">IF($B71="","",BA71*(1+rate_A*BM$1/365))</f>
        <v/>
      </c>
      <c r="BQ71" s="3" t="str">
        <f t="shared" ref="BQ71" ca="1" si="3330">IF($B71="","",BB71*(1+rate_joint*BM$1/365))</f>
        <v/>
      </c>
      <c r="BR71" s="5" t="str">
        <f t="shared" ref="BR71:BR134" ca="1" si="3331">IF($B71="","",BN71+BO71+BP71+BQ71)</f>
        <v/>
      </c>
      <c r="BS71" s="5" t="str" cm="1">
        <f t="array" aca="1" ref="BS71" ca="1">IF(BR71="","",_xlfn.IFS(BR71&lt;='Hidden inputs'!$C$15,BR71*'Hidden inputs'!$D$15,BR71&lt;='Hidden inputs'!$C$16,'Hidden inputs'!$C$15*'Hidden inputs'!$D$15+(BR71-'Hidden inputs'!$B$16)*'Hidden inputs'!$D$16,BR71&lt;='Hidden inputs'!$C$17,'Hidden inputs'!$C$15*'Hidden inputs'!$D$15+('Hidden inputs'!$C$16-'Hidden inputs'!$B$16)*'Hidden inputs'!$D$16+(BR71-'Hidden inputs'!$B$17)*'Hidden inputs'!$D$17,BR71&gt;'Hidden inputs'!$B$18,'Hidden inputs'!$C$15*'Hidden inputs'!$D$15+('Hidden inputs'!$C$16-'Hidden inputs'!$B$16)*'Hidden inputs'!$D$16+('Hidden inputs'!$C$17-'Hidden inputs'!$B$17)*'Hidden inputs'!$D$17+(BR71-'Hidden inputs'!$B$18)*'Hidden inputs'!$D$18))</f>
        <v/>
      </c>
      <c r="BT71" s="10" t="str">
        <f t="shared" ref="BT71:BT134" ca="1" si="3332">IF($B71="","",IF(BR71=0,0,BS71/BR71))</f>
        <v/>
      </c>
      <c r="BU71" s="5" t="str">
        <f t="shared" ca="1" si="3237"/>
        <v/>
      </c>
      <c r="BV71" s="5" t="str">
        <f t="shared" ca="1" si="3238"/>
        <v/>
      </c>
      <c r="BW71" s="5" t="str">
        <f ca="1">IF($B71="","",'Hidden inputs'!$D$11*BN71+'Hidden inputs'!$E$11*BO71)</f>
        <v/>
      </c>
      <c r="BX71" s="11" t="str">
        <f t="shared" ca="1" si="3161"/>
        <v/>
      </c>
      <c r="BY71" s="9" t="str">
        <f t="shared" ca="1" si="3239"/>
        <v/>
      </c>
      <c r="BZ71" s="3" t="str">
        <f t="shared" ca="1" si="3240"/>
        <v/>
      </c>
      <c r="CA71" s="5" t="str" cm="1">
        <f t="array" aca="1" ref="CA71" ca="1">IF($B71="","",IF(BZ71=0,0,IF(DD_Payment="",0,IF(BZ71&lt;_xlfn.IFS(DD_Frequency="Monthly",1,DD_Frequency="Quarterly",IF(MONTH(BZ$2)=1,1,IF(MONTH(BZ$2)=4,1,IF(MONTH(BZ$2)=7,1,IF(MONTH(BZ$2)=10,1,0)))),DD_Frequency="Annually",IF(MONTH(BZ$2)=1,1,0))*DD_Payment,BZ71,_xlfn.IFS(DD_Frequency="Monthly",1,DD_Frequency="Quarterly",IF(MONTH(BZ$2)=1,1,IF(MONTH(BZ$2)=4,1,IF(MONTH(BZ$2)=7,1,IF(MONTH(BZ$2)=10,1,0)))),DD_Frequency="Annually",IF(MONTH(BZ$2)=1,1,0))*DD_Payment))))</f>
        <v/>
      </c>
      <c r="CB71" s="3" t="str">
        <f t="shared" ref="CB71" ca="1" si="3333">IF($B71="","",IF(BZ71&gt;CA71,(BZ71-CA71/2)*(rate_A*(CB$1/365)),0))</f>
        <v/>
      </c>
      <c r="CC71" s="3" t="str">
        <f t="shared" ref="CC71:CC134" ca="1" si="3334">IF($B71="","",BZ71-CA71+CB71)</f>
        <v/>
      </c>
      <c r="CD71" s="3" t="str">
        <f t="shared" ref="CD71" ca="1" si="3335">IF($B71="","",BO71*(1+rate_A*CB$1/365))</f>
        <v/>
      </c>
      <c r="CE71" s="3" t="str">
        <f t="shared" ref="CE71" ca="1" si="3336">IF($B71="","",BP71*(1+rate_A*CB$1/365))</f>
        <v/>
      </c>
      <c r="CF71" s="3" t="str">
        <f t="shared" ref="CF71" ca="1" si="3337">IF($B71="","",BQ71*(1+rate_joint*CB$1/365))</f>
        <v/>
      </c>
      <c r="CG71" s="5" t="str">
        <f t="shared" ref="CG71:CG134" ca="1" si="3338">IF($B71="","",CC71+CD71+CE71+CF71)</f>
        <v/>
      </c>
      <c r="CH71" s="5" t="str" cm="1">
        <f t="array" aca="1" ref="CH71" ca="1">IF(CG71="","",_xlfn.IFS(CG71&lt;='Hidden inputs'!$C$15,CG71*'Hidden inputs'!$D$15,CG71&lt;='Hidden inputs'!$C$16,'Hidden inputs'!$C$15*'Hidden inputs'!$D$15+(CG71-'Hidden inputs'!$B$16)*'Hidden inputs'!$D$16,CG71&lt;='Hidden inputs'!$C$17,'Hidden inputs'!$C$15*'Hidden inputs'!$D$15+('Hidden inputs'!$C$16-'Hidden inputs'!$B$16)*'Hidden inputs'!$D$16+(CG71-'Hidden inputs'!$B$17)*'Hidden inputs'!$D$17,CG71&gt;'Hidden inputs'!$B$18,'Hidden inputs'!$C$15*'Hidden inputs'!$D$15+('Hidden inputs'!$C$16-'Hidden inputs'!$B$16)*'Hidden inputs'!$D$16+('Hidden inputs'!$C$17-'Hidden inputs'!$B$17)*'Hidden inputs'!$D$17+(CG71-'Hidden inputs'!$B$18)*'Hidden inputs'!$D$18))</f>
        <v/>
      </c>
      <c r="CI71" s="10" t="str">
        <f t="shared" ref="CI71:CI134" ca="1" si="3339">IF($B71="","",IF(CG71=0,0,CH71/CG71))</f>
        <v/>
      </c>
      <c r="CJ71" s="5" t="str">
        <f t="shared" ca="1" si="3245"/>
        <v/>
      </c>
      <c r="CK71" s="5" t="str">
        <f t="shared" ca="1" si="3246"/>
        <v/>
      </c>
      <c r="CL71" s="5" t="str">
        <f ca="1">IF($B71="","",'Hidden inputs'!$D$11*CC71+'Hidden inputs'!$E$11*CD71)</f>
        <v/>
      </c>
      <c r="CM71" s="11" t="str">
        <f t="shared" ca="1" si="3166"/>
        <v/>
      </c>
      <c r="CN71" s="9" t="str">
        <f t="shared" ca="1" si="3247"/>
        <v/>
      </c>
      <c r="CO71" s="3" t="str">
        <f t="shared" ca="1" si="3248"/>
        <v/>
      </c>
      <c r="CP71" s="5" t="str" cm="1">
        <f t="array" aca="1" ref="CP71" ca="1">IF($B71="","",IF(CO71=0,0,IF(DD_Payment="",0,IF(CO71&lt;_xlfn.IFS(DD_Frequency="Monthly",1,DD_Frequency="Quarterly",IF(MONTH(CO$2)=1,1,IF(MONTH(CO$2)=4,1,IF(MONTH(CO$2)=7,1,IF(MONTH(CO$2)=10,1,0)))),DD_Frequency="Annually",IF(MONTH(CO$2)=1,1,0))*DD_Payment,CO71,_xlfn.IFS(DD_Frequency="Monthly",1,DD_Frequency="Quarterly",IF(MONTH(CO$2)=1,1,IF(MONTH(CO$2)=4,1,IF(MONTH(CO$2)=7,1,IF(MONTH(CO$2)=10,1,0)))),DD_Frequency="Annually",IF(MONTH(CO$2)=1,1,0))*DD_Payment))))</f>
        <v/>
      </c>
      <c r="CQ71" s="3" t="str">
        <f t="shared" ref="CQ71" ca="1" si="3340">IF($B71="","",IF(CO71&gt;CP71,(CO71-CP71/2)*(rate_A*(CQ$1/365)),0))</f>
        <v/>
      </c>
      <c r="CR71" s="3" t="str">
        <f t="shared" ref="CR71:CR134" ca="1" si="3341">IF($B71="","",CO71-CP71+CQ71)</f>
        <v/>
      </c>
      <c r="CS71" s="3" t="str">
        <f t="shared" ref="CS71" ca="1" si="3342">IF($B71="","",CD71*(1+rate_A*CQ$1/365))</f>
        <v/>
      </c>
      <c r="CT71" s="3" t="str">
        <f t="shared" ref="CT71" ca="1" si="3343">IF($B71="","",CE71*(1+rate_A*CQ$1/365))</f>
        <v/>
      </c>
      <c r="CU71" s="3" t="str">
        <f t="shared" ref="CU71" ca="1" si="3344">IF($B71="","",CF71*(1+rate_joint*CQ$1/365))</f>
        <v/>
      </c>
      <c r="CV71" s="5" t="str">
        <f t="shared" ref="CV71:CV134" ca="1" si="3345">IF($B71="","",CR71+CS71+CT71+CU71)</f>
        <v/>
      </c>
      <c r="CW71" s="5" t="str" cm="1">
        <f t="array" aca="1" ref="CW71" ca="1">IF(CV71="","",_xlfn.IFS(CV71&lt;='Hidden inputs'!$C$15,CV71*'Hidden inputs'!$D$15,CV71&lt;='Hidden inputs'!$C$16,'Hidden inputs'!$C$15*'Hidden inputs'!$D$15+(CV71-'Hidden inputs'!$B$16)*'Hidden inputs'!$D$16,CV71&lt;='Hidden inputs'!$C$17,'Hidden inputs'!$C$15*'Hidden inputs'!$D$15+('Hidden inputs'!$C$16-'Hidden inputs'!$B$16)*'Hidden inputs'!$D$16+(CV71-'Hidden inputs'!$B$17)*'Hidden inputs'!$D$17,CV71&gt;'Hidden inputs'!$B$18,'Hidden inputs'!$C$15*'Hidden inputs'!$D$15+('Hidden inputs'!$C$16-'Hidden inputs'!$B$16)*'Hidden inputs'!$D$16+('Hidden inputs'!$C$17-'Hidden inputs'!$B$17)*'Hidden inputs'!$D$17+(CV71-'Hidden inputs'!$B$18)*'Hidden inputs'!$D$18))</f>
        <v/>
      </c>
      <c r="CX71" s="10" t="str">
        <f t="shared" ref="CX71:CX134" ca="1" si="3346">IF($B71="","",IF(CV71=0,0,CW71/CV71))</f>
        <v/>
      </c>
      <c r="CY71" s="5" t="str">
        <f t="shared" ca="1" si="3253"/>
        <v/>
      </c>
      <c r="CZ71" s="5" t="str">
        <f t="shared" ca="1" si="3254"/>
        <v/>
      </c>
      <c r="DA71" s="5" t="str">
        <f ca="1">IF($B71="","",'Hidden inputs'!$D$11*CR71+'Hidden inputs'!$E$11*CS71)</f>
        <v/>
      </c>
      <c r="DB71" s="11" t="str">
        <f t="shared" ca="1" si="3171"/>
        <v/>
      </c>
      <c r="DC71" s="9" t="str">
        <f t="shared" ca="1" si="3255"/>
        <v/>
      </c>
      <c r="DD71" s="3" t="str">
        <f t="shared" ca="1" si="3256"/>
        <v/>
      </c>
      <c r="DE71" s="5" t="str" cm="1">
        <f t="array" aca="1" ref="DE71" ca="1">IF($B71="","",IF(DD71=0,0,IF(DD_Payment="",0,IF(DD71&lt;_xlfn.IFS(DD_Frequency="Monthly",1,DD_Frequency="Quarterly",IF(MONTH(DD$2)=1,1,IF(MONTH(DD$2)=4,1,IF(MONTH(DD$2)=7,1,IF(MONTH(DD$2)=10,1,0)))),DD_Frequency="Annually",IF(MONTH(DD$2)=1,1,0))*DD_Payment,DD71,_xlfn.IFS(DD_Frequency="Monthly",1,DD_Frequency="Quarterly",IF(MONTH(DD$2)=1,1,IF(MONTH(DD$2)=4,1,IF(MONTH(DD$2)=7,1,IF(MONTH(DD$2)=10,1,0)))),DD_Frequency="Annually",IF(MONTH(DD$2)=1,1,0))*DD_Payment))))</f>
        <v/>
      </c>
      <c r="DF71" s="3" t="str">
        <f t="shared" ref="DF71" ca="1" si="3347">IF($B71="","",IF(DD71&gt;DE71,(DD71-DE71/2)*(rate_A*(DF$1/365)),0))</f>
        <v/>
      </c>
      <c r="DG71" s="3" t="str">
        <f t="shared" ref="DG71:DG134" ca="1" si="3348">IF($B71="","",DD71-DE71+DF71)</f>
        <v/>
      </c>
      <c r="DH71" s="3" t="str">
        <f t="shared" ref="DH71" ca="1" si="3349">IF($B71="","",CS71*(1+rate_A*DF$1/365))</f>
        <v/>
      </c>
      <c r="DI71" s="3" t="str">
        <f t="shared" ref="DI71" ca="1" si="3350">IF($B71="","",CT71*(1+rate_A*DF$1/365))</f>
        <v/>
      </c>
      <c r="DJ71" s="3" t="str">
        <f t="shared" ref="DJ71" ca="1" si="3351">IF($B71="","",CU71*(1+rate_joint*DF$1/365))</f>
        <v/>
      </c>
      <c r="DK71" s="5" t="str">
        <f t="shared" ref="DK71:DK134" ca="1" si="3352">IF($B71="","",DG71+DH71+DI71+DJ71)</f>
        <v/>
      </c>
      <c r="DL71" s="5" t="str" cm="1">
        <f t="array" aca="1" ref="DL71" ca="1">IF(DK71="","",_xlfn.IFS(DK71&lt;='Hidden inputs'!$C$15,DK71*'Hidden inputs'!$D$15,DK71&lt;='Hidden inputs'!$C$16,'Hidden inputs'!$C$15*'Hidden inputs'!$D$15+(DK71-'Hidden inputs'!$B$16)*'Hidden inputs'!$D$16,DK71&lt;='Hidden inputs'!$C$17,'Hidden inputs'!$C$15*'Hidden inputs'!$D$15+('Hidden inputs'!$C$16-'Hidden inputs'!$B$16)*'Hidden inputs'!$D$16+(DK71-'Hidden inputs'!$B$17)*'Hidden inputs'!$D$17,DK71&gt;'Hidden inputs'!$B$18,'Hidden inputs'!$C$15*'Hidden inputs'!$D$15+('Hidden inputs'!$C$16-'Hidden inputs'!$B$16)*'Hidden inputs'!$D$16+('Hidden inputs'!$C$17-'Hidden inputs'!$B$17)*'Hidden inputs'!$D$17+(DK71-'Hidden inputs'!$B$18)*'Hidden inputs'!$D$18))</f>
        <v/>
      </c>
      <c r="DM71" s="10" t="str">
        <f t="shared" ref="DM71:DM134" ca="1" si="3353">IF($B71="","",IF(DK71=0,0,DL71/DK71))</f>
        <v/>
      </c>
      <c r="DN71" s="5" t="str">
        <f t="shared" ca="1" si="3261"/>
        <v/>
      </c>
      <c r="DO71" s="5" t="str">
        <f t="shared" ca="1" si="3262"/>
        <v/>
      </c>
      <c r="DP71" s="5" t="str">
        <f ca="1">IF($B71="","",'Hidden inputs'!$D$11*DG71+'Hidden inputs'!$E$11*DH71)</f>
        <v/>
      </c>
      <c r="DQ71" s="11" t="str">
        <f t="shared" ca="1" si="3176"/>
        <v/>
      </c>
      <c r="DR71" s="9" t="str">
        <f t="shared" ca="1" si="3263"/>
        <v/>
      </c>
      <c r="DS71" s="3" t="str">
        <f t="shared" ca="1" si="3264"/>
        <v/>
      </c>
      <c r="DT71" s="5" t="str" cm="1">
        <f t="array" aca="1" ref="DT71" ca="1">IF($B71="","",IF(DS71=0,0,IF(DD_Payment="",0,IF(DS71&lt;_xlfn.IFS(DD_Frequency="Monthly",1,DD_Frequency="Quarterly",IF(MONTH(DS$2)=1,1,IF(MONTH(DS$2)=4,1,IF(MONTH(DS$2)=7,1,IF(MONTH(DS$2)=10,1,0)))),DD_Frequency="Annually",IF(MONTH(DS$2)=1,1,0))*DD_Payment,DS71,_xlfn.IFS(DD_Frequency="Monthly",1,DD_Frequency="Quarterly",IF(MONTH(DS$2)=1,1,IF(MONTH(DS$2)=4,1,IF(MONTH(DS$2)=7,1,IF(MONTH(DS$2)=10,1,0)))),DD_Frequency="Annually",IF(MONTH(DS$2)=1,1,0))*DD_Payment))))</f>
        <v/>
      </c>
      <c r="DU71" s="3" t="str">
        <f t="shared" ref="DU71" ca="1" si="3354">IF($B71="","",IF(DS71&gt;DT71,(DS71-DT71/2)*(rate_A*(DU$1/365)),0))</f>
        <v/>
      </c>
      <c r="DV71" s="3" t="str">
        <f t="shared" ref="DV71:DV134" ca="1" si="3355">IF($B71="","",DS71-DT71+DU71)</f>
        <v/>
      </c>
      <c r="DW71" s="3" t="str">
        <f t="shared" ref="DW71" ca="1" si="3356">IF($B71="","",DH71*(1+rate_A*DU$1/365))</f>
        <v/>
      </c>
      <c r="DX71" s="3" t="str">
        <f t="shared" ref="DX71" ca="1" si="3357">IF($B71="","",DI71*(1+rate_A*DU$1/365))</f>
        <v/>
      </c>
      <c r="DY71" s="3" t="str">
        <f t="shared" ref="DY71" ca="1" si="3358">IF($B71="","",DJ71*(1+rate_joint*DU$1/365))</f>
        <v/>
      </c>
      <c r="DZ71" s="5" t="str">
        <f t="shared" ref="DZ71:DZ134" ca="1" si="3359">IF($B71="","",DV71+DW71+DX71+DY71)</f>
        <v/>
      </c>
      <c r="EA71" s="5" t="str" cm="1">
        <f t="array" aca="1" ref="EA71" ca="1">IF(DZ71="","",_xlfn.IFS(DZ71&lt;='Hidden inputs'!$C$15,DZ71*'Hidden inputs'!$D$15,DZ71&lt;='Hidden inputs'!$C$16,'Hidden inputs'!$C$15*'Hidden inputs'!$D$15+(DZ71-'Hidden inputs'!$B$16)*'Hidden inputs'!$D$16,DZ71&lt;='Hidden inputs'!$C$17,'Hidden inputs'!$C$15*'Hidden inputs'!$D$15+('Hidden inputs'!$C$16-'Hidden inputs'!$B$16)*'Hidden inputs'!$D$16+(DZ71-'Hidden inputs'!$B$17)*'Hidden inputs'!$D$17,DZ71&gt;'Hidden inputs'!$B$18,'Hidden inputs'!$C$15*'Hidden inputs'!$D$15+('Hidden inputs'!$C$16-'Hidden inputs'!$B$16)*'Hidden inputs'!$D$16+('Hidden inputs'!$C$17-'Hidden inputs'!$B$17)*'Hidden inputs'!$D$17+(DZ71-'Hidden inputs'!$B$18)*'Hidden inputs'!$D$18))</f>
        <v/>
      </c>
      <c r="EB71" s="10" t="str">
        <f t="shared" ref="EB71:EB134" ca="1" si="3360">IF($B71="","",IF(DZ71=0,0,EA71/DZ71))</f>
        <v/>
      </c>
      <c r="EC71" s="5" t="str">
        <f t="shared" ca="1" si="3269"/>
        <v/>
      </c>
      <c r="ED71" s="5" t="str">
        <f t="shared" ca="1" si="3270"/>
        <v/>
      </c>
      <c r="EE71" s="5" t="str">
        <f ca="1">IF($B71="","",'Hidden inputs'!$D$11*DV71+'Hidden inputs'!$E$11*DW71)</f>
        <v/>
      </c>
      <c r="EF71" s="11" t="str">
        <f t="shared" ca="1" si="3181"/>
        <v/>
      </c>
      <c r="EG71" s="9" t="str">
        <f t="shared" ca="1" si="3271"/>
        <v/>
      </c>
      <c r="EH71" s="3" t="str">
        <f t="shared" ca="1" si="3272"/>
        <v/>
      </c>
      <c r="EI71" s="5" t="str" cm="1">
        <f t="array" aca="1" ref="EI71" ca="1">IF($B71="","",IF(EH71=0,0,IF(DD_Payment="",0,IF(EH71&lt;_xlfn.IFS(DD_Frequency="Monthly",1,DD_Frequency="Quarterly",IF(MONTH(EH$2)=1,1,IF(MONTH(EH$2)=4,1,IF(MONTH(EH$2)=7,1,IF(MONTH(EH$2)=10,1,0)))),DD_Frequency="Annually",IF(MONTH(EH$2)=1,1,0))*DD_Payment,EH71,_xlfn.IFS(DD_Frequency="Monthly",1,DD_Frequency="Quarterly",IF(MONTH(EH$2)=1,1,IF(MONTH(EH$2)=4,1,IF(MONTH(EH$2)=7,1,IF(MONTH(EH$2)=10,1,0)))),DD_Frequency="Annually",IF(MONTH(EH$2)=1,1,0))*DD_Payment))))</f>
        <v/>
      </c>
      <c r="EJ71" s="3" t="str">
        <f t="shared" ref="EJ71" ca="1" si="3361">IF($B71="","",IF(EH71&gt;EI71,(EH71-EI71/2)*(rate_A*(EJ$1/365)),0))</f>
        <v/>
      </c>
      <c r="EK71" s="3" t="str">
        <f t="shared" ref="EK71:EK134" ca="1" si="3362">IF($B71="","",EH71-EI71+EJ71)</f>
        <v/>
      </c>
      <c r="EL71" s="3" t="str">
        <f t="shared" ref="EL71" ca="1" si="3363">IF($B71="","",DW71*(1+rate_A*EJ$1/365))</f>
        <v/>
      </c>
      <c r="EM71" s="3" t="str">
        <f t="shared" ref="EM71" ca="1" si="3364">IF($B71="","",DX71*(1+rate_A*EJ$1/365))</f>
        <v/>
      </c>
      <c r="EN71" s="3" t="str">
        <f t="shared" ref="EN71" ca="1" si="3365">IF($B71="","",DY71*(1+rate_joint*EJ$1/365))</f>
        <v/>
      </c>
      <c r="EO71" s="5" t="str">
        <f t="shared" ref="EO71:EO134" ca="1" si="3366">IF($B71="","",EK71+EL71+EM71+EN71)</f>
        <v/>
      </c>
      <c r="EP71" s="5" t="str" cm="1">
        <f t="array" aca="1" ref="EP71" ca="1">IF(EO71="","",_xlfn.IFS(EO71&lt;='Hidden inputs'!$C$15,EO71*'Hidden inputs'!$D$15,EO71&lt;='Hidden inputs'!$C$16,'Hidden inputs'!$C$15*'Hidden inputs'!$D$15+(EO71-'Hidden inputs'!$B$16)*'Hidden inputs'!$D$16,EO71&lt;='Hidden inputs'!$C$17,'Hidden inputs'!$C$15*'Hidden inputs'!$D$15+('Hidden inputs'!$C$16-'Hidden inputs'!$B$16)*'Hidden inputs'!$D$16+(EO71-'Hidden inputs'!$B$17)*'Hidden inputs'!$D$17,EO71&gt;'Hidden inputs'!$B$18,'Hidden inputs'!$C$15*'Hidden inputs'!$D$15+('Hidden inputs'!$C$16-'Hidden inputs'!$B$16)*'Hidden inputs'!$D$16+('Hidden inputs'!$C$17-'Hidden inputs'!$B$17)*'Hidden inputs'!$D$17+(EO71-'Hidden inputs'!$B$18)*'Hidden inputs'!$D$18))</f>
        <v/>
      </c>
      <c r="EQ71" s="10" t="str">
        <f t="shared" ref="EQ71:EQ134" ca="1" si="3367">IF($B71="","",IF(EO71=0,0,EP71/EO71))</f>
        <v/>
      </c>
      <c r="ER71" s="5" t="str">
        <f t="shared" ca="1" si="3277"/>
        <v/>
      </c>
      <c r="ES71" s="5" t="str">
        <f t="shared" ca="1" si="3278"/>
        <v/>
      </c>
      <c r="ET71" s="5" t="str">
        <f ca="1">IF($B71="","",'Hidden inputs'!$D$11*EK71+'Hidden inputs'!$E$11*EL71)</f>
        <v/>
      </c>
      <c r="EU71" s="11" t="str">
        <f t="shared" ca="1" si="3186"/>
        <v/>
      </c>
      <c r="EV71" s="9" t="str">
        <f t="shared" ca="1" si="3279"/>
        <v/>
      </c>
      <c r="EW71" s="3" t="str">
        <f t="shared" ca="1" si="3280"/>
        <v/>
      </c>
      <c r="EX71" s="5" t="str" cm="1">
        <f t="array" aca="1" ref="EX71" ca="1">IF($B71="","",IF(EW71=0,0,IF(DD_Payment="",0,IF(EW71&lt;_xlfn.IFS(DD_Frequency="Monthly",1,DD_Frequency="Quarterly",IF(MONTH(EW$2)=1,1,IF(MONTH(EW$2)=4,1,IF(MONTH(EW$2)=7,1,IF(MONTH(EW$2)=10,1,0)))),DD_Frequency="Annually",IF(MONTH(EW$2)=1,1,0))*DD_Payment,EW71,_xlfn.IFS(DD_Frequency="Monthly",1,DD_Frequency="Quarterly",IF(MONTH(EW$2)=1,1,IF(MONTH(EW$2)=4,1,IF(MONTH(EW$2)=7,1,IF(MONTH(EW$2)=10,1,0)))),DD_Frequency="Annually",IF(MONTH(EW$2)=1,1,0))*DD_Payment))))</f>
        <v/>
      </c>
      <c r="EY71" s="3" t="str">
        <f t="shared" ref="EY71" ca="1" si="3368">IF($B71="","",IF(EW71&gt;EX71,(EW71-EX71/2)*(rate_A*(EY$1/365)),0))</f>
        <v/>
      </c>
      <c r="EZ71" s="3" t="str">
        <f t="shared" ref="EZ71:EZ134" ca="1" si="3369">IF($B71="","",EW71-EX71+EY71)</f>
        <v/>
      </c>
      <c r="FA71" s="3" t="str">
        <f t="shared" ref="FA71" ca="1" si="3370">IF($B71="","",EL71*(1+rate_A*EY$1/365))</f>
        <v/>
      </c>
      <c r="FB71" s="3" t="str">
        <f t="shared" ref="FB71" ca="1" si="3371">IF($B71="","",EM71*(1+rate_A*EY$1/365))</f>
        <v/>
      </c>
      <c r="FC71" s="3" t="str">
        <f t="shared" ref="FC71" ca="1" si="3372">IF($B71="","",EN71*(1+rate_joint*EY$1/365))</f>
        <v/>
      </c>
      <c r="FD71" s="5" t="str">
        <f t="shared" ref="FD71:FD134" ca="1" si="3373">IF($B71="","",EZ71+FA71+FB71+FC71)</f>
        <v/>
      </c>
      <c r="FE71" s="5" t="str" cm="1">
        <f t="array" aca="1" ref="FE71" ca="1">IF(FD71="","",_xlfn.IFS(FD71&lt;='Hidden inputs'!$C$15,FD71*'Hidden inputs'!$D$15,FD71&lt;='Hidden inputs'!$C$16,'Hidden inputs'!$C$15*'Hidden inputs'!$D$15+(FD71-'Hidden inputs'!$B$16)*'Hidden inputs'!$D$16,FD71&lt;='Hidden inputs'!$C$17,'Hidden inputs'!$C$15*'Hidden inputs'!$D$15+('Hidden inputs'!$C$16-'Hidden inputs'!$B$16)*'Hidden inputs'!$D$16+(FD71-'Hidden inputs'!$B$17)*'Hidden inputs'!$D$17,FD71&gt;'Hidden inputs'!$B$18,'Hidden inputs'!$C$15*'Hidden inputs'!$D$15+('Hidden inputs'!$C$16-'Hidden inputs'!$B$16)*'Hidden inputs'!$D$16+('Hidden inputs'!$C$17-'Hidden inputs'!$B$17)*'Hidden inputs'!$D$17+(FD71-'Hidden inputs'!$B$18)*'Hidden inputs'!$D$18))</f>
        <v/>
      </c>
      <c r="FF71" s="10" t="str">
        <f t="shared" ref="FF71:FF134" ca="1" si="3374">IF($B71="","",IF(FD71=0,0,FE71/FD71))</f>
        <v/>
      </c>
      <c r="FG71" s="5" t="str">
        <f t="shared" ca="1" si="3285"/>
        <v/>
      </c>
      <c r="FH71" s="5" t="str">
        <f t="shared" ca="1" si="3286"/>
        <v/>
      </c>
      <c r="FI71" s="5" t="str">
        <f ca="1">IF($B71="","",'Hidden inputs'!$D$11*EZ71+'Hidden inputs'!$E$11*FA71)</f>
        <v/>
      </c>
      <c r="FJ71" s="11" t="str">
        <f t="shared" ca="1" si="3191"/>
        <v/>
      </c>
      <c r="FK71" s="9" t="str">
        <f t="shared" ca="1" si="3287"/>
        <v/>
      </c>
      <c r="FL71" s="3" t="str">
        <f t="shared" ca="1" si="3288"/>
        <v/>
      </c>
      <c r="FM71" s="5" t="str" cm="1">
        <f t="array" aca="1" ref="FM71" ca="1">IF($B71="","",IF(FL71=0,0,IF(DD_Payment="",0,IF(FL71&lt;_xlfn.IFS(DD_Frequency="Monthly",1,DD_Frequency="Quarterly",IF(MONTH(FL$2)=1,1,IF(MONTH(FL$2)=4,1,IF(MONTH(FL$2)=7,1,IF(MONTH(FL$2)=10,1,0)))),DD_Frequency="Annually",IF(MONTH(FL$2)=1,1,0))*DD_Payment,FL71,_xlfn.IFS(DD_Frequency="Monthly",1,DD_Frequency="Quarterly",IF(MONTH(FL$2)=1,1,IF(MONTH(FL$2)=4,1,IF(MONTH(FL$2)=7,1,IF(MONTH(FL$2)=10,1,0)))),DD_Frequency="Annually",IF(MONTH(FL$2)=1,1,0))*DD_Payment))))</f>
        <v/>
      </c>
      <c r="FN71" s="3" t="str">
        <f t="shared" ref="FN71" ca="1" si="3375">IF($B71="","",IF(FL71&gt;FM71,(FL71-FM71/2)*(rate_A*(FN$1/365)),0))</f>
        <v/>
      </c>
      <c r="FO71" s="3" t="str">
        <f t="shared" ref="FO71:FO134" ca="1" si="3376">IF($B71="","",FL71-FM71+FN71)</f>
        <v/>
      </c>
      <c r="FP71" s="3" t="str">
        <f t="shared" ref="FP71" ca="1" si="3377">IF($B71="","",FA71*(1+rate_A*FN$1/365))</f>
        <v/>
      </c>
      <c r="FQ71" s="3" t="str">
        <f t="shared" ref="FQ71" ca="1" si="3378">IF($B71="","",FB71*(1+rate_A*FN$1/365))</f>
        <v/>
      </c>
      <c r="FR71" s="3" t="str">
        <f t="shared" ref="FR71" ca="1" si="3379">IF($B71="","",FC71*(1+rate_joint*FN$1/365))</f>
        <v/>
      </c>
      <c r="FS71" s="5" t="str">
        <f t="shared" ref="FS71:FS134" ca="1" si="3380">IF($B71="","",FO71+FP71+FQ71+FR71)</f>
        <v/>
      </c>
      <c r="FT71" s="5" t="str" cm="1">
        <f t="array" aca="1" ref="FT71" ca="1">IF(FS71="","",_xlfn.IFS(FS71&lt;='Hidden inputs'!$C$15,FS71*'Hidden inputs'!$D$15,FS71&lt;='Hidden inputs'!$C$16,'Hidden inputs'!$C$15*'Hidden inputs'!$D$15+(FS71-'Hidden inputs'!$B$16)*'Hidden inputs'!$D$16,FS71&lt;='Hidden inputs'!$C$17,'Hidden inputs'!$C$15*'Hidden inputs'!$D$15+('Hidden inputs'!$C$16-'Hidden inputs'!$B$16)*'Hidden inputs'!$D$16+(FS71-'Hidden inputs'!$B$17)*'Hidden inputs'!$D$17,FS71&gt;'Hidden inputs'!$B$18,'Hidden inputs'!$C$15*'Hidden inputs'!$D$15+('Hidden inputs'!$C$16-'Hidden inputs'!$B$16)*'Hidden inputs'!$D$16+('Hidden inputs'!$C$17-'Hidden inputs'!$B$17)*'Hidden inputs'!$D$17+(FS71-'Hidden inputs'!$B$18)*'Hidden inputs'!$D$18))</f>
        <v/>
      </c>
      <c r="FU71" s="10" t="str">
        <f t="shared" ref="FU71:FU134" ca="1" si="3381">IF($B71="","",IF(FS71=0,0,FT71/FS71))</f>
        <v/>
      </c>
      <c r="FV71" s="5" t="str">
        <f t="shared" ca="1" si="3293"/>
        <v/>
      </c>
      <c r="FW71" s="5" t="str">
        <f t="shared" ca="1" si="3294"/>
        <v/>
      </c>
      <c r="FX71" s="5" t="str">
        <f ca="1">IF($B71="","",'Hidden inputs'!$D$11*FO71+'Hidden inputs'!$E$11*FP71)</f>
        <v/>
      </c>
      <c r="FY71" s="11" t="str">
        <f t="shared" ca="1" si="3196"/>
        <v/>
      </c>
      <c r="FZ71" s="9" t="str">
        <f t="shared" ca="1" si="3295"/>
        <v/>
      </c>
      <c r="GA71" s="5" t="str">
        <f t="shared" ca="1" si="3296"/>
        <v/>
      </c>
      <c r="GB71" s="5" t="str">
        <f t="shared" ca="1" si="3297"/>
        <v/>
      </c>
      <c r="GC71" s="5" t="str">
        <f t="shared" ca="1" si="3197"/>
        <v/>
      </c>
      <c r="GD71" s="5" t="str">
        <f t="shared" ca="1" si="3198"/>
        <v/>
      </c>
    </row>
    <row r="72" spans="1:186" x14ac:dyDescent="0.35">
      <c r="A72" s="2" t="str">
        <f t="shared" ca="1" si="3199"/>
        <v/>
      </c>
      <c r="B72" s="6" t="str">
        <f t="shared" ca="1" si="3200"/>
        <v/>
      </c>
      <c r="C72" s="5" t="str">
        <f t="shared" ca="1" si="3298"/>
        <v/>
      </c>
      <c r="D72" s="5" t="str" cm="1">
        <f t="array" aca="1" ref="D72" ca="1">IF($B72="","",IF(C72=0,0,IF(DD_Payment="",0,IF(C72&lt;_xlfn.IFS(DD_Frequency="Monthly",1,DD_Frequency="Quarterly",IF(MONTH(C$2)=1,1,IF(MONTH(C$2)=4,1,IF(MONTH(C$2)=7,1,IF(MONTH(C$2)=10,1,0)))),DD_Frequency="Annually",IF(MONTH(C$2)=1,1,0))*DD_Payment,C72,_xlfn.IFS(DD_Frequency="Monthly",1,DD_Frequency="Quarterly",IF(MONTH(C$2)=1,1,IF(MONTH(C$2)=4,1,IF(MONTH(C$2)=7,1,IF(MONTH(C$2)=10,1,0)))),DD_Frequency="Annually",IF(MONTH(C$2)=1,1,0))*DD_Payment))))</f>
        <v/>
      </c>
      <c r="E72" s="5" t="str">
        <f t="shared" ref="E72" ca="1" si="3382">IF(B72="","",IF(C72&gt;D72,(C72-D72/2)*(rate_A*(E$1/365)),0))</f>
        <v/>
      </c>
      <c r="F72" s="5" t="str">
        <f t="shared" ca="1" si="3202"/>
        <v/>
      </c>
      <c r="G72" s="5" t="str">
        <f t="shared" ref="G72" ca="1" si="3383">IF(B72="","",G71*(1+rate_A*E$1/365))</f>
        <v/>
      </c>
      <c r="H72" s="5" t="str">
        <f t="shared" ref="H72" ca="1" si="3384">IF(B72="","",H71*(1+rate_A*E$1/365))</f>
        <v/>
      </c>
      <c r="I72" s="5" t="str">
        <f t="shared" ref="I72" ca="1" si="3385">IF(B72="","",I71*(1+rate_joint*E$1/365))</f>
        <v/>
      </c>
      <c r="J72" s="5" t="str">
        <f t="shared" ca="1" si="3303"/>
        <v/>
      </c>
      <c r="K72" s="5" t="str" cm="1">
        <f t="array" aca="1" ref="K72" ca="1">IF(J72="","",_xlfn.IFS(J72&lt;='Hidden inputs'!$C$15,J72*'Hidden inputs'!$D$15,J72&lt;='Hidden inputs'!$C$16,'Hidden inputs'!$C$15*'Hidden inputs'!$D$15+(J72-'Hidden inputs'!$B$16)*'Hidden inputs'!$D$16,J72&lt;='Hidden inputs'!$C$17,'Hidden inputs'!$C$15*'Hidden inputs'!$D$15+('Hidden inputs'!$C$16-'Hidden inputs'!$B$16)*'Hidden inputs'!$D$16+(J72-'Hidden inputs'!$B$17)*'Hidden inputs'!$D$17,J72&gt;'Hidden inputs'!$B$18,'Hidden inputs'!$C$15*'Hidden inputs'!$D$15+('Hidden inputs'!$C$16-'Hidden inputs'!$B$16)*'Hidden inputs'!$D$16+('Hidden inputs'!$C$17-'Hidden inputs'!$B$17)*'Hidden inputs'!$D$17+(J72-'Hidden inputs'!$B$18)*'Hidden inputs'!$D$18))</f>
        <v/>
      </c>
      <c r="L72" s="11" t="str">
        <f t="shared" ca="1" si="3304"/>
        <v/>
      </c>
      <c r="M72" s="5" t="str">
        <f t="shared" ca="1" si="3206"/>
        <v/>
      </c>
      <c r="N72" s="5" t="str">
        <f t="shared" ca="1" si="3207"/>
        <v/>
      </c>
      <c r="O72" s="5" t="str">
        <f ca="1">IF(B72="","",'Hidden inputs'!$D$11*F72+'Hidden inputs'!$E$11*G72)</f>
        <v/>
      </c>
      <c r="P72" s="11" t="str">
        <f t="shared" ca="1" si="3140"/>
        <v/>
      </c>
      <c r="Q72" s="20" t="str">
        <f t="shared" ca="1" si="3141"/>
        <v/>
      </c>
      <c r="R72" s="3" t="str">
        <f t="shared" ca="1" si="3208"/>
        <v/>
      </c>
      <c r="S72" s="5" t="str" cm="1">
        <f t="array" aca="1" ref="S72" ca="1">IF($B72="","",IF(R72=0,0,IF(DD_Payment="",0,IF(R72&lt;_xlfn.IFS(DD_Frequency="Monthly",1,DD_Frequency="Quarterly",IF(MONTH(R$2)=1,1,IF(MONTH(R$2)=4,1,IF(MONTH(R$2)=7,1,IF(MONTH(R$2)=10,1,0)))),DD_Frequency="Annually",IF(MONTH(R$2)=1,1,0))*DD_Payment,R72,_xlfn.IFS(DD_Frequency="Monthly",1,DD_Frequency="Quarterly",IF(MONTH(R$2)=1,1,IF(MONTH(R$2)=4,1,IF(MONTH(R$2)=7,1,IF(MONTH(R$2)=10,1,0)))),DD_Frequency="Annually",IF(MONTH(R$2)=1,1,0))*DD_Payment))))</f>
        <v/>
      </c>
      <c r="T72" s="3" t="str">
        <f t="shared" ref="T72" ca="1" si="3386">IF(B72="","",IF(R72&gt;S72,(R72-S72/2)*(rate_A*((T$1+A72)/365)),0))</f>
        <v/>
      </c>
      <c r="U72" s="3" t="str">
        <f t="shared" ca="1" si="3210"/>
        <v/>
      </c>
      <c r="V72" s="3" t="str">
        <f t="shared" ref="V72" ca="1" si="3387">IF(B72="","",G72*(1+rate_A*(T$1+A72)/365))</f>
        <v/>
      </c>
      <c r="W72" s="3" t="str">
        <f t="shared" ref="W72" ca="1" si="3388">IF(B72="","",H72*(1+rate_A*(T$1+A72)/365))</f>
        <v/>
      </c>
      <c r="X72" s="3" t="str">
        <f t="shared" ref="X72" ca="1" si="3389">IF(B72="","",I72*(1+rate_joint*(T$1+A72)/365))</f>
        <v/>
      </c>
      <c r="Y72" s="5" t="str">
        <f t="shared" ca="1" si="3309"/>
        <v/>
      </c>
      <c r="Z72" s="5" t="str" cm="1">
        <f t="array" aca="1" ref="Z72" ca="1">IF(Y72="","",_xlfn.IFS(Y72&lt;='Hidden inputs'!$C$15,Y72*'Hidden inputs'!$D$15,Y72&lt;='Hidden inputs'!$C$16,'Hidden inputs'!$C$15*'Hidden inputs'!$D$15+(Y72-'Hidden inputs'!$B$16)*'Hidden inputs'!$D$16,Y72&lt;='Hidden inputs'!$C$17,'Hidden inputs'!$C$15*'Hidden inputs'!$D$15+('Hidden inputs'!$C$16-'Hidden inputs'!$B$16)*'Hidden inputs'!$D$16+(Y72-'Hidden inputs'!$B$17)*'Hidden inputs'!$D$17,Y72&gt;'Hidden inputs'!$B$18,'Hidden inputs'!$C$15*'Hidden inputs'!$D$15+('Hidden inputs'!$C$16-'Hidden inputs'!$B$16)*'Hidden inputs'!$D$16+('Hidden inputs'!$C$17-'Hidden inputs'!$B$17)*'Hidden inputs'!$D$17+(Y72-'Hidden inputs'!$B$18)*'Hidden inputs'!$D$18))</f>
        <v/>
      </c>
      <c r="AA72" s="10" t="str">
        <f t="shared" ca="1" si="3310"/>
        <v/>
      </c>
      <c r="AB72" s="5" t="str">
        <f t="shared" ca="1" si="3214"/>
        <v/>
      </c>
      <c r="AC72" s="5" t="str">
        <f t="shared" ca="1" si="3311"/>
        <v/>
      </c>
      <c r="AD72" s="5" t="str">
        <f ca="1">IF(B72="","",'Hidden inputs'!$D$11*U72+'Hidden inputs'!$E$11*V72)</f>
        <v/>
      </c>
      <c r="AE72" s="11" t="str">
        <f t="shared" ca="1" si="3146"/>
        <v/>
      </c>
      <c r="AF72" s="9" t="str">
        <f t="shared" ca="1" si="3215"/>
        <v/>
      </c>
      <c r="AG72" s="3" t="str">
        <f t="shared" ca="1" si="3216"/>
        <v/>
      </c>
      <c r="AH72" s="5" t="str" cm="1">
        <f t="array" aca="1" ref="AH72" ca="1">IF($B72="","",IF(AG72=0,0,IF(DD_Payment="",0,IF(AG72&lt;_xlfn.IFS(DD_Frequency="Monthly",1,DD_Frequency="Quarterly",IF(MONTH(AG$2)=1,1,IF(MONTH(AG$2)=4,1,IF(MONTH(AG$2)=7,1,IF(MONTH(AG$2)=10,1,0)))),DD_Frequency="Annually",IF(MONTH(AG$2)=1,1,0))*DD_Payment,AG72,_xlfn.IFS(DD_Frequency="Monthly",1,DD_Frequency="Quarterly",IF(MONTH(AG$2)=1,1,IF(MONTH(AG$2)=4,1,IF(MONTH(AG$2)=7,1,IF(MONTH(AG$2)=10,1,0)))),DD_Frequency="Annually",IF(MONTH(AG$2)=1,1,0))*DD_Payment))))</f>
        <v/>
      </c>
      <c r="AI72" s="3" t="str">
        <f t="shared" ref="AI72" ca="1" si="3390">IF($B72="","",IF(AG72&gt;AH72,(AG72-AH72/2)*(rate_A*(AI$1/365)),0))</f>
        <v/>
      </c>
      <c r="AJ72" s="3" t="str">
        <f t="shared" ca="1" si="3313"/>
        <v/>
      </c>
      <c r="AK72" s="3" t="str">
        <f t="shared" ref="AK72" ca="1" si="3391">IF($B72="","",V72*(1+rate_A*AI$1/365))</f>
        <v/>
      </c>
      <c r="AL72" s="3" t="str">
        <f t="shared" ref="AL72" ca="1" si="3392">IF($B72="","",W72*(1+rate_A*AI$1/365))</f>
        <v/>
      </c>
      <c r="AM72" s="3" t="str">
        <f t="shared" ref="AM72" ca="1" si="3393">IF($B72="","",X72*(1+rate_joint*AI$1/365))</f>
        <v/>
      </c>
      <c r="AN72" s="5" t="str">
        <f t="shared" ca="1" si="3317"/>
        <v/>
      </c>
      <c r="AO72" s="5" t="str" cm="1">
        <f t="array" aca="1" ref="AO72" ca="1">IF(AN72="","",_xlfn.IFS(AN72&lt;='Hidden inputs'!$C$15,AN72*'Hidden inputs'!$D$15,AN72&lt;='Hidden inputs'!$C$16,'Hidden inputs'!$C$15*'Hidden inputs'!$D$15+(AN72-'Hidden inputs'!$B$16)*'Hidden inputs'!$D$16,AN72&lt;='Hidden inputs'!$C$17,'Hidden inputs'!$C$15*'Hidden inputs'!$D$15+('Hidden inputs'!$C$16-'Hidden inputs'!$B$16)*'Hidden inputs'!$D$16+(AN72-'Hidden inputs'!$B$17)*'Hidden inputs'!$D$17,AN72&gt;'Hidden inputs'!$B$18,'Hidden inputs'!$C$15*'Hidden inputs'!$D$15+('Hidden inputs'!$C$16-'Hidden inputs'!$B$16)*'Hidden inputs'!$D$16+('Hidden inputs'!$C$17-'Hidden inputs'!$B$17)*'Hidden inputs'!$D$17+(AN72-'Hidden inputs'!$B$18)*'Hidden inputs'!$D$18))</f>
        <v/>
      </c>
      <c r="AP72" s="10" t="str">
        <f t="shared" ca="1" si="3318"/>
        <v/>
      </c>
      <c r="AQ72" s="5" t="str">
        <f t="shared" ca="1" si="3221"/>
        <v/>
      </c>
      <c r="AR72" s="5" t="str">
        <f t="shared" ca="1" si="3222"/>
        <v/>
      </c>
      <c r="AS72" s="5" t="str">
        <f ca="1">IF($B72="","",'Hidden inputs'!$D$11*AJ72+'Hidden inputs'!$E$11*AK72)</f>
        <v/>
      </c>
      <c r="AT72" s="11" t="str">
        <f t="shared" ca="1" si="3151"/>
        <v/>
      </c>
      <c r="AU72" s="9" t="str">
        <f t="shared" ca="1" si="3223"/>
        <v/>
      </c>
      <c r="AV72" s="3" t="str">
        <f t="shared" ca="1" si="3224"/>
        <v/>
      </c>
      <c r="AW72" s="5" t="str" cm="1">
        <f t="array" aca="1" ref="AW72" ca="1">IF($B72="","",IF(AV72=0,0,IF(DD_Payment="",0,IF(AV72&lt;_xlfn.IFS(DD_Frequency="Monthly",1,DD_Frequency="Quarterly",IF(MONTH(AV$2)=1,1,IF(MONTH(AV$2)=4,1,IF(MONTH(AV$2)=7,1,IF(MONTH(AV$2)=10,1,0)))),DD_Frequency="Annually",IF(MONTH(AV$2)=1,1,0))*DD_Payment,AV72,_xlfn.IFS(DD_Frequency="Monthly",1,DD_Frequency="Quarterly",IF(MONTH(AV$2)=1,1,IF(MONTH(AV$2)=4,1,IF(MONTH(AV$2)=7,1,IF(MONTH(AV$2)=10,1,0)))),DD_Frequency="Annually",IF(MONTH(AV$2)=1,1,0))*DD_Payment))))</f>
        <v/>
      </c>
      <c r="AX72" s="3" t="str">
        <f t="shared" ref="AX72" ca="1" si="3394">IF($B72="","",IF(AV72&gt;AW72,(AV72-AW72/2)*(rate_A*(AX$1/365)),0))</f>
        <v/>
      </c>
      <c r="AY72" s="3" t="str">
        <f t="shared" ca="1" si="3320"/>
        <v/>
      </c>
      <c r="AZ72" s="3" t="str">
        <f t="shared" ref="AZ72" ca="1" si="3395">IF($B72="","",AK72*(1+rate_A*AX$1/365))</f>
        <v/>
      </c>
      <c r="BA72" s="3" t="str">
        <f t="shared" ref="BA72" ca="1" si="3396">IF($B72="","",AL72*(1+rate_A*AX$1/365))</f>
        <v/>
      </c>
      <c r="BB72" s="3" t="str">
        <f t="shared" ref="BB72" ca="1" si="3397">IF($B72="","",AM72*(1+rate_joint*AX$1/365))</f>
        <v/>
      </c>
      <c r="BC72" s="5" t="str">
        <f t="shared" ca="1" si="3324"/>
        <v/>
      </c>
      <c r="BD72" s="5" t="str" cm="1">
        <f t="array" aca="1" ref="BD72" ca="1">IF(BC72="","",_xlfn.IFS(BC72&lt;='Hidden inputs'!$C$15,BC72*'Hidden inputs'!$D$15,BC72&lt;='Hidden inputs'!$C$16,'Hidden inputs'!$C$15*'Hidden inputs'!$D$15+(BC72-'Hidden inputs'!$B$16)*'Hidden inputs'!$D$16,BC72&lt;='Hidden inputs'!$C$17,'Hidden inputs'!$C$15*'Hidden inputs'!$D$15+('Hidden inputs'!$C$16-'Hidden inputs'!$B$16)*'Hidden inputs'!$D$16+(BC72-'Hidden inputs'!$B$17)*'Hidden inputs'!$D$17,BC72&gt;'Hidden inputs'!$B$18,'Hidden inputs'!$C$15*'Hidden inputs'!$D$15+('Hidden inputs'!$C$16-'Hidden inputs'!$B$16)*'Hidden inputs'!$D$16+('Hidden inputs'!$C$17-'Hidden inputs'!$B$17)*'Hidden inputs'!$D$17+(BC72-'Hidden inputs'!$B$18)*'Hidden inputs'!$D$18))</f>
        <v/>
      </c>
      <c r="BE72" s="10" t="str">
        <f t="shared" ca="1" si="3325"/>
        <v/>
      </c>
      <c r="BF72" s="5" t="str">
        <f t="shared" ca="1" si="3229"/>
        <v/>
      </c>
      <c r="BG72" s="5" t="str">
        <f t="shared" ca="1" si="3230"/>
        <v/>
      </c>
      <c r="BH72" s="5" t="str">
        <f ca="1">IF($B72="","",'Hidden inputs'!$D$11*AY72+'Hidden inputs'!$E$11*AZ72)</f>
        <v/>
      </c>
      <c r="BI72" s="11" t="str">
        <f t="shared" ca="1" si="3156"/>
        <v/>
      </c>
      <c r="BJ72" s="9" t="str">
        <f t="shared" ca="1" si="3231"/>
        <v/>
      </c>
      <c r="BK72" s="3" t="str">
        <f t="shared" ca="1" si="3232"/>
        <v/>
      </c>
      <c r="BL72" s="5" t="str" cm="1">
        <f t="array" aca="1" ref="BL72" ca="1">IF($B72="","",IF(BK72=0,0,IF(DD_Payment="",0,IF(BK72&lt;_xlfn.IFS(DD_Frequency="Monthly",1,DD_Frequency="Quarterly",IF(MONTH(BK$2)=1,1,IF(MONTH(BK$2)=4,1,IF(MONTH(BK$2)=7,1,IF(MONTH(BK$2)=10,1,0)))),DD_Frequency="Annually",IF(MONTH(BK$2)=1,1,0))*DD_Payment,BK72,_xlfn.IFS(DD_Frequency="Monthly",1,DD_Frequency="Quarterly",IF(MONTH(BK$2)=1,1,IF(MONTH(BK$2)=4,1,IF(MONTH(BK$2)=7,1,IF(MONTH(BK$2)=10,1,0)))),DD_Frequency="Annually",IF(MONTH(BK$2)=1,1,0))*DD_Payment))))</f>
        <v/>
      </c>
      <c r="BM72" s="3" t="str">
        <f t="shared" ref="BM72" ca="1" si="3398">IF($B72="","",IF(BK72&gt;BL72,(BK72-BL72/2)*(rate_A*(BM$1/365)),0))</f>
        <v/>
      </c>
      <c r="BN72" s="3" t="str">
        <f t="shared" ca="1" si="3327"/>
        <v/>
      </c>
      <c r="BO72" s="3" t="str">
        <f t="shared" ref="BO72" ca="1" si="3399">IF($B72="","",AZ72*(1+rate_A*BM$1/365))</f>
        <v/>
      </c>
      <c r="BP72" s="3" t="str">
        <f t="shared" ref="BP72" ca="1" si="3400">IF($B72="","",BA72*(1+rate_A*BM$1/365))</f>
        <v/>
      </c>
      <c r="BQ72" s="3" t="str">
        <f t="shared" ref="BQ72" ca="1" si="3401">IF($B72="","",BB72*(1+rate_joint*BM$1/365))</f>
        <v/>
      </c>
      <c r="BR72" s="5" t="str">
        <f t="shared" ca="1" si="3331"/>
        <v/>
      </c>
      <c r="BS72" s="5" t="str" cm="1">
        <f t="array" aca="1" ref="BS72" ca="1">IF(BR72="","",_xlfn.IFS(BR72&lt;='Hidden inputs'!$C$15,BR72*'Hidden inputs'!$D$15,BR72&lt;='Hidden inputs'!$C$16,'Hidden inputs'!$C$15*'Hidden inputs'!$D$15+(BR72-'Hidden inputs'!$B$16)*'Hidden inputs'!$D$16,BR72&lt;='Hidden inputs'!$C$17,'Hidden inputs'!$C$15*'Hidden inputs'!$D$15+('Hidden inputs'!$C$16-'Hidden inputs'!$B$16)*'Hidden inputs'!$D$16+(BR72-'Hidden inputs'!$B$17)*'Hidden inputs'!$D$17,BR72&gt;'Hidden inputs'!$B$18,'Hidden inputs'!$C$15*'Hidden inputs'!$D$15+('Hidden inputs'!$C$16-'Hidden inputs'!$B$16)*'Hidden inputs'!$D$16+('Hidden inputs'!$C$17-'Hidden inputs'!$B$17)*'Hidden inputs'!$D$17+(BR72-'Hidden inputs'!$B$18)*'Hidden inputs'!$D$18))</f>
        <v/>
      </c>
      <c r="BT72" s="10" t="str">
        <f t="shared" ca="1" si="3332"/>
        <v/>
      </c>
      <c r="BU72" s="5" t="str">
        <f t="shared" ca="1" si="3237"/>
        <v/>
      </c>
      <c r="BV72" s="5" t="str">
        <f t="shared" ca="1" si="3238"/>
        <v/>
      </c>
      <c r="BW72" s="5" t="str">
        <f ca="1">IF($B72="","",'Hidden inputs'!$D$11*BN72+'Hidden inputs'!$E$11*BO72)</f>
        <v/>
      </c>
      <c r="BX72" s="11" t="str">
        <f t="shared" ca="1" si="3161"/>
        <v/>
      </c>
      <c r="BY72" s="9" t="str">
        <f t="shared" ca="1" si="3239"/>
        <v/>
      </c>
      <c r="BZ72" s="3" t="str">
        <f t="shared" ca="1" si="3240"/>
        <v/>
      </c>
      <c r="CA72" s="5" t="str" cm="1">
        <f t="array" aca="1" ref="CA72" ca="1">IF($B72="","",IF(BZ72=0,0,IF(DD_Payment="",0,IF(BZ72&lt;_xlfn.IFS(DD_Frequency="Monthly",1,DD_Frequency="Quarterly",IF(MONTH(BZ$2)=1,1,IF(MONTH(BZ$2)=4,1,IF(MONTH(BZ$2)=7,1,IF(MONTH(BZ$2)=10,1,0)))),DD_Frequency="Annually",IF(MONTH(BZ$2)=1,1,0))*DD_Payment,BZ72,_xlfn.IFS(DD_Frequency="Monthly",1,DD_Frequency="Quarterly",IF(MONTH(BZ$2)=1,1,IF(MONTH(BZ$2)=4,1,IF(MONTH(BZ$2)=7,1,IF(MONTH(BZ$2)=10,1,0)))),DD_Frequency="Annually",IF(MONTH(BZ$2)=1,1,0))*DD_Payment))))</f>
        <v/>
      </c>
      <c r="CB72" s="3" t="str">
        <f t="shared" ref="CB72" ca="1" si="3402">IF($B72="","",IF(BZ72&gt;CA72,(BZ72-CA72/2)*(rate_A*(CB$1/365)),0))</f>
        <v/>
      </c>
      <c r="CC72" s="3" t="str">
        <f t="shared" ca="1" si="3334"/>
        <v/>
      </c>
      <c r="CD72" s="3" t="str">
        <f t="shared" ref="CD72" ca="1" si="3403">IF($B72="","",BO72*(1+rate_A*CB$1/365))</f>
        <v/>
      </c>
      <c r="CE72" s="3" t="str">
        <f t="shared" ref="CE72" ca="1" si="3404">IF($B72="","",BP72*(1+rate_A*CB$1/365))</f>
        <v/>
      </c>
      <c r="CF72" s="3" t="str">
        <f t="shared" ref="CF72" ca="1" si="3405">IF($B72="","",BQ72*(1+rate_joint*CB$1/365))</f>
        <v/>
      </c>
      <c r="CG72" s="5" t="str">
        <f t="shared" ca="1" si="3338"/>
        <v/>
      </c>
      <c r="CH72" s="5" t="str" cm="1">
        <f t="array" aca="1" ref="CH72" ca="1">IF(CG72="","",_xlfn.IFS(CG72&lt;='Hidden inputs'!$C$15,CG72*'Hidden inputs'!$D$15,CG72&lt;='Hidden inputs'!$C$16,'Hidden inputs'!$C$15*'Hidden inputs'!$D$15+(CG72-'Hidden inputs'!$B$16)*'Hidden inputs'!$D$16,CG72&lt;='Hidden inputs'!$C$17,'Hidden inputs'!$C$15*'Hidden inputs'!$D$15+('Hidden inputs'!$C$16-'Hidden inputs'!$B$16)*'Hidden inputs'!$D$16+(CG72-'Hidden inputs'!$B$17)*'Hidden inputs'!$D$17,CG72&gt;'Hidden inputs'!$B$18,'Hidden inputs'!$C$15*'Hidden inputs'!$D$15+('Hidden inputs'!$C$16-'Hidden inputs'!$B$16)*'Hidden inputs'!$D$16+('Hidden inputs'!$C$17-'Hidden inputs'!$B$17)*'Hidden inputs'!$D$17+(CG72-'Hidden inputs'!$B$18)*'Hidden inputs'!$D$18))</f>
        <v/>
      </c>
      <c r="CI72" s="10" t="str">
        <f t="shared" ca="1" si="3339"/>
        <v/>
      </c>
      <c r="CJ72" s="5" t="str">
        <f t="shared" ca="1" si="3245"/>
        <v/>
      </c>
      <c r="CK72" s="5" t="str">
        <f t="shared" ca="1" si="3246"/>
        <v/>
      </c>
      <c r="CL72" s="5" t="str">
        <f ca="1">IF($B72="","",'Hidden inputs'!$D$11*CC72+'Hidden inputs'!$E$11*CD72)</f>
        <v/>
      </c>
      <c r="CM72" s="11" t="str">
        <f t="shared" ca="1" si="3166"/>
        <v/>
      </c>
      <c r="CN72" s="9" t="str">
        <f t="shared" ca="1" si="3247"/>
        <v/>
      </c>
      <c r="CO72" s="3" t="str">
        <f t="shared" ca="1" si="3248"/>
        <v/>
      </c>
      <c r="CP72" s="5" t="str" cm="1">
        <f t="array" aca="1" ref="CP72" ca="1">IF($B72="","",IF(CO72=0,0,IF(DD_Payment="",0,IF(CO72&lt;_xlfn.IFS(DD_Frequency="Monthly",1,DD_Frequency="Quarterly",IF(MONTH(CO$2)=1,1,IF(MONTH(CO$2)=4,1,IF(MONTH(CO$2)=7,1,IF(MONTH(CO$2)=10,1,0)))),DD_Frequency="Annually",IF(MONTH(CO$2)=1,1,0))*DD_Payment,CO72,_xlfn.IFS(DD_Frequency="Monthly",1,DD_Frequency="Quarterly",IF(MONTH(CO$2)=1,1,IF(MONTH(CO$2)=4,1,IF(MONTH(CO$2)=7,1,IF(MONTH(CO$2)=10,1,0)))),DD_Frequency="Annually",IF(MONTH(CO$2)=1,1,0))*DD_Payment))))</f>
        <v/>
      </c>
      <c r="CQ72" s="3" t="str">
        <f t="shared" ref="CQ72" ca="1" si="3406">IF($B72="","",IF(CO72&gt;CP72,(CO72-CP72/2)*(rate_A*(CQ$1/365)),0))</f>
        <v/>
      </c>
      <c r="CR72" s="3" t="str">
        <f t="shared" ca="1" si="3341"/>
        <v/>
      </c>
      <c r="CS72" s="3" t="str">
        <f t="shared" ref="CS72" ca="1" si="3407">IF($B72="","",CD72*(1+rate_A*CQ$1/365))</f>
        <v/>
      </c>
      <c r="CT72" s="3" t="str">
        <f t="shared" ref="CT72" ca="1" si="3408">IF($B72="","",CE72*(1+rate_A*CQ$1/365))</f>
        <v/>
      </c>
      <c r="CU72" s="3" t="str">
        <f t="shared" ref="CU72" ca="1" si="3409">IF($B72="","",CF72*(1+rate_joint*CQ$1/365))</f>
        <v/>
      </c>
      <c r="CV72" s="5" t="str">
        <f t="shared" ca="1" si="3345"/>
        <v/>
      </c>
      <c r="CW72" s="5" t="str" cm="1">
        <f t="array" aca="1" ref="CW72" ca="1">IF(CV72="","",_xlfn.IFS(CV72&lt;='Hidden inputs'!$C$15,CV72*'Hidden inputs'!$D$15,CV72&lt;='Hidden inputs'!$C$16,'Hidden inputs'!$C$15*'Hidden inputs'!$D$15+(CV72-'Hidden inputs'!$B$16)*'Hidden inputs'!$D$16,CV72&lt;='Hidden inputs'!$C$17,'Hidden inputs'!$C$15*'Hidden inputs'!$D$15+('Hidden inputs'!$C$16-'Hidden inputs'!$B$16)*'Hidden inputs'!$D$16+(CV72-'Hidden inputs'!$B$17)*'Hidden inputs'!$D$17,CV72&gt;'Hidden inputs'!$B$18,'Hidden inputs'!$C$15*'Hidden inputs'!$D$15+('Hidden inputs'!$C$16-'Hidden inputs'!$B$16)*'Hidden inputs'!$D$16+('Hidden inputs'!$C$17-'Hidden inputs'!$B$17)*'Hidden inputs'!$D$17+(CV72-'Hidden inputs'!$B$18)*'Hidden inputs'!$D$18))</f>
        <v/>
      </c>
      <c r="CX72" s="10" t="str">
        <f t="shared" ca="1" si="3346"/>
        <v/>
      </c>
      <c r="CY72" s="5" t="str">
        <f t="shared" ca="1" si="3253"/>
        <v/>
      </c>
      <c r="CZ72" s="5" t="str">
        <f t="shared" ca="1" si="3254"/>
        <v/>
      </c>
      <c r="DA72" s="5" t="str">
        <f ca="1">IF($B72="","",'Hidden inputs'!$D$11*CR72+'Hidden inputs'!$E$11*CS72)</f>
        <v/>
      </c>
      <c r="DB72" s="11" t="str">
        <f t="shared" ca="1" si="3171"/>
        <v/>
      </c>
      <c r="DC72" s="9" t="str">
        <f t="shared" ca="1" si="3255"/>
        <v/>
      </c>
      <c r="DD72" s="3" t="str">
        <f t="shared" ca="1" si="3256"/>
        <v/>
      </c>
      <c r="DE72" s="5" t="str" cm="1">
        <f t="array" aca="1" ref="DE72" ca="1">IF($B72="","",IF(DD72=0,0,IF(DD_Payment="",0,IF(DD72&lt;_xlfn.IFS(DD_Frequency="Monthly",1,DD_Frequency="Quarterly",IF(MONTH(DD$2)=1,1,IF(MONTH(DD$2)=4,1,IF(MONTH(DD$2)=7,1,IF(MONTH(DD$2)=10,1,0)))),DD_Frequency="Annually",IF(MONTH(DD$2)=1,1,0))*DD_Payment,DD72,_xlfn.IFS(DD_Frequency="Monthly",1,DD_Frequency="Quarterly",IF(MONTH(DD$2)=1,1,IF(MONTH(DD$2)=4,1,IF(MONTH(DD$2)=7,1,IF(MONTH(DD$2)=10,1,0)))),DD_Frequency="Annually",IF(MONTH(DD$2)=1,1,0))*DD_Payment))))</f>
        <v/>
      </c>
      <c r="DF72" s="3" t="str">
        <f t="shared" ref="DF72" ca="1" si="3410">IF($B72="","",IF(DD72&gt;DE72,(DD72-DE72/2)*(rate_A*(DF$1/365)),0))</f>
        <v/>
      </c>
      <c r="DG72" s="3" t="str">
        <f t="shared" ca="1" si="3348"/>
        <v/>
      </c>
      <c r="DH72" s="3" t="str">
        <f t="shared" ref="DH72" ca="1" si="3411">IF($B72="","",CS72*(1+rate_A*DF$1/365))</f>
        <v/>
      </c>
      <c r="DI72" s="3" t="str">
        <f t="shared" ref="DI72" ca="1" si="3412">IF($B72="","",CT72*(1+rate_A*DF$1/365))</f>
        <v/>
      </c>
      <c r="DJ72" s="3" t="str">
        <f t="shared" ref="DJ72" ca="1" si="3413">IF($B72="","",CU72*(1+rate_joint*DF$1/365))</f>
        <v/>
      </c>
      <c r="DK72" s="5" t="str">
        <f t="shared" ca="1" si="3352"/>
        <v/>
      </c>
      <c r="DL72" s="5" t="str" cm="1">
        <f t="array" aca="1" ref="DL72" ca="1">IF(DK72="","",_xlfn.IFS(DK72&lt;='Hidden inputs'!$C$15,DK72*'Hidden inputs'!$D$15,DK72&lt;='Hidden inputs'!$C$16,'Hidden inputs'!$C$15*'Hidden inputs'!$D$15+(DK72-'Hidden inputs'!$B$16)*'Hidden inputs'!$D$16,DK72&lt;='Hidden inputs'!$C$17,'Hidden inputs'!$C$15*'Hidden inputs'!$D$15+('Hidden inputs'!$C$16-'Hidden inputs'!$B$16)*'Hidden inputs'!$D$16+(DK72-'Hidden inputs'!$B$17)*'Hidden inputs'!$D$17,DK72&gt;'Hidden inputs'!$B$18,'Hidden inputs'!$C$15*'Hidden inputs'!$D$15+('Hidden inputs'!$C$16-'Hidden inputs'!$B$16)*'Hidden inputs'!$D$16+('Hidden inputs'!$C$17-'Hidden inputs'!$B$17)*'Hidden inputs'!$D$17+(DK72-'Hidden inputs'!$B$18)*'Hidden inputs'!$D$18))</f>
        <v/>
      </c>
      <c r="DM72" s="10" t="str">
        <f t="shared" ca="1" si="3353"/>
        <v/>
      </c>
      <c r="DN72" s="5" t="str">
        <f t="shared" ca="1" si="3261"/>
        <v/>
      </c>
      <c r="DO72" s="5" t="str">
        <f t="shared" ca="1" si="3262"/>
        <v/>
      </c>
      <c r="DP72" s="5" t="str">
        <f ca="1">IF($B72="","",'Hidden inputs'!$D$11*DG72+'Hidden inputs'!$E$11*DH72)</f>
        <v/>
      </c>
      <c r="DQ72" s="11" t="str">
        <f t="shared" ca="1" si="3176"/>
        <v/>
      </c>
      <c r="DR72" s="9" t="str">
        <f t="shared" ca="1" si="3263"/>
        <v/>
      </c>
      <c r="DS72" s="3" t="str">
        <f t="shared" ca="1" si="3264"/>
        <v/>
      </c>
      <c r="DT72" s="5" t="str" cm="1">
        <f t="array" aca="1" ref="DT72" ca="1">IF($B72="","",IF(DS72=0,0,IF(DD_Payment="",0,IF(DS72&lt;_xlfn.IFS(DD_Frequency="Monthly",1,DD_Frequency="Quarterly",IF(MONTH(DS$2)=1,1,IF(MONTH(DS$2)=4,1,IF(MONTH(DS$2)=7,1,IF(MONTH(DS$2)=10,1,0)))),DD_Frequency="Annually",IF(MONTH(DS$2)=1,1,0))*DD_Payment,DS72,_xlfn.IFS(DD_Frequency="Monthly",1,DD_Frequency="Quarterly",IF(MONTH(DS$2)=1,1,IF(MONTH(DS$2)=4,1,IF(MONTH(DS$2)=7,1,IF(MONTH(DS$2)=10,1,0)))),DD_Frequency="Annually",IF(MONTH(DS$2)=1,1,0))*DD_Payment))))</f>
        <v/>
      </c>
      <c r="DU72" s="3" t="str">
        <f t="shared" ref="DU72" ca="1" si="3414">IF($B72="","",IF(DS72&gt;DT72,(DS72-DT72/2)*(rate_A*(DU$1/365)),0))</f>
        <v/>
      </c>
      <c r="DV72" s="3" t="str">
        <f t="shared" ca="1" si="3355"/>
        <v/>
      </c>
      <c r="DW72" s="3" t="str">
        <f t="shared" ref="DW72" ca="1" si="3415">IF($B72="","",DH72*(1+rate_A*DU$1/365))</f>
        <v/>
      </c>
      <c r="DX72" s="3" t="str">
        <f t="shared" ref="DX72" ca="1" si="3416">IF($B72="","",DI72*(1+rate_A*DU$1/365))</f>
        <v/>
      </c>
      <c r="DY72" s="3" t="str">
        <f t="shared" ref="DY72" ca="1" si="3417">IF($B72="","",DJ72*(1+rate_joint*DU$1/365))</f>
        <v/>
      </c>
      <c r="DZ72" s="5" t="str">
        <f t="shared" ca="1" si="3359"/>
        <v/>
      </c>
      <c r="EA72" s="5" t="str" cm="1">
        <f t="array" aca="1" ref="EA72" ca="1">IF(DZ72="","",_xlfn.IFS(DZ72&lt;='Hidden inputs'!$C$15,DZ72*'Hidden inputs'!$D$15,DZ72&lt;='Hidden inputs'!$C$16,'Hidden inputs'!$C$15*'Hidden inputs'!$D$15+(DZ72-'Hidden inputs'!$B$16)*'Hidden inputs'!$D$16,DZ72&lt;='Hidden inputs'!$C$17,'Hidden inputs'!$C$15*'Hidden inputs'!$D$15+('Hidden inputs'!$C$16-'Hidden inputs'!$B$16)*'Hidden inputs'!$D$16+(DZ72-'Hidden inputs'!$B$17)*'Hidden inputs'!$D$17,DZ72&gt;'Hidden inputs'!$B$18,'Hidden inputs'!$C$15*'Hidden inputs'!$D$15+('Hidden inputs'!$C$16-'Hidden inputs'!$B$16)*'Hidden inputs'!$D$16+('Hidden inputs'!$C$17-'Hidden inputs'!$B$17)*'Hidden inputs'!$D$17+(DZ72-'Hidden inputs'!$B$18)*'Hidden inputs'!$D$18))</f>
        <v/>
      </c>
      <c r="EB72" s="10" t="str">
        <f t="shared" ca="1" si="3360"/>
        <v/>
      </c>
      <c r="EC72" s="5" t="str">
        <f t="shared" ca="1" si="3269"/>
        <v/>
      </c>
      <c r="ED72" s="5" t="str">
        <f t="shared" ca="1" si="3270"/>
        <v/>
      </c>
      <c r="EE72" s="5" t="str">
        <f ca="1">IF($B72="","",'Hidden inputs'!$D$11*DV72+'Hidden inputs'!$E$11*DW72)</f>
        <v/>
      </c>
      <c r="EF72" s="11" t="str">
        <f t="shared" ca="1" si="3181"/>
        <v/>
      </c>
      <c r="EG72" s="9" t="str">
        <f t="shared" ca="1" si="3271"/>
        <v/>
      </c>
      <c r="EH72" s="3" t="str">
        <f t="shared" ca="1" si="3272"/>
        <v/>
      </c>
      <c r="EI72" s="5" t="str" cm="1">
        <f t="array" aca="1" ref="EI72" ca="1">IF($B72="","",IF(EH72=0,0,IF(DD_Payment="",0,IF(EH72&lt;_xlfn.IFS(DD_Frequency="Monthly",1,DD_Frequency="Quarterly",IF(MONTH(EH$2)=1,1,IF(MONTH(EH$2)=4,1,IF(MONTH(EH$2)=7,1,IF(MONTH(EH$2)=10,1,0)))),DD_Frequency="Annually",IF(MONTH(EH$2)=1,1,0))*DD_Payment,EH72,_xlfn.IFS(DD_Frequency="Monthly",1,DD_Frequency="Quarterly",IF(MONTH(EH$2)=1,1,IF(MONTH(EH$2)=4,1,IF(MONTH(EH$2)=7,1,IF(MONTH(EH$2)=10,1,0)))),DD_Frequency="Annually",IF(MONTH(EH$2)=1,1,0))*DD_Payment))))</f>
        <v/>
      </c>
      <c r="EJ72" s="3" t="str">
        <f t="shared" ref="EJ72" ca="1" si="3418">IF($B72="","",IF(EH72&gt;EI72,(EH72-EI72/2)*(rate_A*(EJ$1/365)),0))</f>
        <v/>
      </c>
      <c r="EK72" s="3" t="str">
        <f t="shared" ca="1" si="3362"/>
        <v/>
      </c>
      <c r="EL72" s="3" t="str">
        <f t="shared" ref="EL72" ca="1" si="3419">IF($B72="","",DW72*(1+rate_A*EJ$1/365))</f>
        <v/>
      </c>
      <c r="EM72" s="3" t="str">
        <f t="shared" ref="EM72" ca="1" si="3420">IF($B72="","",DX72*(1+rate_A*EJ$1/365))</f>
        <v/>
      </c>
      <c r="EN72" s="3" t="str">
        <f t="shared" ref="EN72" ca="1" si="3421">IF($B72="","",DY72*(1+rate_joint*EJ$1/365))</f>
        <v/>
      </c>
      <c r="EO72" s="5" t="str">
        <f t="shared" ca="1" si="3366"/>
        <v/>
      </c>
      <c r="EP72" s="5" t="str" cm="1">
        <f t="array" aca="1" ref="EP72" ca="1">IF(EO72="","",_xlfn.IFS(EO72&lt;='Hidden inputs'!$C$15,EO72*'Hidden inputs'!$D$15,EO72&lt;='Hidden inputs'!$C$16,'Hidden inputs'!$C$15*'Hidden inputs'!$D$15+(EO72-'Hidden inputs'!$B$16)*'Hidden inputs'!$D$16,EO72&lt;='Hidden inputs'!$C$17,'Hidden inputs'!$C$15*'Hidden inputs'!$D$15+('Hidden inputs'!$C$16-'Hidden inputs'!$B$16)*'Hidden inputs'!$D$16+(EO72-'Hidden inputs'!$B$17)*'Hidden inputs'!$D$17,EO72&gt;'Hidden inputs'!$B$18,'Hidden inputs'!$C$15*'Hidden inputs'!$D$15+('Hidden inputs'!$C$16-'Hidden inputs'!$B$16)*'Hidden inputs'!$D$16+('Hidden inputs'!$C$17-'Hidden inputs'!$B$17)*'Hidden inputs'!$D$17+(EO72-'Hidden inputs'!$B$18)*'Hidden inputs'!$D$18))</f>
        <v/>
      </c>
      <c r="EQ72" s="10" t="str">
        <f t="shared" ca="1" si="3367"/>
        <v/>
      </c>
      <c r="ER72" s="5" t="str">
        <f t="shared" ca="1" si="3277"/>
        <v/>
      </c>
      <c r="ES72" s="5" t="str">
        <f t="shared" ca="1" si="3278"/>
        <v/>
      </c>
      <c r="ET72" s="5" t="str">
        <f ca="1">IF($B72="","",'Hidden inputs'!$D$11*EK72+'Hidden inputs'!$E$11*EL72)</f>
        <v/>
      </c>
      <c r="EU72" s="11" t="str">
        <f t="shared" ca="1" si="3186"/>
        <v/>
      </c>
      <c r="EV72" s="9" t="str">
        <f t="shared" ca="1" si="3279"/>
        <v/>
      </c>
      <c r="EW72" s="3" t="str">
        <f t="shared" ca="1" si="3280"/>
        <v/>
      </c>
      <c r="EX72" s="5" t="str" cm="1">
        <f t="array" aca="1" ref="EX72" ca="1">IF($B72="","",IF(EW72=0,0,IF(DD_Payment="",0,IF(EW72&lt;_xlfn.IFS(DD_Frequency="Monthly",1,DD_Frequency="Quarterly",IF(MONTH(EW$2)=1,1,IF(MONTH(EW$2)=4,1,IF(MONTH(EW$2)=7,1,IF(MONTH(EW$2)=10,1,0)))),DD_Frequency="Annually",IF(MONTH(EW$2)=1,1,0))*DD_Payment,EW72,_xlfn.IFS(DD_Frequency="Monthly",1,DD_Frequency="Quarterly",IF(MONTH(EW$2)=1,1,IF(MONTH(EW$2)=4,1,IF(MONTH(EW$2)=7,1,IF(MONTH(EW$2)=10,1,0)))),DD_Frequency="Annually",IF(MONTH(EW$2)=1,1,0))*DD_Payment))))</f>
        <v/>
      </c>
      <c r="EY72" s="3" t="str">
        <f t="shared" ref="EY72" ca="1" si="3422">IF($B72="","",IF(EW72&gt;EX72,(EW72-EX72/2)*(rate_A*(EY$1/365)),0))</f>
        <v/>
      </c>
      <c r="EZ72" s="3" t="str">
        <f t="shared" ca="1" si="3369"/>
        <v/>
      </c>
      <c r="FA72" s="3" t="str">
        <f t="shared" ref="FA72" ca="1" si="3423">IF($B72="","",EL72*(1+rate_A*EY$1/365))</f>
        <v/>
      </c>
      <c r="FB72" s="3" t="str">
        <f t="shared" ref="FB72" ca="1" si="3424">IF($B72="","",EM72*(1+rate_A*EY$1/365))</f>
        <v/>
      </c>
      <c r="FC72" s="3" t="str">
        <f t="shared" ref="FC72" ca="1" si="3425">IF($B72="","",EN72*(1+rate_joint*EY$1/365))</f>
        <v/>
      </c>
      <c r="FD72" s="5" t="str">
        <f t="shared" ca="1" si="3373"/>
        <v/>
      </c>
      <c r="FE72" s="5" t="str" cm="1">
        <f t="array" aca="1" ref="FE72" ca="1">IF(FD72="","",_xlfn.IFS(FD72&lt;='Hidden inputs'!$C$15,FD72*'Hidden inputs'!$D$15,FD72&lt;='Hidden inputs'!$C$16,'Hidden inputs'!$C$15*'Hidden inputs'!$D$15+(FD72-'Hidden inputs'!$B$16)*'Hidden inputs'!$D$16,FD72&lt;='Hidden inputs'!$C$17,'Hidden inputs'!$C$15*'Hidden inputs'!$D$15+('Hidden inputs'!$C$16-'Hidden inputs'!$B$16)*'Hidden inputs'!$D$16+(FD72-'Hidden inputs'!$B$17)*'Hidden inputs'!$D$17,FD72&gt;'Hidden inputs'!$B$18,'Hidden inputs'!$C$15*'Hidden inputs'!$D$15+('Hidden inputs'!$C$16-'Hidden inputs'!$B$16)*'Hidden inputs'!$D$16+('Hidden inputs'!$C$17-'Hidden inputs'!$B$17)*'Hidden inputs'!$D$17+(FD72-'Hidden inputs'!$B$18)*'Hidden inputs'!$D$18))</f>
        <v/>
      </c>
      <c r="FF72" s="10" t="str">
        <f t="shared" ca="1" si="3374"/>
        <v/>
      </c>
      <c r="FG72" s="5" t="str">
        <f t="shared" ca="1" si="3285"/>
        <v/>
      </c>
      <c r="FH72" s="5" t="str">
        <f t="shared" ca="1" si="3286"/>
        <v/>
      </c>
      <c r="FI72" s="5" t="str">
        <f ca="1">IF($B72="","",'Hidden inputs'!$D$11*EZ72+'Hidden inputs'!$E$11*FA72)</f>
        <v/>
      </c>
      <c r="FJ72" s="11" t="str">
        <f t="shared" ca="1" si="3191"/>
        <v/>
      </c>
      <c r="FK72" s="9" t="str">
        <f t="shared" ca="1" si="3287"/>
        <v/>
      </c>
      <c r="FL72" s="3" t="str">
        <f t="shared" ca="1" si="3288"/>
        <v/>
      </c>
      <c r="FM72" s="5" t="str" cm="1">
        <f t="array" aca="1" ref="FM72" ca="1">IF($B72="","",IF(FL72=0,0,IF(DD_Payment="",0,IF(FL72&lt;_xlfn.IFS(DD_Frequency="Monthly",1,DD_Frequency="Quarterly",IF(MONTH(FL$2)=1,1,IF(MONTH(FL$2)=4,1,IF(MONTH(FL$2)=7,1,IF(MONTH(FL$2)=10,1,0)))),DD_Frequency="Annually",IF(MONTH(FL$2)=1,1,0))*DD_Payment,FL72,_xlfn.IFS(DD_Frequency="Monthly",1,DD_Frequency="Quarterly",IF(MONTH(FL$2)=1,1,IF(MONTH(FL$2)=4,1,IF(MONTH(FL$2)=7,1,IF(MONTH(FL$2)=10,1,0)))),DD_Frequency="Annually",IF(MONTH(FL$2)=1,1,0))*DD_Payment))))</f>
        <v/>
      </c>
      <c r="FN72" s="3" t="str">
        <f t="shared" ref="FN72" ca="1" si="3426">IF($B72="","",IF(FL72&gt;FM72,(FL72-FM72/2)*(rate_A*(FN$1/365)),0))</f>
        <v/>
      </c>
      <c r="FO72" s="3" t="str">
        <f t="shared" ca="1" si="3376"/>
        <v/>
      </c>
      <c r="FP72" s="3" t="str">
        <f t="shared" ref="FP72" ca="1" si="3427">IF($B72="","",FA72*(1+rate_A*FN$1/365))</f>
        <v/>
      </c>
      <c r="FQ72" s="3" t="str">
        <f t="shared" ref="FQ72" ca="1" si="3428">IF($B72="","",FB72*(1+rate_A*FN$1/365))</f>
        <v/>
      </c>
      <c r="FR72" s="3" t="str">
        <f t="shared" ref="FR72" ca="1" si="3429">IF($B72="","",FC72*(1+rate_joint*FN$1/365))</f>
        <v/>
      </c>
      <c r="FS72" s="5" t="str">
        <f t="shared" ca="1" si="3380"/>
        <v/>
      </c>
      <c r="FT72" s="5" t="str" cm="1">
        <f t="array" aca="1" ref="FT72" ca="1">IF(FS72="","",_xlfn.IFS(FS72&lt;='Hidden inputs'!$C$15,FS72*'Hidden inputs'!$D$15,FS72&lt;='Hidden inputs'!$C$16,'Hidden inputs'!$C$15*'Hidden inputs'!$D$15+(FS72-'Hidden inputs'!$B$16)*'Hidden inputs'!$D$16,FS72&lt;='Hidden inputs'!$C$17,'Hidden inputs'!$C$15*'Hidden inputs'!$D$15+('Hidden inputs'!$C$16-'Hidden inputs'!$B$16)*'Hidden inputs'!$D$16+(FS72-'Hidden inputs'!$B$17)*'Hidden inputs'!$D$17,FS72&gt;'Hidden inputs'!$B$18,'Hidden inputs'!$C$15*'Hidden inputs'!$D$15+('Hidden inputs'!$C$16-'Hidden inputs'!$B$16)*'Hidden inputs'!$D$16+('Hidden inputs'!$C$17-'Hidden inputs'!$B$17)*'Hidden inputs'!$D$17+(FS72-'Hidden inputs'!$B$18)*'Hidden inputs'!$D$18))</f>
        <v/>
      </c>
      <c r="FU72" s="10" t="str">
        <f t="shared" ca="1" si="3381"/>
        <v/>
      </c>
      <c r="FV72" s="5" t="str">
        <f t="shared" ca="1" si="3293"/>
        <v/>
      </c>
      <c r="FW72" s="5" t="str">
        <f t="shared" ca="1" si="3294"/>
        <v/>
      </c>
      <c r="FX72" s="5" t="str">
        <f ca="1">IF($B72="","",'Hidden inputs'!$D$11*FO72+'Hidden inputs'!$E$11*FP72)</f>
        <v/>
      </c>
      <c r="FY72" s="11" t="str">
        <f t="shared" ca="1" si="3196"/>
        <v/>
      </c>
      <c r="FZ72" s="9" t="str">
        <f t="shared" ca="1" si="3295"/>
        <v/>
      </c>
      <c r="GA72" s="5" t="str">
        <f t="shared" ca="1" si="3296"/>
        <v/>
      </c>
      <c r="GB72" s="5" t="str">
        <f t="shared" ca="1" si="3297"/>
        <v/>
      </c>
      <c r="GC72" s="5" t="str">
        <f t="shared" ca="1" si="3197"/>
        <v/>
      </c>
      <c r="GD72" s="5" t="str">
        <f t="shared" ca="1" si="3198"/>
        <v/>
      </c>
    </row>
    <row r="73" spans="1:186" x14ac:dyDescent="0.35">
      <c r="A73" s="2" t="str">
        <f t="shared" ca="1" si="3199"/>
        <v/>
      </c>
      <c r="B73" s="6" t="str">
        <f t="shared" ca="1" si="3200"/>
        <v/>
      </c>
      <c r="C73" s="5" t="str">
        <f t="shared" ca="1" si="3298"/>
        <v/>
      </c>
      <c r="D73" s="5" t="str" cm="1">
        <f t="array" aca="1" ref="D73" ca="1">IF($B73="","",IF(C73=0,0,IF(DD_Payment="",0,IF(C73&lt;_xlfn.IFS(DD_Frequency="Monthly",1,DD_Frequency="Quarterly",IF(MONTH(C$2)=1,1,IF(MONTH(C$2)=4,1,IF(MONTH(C$2)=7,1,IF(MONTH(C$2)=10,1,0)))),DD_Frequency="Annually",IF(MONTH(C$2)=1,1,0))*DD_Payment,C73,_xlfn.IFS(DD_Frequency="Monthly",1,DD_Frequency="Quarterly",IF(MONTH(C$2)=1,1,IF(MONTH(C$2)=4,1,IF(MONTH(C$2)=7,1,IF(MONTH(C$2)=10,1,0)))),DD_Frequency="Annually",IF(MONTH(C$2)=1,1,0))*DD_Payment))))</f>
        <v/>
      </c>
      <c r="E73" s="5" t="str">
        <f t="shared" ref="E73" ca="1" si="3430">IF(B73="","",IF(C73&gt;D73,(C73-D73/2)*(rate_A*(E$1/365)),0))</f>
        <v/>
      </c>
      <c r="F73" s="5" t="str">
        <f t="shared" ca="1" si="3202"/>
        <v/>
      </c>
      <c r="G73" s="5" t="str">
        <f t="shared" ref="G73" ca="1" si="3431">IF(B73="","",G72*(1+rate_A*E$1/365))</f>
        <v/>
      </c>
      <c r="H73" s="5" t="str">
        <f t="shared" ref="H73" ca="1" si="3432">IF(B73="","",H72*(1+rate_A*E$1/365))</f>
        <v/>
      </c>
      <c r="I73" s="5" t="str">
        <f t="shared" ref="I73" ca="1" si="3433">IF(B73="","",I72*(1+rate_joint*E$1/365))</f>
        <v/>
      </c>
      <c r="J73" s="5" t="str">
        <f t="shared" ca="1" si="3303"/>
        <v/>
      </c>
      <c r="K73" s="5" t="str" cm="1">
        <f t="array" aca="1" ref="K73" ca="1">IF(J73="","",_xlfn.IFS(J73&lt;='Hidden inputs'!$C$15,J73*'Hidden inputs'!$D$15,J73&lt;='Hidden inputs'!$C$16,'Hidden inputs'!$C$15*'Hidden inputs'!$D$15+(J73-'Hidden inputs'!$B$16)*'Hidden inputs'!$D$16,J73&lt;='Hidden inputs'!$C$17,'Hidden inputs'!$C$15*'Hidden inputs'!$D$15+('Hidden inputs'!$C$16-'Hidden inputs'!$B$16)*'Hidden inputs'!$D$16+(J73-'Hidden inputs'!$B$17)*'Hidden inputs'!$D$17,J73&gt;'Hidden inputs'!$B$18,'Hidden inputs'!$C$15*'Hidden inputs'!$D$15+('Hidden inputs'!$C$16-'Hidden inputs'!$B$16)*'Hidden inputs'!$D$16+('Hidden inputs'!$C$17-'Hidden inputs'!$B$17)*'Hidden inputs'!$D$17+(J73-'Hidden inputs'!$B$18)*'Hidden inputs'!$D$18))</f>
        <v/>
      </c>
      <c r="L73" s="11" t="str">
        <f t="shared" ca="1" si="3304"/>
        <v/>
      </c>
      <c r="M73" s="5" t="str">
        <f t="shared" ca="1" si="3206"/>
        <v/>
      </c>
      <c r="N73" s="5" t="str">
        <f t="shared" ca="1" si="3207"/>
        <v/>
      </c>
      <c r="O73" s="5" t="str">
        <f ca="1">IF(B73="","",'Hidden inputs'!$D$11*F73+'Hidden inputs'!$E$11*G73)</f>
        <v/>
      </c>
      <c r="P73" s="11" t="str">
        <f t="shared" ca="1" si="3140"/>
        <v/>
      </c>
      <c r="Q73" s="20" t="str">
        <f t="shared" ca="1" si="3141"/>
        <v/>
      </c>
      <c r="R73" s="3" t="str">
        <f t="shared" ca="1" si="3208"/>
        <v/>
      </c>
      <c r="S73" s="5" t="str" cm="1">
        <f t="array" aca="1" ref="S73" ca="1">IF($B73="","",IF(R73=0,0,IF(DD_Payment="",0,IF(R73&lt;_xlfn.IFS(DD_Frequency="Monthly",1,DD_Frequency="Quarterly",IF(MONTH(R$2)=1,1,IF(MONTH(R$2)=4,1,IF(MONTH(R$2)=7,1,IF(MONTH(R$2)=10,1,0)))),DD_Frequency="Annually",IF(MONTH(R$2)=1,1,0))*DD_Payment,R73,_xlfn.IFS(DD_Frequency="Monthly",1,DD_Frequency="Quarterly",IF(MONTH(R$2)=1,1,IF(MONTH(R$2)=4,1,IF(MONTH(R$2)=7,1,IF(MONTH(R$2)=10,1,0)))),DD_Frequency="Annually",IF(MONTH(R$2)=1,1,0))*DD_Payment))))</f>
        <v/>
      </c>
      <c r="T73" s="3" t="str">
        <f t="shared" ref="T73" ca="1" si="3434">IF(B73="","",IF(R73&gt;S73,(R73-S73/2)*(rate_A*((T$1+A73)/365)),0))</f>
        <v/>
      </c>
      <c r="U73" s="3" t="str">
        <f t="shared" ca="1" si="3210"/>
        <v/>
      </c>
      <c r="V73" s="3" t="str">
        <f t="shared" ref="V73" ca="1" si="3435">IF(B73="","",G73*(1+rate_A*(T$1+A73)/365))</f>
        <v/>
      </c>
      <c r="W73" s="3" t="str">
        <f t="shared" ref="W73" ca="1" si="3436">IF(B73="","",H73*(1+rate_A*(T$1+A73)/365))</f>
        <v/>
      </c>
      <c r="X73" s="3" t="str">
        <f t="shared" ref="X73" ca="1" si="3437">IF(B73="","",I73*(1+rate_joint*(T$1+A73)/365))</f>
        <v/>
      </c>
      <c r="Y73" s="5" t="str">
        <f t="shared" ca="1" si="3309"/>
        <v/>
      </c>
      <c r="Z73" s="5" t="str" cm="1">
        <f t="array" aca="1" ref="Z73" ca="1">IF(Y73="","",_xlfn.IFS(Y73&lt;='Hidden inputs'!$C$15,Y73*'Hidden inputs'!$D$15,Y73&lt;='Hidden inputs'!$C$16,'Hidden inputs'!$C$15*'Hidden inputs'!$D$15+(Y73-'Hidden inputs'!$B$16)*'Hidden inputs'!$D$16,Y73&lt;='Hidden inputs'!$C$17,'Hidden inputs'!$C$15*'Hidden inputs'!$D$15+('Hidden inputs'!$C$16-'Hidden inputs'!$B$16)*'Hidden inputs'!$D$16+(Y73-'Hidden inputs'!$B$17)*'Hidden inputs'!$D$17,Y73&gt;'Hidden inputs'!$B$18,'Hidden inputs'!$C$15*'Hidden inputs'!$D$15+('Hidden inputs'!$C$16-'Hidden inputs'!$B$16)*'Hidden inputs'!$D$16+('Hidden inputs'!$C$17-'Hidden inputs'!$B$17)*'Hidden inputs'!$D$17+(Y73-'Hidden inputs'!$B$18)*'Hidden inputs'!$D$18))</f>
        <v/>
      </c>
      <c r="AA73" s="10" t="str">
        <f t="shared" ca="1" si="3310"/>
        <v/>
      </c>
      <c r="AB73" s="5" t="str">
        <f t="shared" ca="1" si="3214"/>
        <v/>
      </c>
      <c r="AC73" s="5" t="str">
        <f t="shared" ca="1" si="3311"/>
        <v/>
      </c>
      <c r="AD73" s="5" t="str">
        <f ca="1">IF(B73="","",'Hidden inputs'!$D$11*U73+'Hidden inputs'!$E$11*V73)</f>
        <v/>
      </c>
      <c r="AE73" s="11" t="str">
        <f t="shared" ca="1" si="3146"/>
        <v/>
      </c>
      <c r="AF73" s="9" t="str">
        <f t="shared" ca="1" si="3215"/>
        <v/>
      </c>
      <c r="AG73" s="3" t="str">
        <f t="shared" ca="1" si="3216"/>
        <v/>
      </c>
      <c r="AH73" s="5" t="str" cm="1">
        <f t="array" aca="1" ref="AH73" ca="1">IF($B73="","",IF(AG73=0,0,IF(DD_Payment="",0,IF(AG73&lt;_xlfn.IFS(DD_Frequency="Monthly",1,DD_Frequency="Quarterly",IF(MONTH(AG$2)=1,1,IF(MONTH(AG$2)=4,1,IF(MONTH(AG$2)=7,1,IF(MONTH(AG$2)=10,1,0)))),DD_Frequency="Annually",IF(MONTH(AG$2)=1,1,0))*DD_Payment,AG73,_xlfn.IFS(DD_Frequency="Monthly",1,DD_Frequency="Quarterly",IF(MONTH(AG$2)=1,1,IF(MONTH(AG$2)=4,1,IF(MONTH(AG$2)=7,1,IF(MONTH(AG$2)=10,1,0)))),DD_Frequency="Annually",IF(MONTH(AG$2)=1,1,0))*DD_Payment))))</f>
        <v/>
      </c>
      <c r="AI73" s="3" t="str">
        <f t="shared" ref="AI73" ca="1" si="3438">IF($B73="","",IF(AG73&gt;AH73,(AG73-AH73/2)*(rate_A*(AI$1/365)),0))</f>
        <v/>
      </c>
      <c r="AJ73" s="3" t="str">
        <f t="shared" ca="1" si="3313"/>
        <v/>
      </c>
      <c r="AK73" s="3" t="str">
        <f t="shared" ref="AK73" ca="1" si="3439">IF($B73="","",V73*(1+rate_A*AI$1/365))</f>
        <v/>
      </c>
      <c r="AL73" s="3" t="str">
        <f t="shared" ref="AL73" ca="1" si="3440">IF($B73="","",W73*(1+rate_A*AI$1/365))</f>
        <v/>
      </c>
      <c r="AM73" s="3" t="str">
        <f t="shared" ref="AM73" ca="1" si="3441">IF($B73="","",X73*(1+rate_joint*AI$1/365))</f>
        <v/>
      </c>
      <c r="AN73" s="5" t="str">
        <f t="shared" ca="1" si="3317"/>
        <v/>
      </c>
      <c r="AO73" s="5" t="str" cm="1">
        <f t="array" aca="1" ref="AO73" ca="1">IF(AN73="","",_xlfn.IFS(AN73&lt;='Hidden inputs'!$C$15,AN73*'Hidden inputs'!$D$15,AN73&lt;='Hidden inputs'!$C$16,'Hidden inputs'!$C$15*'Hidden inputs'!$D$15+(AN73-'Hidden inputs'!$B$16)*'Hidden inputs'!$D$16,AN73&lt;='Hidden inputs'!$C$17,'Hidden inputs'!$C$15*'Hidden inputs'!$D$15+('Hidden inputs'!$C$16-'Hidden inputs'!$B$16)*'Hidden inputs'!$D$16+(AN73-'Hidden inputs'!$B$17)*'Hidden inputs'!$D$17,AN73&gt;'Hidden inputs'!$B$18,'Hidden inputs'!$C$15*'Hidden inputs'!$D$15+('Hidden inputs'!$C$16-'Hidden inputs'!$B$16)*'Hidden inputs'!$D$16+('Hidden inputs'!$C$17-'Hidden inputs'!$B$17)*'Hidden inputs'!$D$17+(AN73-'Hidden inputs'!$B$18)*'Hidden inputs'!$D$18))</f>
        <v/>
      </c>
      <c r="AP73" s="10" t="str">
        <f t="shared" ca="1" si="3318"/>
        <v/>
      </c>
      <c r="AQ73" s="5" t="str">
        <f t="shared" ca="1" si="3221"/>
        <v/>
      </c>
      <c r="AR73" s="5" t="str">
        <f t="shared" ca="1" si="3222"/>
        <v/>
      </c>
      <c r="AS73" s="5" t="str">
        <f ca="1">IF($B73="","",'Hidden inputs'!$D$11*AJ73+'Hidden inputs'!$E$11*AK73)</f>
        <v/>
      </c>
      <c r="AT73" s="11" t="str">
        <f t="shared" ca="1" si="3151"/>
        <v/>
      </c>
      <c r="AU73" s="9" t="str">
        <f t="shared" ca="1" si="3223"/>
        <v/>
      </c>
      <c r="AV73" s="3" t="str">
        <f t="shared" ca="1" si="3224"/>
        <v/>
      </c>
      <c r="AW73" s="5" t="str" cm="1">
        <f t="array" aca="1" ref="AW73" ca="1">IF($B73="","",IF(AV73=0,0,IF(DD_Payment="",0,IF(AV73&lt;_xlfn.IFS(DD_Frequency="Monthly",1,DD_Frequency="Quarterly",IF(MONTH(AV$2)=1,1,IF(MONTH(AV$2)=4,1,IF(MONTH(AV$2)=7,1,IF(MONTH(AV$2)=10,1,0)))),DD_Frequency="Annually",IF(MONTH(AV$2)=1,1,0))*DD_Payment,AV73,_xlfn.IFS(DD_Frequency="Monthly",1,DD_Frequency="Quarterly",IF(MONTH(AV$2)=1,1,IF(MONTH(AV$2)=4,1,IF(MONTH(AV$2)=7,1,IF(MONTH(AV$2)=10,1,0)))),DD_Frequency="Annually",IF(MONTH(AV$2)=1,1,0))*DD_Payment))))</f>
        <v/>
      </c>
      <c r="AX73" s="3" t="str">
        <f t="shared" ref="AX73" ca="1" si="3442">IF($B73="","",IF(AV73&gt;AW73,(AV73-AW73/2)*(rate_A*(AX$1/365)),0))</f>
        <v/>
      </c>
      <c r="AY73" s="3" t="str">
        <f t="shared" ca="1" si="3320"/>
        <v/>
      </c>
      <c r="AZ73" s="3" t="str">
        <f t="shared" ref="AZ73" ca="1" si="3443">IF($B73="","",AK73*(1+rate_A*AX$1/365))</f>
        <v/>
      </c>
      <c r="BA73" s="3" t="str">
        <f t="shared" ref="BA73" ca="1" si="3444">IF($B73="","",AL73*(1+rate_A*AX$1/365))</f>
        <v/>
      </c>
      <c r="BB73" s="3" t="str">
        <f t="shared" ref="BB73" ca="1" si="3445">IF($B73="","",AM73*(1+rate_joint*AX$1/365))</f>
        <v/>
      </c>
      <c r="BC73" s="5" t="str">
        <f t="shared" ca="1" si="3324"/>
        <v/>
      </c>
      <c r="BD73" s="5" t="str" cm="1">
        <f t="array" aca="1" ref="BD73" ca="1">IF(BC73="","",_xlfn.IFS(BC73&lt;='Hidden inputs'!$C$15,BC73*'Hidden inputs'!$D$15,BC73&lt;='Hidden inputs'!$C$16,'Hidden inputs'!$C$15*'Hidden inputs'!$D$15+(BC73-'Hidden inputs'!$B$16)*'Hidden inputs'!$D$16,BC73&lt;='Hidden inputs'!$C$17,'Hidden inputs'!$C$15*'Hidden inputs'!$D$15+('Hidden inputs'!$C$16-'Hidden inputs'!$B$16)*'Hidden inputs'!$D$16+(BC73-'Hidden inputs'!$B$17)*'Hidden inputs'!$D$17,BC73&gt;'Hidden inputs'!$B$18,'Hidden inputs'!$C$15*'Hidden inputs'!$D$15+('Hidden inputs'!$C$16-'Hidden inputs'!$B$16)*'Hidden inputs'!$D$16+('Hidden inputs'!$C$17-'Hidden inputs'!$B$17)*'Hidden inputs'!$D$17+(BC73-'Hidden inputs'!$B$18)*'Hidden inputs'!$D$18))</f>
        <v/>
      </c>
      <c r="BE73" s="10" t="str">
        <f t="shared" ca="1" si="3325"/>
        <v/>
      </c>
      <c r="BF73" s="5" t="str">
        <f t="shared" ca="1" si="3229"/>
        <v/>
      </c>
      <c r="BG73" s="5" t="str">
        <f t="shared" ca="1" si="3230"/>
        <v/>
      </c>
      <c r="BH73" s="5" t="str">
        <f ca="1">IF($B73="","",'Hidden inputs'!$D$11*AY73+'Hidden inputs'!$E$11*AZ73)</f>
        <v/>
      </c>
      <c r="BI73" s="11" t="str">
        <f t="shared" ca="1" si="3156"/>
        <v/>
      </c>
      <c r="BJ73" s="9" t="str">
        <f t="shared" ca="1" si="3231"/>
        <v/>
      </c>
      <c r="BK73" s="3" t="str">
        <f t="shared" ca="1" si="3232"/>
        <v/>
      </c>
      <c r="BL73" s="5" t="str" cm="1">
        <f t="array" aca="1" ref="BL73" ca="1">IF($B73="","",IF(BK73=0,0,IF(DD_Payment="",0,IF(BK73&lt;_xlfn.IFS(DD_Frequency="Monthly",1,DD_Frequency="Quarterly",IF(MONTH(BK$2)=1,1,IF(MONTH(BK$2)=4,1,IF(MONTH(BK$2)=7,1,IF(MONTH(BK$2)=10,1,0)))),DD_Frequency="Annually",IF(MONTH(BK$2)=1,1,0))*DD_Payment,BK73,_xlfn.IFS(DD_Frequency="Monthly",1,DD_Frequency="Quarterly",IF(MONTH(BK$2)=1,1,IF(MONTH(BK$2)=4,1,IF(MONTH(BK$2)=7,1,IF(MONTH(BK$2)=10,1,0)))),DD_Frequency="Annually",IF(MONTH(BK$2)=1,1,0))*DD_Payment))))</f>
        <v/>
      </c>
      <c r="BM73" s="3" t="str">
        <f t="shared" ref="BM73" ca="1" si="3446">IF($B73="","",IF(BK73&gt;BL73,(BK73-BL73/2)*(rate_A*(BM$1/365)),0))</f>
        <v/>
      </c>
      <c r="BN73" s="3" t="str">
        <f t="shared" ca="1" si="3327"/>
        <v/>
      </c>
      <c r="BO73" s="3" t="str">
        <f t="shared" ref="BO73" ca="1" si="3447">IF($B73="","",AZ73*(1+rate_A*BM$1/365))</f>
        <v/>
      </c>
      <c r="BP73" s="3" t="str">
        <f t="shared" ref="BP73" ca="1" si="3448">IF($B73="","",BA73*(1+rate_A*BM$1/365))</f>
        <v/>
      </c>
      <c r="BQ73" s="3" t="str">
        <f t="shared" ref="BQ73" ca="1" si="3449">IF($B73="","",BB73*(1+rate_joint*BM$1/365))</f>
        <v/>
      </c>
      <c r="BR73" s="5" t="str">
        <f t="shared" ca="1" si="3331"/>
        <v/>
      </c>
      <c r="BS73" s="5" t="str" cm="1">
        <f t="array" aca="1" ref="BS73" ca="1">IF(BR73="","",_xlfn.IFS(BR73&lt;='Hidden inputs'!$C$15,BR73*'Hidden inputs'!$D$15,BR73&lt;='Hidden inputs'!$C$16,'Hidden inputs'!$C$15*'Hidden inputs'!$D$15+(BR73-'Hidden inputs'!$B$16)*'Hidden inputs'!$D$16,BR73&lt;='Hidden inputs'!$C$17,'Hidden inputs'!$C$15*'Hidden inputs'!$D$15+('Hidden inputs'!$C$16-'Hidden inputs'!$B$16)*'Hidden inputs'!$D$16+(BR73-'Hidden inputs'!$B$17)*'Hidden inputs'!$D$17,BR73&gt;'Hidden inputs'!$B$18,'Hidden inputs'!$C$15*'Hidden inputs'!$D$15+('Hidden inputs'!$C$16-'Hidden inputs'!$B$16)*'Hidden inputs'!$D$16+('Hidden inputs'!$C$17-'Hidden inputs'!$B$17)*'Hidden inputs'!$D$17+(BR73-'Hidden inputs'!$B$18)*'Hidden inputs'!$D$18))</f>
        <v/>
      </c>
      <c r="BT73" s="10" t="str">
        <f t="shared" ca="1" si="3332"/>
        <v/>
      </c>
      <c r="BU73" s="5" t="str">
        <f t="shared" ca="1" si="3237"/>
        <v/>
      </c>
      <c r="BV73" s="5" t="str">
        <f t="shared" ca="1" si="3238"/>
        <v/>
      </c>
      <c r="BW73" s="5" t="str">
        <f ca="1">IF($B73="","",'Hidden inputs'!$D$11*BN73+'Hidden inputs'!$E$11*BO73)</f>
        <v/>
      </c>
      <c r="BX73" s="11" t="str">
        <f t="shared" ca="1" si="3161"/>
        <v/>
      </c>
      <c r="BY73" s="9" t="str">
        <f t="shared" ca="1" si="3239"/>
        <v/>
      </c>
      <c r="BZ73" s="3" t="str">
        <f t="shared" ca="1" si="3240"/>
        <v/>
      </c>
      <c r="CA73" s="5" t="str" cm="1">
        <f t="array" aca="1" ref="CA73" ca="1">IF($B73="","",IF(BZ73=0,0,IF(DD_Payment="",0,IF(BZ73&lt;_xlfn.IFS(DD_Frequency="Monthly",1,DD_Frequency="Quarterly",IF(MONTH(BZ$2)=1,1,IF(MONTH(BZ$2)=4,1,IF(MONTH(BZ$2)=7,1,IF(MONTH(BZ$2)=10,1,0)))),DD_Frequency="Annually",IF(MONTH(BZ$2)=1,1,0))*DD_Payment,BZ73,_xlfn.IFS(DD_Frequency="Monthly",1,DD_Frequency="Quarterly",IF(MONTH(BZ$2)=1,1,IF(MONTH(BZ$2)=4,1,IF(MONTH(BZ$2)=7,1,IF(MONTH(BZ$2)=10,1,0)))),DD_Frequency="Annually",IF(MONTH(BZ$2)=1,1,0))*DD_Payment))))</f>
        <v/>
      </c>
      <c r="CB73" s="3" t="str">
        <f t="shared" ref="CB73" ca="1" si="3450">IF($B73="","",IF(BZ73&gt;CA73,(BZ73-CA73/2)*(rate_A*(CB$1/365)),0))</f>
        <v/>
      </c>
      <c r="CC73" s="3" t="str">
        <f t="shared" ca="1" si="3334"/>
        <v/>
      </c>
      <c r="CD73" s="3" t="str">
        <f t="shared" ref="CD73" ca="1" si="3451">IF($B73="","",BO73*(1+rate_A*CB$1/365))</f>
        <v/>
      </c>
      <c r="CE73" s="3" t="str">
        <f t="shared" ref="CE73" ca="1" si="3452">IF($B73="","",BP73*(1+rate_A*CB$1/365))</f>
        <v/>
      </c>
      <c r="CF73" s="3" t="str">
        <f t="shared" ref="CF73" ca="1" si="3453">IF($B73="","",BQ73*(1+rate_joint*CB$1/365))</f>
        <v/>
      </c>
      <c r="CG73" s="5" t="str">
        <f t="shared" ca="1" si="3338"/>
        <v/>
      </c>
      <c r="CH73" s="5" t="str" cm="1">
        <f t="array" aca="1" ref="CH73" ca="1">IF(CG73="","",_xlfn.IFS(CG73&lt;='Hidden inputs'!$C$15,CG73*'Hidden inputs'!$D$15,CG73&lt;='Hidden inputs'!$C$16,'Hidden inputs'!$C$15*'Hidden inputs'!$D$15+(CG73-'Hidden inputs'!$B$16)*'Hidden inputs'!$D$16,CG73&lt;='Hidden inputs'!$C$17,'Hidden inputs'!$C$15*'Hidden inputs'!$D$15+('Hidden inputs'!$C$16-'Hidden inputs'!$B$16)*'Hidden inputs'!$D$16+(CG73-'Hidden inputs'!$B$17)*'Hidden inputs'!$D$17,CG73&gt;'Hidden inputs'!$B$18,'Hidden inputs'!$C$15*'Hidden inputs'!$D$15+('Hidden inputs'!$C$16-'Hidden inputs'!$B$16)*'Hidden inputs'!$D$16+('Hidden inputs'!$C$17-'Hidden inputs'!$B$17)*'Hidden inputs'!$D$17+(CG73-'Hidden inputs'!$B$18)*'Hidden inputs'!$D$18))</f>
        <v/>
      </c>
      <c r="CI73" s="10" t="str">
        <f t="shared" ca="1" si="3339"/>
        <v/>
      </c>
      <c r="CJ73" s="5" t="str">
        <f t="shared" ca="1" si="3245"/>
        <v/>
      </c>
      <c r="CK73" s="5" t="str">
        <f t="shared" ca="1" si="3246"/>
        <v/>
      </c>
      <c r="CL73" s="5" t="str">
        <f ca="1">IF($B73="","",'Hidden inputs'!$D$11*CC73+'Hidden inputs'!$E$11*CD73)</f>
        <v/>
      </c>
      <c r="CM73" s="11" t="str">
        <f t="shared" ca="1" si="3166"/>
        <v/>
      </c>
      <c r="CN73" s="9" t="str">
        <f t="shared" ca="1" si="3247"/>
        <v/>
      </c>
      <c r="CO73" s="3" t="str">
        <f t="shared" ca="1" si="3248"/>
        <v/>
      </c>
      <c r="CP73" s="5" t="str" cm="1">
        <f t="array" aca="1" ref="CP73" ca="1">IF($B73="","",IF(CO73=0,0,IF(DD_Payment="",0,IF(CO73&lt;_xlfn.IFS(DD_Frequency="Monthly",1,DD_Frequency="Quarterly",IF(MONTH(CO$2)=1,1,IF(MONTH(CO$2)=4,1,IF(MONTH(CO$2)=7,1,IF(MONTH(CO$2)=10,1,0)))),DD_Frequency="Annually",IF(MONTH(CO$2)=1,1,0))*DD_Payment,CO73,_xlfn.IFS(DD_Frequency="Monthly",1,DD_Frequency="Quarterly",IF(MONTH(CO$2)=1,1,IF(MONTH(CO$2)=4,1,IF(MONTH(CO$2)=7,1,IF(MONTH(CO$2)=10,1,0)))),DD_Frequency="Annually",IF(MONTH(CO$2)=1,1,0))*DD_Payment))))</f>
        <v/>
      </c>
      <c r="CQ73" s="3" t="str">
        <f t="shared" ref="CQ73" ca="1" si="3454">IF($B73="","",IF(CO73&gt;CP73,(CO73-CP73/2)*(rate_A*(CQ$1/365)),0))</f>
        <v/>
      </c>
      <c r="CR73" s="3" t="str">
        <f t="shared" ca="1" si="3341"/>
        <v/>
      </c>
      <c r="CS73" s="3" t="str">
        <f t="shared" ref="CS73" ca="1" si="3455">IF($B73="","",CD73*(1+rate_A*CQ$1/365))</f>
        <v/>
      </c>
      <c r="CT73" s="3" t="str">
        <f t="shared" ref="CT73" ca="1" si="3456">IF($B73="","",CE73*(1+rate_A*CQ$1/365))</f>
        <v/>
      </c>
      <c r="CU73" s="3" t="str">
        <f t="shared" ref="CU73" ca="1" si="3457">IF($B73="","",CF73*(1+rate_joint*CQ$1/365))</f>
        <v/>
      </c>
      <c r="CV73" s="5" t="str">
        <f t="shared" ca="1" si="3345"/>
        <v/>
      </c>
      <c r="CW73" s="5" t="str" cm="1">
        <f t="array" aca="1" ref="CW73" ca="1">IF(CV73="","",_xlfn.IFS(CV73&lt;='Hidden inputs'!$C$15,CV73*'Hidden inputs'!$D$15,CV73&lt;='Hidden inputs'!$C$16,'Hidden inputs'!$C$15*'Hidden inputs'!$D$15+(CV73-'Hidden inputs'!$B$16)*'Hidden inputs'!$D$16,CV73&lt;='Hidden inputs'!$C$17,'Hidden inputs'!$C$15*'Hidden inputs'!$D$15+('Hidden inputs'!$C$16-'Hidden inputs'!$B$16)*'Hidden inputs'!$D$16+(CV73-'Hidden inputs'!$B$17)*'Hidden inputs'!$D$17,CV73&gt;'Hidden inputs'!$B$18,'Hidden inputs'!$C$15*'Hidden inputs'!$D$15+('Hidden inputs'!$C$16-'Hidden inputs'!$B$16)*'Hidden inputs'!$D$16+('Hidden inputs'!$C$17-'Hidden inputs'!$B$17)*'Hidden inputs'!$D$17+(CV73-'Hidden inputs'!$B$18)*'Hidden inputs'!$D$18))</f>
        <v/>
      </c>
      <c r="CX73" s="10" t="str">
        <f t="shared" ca="1" si="3346"/>
        <v/>
      </c>
      <c r="CY73" s="5" t="str">
        <f t="shared" ca="1" si="3253"/>
        <v/>
      </c>
      <c r="CZ73" s="5" t="str">
        <f t="shared" ca="1" si="3254"/>
        <v/>
      </c>
      <c r="DA73" s="5" t="str">
        <f ca="1">IF($B73="","",'Hidden inputs'!$D$11*CR73+'Hidden inputs'!$E$11*CS73)</f>
        <v/>
      </c>
      <c r="DB73" s="11" t="str">
        <f t="shared" ca="1" si="3171"/>
        <v/>
      </c>
      <c r="DC73" s="9" t="str">
        <f t="shared" ca="1" si="3255"/>
        <v/>
      </c>
      <c r="DD73" s="3" t="str">
        <f t="shared" ca="1" si="3256"/>
        <v/>
      </c>
      <c r="DE73" s="5" t="str" cm="1">
        <f t="array" aca="1" ref="DE73" ca="1">IF($B73="","",IF(DD73=0,0,IF(DD_Payment="",0,IF(DD73&lt;_xlfn.IFS(DD_Frequency="Monthly",1,DD_Frequency="Quarterly",IF(MONTH(DD$2)=1,1,IF(MONTH(DD$2)=4,1,IF(MONTH(DD$2)=7,1,IF(MONTH(DD$2)=10,1,0)))),DD_Frequency="Annually",IF(MONTH(DD$2)=1,1,0))*DD_Payment,DD73,_xlfn.IFS(DD_Frequency="Monthly",1,DD_Frequency="Quarterly",IF(MONTH(DD$2)=1,1,IF(MONTH(DD$2)=4,1,IF(MONTH(DD$2)=7,1,IF(MONTH(DD$2)=10,1,0)))),DD_Frequency="Annually",IF(MONTH(DD$2)=1,1,0))*DD_Payment))))</f>
        <v/>
      </c>
      <c r="DF73" s="3" t="str">
        <f t="shared" ref="DF73" ca="1" si="3458">IF($B73="","",IF(DD73&gt;DE73,(DD73-DE73/2)*(rate_A*(DF$1/365)),0))</f>
        <v/>
      </c>
      <c r="DG73" s="3" t="str">
        <f t="shared" ca="1" si="3348"/>
        <v/>
      </c>
      <c r="DH73" s="3" t="str">
        <f t="shared" ref="DH73" ca="1" si="3459">IF($B73="","",CS73*(1+rate_A*DF$1/365))</f>
        <v/>
      </c>
      <c r="DI73" s="3" t="str">
        <f t="shared" ref="DI73" ca="1" si="3460">IF($B73="","",CT73*(1+rate_A*DF$1/365))</f>
        <v/>
      </c>
      <c r="DJ73" s="3" t="str">
        <f t="shared" ref="DJ73" ca="1" si="3461">IF($B73="","",CU73*(1+rate_joint*DF$1/365))</f>
        <v/>
      </c>
      <c r="DK73" s="5" t="str">
        <f t="shared" ca="1" si="3352"/>
        <v/>
      </c>
      <c r="DL73" s="5" t="str" cm="1">
        <f t="array" aca="1" ref="DL73" ca="1">IF(DK73="","",_xlfn.IFS(DK73&lt;='Hidden inputs'!$C$15,DK73*'Hidden inputs'!$D$15,DK73&lt;='Hidden inputs'!$C$16,'Hidden inputs'!$C$15*'Hidden inputs'!$D$15+(DK73-'Hidden inputs'!$B$16)*'Hidden inputs'!$D$16,DK73&lt;='Hidden inputs'!$C$17,'Hidden inputs'!$C$15*'Hidden inputs'!$D$15+('Hidden inputs'!$C$16-'Hidden inputs'!$B$16)*'Hidden inputs'!$D$16+(DK73-'Hidden inputs'!$B$17)*'Hidden inputs'!$D$17,DK73&gt;'Hidden inputs'!$B$18,'Hidden inputs'!$C$15*'Hidden inputs'!$D$15+('Hidden inputs'!$C$16-'Hidden inputs'!$B$16)*'Hidden inputs'!$D$16+('Hidden inputs'!$C$17-'Hidden inputs'!$B$17)*'Hidden inputs'!$D$17+(DK73-'Hidden inputs'!$B$18)*'Hidden inputs'!$D$18))</f>
        <v/>
      </c>
      <c r="DM73" s="10" t="str">
        <f t="shared" ca="1" si="3353"/>
        <v/>
      </c>
      <c r="DN73" s="5" t="str">
        <f t="shared" ca="1" si="3261"/>
        <v/>
      </c>
      <c r="DO73" s="5" t="str">
        <f t="shared" ca="1" si="3262"/>
        <v/>
      </c>
      <c r="DP73" s="5" t="str">
        <f ca="1">IF($B73="","",'Hidden inputs'!$D$11*DG73+'Hidden inputs'!$E$11*DH73)</f>
        <v/>
      </c>
      <c r="DQ73" s="11" t="str">
        <f t="shared" ca="1" si="3176"/>
        <v/>
      </c>
      <c r="DR73" s="9" t="str">
        <f t="shared" ca="1" si="3263"/>
        <v/>
      </c>
      <c r="DS73" s="3" t="str">
        <f t="shared" ca="1" si="3264"/>
        <v/>
      </c>
      <c r="DT73" s="5" t="str" cm="1">
        <f t="array" aca="1" ref="DT73" ca="1">IF($B73="","",IF(DS73=0,0,IF(DD_Payment="",0,IF(DS73&lt;_xlfn.IFS(DD_Frequency="Monthly",1,DD_Frequency="Quarterly",IF(MONTH(DS$2)=1,1,IF(MONTH(DS$2)=4,1,IF(MONTH(DS$2)=7,1,IF(MONTH(DS$2)=10,1,0)))),DD_Frequency="Annually",IF(MONTH(DS$2)=1,1,0))*DD_Payment,DS73,_xlfn.IFS(DD_Frequency="Monthly",1,DD_Frequency="Quarterly",IF(MONTH(DS$2)=1,1,IF(MONTH(DS$2)=4,1,IF(MONTH(DS$2)=7,1,IF(MONTH(DS$2)=10,1,0)))),DD_Frequency="Annually",IF(MONTH(DS$2)=1,1,0))*DD_Payment))))</f>
        <v/>
      </c>
      <c r="DU73" s="3" t="str">
        <f t="shared" ref="DU73" ca="1" si="3462">IF($B73="","",IF(DS73&gt;DT73,(DS73-DT73/2)*(rate_A*(DU$1/365)),0))</f>
        <v/>
      </c>
      <c r="DV73" s="3" t="str">
        <f t="shared" ca="1" si="3355"/>
        <v/>
      </c>
      <c r="DW73" s="3" t="str">
        <f t="shared" ref="DW73" ca="1" si="3463">IF($B73="","",DH73*(1+rate_A*DU$1/365))</f>
        <v/>
      </c>
      <c r="DX73" s="3" t="str">
        <f t="shared" ref="DX73" ca="1" si="3464">IF($B73="","",DI73*(1+rate_A*DU$1/365))</f>
        <v/>
      </c>
      <c r="DY73" s="3" t="str">
        <f t="shared" ref="DY73" ca="1" si="3465">IF($B73="","",DJ73*(1+rate_joint*DU$1/365))</f>
        <v/>
      </c>
      <c r="DZ73" s="5" t="str">
        <f t="shared" ca="1" si="3359"/>
        <v/>
      </c>
      <c r="EA73" s="5" t="str" cm="1">
        <f t="array" aca="1" ref="EA73" ca="1">IF(DZ73="","",_xlfn.IFS(DZ73&lt;='Hidden inputs'!$C$15,DZ73*'Hidden inputs'!$D$15,DZ73&lt;='Hidden inputs'!$C$16,'Hidden inputs'!$C$15*'Hidden inputs'!$D$15+(DZ73-'Hidden inputs'!$B$16)*'Hidden inputs'!$D$16,DZ73&lt;='Hidden inputs'!$C$17,'Hidden inputs'!$C$15*'Hidden inputs'!$D$15+('Hidden inputs'!$C$16-'Hidden inputs'!$B$16)*'Hidden inputs'!$D$16+(DZ73-'Hidden inputs'!$B$17)*'Hidden inputs'!$D$17,DZ73&gt;'Hidden inputs'!$B$18,'Hidden inputs'!$C$15*'Hidden inputs'!$D$15+('Hidden inputs'!$C$16-'Hidden inputs'!$B$16)*'Hidden inputs'!$D$16+('Hidden inputs'!$C$17-'Hidden inputs'!$B$17)*'Hidden inputs'!$D$17+(DZ73-'Hidden inputs'!$B$18)*'Hidden inputs'!$D$18))</f>
        <v/>
      </c>
      <c r="EB73" s="10" t="str">
        <f t="shared" ca="1" si="3360"/>
        <v/>
      </c>
      <c r="EC73" s="5" t="str">
        <f t="shared" ca="1" si="3269"/>
        <v/>
      </c>
      <c r="ED73" s="5" t="str">
        <f t="shared" ca="1" si="3270"/>
        <v/>
      </c>
      <c r="EE73" s="5" t="str">
        <f ca="1">IF($B73="","",'Hidden inputs'!$D$11*DV73+'Hidden inputs'!$E$11*DW73)</f>
        <v/>
      </c>
      <c r="EF73" s="11" t="str">
        <f t="shared" ca="1" si="3181"/>
        <v/>
      </c>
      <c r="EG73" s="9" t="str">
        <f t="shared" ca="1" si="3271"/>
        <v/>
      </c>
      <c r="EH73" s="3" t="str">
        <f t="shared" ca="1" si="3272"/>
        <v/>
      </c>
      <c r="EI73" s="5" t="str" cm="1">
        <f t="array" aca="1" ref="EI73" ca="1">IF($B73="","",IF(EH73=0,0,IF(DD_Payment="",0,IF(EH73&lt;_xlfn.IFS(DD_Frequency="Monthly",1,DD_Frequency="Quarterly",IF(MONTH(EH$2)=1,1,IF(MONTH(EH$2)=4,1,IF(MONTH(EH$2)=7,1,IF(MONTH(EH$2)=10,1,0)))),DD_Frequency="Annually",IF(MONTH(EH$2)=1,1,0))*DD_Payment,EH73,_xlfn.IFS(DD_Frequency="Monthly",1,DD_Frequency="Quarterly",IF(MONTH(EH$2)=1,1,IF(MONTH(EH$2)=4,1,IF(MONTH(EH$2)=7,1,IF(MONTH(EH$2)=10,1,0)))),DD_Frequency="Annually",IF(MONTH(EH$2)=1,1,0))*DD_Payment))))</f>
        <v/>
      </c>
      <c r="EJ73" s="3" t="str">
        <f t="shared" ref="EJ73" ca="1" si="3466">IF($B73="","",IF(EH73&gt;EI73,(EH73-EI73/2)*(rate_A*(EJ$1/365)),0))</f>
        <v/>
      </c>
      <c r="EK73" s="3" t="str">
        <f t="shared" ca="1" si="3362"/>
        <v/>
      </c>
      <c r="EL73" s="3" t="str">
        <f t="shared" ref="EL73" ca="1" si="3467">IF($B73="","",DW73*(1+rate_A*EJ$1/365))</f>
        <v/>
      </c>
      <c r="EM73" s="3" t="str">
        <f t="shared" ref="EM73" ca="1" si="3468">IF($B73="","",DX73*(1+rate_A*EJ$1/365))</f>
        <v/>
      </c>
      <c r="EN73" s="3" t="str">
        <f t="shared" ref="EN73" ca="1" si="3469">IF($B73="","",DY73*(1+rate_joint*EJ$1/365))</f>
        <v/>
      </c>
      <c r="EO73" s="5" t="str">
        <f t="shared" ca="1" si="3366"/>
        <v/>
      </c>
      <c r="EP73" s="5" t="str" cm="1">
        <f t="array" aca="1" ref="EP73" ca="1">IF(EO73="","",_xlfn.IFS(EO73&lt;='Hidden inputs'!$C$15,EO73*'Hidden inputs'!$D$15,EO73&lt;='Hidden inputs'!$C$16,'Hidden inputs'!$C$15*'Hidden inputs'!$D$15+(EO73-'Hidden inputs'!$B$16)*'Hidden inputs'!$D$16,EO73&lt;='Hidden inputs'!$C$17,'Hidden inputs'!$C$15*'Hidden inputs'!$D$15+('Hidden inputs'!$C$16-'Hidden inputs'!$B$16)*'Hidden inputs'!$D$16+(EO73-'Hidden inputs'!$B$17)*'Hidden inputs'!$D$17,EO73&gt;'Hidden inputs'!$B$18,'Hidden inputs'!$C$15*'Hidden inputs'!$D$15+('Hidden inputs'!$C$16-'Hidden inputs'!$B$16)*'Hidden inputs'!$D$16+('Hidden inputs'!$C$17-'Hidden inputs'!$B$17)*'Hidden inputs'!$D$17+(EO73-'Hidden inputs'!$B$18)*'Hidden inputs'!$D$18))</f>
        <v/>
      </c>
      <c r="EQ73" s="10" t="str">
        <f t="shared" ca="1" si="3367"/>
        <v/>
      </c>
      <c r="ER73" s="5" t="str">
        <f t="shared" ca="1" si="3277"/>
        <v/>
      </c>
      <c r="ES73" s="5" t="str">
        <f t="shared" ca="1" si="3278"/>
        <v/>
      </c>
      <c r="ET73" s="5" t="str">
        <f ca="1">IF($B73="","",'Hidden inputs'!$D$11*EK73+'Hidden inputs'!$E$11*EL73)</f>
        <v/>
      </c>
      <c r="EU73" s="11" t="str">
        <f t="shared" ca="1" si="3186"/>
        <v/>
      </c>
      <c r="EV73" s="9" t="str">
        <f t="shared" ca="1" si="3279"/>
        <v/>
      </c>
      <c r="EW73" s="3" t="str">
        <f t="shared" ca="1" si="3280"/>
        <v/>
      </c>
      <c r="EX73" s="5" t="str" cm="1">
        <f t="array" aca="1" ref="EX73" ca="1">IF($B73="","",IF(EW73=0,0,IF(DD_Payment="",0,IF(EW73&lt;_xlfn.IFS(DD_Frequency="Monthly",1,DD_Frequency="Quarterly",IF(MONTH(EW$2)=1,1,IF(MONTH(EW$2)=4,1,IF(MONTH(EW$2)=7,1,IF(MONTH(EW$2)=10,1,0)))),DD_Frequency="Annually",IF(MONTH(EW$2)=1,1,0))*DD_Payment,EW73,_xlfn.IFS(DD_Frequency="Monthly",1,DD_Frequency="Quarterly",IF(MONTH(EW$2)=1,1,IF(MONTH(EW$2)=4,1,IF(MONTH(EW$2)=7,1,IF(MONTH(EW$2)=10,1,0)))),DD_Frequency="Annually",IF(MONTH(EW$2)=1,1,0))*DD_Payment))))</f>
        <v/>
      </c>
      <c r="EY73" s="3" t="str">
        <f t="shared" ref="EY73" ca="1" si="3470">IF($B73="","",IF(EW73&gt;EX73,(EW73-EX73/2)*(rate_A*(EY$1/365)),0))</f>
        <v/>
      </c>
      <c r="EZ73" s="3" t="str">
        <f t="shared" ca="1" si="3369"/>
        <v/>
      </c>
      <c r="FA73" s="3" t="str">
        <f t="shared" ref="FA73" ca="1" si="3471">IF($B73="","",EL73*(1+rate_A*EY$1/365))</f>
        <v/>
      </c>
      <c r="FB73" s="3" t="str">
        <f t="shared" ref="FB73" ca="1" si="3472">IF($B73="","",EM73*(1+rate_A*EY$1/365))</f>
        <v/>
      </c>
      <c r="FC73" s="3" t="str">
        <f t="shared" ref="FC73" ca="1" si="3473">IF($B73="","",EN73*(1+rate_joint*EY$1/365))</f>
        <v/>
      </c>
      <c r="FD73" s="5" t="str">
        <f t="shared" ca="1" si="3373"/>
        <v/>
      </c>
      <c r="FE73" s="5" t="str" cm="1">
        <f t="array" aca="1" ref="FE73" ca="1">IF(FD73="","",_xlfn.IFS(FD73&lt;='Hidden inputs'!$C$15,FD73*'Hidden inputs'!$D$15,FD73&lt;='Hidden inputs'!$C$16,'Hidden inputs'!$C$15*'Hidden inputs'!$D$15+(FD73-'Hidden inputs'!$B$16)*'Hidden inputs'!$D$16,FD73&lt;='Hidden inputs'!$C$17,'Hidden inputs'!$C$15*'Hidden inputs'!$D$15+('Hidden inputs'!$C$16-'Hidden inputs'!$B$16)*'Hidden inputs'!$D$16+(FD73-'Hidden inputs'!$B$17)*'Hidden inputs'!$D$17,FD73&gt;'Hidden inputs'!$B$18,'Hidden inputs'!$C$15*'Hidden inputs'!$D$15+('Hidden inputs'!$C$16-'Hidden inputs'!$B$16)*'Hidden inputs'!$D$16+('Hidden inputs'!$C$17-'Hidden inputs'!$B$17)*'Hidden inputs'!$D$17+(FD73-'Hidden inputs'!$B$18)*'Hidden inputs'!$D$18))</f>
        <v/>
      </c>
      <c r="FF73" s="10" t="str">
        <f t="shared" ca="1" si="3374"/>
        <v/>
      </c>
      <c r="FG73" s="5" t="str">
        <f t="shared" ca="1" si="3285"/>
        <v/>
      </c>
      <c r="FH73" s="5" t="str">
        <f t="shared" ca="1" si="3286"/>
        <v/>
      </c>
      <c r="FI73" s="5" t="str">
        <f ca="1">IF($B73="","",'Hidden inputs'!$D$11*EZ73+'Hidden inputs'!$E$11*FA73)</f>
        <v/>
      </c>
      <c r="FJ73" s="11" t="str">
        <f t="shared" ca="1" si="3191"/>
        <v/>
      </c>
      <c r="FK73" s="9" t="str">
        <f t="shared" ca="1" si="3287"/>
        <v/>
      </c>
      <c r="FL73" s="3" t="str">
        <f t="shared" ca="1" si="3288"/>
        <v/>
      </c>
      <c r="FM73" s="5" t="str" cm="1">
        <f t="array" aca="1" ref="FM73" ca="1">IF($B73="","",IF(FL73=0,0,IF(DD_Payment="",0,IF(FL73&lt;_xlfn.IFS(DD_Frequency="Monthly",1,DD_Frequency="Quarterly",IF(MONTH(FL$2)=1,1,IF(MONTH(FL$2)=4,1,IF(MONTH(FL$2)=7,1,IF(MONTH(FL$2)=10,1,0)))),DD_Frequency="Annually",IF(MONTH(FL$2)=1,1,0))*DD_Payment,FL73,_xlfn.IFS(DD_Frequency="Monthly",1,DD_Frequency="Quarterly",IF(MONTH(FL$2)=1,1,IF(MONTH(FL$2)=4,1,IF(MONTH(FL$2)=7,1,IF(MONTH(FL$2)=10,1,0)))),DD_Frequency="Annually",IF(MONTH(FL$2)=1,1,0))*DD_Payment))))</f>
        <v/>
      </c>
      <c r="FN73" s="3" t="str">
        <f t="shared" ref="FN73" ca="1" si="3474">IF($B73="","",IF(FL73&gt;FM73,(FL73-FM73/2)*(rate_A*(FN$1/365)),0))</f>
        <v/>
      </c>
      <c r="FO73" s="3" t="str">
        <f t="shared" ca="1" si="3376"/>
        <v/>
      </c>
      <c r="FP73" s="3" t="str">
        <f t="shared" ref="FP73" ca="1" si="3475">IF($B73="","",FA73*(1+rate_A*FN$1/365))</f>
        <v/>
      </c>
      <c r="FQ73" s="3" t="str">
        <f t="shared" ref="FQ73" ca="1" si="3476">IF($B73="","",FB73*(1+rate_A*FN$1/365))</f>
        <v/>
      </c>
      <c r="FR73" s="3" t="str">
        <f t="shared" ref="FR73" ca="1" si="3477">IF($B73="","",FC73*(1+rate_joint*FN$1/365))</f>
        <v/>
      </c>
      <c r="FS73" s="5" t="str">
        <f t="shared" ca="1" si="3380"/>
        <v/>
      </c>
      <c r="FT73" s="5" t="str" cm="1">
        <f t="array" aca="1" ref="FT73" ca="1">IF(FS73="","",_xlfn.IFS(FS73&lt;='Hidden inputs'!$C$15,FS73*'Hidden inputs'!$D$15,FS73&lt;='Hidden inputs'!$C$16,'Hidden inputs'!$C$15*'Hidden inputs'!$D$15+(FS73-'Hidden inputs'!$B$16)*'Hidden inputs'!$D$16,FS73&lt;='Hidden inputs'!$C$17,'Hidden inputs'!$C$15*'Hidden inputs'!$D$15+('Hidden inputs'!$C$16-'Hidden inputs'!$B$16)*'Hidden inputs'!$D$16+(FS73-'Hidden inputs'!$B$17)*'Hidden inputs'!$D$17,FS73&gt;'Hidden inputs'!$B$18,'Hidden inputs'!$C$15*'Hidden inputs'!$D$15+('Hidden inputs'!$C$16-'Hidden inputs'!$B$16)*'Hidden inputs'!$D$16+('Hidden inputs'!$C$17-'Hidden inputs'!$B$17)*'Hidden inputs'!$D$17+(FS73-'Hidden inputs'!$B$18)*'Hidden inputs'!$D$18))</f>
        <v/>
      </c>
      <c r="FU73" s="10" t="str">
        <f t="shared" ca="1" si="3381"/>
        <v/>
      </c>
      <c r="FV73" s="5" t="str">
        <f t="shared" ca="1" si="3293"/>
        <v/>
      </c>
      <c r="FW73" s="5" t="str">
        <f t="shared" ca="1" si="3294"/>
        <v/>
      </c>
      <c r="FX73" s="5" t="str">
        <f ca="1">IF($B73="","",'Hidden inputs'!$D$11*FO73+'Hidden inputs'!$E$11*FP73)</f>
        <v/>
      </c>
      <c r="FY73" s="11" t="str">
        <f t="shared" ca="1" si="3196"/>
        <v/>
      </c>
      <c r="FZ73" s="9" t="str">
        <f t="shared" ca="1" si="3295"/>
        <v/>
      </c>
      <c r="GA73" s="5" t="str">
        <f t="shared" ca="1" si="3296"/>
        <v/>
      </c>
      <c r="GB73" s="5" t="str">
        <f t="shared" ca="1" si="3297"/>
        <v/>
      </c>
      <c r="GC73" s="5" t="str">
        <f t="shared" ca="1" si="3197"/>
        <v/>
      </c>
      <c r="GD73" s="5" t="str">
        <f t="shared" ca="1" si="3198"/>
        <v/>
      </c>
    </row>
    <row r="74" spans="1:186" x14ac:dyDescent="0.35">
      <c r="A74" s="2" t="str">
        <f t="shared" ca="1" si="3199"/>
        <v/>
      </c>
      <c r="B74" s="6" t="str">
        <f t="shared" ca="1" si="3200"/>
        <v/>
      </c>
      <c r="C74" s="5" t="str">
        <f t="shared" ca="1" si="3298"/>
        <v/>
      </c>
      <c r="D74" s="5" t="str" cm="1">
        <f t="array" aca="1" ref="D74" ca="1">IF($B74="","",IF(C74=0,0,IF(DD_Payment="",0,IF(C74&lt;_xlfn.IFS(DD_Frequency="Monthly",1,DD_Frequency="Quarterly",IF(MONTH(C$2)=1,1,IF(MONTH(C$2)=4,1,IF(MONTH(C$2)=7,1,IF(MONTH(C$2)=10,1,0)))),DD_Frequency="Annually",IF(MONTH(C$2)=1,1,0))*DD_Payment,C74,_xlfn.IFS(DD_Frequency="Monthly",1,DD_Frequency="Quarterly",IF(MONTH(C$2)=1,1,IF(MONTH(C$2)=4,1,IF(MONTH(C$2)=7,1,IF(MONTH(C$2)=10,1,0)))),DD_Frequency="Annually",IF(MONTH(C$2)=1,1,0))*DD_Payment))))</f>
        <v/>
      </c>
      <c r="E74" s="5" t="str">
        <f t="shared" ref="E74" ca="1" si="3478">IF(B74="","",IF(C74&gt;D74,(C74-D74/2)*(rate_A*(E$1/365)),0))</f>
        <v/>
      </c>
      <c r="F74" s="5" t="str">
        <f t="shared" ca="1" si="3202"/>
        <v/>
      </c>
      <c r="G74" s="5" t="str">
        <f t="shared" ref="G74" ca="1" si="3479">IF(B74="","",G73*(1+rate_A*E$1/365))</f>
        <v/>
      </c>
      <c r="H74" s="5" t="str">
        <f t="shared" ref="H74" ca="1" si="3480">IF(B74="","",H73*(1+rate_A*E$1/365))</f>
        <v/>
      </c>
      <c r="I74" s="5" t="str">
        <f t="shared" ref="I74" ca="1" si="3481">IF(B74="","",I73*(1+rate_joint*E$1/365))</f>
        <v/>
      </c>
      <c r="J74" s="5" t="str">
        <f t="shared" ca="1" si="3303"/>
        <v/>
      </c>
      <c r="K74" s="5" t="str" cm="1">
        <f t="array" aca="1" ref="K74" ca="1">IF(J74="","",_xlfn.IFS(J74&lt;='Hidden inputs'!$C$15,J74*'Hidden inputs'!$D$15,J74&lt;='Hidden inputs'!$C$16,'Hidden inputs'!$C$15*'Hidden inputs'!$D$15+(J74-'Hidden inputs'!$B$16)*'Hidden inputs'!$D$16,J74&lt;='Hidden inputs'!$C$17,'Hidden inputs'!$C$15*'Hidden inputs'!$D$15+('Hidden inputs'!$C$16-'Hidden inputs'!$B$16)*'Hidden inputs'!$D$16+(J74-'Hidden inputs'!$B$17)*'Hidden inputs'!$D$17,J74&gt;'Hidden inputs'!$B$18,'Hidden inputs'!$C$15*'Hidden inputs'!$D$15+('Hidden inputs'!$C$16-'Hidden inputs'!$B$16)*'Hidden inputs'!$D$16+('Hidden inputs'!$C$17-'Hidden inputs'!$B$17)*'Hidden inputs'!$D$17+(J74-'Hidden inputs'!$B$18)*'Hidden inputs'!$D$18))</f>
        <v/>
      </c>
      <c r="L74" s="11" t="str">
        <f t="shared" ca="1" si="3304"/>
        <v/>
      </c>
      <c r="M74" s="5" t="str">
        <f t="shared" ca="1" si="3206"/>
        <v/>
      </c>
      <c r="N74" s="5" t="str">
        <f t="shared" ca="1" si="3207"/>
        <v/>
      </c>
      <c r="O74" s="5" t="str">
        <f ca="1">IF(B74="","",'Hidden inputs'!$D$11*F74+'Hidden inputs'!$E$11*G74)</f>
        <v/>
      </c>
      <c r="P74" s="11" t="str">
        <f t="shared" ca="1" si="3140"/>
        <v/>
      </c>
      <c r="Q74" s="20" t="str">
        <f t="shared" ca="1" si="3141"/>
        <v/>
      </c>
      <c r="R74" s="3" t="str">
        <f t="shared" ca="1" si="3208"/>
        <v/>
      </c>
      <c r="S74" s="5" t="str" cm="1">
        <f t="array" aca="1" ref="S74" ca="1">IF($B74="","",IF(R74=0,0,IF(DD_Payment="",0,IF(R74&lt;_xlfn.IFS(DD_Frequency="Monthly",1,DD_Frequency="Quarterly",IF(MONTH(R$2)=1,1,IF(MONTH(R$2)=4,1,IF(MONTH(R$2)=7,1,IF(MONTH(R$2)=10,1,0)))),DD_Frequency="Annually",IF(MONTH(R$2)=1,1,0))*DD_Payment,R74,_xlfn.IFS(DD_Frequency="Monthly",1,DD_Frequency="Quarterly",IF(MONTH(R$2)=1,1,IF(MONTH(R$2)=4,1,IF(MONTH(R$2)=7,1,IF(MONTH(R$2)=10,1,0)))),DD_Frequency="Annually",IF(MONTH(R$2)=1,1,0))*DD_Payment))))</f>
        <v/>
      </c>
      <c r="T74" s="3" t="str">
        <f t="shared" ref="T74" ca="1" si="3482">IF(B74="","",IF(R74&gt;S74,(R74-S74/2)*(rate_A*((T$1+A74)/365)),0))</f>
        <v/>
      </c>
      <c r="U74" s="3" t="str">
        <f t="shared" ca="1" si="3210"/>
        <v/>
      </c>
      <c r="V74" s="3" t="str">
        <f t="shared" ref="V74" ca="1" si="3483">IF(B74="","",G74*(1+rate_A*(T$1+A74)/365))</f>
        <v/>
      </c>
      <c r="W74" s="3" t="str">
        <f t="shared" ref="W74" ca="1" si="3484">IF(B74="","",H74*(1+rate_A*(T$1+A74)/365))</f>
        <v/>
      </c>
      <c r="X74" s="3" t="str">
        <f t="shared" ref="X74" ca="1" si="3485">IF(B74="","",I74*(1+rate_joint*(T$1+A74)/365))</f>
        <v/>
      </c>
      <c r="Y74" s="5" t="str">
        <f t="shared" ca="1" si="3309"/>
        <v/>
      </c>
      <c r="Z74" s="5" t="str" cm="1">
        <f t="array" aca="1" ref="Z74" ca="1">IF(Y74="","",_xlfn.IFS(Y74&lt;='Hidden inputs'!$C$15,Y74*'Hidden inputs'!$D$15,Y74&lt;='Hidden inputs'!$C$16,'Hidden inputs'!$C$15*'Hidden inputs'!$D$15+(Y74-'Hidden inputs'!$B$16)*'Hidden inputs'!$D$16,Y74&lt;='Hidden inputs'!$C$17,'Hidden inputs'!$C$15*'Hidden inputs'!$D$15+('Hidden inputs'!$C$16-'Hidden inputs'!$B$16)*'Hidden inputs'!$D$16+(Y74-'Hidden inputs'!$B$17)*'Hidden inputs'!$D$17,Y74&gt;'Hidden inputs'!$B$18,'Hidden inputs'!$C$15*'Hidden inputs'!$D$15+('Hidden inputs'!$C$16-'Hidden inputs'!$B$16)*'Hidden inputs'!$D$16+('Hidden inputs'!$C$17-'Hidden inputs'!$B$17)*'Hidden inputs'!$D$17+(Y74-'Hidden inputs'!$B$18)*'Hidden inputs'!$D$18))</f>
        <v/>
      </c>
      <c r="AA74" s="10" t="str">
        <f t="shared" ca="1" si="3310"/>
        <v/>
      </c>
      <c r="AB74" s="5" t="str">
        <f t="shared" ca="1" si="3214"/>
        <v/>
      </c>
      <c r="AC74" s="5" t="str">
        <f t="shared" ca="1" si="3311"/>
        <v/>
      </c>
      <c r="AD74" s="5" t="str">
        <f ca="1">IF(B74="","",'Hidden inputs'!$D$11*U74+'Hidden inputs'!$E$11*V74)</f>
        <v/>
      </c>
      <c r="AE74" s="11" t="str">
        <f t="shared" ca="1" si="3146"/>
        <v/>
      </c>
      <c r="AF74" s="9" t="str">
        <f t="shared" ca="1" si="3215"/>
        <v/>
      </c>
      <c r="AG74" s="3" t="str">
        <f t="shared" ca="1" si="3216"/>
        <v/>
      </c>
      <c r="AH74" s="5" t="str" cm="1">
        <f t="array" aca="1" ref="AH74" ca="1">IF($B74="","",IF(AG74=0,0,IF(DD_Payment="",0,IF(AG74&lt;_xlfn.IFS(DD_Frequency="Monthly",1,DD_Frequency="Quarterly",IF(MONTH(AG$2)=1,1,IF(MONTH(AG$2)=4,1,IF(MONTH(AG$2)=7,1,IF(MONTH(AG$2)=10,1,0)))),DD_Frequency="Annually",IF(MONTH(AG$2)=1,1,0))*DD_Payment,AG74,_xlfn.IFS(DD_Frequency="Monthly",1,DD_Frequency="Quarterly",IF(MONTH(AG$2)=1,1,IF(MONTH(AG$2)=4,1,IF(MONTH(AG$2)=7,1,IF(MONTH(AG$2)=10,1,0)))),DD_Frequency="Annually",IF(MONTH(AG$2)=1,1,0))*DD_Payment))))</f>
        <v/>
      </c>
      <c r="AI74" s="3" t="str">
        <f t="shared" ref="AI74" ca="1" si="3486">IF($B74="","",IF(AG74&gt;AH74,(AG74-AH74/2)*(rate_A*(AI$1/365)),0))</f>
        <v/>
      </c>
      <c r="AJ74" s="3" t="str">
        <f t="shared" ca="1" si="3313"/>
        <v/>
      </c>
      <c r="AK74" s="3" t="str">
        <f t="shared" ref="AK74" ca="1" si="3487">IF($B74="","",V74*(1+rate_A*AI$1/365))</f>
        <v/>
      </c>
      <c r="AL74" s="3" t="str">
        <f t="shared" ref="AL74" ca="1" si="3488">IF($B74="","",W74*(1+rate_A*AI$1/365))</f>
        <v/>
      </c>
      <c r="AM74" s="3" t="str">
        <f t="shared" ref="AM74" ca="1" si="3489">IF($B74="","",X74*(1+rate_joint*AI$1/365))</f>
        <v/>
      </c>
      <c r="AN74" s="5" t="str">
        <f t="shared" ca="1" si="3317"/>
        <v/>
      </c>
      <c r="AO74" s="5" t="str" cm="1">
        <f t="array" aca="1" ref="AO74" ca="1">IF(AN74="","",_xlfn.IFS(AN74&lt;='Hidden inputs'!$C$15,AN74*'Hidden inputs'!$D$15,AN74&lt;='Hidden inputs'!$C$16,'Hidden inputs'!$C$15*'Hidden inputs'!$D$15+(AN74-'Hidden inputs'!$B$16)*'Hidden inputs'!$D$16,AN74&lt;='Hidden inputs'!$C$17,'Hidden inputs'!$C$15*'Hidden inputs'!$D$15+('Hidden inputs'!$C$16-'Hidden inputs'!$B$16)*'Hidden inputs'!$D$16+(AN74-'Hidden inputs'!$B$17)*'Hidden inputs'!$D$17,AN74&gt;'Hidden inputs'!$B$18,'Hidden inputs'!$C$15*'Hidden inputs'!$D$15+('Hidden inputs'!$C$16-'Hidden inputs'!$B$16)*'Hidden inputs'!$D$16+('Hidden inputs'!$C$17-'Hidden inputs'!$B$17)*'Hidden inputs'!$D$17+(AN74-'Hidden inputs'!$B$18)*'Hidden inputs'!$D$18))</f>
        <v/>
      </c>
      <c r="AP74" s="10" t="str">
        <f t="shared" ca="1" si="3318"/>
        <v/>
      </c>
      <c r="AQ74" s="5" t="str">
        <f t="shared" ca="1" si="3221"/>
        <v/>
      </c>
      <c r="AR74" s="5" t="str">
        <f t="shared" ca="1" si="3222"/>
        <v/>
      </c>
      <c r="AS74" s="5" t="str">
        <f ca="1">IF($B74="","",'Hidden inputs'!$D$11*AJ74+'Hidden inputs'!$E$11*AK74)</f>
        <v/>
      </c>
      <c r="AT74" s="11" t="str">
        <f t="shared" ca="1" si="3151"/>
        <v/>
      </c>
      <c r="AU74" s="9" t="str">
        <f t="shared" ca="1" si="3223"/>
        <v/>
      </c>
      <c r="AV74" s="3" t="str">
        <f t="shared" ca="1" si="3224"/>
        <v/>
      </c>
      <c r="AW74" s="5" t="str" cm="1">
        <f t="array" aca="1" ref="AW74" ca="1">IF($B74="","",IF(AV74=0,0,IF(DD_Payment="",0,IF(AV74&lt;_xlfn.IFS(DD_Frequency="Monthly",1,DD_Frequency="Quarterly",IF(MONTH(AV$2)=1,1,IF(MONTH(AV$2)=4,1,IF(MONTH(AV$2)=7,1,IF(MONTH(AV$2)=10,1,0)))),DD_Frequency="Annually",IF(MONTH(AV$2)=1,1,0))*DD_Payment,AV74,_xlfn.IFS(DD_Frequency="Monthly",1,DD_Frequency="Quarterly",IF(MONTH(AV$2)=1,1,IF(MONTH(AV$2)=4,1,IF(MONTH(AV$2)=7,1,IF(MONTH(AV$2)=10,1,0)))),DD_Frequency="Annually",IF(MONTH(AV$2)=1,1,0))*DD_Payment))))</f>
        <v/>
      </c>
      <c r="AX74" s="3" t="str">
        <f t="shared" ref="AX74" ca="1" si="3490">IF($B74="","",IF(AV74&gt;AW74,(AV74-AW74/2)*(rate_A*(AX$1/365)),0))</f>
        <v/>
      </c>
      <c r="AY74" s="3" t="str">
        <f t="shared" ca="1" si="3320"/>
        <v/>
      </c>
      <c r="AZ74" s="3" t="str">
        <f t="shared" ref="AZ74" ca="1" si="3491">IF($B74="","",AK74*(1+rate_A*AX$1/365))</f>
        <v/>
      </c>
      <c r="BA74" s="3" t="str">
        <f t="shared" ref="BA74" ca="1" si="3492">IF($B74="","",AL74*(1+rate_A*AX$1/365))</f>
        <v/>
      </c>
      <c r="BB74" s="3" t="str">
        <f t="shared" ref="BB74" ca="1" si="3493">IF($B74="","",AM74*(1+rate_joint*AX$1/365))</f>
        <v/>
      </c>
      <c r="BC74" s="5" t="str">
        <f t="shared" ca="1" si="3324"/>
        <v/>
      </c>
      <c r="BD74" s="5" t="str" cm="1">
        <f t="array" aca="1" ref="BD74" ca="1">IF(BC74="","",_xlfn.IFS(BC74&lt;='Hidden inputs'!$C$15,BC74*'Hidden inputs'!$D$15,BC74&lt;='Hidden inputs'!$C$16,'Hidden inputs'!$C$15*'Hidden inputs'!$D$15+(BC74-'Hidden inputs'!$B$16)*'Hidden inputs'!$D$16,BC74&lt;='Hidden inputs'!$C$17,'Hidden inputs'!$C$15*'Hidden inputs'!$D$15+('Hidden inputs'!$C$16-'Hidden inputs'!$B$16)*'Hidden inputs'!$D$16+(BC74-'Hidden inputs'!$B$17)*'Hidden inputs'!$D$17,BC74&gt;'Hidden inputs'!$B$18,'Hidden inputs'!$C$15*'Hidden inputs'!$D$15+('Hidden inputs'!$C$16-'Hidden inputs'!$B$16)*'Hidden inputs'!$D$16+('Hidden inputs'!$C$17-'Hidden inputs'!$B$17)*'Hidden inputs'!$D$17+(BC74-'Hidden inputs'!$B$18)*'Hidden inputs'!$D$18))</f>
        <v/>
      </c>
      <c r="BE74" s="10" t="str">
        <f t="shared" ca="1" si="3325"/>
        <v/>
      </c>
      <c r="BF74" s="5" t="str">
        <f t="shared" ca="1" si="3229"/>
        <v/>
      </c>
      <c r="BG74" s="5" t="str">
        <f t="shared" ca="1" si="3230"/>
        <v/>
      </c>
      <c r="BH74" s="5" t="str">
        <f ca="1">IF($B74="","",'Hidden inputs'!$D$11*AY74+'Hidden inputs'!$E$11*AZ74)</f>
        <v/>
      </c>
      <c r="BI74" s="11" t="str">
        <f t="shared" ca="1" si="3156"/>
        <v/>
      </c>
      <c r="BJ74" s="9" t="str">
        <f t="shared" ca="1" si="3231"/>
        <v/>
      </c>
      <c r="BK74" s="3" t="str">
        <f t="shared" ca="1" si="3232"/>
        <v/>
      </c>
      <c r="BL74" s="5" t="str" cm="1">
        <f t="array" aca="1" ref="BL74" ca="1">IF($B74="","",IF(BK74=0,0,IF(DD_Payment="",0,IF(BK74&lt;_xlfn.IFS(DD_Frequency="Monthly",1,DD_Frequency="Quarterly",IF(MONTH(BK$2)=1,1,IF(MONTH(BK$2)=4,1,IF(MONTH(BK$2)=7,1,IF(MONTH(BK$2)=10,1,0)))),DD_Frequency="Annually",IF(MONTH(BK$2)=1,1,0))*DD_Payment,BK74,_xlfn.IFS(DD_Frequency="Monthly",1,DD_Frequency="Quarterly",IF(MONTH(BK$2)=1,1,IF(MONTH(BK$2)=4,1,IF(MONTH(BK$2)=7,1,IF(MONTH(BK$2)=10,1,0)))),DD_Frequency="Annually",IF(MONTH(BK$2)=1,1,0))*DD_Payment))))</f>
        <v/>
      </c>
      <c r="BM74" s="3" t="str">
        <f t="shared" ref="BM74" ca="1" si="3494">IF($B74="","",IF(BK74&gt;BL74,(BK74-BL74/2)*(rate_A*(BM$1/365)),0))</f>
        <v/>
      </c>
      <c r="BN74" s="3" t="str">
        <f t="shared" ca="1" si="3327"/>
        <v/>
      </c>
      <c r="BO74" s="3" t="str">
        <f t="shared" ref="BO74" ca="1" si="3495">IF($B74="","",AZ74*(1+rate_A*BM$1/365))</f>
        <v/>
      </c>
      <c r="BP74" s="3" t="str">
        <f t="shared" ref="BP74" ca="1" si="3496">IF($B74="","",BA74*(1+rate_A*BM$1/365))</f>
        <v/>
      </c>
      <c r="BQ74" s="3" t="str">
        <f t="shared" ref="BQ74" ca="1" si="3497">IF($B74="","",BB74*(1+rate_joint*BM$1/365))</f>
        <v/>
      </c>
      <c r="BR74" s="5" t="str">
        <f t="shared" ca="1" si="3331"/>
        <v/>
      </c>
      <c r="BS74" s="5" t="str" cm="1">
        <f t="array" aca="1" ref="BS74" ca="1">IF(BR74="","",_xlfn.IFS(BR74&lt;='Hidden inputs'!$C$15,BR74*'Hidden inputs'!$D$15,BR74&lt;='Hidden inputs'!$C$16,'Hidden inputs'!$C$15*'Hidden inputs'!$D$15+(BR74-'Hidden inputs'!$B$16)*'Hidden inputs'!$D$16,BR74&lt;='Hidden inputs'!$C$17,'Hidden inputs'!$C$15*'Hidden inputs'!$D$15+('Hidden inputs'!$C$16-'Hidden inputs'!$B$16)*'Hidden inputs'!$D$16+(BR74-'Hidden inputs'!$B$17)*'Hidden inputs'!$D$17,BR74&gt;'Hidden inputs'!$B$18,'Hidden inputs'!$C$15*'Hidden inputs'!$D$15+('Hidden inputs'!$C$16-'Hidden inputs'!$B$16)*'Hidden inputs'!$D$16+('Hidden inputs'!$C$17-'Hidden inputs'!$B$17)*'Hidden inputs'!$D$17+(BR74-'Hidden inputs'!$B$18)*'Hidden inputs'!$D$18))</f>
        <v/>
      </c>
      <c r="BT74" s="10" t="str">
        <f t="shared" ca="1" si="3332"/>
        <v/>
      </c>
      <c r="BU74" s="5" t="str">
        <f t="shared" ca="1" si="3237"/>
        <v/>
      </c>
      <c r="BV74" s="5" t="str">
        <f t="shared" ca="1" si="3238"/>
        <v/>
      </c>
      <c r="BW74" s="5" t="str">
        <f ca="1">IF($B74="","",'Hidden inputs'!$D$11*BN74+'Hidden inputs'!$E$11*BO74)</f>
        <v/>
      </c>
      <c r="BX74" s="11" t="str">
        <f t="shared" ca="1" si="3161"/>
        <v/>
      </c>
      <c r="BY74" s="9" t="str">
        <f t="shared" ca="1" si="3239"/>
        <v/>
      </c>
      <c r="BZ74" s="3" t="str">
        <f t="shared" ca="1" si="3240"/>
        <v/>
      </c>
      <c r="CA74" s="5" t="str" cm="1">
        <f t="array" aca="1" ref="CA74" ca="1">IF($B74="","",IF(BZ74=0,0,IF(DD_Payment="",0,IF(BZ74&lt;_xlfn.IFS(DD_Frequency="Monthly",1,DD_Frequency="Quarterly",IF(MONTH(BZ$2)=1,1,IF(MONTH(BZ$2)=4,1,IF(MONTH(BZ$2)=7,1,IF(MONTH(BZ$2)=10,1,0)))),DD_Frequency="Annually",IF(MONTH(BZ$2)=1,1,0))*DD_Payment,BZ74,_xlfn.IFS(DD_Frequency="Monthly",1,DD_Frequency="Quarterly",IF(MONTH(BZ$2)=1,1,IF(MONTH(BZ$2)=4,1,IF(MONTH(BZ$2)=7,1,IF(MONTH(BZ$2)=10,1,0)))),DD_Frequency="Annually",IF(MONTH(BZ$2)=1,1,0))*DD_Payment))))</f>
        <v/>
      </c>
      <c r="CB74" s="3" t="str">
        <f t="shared" ref="CB74" ca="1" si="3498">IF($B74="","",IF(BZ74&gt;CA74,(BZ74-CA74/2)*(rate_A*(CB$1/365)),0))</f>
        <v/>
      </c>
      <c r="CC74" s="3" t="str">
        <f t="shared" ca="1" si="3334"/>
        <v/>
      </c>
      <c r="CD74" s="3" t="str">
        <f t="shared" ref="CD74" ca="1" si="3499">IF($B74="","",BO74*(1+rate_A*CB$1/365))</f>
        <v/>
      </c>
      <c r="CE74" s="3" t="str">
        <f t="shared" ref="CE74" ca="1" si="3500">IF($B74="","",BP74*(1+rate_A*CB$1/365))</f>
        <v/>
      </c>
      <c r="CF74" s="3" t="str">
        <f t="shared" ref="CF74" ca="1" si="3501">IF($B74="","",BQ74*(1+rate_joint*CB$1/365))</f>
        <v/>
      </c>
      <c r="CG74" s="5" t="str">
        <f t="shared" ca="1" si="3338"/>
        <v/>
      </c>
      <c r="CH74" s="5" t="str" cm="1">
        <f t="array" aca="1" ref="CH74" ca="1">IF(CG74="","",_xlfn.IFS(CG74&lt;='Hidden inputs'!$C$15,CG74*'Hidden inputs'!$D$15,CG74&lt;='Hidden inputs'!$C$16,'Hidden inputs'!$C$15*'Hidden inputs'!$D$15+(CG74-'Hidden inputs'!$B$16)*'Hidden inputs'!$D$16,CG74&lt;='Hidden inputs'!$C$17,'Hidden inputs'!$C$15*'Hidden inputs'!$D$15+('Hidden inputs'!$C$16-'Hidden inputs'!$B$16)*'Hidden inputs'!$D$16+(CG74-'Hidden inputs'!$B$17)*'Hidden inputs'!$D$17,CG74&gt;'Hidden inputs'!$B$18,'Hidden inputs'!$C$15*'Hidden inputs'!$D$15+('Hidden inputs'!$C$16-'Hidden inputs'!$B$16)*'Hidden inputs'!$D$16+('Hidden inputs'!$C$17-'Hidden inputs'!$B$17)*'Hidden inputs'!$D$17+(CG74-'Hidden inputs'!$B$18)*'Hidden inputs'!$D$18))</f>
        <v/>
      </c>
      <c r="CI74" s="10" t="str">
        <f t="shared" ca="1" si="3339"/>
        <v/>
      </c>
      <c r="CJ74" s="5" t="str">
        <f t="shared" ca="1" si="3245"/>
        <v/>
      </c>
      <c r="CK74" s="5" t="str">
        <f t="shared" ca="1" si="3246"/>
        <v/>
      </c>
      <c r="CL74" s="5" t="str">
        <f ca="1">IF($B74="","",'Hidden inputs'!$D$11*CC74+'Hidden inputs'!$E$11*CD74)</f>
        <v/>
      </c>
      <c r="CM74" s="11" t="str">
        <f t="shared" ca="1" si="3166"/>
        <v/>
      </c>
      <c r="CN74" s="9" t="str">
        <f t="shared" ca="1" si="3247"/>
        <v/>
      </c>
      <c r="CO74" s="3" t="str">
        <f t="shared" ca="1" si="3248"/>
        <v/>
      </c>
      <c r="CP74" s="5" t="str" cm="1">
        <f t="array" aca="1" ref="CP74" ca="1">IF($B74="","",IF(CO74=0,0,IF(DD_Payment="",0,IF(CO74&lt;_xlfn.IFS(DD_Frequency="Monthly",1,DD_Frequency="Quarterly",IF(MONTH(CO$2)=1,1,IF(MONTH(CO$2)=4,1,IF(MONTH(CO$2)=7,1,IF(MONTH(CO$2)=10,1,0)))),DD_Frequency="Annually",IF(MONTH(CO$2)=1,1,0))*DD_Payment,CO74,_xlfn.IFS(DD_Frequency="Monthly",1,DD_Frequency="Quarterly",IF(MONTH(CO$2)=1,1,IF(MONTH(CO$2)=4,1,IF(MONTH(CO$2)=7,1,IF(MONTH(CO$2)=10,1,0)))),DD_Frequency="Annually",IF(MONTH(CO$2)=1,1,0))*DD_Payment))))</f>
        <v/>
      </c>
      <c r="CQ74" s="3" t="str">
        <f t="shared" ref="CQ74" ca="1" si="3502">IF($B74="","",IF(CO74&gt;CP74,(CO74-CP74/2)*(rate_A*(CQ$1/365)),0))</f>
        <v/>
      </c>
      <c r="CR74" s="3" t="str">
        <f t="shared" ca="1" si="3341"/>
        <v/>
      </c>
      <c r="CS74" s="3" t="str">
        <f t="shared" ref="CS74" ca="1" si="3503">IF($B74="","",CD74*(1+rate_A*CQ$1/365))</f>
        <v/>
      </c>
      <c r="CT74" s="3" t="str">
        <f t="shared" ref="CT74" ca="1" si="3504">IF($B74="","",CE74*(1+rate_A*CQ$1/365))</f>
        <v/>
      </c>
      <c r="CU74" s="3" t="str">
        <f t="shared" ref="CU74" ca="1" si="3505">IF($B74="","",CF74*(1+rate_joint*CQ$1/365))</f>
        <v/>
      </c>
      <c r="CV74" s="5" t="str">
        <f t="shared" ca="1" si="3345"/>
        <v/>
      </c>
      <c r="CW74" s="5" t="str" cm="1">
        <f t="array" aca="1" ref="CW74" ca="1">IF(CV74="","",_xlfn.IFS(CV74&lt;='Hidden inputs'!$C$15,CV74*'Hidden inputs'!$D$15,CV74&lt;='Hidden inputs'!$C$16,'Hidden inputs'!$C$15*'Hidden inputs'!$D$15+(CV74-'Hidden inputs'!$B$16)*'Hidden inputs'!$D$16,CV74&lt;='Hidden inputs'!$C$17,'Hidden inputs'!$C$15*'Hidden inputs'!$D$15+('Hidden inputs'!$C$16-'Hidden inputs'!$B$16)*'Hidden inputs'!$D$16+(CV74-'Hidden inputs'!$B$17)*'Hidden inputs'!$D$17,CV74&gt;'Hidden inputs'!$B$18,'Hidden inputs'!$C$15*'Hidden inputs'!$D$15+('Hidden inputs'!$C$16-'Hidden inputs'!$B$16)*'Hidden inputs'!$D$16+('Hidden inputs'!$C$17-'Hidden inputs'!$B$17)*'Hidden inputs'!$D$17+(CV74-'Hidden inputs'!$B$18)*'Hidden inputs'!$D$18))</f>
        <v/>
      </c>
      <c r="CX74" s="10" t="str">
        <f t="shared" ca="1" si="3346"/>
        <v/>
      </c>
      <c r="CY74" s="5" t="str">
        <f t="shared" ca="1" si="3253"/>
        <v/>
      </c>
      <c r="CZ74" s="5" t="str">
        <f t="shared" ca="1" si="3254"/>
        <v/>
      </c>
      <c r="DA74" s="5" t="str">
        <f ca="1">IF($B74="","",'Hidden inputs'!$D$11*CR74+'Hidden inputs'!$E$11*CS74)</f>
        <v/>
      </c>
      <c r="DB74" s="11" t="str">
        <f t="shared" ca="1" si="3171"/>
        <v/>
      </c>
      <c r="DC74" s="9" t="str">
        <f t="shared" ca="1" si="3255"/>
        <v/>
      </c>
      <c r="DD74" s="3" t="str">
        <f t="shared" ca="1" si="3256"/>
        <v/>
      </c>
      <c r="DE74" s="5" t="str" cm="1">
        <f t="array" aca="1" ref="DE74" ca="1">IF($B74="","",IF(DD74=0,0,IF(DD_Payment="",0,IF(DD74&lt;_xlfn.IFS(DD_Frequency="Monthly",1,DD_Frequency="Quarterly",IF(MONTH(DD$2)=1,1,IF(MONTH(DD$2)=4,1,IF(MONTH(DD$2)=7,1,IF(MONTH(DD$2)=10,1,0)))),DD_Frequency="Annually",IF(MONTH(DD$2)=1,1,0))*DD_Payment,DD74,_xlfn.IFS(DD_Frequency="Monthly",1,DD_Frequency="Quarterly",IF(MONTH(DD$2)=1,1,IF(MONTH(DD$2)=4,1,IF(MONTH(DD$2)=7,1,IF(MONTH(DD$2)=10,1,0)))),DD_Frequency="Annually",IF(MONTH(DD$2)=1,1,0))*DD_Payment))))</f>
        <v/>
      </c>
      <c r="DF74" s="3" t="str">
        <f t="shared" ref="DF74" ca="1" si="3506">IF($B74="","",IF(DD74&gt;DE74,(DD74-DE74/2)*(rate_A*(DF$1/365)),0))</f>
        <v/>
      </c>
      <c r="DG74" s="3" t="str">
        <f t="shared" ca="1" si="3348"/>
        <v/>
      </c>
      <c r="DH74" s="3" t="str">
        <f t="shared" ref="DH74" ca="1" si="3507">IF($B74="","",CS74*(1+rate_A*DF$1/365))</f>
        <v/>
      </c>
      <c r="DI74" s="3" t="str">
        <f t="shared" ref="DI74" ca="1" si="3508">IF($B74="","",CT74*(1+rate_A*DF$1/365))</f>
        <v/>
      </c>
      <c r="DJ74" s="3" t="str">
        <f t="shared" ref="DJ74" ca="1" si="3509">IF($B74="","",CU74*(1+rate_joint*DF$1/365))</f>
        <v/>
      </c>
      <c r="DK74" s="5" t="str">
        <f t="shared" ca="1" si="3352"/>
        <v/>
      </c>
      <c r="DL74" s="5" t="str" cm="1">
        <f t="array" aca="1" ref="DL74" ca="1">IF(DK74="","",_xlfn.IFS(DK74&lt;='Hidden inputs'!$C$15,DK74*'Hidden inputs'!$D$15,DK74&lt;='Hidden inputs'!$C$16,'Hidden inputs'!$C$15*'Hidden inputs'!$D$15+(DK74-'Hidden inputs'!$B$16)*'Hidden inputs'!$D$16,DK74&lt;='Hidden inputs'!$C$17,'Hidden inputs'!$C$15*'Hidden inputs'!$D$15+('Hidden inputs'!$C$16-'Hidden inputs'!$B$16)*'Hidden inputs'!$D$16+(DK74-'Hidden inputs'!$B$17)*'Hidden inputs'!$D$17,DK74&gt;'Hidden inputs'!$B$18,'Hidden inputs'!$C$15*'Hidden inputs'!$D$15+('Hidden inputs'!$C$16-'Hidden inputs'!$B$16)*'Hidden inputs'!$D$16+('Hidden inputs'!$C$17-'Hidden inputs'!$B$17)*'Hidden inputs'!$D$17+(DK74-'Hidden inputs'!$B$18)*'Hidden inputs'!$D$18))</f>
        <v/>
      </c>
      <c r="DM74" s="10" t="str">
        <f t="shared" ca="1" si="3353"/>
        <v/>
      </c>
      <c r="DN74" s="5" t="str">
        <f t="shared" ca="1" si="3261"/>
        <v/>
      </c>
      <c r="DO74" s="5" t="str">
        <f t="shared" ca="1" si="3262"/>
        <v/>
      </c>
      <c r="DP74" s="5" t="str">
        <f ca="1">IF($B74="","",'Hidden inputs'!$D$11*DG74+'Hidden inputs'!$E$11*DH74)</f>
        <v/>
      </c>
      <c r="DQ74" s="11" t="str">
        <f t="shared" ca="1" si="3176"/>
        <v/>
      </c>
      <c r="DR74" s="9" t="str">
        <f t="shared" ca="1" si="3263"/>
        <v/>
      </c>
      <c r="DS74" s="3" t="str">
        <f t="shared" ca="1" si="3264"/>
        <v/>
      </c>
      <c r="DT74" s="5" t="str" cm="1">
        <f t="array" aca="1" ref="DT74" ca="1">IF($B74="","",IF(DS74=0,0,IF(DD_Payment="",0,IF(DS74&lt;_xlfn.IFS(DD_Frequency="Monthly",1,DD_Frequency="Quarterly",IF(MONTH(DS$2)=1,1,IF(MONTH(DS$2)=4,1,IF(MONTH(DS$2)=7,1,IF(MONTH(DS$2)=10,1,0)))),DD_Frequency="Annually",IF(MONTH(DS$2)=1,1,0))*DD_Payment,DS74,_xlfn.IFS(DD_Frequency="Monthly",1,DD_Frequency="Quarterly",IF(MONTH(DS$2)=1,1,IF(MONTH(DS$2)=4,1,IF(MONTH(DS$2)=7,1,IF(MONTH(DS$2)=10,1,0)))),DD_Frequency="Annually",IF(MONTH(DS$2)=1,1,0))*DD_Payment))))</f>
        <v/>
      </c>
      <c r="DU74" s="3" t="str">
        <f t="shared" ref="DU74" ca="1" si="3510">IF($B74="","",IF(DS74&gt;DT74,(DS74-DT74/2)*(rate_A*(DU$1/365)),0))</f>
        <v/>
      </c>
      <c r="DV74" s="3" t="str">
        <f t="shared" ca="1" si="3355"/>
        <v/>
      </c>
      <c r="DW74" s="3" t="str">
        <f t="shared" ref="DW74" ca="1" si="3511">IF($B74="","",DH74*(1+rate_A*DU$1/365))</f>
        <v/>
      </c>
      <c r="DX74" s="3" t="str">
        <f t="shared" ref="DX74" ca="1" si="3512">IF($B74="","",DI74*(1+rate_A*DU$1/365))</f>
        <v/>
      </c>
      <c r="DY74" s="3" t="str">
        <f t="shared" ref="DY74" ca="1" si="3513">IF($B74="","",DJ74*(1+rate_joint*DU$1/365))</f>
        <v/>
      </c>
      <c r="DZ74" s="5" t="str">
        <f t="shared" ca="1" si="3359"/>
        <v/>
      </c>
      <c r="EA74" s="5" t="str" cm="1">
        <f t="array" aca="1" ref="EA74" ca="1">IF(DZ74="","",_xlfn.IFS(DZ74&lt;='Hidden inputs'!$C$15,DZ74*'Hidden inputs'!$D$15,DZ74&lt;='Hidden inputs'!$C$16,'Hidden inputs'!$C$15*'Hidden inputs'!$D$15+(DZ74-'Hidden inputs'!$B$16)*'Hidden inputs'!$D$16,DZ74&lt;='Hidden inputs'!$C$17,'Hidden inputs'!$C$15*'Hidden inputs'!$D$15+('Hidden inputs'!$C$16-'Hidden inputs'!$B$16)*'Hidden inputs'!$D$16+(DZ74-'Hidden inputs'!$B$17)*'Hidden inputs'!$D$17,DZ74&gt;'Hidden inputs'!$B$18,'Hidden inputs'!$C$15*'Hidden inputs'!$D$15+('Hidden inputs'!$C$16-'Hidden inputs'!$B$16)*'Hidden inputs'!$D$16+('Hidden inputs'!$C$17-'Hidden inputs'!$B$17)*'Hidden inputs'!$D$17+(DZ74-'Hidden inputs'!$B$18)*'Hidden inputs'!$D$18))</f>
        <v/>
      </c>
      <c r="EB74" s="10" t="str">
        <f t="shared" ca="1" si="3360"/>
        <v/>
      </c>
      <c r="EC74" s="5" t="str">
        <f t="shared" ca="1" si="3269"/>
        <v/>
      </c>
      <c r="ED74" s="5" t="str">
        <f t="shared" ca="1" si="3270"/>
        <v/>
      </c>
      <c r="EE74" s="5" t="str">
        <f ca="1">IF($B74="","",'Hidden inputs'!$D$11*DV74+'Hidden inputs'!$E$11*DW74)</f>
        <v/>
      </c>
      <c r="EF74" s="11" t="str">
        <f t="shared" ca="1" si="3181"/>
        <v/>
      </c>
      <c r="EG74" s="9" t="str">
        <f t="shared" ca="1" si="3271"/>
        <v/>
      </c>
      <c r="EH74" s="3" t="str">
        <f t="shared" ca="1" si="3272"/>
        <v/>
      </c>
      <c r="EI74" s="5" t="str" cm="1">
        <f t="array" aca="1" ref="EI74" ca="1">IF($B74="","",IF(EH74=0,0,IF(DD_Payment="",0,IF(EH74&lt;_xlfn.IFS(DD_Frequency="Monthly",1,DD_Frequency="Quarterly",IF(MONTH(EH$2)=1,1,IF(MONTH(EH$2)=4,1,IF(MONTH(EH$2)=7,1,IF(MONTH(EH$2)=10,1,0)))),DD_Frequency="Annually",IF(MONTH(EH$2)=1,1,0))*DD_Payment,EH74,_xlfn.IFS(DD_Frequency="Monthly",1,DD_Frequency="Quarterly",IF(MONTH(EH$2)=1,1,IF(MONTH(EH$2)=4,1,IF(MONTH(EH$2)=7,1,IF(MONTH(EH$2)=10,1,0)))),DD_Frequency="Annually",IF(MONTH(EH$2)=1,1,0))*DD_Payment))))</f>
        <v/>
      </c>
      <c r="EJ74" s="3" t="str">
        <f t="shared" ref="EJ74" ca="1" si="3514">IF($B74="","",IF(EH74&gt;EI74,(EH74-EI74/2)*(rate_A*(EJ$1/365)),0))</f>
        <v/>
      </c>
      <c r="EK74" s="3" t="str">
        <f t="shared" ca="1" si="3362"/>
        <v/>
      </c>
      <c r="EL74" s="3" t="str">
        <f t="shared" ref="EL74" ca="1" si="3515">IF($B74="","",DW74*(1+rate_A*EJ$1/365))</f>
        <v/>
      </c>
      <c r="EM74" s="3" t="str">
        <f t="shared" ref="EM74" ca="1" si="3516">IF($B74="","",DX74*(1+rate_A*EJ$1/365))</f>
        <v/>
      </c>
      <c r="EN74" s="3" t="str">
        <f t="shared" ref="EN74" ca="1" si="3517">IF($B74="","",DY74*(1+rate_joint*EJ$1/365))</f>
        <v/>
      </c>
      <c r="EO74" s="5" t="str">
        <f t="shared" ca="1" si="3366"/>
        <v/>
      </c>
      <c r="EP74" s="5" t="str" cm="1">
        <f t="array" aca="1" ref="EP74" ca="1">IF(EO74="","",_xlfn.IFS(EO74&lt;='Hidden inputs'!$C$15,EO74*'Hidden inputs'!$D$15,EO74&lt;='Hidden inputs'!$C$16,'Hidden inputs'!$C$15*'Hidden inputs'!$D$15+(EO74-'Hidden inputs'!$B$16)*'Hidden inputs'!$D$16,EO74&lt;='Hidden inputs'!$C$17,'Hidden inputs'!$C$15*'Hidden inputs'!$D$15+('Hidden inputs'!$C$16-'Hidden inputs'!$B$16)*'Hidden inputs'!$D$16+(EO74-'Hidden inputs'!$B$17)*'Hidden inputs'!$D$17,EO74&gt;'Hidden inputs'!$B$18,'Hidden inputs'!$C$15*'Hidden inputs'!$D$15+('Hidden inputs'!$C$16-'Hidden inputs'!$B$16)*'Hidden inputs'!$D$16+('Hidden inputs'!$C$17-'Hidden inputs'!$B$17)*'Hidden inputs'!$D$17+(EO74-'Hidden inputs'!$B$18)*'Hidden inputs'!$D$18))</f>
        <v/>
      </c>
      <c r="EQ74" s="10" t="str">
        <f t="shared" ca="1" si="3367"/>
        <v/>
      </c>
      <c r="ER74" s="5" t="str">
        <f t="shared" ca="1" si="3277"/>
        <v/>
      </c>
      <c r="ES74" s="5" t="str">
        <f t="shared" ca="1" si="3278"/>
        <v/>
      </c>
      <c r="ET74" s="5" t="str">
        <f ca="1">IF($B74="","",'Hidden inputs'!$D$11*EK74+'Hidden inputs'!$E$11*EL74)</f>
        <v/>
      </c>
      <c r="EU74" s="11" t="str">
        <f t="shared" ca="1" si="3186"/>
        <v/>
      </c>
      <c r="EV74" s="9" t="str">
        <f t="shared" ca="1" si="3279"/>
        <v/>
      </c>
      <c r="EW74" s="3" t="str">
        <f t="shared" ca="1" si="3280"/>
        <v/>
      </c>
      <c r="EX74" s="5" t="str" cm="1">
        <f t="array" aca="1" ref="EX74" ca="1">IF($B74="","",IF(EW74=0,0,IF(DD_Payment="",0,IF(EW74&lt;_xlfn.IFS(DD_Frequency="Monthly",1,DD_Frequency="Quarterly",IF(MONTH(EW$2)=1,1,IF(MONTH(EW$2)=4,1,IF(MONTH(EW$2)=7,1,IF(MONTH(EW$2)=10,1,0)))),DD_Frequency="Annually",IF(MONTH(EW$2)=1,1,0))*DD_Payment,EW74,_xlfn.IFS(DD_Frequency="Monthly",1,DD_Frequency="Quarterly",IF(MONTH(EW$2)=1,1,IF(MONTH(EW$2)=4,1,IF(MONTH(EW$2)=7,1,IF(MONTH(EW$2)=10,1,0)))),DD_Frequency="Annually",IF(MONTH(EW$2)=1,1,0))*DD_Payment))))</f>
        <v/>
      </c>
      <c r="EY74" s="3" t="str">
        <f t="shared" ref="EY74" ca="1" si="3518">IF($B74="","",IF(EW74&gt;EX74,(EW74-EX74/2)*(rate_A*(EY$1/365)),0))</f>
        <v/>
      </c>
      <c r="EZ74" s="3" t="str">
        <f t="shared" ca="1" si="3369"/>
        <v/>
      </c>
      <c r="FA74" s="3" t="str">
        <f t="shared" ref="FA74" ca="1" si="3519">IF($B74="","",EL74*(1+rate_A*EY$1/365))</f>
        <v/>
      </c>
      <c r="FB74" s="3" t="str">
        <f t="shared" ref="FB74" ca="1" si="3520">IF($B74="","",EM74*(1+rate_A*EY$1/365))</f>
        <v/>
      </c>
      <c r="FC74" s="3" t="str">
        <f t="shared" ref="FC74" ca="1" si="3521">IF($B74="","",EN74*(1+rate_joint*EY$1/365))</f>
        <v/>
      </c>
      <c r="FD74" s="5" t="str">
        <f t="shared" ca="1" si="3373"/>
        <v/>
      </c>
      <c r="FE74" s="5" t="str" cm="1">
        <f t="array" aca="1" ref="FE74" ca="1">IF(FD74="","",_xlfn.IFS(FD74&lt;='Hidden inputs'!$C$15,FD74*'Hidden inputs'!$D$15,FD74&lt;='Hidden inputs'!$C$16,'Hidden inputs'!$C$15*'Hidden inputs'!$D$15+(FD74-'Hidden inputs'!$B$16)*'Hidden inputs'!$D$16,FD74&lt;='Hidden inputs'!$C$17,'Hidden inputs'!$C$15*'Hidden inputs'!$D$15+('Hidden inputs'!$C$16-'Hidden inputs'!$B$16)*'Hidden inputs'!$D$16+(FD74-'Hidden inputs'!$B$17)*'Hidden inputs'!$D$17,FD74&gt;'Hidden inputs'!$B$18,'Hidden inputs'!$C$15*'Hidden inputs'!$D$15+('Hidden inputs'!$C$16-'Hidden inputs'!$B$16)*'Hidden inputs'!$D$16+('Hidden inputs'!$C$17-'Hidden inputs'!$B$17)*'Hidden inputs'!$D$17+(FD74-'Hidden inputs'!$B$18)*'Hidden inputs'!$D$18))</f>
        <v/>
      </c>
      <c r="FF74" s="10" t="str">
        <f t="shared" ca="1" si="3374"/>
        <v/>
      </c>
      <c r="FG74" s="5" t="str">
        <f t="shared" ca="1" si="3285"/>
        <v/>
      </c>
      <c r="FH74" s="5" t="str">
        <f t="shared" ca="1" si="3286"/>
        <v/>
      </c>
      <c r="FI74" s="5" t="str">
        <f ca="1">IF($B74="","",'Hidden inputs'!$D$11*EZ74+'Hidden inputs'!$E$11*FA74)</f>
        <v/>
      </c>
      <c r="FJ74" s="11" t="str">
        <f t="shared" ca="1" si="3191"/>
        <v/>
      </c>
      <c r="FK74" s="9" t="str">
        <f t="shared" ca="1" si="3287"/>
        <v/>
      </c>
      <c r="FL74" s="3" t="str">
        <f t="shared" ca="1" si="3288"/>
        <v/>
      </c>
      <c r="FM74" s="5" t="str" cm="1">
        <f t="array" aca="1" ref="FM74" ca="1">IF($B74="","",IF(FL74=0,0,IF(DD_Payment="",0,IF(FL74&lt;_xlfn.IFS(DD_Frequency="Monthly",1,DD_Frequency="Quarterly",IF(MONTH(FL$2)=1,1,IF(MONTH(FL$2)=4,1,IF(MONTH(FL$2)=7,1,IF(MONTH(FL$2)=10,1,0)))),DD_Frequency="Annually",IF(MONTH(FL$2)=1,1,0))*DD_Payment,FL74,_xlfn.IFS(DD_Frequency="Monthly",1,DD_Frequency="Quarterly",IF(MONTH(FL$2)=1,1,IF(MONTH(FL$2)=4,1,IF(MONTH(FL$2)=7,1,IF(MONTH(FL$2)=10,1,0)))),DD_Frequency="Annually",IF(MONTH(FL$2)=1,1,0))*DD_Payment))))</f>
        <v/>
      </c>
      <c r="FN74" s="3" t="str">
        <f t="shared" ref="FN74" ca="1" si="3522">IF($B74="","",IF(FL74&gt;FM74,(FL74-FM74/2)*(rate_A*(FN$1/365)),0))</f>
        <v/>
      </c>
      <c r="FO74" s="3" t="str">
        <f t="shared" ca="1" si="3376"/>
        <v/>
      </c>
      <c r="FP74" s="3" t="str">
        <f t="shared" ref="FP74" ca="1" si="3523">IF($B74="","",FA74*(1+rate_A*FN$1/365))</f>
        <v/>
      </c>
      <c r="FQ74" s="3" t="str">
        <f t="shared" ref="FQ74" ca="1" si="3524">IF($B74="","",FB74*(1+rate_A*FN$1/365))</f>
        <v/>
      </c>
      <c r="FR74" s="3" t="str">
        <f t="shared" ref="FR74" ca="1" si="3525">IF($B74="","",FC74*(1+rate_joint*FN$1/365))</f>
        <v/>
      </c>
      <c r="FS74" s="5" t="str">
        <f t="shared" ca="1" si="3380"/>
        <v/>
      </c>
      <c r="FT74" s="5" t="str" cm="1">
        <f t="array" aca="1" ref="FT74" ca="1">IF(FS74="","",_xlfn.IFS(FS74&lt;='Hidden inputs'!$C$15,FS74*'Hidden inputs'!$D$15,FS74&lt;='Hidden inputs'!$C$16,'Hidden inputs'!$C$15*'Hidden inputs'!$D$15+(FS74-'Hidden inputs'!$B$16)*'Hidden inputs'!$D$16,FS74&lt;='Hidden inputs'!$C$17,'Hidden inputs'!$C$15*'Hidden inputs'!$D$15+('Hidden inputs'!$C$16-'Hidden inputs'!$B$16)*'Hidden inputs'!$D$16+(FS74-'Hidden inputs'!$B$17)*'Hidden inputs'!$D$17,FS74&gt;'Hidden inputs'!$B$18,'Hidden inputs'!$C$15*'Hidden inputs'!$D$15+('Hidden inputs'!$C$16-'Hidden inputs'!$B$16)*'Hidden inputs'!$D$16+('Hidden inputs'!$C$17-'Hidden inputs'!$B$17)*'Hidden inputs'!$D$17+(FS74-'Hidden inputs'!$B$18)*'Hidden inputs'!$D$18))</f>
        <v/>
      </c>
      <c r="FU74" s="10" t="str">
        <f t="shared" ca="1" si="3381"/>
        <v/>
      </c>
      <c r="FV74" s="5" t="str">
        <f t="shared" ca="1" si="3293"/>
        <v/>
      </c>
      <c r="FW74" s="5" t="str">
        <f t="shared" ca="1" si="3294"/>
        <v/>
      </c>
      <c r="FX74" s="5" t="str">
        <f ca="1">IF($B74="","",'Hidden inputs'!$D$11*FO74+'Hidden inputs'!$E$11*FP74)</f>
        <v/>
      </c>
      <c r="FY74" s="11" t="str">
        <f t="shared" ca="1" si="3196"/>
        <v/>
      </c>
      <c r="FZ74" s="9" t="str">
        <f t="shared" ca="1" si="3295"/>
        <v/>
      </c>
      <c r="GA74" s="5" t="str">
        <f t="shared" ca="1" si="3296"/>
        <v/>
      </c>
      <c r="GB74" s="5" t="str">
        <f t="shared" ca="1" si="3297"/>
        <v/>
      </c>
      <c r="GC74" s="5" t="str">
        <f t="shared" ca="1" si="3197"/>
        <v/>
      </c>
      <c r="GD74" s="5" t="str">
        <f t="shared" ca="1" si="3198"/>
        <v/>
      </c>
    </row>
    <row r="75" spans="1:186" x14ac:dyDescent="0.35">
      <c r="A75" s="2" t="str">
        <f t="shared" ca="1" si="3199"/>
        <v/>
      </c>
      <c r="B75" s="6" t="str">
        <f t="shared" ca="1" si="3200"/>
        <v/>
      </c>
      <c r="C75" s="5" t="str">
        <f t="shared" ca="1" si="3298"/>
        <v/>
      </c>
      <c r="D75" s="5" t="str" cm="1">
        <f t="array" aca="1" ref="D75" ca="1">IF($B75="","",IF(C75=0,0,IF(DD_Payment="",0,IF(C75&lt;_xlfn.IFS(DD_Frequency="Monthly",1,DD_Frequency="Quarterly",IF(MONTH(C$2)=1,1,IF(MONTH(C$2)=4,1,IF(MONTH(C$2)=7,1,IF(MONTH(C$2)=10,1,0)))),DD_Frequency="Annually",IF(MONTH(C$2)=1,1,0))*DD_Payment,C75,_xlfn.IFS(DD_Frequency="Monthly",1,DD_Frequency="Quarterly",IF(MONTH(C$2)=1,1,IF(MONTH(C$2)=4,1,IF(MONTH(C$2)=7,1,IF(MONTH(C$2)=10,1,0)))),DD_Frequency="Annually",IF(MONTH(C$2)=1,1,0))*DD_Payment))))</f>
        <v/>
      </c>
      <c r="E75" s="5" t="str">
        <f t="shared" ref="E75" ca="1" si="3526">IF(B75="","",IF(C75&gt;D75,(C75-D75/2)*(rate_A*(E$1/365)),0))</f>
        <v/>
      </c>
      <c r="F75" s="5" t="str">
        <f t="shared" ca="1" si="3202"/>
        <v/>
      </c>
      <c r="G75" s="5" t="str">
        <f t="shared" ref="G75" ca="1" si="3527">IF(B75="","",G74*(1+rate_A*E$1/365))</f>
        <v/>
      </c>
      <c r="H75" s="5" t="str">
        <f t="shared" ref="H75" ca="1" si="3528">IF(B75="","",H74*(1+rate_A*E$1/365))</f>
        <v/>
      </c>
      <c r="I75" s="5" t="str">
        <f t="shared" ref="I75" ca="1" si="3529">IF(B75="","",I74*(1+rate_joint*E$1/365))</f>
        <v/>
      </c>
      <c r="J75" s="5" t="str">
        <f t="shared" ca="1" si="3303"/>
        <v/>
      </c>
      <c r="K75" s="5" t="str" cm="1">
        <f t="array" aca="1" ref="K75" ca="1">IF(J75="","",_xlfn.IFS(J75&lt;='Hidden inputs'!$C$15,J75*'Hidden inputs'!$D$15,J75&lt;='Hidden inputs'!$C$16,'Hidden inputs'!$C$15*'Hidden inputs'!$D$15+(J75-'Hidden inputs'!$B$16)*'Hidden inputs'!$D$16,J75&lt;='Hidden inputs'!$C$17,'Hidden inputs'!$C$15*'Hidden inputs'!$D$15+('Hidden inputs'!$C$16-'Hidden inputs'!$B$16)*'Hidden inputs'!$D$16+(J75-'Hidden inputs'!$B$17)*'Hidden inputs'!$D$17,J75&gt;'Hidden inputs'!$B$18,'Hidden inputs'!$C$15*'Hidden inputs'!$D$15+('Hidden inputs'!$C$16-'Hidden inputs'!$B$16)*'Hidden inputs'!$D$16+('Hidden inputs'!$C$17-'Hidden inputs'!$B$17)*'Hidden inputs'!$D$17+(J75-'Hidden inputs'!$B$18)*'Hidden inputs'!$D$18))</f>
        <v/>
      </c>
      <c r="L75" s="11" t="str">
        <f t="shared" ca="1" si="3304"/>
        <v/>
      </c>
      <c r="M75" s="5" t="str">
        <f t="shared" ca="1" si="3206"/>
        <v/>
      </c>
      <c r="N75" s="5" t="str">
        <f t="shared" ca="1" si="3207"/>
        <v/>
      </c>
      <c r="O75" s="5" t="str">
        <f ca="1">IF(B75="","",'Hidden inputs'!$D$11*F75+'Hidden inputs'!$E$11*G75)</f>
        <v/>
      </c>
      <c r="P75" s="11" t="str">
        <f t="shared" ca="1" si="3140"/>
        <v/>
      </c>
      <c r="Q75" s="20" t="str">
        <f t="shared" ca="1" si="3141"/>
        <v/>
      </c>
      <c r="R75" s="3" t="str">
        <f t="shared" ca="1" si="3208"/>
        <v/>
      </c>
      <c r="S75" s="5" t="str" cm="1">
        <f t="array" aca="1" ref="S75" ca="1">IF($B75="","",IF(R75=0,0,IF(DD_Payment="",0,IF(R75&lt;_xlfn.IFS(DD_Frequency="Monthly",1,DD_Frequency="Quarterly",IF(MONTH(R$2)=1,1,IF(MONTH(R$2)=4,1,IF(MONTH(R$2)=7,1,IF(MONTH(R$2)=10,1,0)))),DD_Frequency="Annually",IF(MONTH(R$2)=1,1,0))*DD_Payment,R75,_xlfn.IFS(DD_Frequency="Monthly",1,DD_Frequency="Quarterly",IF(MONTH(R$2)=1,1,IF(MONTH(R$2)=4,1,IF(MONTH(R$2)=7,1,IF(MONTH(R$2)=10,1,0)))),DD_Frequency="Annually",IF(MONTH(R$2)=1,1,0))*DD_Payment))))</f>
        <v/>
      </c>
      <c r="T75" s="3" t="str">
        <f t="shared" ref="T75" ca="1" si="3530">IF(B75="","",IF(R75&gt;S75,(R75-S75/2)*(rate_A*((T$1+A75)/365)),0))</f>
        <v/>
      </c>
      <c r="U75" s="3" t="str">
        <f t="shared" ca="1" si="3210"/>
        <v/>
      </c>
      <c r="V75" s="3" t="str">
        <f t="shared" ref="V75" ca="1" si="3531">IF(B75="","",G75*(1+rate_A*(T$1+A75)/365))</f>
        <v/>
      </c>
      <c r="W75" s="3" t="str">
        <f t="shared" ref="W75" ca="1" si="3532">IF(B75="","",H75*(1+rate_A*(T$1+A75)/365))</f>
        <v/>
      </c>
      <c r="X75" s="3" t="str">
        <f t="shared" ref="X75" ca="1" si="3533">IF(B75="","",I75*(1+rate_joint*(T$1+A75)/365))</f>
        <v/>
      </c>
      <c r="Y75" s="5" t="str">
        <f t="shared" ca="1" si="3309"/>
        <v/>
      </c>
      <c r="Z75" s="5" t="str" cm="1">
        <f t="array" aca="1" ref="Z75" ca="1">IF(Y75="","",_xlfn.IFS(Y75&lt;='Hidden inputs'!$C$15,Y75*'Hidden inputs'!$D$15,Y75&lt;='Hidden inputs'!$C$16,'Hidden inputs'!$C$15*'Hidden inputs'!$D$15+(Y75-'Hidden inputs'!$B$16)*'Hidden inputs'!$D$16,Y75&lt;='Hidden inputs'!$C$17,'Hidden inputs'!$C$15*'Hidden inputs'!$D$15+('Hidden inputs'!$C$16-'Hidden inputs'!$B$16)*'Hidden inputs'!$D$16+(Y75-'Hidden inputs'!$B$17)*'Hidden inputs'!$D$17,Y75&gt;'Hidden inputs'!$B$18,'Hidden inputs'!$C$15*'Hidden inputs'!$D$15+('Hidden inputs'!$C$16-'Hidden inputs'!$B$16)*'Hidden inputs'!$D$16+('Hidden inputs'!$C$17-'Hidden inputs'!$B$17)*'Hidden inputs'!$D$17+(Y75-'Hidden inputs'!$B$18)*'Hidden inputs'!$D$18))</f>
        <v/>
      </c>
      <c r="AA75" s="10" t="str">
        <f t="shared" ca="1" si="3310"/>
        <v/>
      </c>
      <c r="AB75" s="5" t="str">
        <f t="shared" ca="1" si="3214"/>
        <v/>
      </c>
      <c r="AC75" s="5" t="str">
        <f t="shared" ca="1" si="3311"/>
        <v/>
      </c>
      <c r="AD75" s="5" t="str">
        <f ca="1">IF(B75="","",'Hidden inputs'!$D$11*U75+'Hidden inputs'!$E$11*V75)</f>
        <v/>
      </c>
      <c r="AE75" s="11" t="str">
        <f t="shared" ca="1" si="3146"/>
        <v/>
      </c>
      <c r="AF75" s="9" t="str">
        <f t="shared" ca="1" si="3215"/>
        <v/>
      </c>
      <c r="AG75" s="3" t="str">
        <f t="shared" ca="1" si="3216"/>
        <v/>
      </c>
      <c r="AH75" s="5" t="str" cm="1">
        <f t="array" aca="1" ref="AH75" ca="1">IF($B75="","",IF(AG75=0,0,IF(DD_Payment="",0,IF(AG75&lt;_xlfn.IFS(DD_Frequency="Monthly",1,DD_Frequency="Quarterly",IF(MONTH(AG$2)=1,1,IF(MONTH(AG$2)=4,1,IF(MONTH(AG$2)=7,1,IF(MONTH(AG$2)=10,1,0)))),DD_Frequency="Annually",IF(MONTH(AG$2)=1,1,0))*DD_Payment,AG75,_xlfn.IFS(DD_Frequency="Monthly",1,DD_Frequency="Quarterly",IF(MONTH(AG$2)=1,1,IF(MONTH(AG$2)=4,1,IF(MONTH(AG$2)=7,1,IF(MONTH(AG$2)=10,1,0)))),DD_Frequency="Annually",IF(MONTH(AG$2)=1,1,0))*DD_Payment))))</f>
        <v/>
      </c>
      <c r="AI75" s="3" t="str">
        <f t="shared" ref="AI75" ca="1" si="3534">IF($B75="","",IF(AG75&gt;AH75,(AG75-AH75/2)*(rate_A*(AI$1/365)),0))</f>
        <v/>
      </c>
      <c r="AJ75" s="3" t="str">
        <f t="shared" ca="1" si="3313"/>
        <v/>
      </c>
      <c r="AK75" s="3" t="str">
        <f t="shared" ref="AK75" ca="1" si="3535">IF($B75="","",V75*(1+rate_A*AI$1/365))</f>
        <v/>
      </c>
      <c r="AL75" s="3" t="str">
        <f t="shared" ref="AL75" ca="1" si="3536">IF($B75="","",W75*(1+rate_A*AI$1/365))</f>
        <v/>
      </c>
      <c r="AM75" s="3" t="str">
        <f t="shared" ref="AM75" ca="1" si="3537">IF($B75="","",X75*(1+rate_joint*AI$1/365))</f>
        <v/>
      </c>
      <c r="AN75" s="5" t="str">
        <f t="shared" ca="1" si="3317"/>
        <v/>
      </c>
      <c r="AO75" s="5" t="str" cm="1">
        <f t="array" aca="1" ref="AO75" ca="1">IF(AN75="","",_xlfn.IFS(AN75&lt;='Hidden inputs'!$C$15,AN75*'Hidden inputs'!$D$15,AN75&lt;='Hidden inputs'!$C$16,'Hidden inputs'!$C$15*'Hidden inputs'!$D$15+(AN75-'Hidden inputs'!$B$16)*'Hidden inputs'!$D$16,AN75&lt;='Hidden inputs'!$C$17,'Hidden inputs'!$C$15*'Hidden inputs'!$D$15+('Hidden inputs'!$C$16-'Hidden inputs'!$B$16)*'Hidden inputs'!$D$16+(AN75-'Hidden inputs'!$B$17)*'Hidden inputs'!$D$17,AN75&gt;'Hidden inputs'!$B$18,'Hidden inputs'!$C$15*'Hidden inputs'!$D$15+('Hidden inputs'!$C$16-'Hidden inputs'!$B$16)*'Hidden inputs'!$D$16+('Hidden inputs'!$C$17-'Hidden inputs'!$B$17)*'Hidden inputs'!$D$17+(AN75-'Hidden inputs'!$B$18)*'Hidden inputs'!$D$18))</f>
        <v/>
      </c>
      <c r="AP75" s="10" t="str">
        <f t="shared" ca="1" si="3318"/>
        <v/>
      </c>
      <c r="AQ75" s="5" t="str">
        <f t="shared" ca="1" si="3221"/>
        <v/>
      </c>
      <c r="AR75" s="5" t="str">
        <f t="shared" ca="1" si="3222"/>
        <v/>
      </c>
      <c r="AS75" s="5" t="str">
        <f ca="1">IF($B75="","",'Hidden inputs'!$D$11*AJ75+'Hidden inputs'!$E$11*AK75)</f>
        <v/>
      </c>
      <c r="AT75" s="11" t="str">
        <f t="shared" ca="1" si="3151"/>
        <v/>
      </c>
      <c r="AU75" s="9" t="str">
        <f t="shared" ca="1" si="3223"/>
        <v/>
      </c>
      <c r="AV75" s="3" t="str">
        <f t="shared" ca="1" si="3224"/>
        <v/>
      </c>
      <c r="AW75" s="5" t="str" cm="1">
        <f t="array" aca="1" ref="AW75" ca="1">IF($B75="","",IF(AV75=0,0,IF(DD_Payment="",0,IF(AV75&lt;_xlfn.IFS(DD_Frequency="Monthly",1,DD_Frequency="Quarterly",IF(MONTH(AV$2)=1,1,IF(MONTH(AV$2)=4,1,IF(MONTH(AV$2)=7,1,IF(MONTH(AV$2)=10,1,0)))),DD_Frequency="Annually",IF(MONTH(AV$2)=1,1,0))*DD_Payment,AV75,_xlfn.IFS(DD_Frequency="Monthly",1,DD_Frequency="Quarterly",IF(MONTH(AV$2)=1,1,IF(MONTH(AV$2)=4,1,IF(MONTH(AV$2)=7,1,IF(MONTH(AV$2)=10,1,0)))),DD_Frequency="Annually",IF(MONTH(AV$2)=1,1,0))*DD_Payment))))</f>
        <v/>
      </c>
      <c r="AX75" s="3" t="str">
        <f t="shared" ref="AX75" ca="1" si="3538">IF($B75="","",IF(AV75&gt;AW75,(AV75-AW75/2)*(rate_A*(AX$1/365)),0))</f>
        <v/>
      </c>
      <c r="AY75" s="3" t="str">
        <f t="shared" ca="1" si="3320"/>
        <v/>
      </c>
      <c r="AZ75" s="3" t="str">
        <f t="shared" ref="AZ75" ca="1" si="3539">IF($B75="","",AK75*(1+rate_A*AX$1/365))</f>
        <v/>
      </c>
      <c r="BA75" s="3" t="str">
        <f t="shared" ref="BA75" ca="1" si="3540">IF($B75="","",AL75*(1+rate_A*AX$1/365))</f>
        <v/>
      </c>
      <c r="BB75" s="3" t="str">
        <f t="shared" ref="BB75" ca="1" si="3541">IF($B75="","",AM75*(1+rate_joint*AX$1/365))</f>
        <v/>
      </c>
      <c r="BC75" s="5" t="str">
        <f t="shared" ca="1" si="3324"/>
        <v/>
      </c>
      <c r="BD75" s="5" t="str" cm="1">
        <f t="array" aca="1" ref="BD75" ca="1">IF(BC75="","",_xlfn.IFS(BC75&lt;='Hidden inputs'!$C$15,BC75*'Hidden inputs'!$D$15,BC75&lt;='Hidden inputs'!$C$16,'Hidden inputs'!$C$15*'Hidden inputs'!$D$15+(BC75-'Hidden inputs'!$B$16)*'Hidden inputs'!$D$16,BC75&lt;='Hidden inputs'!$C$17,'Hidden inputs'!$C$15*'Hidden inputs'!$D$15+('Hidden inputs'!$C$16-'Hidden inputs'!$B$16)*'Hidden inputs'!$D$16+(BC75-'Hidden inputs'!$B$17)*'Hidden inputs'!$D$17,BC75&gt;'Hidden inputs'!$B$18,'Hidden inputs'!$C$15*'Hidden inputs'!$D$15+('Hidden inputs'!$C$16-'Hidden inputs'!$B$16)*'Hidden inputs'!$D$16+('Hidden inputs'!$C$17-'Hidden inputs'!$B$17)*'Hidden inputs'!$D$17+(BC75-'Hidden inputs'!$B$18)*'Hidden inputs'!$D$18))</f>
        <v/>
      </c>
      <c r="BE75" s="10" t="str">
        <f t="shared" ca="1" si="3325"/>
        <v/>
      </c>
      <c r="BF75" s="5" t="str">
        <f t="shared" ca="1" si="3229"/>
        <v/>
      </c>
      <c r="BG75" s="5" t="str">
        <f t="shared" ca="1" si="3230"/>
        <v/>
      </c>
      <c r="BH75" s="5" t="str">
        <f ca="1">IF($B75="","",'Hidden inputs'!$D$11*AY75+'Hidden inputs'!$E$11*AZ75)</f>
        <v/>
      </c>
      <c r="BI75" s="11" t="str">
        <f t="shared" ca="1" si="3156"/>
        <v/>
      </c>
      <c r="BJ75" s="9" t="str">
        <f t="shared" ca="1" si="3231"/>
        <v/>
      </c>
      <c r="BK75" s="3" t="str">
        <f t="shared" ca="1" si="3232"/>
        <v/>
      </c>
      <c r="BL75" s="5" t="str" cm="1">
        <f t="array" aca="1" ref="BL75" ca="1">IF($B75="","",IF(BK75=0,0,IF(DD_Payment="",0,IF(BK75&lt;_xlfn.IFS(DD_Frequency="Monthly",1,DD_Frequency="Quarterly",IF(MONTH(BK$2)=1,1,IF(MONTH(BK$2)=4,1,IF(MONTH(BK$2)=7,1,IF(MONTH(BK$2)=10,1,0)))),DD_Frequency="Annually",IF(MONTH(BK$2)=1,1,0))*DD_Payment,BK75,_xlfn.IFS(DD_Frequency="Monthly",1,DD_Frequency="Quarterly",IF(MONTH(BK$2)=1,1,IF(MONTH(BK$2)=4,1,IF(MONTH(BK$2)=7,1,IF(MONTH(BK$2)=10,1,0)))),DD_Frequency="Annually",IF(MONTH(BK$2)=1,1,0))*DD_Payment))))</f>
        <v/>
      </c>
      <c r="BM75" s="3" t="str">
        <f t="shared" ref="BM75" ca="1" si="3542">IF($B75="","",IF(BK75&gt;BL75,(BK75-BL75/2)*(rate_A*(BM$1/365)),0))</f>
        <v/>
      </c>
      <c r="BN75" s="3" t="str">
        <f t="shared" ca="1" si="3327"/>
        <v/>
      </c>
      <c r="BO75" s="3" t="str">
        <f t="shared" ref="BO75" ca="1" si="3543">IF($B75="","",AZ75*(1+rate_A*BM$1/365))</f>
        <v/>
      </c>
      <c r="BP75" s="3" t="str">
        <f t="shared" ref="BP75" ca="1" si="3544">IF($B75="","",BA75*(1+rate_A*BM$1/365))</f>
        <v/>
      </c>
      <c r="BQ75" s="3" t="str">
        <f t="shared" ref="BQ75" ca="1" si="3545">IF($B75="","",BB75*(1+rate_joint*BM$1/365))</f>
        <v/>
      </c>
      <c r="BR75" s="5" t="str">
        <f t="shared" ca="1" si="3331"/>
        <v/>
      </c>
      <c r="BS75" s="5" t="str" cm="1">
        <f t="array" aca="1" ref="BS75" ca="1">IF(BR75="","",_xlfn.IFS(BR75&lt;='Hidden inputs'!$C$15,BR75*'Hidden inputs'!$D$15,BR75&lt;='Hidden inputs'!$C$16,'Hidden inputs'!$C$15*'Hidden inputs'!$D$15+(BR75-'Hidden inputs'!$B$16)*'Hidden inputs'!$D$16,BR75&lt;='Hidden inputs'!$C$17,'Hidden inputs'!$C$15*'Hidden inputs'!$D$15+('Hidden inputs'!$C$16-'Hidden inputs'!$B$16)*'Hidden inputs'!$D$16+(BR75-'Hidden inputs'!$B$17)*'Hidden inputs'!$D$17,BR75&gt;'Hidden inputs'!$B$18,'Hidden inputs'!$C$15*'Hidden inputs'!$D$15+('Hidden inputs'!$C$16-'Hidden inputs'!$B$16)*'Hidden inputs'!$D$16+('Hidden inputs'!$C$17-'Hidden inputs'!$B$17)*'Hidden inputs'!$D$17+(BR75-'Hidden inputs'!$B$18)*'Hidden inputs'!$D$18))</f>
        <v/>
      </c>
      <c r="BT75" s="10" t="str">
        <f t="shared" ca="1" si="3332"/>
        <v/>
      </c>
      <c r="BU75" s="5" t="str">
        <f t="shared" ca="1" si="3237"/>
        <v/>
      </c>
      <c r="BV75" s="5" t="str">
        <f t="shared" ca="1" si="3238"/>
        <v/>
      </c>
      <c r="BW75" s="5" t="str">
        <f ca="1">IF($B75="","",'Hidden inputs'!$D$11*BN75+'Hidden inputs'!$E$11*BO75)</f>
        <v/>
      </c>
      <c r="BX75" s="11" t="str">
        <f t="shared" ca="1" si="3161"/>
        <v/>
      </c>
      <c r="BY75" s="9" t="str">
        <f t="shared" ca="1" si="3239"/>
        <v/>
      </c>
      <c r="BZ75" s="3" t="str">
        <f t="shared" ca="1" si="3240"/>
        <v/>
      </c>
      <c r="CA75" s="5" t="str" cm="1">
        <f t="array" aca="1" ref="CA75" ca="1">IF($B75="","",IF(BZ75=0,0,IF(DD_Payment="",0,IF(BZ75&lt;_xlfn.IFS(DD_Frequency="Monthly",1,DD_Frequency="Quarterly",IF(MONTH(BZ$2)=1,1,IF(MONTH(BZ$2)=4,1,IF(MONTH(BZ$2)=7,1,IF(MONTH(BZ$2)=10,1,0)))),DD_Frequency="Annually",IF(MONTH(BZ$2)=1,1,0))*DD_Payment,BZ75,_xlfn.IFS(DD_Frequency="Monthly",1,DD_Frequency="Quarterly",IF(MONTH(BZ$2)=1,1,IF(MONTH(BZ$2)=4,1,IF(MONTH(BZ$2)=7,1,IF(MONTH(BZ$2)=10,1,0)))),DD_Frequency="Annually",IF(MONTH(BZ$2)=1,1,0))*DD_Payment))))</f>
        <v/>
      </c>
      <c r="CB75" s="3" t="str">
        <f t="shared" ref="CB75" ca="1" si="3546">IF($B75="","",IF(BZ75&gt;CA75,(BZ75-CA75/2)*(rate_A*(CB$1/365)),0))</f>
        <v/>
      </c>
      <c r="CC75" s="3" t="str">
        <f t="shared" ca="1" si="3334"/>
        <v/>
      </c>
      <c r="CD75" s="3" t="str">
        <f t="shared" ref="CD75" ca="1" si="3547">IF($B75="","",BO75*(1+rate_A*CB$1/365))</f>
        <v/>
      </c>
      <c r="CE75" s="3" t="str">
        <f t="shared" ref="CE75" ca="1" si="3548">IF($B75="","",BP75*(1+rate_A*CB$1/365))</f>
        <v/>
      </c>
      <c r="CF75" s="3" t="str">
        <f t="shared" ref="CF75" ca="1" si="3549">IF($B75="","",BQ75*(1+rate_joint*CB$1/365))</f>
        <v/>
      </c>
      <c r="CG75" s="5" t="str">
        <f t="shared" ca="1" si="3338"/>
        <v/>
      </c>
      <c r="CH75" s="5" t="str" cm="1">
        <f t="array" aca="1" ref="CH75" ca="1">IF(CG75="","",_xlfn.IFS(CG75&lt;='Hidden inputs'!$C$15,CG75*'Hidden inputs'!$D$15,CG75&lt;='Hidden inputs'!$C$16,'Hidden inputs'!$C$15*'Hidden inputs'!$D$15+(CG75-'Hidden inputs'!$B$16)*'Hidden inputs'!$D$16,CG75&lt;='Hidden inputs'!$C$17,'Hidden inputs'!$C$15*'Hidden inputs'!$D$15+('Hidden inputs'!$C$16-'Hidden inputs'!$B$16)*'Hidden inputs'!$D$16+(CG75-'Hidden inputs'!$B$17)*'Hidden inputs'!$D$17,CG75&gt;'Hidden inputs'!$B$18,'Hidden inputs'!$C$15*'Hidden inputs'!$D$15+('Hidden inputs'!$C$16-'Hidden inputs'!$B$16)*'Hidden inputs'!$D$16+('Hidden inputs'!$C$17-'Hidden inputs'!$B$17)*'Hidden inputs'!$D$17+(CG75-'Hidden inputs'!$B$18)*'Hidden inputs'!$D$18))</f>
        <v/>
      </c>
      <c r="CI75" s="10" t="str">
        <f t="shared" ca="1" si="3339"/>
        <v/>
      </c>
      <c r="CJ75" s="5" t="str">
        <f t="shared" ca="1" si="3245"/>
        <v/>
      </c>
      <c r="CK75" s="5" t="str">
        <f t="shared" ca="1" si="3246"/>
        <v/>
      </c>
      <c r="CL75" s="5" t="str">
        <f ca="1">IF($B75="","",'Hidden inputs'!$D$11*CC75+'Hidden inputs'!$E$11*CD75)</f>
        <v/>
      </c>
      <c r="CM75" s="11" t="str">
        <f t="shared" ca="1" si="3166"/>
        <v/>
      </c>
      <c r="CN75" s="9" t="str">
        <f t="shared" ca="1" si="3247"/>
        <v/>
      </c>
      <c r="CO75" s="3" t="str">
        <f t="shared" ca="1" si="3248"/>
        <v/>
      </c>
      <c r="CP75" s="5" t="str" cm="1">
        <f t="array" aca="1" ref="CP75" ca="1">IF($B75="","",IF(CO75=0,0,IF(DD_Payment="",0,IF(CO75&lt;_xlfn.IFS(DD_Frequency="Monthly",1,DD_Frequency="Quarterly",IF(MONTH(CO$2)=1,1,IF(MONTH(CO$2)=4,1,IF(MONTH(CO$2)=7,1,IF(MONTH(CO$2)=10,1,0)))),DD_Frequency="Annually",IF(MONTH(CO$2)=1,1,0))*DD_Payment,CO75,_xlfn.IFS(DD_Frequency="Monthly",1,DD_Frequency="Quarterly",IF(MONTH(CO$2)=1,1,IF(MONTH(CO$2)=4,1,IF(MONTH(CO$2)=7,1,IF(MONTH(CO$2)=10,1,0)))),DD_Frequency="Annually",IF(MONTH(CO$2)=1,1,0))*DD_Payment))))</f>
        <v/>
      </c>
      <c r="CQ75" s="3" t="str">
        <f t="shared" ref="CQ75" ca="1" si="3550">IF($B75="","",IF(CO75&gt;CP75,(CO75-CP75/2)*(rate_A*(CQ$1/365)),0))</f>
        <v/>
      </c>
      <c r="CR75" s="3" t="str">
        <f t="shared" ca="1" si="3341"/>
        <v/>
      </c>
      <c r="CS75" s="3" t="str">
        <f t="shared" ref="CS75" ca="1" si="3551">IF($B75="","",CD75*(1+rate_A*CQ$1/365))</f>
        <v/>
      </c>
      <c r="CT75" s="3" t="str">
        <f t="shared" ref="CT75" ca="1" si="3552">IF($B75="","",CE75*(1+rate_A*CQ$1/365))</f>
        <v/>
      </c>
      <c r="CU75" s="3" t="str">
        <f t="shared" ref="CU75" ca="1" si="3553">IF($B75="","",CF75*(1+rate_joint*CQ$1/365))</f>
        <v/>
      </c>
      <c r="CV75" s="5" t="str">
        <f t="shared" ca="1" si="3345"/>
        <v/>
      </c>
      <c r="CW75" s="5" t="str" cm="1">
        <f t="array" aca="1" ref="CW75" ca="1">IF(CV75="","",_xlfn.IFS(CV75&lt;='Hidden inputs'!$C$15,CV75*'Hidden inputs'!$D$15,CV75&lt;='Hidden inputs'!$C$16,'Hidden inputs'!$C$15*'Hidden inputs'!$D$15+(CV75-'Hidden inputs'!$B$16)*'Hidden inputs'!$D$16,CV75&lt;='Hidden inputs'!$C$17,'Hidden inputs'!$C$15*'Hidden inputs'!$D$15+('Hidden inputs'!$C$16-'Hidden inputs'!$B$16)*'Hidden inputs'!$D$16+(CV75-'Hidden inputs'!$B$17)*'Hidden inputs'!$D$17,CV75&gt;'Hidden inputs'!$B$18,'Hidden inputs'!$C$15*'Hidden inputs'!$D$15+('Hidden inputs'!$C$16-'Hidden inputs'!$B$16)*'Hidden inputs'!$D$16+('Hidden inputs'!$C$17-'Hidden inputs'!$B$17)*'Hidden inputs'!$D$17+(CV75-'Hidden inputs'!$B$18)*'Hidden inputs'!$D$18))</f>
        <v/>
      </c>
      <c r="CX75" s="10" t="str">
        <f t="shared" ca="1" si="3346"/>
        <v/>
      </c>
      <c r="CY75" s="5" t="str">
        <f t="shared" ca="1" si="3253"/>
        <v/>
      </c>
      <c r="CZ75" s="5" t="str">
        <f t="shared" ca="1" si="3254"/>
        <v/>
      </c>
      <c r="DA75" s="5" t="str">
        <f ca="1">IF($B75="","",'Hidden inputs'!$D$11*CR75+'Hidden inputs'!$E$11*CS75)</f>
        <v/>
      </c>
      <c r="DB75" s="11" t="str">
        <f t="shared" ca="1" si="3171"/>
        <v/>
      </c>
      <c r="DC75" s="9" t="str">
        <f t="shared" ca="1" si="3255"/>
        <v/>
      </c>
      <c r="DD75" s="3" t="str">
        <f t="shared" ca="1" si="3256"/>
        <v/>
      </c>
      <c r="DE75" s="5" t="str" cm="1">
        <f t="array" aca="1" ref="DE75" ca="1">IF($B75="","",IF(DD75=0,0,IF(DD_Payment="",0,IF(DD75&lt;_xlfn.IFS(DD_Frequency="Monthly",1,DD_Frequency="Quarterly",IF(MONTH(DD$2)=1,1,IF(MONTH(DD$2)=4,1,IF(MONTH(DD$2)=7,1,IF(MONTH(DD$2)=10,1,0)))),DD_Frequency="Annually",IF(MONTH(DD$2)=1,1,0))*DD_Payment,DD75,_xlfn.IFS(DD_Frequency="Monthly",1,DD_Frequency="Quarterly",IF(MONTH(DD$2)=1,1,IF(MONTH(DD$2)=4,1,IF(MONTH(DD$2)=7,1,IF(MONTH(DD$2)=10,1,0)))),DD_Frequency="Annually",IF(MONTH(DD$2)=1,1,0))*DD_Payment))))</f>
        <v/>
      </c>
      <c r="DF75" s="3" t="str">
        <f t="shared" ref="DF75" ca="1" si="3554">IF($B75="","",IF(DD75&gt;DE75,(DD75-DE75/2)*(rate_A*(DF$1/365)),0))</f>
        <v/>
      </c>
      <c r="DG75" s="3" t="str">
        <f t="shared" ca="1" si="3348"/>
        <v/>
      </c>
      <c r="DH75" s="3" t="str">
        <f t="shared" ref="DH75" ca="1" si="3555">IF($B75="","",CS75*(1+rate_A*DF$1/365))</f>
        <v/>
      </c>
      <c r="DI75" s="3" t="str">
        <f t="shared" ref="DI75" ca="1" si="3556">IF($B75="","",CT75*(1+rate_A*DF$1/365))</f>
        <v/>
      </c>
      <c r="DJ75" s="3" t="str">
        <f t="shared" ref="DJ75" ca="1" si="3557">IF($B75="","",CU75*(1+rate_joint*DF$1/365))</f>
        <v/>
      </c>
      <c r="DK75" s="5" t="str">
        <f t="shared" ca="1" si="3352"/>
        <v/>
      </c>
      <c r="DL75" s="5" t="str" cm="1">
        <f t="array" aca="1" ref="DL75" ca="1">IF(DK75="","",_xlfn.IFS(DK75&lt;='Hidden inputs'!$C$15,DK75*'Hidden inputs'!$D$15,DK75&lt;='Hidden inputs'!$C$16,'Hidden inputs'!$C$15*'Hidden inputs'!$D$15+(DK75-'Hidden inputs'!$B$16)*'Hidden inputs'!$D$16,DK75&lt;='Hidden inputs'!$C$17,'Hidden inputs'!$C$15*'Hidden inputs'!$D$15+('Hidden inputs'!$C$16-'Hidden inputs'!$B$16)*'Hidden inputs'!$D$16+(DK75-'Hidden inputs'!$B$17)*'Hidden inputs'!$D$17,DK75&gt;'Hidden inputs'!$B$18,'Hidden inputs'!$C$15*'Hidden inputs'!$D$15+('Hidden inputs'!$C$16-'Hidden inputs'!$B$16)*'Hidden inputs'!$D$16+('Hidden inputs'!$C$17-'Hidden inputs'!$B$17)*'Hidden inputs'!$D$17+(DK75-'Hidden inputs'!$B$18)*'Hidden inputs'!$D$18))</f>
        <v/>
      </c>
      <c r="DM75" s="10" t="str">
        <f t="shared" ca="1" si="3353"/>
        <v/>
      </c>
      <c r="DN75" s="5" t="str">
        <f t="shared" ca="1" si="3261"/>
        <v/>
      </c>
      <c r="DO75" s="5" t="str">
        <f t="shared" ca="1" si="3262"/>
        <v/>
      </c>
      <c r="DP75" s="5" t="str">
        <f ca="1">IF($B75="","",'Hidden inputs'!$D$11*DG75+'Hidden inputs'!$E$11*DH75)</f>
        <v/>
      </c>
      <c r="DQ75" s="11" t="str">
        <f t="shared" ca="1" si="3176"/>
        <v/>
      </c>
      <c r="DR75" s="9" t="str">
        <f t="shared" ca="1" si="3263"/>
        <v/>
      </c>
      <c r="DS75" s="3" t="str">
        <f t="shared" ca="1" si="3264"/>
        <v/>
      </c>
      <c r="DT75" s="5" t="str" cm="1">
        <f t="array" aca="1" ref="DT75" ca="1">IF($B75="","",IF(DS75=0,0,IF(DD_Payment="",0,IF(DS75&lt;_xlfn.IFS(DD_Frequency="Monthly",1,DD_Frequency="Quarterly",IF(MONTH(DS$2)=1,1,IF(MONTH(DS$2)=4,1,IF(MONTH(DS$2)=7,1,IF(MONTH(DS$2)=10,1,0)))),DD_Frequency="Annually",IF(MONTH(DS$2)=1,1,0))*DD_Payment,DS75,_xlfn.IFS(DD_Frequency="Monthly",1,DD_Frequency="Quarterly",IF(MONTH(DS$2)=1,1,IF(MONTH(DS$2)=4,1,IF(MONTH(DS$2)=7,1,IF(MONTH(DS$2)=10,1,0)))),DD_Frequency="Annually",IF(MONTH(DS$2)=1,1,0))*DD_Payment))))</f>
        <v/>
      </c>
      <c r="DU75" s="3" t="str">
        <f t="shared" ref="DU75" ca="1" si="3558">IF($B75="","",IF(DS75&gt;DT75,(DS75-DT75/2)*(rate_A*(DU$1/365)),0))</f>
        <v/>
      </c>
      <c r="DV75" s="3" t="str">
        <f t="shared" ca="1" si="3355"/>
        <v/>
      </c>
      <c r="DW75" s="3" t="str">
        <f t="shared" ref="DW75" ca="1" si="3559">IF($B75="","",DH75*(1+rate_A*DU$1/365))</f>
        <v/>
      </c>
      <c r="DX75" s="3" t="str">
        <f t="shared" ref="DX75" ca="1" si="3560">IF($B75="","",DI75*(1+rate_A*DU$1/365))</f>
        <v/>
      </c>
      <c r="DY75" s="3" t="str">
        <f t="shared" ref="DY75" ca="1" si="3561">IF($B75="","",DJ75*(1+rate_joint*DU$1/365))</f>
        <v/>
      </c>
      <c r="DZ75" s="5" t="str">
        <f t="shared" ca="1" si="3359"/>
        <v/>
      </c>
      <c r="EA75" s="5" t="str" cm="1">
        <f t="array" aca="1" ref="EA75" ca="1">IF(DZ75="","",_xlfn.IFS(DZ75&lt;='Hidden inputs'!$C$15,DZ75*'Hidden inputs'!$D$15,DZ75&lt;='Hidden inputs'!$C$16,'Hidden inputs'!$C$15*'Hidden inputs'!$D$15+(DZ75-'Hidden inputs'!$B$16)*'Hidden inputs'!$D$16,DZ75&lt;='Hidden inputs'!$C$17,'Hidden inputs'!$C$15*'Hidden inputs'!$D$15+('Hidden inputs'!$C$16-'Hidden inputs'!$B$16)*'Hidden inputs'!$D$16+(DZ75-'Hidden inputs'!$B$17)*'Hidden inputs'!$D$17,DZ75&gt;'Hidden inputs'!$B$18,'Hidden inputs'!$C$15*'Hidden inputs'!$D$15+('Hidden inputs'!$C$16-'Hidden inputs'!$B$16)*'Hidden inputs'!$D$16+('Hidden inputs'!$C$17-'Hidden inputs'!$B$17)*'Hidden inputs'!$D$17+(DZ75-'Hidden inputs'!$B$18)*'Hidden inputs'!$D$18))</f>
        <v/>
      </c>
      <c r="EB75" s="10" t="str">
        <f t="shared" ca="1" si="3360"/>
        <v/>
      </c>
      <c r="EC75" s="5" t="str">
        <f t="shared" ca="1" si="3269"/>
        <v/>
      </c>
      <c r="ED75" s="5" t="str">
        <f t="shared" ca="1" si="3270"/>
        <v/>
      </c>
      <c r="EE75" s="5" t="str">
        <f ca="1">IF($B75="","",'Hidden inputs'!$D$11*DV75+'Hidden inputs'!$E$11*DW75)</f>
        <v/>
      </c>
      <c r="EF75" s="11" t="str">
        <f t="shared" ca="1" si="3181"/>
        <v/>
      </c>
      <c r="EG75" s="9" t="str">
        <f t="shared" ca="1" si="3271"/>
        <v/>
      </c>
      <c r="EH75" s="3" t="str">
        <f t="shared" ca="1" si="3272"/>
        <v/>
      </c>
      <c r="EI75" s="5" t="str" cm="1">
        <f t="array" aca="1" ref="EI75" ca="1">IF($B75="","",IF(EH75=0,0,IF(DD_Payment="",0,IF(EH75&lt;_xlfn.IFS(DD_Frequency="Monthly",1,DD_Frequency="Quarterly",IF(MONTH(EH$2)=1,1,IF(MONTH(EH$2)=4,1,IF(MONTH(EH$2)=7,1,IF(MONTH(EH$2)=10,1,0)))),DD_Frequency="Annually",IF(MONTH(EH$2)=1,1,0))*DD_Payment,EH75,_xlfn.IFS(DD_Frequency="Monthly",1,DD_Frequency="Quarterly",IF(MONTH(EH$2)=1,1,IF(MONTH(EH$2)=4,1,IF(MONTH(EH$2)=7,1,IF(MONTH(EH$2)=10,1,0)))),DD_Frequency="Annually",IF(MONTH(EH$2)=1,1,0))*DD_Payment))))</f>
        <v/>
      </c>
      <c r="EJ75" s="3" t="str">
        <f t="shared" ref="EJ75" ca="1" si="3562">IF($B75="","",IF(EH75&gt;EI75,(EH75-EI75/2)*(rate_A*(EJ$1/365)),0))</f>
        <v/>
      </c>
      <c r="EK75" s="3" t="str">
        <f t="shared" ca="1" si="3362"/>
        <v/>
      </c>
      <c r="EL75" s="3" t="str">
        <f t="shared" ref="EL75" ca="1" si="3563">IF($B75="","",DW75*(1+rate_A*EJ$1/365))</f>
        <v/>
      </c>
      <c r="EM75" s="3" t="str">
        <f t="shared" ref="EM75" ca="1" si="3564">IF($B75="","",DX75*(1+rate_A*EJ$1/365))</f>
        <v/>
      </c>
      <c r="EN75" s="3" t="str">
        <f t="shared" ref="EN75" ca="1" si="3565">IF($B75="","",DY75*(1+rate_joint*EJ$1/365))</f>
        <v/>
      </c>
      <c r="EO75" s="5" t="str">
        <f t="shared" ca="1" si="3366"/>
        <v/>
      </c>
      <c r="EP75" s="5" t="str" cm="1">
        <f t="array" aca="1" ref="EP75" ca="1">IF(EO75="","",_xlfn.IFS(EO75&lt;='Hidden inputs'!$C$15,EO75*'Hidden inputs'!$D$15,EO75&lt;='Hidden inputs'!$C$16,'Hidden inputs'!$C$15*'Hidden inputs'!$D$15+(EO75-'Hidden inputs'!$B$16)*'Hidden inputs'!$D$16,EO75&lt;='Hidden inputs'!$C$17,'Hidden inputs'!$C$15*'Hidden inputs'!$D$15+('Hidden inputs'!$C$16-'Hidden inputs'!$B$16)*'Hidden inputs'!$D$16+(EO75-'Hidden inputs'!$B$17)*'Hidden inputs'!$D$17,EO75&gt;'Hidden inputs'!$B$18,'Hidden inputs'!$C$15*'Hidden inputs'!$D$15+('Hidden inputs'!$C$16-'Hidden inputs'!$B$16)*'Hidden inputs'!$D$16+('Hidden inputs'!$C$17-'Hidden inputs'!$B$17)*'Hidden inputs'!$D$17+(EO75-'Hidden inputs'!$B$18)*'Hidden inputs'!$D$18))</f>
        <v/>
      </c>
      <c r="EQ75" s="10" t="str">
        <f t="shared" ca="1" si="3367"/>
        <v/>
      </c>
      <c r="ER75" s="5" t="str">
        <f t="shared" ca="1" si="3277"/>
        <v/>
      </c>
      <c r="ES75" s="5" t="str">
        <f t="shared" ca="1" si="3278"/>
        <v/>
      </c>
      <c r="ET75" s="5" t="str">
        <f ca="1">IF($B75="","",'Hidden inputs'!$D$11*EK75+'Hidden inputs'!$E$11*EL75)</f>
        <v/>
      </c>
      <c r="EU75" s="11" t="str">
        <f t="shared" ca="1" si="3186"/>
        <v/>
      </c>
      <c r="EV75" s="9" t="str">
        <f t="shared" ca="1" si="3279"/>
        <v/>
      </c>
      <c r="EW75" s="3" t="str">
        <f t="shared" ca="1" si="3280"/>
        <v/>
      </c>
      <c r="EX75" s="5" t="str" cm="1">
        <f t="array" aca="1" ref="EX75" ca="1">IF($B75="","",IF(EW75=0,0,IF(DD_Payment="",0,IF(EW75&lt;_xlfn.IFS(DD_Frequency="Monthly",1,DD_Frequency="Quarterly",IF(MONTH(EW$2)=1,1,IF(MONTH(EW$2)=4,1,IF(MONTH(EW$2)=7,1,IF(MONTH(EW$2)=10,1,0)))),DD_Frequency="Annually",IF(MONTH(EW$2)=1,1,0))*DD_Payment,EW75,_xlfn.IFS(DD_Frequency="Monthly",1,DD_Frequency="Quarterly",IF(MONTH(EW$2)=1,1,IF(MONTH(EW$2)=4,1,IF(MONTH(EW$2)=7,1,IF(MONTH(EW$2)=10,1,0)))),DD_Frequency="Annually",IF(MONTH(EW$2)=1,1,0))*DD_Payment))))</f>
        <v/>
      </c>
      <c r="EY75" s="3" t="str">
        <f t="shared" ref="EY75" ca="1" si="3566">IF($B75="","",IF(EW75&gt;EX75,(EW75-EX75/2)*(rate_A*(EY$1/365)),0))</f>
        <v/>
      </c>
      <c r="EZ75" s="3" t="str">
        <f t="shared" ca="1" si="3369"/>
        <v/>
      </c>
      <c r="FA75" s="3" t="str">
        <f t="shared" ref="FA75" ca="1" si="3567">IF($B75="","",EL75*(1+rate_A*EY$1/365))</f>
        <v/>
      </c>
      <c r="FB75" s="3" t="str">
        <f t="shared" ref="FB75" ca="1" si="3568">IF($B75="","",EM75*(1+rate_A*EY$1/365))</f>
        <v/>
      </c>
      <c r="FC75" s="3" t="str">
        <f t="shared" ref="FC75" ca="1" si="3569">IF($B75="","",EN75*(1+rate_joint*EY$1/365))</f>
        <v/>
      </c>
      <c r="FD75" s="5" t="str">
        <f t="shared" ca="1" si="3373"/>
        <v/>
      </c>
      <c r="FE75" s="5" t="str" cm="1">
        <f t="array" aca="1" ref="FE75" ca="1">IF(FD75="","",_xlfn.IFS(FD75&lt;='Hidden inputs'!$C$15,FD75*'Hidden inputs'!$D$15,FD75&lt;='Hidden inputs'!$C$16,'Hidden inputs'!$C$15*'Hidden inputs'!$D$15+(FD75-'Hidden inputs'!$B$16)*'Hidden inputs'!$D$16,FD75&lt;='Hidden inputs'!$C$17,'Hidden inputs'!$C$15*'Hidden inputs'!$D$15+('Hidden inputs'!$C$16-'Hidden inputs'!$B$16)*'Hidden inputs'!$D$16+(FD75-'Hidden inputs'!$B$17)*'Hidden inputs'!$D$17,FD75&gt;'Hidden inputs'!$B$18,'Hidden inputs'!$C$15*'Hidden inputs'!$D$15+('Hidden inputs'!$C$16-'Hidden inputs'!$B$16)*'Hidden inputs'!$D$16+('Hidden inputs'!$C$17-'Hidden inputs'!$B$17)*'Hidden inputs'!$D$17+(FD75-'Hidden inputs'!$B$18)*'Hidden inputs'!$D$18))</f>
        <v/>
      </c>
      <c r="FF75" s="10" t="str">
        <f t="shared" ca="1" si="3374"/>
        <v/>
      </c>
      <c r="FG75" s="5" t="str">
        <f t="shared" ca="1" si="3285"/>
        <v/>
      </c>
      <c r="FH75" s="5" t="str">
        <f t="shared" ca="1" si="3286"/>
        <v/>
      </c>
      <c r="FI75" s="5" t="str">
        <f ca="1">IF($B75="","",'Hidden inputs'!$D$11*EZ75+'Hidden inputs'!$E$11*FA75)</f>
        <v/>
      </c>
      <c r="FJ75" s="11" t="str">
        <f t="shared" ca="1" si="3191"/>
        <v/>
      </c>
      <c r="FK75" s="9" t="str">
        <f t="shared" ca="1" si="3287"/>
        <v/>
      </c>
      <c r="FL75" s="3" t="str">
        <f t="shared" ca="1" si="3288"/>
        <v/>
      </c>
      <c r="FM75" s="5" t="str" cm="1">
        <f t="array" aca="1" ref="FM75" ca="1">IF($B75="","",IF(FL75=0,0,IF(DD_Payment="",0,IF(FL75&lt;_xlfn.IFS(DD_Frequency="Monthly",1,DD_Frequency="Quarterly",IF(MONTH(FL$2)=1,1,IF(MONTH(FL$2)=4,1,IF(MONTH(FL$2)=7,1,IF(MONTH(FL$2)=10,1,0)))),DD_Frequency="Annually",IF(MONTH(FL$2)=1,1,0))*DD_Payment,FL75,_xlfn.IFS(DD_Frequency="Monthly",1,DD_Frequency="Quarterly",IF(MONTH(FL$2)=1,1,IF(MONTH(FL$2)=4,1,IF(MONTH(FL$2)=7,1,IF(MONTH(FL$2)=10,1,0)))),DD_Frequency="Annually",IF(MONTH(FL$2)=1,1,0))*DD_Payment))))</f>
        <v/>
      </c>
      <c r="FN75" s="3" t="str">
        <f t="shared" ref="FN75" ca="1" si="3570">IF($B75="","",IF(FL75&gt;FM75,(FL75-FM75/2)*(rate_A*(FN$1/365)),0))</f>
        <v/>
      </c>
      <c r="FO75" s="3" t="str">
        <f t="shared" ca="1" si="3376"/>
        <v/>
      </c>
      <c r="FP75" s="3" t="str">
        <f t="shared" ref="FP75" ca="1" si="3571">IF($B75="","",FA75*(1+rate_A*FN$1/365))</f>
        <v/>
      </c>
      <c r="FQ75" s="3" t="str">
        <f t="shared" ref="FQ75" ca="1" si="3572">IF($B75="","",FB75*(1+rate_A*FN$1/365))</f>
        <v/>
      </c>
      <c r="FR75" s="3" t="str">
        <f t="shared" ref="FR75" ca="1" si="3573">IF($B75="","",FC75*(1+rate_joint*FN$1/365))</f>
        <v/>
      </c>
      <c r="FS75" s="5" t="str">
        <f t="shared" ca="1" si="3380"/>
        <v/>
      </c>
      <c r="FT75" s="5" t="str" cm="1">
        <f t="array" aca="1" ref="FT75" ca="1">IF(FS75="","",_xlfn.IFS(FS75&lt;='Hidden inputs'!$C$15,FS75*'Hidden inputs'!$D$15,FS75&lt;='Hidden inputs'!$C$16,'Hidden inputs'!$C$15*'Hidden inputs'!$D$15+(FS75-'Hidden inputs'!$B$16)*'Hidden inputs'!$D$16,FS75&lt;='Hidden inputs'!$C$17,'Hidden inputs'!$C$15*'Hidden inputs'!$D$15+('Hidden inputs'!$C$16-'Hidden inputs'!$B$16)*'Hidden inputs'!$D$16+(FS75-'Hidden inputs'!$B$17)*'Hidden inputs'!$D$17,FS75&gt;'Hidden inputs'!$B$18,'Hidden inputs'!$C$15*'Hidden inputs'!$D$15+('Hidden inputs'!$C$16-'Hidden inputs'!$B$16)*'Hidden inputs'!$D$16+('Hidden inputs'!$C$17-'Hidden inputs'!$B$17)*'Hidden inputs'!$D$17+(FS75-'Hidden inputs'!$B$18)*'Hidden inputs'!$D$18))</f>
        <v/>
      </c>
      <c r="FU75" s="10" t="str">
        <f t="shared" ca="1" si="3381"/>
        <v/>
      </c>
      <c r="FV75" s="5" t="str">
        <f t="shared" ca="1" si="3293"/>
        <v/>
      </c>
      <c r="FW75" s="5" t="str">
        <f t="shared" ca="1" si="3294"/>
        <v/>
      </c>
      <c r="FX75" s="5" t="str">
        <f ca="1">IF($B75="","",'Hidden inputs'!$D$11*FO75+'Hidden inputs'!$E$11*FP75)</f>
        <v/>
      </c>
      <c r="FY75" s="11" t="str">
        <f t="shared" ca="1" si="3196"/>
        <v/>
      </c>
      <c r="FZ75" s="9" t="str">
        <f t="shared" ca="1" si="3295"/>
        <v/>
      </c>
      <c r="GA75" s="5" t="str">
        <f t="shared" ca="1" si="3296"/>
        <v/>
      </c>
      <c r="GB75" s="5" t="str">
        <f t="shared" ca="1" si="3297"/>
        <v/>
      </c>
      <c r="GC75" s="5" t="str">
        <f t="shared" ca="1" si="3197"/>
        <v/>
      </c>
      <c r="GD75" s="5" t="str">
        <f t="shared" ca="1" si="3198"/>
        <v/>
      </c>
    </row>
    <row r="76" spans="1:186" x14ac:dyDescent="0.35">
      <c r="A76" s="2" t="str">
        <f t="shared" ca="1" si="3199"/>
        <v/>
      </c>
      <c r="B76" s="6" t="str">
        <f t="shared" ca="1" si="3200"/>
        <v/>
      </c>
      <c r="C76" s="5" t="str">
        <f t="shared" ca="1" si="3298"/>
        <v/>
      </c>
      <c r="D76" s="5" t="str" cm="1">
        <f t="array" aca="1" ref="D76" ca="1">IF($B76="","",IF(C76=0,0,IF(DD_Payment="",0,IF(C76&lt;_xlfn.IFS(DD_Frequency="Monthly",1,DD_Frequency="Quarterly",IF(MONTH(C$2)=1,1,IF(MONTH(C$2)=4,1,IF(MONTH(C$2)=7,1,IF(MONTH(C$2)=10,1,0)))),DD_Frequency="Annually",IF(MONTH(C$2)=1,1,0))*DD_Payment,C76,_xlfn.IFS(DD_Frequency="Monthly",1,DD_Frequency="Quarterly",IF(MONTH(C$2)=1,1,IF(MONTH(C$2)=4,1,IF(MONTH(C$2)=7,1,IF(MONTH(C$2)=10,1,0)))),DD_Frequency="Annually",IF(MONTH(C$2)=1,1,0))*DD_Payment))))</f>
        <v/>
      </c>
      <c r="E76" s="5" t="str">
        <f t="shared" ref="E76" ca="1" si="3574">IF(B76="","",IF(C76&gt;D76,(C76-D76/2)*(rate_A*(E$1/365)),0))</f>
        <v/>
      </c>
      <c r="F76" s="5" t="str">
        <f t="shared" ca="1" si="3202"/>
        <v/>
      </c>
      <c r="G76" s="5" t="str">
        <f t="shared" ref="G76" ca="1" si="3575">IF(B76="","",G75*(1+rate_A*E$1/365))</f>
        <v/>
      </c>
      <c r="H76" s="5" t="str">
        <f t="shared" ref="H76" ca="1" si="3576">IF(B76="","",H75*(1+rate_A*E$1/365))</f>
        <v/>
      </c>
      <c r="I76" s="5" t="str">
        <f t="shared" ref="I76" ca="1" si="3577">IF(B76="","",I75*(1+rate_joint*E$1/365))</f>
        <v/>
      </c>
      <c r="J76" s="5" t="str">
        <f t="shared" ca="1" si="3303"/>
        <v/>
      </c>
      <c r="K76" s="5" t="str" cm="1">
        <f t="array" aca="1" ref="K76" ca="1">IF(J76="","",_xlfn.IFS(J76&lt;='Hidden inputs'!$C$15,J76*'Hidden inputs'!$D$15,J76&lt;='Hidden inputs'!$C$16,'Hidden inputs'!$C$15*'Hidden inputs'!$D$15+(J76-'Hidden inputs'!$B$16)*'Hidden inputs'!$D$16,J76&lt;='Hidden inputs'!$C$17,'Hidden inputs'!$C$15*'Hidden inputs'!$D$15+('Hidden inputs'!$C$16-'Hidden inputs'!$B$16)*'Hidden inputs'!$D$16+(J76-'Hidden inputs'!$B$17)*'Hidden inputs'!$D$17,J76&gt;'Hidden inputs'!$B$18,'Hidden inputs'!$C$15*'Hidden inputs'!$D$15+('Hidden inputs'!$C$16-'Hidden inputs'!$B$16)*'Hidden inputs'!$D$16+('Hidden inputs'!$C$17-'Hidden inputs'!$B$17)*'Hidden inputs'!$D$17+(J76-'Hidden inputs'!$B$18)*'Hidden inputs'!$D$18))</f>
        <v/>
      </c>
      <c r="L76" s="11" t="str">
        <f t="shared" ca="1" si="3304"/>
        <v/>
      </c>
      <c r="M76" s="5" t="str">
        <f t="shared" ca="1" si="3206"/>
        <v/>
      </c>
      <c r="N76" s="5" t="str">
        <f t="shared" ca="1" si="3207"/>
        <v/>
      </c>
      <c r="O76" s="5" t="str">
        <f ca="1">IF(B76="","",'Hidden inputs'!$D$11*F76+'Hidden inputs'!$E$11*G76)</f>
        <v/>
      </c>
      <c r="P76" s="11" t="str">
        <f t="shared" ca="1" si="3140"/>
        <v/>
      </c>
      <c r="Q76" s="20" t="str">
        <f t="shared" ca="1" si="3141"/>
        <v/>
      </c>
      <c r="R76" s="3" t="str">
        <f t="shared" ca="1" si="3208"/>
        <v/>
      </c>
      <c r="S76" s="5" t="str" cm="1">
        <f t="array" aca="1" ref="S76" ca="1">IF($B76="","",IF(R76=0,0,IF(DD_Payment="",0,IF(R76&lt;_xlfn.IFS(DD_Frequency="Monthly",1,DD_Frequency="Quarterly",IF(MONTH(R$2)=1,1,IF(MONTH(R$2)=4,1,IF(MONTH(R$2)=7,1,IF(MONTH(R$2)=10,1,0)))),DD_Frequency="Annually",IF(MONTH(R$2)=1,1,0))*DD_Payment,R76,_xlfn.IFS(DD_Frequency="Monthly",1,DD_Frequency="Quarterly",IF(MONTH(R$2)=1,1,IF(MONTH(R$2)=4,1,IF(MONTH(R$2)=7,1,IF(MONTH(R$2)=10,1,0)))),DD_Frequency="Annually",IF(MONTH(R$2)=1,1,0))*DD_Payment))))</f>
        <v/>
      </c>
      <c r="T76" s="3" t="str">
        <f t="shared" ref="T76" ca="1" si="3578">IF(B76="","",IF(R76&gt;S76,(R76-S76/2)*(rate_A*((T$1+A76)/365)),0))</f>
        <v/>
      </c>
      <c r="U76" s="3" t="str">
        <f t="shared" ca="1" si="3210"/>
        <v/>
      </c>
      <c r="V76" s="3" t="str">
        <f t="shared" ref="V76" ca="1" si="3579">IF(B76="","",G76*(1+rate_A*(T$1+A76)/365))</f>
        <v/>
      </c>
      <c r="W76" s="3" t="str">
        <f t="shared" ref="W76" ca="1" si="3580">IF(B76="","",H76*(1+rate_A*(T$1+A76)/365))</f>
        <v/>
      </c>
      <c r="X76" s="3" t="str">
        <f t="shared" ref="X76" ca="1" si="3581">IF(B76="","",I76*(1+rate_joint*(T$1+A76)/365))</f>
        <v/>
      </c>
      <c r="Y76" s="5" t="str">
        <f t="shared" ca="1" si="3309"/>
        <v/>
      </c>
      <c r="Z76" s="5" t="str" cm="1">
        <f t="array" aca="1" ref="Z76" ca="1">IF(Y76="","",_xlfn.IFS(Y76&lt;='Hidden inputs'!$C$15,Y76*'Hidden inputs'!$D$15,Y76&lt;='Hidden inputs'!$C$16,'Hidden inputs'!$C$15*'Hidden inputs'!$D$15+(Y76-'Hidden inputs'!$B$16)*'Hidden inputs'!$D$16,Y76&lt;='Hidden inputs'!$C$17,'Hidden inputs'!$C$15*'Hidden inputs'!$D$15+('Hidden inputs'!$C$16-'Hidden inputs'!$B$16)*'Hidden inputs'!$D$16+(Y76-'Hidden inputs'!$B$17)*'Hidden inputs'!$D$17,Y76&gt;'Hidden inputs'!$B$18,'Hidden inputs'!$C$15*'Hidden inputs'!$D$15+('Hidden inputs'!$C$16-'Hidden inputs'!$B$16)*'Hidden inputs'!$D$16+('Hidden inputs'!$C$17-'Hidden inputs'!$B$17)*'Hidden inputs'!$D$17+(Y76-'Hidden inputs'!$B$18)*'Hidden inputs'!$D$18))</f>
        <v/>
      </c>
      <c r="AA76" s="10" t="str">
        <f t="shared" ca="1" si="3310"/>
        <v/>
      </c>
      <c r="AB76" s="5" t="str">
        <f t="shared" ca="1" si="3214"/>
        <v/>
      </c>
      <c r="AC76" s="5" t="str">
        <f t="shared" ca="1" si="3311"/>
        <v/>
      </c>
      <c r="AD76" s="5" t="str">
        <f ca="1">IF(B76="","",'Hidden inputs'!$D$11*U76+'Hidden inputs'!$E$11*V76)</f>
        <v/>
      </c>
      <c r="AE76" s="11" t="str">
        <f t="shared" ca="1" si="3146"/>
        <v/>
      </c>
      <c r="AF76" s="9" t="str">
        <f t="shared" ca="1" si="3215"/>
        <v/>
      </c>
      <c r="AG76" s="3" t="str">
        <f t="shared" ca="1" si="3216"/>
        <v/>
      </c>
      <c r="AH76" s="5" t="str" cm="1">
        <f t="array" aca="1" ref="AH76" ca="1">IF($B76="","",IF(AG76=0,0,IF(DD_Payment="",0,IF(AG76&lt;_xlfn.IFS(DD_Frequency="Monthly",1,DD_Frequency="Quarterly",IF(MONTH(AG$2)=1,1,IF(MONTH(AG$2)=4,1,IF(MONTH(AG$2)=7,1,IF(MONTH(AG$2)=10,1,0)))),DD_Frequency="Annually",IF(MONTH(AG$2)=1,1,0))*DD_Payment,AG76,_xlfn.IFS(DD_Frequency="Monthly",1,DD_Frequency="Quarterly",IF(MONTH(AG$2)=1,1,IF(MONTH(AG$2)=4,1,IF(MONTH(AG$2)=7,1,IF(MONTH(AG$2)=10,1,0)))),DD_Frequency="Annually",IF(MONTH(AG$2)=1,1,0))*DD_Payment))))</f>
        <v/>
      </c>
      <c r="AI76" s="3" t="str">
        <f t="shared" ref="AI76" ca="1" si="3582">IF($B76="","",IF(AG76&gt;AH76,(AG76-AH76/2)*(rate_A*(AI$1/365)),0))</f>
        <v/>
      </c>
      <c r="AJ76" s="3" t="str">
        <f t="shared" ca="1" si="3313"/>
        <v/>
      </c>
      <c r="AK76" s="3" t="str">
        <f t="shared" ref="AK76" ca="1" si="3583">IF($B76="","",V76*(1+rate_A*AI$1/365))</f>
        <v/>
      </c>
      <c r="AL76" s="3" t="str">
        <f t="shared" ref="AL76" ca="1" si="3584">IF($B76="","",W76*(1+rate_A*AI$1/365))</f>
        <v/>
      </c>
      <c r="AM76" s="3" t="str">
        <f t="shared" ref="AM76" ca="1" si="3585">IF($B76="","",X76*(1+rate_joint*AI$1/365))</f>
        <v/>
      </c>
      <c r="AN76" s="5" t="str">
        <f t="shared" ca="1" si="3317"/>
        <v/>
      </c>
      <c r="AO76" s="5" t="str" cm="1">
        <f t="array" aca="1" ref="AO76" ca="1">IF(AN76="","",_xlfn.IFS(AN76&lt;='Hidden inputs'!$C$15,AN76*'Hidden inputs'!$D$15,AN76&lt;='Hidden inputs'!$C$16,'Hidden inputs'!$C$15*'Hidden inputs'!$D$15+(AN76-'Hidden inputs'!$B$16)*'Hidden inputs'!$D$16,AN76&lt;='Hidden inputs'!$C$17,'Hidden inputs'!$C$15*'Hidden inputs'!$D$15+('Hidden inputs'!$C$16-'Hidden inputs'!$B$16)*'Hidden inputs'!$D$16+(AN76-'Hidden inputs'!$B$17)*'Hidden inputs'!$D$17,AN76&gt;'Hidden inputs'!$B$18,'Hidden inputs'!$C$15*'Hidden inputs'!$D$15+('Hidden inputs'!$C$16-'Hidden inputs'!$B$16)*'Hidden inputs'!$D$16+('Hidden inputs'!$C$17-'Hidden inputs'!$B$17)*'Hidden inputs'!$D$17+(AN76-'Hidden inputs'!$B$18)*'Hidden inputs'!$D$18))</f>
        <v/>
      </c>
      <c r="AP76" s="10" t="str">
        <f t="shared" ca="1" si="3318"/>
        <v/>
      </c>
      <c r="AQ76" s="5" t="str">
        <f t="shared" ca="1" si="3221"/>
        <v/>
      </c>
      <c r="AR76" s="5" t="str">
        <f t="shared" ca="1" si="3222"/>
        <v/>
      </c>
      <c r="AS76" s="5" t="str">
        <f ca="1">IF($B76="","",'Hidden inputs'!$D$11*AJ76+'Hidden inputs'!$E$11*AK76)</f>
        <v/>
      </c>
      <c r="AT76" s="11" t="str">
        <f t="shared" ca="1" si="3151"/>
        <v/>
      </c>
      <c r="AU76" s="9" t="str">
        <f t="shared" ca="1" si="3223"/>
        <v/>
      </c>
      <c r="AV76" s="3" t="str">
        <f t="shared" ca="1" si="3224"/>
        <v/>
      </c>
      <c r="AW76" s="5" t="str" cm="1">
        <f t="array" aca="1" ref="AW76" ca="1">IF($B76="","",IF(AV76=0,0,IF(DD_Payment="",0,IF(AV76&lt;_xlfn.IFS(DD_Frequency="Monthly",1,DD_Frequency="Quarterly",IF(MONTH(AV$2)=1,1,IF(MONTH(AV$2)=4,1,IF(MONTH(AV$2)=7,1,IF(MONTH(AV$2)=10,1,0)))),DD_Frequency="Annually",IF(MONTH(AV$2)=1,1,0))*DD_Payment,AV76,_xlfn.IFS(DD_Frequency="Monthly",1,DD_Frequency="Quarterly",IF(MONTH(AV$2)=1,1,IF(MONTH(AV$2)=4,1,IF(MONTH(AV$2)=7,1,IF(MONTH(AV$2)=10,1,0)))),DD_Frequency="Annually",IF(MONTH(AV$2)=1,1,0))*DD_Payment))))</f>
        <v/>
      </c>
      <c r="AX76" s="3" t="str">
        <f t="shared" ref="AX76" ca="1" si="3586">IF($B76="","",IF(AV76&gt;AW76,(AV76-AW76/2)*(rate_A*(AX$1/365)),0))</f>
        <v/>
      </c>
      <c r="AY76" s="3" t="str">
        <f t="shared" ca="1" si="3320"/>
        <v/>
      </c>
      <c r="AZ76" s="3" t="str">
        <f t="shared" ref="AZ76" ca="1" si="3587">IF($B76="","",AK76*(1+rate_A*AX$1/365))</f>
        <v/>
      </c>
      <c r="BA76" s="3" t="str">
        <f t="shared" ref="BA76" ca="1" si="3588">IF($B76="","",AL76*(1+rate_A*AX$1/365))</f>
        <v/>
      </c>
      <c r="BB76" s="3" t="str">
        <f t="shared" ref="BB76" ca="1" si="3589">IF($B76="","",AM76*(1+rate_joint*AX$1/365))</f>
        <v/>
      </c>
      <c r="BC76" s="5" t="str">
        <f t="shared" ca="1" si="3324"/>
        <v/>
      </c>
      <c r="BD76" s="5" t="str" cm="1">
        <f t="array" aca="1" ref="BD76" ca="1">IF(BC76="","",_xlfn.IFS(BC76&lt;='Hidden inputs'!$C$15,BC76*'Hidden inputs'!$D$15,BC76&lt;='Hidden inputs'!$C$16,'Hidden inputs'!$C$15*'Hidden inputs'!$D$15+(BC76-'Hidden inputs'!$B$16)*'Hidden inputs'!$D$16,BC76&lt;='Hidden inputs'!$C$17,'Hidden inputs'!$C$15*'Hidden inputs'!$D$15+('Hidden inputs'!$C$16-'Hidden inputs'!$B$16)*'Hidden inputs'!$D$16+(BC76-'Hidden inputs'!$B$17)*'Hidden inputs'!$D$17,BC76&gt;'Hidden inputs'!$B$18,'Hidden inputs'!$C$15*'Hidden inputs'!$D$15+('Hidden inputs'!$C$16-'Hidden inputs'!$B$16)*'Hidden inputs'!$D$16+('Hidden inputs'!$C$17-'Hidden inputs'!$B$17)*'Hidden inputs'!$D$17+(BC76-'Hidden inputs'!$B$18)*'Hidden inputs'!$D$18))</f>
        <v/>
      </c>
      <c r="BE76" s="10" t="str">
        <f t="shared" ca="1" si="3325"/>
        <v/>
      </c>
      <c r="BF76" s="5" t="str">
        <f t="shared" ca="1" si="3229"/>
        <v/>
      </c>
      <c r="BG76" s="5" t="str">
        <f t="shared" ca="1" si="3230"/>
        <v/>
      </c>
      <c r="BH76" s="5" t="str">
        <f ca="1">IF($B76="","",'Hidden inputs'!$D$11*AY76+'Hidden inputs'!$E$11*AZ76)</f>
        <v/>
      </c>
      <c r="BI76" s="11" t="str">
        <f t="shared" ca="1" si="3156"/>
        <v/>
      </c>
      <c r="BJ76" s="9" t="str">
        <f t="shared" ca="1" si="3231"/>
        <v/>
      </c>
      <c r="BK76" s="3" t="str">
        <f t="shared" ca="1" si="3232"/>
        <v/>
      </c>
      <c r="BL76" s="5" t="str" cm="1">
        <f t="array" aca="1" ref="BL76" ca="1">IF($B76="","",IF(BK76=0,0,IF(DD_Payment="",0,IF(BK76&lt;_xlfn.IFS(DD_Frequency="Monthly",1,DD_Frequency="Quarterly",IF(MONTH(BK$2)=1,1,IF(MONTH(BK$2)=4,1,IF(MONTH(BK$2)=7,1,IF(MONTH(BK$2)=10,1,0)))),DD_Frequency="Annually",IF(MONTH(BK$2)=1,1,0))*DD_Payment,BK76,_xlfn.IFS(DD_Frequency="Monthly",1,DD_Frequency="Quarterly",IF(MONTH(BK$2)=1,1,IF(MONTH(BK$2)=4,1,IF(MONTH(BK$2)=7,1,IF(MONTH(BK$2)=10,1,0)))),DD_Frequency="Annually",IF(MONTH(BK$2)=1,1,0))*DD_Payment))))</f>
        <v/>
      </c>
      <c r="BM76" s="3" t="str">
        <f t="shared" ref="BM76" ca="1" si="3590">IF($B76="","",IF(BK76&gt;BL76,(BK76-BL76/2)*(rate_A*(BM$1/365)),0))</f>
        <v/>
      </c>
      <c r="BN76" s="3" t="str">
        <f t="shared" ca="1" si="3327"/>
        <v/>
      </c>
      <c r="BO76" s="3" t="str">
        <f t="shared" ref="BO76" ca="1" si="3591">IF($B76="","",AZ76*(1+rate_A*BM$1/365))</f>
        <v/>
      </c>
      <c r="BP76" s="3" t="str">
        <f t="shared" ref="BP76" ca="1" si="3592">IF($B76="","",BA76*(1+rate_A*BM$1/365))</f>
        <v/>
      </c>
      <c r="BQ76" s="3" t="str">
        <f t="shared" ref="BQ76" ca="1" si="3593">IF($B76="","",BB76*(1+rate_joint*BM$1/365))</f>
        <v/>
      </c>
      <c r="BR76" s="5" t="str">
        <f t="shared" ca="1" si="3331"/>
        <v/>
      </c>
      <c r="BS76" s="5" t="str" cm="1">
        <f t="array" aca="1" ref="BS76" ca="1">IF(BR76="","",_xlfn.IFS(BR76&lt;='Hidden inputs'!$C$15,BR76*'Hidden inputs'!$D$15,BR76&lt;='Hidden inputs'!$C$16,'Hidden inputs'!$C$15*'Hidden inputs'!$D$15+(BR76-'Hidden inputs'!$B$16)*'Hidden inputs'!$D$16,BR76&lt;='Hidden inputs'!$C$17,'Hidden inputs'!$C$15*'Hidden inputs'!$D$15+('Hidden inputs'!$C$16-'Hidden inputs'!$B$16)*'Hidden inputs'!$D$16+(BR76-'Hidden inputs'!$B$17)*'Hidden inputs'!$D$17,BR76&gt;'Hidden inputs'!$B$18,'Hidden inputs'!$C$15*'Hidden inputs'!$D$15+('Hidden inputs'!$C$16-'Hidden inputs'!$B$16)*'Hidden inputs'!$D$16+('Hidden inputs'!$C$17-'Hidden inputs'!$B$17)*'Hidden inputs'!$D$17+(BR76-'Hidden inputs'!$B$18)*'Hidden inputs'!$D$18))</f>
        <v/>
      </c>
      <c r="BT76" s="10" t="str">
        <f t="shared" ca="1" si="3332"/>
        <v/>
      </c>
      <c r="BU76" s="5" t="str">
        <f t="shared" ca="1" si="3237"/>
        <v/>
      </c>
      <c r="BV76" s="5" t="str">
        <f t="shared" ca="1" si="3238"/>
        <v/>
      </c>
      <c r="BW76" s="5" t="str">
        <f ca="1">IF($B76="","",'Hidden inputs'!$D$11*BN76+'Hidden inputs'!$E$11*BO76)</f>
        <v/>
      </c>
      <c r="BX76" s="11" t="str">
        <f t="shared" ca="1" si="3161"/>
        <v/>
      </c>
      <c r="BY76" s="9" t="str">
        <f t="shared" ca="1" si="3239"/>
        <v/>
      </c>
      <c r="BZ76" s="3" t="str">
        <f t="shared" ca="1" si="3240"/>
        <v/>
      </c>
      <c r="CA76" s="5" t="str" cm="1">
        <f t="array" aca="1" ref="CA76" ca="1">IF($B76="","",IF(BZ76=0,0,IF(DD_Payment="",0,IF(BZ76&lt;_xlfn.IFS(DD_Frequency="Monthly",1,DD_Frequency="Quarterly",IF(MONTH(BZ$2)=1,1,IF(MONTH(BZ$2)=4,1,IF(MONTH(BZ$2)=7,1,IF(MONTH(BZ$2)=10,1,0)))),DD_Frequency="Annually",IF(MONTH(BZ$2)=1,1,0))*DD_Payment,BZ76,_xlfn.IFS(DD_Frequency="Monthly",1,DD_Frequency="Quarterly",IF(MONTH(BZ$2)=1,1,IF(MONTH(BZ$2)=4,1,IF(MONTH(BZ$2)=7,1,IF(MONTH(BZ$2)=10,1,0)))),DD_Frequency="Annually",IF(MONTH(BZ$2)=1,1,0))*DD_Payment))))</f>
        <v/>
      </c>
      <c r="CB76" s="3" t="str">
        <f t="shared" ref="CB76" ca="1" si="3594">IF($B76="","",IF(BZ76&gt;CA76,(BZ76-CA76/2)*(rate_A*(CB$1/365)),0))</f>
        <v/>
      </c>
      <c r="CC76" s="3" t="str">
        <f t="shared" ca="1" si="3334"/>
        <v/>
      </c>
      <c r="CD76" s="3" t="str">
        <f t="shared" ref="CD76" ca="1" si="3595">IF($B76="","",BO76*(1+rate_A*CB$1/365))</f>
        <v/>
      </c>
      <c r="CE76" s="3" t="str">
        <f t="shared" ref="CE76" ca="1" si="3596">IF($B76="","",BP76*(1+rate_A*CB$1/365))</f>
        <v/>
      </c>
      <c r="CF76" s="3" t="str">
        <f t="shared" ref="CF76" ca="1" si="3597">IF($B76="","",BQ76*(1+rate_joint*CB$1/365))</f>
        <v/>
      </c>
      <c r="CG76" s="5" t="str">
        <f t="shared" ca="1" si="3338"/>
        <v/>
      </c>
      <c r="CH76" s="5" t="str" cm="1">
        <f t="array" aca="1" ref="CH76" ca="1">IF(CG76="","",_xlfn.IFS(CG76&lt;='Hidden inputs'!$C$15,CG76*'Hidden inputs'!$D$15,CG76&lt;='Hidden inputs'!$C$16,'Hidden inputs'!$C$15*'Hidden inputs'!$D$15+(CG76-'Hidden inputs'!$B$16)*'Hidden inputs'!$D$16,CG76&lt;='Hidden inputs'!$C$17,'Hidden inputs'!$C$15*'Hidden inputs'!$D$15+('Hidden inputs'!$C$16-'Hidden inputs'!$B$16)*'Hidden inputs'!$D$16+(CG76-'Hidden inputs'!$B$17)*'Hidden inputs'!$D$17,CG76&gt;'Hidden inputs'!$B$18,'Hidden inputs'!$C$15*'Hidden inputs'!$D$15+('Hidden inputs'!$C$16-'Hidden inputs'!$B$16)*'Hidden inputs'!$D$16+('Hidden inputs'!$C$17-'Hidden inputs'!$B$17)*'Hidden inputs'!$D$17+(CG76-'Hidden inputs'!$B$18)*'Hidden inputs'!$D$18))</f>
        <v/>
      </c>
      <c r="CI76" s="10" t="str">
        <f t="shared" ca="1" si="3339"/>
        <v/>
      </c>
      <c r="CJ76" s="5" t="str">
        <f t="shared" ca="1" si="3245"/>
        <v/>
      </c>
      <c r="CK76" s="5" t="str">
        <f t="shared" ca="1" si="3246"/>
        <v/>
      </c>
      <c r="CL76" s="5" t="str">
        <f ca="1">IF($B76="","",'Hidden inputs'!$D$11*CC76+'Hidden inputs'!$E$11*CD76)</f>
        <v/>
      </c>
      <c r="CM76" s="11" t="str">
        <f t="shared" ca="1" si="3166"/>
        <v/>
      </c>
      <c r="CN76" s="9" t="str">
        <f t="shared" ca="1" si="3247"/>
        <v/>
      </c>
      <c r="CO76" s="3" t="str">
        <f t="shared" ca="1" si="3248"/>
        <v/>
      </c>
      <c r="CP76" s="5" t="str" cm="1">
        <f t="array" aca="1" ref="CP76" ca="1">IF($B76="","",IF(CO76=0,0,IF(DD_Payment="",0,IF(CO76&lt;_xlfn.IFS(DD_Frequency="Monthly",1,DD_Frequency="Quarterly",IF(MONTH(CO$2)=1,1,IF(MONTH(CO$2)=4,1,IF(MONTH(CO$2)=7,1,IF(MONTH(CO$2)=10,1,0)))),DD_Frequency="Annually",IF(MONTH(CO$2)=1,1,0))*DD_Payment,CO76,_xlfn.IFS(DD_Frequency="Monthly",1,DD_Frequency="Quarterly",IF(MONTH(CO$2)=1,1,IF(MONTH(CO$2)=4,1,IF(MONTH(CO$2)=7,1,IF(MONTH(CO$2)=10,1,0)))),DD_Frequency="Annually",IF(MONTH(CO$2)=1,1,0))*DD_Payment))))</f>
        <v/>
      </c>
      <c r="CQ76" s="3" t="str">
        <f t="shared" ref="CQ76" ca="1" si="3598">IF($B76="","",IF(CO76&gt;CP76,(CO76-CP76/2)*(rate_A*(CQ$1/365)),0))</f>
        <v/>
      </c>
      <c r="CR76" s="3" t="str">
        <f t="shared" ca="1" si="3341"/>
        <v/>
      </c>
      <c r="CS76" s="3" t="str">
        <f t="shared" ref="CS76" ca="1" si="3599">IF($B76="","",CD76*(1+rate_A*CQ$1/365))</f>
        <v/>
      </c>
      <c r="CT76" s="3" t="str">
        <f t="shared" ref="CT76" ca="1" si="3600">IF($B76="","",CE76*(1+rate_A*CQ$1/365))</f>
        <v/>
      </c>
      <c r="CU76" s="3" t="str">
        <f t="shared" ref="CU76" ca="1" si="3601">IF($B76="","",CF76*(1+rate_joint*CQ$1/365))</f>
        <v/>
      </c>
      <c r="CV76" s="5" t="str">
        <f t="shared" ca="1" si="3345"/>
        <v/>
      </c>
      <c r="CW76" s="5" t="str" cm="1">
        <f t="array" aca="1" ref="CW76" ca="1">IF(CV76="","",_xlfn.IFS(CV76&lt;='Hidden inputs'!$C$15,CV76*'Hidden inputs'!$D$15,CV76&lt;='Hidden inputs'!$C$16,'Hidden inputs'!$C$15*'Hidden inputs'!$D$15+(CV76-'Hidden inputs'!$B$16)*'Hidden inputs'!$D$16,CV76&lt;='Hidden inputs'!$C$17,'Hidden inputs'!$C$15*'Hidden inputs'!$D$15+('Hidden inputs'!$C$16-'Hidden inputs'!$B$16)*'Hidden inputs'!$D$16+(CV76-'Hidden inputs'!$B$17)*'Hidden inputs'!$D$17,CV76&gt;'Hidden inputs'!$B$18,'Hidden inputs'!$C$15*'Hidden inputs'!$D$15+('Hidden inputs'!$C$16-'Hidden inputs'!$B$16)*'Hidden inputs'!$D$16+('Hidden inputs'!$C$17-'Hidden inputs'!$B$17)*'Hidden inputs'!$D$17+(CV76-'Hidden inputs'!$B$18)*'Hidden inputs'!$D$18))</f>
        <v/>
      </c>
      <c r="CX76" s="10" t="str">
        <f t="shared" ca="1" si="3346"/>
        <v/>
      </c>
      <c r="CY76" s="5" t="str">
        <f t="shared" ca="1" si="3253"/>
        <v/>
      </c>
      <c r="CZ76" s="5" t="str">
        <f t="shared" ca="1" si="3254"/>
        <v/>
      </c>
      <c r="DA76" s="5" t="str">
        <f ca="1">IF($B76="","",'Hidden inputs'!$D$11*CR76+'Hidden inputs'!$E$11*CS76)</f>
        <v/>
      </c>
      <c r="DB76" s="11" t="str">
        <f t="shared" ca="1" si="3171"/>
        <v/>
      </c>
      <c r="DC76" s="9" t="str">
        <f t="shared" ca="1" si="3255"/>
        <v/>
      </c>
      <c r="DD76" s="3" t="str">
        <f t="shared" ca="1" si="3256"/>
        <v/>
      </c>
      <c r="DE76" s="5" t="str" cm="1">
        <f t="array" aca="1" ref="DE76" ca="1">IF($B76="","",IF(DD76=0,0,IF(DD_Payment="",0,IF(DD76&lt;_xlfn.IFS(DD_Frequency="Monthly",1,DD_Frequency="Quarterly",IF(MONTH(DD$2)=1,1,IF(MONTH(DD$2)=4,1,IF(MONTH(DD$2)=7,1,IF(MONTH(DD$2)=10,1,0)))),DD_Frequency="Annually",IF(MONTH(DD$2)=1,1,0))*DD_Payment,DD76,_xlfn.IFS(DD_Frequency="Monthly",1,DD_Frequency="Quarterly",IF(MONTH(DD$2)=1,1,IF(MONTH(DD$2)=4,1,IF(MONTH(DD$2)=7,1,IF(MONTH(DD$2)=10,1,0)))),DD_Frequency="Annually",IF(MONTH(DD$2)=1,1,0))*DD_Payment))))</f>
        <v/>
      </c>
      <c r="DF76" s="3" t="str">
        <f t="shared" ref="DF76" ca="1" si="3602">IF($B76="","",IF(DD76&gt;DE76,(DD76-DE76/2)*(rate_A*(DF$1/365)),0))</f>
        <v/>
      </c>
      <c r="DG76" s="3" t="str">
        <f t="shared" ca="1" si="3348"/>
        <v/>
      </c>
      <c r="DH76" s="3" t="str">
        <f t="shared" ref="DH76" ca="1" si="3603">IF($B76="","",CS76*(1+rate_A*DF$1/365))</f>
        <v/>
      </c>
      <c r="DI76" s="3" t="str">
        <f t="shared" ref="DI76" ca="1" si="3604">IF($B76="","",CT76*(1+rate_A*DF$1/365))</f>
        <v/>
      </c>
      <c r="DJ76" s="3" t="str">
        <f t="shared" ref="DJ76" ca="1" si="3605">IF($B76="","",CU76*(1+rate_joint*DF$1/365))</f>
        <v/>
      </c>
      <c r="DK76" s="5" t="str">
        <f t="shared" ca="1" si="3352"/>
        <v/>
      </c>
      <c r="DL76" s="5" t="str" cm="1">
        <f t="array" aca="1" ref="DL76" ca="1">IF(DK76="","",_xlfn.IFS(DK76&lt;='Hidden inputs'!$C$15,DK76*'Hidden inputs'!$D$15,DK76&lt;='Hidden inputs'!$C$16,'Hidden inputs'!$C$15*'Hidden inputs'!$D$15+(DK76-'Hidden inputs'!$B$16)*'Hidden inputs'!$D$16,DK76&lt;='Hidden inputs'!$C$17,'Hidden inputs'!$C$15*'Hidden inputs'!$D$15+('Hidden inputs'!$C$16-'Hidden inputs'!$B$16)*'Hidden inputs'!$D$16+(DK76-'Hidden inputs'!$B$17)*'Hidden inputs'!$D$17,DK76&gt;'Hidden inputs'!$B$18,'Hidden inputs'!$C$15*'Hidden inputs'!$D$15+('Hidden inputs'!$C$16-'Hidden inputs'!$B$16)*'Hidden inputs'!$D$16+('Hidden inputs'!$C$17-'Hidden inputs'!$B$17)*'Hidden inputs'!$D$17+(DK76-'Hidden inputs'!$B$18)*'Hidden inputs'!$D$18))</f>
        <v/>
      </c>
      <c r="DM76" s="10" t="str">
        <f t="shared" ca="1" si="3353"/>
        <v/>
      </c>
      <c r="DN76" s="5" t="str">
        <f t="shared" ca="1" si="3261"/>
        <v/>
      </c>
      <c r="DO76" s="5" t="str">
        <f t="shared" ca="1" si="3262"/>
        <v/>
      </c>
      <c r="DP76" s="5" t="str">
        <f ca="1">IF($B76="","",'Hidden inputs'!$D$11*DG76+'Hidden inputs'!$E$11*DH76)</f>
        <v/>
      </c>
      <c r="DQ76" s="11" t="str">
        <f t="shared" ca="1" si="3176"/>
        <v/>
      </c>
      <c r="DR76" s="9" t="str">
        <f t="shared" ca="1" si="3263"/>
        <v/>
      </c>
      <c r="DS76" s="3" t="str">
        <f t="shared" ca="1" si="3264"/>
        <v/>
      </c>
      <c r="DT76" s="5" t="str" cm="1">
        <f t="array" aca="1" ref="DT76" ca="1">IF($B76="","",IF(DS76=0,0,IF(DD_Payment="",0,IF(DS76&lt;_xlfn.IFS(DD_Frequency="Monthly",1,DD_Frequency="Quarterly",IF(MONTH(DS$2)=1,1,IF(MONTH(DS$2)=4,1,IF(MONTH(DS$2)=7,1,IF(MONTH(DS$2)=10,1,0)))),DD_Frequency="Annually",IF(MONTH(DS$2)=1,1,0))*DD_Payment,DS76,_xlfn.IFS(DD_Frequency="Monthly",1,DD_Frequency="Quarterly",IF(MONTH(DS$2)=1,1,IF(MONTH(DS$2)=4,1,IF(MONTH(DS$2)=7,1,IF(MONTH(DS$2)=10,1,0)))),DD_Frequency="Annually",IF(MONTH(DS$2)=1,1,0))*DD_Payment))))</f>
        <v/>
      </c>
      <c r="DU76" s="3" t="str">
        <f t="shared" ref="DU76" ca="1" si="3606">IF($B76="","",IF(DS76&gt;DT76,(DS76-DT76/2)*(rate_A*(DU$1/365)),0))</f>
        <v/>
      </c>
      <c r="DV76" s="3" t="str">
        <f t="shared" ca="1" si="3355"/>
        <v/>
      </c>
      <c r="DW76" s="3" t="str">
        <f t="shared" ref="DW76" ca="1" si="3607">IF($B76="","",DH76*(1+rate_A*DU$1/365))</f>
        <v/>
      </c>
      <c r="DX76" s="3" t="str">
        <f t="shared" ref="DX76" ca="1" si="3608">IF($B76="","",DI76*(1+rate_A*DU$1/365))</f>
        <v/>
      </c>
      <c r="DY76" s="3" t="str">
        <f t="shared" ref="DY76" ca="1" si="3609">IF($B76="","",DJ76*(1+rate_joint*DU$1/365))</f>
        <v/>
      </c>
      <c r="DZ76" s="5" t="str">
        <f t="shared" ca="1" si="3359"/>
        <v/>
      </c>
      <c r="EA76" s="5" t="str" cm="1">
        <f t="array" aca="1" ref="EA76" ca="1">IF(DZ76="","",_xlfn.IFS(DZ76&lt;='Hidden inputs'!$C$15,DZ76*'Hidden inputs'!$D$15,DZ76&lt;='Hidden inputs'!$C$16,'Hidden inputs'!$C$15*'Hidden inputs'!$D$15+(DZ76-'Hidden inputs'!$B$16)*'Hidden inputs'!$D$16,DZ76&lt;='Hidden inputs'!$C$17,'Hidden inputs'!$C$15*'Hidden inputs'!$D$15+('Hidden inputs'!$C$16-'Hidden inputs'!$B$16)*'Hidden inputs'!$D$16+(DZ76-'Hidden inputs'!$B$17)*'Hidden inputs'!$D$17,DZ76&gt;'Hidden inputs'!$B$18,'Hidden inputs'!$C$15*'Hidden inputs'!$D$15+('Hidden inputs'!$C$16-'Hidden inputs'!$B$16)*'Hidden inputs'!$D$16+('Hidden inputs'!$C$17-'Hidden inputs'!$B$17)*'Hidden inputs'!$D$17+(DZ76-'Hidden inputs'!$B$18)*'Hidden inputs'!$D$18))</f>
        <v/>
      </c>
      <c r="EB76" s="10" t="str">
        <f t="shared" ca="1" si="3360"/>
        <v/>
      </c>
      <c r="EC76" s="5" t="str">
        <f t="shared" ca="1" si="3269"/>
        <v/>
      </c>
      <c r="ED76" s="5" t="str">
        <f t="shared" ca="1" si="3270"/>
        <v/>
      </c>
      <c r="EE76" s="5" t="str">
        <f ca="1">IF($B76="","",'Hidden inputs'!$D$11*DV76+'Hidden inputs'!$E$11*DW76)</f>
        <v/>
      </c>
      <c r="EF76" s="11" t="str">
        <f t="shared" ca="1" si="3181"/>
        <v/>
      </c>
      <c r="EG76" s="9" t="str">
        <f t="shared" ca="1" si="3271"/>
        <v/>
      </c>
      <c r="EH76" s="3" t="str">
        <f t="shared" ca="1" si="3272"/>
        <v/>
      </c>
      <c r="EI76" s="5" t="str" cm="1">
        <f t="array" aca="1" ref="EI76" ca="1">IF($B76="","",IF(EH76=0,0,IF(DD_Payment="",0,IF(EH76&lt;_xlfn.IFS(DD_Frequency="Monthly",1,DD_Frequency="Quarterly",IF(MONTH(EH$2)=1,1,IF(MONTH(EH$2)=4,1,IF(MONTH(EH$2)=7,1,IF(MONTH(EH$2)=10,1,0)))),DD_Frequency="Annually",IF(MONTH(EH$2)=1,1,0))*DD_Payment,EH76,_xlfn.IFS(DD_Frequency="Monthly",1,DD_Frequency="Quarterly",IF(MONTH(EH$2)=1,1,IF(MONTH(EH$2)=4,1,IF(MONTH(EH$2)=7,1,IF(MONTH(EH$2)=10,1,0)))),DD_Frequency="Annually",IF(MONTH(EH$2)=1,1,0))*DD_Payment))))</f>
        <v/>
      </c>
      <c r="EJ76" s="3" t="str">
        <f t="shared" ref="EJ76" ca="1" si="3610">IF($B76="","",IF(EH76&gt;EI76,(EH76-EI76/2)*(rate_A*(EJ$1/365)),0))</f>
        <v/>
      </c>
      <c r="EK76" s="3" t="str">
        <f t="shared" ca="1" si="3362"/>
        <v/>
      </c>
      <c r="EL76" s="3" t="str">
        <f t="shared" ref="EL76" ca="1" si="3611">IF($B76="","",DW76*(1+rate_A*EJ$1/365))</f>
        <v/>
      </c>
      <c r="EM76" s="3" t="str">
        <f t="shared" ref="EM76" ca="1" si="3612">IF($B76="","",DX76*(1+rate_A*EJ$1/365))</f>
        <v/>
      </c>
      <c r="EN76" s="3" t="str">
        <f t="shared" ref="EN76" ca="1" si="3613">IF($B76="","",DY76*(1+rate_joint*EJ$1/365))</f>
        <v/>
      </c>
      <c r="EO76" s="5" t="str">
        <f t="shared" ca="1" si="3366"/>
        <v/>
      </c>
      <c r="EP76" s="5" t="str" cm="1">
        <f t="array" aca="1" ref="EP76" ca="1">IF(EO76="","",_xlfn.IFS(EO76&lt;='Hidden inputs'!$C$15,EO76*'Hidden inputs'!$D$15,EO76&lt;='Hidden inputs'!$C$16,'Hidden inputs'!$C$15*'Hidden inputs'!$D$15+(EO76-'Hidden inputs'!$B$16)*'Hidden inputs'!$D$16,EO76&lt;='Hidden inputs'!$C$17,'Hidden inputs'!$C$15*'Hidden inputs'!$D$15+('Hidden inputs'!$C$16-'Hidden inputs'!$B$16)*'Hidden inputs'!$D$16+(EO76-'Hidden inputs'!$B$17)*'Hidden inputs'!$D$17,EO76&gt;'Hidden inputs'!$B$18,'Hidden inputs'!$C$15*'Hidden inputs'!$D$15+('Hidden inputs'!$C$16-'Hidden inputs'!$B$16)*'Hidden inputs'!$D$16+('Hidden inputs'!$C$17-'Hidden inputs'!$B$17)*'Hidden inputs'!$D$17+(EO76-'Hidden inputs'!$B$18)*'Hidden inputs'!$D$18))</f>
        <v/>
      </c>
      <c r="EQ76" s="10" t="str">
        <f t="shared" ca="1" si="3367"/>
        <v/>
      </c>
      <c r="ER76" s="5" t="str">
        <f t="shared" ca="1" si="3277"/>
        <v/>
      </c>
      <c r="ES76" s="5" t="str">
        <f t="shared" ca="1" si="3278"/>
        <v/>
      </c>
      <c r="ET76" s="5" t="str">
        <f ca="1">IF($B76="","",'Hidden inputs'!$D$11*EK76+'Hidden inputs'!$E$11*EL76)</f>
        <v/>
      </c>
      <c r="EU76" s="11" t="str">
        <f t="shared" ca="1" si="3186"/>
        <v/>
      </c>
      <c r="EV76" s="9" t="str">
        <f t="shared" ca="1" si="3279"/>
        <v/>
      </c>
      <c r="EW76" s="3" t="str">
        <f t="shared" ca="1" si="3280"/>
        <v/>
      </c>
      <c r="EX76" s="5" t="str" cm="1">
        <f t="array" aca="1" ref="EX76" ca="1">IF($B76="","",IF(EW76=0,0,IF(DD_Payment="",0,IF(EW76&lt;_xlfn.IFS(DD_Frequency="Monthly",1,DD_Frequency="Quarterly",IF(MONTH(EW$2)=1,1,IF(MONTH(EW$2)=4,1,IF(MONTH(EW$2)=7,1,IF(MONTH(EW$2)=10,1,0)))),DD_Frequency="Annually",IF(MONTH(EW$2)=1,1,0))*DD_Payment,EW76,_xlfn.IFS(DD_Frequency="Monthly",1,DD_Frequency="Quarterly",IF(MONTH(EW$2)=1,1,IF(MONTH(EW$2)=4,1,IF(MONTH(EW$2)=7,1,IF(MONTH(EW$2)=10,1,0)))),DD_Frequency="Annually",IF(MONTH(EW$2)=1,1,0))*DD_Payment))))</f>
        <v/>
      </c>
      <c r="EY76" s="3" t="str">
        <f t="shared" ref="EY76" ca="1" si="3614">IF($B76="","",IF(EW76&gt;EX76,(EW76-EX76/2)*(rate_A*(EY$1/365)),0))</f>
        <v/>
      </c>
      <c r="EZ76" s="3" t="str">
        <f t="shared" ca="1" si="3369"/>
        <v/>
      </c>
      <c r="FA76" s="3" t="str">
        <f t="shared" ref="FA76" ca="1" si="3615">IF($B76="","",EL76*(1+rate_A*EY$1/365))</f>
        <v/>
      </c>
      <c r="FB76" s="3" t="str">
        <f t="shared" ref="FB76" ca="1" si="3616">IF($B76="","",EM76*(1+rate_A*EY$1/365))</f>
        <v/>
      </c>
      <c r="FC76" s="3" t="str">
        <f t="shared" ref="FC76" ca="1" si="3617">IF($B76="","",EN76*(1+rate_joint*EY$1/365))</f>
        <v/>
      </c>
      <c r="FD76" s="5" t="str">
        <f t="shared" ca="1" si="3373"/>
        <v/>
      </c>
      <c r="FE76" s="5" t="str" cm="1">
        <f t="array" aca="1" ref="FE76" ca="1">IF(FD76="","",_xlfn.IFS(FD76&lt;='Hidden inputs'!$C$15,FD76*'Hidden inputs'!$D$15,FD76&lt;='Hidden inputs'!$C$16,'Hidden inputs'!$C$15*'Hidden inputs'!$D$15+(FD76-'Hidden inputs'!$B$16)*'Hidden inputs'!$D$16,FD76&lt;='Hidden inputs'!$C$17,'Hidden inputs'!$C$15*'Hidden inputs'!$D$15+('Hidden inputs'!$C$16-'Hidden inputs'!$B$16)*'Hidden inputs'!$D$16+(FD76-'Hidden inputs'!$B$17)*'Hidden inputs'!$D$17,FD76&gt;'Hidden inputs'!$B$18,'Hidden inputs'!$C$15*'Hidden inputs'!$D$15+('Hidden inputs'!$C$16-'Hidden inputs'!$B$16)*'Hidden inputs'!$D$16+('Hidden inputs'!$C$17-'Hidden inputs'!$B$17)*'Hidden inputs'!$D$17+(FD76-'Hidden inputs'!$B$18)*'Hidden inputs'!$D$18))</f>
        <v/>
      </c>
      <c r="FF76" s="10" t="str">
        <f t="shared" ca="1" si="3374"/>
        <v/>
      </c>
      <c r="FG76" s="5" t="str">
        <f t="shared" ca="1" si="3285"/>
        <v/>
      </c>
      <c r="FH76" s="5" t="str">
        <f t="shared" ca="1" si="3286"/>
        <v/>
      </c>
      <c r="FI76" s="5" t="str">
        <f ca="1">IF($B76="","",'Hidden inputs'!$D$11*EZ76+'Hidden inputs'!$E$11*FA76)</f>
        <v/>
      </c>
      <c r="FJ76" s="11" t="str">
        <f t="shared" ca="1" si="3191"/>
        <v/>
      </c>
      <c r="FK76" s="9" t="str">
        <f t="shared" ca="1" si="3287"/>
        <v/>
      </c>
      <c r="FL76" s="3" t="str">
        <f t="shared" ca="1" si="3288"/>
        <v/>
      </c>
      <c r="FM76" s="5" t="str" cm="1">
        <f t="array" aca="1" ref="FM76" ca="1">IF($B76="","",IF(FL76=0,0,IF(DD_Payment="",0,IF(FL76&lt;_xlfn.IFS(DD_Frequency="Monthly",1,DD_Frequency="Quarterly",IF(MONTH(FL$2)=1,1,IF(MONTH(FL$2)=4,1,IF(MONTH(FL$2)=7,1,IF(MONTH(FL$2)=10,1,0)))),DD_Frequency="Annually",IF(MONTH(FL$2)=1,1,0))*DD_Payment,FL76,_xlfn.IFS(DD_Frequency="Monthly",1,DD_Frequency="Quarterly",IF(MONTH(FL$2)=1,1,IF(MONTH(FL$2)=4,1,IF(MONTH(FL$2)=7,1,IF(MONTH(FL$2)=10,1,0)))),DD_Frequency="Annually",IF(MONTH(FL$2)=1,1,0))*DD_Payment))))</f>
        <v/>
      </c>
      <c r="FN76" s="3" t="str">
        <f t="shared" ref="FN76" ca="1" si="3618">IF($B76="","",IF(FL76&gt;FM76,(FL76-FM76/2)*(rate_A*(FN$1/365)),0))</f>
        <v/>
      </c>
      <c r="FO76" s="3" t="str">
        <f t="shared" ca="1" si="3376"/>
        <v/>
      </c>
      <c r="FP76" s="3" t="str">
        <f t="shared" ref="FP76" ca="1" si="3619">IF($B76="","",FA76*(1+rate_A*FN$1/365))</f>
        <v/>
      </c>
      <c r="FQ76" s="3" t="str">
        <f t="shared" ref="FQ76" ca="1" si="3620">IF($B76="","",FB76*(1+rate_A*FN$1/365))</f>
        <v/>
      </c>
      <c r="FR76" s="3" t="str">
        <f t="shared" ref="FR76" ca="1" si="3621">IF($B76="","",FC76*(1+rate_joint*FN$1/365))</f>
        <v/>
      </c>
      <c r="FS76" s="5" t="str">
        <f t="shared" ca="1" si="3380"/>
        <v/>
      </c>
      <c r="FT76" s="5" t="str" cm="1">
        <f t="array" aca="1" ref="FT76" ca="1">IF(FS76="","",_xlfn.IFS(FS76&lt;='Hidden inputs'!$C$15,FS76*'Hidden inputs'!$D$15,FS76&lt;='Hidden inputs'!$C$16,'Hidden inputs'!$C$15*'Hidden inputs'!$D$15+(FS76-'Hidden inputs'!$B$16)*'Hidden inputs'!$D$16,FS76&lt;='Hidden inputs'!$C$17,'Hidden inputs'!$C$15*'Hidden inputs'!$D$15+('Hidden inputs'!$C$16-'Hidden inputs'!$B$16)*'Hidden inputs'!$D$16+(FS76-'Hidden inputs'!$B$17)*'Hidden inputs'!$D$17,FS76&gt;'Hidden inputs'!$B$18,'Hidden inputs'!$C$15*'Hidden inputs'!$D$15+('Hidden inputs'!$C$16-'Hidden inputs'!$B$16)*'Hidden inputs'!$D$16+('Hidden inputs'!$C$17-'Hidden inputs'!$B$17)*'Hidden inputs'!$D$17+(FS76-'Hidden inputs'!$B$18)*'Hidden inputs'!$D$18))</f>
        <v/>
      </c>
      <c r="FU76" s="10" t="str">
        <f t="shared" ca="1" si="3381"/>
        <v/>
      </c>
      <c r="FV76" s="5" t="str">
        <f t="shared" ca="1" si="3293"/>
        <v/>
      </c>
      <c r="FW76" s="5" t="str">
        <f t="shared" ca="1" si="3294"/>
        <v/>
      </c>
      <c r="FX76" s="5" t="str">
        <f ca="1">IF($B76="","",'Hidden inputs'!$D$11*FO76+'Hidden inputs'!$E$11*FP76)</f>
        <v/>
      </c>
      <c r="FY76" s="11" t="str">
        <f t="shared" ca="1" si="3196"/>
        <v/>
      </c>
      <c r="FZ76" s="9" t="str">
        <f t="shared" ca="1" si="3295"/>
        <v/>
      </c>
      <c r="GA76" s="5" t="str">
        <f t="shared" ca="1" si="3296"/>
        <v/>
      </c>
      <c r="GB76" s="5" t="str">
        <f t="shared" ca="1" si="3297"/>
        <v/>
      </c>
      <c r="GC76" s="5" t="str">
        <f t="shared" ca="1" si="3197"/>
        <v/>
      </c>
      <c r="GD76" s="5" t="str">
        <f t="shared" ca="1" si="3198"/>
        <v/>
      </c>
    </row>
    <row r="77" spans="1:186" x14ac:dyDescent="0.35">
      <c r="A77" s="2" t="str">
        <f t="shared" ca="1" si="3199"/>
        <v/>
      </c>
      <c r="B77" s="6" t="str">
        <f t="shared" ca="1" si="3200"/>
        <v/>
      </c>
      <c r="C77" s="5" t="str">
        <f t="shared" ca="1" si="3298"/>
        <v/>
      </c>
      <c r="D77" s="5" t="str" cm="1">
        <f t="array" aca="1" ref="D77" ca="1">IF($B77="","",IF(C77=0,0,IF(DD_Payment="",0,IF(C77&lt;_xlfn.IFS(DD_Frequency="Monthly",1,DD_Frequency="Quarterly",IF(MONTH(C$2)=1,1,IF(MONTH(C$2)=4,1,IF(MONTH(C$2)=7,1,IF(MONTH(C$2)=10,1,0)))),DD_Frequency="Annually",IF(MONTH(C$2)=1,1,0))*DD_Payment,C77,_xlfn.IFS(DD_Frequency="Monthly",1,DD_Frequency="Quarterly",IF(MONTH(C$2)=1,1,IF(MONTH(C$2)=4,1,IF(MONTH(C$2)=7,1,IF(MONTH(C$2)=10,1,0)))),DD_Frequency="Annually",IF(MONTH(C$2)=1,1,0))*DD_Payment))))</f>
        <v/>
      </c>
      <c r="E77" s="5" t="str">
        <f t="shared" ref="E77" ca="1" si="3622">IF(B77="","",IF(C77&gt;D77,(C77-D77/2)*(rate_A*(E$1/365)),0))</f>
        <v/>
      </c>
      <c r="F77" s="5" t="str">
        <f t="shared" ca="1" si="3202"/>
        <v/>
      </c>
      <c r="G77" s="5" t="str">
        <f t="shared" ref="G77" ca="1" si="3623">IF(B77="","",G76*(1+rate_A*E$1/365))</f>
        <v/>
      </c>
      <c r="H77" s="5" t="str">
        <f t="shared" ref="H77" ca="1" si="3624">IF(B77="","",H76*(1+rate_A*E$1/365))</f>
        <v/>
      </c>
      <c r="I77" s="5" t="str">
        <f t="shared" ref="I77" ca="1" si="3625">IF(B77="","",I76*(1+rate_joint*E$1/365))</f>
        <v/>
      </c>
      <c r="J77" s="5" t="str">
        <f t="shared" ca="1" si="3303"/>
        <v/>
      </c>
      <c r="K77" s="5" t="str" cm="1">
        <f t="array" aca="1" ref="K77" ca="1">IF(J77="","",_xlfn.IFS(J77&lt;='Hidden inputs'!$C$15,J77*'Hidden inputs'!$D$15,J77&lt;='Hidden inputs'!$C$16,'Hidden inputs'!$C$15*'Hidden inputs'!$D$15+(J77-'Hidden inputs'!$B$16)*'Hidden inputs'!$D$16,J77&lt;='Hidden inputs'!$C$17,'Hidden inputs'!$C$15*'Hidden inputs'!$D$15+('Hidden inputs'!$C$16-'Hidden inputs'!$B$16)*'Hidden inputs'!$D$16+(J77-'Hidden inputs'!$B$17)*'Hidden inputs'!$D$17,J77&gt;'Hidden inputs'!$B$18,'Hidden inputs'!$C$15*'Hidden inputs'!$D$15+('Hidden inputs'!$C$16-'Hidden inputs'!$B$16)*'Hidden inputs'!$D$16+('Hidden inputs'!$C$17-'Hidden inputs'!$B$17)*'Hidden inputs'!$D$17+(J77-'Hidden inputs'!$B$18)*'Hidden inputs'!$D$18))</f>
        <v/>
      </c>
      <c r="L77" s="11" t="str">
        <f t="shared" ca="1" si="3304"/>
        <v/>
      </c>
      <c r="M77" s="5" t="str">
        <f t="shared" ca="1" si="3206"/>
        <v/>
      </c>
      <c r="N77" s="5" t="str">
        <f t="shared" ca="1" si="3207"/>
        <v/>
      </c>
      <c r="O77" s="5" t="str">
        <f ca="1">IF(B77="","",'Hidden inputs'!$D$11*F77+'Hidden inputs'!$E$11*G77)</f>
        <v/>
      </c>
      <c r="P77" s="11" t="str">
        <f t="shared" ca="1" si="3140"/>
        <v/>
      </c>
      <c r="Q77" s="20" t="str">
        <f t="shared" ca="1" si="3141"/>
        <v/>
      </c>
      <c r="R77" s="3" t="str">
        <f t="shared" ca="1" si="3208"/>
        <v/>
      </c>
      <c r="S77" s="5" t="str" cm="1">
        <f t="array" aca="1" ref="S77" ca="1">IF($B77="","",IF(R77=0,0,IF(DD_Payment="",0,IF(R77&lt;_xlfn.IFS(DD_Frequency="Monthly",1,DD_Frequency="Quarterly",IF(MONTH(R$2)=1,1,IF(MONTH(R$2)=4,1,IF(MONTH(R$2)=7,1,IF(MONTH(R$2)=10,1,0)))),DD_Frequency="Annually",IF(MONTH(R$2)=1,1,0))*DD_Payment,R77,_xlfn.IFS(DD_Frequency="Monthly",1,DD_Frequency="Quarterly",IF(MONTH(R$2)=1,1,IF(MONTH(R$2)=4,1,IF(MONTH(R$2)=7,1,IF(MONTH(R$2)=10,1,0)))),DD_Frequency="Annually",IF(MONTH(R$2)=1,1,0))*DD_Payment))))</f>
        <v/>
      </c>
      <c r="T77" s="3" t="str">
        <f t="shared" ref="T77" ca="1" si="3626">IF(B77="","",IF(R77&gt;S77,(R77-S77/2)*(rate_A*((T$1+A77)/365)),0))</f>
        <v/>
      </c>
      <c r="U77" s="3" t="str">
        <f t="shared" ca="1" si="3210"/>
        <v/>
      </c>
      <c r="V77" s="3" t="str">
        <f t="shared" ref="V77" ca="1" si="3627">IF(B77="","",G77*(1+rate_A*(T$1+A77)/365))</f>
        <v/>
      </c>
      <c r="W77" s="3" t="str">
        <f t="shared" ref="W77" ca="1" si="3628">IF(B77="","",H77*(1+rate_A*(T$1+A77)/365))</f>
        <v/>
      </c>
      <c r="X77" s="3" t="str">
        <f t="shared" ref="X77" ca="1" si="3629">IF(B77="","",I77*(1+rate_joint*(T$1+A77)/365))</f>
        <v/>
      </c>
      <c r="Y77" s="5" t="str">
        <f t="shared" ca="1" si="3309"/>
        <v/>
      </c>
      <c r="Z77" s="5" t="str" cm="1">
        <f t="array" aca="1" ref="Z77" ca="1">IF(Y77="","",_xlfn.IFS(Y77&lt;='Hidden inputs'!$C$15,Y77*'Hidden inputs'!$D$15,Y77&lt;='Hidden inputs'!$C$16,'Hidden inputs'!$C$15*'Hidden inputs'!$D$15+(Y77-'Hidden inputs'!$B$16)*'Hidden inputs'!$D$16,Y77&lt;='Hidden inputs'!$C$17,'Hidden inputs'!$C$15*'Hidden inputs'!$D$15+('Hidden inputs'!$C$16-'Hidden inputs'!$B$16)*'Hidden inputs'!$D$16+(Y77-'Hidden inputs'!$B$17)*'Hidden inputs'!$D$17,Y77&gt;'Hidden inputs'!$B$18,'Hidden inputs'!$C$15*'Hidden inputs'!$D$15+('Hidden inputs'!$C$16-'Hidden inputs'!$B$16)*'Hidden inputs'!$D$16+('Hidden inputs'!$C$17-'Hidden inputs'!$B$17)*'Hidden inputs'!$D$17+(Y77-'Hidden inputs'!$B$18)*'Hidden inputs'!$D$18))</f>
        <v/>
      </c>
      <c r="AA77" s="10" t="str">
        <f t="shared" ca="1" si="3310"/>
        <v/>
      </c>
      <c r="AB77" s="5" t="str">
        <f t="shared" ca="1" si="3214"/>
        <v/>
      </c>
      <c r="AC77" s="5" t="str">
        <f t="shared" ca="1" si="3311"/>
        <v/>
      </c>
      <c r="AD77" s="5" t="str">
        <f ca="1">IF(B77="","",'Hidden inputs'!$D$11*U77+'Hidden inputs'!$E$11*V77)</f>
        <v/>
      </c>
      <c r="AE77" s="11" t="str">
        <f t="shared" ca="1" si="3146"/>
        <v/>
      </c>
      <c r="AF77" s="9" t="str">
        <f t="shared" ca="1" si="3215"/>
        <v/>
      </c>
      <c r="AG77" s="3" t="str">
        <f t="shared" ca="1" si="3216"/>
        <v/>
      </c>
      <c r="AH77" s="5" t="str" cm="1">
        <f t="array" aca="1" ref="AH77" ca="1">IF($B77="","",IF(AG77=0,0,IF(DD_Payment="",0,IF(AG77&lt;_xlfn.IFS(DD_Frequency="Monthly",1,DD_Frequency="Quarterly",IF(MONTH(AG$2)=1,1,IF(MONTH(AG$2)=4,1,IF(MONTH(AG$2)=7,1,IF(MONTH(AG$2)=10,1,0)))),DD_Frequency="Annually",IF(MONTH(AG$2)=1,1,0))*DD_Payment,AG77,_xlfn.IFS(DD_Frequency="Monthly",1,DD_Frequency="Quarterly",IF(MONTH(AG$2)=1,1,IF(MONTH(AG$2)=4,1,IF(MONTH(AG$2)=7,1,IF(MONTH(AG$2)=10,1,0)))),DD_Frequency="Annually",IF(MONTH(AG$2)=1,1,0))*DD_Payment))))</f>
        <v/>
      </c>
      <c r="AI77" s="3" t="str">
        <f t="shared" ref="AI77" ca="1" si="3630">IF($B77="","",IF(AG77&gt;AH77,(AG77-AH77/2)*(rate_A*(AI$1/365)),0))</f>
        <v/>
      </c>
      <c r="AJ77" s="3" t="str">
        <f t="shared" ca="1" si="3313"/>
        <v/>
      </c>
      <c r="AK77" s="3" t="str">
        <f t="shared" ref="AK77" ca="1" si="3631">IF($B77="","",V77*(1+rate_A*AI$1/365))</f>
        <v/>
      </c>
      <c r="AL77" s="3" t="str">
        <f t="shared" ref="AL77" ca="1" si="3632">IF($B77="","",W77*(1+rate_A*AI$1/365))</f>
        <v/>
      </c>
      <c r="AM77" s="3" t="str">
        <f t="shared" ref="AM77" ca="1" si="3633">IF($B77="","",X77*(1+rate_joint*AI$1/365))</f>
        <v/>
      </c>
      <c r="AN77" s="5" t="str">
        <f t="shared" ca="1" si="3317"/>
        <v/>
      </c>
      <c r="AO77" s="5" t="str" cm="1">
        <f t="array" aca="1" ref="AO77" ca="1">IF(AN77="","",_xlfn.IFS(AN77&lt;='Hidden inputs'!$C$15,AN77*'Hidden inputs'!$D$15,AN77&lt;='Hidden inputs'!$C$16,'Hidden inputs'!$C$15*'Hidden inputs'!$D$15+(AN77-'Hidden inputs'!$B$16)*'Hidden inputs'!$D$16,AN77&lt;='Hidden inputs'!$C$17,'Hidden inputs'!$C$15*'Hidden inputs'!$D$15+('Hidden inputs'!$C$16-'Hidden inputs'!$B$16)*'Hidden inputs'!$D$16+(AN77-'Hidden inputs'!$B$17)*'Hidden inputs'!$D$17,AN77&gt;'Hidden inputs'!$B$18,'Hidden inputs'!$C$15*'Hidden inputs'!$D$15+('Hidden inputs'!$C$16-'Hidden inputs'!$B$16)*'Hidden inputs'!$D$16+('Hidden inputs'!$C$17-'Hidden inputs'!$B$17)*'Hidden inputs'!$D$17+(AN77-'Hidden inputs'!$B$18)*'Hidden inputs'!$D$18))</f>
        <v/>
      </c>
      <c r="AP77" s="10" t="str">
        <f t="shared" ca="1" si="3318"/>
        <v/>
      </c>
      <c r="AQ77" s="5" t="str">
        <f t="shared" ca="1" si="3221"/>
        <v/>
      </c>
      <c r="AR77" s="5" t="str">
        <f t="shared" ca="1" si="3222"/>
        <v/>
      </c>
      <c r="AS77" s="5" t="str">
        <f ca="1">IF($B77="","",'Hidden inputs'!$D$11*AJ77+'Hidden inputs'!$E$11*AK77)</f>
        <v/>
      </c>
      <c r="AT77" s="11" t="str">
        <f t="shared" ca="1" si="3151"/>
        <v/>
      </c>
      <c r="AU77" s="9" t="str">
        <f t="shared" ca="1" si="3223"/>
        <v/>
      </c>
      <c r="AV77" s="3" t="str">
        <f t="shared" ca="1" si="3224"/>
        <v/>
      </c>
      <c r="AW77" s="5" t="str" cm="1">
        <f t="array" aca="1" ref="AW77" ca="1">IF($B77="","",IF(AV77=0,0,IF(DD_Payment="",0,IF(AV77&lt;_xlfn.IFS(DD_Frequency="Monthly",1,DD_Frequency="Quarterly",IF(MONTH(AV$2)=1,1,IF(MONTH(AV$2)=4,1,IF(MONTH(AV$2)=7,1,IF(MONTH(AV$2)=10,1,0)))),DD_Frequency="Annually",IF(MONTH(AV$2)=1,1,0))*DD_Payment,AV77,_xlfn.IFS(DD_Frequency="Monthly",1,DD_Frequency="Quarterly",IF(MONTH(AV$2)=1,1,IF(MONTH(AV$2)=4,1,IF(MONTH(AV$2)=7,1,IF(MONTH(AV$2)=10,1,0)))),DD_Frequency="Annually",IF(MONTH(AV$2)=1,1,0))*DD_Payment))))</f>
        <v/>
      </c>
      <c r="AX77" s="3" t="str">
        <f t="shared" ref="AX77" ca="1" si="3634">IF($B77="","",IF(AV77&gt;AW77,(AV77-AW77/2)*(rate_A*(AX$1/365)),0))</f>
        <v/>
      </c>
      <c r="AY77" s="3" t="str">
        <f t="shared" ca="1" si="3320"/>
        <v/>
      </c>
      <c r="AZ77" s="3" t="str">
        <f t="shared" ref="AZ77" ca="1" si="3635">IF($B77="","",AK77*(1+rate_A*AX$1/365))</f>
        <v/>
      </c>
      <c r="BA77" s="3" t="str">
        <f t="shared" ref="BA77" ca="1" si="3636">IF($B77="","",AL77*(1+rate_A*AX$1/365))</f>
        <v/>
      </c>
      <c r="BB77" s="3" t="str">
        <f t="shared" ref="BB77" ca="1" si="3637">IF($B77="","",AM77*(1+rate_joint*AX$1/365))</f>
        <v/>
      </c>
      <c r="BC77" s="5" t="str">
        <f t="shared" ca="1" si="3324"/>
        <v/>
      </c>
      <c r="BD77" s="5" t="str" cm="1">
        <f t="array" aca="1" ref="BD77" ca="1">IF(BC77="","",_xlfn.IFS(BC77&lt;='Hidden inputs'!$C$15,BC77*'Hidden inputs'!$D$15,BC77&lt;='Hidden inputs'!$C$16,'Hidden inputs'!$C$15*'Hidden inputs'!$D$15+(BC77-'Hidden inputs'!$B$16)*'Hidden inputs'!$D$16,BC77&lt;='Hidden inputs'!$C$17,'Hidden inputs'!$C$15*'Hidden inputs'!$D$15+('Hidden inputs'!$C$16-'Hidden inputs'!$B$16)*'Hidden inputs'!$D$16+(BC77-'Hidden inputs'!$B$17)*'Hidden inputs'!$D$17,BC77&gt;'Hidden inputs'!$B$18,'Hidden inputs'!$C$15*'Hidden inputs'!$D$15+('Hidden inputs'!$C$16-'Hidden inputs'!$B$16)*'Hidden inputs'!$D$16+('Hidden inputs'!$C$17-'Hidden inputs'!$B$17)*'Hidden inputs'!$D$17+(BC77-'Hidden inputs'!$B$18)*'Hidden inputs'!$D$18))</f>
        <v/>
      </c>
      <c r="BE77" s="10" t="str">
        <f t="shared" ca="1" si="3325"/>
        <v/>
      </c>
      <c r="BF77" s="5" t="str">
        <f t="shared" ca="1" si="3229"/>
        <v/>
      </c>
      <c r="BG77" s="5" t="str">
        <f t="shared" ca="1" si="3230"/>
        <v/>
      </c>
      <c r="BH77" s="5" t="str">
        <f ca="1">IF($B77="","",'Hidden inputs'!$D$11*AY77+'Hidden inputs'!$E$11*AZ77)</f>
        <v/>
      </c>
      <c r="BI77" s="11" t="str">
        <f t="shared" ca="1" si="3156"/>
        <v/>
      </c>
      <c r="BJ77" s="9" t="str">
        <f t="shared" ca="1" si="3231"/>
        <v/>
      </c>
      <c r="BK77" s="3" t="str">
        <f t="shared" ca="1" si="3232"/>
        <v/>
      </c>
      <c r="BL77" s="5" t="str" cm="1">
        <f t="array" aca="1" ref="BL77" ca="1">IF($B77="","",IF(BK77=0,0,IF(DD_Payment="",0,IF(BK77&lt;_xlfn.IFS(DD_Frequency="Monthly",1,DD_Frequency="Quarterly",IF(MONTH(BK$2)=1,1,IF(MONTH(BK$2)=4,1,IF(MONTH(BK$2)=7,1,IF(MONTH(BK$2)=10,1,0)))),DD_Frequency="Annually",IF(MONTH(BK$2)=1,1,0))*DD_Payment,BK77,_xlfn.IFS(DD_Frequency="Monthly",1,DD_Frequency="Quarterly",IF(MONTH(BK$2)=1,1,IF(MONTH(BK$2)=4,1,IF(MONTH(BK$2)=7,1,IF(MONTH(BK$2)=10,1,0)))),DD_Frequency="Annually",IF(MONTH(BK$2)=1,1,0))*DD_Payment))))</f>
        <v/>
      </c>
      <c r="BM77" s="3" t="str">
        <f t="shared" ref="BM77" ca="1" si="3638">IF($B77="","",IF(BK77&gt;BL77,(BK77-BL77/2)*(rate_A*(BM$1/365)),0))</f>
        <v/>
      </c>
      <c r="BN77" s="3" t="str">
        <f t="shared" ca="1" si="3327"/>
        <v/>
      </c>
      <c r="BO77" s="3" t="str">
        <f t="shared" ref="BO77" ca="1" si="3639">IF($B77="","",AZ77*(1+rate_A*BM$1/365))</f>
        <v/>
      </c>
      <c r="BP77" s="3" t="str">
        <f t="shared" ref="BP77" ca="1" si="3640">IF($B77="","",BA77*(1+rate_A*BM$1/365))</f>
        <v/>
      </c>
      <c r="BQ77" s="3" t="str">
        <f t="shared" ref="BQ77" ca="1" si="3641">IF($B77="","",BB77*(1+rate_joint*BM$1/365))</f>
        <v/>
      </c>
      <c r="BR77" s="5" t="str">
        <f t="shared" ca="1" si="3331"/>
        <v/>
      </c>
      <c r="BS77" s="5" t="str" cm="1">
        <f t="array" aca="1" ref="BS77" ca="1">IF(BR77="","",_xlfn.IFS(BR77&lt;='Hidden inputs'!$C$15,BR77*'Hidden inputs'!$D$15,BR77&lt;='Hidden inputs'!$C$16,'Hidden inputs'!$C$15*'Hidden inputs'!$D$15+(BR77-'Hidden inputs'!$B$16)*'Hidden inputs'!$D$16,BR77&lt;='Hidden inputs'!$C$17,'Hidden inputs'!$C$15*'Hidden inputs'!$D$15+('Hidden inputs'!$C$16-'Hidden inputs'!$B$16)*'Hidden inputs'!$D$16+(BR77-'Hidden inputs'!$B$17)*'Hidden inputs'!$D$17,BR77&gt;'Hidden inputs'!$B$18,'Hidden inputs'!$C$15*'Hidden inputs'!$D$15+('Hidden inputs'!$C$16-'Hidden inputs'!$B$16)*'Hidden inputs'!$D$16+('Hidden inputs'!$C$17-'Hidden inputs'!$B$17)*'Hidden inputs'!$D$17+(BR77-'Hidden inputs'!$B$18)*'Hidden inputs'!$D$18))</f>
        <v/>
      </c>
      <c r="BT77" s="10" t="str">
        <f t="shared" ca="1" si="3332"/>
        <v/>
      </c>
      <c r="BU77" s="5" t="str">
        <f t="shared" ca="1" si="3237"/>
        <v/>
      </c>
      <c r="BV77" s="5" t="str">
        <f t="shared" ca="1" si="3238"/>
        <v/>
      </c>
      <c r="BW77" s="5" t="str">
        <f ca="1">IF($B77="","",'Hidden inputs'!$D$11*BN77+'Hidden inputs'!$E$11*BO77)</f>
        <v/>
      </c>
      <c r="BX77" s="11" t="str">
        <f t="shared" ca="1" si="3161"/>
        <v/>
      </c>
      <c r="BY77" s="9" t="str">
        <f t="shared" ca="1" si="3239"/>
        <v/>
      </c>
      <c r="BZ77" s="3" t="str">
        <f t="shared" ca="1" si="3240"/>
        <v/>
      </c>
      <c r="CA77" s="5" t="str" cm="1">
        <f t="array" aca="1" ref="CA77" ca="1">IF($B77="","",IF(BZ77=0,0,IF(DD_Payment="",0,IF(BZ77&lt;_xlfn.IFS(DD_Frequency="Monthly",1,DD_Frequency="Quarterly",IF(MONTH(BZ$2)=1,1,IF(MONTH(BZ$2)=4,1,IF(MONTH(BZ$2)=7,1,IF(MONTH(BZ$2)=10,1,0)))),DD_Frequency="Annually",IF(MONTH(BZ$2)=1,1,0))*DD_Payment,BZ77,_xlfn.IFS(DD_Frequency="Monthly",1,DD_Frequency="Quarterly",IF(MONTH(BZ$2)=1,1,IF(MONTH(BZ$2)=4,1,IF(MONTH(BZ$2)=7,1,IF(MONTH(BZ$2)=10,1,0)))),DD_Frequency="Annually",IF(MONTH(BZ$2)=1,1,0))*DD_Payment))))</f>
        <v/>
      </c>
      <c r="CB77" s="3" t="str">
        <f t="shared" ref="CB77" ca="1" si="3642">IF($B77="","",IF(BZ77&gt;CA77,(BZ77-CA77/2)*(rate_A*(CB$1/365)),0))</f>
        <v/>
      </c>
      <c r="CC77" s="3" t="str">
        <f t="shared" ca="1" si="3334"/>
        <v/>
      </c>
      <c r="CD77" s="3" t="str">
        <f t="shared" ref="CD77" ca="1" si="3643">IF($B77="","",BO77*(1+rate_A*CB$1/365))</f>
        <v/>
      </c>
      <c r="CE77" s="3" t="str">
        <f t="shared" ref="CE77" ca="1" si="3644">IF($B77="","",BP77*(1+rate_A*CB$1/365))</f>
        <v/>
      </c>
      <c r="CF77" s="3" t="str">
        <f t="shared" ref="CF77" ca="1" si="3645">IF($B77="","",BQ77*(1+rate_joint*CB$1/365))</f>
        <v/>
      </c>
      <c r="CG77" s="5" t="str">
        <f t="shared" ca="1" si="3338"/>
        <v/>
      </c>
      <c r="CH77" s="5" t="str" cm="1">
        <f t="array" aca="1" ref="CH77" ca="1">IF(CG77="","",_xlfn.IFS(CG77&lt;='Hidden inputs'!$C$15,CG77*'Hidden inputs'!$D$15,CG77&lt;='Hidden inputs'!$C$16,'Hidden inputs'!$C$15*'Hidden inputs'!$D$15+(CG77-'Hidden inputs'!$B$16)*'Hidden inputs'!$D$16,CG77&lt;='Hidden inputs'!$C$17,'Hidden inputs'!$C$15*'Hidden inputs'!$D$15+('Hidden inputs'!$C$16-'Hidden inputs'!$B$16)*'Hidden inputs'!$D$16+(CG77-'Hidden inputs'!$B$17)*'Hidden inputs'!$D$17,CG77&gt;'Hidden inputs'!$B$18,'Hidden inputs'!$C$15*'Hidden inputs'!$D$15+('Hidden inputs'!$C$16-'Hidden inputs'!$B$16)*'Hidden inputs'!$D$16+('Hidden inputs'!$C$17-'Hidden inputs'!$B$17)*'Hidden inputs'!$D$17+(CG77-'Hidden inputs'!$B$18)*'Hidden inputs'!$D$18))</f>
        <v/>
      </c>
      <c r="CI77" s="10" t="str">
        <f t="shared" ca="1" si="3339"/>
        <v/>
      </c>
      <c r="CJ77" s="5" t="str">
        <f t="shared" ca="1" si="3245"/>
        <v/>
      </c>
      <c r="CK77" s="5" t="str">
        <f t="shared" ca="1" si="3246"/>
        <v/>
      </c>
      <c r="CL77" s="5" t="str">
        <f ca="1">IF($B77="","",'Hidden inputs'!$D$11*CC77+'Hidden inputs'!$E$11*CD77)</f>
        <v/>
      </c>
      <c r="CM77" s="11" t="str">
        <f t="shared" ca="1" si="3166"/>
        <v/>
      </c>
      <c r="CN77" s="9" t="str">
        <f t="shared" ca="1" si="3247"/>
        <v/>
      </c>
      <c r="CO77" s="3" t="str">
        <f t="shared" ca="1" si="3248"/>
        <v/>
      </c>
      <c r="CP77" s="5" t="str" cm="1">
        <f t="array" aca="1" ref="CP77" ca="1">IF($B77="","",IF(CO77=0,0,IF(DD_Payment="",0,IF(CO77&lt;_xlfn.IFS(DD_Frequency="Monthly",1,DD_Frequency="Quarterly",IF(MONTH(CO$2)=1,1,IF(MONTH(CO$2)=4,1,IF(MONTH(CO$2)=7,1,IF(MONTH(CO$2)=10,1,0)))),DD_Frequency="Annually",IF(MONTH(CO$2)=1,1,0))*DD_Payment,CO77,_xlfn.IFS(DD_Frequency="Monthly",1,DD_Frequency="Quarterly",IF(MONTH(CO$2)=1,1,IF(MONTH(CO$2)=4,1,IF(MONTH(CO$2)=7,1,IF(MONTH(CO$2)=10,1,0)))),DD_Frequency="Annually",IF(MONTH(CO$2)=1,1,0))*DD_Payment))))</f>
        <v/>
      </c>
      <c r="CQ77" s="3" t="str">
        <f t="shared" ref="CQ77" ca="1" si="3646">IF($B77="","",IF(CO77&gt;CP77,(CO77-CP77/2)*(rate_A*(CQ$1/365)),0))</f>
        <v/>
      </c>
      <c r="CR77" s="3" t="str">
        <f t="shared" ca="1" si="3341"/>
        <v/>
      </c>
      <c r="CS77" s="3" t="str">
        <f t="shared" ref="CS77" ca="1" si="3647">IF($B77="","",CD77*(1+rate_A*CQ$1/365))</f>
        <v/>
      </c>
      <c r="CT77" s="3" t="str">
        <f t="shared" ref="CT77" ca="1" si="3648">IF($B77="","",CE77*(1+rate_A*CQ$1/365))</f>
        <v/>
      </c>
      <c r="CU77" s="3" t="str">
        <f t="shared" ref="CU77" ca="1" si="3649">IF($B77="","",CF77*(1+rate_joint*CQ$1/365))</f>
        <v/>
      </c>
      <c r="CV77" s="5" t="str">
        <f t="shared" ca="1" si="3345"/>
        <v/>
      </c>
      <c r="CW77" s="5" t="str" cm="1">
        <f t="array" aca="1" ref="CW77" ca="1">IF(CV77="","",_xlfn.IFS(CV77&lt;='Hidden inputs'!$C$15,CV77*'Hidden inputs'!$D$15,CV77&lt;='Hidden inputs'!$C$16,'Hidden inputs'!$C$15*'Hidden inputs'!$D$15+(CV77-'Hidden inputs'!$B$16)*'Hidden inputs'!$D$16,CV77&lt;='Hidden inputs'!$C$17,'Hidden inputs'!$C$15*'Hidden inputs'!$D$15+('Hidden inputs'!$C$16-'Hidden inputs'!$B$16)*'Hidden inputs'!$D$16+(CV77-'Hidden inputs'!$B$17)*'Hidden inputs'!$D$17,CV77&gt;'Hidden inputs'!$B$18,'Hidden inputs'!$C$15*'Hidden inputs'!$D$15+('Hidden inputs'!$C$16-'Hidden inputs'!$B$16)*'Hidden inputs'!$D$16+('Hidden inputs'!$C$17-'Hidden inputs'!$B$17)*'Hidden inputs'!$D$17+(CV77-'Hidden inputs'!$B$18)*'Hidden inputs'!$D$18))</f>
        <v/>
      </c>
      <c r="CX77" s="10" t="str">
        <f t="shared" ca="1" si="3346"/>
        <v/>
      </c>
      <c r="CY77" s="5" t="str">
        <f t="shared" ca="1" si="3253"/>
        <v/>
      </c>
      <c r="CZ77" s="5" t="str">
        <f t="shared" ca="1" si="3254"/>
        <v/>
      </c>
      <c r="DA77" s="5" t="str">
        <f ca="1">IF($B77="","",'Hidden inputs'!$D$11*CR77+'Hidden inputs'!$E$11*CS77)</f>
        <v/>
      </c>
      <c r="DB77" s="11" t="str">
        <f t="shared" ca="1" si="3171"/>
        <v/>
      </c>
      <c r="DC77" s="9" t="str">
        <f t="shared" ca="1" si="3255"/>
        <v/>
      </c>
      <c r="DD77" s="3" t="str">
        <f t="shared" ca="1" si="3256"/>
        <v/>
      </c>
      <c r="DE77" s="5" t="str" cm="1">
        <f t="array" aca="1" ref="DE77" ca="1">IF($B77="","",IF(DD77=0,0,IF(DD_Payment="",0,IF(DD77&lt;_xlfn.IFS(DD_Frequency="Monthly",1,DD_Frequency="Quarterly",IF(MONTH(DD$2)=1,1,IF(MONTH(DD$2)=4,1,IF(MONTH(DD$2)=7,1,IF(MONTH(DD$2)=10,1,0)))),DD_Frequency="Annually",IF(MONTH(DD$2)=1,1,0))*DD_Payment,DD77,_xlfn.IFS(DD_Frequency="Monthly",1,DD_Frequency="Quarterly",IF(MONTH(DD$2)=1,1,IF(MONTH(DD$2)=4,1,IF(MONTH(DD$2)=7,1,IF(MONTH(DD$2)=10,1,0)))),DD_Frequency="Annually",IF(MONTH(DD$2)=1,1,0))*DD_Payment))))</f>
        <v/>
      </c>
      <c r="DF77" s="3" t="str">
        <f t="shared" ref="DF77" ca="1" si="3650">IF($B77="","",IF(DD77&gt;DE77,(DD77-DE77/2)*(rate_A*(DF$1/365)),0))</f>
        <v/>
      </c>
      <c r="DG77" s="3" t="str">
        <f t="shared" ca="1" si="3348"/>
        <v/>
      </c>
      <c r="DH77" s="3" t="str">
        <f t="shared" ref="DH77" ca="1" si="3651">IF($B77="","",CS77*(1+rate_A*DF$1/365))</f>
        <v/>
      </c>
      <c r="DI77" s="3" t="str">
        <f t="shared" ref="DI77" ca="1" si="3652">IF($B77="","",CT77*(1+rate_A*DF$1/365))</f>
        <v/>
      </c>
      <c r="DJ77" s="3" t="str">
        <f t="shared" ref="DJ77" ca="1" si="3653">IF($B77="","",CU77*(1+rate_joint*DF$1/365))</f>
        <v/>
      </c>
      <c r="DK77" s="5" t="str">
        <f t="shared" ca="1" si="3352"/>
        <v/>
      </c>
      <c r="DL77" s="5" t="str" cm="1">
        <f t="array" aca="1" ref="DL77" ca="1">IF(DK77="","",_xlfn.IFS(DK77&lt;='Hidden inputs'!$C$15,DK77*'Hidden inputs'!$D$15,DK77&lt;='Hidden inputs'!$C$16,'Hidden inputs'!$C$15*'Hidden inputs'!$D$15+(DK77-'Hidden inputs'!$B$16)*'Hidden inputs'!$D$16,DK77&lt;='Hidden inputs'!$C$17,'Hidden inputs'!$C$15*'Hidden inputs'!$D$15+('Hidden inputs'!$C$16-'Hidden inputs'!$B$16)*'Hidden inputs'!$D$16+(DK77-'Hidden inputs'!$B$17)*'Hidden inputs'!$D$17,DK77&gt;'Hidden inputs'!$B$18,'Hidden inputs'!$C$15*'Hidden inputs'!$D$15+('Hidden inputs'!$C$16-'Hidden inputs'!$B$16)*'Hidden inputs'!$D$16+('Hidden inputs'!$C$17-'Hidden inputs'!$B$17)*'Hidden inputs'!$D$17+(DK77-'Hidden inputs'!$B$18)*'Hidden inputs'!$D$18))</f>
        <v/>
      </c>
      <c r="DM77" s="10" t="str">
        <f t="shared" ca="1" si="3353"/>
        <v/>
      </c>
      <c r="DN77" s="5" t="str">
        <f t="shared" ca="1" si="3261"/>
        <v/>
      </c>
      <c r="DO77" s="5" t="str">
        <f t="shared" ca="1" si="3262"/>
        <v/>
      </c>
      <c r="DP77" s="5" t="str">
        <f ca="1">IF($B77="","",'Hidden inputs'!$D$11*DG77+'Hidden inputs'!$E$11*DH77)</f>
        <v/>
      </c>
      <c r="DQ77" s="11" t="str">
        <f t="shared" ca="1" si="3176"/>
        <v/>
      </c>
      <c r="DR77" s="9" t="str">
        <f t="shared" ca="1" si="3263"/>
        <v/>
      </c>
      <c r="DS77" s="3" t="str">
        <f t="shared" ca="1" si="3264"/>
        <v/>
      </c>
      <c r="DT77" s="5" t="str" cm="1">
        <f t="array" aca="1" ref="DT77" ca="1">IF($B77="","",IF(DS77=0,0,IF(DD_Payment="",0,IF(DS77&lt;_xlfn.IFS(DD_Frequency="Monthly",1,DD_Frequency="Quarterly",IF(MONTH(DS$2)=1,1,IF(MONTH(DS$2)=4,1,IF(MONTH(DS$2)=7,1,IF(MONTH(DS$2)=10,1,0)))),DD_Frequency="Annually",IF(MONTH(DS$2)=1,1,0))*DD_Payment,DS77,_xlfn.IFS(DD_Frequency="Monthly",1,DD_Frequency="Quarterly",IF(MONTH(DS$2)=1,1,IF(MONTH(DS$2)=4,1,IF(MONTH(DS$2)=7,1,IF(MONTH(DS$2)=10,1,0)))),DD_Frequency="Annually",IF(MONTH(DS$2)=1,1,0))*DD_Payment))))</f>
        <v/>
      </c>
      <c r="DU77" s="3" t="str">
        <f t="shared" ref="DU77" ca="1" si="3654">IF($B77="","",IF(DS77&gt;DT77,(DS77-DT77/2)*(rate_A*(DU$1/365)),0))</f>
        <v/>
      </c>
      <c r="DV77" s="3" t="str">
        <f t="shared" ca="1" si="3355"/>
        <v/>
      </c>
      <c r="DW77" s="3" t="str">
        <f t="shared" ref="DW77" ca="1" si="3655">IF($B77="","",DH77*(1+rate_A*DU$1/365))</f>
        <v/>
      </c>
      <c r="DX77" s="3" t="str">
        <f t="shared" ref="DX77" ca="1" si="3656">IF($B77="","",DI77*(1+rate_A*DU$1/365))</f>
        <v/>
      </c>
      <c r="DY77" s="3" t="str">
        <f t="shared" ref="DY77" ca="1" si="3657">IF($B77="","",DJ77*(1+rate_joint*DU$1/365))</f>
        <v/>
      </c>
      <c r="DZ77" s="5" t="str">
        <f t="shared" ca="1" si="3359"/>
        <v/>
      </c>
      <c r="EA77" s="5" t="str" cm="1">
        <f t="array" aca="1" ref="EA77" ca="1">IF(DZ77="","",_xlfn.IFS(DZ77&lt;='Hidden inputs'!$C$15,DZ77*'Hidden inputs'!$D$15,DZ77&lt;='Hidden inputs'!$C$16,'Hidden inputs'!$C$15*'Hidden inputs'!$D$15+(DZ77-'Hidden inputs'!$B$16)*'Hidden inputs'!$D$16,DZ77&lt;='Hidden inputs'!$C$17,'Hidden inputs'!$C$15*'Hidden inputs'!$D$15+('Hidden inputs'!$C$16-'Hidden inputs'!$B$16)*'Hidden inputs'!$D$16+(DZ77-'Hidden inputs'!$B$17)*'Hidden inputs'!$D$17,DZ77&gt;'Hidden inputs'!$B$18,'Hidden inputs'!$C$15*'Hidden inputs'!$D$15+('Hidden inputs'!$C$16-'Hidden inputs'!$B$16)*'Hidden inputs'!$D$16+('Hidden inputs'!$C$17-'Hidden inputs'!$B$17)*'Hidden inputs'!$D$17+(DZ77-'Hidden inputs'!$B$18)*'Hidden inputs'!$D$18))</f>
        <v/>
      </c>
      <c r="EB77" s="10" t="str">
        <f t="shared" ca="1" si="3360"/>
        <v/>
      </c>
      <c r="EC77" s="5" t="str">
        <f t="shared" ca="1" si="3269"/>
        <v/>
      </c>
      <c r="ED77" s="5" t="str">
        <f t="shared" ca="1" si="3270"/>
        <v/>
      </c>
      <c r="EE77" s="5" t="str">
        <f ca="1">IF($B77="","",'Hidden inputs'!$D$11*DV77+'Hidden inputs'!$E$11*DW77)</f>
        <v/>
      </c>
      <c r="EF77" s="11" t="str">
        <f t="shared" ca="1" si="3181"/>
        <v/>
      </c>
      <c r="EG77" s="9" t="str">
        <f t="shared" ca="1" si="3271"/>
        <v/>
      </c>
      <c r="EH77" s="3" t="str">
        <f t="shared" ca="1" si="3272"/>
        <v/>
      </c>
      <c r="EI77" s="5" t="str" cm="1">
        <f t="array" aca="1" ref="EI77" ca="1">IF($B77="","",IF(EH77=0,0,IF(DD_Payment="",0,IF(EH77&lt;_xlfn.IFS(DD_Frequency="Monthly",1,DD_Frequency="Quarterly",IF(MONTH(EH$2)=1,1,IF(MONTH(EH$2)=4,1,IF(MONTH(EH$2)=7,1,IF(MONTH(EH$2)=10,1,0)))),DD_Frequency="Annually",IF(MONTH(EH$2)=1,1,0))*DD_Payment,EH77,_xlfn.IFS(DD_Frequency="Monthly",1,DD_Frequency="Quarterly",IF(MONTH(EH$2)=1,1,IF(MONTH(EH$2)=4,1,IF(MONTH(EH$2)=7,1,IF(MONTH(EH$2)=10,1,0)))),DD_Frequency="Annually",IF(MONTH(EH$2)=1,1,0))*DD_Payment))))</f>
        <v/>
      </c>
      <c r="EJ77" s="3" t="str">
        <f t="shared" ref="EJ77" ca="1" si="3658">IF($B77="","",IF(EH77&gt;EI77,(EH77-EI77/2)*(rate_A*(EJ$1/365)),0))</f>
        <v/>
      </c>
      <c r="EK77" s="3" t="str">
        <f t="shared" ca="1" si="3362"/>
        <v/>
      </c>
      <c r="EL77" s="3" t="str">
        <f t="shared" ref="EL77" ca="1" si="3659">IF($B77="","",DW77*(1+rate_A*EJ$1/365))</f>
        <v/>
      </c>
      <c r="EM77" s="3" t="str">
        <f t="shared" ref="EM77" ca="1" si="3660">IF($B77="","",DX77*(1+rate_A*EJ$1/365))</f>
        <v/>
      </c>
      <c r="EN77" s="3" t="str">
        <f t="shared" ref="EN77" ca="1" si="3661">IF($B77="","",DY77*(1+rate_joint*EJ$1/365))</f>
        <v/>
      </c>
      <c r="EO77" s="5" t="str">
        <f t="shared" ca="1" si="3366"/>
        <v/>
      </c>
      <c r="EP77" s="5" t="str" cm="1">
        <f t="array" aca="1" ref="EP77" ca="1">IF(EO77="","",_xlfn.IFS(EO77&lt;='Hidden inputs'!$C$15,EO77*'Hidden inputs'!$D$15,EO77&lt;='Hidden inputs'!$C$16,'Hidden inputs'!$C$15*'Hidden inputs'!$D$15+(EO77-'Hidden inputs'!$B$16)*'Hidden inputs'!$D$16,EO77&lt;='Hidden inputs'!$C$17,'Hidden inputs'!$C$15*'Hidden inputs'!$D$15+('Hidden inputs'!$C$16-'Hidden inputs'!$B$16)*'Hidden inputs'!$D$16+(EO77-'Hidden inputs'!$B$17)*'Hidden inputs'!$D$17,EO77&gt;'Hidden inputs'!$B$18,'Hidden inputs'!$C$15*'Hidden inputs'!$D$15+('Hidden inputs'!$C$16-'Hidden inputs'!$B$16)*'Hidden inputs'!$D$16+('Hidden inputs'!$C$17-'Hidden inputs'!$B$17)*'Hidden inputs'!$D$17+(EO77-'Hidden inputs'!$B$18)*'Hidden inputs'!$D$18))</f>
        <v/>
      </c>
      <c r="EQ77" s="10" t="str">
        <f t="shared" ca="1" si="3367"/>
        <v/>
      </c>
      <c r="ER77" s="5" t="str">
        <f t="shared" ca="1" si="3277"/>
        <v/>
      </c>
      <c r="ES77" s="5" t="str">
        <f t="shared" ca="1" si="3278"/>
        <v/>
      </c>
      <c r="ET77" s="5" t="str">
        <f ca="1">IF($B77="","",'Hidden inputs'!$D$11*EK77+'Hidden inputs'!$E$11*EL77)</f>
        <v/>
      </c>
      <c r="EU77" s="11" t="str">
        <f t="shared" ca="1" si="3186"/>
        <v/>
      </c>
      <c r="EV77" s="9" t="str">
        <f t="shared" ca="1" si="3279"/>
        <v/>
      </c>
      <c r="EW77" s="3" t="str">
        <f t="shared" ca="1" si="3280"/>
        <v/>
      </c>
      <c r="EX77" s="5" t="str" cm="1">
        <f t="array" aca="1" ref="EX77" ca="1">IF($B77="","",IF(EW77=0,0,IF(DD_Payment="",0,IF(EW77&lt;_xlfn.IFS(DD_Frequency="Monthly",1,DD_Frequency="Quarterly",IF(MONTH(EW$2)=1,1,IF(MONTH(EW$2)=4,1,IF(MONTH(EW$2)=7,1,IF(MONTH(EW$2)=10,1,0)))),DD_Frequency="Annually",IF(MONTH(EW$2)=1,1,0))*DD_Payment,EW77,_xlfn.IFS(DD_Frequency="Monthly",1,DD_Frequency="Quarterly",IF(MONTH(EW$2)=1,1,IF(MONTH(EW$2)=4,1,IF(MONTH(EW$2)=7,1,IF(MONTH(EW$2)=10,1,0)))),DD_Frequency="Annually",IF(MONTH(EW$2)=1,1,0))*DD_Payment))))</f>
        <v/>
      </c>
      <c r="EY77" s="3" t="str">
        <f t="shared" ref="EY77" ca="1" si="3662">IF($B77="","",IF(EW77&gt;EX77,(EW77-EX77/2)*(rate_A*(EY$1/365)),0))</f>
        <v/>
      </c>
      <c r="EZ77" s="3" t="str">
        <f t="shared" ca="1" si="3369"/>
        <v/>
      </c>
      <c r="FA77" s="3" t="str">
        <f t="shared" ref="FA77" ca="1" si="3663">IF($B77="","",EL77*(1+rate_A*EY$1/365))</f>
        <v/>
      </c>
      <c r="FB77" s="3" t="str">
        <f t="shared" ref="FB77" ca="1" si="3664">IF($B77="","",EM77*(1+rate_A*EY$1/365))</f>
        <v/>
      </c>
      <c r="FC77" s="3" t="str">
        <f t="shared" ref="FC77" ca="1" si="3665">IF($B77="","",EN77*(1+rate_joint*EY$1/365))</f>
        <v/>
      </c>
      <c r="FD77" s="5" t="str">
        <f t="shared" ca="1" si="3373"/>
        <v/>
      </c>
      <c r="FE77" s="5" t="str" cm="1">
        <f t="array" aca="1" ref="FE77" ca="1">IF(FD77="","",_xlfn.IFS(FD77&lt;='Hidden inputs'!$C$15,FD77*'Hidden inputs'!$D$15,FD77&lt;='Hidden inputs'!$C$16,'Hidden inputs'!$C$15*'Hidden inputs'!$D$15+(FD77-'Hidden inputs'!$B$16)*'Hidden inputs'!$D$16,FD77&lt;='Hidden inputs'!$C$17,'Hidden inputs'!$C$15*'Hidden inputs'!$D$15+('Hidden inputs'!$C$16-'Hidden inputs'!$B$16)*'Hidden inputs'!$D$16+(FD77-'Hidden inputs'!$B$17)*'Hidden inputs'!$D$17,FD77&gt;'Hidden inputs'!$B$18,'Hidden inputs'!$C$15*'Hidden inputs'!$D$15+('Hidden inputs'!$C$16-'Hidden inputs'!$B$16)*'Hidden inputs'!$D$16+('Hidden inputs'!$C$17-'Hidden inputs'!$B$17)*'Hidden inputs'!$D$17+(FD77-'Hidden inputs'!$B$18)*'Hidden inputs'!$D$18))</f>
        <v/>
      </c>
      <c r="FF77" s="10" t="str">
        <f t="shared" ca="1" si="3374"/>
        <v/>
      </c>
      <c r="FG77" s="5" t="str">
        <f t="shared" ca="1" si="3285"/>
        <v/>
      </c>
      <c r="FH77" s="5" t="str">
        <f t="shared" ca="1" si="3286"/>
        <v/>
      </c>
      <c r="FI77" s="5" t="str">
        <f ca="1">IF($B77="","",'Hidden inputs'!$D$11*EZ77+'Hidden inputs'!$E$11*FA77)</f>
        <v/>
      </c>
      <c r="FJ77" s="11" t="str">
        <f t="shared" ca="1" si="3191"/>
        <v/>
      </c>
      <c r="FK77" s="9" t="str">
        <f t="shared" ca="1" si="3287"/>
        <v/>
      </c>
      <c r="FL77" s="3" t="str">
        <f t="shared" ca="1" si="3288"/>
        <v/>
      </c>
      <c r="FM77" s="5" t="str" cm="1">
        <f t="array" aca="1" ref="FM77" ca="1">IF($B77="","",IF(FL77=0,0,IF(DD_Payment="",0,IF(FL77&lt;_xlfn.IFS(DD_Frequency="Monthly",1,DD_Frequency="Quarterly",IF(MONTH(FL$2)=1,1,IF(MONTH(FL$2)=4,1,IF(MONTH(FL$2)=7,1,IF(MONTH(FL$2)=10,1,0)))),DD_Frequency="Annually",IF(MONTH(FL$2)=1,1,0))*DD_Payment,FL77,_xlfn.IFS(DD_Frequency="Monthly",1,DD_Frequency="Quarterly",IF(MONTH(FL$2)=1,1,IF(MONTH(FL$2)=4,1,IF(MONTH(FL$2)=7,1,IF(MONTH(FL$2)=10,1,0)))),DD_Frequency="Annually",IF(MONTH(FL$2)=1,1,0))*DD_Payment))))</f>
        <v/>
      </c>
      <c r="FN77" s="3" t="str">
        <f t="shared" ref="FN77" ca="1" si="3666">IF($B77="","",IF(FL77&gt;FM77,(FL77-FM77/2)*(rate_A*(FN$1/365)),0))</f>
        <v/>
      </c>
      <c r="FO77" s="3" t="str">
        <f t="shared" ca="1" si="3376"/>
        <v/>
      </c>
      <c r="FP77" s="3" t="str">
        <f t="shared" ref="FP77" ca="1" si="3667">IF($B77="","",FA77*(1+rate_A*FN$1/365))</f>
        <v/>
      </c>
      <c r="FQ77" s="3" t="str">
        <f t="shared" ref="FQ77" ca="1" si="3668">IF($B77="","",FB77*(1+rate_A*FN$1/365))</f>
        <v/>
      </c>
      <c r="FR77" s="3" t="str">
        <f t="shared" ref="FR77" ca="1" si="3669">IF($B77="","",FC77*(1+rate_joint*FN$1/365))</f>
        <v/>
      </c>
      <c r="FS77" s="5" t="str">
        <f t="shared" ca="1" si="3380"/>
        <v/>
      </c>
      <c r="FT77" s="5" t="str" cm="1">
        <f t="array" aca="1" ref="FT77" ca="1">IF(FS77="","",_xlfn.IFS(FS77&lt;='Hidden inputs'!$C$15,FS77*'Hidden inputs'!$D$15,FS77&lt;='Hidden inputs'!$C$16,'Hidden inputs'!$C$15*'Hidden inputs'!$D$15+(FS77-'Hidden inputs'!$B$16)*'Hidden inputs'!$D$16,FS77&lt;='Hidden inputs'!$C$17,'Hidden inputs'!$C$15*'Hidden inputs'!$D$15+('Hidden inputs'!$C$16-'Hidden inputs'!$B$16)*'Hidden inputs'!$D$16+(FS77-'Hidden inputs'!$B$17)*'Hidden inputs'!$D$17,FS77&gt;'Hidden inputs'!$B$18,'Hidden inputs'!$C$15*'Hidden inputs'!$D$15+('Hidden inputs'!$C$16-'Hidden inputs'!$B$16)*'Hidden inputs'!$D$16+('Hidden inputs'!$C$17-'Hidden inputs'!$B$17)*'Hidden inputs'!$D$17+(FS77-'Hidden inputs'!$B$18)*'Hidden inputs'!$D$18))</f>
        <v/>
      </c>
      <c r="FU77" s="10" t="str">
        <f t="shared" ca="1" si="3381"/>
        <v/>
      </c>
      <c r="FV77" s="5" t="str">
        <f t="shared" ca="1" si="3293"/>
        <v/>
      </c>
      <c r="FW77" s="5" t="str">
        <f t="shared" ca="1" si="3294"/>
        <v/>
      </c>
      <c r="FX77" s="5" t="str">
        <f ca="1">IF($B77="","",'Hidden inputs'!$D$11*FO77+'Hidden inputs'!$E$11*FP77)</f>
        <v/>
      </c>
      <c r="FY77" s="11" t="str">
        <f t="shared" ca="1" si="3196"/>
        <v/>
      </c>
      <c r="FZ77" s="9" t="str">
        <f t="shared" ca="1" si="3295"/>
        <v/>
      </c>
      <c r="GA77" s="5" t="str">
        <f t="shared" ca="1" si="3296"/>
        <v/>
      </c>
      <c r="GB77" s="5" t="str">
        <f t="shared" ca="1" si="3297"/>
        <v/>
      </c>
      <c r="GC77" s="5" t="str">
        <f t="shared" ca="1" si="3197"/>
        <v/>
      </c>
      <c r="GD77" s="5" t="str">
        <f t="shared" ca="1" si="3198"/>
        <v/>
      </c>
    </row>
    <row r="78" spans="1:186" x14ac:dyDescent="0.35">
      <c r="A78" s="2" t="str">
        <f t="shared" ca="1" si="3199"/>
        <v/>
      </c>
      <c r="B78" s="6" t="str">
        <f t="shared" ca="1" si="3200"/>
        <v/>
      </c>
      <c r="C78" s="5" t="str">
        <f t="shared" ca="1" si="3298"/>
        <v/>
      </c>
      <c r="D78" s="5" t="str" cm="1">
        <f t="array" aca="1" ref="D78" ca="1">IF($B78="","",IF(C78=0,0,IF(DD_Payment="",0,IF(C78&lt;_xlfn.IFS(DD_Frequency="Monthly",1,DD_Frequency="Quarterly",IF(MONTH(C$2)=1,1,IF(MONTH(C$2)=4,1,IF(MONTH(C$2)=7,1,IF(MONTH(C$2)=10,1,0)))),DD_Frequency="Annually",IF(MONTH(C$2)=1,1,0))*DD_Payment,C78,_xlfn.IFS(DD_Frequency="Monthly",1,DD_Frequency="Quarterly",IF(MONTH(C$2)=1,1,IF(MONTH(C$2)=4,1,IF(MONTH(C$2)=7,1,IF(MONTH(C$2)=10,1,0)))),DD_Frequency="Annually",IF(MONTH(C$2)=1,1,0))*DD_Payment))))</f>
        <v/>
      </c>
      <c r="E78" s="5" t="str">
        <f t="shared" ref="E78" ca="1" si="3670">IF(B78="","",IF(C78&gt;D78,(C78-D78/2)*(rate_A*(E$1/365)),0))</f>
        <v/>
      </c>
      <c r="F78" s="5" t="str">
        <f t="shared" ca="1" si="3202"/>
        <v/>
      </c>
      <c r="G78" s="5" t="str">
        <f t="shared" ref="G78" ca="1" si="3671">IF(B78="","",G77*(1+rate_A*E$1/365))</f>
        <v/>
      </c>
      <c r="H78" s="5" t="str">
        <f t="shared" ref="H78" ca="1" si="3672">IF(B78="","",H77*(1+rate_A*E$1/365))</f>
        <v/>
      </c>
      <c r="I78" s="5" t="str">
        <f t="shared" ref="I78" ca="1" si="3673">IF(B78="","",I77*(1+rate_joint*E$1/365))</f>
        <v/>
      </c>
      <c r="J78" s="5" t="str">
        <f t="shared" ca="1" si="3303"/>
        <v/>
      </c>
      <c r="K78" s="5" t="str" cm="1">
        <f t="array" aca="1" ref="K78" ca="1">IF(J78="","",_xlfn.IFS(J78&lt;='Hidden inputs'!$C$15,J78*'Hidden inputs'!$D$15,J78&lt;='Hidden inputs'!$C$16,'Hidden inputs'!$C$15*'Hidden inputs'!$D$15+(J78-'Hidden inputs'!$B$16)*'Hidden inputs'!$D$16,J78&lt;='Hidden inputs'!$C$17,'Hidden inputs'!$C$15*'Hidden inputs'!$D$15+('Hidden inputs'!$C$16-'Hidden inputs'!$B$16)*'Hidden inputs'!$D$16+(J78-'Hidden inputs'!$B$17)*'Hidden inputs'!$D$17,J78&gt;'Hidden inputs'!$B$18,'Hidden inputs'!$C$15*'Hidden inputs'!$D$15+('Hidden inputs'!$C$16-'Hidden inputs'!$B$16)*'Hidden inputs'!$D$16+('Hidden inputs'!$C$17-'Hidden inputs'!$B$17)*'Hidden inputs'!$D$17+(J78-'Hidden inputs'!$B$18)*'Hidden inputs'!$D$18))</f>
        <v/>
      </c>
      <c r="L78" s="11" t="str">
        <f t="shared" ca="1" si="3304"/>
        <v/>
      </c>
      <c r="M78" s="5" t="str">
        <f t="shared" ca="1" si="3206"/>
        <v/>
      </c>
      <c r="N78" s="5" t="str">
        <f t="shared" ca="1" si="3207"/>
        <v/>
      </c>
      <c r="O78" s="5" t="str">
        <f ca="1">IF(B78="","",'Hidden inputs'!$D$11*F78+'Hidden inputs'!$E$11*G78)</f>
        <v/>
      </c>
      <c r="P78" s="11" t="str">
        <f t="shared" ca="1" si="3140"/>
        <v/>
      </c>
      <c r="Q78" s="20" t="str">
        <f t="shared" ca="1" si="3141"/>
        <v/>
      </c>
      <c r="R78" s="3" t="str">
        <f t="shared" ca="1" si="3208"/>
        <v/>
      </c>
      <c r="S78" s="5" t="str" cm="1">
        <f t="array" aca="1" ref="S78" ca="1">IF($B78="","",IF(R78=0,0,IF(DD_Payment="",0,IF(R78&lt;_xlfn.IFS(DD_Frequency="Monthly",1,DD_Frequency="Quarterly",IF(MONTH(R$2)=1,1,IF(MONTH(R$2)=4,1,IF(MONTH(R$2)=7,1,IF(MONTH(R$2)=10,1,0)))),DD_Frequency="Annually",IF(MONTH(R$2)=1,1,0))*DD_Payment,R78,_xlfn.IFS(DD_Frequency="Monthly",1,DD_Frequency="Quarterly",IF(MONTH(R$2)=1,1,IF(MONTH(R$2)=4,1,IF(MONTH(R$2)=7,1,IF(MONTH(R$2)=10,1,0)))),DD_Frequency="Annually",IF(MONTH(R$2)=1,1,0))*DD_Payment))))</f>
        <v/>
      </c>
      <c r="T78" s="3" t="str">
        <f t="shared" ref="T78" ca="1" si="3674">IF(B78="","",IF(R78&gt;S78,(R78-S78/2)*(rate_A*((T$1+A78)/365)),0))</f>
        <v/>
      </c>
      <c r="U78" s="3" t="str">
        <f t="shared" ca="1" si="3210"/>
        <v/>
      </c>
      <c r="V78" s="3" t="str">
        <f t="shared" ref="V78" ca="1" si="3675">IF(B78="","",G78*(1+rate_A*(T$1+A78)/365))</f>
        <v/>
      </c>
      <c r="W78" s="3" t="str">
        <f t="shared" ref="W78" ca="1" si="3676">IF(B78="","",H78*(1+rate_A*(T$1+A78)/365))</f>
        <v/>
      </c>
      <c r="X78" s="3" t="str">
        <f t="shared" ref="X78" ca="1" si="3677">IF(B78="","",I78*(1+rate_joint*(T$1+A78)/365))</f>
        <v/>
      </c>
      <c r="Y78" s="5" t="str">
        <f t="shared" ca="1" si="3309"/>
        <v/>
      </c>
      <c r="Z78" s="5" t="str" cm="1">
        <f t="array" aca="1" ref="Z78" ca="1">IF(Y78="","",_xlfn.IFS(Y78&lt;='Hidden inputs'!$C$15,Y78*'Hidden inputs'!$D$15,Y78&lt;='Hidden inputs'!$C$16,'Hidden inputs'!$C$15*'Hidden inputs'!$D$15+(Y78-'Hidden inputs'!$B$16)*'Hidden inputs'!$D$16,Y78&lt;='Hidden inputs'!$C$17,'Hidden inputs'!$C$15*'Hidden inputs'!$D$15+('Hidden inputs'!$C$16-'Hidden inputs'!$B$16)*'Hidden inputs'!$D$16+(Y78-'Hidden inputs'!$B$17)*'Hidden inputs'!$D$17,Y78&gt;'Hidden inputs'!$B$18,'Hidden inputs'!$C$15*'Hidden inputs'!$D$15+('Hidden inputs'!$C$16-'Hidden inputs'!$B$16)*'Hidden inputs'!$D$16+('Hidden inputs'!$C$17-'Hidden inputs'!$B$17)*'Hidden inputs'!$D$17+(Y78-'Hidden inputs'!$B$18)*'Hidden inputs'!$D$18))</f>
        <v/>
      </c>
      <c r="AA78" s="10" t="str">
        <f t="shared" ca="1" si="3310"/>
        <v/>
      </c>
      <c r="AB78" s="5" t="str">
        <f t="shared" ca="1" si="3214"/>
        <v/>
      </c>
      <c r="AC78" s="5" t="str">
        <f t="shared" ca="1" si="3311"/>
        <v/>
      </c>
      <c r="AD78" s="5" t="str">
        <f ca="1">IF(B78="","",'Hidden inputs'!$D$11*U78+'Hidden inputs'!$E$11*V78)</f>
        <v/>
      </c>
      <c r="AE78" s="11" t="str">
        <f t="shared" ca="1" si="3146"/>
        <v/>
      </c>
      <c r="AF78" s="9" t="str">
        <f t="shared" ca="1" si="3215"/>
        <v/>
      </c>
      <c r="AG78" s="3" t="str">
        <f t="shared" ca="1" si="3216"/>
        <v/>
      </c>
      <c r="AH78" s="5" t="str" cm="1">
        <f t="array" aca="1" ref="AH78" ca="1">IF($B78="","",IF(AG78=0,0,IF(DD_Payment="",0,IF(AG78&lt;_xlfn.IFS(DD_Frequency="Monthly",1,DD_Frequency="Quarterly",IF(MONTH(AG$2)=1,1,IF(MONTH(AG$2)=4,1,IF(MONTH(AG$2)=7,1,IF(MONTH(AG$2)=10,1,0)))),DD_Frequency="Annually",IF(MONTH(AG$2)=1,1,0))*DD_Payment,AG78,_xlfn.IFS(DD_Frequency="Monthly",1,DD_Frequency="Quarterly",IF(MONTH(AG$2)=1,1,IF(MONTH(AG$2)=4,1,IF(MONTH(AG$2)=7,1,IF(MONTH(AG$2)=10,1,0)))),DD_Frequency="Annually",IF(MONTH(AG$2)=1,1,0))*DD_Payment))))</f>
        <v/>
      </c>
      <c r="AI78" s="3" t="str">
        <f t="shared" ref="AI78" ca="1" si="3678">IF($B78="","",IF(AG78&gt;AH78,(AG78-AH78/2)*(rate_A*(AI$1/365)),0))</f>
        <v/>
      </c>
      <c r="AJ78" s="3" t="str">
        <f t="shared" ca="1" si="3313"/>
        <v/>
      </c>
      <c r="AK78" s="3" t="str">
        <f t="shared" ref="AK78" ca="1" si="3679">IF($B78="","",V78*(1+rate_A*AI$1/365))</f>
        <v/>
      </c>
      <c r="AL78" s="3" t="str">
        <f t="shared" ref="AL78" ca="1" si="3680">IF($B78="","",W78*(1+rate_A*AI$1/365))</f>
        <v/>
      </c>
      <c r="AM78" s="3" t="str">
        <f t="shared" ref="AM78" ca="1" si="3681">IF($B78="","",X78*(1+rate_joint*AI$1/365))</f>
        <v/>
      </c>
      <c r="AN78" s="5" t="str">
        <f t="shared" ca="1" si="3317"/>
        <v/>
      </c>
      <c r="AO78" s="5" t="str" cm="1">
        <f t="array" aca="1" ref="AO78" ca="1">IF(AN78="","",_xlfn.IFS(AN78&lt;='Hidden inputs'!$C$15,AN78*'Hidden inputs'!$D$15,AN78&lt;='Hidden inputs'!$C$16,'Hidden inputs'!$C$15*'Hidden inputs'!$D$15+(AN78-'Hidden inputs'!$B$16)*'Hidden inputs'!$D$16,AN78&lt;='Hidden inputs'!$C$17,'Hidden inputs'!$C$15*'Hidden inputs'!$D$15+('Hidden inputs'!$C$16-'Hidden inputs'!$B$16)*'Hidden inputs'!$D$16+(AN78-'Hidden inputs'!$B$17)*'Hidden inputs'!$D$17,AN78&gt;'Hidden inputs'!$B$18,'Hidden inputs'!$C$15*'Hidden inputs'!$D$15+('Hidden inputs'!$C$16-'Hidden inputs'!$B$16)*'Hidden inputs'!$D$16+('Hidden inputs'!$C$17-'Hidden inputs'!$B$17)*'Hidden inputs'!$D$17+(AN78-'Hidden inputs'!$B$18)*'Hidden inputs'!$D$18))</f>
        <v/>
      </c>
      <c r="AP78" s="10" t="str">
        <f t="shared" ca="1" si="3318"/>
        <v/>
      </c>
      <c r="AQ78" s="5" t="str">
        <f t="shared" ca="1" si="3221"/>
        <v/>
      </c>
      <c r="AR78" s="5" t="str">
        <f t="shared" ca="1" si="3222"/>
        <v/>
      </c>
      <c r="AS78" s="5" t="str">
        <f ca="1">IF($B78="","",'Hidden inputs'!$D$11*AJ78+'Hidden inputs'!$E$11*AK78)</f>
        <v/>
      </c>
      <c r="AT78" s="11" t="str">
        <f t="shared" ca="1" si="3151"/>
        <v/>
      </c>
      <c r="AU78" s="9" t="str">
        <f t="shared" ca="1" si="3223"/>
        <v/>
      </c>
      <c r="AV78" s="3" t="str">
        <f t="shared" ca="1" si="3224"/>
        <v/>
      </c>
      <c r="AW78" s="5" t="str" cm="1">
        <f t="array" aca="1" ref="AW78" ca="1">IF($B78="","",IF(AV78=0,0,IF(DD_Payment="",0,IF(AV78&lt;_xlfn.IFS(DD_Frequency="Monthly",1,DD_Frequency="Quarterly",IF(MONTH(AV$2)=1,1,IF(MONTH(AV$2)=4,1,IF(MONTH(AV$2)=7,1,IF(MONTH(AV$2)=10,1,0)))),DD_Frequency="Annually",IF(MONTH(AV$2)=1,1,0))*DD_Payment,AV78,_xlfn.IFS(DD_Frequency="Monthly",1,DD_Frequency="Quarterly",IF(MONTH(AV$2)=1,1,IF(MONTH(AV$2)=4,1,IF(MONTH(AV$2)=7,1,IF(MONTH(AV$2)=10,1,0)))),DD_Frequency="Annually",IF(MONTH(AV$2)=1,1,0))*DD_Payment))))</f>
        <v/>
      </c>
      <c r="AX78" s="3" t="str">
        <f t="shared" ref="AX78" ca="1" si="3682">IF($B78="","",IF(AV78&gt;AW78,(AV78-AW78/2)*(rate_A*(AX$1/365)),0))</f>
        <v/>
      </c>
      <c r="AY78" s="3" t="str">
        <f t="shared" ca="1" si="3320"/>
        <v/>
      </c>
      <c r="AZ78" s="3" t="str">
        <f t="shared" ref="AZ78" ca="1" si="3683">IF($B78="","",AK78*(1+rate_A*AX$1/365))</f>
        <v/>
      </c>
      <c r="BA78" s="3" t="str">
        <f t="shared" ref="BA78" ca="1" si="3684">IF($B78="","",AL78*(1+rate_A*AX$1/365))</f>
        <v/>
      </c>
      <c r="BB78" s="3" t="str">
        <f t="shared" ref="BB78" ca="1" si="3685">IF($B78="","",AM78*(1+rate_joint*AX$1/365))</f>
        <v/>
      </c>
      <c r="BC78" s="5" t="str">
        <f t="shared" ca="1" si="3324"/>
        <v/>
      </c>
      <c r="BD78" s="5" t="str" cm="1">
        <f t="array" aca="1" ref="BD78" ca="1">IF(BC78="","",_xlfn.IFS(BC78&lt;='Hidden inputs'!$C$15,BC78*'Hidden inputs'!$D$15,BC78&lt;='Hidden inputs'!$C$16,'Hidden inputs'!$C$15*'Hidden inputs'!$D$15+(BC78-'Hidden inputs'!$B$16)*'Hidden inputs'!$D$16,BC78&lt;='Hidden inputs'!$C$17,'Hidden inputs'!$C$15*'Hidden inputs'!$D$15+('Hidden inputs'!$C$16-'Hidden inputs'!$B$16)*'Hidden inputs'!$D$16+(BC78-'Hidden inputs'!$B$17)*'Hidden inputs'!$D$17,BC78&gt;'Hidden inputs'!$B$18,'Hidden inputs'!$C$15*'Hidden inputs'!$D$15+('Hidden inputs'!$C$16-'Hidden inputs'!$B$16)*'Hidden inputs'!$D$16+('Hidden inputs'!$C$17-'Hidden inputs'!$B$17)*'Hidden inputs'!$D$17+(BC78-'Hidden inputs'!$B$18)*'Hidden inputs'!$D$18))</f>
        <v/>
      </c>
      <c r="BE78" s="10" t="str">
        <f t="shared" ca="1" si="3325"/>
        <v/>
      </c>
      <c r="BF78" s="5" t="str">
        <f t="shared" ca="1" si="3229"/>
        <v/>
      </c>
      <c r="BG78" s="5" t="str">
        <f t="shared" ca="1" si="3230"/>
        <v/>
      </c>
      <c r="BH78" s="5" t="str">
        <f ca="1">IF($B78="","",'Hidden inputs'!$D$11*AY78+'Hidden inputs'!$E$11*AZ78)</f>
        <v/>
      </c>
      <c r="BI78" s="11" t="str">
        <f t="shared" ca="1" si="3156"/>
        <v/>
      </c>
      <c r="BJ78" s="9" t="str">
        <f t="shared" ca="1" si="3231"/>
        <v/>
      </c>
      <c r="BK78" s="3" t="str">
        <f t="shared" ca="1" si="3232"/>
        <v/>
      </c>
      <c r="BL78" s="5" t="str" cm="1">
        <f t="array" aca="1" ref="BL78" ca="1">IF($B78="","",IF(BK78=0,0,IF(DD_Payment="",0,IF(BK78&lt;_xlfn.IFS(DD_Frequency="Monthly",1,DD_Frequency="Quarterly",IF(MONTH(BK$2)=1,1,IF(MONTH(BK$2)=4,1,IF(MONTH(BK$2)=7,1,IF(MONTH(BK$2)=10,1,0)))),DD_Frequency="Annually",IF(MONTH(BK$2)=1,1,0))*DD_Payment,BK78,_xlfn.IFS(DD_Frequency="Monthly",1,DD_Frequency="Quarterly",IF(MONTH(BK$2)=1,1,IF(MONTH(BK$2)=4,1,IF(MONTH(BK$2)=7,1,IF(MONTH(BK$2)=10,1,0)))),DD_Frequency="Annually",IF(MONTH(BK$2)=1,1,0))*DD_Payment))))</f>
        <v/>
      </c>
      <c r="BM78" s="3" t="str">
        <f t="shared" ref="BM78" ca="1" si="3686">IF($B78="","",IF(BK78&gt;BL78,(BK78-BL78/2)*(rate_A*(BM$1/365)),0))</f>
        <v/>
      </c>
      <c r="BN78" s="3" t="str">
        <f t="shared" ca="1" si="3327"/>
        <v/>
      </c>
      <c r="BO78" s="3" t="str">
        <f t="shared" ref="BO78" ca="1" si="3687">IF($B78="","",AZ78*(1+rate_A*BM$1/365))</f>
        <v/>
      </c>
      <c r="BP78" s="3" t="str">
        <f t="shared" ref="BP78" ca="1" si="3688">IF($B78="","",BA78*(1+rate_A*BM$1/365))</f>
        <v/>
      </c>
      <c r="BQ78" s="3" t="str">
        <f t="shared" ref="BQ78" ca="1" si="3689">IF($B78="","",BB78*(1+rate_joint*BM$1/365))</f>
        <v/>
      </c>
      <c r="BR78" s="5" t="str">
        <f t="shared" ca="1" si="3331"/>
        <v/>
      </c>
      <c r="BS78" s="5" t="str" cm="1">
        <f t="array" aca="1" ref="BS78" ca="1">IF(BR78="","",_xlfn.IFS(BR78&lt;='Hidden inputs'!$C$15,BR78*'Hidden inputs'!$D$15,BR78&lt;='Hidden inputs'!$C$16,'Hidden inputs'!$C$15*'Hidden inputs'!$D$15+(BR78-'Hidden inputs'!$B$16)*'Hidden inputs'!$D$16,BR78&lt;='Hidden inputs'!$C$17,'Hidden inputs'!$C$15*'Hidden inputs'!$D$15+('Hidden inputs'!$C$16-'Hidden inputs'!$B$16)*'Hidden inputs'!$D$16+(BR78-'Hidden inputs'!$B$17)*'Hidden inputs'!$D$17,BR78&gt;'Hidden inputs'!$B$18,'Hidden inputs'!$C$15*'Hidden inputs'!$D$15+('Hidden inputs'!$C$16-'Hidden inputs'!$B$16)*'Hidden inputs'!$D$16+('Hidden inputs'!$C$17-'Hidden inputs'!$B$17)*'Hidden inputs'!$D$17+(BR78-'Hidden inputs'!$B$18)*'Hidden inputs'!$D$18))</f>
        <v/>
      </c>
      <c r="BT78" s="10" t="str">
        <f t="shared" ca="1" si="3332"/>
        <v/>
      </c>
      <c r="BU78" s="5" t="str">
        <f t="shared" ca="1" si="3237"/>
        <v/>
      </c>
      <c r="BV78" s="5" t="str">
        <f t="shared" ca="1" si="3238"/>
        <v/>
      </c>
      <c r="BW78" s="5" t="str">
        <f ca="1">IF($B78="","",'Hidden inputs'!$D$11*BN78+'Hidden inputs'!$E$11*BO78)</f>
        <v/>
      </c>
      <c r="BX78" s="11" t="str">
        <f t="shared" ca="1" si="3161"/>
        <v/>
      </c>
      <c r="BY78" s="9" t="str">
        <f t="shared" ca="1" si="3239"/>
        <v/>
      </c>
      <c r="BZ78" s="3" t="str">
        <f t="shared" ca="1" si="3240"/>
        <v/>
      </c>
      <c r="CA78" s="5" t="str" cm="1">
        <f t="array" aca="1" ref="CA78" ca="1">IF($B78="","",IF(BZ78=0,0,IF(DD_Payment="",0,IF(BZ78&lt;_xlfn.IFS(DD_Frequency="Monthly",1,DD_Frequency="Quarterly",IF(MONTH(BZ$2)=1,1,IF(MONTH(BZ$2)=4,1,IF(MONTH(BZ$2)=7,1,IF(MONTH(BZ$2)=10,1,0)))),DD_Frequency="Annually",IF(MONTH(BZ$2)=1,1,0))*DD_Payment,BZ78,_xlfn.IFS(DD_Frequency="Monthly",1,DD_Frequency="Quarterly",IF(MONTH(BZ$2)=1,1,IF(MONTH(BZ$2)=4,1,IF(MONTH(BZ$2)=7,1,IF(MONTH(BZ$2)=10,1,0)))),DD_Frequency="Annually",IF(MONTH(BZ$2)=1,1,0))*DD_Payment))))</f>
        <v/>
      </c>
      <c r="CB78" s="3" t="str">
        <f t="shared" ref="CB78" ca="1" si="3690">IF($B78="","",IF(BZ78&gt;CA78,(BZ78-CA78/2)*(rate_A*(CB$1/365)),0))</f>
        <v/>
      </c>
      <c r="CC78" s="3" t="str">
        <f t="shared" ca="1" si="3334"/>
        <v/>
      </c>
      <c r="CD78" s="3" t="str">
        <f t="shared" ref="CD78" ca="1" si="3691">IF($B78="","",BO78*(1+rate_A*CB$1/365))</f>
        <v/>
      </c>
      <c r="CE78" s="3" t="str">
        <f t="shared" ref="CE78" ca="1" si="3692">IF($B78="","",BP78*(1+rate_A*CB$1/365))</f>
        <v/>
      </c>
      <c r="CF78" s="3" t="str">
        <f t="shared" ref="CF78" ca="1" si="3693">IF($B78="","",BQ78*(1+rate_joint*CB$1/365))</f>
        <v/>
      </c>
      <c r="CG78" s="5" t="str">
        <f t="shared" ca="1" si="3338"/>
        <v/>
      </c>
      <c r="CH78" s="5" t="str" cm="1">
        <f t="array" aca="1" ref="CH78" ca="1">IF(CG78="","",_xlfn.IFS(CG78&lt;='Hidden inputs'!$C$15,CG78*'Hidden inputs'!$D$15,CG78&lt;='Hidden inputs'!$C$16,'Hidden inputs'!$C$15*'Hidden inputs'!$D$15+(CG78-'Hidden inputs'!$B$16)*'Hidden inputs'!$D$16,CG78&lt;='Hidden inputs'!$C$17,'Hidden inputs'!$C$15*'Hidden inputs'!$D$15+('Hidden inputs'!$C$16-'Hidden inputs'!$B$16)*'Hidden inputs'!$D$16+(CG78-'Hidden inputs'!$B$17)*'Hidden inputs'!$D$17,CG78&gt;'Hidden inputs'!$B$18,'Hidden inputs'!$C$15*'Hidden inputs'!$D$15+('Hidden inputs'!$C$16-'Hidden inputs'!$B$16)*'Hidden inputs'!$D$16+('Hidden inputs'!$C$17-'Hidden inputs'!$B$17)*'Hidden inputs'!$D$17+(CG78-'Hidden inputs'!$B$18)*'Hidden inputs'!$D$18))</f>
        <v/>
      </c>
      <c r="CI78" s="10" t="str">
        <f t="shared" ca="1" si="3339"/>
        <v/>
      </c>
      <c r="CJ78" s="5" t="str">
        <f t="shared" ca="1" si="3245"/>
        <v/>
      </c>
      <c r="CK78" s="5" t="str">
        <f t="shared" ca="1" si="3246"/>
        <v/>
      </c>
      <c r="CL78" s="5" t="str">
        <f ca="1">IF($B78="","",'Hidden inputs'!$D$11*CC78+'Hidden inputs'!$E$11*CD78)</f>
        <v/>
      </c>
      <c r="CM78" s="11" t="str">
        <f t="shared" ca="1" si="3166"/>
        <v/>
      </c>
      <c r="CN78" s="9" t="str">
        <f t="shared" ca="1" si="3247"/>
        <v/>
      </c>
      <c r="CO78" s="3" t="str">
        <f t="shared" ca="1" si="3248"/>
        <v/>
      </c>
      <c r="CP78" s="5" t="str" cm="1">
        <f t="array" aca="1" ref="CP78" ca="1">IF($B78="","",IF(CO78=0,0,IF(DD_Payment="",0,IF(CO78&lt;_xlfn.IFS(DD_Frequency="Monthly",1,DD_Frequency="Quarterly",IF(MONTH(CO$2)=1,1,IF(MONTH(CO$2)=4,1,IF(MONTH(CO$2)=7,1,IF(MONTH(CO$2)=10,1,0)))),DD_Frequency="Annually",IF(MONTH(CO$2)=1,1,0))*DD_Payment,CO78,_xlfn.IFS(DD_Frequency="Monthly",1,DD_Frequency="Quarterly",IF(MONTH(CO$2)=1,1,IF(MONTH(CO$2)=4,1,IF(MONTH(CO$2)=7,1,IF(MONTH(CO$2)=10,1,0)))),DD_Frequency="Annually",IF(MONTH(CO$2)=1,1,0))*DD_Payment))))</f>
        <v/>
      </c>
      <c r="CQ78" s="3" t="str">
        <f t="shared" ref="CQ78" ca="1" si="3694">IF($B78="","",IF(CO78&gt;CP78,(CO78-CP78/2)*(rate_A*(CQ$1/365)),0))</f>
        <v/>
      </c>
      <c r="CR78" s="3" t="str">
        <f t="shared" ca="1" si="3341"/>
        <v/>
      </c>
      <c r="CS78" s="3" t="str">
        <f t="shared" ref="CS78" ca="1" si="3695">IF($B78="","",CD78*(1+rate_A*CQ$1/365))</f>
        <v/>
      </c>
      <c r="CT78" s="3" t="str">
        <f t="shared" ref="CT78" ca="1" si="3696">IF($B78="","",CE78*(1+rate_A*CQ$1/365))</f>
        <v/>
      </c>
      <c r="CU78" s="3" t="str">
        <f t="shared" ref="CU78" ca="1" si="3697">IF($B78="","",CF78*(1+rate_joint*CQ$1/365))</f>
        <v/>
      </c>
      <c r="CV78" s="5" t="str">
        <f t="shared" ca="1" si="3345"/>
        <v/>
      </c>
      <c r="CW78" s="5" t="str" cm="1">
        <f t="array" aca="1" ref="CW78" ca="1">IF(CV78="","",_xlfn.IFS(CV78&lt;='Hidden inputs'!$C$15,CV78*'Hidden inputs'!$D$15,CV78&lt;='Hidden inputs'!$C$16,'Hidden inputs'!$C$15*'Hidden inputs'!$D$15+(CV78-'Hidden inputs'!$B$16)*'Hidden inputs'!$D$16,CV78&lt;='Hidden inputs'!$C$17,'Hidden inputs'!$C$15*'Hidden inputs'!$D$15+('Hidden inputs'!$C$16-'Hidden inputs'!$B$16)*'Hidden inputs'!$D$16+(CV78-'Hidden inputs'!$B$17)*'Hidden inputs'!$D$17,CV78&gt;'Hidden inputs'!$B$18,'Hidden inputs'!$C$15*'Hidden inputs'!$D$15+('Hidden inputs'!$C$16-'Hidden inputs'!$B$16)*'Hidden inputs'!$D$16+('Hidden inputs'!$C$17-'Hidden inputs'!$B$17)*'Hidden inputs'!$D$17+(CV78-'Hidden inputs'!$B$18)*'Hidden inputs'!$D$18))</f>
        <v/>
      </c>
      <c r="CX78" s="10" t="str">
        <f t="shared" ca="1" si="3346"/>
        <v/>
      </c>
      <c r="CY78" s="5" t="str">
        <f t="shared" ca="1" si="3253"/>
        <v/>
      </c>
      <c r="CZ78" s="5" t="str">
        <f t="shared" ca="1" si="3254"/>
        <v/>
      </c>
      <c r="DA78" s="5" t="str">
        <f ca="1">IF($B78="","",'Hidden inputs'!$D$11*CR78+'Hidden inputs'!$E$11*CS78)</f>
        <v/>
      </c>
      <c r="DB78" s="11" t="str">
        <f t="shared" ca="1" si="3171"/>
        <v/>
      </c>
      <c r="DC78" s="9" t="str">
        <f t="shared" ca="1" si="3255"/>
        <v/>
      </c>
      <c r="DD78" s="3" t="str">
        <f t="shared" ca="1" si="3256"/>
        <v/>
      </c>
      <c r="DE78" s="5" t="str" cm="1">
        <f t="array" aca="1" ref="DE78" ca="1">IF($B78="","",IF(DD78=0,0,IF(DD_Payment="",0,IF(DD78&lt;_xlfn.IFS(DD_Frequency="Monthly",1,DD_Frequency="Quarterly",IF(MONTH(DD$2)=1,1,IF(MONTH(DD$2)=4,1,IF(MONTH(DD$2)=7,1,IF(MONTH(DD$2)=10,1,0)))),DD_Frequency="Annually",IF(MONTH(DD$2)=1,1,0))*DD_Payment,DD78,_xlfn.IFS(DD_Frequency="Monthly",1,DD_Frequency="Quarterly",IF(MONTH(DD$2)=1,1,IF(MONTH(DD$2)=4,1,IF(MONTH(DD$2)=7,1,IF(MONTH(DD$2)=10,1,0)))),DD_Frequency="Annually",IF(MONTH(DD$2)=1,1,0))*DD_Payment))))</f>
        <v/>
      </c>
      <c r="DF78" s="3" t="str">
        <f t="shared" ref="DF78" ca="1" si="3698">IF($B78="","",IF(DD78&gt;DE78,(DD78-DE78/2)*(rate_A*(DF$1/365)),0))</f>
        <v/>
      </c>
      <c r="DG78" s="3" t="str">
        <f t="shared" ca="1" si="3348"/>
        <v/>
      </c>
      <c r="DH78" s="3" t="str">
        <f t="shared" ref="DH78" ca="1" si="3699">IF($B78="","",CS78*(1+rate_A*DF$1/365))</f>
        <v/>
      </c>
      <c r="DI78" s="3" t="str">
        <f t="shared" ref="DI78" ca="1" si="3700">IF($B78="","",CT78*(1+rate_A*DF$1/365))</f>
        <v/>
      </c>
      <c r="DJ78" s="3" t="str">
        <f t="shared" ref="DJ78" ca="1" si="3701">IF($B78="","",CU78*(1+rate_joint*DF$1/365))</f>
        <v/>
      </c>
      <c r="DK78" s="5" t="str">
        <f t="shared" ca="1" si="3352"/>
        <v/>
      </c>
      <c r="DL78" s="5" t="str" cm="1">
        <f t="array" aca="1" ref="DL78" ca="1">IF(DK78="","",_xlfn.IFS(DK78&lt;='Hidden inputs'!$C$15,DK78*'Hidden inputs'!$D$15,DK78&lt;='Hidden inputs'!$C$16,'Hidden inputs'!$C$15*'Hidden inputs'!$D$15+(DK78-'Hidden inputs'!$B$16)*'Hidden inputs'!$D$16,DK78&lt;='Hidden inputs'!$C$17,'Hidden inputs'!$C$15*'Hidden inputs'!$D$15+('Hidden inputs'!$C$16-'Hidden inputs'!$B$16)*'Hidden inputs'!$D$16+(DK78-'Hidden inputs'!$B$17)*'Hidden inputs'!$D$17,DK78&gt;'Hidden inputs'!$B$18,'Hidden inputs'!$C$15*'Hidden inputs'!$D$15+('Hidden inputs'!$C$16-'Hidden inputs'!$B$16)*'Hidden inputs'!$D$16+('Hidden inputs'!$C$17-'Hidden inputs'!$B$17)*'Hidden inputs'!$D$17+(DK78-'Hidden inputs'!$B$18)*'Hidden inputs'!$D$18))</f>
        <v/>
      </c>
      <c r="DM78" s="10" t="str">
        <f t="shared" ca="1" si="3353"/>
        <v/>
      </c>
      <c r="DN78" s="5" t="str">
        <f t="shared" ca="1" si="3261"/>
        <v/>
      </c>
      <c r="DO78" s="5" t="str">
        <f t="shared" ca="1" si="3262"/>
        <v/>
      </c>
      <c r="DP78" s="5" t="str">
        <f ca="1">IF($B78="","",'Hidden inputs'!$D$11*DG78+'Hidden inputs'!$E$11*DH78)</f>
        <v/>
      </c>
      <c r="DQ78" s="11" t="str">
        <f t="shared" ca="1" si="3176"/>
        <v/>
      </c>
      <c r="DR78" s="9" t="str">
        <f t="shared" ca="1" si="3263"/>
        <v/>
      </c>
      <c r="DS78" s="3" t="str">
        <f t="shared" ca="1" si="3264"/>
        <v/>
      </c>
      <c r="DT78" s="5" t="str" cm="1">
        <f t="array" aca="1" ref="DT78" ca="1">IF($B78="","",IF(DS78=0,0,IF(DD_Payment="",0,IF(DS78&lt;_xlfn.IFS(DD_Frequency="Monthly",1,DD_Frequency="Quarterly",IF(MONTH(DS$2)=1,1,IF(MONTH(DS$2)=4,1,IF(MONTH(DS$2)=7,1,IF(MONTH(DS$2)=10,1,0)))),DD_Frequency="Annually",IF(MONTH(DS$2)=1,1,0))*DD_Payment,DS78,_xlfn.IFS(DD_Frequency="Monthly",1,DD_Frequency="Quarterly",IF(MONTH(DS$2)=1,1,IF(MONTH(DS$2)=4,1,IF(MONTH(DS$2)=7,1,IF(MONTH(DS$2)=10,1,0)))),DD_Frequency="Annually",IF(MONTH(DS$2)=1,1,0))*DD_Payment))))</f>
        <v/>
      </c>
      <c r="DU78" s="3" t="str">
        <f t="shared" ref="DU78" ca="1" si="3702">IF($B78="","",IF(DS78&gt;DT78,(DS78-DT78/2)*(rate_A*(DU$1/365)),0))</f>
        <v/>
      </c>
      <c r="DV78" s="3" t="str">
        <f t="shared" ca="1" si="3355"/>
        <v/>
      </c>
      <c r="DW78" s="3" t="str">
        <f t="shared" ref="DW78" ca="1" si="3703">IF($B78="","",DH78*(1+rate_A*DU$1/365))</f>
        <v/>
      </c>
      <c r="DX78" s="3" t="str">
        <f t="shared" ref="DX78" ca="1" si="3704">IF($B78="","",DI78*(1+rate_A*DU$1/365))</f>
        <v/>
      </c>
      <c r="DY78" s="3" t="str">
        <f t="shared" ref="DY78" ca="1" si="3705">IF($B78="","",DJ78*(1+rate_joint*DU$1/365))</f>
        <v/>
      </c>
      <c r="DZ78" s="5" t="str">
        <f t="shared" ca="1" si="3359"/>
        <v/>
      </c>
      <c r="EA78" s="5" t="str" cm="1">
        <f t="array" aca="1" ref="EA78" ca="1">IF(DZ78="","",_xlfn.IFS(DZ78&lt;='Hidden inputs'!$C$15,DZ78*'Hidden inputs'!$D$15,DZ78&lt;='Hidden inputs'!$C$16,'Hidden inputs'!$C$15*'Hidden inputs'!$D$15+(DZ78-'Hidden inputs'!$B$16)*'Hidden inputs'!$D$16,DZ78&lt;='Hidden inputs'!$C$17,'Hidden inputs'!$C$15*'Hidden inputs'!$D$15+('Hidden inputs'!$C$16-'Hidden inputs'!$B$16)*'Hidden inputs'!$D$16+(DZ78-'Hidden inputs'!$B$17)*'Hidden inputs'!$D$17,DZ78&gt;'Hidden inputs'!$B$18,'Hidden inputs'!$C$15*'Hidden inputs'!$D$15+('Hidden inputs'!$C$16-'Hidden inputs'!$B$16)*'Hidden inputs'!$D$16+('Hidden inputs'!$C$17-'Hidden inputs'!$B$17)*'Hidden inputs'!$D$17+(DZ78-'Hidden inputs'!$B$18)*'Hidden inputs'!$D$18))</f>
        <v/>
      </c>
      <c r="EB78" s="10" t="str">
        <f t="shared" ca="1" si="3360"/>
        <v/>
      </c>
      <c r="EC78" s="5" t="str">
        <f t="shared" ca="1" si="3269"/>
        <v/>
      </c>
      <c r="ED78" s="5" t="str">
        <f t="shared" ca="1" si="3270"/>
        <v/>
      </c>
      <c r="EE78" s="5" t="str">
        <f ca="1">IF($B78="","",'Hidden inputs'!$D$11*DV78+'Hidden inputs'!$E$11*DW78)</f>
        <v/>
      </c>
      <c r="EF78" s="11" t="str">
        <f t="shared" ca="1" si="3181"/>
        <v/>
      </c>
      <c r="EG78" s="9" t="str">
        <f t="shared" ca="1" si="3271"/>
        <v/>
      </c>
      <c r="EH78" s="3" t="str">
        <f t="shared" ca="1" si="3272"/>
        <v/>
      </c>
      <c r="EI78" s="5" t="str" cm="1">
        <f t="array" aca="1" ref="EI78" ca="1">IF($B78="","",IF(EH78=0,0,IF(DD_Payment="",0,IF(EH78&lt;_xlfn.IFS(DD_Frequency="Monthly",1,DD_Frequency="Quarterly",IF(MONTH(EH$2)=1,1,IF(MONTH(EH$2)=4,1,IF(MONTH(EH$2)=7,1,IF(MONTH(EH$2)=10,1,0)))),DD_Frequency="Annually",IF(MONTH(EH$2)=1,1,0))*DD_Payment,EH78,_xlfn.IFS(DD_Frequency="Monthly",1,DD_Frequency="Quarterly",IF(MONTH(EH$2)=1,1,IF(MONTH(EH$2)=4,1,IF(MONTH(EH$2)=7,1,IF(MONTH(EH$2)=10,1,0)))),DD_Frequency="Annually",IF(MONTH(EH$2)=1,1,0))*DD_Payment))))</f>
        <v/>
      </c>
      <c r="EJ78" s="3" t="str">
        <f t="shared" ref="EJ78" ca="1" si="3706">IF($B78="","",IF(EH78&gt;EI78,(EH78-EI78/2)*(rate_A*(EJ$1/365)),0))</f>
        <v/>
      </c>
      <c r="EK78" s="3" t="str">
        <f t="shared" ca="1" si="3362"/>
        <v/>
      </c>
      <c r="EL78" s="3" t="str">
        <f t="shared" ref="EL78" ca="1" si="3707">IF($B78="","",DW78*(1+rate_A*EJ$1/365))</f>
        <v/>
      </c>
      <c r="EM78" s="3" t="str">
        <f t="shared" ref="EM78" ca="1" si="3708">IF($B78="","",DX78*(1+rate_A*EJ$1/365))</f>
        <v/>
      </c>
      <c r="EN78" s="3" t="str">
        <f t="shared" ref="EN78" ca="1" si="3709">IF($B78="","",DY78*(1+rate_joint*EJ$1/365))</f>
        <v/>
      </c>
      <c r="EO78" s="5" t="str">
        <f t="shared" ca="1" si="3366"/>
        <v/>
      </c>
      <c r="EP78" s="5" t="str" cm="1">
        <f t="array" aca="1" ref="EP78" ca="1">IF(EO78="","",_xlfn.IFS(EO78&lt;='Hidden inputs'!$C$15,EO78*'Hidden inputs'!$D$15,EO78&lt;='Hidden inputs'!$C$16,'Hidden inputs'!$C$15*'Hidden inputs'!$D$15+(EO78-'Hidden inputs'!$B$16)*'Hidden inputs'!$D$16,EO78&lt;='Hidden inputs'!$C$17,'Hidden inputs'!$C$15*'Hidden inputs'!$D$15+('Hidden inputs'!$C$16-'Hidden inputs'!$B$16)*'Hidden inputs'!$D$16+(EO78-'Hidden inputs'!$B$17)*'Hidden inputs'!$D$17,EO78&gt;'Hidden inputs'!$B$18,'Hidden inputs'!$C$15*'Hidden inputs'!$D$15+('Hidden inputs'!$C$16-'Hidden inputs'!$B$16)*'Hidden inputs'!$D$16+('Hidden inputs'!$C$17-'Hidden inputs'!$B$17)*'Hidden inputs'!$D$17+(EO78-'Hidden inputs'!$B$18)*'Hidden inputs'!$D$18))</f>
        <v/>
      </c>
      <c r="EQ78" s="10" t="str">
        <f t="shared" ca="1" si="3367"/>
        <v/>
      </c>
      <c r="ER78" s="5" t="str">
        <f t="shared" ca="1" si="3277"/>
        <v/>
      </c>
      <c r="ES78" s="5" t="str">
        <f t="shared" ca="1" si="3278"/>
        <v/>
      </c>
      <c r="ET78" s="5" t="str">
        <f ca="1">IF($B78="","",'Hidden inputs'!$D$11*EK78+'Hidden inputs'!$E$11*EL78)</f>
        <v/>
      </c>
      <c r="EU78" s="11" t="str">
        <f t="shared" ca="1" si="3186"/>
        <v/>
      </c>
      <c r="EV78" s="9" t="str">
        <f t="shared" ca="1" si="3279"/>
        <v/>
      </c>
      <c r="EW78" s="3" t="str">
        <f t="shared" ca="1" si="3280"/>
        <v/>
      </c>
      <c r="EX78" s="5" t="str" cm="1">
        <f t="array" aca="1" ref="EX78" ca="1">IF($B78="","",IF(EW78=0,0,IF(DD_Payment="",0,IF(EW78&lt;_xlfn.IFS(DD_Frequency="Monthly",1,DD_Frequency="Quarterly",IF(MONTH(EW$2)=1,1,IF(MONTH(EW$2)=4,1,IF(MONTH(EW$2)=7,1,IF(MONTH(EW$2)=10,1,0)))),DD_Frequency="Annually",IF(MONTH(EW$2)=1,1,0))*DD_Payment,EW78,_xlfn.IFS(DD_Frequency="Monthly",1,DD_Frequency="Quarterly",IF(MONTH(EW$2)=1,1,IF(MONTH(EW$2)=4,1,IF(MONTH(EW$2)=7,1,IF(MONTH(EW$2)=10,1,0)))),DD_Frequency="Annually",IF(MONTH(EW$2)=1,1,0))*DD_Payment))))</f>
        <v/>
      </c>
      <c r="EY78" s="3" t="str">
        <f t="shared" ref="EY78" ca="1" si="3710">IF($B78="","",IF(EW78&gt;EX78,(EW78-EX78/2)*(rate_A*(EY$1/365)),0))</f>
        <v/>
      </c>
      <c r="EZ78" s="3" t="str">
        <f t="shared" ca="1" si="3369"/>
        <v/>
      </c>
      <c r="FA78" s="3" t="str">
        <f t="shared" ref="FA78" ca="1" si="3711">IF($B78="","",EL78*(1+rate_A*EY$1/365))</f>
        <v/>
      </c>
      <c r="FB78" s="3" t="str">
        <f t="shared" ref="FB78" ca="1" si="3712">IF($B78="","",EM78*(1+rate_A*EY$1/365))</f>
        <v/>
      </c>
      <c r="FC78" s="3" t="str">
        <f t="shared" ref="FC78" ca="1" si="3713">IF($B78="","",EN78*(1+rate_joint*EY$1/365))</f>
        <v/>
      </c>
      <c r="FD78" s="5" t="str">
        <f t="shared" ca="1" si="3373"/>
        <v/>
      </c>
      <c r="FE78" s="5" t="str" cm="1">
        <f t="array" aca="1" ref="FE78" ca="1">IF(FD78="","",_xlfn.IFS(FD78&lt;='Hidden inputs'!$C$15,FD78*'Hidden inputs'!$D$15,FD78&lt;='Hidden inputs'!$C$16,'Hidden inputs'!$C$15*'Hidden inputs'!$D$15+(FD78-'Hidden inputs'!$B$16)*'Hidden inputs'!$D$16,FD78&lt;='Hidden inputs'!$C$17,'Hidden inputs'!$C$15*'Hidden inputs'!$D$15+('Hidden inputs'!$C$16-'Hidden inputs'!$B$16)*'Hidden inputs'!$D$16+(FD78-'Hidden inputs'!$B$17)*'Hidden inputs'!$D$17,FD78&gt;'Hidden inputs'!$B$18,'Hidden inputs'!$C$15*'Hidden inputs'!$D$15+('Hidden inputs'!$C$16-'Hidden inputs'!$B$16)*'Hidden inputs'!$D$16+('Hidden inputs'!$C$17-'Hidden inputs'!$B$17)*'Hidden inputs'!$D$17+(FD78-'Hidden inputs'!$B$18)*'Hidden inputs'!$D$18))</f>
        <v/>
      </c>
      <c r="FF78" s="10" t="str">
        <f t="shared" ca="1" si="3374"/>
        <v/>
      </c>
      <c r="FG78" s="5" t="str">
        <f t="shared" ca="1" si="3285"/>
        <v/>
      </c>
      <c r="FH78" s="5" t="str">
        <f t="shared" ca="1" si="3286"/>
        <v/>
      </c>
      <c r="FI78" s="5" t="str">
        <f ca="1">IF($B78="","",'Hidden inputs'!$D$11*EZ78+'Hidden inputs'!$E$11*FA78)</f>
        <v/>
      </c>
      <c r="FJ78" s="11" t="str">
        <f t="shared" ca="1" si="3191"/>
        <v/>
      </c>
      <c r="FK78" s="9" t="str">
        <f t="shared" ca="1" si="3287"/>
        <v/>
      </c>
      <c r="FL78" s="3" t="str">
        <f t="shared" ca="1" si="3288"/>
        <v/>
      </c>
      <c r="FM78" s="5" t="str" cm="1">
        <f t="array" aca="1" ref="FM78" ca="1">IF($B78="","",IF(FL78=0,0,IF(DD_Payment="",0,IF(FL78&lt;_xlfn.IFS(DD_Frequency="Monthly",1,DD_Frequency="Quarterly",IF(MONTH(FL$2)=1,1,IF(MONTH(FL$2)=4,1,IF(MONTH(FL$2)=7,1,IF(MONTH(FL$2)=10,1,0)))),DD_Frequency="Annually",IF(MONTH(FL$2)=1,1,0))*DD_Payment,FL78,_xlfn.IFS(DD_Frequency="Monthly",1,DD_Frequency="Quarterly",IF(MONTH(FL$2)=1,1,IF(MONTH(FL$2)=4,1,IF(MONTH(FL$2)=7,1,IF(MONTH(FL$2)=10,1,0)))),DD_Frequency="Annually",IF(MONTH(FL$2)=1,1,0))*DD_Payment))))</f>
        <v/>
      </c>
      <c r="FN78" s="3" t="str">
        <f t="shared" ref="FN78" ca="1" si="3714">IF($B78="","",IF(FL78&gt;FM78,(FL78-FM78/2)*(rate_A*(FN$1/365)),0))</f>
        <v/>
      </c>
      <c r="FO78" s="3" t="str">
        <f t="shared" ca="1" si="3376"/>
        <v/>
      </c>
      <c r="FP78" s="3" t="str">
        <f t="shared" ref="FP78" ca="1" si="3715">IF($B78="","",FA78*(1+rate_A*FN$1/365))</f>
        <v/>
      </c>
      <c r="FQ78" s="3" t="str">
        <f t="shared" ref="FQ78" ca="1" si="3716">IF($B78="","",FB78*(1+rate_A*FN$1/365))</f>
        <v/>
      </c>
      <c r="FR78" s="3" t="str">
        <f t="shared" ref="FR78" ca="1" si="3717">IF($B78="","",FC78*(1+rate_joint*FN$1/365))</f>
        <v/>
      </c>
      <c r="FS78" s="5" t="str">
        <f t="shared" ca="1" si="3380"/>
        <v/>
      </c>
      <c r="FT78" s="5" t="str" cm="1">
        <f t="array" aca="1" ref="FT78" ca="1">IF(FS78="","",_xlfn.IFS(FS78&lt;='Hidden inputs'!$C$15,FS78*'Hidden inputs'!$D$15,FS78&lt;='Hidden inputs'!$C$16,'Hidden inputs'!$C$15*'Hidden inputs'!$D$15+(FS78-'Hidden inputs'!$B$16)*'Hidden inputs'!$D$16,FS78&lt;='Hidden inputs'!$C$17,'Hidden inputs'!$C$15*'Hidden inputs'!$D$15+('Hidden inputs'!$C$16-'Hidden inputs'!$B$16)*'Hidden inputs'!$D$16+(FS78-'Hidden inputs'!$B$17)*'Hidden inputs'!$D$17,FS78&gt;'Hidden inputs'!$B$18,'Hidden inputs'!$C$15*'Hidden inputs'!$D$15+('Hidden inputs'!$C$16-'Hidden inputs'!$B$16)*'Hidden inputs'!$D$16+('Hidden inputs'!$C$17-'Hidden inputs'!$B$17)*'Hidden inputs'!$D$17+(FS78-'Hidden inputs'!$B$18)*'Hidden inputs'!$D$18))</f>
        <v/>
      </c>
      <c r="FU78" s="10" t="str">
        <f t="shared" ca="1" si="3381"/>
        <v/>
      </c>
      <c r="FV78" s="5" t="str">
        <f t="shared" ca="1" si="3293"/>
        <v/>
      </c>
      <c r="FW78" s="5" t="str">
        <f t="shared" ca="1" si="3294"/>
        <v/>
      </c>
      <c r="FX78" s="5" t="str">
        <f ca="1">IF($B78="","",'Hidden inputs'!$D$11*FO78+'Hidden inputs'!$E$11*FP78)</f>
        <v/>
      </c>
      <c r="FY78" s="11" t="str">
        <f t="shared" ca="1" si="3196"/>
        <v/>
      </c>
      <c r="FZ78" s="9" t="str">
        <f t="shared" ca="1" si="3295"/>
        <v/>
      </c>
      <c r="GA78" s="5" t="str">
        <f t="shared" ca="1" si="3296"/>
        <v/>
      </c>
      <c r="GB78" s="5" t="str">
        <f t="shared" ca="1" si="3297"/>
        <v/>
      </c>
      <c r="GC78" s="5" t="str">
        <f t="shared" ca="1" si="3197"/>
        <v/>
      </c>
      <c r="GD78" s="5" t="str">
        <f t="shared" ca="1" si="3198"/>
        <v/>
      </c>
    </row>
    <row r="79" spans="1:186" x14ac:dyDescent="0.35">
      <c r="A79" s="2" t="str">
        <f t="shared" ca="1" si="3199"/>
        <v/>
      </c>
      <c r="B79" s="6" t="str">
        <f t="shared" ca="1" si="3200"/>
        <v/>
      </c>
      <c r="C79" s="5" t="str">
        <f t="shared" ca="1" si="3298"/>
        <v/>
      </c>
      <c r="D79" s="5" t="str" cm="1">
        <f t="array" aca="1" ref="D79" ca="1">IF($B79="","",IF(C79=0,0,IF(DD_Payment="",0,IF(C79&lt;_xlfn.IFS(DD_Frequency="Monthly",1,DD_Frequency="Quarterly",IF(MONTH(C$2)=1,1,IF(MONTH(C$2)=4,1,IF(MONTH(C$2)=7,1,IF(MONTH(C$2)=10,1,0)))),DD_Frequency="Annually",IF(MONTH(C$2)=1,1,0))*DD_Payment,C79,_xlfn.IFS(DD_Frequency="Monthly",1,DD_Frequency="Quarterly",IF(MONTH(C$2)=1,1,IF(MONTH(C$2)=4,1,IF(MONTH(C$2)=7,1,IF(MONTH(C$2)=10,1,0)))),DD_Frequency="Annually",IF(MONTH(C$2)=1,1,0))*DD_Payment))))</f>
        <v/>
      </c>
      <c r="E79" s="5" t="str">
        <f t="shared" ref="E79" ca="1" si="3718">IF(B79="","",IF(C79&gt;D79,(C79-D79/2)*(rate_A*(E$1/365)),0))</f>
        <v/>
      </c>
      <c r="F79" s="5" t="str">
        <f t="shared" ca="1" si="3202"/>
        <v/>
      </c>
      <c r="G79" s="5" t="str">
        <f t="shared" ref="G79" ca="1" si="3719">IF(B79="","",G78*(1+rate_A*E$1/365))</f>
        <v/>
      </c>
      <c r="H79" s="5" t="str">
        <f t="shared" ref="H79" ca="1" si="3720">IF(B79="","",H78*(1+rate_A*E$1/365))</f>
        <v/>
      </c>
      <c r="I79" s="5" t="str">
        <f t="shared" ref="I79" ca="1" si="3721">IF(B79="","",I78*(1+rate_joint*E$1/365))</f>
        <v/>
      </c>
      <c r="J79" s="5" t="str">
        <f t="shared" ca="1" si="3303"/>
        <v/>
      </c>
      <c r="K79" s="5" t="str" cm="1">
        <f t="array" aca="1" ref="K79" ca="1">IF(J79="","",_xlfn.IFS(J79&lt;='Hidden inputs'!$C$15,J79*'Hidden inputs'!$D$15,J79&lt;='Hidden inputs'!$C$16,'Hidden inputs'!$C$15*'Hidden inputs'!$D$15+(J79-'Hidden inputs'!$B$16)*'Hidden inputs'!$D$16,J79&lt;='Hidden inputs'!$C$17,'Hidden inputs'!$C$15*'Hidden inputs'!$D$15+('Hidden inputs'!$C$16-'Hidden inputs'!$B$16)*'Hidden inputs'!$D$16+(J79-'Hidden inputs'!$B$17)*'Hidden inputs'!$D$17,J79&gt;'Hidden inputs'!$B$18,'Hidden inputs'!$C$15*'Hidden inputs'!$D$15+('Hidden inputs'!$C$16-'Hidden inputs'!$B$16)*'Hidden inputs'!$D$16+('Hidden inputs'!$C$17-'Hidden inputs'!$B$17)*'Hidden inputs'!$D$17+(J79-'Hidden inputs'!$B$18)*'Hidden inputs'!$D$18))</f>
        <v/>
      </c>
      <c r="L79" s="11" t="str">
        <f t="shared" ca="1" si="3304"/>
        <v/>
      </c>
      <c r="M79" s="5" t="str">
        <f t="shared" ca="1" si="3206"/>
        <v/>
      </c>
      <c r="N79" s="5" t="str">
        <f t="shared" ca="1" si="3207"/>
        <v/>
      </c>
      <c r="O79" s="5" t="str">
        <f ca="1">IF(B79="","",'Hidden inputs'!$D$11*F79+'Hidden inputs'!$E$11*G79)</f>
        <v/>
      </c>
      <c r="P79" s="11" t="str">
        <f t="shared" ca="1" si="3140"/>
        <v/>
      </c>
      <c r="Q79" s="20" t="str">
        <f t="shared" ca="1" si="3141"/>
        <v/>
      </c>
      <c r="R79" s="3" t="str">
        <f t="shared" ca="1" si="3208"/>
        <v/>
      </c>
      <c r="S79" s="5" t="str" cm="1">
        <f t="array" aca="1" ref="S79" ca="1">IF($B79="","",IF(R79=0,0,IF(DD_Payment="",0,IF(R79&lt;_xlfn.IFS(DD_Frequency="Monthly",1,DD_Frequency="Quarterly",IF(MONTH(R$2)=1,1,IF(MONTH(R$2)=4,1,IF(MONTH(R$2)=7,1,IF(MONTH(R$2)=10,1,0)))),DD_Frequency="Annually",IF(MONTH(R$2)=1,1,0))*DD_Payment,R79,_xlfn.IFS(DD_Frequency="Monthly",1,DD_Frequency="Quarterly",IF(MONTH(R$2)=1,1,IF(MONTH(R$2)=4,1,IF(MONTH(R$2)=7,1,IF(MONTH(R$2)=10,1,0)))),DD_Frequency="Annually",IF(MONTH(R$2)=1,1,0))*DD_Payment))))</f>
        <v/>
      </c>
      <c r="T79" s="3" t="str">
        <f t="shared" ref="T79" ca="1" si="3722">IF(B79="","",IF(R79&gt;S79,(R79-S79/2)*(rate_A*((T$1+A79)/365)),0))</f>
        <v/>
      </c>
      <c r="U79" s="3" t="str">
        <f t="shared" ca="1" si="3210"/>
        <v/>
      </c>
      <c r="V79" s="3" t="str">
        <f t="shared" ref="V79" ca="1" si="3723">IF(B79="","",G79*(1+rate_A*(T$1+A79)/365))</f>
        <v/>
      </c>
      <c r="W79" s="3" t="str">
        <f t="shared" ref="W79" ca="1" si="3724">IF(B79="","",H79*(1+rate_A*(T$1+A79)/365))</f>
        <v/>
      </c>
      <c r="X79" s="3" t="str">
        <f t="shared" ref="X79" ca="1" si="3725">IF(B79="","",I79*(1+rate_joint*(T$1+A79)/365))</f>
        <v/>
      </c>
      <c r="Y79" s="5" t="str">
        <f t="shared" ca="1" si="3309"/>
        <v/>
      </c>
      <c r="Z79" s="5" t="str" cm="1">
        <f t="array" aca="1" ref="Z79" ca="1">IF(Y79="","",_xlfn.IFS(Y79&lt;='Hidden inputs'!$C$15,Y79*'Hidden inputs'!$D$15,Y79&lt;='Hidden inputs'!$C$16,'Hidden inputs'!$C$15*'Hidden inputs'!$D$15+(Y79-'Hidden inputs'!$B$16)*'Hidden inputs'!$D$16,Y79&lt;='Hidden inputs'!$C$17,'Hidden inputs'!$C$15*'Hidden inputs'!$D$15+('Hidden inputs'!$C$16-'Hidden inputs'!$B$16)*'Hidden inputs'!$D$16+(Y79-'Hidden inputs'!$B$17)*'Hidden inputs'!$D$17,Y79&gt;'Hidden inputs'!$B$18,'Hidden inputs'!$C$15*'Hidden inputs'!$D$15+('Hidden inputs'!$C$16-'Hidden inputs'!$B$16)*'Hidden inputs'!$D$16+('Hidden inputs'!$C$17-'Hidden inputs'!$B$17)*'Hidden inputs'!$D$17+(Y79-'Hidden inputs'!$B$18)*'Hidden inputs'!$D$18))</f>
        <v/>
      </c>
      <c r="AA79" s="10" t="str">
        <f t="shared" ca="1" si="3310"/>
        <v/>
      </c>
      <c r="AB79" s="5" t="str">
        <f t="shared" ca="1" si="3214"/>
        <v/>
      </c>
      <c r="AC79" s="5" t="str">
        <f t="shared" ca="1" si="3311"/>
        <v/>
      </c>
      <c r="AD79" s="5" t="str">
        <f ca="1">IF(B79="","",'Hidden inputs'!$D$11*U79+'Hidden inputs'!$E$11*V79)</f>
        <v/>
      </c>
      <c r="AE79" s="11" t="str">
        <f t="shared" ca="1" si="3146"/>
        <v/>
      </c>
      <c r="AF79" s="9" t="str">
        <f t="shared" ca="1" si="3215"/>
        <v/>
      </c>
      <c r="AG79" s="3" t="str">
        <f t="shared" ca="1" si="3216"/>
        <v/>
      </c>
      <c r="AH79" s="5" t="str" cm="1">
        <f t="array" aca="1" ref="AH79" ca="1">IF($B79="","",IF(AG79=0,0,IF(DD_Payment="",0,IF(AG79&lt;_xlfn.IFS(DD_Frequency="Monthly",1,DD_Frequency="Quarterly",IF(MONTH(AG$2)=1,1,IF(MONTH(AG$2)=4,1,IF(MONTH(AG$2)=7,1,IF(MONTH(AG$2)=10,1,0)))),DD_Frequency="Annually",IF(MONTH(AG$2)=1,1,0))*DD_Payment,AG79,_xlfn.IFS(DD_Frequency="Monthly",1,DD_Frequency="Quarterly",IF(MONTH(AG$2)=1,1,IF(MONTH(AG$2)=4,1,IF(MONTH(AG$2)=7,1,IF(MONTH(AG$2)=10,1,0)))),DD_Frequency="Annually",IF(MONTH(AG$2)=1,1,0))*DD_Payment))))</f>
        <v/>
      </c>
      <c r="AI79" s="3" t="str">
        <f t="shared" ref="AI79" ca="1" si="3726">IF($B79="","",IF(AG79&gt;AH79,(AG79-AH79/2)*(rate_A*(AI$1/365)),0))</f>
        <v/>
      </c>
      <c r="AJ79" s="3" t="str">
        <f t="shared" ca="1" si="3313"/>
        <v/>
      </c>
      <c r="AK79" s="3" t="str">
        <f t="shared" ref="AK79" ca="1" si="3727">IF($B79="","",V79*(1+rate_A*AI$1/365))</f>
        <v/>
      </c>
      <c r="AL79" s="3" t="str">
        <f t="shared" ref="AL79" ca="1" si="3728">IF($B79="","",W79*(1+rate_A*AI$1/365))</f>
        <v/>
      </c>
      <c r="AM79" s="3" t="str">
        <f t="shared" ref="AM79" ca="1" si="3729">IF($B79="","",X79*(1+rate_joint*AI$1/365))</f>
        <v/>
      </c>
      <c r="AN79" s="5" t="str">
        <f t="shared" ca="1" si="3317"/>
        <v/>
      </c>
      <c r="AO79" s="5" t="str" cm="1">
        <f t="array" aca="1" ref="AO79" ca="1">IF(AN79="","",_xlfn.IFS(AN79&lt;='Hidden inputs'!$C$15,AN79*'Hidden inputs'!$D$15,AN79&lt;='Hidden inputs'!$C$16,'Hidden inputs'!$C$15*'Hidden inputs'!$D$15+(AN79-'Hidden inputs'!$B$16)*'Hidden inputs'!$D$16,AN79&lt;='Hidden inputs'!$C$17,'Hidden inputs'!$C$15*'Hidden inputs'!$D$15+('Hidden inputs'!$C$16-'Hidden inputs'!$B$16)*'Hidden inputs'!$D$16+(AN79-'Hidden inputs'!$B$17)*'Hidden inputs'!$D$17,AN79&gt;'Hidden inputs'!$B$18,'Hidden inputs'!$C$15*'Hidden inputs'!$D$15+('Hidden inputs'!$C$16-'Hidden inputs'!$B$16)*'Hidden inputs'!$D$16+('Hidden inputs'!$C$17-'Hidden inputs'!$B$17)*'Hidden inputs'!$D$17+(AN79-'Hidden inputs'!$B$18)*'Hidden inputs'!$D$18))</f>
        <v/>
      </c>
      <c r="AP79" s="10" t="str">
        <f t="shared" ca="1" si="3318"/>
        <v/>
      </c>
      <c r="AQ79" s="5" t="str">
        <f t="shared" ca="1" si="3221"/>
        <v/>
      </c>
      <c r="AR79" s="5" t="str">
        <f t="shared" ca="1" si="3222"/>
        <v/>
      </c>
      <c r="AS79" s="5" t="str">
        <f ca="1">IF($B79="","",'Hidden inputs'!$D$11*AJ79+'Hidden inputs'!$E$11*AK79)</f>
        <v/>
      </c>
      <c r="AT79" s="11" t="str">
        <f t="shared" ca="1" si="3151"/>
        <v/>
      </c>
      <c r="AU79" s="9" t="str">
        <f t="shared" ca="1" si="3223"/>
        <v/>
      </c>
      <c r="AV79" s="3" t="str">
        <f t="shared" ca="1" si="3224"/>
        <v/>
      </c>
      <c r="AW79" s="5" t="str" cm="1">
        <f t="array" aca="1" ref="AW79" ca="1">IF($B79="","",IF(AV79=0,0,IF(DD_Payment="",0,IF(AV79&lt;_xlfn.IFS(DD_Frequency="Monthly",1,DD_Frequency="Quarterly",IF(MONTH(AV$2)=1,1,IF(MONTH(AV$2)=4,1,IF(MONTH(AV$2)=7,1,IF(MONTH(AV$2)=10,1,0)))),DD_Frequency="Annually",IF(MONTH(AV$2)=1,1,0))*DD_Payment,AV79,_xlfn.IFS(DD_Frequency="Monthly",1,DD_Frequency="Quarterly",IF(MONTH(AV$2)=1,1,IF(MONTH(AV$2)=4,1,IF(MONTH(AV$2)=7,1,IF(MONTH(AV$2)=10,1,0)))),DD_Frequency="Annually",IF(MONTH(AV$2)=1,1,0))*DD_Payment))))</f>
        <v/>
      </c>
      <c r="AX79" s="3" t="str">
        <f t="shared" ref="AX79" ca="1" si="3730">IF($B79="","",IF(AV79&gt;AW79,(AV79-AW79/2)*(rate_A*(AX$1/365)),0))</f>
        <v/>
      </c>
      <c r="AY79" s="3" t="str">
        <f t="shared" ca="1" si="3320"/>
        <v/>
      </c>
      <c r="AZ79" s="3" t="str">
        <f t="shared" ref="AZ79" ca="1" si="3731">IF($B79="","",AK79*(1+rate_A*AX$1/365))</f>
        <v/>
      </c>
      <c r="BA79" s="3" t="str">
        <f t="shared" ref="BA79" ca="1" si="3732">IF($B79="","",AL79*(1+rate_A*AX$1/365))</f>
        <v/>
      </c>
      <c r="BB79" s="3" t="str">
        <f t="shared" ref="BB79" ca="1" si="3733">IF($B79="","",AM79*(1+rate_joint*AX$1/365))</f>
        <v/>
      </c>
      <c r="BC79" s="5" t="str">
        <f t="shared" ca="1" si="3324"/>
        <v/>
      </c>
      <c r="BD79" s="5" t="str" cm="1">
        <f t="array" aca="1" ref="BD79" ca="1">IF(BC79="","",_xlfn.IFS(BC79&lt;='Hidden inputs'!$C$15,BC79*'Hidden inputs'!$D$15,BC79&lt;='Hidden inputs'!$C$16,'Hidden inputs'!$C$15*'Hidden inputs'!$D$15+(BC79-'Hidden inputs'!$B$16)*'Hidden inputs'!$D$16,BC79&lt;='Hidden inputs'!$C$17,'Hidden inputs'!$C$15*'Hidden inputs'!$D$15+('Hidden inputs'!$C$16-'Hidden inputs'!$B$16)*'Hidden inputs'!$D$16+(BC79-'Hidden inputs'!$B$17)*'Hidden inputs'!$D$17,BC79&gt;'Hidden inputs'!$B$18,'Hidden inputs'!$C$15*'Hidden inputs'!$D$15+('Hidden inputs'!$C$16-'Hidden inputs'!$B$16)*'Hidden inputs'!$D$16+('Hidden inputs'!$C$17-'Hidden inputs'!$B$17)*'Hidden inputs'!$D$17+(BC79-'Hidden inputs'!$B$18)*'Hidden inputs'!$D$18))</f>
        <v/>
      </c>
      <c r="BE79" s="10" t="str">
        <f t="shared" ca="1" si="3325"/>
        <v/>
      </c>
      <c r="BF79" s="5" t="str">
        <f t="shared" ca="1" si="3229"/>
        <v/>
      </c>
      <c r="BG79" s="5" t="str">
        <f t="shared" ca="1" si="3230"/>
        <v/>
      </c>
      <c r="BH79" s="5" t="str">
        <f ca="1">IF($B79="","",'Hidden inputs'!$D$11*AY79+'Hidden inputs'!$E$11*AZ79)</f>
        <v/>
      </c>
      <c r="BI79" s="11" t="str">
        <f t="shared" ca="1" si="3156"/>
        <v/>
      </c>
      <c r="BJ79" s="9" t="str">
        <f t="shared" ca="1" si="3231"/>
        <v/>
      </c>
      <c r="BK79" s="3" t="str">
        <f t="shared" ca="1" si="3232"/>
        <v/>
      </c>
      <c r="BL79" s="5" t="str" cm="1">
        <f t="array" aca="1" ref="BL79" ca="1">IF($B79="","",IF(BK79=0,0,IF(DD_Payment="",0,IF(BK79&lt;_xlfn.IFS(DD_Frequency="Monthly",1,DD_Frequency="Quarterly",IF(MONTH(BK$2)=1,1,IF(MONTH(BK$2)=4,1,IF(MONTH(BK$2)=7,1,IF(MONTH(BK$2)=10,1,0)))),DD_Frequency="Annually",IF(MONTH(BK$2)=1,1,0))*DD_Payment,BK79,_xlfn.IFS(DD_Frequency="Monthly",1,DD_Frequency="Quarterly",IF(MONTH(BK$2)=1,1,IF(MONTH(BK$2)=4,1,IF(MONTH(BK$2)=7,1,IF(MONTH(BK$2)=10,1,0)))),DD_Frequency="Annually",IF(MONTH(BK$2)=1,1,0))*DD_Payment))))</f>
        <v/>
      </c>
      <c r="BM79" s="3" t="str">
        <f t="shared" ref="BM79" ca="1" si="3734">IF($B79="","",IF(BK79&gt;BL79,(BK79-BL79/2)*(rate_A*(BM$1/365)),0))</f>
        <v/>
      </c>
      <c r="BN79" s="3" t="str">
        <f t="shared" ca="1" si="3327"/>
        <v/>
      </c>
      <c r="BO79" s="3" t="str">
        <f t="shared" ref="BO79" ca="1" si="3735">IF($B79="","",AZ79*(1+rate_A*BM$1/365))</f>
        <v/>
      </c>
      <c r="BP79" s="3" t="str">
        <f t="shared" ref="BP79" ca="1" si="3736">IF($B79="","",BA79*(1+rate_A*BM$1/365))</f>
        <v/>
      </c>
      <c r="BQ79" s="3" t="str">
        <f t="shared" ref="BQ79" ca="1" si="3737">IF($B79="","",BB79*(1+rate_joint*BM$1/365))</f>
        <v/>
      </c>
      <c r="BR79" s="5" t="str">
        <f t="shared" ca="1" si="3331"/>
        <v/>
      </c>
      <c r="BS79" s="5" t="str" cm="1">
        <f t="array" aca="1" ref="BS79" ca="1">IF(BR79="","",_xlfn.IFS(BR79&lt;='Hidden inputs'!$C$15,BR79*'Hidden inputs'!$D$15,BR79&lt;='Hidden inputs'!$C$16,'Hidden inputs'!$C$15*'Hidden inputs'!$D$15+(BR79-'Hidden inputs'!$B$16)*'Hidden inputs'!$D$16,BR79&lt;='Hidden inputs'!$C$17,'Hidden inputs'!$C$15*'Hidden inputs'!$D$15+('Hidden inputs'!$C$16-'Hidden inputs'!$B$16)*'Hidden inputs'!$D$16+(BR79-'Hidden inputs'!$B$17)*'Hidden inputs'!$D$17,BR79&gt;'Hidden inputs'!$B$18,'Hidden inputs'!$C$15*'Hidden inputs'!$D$15+('Hidden inputs'!$C$16-'Hidden inputs'!$B$16)*'Hidden inputs'!$D$16+('Hidden inputs'!$C$17-'Hidden inputs'!$B$17)*'Hidden inputs'!$D$17+(BR79-'Hidden inputs'!$B$18)*'Hidden inputs'!$D$18))</f>
        <v/>
      </c>
      <c r="BT79" s="10" t="str">
        <f t="shared" ca="1" si="3332"/>
        <v/>
      </c>
      <c r="BU79" s="5" t="str">
        <f t="shared" ca="1" si="3237"/>
        <v/>
      </c>
      <c r="BV79" s="5" t="str">
        <f t="shared" ca="1" si="3238"/>
        <v/>
      </c>
      <c r="BW79" s="5" t="str">
        <f ca="1">IF($B79="","",'Hidden inputs'!$D$11*BN79+'Hidden inputs'!$E$11*BO79)</f>
        <v/>
      </c>
      <c r="BX79" s="11" t="str">
        <f t="shared" ca="1" si="3161"/>
        <v/>
      </c>
      <c r="BY79" s="9" t="str">
        <f t="shared" ca="1" si="3239"/>
        <v/>
      </c>
      <c r="BZ79" s="3" t="str">
        <f t="shared" ca="1" si="3240"/>
        <v/>
      </c>
      <c r="CA79" s="5" t="str" cm="1">
        <f t="array" aca="1" ref="CA79" ca="1">IF($B79="","",IF(BZ79=0,0,IF(DD_Payment="",0,IF(BZ79&lt;_xlfn.IFS(DD_Frequency="Monthly",1,DD_Frequency="Quarterly",IF(MONTH(BZ$2)=1,1,IF(MONTH(BZ$2)=4,1,IF(MONTH(BZ$2)=7,1,IF(MONTH(BZ$2)=10,1,0)))),DD_Frequency="Annually",IF(MONTH(BZ$2)=1,1,0))*DD_Payment,BZ79,_xlfn.IFS(DD_Frequency="Monthly",1,DD_Frequency="Quarterly",IF(MONTH(BZ$2)=1,1,IF(MONTH(BZ$2)=4,1,IF(MONTH(BZ$2)=7,1,IF(MONTH(BZ$2)=10,1,0)))),DD_Frequency="Annually",IF(MONTH(BZ$2)=1,1,0))*DD_Payment))))</f>
        <v/>
      </c>
      <c r="CB79" s="3" t="str">
        <f t="shared" ref="CB79" ca="1" si="3738">IF($B79="","",IF(BZ79&gt;CA79,(BZ79-CA79/2)*(rate_A*(CB$1/365)),0))</f>
        <v/>
      </c>
      <c r="CC79" s="3" t="str">
        <f t="shared" ca="1" si="3334"/>
        <v/>
      </c>
      <c r="CD79" s="3" t="str">
        <f t="shared" ref="CD79" ca="1" si="3739">IF($B79="","",BO79*(1+rate_A*CB$1/365))</f>
        <v/>
      </c>
      <c r="CE79" s="3" t="str">
        <f t="shared" ref="CE79" ca="1" si="3740">IF($B79="","",BP79*(1+rate_A*CB$1/365))</f>
        <v/>
      </c>
      <c r="CF79" s="3" t="str">
        <f t="shared" ref="CF79" ca="1" si="3741">IF($B79="","",BQ79*(1+rate_joint*CB$1/365))</f>
        <v/>
      </c>
      <c r="CG79" s="5" t="str">
        <f t="shared" ca="1" si="3338"/>
        <v/>
      </c>
      <c r="CH79" s="5" t="str" cm="1">
        <f t="array" aca="1" ref="CH79" ca="1">IF(CG79="","",_xlfn.IFS(CG79&lt;='Hidden inputs'!$C$15,CG79*'Hidden inputs'!$D$15,CG79&lt;='Hidden inputs'!$C$16,'Hidden inputs'!$C$15*'Hidden inputs'!$D$15+(CG79-'Hidden inputs'!$B$16)*'Hidden inputs'!$D$16,CG79&lt;='Hidden inputs'!$C$17,'Hidden inputs'!$C$15*'Hidden inputs'!$D$15+('Hidden inputs'!$C$16-'Hidden inputs'!$B$16)*'Hidden inputs'!$D$16+(CG79-'Hidden inputs'!$B$17)*'Hidden inputs'!$D$17,CG79&gt;'Hidden inputs'!$B$18,'Hidden inputs'!$C$15*'Hidden inputs'!$D$15+('Hidden inputs'!$C$16-'Hidden inputs'!$B$16)*'Hidden inputs'!$D$16+('Hidden inputs'!$C$17-'Hidden inputs'!$B$17)*'Hidden inputs'!$D$17+(CG79-'Hidden inputs'!$B$18)*'Hidden inputs'!$D$18))</f>
        <v/>
      </c>
      <c r="CI79" s="10" t="str">
        <f t="shared" ca="1" si="3339"/>
        <v/>
      </c>
      <c r="CJ79" s="5" t="str">
        <f t="shared" ca="1" si="3245"/>
        <v/>
      </c>
      <c r="CK79" s="5" t="str">
        <f t="shared" ca="1" si="3246"/>
        <v/>
      </c>
      <c r="CL79" s="5" t="str">
        <f ca="1">IF($B79="","",'Hidden inputs'!$D$11*CC79+'Hidden inputs'!$E$11*CD79)</f>
        <v/>
      </c>
      <c r="CM79" s="11" t="str">
        <f t="shared" ca="1" si="3166"/>
        <v/>
      </c>
      <c r="CN79" s="9" t="str">
        <f t="shared" ca="1" si="3247"/>
        <v/>
      </c>
      <c r="CO79" s="3" t="str">
        <f t="shared" ca="1" si="3248"/>
        <v/>
      </c>
      <c r="CP79" s="5" t="str" cm="1">
        <f t="array" aca="1" ref="CP79" ca="1">IF($B79="","",IF(CO79=0,0,IF(DD_Payment="",0,IF(CO79&lt;_xlfn.IFS(DD_Frequency="Monthly",1,DD_Frequency="Quarterly",IF(MONTH(CO$2)=1,1,IF(MONTH(CO$2)=4,1,IF(MONTH(CO$2)=7,1,IF(MONTH(CO$2)=10,1,0)))),DD_Frequency="Annually",IF(MONTH(CO$2)=1,1,0))*DD_Payment,CO79,_xlfn.IFS(DD_Frequency="Monthly",1,DD_Frequency="Quarterly",IF(MONTH(CO$2)=1,1,IF(MONTH(CO$2)=4,1,IF(MONTH(CO$2)=7,1,IF(MONTH(CO$2)=10,1,0)))),DD_Frequency="Annually",IF(MONTH(CO$2)=1,1,0))*DD_Payment))))</f>
        <v/>
      </c>
      <c r="CQ79" s="3" t="str">
        <f t="shared" ref="CQ79" ca="1" si="3742">IF($B79="","",IF(CO79&gt;CP79,(CO79-CP79/2)*(rate_A*(CQ$1/365)),0))</f>
        <v/>
      </c>
      <c r="CR79" s="3" t="str">
        <f t="shared" ca="1" si="3341"/>
        <v/>
      </c>
      <c r="CS79" s="3" t="str">
        <f t="shared" ref="CS79" ca="1" si="3743">IF($B79="","",CD79*(1+rate_A*CQ$1/365))</f>
        <v/>
      </c>
      <c r="CT79" s="3" t="str">
        <f t="shared" ref="CT79" ca="1" si="3744">IF($B79="","",CE79*(1+rate_A*CQ$1/365))</f>
        <v/>
      </c>
      <c r="CU79" s="3" t="str">
        <f t="shared" ref="CU79" ca="1" si="3745">IF($B79="","",CF79*(1+rate_joint*CQ$1/365))</f>
        <v/>
      </c>
      <c r="CV79" s="5" t="str">
        <f t="shared" ca="1" si="3345"/>
        <v/>
      </c>
      <c r="CW79" s="5" t="str" cm="1">
        <f t="array" aca="1" ref="CW79" ca="1">IF(CV79="","",_xlfn.IFS(CV79&lt;='Hidden inputs'!$C$15,CV79*'Hidden inputs'!$D$15,CV79&lt;='Hidden inputs'!$C$16,'Hidden inputs'!$C$15*'Hidden inputs'!$D$15+(CV79-'Hidden inputs'!$B$16)*'Hidden inputs'!$D$16,CV79&lt;='Hidden inputs'!$C$17,'Hidden inputs'!$C$15*'Hidden inputs'!$D$15+('Hidden inputs'!$C$16-'Hidden inputs'!$B$16)*'Hidden inputs'!$D$16+(CV79-'Hidden inputs'!$B$17)*'Hidden inputs'!$D$17,CV79&gt;'Hidden inputs'!$B$18,'Hidden inputs'!$C$15*'Hidden inputs'!$D$15+('Hidden inputs'!$C$16-'Hidden inputs'!$B$16)*'Hidden inputs'!$D$16+('Hidden inputs'!$C$17-'Hidden inputs'!$B$17)*'Hidden inputs'!$D$17+(CV79-'Hidden inputs'!$B$18)*'Hidden inputs'!$D$18))</f>
        <v/>
      </c>
      <c r="CX79" s="10" t="str">
        <f t="shared" ca="1" si="3346"/>
        <v/>
      </c>
      <c r="CY79" s="5" t="str">
        <f t="shared" ca="1" si="3253"/>
        <v/>
      </c>
      <c r="CZ79" s="5" t="str">
        <f t="shared" ca="1" si="3254"/>
        <v/>
      </c>
      <c r="DA79" s="5" t="str">
        <f ca="1">IF($B79="","",'Hidden inputs'!$D$11*CR79+'Hidden inputs'!$E$11*CS79)</f>
        <v/>
      </c>
      <c r="DB79" s="11" t="str">
        <f t="shared" ca="1" si="3171"/>
        <v/>
      </c>
      <c r="DC79" s="9" t="str">
        <f t="shared" ca="1" si="3255"/>
        <v/>
      </c>
      <c r="DD79" s="3" t="str">
        <f t="shared" ca="1" si="3256"/>
        <v/>
      </c>
      <c r="DE79" s="5" t="str" cm="1">
        <f t="array" aca="1" ref="DE79" ca="1">IF($B79="","",IF(DD79=0,0,IF(DD_Payment="",0,IF(DD79&lt;_xlfn.IFS(DD_Frequency="Monthly",1,DD_Frequency="Quarterly",IF(MONTH(DD$2)=1,1,IF(MONTH(DD$2)=4,1,IF(MONTH(DD$2)=7,1,IF(MONTH(DD$2)=10,1,0)))),DD_Frequency="Annually",IF(MONTH(DD$2)=1,1,0))*DD_Payment,DD79,_xlfn.IFS(DD_Frequency="Monthly",1,DD_Frequency="Quarterly",IF(MONTH(DD$2)=1,1,IF(MONTH(DD$2)=4,1,IF(MONTH(DD$2)=7,1,IF(MONTH(DD$2)=10,1,0)))),DD_Frequency="Annually",IF(MONTH(DD$2)=1,1,0))*DD_Payment))))</f>
        <v/>
      </c>
      <c r="DF79" s="3" t="str">
        <f t="shared" ref="DF79" ca="1" si="3746">IF($B79="","",IF(DD79&gt;DE79,(DD79-DE79/2)*(rate_A*(DF$1/365)),0))</f>
        <v/>
      </c>
      <c r="DG79" s="3" t="str">
        <f t="shared" ca="1" si="3348"/>
        <v/>
      </c>
      <c r="DH79" s="3" t="str">
        <f t="shared" ref="DH79" ca="1" si="3747">IF($B79="","",CS79*(1+rate_A*DF$1/365))</f>
        <v/>
      </c>
      <c r="DI79" s="3" t="str">
        <f t="shared" ref="DI79" ca="1" si="3748">IF($B79="","",CT79*(1+rate_A*DF$1/365))</f>
        <v/>
      </c>
      <c r="DJ79" s="3" t="str">
        <f t="shared" ref="DJ79" ca="1" si="3749">IF($B79="","",CU79*(1+rate_joint*DF$1/365))</f>
        <v/>
      </c>
      <c r="DK79" s="5" t="str">
        <f t="shared" ca="1" si="3352"/>
        <v/>
      </c>
      <c r="DL79" s="5" t="str" cm="1">
        <f t="array" aca="1" ref="DL79" ca="1">IF(DK79="","",_xlfn.IFS(DK79&lt;='Hidden inputs'!$C$15,DK79*'Hidden inputs'!$D$15,DK79&lt;='Hidden inputs'!$C$16,'Hidden inputs'!$C$15*'Hidden inputs'!$D$15+(DK79-'Hidden inputs'!$B$16)*'Hidden inputs'!$D$16,DK79&lt;='Hidden inputs'!$C$17,'Hidden inputs'!$C$15*'Hidden inputs'!$D$15+('Hidden inputs'!$C$16-'Hidden inputs'!$B$16)*'Hidden inputs'!$D$16+(DK79-'Hidden inputs'!$B$17)*'Hidden inputs'!$D$17,DK79&gt;'Hidden inputs'!$B$18,'Hidden inputs'!$C$15*'Hidden inputs'!$D$15+('Hidden inputs'!$C$16-'Hidden inputs'!$B$16)*'Hidden inputs'!$D$16+('Hidden inputs'!$C$17-'Hidden inputs'!$B$17)*'Hidden inputs'!$D$17+(DK79-'Hidden inputs'!$B$18)*'Hidden inputs'!$D$18))</f>
        <v/>
      </c>
      <c r="DM79" s="10" t="str">
        <f t="shared" ca="1" si="3353"/>
        <v/>
      </c>
      <c r="DN79" s="5" t="str">
        <f t="shared" ca="1" si="3261"/>
        <v/>
      </c>
      <c r="DO79" s="5" t="str">
        <f t="shared" ca="1" si="3262"/>
        <v/>
      </c>
      <c r="DP79" s="5" t="str">
        <f ca="1">IF($B79="","",'Hidden inputs'!$D$11*DG79+'Hidden inputs'!$E$11*DH79)</f>
        <v/>
      </c>
      <c r="DQ79" s="11" t="str">
        <f t="shared" ca="1" si="3176"/>
        <v/>
      </c>
      <c r="DR79" s="9" t="str">
        <f t="shared" ca="1" si="3263"/>
        <v/>
      </c>
      <c r="DS79" s="3" t="str">
        <f t="shared" ca="1" si="3264"/>
        <v/>
      </c>
      <c r="DT79" s="5" t="str" cm="1">
        <f t="array" aca="1" ref="DT79" ca="1">IF($B79="","",IF(DS79=0,0,IF(DD_Payment="",0,IF(DS79&lt;_xlfn.IFS(DD_Frequency="Monthly",1,DD_Frequency="Quarterly",IF(MONTH(DS$2)=1,1,IF(MONTH(DS$2)=4,1,IF(MONTH(DS$2)=7,1,IF(MONTH(DS$2)=10,1,0)))),DD_Frequency="Annually",IF(MONTH(DS$2)=1,1,0))*DD_Payment,DS79,_xlfn.IFS(DD_Frequency="Monthly",1,DD_Frequency="Quarterly",IF(MONTH(DS$2)=1,1,IF(MONTH(DS$2)=4,1,IF(MONTH(DS$2)=7,1,IF(MONTH(DS$2)=10,1,0)))),DD_Frequency="Annually",IF(MONTH(DS$2)=1,1,0))*DD_Payment))))</f>
        <v/>
      </c>
      <c r="DU79" s="3" t="str">
        <f t="shared" ref="DU79" ca="1" si="3750">IF($B79="","",IF(DS79&gt;DT79,(DS79-DT79/2)*(rate_A*(DU$1/365)),0))</f>
        <v/>
      </c>
      <c r="DV79" s="3" t="str">
        <f t="shared" ca="1" si="3355"/>
        <v/>
      </c>
      <c r="DW79" s="3" t="str">
        <f t="shared" ref="DW79" ca="1" si="3751">IF($B79="","",DH79*(1+rate_A*DU$1/365))</f>
        <v/>
      </c>
      <c r="DX79" s="3" t="str">
        <f t="shared" ref="DX79" ca="1" si="3752">IF($B79="","",DI79*(1+rate_A*DU$1/365))</f>
        <v/>
      </c>
      <c r="DY79" s="3" t="str">
        <f t="shared" ref="DY79" ca="1" si="3753">IF($B79="","",DJ79*(1+rate_joint*DU$1/365))</f>
        <v/>
      </c>
      <c r="DZ79" s="5" t="str">
        <f t="shared" ca="1" si="3359"/>
        <v/>
      </c>
      <c r="EA79" s="5" t="str" cm="1">
        <f t="array" aca="1" ref="EA79" ca="1">IF(DZ79="","",_xlfn.IFS(DZ79&lt;='Hidden inputs'!$C$15,DZ79*'Hidden inputs'!$D$15,DZ79&lt;='Hidden inputs'!$C$16,'Hidden inputs'!$C$15*'Hidden inputs'!$D$15+(DZ79-'Hidden inputs'!$B$16)*'Hidden inputs'!$D$16,DZ79&lt;='Hidden inputs'!$C$17,'Hidden inputs'!$C$15*'Hidden inputs'!$D$15+('Hidden inputs'!$C$16-'Hidden inputs'!$B$16)*'Hidden inputs'!$D$16+(DZ79-'Hidden inputs'!$B$17)*'Hidden inputs'!$D$17,DZ79&gt;'Hidden inputs'!$B$18,'Hidden inputs'!$C$15*'Hidden inputs'!$D$15+('Hidden inputs'!$C$16-'Hidden inputs'!$B$16)*'Hidden inputs'!$D$16+('Hidden inputs'!$C$17-'Hidden inputs'!$B$17)*'Hidden inputs'!$D$17+(DZ79-'Hidden inputs'!$B$18)*'Hidden inputs'!$D$18))</f>
        <v/>
      </c>
      <c r="EB79" s="10" t="str">
        <f t="shared" ca="1" si="3360"/>
        <v/>
      </c>
      <c r="EC79" s="5" t="str">
        <f t="shared" ca="1" si="3269"/>
        <v/>
      </c>
      <c r="ED79" s="5" t="str">
        <f t="shared" ca="1" si="3270"/>
        <v/>
      </c>
      <c r="EE79" s="5" t="str">
        <f ca="1">IF($B79="","",'Hidden inputs'!$D$11*DV79+'Hidden inputs'!$E$11*DW79)</f>
        <v/>
      </c>
      <c r="EF79" s="11" t="str">
        <f t="shared" ca="1" si="3181"/>
        <v/>
      </c>
      <c r="EG79" s="9" t="str">
        <f t="shared" ca="1" si="3271"/>
        <v/>
      </c>
      <c r="EH79" s="3" t="str">
        <f t="shared" ca="1" si="3272"/>
        <v/>
      </c>
      <c r="EI79" s="5" t="str" cm="1">
        <f t="array" aca="1" ref="EI79" ca="1">IF($B79="","",IF(EH79=0,0,IF(DD_Payment="",0,IF(EH79&lt;_xlfn.IFS(DD_Frequency="Monthly",1,DD_Frequency="Quarterly",IF(MONTH(EH$2)=1,1,IF(MONTH(EH$2)=4,1,IF(MONTH(EH$2)=7,1,IF(MONTH(EH$2)=10,1,0)))),DD_Frequency="Annually",IF(MONTH(EH$2)=1,1,0))*DD_Payment,EH79,_xlfn.IFS(DD_Frequency="Monthly",1,DD_Frequency="Quarterly",IF(MONTH(EH$2)=1,1,IF(MONTH(EH$2)=4,1,IF(MONTH(EH$2)=7,1,IF(MONTH(EH$2)=10,1,0)))),DD_Frequency="Annually",IF(MONTH(EH$2)=1,1,0))*DD_Payment))))</f>
        <v/>
      </c>
      <c r="EJ79" s="3" t="str">
        <f t="shared" ref="EJ79" ca="1" si="3754">IF($B79="","",IF(EH79&gt;EI79,(EH79-EI79/2)*(rate_A*(EJ$1/365)),0))</f>
        <v/>
      </c>
      <c r="EK79" s="3" t="str">
        <f t="shared" ca="1" si="3362"/>
        <v/>
      </c>
      <c r="EL79" s="3" t="str">
        <f t="shared" ref="EL79" ca="1" si="3755">IF($B79="","",DW79*(1+rate_A*EJ$1/365))</f>
        <v/>
      </c>
      <c r="EM79" s="3" t="str">
        <f t="shared" ref="EM79" ca="1" si="3756">IF($B79="","",DX79*(1+rate_A*EJ$1/365))</f>
        <v/>
      </c>
      <c r="EN79" s="3" t="str">
        <f t="shared" ref="EN79" ca="1" si="3757">IF($B79="","",DY79*(1+rate_joint*EJ$1/365))</f>
        <v/>
      </c>
      <c r="EO79" s="5" t="str">
        <f t="shared" ca="1" si="3366"/>
        <v/>
      </c>
      <c r="EP79" s="5" t="str" cm="1">
        <f t="array" aca="1" ref="EP79" ca="1">IF(EO79="","",_xlfn.IFS(EO79&lt;='Hidden inputs'!$C$15,EO79*'Hidden inputs'!$D$15,EO79&lt;='Hidden inputs'!$C$16,'Hidden inputs'!$C$15*'Hidden inputs'!$D$15+(EO79-'Hidden inputs'!$B$16)*'Hidden inputs'!$D$16,EO79&lt;='Hidden inputs'!$C$17,'Hidden inputs'!$C$15*'Hidden inputs'!$D$15+('Hidden inputs'!$C$16-'Hidden inputs'!$B$16)*'Hidden inputs'!$D$16+(EO79-'Hidden inputs'!$B$17)*'Hidden inputs'!$D$17,EO79&gt;'Hidden inputs'!$B$18,'Hidden inputs'!$C$15*'Hidden inputs'!$D$15+('Hidden inputs'!$C$16-'Hidden inputs'!$B$16)*'Hidden inputs'!$D$16+('Hidden inputs'!$C$17-'Hidden inputs'!$B$17)*'Hidden inputs'!$D$17+(EO79-'Hidden inputs'!$B$18)*'Hidden inputs'!$D$18))</f>
        <v/>
      </c>
      <c r="EQ79" s="10" t="str">
        <f t="shared" ca="1" si="3367"/>
        <v/>
      </c>
      <c r="ER79" s="5" t="str">
        <f t="shared" ca="1" si="3277"/>
        <v/>
      </c>
      <c r="ES79" s="5" t="str">
        <f t="shared" ca="1" si="3278"/>
        <v/>
      </c>
      <c r="ET79" s="5" t="str">
        <f ca="1">IF($B79="","",'Hidden inputs'!$D$11*EK79+'Hidden inputs'!$E$11*EL79)</f>
        <v/>
      </c>
      <c r="EU79" s="11" t="str">
        <f t="shared" ca="1" si="3186"/>
        <v/>
      </c>
      <c r="EV79" s="9" t="str">
        <f t="shared" ca="1" si="3279"/>
        <v/>
      </c>
      <c r="EW79" s="3" t="str">
        <f t="shared" ca="1" si="3280"/>
        <v/>
      </c>
      <c r="EX79" s="5" t="str" cm="1">
        <f t="array" aca="1" ref="EX79" ca="1">IF($B79="","",IF(EW79=0,0,IF(DD_Payment="",0,IF(EW79&lt;_xlfn.IFS(DD_Frequency="Monthly",1,DD_Frequency="Quarterly",IF(MONTH(EW$2)=1,1,IF(MONTH(EW$2)=4,1,IF(MONTH(EW$2)=7,1,IF(MONTH(EW$2)=10,1,0)))),DD_Frequency="Annually",IF(MONTH(EW$2)=1,1,0))*DD_Payment,EW79,_xlfn.IFS(DD_Frequency="Monthly",1,DD_Frequency="Quarterly",IF(MONTH(EW$2)=1,1,IF(MONTH(EW$2)=4,1,IF(MONTH(EW$2)=7,1,IF(MONTH(EW$2)=10,1,0)))),DD_Frequency="Annually",IF(MONTH(EW$2)=1,1,0))*DD_Payment))))</f>
        <v/>
      </c>
      <c r="EY79" s="3" t="str">
        <f t="shared" ref="EY79" ca="1" si="3758">IF($B79="","",IF(EW79&gt;EX79,(EW79-EX79/2)*(rate_A*(EY$1/365)),0))</f>
        <v/>
      </c>
      <c r="EZ79" s="3" t="str">
        <f t="shared" ca="1" si="3369"/>
        <v/>
      </c>
      <c r="FA79" s="3" t="str">
        <f t="shared" ref="FA79" ca="1" si="3759">IF($B79="","",EL79*(1+rate_A*EY$1/365))</f>
        <v/>
      </c>
      <c r="FB79" s="3" t="str">
        <f t="shared" ref="FB79" ca="1" si="3760">IF($B79="","",EM79*(1+rate_A*EY$1/365))</f>
        <v/>
      </c>
      <c r="FC79" s="3" t="str">
        <f t="shared" ref="FC79" ca="1" si="3761">IF($B79="","",EN79*(1+rate_joint*EY$1/365))</f>
        <v/>
      </c>
      <c r="FD79" s="5" t="str">
        <f t="shared" ca="1" si="3373"/>
        <v/>
      </c>
      <c r="FE79" s="5" t="str" cm="1">
        <f t="array" aca="1" ref="FE79" ca="1">IF(FD79="","",_xlfn.IFS(FD79&lt;='Hidden inputs'!$C$15,FD79*'Hidden inputs'!$D$15,FD79&lt;='Hidden inputs'!$C$16,'Hidden inputs'!$C$15*'Hidden inputs'!$D$15+(FD79-'Hidden inputs'!$B$16)*'Hidden inputs'!$D$16,FD79&lt;='Hidden inputs'!$C$17,'Hidden inputs'!$C$15*'Hidden inputs'!$D$15+('Hidden inputs'!$C$16-'Hidden inputs'!$B$16)*'Hidden inputs'!$D$16+(FD79-'Hidden inputs'!$B$17)*'Hidden inputs'!$D$17,FD79&gt;'Hidden inputs'!$B$18,'Hidden inputs'!$C$15*'Hidden inputs'!$D$15+('Hidden inputs'!$C$16-'Hidden inputs'!$B$16)*'Hidden inputs'!$D$16+('Hidden inputs'!$C$17-'Hidden inputs'!$B$17)*'Hidden inputs'!$D$17+(FD79-'Hidden inputs'!$B$18)*'Hidden inputs'!$D$18))</f>
        <v/>
      </c>
      <c r="FF79" s="10" t="str">
        <f t="shared" ca="1" si="3374"/>
        <v/>
      </c>
      <c r="FG79" s="5" t="str">
        <f t="shared" ca="1" si="3285"/>
        <v/>
      </c>
      <c r="FH79" s="5" t="str">
        <f t="shared" ca="1" si="3286"/>
        <v/>
      </c>
      <c r="FI79" s="5" t="str">
        <f ca="1">IF($B79="","",'Hidden inputs'!$D$11*EZ79+'Hidden inputs'!$E$11*FA79)</f>
        <v/>
      </c>
      <c r="FJ79" s="11" t="str">
        <f t="shared" ca="1" si="3191"/>
        <v/>
      </c>
      <c r="FK79" s="9" t="str">
        <f t="shared" ca="1" si="3287"/>
        <v/>
      </c>
      <c r="FL79" s="3" t="str">
        <f t="shared" ca="1" si="3288"/>
        <v/>
      </c>
      <c r="FM79" s="5" t="str" cm="1">
        <f t="array" aca="1" ref="FM79" ca="1">IF($B79="","",IF(FL79=0,0,IF(DD_Payment="",0,IF(FL79&lt;_xlfn.IFS(DD_Frequency="Monthly",1,DD_Frequency="Quarterly",IF(MONTH(FL$2)=1,1,IF(MONTH(FL$2)=4,1,IF(MONTH(FL$2)=7,1,IF(MONTH(FL$2)=10,1,0)))),DD_Frequency="Annually",IF(MONTH(FL$2)=1,1,0))*DD_Payment,FL79,_xlfn.IFS(DD_Frequency="Monthly",1,DD_Frequency="Quarterly",IF(MONTH(FL$2)=1,1,IF(MONTH(FL$2)=4,1,IF(MONTH(FL$2)=7,1,IF(MONTH(FL$2)=10,1,0)))),DD_Frequency="Annually",IF(MONTH(FL$2)=1,1,0))*DD_Payment))))</f>
        <v/>
      </c>
      <c r="FN79" s="3" t="str">
        <f t="shared" ref="FN79" ca="1" si="3762">IF($B79="","",IF(FL79&gt;FM79,(FL79-FM79/2)*(rate_A*(FN$1/365)),0))</f>
        <v/>
      </c>
      <c r="FO79" s="3" t="str">
        <f t="shared" ca="1" si="3376"/>
        <v/>
      </c>
      <c r="FP79" s="3" t="str">
        <f t="shared" ref="FP79" ca="1" si="3763">IF($B79="","",FA79*(1+rate_A*FN$1/365))</f>
        <v/>
      </c>
      <c r="FQ79" s="3" t="str">
        <f t="shared" ref="FQ79" ca="1" si="3764">IF($B79="","",FB79*(1+rate_A*FN$1/365))</f>
        <v/>
      </c>
      <c r="FR79" s="3" t="str">
        <f t="shared" ref="FR79" ca="1" si="3765">IF($B79="","",FC79*(1+rate_joint*FN$1/365))</f>
        <v/>
      </c>
      <c r="FS79" s="5" t="str">
        <f t="shared" ca="1" si="3380"/>
        <v/>
      </c>
      <c r="FT79" s="5" t="str" cm="1">
        <f t="array" aca="1" ref="FT79" ca="1">IF(FS79="","",_xlfn.IFS(FS79&lt;='Hidden inputs'!$C$15,FS79*'Hidden inputs'!$D$15,FS79&lt;='Hidden inputs'!$C$16,'Hidden inputs'!$C$15*'Hidden inputs'!$D$15+(FS79-'Hidden inputs'!$B$16)*'Hidden inputs'!$D$16,FS79&lt;='Hidden inputs'!$C$17,'Hidden inputs'!$C$15*'Hidden inputs'!$D$15+('Hidden inputs'!$C$16-'Hidden inputs'!$B$16)*'Hidden inputs'!$D$16+(FS79-'Hidden inputs'!$B$17)*'Hidden inputs'!$D$17,FS79&gt;'Hidden inputs'!$B$18,'Hidden inputs'!$C$15*'Hidden inputs'!$D$15+('Hidden inputs'!$C$16-'Hidden inputs'!$B$16)*'Hidden inputs'!$D$16+('Hidden inputs'!$C$17-'Hidden inputs'!$B$17)*'Hidden inputs'!$D$17+(FS79-'Hidden inputs'!$B$18)*'Hidden inputs'!$D$18))</f>
        <v/>
      </c>
      <c r="FU79" s="10" t="str">
        <f t="shared" ca="1" si="3381"/>
        <v/>
      </c>
      <c r="FV79" s="5" t="str">
        <f t="shared" ca="1" si="3293"/>
        <v/>
      </c>
      <c r="FW79" s="5" t="str">
        <f t="shared" ca="1" si="3294"/>
        <v/>
      </c>
      <c r="FX79" s="5" t="str">
        <f ca="1">IF($B79="","",'Hidden inputs'!$D$11*FO79+'Hidden inputs'!$E$11*FP79)</f>
        <v/>
      </c>
      <c r="FY79" s="11" t="str">
        <f t="shared" ca="1" si="3196"/>
        <v/>
      </c>
      <c r="FZ79" s="9" t="str">
        <f t="shared" ca="1" si="3295"/>
        <v/>
      </c>
      <c r="GA79" s="5" t="str">
        <f t="shared" ca="1" si="3296"/>
        <v/>
      </c>
      <c r="GB79" s="5" t="str">
        <f t="shared" ca="1" si="3297"/>
        <v/>
      </c>
      <c r="GC79" s="5" t="str">
        <f t="shared" ca="1" si="3197"/>
        <v/>
      </c>
      <c r="GD79" s="5" t="str">
        <f t="shared" ca="1" si="3198"/>
        <v/>
      </c>
    </row>
    <row r="80" spans="1:186" x14ac:dyDescent="0.35">
      <c r="A80" s="2" t="str">
        <f t="shared" ca="1" si="3199"/>
        <v/>
      </c>
      <c r="B80" s="6" t="str">
        <f t="shared" ca="1" si="3200"/>
        <v/>
      </c>
      <c r="C80" s="5" t="str">
        <f t="shared" ca="1" si="3298"/>
        <v/>
      </c>
      <c r="D80" s="5" t="str" cm="1">
        <f t="array" aca="1" ref="D80" ca="1">IF($B80="","",IF(C80=0,0,IF(DD_Payment="",0,IF(C80&lt;_xlfn.IFS(DD_Frequency="Monthly",1,DD_Frequency="Quarterly",IF(MONTH(C$2)=1,1,IF(MONTH(C$2)=4,1,IF(MONTH(C$2)=7,1,IF(MONTH(C$2)=10,1,0)))),DD_Frequency="Annually",IF(MONTH(C$2)=1,1,0))*DD_Payment,C80,_xlfn.IFS(DD_Frequency="Monthly",1,DD_Frequency="Quarterly",IF(MONTH(C$2)=1,1,IF(MONTH(C$2)=4,1,IF(MONTH(C$2)=7,1,IF(MONTH(C$2)=10,1,0)))),DD_Frequency="Annually",IF(MONTH(C$2)=1,1,0))*DD_Payment))))</f>
        <v/>
      </c>
      <c r="E80" s="5" t="str">
        <f t="shared" ref="E80" ca="1" si="3766">IF(B80="","",IF(C80&gt;D80,(C80-D80/2)*(rate_A*(E$1/365)),0))</f>
        <v/>
      </c>
      <c r="F80" s="5" t="str">
        <f t="shared" ca="1" si="3202"/>
        <v/>
      </c>
      <c r="G80" s="5" t="str">
        <f t="shared" ref="G80" ca="1" si="3767">IF(B80="","",G79*(1+rate_A*E$1/365))</f>
        <v/>
      </c>
      <c r="H80" s="5" t="str">
        <f t="shared" ref="H80" ca="1" si="3768">IF(B80="","",H79*(1+rate_A*E$1/365))</f>
        <v/>
      </c>
      <c r="I80" s="5" t="str">
        <f t="shared" ref="I80" ca="1" si="3769">IF(B80="","",I79*(1+rate_joint*E$1/365))</f>
        <v/>
      </c>
      <c r="J80" s="5" t="str">
        <f t="shared" ca="1" si="3303"/>
        <v/>
      </c>
      <c r="K80" s="5" t="str" cm="1">
        <f t="array" aca="1" ref="K80" ca="1">IF(J80="","",_xlfn.IFS(J80&lt;='Hidden inputs'!$C$15,J80*'Hidden inputs'!$D$15,J80&lt;='Hidden inputs'!$C$16,'Hidden inputs'!$C$15*'Hidden inputs'!$D$15+(J80-'Hidden inputs'!$B$16)*'Hidden inputs'!$D$16,J80&lt;='Hidden inputs'!$C$17,'Hidden inputs'!$C$15*'Hidden inputs'!$D$15+('Hidden inputs'!$C$16-'Hidden inputs'!$B$16)*'Hidden inputs'!$D$16+(J80-'Hidden inputs'!$B$17)*'Hidden inputs'!$D$17,J80&gt;'Hidden inputs'!$B$18,'Hidden inputs'!$C$15*'Hidden inputs'!$D$15+('Hidden inputs'!$C$16-'Hidden inputs'!$B$16)*'Hidden inputs'!$D$16+('Hidden inputs'!$C$17-'Hidden inputs'!$B$17)*'Hidden inputs'!$D$17+(J80-'Hidden inputs'!$B$18)*'Hidden inputs'!$D$18))</f>
        <v/>
      </c>
      <c r="L80" s="11" t="str">
        <f t="shared" ca="1" si="3304"/>
        <v/>
      </c>
      <c r="M80" s="5" t="str">
        <f t="shared" ca="1" si="3206"/>
        <v/>
      </c>
      <c r="N80" s="5" t="str">
        <f t="shared" ca="1" si="3207"/>
        <v/>
      </c>
      <c r="O80" s="5" t="str">
        <f ca="1">IF(B80="","",'Hidden inputs'!$D$11*F80+'Hidden inputs'!$E$11*G80)</f>
        <v/>
      </c>
      <c r="P80" s="11" t="str">
        <f t="shared" ca="1" si="3140"/>
        <v/>
      </c>
      <c r="Q80" s="20" t="str">
        <f t="shared" ca="1" si="3141"/>
        <v/>
      </c>
      <c r="R80" s="3" t="str">
        <f t="shared" ca="1" si="3208"/>
        <v/>
      </c>
      <c r="S80" s="5" t="str" cm="1">
        <f t="array" aca="1" ref="S80" ca="1">IF($B80="","",IF(R80=0,0,IF(DD_Payment="",0,IF(R80&lt;_xlfn.IFS(DD_Frequency="Monthly",1,DD_Frequency="Quarterly",IF(MONTH(R$2)=1,1,IF(MONTH(R$2)=4,1,IF(MONTH(R$2)=7,1,IF(MONTH(R$2)=10,1,0)))),DD_Frequency="Annually",IF(MONTH(R$2)=1,1,0))*DD_Payment,R80,_xlfn.IFS(DD_Frequency="Monthly",1,DD_Frequency="Quarterly",IF(MONTH(R$2)=1,1,IF(MONTH(R$2)=4,1,IF(MONTH(R$2)=7,1,IF(MONTH(R$2)=10,1,0)))),DD_Frequency="Annually",IF(MONTH(R$2)=1,1,0))*DD_Payment))))</f>
        <v/>
      </c>
      <c r="T80" s="3" t="str">
        <f t="shared" ref="T80" ca="1" si="3770">IF(B80="","",IF(R80&gt;S80,(R80-S80/2)*(rate_A*((T$1+A80)/365)),0))</f>
        <v/>
      </c>
      <c r="U80" s="3" t="str">
        <f t="shared" ca="1" si="3210"/>
        <v/>
      </c>
      <c r="V80" s="3" t="str">
        <f t="shared" ref="V80" ca="1" si="3771">IF(B80="","",G80*(1+rate_A*(T$1+A80)/365))</f>
        <v/>
      </c>
      <c r="W80" s="3" t="str">
        <f t="shared" ref="W80" ca="1" si="3772">IF(B80="","",H80*(1+rate_A*(T$1+A80)/365))</f>
        <v/>
      </c>
      <c r="X80" s="3" t="str">
        <f t="shared" ref="X80" ca="1" si="3773">IF(B80="","",I80*(1+rate_joint*(T$1+A80)/365))</f>
        <v/>
      </c>
      <c r="Y80" s="5" t="str">
        <f t="shared" ca="1" si="3309"/>
        <v/>
      </c>
      <c r="Z80" s="5" t="str" cm="1">
        <f t="array" aca="1" ref="Z80" ca="1">IF(Y80="","",_xlfn.IFS(Y80&lt;='Hidden inputs'!$C$15,Y80*'Hidden inputs'!$D$15,Y80&lt;='Hidden inputs'!$C$16,'Hidden inputs'!$C$15*'Hidden inputs'!$D$15+(Y80-'Hidden inputs'!$B$16)*'Hidden inputs'!$D$16,Y80&lt;='Hidden inputs'!$C$17,'Hidden inputs'!$C$15*'Hidden inputs'!$D$15+('Hidden inputs'!$C$16-'Hidden inputs'!$B$16)*'Hidden inputs'!$D$16+(Y80-'Hidden inputs'!$B$17)*'Hidden inputs'!$D$17,Y80&gt;'Hidden inputs'!$B$18,'Hidden inputs'!$C$15*'Hidden inputs'!$D$15+('Hidden inputs'!$C$16-'Hidden inputs'!$B$16)*'Hidden inputs'!$D$16+('Hidden inputs'!$C$17-'Hidden inputs'!$B$17)*'Hidden inputs'!$D$17+(Y80-'Hidden inputs'!$B$18)*'Hidden inputs'!$D$18))</f>
        <v/>
      </c>
      <c r="AA80" s="10" t="str">
        <f t="shared" ca="1" si="3310"/>
        <v/>
      </c>
      <c r="AB80" s="5" t="str">
        <f t="shared" ca="1" si="3214"/>
        <v/>
      </c>
      <c r="AC80" s="5" t="str">
        <f t="shared" ca="1" si="3311"/>
        <v/>
      </c>
      <c r="AD80" s="5" t="str">
        <f ca="1">IF(B80="","",'Hidden inputs'!$D$11*U80+'Hidden inputs'!$E$11*V80)</f>
        <v/>
      </c>
      <c r="AE80" s="11" t="str">
        <f t="shared" ca="1" si="3146"/>
        <v/>
      </c>
      <c r="AF80" s="9" t="str">
        <f t="shared" ca="1" si="3215"/>
        <v/>
      </c>
      <c r="AG80" s="3" t="str">
        <f t="shared" ca="1" si="3216"/>
        <v/>
      </c>
      <c r="AH80" s="5" t="str" cm="1">
        <f t="array" aca="1" ref="AH80" ca="1">IF($B80="","",IF(AG80=0,0,IF(DD_Payment="",0,IF(AG80&lt;_xlfn.IFS(DD_Frequency="Monthly",1,DD_Frequency="Quarterly",IF(MONTH(AG$2)=1,1,IF(MONTH(AG$2)=4,1,IF(MONTH(AG$2)=7,1,IF(MONTH(AG$2)=10,1,0)))),DD_Frequency="Annually",IF(MONTH(AG$2)=1,1,0))*DD_Payment,AG80,_xlfn.IFS(DD_Frequency="Monthly",1,DD_Frequency="Quarterly",IF(MONTH(AG$2)=1,1,IF(MONTH(AG$2)=4,1,IF(MONTH(AG$2)=7,1,IF(MONTH(AG$2)=10,1,0)))),DD_Frequency="Annually",IF(MONTH(AG$2)=1,1,0))*DD_Payment))))</f>
        <v/>
      </c>
      <c r="AI80" s="3" t="str">
        <f t="shared" ref="AI80" ca="1" si="3774">IF($B80="","",IF(AG80&gt;AH80,(AG80-AH80/2)*(rate_A*(AI$1/365)),0))</f>
        <v/>
      </c>
      <c r="AJ80" s="3" t="str">
        <f t="shared" ca="1" si="3313"/>
        <v/>
      </c>
      <c r="AK80" s="3" t="str">
        <f t="shared" ref="AK80" ca="1" si="3775">IF($B80="","",V80*(1+rate_A*AI$1/365))</f>
        <v/>
      </c>
      <c r="AL80" s="3" t="str">
        <f t="shared" ref="AL80" ca="1" si="3776">IF($B80="","",W80*(1+rate_A*AI$1/365))</f>
        <v/>
      </c>
      <c r="AM80" s="3" t="str">
        <f t="shared" ref="AM80" ca="1" si="3777">IF($B80="","",X80*(1+rate_joint*AI$1/365))</f>
        <v/>
      </c>
      <c r="AN80" s="5" t="str">
        <f t="shared" ca="1" si="3317"/>
        <v/>
      </c>
      <c r="AO80" s="5" t="str" cm="1">
        <f t="array" aca="1" ref="AO80" ca="1">IF(AN80="","",_xlfn.IFS(AN80&lt;='Hidden inputs'!$C$15,AN80*'Hidden inputs'!$D$15,AN80&lt;='Hidden inputs'!$C$16,'Hidden inputs'!$C$15*'Hidden inputs'!$D$15+(AN80-'Hidden inputs'!$B$16)*'Hidden inputs'!$D$16,AN80&lt;='Hidden inputs'!$C$17,'Hidden inputs'!$C$15*'Hidden inputs'!$D$15+('Hidden inputs'!$C$16-'Hidden inputs'!$B$16)*'Hidden inputs'!$D$16+(AN80-'Hidden inputs'!$B$17)*'Hidden inputs'!$D$17,AN80&gt;'Hidden inputs'!$B$18,'Hidden inputs'!$C$15*'Hidden inputs'!$D$15+('Hidden inputs'!$C$16-'Hidden inputs'!$B$16)*'Hidden inputs'!$D$16+('Hidden inputs'!$C$17-'Hidden inputs'!$B$17)*'Hidden inputs'!$D$17+(AN80-'Hidden inputs'!$B$18)*'Hidden inputs'!$D$18))</f>
        <v/>
      </c>
      <c r="AP80" s="10" t="str">
        <f t="shared" ca="1" si="3318"/>
        <v/>
      </c>
      <c r="AQ80" s="5" t="str">
        <f t="shared" ca="1" si="3221"/>
        <v/>
      </c>
      <c r="AR80" s="5" t="str">
        <f t="shared" ca="1" si="3222"/>
        <v/>
      </c>
      <c r="AS80" s="5" t="str">
        <f ca="1">IF($B80="","",'Hidden inputs'!$D$11*AJ80+'Hidden inputs'!$E$11*AK80)</f>
        <v/>
      </c>
      <c r="AT80" s="11" t="str">
        <f t="shared" ca="1" si="3151"/>
        <v/>
      </c>
      <c r="AU80" s="9" t="str">
        <f t="shared" ca="1" si="3223"/>
        <v/>
      </c>
      <c r="AV80" s="3" t="str">
        <f t="shared" ca="1" si="3224"/>
        <v/>
      </c>
      <c r="AW80" s="5" t="str" cm="1">
        <f t="array" aca="1" ref="AW80" ca="1">IF($B80="","",IF(AV80=0,0,IF(DD_Payment="",0,IF(AV80&lt;_xlfn.IFS(DD_Frequency="Monthly",1,DD_Frequency="Quarterly",IF(MONTH(AV$2)=1,1,IF(MONTH(AV$2)=4,1,IF(MONTH(AV$2)=7,1,IF(MONTH(AV$2)=10,1,0)))),DD_Frequency="Annually",IF(MONTH(AV$2)=1,1,0))*DD_Payment,AV80,_xlfn.IFS(DD_Frequency="Monthly",1,DD_Frequency="Quarterly",IF(MONTH(AV$2)=1,1,IF(MONTH(AV$2)=4,1,IF(MONTH(AV$2)=7,1,IF(MONTH(AV$2)=10,1,0)))),DD_Frequency="Annually",IF(MONTH(AV$2)=1,1,0))*DD_Payment))))</f>
        <v/>
      </c>
      <c r="AX80" s="3" t="str">
        <f t="shared" ref="AX80" ca="1" si="3778">IF($B80="","",IF(AV80&gt;AW80,(AV80-AW80/2)*(rate_A*(AX$1/365)),0))</f>
        <v/>
      </c>
      <c r="AY80" s="3" t="str">
        <f t="shared" ca="1" si="3320"/>
        <v/>
      </c>
      <c r="AZ80" s="3" t="str">
        <f t="shared" ref="AZ80" ca="1" si="3779">IF($B80="","",AK80*(1+rate_A*AX$1/365))</f>
        <v/>
      </c>
      <c r="BA80" s="3" t="str">
        <f t="shared" ref="BA80" ca="1" si="3780">IF($B80="","",AL80*(1+rate_A*AX$1/365))</f>
        <v/>
      </c>
      <c r="BB80" s="3" t="str">
        <f t="shared" ref="BB80" ca="1" si="3781">IF($B80="","",AM80*(1+rate_joint*AX$1/365))</f>
        <v/>
      </c>
      <c r="BC80" s="5" t="str">
        <f t="shared" ca="1" si="3324"/>
        <v/>
      </c>
      <c r="BD80" s="5" t="str" cm="1">
        <f t="array" aca="1" ref="BD80" ca="1">IF(BC80="","",_xlfn.IFS(BC80&lt;='Hidden inputs'!$C$15,BC80*'Hidden inputs'!$D$15,BC80&lt;='Hidden inputs'!$C$16,'Hidden inputs'!$C$15*'Hidden inputs'!$D$15+(BC80-'Hidden inputs'!$B$16)*'Hidden inputs'!$D$16,BC80&lt;='Hidden inputs'!$C$17,'Hidden inputs'!$C$15*'Hidden inputs'!$D$15+('Hidden inputs'!$C$16-'Hidden inputs'!$B$16)*'Hidden inputs'!$D$16+(BC80-'Hidden inputs'!$B$17)*'Hidden inputs'!$D$17,BC80&gt;'Hidden inputs'!$B$18,'Hidden inputs'!$C$15*'Hidden inputs'!$D$15+('Hidden inputs'!$C$16-'Hidden inputs'!$B$16)*'Hidden inputs'!$D$16+('Hidden inputs'!$C$17-'Hidden inputs'!$B$17)*'Hidden inputs'!$D$17+(BC80-'Hidden inputs'!$B$18)*'Hidden inputs'!$D$18))</f>
        <v/>
      </c>
      <c r="BE80" s="10" t="str">
        <f t="shared" ca="1" si="3325"/>
        <v/>
      </c>
      <c r="BF80" s="5" t="str">
        <f t="shared" ca="1" si="3229"/>
        <v/>
      </c>
      <c r="BG80" s="5" t="str">
        <f t="shared" ca="1" si="3230"/>
        <v/>
      </c>
      <c r="BH80" s="5" t="str">
        <f ca="1">IF($B80="","",'Hidden inputs'!$D$11*AY80+'Hidden inputs'!$E$11*AZ80)</f>
        <v/>
      </c>
      <c r="BI80" s="11" t="str">
        <f t="shared" ca="1" si="3156"/>
        <v/>
      </c>
      <c r="BJ80" s="9" t="str">
        <f t="shared" ca="1" si="3231"/>
        <v/>
      </c>
      <c r="BK80" s="3" t="str">
        <f t="shared" ca="1" si="3232"/>
        <v/>
      </c>
      <c r="BL80" s="5" t="str" cm="1">
        <f t="array" aca="1" ref="BL80" ca="1">IF($B80="","",IF(BK80=0,0,IF(DD_Payment="",0,IF(BK80&lt;_xlfn.IFS(DD_Frequency="Monthly",1,DD_Frequency="Quarterly",IF(MONTH(BK$2)=1,1,IF(MONTH(BK$2)=4,1,IF(MONTH(BK$2)=7,1,IF(MONTH(BK$2)=10,1,0)))),DD_Frequency="Annually",IF(MONTH(BK$2)=1,1,0))*DD_Payment,BK80,_xlfn.IFS(DD_Frequency="Monthly",1,DD_Frequency="Quarterly",IF(MONTH(BK$2)=1,1,IF(MONTH(BK$2)=4,1,IF(MONTH(BK$2)=7,1,IF(MONTH(BK$2)=10,1,0)))),DD_Frequency="Annually",IF(MONTH(BK$2)=1,1,0))*DD_Payment))))</f>
        <v/>
      </c>
      <c r="BM80" s="3" t="str">
        <f t="shared" ref="BM80" ca="1" si="3782">IF($B80="","",IF(BK80&gt;BL80,(BK80-BL80/2)*(rate_A*(BM$1/365)),0))</f>
        <v/>
      </c>
      <c r="BN80" s="3" t="str">
        <f t="shared" ca="1" si="3327"/>
        <v/>
      </c>
      <c r="BO80" s="3" t="str">
        <f t="shared" ref="BO80" ca="1" si="3783">IF($B80="","",AZ80*(1+rate_A*BM$1/365))</f>
        <v/>
      </c>
      <c r="BP80" s="3" t="str">
        <f t="shared" ref="BP80" ca="1" si="3784">IF($B80="","",BA80*(1+rate_A*BM$1/365))</f>
        <v/>
      </c>
      <c r="BQ80" s="3" t="str">
        <f t="shared" ref="BQ80" ca="1" si="3785">IF($B80="","",BB80*(1+rate_joint*BM$1/365))</f>
        <v/>
      </c>
      <c r="BR80" s="5" t="str">
        <f t="shared" ca="1" si="3331"/>
        <v/>
      </c>
      <c r="BS80" s="5" t="str" cm="1">
        <f t="array" aca="1" ref="BS80" ca="1">IF(BR80="","",_xlfn.IFS(BR80&lt;='Hidden inputs'!$C$15,BR80*'Hidden inputs'!$D$15,BR80&lt;='Hidden inputs'!$C$16,'Hidden inputs'!$C$15*'Hidden inputs'!$D$15+(BR80-'Hidden inputs'!$B$16)*'Hidden inputs'!$D$16,BR80&lt;='Hidden inputs'!$C$17,'Hidden inputs'!$C$15*'Hidden inputs'!$D$15+('Hidden inputs'!$C$16-'Hidden inputs'!$B$16)*'Hidden inputs'!$D$16+(BR80-'Hidden inputs'!$B$17)*'Hidden inputs'!$D$17,BR80&gt;'Hidden inputs'!$B$18,'Hidden inputs'!$C$15*'Hidden inputs'!$D$15+('Hidden inputs'!$C$16-'Hidden inputs'!$B$16)*'Hidden inputs'!$D$16+('Hidden inputs'!$C$17-'Hidden inputs'!$B$17)*'Hidden inputs'!$D$17+(BR80-'Hidden inputs'!$B$18)*'Hidden inputs'!$D$18))</f>
        <v/>
      </c>
      <c r="BT80" s="10" t="str">
        <f t="shared" ca="1" si="3332"/>
        <v/>
      </c>
      <c r="BU80" s="5" t="str">
        <f t="shared" ca="1" si="3237"/>
        <v/>
      </c>
      <c r="BV80" s="5" t="str">
        <f t="shared" ca="1" si="3238"/>
        <v/>
      </c>
      <c r="BW80" s="5" t="str">
        <f ca="1">IF($B80="","",'Hidden inputs'!$D$11*BN80+'Hidden inputs'!$E$11*BO80)</f>
        <v/>
      </c>
      <c r="BX80" s="11" t="str">
        <f t="shared" ca="1" si="3161"/>
        <v/>
      </c>
      <c r="BY80" s="9" t="str">
        <f t="shared" ca="1" si="3239"/>
        <v/>
      </c>
      <c r="BZ80" s="3" t="str">
        <f t="shared" ca="1" si="3240"/>
        <v/>
      </c>
      <c r="CA80" s="5" t="str" cm="1">
        <f t="array" aca="1" ref="CA80" ca="1">IF($B80="","",IF(BZ80=0,0,IF(DD_Payment="",0,IF(BZ80&lt;_xlfn.IFS(DD_Frequency="Monthly",1,DD_Frequency="Quarterly",IF(MONTH(BZ$2)=1,1,IF(MONTH(BZ$2)=4,1,IF(MONTH(BZ$2)=7,1,IF(MONTH(BZ$2)=10,1,0)))),DD_Frequency="Annually",IF(MONTH(BZ$2)=1,1,0))*DD_Payment,BZ80,_xlfn.IFS(DD_Frequency="Monthly",1,DD_Frequency="Quarterly",IF(MONTH(BZ$2)=1,1,IF(MONTH(BZ$2)=4,1,IF(MONTH(BZ$2)=7,1,IF(MONTH(BZ$2)=10,1,0)))),DD_Frequency="Annually",IF(MONTH(BZ$2)=1,1,0))*DD_Payment))))</f>
        <v/>
      </c>
      <c r="CB80" s="3" t="str">
        <f t="shared" ref="CB80" ca="1" si="3786">IF($B80="","",IF(BZ80&gt;CA80,(BZ80-CA80/2)*(rate_A*(CB$1/365)),0))</f>
        <v/>
      </c>
      <c r="CC80" s="3" t="str">
        <f t="shared" ca="1" si="3334"/>
        <v/>
      </c>
      <c r="CD80" s="3" t="str">
        <f t="shared" ref="CD80" ca="1" si="3787">IF($B80="","",BO80*(1+rate_A*CB$1/365))</f>
        <v/>
      </c>
      <c r="CE80" s="3" t="str">
        <f t="shared" ref="CE80" ca="1" si="3788">IF($B80="","",BP80*(1+rate_A*CB$1/365))</f>
        <v/>
      </c>
      <c r="CF80" s="3" t="str">
        <f t="shared" ref="CF80" ca="1" si="3789">IF($B80="","",BQ80*(1+rate_joint*CB$1/365))</f>
        <v/>
      </c>
      <c r="CG80" s="5" t="str">
        <f t="shared" ca="1" si="3338"/>
        <v/>
      </c>
      <c r="CH80" s="5" t="str" cm="1">
        <f t="array" aca="1" ref="CH80" ca="1">IF(CG80="","",_xlfn.IFS(CG80&lt;='Hidden inputs'!$C$15,CG80*'Hidden inputs'!$D$15,CG80&lt;='Hidden inputs'!$C$16,'Hidden inputs'!$C$15*'Hidden inputs'!$D$15+(CG80-'Hidden inputs'!$B$16)*'Hidden inputs'!$D$16,CG80&lt;='Hidden inputs'!$C$17,'Hidden inputs'!$C$15*'Hidden inputs'!$D$15+('Hidden inputs'!$C$16-'Hidden inputs'!$B$16)*'Hidden inputs'!$D$16+(CG80-'Hidden inputs'!$B$17)*'Hidden inputs'!$D$17,CG80&gt;'Hidden inputs'!$B$18,'Hidden inputs'!$C$15*'Hidden inputs'!$D$15+('Hidden inputs'!$C$16-'Hidden inputs'!$B$16)*'Hidden inputs'!$D$16+('Hidden inputs'!$C$17-'Hidden inputs'!$B$17)*'Hidden inputs'!$D$17+(CG80-'Hidden inputs'!$B$18)*'Hidden inputs'!$D$18))</f>
        <v/>
      </c>
      <c r="CI80" s="10" t="str">
        <f t="shared" ca="1" si="3339"/>
        <v/>
      </c>
      <c r="CJ80" s="5" t="str">
        <f t="shared" ca="1" si="3245"/>
        <v/>
      </c>
      <c r="CK80" s="5" t="str">
        <f t="shared" ca="1" si="3246"/>
        <v/>
      </c>
      <c r="CL80" s="5" t="str">
        <f ca="1">IF($B80="","",'Hidden inputs'!$D$11*CC80+'Hidden inputs'!$E$11*CD80)</f>
        <v/>
      </c>
      <c r="CM80" s="11" t="str">
        <f t="shared" ca="1" si="3166"/>
        <v/>
      </c>
      <c r="CN80" s="9" t="str">
        <f t="shared" ca="1" si="3247"/>
        <v/>
      </c>
      <c r="CO80" s="3" t="str">
        <f t="shared" ca="1" si="3248"/>
        <v/>
      </c>
      <c r="CP80" s="5" t="str" cm="1">
        <f t="array" aca="1" ref="CP80" ca="1">IF($B80="","",IF(CO80=0,0,IF(DD_Payment="",0,IF(CO80&lt;_xlfn.IFS(DD_Frequency="Monthly",1,DD_Frequency="Quarterly",IF(MONTH(CO$2)=1,1,IF(MONTH(CO$2)=4,1,IF(MONTH(CO$2)=7,1,IF(MONTH(CO$2)=10,1,0)))),DD_Frequency="Annually",IF(MONTH(CO$2)=1,1,0))*DD_Payment,CO80,_xlfn.IFS(DD_Frequency="Monthly",1,DD_Frequency="Quarterly",IF(MONTH(CO$2)=1,1,IF(MONTH(CO$2)=4,1,IF(MONTH(CO$2)=7,1,IF(MONTH(CO$2)=10,1,0)))),DD_Frequency="Annually",IF(MONTH(CO$2)=1,1,0))*DD_Payment))))</f>
        <v/>
      </c>
      <c r="CQ80" s="3" t="str">
        <f t="shared" ref="CQ80" ca="1" si="3790">IF($B80="","",IF(CO80&gt;CP80,(CO80-CP80/2)*(rate_A*(CQ$1/365)),0))</f>
        <v/>
      </c>
      <c r="CR80" s="3" t="str">
        <f t="shared" ca="1" si="3341"/>
        <v/>
      </c>
      <c r="CS80" s="3" t="str">
        <f t="shared" ref="CS80" ca="1" si="3791">IF($B80="","",CD80*(1+rate_A*CQ$1/365))</f>
        <v/>
      </c>
      <c r="CT80" s="3" t="str">
        <f t="shared" ref="CT80" ca="1" si="3792">IF($B80="","",CE80*(1+rate_A*CQ$1/365))</f>
        <v/>
      </c>
      <c r="CU80" s="3" t="str">
        <f t="shared" ref="CU80" ca="1" si="3793">IF($B80="","",CF80*(1+rate_joint*CQ$1/365))</f>
        <v/>
      </c>
      <c r="CV80" s="5" t="str">
        <f t="shared" ca="1" si="3345"/>
        <v/>
      </c>
      <c r="CW80" s="5" t="str" cm="1">
        <f t="array" aca="1" ref="CW80" ca="1">IF(CV80="","",_xlfn.IFS(CV80&lt;='Hidden inputs'!$C$15,CV80*'Hidden inputs'!$D$15,CV80&lt;='Hidden inputs'!$C$16,'Hidden inputs'!$C$15*'Hidden inputs'!$D$15+(CV80-'Hidden inputs'!$B$16)*'Hidden inputs'!$D$16,CV80&lt;='Hidden inputs'!$C$17,'Hidden inputs'!$C$15*'Hidden inputs'!$D$15+('Hidden inputs'!$C$16-'Hidden inputs'!$B$16)*'Hidden inputs'!$D$16+(CV80-'Hidden inputs'!$B$17)*'Hidden inputs'!$D$17,CV80&gt;'Hidden inputs'!$B$18,'Hidden inputs'!$C$15*'Hidden inputs'!$D$15+('Hidden inputs'!$C$16-'Hidden inputs'!$B$16)*'Hidden inputs'!$D$16+('Hidden inputs'!$C$17-'Hidden inputs'!$B$17)*'Hidden inputs'!$D$17+(CV80-'Hidden inputs'!$B$18)*'Hidden inputs'!$D$18))</f>
        <v/>
      </c>
      <c r="CX80" s="10" t="str">
        <f t="shared" ca="1" si="3346"/>
        <v/>
      </c>
      <c r="CY80" s="5" t="str">
        <f t="shared" ca="1" si="3253"/>
        <v/>
      </c>
      <c r="CZ80" s="5" t="str">
        <f t="shared" ca="1" si="3254"/>
        <v/>
      </c>
      <c r="DA80" s="5" t="str">
        <f ca="1">IF($B80="","",'Hidden inputs'!$D$11*CR80+'Hidden inputs'!$E$11*CS80)</f>
        <v/>
      </c>
      <c r="DB80" s="11" t="str">
        <f t="shared" ca="1" si="3171"/>
        <v/>
      </c>
      <c r="DC80" s="9" t="str">
        <f t="shared" ca="1" si="3255"/>
        <v/>
      </c>
      <c r="DD80" s="3" t="str">
        <f t="shared" ca="1" si="3256"/>
        <v/>
      </c>
      <c r="DE80" s="5" t="str" cm="1">
        <f t="array" aca="1" ref="DE80" ca="1">IF($B80="","",IF(DD80=0,0,IF(DD_Payment="",0,IF(DD80&lt;_xlfn.IFS(DD_Frequency="Monthly",1,DD_Frequency="Quarterly",IF(MONTH(DD$2)=1,1,IF(MONTH(DD$2)=4,1,IF(MONTH(DD$2)=7,1,IF(MONTH(DD$2)=10,1,0)))),DD_Frequency="Annually",IF(MONTH(DD$2)=1,1,0))*DD_Payment,DD80,_xlfn.IFS(DD_Frequency="Monthly",1,DD_Frequency="Quarterly",IF(MONTH(DD$2)=1,1,IF(MONTH(DD$2)=4,1,IF(MONTH(DD$2)=7,1,IF(MONTH(DD$2)=10,1,0)))),DD_Frequency="Annually",IF(MONTH(DD$2)=1,1,0))*DD_Payment))))</f>
        <v/>
      </c>
      <c r="DF80" s="3" t="str">
        <f t="shared" ref="DF80" ca="1" si="3794">IF($B80="","",IF(DD80&gt;DE80,(DD80-DE80/2)*(rate_A*(DF$1/365)),0))</f>
        <v/>
      </c>
      <c r="DG80" s="3" t="str">
        <f t="shared" ca="1" si="3348"/>
        <v/>
      </c>
      <c r="DH80" s="3" t="str">
        <f t="shared" ref="DH80" ca="1" si="3795">IF($B80="","",CS80*(1+rate_A*DF$1/365))</f>
        <v/>
      </c>
      <c r="DI80" s="3" t="str">
        <f t="shared" ref="DI80" ca="1" si="3796">IF($B80="","",CT80*(1+rate_A*DF$1/365))</f>
        <v/>
      </c>
      <c r="DJ80" s="3" t="str">
        <f t="shared" ref="DJ80" ca="1" si="3797">IF($B80="","",CU80*(1+rate_joint*DF$1/365))</f>
        <v/>
      </c>
      <c r="DK80" s="5" t="str">
        <f t="shared" ca="1" si="3352"/>
        <v/>
      </c>
      <c r="DL80" s="5" t="str" cm="1">
        <f t="array" aca="1" ref="DL80" ca="1">IF(DK80="","",_xlfn.IFS(DK80&lt;='Hidden inputs'!$C$15,DK80*'Hidden inputs'!$D$15,DK80&lt;='Hidden inputs'!$C$16,'Hidden inputs'!$C$15*'Hidden inputs'!$D$15+(DK80-'Hidden inputs'!$B$16)*'Hidden inputs'!$D$16,DK80&lt;='Hidden inputs'!$C$17,'Hidden inputs'!$C$15*'Hidden inputs'!$D$15+('Hidden inputs'!$C$16-'Hidden inputs'!$B$16)*'Hidden inputs'!$D$16+(DK80-'Hidden inputs'!$B$17)*'Hidden inputs'!$D$17,DK80&gt;'Hidden inputs'!$B$18,'Hidden inputs'!$C$15*'Hidden inputs'!$D$15+('Hidden inputs'!$C$16-'Hidden inputs'!$B$16)*'Hidden inputs'!$D$16+('Hidden inputs'!$C$17-'Hidden inputs'!$B$17)*'Hidden inputs'!$D$17+(DK80-'Hidden inputs'!$B$18)*'Hidden inputs'!$D$18))</f>
        <v/>
      </c>
      <c r="DM80" s="10" t="str">
        <f t="shared" ca="1" si="3353"/>
        <v/>
      </c>
      <c r="DN80" s="5" t="str">
        <f t="shared" ca="1" si="3261"/>
        <v/>
      </c>
      <c r="DO80" s="5" t="str">
        <f t="shared" ca="1" si="3262"/>
        <v/>
      </c>
      <c r="DP80" s="5" t="str">
        <f ca="1">IF($B80="","",'Hidden inputs'!$D$11*DG80+'Hidden inputs'!$E$11*DH80)</f>
        <v/>
      </c>
      <c r="DQ80" s="11" t="str">
        <f t="shared" ca="1" si="3176"/>
        <v/>
      </c>
      <c r="DR80" s="9" t="str">
        <f t="shared" ca="1" si="3263"/>
        <v/>
      </c>
      <c r="DS80" s="3" t="str">
        <f t="shared" ca="1" si="3264"/>
        <v/>
      </c>
      <c r="DT80" s="5" t="str" cm="1">
        <f t="array" aca="1" ref="DT80" ca="1">IF($B80="","",IF(DS80=0,0,IF(DD_Payment="",0,IF(DS80&lt;_xlfn.IFS(DD_Frequency="Monthly",1,DD_Frequency="Quarterly",IF(MONTH(DS$2)=1,1,IF(MONTH(DS$2)=4,1,IF(MONTH(DS$2)=7,1,IF(MONTH(DS$2)=10,1,0)))),DD_Frequency="Annually",IF(MONTH(DS$2)=1,1,0))*DD_Payment,DS80,_xlfn.IFS(DD_Frequency="Monthly",1,DD_Frequency="Quarterly",IF(MONTH(DS$2)=1,1,IF(MONTH(DS$2)=4,1,IF(MONTH(DS$2)=7,1,IF(MONTH(DS$2)=10,1,0)))),DD_Frequency="Annually",IF(MONTH(DS$2)=1,1,0))*DD_Payment))))</f>
        <v/>
      </c>
      <c r="DU80" s="3" t="str">
        <f t="shared" ref="DU80" ca="1" si="3798">IF($B80="","",IF(DS80&gt;DT80,(DS80-DT80/2)*(rate_A*(DU$1/365)),0))</f>
        <v/>
      </c>
      <c r="DV80" s="3" t="str">
        <f t="shared" ca="1" si="3355"/>
        <v/>
      </c>
      <c r="DW80" s="3" t="str">
        <f t="shared" ref="DW80" ca="1" si="3799">IF($B80="","",DH80*(1+rate_A*DU$1/365))</f>
        <v/>
      </c>
      <c r="DX80" s="3" t="str">
        <f t="shared" ref="DX80" ca="1" si="3800">IF($B80="","",DI80*(1+rate_A*DU$1/365))</f>
        <v/>
      </c>
      <c r="DY80" s="3" t="str">
        <f t="shared" ref="DY80" ca="1" si="3801">IF($B80="","",DJ80*(1+rate_joint*DU$1/365))</f>
        <v/>
      </c>
      <c r="DZ80" s="5" t="str">
        <f t="shared" ca="1" si="3359"/>
        <v/>
      </c>
      <c r="EA80" s="5" t="str" cm="1">
        <f t="array" aca="1" ref="EA80" ca="1">IF(DZ80="","",_xlfn.IFS(DZ80&lt;='Hidden inputs'!$C$15,DZ80*'Hidden inputs'!$D$15,DZ80&lt;='Hidden inputs'!$C$16,'Hidden inputs'!$C$15*'Hidden inputs'!$D$15+(DZ80-'Hidden inputs'!$B$16)*'Hidden inputs'!$D$16,DZ80&lt;='Hidden inputs'!$C$17,'Hidden inputs'!$C$15*'Hidden inputs'!$D$15+('Hidden inputs'!$C$16-'Hidden inputs'!$B$16)*'Hidden inputs'!$D$16+(DZ80-'Hidden inputs'!$B$17)*'Hidden inputs'!$D$17,DZ80&gt;'Hidden inputs'!$B$18,'Hidden inputs'!$C$15*'Hidden inputs'!$D$15+('Hidden inputs'!$C$16-'Hidden inputs'!$B$16)*'Hidden inputs'!$D$16+('Hidden inputs'!$C$17-'Hidden inputs'!$B$17)*'Hidden inputs'!$D$17+(DZ80-'Hidden inputs'!$B$18)*'Hidden inputs'!$D$18))</f>
        <v/>
      </c>
      <c r="EB80" s="10" t="str">
        <f t="shared" ca="1" si="3360"/>
        <v/>
      </c>
      <c r="EC80" s="5" t="str">
        <f t="shared" ca="1" si="3269"/>
        <v/>
      </c>
      <c r="ED80" s="5" t="str">
        <f t="shared" ca="1" si="3270"/>
        <v/>
      </c>
      <c r="EE80" s="5" t="str">
        <f ca="1">IF($B80="","",'Hidden inputs'!$D$11*DV80+'Hidden inputs'!$E$11*DW80)</f>
        <v/>
      </c>
      <c r="EF80" s="11" t="str">
        <f t="shared" ca="1" si="3181"/>
        <v/>
      </c>
      <c r="EG80" s="9" t="str">
        <f t="shared" ca="1" si="3271"/>
        <v/>
      </c>
      <c r="EH80" s="3" t="str">
        <f t="shared" ca="1" si="3272"/>
        <v/>
      </c>
      <c r="EI80" s="5" t="str" cm="1">
        <f t="array" aca="1" ref="EI80" ca="1">IF($B80="","",IF(EH80=0,0,IF(DD_Payment="",0,IF(EH80&lt;_xlfn.IFS(DD_Frequency="Monthly",1,DD_Frequency="Quarterly",IF(MONTH(EH$2)=1,1,IF(MONTH(EH$2)=4,1,IF(MONTH(EH$2)=7,1,IF(MONTH(EH$2)=10,1,0)))),DD_Frequency="Annually",IF(MONTH(EH$2)=1,1,0))*DD_Payment,EH80,_xlfn.IFS(DD_Frequency="Monthly",1,DD_Frequency="Quarterly",IF(MONTH(EH$2)=1,1,IF(MONTH(EH$2)=4,1,IF(MONTH(EH$2)=7,1,IF(MONTH(EH$2)=10,1,0)))),DD_Frequency="Annually",IF(MONTH(EH$2)=1,1,0))*DD_Payment))))</f>
        <v/>
      </c>
      <c r="EJ80" s="3" t="str">
        <f t="shared" ref="EJ80" ca="1" si="3802">IF($B80="","",IF(EH80&gt;EI80,(EH80-EI80/2)*(rate_A*(EJ$1/365)),0))</f>
        <v/>
      </c>
      <c r="EK80" s="3" t="str">
        <f t="shared" ca="1" si="3362"/>
        <v/>
      </c>
      <c r="EL80" s="3" t="str">
        <f t="shared" ref="EL80" ca="1" si="3803">IF($B80="","",DW80*(1+rate_A*EJ$1/365))</f>
        <v/>
      </c>
      <c r="EM80" s="3" t="str">
        <f t="shared" ref="EM80" ca="1" si="3804">IF($B80="","",DX80*(1+rate_A*EJ$1/365))</f>
        <v/>
      </c>
      <c r="EN80" s="3" t="str">
        <f t="shared" ref="EN80" ca="1" si="3805">IF($B80="","",DY80*(1+rate_joint*EJ$1/365))</f>
        <v/>
      </c>
      <c r="EO80" s="5" t="str">
        <f t="shared" ca="1" si="3366"/>
        <v/>
      </c>
      <c r="EP80" s="5" t="str" cm="1">
        <f t="array" aca="1" ref="EP80" ca="1">IF(EO80="","",_xlfn.IFS(EO80&lt;='Hidden inputs'!$C$15,EO80*'Hidden inputs'!$D$15,EO80&lt;='Hidden inputs'!$C$16,'Hidden inputs'!$C$15*'Hidden inputs'!$D$15+(EO80-'Hidden inputs'!$B$16)*'Hidden inputs'!$D$16,EO80&lt;='Hidden inputs'!$C$17,'Hidden inputs'!$C$15*'Hidden inputs'!$D$15+('Hidden inputs'!$C$16-'Hidden inputs'!$B$16)*'Hidden inputs'!$D$16+(EO80-'Hidden inputs'!$B$17)*'Hidden inputs'!$D$17,EO80&gt;'Hidden inputs'!$B$18,'Hidden inputs'!$C$15*'Hidden inputs'!$D$15+('Hidden inputs'!$C$16-'Hidden inputs'!$B$16)*'Hidden inputs'!$D$16+('Hidden inputs'!$C$17-'Hidden inputs'!$B$17)*'Hidden inputs'!$D$17+(EO80-'Hidden inputs'!$B$18)*'Hidden inputs'!$D$18))</f>
        <v/>
      </c>
      <c r="EQ80" s="10" t="str">
        <f t="shared" ca="1" si="3367"/>
        <v/>
      </c>
      <c r="ER80" s="5" t="str">
        <f t="shared" ca="1" si="3277"/>
        <v/>
      </c>
      <c r="ES80" s="5" t="str">
        <f t="shared" ca="1" si="3278"/>
        <v/>
      </c>
      <c r="ET80" s="5" t="str">
        <f ca="1">IF($B80="","",'Hidden inputs'!$D$11*EK80+'Hidden inputs'!$E$11*EL80)</f>
        <v/>
      </c>
      <c r="EU80" s="11" t="str">
        <f t="shared" ca="1" si="3186"/>
        <v/>
      </c>
      <c r="EV80" s="9" t="str">
        <f t="shared" ca="1" si="3279"/>
        <v/>
      </c>
      <c r="EW80" s="3" t="str">
        <f t="shared" ca="1" si="3280"/>
        <v/>
      </c>
      <c r="EX80" s="5" t="str" cm="1">
        <f t="array" aca="1" ref="EX80" ca="1">IF($B80="","",IF(EW80=0,0,IF(DD_Payment="",0,IF(EW80&lt;_xlfn.IFS(DD_Frequency="Monthly",1,DD_Frequency="Quarterly",IF(MONTH(EW$2)=1,1,IF(MONTH(EW$2)=4,1,IF(MONTH(EW$2)=7,1,IF(MONTH(EW$2)=10,1,0)))),DD_Frequency="Annually",IF(MONTH(EW$2)=1,1,0))*DD_Payment,EW80,_xlfn.IFS(DD_Frequency="Monthly",1,DD_Frequency="Quarterly",IF(MONTH(EW$2)=1,1,IF(MONTH(EW$2)=4,1,IF(MONTH(EW$2)=7,1,IF(MONTH(EW$2)=10,1,0)))),DD_Frequency="Annually",IF(MONTH(EW$2)=1,1,0))*DD_Payment))))</f>
        <v/>
      </c>
      <c r="EY80" s="3" t="str">
        <f t="shared" ref="EY80" ca="1" si="3806">IF($B80="","",IF(EW80&gt;EX80,(EW80-EX80/2)*(rate_A*(EY$1/365)),0))</f>
        <v/>
      </c>
      <c r="EZ80" s="3" t="str">
        <f t="shared" ca="1" si="3369"/>
        <v/>
      </c>
      <c r="FA80" s="3" t="str">
        <f t="shared" ref="FA80" ca="1" si="3807">IF($B80="","",EL80*(1+rate_A*EY$1/365))</f>
        <v/>
      </c>
      <c r="FB80" s="3" t="str">
        <f t="shared" ref="FB80" ca="1" si="3808">IF($B80="","",EM80*(1+rate_A*EY$1/365))</f>
        <v/>
      </c>
      <c r="FC80" s="3" t="str">
        <f t="shared" ref="FC80" ca="1" si="3809">IF($B80="","",EN80*(1+rate_joint*EY$1/365))</f>
        <v/>
      </c>
      <c r="FD80" s="5" t="str">
        <f t="shared" ca="1" si="3373"/>
        <v/>
      </c>
      <c r="FE80" s="5" t="str" cm="1">
        <f t="array" aca="1" ref="FE80" ca="1">IF(FD80="","",_xlfn.IFS(FD80&lt;='Hidden inputs'!$C$15,FD80*'Hidden inputs'!$D$15,FD80&lt;='Hidden inputs'!$C$16,'Hidden inputs'!$C$15*'Hidden inputs'!$D$15+(FD80-'Hidden inputs'!$B$16)*'Hidden inputs'!$D$16,FD80&lt;='Hidden inputs'!$C$17,'Hidden inputs'!$C$15*'Hidden inputs'!$D$15+('Hidden inputs'!$C$16-'Hidden inputs'!$B$16)*'Hidden inputs'!$D$16+(FD80-'Hidden inputs'!$B$17)*'Hidden inputs'!$D$17,FD80&gt;'Hidden inputs'!$B$18,'Hidden inputs'!$C$15*'Hidden inputs'!$D$15+('Hidden inputs'!$C$16-'Hidden inputs'!$B$16)*'Hidden inputs'!$D$16+('Hidden inputs'!$C$17-'Hidden inputs'!$B$17)*'Hidden inputs'!$D$17+(FD80-'Hidden inputs'!$B$18)*'Hidden inputs'!$D$18))</f>
        <v/>
      </c>
      <c r="FF80" s="10" t="str">
        <f t="shared" ca="1" si="3374"/>
        <v/>
      </c>
      <c r="FG80" s="5" t="str">
        <f t="shared" ca="1" si="3285"/>
        <v/>
      </c>
      <c r="FH80" s="5" t="str">
        <f t="shared" ca="1" si="3286"/>
        <v/>
      </c>
      <c r="FI80" s="5" t="str">
        <f ca="1">IF($B80="","",'Hidden inputs'!$D$11*EZ80+'Hidden inputs'!$E$11*FA80)</f>
        <v/>
      </c>
      <c r="FJ80" s="11" t="str">
        <f t="shared" ca="1" si="3191"/>
        <v/>
      </c>
      <c r="FK80" s="9" t="str">
        <f t="shared" ca="1" si="3287"/>
        <v/>
      </c>
      <c r="FL80" s="3" t="str">
        <f t="shared" ca="1" si="3288"/>
        <v/>
      </c>
      <c r="FM80" s="5" t="str" cm="1">
        <f t="array" aca="1" ref="FM80" ca="1">IF($B80="","",IF(FL80=0,0,IF(DD_Payment="",0,IF(FL80&lt;_xlfn.IFS(DD_Frequency="Monthly",1,DD_Frequency="Quarterly",IF(MONTH(FL$2)=1,1,IF(MONTH(FL$2)=4,1,IF(MONTH(FL$2)=7,1,IF(MONTH(FL$2)=10,1,0)))),DD_Frequency="Annually",IF(MONTH(FL$2)=1,1,0))*DD_Payment,FL80,_xlfn.IFS(DD_Frequency="Monthly",1,DD_Frequency="Quarterly",IF(MONTH(FL$2)=1,1,IF(MONTH(FL$2)=4,1,IF(MONTH(FL$2)=7,1,IF(MONTH(FL$2)=10,1,0)))),DD_Frequency="Annually",IF(MONTH(FL$2)=1,1,0))*DD_Payment))))</f>
        <v/>
      </c>
      <c r="FN80" s="3" t="str">
        <f t="shared" ref="FN80" ca="1" si="3810">IF($B80="","",IF(FL80&gt;FM80,(FL80-FM80/2)*(rate_A*(FN$1/365)),0))</f>
        <v/>
      </c>
      <c r="FO80" s="3" t="str">
        <f t="shared" ca="1" si="3376"/>
        <v/>
      </c>
      <c r="FP80" s="3" t="str">
        <f t="shared" ref="FP80" ca="1" si="3811">IF($B80="","",FA80*(1+rate_A*FN$1/365))</f>
        <v/>
      </c>
      <c r="FQ80" s="3" t="str">
        <f t="shared" ref="FQ80" ca="1" si="3812">IF($B80="","",FB80*(1+rate_A*FN$1/365))</f>
        <v/>
      </c>
      <c r="FR80" s="3" t="str">
        <f t="shared" ref="FR80" ca="1" si="3813">IF($B80="","",FC80*(1+rate_joint*FN$1/365))</f>
        <v/>
      </c>
      <c r="FS80" s="5" t="str">
        <f t="shared" ca="1" si="3380"/>
        <v/>
      </c>
      <c r="FT80" s="5" t="str" cm="1">
        <f t="array" aca="1" ref="FT80" ca="1">IF(FS80="","",_xlfn.IFS(FS80&lt;='Hidden inputs'!$C$15,FS80*'Hidden inputs'!$D$15,FS80&lt;='Hidden inputs'!$C$16,'Hidden inputs'!$C$15*'Hidden inputs'!$D$15+(FS80-'Hidden inputs'!$B$16)*'Hidden inputs'!$D$16,FS80&lt;='Hidden inputs'!$C$17,'Hidden inputs'!$C$15*'Hidden inputs'!$D$15+('Hidden inputs'!$C$16-'Hidden inputs'!$B$16)*'Hidden inputs'!$D$16+(FS80-'Hidden inputs'!$B$17)*'Hidden inputs'!$D$17,FS80&gt;'Hidden inputs'!$B$18,'Hidden inputs'!$C$15*'Hidden inputs'!$D$15+('Hidden inputs'!$C$16-'Hidden inputs'!$B$16)*'Hidden inputs'!$D$16+('Hidden inputs'!$C$17-'Hidden inputs'!$B$17)*'Hidden inputs'!$D$17+(FS80-'Hidden inputs'!$B$18)*'Hidden inputs'!$D$18))</f>
        <v/>
      </c>
      <c r="FU80" s="10" t="str">
        <f t="shared" ca="1" si="3381"/>
        <v/>
      </c>
      <c r="FV80" s="5" t="str">
        <f t="shared" ca="1" si="3293"/>
        <v/>
      </c>
      <c r="FW80" s="5" t="str">
        <f t="shared" ca="1" si="3294"/>
        <v/>
      </c>
      <c r="FX80" s="5" t="str">
        <f ca="1">IF($B80="","",'Hidden inputs'!$D$11*FO80+'Hidden inputs'!$E$11*FP80)</f>
        <v/>
      </c>
      <c r="FY80" s="11" t="str">
        <f t="shared" ca="1" si="3196"/>
        <v/>
      </c>
      <c r="FZ80" s="9" t="str">
        <f t="shared" ca="1" si="3295"/>
        <v/>
      </c>
      <c r="GA80" s="5" t="str">
        <f t="shared" ca="1" si="3296"/>
        <v/>
      </c>
      <c r="GB80" s="5" t="str">
        <f t="shared" ca="1" si="3297"/>
        <v/>
      </c>
      <c r="GC80" s="5" t="str">
        <f t="shared" ca="1" si="3197"/>
        <v/>
      </c>
      <c r="GD80" s="5" t="str">
        <f t="shared" ca="1" si="3198"/>
        <v/>
      </c>
    </row>
    <row r="81" spans="1:186" x14ac:dyDescent="0.35">
      <c r="A81" s="2" t="str">
        <f t="shared" ca="1" si="3199"/>
        <v/>
      </c>
      <c r="B81" s="6" t="str">
        <f t="shared" ca="1" si="3200"/>
        <v/>
      </c>
      <c r="C81" s="5" t="str">
        <f t="shared" ca="1" si="3298"/>
        <v/>
      </c>
      <c r="D81" s="5" t="str" cm="1">
        <f t="array" aca="1" ref="D81" ca="1">IF($B81="","",IF(C81=0,0,IF(DD_Payment="",0,IF(C81&lt;_xlfn.IFS(DD_Frequency="Monthly",1,DD_Frequency="Quarterly",IF(MONTH(C$2)=1,1,IF(MONTH(C$2)=4,1,IF(MONTH(C$2)=7,1,IF(MONTH(C$2)=10,1,0)))),DD_Frequency="Annually",IF(MONTH(C$2)=1,1,0))*DD_Payment,C81,_xlfn.IFS(DD_Frequency="Monthly",1,DD_Frequency="Quarterly",IF(MONTH(C$2)=1,1,IF(MONTH(C$2)=4,1,IF(MONTH(C$2)=7,1,IF(MONTH(C$2)=10,1,0)))),DD_Frequency="Annually",IF(MONTH(C$2)=1,1,0))*DD_Payment))))</f>
        <v/>
      </c>
      <c r="E81" s="5" t="str">
        <f t="shared" ref="E81" ca="1" si="3814">IF(B81="","",IF(C81&gt;D81,(C81-D81/2)*(rate_A*(E$1/365)),0))</f>
        <v/>
      </c>
      <c r="F81" s="5" t="str">
        <f t="shared" ca="1" si="3202"/>
        <v/>
      </c>
      <c r="G81" s="5" t="str">
        <f t="shared" ref="G81" ca="1" si="3815">IF(B81="","",G80*(1+rate_A*E$1/365))</f>
        <v/>
      </c>
      <c r="H81" s="5" t="str">
        <f t="shared" ref="H81" ca="1" si="3816">IF(B81="","",H80*(1+rate_A*E$1/365))</f>
        <v/>
      </c>
      <c r="I81" s="5" t="str">
        <f t="shared" ref="I81" ca="1" si="3817">IF(B81="","",I80*(1+rate_joint*E$1/365))</f>
        <v/>
      </c>
      <c r="J81" s="5" t="str">
        <f t="shared" ca="1" si="3303"/>
        <v/>
      </c>
      <c r="K81" s="5" t="str" cm="1">
        <f t="array" aca="1" ref="K81" ca="1">IF(J81="","",_xlfn.IFS(J81&lt;='Hidden inputs'!$C$15,J81*'Hidden inputs'!$D$15,J81&lt;='Hidden inputs'!$C$16,'Hidden inputs'!$C$15*'Hidden inputs'!$D$15+(J81-'Hidden inputs'!$B$16)*'Hidden inputs'!$D$16,J81&lt;='Hidden inputs'!$C$17,'Hidden inputs'!$C$15*'Hidden inputs'!$D$15+('Hidden inputs'!$C$16-'Hidden inputs'!$B$16)*'Hidden inputs'!$D$16+(J81-'Hidden inputs'!$B$17)*'Hidden inputs'!$D$17,J81&gt;'Hidden inputs'!$B$18,'Hidden inputs'!$C$15*'Hidden inputs'!$D$15+('Hidden inputs'!$C$16-'Hidden inputs'!$B$16)*'Hidden inputs'!$D$16+('Hidden inputs'!$C$17-'Hidden inputs'!$B$17)*'Hidden inputs'!$D$17+(J81-'Hidden inputs'!$B$18)*'Hidden inputs'!$D$18))</f>
        <v/>
      </c>
      <c r="L81" s="11" t="str">
        <f t="shared" ca="1" si="3304"/>
        <v/>
      </c>
      <c r="M81" s="5" t="str">
        <f t="shared" ca="1" si="3206"/>
        <v/>
      </c>
      <c r="N81" s="5" t="str">
        <f t="shared" ca="1" si="3207"/>
        <v/>
      </c>
      <c r="O81" s="5" t="str">
        <f ca="1">IF(B81="","",'Hidden inputs'!$D$11*F81+'Hidden inputs'!$E$11*G81)</f>
        <v/>
      </c>
      <c r="P81" s="11" t="str">
        <f t="shared" ca="1" si="3140"/>
        <v/>
      </c>
      <c r="Q81" s="20" t="str">
        <f t="shared" ca="1" si="3141"/>
        <v/>
      </c>
      <c r="R81" s="3" t="str">
        <f t="shared" ca="1" si="3208"/>
        <v/>
      </c>
      <c r="S81" s="5" t="str" cm="1">
        <f t="array" aca="1" ref="S81" ca="1">IF($B81="","",IF(R81=0,0,IF(DD_Payment="",0,IF(R81&lt;_xlfn.IFS(DD_Frequency="Monthly",1,DD_Frequency="Quarterly",IF(MONTH(R$2)=1,1,IF(MONTH(R$2)=4,1,IF(MONTH(R$2)=7,1,IF(MONTH(R$2)=10,1,0)))),DD_Frequency="Annually",IF(MONTH(R$2)=1,1,0))*DD_Payment,R81,_xlfn.IFS(DD_Frequency="Monthly",1,DD_Frequency="Quarterly",IF(MONTH(R$2)=1,1,IF(MONTH(R$2)=4,1,IF(MONTH(R$2)=7,1,IF(MONTH(R$2)=10,1,0)))),DD_Frequency="Annually",IF(MONTH(R$2)=1,1,0))*DD_Payment))))</f>
        <v/>
      </c>
      <c r="T81" s="3" t="str">
        <f t="shared" ref="T81" ca="1" si="3818">IF(B81="","",IF(R81&gt;S81,(R81-S81/2)*(rate_A*((T$1+A81)/365)),0))</f>
        <v/>
      </c>
      <c r="U81" s="3" t="str">
        <f t="shared" ca="1" si="3210"/>
        <v/>
      </c>
      <c r="V81" s="3" t="str">
        <f t="shared" ref="V81" ca="1" si="3819">IF(B81="","",G81*(1+rate_A*(T$1+A81)/365))</f>
        <v/>
      </c>
      <c r="W81" s="3" t="str">
        <f t="shared" ref="W81" ca="1" si="3820">IF(B81="","",H81*(1+rate_A*(T$1+A81)/365))</f>
        <v/>
      </c>
      <c r="X81" s="3" t="str">
        <f t="shared" ref="X81" ca="1" si="3821">IF(B81="","",I81*(1+rate_joint*(T$1+A81)/365))</f>
        <v/>
      </c>
      <c r="Y81" s="5" t="str">
        <f t="shared" ca="1" si="3309"/>
        <v/>
      </c>
      <c r="Z81" s="5" t="str" cm="1">
        <f t="array" aca="1" ref="Z81" ca="1">IF(Y81="","",_xlfn.IFS(Y81&lt;='Hidden inputs'!$C$15,Y81*'Hidden inputs'!$D$15,Y81&lt;='Hidden inputs'!$C$16,'Hidden inputs'!$C$15*'Hidden inputs'!$D$15+(Y81-'Hidden inputs'!$B$16)*'Hidden inputs'!$D$16,Y81&lt;='Hidden inputs'!$C$17,'Hidden inputs'!$C$15*'Hidden inputs'!$D$15+('Hidden inputs'!$C$16-'Hidden inputs'!$B$16)*'Hidden inputs'!$D$16+(Y81-'Hidden inputs'!$B$17)*'Hidden inputs'!$D$17,Y81&gt;'Hidden inputs'!$B$18,'Hidden inputs'!$C$15*'Hidden inputs'!$D$15+('Hidden inputs'!$C$16-'Hidden inputs'!$B$16)*'Hidden inputs'!$D$16+('Hidden inputs'!$C$17-'Hidden inputs'!$B$17)*'Hidden inputs'!$D$17+(Y81-'Hidden inputs'!$B$18)*'Hidden inputs'!$D$18))</f>
        <v/>
      </c>
      <c r="AA81" s="10" t="str">
        <f t="shared" ca="1" si="3310"/>
        <v/>
      </c>
      <c r="AB81" s="5" t="str">
        <f t="shared" ca="1" si="3214"/>
        <v/>
      </c>
      <c r="AC81" s="5" t="str">
        <f t="shared" ca="1" si="3311"/>
        <v/>
      </c>
      <c r="AD81" s="5" t="str">
        <f ca="1">IF(B81="","",'Hidden inputs'!$D$11*U81+'Hidden inputs'!$E$11*V81)</f>
        <v/>
      </c>
      <c r="AE81" s="11" t="str">
        <f t="shared" ca="1" si="3146"/>
        <v/>
      </c>
      <c r="AF81" s="9" t="str">
        <f t="shared" ca="1" si="3215"/>
        <v/>
      </c>
      <c r="AG81" s="3" t="str">
        <f t="shared" ca="1" si="3216"/>
        <v/>
      </c>
      <c r="AH81" s="5" t="str" cm="1">
        <f t="array" aca="1" ref="AH81" ca="1">IF($B81="","",IF(AG81=0,0,IF(DD_Payment="",0,IF(AG81&lt;_xlfn.IFS(DD_Frequency="Monthly",1,DD_Frequency="Quarterly",IF(MONTH(AG$2)=1,1,IF(MONTH(AG$2)=4,1,IF(MONTH(AG$2)=7,1,IF(MONTH(AG$2)=10,1,0)))),DD_Frequency="Annually",IF(MONTH(AG$2)=1,1,0))*DD_Payment,AG81,_xlfn.IFS(DD_Frequency="Monthly",1,DD_Frequency="Quarterly",IF(MONTH(AG$2)=1,1,IF(MONTH(AG$2)=4,1,IF(MONTH(AG$2)=7,1,IF(MONTH(AG$2)=10,1,0)))),DD_Frequency="Annually",IF(MONTH(AG$2)=1,1,0))*DD_Payment))))</f>
        <v/>
      </c>
      <c r="AI81" s="3" t="str">
        <f t="shared" ref="AI81" ca="1" si="3822">IF($B81="","",IF(AG81&gt;AH81,(AG81-AH81/2)*(rate_A*(AI$1/365)),0))</f>
        <v/>
      </c>
      <c r="AJ81" s="3" t="str">
        <f t="shared" ca="1" si="3313"/>
        <v/>
      </c>
      <c r="AK81" s="3" t="str">
        <f t="shared" ref="AK81" ca="1" si="3823">IF($B81="","",V81*(1+rate_A*AI$1/365))</f>
        <v/>
      </c>
      <c r="AL81" s="3" t="str">
        <f t="shared" ref="AL81" ca="1" si="3824">IF($B81="","",W81*(1+rate_A*AI$1/365))</f>
        <v/>
      </c>
      <c r="AM81" s="3" t="str">
        <f t="shared" ref="AM81" ca="1" si="3825">IF($B81="","",X81*(1+rate_joint*AI$1/365))</f>
        <v/>
      </c>
      <c r="AN81" s="5" t="str">
        <f t="shared" ca="1" si="3317"/>
        <v/>
      </c>
      <c r="AO81" s="5" t="str" cm="1">
        <f t="array" aca="1" ref="AO81" ca="1">IF(AN81="","",_xlfn.IFS(AN81&lt;='Hidden inputs'!$C$15,AN81*'Hidden inputs'!$D$15,AN81&lt;='Hidden inputs'!$C$16,'Hidden inputs'!$C$15*'Hidden inputs'!$D$15+(AN81-'Hidden inputs'!$B$16)*'Hidden inputs'!$D$16,AN81&lt;='Hidden inputs'!$C$17,'Hidden inputs'!$C$15*'Hidden inputs'!$D$15+('Hidden inputs'!$C$16-'Hidden inputs'!$B$16)*'Hidden inputs'!$D$16+(AN81-'Hidden inputs'!$B$17)*'Hidden inputs'!$D$17,AN81&gt;'Hidden inputs'!$B$18,'Hidden inputs'!$C$15*'Hidden inputs'!$D$15+('Hidden inputs'!$C$16-'Hidden inputs'!$B$16)*'Hidden inputs'!$D$16+('Hidden inputs'!$C$17-'Hidden inputs'!$B$17)*'Hidden inputs'!$D$17+(AN81-'Hidden inputs'!$B$18)*'Hidden inputs'!$D$18))</f>
        <v/>
      </c>
      <c r="AP81" s="10" t="str">
        <f t="shared" ca="1" si="3318"/>
        <v/>
      </c>
      <c r="AQ81" s="5" t="str">
        <f t="shared" ca="1" si="3221"/>
        <v/>
      </c>
      <c r="AR81" s="5" t="str">
        <f t="shared" ca="1" si="3222"/>
        <v/>
      </c>
      <c r="AS81" s="5" t="str">
        <f ca="1">IF($B81="","",'Hidden inputs'!$D$11*AJ81+'Hidden inputs'!$E$11*AK81)</f>
        <v/>
      </c>
      <c r="AT81" s="11" t="str">
        <f t="shared" ca="1" si="3151"/>
        <v/>
      </c>
      <c r="AU81" s="9" t="str">
        <f t="shared" ca="1" si="3223"/>
        <v/>
      </c>
      <c r="AV81" s="3" t="str">
        <f t="shared" ca="1" si="3224"/>
        <v/>
      </c>
      <c r="AW81" s="5" t="str" cm="1">
        <f t="array" aca="1" ref="AW81" ca="1">IF($B81="","",IF(AV81=0,0,IF(DD_Payment="",0,IF(AV81&lt;_xlfn.IFS(DD_Frequency="Monthly",1,DD_Frequency="Quarterly",IF(MONTH(AV$2)=1,1,IF(MONTH(AV$2)=4,1,IF(MONTH(AV$2)=7,1,IF(MONTH(AV$2)=10,1,0)))),DD_Frequency="Annually",IF(MONTH(AV$2)=1,1,0))*DD_Payment,AV81,_xlfn.IFS(DD_Frequency="Monthly",1,DD_Frequency="Quarterly",IF(MONTH(AV$2)=1,1,IF(MONTH(AV$2)=4,1,IF(MONTH(AV$2)=7,1,IF(MONTH(AV$2)=10,1,0)))),DD_Frequency="Annually",IF(MONTH(AV$2)=1,1,0))*DD_Payment))))</f>
        <v/>
      </c>
      <c r="AX81" s="3" t="str">
        <f t="shared" ref="AX81" ca="1" si="3826">IF($B81="","",IF(AV81&gt;AW81,(AV81-AW81/2)*(rate_A*(AX$1/365)),0))</f>
        <v/>
      </c>
      <c r="AY81" s="3" t="str">
        <f t="shared" ca="1" si="3320"/>
        <v/>
      </c>
      <c r="AZ81" s="3" t="str">
        <f t="shared" ref="AZ81" ca="1" si="3827">IF($B81="","",AK81*(1+rate_A*AX$1/365))</f>
        <v/>
      </c>
      <c r="BA81" s="3" t="str">
        <f t="shared" ref="BA81" ca="1" si="3828">IF($B81="","",AL81*(1+rate_A*AX$1/365))</f>
        <v/>
      </c>
      <c r="BB81" s="3" t="str">
        <f t="shared" ref="BB81" ca="1" si="3829">IF($B81="","",AM81*(1+rate_joint*AX$1/365))</f>
        <v/>
      </c>
      <c r="BC81" s="5" t="str">
        <f t="shared" ca="1" si="3324"/>
        <v/>
      </c>
      <c r="BD81" s="5" t="str" cm="1">
        <f t="array" aca="1" ref="BD81" ca="1">IF(BC81="","",_xlfn.IFS(BC81&lt;='Hidden inputs'!$C$15,BC81*'Hidden inputs'!$D$15,BC81&lt;='Hidden inputs'!$C$16,'Hidden inputs'!$C$15*'Hidden inputs'!$D$15+(BC81-'Hidden inputs'!$B$16)*'Hidden inputs'!$D$16,BC81&lt;='Hidden inputs'!$C$17,'Hidden inputs'!$C$15*'Hidden inputs'!$D$15+('Hidden inputs'!$C$16-'Hidden inputs'!$B$16)*'Hidden inputs'!$D$16+(BC81-'Hidden inputs'!$B$17)*'Hidden inputs'!$D$17,BC81&gt;'Hidden inputs'!$B$18,'Hidden inputs'!$C$15*'Hidden inputs'!$D$15+('Hidden inputs'!$C$16-'Hidden inputs'!$B$16)*'Hidden inputs'!$D$16+('Hidden inputs'!$C$17-'Hidden inputs'!$B$17)*'Hidden inputs'!$D$17+(BC81-'Hidden inputs'!$B$18)*'Hidden inputs'!$D$18))</f>
        <v/>
      </c>
      <c r="BE81" s="10" t="str">
        <f t="shared" ca="1" si="3325"/>
        <v/>
      </c>
      <c r="BF81" s="5" t="str">
        <f t="shared" ca="1" si="3229"/>
        <v/>
      </c>
      <c r="BG81" s="5" t="str">
        <f t="shared" ca="1" si="3230"/>
        <v/>
      </c>
      <c r="BH81" s="5" t="str">
        <f ca="1">IF($B81="","",'Hidden inputs'!$D$11*AY81+'Hidden inputs'!$E$11*AZ81)</f>
        <v/>
      </c>
      <c r="BI81" s="11" t="str">
        <f t="shared" ca="1" si="3156"/>
        <v/>
      </c>
      <c r="BJ81" s="9" t="str">
        <f t="shared" ca="1" si="3231"/>
        <v/>
      </c>
      <c r="BK81" s="3" t="str">
        <f t="shared" ca="1" si="3232"/>
        <v/>
      </c>
      <c r="BL81" s="5" t="str" cm="1">
        <f t="array" aca="1" ref="BL81" ca="1">IF($B81="","",IF(BK81=0,0,IF(DD_Payment="",0,IF(BK81&lt;_xlfn.IFS(DD_Frequency="Monthly",1,DD_Frequency="Quarterly",IF(MONTH(BK$2)=1,1,IF(MONTH(BK$2)=4,1,IF(MONTH(BK$2)=7,1,IF(MONTH(BK$2)=10,1,0)))),DD_Frequency="Annually",IF(MONTH(BK$2)=1,1,0))*DD_Payment,BK81,_xlfn.IFS(DD_Frequency="Monthly",1,DD_Frequency="Quarterly",IF(MONTH(BK$2)=1,1,IF(MONTH(BK$2)=4,1,IF(MONTH(BK$2)=7,1,IF(MONTH(BK$2)=10,1,0)))),DD_Frequency="Annually",IF(MONTH(BK$2)=1,1,0))*DD_Payment))))</f>
        <v/>
      </c>
      <c r="BM81" s="3" t="str">
        <f t="shared" ref="BM81" ca="1" si="3830">IF($B81="","",IF(BK81&gt;BL81,(BK81-BL81/2)*(rate_A*(BM$1/365)),0))</f>
        <v/>
      </c>
      <c r="BN81" s="3" t="str">
        <f t="shared" ca="1" si="3327"/>
        <v/>
      </c>
      <c r="BO81" s="3" t="str">
        <f t="shared" ref="BO81" ca="1" si="3831">IF($B81="","",AZ81*(1+rate_A*BM$1/365))</f>
        <v/>
      </c>
      <c r="BP81" s="3" t="str">
        <f t="shared" ref="BP81" ca="1" si="3832">IF($B81="","",BA81*(1+rate_A*BM$1/365))</f>
        <v/>
      </c>
      <c r="BQ81" s="3" t="str">
        <f t="shared" ref="BQ81" ca="1" si="3833">IF($B81="","",BB81*(1+rate_joint*BM$1/365))</f>
        <v/>
      </c>
      <c r="BR81" s="5" t="str">
        <f t="shared" ca="1" si="3331"/>
        <v/>
      </c>
      <c r="BS81" s="5" t="str" cm="1">
        <f t="array" aca="1" ref="BS81" ca="1">IF(BR81="","",_xlfn.IFS(BR81&lt;='Hidden inputs'!$C$15,BR81*'Hidden inputs'!$D$15,BR81&lt;='Hidden inputs'!$C$16,'Hidden inputs'!$C$15*'Hidden inputs'!$D$15+(BR81-'Hidden inputs'!$B$16)*'Hidden inputs'!$D$16,BR81&lt;='Hidden inputs'!$C$17,'Hidden inputs'!$C$15*'Hidden inputs'!$D$15+('Hidden inputs'!$C$16-'Hidden inputs'!$B$16)*'Hidden inputs'!$D$16+(BR81-'Hidden inputs'!$B$17)*'Hidden inputs'!$D$17,BR81&gt;'Hidden inputs'!$B$18,'Hidden inputs'!$C$15*'Hidden inputs'!$D$15+('Hidden inputs'!$C$16-'Hidden inputs'!$B$16)*'Hidden inputs'!$D$16+('Hidden inputs'!$C$17-'Hidden inputs'!$B$17)*'Hidden inputs'!$D$17+(BR81-'Hidden inputs'!$B$18)*'Hidden inputs'!$D$18))</f>
        <v/>
      </c>
      <c r="BT81" s="10" t="str">
        <f t="shared" ca="1" si="3332"/>
        <v/>
      </c>
      <c r="BU81" s="5" t="str">
        <f t="shared" ca="1" si="3237"/>
        <v/>
      </c>
      <c r="BV81" s="5" t="str">
        <f t="shared" ca="1" si="3238"/>
        <v/>
      </c>
      <c r="BW81" s="5" t="str">
        <f ca="1">IF($B81="","",'Hidden inputs'!$D$11*BN81+'Hidden inputs'!$E$11*BO81)</f>
        <v/>
      </c>
      <c r="BX81" s="11" t="str">
        <f t="shared" ca="1" si="3161"/>
        <v/>
      </c>
      <c r="BY81" s="9" t="str">
        <f t="shared" ca="1" si="3239"/>
        <v/>
      </c>
      <c r="BZ81" s="3" t="str">
        <f t="shared" ca="1" si="3240"/>
        <v/>
      </c>
      <c r="CA81" s="5" t="str" cm="1">
        <f t="array" aca="1" ref="CA81" ca="1">IF($B81="","",IF(BZ81=0,0,IF(DD_Payment="",0,IF(BZ81&lt;_xlfn.IFS(DD_Frequency="Monthly",1,DD_Frequency="Quarterly",IF(MONTH(BZ$2)=1,1,IF(MONTH(BZ$2)=4,1,IF(MONTH(BZ$2)=7,1,IF(MONTH(BZ$2)=10,1,0)))),DD_Frequency="Annually",IF(MONTH(BZ$2)=1,1,0))*DD_Payment,BZ81,_xlfn.IFS(DD_Frequency="Monthly",1,DD_Frequency="Quarterly",IF(MONTH(BZ$2)=1,1,IF(MONTH(BZ$2)=4,1,IF(MONTH(BZ$2)=7,1,IF(MONTH(BZ$2)=10,1,0)))),DD_Frequency="Annually",IF(MONTH(BZ$2)=1,1,0))*DD_Payment))))</f>
        <v/>
      </c>
      <c r="CB81" s="3" t="str">
        <f t="shared" ref="CB81" ca="1" si="3834">IF($B81="","",IF(BZ81&gt;CA81,(BZ81-CA81/2)*(rate_A*(CB$1/365)),0))</f>
        <v/>
      </c>
      <c r="CC81" s="3" t="str">
        <f t="shared" ca="1" si="3334"/>
        <v/>
      </c>
      <c r="CD81" s="3" t="str">
        <f t="shared" ref="CD81" ca="1" si="3835">IF($B81="","",BO81*(1+rate_A*CB$1/365))</f>
        <v/>
      </c>
      <c r="CE81" s="3" t="str">
        <f t="shared" ref="CE81" ca="1" si="3836">IF($B81="","",BP81*(1+rate_A*CB$1/365))</f>
        <v/>
      </c>
      <c r="CF81" s="3" t="str">
        <f t="shared" ref="CF81" ca="1" si="3837">IF($B81="","",BQ81*(1+rate_joint*CB$1/365))</f>
        <v/>
      </c>
      <c r="CG81" s="5" t="str">
        <f t="shared" ca="1" si="3338"/>
        <v/>
      </c>
      <c r="CH81" s="5" t="str" cm="1">
        <f t="array" aca="1" ref="CH81" ca="1">IF(CG81="","",_xlfn.IFS(CG81&lt;='Hidden inputs'!$C$15,CG81*'Hidden inputs'!$D$15,CG81&lt;='Hidden inputs'!$C$16,'Hidden inputs'!$C$15*'Hidden inputs'!$D$15+(CG81-'Hidden inputs'!$B$16)*'Hidden inputs'!$D$16,CG81&lt;='Hidden inputs'!$C$17,'Hidden inputs'!$C$15*'Hidden inputs'!$D$15+('Hidden inputs'!$C$16-'Hidden inputs'!$B$16)*'Hidden inputs'!$D$16+(CG81-'Hidden inputs'!$B$17)*'Hidden inputs'!$D$17,CG81&gt;'Hidden inputs'!$B$18,'Hidden inputs'!$C$15*'Hidden inputs'!$D$15+('Hidden inputs'!$C$16-'Hidden inputs'!$B$16)*'Hidden inputs'!$D$16+('Hidden inputs'!$C$17-'Hidden inputs'!$B$17)*'Hidden inputs'!$D$17+(CG81-'Hidden inputs'!$B$18)*'Hidden inputs'!$D$18))</f>
        <v/>
      </c>
      <c r="CI81" s="10" t="str">
        <f t="shared" ca="1" si="3339"/>
        <v/>
      </c>
      <c r="CJ81" s="5" t="str">
        <f t="shared" ca="1" si="3245"/>
        <v/>
      </c>
      <c r="CK81" s="5" t="str">
        <f t="shared" ca="1" si="3246"/>
        <v/>
      </c>
      <c r="CL81" s="5" t="str">
        <f ca="1">IF($B81="","",'Hidden inputs'!$D$11*CC81+'Hidden inputs'!$E$11*CD81)</f>
        <v/>
      </c>
      <c r="CM81" s="11" t="str">
        <f t="shared" ca="1" si="3166"/>
        <v/>
      </c>
      <c r="CN81" s="9" t="str">
        <f t="shared" ca="1" si="3247"/>
        <v/>
      </c>
      <c r="CO81" s="3" t="str">
        <f t="shared" ca="1" si="3248"/>
        <v/>
      </c>
      <c r="CP81" s="5" t="str" cm="1">
        <f t="array" aca="1" ref="CP81" ca="1">IF($B81="","",IF(CO81=0,0,IF(DD_Payment="",0,IF(CO81&lt;_xlfn.IFS(DD_Frequency="Monthly",1,DD_Frequency="Quarterly",IF(MONTH(CO$2)=1,1,IF(MONTH(CO$2)=4,1,IF(MONTH(CO$2)=7,1,IF(MONTH(CO$2)=10,1,0)))),DD_Frequency="Annually",IF(MONTH(CO$2)=1,1,0))*DD_Payment,CO81,_xlfn.IFS(DD_Frequency="Monthly",1,DD_Frequency="Quarterly",IF(MONTH(CO$2)=1,1,IF(MONTH(CO$2)=4,1,IF(MONTH(CO$2)=7,1,IF(MONTH(CO$2)=10,1,0)))),DD_Frequency="Annually",IF(MONTH(CO$2)=1,1,0))*DD_Payment))))</f>
        <v/>
      </c>
      <c r="CQ81" s="3" t="str">
        <f t="shared" ref="CQ81" ca="1" si="3838">IF($B81="","",IF(CO81&gt;CP81,(CO81-CP81/2)*(rate_A*(CQ$1/365)),0))</f>
        <v/>
      </c>
      <c r="CR81" s="3" t="str">
        <f t="shared" ca="1" si="3341"/>
        <v/>
      </c>
      <c r="CS81" s="3" t="str">
        <f t="shared" ref="CS81" ca="1" si="3839">IF($B81="","",CD81*(1+rate_A*CQ$1/365))</f>
        <v/>
      </c>
      <c r="CT81" s="3" t="str">
        <f t="shared" ref="CT81" ca="1" si="3840">IF($B81="","",CE81*(1+rate_A*CQ$1/365))</f>
        <v/>
      </c>
      <c r="CU81" s="3" t="str">
        <f t="shared" ref="CU81" ca="1" si="3841">IF($B81="","",CF81*(1+rate_joint*CQ$1/365))</f>
        <v/>
      </c>
      <c r="CV81" s="5" t="str">
        <f t="shared" ca="1" si="3345"/>
        <v/>
      </c>
      <c r="CW81" s="5" t="str" cm="1">
        <f t="array" aca="1" ref="CW81" ca="1">IF(CV81="","",_xlfn.IFS(CV81&lt;='Hidden inputs'!$C$15,CV81*'Hidden inputs'!$D$15,CV81&lt;='Hidden inputs'!$C$16,'Hidden inputs'!$C$15*'Hidden inputs'!$D$15+(CV81-'Hidden inputs'!$B$16)*'Hidden inputs'!$D$16,CV81&lt;='Hidden inputs'!$C$17,'Hidden inputs'!$C$15*'Hidden inputs'!$D$15+('Hidden inputs'!$C$16-'Hidden inputs'!$B$16)*'Hidden inputs'!$D$16+(CV81-'Hidden inputs'!$B$17)*'Hidden inputs'!$D$17,CV81&gt;'Hidden inputs'!$B$18,'Hidden inputs'!$C$15*'Hidden inputs'!$D$15+('Hidden inputs'!$C$16-'Hidden inputs'!$B$16)*'Hidden inputs'!$D$16+('Hidden inputs'!$C$17-'Hidden inputs'!$B$17)*'Hidden inputs'!$D$17+(CV81-'Hidden inputs'!$B$18)*'Hidden inputs'!$D$18))</f>
        <v/>
      </c>
      <c r="CX81" s="10" t="str">
        <f t="shared" ca="1" si="3346"/>
        <v/>
      </c>
      <c r="CY81" s="5" t="str">
        <f t="shared" ca="1" si="3253"/>
        <v/>
      </c>
      <c r="CZ81" s="5" t="str">
        <f t="shared" ca="1" si="3254"/>
        <v/>
      </c>
      <c r="DA81" s="5" t="str">
        <f ca="1">IF($B81="","",'Hidden inputs'!$D$11*CR81+'Hidden inputs'!$E$11*CS81)</f>
        <v/>
      </c>
      <c r="DB81" s="11" t="str">
        <f t="shared" ca="1" si="3171"/>
        <v/>
      </c>
      <c r="DC81" s="9" t="str">
        <f t="shared" ca="1" si="3255"/>
        <v/>
      </c>
      <c r="DD81" s="3" t="str">
        <f t="shared" ca="1" si="3256"/>
        <v/>
      </c>
      <c r="DE81" s="5" t="str" cm="1">
        <f t="array" aca="1" ref="DE81" ca="1">IF($B81="","",IF(DD81=0,0,IF(DD_Payment="",0,IF(DD81&lt;_xlfn.IFS(DD_Frequency="Monthly",1,DD_Frequency="Quarterly",IF(MONTH(DD$2)=1,1,IF(MONTH(DD$2)=4,1,IF(MONTH(DD$2)=7,1,IF(MONTH(DD$2)=10,1,0)))),DD_Frequency="Annually",IF(MONTH(DD$2)=1,1,0))*DD_Payment,DD81,_xlfn.IFS(DD_Frequency="Monthly",1,DD_Frequency="Quarterly",IF(MONTH(DD$2)=1,1,IF(MONTH(DD$2)=4,1,IF(MONTH(DD$2)=7,1,IF(MONTH(DD$2)=10,1,0)))),DD_Frequency="Annually",IF(MONTH(DD$2)=1,1,0))*DD_Payment))))</f>
        <v/>
      </c>
      <c r="DF81" s="3" t="str">
        <f t="shared" ref="DF81" ca="1" si="3842">IF($B81="","",IF(DD81&gt;DE81,(DD81-DE81/2)*(rate_A*(DF$1/365)),0))</f>
        <v/>
      </c>
      <c r="DG81" s="3" t="str">
        <f t="shared" ca="1" si="3348"/>
        <v/>
      </c>
      <c r="DH81" s="3" t="str">
        <f t="shared" ref="DH81" ca="1" si="3843">IF($B81="","",CS81*(1+rate_A*DF$1/365))</f>
        <v/>
      </c>
      <c r="DI81" s="3" t="str">
        <f t="shared" ref="DI81" ca="1" si="3844">IF($B81="","",CT81*(1+rate_A*DF$1/365))</f>
        <v/>
      </c>
      <c r="DJ81" s="3" t="str">
        <f t="shared" ref="DJ81" ca="1" si="3845">IF($B81="","",CU81*(1+rate_joint*DF$1/365))</f>
        <v/>
      </c>
      <c r="DK81" s="5" t="str">
        <f t="shared" ca="1" si="3352"/>
        <v/>
      </c>
      <c r="DL81" s="5" t="str" cm="1">
        <f t="array" aca="1" ref="DL81" ca="1">IF(DK81="","",_xlfn.IFS(DK81&lt;='Hidden inputs'!$C$15,DK81*'Hidden inputs'!$D$15,DK81&lt;='Hidden inputs'!$C$16,'Hidden inputs'!$C$15*'Hidden inputs'!$D$15+(DK81-'Hidden inputs'!$B$16)*'Hidden inputs'!$D$16,DK81&lt;='Hidden inputs'!$C$17,'Hidden inputs'!$C$15*'Hidden inputs'!$D$15+('Hidden inputs'!$C$16-'Hidden inputs'!$B$16)*'Hidden inputs'!$D$16+(DK81-'Hidden inputs'!$B$17)*'Hidden inputs'!$D$17,DK81&gt;'Hidden inputs'!$B$18,'Hidden inputs'!$C$15*'Hidden inputs'!$D$15+('Hidden inputs'!$C$16-'Hidden inputs'!$B$16)*'Hidden inputs'!$D$16+('Hidden inputs'!$C$17-'Hidden inputs'!$B$17)*'Hidden inputs'!$D$17+(DK81-'Hidden inputs'!$B$18)*'Hidden inputs'!$D$18))</f>
        <v/>
      </c>
      <c r="DM81" s="10" t="str">
        <f t="shared" ca="1" si="3353"/>
        <v/>
      </c>
      <c r="DN81" s="5" t="str">
        <f t="shared" ca="1" si="3261"/>
        <v/>
      </c>
      <c r="DO81" s="5" t="str">
        <f t="shared" ca="1" si="3262"/>
        <v/>
      </c>
      <c r="DP81" s="5" t="str">
        <f ca="1">IF($B81="","",'Hidden inputs'!$D$11*DG81+'Hidden inputs'!$E$11*DH81)</f>
        <v/>
      </c>
      <c r="DQ81" s="11" t="str">
        <f t="shared" ca="1" si="3176"/>
        <v/>
      </c>
      <c r="DR81" s="9" t="str">
        <f t="shared" ca="1" si="3263"/>
        <v/>
      </c>
      <c r="DS81" s="3" t="str">
        <f t="shared" ca="1" si="3264"/>
        <v/>
      </c>
      <c r="DT81" s="5" t="str" cm="1">
        <f t="array" aca="1" ref="DT81" ca="1">IF($B81="","",IF(DS81=0,0,IF(DD_Payment="",0,IF(DS81&lt;_xlfn.IFS(DD_Frequency="Monthly",1,DD_Frequency="Quarterly",IF(MONTH(DS$2)=1,1,IF(MONTH(DS$2)=4,1,IF(MONTH(DS$2)=7,1,IF(MONTH(DS$2)=10,1,0)))),DD_Frequency="Annually",IF(MONTH(DS$2)=1,1,0))*DD_Payment,DS81,_xlfn.IFS(DD_Frequency="Monthly",1,DD_Frequency="Quarterly",IF(MONTH(DS$2)=1,1,IF(MONTH(DS$2)=4,1,IF(MONTH(DS$2)=7,1,IF(MONTH(DS$2)=10,1,0)))),DD_Frequency="Annually",IF(MONTH(DS$2)=1,1,0))*DD_Payment))))</f>
        <v/>
      </c>
      <c r="DU81" s="3" t="str">
        <f t="shared" ref="DU81" ca="1" si="3846">IF($B81="","",IF(DS81&gt;DT81,(DS81-DT81/2)*(rate_A*(DU$1/365)),0))</f>
        <v/>
      </c>
      <c r="DV81" s="3" t="str">
        <f t="shared" ca="1" si="3355"/>
        <v/>
      </c>
      <c r="DW81" s="3" t="str">
        <f t="shared" ref="DW81" ca="1" si="3847">IF($B81="","",DH81*(1+rate_A*DU$1/365))</f>
        <v/>
      </c>
      <c r="DX81" s="3" t="str">
        <f t="shared" ref="DX81" ca="1" si="3848">IF($B81="","",DI81*(1+rate_A*DU$1/365))</f>
        <v/>
      </c>
      <c r="DY81" s="3" t="str">
        <f t="shared" ref="DY81" ca="1" si="3849">IF($B81="","",DJ81*(1+rate_joint*DU$1/365))</f>
        <v/>
      </c>
      <c r="DZ81" s="5" t="str">
        <f t="shared" ca="1" si="3359"/>
        <v/>
      </c>
      <c r="EA81" s="5" t="str" cm="1">
        <f t="array" aca="1" ref="EA81" ca="1">IF(DZ81="","",_xlfn.IFS(DZ81&lt;='Hidden inputs'!$C$15,DZ81*'Hidden inputs'!$D$15,DZ81&lt;='Hidden inputs'!$C$16,'Hidden inputs'!$C$15*'Hidden inputs'!$D$15+(DZ81-'Hidden inputs'!$B$16)*'Hidden inputs'!$D$16,DZ81&lt;='Hidden inputs'!$C$17,'Hidden inputs'!$C$15*'Hidden inputs'!$D$15+('Hidden inputs'!$C$16-'Hidden inputs'!$B$16)*'Hidden inputs'!$D$16+(DZ81-'Hidden inputs'!$B$17)*'Hidden inputs'!$D$17,DZ81&gt;'Hidden inputs'!$B$18,'Hidden inputs'!$C$15*'Hidden inputs'!$D$15+('Hidden inputs'!$C$16-'Hidden inputs'!$B$16)*'Hidden inputs'!$D$16+('Hidden inputs'!$C$17-'Hidden inputs'!$B$17)*'Hidden inputs'!$D$17+(DZ81-'Hidden inputs'!$B$18)*'Hidden inputs'!$D$18))</f>
        <v/>
      </c>
      <c r="EB81" s="10" t="str">
        <f t="shared" ca="1" si="3360"/>
        <v/>
      </c>
      <c r="EC81" s="5" t="str">
        <f t="shared" ca="1" si="3269"/>
        <v/>
      </c>
      <c r="ED81" s="5" t="str">
        <f t="shared" ca="1" si="3270"/>
        <v/>
      </c>
      <c r="EE81" s="5" t="str">
        <f ca="1">IF($B81="","",'Hidden inputs'!$D$11*DV81+'Hidden inputs'!$E$11*DW81)</f>
        <v/>
      </c>
      <c r="EF81" s="11" t="str">
        <f t="shared" ca="1" si="3181"/>
        <v/>
      </c>
      <c r="EG81" s="9" t="str">
        <f t="shared" ca="1" si="3271"/>
        <v/>
      </c>
      <c r="EH81" s="3" t="str">
        <f t="shared" ca="1" si="3272"/>
        <v/>
      </c>
      <c r="EI81" s="5" t="str" cm="1">
        <f t="array" aca="1" ref="EI81" ca="1">IF($B81="","",IF(EH81=0,0,IF(DD_Payment="",0,IF(EH81&lt;_xlfn.IFS(DD_Frequency="Monthly",1,DD_Frequency="Quarterly",IF(MONTH(EH$2)=1,1,IF(MONTH(EH$2)=4,1,IF(MONTH(EH$2)=7,1,IF(MONTH(EH$2)=10,1,0)))),DD_Frequency="Annually",IF(MONTH(EH$2)=1,1,0))*DD_Payment,EH81,_xlfn.IFS(DD_Frequency="Monthly",1,DD_Frequency="Quarterly",IF(MONTH(EH$2)=1,1,IF(MONTH(EH$2)=4,1,IF(MONTH(EH$2)=7,1,IF(MONTH(EH$2)=10,1,0)))),DD_Frequency="Annually",IF(MONTH(EH$2)=1,1,0))*DD_Payment))))</f>
        <v/>
      </c>
      <c r="EJ81" s="3" t="str">
        <f t="shared" ref="EJ81" ca="1" si="3850">IF($B81="","",IF(EH81&gt;EI81,(EH81-EI81/2)*(rate_A*(EJ$1/365)),0))</f>
        <v/>
      </c>
      <c r="EK81" s="3" t="str">
        <f t="shared" ca="1" si="3362"/>
        <v/>
      </c>
      <c r="EL81" s="3" t="str">
        <f t="shared" ref="EL81" ca="1" si="3851">IF($B81="","",DW81*(1+rate_A*EJ$1/365))</f>
        <v/>
      </c>
      <c r="EM81" s="3" t="str">
        <f t="shared" ref="EM81" ca="1" si="3852">IF($B81="","",DX81*(1+rate_A*EJ$1/365))</f>
        <v/>
      </c>
      <c r="EN81" s="3" t="str">
        <f t="shared" ref="EN81" ca="1" si="3853">IF($B81="","",DY81*(1+rate_joint*EJ$1/365))</f>
        <v/>
      </c>
      <c r="EO81" s="5" t="str">
        <f t="shared" ca="1" si="3366"/>
        <v/>
      </c>
      <c r="EP81" s="5" t="str" cm="1">
        <f t="array" aca="1" ref="EP81" ca="1">IF(EO81="","",_xlfn.IFS(EO81&lt;='Hidden inputs'!$C$15,EO81*'Hidden inputs'!$D$15,EO81&lt;='Hidden inputs'!$C$16,'Hidden inputs'!$C$15*'Hidden inputs'!$D$15+(EO81-'Hidden inputs'!$B$16)*'Hidden inputs'!$D$16,EO81&lt;='Hidden inputs'!$C$17,'Hidden inputs'!$C$15*'Hidden inputs'!$D$15+('Hidden inputs'!$C$16-'Hidden inputs'!$B$16)*'Hidden inputs'!$D$16+(EO81-'Hidden inputs'!$B$17)*'Hidden inputs'!$D$17,EO81&gt;'Hidden inputs'!$B$18,'Hidden inputs'!$C$15*'Hidden inputs'!$D$15+('Hidden inputs'!$C$16-'Hidden inputs'!$B$16)*'Hidden inputs'!$D$16+('Hidden inputs'!$C$17-'Hidden inputs'!$B$17)*'Hidden inputs'!$D$17+(EO81-'Hidden inputs'!$B$18)*'Hidden inputs'!$D$18))</f>
        <v/>
      </c>
      <c r="EQ81" s="10" t="str">
        <f t="shared" ca="1" si="3367"/>
        <v/>
      </c>
      <c r="ER81" s="5" t="str">
        <f t="shared" ca="1" si="3277"/>
        <v/>
      </c>
      <c r="ES81" s="5" t="str">
        <f t="shared" ca="1" si="3278"/>
        <v/>
      </c>
      <c r="ET81" s="5" t="str">
        <f ca="1">IF($B81="","",'Hidden inputs'!$D$11*EK81+'Hidden inputs'!$E$11*EL81)</f>
        <v/>
      </c>
      <c r="EU81" s="11" t="str">
        <f t="shared" ca="1" si="3186"/>
        <v/>
      </c>
      <c r="EV81" s="9" t="str">
        <f t="shared" ca="1" si="3279"/>
        <v/>
      </c>
      <c r="EW81" s="3" t="str">
        <f t="shared" ca="1" si="3280"/>
        <v/>
      </c>
      <c r="EX81" s="5" t="str" cm="1">
        <f t="array" aca="1" ref="EX81" ca="1">IF($B81="","",IF(EW81=0,0,IF(DD_Payment="",0,IF(EW81&lt;_xlfn.IFS(DD_Frequency="Monthly",1,DD_Frequency="Quarterly",IF(MONTH(EW$2)=1,1,IF(MONTH(EW$2)=4,1,IF(MONTH(EW$2)=7,1,IF(MONTH(EW$2)=10,1,0)))),DD_Frequency="Annually",IF(MONTH(EW$2)=1,1,0))*DD_Payment,EW81,_xlfn.IFS(DD_Frequency="Monthly",1,DD_Frequency="Quarterly",IF(MONTH(EW$2)=1,1,IF(MONTH(EW$2)=4,1,IF(MONTH(EW$2)=7,1,IF(MONTH(EW$2)=10,1,0)))),DD_Frequency="Annually",IF(MONTH(EW$2)=1,1,0))*DD_Payment))))</f>
        <v/>
      </c>
      <c r="EY81" s="3" t="str">
        <f t="shared" ref="EY81" ca="1" si="3854">IF($B81="","",IF(EW81&gt;EX81,(EW81-EX81/2)*(rate_A*(EY$1/365)),0))</f>
        <v/>
      </c>
      <c r="EZ81" s="3" t="str">
        <f t="shared" ca="1" si="3369"/>
        <v/>
      </c>
      <c r="FA81" s="3" t="str">
        <f t="shared" ref="FA81" ca="1" si="3855">IF($B81="","",EL81*(1+rate_A*EY$1/365))</f>
        <v/>
      </c>
      <c r="FB81" s="3" t="str">
        <f t="shared" ref="FB81" ca="1" si="3856">IF($B81="","",EM81*(1+rate_A*EY$1/365))</f>
        <v/>
      </c>
      <c r="FC81" s="3" t="str">
        <f t="shared" ref="FC81" ca="1" si="3857">IF($B81="","",EN81*(1+rate_joint*EY$1/365))</f>
        <v/>
      </c>
      <c r="FD81" s="5" t="str">
        <f t="shared" ca="1" si="3373"/>
        <v/>
      </c>
      <c r="FE81" s="5" t="str" cm="1">
        <f t="array" aca="1" ref="FE81" ca="1">IF(FD81="","",_xlfn.IFS(FD81&lt;='Hidden inputs'!$C$15,FD81*'Hidden inputs'!$D$15,FD81&lt;='Hidden inputs'!$C$16,'Hidden inputs'!$C$15*'Hidden inputs'!$D$15+(FD81-'Hidden inputs'!$B$16)*'Hidden inputs'!$D$16,FD81&lt;='Hidden inputs'!$C$17,'Hidden inputs'!$C$15*'Hidden inputs'!$D$15+('Hidden inputs'!$C$16-'Hidden inputs'!$B$16)*'Hidden inputs'!$D$16+(FD81-'Hidden inputs'!$B$17)*'Hidden inputs'!$D$17,FD81&gt;'Hidden inputs'!$B$18,'Hidden inputs'!$C$15*'Hidden inputs'!$D$15+('Hidden inputs'!$C$16-'Hidden inputs'!$B$16)*'Hidden inputs'!$D$16+('Hidden inputs'!$C$17-'Hidden inputs'!$B$17)*'Hidden inputs'!$D$17+(FD81-'Hidden inputs'!$B$18)*'Hidden inputs'!$D$18))</f>
        <v/>
      </c>
      <c r="FF81" s="10" t="str">
        <f t="shared" ca="1" si="3374"/>
        <v/>
      </c>
      <c r="FG81" s="5" t="str">
        <f t="shared" ca="1" si="3285"/>
        <v/>
      </c>
      <c r="FH81" s="5" t="str">
        <f t="shared" ca="1" si="3286"/>
        <v/>
      </c>
      <c r="FI81" s="5" t="str">
        <f ca="1">IF($B81="","",'Hidden inputs'!$D$11*EZ81+'Hidden inputs'!$E$11*FA81)</f>
        <v/>
      </c>
      <c r="FJ81" s="11" t="str">
        <f t="shared" ca="1" si="3191"/>
        <v/>
      </c>
      <c r="FK81" s="9" t="str">
        <f t="shared" ca="1" si="3287"/>
        <v/>
      </c>
      <c r="FL81" s="3" t="str">
        <f t="shared" ca="1" si="3288"/>
        <v/>
      </c>
      <c r="FM81" s="5" t="str" cm="1">
        <f t="array" aca="1" ref="FM81" ca="1">IF($B81="","",IF(FL81=0,0,IF(DD_Payment="",0,IF(FL81&lt;_xlfn.IFS(DD_Frequency="Monthly",1,DD_Frequency="Quarterly",IF(MONTH(FL$2)=1,1,IF(MONTH(FL$2)=4,1,IF(MONTH(FL$2)=7,1,IF(MONTH(FL$2)=10,1,0)))),DD_Frequency="Annually",IF(MONTH(FL$2)=1,1,0))*DD_Payment,FL81,_xlfn.IFS(DD_Frequency="Monthly",1,DD_Frequency="Quarterly",IF(MONTH(FL$2)=1,1,IF(MONTH(FL$2)=4,1,IF(MONTH(FL$2)=7,1,IF(MONTH(FL$2)=10,1,0)))),DD_Frequency="Annually",IF(MONTH(FL$2)=1,1,0))*DD_Payment))))</f>
        <v/>
      </c>
      <c r="FN81" s="3" t="str">
        <f t="shared" ref="FN81" ca="1" si="3858">IF($B81="","",IF(FL81&gt;FM81,(FL81-FM81/2)*(rate_A*(FN$1/365)),0))</f>
        <v/>
      </c>
      <c r="FO81" s="3" t="str">
        <f t="shared" ca="1" si="3376"/>
        <v/>
      </c>
      <c r="FP81" s="3" t="str">
        <f t="shared" ref="FP81" ca="1" si="3859">IF($B81="","",FA81*(1+rate_A*FN$1/365))</f>
        <v/>
      </c>
      <c r="FQ81" s="3" t="str">
        <f t="shared" ref="FQ81" ca="1" si="3860">IF($B81="","",FB81*(1+rate_A*FN$1/365))</f>
        <v/>
      </c>
      <c r="FR81" s="3" t="str">
        <f t="shared" ref="FR81" ca="1" si="3861">IF($B81="","",FC81*(1+rate_joint*FN$1/365))</f>
        <v/>
      </c>
      <c r="FS81" s="5" t="str">
        <f t="shared" ca="1" si="3380"/>
        <v/>
      </c>
      <c r="FT81" s="5" t="str" cm="1">
        <f t="array" aca="1" ref="FT81" ca="1">IF(FS81="","",_xlfn.IFS(FS81&lt;='Hidden inputs'!$C$15,FS81*'Hidden inputs'!$D$15,FS81&lt;='Hidden inputs'!$C$16,'Hidden inputs'!$C$15*'Hidden inputs'!$D$15+(FS81-'Hidden inputs'!$B$16)*'Hidden inputs'!$D$16,FS81&lt;='Hidden inputs'!$C$17,'Hidden inputs'!$C$15*'Hidden inputs'!$D$15+('Hidden inputs'!$C$16-'Hidden inputs'!$B$16)*'Hidden inputs'!$D$16+(FS81-'Hidden inputs'!$B$17)*'Hidden inputs'!$D$17,FS81&gt;'Hidden inputs'!$B$18,'Hidden inputs'!$C$15*'Hidden inputs'!$D$15+('Hidden inputs'!$C$16-'Hidden inputs'!$B$16)*'Hidden inputs'!$D$16+('Hidden inputs'!$C$17-'Hidden inputs'!$B$17)*'Hidden inputs'!$D$17+(FS81-'Hidden inputs'!$B$18)*'Hidden inputs'!$D$18))</f>
        <v/>
      </c>
      <c r="FU81" s="10" t="str">
        <f t="shared" ca="1" si="3381"/>
        <v/>
      </c>
      <c r="FV81" s="5" t="str">
        <f t="shared" ca="1" si="3293"/>
        <v/>
      </c>
      <c r="FW81" s="5" t="str">
        <f t="shared" ca="1" si="3294"/>
        <v/>
      </c>
      <c r="FX81" s="5" t="str">
        <f ca="1">IF($B81="","",'Hidden inputs'!$D$11*FO81+'Hidden inputs'!$E$11*FP81)</f>
        <v/>
      </c>
      <c r="FY81" s="11" t="str">
        <f t="shared" ca="1" si="3196"/>
        <v/>
      </c>
      <c r="FZ81" s="9" t="str">
        <f t="shared" ca="1" si="3295"/>
        <v/>
      </c>
      <c r="GA81" s="5" t="str">
        <f t="shared" ca="1" si="3296"/>
        <v/>
      </c>
      <c r="GB81" s="5" t="str">
        <f t="shared" ca="1" si="3297"/>
        <v/>
      </c>
      <c r="GC81" s="5" t="str">
        <f t="shared" ca="1" si="3197"/>
        <v/>
      </c>
      <c r="GD81" s="5" t="str">
        <f t="shared" ca="1" si="3198"/>
        <v/>
      </c>
    </row>
    <row r="82" spans="1:186" x14ac:dyDescent="0.35">
      <c r="A82" s="2" t="str">
        <f t="shared" ca="1" si="3199"/>
        <v/>
      </c>
      <c r="B82" s="6" t="str">
        <f t="shared" ca="1" si="3200"/>
        <v/>
      </c>
      <c r="C82" s="5" t="str">
        <f t="shared" ca="1" si="3298"/>
        <v/>
      </c>
      <c r="D82" s="5" t="str" cm="1">
        <f t="array" aca="1" ref="D82" ca="1">IF($B82="","",IF(C82=0,0,IF(DD_Payment="",0,IF(C82&lt;_xlfn.IFS(DD_Frequency="Monthly",1,DD_Frequency="Quarterly",IF(MONTH(C$2)=1,1,IF(MONTH(C$2)=4,1,IF(MONTH(C$2)=7,1,IF(MONTH(C$2)=10,1,0)))),DD_Frequency="Annually",IF(MONTH(C$2)=1,1,0))*DD_Payment,C82,_xlfn.IFS(DD_Frequency="Monthly",1,DD_Frequency="Quarterly",IF(MONTH(C$2)=1,1,IF(MONTH(C$2)=4,1,IF(MONTH(C$2)=7,1,IF(MONTH(C$2)=10,1,0)))),DD_Frequency="Annually",IF(MONTH(C$2)=1,1,0))*DD_Payment))))</f>
        <v/>
      </c>
      <c r="E82" s="5" t="str">
        <f t="shared" ref="E82" ca="1" si="3862">IF(B82="","",IF(C82&gt;D82,(C82-D82/2)*(rate_A*(E$1/365)),0))</f>
        <v/>
      </c>
      <c r="F82" s="5" t="str">
        <f t="shared" ca="1" si="3202"/>
        <v/>
      </c>
      <c r="G82" s="5" t="str">
        <f t="shared" ref="G82" ca="1" si="3863">IF(B82="","",G81*(1+rate_A*E$1/365))</f>
        <v/>
      </c>
      <c r="H82" s="5" t="str">
        <f t="shared" ref="H82" ca="1" si="3864">IF(B82="","",H81*(1+rate_A*E$1/365))</f>
        <v/>
      </c>
      <c r="I82" s="5" t="str">
        <f t="shared" ref="I82" ca="1" si="3865">IF(B82="","",I81*(1+rate_joint*E$1/365))</f>
        <v/>
      </c>
      <c r="J82" s="5" t="str">
        <f t="shared" ca="1" si="3303"/>
        <v/>
      </c>
      <c r="K82" s="5" t="str" cm="1">
        <f t="array" aca="1" ref="K82" ca="1">IF(J82="","",_xlfn.IFS(J82&lt;='Hidden inputs'!$C$15,J82*'Hidden inputs'!$D$15,J82&lt;='Hidden inputs'!$C$16,'Hidden inputs'!$C$15*'Hidden inputs'!$D$15+(J82-'Hidden inputs'!$B$16)*'Hidden inputs'!$D$16,J82&lt;='Hidden inputs'!$C$17,'Hidden inputs'!$C$15*'Hidden inputs'!$D$15+('Hidden inputs'!$C$16-'Hidden inputs'!$B$16)*'Hidden inputs'!$D$16+(J82-'Hidden inputs'!$B$17)*'Hidden inputs'!$D$17,J82&gt;'Hidden inputs'!$B$18,'Hidden inputs'!$C$15*'Hidden inputs'!$D$15+('Hidden inputs'!$C$16-'Hidden inputs'!$B$16)*'Hidden inputs'!$D$16+('Hidden inputs'!$C$17-'Hidden inputs'!$B$17)*'Hidden inputs'!$D$17+(J82-'Hidden inputs'!$B$18)*'Hidden inputs'!$D$18))</f>
        <v/>
      </c>
      <c r="L82" s="11" t="str">
        <f t="shared" ca="1" si="3304"/>
        <v/>
      </c>
      <c r="M82" s="5" t="str">
        <f t="shared" ca="1" si="3206"/>
        <v/>
      </c>
      <c r="N82" s="5" t="str">
        <f t="shared" ca="1" si="3207"/>
        <v/>
      </c>
      <c r="O82" s="5" t="str">
        <f ca="1">IF(B82="","",'Hidden inputs'!$D$11*F82+'Hidden inputs'!$E$11*G82)</f>
        <v/>
      </c>
      <c r="P82" s="11" t="str">
        <f t="shared" ca="1" si="3140"/>
        <v/>
      </c>
      <c r="Q82" s="20" t="str">
        <f t="shared" ca="1" si="3141"/>
        <v/>
      </c>
      <c r="R82" s="3" t="str">
        <f t="shared" ca="1" si="3208"/>
        <v/>
      </c>
      <c r="S82" s="5" t="str" cm="1">
        <f t="array" aca="1" ref="S82" ca="1">IF($B82="","",IF(R82=0,0,IF(DD_Payment="",0,IF(R82&lt;_xlfn.IFS(DD_Frequency="Monthly",1,DD_Frequency="Quarterly",IF(MONTH(R$2)=1,1,IF(MONTH(R$2)=4,1,IF(MONTH(R$2)=7,1,IF(MONTH(R$2)=10,1,0)))),DD_Frequency="Annually",IF(MONTH(R$2)=1,1,0))*DD_Payment,R82,_xlfn.IFS(DD_Frequency="Monthly",1,DD_Frequency="Quarterly",IF(MONTH(R$2)=1,1,IF(MONTH(R$2)=4,1,IF(MONTH(R$2)=7,1,IF(MONTH(R$2)=10,1,0)))),DD_Frequency="Annually",IF(MONTH(R$2)=1,1,0))*DD_Payment))))</f>
        <v/>
      </c>
      <c r="T82" s="3" t="str">
        <f t="shared" ref="T82" ca="1" si="3866">IF(B82="","",IF(R82&gt;S82,(R82-S82/2)*(rate_A*((T$1+A82)/365)),0))</f>
        <v/>
      </c>
      <c r="U82" s="3" t="str">
        <f t="shared" ca="1" si="3210"/>
        <v/>
      </c>
      <c r="V82" s="3" t="str">
        <f t="shared" ref="V82" ca="1" si="3867">IF(B82="","",G82*(1+rate_A*(T$1+A82)/365))</f>
        <v/>
      </c>
      <c r="W82" s="3" t="str">
        <f t="shared" ref="W82" ca="1" si="3868">IF(B82="","",H82*(1+rate_A*(T$1+A82)/365))</f>
        <v/>
      </c>
      <c r="X82" s="3" t="str">
        <f t="shared" ref="X82" ca="1" si="3869">IF(B82="","",I82*(1+rate_joint*(T$1+A82)/365))</f>
        <v/>
      </c>
      <c r="Y82" s="5" t="str">
        <f t="shared" ca="1" si="3309"/>
        <v/>
      </c>
      <c r="Z82" s="5" t="str" cm="1">
        <f t="array" aca="1" ref="Z82" ca="1">IF(Y82="","",_xlfn.IFS(Y82&lt;='Hidden inputs'!$C$15,Y82*'Hidden inputs'!$D$15,Y82&lt;='Hidden inputs'!$C$16,'Hidden inputs'!$C$15*'Hidden inputs'!$D$15+(Y82-'Hidden inputs'!$B$16)*'Hidden inputs'!$D$16,Y82&lt;='Hidden inputs'!$C$17,'Hidden inputs'!$C$15*'Hidden inputs'!$D$15+('Hidden inputs'!$C$16-'Hidden inputs'!$B$16)*'Hidden inputs'!$D$16+(Y82-'Hidden inputs'!$B$17)*'Hidden inputs'!$D$17,Y82&gt;'Hidden inputs'!$B$18,'Hidden inputs'!$C$15*'Hidden inputs'!$D$15+('Hidden inputs'!$C$16-'Hidden inputs'!$B$16)*'Hidden inputs'!$D$16+('Hidden inputs'!$C$17-'Hidden inputs'!$B$17)*'Hidden inputs'!$D$17+(Y82-'Hidden inputs'!$B$18)*'Hidden inputs'!$D$18))</f>
        <v/>
      </c>
      <c r="AA82" s="10" t="str">
        <f t="shared" ca="1" si="3310"/>
        <v/>
      </c>
      <c r="AB82" s="5" t="str">
        <f t="shared" ca="1" si="3214"/>
        <v/>
      </c>
      <c r="AC82" s="5" t="str">
        <f t="shared" ca="1" si="3311"/>
        <v/>
      </c>
      <c r="AD82" s="5" t="str">
        <f ca="1">IF(B82="","",'Hidden inputs'!$D$11*U82+'Hidden inputs'!$E$11*V82)</f>
        <v/>
      </c>
      <c r="AE82" s="11" t="str">
        <f t="shared" ca="1" si="3146"/>
        <v/>
      </c>
      <c r="AF82" s="9" t="str">
        <f t="shared" ca="1" si="3215"/>
        <v/>
      </c>
      <c r="AG82" s="3" t="str">
        <f t="shared" ca="1" si="3216"/>
        <v/>
      </c>
      <c r="AH82" s="5" t="str" cm="1">
        <f t="array" aca="1" ref="AH82" ca="1">IF($B82="","",IF(AG82=0,0,IF(DD_Payment="",0,IF(AG82&lt;_xlfn.IFS(DD_Frequency="Monthly",1,DD_Frequency="Quarterly",IF(MONTH(AG$2)=1,1,IF(MONTH(AG$2)=4,1,IF(MONTH(AG$2)=7,1,IF(MONTH(AG$2)=10,1,0)))),DD_Frequency="Annually",IF(MONTH(AG$2)=1,1,0))*DD_Payment,AG82,_xlfn.IFS(DD_Frequency="Monthly",1,DD_Frequency="Quarterly",IF(MONTH(AG$2)=1,1,IF(MONTH(AG$2)=4,1,IF(MONTH(AG$2)=7,1,IF(MONTH(AG$2)=10,1,0)))),DD_Frequency="Annually",IF(MONTH(AG$2)=1,1,0))*DD_Payment))))</f>
        <v/>
      </c>
      <c r="AI82" s="3" t="str">
        <f t="shared" ref="AI82" ca="1" si="3870">IF($B82="","",IF(AG82&gt;AH82,(AG82-AH82/2)*(rate_A*(AI$1/365)),0))</f>
        <v/>
      </c>
      <c r="AJ82" s="3" t="str">
        <f t="shared" ca="1" si="3313"/>
        <v/>
      </c>
      <c r="AK82" s="3" t="str">
        <f t="shared" ref="AK82" ca="1" si="3871">IF($B82="","",V82*(1+rate_A*AI$1/365))</f>
        <v/>
      </c>
      <c r="AL82" s="3" t="str">
        <f t="shared" ref="AL82" ca="1" si="3872">IF($B82="","",W82*(1+rate_A*AI$1/365))</f>
        <v/>
      </c>
      <c r="AM82" s="3" t="str">
        <f t="shared" ref="AM82" ca="1" si="3873">IF($B82="","",X82*(1+rate_joint*AI$1/365))</f>
        <v/>
      </c>
      <c r="AN82" s="5" t="str">
        <f t="shared" ca="1" si="3317"/>
        <v/>
      </c>
      <c r="AO82" s="5" t="str" cm="1">
        <f t="array" aca="1" ref="AO82" ca="1">IF(AN82="","",_xlfn.IFS(AN82&lt;='Hidden inputs'!$C$15,AN82*'Hidden inputs'!$D$15,AN82&lt;='Hidden inputs'!$C$16,'Hidden inputs'!$C$15*'Hidden inputs'!$D$15+(AN82-'Hidden inputs'!$B$16)*'Hidden inputs'!$D$16,AN82&lt;='Hidden inputs'!$C$17,'Hidden inputs'!$C$15*'Hidden inputs'!$D$15+('Hidden inputs'!$C$16-'Hidden inputs'!$B$16)*'Hidden inputs'!$D$16+(AN82-'Hidden inputs'!$B$17)*'Hidden inputs'!$D$17,AN82&gt;'Hidden inputs'!$B$18,'Hidden inputs'!$C$15*'Hidden inputs'!$D$15+('Hidden inputs'!$C$16-'Hidden inputs'!$B$16)*'Hidden inputs'!$D$16+('Hidden inputs'!$C$17-'Hidden inputs'!$B$17)*'Hidden inputs'!$D$17+(AN82-'Hidden inputs'!$B$18)*'Hidden inputs'!$D$18))</f>
        <v/>
      </c>
      <c r="AP82" s="10" t="str">
        <f t="shared" ca="1" si="3318"/>
        <v/>
      </c>
      <c r="AQ82" s="5" t="str">
        <f t="shared" ca="1" si="3221"/>
        <v/>
      </c>
      <c r="AR82" s="5" t="str">
        <f t="shared" ca="1" si="3222"/>
        <v/>
      </c>
      <c r="AS82" s="5" t="str">
        <f ca="1">IF($B82="","",'Hidden inputs'!$D$11*AJ82+'Hidden inputs'!$E$11*AK82)</f>
        <v/>
      </c>
      <c r="AT82" s="11" t="str">
        <f t="shared" ca="1" si="3151"/>
        <v/>
      </c>
      <c r="AU82" s="9" t="str">
        <f t="shared" ca="1" si="3223"/>
        <v/>
      </c>
      <c r="AV82" s="3" t="str">
        <f t="shared" ca="1" si="3224"/>
        <v/>
      </c>
      <c r="AW82" s="5" t="str" cm="1">
        <f t="array" aca="1" ref="AW82" ca="1">IF($B82="","",IF(AV82=0,0,IF(DD_Payment="",0,IF(AV82&lt;_xlfn.IFS(DD_Frequency="Monthly",1,DD_Frequency="Quarterly",IF(MONTH(AV$2)=1,1,IF(MONTH(AV$2)=4,1,IF(MONTH(AV$2)=7,1,IF(MONTH(AV$2)=10,1,0)))),DD_Frequency="Annually",IF(MONTH(AV$2)=1,1,0))*DD_Payment,AV82,_xlfn.IFS(DD_Frequency="Monthly",1,DD_Frequency="Quarterly",IF(MONTH(AV$2)=1,1,IF(MONTH(AV$2)=4,1,IF(MONTH(AV$2)=7,1,IF(MONTH(AV$2)=10,1,0)))),DD_Frequency="Annually",IF(MONTH(AV$2)=1,1,0))*DD_Payment))))</f>
        <v/>
      </c>
      <c r="AX82" s="3" t="str">
        <f t="shared" ref="AX82" ca="1" si="3874">IF($B82="","",IF(AV82&gt;AW82,(AV82-AW82/2)*(rate_A*(AX$1/365)),0))</f>
        <v/>
      </c>
      <c r="AY82" s="3" t="str">
        <f t="shared" ca="1" si="3320"/>
        <v/>
      </c>
      <c r="AZ82" s="3" t="str">
        <f t="shared" ref="AZ82" ca="1" si="3875">IF($B82="","",AK82*(1+rate_A*AX$1/365))</f>
        <v/>
      </c>
      <c r="BA82" s="3" t="str">
        <f t="shared" ref="BA82" ca="1" si="3876">IF($B82="","",AL82*(1+rate_A*AX$1/365))</f>
        <v/>
      </c>
      <c r="BB82" s="3" t="str">
        <f t="shared" ref="BB82" ca="1" si="3877">IF($B82="","",AM82*(1+rate_joint*AX$1/365))</f>
        <v/>
      </c>
      <c r="BC82" s="5" t="str">
        <f t="shared" ca="1" si="3324"/>
        <v/>
      </c>
      <c r="BD82" s="5" t="str" cm="1">
        <f t="array" aca="1" ref="BD82" ca="1">IF(BC82="","",_xlfn.IFS(BC82&lt;='Hidden inputs'!$C$15,BC82*'Hidden inputs'!$D$15,BC82&lt;='Hidden inputs'!$C$16,'Hidden inputs'!$C$15*'Hidden inputs'!$D$15+(BC82-'Hidden inputs'!$B$16)*'Hidden inputs'!$D$16,BC82&lt;='Hidden inputs'!$C$17,'Hidden inputs'!$C$15*'Hidden inputs'!$D$15+('Hidden inputs'!$C$16-'Hidden inputs'!$B$16)*'Hidden inputs'!$D$16+(BC82-'Hidden inputs'!$B$17)*'Hidden inputs'!$D$17,BC82&gt;'Hidden inputs'!$B$18,'Hidden inputs'!$C$15*'Hidden inputs'!$D$15+('Hidden inputs'!$C$16-'Hidden inputs'!$B$16)*'Hidden inputs'!$D$16+('Hidden inputs'!$C$17-'Hidden inputs'!$B$17)*'Hidden inputs'!$D$17+(BC82-'Hidden inputs'!$B$18)*'Hidden inputs'!$D$18))</f>
        <v/>
      </c>
      <c r="BE82" s="10" t="str">
        <f t="shared" ca="1" si="3325"/>
        <v/>
      </c>
      <c r="BF82" s="5" t="str">
        <f t="shared" ca="1" si="3229"/>
        <v/>
      </c>
      <c r="BG82" s="5" t="str">
        <f t="shared" ca="1" si="3230"/>
        <v/>
      </c>
      <c r="BH82" s="5" t="str">
        <f ca="1">IF($B82="","",'Hidden inputs'!$D$11*AY82+'Hidden inputs'!$E$11*AZ82)</f>
        <v/>
      </c>
      <c r="BI82" s="11" t="str">
        <f t="shared" ca="1" si="3156"/>
        <v/>
      </c>
      <c r="BJ82" s="9" t="str">
        <f t="shared" ca="1" si="3231"/>
        <v/>
      </c>
      <c r="BK82" s="3" t="str">
        <f t="shared" ca="1" si="3232"/>
        <v/>
      </c>
      <c r="BL82" s="5" t="str" cm="1">
        <f t="array" aca="1" ref="BL82" ca="1">IF($B82="","",IF(BK82=0,0,IF(DD_Payment="",0,IF(BK82&lt;_xlfn.IFS(DD_Frequency="Monthly",1,DD_Frequency="Quarterly",IF(MONTH(BK$2)=1,1,IF(MONTH(BK$2)=4,1,IF(MONTH(BK$2)=7,1,IF(MONTH(BK$2)=10,1,0)))),DD_Frequency="Annually",IF(MONTH(BK$2)=1,1,0))*DD_Payment,BK82,_xlfn.IFS(DD_Frequency="Monthly",1,DD_Frequency="Quarterly",IF(MONTH(BK$2)=1,1,IF(MONTH(BK$2)=4,1,IF(MONTH(BK$2)=7,1,IF(MONTH(BK$2)=10,1,0)))),DD_Frequency="Annually",IF(MONTH(BK$2)=1,1,0))*DD_Payment))))</f>
        <v/>
      </c>
      <c r="BM82" s="3" t="str">
        <f t="shared" ref="BM82" ca="1" si="3878">IF($B82="","",IF(BK82&gt;BL82,(BK82-BL82/2)*(rate_A*(BM$1/365)),0))</f>
        <v/>
      </c>
      <c r="BN82" s="3" t="str">
        <f t="shared" ca="1" si="3327"/>
        <v/>
      </c>
      <c r="BO82" s="3" t="str">
        <f t="shared" ref="BO82" ca="1" si="3879">IF($B82="","",AZ82*(1+rate_A*BM$1/365))</f>
        <v/>
      </c>
      <c r="BP82" s="3" t="str">
        <f t="shared" ref="BP82" ca="1" si="3880">IF($B82="","",BA82*(1+rate_A*BM$1/365))</f>
        <v/>
      </c>
      <c r="BQ82" s="3" t="str">
        <f t="shared" ref="BQ82" ca="1" si="3881">IF($B82="","",BB82*(1+rate_joint*BM$1/365))</f>
        <v/>
      </c>
      <c r="BR82" s="5" t="str">
        <f t="shared" ca="1" si="3331"/>
        <v/>
      </c>
      <c r="BS82" s="5" t="str" cm="1">
        <f t="array" aca="1" ref="BS82" ca="1">IF(BR82="","",_xlfn.IFS(BR82&lt;='Hidden inputs'!$C$15,BR82*'Hidden inputs'!$D$15,BR82&lt;='Hidden inputs'!$C$16,'Hidden inputs'!$C$15*'Hidden inputs'!$D$15+(BR82-'Hidden inputs'!$B$16)*'Hidden inputs'!$D$16,BR82&lt;='Hidden inputs'!$C$17,'Hidden inputs'!$C$15*'Hidden inputs'!$D$15+('Hidden inputs'!$C$16-'Hidden inputs'!$B$16)*'Hidden inputs'!$D$16+(BR82-'Hidden inputs'!$B$17)*'Hidden inputs'!$D$17,BR82&gt;'Hidden inputs'!$B$18,'Hidden inputs'!$C$15*'Hidden inputs'!$D$15+('Hidden inputs'!$C$16-'Hidden inputs'!$B$16)*'Hidden inputs'!$D$16+('Hidden inputs'!$C$17-'Hidden inputs'!$B$17)*'Hidden inputs'!$D$17+(BR82-'Hidden inputs'!$B$18)*'Hidden inputs'!$D$18))</f>
        <v/>
      </c>
      <c r="BT82" s="10" t="str">
        <f t="shared" ca="1" si="3332"/>
        <v/>
      </c>
      <c r="BU82" s="5" t="str">
        <f t="shared" ca="1" si="3237"/>
        <v/>
      </c>
      <c r="BV82" s="5" t="str">
        <f t="shared" ca="1" si="3238"/>
        <v/>
      </c>
      <c r="BW82" s="5" t="str">
        <f ca="1">IF($B82="","",'Hidden inputs'!$D$11*BN82+'Hidden inputs'!$E$11*BO82)</f>
        <v/>
      </c>
      <c r="BX82" s="11" t="str">
        <f t="shared" ca="1" si="3161"/>
        <v/>
      </c>
      <c r="BY82" s="9" t="str">
        <f t="shared" ca="1" si="3239"/>
        <v/>
      </c>
      <c r="BZ82" s="3" t="str">
        <f t="shared" ca="1" si="3240"/>
        <v/>
      </c>
      <c r="CA82" s="5" t="str" cm="1">
        <f t="array" aca="1" ref="CA82" ca="1">IF($B82="","",IF(BZ82=0,0,IF(DD_Payment="",0,IF(BZ82&lt;_xlfn.IFS(DD_Frequency="Monthly",1,DD_Frequency="Quarterly",IF(MONTH(BZ$2)=1,1,IF(MONTH(BZ$2)=4,1,IF(MONTH(BZ$2)=7,1,IF(MONTH(BZ$2)=10,1,0)))),DD_Frequency="Annually",IF(MONTH(BZ$2)=1,1,0))*DD_Payment,BZ82,_xlfn.IFS(DD_Frequency="Monthly",1,DD_Frequency="Quarterly",IF(MONTH(BZ$2)=1,1,IF(MONTH(BZ$2)=4,1,IF(MONTH(BZ$2)=7,1,IF(MONTH(BZ$2)=10,1,0)))),DD_Frequency="Annually",IF(MONTH(BZ$2)=1,1,0))*DD_Payment))))</f>
        <v/>
      </c>
      <c r="CB82" s="3" t="str">
        <f t="shared" ref="CB82" ca="1" si="3882">IF($B82="","",IF(BZ82&gt;CA82,(BZ82-CA82/2)*(rate_A*(CB$1/365)),0))</f>
        <v/>
      </c>
      <c r="CC82" s="3" t="str">
        <f t="shared" ca="1" si="3334"/>
        <v/>
      </c>
      <c r="CD82" s="3" t="str">
        <f t="shared" ref="CD82" ca="1" si="3883">IF($B82="","",BO82*(1+rate_A*CB$1/365))</f>
        <v/>
      </c>
      <c r="CE82" s="3" t="str">
        <f t="shared" ref="CE82" ca="1" si="3884">IF($B82="","",BP82*(1+rate_A*CB$1/365))</f>
        <v/>
      </c>
      <c r="CF82" s="3" t="str">
        <f t="shared" ref="CF82" ca="1" si="3885">IF($B82="","",BQ82*(1+rate_joint*CB$1/365))</f>
        <v/>
      </c>
      <c r="CG82" s="5" t="str">
        <f t="shared" ca="1" si="3338"/>
        <v/>
      </c>
      <c r="CH82" s="5" t="str" cm="1">
        <f t="array" aca="1" ref="CH82" ca="1">IF(CG82="","",_xlfn.IFS(CG82&lt;='Hidden inputs'!$C$15,CG82*'Hidden inputs'!$D$15,CG82&lt;='Hidden inputs'!$C$16,'Hidden inputs'!$C$15*'Hidden inputs'!$D$15+(CG82-'Hidden inputs'!$B$16)*'Hidden inputs'!$D$16,CG82&lt;='Hidden inputs'!$C$17,'Hidden inputs'!$C$15*'Hidden inputs'!$D$15+('Hidden inputs'!$C$16-'Hidden inputs'!$B$16)*'Hidden inputs'!$D$16+(CG82-'Hidden inputs'!$B$17)*'Hidden inputs'!$D$17,CG82&gt;'Hidden inputs'!$B$18,'Hidden inputs'!$C$15*'Hidden inputs'!$D$15+('Hidden inputs'!$C$16-'Hidden inputs'!$B$16)*'Hidden inputs'!$D$16+('Hidden inputs'!$C$17-'Hidden inputs'!$B$17)*'Hidden inputs'!$D$17+(CG82-'Hidden inputs'!$B$18)*'Hidden inputs'!$D$18))</f>
        <v/>
      </c>
      <c r="CI82" s="10" t="str">
        <f t="shared" ca="1" si="3339"/>
        <v/>
      </c>
      <c r="CJ82" s="5" t="str">
        <f t="shared" ca="1" si="3245"/>
        <v/>
      </c>
      <c r="CK82" s="5" t="str">
        <f t="shared" ca="1" si="3246"/>
        <v/>
      </c>
      <c r="CL82" s="5" t="str">
        <f ca="1">IF($B82="","",'Hidden inputs'!$D$11*CC82+'Hidden inputs'!$E$11*CD82)</f>
        <v/>
      </c>
      <c r="CM82" s="11" t="str">
        <f t="shared" ca="1" si="3166"/>
        <v/>
      </c>
      <c r="CN82" s="9" t="str">
        <f t="shared" ca="1" si="3247"/>
        <v/>
      </c>
      <c r="CO82" s="3" t="str">
        <f t="shared" ca="1" si="3248"/>
        <v/>
      </c>
      <c r="CP82" s="5" t="str" cm="1">
        <f t="array" aca="1" ref="CP82" ca="1">IF($B82="","",IF(CO82=0,0,IF(DD_Payment="",0,IF(CO82&lt;_xlfn.IFS(DD_Frequency="Monthly",1,DD_Frequency="Quarterly",IF(MONTH(CO$2)=1,1,IF(MONTH(CO$2)=4,1,IF(MONTH(CO$2)=7,1,IF(MONTH(CO$2)=10,1,0)))),DD_Frequency="Annually",IF(MONTH(CO$2)=1,1,0))*DD_Payment,CO82,_xlfn.IFS(DD_Frequency="Monthly",1,DD_Frequency="Quarterly",IF(MONTH(CO$2)=1,1,IF(MONTH(CO$2)=4,1,IF(MONTH(CO$2)=7,1,IF(MONTH(CO$2)=10,1,0)))),DD_Frequency="Annually",IF(MONTH(CO$2)=1,1,0))*DD_Payment))))</f>
        <v/>
      </c>
      <c r="CQ82" s="3" t="str">
        <f t="shared" ref="CQ82" ca="1" si="3886">IF($B82="","",IF(CO82&gt;CP82,(CO82-CP82/2)*(rate_A*(CQ$1/365)),0))</f>
        <v/>
      </c>
      <c r="CR82" s="3" t="str">
        <f t="shared" ca="1" si="3341"/>
        <v/>
      </c>
      <c r="CS82" s="3" t="str">
        <f t="shared" ref="CS82" ca="1" si="3887">IF($B82="","",CD82*(1+rate_A*CQ$1/365))</f>
        <v/>
      </c>
      <c r="CT82" s="3" t="str">
        <f t="shared" ref="CT82" ca="1" si="3888">IF($B82="","",CE82*(1+rate_A*CQ$1/365))</f>
        <v/>
      </c>
      <c r="CU82" s="3" t="str">
        <f t="shared" ref="CU82" ca="1" si="3889">IF($B82="","",CF82*(1+rate_joint*CQ$1/365))</f>
        <v/>
      </c>
      <c r="CV82" s="5" t="str">
        <f t="shared" ca="1" si="3345"/>
        <v/>
      </c>
      <c r="CW82" s="5" t="str" cm="1">
        <f t="array" aca="1" ref="CW82" ca="1">IF(CV82="","",_xlfn.IFS(CV82&lt;='Hidden inputs'!$C$15,CV82*'Hidden inputs'!$D$15,CV82&lt;='Hidden inputs'!$C$16,'Hidden inputs'!$C$15*'Hidden inputs'!$D$15+(CV82-'Hidden inputs'!$B$16)*'Hidden inputs'!$D$16,CV82&lt;='Hidden inputs'!$C$17,'Hidden inputs'!$C$15*'Hidden inputs'!$D$15+('Hidden inputs'!$C$16-'Hidden inputs'!$B$16)*'Hidden inputs'!$D$16+(CV82-'Hidden inputs'!$B$17)*'Hidden inputs'!$D$17,CV82&gt;'Hidden inputs'!$B$18,'Hidden inputs'!$C$15*'Hidden inputs'!$D$15+('Hidden inputs'!$C$16-'Hidden inputs'!$B$16)*'Hidden inputs'!$D$16+('Hidden inputs'!$C$17-'Hidden inputs'!$B$17)*'Hidden inputs'!$D$17+(CV82-'Hidden inputs'!$B$18)*'Hidden inputs'!$D$18))</f>
        <v/>
      </c>
      <c r="CX82" s="10" t="str">
        <f t="shared" ca="1" si="3346"/>
        <v/>
      </c>
      <c r="CY82" s="5" t="str">
        <f t="shared" ca="1" si="3253"/>
        <v/>
      </c>
      <c r="CZ82" s="5" t="str">
        <f t="shared" ca="1" si="3254"/>
        <v/>
      </c>
      <c r="DA82" s="5" t="str">
        <f ca="1">IF($B82="","",'Hidden inputs'!$D$11*CR82+'Hidden inputs'!$E$11*CS82)</f>
        <v/>
      </c>
      <c r="DB82" s="11" t="str">
        <f t="shared" ca="1" si="3171"/>
        <v/>
      </c>
      <c r="DC82" s="9" t="str">
        <f t="shared" ca="1" si="3255"/>
        <v/>
      </c>
      <c r="DD82" s="3" t="str">
        <f t="shared" ca="1" si="3256"/>
        <v/>
      </c>
      <c r="DE82" s="5" t="str" cm="1">
        <f t="array" aca="1" ref="DE82" ca="1">IF($B82="","",IF(DD82=0,0,IF(DD_Payment="",0,IF(DD82&lt;_xlfn.IFS(DD_Frequency="Monthly",1,DD_Frequency="Quarterly",IF(MONTH(DD$2)=1,1,IF(MONTH(DD$2)=4,1,IF(MONTH(DD$2)=7,1,IF(MONTH(DD$2)=10,1,0)))),DD_Frequency="Annually",IF(MONTH(DD$2)=1,1,0))*DD_Payment,DD82,_xlfn.IFS(DD_Frequency="Monthly",1,DD_Frequency="Quarterly",IF(MONTH(DD$2)=1,1,IF(MONTH(DD$2)=4,1,IF(MONTH(DD$2)=7,1,IF(MONTH(DD$2)=10,1,0)))),DD_Frequency="Annually",IF(MONTH(DD$2)=1,1,0))*DD_Payment))))</f>
        <v/>
      </c>
      <c r="DF82" s="3" t="str">
        <f t="shared" ref="DF82" ca="1" si="3890">IF($B82="","",IF(DD82&gt;DE82,(DD82-DE82/2)*(rate_A*(DF$1/365)),0))</f>
        <v/>
      </c>
      <c r="DG82" s="3" t="str">
        <f t="shared" ca="1" si="3348"/>
        <v/>
      </c>
      <c r="DH82" s="3" t="str">
        <f t="shared" ref="DH82" ca="1" si="3891">IF($B82="","",CS82*(1+rate_A*DF$1/365))</f>
        <v/>
      </c>
      <c r="DI82" s="3" t="str">
        <f t="shared" ref="DI82" ca="1" si="3892">IF($B82="","",CT82*(1+rate_A*DF$1/365))</f>
        <v/>
      </c>
      <c r="DJ82" s="3" t="str">
        <f t="shared" ref="DJ82" ca="1" si="3893">IF($B82="","",CU82*(1+rate_joint*DF$1/365))</f>
        <v/>
      </c>
      <c r="DK82" s="5" t="str">
        <f t="shared" ca="1" si="3352"/>
        <v/>
      </c>
      <c r="DL82" s="5" t="str" cm="1">
        <f t="array" aca="1" ref="DL82" ca="1">IF(DK82="","",_xlfn.IFS(DK82&lt;='Hidden inputs'!$C$15,DK82*'Hidden inputs'!$D$15,DK82&lt;='Hidden inputs'!$C$16,'Hidden inputs'!$C$15*'Hidden inputs'!$D$15+(DK82-'Hidden inputs'!$B$16)*'Hidden inputs'!$D$16,DK82&lt;='Hidden inputs'!$C$17,'Hidden inputs'!$C$15*'Hidden inputs'!$D$15+('Hidden inputs'!$C$16-'Hidden inputs'!$B$16)*'Hidden inputs'!$D$16+(DK82-'Hidden inputs'!$B$17)*'Hidden inputs'!$D$17,DK82&gt;'Hidden inputs'!$B$18,'Hidden inputs'!$C$15*'Hidden inputs'!$D$15+('Hidden inputs'!$C$16-'Hidden inputs'!$B$16)*'Hidden inputs'!$D$16+('Hidden inputs'!$C$17-'Hidden inputs'!$B$17)*'Hidden inputs'!$D$17+(DK82-'Hidden inputs'!$B$18)*'Hidden inputs'!$D$18))</f>
        <v/>
      </c>
      <c r="DM82" s="10" t="str">
        <f t="shared" ca="1" si="3353"/>
        <v/>
      </c>
      <c r="DN82" s="5" t="str">
        <f t="shared" ca="1" si="3261"/>
        <v/>
      </c>
      <c r="DO82" s="5" t="str">
        <f t="shared" ca="1" si="3262"/>
        <v/>
      </c>
      <c r="DP82" s="5" t="str">
        <f ca="1">IF($B82="","",'Hidden inputs'!$D$11*DG82+'Hidden inputs'!$E$11*DH82)</f>
        <v/>
      </c>
      <c r="DQ82" s="11" t="str">
        <f t="shared" ca="1" si="3176"/>
        <v/>
      </c>
      <c r="DR82" s="9" t="str">
        <f t="shared" ca="1" si="3263"/>
        <v/>
      </c>
      <c r="DS82" s="3" t="str">
        <f t="shared" ca="1" si="3264"/>
        <v/>
      </c>
      <c r="DT82" s="5" t="str" cm="1">
        <f t="array" aca="1" ref="DT82" ca="1">IF($B82="","",IF(DS82=0,0,IF(DD_Payment="",0,IF(DS82&lt;_xlfn.IFS(DD_Frequency="Monthly",1,DD_Frequency="Quarterly",IF(MONTH(DS$2)=1,1,IF(MONTH(DS$2)=4,1,IF(MONTH(DS$2)=7,1,IF(MONTH(DS$2)=10,1,0)))),DD_Frequency="Annually",IF(MONTH(DS$2)=1,1,0))*DD_Payment,DS82,_xlfn.IFS(DD_Frequency="Monthly",1,DD_Frequency="Quarterly",IF(MONTH(DS$2)=1,1,IF(MONTH(DS$2)=4,1,IF(MONTH(DS$2)=7,1,IF(MONTH(DS$2)=10,1,0)))),DD_Frequency="Annually",IF(MONTH(DS$2)=1,1,0))*DD_Payment))))</f>
        <v/>
      </c>
      <c r="DU82" s="3" t="str">
        <f t="shared" ref="DU82" ca="1" si="3894">IF($B82="","",IF(DS82&gt;DT82,(DS82-DT82/2)*(rate_A*(DU$1/365)),0))</f>
        <v/>
      </c>
      <c r="DV82" s="3" t="str">
        <f t="shared" ca="1" si="3355"/>
        <v/>
      </c>
      <c r="DW82" s="3" t="str">
        <f t="shared" ref="DW82" ca="1" si="3895">IF($B82="","",DH82*(1+rate_A*DU$1/365))</f>
        <v/>
      </c>
      <c r="DX82" s="3" t="str">
        <f t="shared" ref="DX82" ca="1" si="3896">IF($B82="","",DI82*(1+rate_A*DU$1/365))</f>
        <v/>
      </c>
      <c r="DY82" s="3" t="str">
        <f t="shared" ref="DY82" ca="1" si="3897">IF($B82="","",DJ82*(1+rate_joint*DU$1/365))</f>
        <v/>
      </c>
      <c r="DZ82" s="5" t="str">
        <f t="shared" ca="1" si="3359"/>
        <v/>
      </c>
      <c r="EA82" s="5" t="str" cm="1">
        <f t="array" aca="1" ref="EA82" ca="1">IF(DZ82="","",_xlfn.IFS(DZ82&lt;='Hidden inputs'!$C$15,DZ82*'Hidden inputs'!$D$15,DZ82&lt;='Hidden inputs'!$C$16,'Hidden inputs'!$C$15*'Hidden inputs'!$D$15+(DZ82-'Hidden inputs'!$B$16)*'Hidden inputs'!$D$16,DZ82&lt;='Hidden inputs'!$C$17,'Hidden inputs'!$C$15*'Hidden inputs'!$D$15+('Hidden inputs'!$C$16-'Hidden inputs'!$B$16)*'Hidden inputs'!$D$16+(DZ82-'Hidden inputs'!$B$17)*'Hidden inputs'!$D$17,DZ82&gt;'Hidden inputs'!$B$18,'Hidden inputs'!$C$15*'Hidden inputs'!$D$15+('Hidden inputs'!$C$16-'Hidden inputs'!$B$16)*'Hidden inputs'!$D$16+('Hidden inputs'!$C$17-'Hidden inputs'!$B$17)*'Hidden inputs'!$D$17+(DZ82-'Hidden inputs'!$B$18)*'Hidden inputs'!$D$18))</f>
        <v/>
      </c>
      <c r="EB82" s="10" t="str">
        <f t="shared" ca="1" si="3360"/>
        <v/>
      </c>
      <c r="EC82" s="5" t="str">
        <f t="shared" ca="1" si="3269"/>
        <v/>
      </c>
      <c r="ED82" s="5" t="str">
        <f t="shared" ca="1" si="3270"/>
        <v/>
      </c>
      <c r="EE82" s="5" t="str">
        <f ca="1">IF($B82="","",'Hidden inputs'!$D$11*DV82+'Hidden inputs'!$E$11*DW82)</f>
        <v/>
      </c>
      <c r="EF82" s="11" t="str">
        <f t="shared" ca="1" si="3181"/>
        <v/>
      </c>
      <c r="EG82" s="9" t="str">
        <f t="shared" ca="1" si="3271"/>
        <v/>
      </c>
      <c r="EH82" s="3" t="str">
        <f t="shared" ca="1" si="3272"/>
        <v/>
      </c>
      <c r="EI82" s="5" t="str" cm="1">
        <f t="array" aca="1" ref="EI82" ca="1">IF($B82="","",IF(EH82=0,0,IF(DD_Payment="",0,IF(EH82&lt;_xlfn.IFS(DD_Frequency="Monthly",1,DD_Frequency="Quarterly",IF(MONTH(EH$2)=1,1,IF(MONTH(EH$2)=4,1,IF(MONTH(EH$2)=7,1,IF(MONTH(EH$2)=10,1,0)))),DD_Frequency="Annually",IF(MONTH(EH$2)=1,1,0))*DD_Payment,EH82,_xlfn.IFS(DD_Frequency="Monthly",1,DD_Frequency="Quarterly",IF(MONTH(EH$2)=1,1,IF(MONTH(EH$2)=4,1,IF(MONTH(EH$2)=7,1,IF(MONTH(EH$2)=10,1,0)))),DD_Frequency="Annually",IF(MONTH(EH$2)=1,1,0))*DD_Payment))))</f>
        <v/>
      </c>
      <c r="EJ82" s="3" t="str">
        <f t="shared" ref="EJ82" ca="1" si="3898">IF($B82="","",IF(EH82&gt;EI82,(EH82-EI82/2)*(rate_A*(EJ$1/365)),0))</f>
        <v/>
      </c>
      <c r="EK82" s="3" t="str">
        <f t="shared" ca="1" si="3362"/>
        <v/>
      </c>
      <c r="EL82" s="3" t="str">
        <f t="shared" ref="EL82" ca="1" si="3899">IF($B82="","",DW82*(1+rate_A*EJ$1/365))</f>
        <v/>
      </c>
      <c r="EM82" s="3" t="str">
        <f t="shared" ref="EM82" ca="1" si="3900">IF($B82="","",DX82*(1+rate_A*EJ$1/365))</f>
        <v/>
      </c>
      <c r="EN82" s="3" t="str">
        <f t="shared" ref="EN82" ca="1" si="3901">IF($B82="","",DY82*(1+rate_joint*EJ$1/365))</f>
        <v/>
      </c>
      <c r="EO82" s="5" t="str">
        <f t="shared" ca="1" si="3366"/>
        <v/>
      </c>
      <c r="EP82" s="5" t="str" cm="1">
        <f t="array" aca="1" ref="EP82" ca="1">IF(EO82="","",_xlfn.IFS(EO82&lt;='Hidden inputs'!$C$15,EO82*'Hidden inputs'!$D$15,EO82&lt;='Hidden inputs'!$C$16,'Hidden inputs'!$C$15*'Hidden inputs'!$D$15+(EO82-'Hidden inputs'!$B$16)*'Hidden inputs'!$D$16,EO82&lt;='Hidden inputs'!$C$17,'Hidden inputs'!$C$15*'Hidden inputs'!$D$15+('Hidden inputs'!$C$16-'Hidden inputs'!$B$16)*'Hidden inputs'!$D$16+(EO82-'Hidden inputs'!$B$17)*'Hidden inputs'!$D$17,EO82&gt;'Hidden inputs'!$B$18,'Hidden inputs'!$C$15*'Hidden inputs'!$D$15+('Hidden inputs'!$C$16-'Hidden inputs'!$B$16)*'Hidden inputs'!$D$16+('Hidden inputs'!$C$17-'Hidden inputs'!$B$17)*'Hidden inputs'!$D$17+(EO82-'Hidden inputs'!$B$18)*'Hidden inputs'!$D$18))</f>
        <v/>
      </c>
      <c r="EQ82" s="10" t="str">
        <f t="shared" ca="1" si="3367"/>
        <v/>
      </c>
      <c r="ER82" s="5" t="str">
        <f t="shared" ca="1" si="3277"/>
        <v/>
      </c>
      <c r="ES82" s="5" t="str">
        <f t="shared" ca="1" si="3278"/>
        <v/>
      </c>
      <c r="ET82" s="5" t="str">
        <f ca="1">IF($B82="","",'Hidden inputs'!$D$11*EK82+'Hidden inputs'!$E$11*EL82)</f>
        <v/>
      </c>
      <c r="EU82" s="11" t="str">
        <f t="shared" ca="1" si="3186"/>
        <v/>
      </c>
      <c r="EV82" s="9" t="str">
        <f t="shared" ca="1" si="3279"/>
        <v/>
      </c>
      <c r="EW82" s="3" t="str">
        <f t="shared" ca="1" si="3280"/>
        <v/>
      </c>
      <c r="EX82" s="5" t="str" cm="1">
        <f t="array" aca="1" ref="EX82" ca="1">IF($B82="","",IF(EW82=0,0,IF(DD_Payment="",0,IF(EW82&lt;_xlfn.IFS(DD_Frequency="Monthly",1,DD_Frequency="Quarterly",IF(MONTH(EW$2)=1,1,IF(MONTH(EW$2)=4,1,IF(MONTH(EW$2)=7,1,IF(MONTH(EW$2)=10,1,0)))),DD_Frequency="Annually",IF(MONTH(EW$2)=1,1,0))*DD_Payment,EW82,_xlfn.IFS(DD_Frequency="Monthly",1,DD_Frequency="Quarterly",IF(MONTH(EW$2)=1,1,IF(MONTH(EW$2)=4,1,IF(MONTH(EW$2)=7,1,IF(MONTH(EW$2)=10,1,0)))),DD_Frequency="Annually",IF(MONTH(EW$2)=1,1,0))*DD_Payment))))</f>
        <v/>
      </c>
      <c r="EY82" s="3" t="str">
        <f t="shared" ref="EY82" ca="1" si="3902">IF($B82="","",IF(EW82&gt;EX82,(EW82-EX82/2)*(rate_A*(EY$1/365)),0))</f>
        <v/>
      </c>
      <c r="EZ82" s="3" t="str">
        <f t="shared" ca="1" si="3369"/>
        <v/>
      </c>
      <c r="FA82" s="3" t="str">
        <f t="shared" ref="FA82" ca="1" si="3903">IF($B82="","",EL82*(1+rate_A*EY$1/365))</f>
        <v/>
      </c>
      <c r="FB82" s="3" t="str">
        <f t="shared" ref="FB82" ca="1" si="3904">IF($B82="","",EM82*(1+rate_A*EY$1/365))</f>
        <v/>
      </c>
      <c r="FC82" s="3" t="str">
        <f t="shared" ref="FC82" ca="1" si="3905">IF($B82="","",EN82*(1+rate_joint*EY$1/365))</f>
        <v/>
      </c>
      <c r="FD82" s="5" t="str">
        <f t="shared" ca="1" si="3373"/>
        <v/>
      </c>
      <c r="FE82" s="5" t="str" cm="1">
        <f t="array" aca="1" ref="FE82" ca="1">IF(FD82="","",_xlfn.IFS(FD82&lt;='Hidden inputs'!$C$15,FD82*'Hidden inputs'!$D$15,FD82&lt;='Hidden inputs'!$C$16,'Hidden inputs'!$C$15*'Hidden inputs'!$D$15+(FD82-'Hidden inputs'!$B$16)*'Hidden inputs'!$D$16,FD82&lt;='Hidden inputs'!$C$17,'Hidden inputs'!$C$15*'Hidden inputs'!$D$15+('Hidden inputs'!$C$16-'Hidden inputs'!$B$16)*'Hidden inputs'!$D$16+(FD82-'Hidden inputs'!$B$17)*'Hidden inputs'!$D$17,FD82&gt;'Hidden inputs'!$B$18,'Hidden inputs'!$C$15*'Hidden inputs'!$D$15+('Hidden inputs'!$C$16-'Hidden inputs'!$B$16)*'Hidden inputs'!$D$16+('Hidden inputs'!$C$17-'Hidden inputs'!$B$17)*'Hidden inputs'!$D$17+(FD82-'Hidden inputs'!$B$18)*'Hidden inputs'!$D$18))</f>
        <v/>
      </c>
      <c r="FF82" s="10" t="str">
        <f t="shared" ca="1" si="3374"/>
        <v/>
      </c>
      <c r="FG82" s="5" t="str">
        <f t="shared" ca="1" si="3285"/>
        <v/>
      </c>
      <c r="FH82" s="5" t="str">
        <f t="shared" ca="1" si="3286"/>
        <v/>
      </c>
      <c r="FI82" s="5" t="str">
        <f ca="1">IF($B82="","",'Hidden inputs'!$D$11*EZ82+'Hidden inputs'!$E$11*FA82)</f>
        <v/>
      </c>
      <c r="FJ82" s="11" t="str">
        <f t="shared" ca="1" si="3191"/>
        <v/>
      </c>
      <c r="FK82" s="9" t="str">
        <f t="shared" ca="1" si="3287"/>
        <v/>
      </c>
      <c r="FL82" s="3" t="str">
        <f t="shared" ca="1" si="3288"/>
        <v/>
      </c>
      <c r="FM82" s="5" t="str" cm="1">
        <f t="array" aca="1" ref="FM82" ca="1">IF($B82="","",IF(FL82=0,0,IF(DD_Payment="",0,IF(FL82&lt;_xlfn.IFS(DD_Frequency="Monthly",1,DD_Frequency="Quarterly",IF(MONTH(FL$2)=1,1,IF(MONTH(FL$2)=4,1,IF(MONTH(FL$2)=7,1,IF(MONTH(FL$2)=10,1,0)))),DD_Frequency="Annually",IF(MONTH(FL$2)=1,1,0))*DD_Payment,FL82,_xlfn.IFS(DD_Frequency="Monthly",1,DD_Frequency="Quarterly",IF(MONTH(FL$2)=1,1,IF(MONTH(FL$2)=4,1,IF(MONTH(FL$2)=7,1,IF(MONTH(FL$2)=10,1,0)))),DD_Frequency="Annually",IF(MONTH(FL$2)=1,1,0))*DD_Payment))))</f>
        <v/>
      </c>
      <c r="FN82" s="3" t="str">
        <f t="shared" ref="FN82" ca="1" si="3906">IF($B82="","",IF(FL82&gt;FM82,(FL82-FM82/2)*(rate_A*(FN$1/365)),0))</f>
        <v/>
      </c>
      <c r="FO82" s="3" t="str">
        <f t="shared" ca="1" si="3376"/>
        <v/>
      </c>
      <c r="FP82" s="3" t="str">
        <f t="shared" ref="FP82" ca="1" si="3907">IF($B82="","",FA82*(1+rate_A*FN$1/365))</f>
        <v/>
      </c>
      <c r="FQ82" s="3" t="str">
        <f t="shared" ref="FQ82" ca="1" si="3908">IF($B82="","",FB82*(1+rate_A*FN$1/365))</f>
        <v/>
      </c>
      <c r="FR82" s="3" t="str">
        <f t="shared" ref="FR82" ca="1" si="3909">IF($B82="","",FC82*(1+rate_joint*FN$1/365))</f>
        <v/>
      </c>
      <c r="FS82" s="5" t="str">
        <f t="shared" ca="1" si="3380"/>
        <v/>
      </c>
      <c r="FT82" s="5" t="str" cm="1">
        <f t="array" aca="1" ref="FT82" ca="1">IF(FS82="","",_xlfn.IFS(FS82&lt;='Hidden inputs'!$C$15,FS82*'Hidden inputs'!$D$15,FS82&lt;='Hidden inputs'!$C$16,'Hidden inputs'!$C$15*'Hidden inputs'!$D$15+(FS82-'Hidden inputs'!$B$16)*'Hidden inputs'!$D$16,FS82&lt;='Hidden inputs'!$C$17,'Hidden inputs'!$C$15*'Hidden inputs'!$D$15+('Hidden inputs'!$C$16-'Hidden inputs'!$B$16)*'Hidden inputs'!$D$16+(FS82-'Hidden inputs'!$B$17)*'Hidden inputs'!$D$17,FS82&gt;'Hidden inputs'!$B$18,'Hidden inputs'!$C$15*'Hidden inputs'!$D$15+('Hidden inputs'!$C$16-'Hidden inputs'!$B$16)*'Hidden inputs'!$D$16+('Hidden inputs'!$C$17-'Hidden inputs'!$B$17)*'Hidden inputs'!$D$17+(FS82-'Hidden inputs'!$B$18)*'Hidden inputs'!$D$18))</f>
        <v/>
      </c>
      <c r="FU82" s="10" t="str">
        <f t="shared" ca="1" si="3381"/>
        <v/>
      </c>
      <c r="FV82" s="5" t="str">
        <f t="shared" ca="1" si="3293"/>
        <v/>
      </c>
      <c r="FW82" s="5" t="str">
        <f t="shared" ca="1" si="3294"/>
        <v/>
      </c>
      <c r="FX82" s="5" t="str">
        <f ca="1">IF($B82="","",'Hidden inputs'!$D$11*FO82+'Hidden inputs'!$E$11*FP82)</f>
        <v/>
      </c>
      <c r="FY82" s="11" t="str">
        <f t="shared" ca="1" si="3196"/>
        <v/>
      </c>
      <c r="FZ82" s="9" t="str">
        <f t="shared" ca="1" si="3295"/>
        <v/>
      </c>
      <c r="GA82" s="5" t="str">
        <f t="shared" ca="1" si="3296"/>
        <v/>
      </c>
      <c r="GB82" s="5" t="str">
        <f t="shared" ca="1" si="3297"/>
        <v/>
      </c>
      <c r="GC82" s="5" t="str">
        <f t="shared" ca="1" si="3197"/>
        <v/>
      </c>
      <c r="GD82" s="5" t="str">
        <f t="shared" ca="1" si="3198"/>
        <v/>
      </c>
    </row>
    <row r="83" spans="1:186" x14ac:dyDescent="0.35">
      <c r="A83" s="2" t="str">
        <f t="shared" ca="1" si="3199"/>
        <v/>
      </c>
      <c r="B83" s="6" t="str">
        <f t="shared" ca="1" si="3200"/>
        <v/>
      </c>
      <c r="C83" s="5" t="str">
        <f t="shared" ca="1" si="3298"/>
        <v/>
      </c>
      <c r="D83" s="5" t="str" cm="1">
        <f t="array" aca="1" ref="D83" ca="1">IF($B83="","",IF(C83=0,0,IF(DD_Payment="",0,IF(C83&lt;_xlfn.IFS(DD_Frequency="Monthly",1,DD_Frequency="Quarterly",IF(MONTH(C$2)=1,1,IF(MONTH(C$2)=4,1,IF(MONTH(C$2)=7,1,IF(MONTH(C$2)=10,1,0)))),DD_Frequency="Annually",IF(MONTH(C$2)=1,1,0))*DD_Payment,C83,_xlfn.IFS(DD_Frequency="Monthly",1,DD_Frequency="Quarterly",IF(MONTH(C$2)=1,1,IF(MONTH(C$2)=4,1,IF(MONTH(C$2)=7,1,IF(MONTH(C$2)=10,1,0)))),DD_Frequency="Annually",IF(MONTH(C$2)=1,1,0))*DD_Payment))))</f>
        <v/>
      </c>
      <c r="E83" s="5" t="str">
        <f t="shared" ref="E83" ca="1" si="3910">IF(B83="","",IF(C83&gt;D83,(C83-D83/2)*(rate_A*(E$1/365)),0))</f>
        <v/>
      </c>
      <c r="F83" s="5" t="str">
        <f t="shared" ca="1" si="3202"/>
        <v/>
      </c>
      <c r="G83" s="5" t="str">
        <f t="shared" ref="G83" ca="1" si="3911">IF(B83="","",G82*(1+rate_A*E$1/365))</f>
        <v/>
      </c>
      <c r="H83" s="5" t="str">
        <f t="shared" ref="H83" ca="1" si="3912">IF(B83="","",H82*(1+rate_A*E$1/365))</f>
        <v/>
      </c>
      <c r="I83" s="5" t="str">
        <f t="shared" ref="I83" ca="1" si="3913">IF(B83="","",I82*(1+rate_joint*E$1/365))</f>
        <v/>
      </c>
      <c r="J83" s="5" t="str">
        <f t="shared" ca="1" si="3303"/>
        <v/>
      </c>
      <c r="K83" s="5" t="str" cm="1">
        <f t="array" aca="1" ref="K83" ca="1">IF(J83="","",_xlfn.IFS(J83&lt;='Hidden inputs'!$C$15,J83*'Hidden inputs'!$D$15,J83&lt;='Hidden inputs'!$C$16,'Hidden inputs'!$C$15*'Hidden inputs'!$D$15+(J83-'Hidden inputs'!$B$16)*'Hidden inputs'!$D$16,J83&lt;='Hidden inputs'!$C$17,'Hidden inputs'!$C$15*'Hidden inputs'!$D$15+('Hidden inputs'!$C$16-'Hidden inputs'!$B$16)*'Hidden inputs'!$D$16+(J83-'Hidden inputs'!$B$17)*'Hidden inputs'!$D$17,J83&gt;'Hidden inputs'!$B$18,'Hidden inputs'!$C$15*'Hidden inputs'!$D$15+('Hidden inputs'!$C$16-'Hidden inputs'!$B$16)*'Hidden inputs'!$D$16+('Hidden inputs'!$C$17-'Hidden inputs'!$B$17)*'Hidden inputs'!$D$17+(J83-'Hidden inputs'!$B$18)*'Hidden inputs'!$D$18))</f>
        <v/>
      </c>
      <c r="L83" s="11" t="str">
        <f t="shared" ca="1" si="3304"/>
        <v/>
      </c>
      <c r="M83" s="5" t="str">
        <f t="shared" ca="1" si="3206"/>
        <v/>
      </c>
      <c r="N83" s="5" t="str">
        <f t="shared" ca="1" si="3207"/>
        <v/>
      </c>
      <c r="O83" s="5" t="str">
        <f ca="1">IF(B83="","",'Hidden inputs'!$D$11*F83+'Hidden inputs'!$E$11*G83)</f>
        <v/>
      </c>
      <c r="P83" s="11" t="str">
        <f t="shared" ca="1" si="3140"/>
        <v/>
      </c>
      <c r="Q83" s="20" t="str">
        <f t="shared" ca="1" si="3141"/>
        <v/>
      </c>
      <c r="R83" s="3" t="str">
        <f t="shared" ca="1" si="3208"/>
        <v/>
      </c>
      <c r="S83" s="5" t="str" cm="1">
        <f t="array" aca="1" ref="S83" ca="1">IF($B83="","",IF(R83=0,0,IF(DD_Payment="",0,IF(R83&lt;_xlfn.IFS(DD_Frequency="Monthly",1,DD_Frequency="Quarterly",IF(MONTH(R$2)=1,1,IF(MONTH(R$2)=4,1,IF(MONTH(R$2)=7,1,IF(MONTH(R$2)=10,1,0)))),DD_Frequency="Annually",IF(MONTH(R$2)=1,1,0))*DD_Payment,R83,_xlfn.IFS(DD_Frequency="Monthly",1,DD_Frequency="Quarterly",IF(MONTH(R$2)=1,1,IF(MONTH(R$2)=4,1,IF(MONTH(R$2)=7,1,IF(MONTH(R$2)=10,1,0)))),DD_Frequency="Annually",IF(MONTH(R$2)=1,1,0))*DD_Payment))))</f>
        <v/>
      </c>
      <c r="T83" s="3" t="str">
        <f t="shared" ref="T83" ca="1" si="3914">IF(B83="","",IF(R83&gt;S83,(R83-S83/2)*(rate_A*((T$1+A83)/365)),0))</f>
        <v/>
      </c>
      <c r="U83" s="3" t="str">
        <f t="shared" ca="1" si="3210"/>
        <v/>
      </c>
      <c r="V83" s="3" t="str">
        <f t="shared" ref="V83" ca="1" si="3915">IF(B83="","",G83*(1+rate_A*(T$1+A83)/365))</f>
        <v/>
      </c>
      <c r="W83" s="3" t="str">
        <f t="shared" ref="W83" ca="1" si="3916">IF(B83="","",H83*(1+rate_A*(T$1+A83)/365))</f>
        <v/>
      </c>
      <c r="X83" s="3" t="str">
        <f t="shared" ref="X83" ca="1" si="3917">IF(B83="","",I83*(1+rate_joint*(T$1+A83)/365))</f>
        <v/>
      </c>
      <c r="Y83" s="5" t="str">
        <f t="shared" ca="1" si="3309"/>
        <v/>
      </c>
      <c r="Z83" s="5" t="str" cm="1">
        <f t="array" aca="1" ref="Z83" ca="1">IF(Y83="","",_xlfn.IFS(Y83&lt;='Hidden inputs'!$C$15,Y83*'Hidden inputs'!$D$15,Y83&lt;='Hidden inputs'!$C$16,'Hidden inputs'!$C$15*'Hidden inputs'!$D$15+(Y83-'Hidden inputs'!$B$16)*'Hidden inputs'!$D$16,Y83&lt;='Hidden inputs'!$C$17,'Hidden inputs'!$C$15*'Hidden inputs'!$D$15+('Hidden inputs'!$C$16-'Hidden inputs'!$B$16)*'Hidden inputs'!$D$16+(Y83-'Hidden inputs'!$B$17)*'Hidden inputs'!$D$17,Y83&gt;'Hidden inputs'!$B$18,'Hidden inputs'!$C$15*'Hidden inputs'!$D$15+('Hidden inputs'!$C$16-'Hidden inputs'!$B$16)*'Hidden inputs'!$D$16+('Hidden inputs'!$C$17-'Hidden inputs'!$B$17)*'Hidden inputs'!$D$17+(Y83-'Hidden inputs'!$B$18)*'Hidden inputs'!$D$18))</f>
        <v/>
      </c>
      <c r="AA83" s="10" t="str">
        <f t="shared" ca="1" si="3310"/>
        <v/>
      </c>
      <c r="AB83" s="5" t="str">
        <f t="shared" ca="1" si="3214"/>
        <v/>
      </c>
      <c r="AC83" s="5" t="str">
        <f t="shared" ca="1" si="3311"/>
        <v/>
      </c>
      <c r="AD83" s="5" t="str">
        <f ca="1">IF(B83="","",'Hidden inputs'!$D$11*U83+'Hidden inputs'!$E$11*V83)</f>
        <v/>
      </c>
      <c r="AE83" s="11" t="str">
        <f t="shared" ca="1" si="3146"/>
        <v/>
      </c>
      <c r="AF83" s="9" t="str">
        <f t="shared" ca="1" si="3215"/>
        <v/>
      </c>
      <c r="AG83" s="3" t="str">
        <f t="shared" ca="1" si="3216"/>
        <v/>
      </c>
      <c r="AH83" s="5" t="str" cm="1">
        <f t="array" aca="1" ref="AH83" ca="1">IF($B83="","",IF(AG83=0,0,IF(DD_Payment="",0,IF(AG83&lt;_xlfn.IFS(DD_Frequency="Monthly",1,DD_Frequency="Quarterly",IF(MONTH(AG$2)=1,1,IF(MONTH(AG$2)=4,1,IF(MONTH(AG$2)=7,1,IF(MONTH(AG$2)=10,1,0)))),DD_Frequency="Annually",IF(MONTH(AG$2)=1,1,0))*DD_Payment,AG83,_xlfn.IFS(DD_Frequency="Monthly",1,DD_Frequency="Quarterly",IF(MONTH(AG$2)=1,1,IF(MONTH(AG$2)=4,1,IF(MONTH(AG$2)=7,1,IF(MONTH(AG$2)=10,1,0)))),DD_Frequency="Annually",IF(MONTH(AG$2)=1,1,0))*DD_Payment))))</f>
        <v/>
      </c>
      <c r="AI83" s="3" t="str">
        <f t="shared" ref="AI83" ca="1" si="3918">IF($B83="","",IF(AG83&gt;AH83,(AG83-AH83/2)*(rate_A*(AI$1/365)),0))</f>
        <v/>
      </c>
      <c r="AJ83" s="3" t="str">
        <f t="shared" ca="1" si="3313"/>
        <v/>
      </c>
      <c r="AK83" s="3" t="str">
        <f t="shared" ref="AK83" ca="1" si="3919">IF($B83="","",V83*(1+rate_A*AI$1/365))</f>
        <v/>
      </c>
      <c r="AL83" s="3" t="str">
        <f t="shared" ref="AL83" ca="1" si="3920">IF($B83="","",W83*(1+rate_A*AI$1/365))</f>
        <v/>
      </c>
      <c r="AM83" s="3" t="str">
        <f t="shared" ref="AM83" ca="1" si="3921">IF($B83="","",X83*(1+rate_joint*AI$1/365))</f>
        <v/>
      </c>
      <c r="AN83" s="5" t="str">
        <f t="shared" ca="1" si="3317"/>
        <v/>
      </c>
      <c r="AO83" s="5" t="str" cm="1">
        <f t="array" aca="1" ref="AO83" ca="1">IF(AN83="","",_xlfn.IFS(AN83&lt;='Hidden inputs'!$C$15,AN83*'Hidden inputs'!$D$15,AN83&lt;='Hidden inputs'!$C$16,'Hidden inputs'!$C$15*'Hidden inputs'!$D$15+(AN83-'Hidden inputs'!$B$16)*'Hidden inputs'!$D$16,AN83&lt;='Hidden inputs'!$C$17,'Hidden inputs'!$C$15*'Hidden inputs'!$D$15+('Hidden inputs'!$C$16-'Hidden inputs'!$B$16)*'Hidden inputs'!$D$16+(AN83-'Hidden inputs'!$B$17)*'Hidden inputs'!$D$17,AN83&gt;'Hidden inputs'!$B$18,'Hidden inputs'!$C$15*'Hidden inputs'!$D$15+('Hidden inputs'!$C$16-'Hidden inputs'!$B$16)*'Hidden inputs'!$D$16+('Hidden inputs'!$C$17-'Hidden inputs'!$B$17)*'Hidden inputs'!$D$17+(AN83-'Hidden inputs'!$B$18)*'Hidden inputs'!$D$18))</f>
        <v/>
      </c>
      <c r="AP83" s="10" t="str">
        <f t="shared" ca="1" si="3318"/>
        <v/>
      </c>
      <c r="AQ83" s="5" t="str">
        <f t="shared" ca="1" si="3221"/>
        <v/>
      </c>
      <c r="AR83" s="5" t="str">
        <f t="shared" ca="1" si="3222"/>
        <v/>
      </c>
      <c r="AS83" s="5" t="str">
        <f ca="1">IF($B83="","",'Hidden inputs'!$D$11*AJ83+'Hidden inputs'!$E$11*AK83)</f>
        <v/>
      </c>
      <c r="AT83" s="11" t="str">
        <f t="shared" ca="1" si="3151"/>
        <v/>
      </c>
      <c r="AU83" s="9" t="str">
        <f t="shared" ca="1" si="3223"/>
        <v/>
      </c>
      <c r="AV83" s="3" t="str">
        <f t="shared" ca="1" si="3224"/>
        <v/>
      </c>
      <c r="AW83" s="5" t="str" cm="1">
        <f t="array" aca="1" ref="AW83" ca="1">IF($B83="","",IF(AV83=0,0,IF(DD_Payment="",0,IF(AV83&lt;_xlfn.IFS(DD_Frequency="Monthly",1,DD_Frequency="Quarterly",IF(MONTH(AV$2)=1,1,IF(MONTH(AV$2)=4,1,IF(MONTH(AV$2)=7,1,IF(MONTH(AV$2)=10,1,0)))),DD_Frequency="Annually",IF(MONTH(AV$2)=1,1,0))*DD_Payment,AV83,_xlfn.IFS(DD_Frequency="Monthly",1,DD_Frequency="Quarterly",IF(MONTH(AV$2)=1,1,IF(MONTH(AV$2)=4,1,IF(MONTH(AV$2)=7,1,IF(MONTH(AV$2)=10,1,0)))),DD_Frequency="Annually",IF(MONTH(AV$2)=1,1,0))*DD_Payment))))</f>
        <v/>
      </c>
      <c r="AX83" s="3" t="str">
        <f t="shared" ref="AX83" ca="1" si="3922">IF($B83="","",IF(AV83&gt;AW83,(AV83-AW83/2)*(rate_A*(AX$1/365)),0))</f>
        <v/>
      </c>
      <c r="AY83" s="3" t="str">
        <f t="shared" ca="1" si="3320"/>
        <v/>
      </c>
      <c r="AZ83" s="3" t="str">
        <f t="shared" ref="AZ83" ca="1" si="3923">IF($B83="","",AK83*(1+rate_A*AX$1/365))</f>
        <v/>
      </c>
      <c r="BA83" s="3" t="str">
        <f t="shared" ref="BA83" ca="1" si="3924">IF($B83="","",AL83*(1+rate_A*AX$1/365))</f>
        <v/>
      </c>
      <c r="BB83" s="3" t="str">
        <f t="shared" ref="BB83" ca="1" si="3925">IF($B83="","",AM83*(1+rate_joint*AX$1/365))</f>
        <v/>
      </c>
      <c r="BC83" s="5" t="str">
        <f t="shared" ca="1" si="3324"/>
        <v/>
      </c>
      <c r="BD83" s="5" t="str" cm="1">
        <f t="array" aca="1" ref="BD83" ca="1">IF(BC83="","",_xlfn.IFS(BC83&lt;='Hidden inputs'!$C$15,BC83*'Hidden inputs'!$D$15,BC83&lt;='Hidden inputs'!$C$16,'Hidden inputs'!$C$15*'Hidden inputs'!$D$15+(BC83-'Hidden inputs'!$B$16)*'Hidden inputs'!$D$16,BC83&lt;='Hidden inputs'!$C$17,'Hidden inputs'!$C$15*'Hidden inputs'!$D$15+('Hidden inputs'!$C$16-'Hidden inputs'!$B$16)*'Hidden inputs'!$D$16+(BC83-'Hidden inputs'!$B$17)*'Hidden inputs'!$D$17,BC83&gt;'Hidden inputs'!$B$18,'Hidden inputs'!$C$15*'Hidden inputs'!$D$15+('Hidden inputs'!$C$16-'Hidden inputs'!$B$16)*'Hidden inputs'!$D$16+('Hidden inputs'!$C$17-'Hidden inputs'!$B$17)*'Hidden inputs'!$D$17+(BC83-'Hidden inputs'!$B$18)*'Hidden inputs'!$D$18))</f>
        <v/>
      </c>
      <c r="BE83" s="10" t="str">
        <f t="shared" ca="1" si="3325"/>
        <v/>
      </c>
      <c r="BF83" s="5" t="str">
        <f t="shared" ca="1" si="3229"/>
        <v/>
      </c>
      <c r="BG83" s="5" t="str">
        <f t="shared" ca="1" si="3230"/>
        <v/>
      </c>
      <c r="BH83" s="5" t="str">
        <f ca="1">IF($B83="","",'Hidden inputs'!$D$11*AY83+'Hidden inputs'!$E$11*AZ83)</f>
        <v/>
      </c>
      <c r="BI83" s="11" t="str">
        <f t="shared" ca="1" si="3156"/>
        <v/>
      </c>
      <c r="BJ83" s="9" t="str">
        <f t="shared" ca="1" si="3231"/>
        <v/>
      </c>
      <c r="BK83" s="3" t="str">
        <f t="shared" ca="1" si="3232"/>
        <v/>
      </c>
      <c r="BL83" s="5" t="str" cm="1">
        <f t="array" aca="1" ref="BL83" ca="1">IF($B83="","",IF(BK83=0,0,IF(DD_Payment="",0,IF(BK83&lt;_xlfn.IFS(DD_Frequency="Monthly",1,DD_Frequency="Quarterly",IF(MONTH(BK$2)=1,1,IF(MONTH(BK$2)=4,1,IF(MONTH(BK$2)=7,1,IF(MONTH(BK$2)=10,1,0)))),DD_Frequency="Annually",IF(MONTH(BK$2)=1,1,0))*DD_Payment,BK83,_xlfn.IFS(DD_Frequency="Monthly",1,DD_Frequency="Quarterly",IF(MONTH(BK$2)=1,1,IF(MONTH(BK$2)=4,1,IF(MONTH(BK$2)=7,1,IF(MONTH(BK$2)=10,1,0)))),DD_Frequency="Annually",IF(MONTH(BK$2)=1,1,0))*DD_Payment))))</f>
        <v/>
      </c>
      <c r="BM83" s="3" t="str">
        <f t="shared" ref="BM83" ca="1" si="3926">IF($B83="","",IF(BK83&gt;BL83,(BK83-BL83/2)*(rate_A*(BM$1/365)),0))</f>
        <v/>
      </c>
      <c r="BN83" s="3" t="str">
        <f t="shared" ca="1" si="3327"/>
        <v/>
      </c>
      <c r="BO83" s="3" t="str">
        <f t="shared" ref="BO83" ca="1" si="3927">IF($B83="","",AZ83*(1+rate_A*BM$1/365))</f>
        <v/>
      </c>
      <c r="BP83" s="3" t="str">
        <f t="shared" ref="BP83" ca="1" si="3928">IF($B83="","",BA83*(1+rate_A*BM$1/365))</f>
        <v/>
      </c>
      <c r="BQ83" s="3" t="str">
        <f t="shared" ref="BQ83" ca="1" si="3929">IF($B83="","",BB83*(1+rate_joint*BM$1/365))</f>
        <v/>
      </c>
      <c r="BR83" s="5" t="str">
        <f t="shared" ca="1" si="3331"/>
        <v/>
      </c>
      <c r="BS83" s="5" t="str" cm="1">
        <f t="array" aca="1" ref="BS83" ca="1">IF(BR83="","",_xlfn.IFS(BR83&lt;='Hidden inputs'!$C$15,BR83*'Hidden inputs'!$D$15,BR83&lt;='Hidden inputs'!$C$16,'Hidden inputs'!$C$15*'Hidden inputs'!$D$15+(BR83-'Hidden inputs'!$B$16)*'Hidden inputs'!$D$16,BR83&lt;='Hidden inputs'!$C$17,'Hidden inputs'!$C$15*'Hidden inputs'!$D$15+('Hidden inputs'!$C$16-'Hidden inputs'!$B$16)*'Hidden inputs'!$D$16+(BR83-'Hidden inputs'!$B$17)*'Hidden inputs'!$D$17,BR83&gt;'Hidden inputs'!$B$18,'Hidden inputs'!$C$15*'Hidden inputs'!$D$15+('Hidden inputs'!$C$16-'Hidden inputs'!$B$16)*'Hidden inputs'!$D$16+('Hidden inputs'!$C$17-'Hidden inputs'!$B$17)*'Hidden inputs'!$D$17+(BR83-'Hidden inputs'!$B$18)*'Hidden inputs'!$D$18))</f>
        <v/>
      </c>
      <c r="BT83" s="10" t="str">
        <f t="shared" ca="1" si="3332"/>
        <v/>
      </c>
      <c r="BU83" s="5" t="str">
        <f t="shared" ca="1" si="3237"/>
        <v/>
      </c>
      <c r="BV83" s="5" t="str">
        <f t="shared" ca="1" si="3238"/>
        <v/>
      </c>
      <c r="BW83" s="5" t="str">
        <f ca="1">IF($B83="","",'Hidden inputs'!$D$11*BN83+'Hidden inputs'!$E$11*BO83)</f>
        <v/>
      </c>
      <c r="BX83" s="11" t="str">
        <f t="shared" ca="1" si="3161"/>
        <v/>
      </c>
      <c r="BY83" s="9" t="str">
        <f t="shared" ca="1" si="3239"/>
        <v/>
      </c>
      <c r="BZ83" s="3" t="str">
        <f t="shared" ca="1" si="3240"/>
        <v/>
      </c>
      <c r="CA83" s="5" t="str" cm="1">
        <f t="array" aca="1" ref="CA83" ca="1">IF($B83="","",IF(BZ83=0,0,IF(DD_Payment="",0,IF(BZ83&lt;_xlfn.IFS(DD_Frequency="Monthly",1,DD_Frequency="Quarterly",IF(MONTH(BZ$2)=1,1,IF(MONTH(BZ$2)=4,1,IF(MONTH(BZ$2)=7,1,IF(MONTH(BZ$2)=10,1,0)))),DD_Frequency="Annually",IF(MONTH(BZ$2)=1,1,0))*DD_Payment,BZ83,_xlfn.IFS(DD_Frequency="Monthly",1,DD_Frequency="Quarterly",IF(MONTH(BZ$2)=1,1,IF(MONTH(BZ$2)=4,1,IF(MONTH(BZ$2)=7,1,IF(MONTH(BZ$2)=10,1,0)))),DD_Frequency="Annually",IF(MONTH(BZ$2)=1,1,0))*DD_Payment))))</f>
        <v/>
      </c>
      <c r="CB83" s="3" t="str">
        <f t="shared" ref="CB83" ca="1" si="3930">IF($B83="","",IF(BZ83&gt;CA83,(BZ83-CA83/2)*(rate_A*(CB$1/365)),0))</f>
        <v/>
      </c>
      <c r="CC83" s="3" t="str">
        <f t="shared" ca="1" si="3334"/>
        <v/>
      </c>
      <c r="CD83" s="3" t="str">
        <f t="shared" ref="CD83" ca="1" si="3931">IF($B83="","",BO83*(1+rate_A*CB$1/365))</f>
        <v/>
      </c>
      <c r="CE83" s="3" t="str">
        <f t="shared" ref="CE83" ca="1" si="3932">IF($B83="","",BP83*(1+rate_A*CB$1/365))</f>
        <v/>
      </c>
      <c r="CF83" s="3" t="str">
        <f t="shared" ref="CF83" ca="1" si="3933">IF($B83="","",BQ83*(1+rate_joint*CB$1/365))</f>
        <v/>
      </c>
      <c r="CG83" s="5" t="str">
        <f t="shared" ca="1" si="3338"/>
        <v/>
      </c>
      <c r="CH83" s="5" t="str" cm="1">
        <f t="array" aca="1" ref="CH83" ca="1">IF(CG83="","",_xlfn.IFS(CG83&lt;='Hidden inputs'!$C$15,CG83*'Hidden inputs'!$D$15,CG83&lt;='Hidden inputs'!$C$16,'Hidden inputs'!$C$15*'Hidden inputs'!$D$15+(CG83-'Hidden inputs'!$B$16)*'Hidden inputs'!$D$16,CG83&lt;='Hidden inputs'!$C$17,'Hidden inputs'!$C$15*'Hidden inputs'!$D$15+('Hidden inputs'!$C$16-'Hidden inputs'!$B$16)*'Hidden inputs'!$D$16+(CG83-'Hidden inputs'!$B$17)*'Hidden inputs'!$D$17,CG83&gt;'Hidden inputs'!$B$18,'Hidden inputs'!$C$15*'Hidden inputs'!$D$15+('Hidden inputs'!$C$16-'Hidden inputs'!$B$16)*'Hidden inputs'!$D$16+('Hidden inputs'!$C$17-'Hidden inputs'!$B$17)*'Hidden inputs'!$D$17+(CG83-'Hidden inputs'!$B$18)*'Hidden inputs'!$D$18))</f>
        <v/>
      </c>
      <c r="CI83" s="10" t="str">
        <f t="shared" ca="1" si="3339"/>
        <v/>
      </c>
      <c r="CJ83" s="5" t="str">
        <f t="shared" ca="1" si="3245"/>
        <v/>
      </c>
      <c r="CK83" s="5" t="str">
        <f t="shared" ca="1" si="3246"/>
        <v/>
      </c>
      <c r="CL83" s="5" t="str">
        <f ca="1">IF($B83="","",'Hidden inputs'!$D$11*CC83+'Hidden inputs'!$E$11*CD83)</f>
        <v/>
      </c>
      <c r="CM83" s="11" t="str">
        <f t="shared" ca="1" si="3166"/>
        <v/>
      </c>
      <c r="CN83" s="9" t="str">
        <f t="shared" ca="1" si="3247"/>
        <v/>
      </c>
      <c r="CO83" s="3" t="str">
        <f t="shared" ca="1" si="3248"/>
        <v/>
      </c>
      <c r="CP83" s="5" t="str" cm="1">
        <f t="array" aca="1" ref="CP83" ca="1">IF($B83="","",IF(CO83=0,0,IF(DD_Payment="",0,IF(CO83&lt;_xlfn.IFS(DD_Frequency="Monthly",1,DD_Frequency="Quarterly",IF(MONTH(CO$2)=1,1,IF(MONTH(CO$2)=4,1,IF(MONTH(CO$2)=7,1,IF(MONTH(CO$2)=10,1,0)))),DD_Frequency="Annually",IF(MONTH(CO$2)=1,1,0))*DD_Payment,CO83,_xlfn.IFS(DD_Frequency="Monthly",1,DD_Frequency="Quarterly",IF(MONTH(CO$2)=1,1,IF(MONTH(CO$2)=4,1,IF(MONTH(CO$2)=7,1,IF(MONTH(CO$2)=10,1,0)))),DD_Frequency="Annually",IF(MONTH(CO$2)=1,1,0))*DD_Payment))))</f>
        <v/>
      </c>
      <c r="CQ83" s="3" t="str">
        <f t="shared" ref="CQ83" ca="1" si="3934">IF($B83="","",IF(CO83&gt;CP83,(CO83-CP83/2)*(rate_A*(CQ$1/365)),0))</f>
        <v/>
      </c>
      <c r="CR83" s="3" t="str">
        <f t="shared" ca="1" si="3341"/>
        <v/>
      </c>
      <c r="CS83" s="3" t="str">
        <f t="shared" ref="CS83" ca="1" si="3935">IF($B83="","",CD83*(1+rate_A*CQ$1/365))</f>
        <v/>
      </c>
      <c r="CT83" s="3" t="str">
        <f t="shared" ref="CT83" ca="1" si="3936">IF($B83="","",CE83*(1+rate_A*CQ$1/365))</f>
        <v/>
      </c>
      <c r="CU83" s="3" t="str">
        <f t="shared" ref="CU83" ca="1" si="3937">IF($B83="","",CF83*(1+rate_joint*CQ$1/365))</f>
        <v/>
      </c>
      <c r="CV83" s="5" t="str">
        <f t="shared" ca="1" si="3345"/>
        <v/>
      </c>
      <c r="CW83" s="5" t="str" cm="1">
        <f t="array" aca="1" ref="CW83" ca="1">IF(CV83="","",_xlfn.IFS(CV83&lt;='Hidden inputs'!$C$15,CV83*'Hidden inputs'!$D$15,CV83&lt;='Hidden inputs'!$C$16,'Hidden inputs'!$C$15*'Hidden inputs'!$D$15+(CV83-'Hidden inputs'!$B$16)*'Hidden inputs'!$D$16,CV83&lt;='Hidden inputs'!$C$17,'Hidden inputs'!$C$15*'Hidden inputs'!$D$15+('Hidden inputs'!$C$16-'Hidden inputs'!$B$16)*'Hidden inputs'!$D$16+(CV83-'Hidden inputs'!$B$17)*'Hidden inputs'!$D$17,CV83&gt;'Hidden inputs'!$B$18,'Hidden inputs'!$C$15*'Hidden inputs'!$D$15+('Hidden inputs'!$C$16-'Hidden inputs'!$B$16)*'Hidden inputs'!$D$16+('Hidden inputs'!$C$17-'Hidden inputs'!$B$17)*'Hidden inputs'!$D$17+(CV83-'Hidden inputs'!$B$18)*'Hidden inputs'!$D$18))</f>
        <v/>
      </c>
      <c r="CX83" s="10" t="str">
        <f t="shared" ca="1" si="3346"/>
        <v/>
      </c>
      <c r="CY83" s="5" t="str">
        <f t="shared" ca="1" si="3253"/>
        <v/>
      </c>
      <c r="CZ83" s="5" t="str">
        <f t="shared" ca="1" si="3254"/>
        <v/>
      </c>
      <c r="DA83" s="5" t="str">
        <f ca="1">IF($B83="","",'Hidden inputs'!$D$11*CR83+'Hidden inputs'!$E$11*CS83)</f>
        <v/>
      </c>
      <c r="DB83" s="11" t="str">
        <f t="shared" ca="1" si="3171"/>
        <v/>
      </c>
      <c r="DC83" s="9" t="str">
        <f t="shared" ca="1" si="3255"/>
        <v/>
      </c>
      <c r="DD83" s="3" t="str">
        <f t="shared" ca="1" si="3256"/>
        <v/>
      </c>
      <c r="DE83" s="5" t="str" cm="1">
        <f t="array" aca="1" ref="DE83" ca="1">IF($B83="","",IF(DD83=0,0,IF(DD_Payment="",0,IF(DD83&lt;_xlfn.IFS(DD_Frequency="Monthly",1,DD_Frequency="Quarterly",IF(MONTH(DD$2)=1,1,IF(MONTH(DD$2)=4,1,IF(MONTH(DD$2)=7,1,IF(MONTH(DD$2)=10,1,0)))),DD_Frequency="Annually",IF(MONTH(DD$2)=1,1,0))*DD_Payment,DD83,_xlfn.IFS(DD_Frequency="Monthly",1,DD_Frequency="Quarterly",IF(MONTH(DD$2)=1,1,IF(MONTH(DD$2)=4,1,IF(MONTH(DD$2)=7,1,IF(MONTH(DD$2)=10,1,0)))),DD_Frequency="Annually",IF(MONTH(DD$2)=1,1,0))*DD_Payment))))</f>
        <v/>
      </c>
      <c r="DF83" s="3" t="str">
        <f t="shared" ref="DF83" ca="1" si="3938">IF($B83="","",IF(DD83&gt;DE83,(DD83-DE83/2)*(rate_A*(DF$1/365)),0))</f>
        <v/>
      </c>
      <c r="DG83" s="3" t="str">
        <f t="shared" ca="1" si="3348"/>
        <v/>
      </c>
      <c r="DH83" s="3" t="str">
        <f t="shared" ref="DH83" ca="1" si="3939">IF($B83="","",CS83*(1+rate_A*DF$1/365))</f>
        <v/>
      </c>
      <c r="DI83" s="3" t="str">
        <f t="shared" ref="DI83" ca="1" si="3940">IF($B83="","",CT83*(1+rate_A*DF$1/365))</f>
        <v/>
      </c>
      <c r="DJ83" s="3" t="str">
        <f t="shared" ref="DJ83" ca="1" si="3941">IF($B83="","",CU83*(1+rate_joint*DF$1/365))</f>
        <v/>
      </c>
      <c r="DK83" s="5" t="str">
        <f t="shared" ca="1" si="3352"/>
        <v/>
      </c>
      <c r="DL83" s="5" t="str" cm="1">
        <f t="array" aca="1" ref="DL83" ca="1">IF(DK83="","",_xlfn.IFS(DK83&lt;='Hidden inputs'!$C$15,DK83*'Hidden inputs'!$D$15,DK83&lt;='Hidden inputs'!$C$16,'Hidden inputs'!$C$15*'Hidden inputs'!$D$15+(DK83-'Hidden inputs'!$B$16)*'Hidden inputs'!$D$16,DK83&lt;='Hidden inputs'!$C$17,'Hidden inputs'!$C$15*'Hidden inputs'!$D$15+('Hidden inputs'!$C$16-'Hidden inputs'!$B$16)*'Hidden inputs'!$D$16+(DK83-'Hidden inputs'!$B$17)*'Hidden inputs'!$D$17,DK83&gt;'Hidden inputs'!$B$18,'Hidden inputs'!$C$15*'Hidden inputs'!$D$15+('Hidden inputs'!$C$16-'Hidden inputs'!$B$16)*'Hidden inputs'!$D$16+('Hidden inputs'!$C$17-'Hidden inputs'!$B$17)*'Hidden inputs'!$D$17+(DK83-'Hidden inputs'!$B$18)*'Hidden inputs'!$D$18))</f>
        <v/>
      </c>
      <c r="DM83" s="10" t="str">
        <f t="shared" ca="1" si="3353"/>
        <v/>
      </c>
      <c r="DN83" s="5" t="str">
        <f t="shared" ca="1" si="3261"/>
        <v/>
      </c>
      <c r="DO83" s="5" t="str">
        <f t="shared" ca="1" si="3262"/>
        <v/>
      </c>
      <c r="DP83" s="5" t="str">
        <f ca="1">IF($B83="","",'Hidden inputs'!$D$11*DG83+'Hidden inputs'!$E$11*DH83)</f>
        <v/>
      </c>
      <c r="DQ83" s="11" t="str">
        <f t="shared" ca="1" si="3176"/>
        <v/>
      </c>
      <c r="DR83" s="9" t="str">
        <f t="shared" ca="1" si="3263"/>
        <v/>
      </c>
      <c r="DS83" s="3" t="str">
        <f t="shared" ca="1" si="3264"/>
        <v/>
      </c>
      <c r="DT83" s="5" t="str" cm="1">
        <f t="array" aca="1" ref="DT83" ca="1">IF($B83="","",IF(DS83=0,0,IF(DD_Payment="",0,IF(DS83&lt;_xlfn.IFS(DD_Frequency="Monthly",1,DD_Frequency="Quarterly",IF(MONTH(DS$2)=1,1,IF(MONTH(DS$2)=4,1,IF(MONTH(DS$2)=7,1,IF(MONTH(DS$2)=10,1,0)))),DD_Frequency="Annually",IF(MONTH(DS$2)=1,1,0))*DD_Payment,DS83,_xlfn.IFS(DD_Frequency="Monthly",1,DD_Frequency="Quarterly",IF(MONTH(DS$2)=1,1,IF(MONTH(DS$2)=4,1,IF(MONTH(DS$2)=7,1,IF(MONTH(DS$2)=10,1,0)))),DD_Frequency="Annually",IF(MONTH(DS$2)=1,1,0))*DD_Payment))))</f>
        <v/>
      </c>
      <c r="DU83" s="3" t="str">
        <f t="shared" ref="DU83" ca="1" si="3942">IF($B83="","",IF(DS83&gt;DT83,(DS83-DT83/2)*(rate_A*(DU$1/365)),0))</f>
        <v/>
      </c>
      <c r="DV83" s="3" t="str">
        <f t="shared" ca="1" si="3355"/>
        <v/>
      </c>
      <c r="DW83" s="3" t="str">
        <f t="shared" ref="DW83" ca="1" si="3943">IF($B83="","",DH83*(1+rate_A*DU$1/365))</f>
        <v/>
      </c>
      <c r="DX83" s="3" t="str">
        <f t="shared" ref="DX83" ca="1" si="3944">IF($B83="","",DI83*(1+rate_A*DU$1/365))</f>
        <v/>
      </c>
      <c r="DY83" s="3" t="str">
        <f t="shared" ref="DY83" ca="1" si="3945">IF($B83="","",DJ83*(1+rate_joint*DU$1/365))</f>
        <v/>
      </c>
      <c r="DZ83" s="5" t="str">
        <f t="shared" ca="1" si="3359"/>
        <v/>
      </c>
      <c r="EA83" s="5" t="str" cm="1">
        <f t="array" aca="1" ref="EA83" ca="1">IF(DZ83="","",_xlfn.IFS(DZ83&lt;='Hidden inputs'!$C$15,DZ83*'Hidden inputs'!$D$15,DZ83&lt;='Hidden inputs'!$C$16,'Hidden inputs'!$C$15*'Hidden inputs'!$D$15+(DZ83-'Hidden inputs'!$B$16)*'Hidden inputs'!$D$16,DZ83&lt;='Hidden inputs'!$C$17,'Hidden inputs'!$C$15*'Hidden inputs'!$D$15+('Hidden inputs'!$C$16-'Hidden inputs'!$B$16)*'Hidden inputs'!$D$16+(DZ83-'Hidden inputs'!$B$17)*'Hidden inputs'!$D$17,DZ83&gt;'Hidden inputs'!$B$18,'Hidden inputs'!$C$15*'Hidden inputs'!$D$15+('Hidden inputs'!$C$16-'Hidden inputs'!$B$16)*'Hidden inputs'!$D$16+('Hidden inputs'!$C$17-'Hidden inputs'!$B$17)*'Hidden inputs'!$D$17+(DZ83-'Hidden inputs'!$B$18)*'Hidden inputs'!$D$18))</f>
        <v/>
      </c>
      <c r="EB83" s="10" t="str">
        <f t="shared" ca="1" si="3360"/>
        <v/>
      </c>
      <c r="EC83" s="5" t="str">
        <f t="shared" ca="1" si="3269"/>
        <v/>
      </c>
      <c r="ED83" s="5" t="str">
        <f t="shared" ca="1" si="3270"/>
        <v/>
      </c>
      <c r="EE83" s="5" t="str">
        <f ca="1">IF($B83="","",'Hidden inputs'!$D$11*DV83+'Hidden inputs'!$E$11*DW83)</f>
        <v/>
      </c>
      <c r="EF83" s="11" t="str">
        <f t="shared" ca="1" si="3181"/>
        <v/>
      </c>
      <c r="EG83" s="9" t="str">
        <f t="shared" ca="1" si="3271"/>
        <v/>
      </c>
      <c r="EH83" s="3" t="str">
        <f t="shared" ca="1" si="3272"/>
        <v/>
      </c>
      <c r="EI83" s="5" t="str" cm="1">
        <f t="array" aca="1" ref="EI83" ca="1">IF($B83="","",IF(EH83=0,0,IF(DD_Payment="",0,IF(EH83&lt;_xlfn.IFS(DD_Frequency="Monthly",1,DD_Frequency="Quarterly",IF(MONTH(EH$2)=1,1,IF(MONTH(EH$2)=4,1,IF(MONTH(EH$2)=7,1,IF(MONTH(EH$2)=10,1,0)))),DD_Frequency="Annually",IF(MONTH(EH$2)=1,1,0))*DD_Payment,EH83,_xlfn.IFS(DD_Frequency="Monthly",1,DD_Frequency="Quarterly",IF(MONTH(EH$2)=1,1,IF(MONTH(EH$2)=4,1,IF(MONTH(EH$2)=7,1,IF(MONTH(EH$2)=10,1,0)))),DD_Frequency="Annually",IF(MONTH(EH$2)=1,1,0))*DD_Payment))))</f>
        <v/>
      </c>
      <c r="EJ83" s="3" t="str">
        <f t="shared" ref="EJ83" ca="1" si="3946">IF($B83="","",IF(EH83&gt;EI83,(EH83-EI83/2)*(rate_A*(EJ$1/365)),0))</f>
        <v/>
      </c>
      <c r="EK83" s="3" t="str">
        <f t="shared" ca="1" si="3362"/>
        <v/>
      </c>
      <c r="EL83" s="3" t="str">
        <f t="shared" ref="EL83" ca="1" si="3947">IF($B83="","",DW83*(1+rate_A*EJ$1/365))</f>
        <v/>
      </c>
      <c r="EM83" s="3" t="str">
        <f t="shared" ref="EM83" ca="1" si="3948">IF($B83="","",DX83*(1+rate_A*EJ$1/365))</f>
        <v/>
      </c>
      <c r="EN83" s="3" t="str">
        <f t="shared" ref="EN83" ca="1" si="3949">IF($B83="","",DY83*(1+rate_joint*EJ$1/365))</f>
        <v/>
      </c>
      <c r="EO83" s="5" t="str">
        <f t="shared" ca="1" si="3366"/>
        <v/>
      </c>
      <c r="EP83" s="5" t="str" cm="1">
        <f t="array" aca="1" ref="EP83" ca="1">IF(EO83="","",_xlfn.IFS(EO83&lt;='Hidden inputs'!$C$15,EO83*'Hidden inputs'!$D$15,EO83&lt;='Hidden inputs'!$C$16,'Hidden inputs'!$C$15*'Hidden inputs'!$D$15+(EO83-'Hidden inputs'!$B$16)*'Hidden inputs'!$D$16,EO83&lt;='Hidden inputs'!$C$17,'Hidden inputs'!$C$15*'Hidden inputs'!$D$15+('Hidden inputs'!$C$16-'Hidden inputs'!$B$16)*'Hidden inputs'!$D$16+(EO83-'Hidden inputs'!$B$17)*'Hidden inputs'!$D$17,EO83&gt;'Hidden inputs'!$B$18,'Hidden inputs'!$C$15*'Hidden inputs'!$D$15+('Hidden inputs'!$C$16-'Hidden inputs'!$B$16)*'Hidden inputs'!$D$16+('Hidden inputs'!$C$17-'Hidden inputs'!$B$17)*'Hidden inputs'!$D$17+(EO83-'Hidden inputs'!$B$18)*'Hidden inputs'!$D$18))</f>
        <v/>
      </c>
      <c r="EQ83" s="10" t="str">
        <f t="shared" ca="1" si="3367"/>
        <v/>
      </c>
      <c r="ER83" s="5" t="str">
        <f t="shared" ca="1" si="3277"/>
        <v/>
      </c>
      <c r="ES83" s="5" t="str">
        <f t="shared" ca="1" si="3278"/>
        <v/>
      </c>
      <c r="ET83" s="5" t="str">
        <f ca="1">IF($B83="","",'Hidden inputs'!$D$11*EK83+'Hidden inputs'!$E$11*EL83)</f>
        <v/>
      </c>
      <c r="EU83" s="11" t="str">
        <f t="shared" ca="1" si="3186"/>
        <v/>
      </c>
      <c r="EV83" s="9" t="str">
        <f t="shared" ca="1" si="3279"/>
        <v/>
      </c>
      <c r="EW83" s="3" t="str">
        <f t="shared" ca="1" si="3280"/>
        <v/>
      </c>
      <c r="EX83" s="5" t="str" cm="1">
        <f t="array" aca="1" ref="EX83" ca="1">IF($B83="","",IF(EW83=0,0,IF(DD_Payment="",0,IF(EW83&lt;_xlfn.IFS(DD_Frequency="Monthly",1,DD_Frequency="Quarterly",IF(MONTH(EW$2)=1,1,IF(MONTH(EW$2)=4,1,IF(MONTH(EW$2)=7,1,IF(MONTH(EW$2)=10,1,0)))),DD_Frequency="Annually",IF(MONTH(EW$2)=1,1,0))*DD_Payment,EW83,_xlfn.IFS(DD_Frequency="Monthly",1,DD_Frequency="Quarterly",IF(MONTH(EW$2)=1,1,IF(MONTH(EW$2)=4,1,IF(MONTH(EW$2)=7,1,IF(MONTH(EW$2)=10,1,0)))),DD_Frequency="Annually",IF(MONTH(EW$2)=1,1,0))*DD_Payment))))</f>
        <v/>
      </c>
      <c r="EY83" s="3" t="str">
        <f t="shared" ref="EY83" ca="1" si="3950">IF($B83="","",IF(EW83&gt;EX83,(EW83-EX83/2)*(rate_A*(EY$1/365)),0))</f>
        <v/>
      </c>
      <c r="EZ83" s="3" t="str">
        <f t="shared" ca="1" si="3369"/>
        <v/>
      </c>
      <c r="FA83" s="3" t="str">
        <f t="shared" ref="FA83" ca="1" si="3951">IF($B83="","",EL83*(1+rate_A*EY$1/365))</f>
        <v/>
      </c>
      <c r="FB83" s="3" t="str">
        <f t="shared" ref="FB83" ca="1" si="3952">IF($B83="","",EM83*(1+rate_A*EY$1/365))</f>
        <v/>
      </c>
      <c r="FC83" s="3" t="str">
        <f t="shared" ref="FC83" ca="1" si="3953">IF($B83="","",EN83*(1+rate_joint*EY$1/365))</f>
        <v/>
      </c>
      <c r="FD83" s="5" t="str">
        <f t="shared" ca="1" si="3373"/>
        <v/>
      </c>
      <c r="FE83" s="5" t="str" cm="1">
        <f t="array" aca="1" ref="FE83" ca="1">IF(FD83="","",_xlfn.IFS(FD83&lt;='Hidden inputs'!$C$15,FD83*'Hidden inputs'!$D$15,FD83&lt;='Hidden inputs'!$C$16,'Hidden inputs'!$C$15*'Hidden inputs'!$D$15+(FD83-'Hidden inputs'!$B$16)*'Hidden inputs'!$D$16,FD83&lt;='Hidden inputs'!$C$17,'Hidden inputs'!$C$15*'Hidden inputs'!$D$15+('Hidden inputs'!$C$16-'Hidden inputs'!$B$16)*'Hidden inputs'!$D$16+(FD83-'Hidden inputs'!$B$17)*'Hidden inputs'!$D$17,FD83&gt;'Hidden inputs'!$B$18,'Hidden inputs'!$C$15*'Hidden inputs'!$D$15+('Hidden inputs'!$C$16-'Hidden inputs'!$B$16)*'Hidden inputs'!$D$16+('Hidden inputs'!$C$17-'Hidden inputs'!$B$17)*'Hidden inputs'!$D$17+(FD83-'Hidden inputs'!$B$18)*'Hidden inputs'!$D$18))</f>
        <v/>
      </c>
      <c r="FF83" s="10" t="str">
        <f t="shared" ca="1" si="3374"/>
        <v/>
      </c>
      <c r="FG83" s="5" t="str">
        <f t="shared" ca="1" si="3285"/>
        <v/>
      </c>
      <c r="FH83" s="5" t="str">
        <f t="shared" ca="1" si="3286"/>
        <v/>
      </c>
      <c r="FI83" s="5" t="str">
        <f ca="1">IF($B83="","",'Hidden inputs'!$D$11*EZ83+'Hidden inputs'!$E$11*FA83)</f>
        <v/>
      </c>
      <c r="FJ83" s="11" t="str">
        <f t="shared" ca="1" si="3191"/>
        <v/>
      </c>
      <c r="FK83" s="9" t="str">
        <f t="shared" ca="1" si="3287"/>
        <v/>
      </c>
      <c r="FL83" s="3" t="str">
        <f t="shared" ca="1" si="3288"/>
        <v/>
      </c>
      <c r="FM83" s="5" t="str" cm="1">
        <f t="array" aca="1" ref="FM83" ca="1">IF($B83="","",IF(FL83=0,0,IF(DD_Payment="",0,IF(FL83&lt;_xlfn.IFS(DD_Frequency="Monthly",1,DD_Frequency="Quarterly",IF(MONTH(FL$2)=1,1,IF(MONTH(FL$2)=4,1,IF(MONTH(FL$2)=7,1,IF(MONTH(FL$2)=10,1,0)))),DD_Frequency="Annually",IF(MONTH(FL$2)=1,1,0))*DD_Payment,FL83,_xlfn.IFS(DD_Frequency="Monthly",1,DD_Frequency="Quarterly",IF(MONTH(FL$2)=1,1,IF(MONTH(FL$2)=4,1,IF(MONTH(FL$2)=7,1,IF(MONTH(FL$2)=10,1,0)))),DD_Frequency="Annually",IF(MONTH(FL$2)=1,1,0))*DD_Payment))))</f>
        <v/>
      </c>
      <c r="FN83" s="3" t="str">
        <f t="shared" ref="FN83" ca="1" si="3954">IF($B83="","",IF(FL83&gt;FM83,(FL83-FM83/2)*(rate_A*(FN$1/365)),0))</f>
        <v/>
      </c>
      <c r="FO83" s="3" t="str">
        <f t="shared" ca="1" si="3376"/>
        <v/>
      </c>
      <c r="FP83" s="3" t="str">
        <f t="shared" ref="FP83" ca="1" si="3955">IF($B83="","",FA83*(1+rate_A*FN$1/365))</f>
        <v/>
      </c>
      <c r="FQ83" s="3" t="str">
        <f t="shared" ref="FQ83" ca="1" si="3956">IF($B83="","",FB83*(1+rate_A*FN$1/365))</f>
        <v/>
      </c>
      <c r="FR83" s="3" t="str">
        <f t="shared" ref="FR83" ca="1" si="3957">IF($B83="","",FC83*(1+rate_joint*FN$1/365))</f>
        <v/>
      </c>
      <c r="FS83" s="5" t="str">
        <f t="shared" ca="1" si="3380"/>
        <v/>
      </c>
      <c r="FT83" s="5" t="str" cm="1">
        <f t="array" aca="1" ref="FT83" ca="1">IF(FS83="","",_xlfn.IFS(FS83&lt;='Hidden inputs'!$C$15,FS83*'Hidden inputs'!$D$15,FS83&lt;='Hidden inputs'!$C$16,'Hidden inputs'!$C$15*'Hidden inputs'!$D$15+(FS83-'Hidden inputs'!$B$16)*'Hidden inputs'!$D$16,FS83&lt;='Hidden inputs'!$C$17,'Hidden inputs'!$C$15*'Hidden inputs'!$D$15+('Hidden inputs'!$C$16-'Hidden inputs'!$B$16)*'Hidden inputs'!$D$16+(FS83-'Hidden inputs'!$B$17)*'Hidden inputs'!$D$17,FS83&gt;'Hidden inputs'!$B$18,'Hidden inputs'!$C$15*'Hidden inputs'!$D$15+('Hidden inputs'!$C$16-'Hidden inputs'!$B$16)*'Hidden inputs'!$D$16+('Hidden inputs'!$C$17-'Hidden inputs'!$B$17)*'Hidden inputs'!$D$17+(FS83-'Hidden inputs'!$B$18)*'Hidden inputs'!$D$18))</f>
        <v/>
      </c>
      <c r="FU83" s="10" t="str">
        <f t="shared" ca="1" si="3381"/>
        <v/>
      </c>
      <c r="FV83" s="5" t="str">
        <f t="shared" ca="1" si="3293"/>
        <v/>
      </c>
      <c r="FW83" s="5" t="str">
        <f t="shared" ca="1" si="3294"/>
        <v/>
      </c>
      <c r="FX83" s="5" t="str">
        <f ca="1">IF($B83="","",'Hidden inputs'!$D$11*FO83+'Hidden inputs'!$E$11*FP83)</f>
        <v/>
      </c>
      <c r="FY83" s="11" t="str">
        <f t="shared" ca="1" si="3196"/>
        <v/>
      </c>
      <c r="FZ83" s="9" t="str">
        <f t="shared" ca="1" si="3295"/>
        <v/>
      </c>
      <c r="GA83" s="5" t="str">
        <f t="shared" ca="1" si="3296"/>
        <v/>
      </c>
      <c r="GB83" s="5" t="str">
        <f t="shared" ca="1" si="3297"/>
        <v/>
      </c>
      <c r="GC83" s="5" t="str">
        <f t="shared" ca="1" si="3197"/>
        <v/>
      </c>
      <c r="GD83" s="5" t="str">
        <f t="shared" ca="1" si="3198"/>
        <v/>
      </c>
    </row>
    <row r="84" spans="1:186" x14ac:dyDescent="0.35">
      <c r="A84" s="2" t="str">
        <f t="shared" ca="1" si="3199"/>
        <v/>
      </c>
      <c r="B84" s="6" t="str">
        <f t="shared" ca="1" si="3200"/>
        <v/>
      </c>
      <c r="C84" s="5" t="str">
        <f t="shared" ca="1" si="3298"/>
        <v/>
      </c>
      <c r="D84" s="5" t="str" cm="1">
        <f t="array" aca="1" ref="D84" ca="1">IF($B84="","",IF(C84=0,0,IF(DD_Payment="",0,IF(C84&lt;_xlfn.IFS(DD_Frequency="Monthly",1,DD_Frequency="Quarterly",IF(MONTH(C$2)=1,1,IF(MONTH(C$2)=4,1,IF(MONTH(C$2)=7,1,IF(MONTH(C$2)=10,1,0)))),DD_Frequency="Annually",IF(MONTH(C$2)=1,1,0))*DD_Payment,C84,_xlfn.IFS(DD_Frequency="Monthly",1,DD_Frequency="Quarterly",IF(MONTH(C$2)=1,1,IF(MONTH(C$2)=4,1,IF(MONTH(C$2)=7,1,IF(MONTH(C$2)=10,1,0)))),DD_Frequency="Annually",IF(MONTH(C$2)=1,1,0))*DD_Payment))))</f>
        <v/>
      </c>
      <c r="E84" s="5" t="str">
        <f t="shared" ref="E84" ca="1" si="3958">IF(B84="","",IF(C84&gt;D84,(C84-D84/2)*(rate_A*(E$1/365)),0))</f>
        <v/>
      </c>
      <c r="F84" s="5" t="str">
        <f t="shared" ca="1" si="3202"/>
        <v/>
      </c>
      <c r="G84" s="5" t="str">
        <f t="shared" ref="G84" ca="1" si="3959">IF(B84="","",G83*(1+rate_A*E$1/365))</f>
        <v/>
      </c>
      <c r="H84" s="5" t="str">
        <f t="shared" ref="H84" ca="1" si="3960">IF(B84="","",H83*(1+rate_A*E$1/365))</f>
        <v/>
      </c>
      <c r="I84" s="5" t="str">
        <f t="shared" ref="I84" ca="1" si="3961">IF(B84="","",I83*(1+rate_joint*E$1/365))</f>
        <v/>
      </c>
      <c r="J84" s="5" t="str">
        <f t="shared" ca="1" si="3303"/>
        <v/>
      </c>
      <c r="K84" s="5" t="str" cm="1">
        <f t="array" aca="1" ref="K84" ca="1">IF(J84="","",_xlfn.IFS(J84&lt;='Hidden inputs'!$C$15,J84*'Hidden inputs'!$D$15,J84&lt;='Hidden inputs'!$C$16,'Hidden inputs'!$C$15*'Hidden inputs'!$D$15+(J84-'Hidden inputs'!$B$16)*'Hidden inputs'!$D$16,J84&lt;='Hidden inputs'!$C$17,'Hidden inputs'!$C$15*'Hidden inputs'!$D$15+('Hidden inputs'!$C$16-'Hidden inputs'!$B$16)*'Hidden inputs'!$D$16+(J84-'Hidden inputs'!$B$17)*'Hidden inputs'!$D$17,J84&gt;'Hidden inputs'!$B$18,'Hidden inputs'!$C$15*'Hidden inputs'!$D$15+('Hidden inputs'!$C$16-'Hidden inputs'!$B$16)*'Hidden inputs'!$D$16+('Hidden inputs'!$C$17-'Hidden inputs'!$B$17)*'Hidden inputs'!$D$17+(J84-'Hidden inputs'!$B$18)*'Hidden inputs'!$D$18))</f>
        <v/>
      </c>
      <c r="L84" s="11" t="str">
        <f t="shared" ca="1" si="3304"/>
        <v/>
      </c>
      <c r="M84" s="5" t="str">
        <f t="shared" ca="1" si="3206"/>
        <v/>
      </c>
      <c r="N84" s="5" t="str">
        <f t="shared" ca="1" si="3207"/>
        <v/>
      </c>
      <c r="O84" s="5" t="str">
        <f ca="1">IF(B84="","",'Hidden inputs'!$D$11*F84+'Hidden inputs'!$E$11*G84)</f>
        <v/>
      </c>
      <c r="P84" s="11" t="str">
        <f t="shared" ca="1" si="3140"/>
        <v/>
      </c>
      <c r="Q84" s="20" t="str">
        <f t="shared" ca="1" si="3141"/>
        <v/>
      </c>
      <c r="R84" s="3" t="str">
        <f t="shared" ca="1" si="3208"/>
        <v/>
      </c>
      <c r="S84" s="5" t="str" cm="1">
        <f t="array" aca="1" ref="S84" ca="1">IF($B84="","",IF(R84=0,0,IF(DD_Payment="",0,IF(R84&lt;_xlfn.IFS(DD_Frequency="Monthly",1,DD_Frequency="Quarterly",IF(MONTH(R$2)=1,1,IF(MONTH(R$2)=4,1,IF(MONTH(R$2)=7,1,IF(MONTH(R$2)=10,1,0)))),DD_Frequency="Annually",IF(MONTH(R$2)=1,1,0))*DD_Payment,R84,_xlfn.IFS(DD_Frequency="Monthly",1,DD_Frequency="Quarterly",IF(MONTH(R$2)=1,1,IF(MONTH(R$2)=4,1,IF(MONTH(R$2)=7,1,IF(MONTH(R$2)=10,1,0)))),DD_Frequency="Annually",IF(MONTH(R$2)=1,1,0))*DD_Payment))))</f>
        <v/>
      </c>
      <c r="T84" s="3" t="str">
        <f t="shared" ref="T84" ca="1" si="3962">IF(B84="","",IF(R84&gt;S84,(R84-S84/2)*(rate_A*((T$1+A84)/365)),0))</f>
        <v/>
      </c>
      <c r="U84" s="3" t="str">
        <f t="shared" ca="1" si="3210"/>
        <v/>
      </c>
      <c r="V84" s="3" t="str">
        <f t="shared" ref="V84" ca="1" si="3963">IF(B84="","",G84*(1+rate_A*(T$1+A84)/365))</f>
        <v/>
      </c>
      <c r="W84" s="3" t="str">
        <f t="shared" ref="W84" ca="1" si="3964">IF(B84="","",H84*(1+rate_A*(T$1+A84)/365))</f>
        <v/>
      </c>
      <c r="X84" s="3" t="str">
        <f t="shared" ref="X84" ca="1" si="3965">IF(B84="","",I84*(1+rate_joint*(T$1+A84)/365))</f>
        <v/>
      </c>
      <c r="Y84" s="5" t="str">
        <f t="shared" ca="1" si="3309"/>
        <v/>
      </c>
      <c r="Z84" s="5" t="str" cm="1">
        <f t="array" aca="1" ref="Z84" ca="1">IF(Y84="","",_xlfn.IFS(Y84&lt;='Hidden inputs'!$C$15,Y84*'Hidden inputs'!$D$15,Y84&lt;='Hidden inputs'!$C$16,'Hidden inputs'!$C$15*'Hidden inputs'!$D$15+(Y84-'Hidden inputs'!$B$16)*'Hidden inputs'!$D$16,Y84&lt;='Hidden inputs'!$C$17,'Hidden inputs'!$C$15*'Hidden inputs'!$D$15+('Hidden inputs'!$C$16-'Hidden inputs'!$B$16)*'Hidden inputs'!$D$16+(Y84-'Hidden inputs'!$B$17)*'Hidden inputs'!$D$17,Y84&gt;'Hidden inputs'!$B$18,'Hidden inputs'!$C$15*'Hidden inputs'!$D$15+('Hidden inputs'!$C$16-'Hidden inputs'!$B$16)*'Hidden inputs'!$D$16+('Hidden inputs'!$C$17-'Hidden inputs'!$B$17)*'Hidden inputs'!$D$17+(Y84-'Hidden inputs'!$B$18)*'Hidden inputs'!$D$18))</f>
        <v/>
      </c>
      <c r="AA84" s="10" t="str">
        <f t="shared" ca="1" si="3310"/>
        <v/>
      </c>
      <c r="AB84" s="5" t="str">
        <f t="shared" ca="1" si="3214"/>
        <v/>
      </c>
      <c r="AC84" s="5" t="str">
        <f t="shared" ca="1" si="3311"/>
        <v/>
      </c>
      <c r="AD84" s="5" t="str">
        <f ca="1">IF(B84="","",'Hidden inputs'!$D$11*U84+'Hidden inputs'!$E$11*V84)</f>
        <v/>
      </c>
      <c r="AE84" s="11" t="str">
        <f t="shared" ca="1" si="3146"/>
        <v/>
      </c>
      <c r="AF84" s="9" t="str">
        <f t="shared" ca="1" si="3215"/>
        <v/>
      </c>
      <c r="AG84" s="3" t="str">
        <f t="shared" ca="1" si="3216"/>
        <v/>
      </c>
      <c r="AH84" s="5" t="str" cm="1">
        <f t="array" aca="1" ref="AH84" ca="1">IF($B84="","",IF(AG84=0,0,IF(DD_Payment="",0,IF(AG84&lt;_xlfn.IFS(DD_Frequency="Monthly",1,DD_Frequency="Quarterly",IF(MONTH(AG$2)=1,1,IF(MONTH(AG$2)=4,1,IF(MONTH(AG$2)=7,1,IF(MONTH(AG$2)=10,1,0)))),DD_Frequency="Annually",IF(MONTH(AG$2)=1,1,0))*DD_Payment,AG84,_xlfn.IFS(DD_Frequency="Monthly",1,DD_Frequency="Quarterly",IF(MONTH(AG$2)=1,1,IF(MONTH(AG$2)=4,1,IF(MONTH(AG$2)=7,1,IF(MONTH(AG$2)=10,1,0)))),DD_Frequency="Annually",IF(MONTH(AG$2)=1,1,0))*DD_Payment))))</f>
        <v/>
      </c>
      <c r="AI84" s="3" t="str">
        <f t="shared" ref="AI84" ca="1" si="3966">IF($B84="","",IF(AG84&gt;AH84,(AG84-AH84/2)*(rate_A*(AI$1/365)),0))</f>
        <v/>
      </c>
      <c r="AJ84" s="3" t="str">
        <f t="shared" ca="1" si="3313"/>
        <v/>
      </c>
      <c r="AK84" s="3" t="str">
        <f t="shared" ref="AK84" ca="1" si="3967">IF($B84="","",V84*(1+rate_A*AI$1/365))</f>
        <v/>
      </c>
      <c r="AL84" s="3" t="str">
        <f t="shared" ref="AL84" ca="1" si="3968">IF($B84="","",W84*(1+rate_A*AI$1/365))</f>
        <v/>
      </c>
      <c r="AM84" s="3" t="str">
        <f t="shared" ref="AM84" ca="1" si="3969">IF($B84="","",X84*(1+rate_joint*AI$1/365))</f>
        <v/>
      </c>
      <c r="AN84" s="5" t="str">
        <f t="shared" ca="1" si="3317"/>
        <v/>
      </c>
      <c r="AO84" s="5" t="str" cm="1">
        <f t="array" aca="1" ref="AO84" ca="1">IF(AN84="","",_xlfn.IFS(AN84&lt;='Hidden inputs'!$C$15,AN84*'Hidden inputs'!$D$15,AN84&lt;='Hidden inputs'!$C$16,'Hidden inputs'!$C$15*'Hidden inputs'!$D$15+(AN84-'Hidden inputs'!$B$16)*'Hidden inputs'!$D$16,AN84&lt;='Hidden inputs'!$C$17,'Hidden inputs'!$C$15*'Hidden inputs'!$D$15+('Hidden inputs'!$C$16-'Hidden inputs'!$B$16)*'Hidden inputs'!$D$16+(AN84-'Hidden inputs'!$B$17)*'Hidden inputs'!$D$17,AN84&gt;'Hidden inputs'!$B$18,'Hidden inputs'!$C$15*'Hidden inputs'!$D$15+('Hidden inputs'!$C$16-'Hidden inputs'!$B$16)*'Hidden inputs'!$D$16+('Hidden inputs'!$C$17-'Hidden inputs'!$B$17)*'Hidden inputs'!$D$17+(AN84-'Hidden inputs'!$B$18)*'Hidden inputs'!$D$18))</f>
        <v/>
      </c>
      <c r="AP84" s="10" t="str">
        <f t="shared" ca="1" si="3318"/>
        <v/>
      </c>
      <c r="AQ84" s="5" t="str">
        <f t="shared" ca="1" si="3221"/>
        <v/>
      </c>
      <c r="AR84" s="5" t="str">
        <f t="shared" ca="1" si="3222"/>
        <v/>
      </c>
      <c r="AS84" s="5" t="str">
        <f ca="1">IF($B84="","",'Hidden inputs'!$D$11*AJ84+'Hidden inputs'!$E$11*AK84)</f>
        <v/>
      </c>
      <c r="AT84" s="11" t="str">
        <f t="shared" ca="1" si="3151"/>
        <v/>
      </c>
      <c r="AU84" s="9" t="str">
        <f t="shared" ca="1" si="3223"/>
        <v/>
      </c>
      <c r="AV84" s="3" t="str">
        <f t="shared" ca="1" si="3224"/>
        <v/>
      </c>
      <c r="AW84" s="5" t="str" cm="1">
        <f t="array" aca="1" ref="AW84" ca="1">IF($B84="","",IF(AV84=0,0,IF(DD_Payment="",0,IF(AV84&lt;_xlfn.IFS(DD_Frequency="Monthly",1,DD_Frequency="Quarterly",IF(MONTH(AV$2)=1,1,IF(MONTH(AV$2)=4,1,IF(MONTH(AV$2)=7,1,IF(MONTH(AV$2)=10,1,0)))),DD_Frequency="Annually",IF(MONTH(AV$2)=1,1,0))*DD_Payment,AV84,_xlfn.IFS(DD_Frequency="Monthly",1,DD_Frequency="Quarterly",IF(MONTH(AV$2)=1,1,IF(MONTH(AV$2)=4,1,IF(MONTH(AV$2)=7,1,IF(MONTH(AV$2)=10,1,0)))),DD_Frequency="Annually",IF(MONTH(AV$2)=1,1,0))*DD_Payment))))</f>
        <v/>
      </c>
      <c r="AX84" s="3" t="str">
        <f t="shared" ref="AX84" ca="1" si="3970">IF($B84="","",IF(AV84&gt;AW84,(AV84-AW84/2)*(rate_A*(AX$1/365)),0))</f>
        <v/>
      </c>
      <c r="AY84" s="3" t="str">
        <f t="shared" ca="1" si="3320"/>
        <v/>
      </c>
      <c r="AZ84" s="3" t="str">
        <f t="shared" ref="AZ84" ca="1" si="3971">IF($B84="","",AK84*(1+rate_A*AX$1/365))</f>
        <v/>
      </c>
      <c r="BA84" s="3" t="str">
        <f t="shared" ref="BA84" ca="1" si="3972">IF($B84="","",AL84*(1+rate_A*AX$1/365))</f>
        <v/>
      </c>
      <c r="BB84" s="3" t="str">
        <f t="shared" ref="BB84" ca="1" si="3973">IF($B84="","",AM84*(1+rate_joint*AX$1/365))</f>
        <v/>
      </c>
      <c r="BC84" s="5" t="str">
        <f t="shared" ca="1" si="3324"/>
        <v/>
      </c>
      <c r="BD84" s="5" t="str" cm="1">
        <f t="array" aca="1" ref="BD84" ca="1">IF(BC84="","",_xlfn.IFS(BC84&lt;='Hidden inputs'!$C$15,BC84*'Hidden inputs'!$D$15,BC84&lt;='Hidden inputs'!$C$16,'Hidden inputs'!$C$15*'Hidden inputs'!$D$15+(BC84-'Hidden inputs'!$B$16)*'Hidden inputs'!$D$16,BC84&lt;='Hidden inputs'!$C$17,'Hidden inputs'!$C$15*'Hidden inputs'!$D$15+('Hidden inputs'!$C$16-'Hidden inputs'!$B$16)*'Hidden inputs'!$D$16+(BC84-'Hidden inputs'!$B$17)*'Hidden inputs'!$D$17,BC84&gt;'Hidden inputs'!$B$18,'Hidden inputs'!$C$15*'Hidden inputs'!$D$15+('Hidden inputs'!$C$16-'Hidden inputs'!$B$16)*'Hidden inputs'!$D$16+('Hidden inputs'!$C$17-'Hidden inputs'!$B$17)*'Hidden inputs'!$D$17+(BC84-'Hidden inputs'!$B$18)*'Hidden inputs'!$D$18))</f>
        <v/>
      </c>
      <c r="BE84" s="10" t="str">
        <f t="shared" ca="1" si="3325"/>
        <v/>
      </c>
      <c r="BF84" s="5" t="str">
        <f t="shared" ca="1" si="3229"/>
        <v/>
      </c>
      <c r="BG84" s="5" t="str">
        <f t="shared" ca="1" si="3230"/>
        <v/>
      </c>
      <c r="BH84" s="5" t="str">
        <f ca="1">IF($B84="","",'Hidden inputs'!$D$11*AY84+'Hidden inputs'!$E$11*AZ84)</f>
        <v/>
      </c>
      <c r="BI84" s="11" t="str">
        <f t="shared" ca="1" si="3156"/>
        <v/>
      </c>
      <c r="BJ84" s="9" t="str">
        <f t="shared" ca="1" si="3231"/>
        <v/>
      </c>
      <c r="BK84" s="3" t="str">
        <f t="shared" ca="1" si="3232"/>
        <v/>
      </c>
      <c r="BL84" s="5" t="str" cm="1">
        <f t="array" aca="1" ref="BL84" ca="1">IF($B84="","",IF(BK84=0,0,IF(DD_Payment="",0,IF(BK84&lt;_xlfn.IFS(DD_Frequency="Monthly",1,DD_Frequency="Quarterly",IF(MONTH(BK$2)=1,1,IF(MONTH(BK$2)=4,1,IF(MONTH(BK$2)=7,1,IF(MONTH(BK$2)=10,1,0)))),DD_Frequency="Annually",IF(MONTH(BK$2)=1,1,0))*DD_Payment,BK84,_xlfn.IFS(DD_Frequency="Monthly",1,DD_Frequency="Quarterly",IF(MONTH(BK$2)=1,1,IF(MONTH(BK$2)=4,1,IF(MONTH(BK$2)=7,1,IF(MONTH(BK$2)=10,1,0)))),DD_Frequency="Annually",IF(MONTH(BK$2)=1,1,0))*DD_Payment))))</f>
        <v/>
      </c>
      <c r="BM84" s="3" t="str">
        <f t="shared" ref="BM84" ca="1" si="3974">IF($B84="","",IF(BK84&gt;BL84,(BK84-BL84/2)*(rate_A*(BM$1/365)),0))</f>
        <v/>
      </c>
      <c r="BN84" s="3" t="str">
        <f t="shared" ca="1" si="3327"/>
        <v/>
      </c>
      <c r="BO84" s="3" t="str">
        <f t="shared" ref="BO84" ca="1" si="3975">IF($B84="","",AZ84*(1+rate_A*BM$1/365))</f>
        <v/>
      </c>
      <c r="BP84" s="3" t="str">
        <f t="shared" ref="BP84" ca="1" si="3976">IF($B84="","",BA84*(1+rate_A*BM$1/365))</f>
        <v/>
      </c>
      <c r="BQ84" s="3" t="str">
        <f t="shared" ref="BQ84" ca="1" si="3977">IF($B84="","",BB84*(1+rate_joint*BM$1/365))</f>
        <v/>
      </c>
      <c r="BR84" s="5" t="str">
        <f t="shared" ca="1" si="3331"/>
        <v/>
      </c>
      <c r="BS84" s="5" t="str" cm="1">
        <f t="array" aca="1" ref="BS84" ca="1">IF(BR84="","",_xlfn.IFS(BR84&lt;='Hidden inputs'!$C$15,BR84*'Hidden inputs'!$D$15,BR84&lt;='Hidden inputs'!$C$16,'Hidden inputs'!$C$15*'Hidden inputs'!$D$15+(BR84-'Hidden inputs'!$B$16)*'Hidden inputs'!$D$16,BR84&lt;='Hidden inputs'!$C$17,'Hidden inputs'!$C$15*'Hidden inputs'!$D$15+('Hidden inputs'!$C$16-'Hidden inputs'!$B$16)*'Hidden inputs'!$D$16+(BR84-'Hidden inputs'!$B$17)*'Hidden inputs'!$D$17,BR84&gt;'Hidden inputs'!$B$18,'Hidden inputs'!$C$15*'Hidden inputs'!$D$15+('Hidden inputs'!$C$16-'Hidden inputs'!$B$16)*'Hidden inputs'!$D$16+('Hidden inputs'!$C$17-'Hidden inputs'!$B$17)*'Hidden inputs'!$D$17+(BR84-'Hidden inputs'!$B$18)*'Hidden inputs'!$D$18))</f>
        <v/>
      </c>
      <c r="BT84" s="10" t="str">
        <f t="shared" ca="1" si="3332"/>
        <v/>
      </c>
      <c r="BU84" s="5" t="str">
        <f t="shared" ca="1" si="3237"/>
        <v/>
      </c>
      <c r="BV84" s="5" t="str">
        <f t="shared" ca="1" si="3238"/>
        <v/>
      </c>
      <c r="BW84" s="5" t="str">
        <f ca="1">IF($B84="","",'Hidden inputs'!$D$11*BN84+'Hidden inputs'!$E$11*BO84)</f>
        <v/>
      </c>
      <c r="BX84" s="11" t="str">
        <f t="shared" ca="1" si="3161"/>
        <v/>
      </c>
      <c r="BY84" s="9" t="str">
        <f t="shared" ca="1" si="3239"/>
        <v/>
      </c>
      <c r="BZ84" s="3" t="str">
        <f t="shared" ca="1" si="3240"/>
        <v/>
      </c>
      <c r="CA84" s="5" t="str" cm="1">
        <f t="array" aca="1" ref="CA84" ca="1">IF($B84="","",IF(BZ84=0,0,IF(DD_Payment="",0,IF(BZ84&lt;_xlfn.IFS(DD_Frequency="Monthly",1,DD_Frequency="Quarterly",IF(MONTH(BZ$2)=1,1,IF(MONTH(BZ$2)=4,1,IF(MONTH(BZ$2)=7,1,IF(MONTH(BZ$2)=10,1,0)))),DD_Frequency="Annually",IF(MONTH(BZ$2)=1,1,0))*DD_Payment,BZ84,_xlfn.IFS(DD_Frequency="Monthly",1,DD_Frequency="Quarterly",IF(MONTH(BZ$2)=1,1,IF(MONTH(BZ$2)=4,1,IF(MONTH(BZ$2)=7,1,IF(MONTH(BZ$2)=10,1,0)))),DD_Frequency="Annually",IF(MONTH(BZ$2)=1,1,0))*DD_Payment))))</f>
        <v/>
      </c>
      <c r="CB84" s="3" t="str">
        <f t="shared" ref="CB84" ca="1" si="3978">IF($B84="","",IF(BZ84&gt;CA84,(BZ84-CA84/2)*(rate_A*(CB$1/365)),0))</f>
        <v/>
      </c>
      <c r="CC84" s="3" t="str">
        <f t="shared" ca="1" si="3334"/>
        <v/>
      </c>
      <c r="CD84" s="3" t="str">
        <f t="shared" ref="CD84" ca="1" si="3979">IF($B84="","",BO84*(1+rate_A*CB$1/365))</f>
        <v/>
      </c>
      <c r="CE84" s="3" t="str">
        <f t="shared" ref="CE84" ca="1" si="3980">IF($B84="","",BP84*(1+rate_A*CB$1/365))</f>
        <v/>
      </c>
      <c r="CF84" s="3" t="str">
        <f t="shared" ref="CF84" ca="1" si="3981">IF($B84="","",BQ84*(1+rate_joint*CB$1/365))</f>
        <v/>
      </c>
      <c r="CG84" s="5" t="str">
        <f t="shared" ca="1" si="3338"/>
        <v/>
      </c>
      <c r="CH84" s="5" t="str" cm="1">
        <f t="array" aca="1" ref="CH84" ca="1">IF(CG84="","",_xlfn.IFS(CG84&lt;='Hidden inputs'!$C$15,CG84*'Hidden inputs'!$D$15,CG84&lt;='Hidden inputs'!$C$16,'Hidden inputs'!$C$15*'Hidden inputs'!$D$15+(CG84-'Hidden inputs'!$B$16)*'Hidden inputs'!$D$16,CG84&lt;='Hidden inputs'!$C$17,'Hidden inputs'!$C$15*'Hidden inputs'!$D$15+('Hidden inputs'!$C$16-'Hidden inputs'!$B$16)*'Hidden inputs'!$D$16+(CG84-'Hidden inputs'!$B$17)*'Hidden inputs'!$D$17,CG84&gt;'Hidden inputs'!$B$18,'Hidden inputs'!$C$15*'Hidden inputs'!$D$15+('Hidden inputs'!$C$16-'Hidden inputs'!$B$16)*'Hidden inputs'!$D$16+('Hidden inputs'!$C$17-'Hidden inputs'!$B$17)*'Hidden inputs'!$D$17+(CG84-'Hidden inputs'!$B$18)*'Hidden inputs'!$D$18))</f>
        <v/>
      </c>
      <c r="CI84" s="10" t="str">
        <f t="shared" ca="1" si="3339"/>
        <v/>
      </c>
      <c r="CJ84" s="5" t="str">
        <f t="shared" ca="1" si="3245"/>
        <v/>
      </c>
      <c r="CK84" s="5" t="str">
        <f t="shared" ca="1" si="3246"/>
        <v/>
      </c>
      <c r="CL84" s="5" t="str">
        <f ca="1">IF($B84="","",'Hidden inputs'!$D$11*CC84+'Hidden inputs'!$E$11*CD84)</f>
        <v/>
      </c>
      <c r="CM84" s="11" t="str">
        <f t="shared" ca="1" si="3166"/>
        <v/>
      </c>
      <c r="CN84" s="9" t="str">
        <f t="shared" ca="1" si="3247"/>
        <v/>
      </c>
      <c r="CO84" s="3" t="str">
        <f t="shared" ca="1" si="3248"/>
        <v/>
      </c>
      <c r="CP84" s="5" t="str" cm="1">
        <f t="array" aca="1" ref="CP84" ca="1">IF($B84="","",IF(CO84=0,0,IF(DD_Payment="",0,IF(CO84&lt;_xlfn.IFS(DD_Frequency="Monthly",1,DD_Frequency="Quarterly",IF(MONTH(CO$2)=1,1,IF(MONTH(CO$2)=4,1,IF(MONTH(CO$2)=7,1,IF(MONTH(CO$2)=10,1,0)))),DD_Frequency="Annually",IF(MONTH(CO$2)=1,1,0))*DD_Payment,CO84,_xlfn.IFS(DD_Frequency="Monthly",1,DD_Frequency="Quarterly",IF(MONTH(CO$2)=1,1,IF(MONTH(CO$2)=4,1,IF(MONTH(CO$2)=7,1,IF(MONTH(CO$2)=10,1,0)))),DD_Frequency="Annually",IF(MONTH(CO$2)=1,1,0))*DD_Payment))))</f>
        <v/>
      </c>
      <c r="CQ84" s="3" t="str">
        <f t="shared" ref="CQ84" ca="1" si="3982">IF($B84="","",IF(CO84&gt;CP84,(CO84-CP84/2)*(rate_A*(CQ$1/365)),0))</f>
        <v/>
      </c>
      <c r="CR84" s="3" t="str">
        <f t="shared" ca="1" si="3341"/>
        <v/>
      </c>
      <c r="CS84" s="3" t="str">
        <f t="shared" ref="CS84" ca="1" si="3983">IF($B84="","",CD84*(1+rate_A*CQ$1/365))</f>
        <v/>
      </c>
      <c r="CT84" s="3" t="str">
        <f t="shared" ref="CT84" ca="1" si="3984">IF($B84="","",CE84*(1+rate_A*CQ$1/365))</f>
        <v/>
      </c>
      <c r="CU84" s="3" t="str">
        <f t="shared" ref="CU84" ca="1" si="3985">IF($B84="","",CF84*(1+rate_joint*CQ$1/365))</f>
        <v/>
      </c>
      <c r="CV84" s="5" t="str">
        <f t="shared" ca="1" si="3345"/>
        <v/>
      </c>
      <c r="CW84" s="5" t="str" cm="1">
        <f t="array" aca="1" ref="CW84" ca="1">IF(CV84="","",_xlfn.IFS(CV84&lt;='Hidden inputs'!$C$15,CV84*'Hidden inputs'!$D$15,CV84&lt;='Hidden inputs'!$C$16,'Hidden inputs'!$C$15*'Hidden inputs'!$D$15+(CV84-'Hidden inputs'!$B$16)*'Hidden inputs'!$D$16,CV84&lt;='Hidden inputs'!$C$17,'Hidden inputs'!$C$15*'Hidden inputs'!$D$15+('Hidden inputs'!$C$16-'Hidden inputs'!$B$16)*'Hidden inputs'!$D$16+(CV84-'Hidden inputs'!$B$17)*'Hidden inputs'!$D$17,CV84&gt;'Hidden inputs'!$B$18,'Hidden inputs'!$C$15*'Hidden inputs'!$D$15+('Hidden inputs'!$C$16-'Hidden inputs'!$B$16)*'Hidden inputs'!$D$16+('Hidden inputs'!$C$17-'Hidden inputs'!$B$17)*'Hidden inputs'!$D$17+(CV84-'Hidden inputs'!$B$18)*'Hidden inputs'!$D$18))</f>
        <v/>
      </c>
      <c r="CX84" s="10" t="str">
        <f t="shared" ca="1" si="3346"/>
        <v/>
      </c>
      <c r="CY84" s="5" t="str">
        <f t="shared" ca="1" si="3253"/>
        <v/>
      </c>
      <c r="CZ84" s="5" t="str">
        <f t="shared" ca="1" si="3254"/>
        <v/>
      </c>
      <c r="DA84" s="5" t="str">
        <f ca="1">IF($B84="","",'Hidden inputs'!$D$11*CR84+'Hidden inputs'!$E$11*CS84)</f>
        <v/>
      </c>
      <c r="DB84" s="11" t="str">
        <f t="shared" ca="1" si="3171"/>
        <v/>
      </c>
      <c r="DC84" s="9" t="str">
        <f t="shared" ca="1" si="3255"/>
        <v/>
      </c>
      <c r="DD84" s="3" t="str">
        <f t="shared" ca="1" si="3256"/>
        <v/>
      </c>
      <c r="DE84" s="5" t="str" cm="1">
        <f t="array" aca="1" ref="DE84" ca="1">IF($B84="","",IF(DD84=0,0,IF(DD_Payment="",0,IF(DD84&lt;_xlfn.IFS(DD_Frequency="Monthly",1,DD_Frequency="Quarterly",IF(MONTH(DD$2)=1,1,IF(MONTH(DD$2)=4,1,IF(MONTH(DD$2)=7,1,IF(MONTH(DD$2)=10,1,0)))),DD_Frequency="Annually",IF(MONTH(DD$2)=1,1,0))*DD_Payment,DD84,_xlfn.IFS(DD_Frequency="Monthly",1,DD_Frequency="Quarterly",IF(MONTH(DD$2)=1,1,IF(MONTH(DD$2)=4,1,IF(MONTH(DD$2)=7,1,IF(MONTH(DD$2)=10,1,0)))),DD_Frequency="Annually",IF(MONTH(DD$2)=1,1,0))*DD_Payment))))</f>
        <v/>
      </c>
      <c r="DF84" s="3" t="str">
        <f t="shared" ref="DF84" ca="1" si="3986">IF($B84="","",IF(DD84&gt;DE84,(DD84-DE84/2)*(rate_A*(DF$1/365)),0))</f>
        <v/>
      </c>
      <c r="DG84" s="3" t="str">
        <f t="shared" ca="1" si="3348"/>
        <v/>
      </c>
      <c r="DH84" s="3" t="str">
        <f t="shared" ref="DH84" ca="1" si="3987">IF($B84="","",CS84*(1+rate_A*DF$1/365))</f>
        <v/>
      </c>
      <c r="DI84" s="3" t="str">
        <f t="shared" ref="DI84" ca="1" si="3988">IF($B84="","",CT84*(1+rate_A*DF$1/365))</f>
        <v/>
      </c>
      <c r="DJ84" s="3" t="str">
        <f t="shared" ref="DJ84" ca="1" si="3989">IF($B84="","",CU84*(1+rate_joint*DF$1/365))</f>
        <v/>
      </c>
      <c r="DK84" s="5" t="str">
        <f t="shared" ca="1" si="3352"/>
        <v/>
      </c>
      <c r="DL84" s="5" t="str" cm="1">
        <f t="array" aca="1" ref="DL84" ca="1">IF(DK84="","",_xlfn.IFS(DK84&lt;='Hidden inputs'!$C$15,DK84*'Hidden inputs'!$D$15,DK84&lt;='Hidden inputs'!$C$16,'Hidden inputs'!$C$15*'Hidden inputs'!$D$15+(DK84-'Hidden inputs'!$B$16)*'Hidden inputs'!$D$16,DK84&lt;='Hidden inputs'!$C$17,'Hidden inputs'!$C$15*'Hidden inputs'!$D$15+('Hidden inputs'!$C$16-'Hidden inputs'!$B$16)*'Hidden inputs'!$D$16+(DK84-'Hidden inputs'!$B$17)*'Hidden inputs'!$D$17,DK84&gt;'Hidden inputs'!$B$18,'Hidden inputs'!$C$15*'Hidden inputs'!$D$15+('Hidden inputs'!$C$16-'Hidden inputs'!$B$16)*'Hidden inputs'!$D$16+('Hidden inputs'!$C$17-'Hidden inputs'!$B$17)*'Hidden inputs'!$D$17+(DK84-'Hidden inputs'!$B$18)*'Hidden inputs'!$D$18))</f>
        <v/>
      </c>
      <c r="DM84" s="10" t="str">
        <f t="shared" ca="1" si="3353"/>
        <v/>
      </c>
      <c r="DN84" s="5" t="str">
        <f t="shared" ca="1" si="3261"/>
        <v/>
      </c>
      <c r="DO84" s="5" t="str">
        <f t="shared" ca="1" si="3262"/>
        <v/>
      </c>
      <c r="DP84" s="5" t="str">
        <f ca="1">IF($B84="","",'Hidden inputs'!$D$11*DG84+'Hidden inputs'!$E$11*DH84)</f>
        <v/>
      </c>
      <c r="DQ84" s="11" t="str">
        <f t="shared" ca="1" si="3176"/>
        <v/>
      </c>
      <c r="DR84" s="9" t="str">
        <f t="shared" ca="1" si="3263"/>
        <v/>
      </c>
      <c r="DS84" s="3" t="str">
        <f t="shared" ca="1" si="3264"/>
        <v/>
      </c>
      <c r="DT84" s="5" t="str" cm="1">
        <f t="array" aca="1" ref="DT84" ca="1">IF($B84="","",IF(DS84=0,0,IF(DD_Payment="",0,IF(DS84&lt;_xlfn.IFS(DD_Frequency="Monthly",1,DD_Frequency="Quarterly",IF(MONTH(DS$2)=1,1,IF(MONTH(DS$2)=4,1,IF(MONTH(DS$2)=7,1,IF(MONTH(DS$2)=10,1,0)))),DD_Frequency="Annually",IF(MONTH(DS$2)=1,1,0))*DD_Payment,DS84,_xlfn.IFS(DD_Frequency="Monthly",1,DD_Frequency="Quarterly",IF(MONTH(DS$2)=1,1,IF(MONTH(DS$2)=4,1,IF(MONTH(DS$2)=7,1,IF(MONTH(DS$2)=10,1,0)))),DD_Frequency="Annually",IF(MONTH(DS$2)=1,1,0))*DD_Payment))))</f>
        <v/>
      </c>
      <c r="DU84" s="3" t="str">
        <f t="shared" ref="DU84" ca="1" si="3990">IF($B84="","",IF(DS84&gt;DT84,(DS84-DT84/2)*(rate_A*(DU$1/365)),0))</f>
        <v/>
      </c>
      <c r="DV84" s="3" t="str">
        <f t="shared" ca="1" si="3355"/>
        <v/>
      </c>
      <c r="DW84" s="3" t="str">
        <f t="shared" ref="DW84" ca="1" si="3991">IF($B84="","",DH84*(1+rate_A*DU$1/365))</f>
        <v/>
      </c>
      <c r="DX84" s="3" t="str">
        <f t="shared" ref="DX84" ca="1" si="3992">IF($B84="","",DI84*(1+rate_A*DU$1/365))</f>
        <v/>
      </c>
      <c r="DY84" s="3" t="str">
        <f t="shared" ref="DY84" ca="1" si="3993">IF($B84="","",DJ84*(1+rate_joint*DU$1/365))</f>
        <v/>
      </c>
      <c r="DZ84" s="5" t="str">
        <f t="shared" ca="1" si="3359"/>
        <v/>
      </c>
      <c r="EA84" s="5" t="str" cm="1">
        <f t="array" aca="1" ref="EA84" ca="1">IF(DZ84="","",_xlfn.IFS(DZ84&lt;='Hidden inputs'!$C$15,DZ84*'Hidden inputs'!$D$15,DZ84&lt;='Hidden inputs'!$C$16,'Hidden inputs'!$C$15*'Hidden inputs'!$D$15+(DZ84-'Hidden inputs'!$B$16)*'Hidden inputs'!$D$16,DZ84&lt;='Hidden inputs'!$C$17,'Hidden inputs'!$C$15*'Hidden inputs'!$D$15+('Hidden inputs'!$C$16-'Hidden inputs'!$B$16)*'Hidden inputs'!$D$16+(DZ84-'Hidden inputs'!$B$17)*'Hidden inputs'!$D$17,DZ84&gt;'Hidden inputs'!$B$18,'Hidden inputs'!$C$15*'Hidden inputs'!$D$15+('Hidden inputs'!$C$16-'Hidden inputs'!$B$16)*'Hidden inputs'!$D$16+('Hidden inputs'!$C$17-'Hidden inputs'!$B$17)*'Hidden inputs'!$D$17+(DZ84-'Hidden inputs'!$B$18)*'Hidden inputs'!$D$18))</f>
        <v/>
      </c>
      <c r="EB84" s="10" t="str">
        <f t="shared" ca="1" si="3360"/>
        <v/>
      </c>
      <c r="EC84" s="5" t="str">
        <f t="shared" ca="1" si="3269"/>
        <v/>
      </c>
      <c r="ED84" s="5" t="str">
        <f t="shared" ca="1" si="3270"/>
        <v/>
      </c>
      <c r="EE84" s="5" t="str">
        <f ca="1">IF($B84="","",'Hidden inputs'!$D$11*DV84+'Hidden inputs'!$E$11*DW84)</f>
        <v/>
      </c>
      <c r="EF84" s="11" t="str">
        <f t="shared" ca="1" si="3181"/>
        <v/>
      </c>
      <c r="EG84" s="9" t="str">
        <f t="shared" ca="1" si="3271"/>
        <v/>
      </c>
      <c r="EH84" s="3" t="str">
        <f t="shared" ca="1" si="3272"/>
        <v/>
      </c>
      <c r="EI84" s="5" t="str" cm="1">
        <f t="array" aca="1" ref="EI84" ca="1">IF($B84="","",IF(EH84=0,0,IF(DD_Payment="",0,IF(EH84&lt;_xlfn.IFS(DD_Frequency="Monthly",1,DD_Frequency="Quarterly",IF(MONTH(EH$2)=1,1,IF(MONTH(EH$2)=4,1,IF(MONTH(EH$2)=7,1,IF(MONTH(EH$2)=10,1,0)))),DD_Frequency="Annually",IF(MONTH(EH$2)=1,1,0))*DD_Payment,EH84,_xlfn.IFS(DD_Frequency="Monthly",1,DD_Frequency="Quarterly",IF(MONTH(EH$2)=1,1,IF(MONTH(EH$2)=4,1,IF(MONTH(EH$2)=7,1,IF(MONTH(EH$2)=10,1,0)))),DD_Frequency="Annually",IF(MONTH(EH$2)=1,1,0))*DD_Payment))))</f>
        <v/>
      </c>
      <c r="EJ84" s="3" t="str">
        <f t="shared" ref="EJ84" ca="1" si="3994">IF($B84="","",IF(EH84&gt;EI84,(EH84-EI84/2)*(rate_A*(EJ$1/365)),0))</f>
        <v/>
      </c>
      <c r="EK84" s="3" t="str">
        <f t="shared" ca="1" si="3362"/>
        <v/>
      </c>
      <c r="EL84" s="3" t="str">
        <f t="shared" ref="EL84" ca="1" si="3995">IF($B84="","",DW84*(1+rate_A*EJ$1/365))</f>
        <v/>
      </c>
      <c r="EM84" s="3" t="str">
        <f t="shared" ref="EM84" ca="1" si="3996">IF($B84="","",DX84*(1+rate_A*EJ$1/365))</f>
        <v/>
      </c>
      <c r="EN84" s="3" t="str">
        <f t="shared" ref="EN84" ca="1" si="3997">IF($B84="","",DY84*(1+rate_joint*EJ$1/365))</f>
        <v/>
      </c>
      <c r="EO84" s="5" t="str">
        <f t="shared" ca="1" si="3366"/>
        <v/>
      </c>
      <c r="EP84" s="5" t="str" cm="1">
        <f t="array" aca="1" ref="EP84" ca="1">IF(EO84="","",_xlfn.IFS(EO84&lt;='Hidden inputs'!$C$15,EO84*'Hidden inputs'!$D$15,EO84&lt;='Hidden inputs'!$C$16,'Hidden inputs'!$C$15*'Hidden inputs'!$D$15+(EO84-'Hidden inputs'!$B$16)*'Hidden inputs'!$D$16,EO84&lt;='Hidden inputs'!$C$17,'Hidden inputs'!$C$15*'Hidden inputs'!$D$15+('Hidden inputs'!$C$16-'Hidden inputs'!$B$16)*'Hidden inputs'!$D$16+(EO84-'Hidden inputs'!$B$17)*'Hidden inputs'!$D$17,EO84&gt;'Hidden inputs'!$B$18,'Hidden inputs'!$C$15*'Hidden inputs'!$D$15+('Hidden inputs'!$C$16-'Hidden inputs'!$B$16)*'Hidden inputs'!$D$16+('Hidden inputs'!$C$17-'Hidden inputs'!$B$17)*'Hidden inputs'!$D$17+(EO84-'Hidden inputs'!$B$18)*'Hidden inputs'!$D$18))</f>
        <v/>
      </c>
      <c r="EQ84" s="10" t="str">
        <f t="shared" ca="1" si="3367"/>
        <v/>
      </c>
      <c r="ER84" s="5" t="str">
        <f t="shared" ca="1" si="3277"/>
        <v/>
      </c>
      <c r="ES84" s="5" t="str">
        <f t="shared" ca="1" si="3278"/>
        <v/>
      </c>
      <c r="ET84" s="5" t="str">
        <f ca="1">IF($B84="","",'Hidden inputs'!$D$11*EK84+'Hidden inputs'!$E$11*EL84)</f>
        <v/>
      </c>
      <c r="EU84" s="11" t="str">
        <f t="shared" ca="1" si="3186"/>
        <v/>
      </c>
      <c r="EV84" s="9" t="str">
        <f t="shared" ca="1" si="3279"/>
        <v/>
      </c>
      <c r="EW84" s="3" t="str">
        <f t="shared" ca="1" si="3280"/>
        <v/>
      </c>
      <c r="EX84" s="5" t="str" cm="1">
        <f t="array" aca="1" ref="EX84" ca="1">IF($B84="","",IF(EW84=0,0,IF(DD_Payment="",0,IF(EW84&lt;_xlfn.IFS(DD_Frequency="Monthly",1,DD_Frequency="Quarterly",IF(MONTH(EW$2)=1,1,IF(MONTH(EW$2)=4,1,IF(MONTH(EW$2)=7,1,IF(MONTH(EW$2)=10,1,0)))),DD_Frequency="Annually",IF(MONTH(EW$2)=1,1,0))*DD_Payment,EW84,_xlfn.IFS(DD_Frequency="Monthly",1,DD_Frequency="Quarterly",IF(MONTH(EW$2)=1,1,IF(MONTH(EW$2)=4,1,IF(MONTH(EW$2)=7,1,IF(MONTH(EW$2)=10,1,0)))),DD_Frequency="Annually",IF(MONTH(EW$2)=1,1,0))*DD_Payment))))</f>
        <v/>
      </c>
      <c r="EY84" s="3" t="str">
        <f t="shared" ref="EY84" ca="1" si="3998">IF($B84="","",IF(EW84&gt;EX84,(EW84-EX84/2)*(rate_A*(EY$1/365)),0))</f>
        <v/>
      </c>
      <c r="EZ84" s="3" t="str">
        <f t="shared" ca="1" si="3369"/>
        <v/>
      </c>
      <c r="FA84" s="3" t="str">
        <f t="shared" ref="FA84" ca="1" si="3999">IF($B84="","",EL84*(1+rate_A*EY$1/365))</f>
        <v/>
      </c>
      <c r="FB84" s="3" t="str">
        <f t="shared" ref="FB84" ca="1" si="4000">IF($B84="","",EM84*(1+rate_A*EY$1/365))</f>
        <v/>
      </c>
      <c r="FC84" s="3" t="str">
        <f t="shared" ref="FC84" ca="1" si="4001">IF($B84="","",EN84*(1+rate_joint*EY$1/365))</f>
        <v/>
      </c>
      <c r="FD84" s="5" t="str">
        <f t="shared" ca="1" si="3373"/>
        <v/>
      </c>
      <c r="FE84" s="5" t="str" cm="1">
        <f t="array" aca="1" ref="FE84" ca="1">IF(FD84="","",_xlfn.IFS(FD84&lt;='Hidden inputs'!$C$15,FD84*'Hidden inputs'!$D$15,FD84&lt;='Hidden inputs'!$C$16,'Hidden inputs'!$C$15*'Hidden inputs'!$D$15+(FD84-'Hidden inputs'!$B$16)*'Hidden inputs'!$D$16,FD84&lt;='Hidden inputs'!$C$17,'Hidden inputs'!$C$15*'Hidden inputs'!$D$15+('Hidden inputs'!$C$16-'Hidden inputs'!$B$16)*'Hidden inputs'!$D$16+(FD84-'Hidden inputs'!$B$17)*'Hidden inputs'!$D$17,FD84&gt;'Hidden inputs'!$B$18,'Hidden inputs'!$C$15*'Hidden inputs'!$D$15+('Hidden inputs'!$C$16-'Hidden inputs'!$B$16)*'Hidden inputs'!$D$16+('Hidden inputs'!$C$17-'Hidden inputs'!$B$17)*'Hidden inputs'!$D$17+(FD84-'Hidden inputs'!$B$18)*'Hidden inputs'!$D$18))</f>
        <v/>
      </c>
      <c r="FF84" s="10" t="str">
        <f t="shared" ca="1" si="3374"/>
        <v/>
      </c>
      <c r="FG84" s="5" t="str">
        <f t="shared" ca="1" si="3285"/>
        <v/>
      </c>
      <c r="FH84" s="5" t="str">
        <f t="shared" ca="1" si="3286"/>
        <v/>
      </c>
      <c r="FI84" s="5" t="str">
        <f ca="1">IF($B84="","",'Hidden inputs'!$D$11*EZ84+'Hidden inputs'!$E$11*FA84)</f>
        <v/>
      </c>
      <c r="FJ84" s="11" t="str">
        <f t="shared" ca="1" si="3191"/>
        <v/>
      </c>
      <c r="FK84" s="9" t="str">
        <f t="shared" ca="1" si="3287"/>
        <v/>
      </c>
      <c r="FL84" s="3" t="str">
        <f t="shared" ca="1" si="3288"/>
        <v/>
      </c>
      <c r="FM84" s="5" t="str" cm="1">
        <f t="array" aca="1" ref="FM84" ca="1">IF($B84="","",IF(FL84=0,0,IF(DD_Payment="",0,IF(FL84&lt;_xlfn.IFS(DD_Frequency="Monthly",1,DD_Frequency="Quarterly",IF(MONTH(FL$2)=1,1,IF(MONTH(FL$2)=4,1,IF(MONTH(FL$2)=7,1,IF(MONTH(FL$2)=10,1,0)))),DD_Frequency="Annually",IF(MONTH(FL$2)=1,1,0))*DD_Payment,FL84,_xlfn.IFS(DD_Frequency="Monthly",1,DD_Frequency="Quarterly",IF(MONTH(FL$2)=1,1,IF(MONTH(FL$2)=4,1,IF(MONTH(FL$2)=7,1,IF(MONTH(FL$2)=10,1,0)))),DD_Frequency="Annually",IF(MONTH(FL$2)=1,1,0))*DD_Payment))))</f>
        <v/>
      </c>
      <c r="FN84" s="3" t="str">
        <f t="shared" ref="FN84" ca="1" si="4002">IF($B84="","",IF(FL84&gt;FM84,(FL84-FM84/2)*(rate_A*(FN$1/365)),0))</f>
        <v/>
      </c>
      <c r="FO84" s="3" t="str">
        <f t="shared" ca="1" si="3376"/>
        <v/>
      </c>
      <c r="FP84" s="3" t="str">
        <f t="shared" ref="FP84" ca="1" si="4003">IF($B84="","",FA84*(1+rate_A*FN$1/365))</f>
        <v/>
      </c>
      <c r="FQ84" s="3" t="str">
        <f t="shared" ref="FQ84" ca="1" si="4004">IF($B84="","",FB84*(1+rate_A*FN$1/365))</f>
        <v/>
      </c>
      <c r="FR84" s="3" t="str">
        <f t="shared" ref="FR84" ca="1" si="4005">IF($B84="","",FC84*(1+rate_joint*FN$1/365))</f>
        <v/>
      </c>
      <c r="FS84" s="5" t="str">
        <f t="shared" ca="1" si="3380"/>
        <v/>
      </c>
      <c r="FT84" s="5" t="str" cm="1">
        <f t="array" aca="1" ref="FT84" ca="1">IF(FS84="","",_xlfn.IFS(FS84&lt;='Hidden inputs'!$C$15,FS84*'Hidden inputs'!$D$15,FS84&lt;='Hidden inputs'!$C$16,'Hidden inputs'!$C$15*'Hidden inputs'!$D$15+(FS84-'Hidden inputs'!$B$16)*'Hidden inputs'!$D$16,FS84&lt;='Hidden inputs'!$C$17,'Hidden inputs'!$C$15*'Hidden inputs'!$D$15+('Hidden inputs'!$C$16-'Hidden inputs'!$B$16)*'Hidden inputs'!$D$16+(FS84-'Hidden inputs'!$B$17)*'Hidden inputs'!$D$17,FS84&gt;'Hidden inputs'!$B$18,'Hidden inputs'!$C$15*'Hidden inputs'!$D$15+('Hidden inputs'!$C$16-'Hidden inputs'!$B$16)*'Hidden inputs'!$D$16+('Hidden inputs'!$C$17-'Hidden inputs'!$B$17)*'Hidden inputs'!$D$17+(FS84-'Hidden inputs'!$B$18)*'Hidden inputs'!$D$18))</f>
        <v/>
      </c>
      <c r="FU84" s="10" t="str">
        <f t="shared" ca="1" si="3381"/>
        <v/>
      </c>
      <c r="FV84" s="5" t="str">
        <f t="shared" ca="1" si="3293"/>
        <v/>
      </c>
      <c r="FW84" s="5" t="str">
        <f t="shared" ca="1" si="3294"/>
        <v/>
      </c>
      <c r="FX84" s="5" t="str">
        <f ca="1">IF($B84="","",'Hidden inputs'!$D$11*FO84+'Hidden inputs'!$E$11*FP84)</f>
        <v/>
      </c>
      <c r="FY84" s="11" t="str">
        <f t="shared" ca="1" si="3196"/>
        <v/>
      </c>
      <c r="FZ84" s="9" t="str">
        <f t="shared" ca="1" si="3295"/>
        <v/>
      </c>
      <c r="GA84" s="5" t="str">
        <f t="shared" ca="1" si="3296"/>
        <v/>
      </c>
      <c r="GB84" s="5" t="str">
        <f t="shared" ca="1" si="3297"/>
        <v/>
      </c>
      <c r="GC84" s="5" t="str">
        <f t="shared" ca="1" si="3197"/>
        <v/>
      </c>
      <c r="GD84" s="5" t="str">
        <f t="shared" ca="1" si="3198"/>
        <v/>
      </c>
    </row>
    <row r="85" spans="1:186" x14ac:dyDescent="0.35">
      <c r="A85" s="2" t="str">
        <f t="shared" ca="1" si="3199"/>
        <v/>
      </c>
      <c r="B85" s="6" t="str">
        <f t="shared" ca="1" si="3200"/>
        <v/>
      </c>
      <c r="C85" s="5" t="str">
        <f t="shared" ca="1" si="3298"/>
        <v/>
      </c>
      <c r="D85" s="5" t="str" cm="1">
        <f t="array" aca="1" ref="D85" ca="1">IF($B85="","",IF(C85=0,0,IF(DD_Payment="",0,IF(C85&lt;_xlfn.IFS(DD_Frequency="Monthly",1,DD_Frequency="Quarterly",IF(MONTH(C$2)=1,1,IF(MONTH(C$2)=4,1,IF(MONTH(C$2)=7,1,IF(MONTH(C$2)=10,1,0)))),DD_Frequency="Annually",IF(MONTH(C$2)=1,1,0))*DD_Payment,C85,_xlfn.IFS(DD_Frequency="Monthly",1,DD_Frequency="Quarterly",IF(MONTH(C$2)=1,1,IF(MONTH(C$2)=4,1,IF(MONTH(C$2)=7,1,IF(MONTH(C$2)=10,1,0)))),DD_Frequency="Annually",IF(MONTH(C$2)=1,1,0))*DD_Payment))))</f>
        <v/>
      </c>
      <c r="E85" s="5" t="str">
        <f t="shared" ref="E85" ca="1" si="4006">IF(B85="","",IF(C85&gt;D85,(C85-D85/2)*(rate_A*(E$1/365)),0))</f>
        <v/>
      </c>
      <c r="F85" s="5" t="str">
        <f t="shared" ca="1" si="3202"/>
        <v/>
      </c>
      <c r="G85" s="5" t="str">
        <f t="shared" ref="G85" ca="1" si="4007">IF(B85="","",G84*(1+rate_A*E$1/365))</f>
        <v/>
      </c>
      <c r="H85" s="5" t="str">
        <f t="shared" ref="H85" ca="1" si="4008">IF(B85="","",H84*(1+rate_A*E$1/365))</f>
        <v/>
      </c>
      <c r="I85" s="5" t="str">
        <f t="shared" ref="I85" ca="1" si="4009">IF(B85="","",I84*(1+rate_joint*E$1/365))</f>
        <v/>
      </c>
      <c r="J85" s="5" t="str">
        <f t="shared" ca="1" si="3303"/>
        <v/>
      </c>
      <c r="K85" s="5" t="str" cm="1">
        <f t="array" aca="1" ref="K85" ca="1">IF(J85="","",_xlfn.IFS(J85&lt;='Hidden inputs'!$C$15,J85*'Hidden inputs'!$D$15,J85&lt;='Hidden inputs'!$C$16,'Hidden inputs'!$C$15*'Hidden inputs'!$D$15+(J85-'Hidden inputs'!$B$16)*'Hidden inputs'!$D$16,J85&lt;='Hidden inputs'!$C$17,'Hidden inputs'!$C$15*'Hidden inputs'!$D$15+('Hidden inputs'!$C$16-'Hidden inputs'!$B$16)*'Hidden inputs'!$D$16+(J85-'Hidden inputs'!$B$17)*'Hidden inputs'!$D$17,J85&gt;'Hidden inputs'!$B$18,'Hidden inputs'!$C$15*'Hidden inputs'!$D$15+('Hidden inputs'!$C$16-'Hidden inputs'!$B$16)*'Hidden inputs'!$D$16+('Hidden inputs'!$C$17-'Hidden inputs'!$B$17)*'Hidden inputs'!$D$17+(J85-'Hidden inputs'!$B$18)*'Hidden inputs'!$D$18))</f>
        <v/>
      </c>
      <c r="L85" s="11" t="str">
        <f t="shared" ca="1" si="3304"/>
        <v/>
      </c>
      <c r="M85" s="5" t="str">
        <f t="shared" ca="1" si="3206"/>
        <v/>
      </c>
      <c r="N85" s="5" t="str">
        <f t="shared" ca="1" si="3207"/>
        <v/>
      </c>
      <c r="O85" s="5" t="str">
        <f ca="1">IF(B85="","",'Hidden inputs'!$D$11*F85+'Hidden inputs'!$E$11*G85)</f>
        <v/>
      </c>
      <c r="P85" s="11" t="str">
        <f t="shared" ca="1" si="3140"/>
        <v/>
      </c>
      <c r="Q85" s="20" t="str">
        <f t="shared" ca="1" si="3141"/>
        <v/>
      </c>
      <c r="R85" s="3" t="str">
        <f t="shared" ca="1" si="3208"/>
        <v/>
      </c>
      <c r="S85" s="5" t="str" cm="1">
        <f t="array" aca="1" ref="S85" ca="1">IF($B85="","",IF(R85=0,0,IF(DD_Payment="",0,IF(R85&lt;_xlfn.IFS(DD_Frequency="Monthly",1,DD_Frequency="Quarterly",IF(MONTH(R$2)=1,1,IF(MONTH(R$2)=4,1,IF(MONTH(R$2)=7,1,IF(MONTH(R$2)=10,1,0)))),DD_Frequency="Annually",IF(MONTH(R$2)=1,1,0))*DD_Payment,R85,_xlfn.IFS(DD_Frequency="Monthly",1,DD_Frequency="Quarterly",IF(MONTH(R$2)=1,1,IF(MONTH(R$2)=4,1,IF(MONTH(R$2)=7,1,IF(MONTH(R$2)=10,1,0)))),DD_Frequency="Annually",IF(MONTH(R$2)=1,1,0))*DD_Payment))))</f>
        <v/>
      </c>
      <c r="T85" s="3" t="str">
        <f t="shared" ref="T85" ca="1" si="4010">IF(B85="","",IF(R85&gt;S85,(R85-S85/2)*(rate_A*((T$1+A85)/365)),0))</f>
        <v/>
      </c>
      <c r="U85" s="3" t="str">
        <f t="shared" ca="1" si="3210"/>
        <v/>
      </c>
      <c r="V85" s="3" t="str">
        <f t="shared" ref="V85" ca="1" si="4011">IF(B85="","",G85*(1+rate_A*(T$1+A85)/365))</f>
        <v/>
      </c>
      <c r="W85" s="3" t="str">
        <f t="shared" ref="W85" ca="1" si="4012">IF(B85="","",H85*(1+rate_A*(T$1+A85)/365))</f>
        <v/>
      </c>
      <c r="X85" s="3" t="str">
        <f t="shared" ref="X85" ca="1" si="4013">IF(B85="","",I85*(1+rate_joint*(T$1+A85)/365))</f>
        <v/>
      </c>
      <c r="Y85" s="5" t="str">
        <f t="shared" ca="1" si="3309"/>
        <v/>
      </c>
      <c r="Z85" s="5" t="str" cm="1">
        <f t="array" aca="1" ref="Z85" ca="1">IF(Y85="","",_xlfn.IFS(Y85&lt;='Hidden inputs'!$C$15,Y85*'Hidden inputs'!$D$15,Y85&lt;='Hidden inputs'!$C$16,'Hidden inputs'!$C$15*'Hidden inputs'!$D$15+(Y85-'Hidden inputs'!$B$16)*'Hidden inputs'!$D$16,Y85&lt;='Hidden inputs'!$C$17,'Hidden inputs'!$C$15*'Hidden inputs'!$D$15+('Hidden inputs'!$C$16-'Hidden inputs'!$B$16)*'Hidden inputs'!$D$16+(Y85-'Hidden inputs'!$B$17)*'Hidden inputs'!$D$17,Y85&gt;'Hidden inputs'!$B$18,'Hidden inputs'!$C$15*'Hidden inputs'!$D$15+('Hidden inputs'!$C$16-'Hidden inputs'!$B$16)*'Hidden inputs'!$D$16+('Hidden inputs'!$C$17-'Hidden inputs'!$B$17)*'Hidden inputs'!$D$17+(Y85-'Hidden inputs'!$B$18)*'Hidden inputs'!$D$18))</f>
        <v/>
      </c>
      <c r="AA85" s="10" t="str">
        <f t="shared" ca="1" si="3310"/>
        <v/>
      </c>
      <c r="AB85" s="5" t="str">
        <f t="shared" ca="1" si="3214"/>
        <v/>
      </c>
      <c r="AC85" s="5" t="str">
        <f t="shared" ca="1" si="3311"/>
        <v/>
      </c>
      <c r="AD85" s="5" t="str">
        <f ca="1">IF(B85="","",'Hidden inputs'!$D$11*U85+'Hidden inputs'!$E$11*V85)</f>
        <v/>
      </c>
      <c r="AE85" s="11" t="str">
        <f t="shared" ca="1" si="3146"/>
        <v/>
      </c>
      <c r="AF85" s="9" t="str">
        <f t="shared" ca="1" si="3215"/>
        <v/>
      </c>
      <c r="AG85" s="3" t="str">
        <f t="shared" ca="1" si="3216"/>
        <v/>
      </c>
      <c r="AH85" s="5" t="str" cm="1">
        <f t="array" aca="1" ref="AH85" ca="1">IF($B85="","",IF(AG85=0,0,IF(DD_Payment="",0,IF(AG85&lt;_xlfn.IFS(DD_Frequency="Monthly",1,DD_Frequency="Quarterly",IF(MONTH(AG$2)=1,1,IF(MONTH(AG$2)=4,1,IF(MONTH(AG$2)=7,1,IF(MONTH(AG$2)=10,1,0)))),DD_Frequency="Annually",IF(MONTH(AG$2)=1,1,0))*DD_Payment,AG85,_xlfn.IFS(DD_Frequency="Monthly",1,DD_Frequency="Quarterly",IF(MONTH(AG$2)=1,1,IF(MONTH(AG$2)=4,1,IF(MONTH(AG$2)=7,1,IF(MONTH(AG$2)=10,1,0)))),DD_Frequency="Annually",IF(MONTH(AG$2)=1,1,0))*DD_Payment))))</f>
        <v/>
      </c>
      <c r="AI85" s="3" t="str">
        <f t="shared" ref="AI85" ca="1" si="4014">IF($B85="","",IF(AG85&gt;AH85,(AG85-AH85/2)*(rate_A*(AI$1/365)),0))</f>
        <v/>
      </c>
      <c r="AJ85" s="3" t="str">
        <f t="shared" ca="1" si="3313"/>
        <v/>
      </c>
      <c r="AK85" s="3" t="str">
        <f t="shared" ref="AK85" ca="1" si="4015">IF($B85="","",V85*(1+rate_A*AI$1/365))</f>
        <v/>
      </c>
      <c r="AL85" s="3" t="str">
        <f t="shared" ref="AL85" ca="1" si="4016">IF($B85="","",W85*(1+rate_A*AI$1/365))</f>
        <v/>
      </c>
      <c r="AM85" s="3" t="str">
        <f t="shared" ref="AM85" ca="1" si="4017">IF($B85="","",X85*(1+rate_joint*AI$1/365))</f>
        <v/>
      </c>
      <c r="AN85" s="5" t="str">
        <f t="shared" ca="1" si="3317"/>
        <v/>
      </c>
      <c r="AO85" s="5" t="str" cm="1">
        <f t="array" aca="1" ref="AO85" ca="1">IF(AN85="","",_xlfn.IFS(AN85&lt;='Hidden inputs'!$C$15,AN85*'Hidden inputs'!$D$15,AN85&lt;='Hidden inputs'!$C$16,'Hidden inputs'!$C$15*'Hidden inputs'!$D$15+(AN85-'Hidden inputs'!$B$16)*'Hidden inputs'!$D$16,AN85&lt;='Hidden inputs'!$C$17,'Hidden inputs'!$C$15*'Hidden inputs'!$D$15+('Hidden inputs'!$C$16-'Hidden inputs'!$B$16)*'Hidden inputs'!$D$16+(AN85-'Hidden inputs'!$B$17)*'Hidden inputs'!$D$17,AN85&gt;'Hidden inputs'!$B$18,'Hidden inputs'!$C$15*'Hidden inputs'!$D$15+('Hidden inputs'!$C$16-'Hidden inputs'!$B$16)*'Hidden inputs'!$D$16+('Hidden inputs'!$C$17-'Hidden inputs'!$B$17)*'Hidden inputs'!$D$17+(AN85-'Hidden inputs'!$B$18)*'Hidden inputs'!$D$18))</f>
        <v/>
      </c>
      <c r="AP85" s="10" t="str">
        <f t="shared" ca="1" si="3318"/>
        <v/>
      </c>
      <c r="AQ85" s="5" t="str">
        <f t="shared" ca="1" si="3221"/>
        <v/>
      </c>
      <c r="AR85" s="5" t="str">
        <f t="shared" ca="1" si="3222"/>
        <v/>
      </c>
      <c r="AS85" s="5" t="str">
        <f ca="1">IF($B85="","",'Hidden inputs'!$D$11*AJ85+'Hidden inputs'!$E$11*AK85)</f>
        <v/>
      </c>
      <c r="AT85" s="11" t="str">
        <f t="shared" ca="1" si="3151"/>
        <v/>
      </c>
      <c r="AU85" s="9" t="str">
        <f t="shared" ca="1" si="3223"/>
        <v/>
      </c>
      <c r="AV85" s="3" t="str">
        <f t="shared" ca="1" si="3224"/>
        <v/>
      </c>
      <c r="AW85" s="5" t="str" cm="1">
        <f t="array" aca="1" ref="AW85" ca="1">IF($B85="","",IF(AV85=0,0,IF(DD_Payment="",0,IF(AV85&lt;_xlfn.IFS(DD_Frequency="Monthly",1,DD_Frequency="Quarterly",IF(MONTH(AV$2)=1,1,IF(MONTH(AV$2)=4,1,IF(MONTH(AV$2)=7,1,IF(MONTH(AV$2)=10,1,0)))),DD_Frequency="Annually",IF(MONTH(AV$2)=1,1,0))*DD_Payment,AV85,_xlfn.IFS(DD_Frequency="Monthly",1,DD_Frequency="Quarterly",IF(MONTH(AV$2)=1,1,IF(MONTH(AV$2)=4,1,IF(MONTH(AV$2)=7,1,IF(MONTH(AV$2)=10,1,0)))),DD_Frequency="Annually",IF(MONTH(AV$2)=1,1,0))*DD_Payment))))</f>
        <v/>
      </c>
      <c r="AX85" s="3" t="str">
        <f t="shared" ref="AX85" ca="1" si="4018">IF($B85="","",IF(AV85&gt;AW85,(AV85-AW85/2)*(rate_A*(AX$1/365)),0))</f>
        <v/>
      </c>
      <c r="AY85" s="3" t="str">
        <f t="shared" ca="1" si="3320"/>
        <v/>
      </c>
      <c r="AZ85" s="3" t="str">
        <f t="shared" ref="AZ85" ca="1" si="4019">IF($B85="","",AK85*(1+rate_A*AX$1/365))</f>
        <v/>
      </c>
      <c r="BA85" s="3" t="str">
        <f t="shared" ref="BA85" ca="1" si="4020">IF($B85="","",AL85*(1+rate_A*AX$1/365))</f>
        <v/>
      </c>
      <c r="BB85" s="3" t="str">
        <f t="shared" ref="BB85" ca="1" si="4021">IF($B85="","",AM85*(1+rate_joint*AX$1/365))</f>
        <v/>
      </c>
      <c r="BC85" s="5" t="str">
        <f t="shared" ca="1" si="3324"/>
        <v/>
      </c>
      <c r="BD85" s="5" t="str" cm="1">
        <f t="array" aca="1" ref="BD85" ca="1">IF(BC85="","",_xlfn.IFS(BC85&lt;='Hidden inputs'!$C$15,BC85*'Hidden inputs'!$D$15,BC85&lt;='Hidden inputs'!$C$16,'Hidden inputs'!$C$15*'Hidden inputs'!$D$15+(BC85-'Hidden inputs'!$B$16)*'Hidden inputs'!$D$16,BC85&lt;='Hidden inputs'!$C$17,'Hidden inputs'!$C$15*'Hidden inputs'!$D$15+('Hidden inputs'!$C$16-'Hidden inputs'!$B$16)*'Hidden inputs'!$D$16+(BC85-'Hidden inputs'!$B$17)*'Hidden inputs'!$D$17,BC85&gt;'Hidden inputs'!$B$18,'Hidden inputs'!$C$15*'Hidden inputs'!$D$15+('Hidden inputs'!$C$16-'Hidden inputs'!$B$16)*'Hidden inputs'!$D$16+('Hidden inputs'!$C$17-'Hidden inputs'!$B$17)*'Hidden inputs'!$D$17+(BC85-'Hidden inputs'!$B$18)*'Hidden inputs'!$D$18))</f>
        <v/>
      </c>
      <c r="BE85" s="10" t="str">
        <f t="shared" ca="1" si="3325"/>
        <v/>
      </c>
      <c r="BF85" s="5" t="str">
        <f t="shared" ca="1" si="3229"/>
        <v/>
      </c>
      <c r="BG85" s="5" t="str">
        <f t="shared" ca="1" si="3230"/>
        <v/>
      </c>
      <c r="BH85" s="5" t="str">
        <f ca="1">IF($B85="","",'Hidden inputs'!$D$11*AY85+'Hidden inputs'!$E$11*AZ85)</f>
        <v/>
      </c>
      <c r="BI85" s="11" t="str">
        <f t="shared" ca="1" si="3156"/>
        <v/>
      </c>
      <c r="BJ85" s="9" t="str">
        <f t="shared" ca="1" si="3231"/>
        <v/>
      </c>
      <c r="BK85" s="3" t="str">
        <f t="shared" ca="1" si="3232"/>
        <v/>
      </c>
      <c r="BL85" s="5" t="str" cm="1">
        <f t="array" aca="1" ref="BL85" ca="1">IF($B85="","",IF(BK85=0,0,IF(DD_Payment="",0,IF(BK85&lt;_xlfn.IFS(DD_Frequency="Monthly",1,DD_Frequency="Quarterly",IF(MONTH(BK$2)=1,1,IF(MONTH(BK$2)=4,1,IF(MONTH(BK$2)=7,1,IF(MONTH(BK$2)=10,1,0)))),DD_Frequency="Annually",IF(MONTH(BK$2)=1,1,0))*DD_Payment,BK85,_xlfn.IFS(DD_Frequency="Monthly",1,DD_Frequency="Quarterly",IF(MONTH(BK$2)=1,1,IF(MONTH(BK$2)=4,1,IF(MONTH(BK$2)=7,1,IF(MONTH(BK$2)=10,1,0)))),DD_Frequency="Annually",IF(MONTH(BK$2)=1,1,0))*DD_Payment))))</f>
        <v/>
      </c>
      <c r="BM85" s="3" t="str">
        <f t="shared" ref="BM85" ca="1" si="4022">IF($B85="","",IF(BK85&gt;BL85,(BK85-BL85/2)*(rate_A*(BM$1/365)),0))</f>
        <v/>
      </c>
      <c r="BN85" s="3" t="str">
        <f t="shared" ca="1" si="3327"/>
        <v/>
      </c>
      <c r="BO85" s="3" t="str">
        <f t="shared" ref="BO85" ca="1" si="4023">IF($B85="","",AZ85*(1+rate_A*BM$1/365))</f>
        <v/>
      </c>
      <c r="BP85" s="3" t="str">
        <f t="shared" ref="BP85" ca="1" si="4024">IF($B85="","",BA85*(1+rate_A*BM$1/365))</f>
        <v/>
      </c>
      <c r="BQ85" s="3" t="str">
        <f t="shared" ref="BQ85" ca="1" si="4025">IF($B85="","",BB85*(1+rate_joint*BM$1/365))</f>
        <v/>
      </c>
      <c r="BR85" s="5" t="str">
        <f t="shared" ca="1" si="3331"/>
        <v/>
      </c>
      <c r="BS85" s="5" t="str" cm="1">
        <f t="array" aca="1" ref="BS85" ca="1">IF(BR85="","",_xlfn.IFS(BR85&lt;='Hidden inputs'!$C$15,BR85*'Hidden inputs'!$D$15,BR85&lt;='Hidden inputs'!$C$16,'Hidden inputs'!$C$15*'Hidden inputs'!$D$15+(BR85-'Hidden inputs'!$B$16)*'Hidden inputs'!$D$16,BR85&lt;='Hidden inputs'!$C$17,'Hidden inputs'!$C$15*'Hidden inputs'!$D$15+('Hidden inputs'!$C$16-'Hidden inputs'!$B$16)*'Hidden inputs'!$D$16+(BR85-'Hidden inputs'!$B$17)*'Hidden inputs'!$D$17,BR85&gt;'Hidden inputs'!$B$18,'Hidden inputs'!$C$15*'Hidden inputs'!$D$15+('Hidden inputs'!$C$16-'Hidden inputs'!$B$16)*'Hidden inputs'!$D$16+('Hidden inputs'!$C$17-'Hidden inputs'!$B$17)*'Hidden inputs'!$D$17+(BR85-'Hidden inputs'!$B$18)*'Hidden inputs'!$D$18))</f>
        <v/>
      </c>
      <c r="BT85" s="10" t="str">
        <f t="shared" ca="1" si="3332"/>
        <v/>
      </c>
      <c r="BU85" s="5" t="str">
        <f t="shared" ca="1" si="3237"/>
        <v/>
      </c>
      <c r="BV85" s="5" t="str">
        <f t="shared" ca="1" si="3238"/>
        <v/>
      </c>
      <c r="BW85" s="5" t="str">
        <f ca="1">IF($B85="","",'Hidden inputs'!$D$11*BN85+'Hidden inputs'!$E$11*BO85)</f>
        <v/>
      </c>
      <c r="BX85" s="11" t="str">
        <f t="shared" ca="1" si="3161"/>
        <v/>
      </c>
      <c r="BY85" s="9" t="str">
        <f t="shared" ca="1" si="3239"/>
        <v/>
      </c>
      <c r="BZ85" s="3" t="str">
        <f t="shared" ca="1" si="3240"/>
        <v/>
      </c>
      <c r="CA85" s="5" t="str" cm="1">
        <f t="array" aca="1" ref="CA85" ca="1">IF($B85="","",IF(BZ85=0,0,IF(DD_Payment="",0,IF(BZ85&lt;_xlfn.IFS(DD_Frequency="Monthly",1,DD_Frequency="Quarterly",IF(MONTH(BZ$2)=1,1,IF(MONTH(BZ$2)=4,1,IF(MONTH(BZ$2)=7,1,IF(MONTH(BZ$2)=10,1,0)))),DD_Frequency="Annually",IF(MONTH(BZ$2)=1,1,0))*DD_Payment,BZ85,_xlfn.IFS(DD_Frequency="Monthly",1,DD_Frequency="Quarterly",IF(MONTH(BZ$2)=1,1,IF(MONTH(BZ$2)=4,1,IF(MONTH(BZ$2)=7,1,IF(MONTH(BZ$2)=10,1,0)))),DD_Frequency="Annually",IF(MONTH(BZ$2)=1,1,0))*DD_Payment))))</f>
        <v/>
      </c>
      <c r="CB85" s="3" t="str">
        <f t="shared" ref="CB85" ca="1" si="4026">IF($B85="","",IF(BZ85&gt;CA85,(BZ85-CA85/2)*(rate_A*(CB$1/365)),0))</f>
        <v/>
      </c>
      <c r="CC85" s="3" t="str">
        <f t="shared" ca="1" si="3334"/>
        <v/>
      </c>
      <c r="CD85" s="3" t="str">
        <f t="shared" ref="CD85" ca="1" si="4027">IF($B85="","",BO85*(1+rate_A*CB$1/365))</f>
        <v/>
      </c>
      <c r="CE85" s="3" t="str">
        <f t="shared" ref="CE85" ca="1" si="4028">IF($B85="","",BP85*(1+rate_A*CB$1/365))</f>
        <v/>
      </c>
      <c r="CF85" s="3" t="str">
        <f t="shared" ref="CF85" ca="1" si="4029">IF($B85="","",BQ85*(1+rate_joint*CB$1/365))</f>
        <v/>
      </c>
      <c r="CG85" s="5" t="str">
        <f t="shared" ca="1" si="3338"/>
        <v/>
      </c>
      <c r="CH85" s="5" t="str" cm="1">
        <f t="array" aca="1" ref="CH85" ca="1">IF(CG85="","",_xlfn.IFS(CG85&lt;='Hidden inputs'!$C$15,CG85*'Hidden inputs'!$D$15,CG85&lt;='Hidden inputs'!$C$16,'Hidden inputs'!$C$15*'Hidden inputs'!$D$15+(CG85-'Hidden inputs'!$B$16)*'Hidden inputs'!$D$16,CG85&lt;='Hidden inputs'!$C$17,'Hidden inputs'!$C$15*'Hidden inputs'!$D$15+('Hidden inputs'!$C$16-'Hidden inputs'!$B$16)*'Hidden inputs'!$D$16+(CG85-'Hidden inputs'!$B$17)*'Hidden inputs'!$D$17,CG85&gt;'Hidden inputs'!$B$18,'Hidden inputs'!$C$15*'Hidden inputs'!$D$15+('Hidden inputs'!$C$16-'Hidden inputs'!$B$16)*'Hidden inputs'!$D$16+('Hidden inputs'!$C$17-'Hidden inputs'!$B$17)*'Hidden inputs'!$D$17+(CG85-'Hidden inputs'!$B$18)*'Hidden inputs'!$D$18))</f>
        <v/>
      </c>
      <c r="CI85" s="10" t="str">
        <f t="shared" ca="1" si="3339"/>
        <v/>
      </c>
      <c r="CJ85" s="5" t="str">
        <f t="shared" ca="1" si="3245"/>
        <v/>
      </c>
      <c r="CK85" s="5" t="str">
        <f t="shared" ca="1" si="3246"/>
        <v/>
      </c>
      <c r="CL85" s="5" t="str">
        <f ca="1">IF($B85="","",'Hidden inputs'!$D$11*CC85+'Hidden inputs'!$E$11*CD85)</f>
        <v/>
      </c>
      <c r="CM85" s="11" t="str">
        <f t="shared" ca="1" si="3166"/>
        <v/>
      </c>
      <c r="CN85" s="9" t="str">
        <f t="shared" ca="1" si="3247"/>
        <v/>
      </c>
      <c r="CO85" s="3" t="str">
        <f t="shared" ca="1" si="3248"/>
        <v/>
      </c>
      <c r="CP85" s="5" t="str" cm="1">
        <f t="array" aca="1" ref="CP85" ca="1">IF($B85="","",IF(CO85=0,0,IF(DD_Payment="",0,IF(CO85&lt;_xlfn.IFS(DD_Frequency="Monthly",1,DD_Frequency="Quarterly",IF(MONTH(CO$2)=1,1,IF(MONTH(CO$2)=4,1,IF(MONTH(CO$2)=7,1,IF(MONTH(CO$2)=10,1,0)))),DD_Frequency="Annually",IF(MONTH(CO$2)=1,1,0))*DD_Payment,CO85,_xlfn.IFS(DD_Frequency="Monthly",1,DD_Frequency="Quarterly",IF(MONTH(CO$2)=1,1,IF(MONTH(CO$2)=4,1,IF(MONTH(CO$2)=7,1,IF(MONTH(CO$2)=10,1,0)))),DD_Frequency="Annually",IF(MONTH(CO$2)=1,1,0))*DD_Payment))))</f>
        <v/>
      </c>
      <c r="CQ85" s="3" t="str">
        <f t="shared" ref="CQ85" ca="1" si="4030">IF($B85="","",IF(CO85&gt;CP85,(CO85-CP85/2)*(rate_A*(CQ$1/365)),0))</f>
        <v/>
      </c>
      <c r="CR85" s="3" t="str">
        <f t="shared" ca="1" si="3341"/>
        <v/>
      </c>
      <c r="CS85" s="3" t="str">
        <f t="shared" ref="CS85" ca="1" si="4031">IF($B85="","",CD85*(1+rate_A*CQ$1/365))</f>
        <v/>
      </c>
      <c r="CT85" s="3" t="str">
        <f t="shared" ref="CT85" ca="1" si="4032">IF($B85="","",CE85*(1+rate_A*CQ$1/365))</f>
        <v/>
      </c>
      <c r="CU85" s="3" t="str">
        <f t="shared" ref="CU85" ca="1" si="4033">IF($B85="","",CF85*(1+rate_joint*CQ$1/365))</f>
        <v/>
      </c>
      <c r="CV85" s="5" t="str">
        <f t="shared" ca="1" si="3345"/>
        <v/>
      </c>
      <c r="CW85" s="5" t="str" cm="1">
        <f t="array" aca="1" ref="CW85" ca="1">IF(CV85="","",_xlfn.IFS(CV85&lt;='Hidden inputs'!$C$15,CV85*'Hidden inputs'!$D$15,CV85&lt;='Hidden inputs'!$C$16,'Hidden inputs'!$C$15*'Hidden inputs'!$D$15+(CV85-'Hidden inputs'!$B$16)*'Hidden inputs'!$D$16,CV85&lt;='Hidden inputs'!$C$17,'Hidden inputs'!$C$15*'Hidden inputs'!$D$15+('Hidden inputs'!$C$16-'Hidden inputs'!$B$16)*'Hidden inputs'!$D$16+(CV85-'Hidden inputs'!$B$17)*'Hidden inputs'!$D$17,CV85&gt;'Hidden inputs'!$B$18,'Hidden inputs'!$C$15*'Hidden inputs'!$D$15+('Hidden inputs'!$C$16-'Hidden inputs'!$B$16)*'Hidden inputs'!$D$16+('Hidden inputs'!$C$17-'Hidden inputs'!$B$17)*'Hidden inputs'!$D$17+(CV85-'Hidden inputs'!$B$18)*'Hidden inputs'!$D$18))</f>
        <v/>
      </c>
      <c r="CX85" s="10" t="str">
        <f t="shared" ca="1" si="3346"/>
        <v/>
      </c>
      <c r="CY85" s="5" t="str">
        <f t="shared" ca="1" si="3253"/>
        <v/>
      </c>
      <c r="CZ85" s="5" t="str">
        <f t="shared" ca="1" si="3254"/>
        <v/>
      </c>
      <c r="DA85" s="5" t="str">
        <f ca="1">IF($B85="","",'Hidden inputs'!$D$11*CR85+'Hidden inputs'!$E$11*CS85)</f>
        <v/>
      </c>
      <c r="DB85" s="11" t="str">
        <f t="shared" ca="1" si="3171"/>
        <v/>
      </c>
      <c r="DC85" s="9" t="str">
        <f t="shared" ca="1" si="3255"/>
        <v/>
      </c>
      <c r="DD85" s="3" t="str">
        <f t="shared" ca="1" si="3256"/>
        <v/>
      </c>
      <c r="DE85" s="5" t="str" cm="1">
        <f t="array" aca="1" ref="DE85" ca="1">IF($B85="","",IF(DD85=0,0,IF(DD_Payment="",0,IF(DD85&lt;_xlfn.IFS(DD_Frequency="Monthly",1,DD_Frequency="Quarterly",IF(MONTH(DD$2)=1,1,IF(MONTH(DD$2)=4,1,IF(MONTH(DD$2)=7,1,IF(MONTH(DD$2)=10,1,0)))),DD_Frequency="Annually",IF(MONTH(DD$2)=1,1,0))*DD_Payment,DD85,_xlfn.IFS(DD_Frequency="Monthly",1,DD_Frequency="Quarterly",IF(MONTH(DD$2)=1,1,IF(MONTH(DD$2)=4,1,IF(MONTH(DD$2)=7,1,IF(MONTH(DD$2)=10,1,0)))),DD_Frequency="Annually",IF(MONTH(DD$2)=1,1,0))*DD_Payment))))</f>
        <v/>
      </c>
      <c r="DF85" s="3" t="str">
        <f t="shared" ref="DF85" ca="1" si="4034">IF($B85="","",IF(DD85&gt;DE85,(DD85-DE85/2)*(rate_A*(DF$1/365)),0))</f>
        <v/>
      </c>
      <c r="DG85" s="3" t="str">
        <f t="shared" ca="1" si="3348"/>
        <v/>
      </c>
      <c r="DH85" s="3" t="str">
        <f t="shared" ref="DH85" ca="1" si="4035">IF($B85="","",CS85*(1+rate_A*DF$1/365))</f>
        <v/>
      </c>
      <c r="DI85" s="3" t="str">
        <f t="shared" ref="DI85" ca="1" si="4036">IF($B85="","",CT85*(1+rate_A*DF$1/365))</f>
        <v/>
      </c>
      <c r="DJ85" s="3" t="str">
        <f t="shared" ref="DJ85" ca="1" si="4037">IF($B85="","",CU85*(1+rate_joint*DF$1/365))</f>
        <v/>
      </c>
      <c r="DK85" s="5" t="str">
        <f t="shared" ca="1" si="3352"/>
        <v/>
      </c>
      <c r="DL85" s="5" t="str" cm="1">
        <f t="array" aca="1" ref="DL85" ca="1">IF(DK85="","",_xlfn.IFS(DK85&lt;='Hidden inputs'!$C$15,DK85*'Hidden inputs'!$D$15,DK85&lt;='Hidden inputs'!$C$16,'Hidden inputs'!$C$15*'Hidden inputs'!$D$15+(DK85-'Hidden inputs'!$B$16)*'Hidden inputs'!$D$16,DK85&lt;='Hidden inputs'!$C$17,'Hidden inputs'!$C$15*'Hidden inputs'!$D$15+('Hidden inputs'!$C$16-'Hidden inputs'!$B$16)*'Hidden inputs'!$D$16+(DK85-'Hidden inputs'!$B$17)*'Hidden inputs'!$D$17,DK85&gt;'Hidden inputs'!$B$18,'Hidden inputs'!$C$15*'Hidden inputs'!$D$15+('Hidden inputs'!$C$16-'Hidden inputs'!$B$16)*'Hidden inputs'!$D$16+('Hidden inputs'!$C$17-'Hidden inputs'!$B$17)*'Hidden inputs'!$D$17+(DK85-'Hidden inputs'!$B$18)*'Hidden inputs'!$D$18))</f>
        <v/>
      </c>
      <c r="DM85" s="10" t="str">
        <f t="shared" ca="1" si="3353"/>
        <v/>
      </c>
      <c r="DN85" s="5" t="str">
        <f t="shared" ca="1" si="3261"/>
        <v/>
      </c>
      <c r="DO85" s="5" t="str">
        <f t="shared" ca="1" si="3262"/>
        <v/>
      </c>
      <c r="DP85" s="5" t="str">
        <f ca="1">IF($B85="","",'Hidden inputs'!$D$11*DG85+'Hidden inputs'!$E$11*DH85)</f>
        <v/>
      </c>
      <c r="DQ85" s="11" t="str">
        <f t="shared" ca="1" si="3176"/>
        <v/>
      </c>
      <c r="DR85" s="9" t="str">
        <f t="shared" ca="1" si="3263"/>
        <v/>
      </c>
      <c r="DS85" s="3" t="str">
        <f t="shared" ca="1" si="3264"/>
        <v/>
      </c>
      <c r="DT85" s="5" t="str" cm="1">
        <f t="array" aca="1" ref="DT85" ca="1">IF($B85="","",IF(DS85=0,0,IF(DD_Payment="",0,IF(DS85&lt;_xlfn.IFS(DD_Frequency="Monthly",1,DD_Frequency="Quarterly",IF(MONTH(DS$2)=1,1,IF(MONTH(DS$2)=4,1,IF(MONTH(DS$2)=7,1,IF(MONTH(DS$2)=10,1,0)))),DD_Frequency="Annually",IF(MONTH(DS$2)=1,1,0))*DD_Payment,DS85,_xlfn.IFS(DD_Frequency="Monthly",1,DD_Frequency="Quarterly",IF(MONTH(DS$2)=1,1,IF(MONTH(DS$2)=4,1,IF(MONTH(DS$2)=7,1,IF(MONTH(DS$2)=10,1,0)))),DD_Frequency="Annually",IF(MONTH(DS$2)=1,1,0))*DD_Payment))))</f>
        <v/>
      </c>
      <c r="DU85" s="3" t="str">
        <f t="shared" ref="DU85" ca="1" si="4038">IF($B85="","",IF(DS85&gt;DT85,(DS85-DT85/2)*(rate_A*(DU$1/365)),0))</f>
        <v/>
      </c>
      <c r="DV85" s="3" t="str">
        <f t="shared" ca="1" si="3355"/>
        <v/>
      </c>
      <c r="DW85" s="3" t="str">
        <f t="shared" ref="DW85" ca="1" si="4039">IF($B85="","",DH85*(1+rate_A*DU$1/365))</f>
        <v/>
      </c>
      <c r="DX85" s="3" t="str">
        <f t="shared" ref="DX85" ca="1" si="4040">IF($B85="","",DI85*(1+rate_A*DU$1/365))</f>
        <v/>
      </c>
      <c r="DY85" s="3" t="str">
        <f t="shared" ref="DY85" ca="1" si="4041">IF($B85="","",DJ85*(1+rate_joint*DU$1/365))</f>
        <v/>
      </c>
      <c r="DZ85" s="5" t="str">
        <f t="shared" ca="1" si="3359"/>
        <v/>
      </c>
      <c r="EA85" s="5" t="str" cm="1">
        <f t="array" aca="1" ref="EA85" ca="1">IF(DZ85="","",_xlfn.IFS(DZ85&lt;='Hidden inputs'!$C$15,DZ85*'Hidden inputs'!$D$15,DZ85&lt;='Hidden inputs'!$C$16,'Hidden inputs'!$C$15*'Hidden inputs'!$D$15+(DZ85-'Hidden inputs'!$B$16)*'Hidden inputs'!$D$16,DZ85&lt;='Hidden inputs'!$C$17,'Hidden inputs'!$C$15*'Hidden inputs'!$D$15+('Hidden inputs'!$C$16-'Hidden inputs'!$B$16)*'Hidden inputs'!$D$16+(DZ85-'Hidden inputs'!$B$17)*'Hidden inputs'!$D$17,DZ85&gt;'Hidden inputs'!$B$18,'Hidden inputs'!$C$15*'Hidden inputs'!$D$15+('Hidden inputs'!$C$16-'Hidden inputs'!$B$16)*'Hidden inputs'!$D$16+('Hidden inputs'!$C$17-'Hidden inputs'!$B$17)*'Hidden inputs'!$D$17+(DZ85-'Hidden inputs'!$B$18)*'Hidden inputs'!$D$18))</f>
        <v/>
      </c>
      <c r="EB85" s="10" t="str">
        <f t="shared" ca="1" si="3360"/>
        <v/>
      </c>
      <c r="EC85" s="5" t="str">
        <f t="shared" ca="1" si="3269"/>
        <v/>
      </c>
      <c r="ED85" s="5" t="str">
        <f t="shared" ca="1" si="3270"/>
        <v/>
      </c>
      <c r="EE85" s="5" t="str">
        <f ca="1">IF($B85="","",'Hidden inputs'!$D$11*DV85+'Hidden inputs'!$E$11*DW85)</f>
        <v/>
      </c>
      <c r="EF85" s="11" t="str">
        <f t="shared" ca="1" si="3181"/>
        <v/>
      </c>
      <c r="EG85" s="9" t="str">
        <f t="shared" ca="1" si="3271"/>
        <v/>
      </c>
      <c r="EH85" s="3" t="str">
        <f t="shared" ca="1" si="3272"/>
        <v/>
      </c>
      <c r="EI85" s="5" t="str" cm="1">
        <f t="array" aca="1" ref="EI85" ca="1">IF($B85="","",IF(EH85=0,0,IF(DD_Payment="",0,IF(EH85&lt;_xlfn.IFS(DD_Frequency="Monthly",1,DD_Frequency="Quarterly",IF(MONTH(EH$2)=1,1,IF(MONTH(EH$2)=4,1,IF(MONTH(EH$2)=7,1,IF(MONTH(EH$2)=10,1,0)))),DD_Frequency="Annually",IF(MONTH(EH$2)=1,1,0))*DD_Payment,EH85,_xlfn.IFS(DD_Frequency="Monthly",1,DD_Frequency="Quarterly",IF(MONTH(EH$2)=1,1,IF(MONTH(EH$2)=4,1,IF(MONTH(EH$2)=7,1,IF(MONTH(EH$2)=10,1,0)))),DD_Frequency="Annually",IF(MONTH(EH$2)=1,1,0))*DD_Payment))))</f>
        <v/>
      </c>
      <c r="EJ85" s="3" t="str">
        <f t="shared" ref="EJ85" ca="1" si="4042">IF($B85="","",IF(EH85&gt;EI85,(EH85-EI85/2)*(rate_A*(EJ$1/365)),0))</f>
        <v/>
      </c>
      <c r="EK85" s="3" t="str">
        <f t="shared" ca="1" si="3362"/>
        <v/>
      </c>
      <c r="EL85" s="3" t="str">
        <f t="shared" ref="EL85" ca="1" si="4043">IF($B85="","",DW85*(1+rate_A*EJ$1/365))</f>
        <v/>
      </c>
      <c r="EM85" s="3" t="str">
        <f t="shared" ref="EM85" ca="1" si="4044">IF($B85="","",DX85*(1+rate_A*EJ$1/365))</f>
        <v/>
      </c>
      <c r="EN85" s="3" t="str">
        <f t="shared" ref="EN85" ca="1" si="4045">IF($B85="","",DY85*(1+rate_joint*EJ$1/365))</f>
        <v/>
      </c>
      <c r="EO85" s="5" t="str">
        <f t="shared" ca="1" si="3366"/>
        <v/>
      </c>
      <c r="EP85" s="5" t="str" cm="1">
        <f t="array" aca="1" ref="EP85" ca="1">IF(EO85="","",_xlfn.IFS(EO85&lt;='Hidden inputs'!$C$15,EO85*'Hidden inputs'!$D$15,EO85&lt;='Hidden inputs'!$C$16,'Hidden inputs'!$C$15*'Hidden inputs'!$D$15+(EO85-'Hidden inputs'!$B$16)*'Hidden inputs'!$D$16,EO85&lt;='Hidden inputs'!$C$17,'Hidden inputs'!$C$15*'Hidden inputs'!$D$15+('Hidden inputs'!$C$16-'Hidden inputs'!$B$16)*'Hidden inputs'!$D$16+(EO85-'Hidden inputs'!$B$17)*'Hidden inputs'!$D$17,EO85&gt;'Hidden inputs'!$B$18,'Hidden inputs'!$C$15*'Hidden inputs'!$D$15+('Hidden inputs'!$C$16-'Hidden inputs'!$B$16)*'Hidden inputs'!$D$16+('Hidden inputs'!$C$17-'Hidden inputs'!$B$17)*'Hidden inputs'!$D$17+(EO85-'Hidden inputs'!$B$18)*'Hidden inputs'!$D$18))</f>
        <v/>
      </c>
      <c r="EQ85" s="10" t="str">
        <f t="shared" ca="1" si="3367"/>
        <v/>
      </c>
      <c r="ER85" s="5" t="str">
        <f t="shared" ca="1" si="3277"/>
        <v/>
      </c>
      <c r="ES85" s="5" t="str">
        <f t="shared" ca="1" si="3278"/>
        <v/>
      </c>
      <c r="ET85" s="5" t="str">
        <f ca="1">IF($B85="","",'Hidden inputs'!$D$11*EK85+'Hidden inputs'!$E$11*EL85)</f>
        <v/>
      </c>
      <c r="EU85" s="11" t="str">
        <f t="shared" ca="1" si="3186"/>
        <v/>
      </c>
      <c r="EV85" s="9" t="str">
        <f t="shared" ca="1" si="3279"/>
        <v/>
      </c>
      <c r="EW85" s="3" t="str">
        <f t="shared" ca="1" si="3280"/>
        <v/>
      </c>
      <c r="EX85" s="5" t="str" cm="1">
        <f t="array" aca="1" ref="EX85" ca="1">IF($B85="","",IF(EW85=0,0,IF(DD_Payment="",0,IF(EW85&lt;_xlfn.IFS(DD_Frequency="Monthly",1,DD_Frequency="Quarterly",IF(MONTH(EW$2)=1,1,IF(MONTH(EW$2)=4,1,IF(MONTH(EW$2)=7,1,IF(MONTH(EW$2)=10,1,0)))),DD_Frequency="Annually",IF(MONTH(EW$2)=1,1,0))*DD_Payment,EW85,_xlfn.IFS(DD_Frequency="Monthly",1,DD_Frequency="Quarterly",IF(MONTH(EW$2)=1,1,IF(MONTH(EW$2)=4,1,IF(MONTH(EW$2)=7,1,IF(MONTH(EW$2)=10,1,0)))),DD_Frequency="Annually",IF(MONTH(EW$2)=1,1,0))*DD_Payment))))</f>
        <v/>
      </c>
      <c r="EY85" s="3" t="str">
        <f t="shared" ref="EY85" ca="1" si="4046">IF($B85="","",IF(EW85&gt;EX85,(EW85-EX85/2)*(rate_A*(EY$1/365)),0))</f>
        <v/>
      </c>
      <c r="EZ85" s="3" t="str">
        <f t="shared" ca="1" si="3369"/>
        <v/>
      </c>
      <c r="FA85" s="3" t="str">
        <f t="shared" ref="FA85" ca="1" si="4047">IF($B85="","",EL85*(1+rate_A*EY$1/365))</f>
        <v/>
      </c>
      <c r="FB85" s="3" t="str">
        <f t="shared" ref="FB85" ca="1" si="4048">IF($B85="","",EM85*(1+rate_A*EY$1/365))</f>
        <v/>
      </c>
      <c r="FC85" s="3" t="str">
        <f t="shared" ref="FC85" ca="1" si="4049">IF($B85="","",EN85*(1+rate_joint*EY$1/365))</f>
        <v/>
      </c>
      <c r="FD85" s="5" t="str">
        <f t="shared" ca="1" si="3373"/>
        <v/>
      </c>
      <c r="FE85" s="5" t="str" cm="1">
        <f t="array" aca="1" ref="FE85" ca="1">IF(FD85="","",_xlfn.IFS(FD85&lt;='Hidden inputs'!$C$15,FD85*'Hidden inputs'!$D$15,FD85&lt;='Hidden inputs'!$C$16,'Hidden inputs'!$C$15*'Hidden inputs'!$D$15+(FD85-'Hidden inputs'!$B$16)*'Hidden inputs'!$D$16,FD85&lt;='Hidden inputs'!$C$17,'Hidden inputs'!$C$15*'Hidden inputs'!$D$15+('Hidden inputs'!$C$16-'Hidden inputs'!$B$16)*'Hidden inputs'!$D$16+(FD85-'Hidden inputs'!$B$17)*'Hidden inputs'!$D$17,FD85&gt;'Hidden inputs'!$B$18,'Hidden inputs'!$C$15*'Hidden inputs'!$D$15+('Hidden inputs'!$C$16-'Hidden inputs'!$B$16)*'Hidden inputs'!$D$16+('Hidden inputs'!$C$17-'Hidden inputs'!$B$17)*'Hidden inputs'!$D$17+(FD85-'Hidden inputs'!$B$18)*'Hidden inputs'!$D$18))</f>
        <v/>
      </c>
      <c r="FF85" s="10" t="str">
        <f t="shared" ca="1" si="3374"/>
        <v/>
      </c>
      <c r="FG85" s="5" t="str">
        <f t="shared" ca="1" si="3285"/>
        <v/>
      </c>
      <c r="FH85" s="5" t="str">
        <f t="shared" ca="1" si="3286"/>
        <v/>
      </c>
      <c r="FI85" s="5" t="str">
        <f ca="1">IF($B85="","",'Hidden inputs'!$D$11*EZ85+'Hidden inputs'!$E$11*FA85)</f>
        <v/>
      </c>
      <c r="FJ85" s="11" t="str">
        <f t="shared" ca="1" si="3191"/>
        <v/>
      </c>
      <c r="FK85" s="9" t="str">
        <f t="shared" ca="1" si="3287"/>
        <v/>
      </c>
      <c r="FL85" s="3" t="str">
        <f t="shared" ca="1" si="3288"/>
        <v/>
      </c>
      <c r="FM85" s="5" t="str" cm="1">
        <f t="array" aca="1" ref="FM85" ca="1">IF($B85="","",IF(FL85=0,0,IF(DD_Payment="",0,IF(FL85&lt;_xlfn.IFS(DD_Frequency="Monthly",1,DD_Frequency="Quarterly",IF(MONTH(FL$2)=1,1,IF(MONTH(FL$2)=4,1,IF(MONTH(FL$2)=7,1,IF(MONTH(FL$2)=10,1,0)))),DD_Frequency="Annually",IF(MONTH(FL$2)=1,1,0))*DD_Payment,FL85,_xlfn.IFS(DD_Frequency="Monthly",1,DD_Frequency="Quarterly",IF(MONTH(FL$2)=1,1,IF(MONTH(FL$2)=4,1,IF(MONTH(FL$2)=7,1,IF(MONTH(FL$2)=10,1,0)))),DD_Frequency="Annually",IF(MONTH(FL$2)=1,1,0))*DD_Payment))))</f>
        <v/>
      </c>
      <c r="FN85" s="3" t="str">
        <f t="shared" ref="FN85" ca="1" si="4050">IF($B85="","",IF(FL85&gt;FM85,(FL85-FM85/2)*(rate_A*(FN$1/365)),0))</f>
        <v/>
      </c>
      <c r="FO85" s="3" t="str">
        <f t="shared" ca="1" si="3376"/>
        <v/>
      </c>
      <c r="FP85" s="3" t="str">
        <f t="shared" ref="FP85" ca="1" si="4051">IF($B85="","",FA85*(1+rate_A*FN$1/365))</f>
        <v/>
      </c>
      <c r="FQ85" s="3" t="str">
        <f t="shared" ref="FQ85" ca="1" si="4052">IF($B85="","",FB85*(1+rate_A*FN$1/365))</f>
        <v/>
      </c>
      <c r="FR85" s="3" t="str">
        <f t="shared" ref="FR85" ca="1" si="4053">IF($B85="","",FC85*(1+rate_joint*FN$1/365))</f>
        <v/>
      </c>
      <c r="FS85" s="5" t="str">
        <f t="shared" ca="1" si="3380"/>
        <v/>
      </c>
      <c r="FT85" s="5" t="str" cm="1">
        <f t="array" aca="1" ref="FT85" ca="1">IF(FS85="","",_xlfn.IFS(FS85&lt;='Hidden inputs'!$C$15,FS85*'Hidden inputs'!$D$15,FS85&lt;='Hidden inputs'!$C$16,'Hidden inputs'!$C$15*'Hidden inputs'!$D$15+(FS85-'Hidden inputs'!$B$16)*'Hidden inputs'!$D$16,FS85&lt;='Hidden inputs'!$C$17,'Hidden inputs'!$C$15*'Hidden inputs'!$D$15+('Hidden inputs'!$C$16-'Hidden inputs'!$B$16)*'Hidden inputs'!$D$16+(FS85-'Hidden inputs'!$B$17)*'Hidden inputs'!$D$17,FS85&gt;'Hidden inputs'!$B$18,'Hidden inputs'!$C$15*'Hidden inputs'!$D$15+('Hidden inputs'!$C$16-'Hidden inputs'!$B$16)*'Hidden inputs'!$D$16+('Hidden inputs'!$C$17-'Hidden inputs'!$B$17)*'Hidden inputs'!$D$17+(FS85-'Hidden inputs'!$B$18)*'Hidden inputs'!$D$18))</f>
        <v/>
      </c>
      <c r="FU85" s="10" t="str">
        <f t="shared" ca="1" si="3381"/>
        <v/>
      </c>
      <c r="FV85" s="5" t="str">
        <f t="shared" ca="1" si="3293"/>
        <v/>
      </c>
      <c r="FW85" s="5" t="str">
        <f t="shared" ca="1" si="3294"/>
        <v/>
      </c>
      <c r="FX85" s="5" t="str">
        <f ca="1">IF($B85="","",'Hidden inputs'!$D$11*FO85+'Hidden inputs'!$E$11*FP85)</f>
        <v/>
      </c>
      <c r="FY85" s="11" t="str">
        <f t="shared" ca="1" si="3196"/>
        <v/>
      </c>
      <c r="FZ85" s="9" t="str">
        <f t="shared" ca="1" si="3295"/>
        <v/>
      </c>
      <c r="GA85" s="5" t="str">
        <f t="shared" ca="1" si="3296"/>
        <v/>
      </c>
      <c r="GB85" s="5" t="str">
        <f t="shared" ca="1" si="3297"/>
        <v/>
      </c>
      <c r="GC85" s="5" t="str">
        <f t="shared" ca="1" si="3197"/>
        <v/>
      </c>
      <c r="GD85" s="5" t="str">
        <f t="shared" ca="1" si="3198"/>
        <v/>
      </c>
    </row>
    <row r="86" spans="1:186" x14ac:dyDescent="0.35">
      <c r="A86" s="2" t="str">
        <f t="shared" ca="1" si="3199"/>
        <v/>
      </c>
      <c r="B86" s="6" t="str">
        <f t="shared" ca="1" si="3200"/>
        <v/>
      </c>
      <c r="C86" s="5" t="str">
        <f t="shared" ca="1" si="3298"/>
        <v/>
      </c>
      <c r="D86" s="5" t="str" cm="1">
        <f t="array" aca="1" ref="D86" ca="1">IF($B86="","",IF(C86=0,0,IF(DD_Payment="",0,IF(C86&lt;_xlfn.IFS(DD_Frequency="Monthly",1,DD_Frequency="Quarterly",IF(MONTH(C$2)=1,1,IF(MONTH(C$2)=4,1,IF(MONTH(C$2)=7,1,IF(MONTH(C$2)=10,1,0)))),DD_Frequency="Annually",IF(MONTH(C$2)=1,1,0))*DD_Payment,C86,_xlfn.IFS(DD_Frequency="Monthly",1,DD_Frequency="Quarterly",IF(MONTH(C$2)=1,1,IF(MONTH(C$2)=4,1,IF(MONTH(C$2)=7,1,IF(MONTH(C$2)=10,1,0)))),DD_Frequency="Annually",IF(MONTH(C$2)=1,1,0))*DD_Payment))))</f>
        <v/>
      </c>
      <c r="E86" s="5" t="str">
        <f t="shared" ref="E86" ca="1" si="4054">IF(B86="","",IF(C86&gt;D86,(C86-D86/2)*(rate_A*(E$1/365)),0))</f>
        <v/>
      </c>
      <c r="F86" s="5" t="str">
        <f t="shared" ca="1" si="3202"/>
        <v/>
      </c>
      <c r="G86" s="5" t="str">
        <f t="shared" ref="G86" ca="1" si="4055">IF(B86="","",G85*(1+rate_A*E$1/365))</f>
        <v/>
      </c>
      <c r="H86" s="5" t="str">
        <f t="shared" ref="H86" ca="1" si="4056">IF(B86="","",H85*(1+rate_A*E$1/365))</f>
        <v/>
      </c>
      <c r="I86" s="5" t="str">
        <f t="shared" ref="I86" ca="1" si="4057">IF(B86="","",I85*(1+rate_joint*E$1/365))</f>
        <v/>
      </c>
      <c r="J86" s="5" t="str">
        <f t="shared" ca="1" si="3303"/>
        <v/>
      </c>
      <c r="K86" s="5" t="str" cm="1">
        <f t="array" aca="1" ref="K86" ca="1">IF(J86="","",_xlfn.IFS(J86&lt;='Hidden inputs'!$C$15,J86*'Hidden inputs'!$D$15,J86&lt;='Hidden inputs'!$C$16,'Hidden inputs'!$C$15*'Hidden inputs'!$D$15+(J86-'Hidden inputs'!$B$16)*'Hidden inputs'!$D$16,J86&lt;='Hidden inputs'!$C$17,'Hidden inputs'!$C$15*'Hidden inputs'!$D$15+('Hidden inputs'!$C$16-'Hidden inputs'!$B$16)*'Hidden inputs'!$D$16+(J86-'Hidden inputs'!$B$17)*'Hidden inputs'!$D$17,J86&gt;'Hidden inputs'!$B$18,'Hidden inputs'!$C$15*'Hidden inputs'!$D$15+('Hidden inputs'!$C$16-'Hidden inputs'!$B$16)*'Hidden inputs'!$D$16+('Hidden inputs'!$C$17-'Hidden inputs'!$B$17)*'Hidden inputs'!$D$17+(J86-'Hidden inputs'!$B$18)*'Hidden inputs'!$D$18))</f>
        <v/>
      </c>
      <c r="L86" s="11" t="str">
        <f t="shared" ca="1" si="3304"/>
        <v/>
      </c>
      <c r="M86" s="5" t="str">
        <f t="shared" ca="1" si="3206"/>
        <v/>
      </c>
      <c r="N86" s="5" t="str">
        <f t="shared" ca="1" si="3207"/>
        <v/>
      </c>
      <c r="O86" s="5" t="str">
        <f ca="1">IF(B86="","",'Hidden inputs'!$D$11*F86+'Hidden inputs'!$E$11*G86)</f>
        <v/>
      </c>
      <c r="P86" s="11" t="str">
        <f t="shared" ca="1" si="3140"/>
        <v/>
      </c>
      <c r="Q86" s="20" t="str">
        <f t="shared" ca="1" si="3141"/>
        <v/>
      </c>
      <c r="R86" s="3" t="str">
        <f t="shared" ca="1" si="3208"/>
        <v/>
      </c>
      <c r="S86" s="5" t="str" cm="1">
        <f t="array" aca="1" ref="S86" ca="1">IF($B86="","",IF(R86=0,0,IF(DD_Payment="",0,IF(R86&lt;_xlfn.IFS(DD_Frequency="Monthly",1,DD_Frequency="Quarterly",IF(MONTH(R$2)=1,1,IF(MONTH(R$2)=4,1,IF(MONTH(R$2)=7,1,IF(MONTH(R$2)=10,1,0)))),DD_Frequency="Annually",IF(MONTH(R$2)=1,1,0))*DD_Payment,R86,_xlfn.IFS(DD_Frequency="Monthly",1,DD_Frequency="Quarterly",IF(MONTH(R$2)=1,1,IF(MONTH(R$2)=4,1,IF(MONTH(R$2)=7,1,IF(MONTH(R$2)=10,1,0)))),DD_Frequency="Annually",IF(MONTH(R$2)=1,1,0))*DD_Payment))))</f>
        <v/>
      </c>
      <c r="T86" s="3" t="str">
        <f t="shared" ref="T86" ca="1" si="4058">IF(B86="","",IF(R86&gt;S86,(R86-S86/2)*(rate_A*((T$1+A86)/365)),0))</f>
        <v/>
      </c>
      <c r="U86" s="3" t="str">
        <f t="shared" ca="1" si="3210"/>
        <v/>
      </c>
      <c r="V86" s="3" t="str">
        <f t="shared" ref="V86" ca="1" si="4059">IF(B86="","",G86*(1+rate_A*(T$1+A86)/365))</f>
        <v/>
      </c>
      <c r="W86" s="3" t="str">
        <f t="shared" ref="W86" ca="1" si="4060">IF(B86="","",H86*(1+rate_A*(T$1+A86)/365))</f>
        <v/>
      </c>
      <c r="X86" s="3" t="str">
        <f t="shared" ref="X86" ca="1" si="4061">IF(B86="","",I86*(1+rate_joint*(T$1+A86)/365))</f>
        <v/>
      </c>
      <c r="Y86" s="5" t="str">
        <f t="shared" ca="1" si="3309"/>
        <v/>
      </c>
      <c r="Z86" s="5" t="str" cm="1">
        <f t="array" aca="1" ref="Z86" ca="1">IF(Y86="","",_xlfn.IFS(Y86&lt;='Hidden inputs'!$C$15,Y86*'Hidden inputs'!$D$15,Y86&lt;='Hidden inputs'!$C$16,'Hidden inputs'!$C$15*'Hidden inputs'!$D$15+(Y86-'Hidden inputs'!$B$16)*'Hidden inputs'!$D$16,Y86&lt;='Hidden inputs'!$C$17,'Hidden inputs'!$C$15*'Hidden inputs'!$D$15+('Hidden inputs'!$C$16-'Hidden inputs'!$B$16)*'Hidden inputs'!$D$16+(Y86-'Hidden inputs'!$B$17)*'Hidden inputs'!$D$17,Y86&gt;'Hidden inputs'!$B$18,'Hidden inputs'!$C$15*'Hidden inputs'!$D$15+('Hidden inputs'!$C$16-'Hidden inputs'!$B$16)*'Hidden inputs'!$D$16+('Hidden inputs'!$C$17-'Hidden inputs'!$B$17)*'Hidden inputs'!$D$17+(Y86-'Hidden inputs'!$B$18)*'Hidden inputs'!$D$18))</f>
        <v/>
      </c>
      <c r="AA86" s="10" t="str">
        <f t="shared" ca="1" si="3310"/>
        <v/>
      </c>
      <c r="AB86" s="5" t="str">
        <f t="shared" ca="1" si="3214"/>
        <v/>
      </c>
      <c r="AC86" s="5" t="str">
        <f t="shared" ca="1" si="3311"/>
        <v/>
      </c>
      <c r="AD86" s="5" t="str">
        <f ca="1">IF(B86="","",'Hidden inputs'!$D$11*U86+'Hidden inputs'!$E$11*V86)</f>
        <v/>
      </c>
      <c r="AE86" s="11" t="str">
        <f t="shared" ca="1" si="3146"/>
        <v/>
      </c>
      <c r="AF86" s="9" t="str">
        <f t="shared" ca="1" si="3215"/>
        <v/>
      </c>
      <c r="AG86" s="3" t="str">
        <f t="shared" ca="1" si="3216"/>
        <v/>
      </c>
      <c r="AH86" s="5" t="str" cm="1">
        <f t="array" aca="1" ref="AH86" ca="1">IF($B86="","",IF(AG86=0,0,IF(DD_Payment="",0,IF(AG86&lt;_xlfn.IFS(DD_Frequency="Monthly",1,DD_Frequency="Quarterly",IF(MONTH(AG$2)=1,1,IF(MONTH(AG$2)=4,1,IF(MONTH(AG$2)=7,1,IF(MONTH(AG$2)=10,1,0)))),DD_Frequency="Annually",IF(MONTH(AG$2)=1,1,0))*DD_Payment,AG86,_xlfn.IFS(DD_Frequency="Monthly",1,DD_Frequency="Quarterly",IF(MONTH(AG$2)=1,1,IF(MONTH(AG$2)=4,1,IF(MONTH(AG$2)=7,1,IF(MONTH(AG$2)=10,1,0)))),DD_Frequency="Annually",IF(MONTH(AG$2)=1,1,0))*DD_Payment))))</f>
        <v/>
      </c>
      <c r="AI86" s="3" t="str">
        <f t="shared" ref="AI86" ca="1" si="4062">IF($B86="","",IF(AG86&gt;AH86,(AG86-AH86/2)*(rate_A*(AI$1/365)),0))</f>
        <v/>
      </c>
      <c r="AJ86" s="3" t="str">
        <f t="shared" ca="1" si="3313"/>
        <v/>
      </c>
      <c r="AK86" s="3" t="str">
        <f t="shared" ref="AK86" ca="1" si="4063">IF($B86="","",V86*(1+rate_A*AI$1/365))</f>
        <v/>
      </c>
      <c r="AL86" s="3" t="str">
        <f t="shared" ref="AL86" ca="1" si="4064">IF($B86="","",W86*(1+rate_A*AI$1/365))</f>
        <v/>
      </c>
      <c r="AM86" s="3" t="str">
        <f t="shared" ref="AM86" ca="1" si="4065">IF($B86="","",X86*(1+rate_joint*AI$1/365))</f>
        <v/>
      </c>
      <c r="AN86" s="5" t="str">
        <f t="shared" ca="1" si="3317"/>
        <v/>
      </c>
      <c r="AO86" s="5" t="str" cm="1">
        <f t="array" aca="1" ref="AO86" ca="1">IF(AN86="","",_xlfn.IFS(AN86&lt;='Hidden inputs'!$C$15,AN86*'Hidden inputs'!$D$15,AN86&lt;='Hidden inputs'!$C$16,'Hidden inputs'!$C$15*'Hidden inputs'!$D$15+(AN86-'Hidden inputs'!$B$16)*'Hidden inputs'!$D$16,AN86&lt;='Hidden inputs'!$C$17,'Hidden inputs'!$C$15*'Hidden inputs'!$D$15+('Hidden inputs'!$C$16-'Hidden inputs'!$B$16)*'Hidden inputs'!$D$16+(AN86-'Hidden inputs'!$B$17)*'Hidden inputs'!$D$17,AN86&gt;'Hidden inputs'!$B$18,'Hidden inputs'!$C$15*'Hidden inputs'!$D$15+('Hidden inputs'!$C$16-'Hidden inputs'!$B$16)*'Hidden inputs'!$D$16+('Hidden inputs'!$C$17-'Hidden inputs'!$B$17)*'Hidden inputs'!$D$17+(AN86-'Hidden inputs'!$B$18)*'Hidden inputs'!$D$18))</f>
        <v/>
      </c>
      <c r="AP86" s="10" t="str">
        <f t="shared" ca="1" si="3318"/>
        <v/>
      </c>
      <c r="AQ86" s="5" t="str">
        <f t="shared" ca="1" si="3221"/>
        <v/>
      </c>
      <c r="AR86" s="5" t="str">
        <f t="shared" ca="1" si="3222"/>
        <v/>
      </c>
      <c r="AS86" s="5" t="str">
        <f ca="1">IF($B86="","",'Hidden inputs'!$D$11*AJ86+'Hidden inputs'!$E$11*AK86)</f>
        <v/>
      </c>
      <c r="AT86" s="11" t="str">
        <f t="shared" ca="1" si="3151"/>
        <v/>
      </c>
      <c r="AU86" s="9" t="str">
        <f t="shared" ca="1" si="3223"/>
        <v/>
      </c>
      <c r="AV86" s="3" t="str">
        <f t="shared" ca="1" si="3224"/>
        <v/>
      </c>
      <c r="AW86" s="5" t="str" cm="1">
        <f t="array" aca="1" ref="AW86" ca="1">IF($B86="","",IF(AV86=0,0,IF(DD_Payment="",0,IF(AV86&lt;_xlfn.IFS(DD_Frequency="Monthly",1,DD_Frequency="Quarterly",IF(MONTH(AV$2)=1,1,IF(MONTH(AV$2)=4,1,IF(MONTH(AV$2)=7,1,IF(MONTH(AV$2)=10,1,0)))),DD_Frequency="Annually",IF(MONTH(AV$2)=1,1,0))*DD_Payment,AV86,_xlfn.IFS(DD_Frequency="Monthly",1,DD_Frequency="Quarterly",IF(MONTH(AV$2)=1,1,IF(MONTH(AV$2)=4,1,IF(MONTH(AV$2)=7,1,IF(MONTH(AV$2)=10,1,0)))),DD_Frequency="Annually",IF(MONTH(AV$2)=1,1,0))*DD_Payment))))</f>
        <v/>
      </c>
      <c r="AX86" s="3" t="str">
        <f t="shared" ref="AX86" ca="1" si="4066">IF($B86="","",IF(AV86&gt;AW86,(AV86-AW86/2)*(rate_A*(AX$1/365)),0))</f>
        <v/>
      </c>
      <c r="AY86" s="3" t="str">
        <f t="shared" ca="1" si="3320"/>
        <v/>
      </c>
      <c r="AZ86" s="3" t="str">
        <f t="shared" ref="AZ86" ca="1" si="4067">IF($B86="","",AK86*(1+rate_A*AX$1/365))</f>
        <v/>
      </c>
      <c r="BA86" s="3" t="str">
        <f t="shared" ref="BA86" ca="1" si="4068">IF($B86="","",AL86*(1+rate_A*AX$1/365))</f>
        <v/>
      </c>
      <c r="BB86" s="3" t="str">
        <f t="shared" ref="BB86" ca="1" si="4069">IF($B86="","",AM86*(1+rate_joint*AX$1/365))</f>
        <v/>
      </c>
      <c r="BC86" s="5" t="str">
        <f t="shared" ca="1" si="3324"/>
        <v/>
      </c>
      <c r="BD86" s="5" t="str" cm="1">
        <f t="array" aca="1" ref="BD86" ca="1">IF(BC86="","",_xlfn.IFS(BC86&lt;='Hidden inputs'!$C$15,BC86*'Hidden inputs'!$D$15,BC86&lt;='Hidden inputs'!$C$16,'Hidden inputs'!$C$15*'Hidden inputs'!$D$15+(BC86-'Hidden inputs'!$B$16)*'Hidden inputs'!$D$16,BC86&lt;='Hidden inputs'!$C$17,'Hidden inputs'!$C$15*'Hidden inputs'!$D$15+('Hidden inputs'!$C$16-'Hidden inputs'!$B$16)*'Hidden inputs'!$D$16+(BC86-'Hidden inputs'!$B$17)*'Hidden inputs'!$D$17,BC86&gt;'Hidden inputs'!$B$18,'Hidden inputs'!$C$15*'Hidden inputs'!$D$15+('Hidden inputs'!$C$16-'Hidden inputs'!$B$16)*'Hidden inputs'!$D$16+('Hidden inputs'!$C$17-'Hidden inputs'!$B$17)*'Hidden inputs'!$D$17+(BC86-'Hidden inputs'!$B$18)*'Hidden inputs'!$D$18))</f>
        <v/>
      </c>
      <c r="BE86" s="10" t="str">
        <f t="shared" ca="1" si="3325"/>
        <v/>
      </c>
      <c r="BF86" s="5" t="str">
        <f t="shared" ca="1" si="3229"/>
        <v/>
      </c>
      <c r="BG86" s="5" t="str">
        <f t="shared" ca="1" si="3230"/>
        <v/>
      </c>
      <c r="BH86" s="5" t="str">
        <f ca="1">IF($B86="","",'Hidden inputs'!$D$11*AY86+'Hidden inputs'!$E$11*AZ86)</f>
        <v/>
      </c>
      <c r="BI86" s="11" t="str">
        <f t="shared" ca="1" si="3156"/>
        <v/>
      </c>
      <c r="BJ86" s="9" t="str">
        <f t="shared" ca="1" si="3231"/>
        <v/>
      </c>
      <c r="BK86" s="3" t="str">
        <f t="shared" ca="1" si="3232"/>
        <v/>
      </c>
      <c r="BL86" s="5" t="str" cm="1">
        <f t="array" aca="1" ref="BL86" ca="1">IF($B86="","",IF(BK86=0,0,IF(DD_Payment="",0,IF(BK86&lt;_xlfn.IFS(DD_Frequency="Monthly",1,DD_Frequency="Quarterly",IF(MONTH(BK$2)=1,1,IF(MONTH(BK$2)=4,1,IF(MONTH(BK$2)=7,1,IF(MONTH(BK$2)=10,1,0)))),DD_Frequency="Annually",IF(MONTH(BK$2)=1,1,0))*DD_Payment,BK86,_xlfn.IFS(DD_Frequency="Monthly",1,DD_Frequency="Quarterly",IF(MONTH(BK$2)=1,1,IF(MONTH(BK$2)=4,1,IF(MONTH(BK$2)=7,1,IF(MONTH(BK$2)=10,1,0)))),DD_Frequency="Annually",IF(MONTH(BK$2)=1,1,0))*DD_Payment))))</f>
        <v/>
      </c>
      <c r="BM86" s="3" t="str">
        <f t="shared" ref="BM86" ca="1" si="4070">IF($B86="","",IF(BK86&gt;BL86,(BK86-BL86/2)*(rate_A*(BM$1/365)),0))</f>
        <v/>
      </c>
      <c r="BN86" s="3" t="str">
        <f t="shared" ca="1" si="3327"/>
        <v/>
      </c>
      <c r="BO86" s="3" t="str">
        <f t="shared" ref="BO86" ca="1" si="4071">IF($B86="","",AZ86*(1+rate_A*BM$1/365))</f>
        <v/>
      </c>
      <c r="BP86" s="3" t="str">
        <f t="shared" ref="BP86" ca="1" si="4072">IF($B86="","",BA86*(1+rate_A*BM$1/365))</f>
        <v/>
      </c>
      <c r="BQ86" s="3" t="str">
        <f t="shared" ref="BQ86" ca="1" si="4073">IF($B86="","",BB86*(1+rate_joint*BM$1/365))</f>
        <v/>
      </c>
      <c r="BR86" s="5" t="str">
        <f t="shared" ca="1" si="3331"/>
        <v/>
      </c>
      <c r="BS86" s="5" t="str" cm="1">
        <f t="array" aca="1" ref="BS86" ca="1">IF(BR86="","",_xlfn.IFS(BR86&lt;='Hidden inputs'!$C$15,BR86*'Hidden inputs'!$D$15,BR86&lt;='Hidden inputs'!$C$16,'Hidden inputs'!$C$15*'Hidden inputs'!$D$15+(BR86-'Hidden inputs'!$B$16)*'Hidden inputs'!$D$16,BR86&lt;='Hidden inputs'!$C$17,'Hidden inputs'!$C$15*'Hidden inputs'!$D$15+('Hidden inputs'!$C$16-'Hidden inputs'!$B$16)*'Hidden inputs'!$D$16+(BR86-'Hidden inputs'!$B$17)*'Hidden inputs'!$D$17,BR86&gt;'Hidden inputs'!$B$18,'Hidden inputs'!$C$15*'Hidden inputs'!$D$15+('Hidden inputs'!$C$16-'Hidden inputs'!$B$16)*'Hidden inputs'!$D$16+('Hidden inputs'!$C$17-'Hidden inputs'!$B$17)*'Hidden inputs'!$D$17+(BR86-'Hidden inputs'!$B$18)*'Hidden inputs'!$D$18))</f>
        <v/>
      </c>
      <c r="BT86" s="10" t="str">
        <f t="shared" ca="1" si="3332"/>
        <v/>
      </c>
      <c r="BU86" s="5" t="str">
        <f t="shared" ca="1" si="3237"/>
        <v/>
      </c>
      <c r="BV86" s="5" t="str">
        <f t="shared" ca="1" si="3238"/>
        <v/>
      </c>
      <c r="BW86" s="5" t="str">
        <f ca="1">IF($B86="","",'Hidden inputs'!$D$11*BN86+'Hidden inputs'!$E$11*BO86)</f>
        <v/>
      </c>
      <c r="BX86" s="11" t="str">
        <f t="shared" ca="1" si="3161"/>
        <v/>
      </c>
      <c r="BY86" s="9" t="str">
        <f t="shared" ca="1" si="3239"/>
        <v/>
      </c>
      <c r="BZ86" s="3" t="str">
        <f t="shared" ca="1" si="3240"/>
        <v/>
      </c>
      <c r="CA86" s="5" t="str" cm="1">
        <f t="array" aca="1" ref="CA86" ca="1">IF($B86="","",IF(BZ86=0,0,IF(DD_Payment="",0,IF(BZ86&lt;_xlfn.IFS(DD_Frequency="Monthly",1,DD_Frequency="Quarterly",IF(MONTH(BZ$2)=1,1,IF(MONTH(BZ$2)=4,1,IF(MONTH(BZ$2)=7,1,IF(MONTH(BZ$2)=10,1,0)))),DD_Frequency="Annually",IF(MONTH(BZ$2)=1,1,0))*DD_Payment,BZ86,_xlfn.IFS(DD_Frequency="Monthly",1,DD_Frequency="Quarterly",IF(MONTH(BZ$2)=1,1,IF(MONTH(BZ$2)=4,1,IF(MONTH(BZ$2)=7,1,IF(MONTH(BZ$2)=10,1,0)))),DD_Frequency="Annually",IF(MONTH(BZ$2)=1,1,0))*DD_Payment))))</f>
        <v/>
      </c>
      <c r="CB86" s="3" t="str">
        <f t="shared" ref="CB86" ca="1" si="4074">IF($B86="","",IF(BZ86&gt;CA86,(BZ86-CA86/2)*(rate_A*(CB$1/365)),0))</f>
        <v/>
      </c>
      <c r="CC86" s="3" t="str">
        <f t="shared" ca="1" si="3334"/>
        <v/>
      </c>
      <c r="CD86" s="3" t="str">
        <f t="shared" ref="CD86" ca="1" si="4075">IF($B86="","",BO86*(1+rate_A*CB$1/365))</f>
        <v/>
      </c>
      <c r="CE86" s="3" t="str">
        <f t="shared" ref="CE86" ca="1" si="4076">IF($B86="","",BP86*(1+rate_A*CB$1/365))</f>
        <v/>
      </c>
      <c r="CF86" s="3" t="str">
        <f t="shared" ref="CF86" ca="1" si="4077">IF($B86="","",BQ86*(1+rate_joint*CB$1/365))</f>
        <v/>
      </c>
      <c r="CG86" s="5" t="str">
        <f t="shared" ca="1" si="3338"/>
        <v/>
      </c>
      <c r="CH86" s="5" t="str" cm="1">
        <f t="array" aca="1" ref="CH86" ca="1">IF(CG86="","",_xlfn.IFS(CG86&lt;='Hidden inputs'!$C$15,CG86*'Hidden inputs'!$D$15,CG86&lt;='Hidden inputs'!$C$16,'Hidden inputs'!$C$15*'Hidden inputs'!$D$15+(CG86-'Hidden inputs'!$B$16)*'Hidden inputs'!$D$16,CG86&lt;='Hidden inputs'!$C$17,'Hidden inputs'!$C$15*'Hidden inputs'!$D$15+('Hidden inputs'!$C$16-'Hidden inputs'!$B$16)*'Hidden inputs'!$D$16+(CG86-'Hidden inputs'!$B$17)*'Hidden inputs'!$D$17,CG86&gt;'Hidden inputs'!$B$18,'Hidden inputs'!$C$15*'Hidden inputs'!$D$15+('Hidden inputs'!$C$16-'Hidden inputs'!$B$16)*'Hidden inputs'!$D$16+('Hidden inputs'!$C$17-'Hidden inputs'!$B$17)*'Hidden inputs'!$D$17+(CG86-'Hidden inputs'!$B$18)*'Hidden inputs'!$D$18))</f>
        <v/>
      </c>
      <c r="CI86" s="10" t="str">
        <f t="shared" ca="1" si="3339"/>
        <v/>
      </c>
      <c r="CJ86" s="5" t="str">
        <f t="shared" ca="1" si="3245"/>
        <v/>
      </c>
      <c r="CK86" s="5" t="str">
        <f t="shared" ca="1" si="3246"/>
        <v/>
      </c>
      <c r="CL86" s="5" t="str">
        <f ca="1">IF($B86="","",'Hidden inputs'!$D$11*CC86+'Hidden inputs'!$E$11*CD86)</f>
        <v/>
      </c>
      <c r="CM86" s="11" t="str">
        <f t="shared" ca="1" si="3166"/>
        <v/>
      </c>
      <c r="CN86" s="9" t="str">
        <f t="shared" ca="1" si="3247"/>
        <v/>
      </c>
      <c r="CO86" s="3" t="str">
        <f t="shared" ca="1" si="3248"/>
        <v/>
      </c>
      <c r="CP86" s="5" t="str" cm="1">
        <f t="array" aca="1" ref="CP86" ca="1">IF($B86="","",IF(CO86=0,0,IF(DD_Payment="",0,IF(CO86&lt;_xlfn.IFS(DD_Frequency="Monthly",1,DD_Frequency="Quarterly",IF(MONTH(CO$2)=1,1,IF(MONTH(CO$2)=4,1,IF(MONTH(CO$2)=7,1,IF(MONTH(CO$2)=10,1,0)))),DD_Frequency="Annually",IF(MONTH(CO$2)=1,1,0))*DD_Payment,CO86,_xlfn.IFS(DD_Frequency="Monthly",1,DD_Frequency="Quarterly",IF(MONTH(CO$2)=1,1,IF(MONTH(CO$2)=4,1,IF(MONTH(CO$2)=7,1,IF(MONTH(CO$2)=10,1,0)))),DD_Frequency="Annually",IF(MONTH(CO$2)=1,1,0))*DD_Payment))))</f>
        <v/>
      </c>
      <c r="CQ86" s="3" t="str">
        <f t="shared" ref="CQ86" ca="1" si="4078">IF($B86="","",IF(CO86&gt;CP86,(CO86-CP86/2)*(rate_A*(CQ$1/365)),0))</f>
        <v/>
      </c>
      <c r="CR86" s="3" t="str">
        <f t="shared" ca="1" si="3341"/>
        <v/>
      </c>
      <c r="CS86" s="3" t="str">
        <f t="shared" ref="CS86" ca="1" si="4079">IF($B86="","",CD86*(1+rate_A*CQ$1/365))</f>
        <v/>
      </c>
      <c r="CT86" s="3" t="str">
        <f t="shared" ref="CT86" ca="1" si="4080">IF($B86="","",CE86*(1+rate_A*CQ$1/365))</f>
        <v/>
      </c>
      <c r="CU86" s="3" t="str">
        <f t="shared" ref="CU86" ca="1" si="4081">IF($B86="","",CF86*(1+rate_joint*CQ$1/365))</f>
        <v/>
      </c>
      <c r="CV86" s="5" t="str">
        <f t="shared" ca="1" si="3345"/>
        <v/>
      </c>
      <c r="CW86" s="5" t="str" cm="1">
        <f t="array" aca="1" ref="CW86" ca="1">IF(CV86="","",_xlfn.IFS(CV86&lt;='Hidden inputs'!$C$15,CV86*'Hidden inputs'!$D$15,CV86&lt;='Hidden inputs'!$C$16,'Hidden inputs'!$C$15*'Hidden inputs'!$D$15+(CV86-'Hidden inputs'!$B$16)*'Hidden inputs'!$D$16,CV86&lt;='Hidden inputs'!$C$17,'Hidden inputs'!$C$15*'Hidden inputs'!$D$15+('Hidden inputs'!$C$16-'Hidden inputs'!$B$16)*'Hidden inputs'!$D$16+(CV86-'Hidden inputs'!$B$17)*'Hidden inputs'!$D$17,CV86&gt;'Hidden inputs'!$B$18,'Hidden inputs'!$C$15*'Hidden inputs'!$D$15+('Hidden inputs'!$C$16-'Hidden inputs'!$B$16)*'Hidden inputs'!$D$16+('Hidden inputs'!$C$17-'Hidden inputs'!$B$17)*'Hidden inputs'!$D$17+(CV86-'Hidden inputs'!$B$18)*'Hidden inputs'!$D$18))</f>
        <v/>
      </c>
      <c r="CX86" s="10" t="str">
        <f t="shared" ca="1" si="3346"/>
        <v/>
      </c>
      <c r="CY86" s="5" t="str">
        <f t="shared" ca="1" si="3253"/>
        <v/>
      </c>
      <c r="CZ86" s="5" t="str">
        <f t="shared" ca="1" si="3254"/>
        <v/>
      </c>
      <c r="DA86" s="5" t="str">
        <f ca="1">IF($B86="","",'Hidden inputs'!$D$11*CR86+'Hidden inputs'!$E$11*CS86)</f>
        <v/>
      </c>
      <c r="DB86" s="11" t="str">
        <f t="shared" ca="1" si="3171"/>
        <v/>
      </c>
      <c r="DC86" s="9" t="str">
        <f t="shared" ca="1" si="3255"/>
        <v/>
      </c>
      <c r="DD86" s="3" t="str">
        <f t="shared" ca="1" si="3256"/>
        <v/>
      </c>
      <c r="DE86" s="5" t="str" cm="1">
        <f t="array" aca="1" ref="DE86" ca="1">IF($B86="","",IF(DD86=0,0,IF(DD_Payment="",0,IF(DD86&lt;_xlfn.IFS(DD_Frequency="Monthly",1,DD_Frequency="Quarterly",IF(MONTH(DD$2)=1,1,IF(MONTH(DD$2)=4,1,IF(MONTH(DD$2)=7,1,IF(MONTH(DD$2)=10,1,0)))),DD_Frequency="Annually",IF(MONTH(DD$2)=1,1,0))*DD_Payment,DD86,_xlfn.IFS(DD_Frequency="Monthly",1,DD_Frequency="Quarterly",IF(MONTH(DD$2)=1,1,IF(MONTH(DD$2)=4,1,IF(MONTH(DD$2)=7,1,IF(MONTH(DD$2)=10,1,0)))),DD_Frequency="Annually",IF(MONTH(DD$2)=1,1,0))*DD_Payment))))</f>
        <v/>
      </c>
      <c r="DF86" s="3" t="str">
        <f t="shared" ref="DF86" ca="1" si="4082">IF($B86="","",IF(DD86&gt;DE86,(DD86-DE86/2)*(rate_A*(DF$1/365)),0))</f>
        <v/>
      </c>
      <c r="DG86" s="3" t="str">
        <f t="shared" ca="1" si="3348"/>
        <v/>
      </c>
      <c r="DH86" s="3" t="str">
        <f t="shared" ref="DH86" ca="1" si="4083">IF($B86="","",CS86*(1+rate_A*DF$1/365))</f>
        <v/>
      </c>
      <c r="DI86" s="3" t="str">
        <f t="shared" ref="DI86" ca="1" si="4084">IF($B86="","",CT86*(1+rate_A*DF$1/365))</f>
        <v/>
      </c>
      <c r="DJ86" s="3" t="str">
        <f t="shared" ref="DJ86" ca="1" si="4085">IF($B86="","",CU86*(1+rate_joint*DF$1/365))</f>
        <v/>
      </c>
      <c r="DK86" s="5" t="str">
        <f t="shared" ca="1" si="3352"/>
        <v/>
      </c>
      <c r="DL86" s="5" t="str" cm="1">
        <f t="array" aca="1" ref="DL86" ca="1">IF(DK86="","",_xlfn.IFS(DK86&lt;='Hidden inputs'!$C$15,DK86*'Hidden inputs'!$D$15,DK86&lt;='Hidden inputs'!$C$16,'Hidden inputs'!$C$15*'Hidden inputs'!$D$15+(DK86-'Hidden inputs'!$B$16)*'Hidden inputs'!$D$16,DK86&lt;='Hidden inputs'!$C$17,'Hidden inputs'!$C$15*'Hidden inputs'!$D$15+('Hidden inputs'!$C$16-'Hidden inputs'!$B$16)*'Hidden inputs'!$D$16+(DK86-'Hidden inputs'!$B$17)*'Hidden inputs'!$D$17,DK86&gt;'Hidden inputs'!$B$18,'Hidden inputs'!$C$15*'Hidden inputs'!$D$15+('Hidden inputs'!$C$16-'Hidden inputs'!$B$16)*'Hidden inputs'!$D$16+('Hidden inputs'!$C$17-'Hidden inputs'!$B$17)*'Hidden inputs'!$D$17+(DK86-'Hidden inputs'!$B$18)*'Hidden inputs'!$D$18))</f>
        <v/>
      </c>
      <c r="DM86" s="10" t="str">
        <f t="shared" ca="1" si="3353"/>
        <v/>
      </c>
      <c r="DN86" s="5" t="str">
        <f t="shared" ca="1" si="3261"/>
        <v/>
      </c>
      <c r="DO86" s="5" t="str">
        <f t="shared" ca="1" si="3262"/>
        <v/>
      </c>
      <c r="DP86" s="5" t="str">
        <f ca="1">IF($B86="","",'Hidden inputs'!$D$11*DG86+'Hidden inputs'!$E$11*DH86)</f>
        <v/>
      </c>
      <c r="DQ86" s="11" t="str">
        <f t="shared" ca="1" si="3176"/>
        <v/>
      </c>
      <c r="DR86" s="9" t="str">
        <f t="shared" ca="1" si="3263"/>
        <v/>
      </c>
      <c r="DS86" s="3" t="str">
        <f t="shared" ca="1" si="3264"/>
        <v/>
      </c>
      <c r="DT86" s="5" t="str" cm="1">
        <f t="array" aca="1" ref="DT86" ca="1">IF($B86="","",IF(DS86=0,0,IF(DD_Payment="",0,IF(DS86&lt;_xlfn.IFS(DD_Frequency="Monthly",1,DD_Frequency="Quarterly",IF(MONTH(DS$2)=1,1,IF(MONTH(DS$2)=4,1,IF(MONTH(DS$2)=7,1,IF(MONTH(DS$2)=10,1,0)))),DD_Frequency="Annually",IF(MONTH(DS$2)=1,1,0))*DD_Payment,DS86,_xlfn.IFS(DD_Frequency="Monthly",1,DD_Frequency="Quarterly",IF(MONTH(DS$2)=1,1,IF(MONTH(DS$2)=4,1,IF(MONTH(DS$2)=7,1,IF(MONTH(DS$2)=10,1,0)))),DD_Frequency="Annually",IF(MONTH(DS$2)=1,1,0))*DD_Payment))))</f>
        <v/>
      </c>
      <c r="DU86" s="3" t="str">
        <f t="shared" ref="DU86" ca="1" si="4086">IF($B86="","",IF(DS86&gt;DT86,(DS86-DT86/2)*(rate_A*(DU$1/365)),0))</f>
        <v/>
      </c>
      <c r="DV86" s="3" t="str">
        <f t="shared" ca="1" si="3355"/>
        <v/>
      </c>
      <c r="DW86" s="3" t="str">
        <f t="shared" ref="DW86" ca="1" si="4087">IF($B86="","",DH86*(1+rate_A*DU$1/365))</f>
        <v/>
      </c>
      <c r="DX86" s="3" t="str">
        <f t="shared" ref="DX86" ca="1" si="4088">IF($B86="","",DI86*(1+rate_A*DU$1/365))</f>
        <v/>
      </c>
      <c r="DY86" s="3" t="str">
        <f t="shared" ref="DY86" ca="1" si="4089">IF($B86="","",DJ86*(1+rate_joint*DU$1/365))</f>
        <v/>
      </c>
      <c r="DZ86" s="5" t="str">
        <f t="shared" ca="1" si="3359"/>
        <v/>
      </c>
      <c r="EA86" s="5" t="str" cm="1">
        <f t="array" aca="1" ref="EA86" ca="1">IF(DZ86="","",_xlfn.IFS(DZ86&lt;='Hidden inputs'!$C$15,DZ86*'Hidden inputs'!$D$15,DZ86&lt;='Hidden inputs'!$C$16,'Hidden inputs'!$C$15*'Hidden inputs'!$D$15+(DZ86-'Hidden inputs'!$B$16)*'Hidden inputs'!$D$16,DZ86&lt;='Hidden inputs'!$C$17,'Hidden inputs'!$C$15*'Hidden inputs'!$D$15+('Hidden inputs'!$C$16-'Hidden inputs'!$B$16)*'Hidden inputs'!$D$16+(DZ86-'Hidden inputs'!$B$17)*'Hidden inputs'!$D$17,DZ86&gt;'Hidden inputs'!$B$18,'Hidden inputs'!$C$15*'Hidden inputs'!$D$15+('Hidden inputs'!$C$16-'Hidden inputs'!$B$16)*'Hidden inputs'!$D$16+('Hidden inputs'!$C$17-'Hidden inputs'!$B$17)*'Hidden inputs'!$D$17+(DZ86-'Hidden inputs'!$B$18)*'Hidden inputs'!$D$18))</f>
        <v/>
      </c>
      <c r="EB86" s="10" t="str">
        <f t="shared" ca="1" si="3360"/>
        <v/>
      </c>
      <c r="EC86" s="5" t="str">
        <f t="shared" ca="1" si="3269"/>
        <v/>
      </c>
      <c r="ED86" s="5" t="str">
        <f t="shared" ca="1" si="3270"/>
        <v/>
      </c>
      <c r="EE86" s="5" t="str">
        <f ca="1">IF($B86="","",'Hidden inputs'!$D$11*DV86+'Hidden inputs'!$E$11*DW86)</f>
        <v/>
      </c>
      <c r="EF86" s="11" t="str">
        <f t="shared" ca="1" si="3181"/>
        <v/>
      </c>
      <c r="EG86" s="9" t="str">
        <f t="shared" ca="1" si="3271"/>
        <v/>
      </c>
      <c r="EH86" s="3" t="str">
        <f t="shared" ca="1" si="3272"/>
        <v/>
      </c>
      <c r="EI86" s="5" t="str" cm="1">
        <f t="array" aca="1" ref="EI86" ca="1">IF($B86="","",IF(EH86=0,0,IF(DD_Payment="",0,IF(EH86&lt;_xlfn.IFS(DD_Frequency="Monthly",1,DD_Frequency="Quarterly",IF(MONTH(EH$2)=1,1,IF(MONTH(EH$2)=4,1,IF(MONTH(EH$2)=7,1,IF(MONTH(EH$2)=10,1,0)))),DD_Frequency="Annually",IF(MONTH(EH$2)=1,1,0))*DD_Payment,EH86,_xlfn.IFS(DD_Frequency="Monthly",1,DD_Frequency="Quarterly",IF(MONTH(EH$2)=1,1,IF(MONTH(EH$2)=4,1,IF(MONTH(EH$2)=7,1,IF(MONTH(EH$2)=10,1,0)))),DD_Frequency="Annually",IF(MONTH(EH$2)=1,1,0))*DD_Payment))))</f>
        <v/>
      </c>
      <c r="EJ86" s="3" t="str">
        <f t="shared" ref="EJ86" ca="1" si="4090">IF($B86="","",IF(EH86&gt;EI86,(EH86-EI86/2)*(rate_A*(EJ$1/365)),0))</f>
        <v/>
      </c>
      <c r="EK86" s="3" t="str">
        <f t="shared" ca="1" si="3362"/>
        <v/>
      </c>
      <c r="EL86" s="3" t="str">
        <f t="shared" ref="EL86" ca="1" si="4091">IF($B86="","",DW86*(1+rate_A*EJ$1/365))</f>
        <v/>
      </c>
      <c r="EM86" s="3" t="str">
        <f t="shared" ref="EM86" ca="1" si="4092">IF($B86="","",DX86*(1+rate_A*EJ$1/365))</f>
        <v/>
      </c>
      <c r="EN86" s="3" t="str">
        <f t="shared" ref="EN86" ca="1" si="4093">IF($B86="","",DY86*(1+rate_joint*EJ$1/365))</f>
        <v/>
      </c>
      <c r="EO86" s="5" t="str">
        <f t="shared" ca="1" si="3366"/>
        <v/>
      </c>
      <c r="EP86" s="5" t="str" cm="1">
        <f t="array" aca="1" ref="EP86" ca="1">IF(EO86="","",_xlfn.IFS(EO86&lt;='Hidden inputs'!$C$15,EO86*'Hidden inputs'!$D$15,EO86&lt;='Hidden inputs'!$C$16,'Hidden inputs'!$C$15*'Hidden inputs'!$D$15+(EO86-'Hidden inputs'!$B$16)*'Hidden inputs'!$D$16,EO86&lt;='Hidden inputs'!$C$17,'Hidden inputs'!$C$15*'Hidden inputs'!$D$15+('Hidden inputs'!$C$16-'Hidden inputs'!$B$16)*'Hidden inputs'!$D$16+(EO86-'Hidden inputs'!$B$17)*'Hidden inputs'!$D$17,EO86&gt;'Hidden inputs'!$B$18,'Hidden inputs'!$C$15*'Hidden inputs'!$D$15+('Hidden inputs'!$C$16-'Hidden inputs'!$B$16)*'Hidden inputs'!$D$16+('Hidden inputs'!$C$17-'Hidden inputs'!$B$17)*'Hidden inputs'!$D$17+(EO86-'Hidden inputs'!$B$18)*'Hidden inputs'!$D$18))</f>
        <v/>
      </c>
      <c r="EQ86" s="10" t="str">
        <f t="shared" ca="1" si="3367"/>
        <v/>
      </c>
      <c r="ER86" s="5" t="str">
        <f t="shared" ca="1" si="3277"/>
        <v/>
      </c>
      <c r="ES86" s="5" t="str">
        <f t="shared" ca="1" si="3278"/>
        <v/>
      </c>
      <c r="ET86" s="5" t="str">
        <f ca="1">IF($B86="","",'Hidden inputs'!$D$11*EK86+'Hidden inputs'!$E$11*EL86)</f>
        <v/>
      </c>
      <c r="EU86" s="11" t="str">
        <f t="shared" ca="1" si="3186"/>
        <v/>
      </c>
      <c r="EV86" s="9" t="str">
        <f t="shared" ca="1" si="3279"/>
        <v/>
      </c>
      <c r="EW86" s="3" t="str">
        <f t="shared" ca="1" si="3280"/>
        <v/>
      </c>
      <c r="EX86" s="5" t="str" cm="1">
        <f t="array" aca="1" ref="EX86" ca="1">IF($B86="","",IF(EW86=0,0,IF(DD_Payment="",0,IF(EW86&lt;_xlfn.IFS(DD_Frequency="Monthly",1,DD_Frequency="Quarterly",IF(MONTH(EW$2)=1,1,IF(MONTH(EW$2)=4,1,IF(MONTH(EW$2)=7,1,IF(MONTH(EW$2)=10,1,0)))),DD_Frequency="Annually",IF(MONTH(EW$2)=1,1,0))*DD_Payment,EW86,_xlfn.IFS(DD_Frequency="Monthly",1,DD_Frequency="Quarterly",IF(MONTH(EW$2)=1,1,IF(MONTH(EW$2)=4,1,IF(MONTH(EW$2)=7,1,IF(MONTH(EW$2)=10,1,0)))),DD_Frequency="Annually",IF(MONTH(EW$2)=1,1,0))*DD_Payment))))</f>
        <v/>
      </c>
      <c r="EY86" s="3" t="str">
        <f t="shared" ref="EY86" ca="1" si="4094">IF($B86="","",IF(EW86&gt;EX86,(EW86-EX86/2)*(rate_A*(EY$1/365)),0))</f>
        <v/>
      </c>
      <c r="EZ86" s="3" t="str">
        <f t="shared" ca="1" si="3369"/>
        <v/>
      </c>
      <c r="FA86" s="3" t="str">
        <f t="shared" ref="FA86" ca="1" si="4095">IF($B86="","",EL86*(1+rate_A*EY$1/365))</f>
        <v/>
      </c>
      <c r="FB86" s="3" t="str">
        <f t="shared" ref="FB86" ca="1" si="4096">IF($B86="","",EM86*(1+rate_A*EY$1/365))</f>
        <v/>
      </c>
      <c r="FC86" s="3" t="str">
        <f t="shared" ref="FC86" ca="1" si="4097">IF($B86="","",EN86*(1+rate_joint*EY$1/365))</f>
        <v/>
      </c>
      <c r="FD86" s="5" t="str">
        <f t="shared" ca="1" si="3373"/>
        <v/>
      </c>
      <c r="FE86" s="5" t="str" cm="1">
        <f t="array" aca="1" ref="FE86" ca="1">IF(FD86="","",_xlfn.IFS(FD86&lt;='Hidden inputs'!$C$15,FD86*'Hidden inputs'!$D$15,FD86&lt;='Hidden inputs'!$C$16,'Hidden inputs'!$C$15*'Hidden inputs'!$D$15+(FD86-'Hidden inputs'!$B$16)*'Hidden inputs'!$D$16,FD86&lt;='Hidden inputs'!$C$17,'Hidden inputs'!$C$15*'Hidden inputs'!$D$15+('Hidden inputs'!$C$16-'Hidden inputs'!$B$16)*'Hidden inputs'!$D$16+(FD86-'Hidden inputs'!$B$17)*'Hidden inputs'!$D$17,FD86&gt;'Hidden inputs'!$B$18,'Hidden inputs'!$C$15*'Hidden inputs'!$D$15+('Hidden inputs'!$C$16-'Hidden inputs'!$B$16)*'Hidden inputs'!$D$16+('Hidden inputs'!$C$17-'Hidden inputs'!$B$17)*'Hidden inputs'!$D$17+(FD86-'Hidden inputs'!$B$18)*'Hidden inputs'!$D$18))</f>
        <v/>
      </c>
      <c r="FF86" s="10" t="str">
        <f t="shared" ca="1" si="3374"/>
        <v/>
      </c>
      <c r="FG86" s="5" t="str">
        <f t="shared" ca="1" si="3285"/>
        <v/>
      </c>
      <c r="FH86" s="5" t="str">
        <f t="shared" ca="1" si="3286"/>
        <v/>
      </c>
      <c r="FI86" s="5" t="str">
        <f ca="1">IF($B86="","",'Hidden inputs'!$D$11*EZ86+'Hidden inputs'!$E$11*FA86)</f>
        <v/>
      </c>
      <c r="FJ86" s="11" t="str">
        <f t="shared" ca="1" si="3191"/>
        <v/>
      </c>
      <c r="FK86" s="9" t="str">
        <f t="shared" ca="1" si="3287"/>
        <v/>
      </c>
      <c r="FL86" s="3" t="str">
        <f t="shared" ca="1" si="3288"/>
        <v/>
      </c>
      <c r="FM86" s="5" t="str" cm="1">
        <f t="array" aca="1" ref="FM86" ca="1">IF($B86="","",IF(FL86=0,0,IF(DD_Payment="",0,IF(FL86&lt;_xlfn.IFS(DD_Frequency="Monthly",1,DD_Frequency="Quarterly",IF(MONTH(FL$2)=1,1,IF(MONTH(FL$2)=4,1,IF(MONTH(FL$2)=7,1,IF(MONTH(FL$2)=10,1,0)))),DD_Frequency="Annually",IF(MONTH(FL$2)=1,1,0))*DD_Payment,FL86,_xlfn.IFS(DD_Frequency="Monthly",1,DD_Frequency="Quarterly",IF(MONTH(FL$2)=1,1,IF(MONTH(FL$2)=4,1,IF(MONTH(FL$2)=7,1,IF(MONTH(FL$2)=10,1,0)))),DD_Frequency="Annually",IF(MONTH(FL$2)=1,1,0))*DD_Payment))))</f>
        <v/>
      </c>
      <c r="FN86" s="3" t="str">
        <f t="shared" ref="FN86" ca="1" si="4098">IF($B86="","",IF(FL86&gt;FM86,(FL86-FM86/2)*(rate_A*(FN$1/365)),0))</f>
        <v/>
      </c>
      <c r="FO86" s="3" t="str">
        <f t="shared" ca="1" si="3376"/>
        <v/>
      </c>
      <c r="FP86" s="3" t="str">
        <f t="shared" ref="FP86" ca="1" si="4099">IF($B86="","",FA86*(1+rate_A*FN$1/365))</f>
        <v/>
      </c>
      <c r="FQ86" s="3" t="str">
        <f t="shared" ref="FQ86" ca="1" si="4100">IF($B86="","",FB86*(1+rate_A*FN$1/365))</f>
        <v/>
      </c>
      <c r="FR86" s="3" t="str">
        <f t="shared" ref="FR86" ca="1" si="4101">IF($B86="","",FC86*(1+rate_joint*FN$1/365))</f>
        <v/>
      </c>
      <c r="FS86" s="5" t="str">
        <f t="shared" ca="1" si="3380"/>
        <v/>
      </c>
      <c r="FT86" s="5" t="str" cm="1">
        <f t="array" aca="1" ref="FT86" ca="1">IF(FS86="","",_xlfn.IFS(FS86&lt;='Hidden inputs'!$C$15,FS86*'Hidden inputs'!$D$15,FS86&lt;='Hidden inputs'!$C$16,'Hidden inputs'!$C$15*'Hidden inputs'!$D$15+(FS86-'Hidden inputs'!$B$16)*'Hidden inputs'!$D$16,FS86&lt;='Hidden inputs'!$C$17,'Hidden inputs'!$C$15*'Hidden inputs'!$D$15+('Hidden inputs'!$C$16-'Hidden inputs'!$B$16)*'Hidden inputs'!$D$16+(FS86-'Hidden inputs'!$B$17)*'Hidden inputs'!$D$17,FS86&gt;'Hidden inputs'!$B$18,'Hidden inputs'!$C$15*'Hidden inputs'!$D$15+('Hidden inputs'!$C$16-'Hidden inputs'!$B$16)*'Hidden inputs'!$D$16+('Hidden inputs'!$C$17-'Hidden inputs'!$B$17)*'Hidden inputs'!$D$17+(FS86-'Hidden inputs'!$B$18)*'Hidden inputs'!$D$18))</f>
        <v/>
      </c>
      <c r="FU86" s="10" t="str">
        <f t="shared" ca="1" si="3381"/>
        <v/>
      </c>
      <c r="FV86" s="5" t="str">
        <f t="shared" ca="1" si="3293"/>
        <v/>
      </c>
      <c r="FW86" s="5" t="str">
        <f t="shared" ca="1" si="3294"/>
        <v/>
      </c>
      <c r="FX86" s="5" t="str">
        <f ca="1">IF($B86="","",'Hidden inputs'!$D$11*FO86+'Hidden inputs'!$E$11*FP86)</f>
        <v/>
      </c>
      <c r="FY86" s="11" t="str">
        <f t="shared" ca="1" si="3196"/>
        <v/>
      </c>
      <c r="FZ86" s="9" t="str">
        <f t="shared" ca="1" si="3295"/>
        <v/>
      </c>
      <c r="GA86" s="5" t="str">
        <f t="shared" ca="1" si="3296"/>
        <v/>
      </c>
      <c r="GB86" s="5" t="str">
        <f t="shared" ca="1" si="3297"/>
        <v/>
      </c>
      <c r="GC86" s="5" t="str">
        <f t="shared" ca="1" si="3197"/>
        <v/>
      </c>
      <c r="GD86" s="5" t="str">
        <f t="shared" ca="1" si="3198"/>
        <v/>
      </c>
    </row>
    <row r="87" spans="1:186" x14ac:dyDescent="0.35">
      <c r="A87" s="2" t="str">
        <f t="shared" ca="1" si="3199"/>
        <v/>
      </c>
      <c r="B87" s="6" t="str">
        <f t="shared" ca="1" si="3200"/>
        <v/>
      </c>
      <c r="C87" s="5" t="str">
        <f t="shared" ca="1" si="3298"/>
        <v/>
      </c>
      <c r="D87" s="5" t="str" cm="1">
        <f t="array" aca="1" ref="D87" ca="1">IF($B87="","",IF(C87=0,0,IF(DD_Payment="",0,IF(C87&lt;_xlfn.IFS(DD_Frequency="Monthly",1,DD_Frequency="Quarterly",IF(MONTH(C$2)=1,1,IF(MONTH(C$2)=4,1,IF(MONTH(C$2)=7,1,IF(MONTH(C$2)=10,1,0)))),DD_Frequency="Annually",IF(MONTH(C$2)=1,1,0))*DD_Payment,C87,_xlfn.IFS(DD_Frequency="Monthly",1,DD_Frequency="Quarterly",IF(MONTH(C$2)=1,1,IF(MONTH(C$2)=4,1,IF(MONTH(C$2)=7,1,IF(MONTH(C$2)=10,1,0)))),DD_Frequency="Annually",IF(MONTH(C$2)=1,1,0))*DD_Payment))))</f>
        <v/>
      </c>
      <c r="E87" s="5" t="str">
        <f t="shared" ref="E87" ca="1" si="4102">IF(B87="","",IF(C87&gt;D87,(C87-D87/2)*(rate_A*(E$1/365)),0))</f>
        <v/>
      </c>
      <c r="F87" s="5" t="str">
        <f t="shared" ca="1" si="3202"/>
        <v/>
      </c>
      <c r="G87" s="5" t="str">
        <f t="shared" ref="G87" ca="1" si="4103">IF(B87="","",G86*(1+rate_A*E$1/365))</f>
        <v/>
      </c>
      <c r="H87" s="5" t="str">
        <f t="shared" ref="H87" ca="1" si="4104">IF(B87="","",H86*(1+rate_A*E$1/365))</f>
        <v/>
      </c>
      <c r="I87" s="5" t="str">
        <f t="shared" ref="I87" ca="1" si="4105">IF(B87="","",I86*(1+rate_joint*E$1/365))</f>
        <v/>
      </c>
      <c r="J87" s="5" t="str">
        <f t="shared" ca="1" si="3303"/>
        <v/>
      </c>
      <c r="K87" s="5" t="str" cm="1">
        <f t="array" aca="1" ref="K87" ca="1">IF(J87="","",_xlfn.IFS(J87&lt;='Hidden inputs'!$C$15,J87*'Hidden inputs'!$D$15,J87&lt;='Hidden inputs'!$C$16,'Hidden inputs'!$C$15*'Hidden inputs'!$D$15+(J87-'Hidden inputs'!$B$16)*'Hidden inputs'!$D$16,J87&lt;='Hidden inputs'!$C$17,'Hidden inputs'!$C$15*'Hidden inputs'!$D$15+('Hidden inputs'!$C$16-'Hidden inputs'!$B$16)*'Hidden inputs'!$D$16+(J87-'Hidden inputs'!$B$17)*'Hidden inputs'!$D$17,J87&gt;'Hidden inputs'!$B$18,'Hidden inputs'!$C$15*'Hidden inputs'!$D$15+('Hidden inputs'!$C$16-'Hidden inputs'!$B$16)*'Hidden inputs'!$D$16+('Hidden inputs'!$C$17-'Hidden inputs'!$B$17)*'Hidden inputs'!$D$17+(J87-'Hidden inputs'!$B$18)*'Hidden inputs'!$D$18))</f>
        <v/>
      </c>
      <c r="L87" s="11" t="str">
        <f t="shared" ca="1" si="3304"/>
        <v/>
      </c>
      <c r="M87" s="5" t="str">
        <f t="shared" ca="1" si="3206"/>
        <v/>
      </c>
      <c r="N87" s="5" t="str">
        <f t="shared" ca="1" si="3207"/>
        <v/>
      </c>
      <c r="O87" s="5" t="str">
        <f ca="1">IF(B87="","",'Hidden inputs'!$D$11*F87+'Hidden inputs'!$E$11*G87)</f>
        <v/>
      </c>
      <c r="P87" s="11" t="str">
        <f t="shared" ca="1" si="3140"/>
        <v/>
      </c>
      <c r="Q87" s="20" t="str">
        <f t="shared" ca="1" si="3141"/>
        <v/>
      </c>
      <c r="R87" s="3" t="str">
        <f t="shared" ca="1" si="3208"/>
        <v/>
      </c>
      <c r="S87" s="5" t="str" cm="1">
        <f t="array" aca="1" ref="S87" ca="1">IF($B87="","",IF(R87=0,0,IF(DD_Payment="",0,IF(R87&lt;_xlfn.IFS(DD_Frequency="Monthly",1,DD_Frequency="Quarterly",IF(MONTH(R$2)=1,1,IF(MONTH(R$2)=4,1,IF(MONTH(R$2)=7,1,IF(MONTH(R$2)=10,1,0)))),DD_Frequency="Annually",IF(MONTH(R$2)=1,1,0))*DD_Payment,R87,_xlfn.IFS(DD_Frequency="Monthly",1,DD_Frequency="Quarterly",IF(MONTH(R$2)=1,1,IF(MONTH(R$2)=4,1,IF(MONTH(R$2)=7,1,IF(MONTH(R$2)=10,1,0)))),DD_Frequency="Annually",IF(MONTH(R$2)=1,1,0))*DD_Payment))))</f>
        <v/>
      </c>
      <c r="T87" s="3" t="str">
        <f t="shared" ref="T87" ca="1" si="4106">IF(B87="","",IF(R87&gt;S87,(R87-S87/2)*(rate_A*((T$1+A87)/365)),0))</f>
        <v/>
      </c>
      <c r="U87" s="3" t="str">
        <f t="shared" ca="1" si="3210"/>
        <v/>
      </c>
      <c r="V87" s="3" t="str">
        <f t="shared" ref="V87" ca="1" si="4107">IF(B87="","",G87*(1+rate_A*(T$1+A87)/365))</f>
        <v/>
      </c>
      <c r="W87" s="3" t="str">
        <f t="shared" ref="W87" ca="1" si="4108">IF(B87="","",H87*(1+rate_A*(T$1+A87)/365))</f>
        <v/>
      </c>
      <c r="X87" s="3" t="str">
        <f t="shared" ref="X87" ca="1" si="4109">IF(B87="","",I87*(1+rate_joint*(T$1+A87)/365))</f>
        <v/>
      </c>
      <c r="Y87" s="5" t="str">
        <f t="shared" ca="1" si="3309"/>
        <v/>
      </c>
      <c r="Z87" s="5" t="str" cm="1">
        <f t="array" aca="1" ref="Z87" ca="1">IF(Y87="","",_xlfn.IFS(Y87&lt;='Hidden inputs'!$C$15,Y87*'Hidden inputs'!$D$15,Y87&lt;='Hidden inputs'!$C$16,'Hidden inputs'!$C$15*'Hidden inputs'!$D$15+(Y87-'Hidden inputs'!$B$16)*'Hidden inputs'!$D$16,Y87&lt;='Hidden inputs'!$C$17,'Hidden inputs'!$C$15*'Hidden inputs'!$D$15+('Hidden inputs'!$C$16-'Hidden inputs'!$B$16)*'Hidden inputs'!$D$16+(Y87-'Hidden inputs'!$B$17)*'Hidden inputs'!$D$17,Y87&gt;'Hidden inputs'!$B$18,'Hidden inputs'!$C$15*'Hidden inputs'!$D$15+('Hidden inputs'!$C$16-'Hidden inputs'!$B$16)*'Hidden inputs'!$D$16+('Hidden inputs'!$C$17-'Hidden inputs'!$B$17)*'Hidden inputs'!$D$17+(Y87-'Hidden inputs'!$B$18)*'Hidden inputs'!$D$18))</f>
        <v/>
      </c>
      <c r="AA87" s="10" t="str">
        <f t="shared" ca="1" si="3310"/>
        <v/>
      </c>
      <c r="AB87" s="5" t="str">
        <f t="shared" ca="1" si="3214"/>
        <v/>
      </c>
      <c r="AC87" s="5" t="str">
        <f t="shared" ca="1" si="3311"/>
        <v/>
      </c>
      <c r="AD87" s="5" t="str">
        <f ca="1">IF(B87="","",'Hidden inputs'!$D$11*U87+'Hidden inputs'!$E$11*V87)</f>
        <v/>
      </c>
      <c r="AE87" s="11" t="str">
        <f t="shared" ca="1" si="3146"/>
        <v/>
      </c>
      <c r="AF87" s="9" t="str">
        <f t="shared" ca="1" si="3215"/>
        <v/>
      </c>
      <c r="AG87" s="3" t="str">
        <f t="shared" ca="1" si="3216"/>
        <v/>
      </c>
      <c r="AH87" s="5" t="str" cm="1">
        <f t="array" aca="1" ref="AH87" ca="1">IF($B87="","",IF(AG87=0,0,IF(DD_Payment="",0,IF(AG87&lt;_xlfn.IFS(DD_Frequency="Monthly",1,DD_Frequency="Quarterly",IF(MONTH(AG$2)=1,1,IF(MONTH(AG$2)=4,1,IF(MONTH(AG$2)=7,1,IF(MONTH(AG$2)=10,1,0)))),DD_Frequency="Annually",IF(MONTH(AG$2)=1,1,0))*DD_Payment,AG87,_xlfn.IFS(DD_Frequency="Monthly",1,DD_Frequency="Quarterly",IF(MONTH(AG$2)=1,1,IF(MONTH(AG$2)=4,1,IF(MONTH(AG$2)=7,1,IF(MONTH(AG$2)=10,1,0)))),DD_Frequency="Annually",IF(MONTH(AG$2)=1,1,0))*DD_Payment))))</f>
        <v/>
      </c>
      <c r="AI87" s="3" t="str">
        <f t="shared" ref="AI87" ca="1" si="4110">IF($B87="","",IF(AG87&gt;AH87,(AG87-AH87/2)*(rate_A*(AI$1/365)),0))</f>
        <v/>
      </c>
      <c r="AJ87" s="3" t="str">
        <f t="shared" ca="1" si="3313"/>
        <v/>
      </c>
      <c r="AK87" s="3" t="str">
        <f t="shared" ref="AK87" ca="1" si="4111">IF($B87="","",V87*(1+rate_A*AI$1/365))</f>
        <v/>
      </c>
      <c r="AL87" s="3" t="str">
        <f t="shared" ref="AL87" ca="1" si="4112">IF($B87="","",W87*(1+rate_A*AI$1/365))</f>
        <v/>
      </c>
      <c r="AM87" s="3" t="str">
        <f t="shared" ref="AM87" ca="1" si="4113">IF($B87="","",X87*(1+rate_joint*AI$1/365))</f>
        <v/>
      </c>
      <c r="AN87" s="5" t="str">
        <f t="shared" ca="1" si="3317"/>
        <v/>
      </c>
      <c r="AO87" s="5" t="str" cm="1">
        <f t="array" aca="1" ref="AO87" ca="1">IF(AN87="","",_xlfn.IFS(AN87&lt;='Hidden inputs'!$C$15,AN87*'Hidden inputs'!$D$15,AN87&lt;='Hidden inputs'!$C$16,'Hidden inputs'!$C$15*'Hidden inputs'!$D$15+(AN87-'Hidden inputs'!$B$16)*'Hidden inputs'!$D$16,AN87&lt;='Hidden inputs'!$C$17,'Hidden inputs'!$C$15*'Hidden inputs'!$D$15+('Hidden inputs'!$C$16-'Hidden inputs'!$B$16)*'Hidden inputs'!$D$16+(AN87-'Hidden inputs'!$B$17)*'Hidden inputs'!$D$17,AN87&gt;'Hidden inputs'!$B$18,'Hidden inputs'!$C$15*'Hidden inputs'!$D$15+('Hidden inputs'!$C$16-'Hidden inputs'!$B$16)*'Hidden inputs'!$D$16+('Hidden inputs'!$C$17-'Hidden inputs'!$B$17)*'Hidden inputs'!$D$17+(AN87-'Hidden inputs'!$B$18)*'Hidden inputs'!$D$18))</f>
        <v/>
      </c>
      <c r="AP87" s="10" t="str">
        <f t="shared" ca="1" si="3318"/>
        <v/>
      </c>
      <c r="AQ87" s="5" t="str">
        <f t="shared" ca="1" si="3221"/>
        <v/>
      </c>
      <c r="AR87" s="5" t="str">
        <f t="shared" ca="1" si="3222"/>
        <v/>
      </c>
      <c r="AS87" s="5" t="str">
        <f ca="1">IF($B87="","",'Hidden inputs'!$D$11*AJ87+'Hidden inputs'!$E$11*AK87)</f>
        <v/>
      </c>
      <c r="AT87" s="11" t="str">
        <f t="shared" ca="1" si="3151"/>
        <v/>
      </c>
      <c r="AU87" s="9" t="str">
        <f t="shared" ca="1" si="3223"/>
        <v/>
      </c>
      <c r="AV87" s="3" t="str">
        <f t="shared" ca="1" si="3224"/>
        <v/>
      </c>
      <c r="AW87" s="5" t="str" cm="1">
        <f t="array" aca="1" ref="AW87" ca="1">IF($B87="","",IF(AV87=0,0,IF(DD_Payment="",0,IF(AV87&lt;_xlfn.IFS(DD_Frequency="Monthly",1,DD_Frequency="Quarterly",IF(MONTH(AV$2)=1,1,IF(MONTH(AV$2)=4,1,IF(MONTH(AV$2)=7,1,IF(MONTH(AV$2)=10,1,0)))),DD_Frequency="Annually",IF(MONTH(AV$2)=1,1,0))*DD_Payment,AV87,_xlfn.IFS(DD_Frequency="Monthly",1,DD_Frequency="Quarterly",IF(MONTH(AV$2)=1,1,IF(MONTH(AV$2)=4,1,IF(MONTH(AV$2)=7,1,IF(MONTH(AV$2)=10,1,0)))),DD_Frequency="Annually",IF(MONTH(AV$2)=1,1,0))*DD_Payment))))</f>
        <v/>
      </c>
      <c r="AX87" s="3" t="str">
        <f t="shared" ref="AX87" ca="1" si="4114">IF($B87="","",IF(AV87&gt;AW87,(AV87-AW87/2)*(rate_A*(AX$1/365)),0))</f>
        <v/>
      </c>
      <c r="AY87" s="3" t="str">
        <f t="shared" ca="1" si="3320"/>
        <v/>
      </c>
      <c r="AZ87" s="3" t="str">
        <f t="shared" ref="AZ87" ca="1" si="4115">IF($B87="","",AK87*(1+rate_A*AX$1/365))</f>
        <v/>
      </c>
      <c r="BA87" s="3" t="str">
        <f t="shared" ref="BA87" ca="1" si="4116">IF($B87="","",AL87*(1+rate_A*AX$1/365))</f>
        <v/>
      </c>
      <c r="BB87" s="3" t="str">
        <f t="shared" ref="BB87" ca="1" si="4117">IF($B87="","",AM87*(1+rate_joint*AX$1/365))</f>
        <v/>
      </c>
      <c r="BC87" s="5" t="str">
        <f t="shared" ca="1" si="3324"/>
        <v/>
      </c>
      <c r="BD87" s="5" t="str" cm="1">
        <f t="array" aca="1" ref="BD87" ca="1">IF(BC87="","",_xlfn.IFS(BC87&lt;='Hidden inputs'!$C$15,BC87*'Hidden inputs'!$D$15,BC87&lt;='Hidden inputs'!$C$16,'Hidden inputs'!$C$15*'Hidden inputs'!$D$15+(BC87-'Hidden inputs'!$B$16)*'Hidden inputs'!$D$16,BC87&lt;='Hidden inputs'!$C$17,'Hidden inputs'!$C$15*'Hidden inputs'!$D$15+('Hidden inputs'!$C$16-'Hidden inputs'!$B$16)*'Hidden inputs'!$D$16+(BC87-'Hidden inputs'!$B$17)*'Hidden inputs'!$D$17,BC87&gt;'Hidden inputs'!$B$18,'Hidden inputs'!$C$15*'Hidden inputs'!$D$15+('Hidden inputs'!$C$16-'Hidden inputs'!$B$16)*'Hidden inputs'!$D$16+('Hidden inputs'!$C$17-'Hidden inputs'!$B$17)*'Hidden inputs'!$D$17+(BC87-'Hidden inputs'!$B$18)*'Hidden inputs'!$D$18))</f>
        <v/>
      </c>
      <c r="BE87" s="10" t="str">
        <f t="shared" ca="1" si="3325"/>
        <v/>
      </c>
      <c r="BF87" s="5" t="str">
        <f t="shared" ca="1" si="3229"/>
        <v/>
      </c>
      <c r="BG87" s="5" t="str">
        <f t="shared" ca="1" si="3230"/>
        <v/>
      </c>
      <c r="BH87" s="5" t="str">
        <f ca="1">IF($B87="","",'Hidden inputs'!$D$11*AY87+'Hidden inputs'!$E$11*AZ87)</f>
        <v/>
      </c>
      <c r="BI87" s="11" t="str">
        <f t="shared" ca="1" si="3156"/>
        <v/>
      </c>
      <c r="BJ87" s="9" t="str">
        <f t="shared" ca="1" si="3231"/>
        <v/>
      </c>
      <c r="BK87" s="3" t="str">
        <f t="shared" ca="1" si="3232"/>
        <v/>
      </c>
      <c r="BL87" s="5" t="str" cm="1">
        <f t="array" aca="1" ref="BL87" ca="1">IF($B87="","",IF(BK87=0,0,IF(DD_Payment="",0,IF(BK87&lt;_xlfn.IFS(DD_Frequency="Monthly",1,DD_Frequency="Quarterly",IF(MONTH(BK$2)=1,1,IF(MONTH(BK$2)=4,1,IF(MONTH(BK$2)=7,1,IF(MONTH(BK$2)=10,1,0)))),DD_Frequency="Annually",IF(MONTH(BK$2)=1,1,0))*DD_Payment,BK87,_xlfn.IFS(DD_Frequency="Monthly",1,DD_Frequency="Quarterly",IF(MONTH(BK$2)=1,1,IF(MONTH(BK$2)=4,1,IF(MONTH(BK$2)=7,1,IF(MONTH(BK$2)=10,1,0)))),DD_Frequency="Annually",IF(MONTH(BK$2)=1,1,0))*DD_Payment))))</f>
        <v/>
      </c>
      <c r="BM87" s="3" t="str">
        <f t="shared" ref="BM87" ca="1" si="4118">IF($B87="","",IF(BK87&gt;BL87,(BK87-BL87/2)*(rate_A*(BM$1/365)),0))</f>
        <v/>
      </c>
      <c r="BN87" s="3" t="str">
        <f t="shared" ca="1" si="3327"/>
        <v/>
      </c>
      <c r="BO87" s="3" t="str">
        <f t="shared" ref="BO87" ca="1" si="4119">IF($B87="","",AZ87*(1+rate_A*BM$1/365))</f>
        <v/>
      </c>
      <c r="BP87" s="3" t="str">
        <f t="shared" ref="BP87" ca="1" si="4120">IF($B87="","",BA87*(1+rate_A*BM$1/365))</f>
        <v/>
      </c>
      <c r="BQ87" s="3" t="str">
        <f t="shared" ref="BQ87" ca="1" si="4121">IF($B87="","",BB87*(1+rate_joint*BM$1/365))</f>
        <v/>
      </c>
      <c r="BR87" s="5" t="str">
        <f t="shared" ca="1" si="3331"/>
        <v/>
      </c>
      <c r="BS87" s="5" t="str" cm="1">
        <f t="array" aca="1" ref="BS87" ca="1">IF(BR87="","",_xlfn.IFS(BR87&lt;='Hidden inputs'!$C$15,BR87*'Hidden inputs'!$D$15,BR87&lt;='Hidden inputs'!$C$16,'Hidden inputs'!$C$15*'Hidden inputs'!$D$15+(BR87-'Hidden inputs'!$B$16)*'Hidden inputs'!$D$16,BR87&lt;='Hidden inputs'!$C$17,'Hidden inputs'!$C$15*'Hidden inputs'!$D$15+('Hidden inputs'!$C$16-'Hidden inputs'!$B$16)*'Hidden inputs'!$D$16+(BR87-'Hidden inputs'!$B$17)*'Hidden inputs'!$D$17,BR87&gt;'Hidden inputs'!$B$18,'Hidden inputs'!$C$15*'Hidden inputs'!$D$15+('Hidden inputs'!$C$16-'Hidden inputs'!$B$16)*'Hidden inputs'!$D$16+('Hidden inputs'!$C$17-'Hidden inputs'!$B$17)*'Hidden inputs'!$D$17+(BR87-'Hidden inputs'!$B$18)*'Hidden inputs'!$D$18))</f>
        <v/>
      </c>
      <c r="BT87" s="10" t="str">
        <f t="shared" ca="1" si="3332"/>
        <v/>
      </c>
      <c r="BU87" s="5" t="str">
        <f t="shared" ca="1" si="3237"/>
        <v/>
      </c>
      <c r="BV87" s="5" t="str">
        <f t="shared" ca="1" si="3238"/>
        <v/>
      </c>
      <c r="BW87" s="5" t="str">
        <f ca="1">IF($B87="","",'Hidden inputs'!$D$11*BN87+'Hidden inputs'!$E$11*BO87)</f>
        <v/>
      </c>
      <c r="BX87" s="11" t="str">
        <f t="shared" ca="1" si="3161"/>
        <v/>
      </c>
      <c r="BY87" s="9" t="str">
        <f t="shared" ca="1" si="3239"/>
        <v/>
      </c>
      <c r="BZ87" s="3" t="str">
        <f t="shared" ca="1" si="3240"/>
        <v/>
      </c>
      <c r="CA87" s="5" t="str" cm="1">
        <f t="array" aca="1" ref="CA87" ca="1">IF($B87="","",IF(BZ87=0,0,IF(DD_Payment="",0,IF(BZ87&lt;_xlfn.IFS(DD_Frequency="Monthly",1,DD_Frequency="Quarterly",IF(MONTH(BZ$2)=1,1,IF(MONTH(BZ$2)=4,1,IF(MONTH(BZ$2)=7,1,IF(MONTH(BZ$2)=10,1,0)))),DD_Frequency="Annually",IF(MONTH(BZ$2)=1,1,0))*DD_Payment,BZ87,_xlfn.IFS(DD_Frequency="Monthly",1,DD_Frequency="Quarterly",IF(MONTH(BZ$2)=1,1,IF(MONTH(BZ$2)=4,1,IF(MONTH(BZ$2)=7,1,IF(MONTH(BZ$2)=10,1,0)))),DD_Frequency="Annually",IF(MONTH(BZ$2)=1,1,0))*DD_Payment))))</f>
        <v/>
      </c>
      <c r="CB87" s="3" t="str">
        <f t="shared" ref="CB87" ca="1" si="4122">IF($B87="","",IF(BZ87&gt;CA87,(BZ87-CA87/2)*(rate_A*(CB$1/365)),0))</f>
        <v/>
      </c>
      <c r="CC87" s="3" t="str">
        <f t="shared" ca="1" si="3334"/>
        <v/>
      </c>
      <c r="CD87" s="3" t="str">
        <f t="shared" ref="CD87" ca="1" si="4123">IF($B87="","",BO87*(1+rate_A*CB$1/365))</f>
        <v/>
      </c>
      <c r="CE87" s="3" t="str">
        <f t="shared" ref="CE87" ca="1" si="4124">IF($B87="","",BP87*(1+rate_A*CB$1/365))</f>
        <v/>
      </c>
      <c r="CF87" s="3" t="str">
        <f t="shared" ref="CF87" ca="1" si="4125">IF($B87="","",BQ87*(1+rate_joint*CB$1/365))</f>
        <v/>
      </c>
      <c r="CG87" s="5" t="str">
        <f t="shared" ca="1" si="3338"/>
        <v/>
      </c>
      <c r="CH87" s="5" t="str" cm="1">
        <f t="array" aca="1" ref="CH87" ca="1">IF(CG87="","",_xlfn.IFS(CG87&lt;='Hidden inputs'!$C$15,CG87*'Hidden inputs'!$D$15,CG87&lt;='Hidden inputs'!$C$16,'Hidden inputs'!$C$15*'Hidden inputs'!$D$15+(CG87-'Hidden inputs'!$B$16)*'Hidden inputs'!$D$16,CG87&lt;='Hidden inputs'!$C$17,'Hidden inputs'!$C$15*'Hidden inputs'!$D$15+('Hidden inputs'!$C$16-'Hidden inputs'!$B$16)*'Hidden inputs'!$D$16+(CG87-'Hidden inputs'!$B$17)*'Hidden inputs'!$D$17,CG87&gt;'Hidden inputs'!$B$18,'Hidden inputs'!$C$15*'Hidden inputs'!$D$15+('Hidden inputs'!$C$16-'Hidden inputs'!$B$16)*'Hidden inputs'!$D$16+('Hidden inputs'!$C$17-'Hidden inputs'!$B$17)*'Hidden inputs'!$D$17+(CG87-'Hidden inputs'!$B$18)*'Hidden inputs'!$D$18))</f>
        <v/>
      </c>
      <c r="CI87" s="10" t="str">
        <f t="shared" ca="1" si="3339"/>
        <v/>
      </c>
      <c r="CJ87" s="5" t="str">
        <f t="shared" ca="1" si="3245"/>
        <v/>
      </c>
      <c r="CK87" s="5" t="str">
        <f t="shared" ca="1" si="3246"/>
        <v/>
      </c>
      <c r="CL87" s="5" t="str">
        <f ca="1">IF($B87="","",'Hidden inputs'!$D$11*CC87+'Hidden inputs'!$E$11*CD87)</f>
        <v/>
      </c>
      <c r="CM87" s="11" t="str">
        <f t="shared" ca="1" si="3166"/>
        <v/>
      </c>
      <c r="CN87" s="9" t="str">
        <f t="shared" ca="1" si="3247"/>
        <v/>
      </c>
      <c r="CO87" s="3" t="str">
        <f t="shared" ca="1" si="3248"/>
        <v/>
      </c>
      <c r="CP87" s="5" t="str" cm="1">
        <f t="array" aca="1" ref="CP87" ca="1">IF($B87="","",IF(CO87=0,0,IF(DD_Payment="",0,IF(CO87&lt;_xlfn.IFS(DD_Frequency="Monthly",1,DD_Frequency="Quarterly",IF(MONTH(CO$2)=1,1,IF(MONTH(CO$2)=4,1,IF(MONTH(CO$2)=7,1,IF(MONTH(CO$2)=10,1,0)))),DD_Frequency="Annually",IF(MONTH(CO$2)=1,1,0))*DD_Payment,CO87,_xlfn.IFS(DD_Frequency="Monthly",1,DD_Frequency="Quarterly",IF(MONTH(CO$2)=1,1,IF(MONTH(CO$2)=4,1,IF(MONTH(CO$2)=7,1,IF(MONTH(CO$2)=10,1,0)))),DD_Frequency="Annually",IF(MONTH(CO$2)=1,1,0))*DD_Payment))))</f>
        <v/>
      </c>
      <c r="CQ87" s="3" t="str">
        <f t="shared" ref="CQ87" ca="1" si="4126">IF($B87="","",IF(CO87&gt;CP87,(CO87-CP87/2)*(rate_A*(CQ$1/365)),0))</f>
        <v/>
      </c>
      <c r="CR87" s="3" t="str">
        <f t="shared" ca="1" si="3341"/>
        <v/>
      </c>
      <c r="CS87" s="3" t="str">
        <f t="shared" ref="CS87" ca="1" si="4127">IF($B87="","",CD87*(1+rate_A*CQ$1/365))</f>
        <v/>
      </c>
      <c r="CT87" s="3" t="str">
        <f t="shared" ref="CT87" ca="1" si="4128">IF($B87="","",CE87*(1+rate_A*CQ$1/365))</f>
        <v/>
      </c>
      <c r="CU87" s="3" t="str">
        <f t="shared" ref="CU87" ca="1" si="4129">IF($B87="","",CF87*(1+rate_joint*CQ$1/365))</f>
        <v/>
      </c>
      <c r="CV87" s="5" t="str">
        <f t="shared" ca="1" si="3345"/>
        <v/>
      </c>
      <c r="CW87" s="5" t="str" cm="1">
        <f t="array" aca="1" ref="CW87" ca="1">IF(CV87="","",_xlfn.IFS(CV87&lt;='Hidden inputs'!$C$15,CV87*'Hidden inputs'!$D$15,CV87&lt;='Hidden inputs'!$C$16,'Hidden inputs'!$C$15*'Hidden inputs'!$D$15+(CV87-'Hidden inputs'!$B$16)*'Hidden inputs'!$D$16,CV87&lt;='Hidden inputs'!$C$17,'Hidden inputs'!$C$15*'Hidden inputs'!$D$15+('Hidden inputs'!$C$16-'Hidden inputs'!$B$16)*'Hidden inputs'!$D$16+(CV87-'Hidden inputs'!$B$17)*'Hidden inputs'!$D$17,CV87&gt;'Hidden inputs'!$B$18,'Hidden inputs'!$C$15*'Hidden inputs'!$D$15+('Hidden inputs'!$C$16-'Hidden inputs'!$B$16)*'Hidden inputs'!$D$16+('Hidden inputs'!$C$17-'Hidden inputs'!$B$17)*'Hidden inputs'!$D$17+(CV87-'Hidden inputs'!$B$18)*'Hidden inputs'!$D$18))</f>
        <v/>
      </c>
      <c r="CX87" s="10" t="str">
        <f t="shared" ca="1" si="3346"/>
        <v/>
      </c>
      <c r="CY87" s="5" t="str">
        <f t="shared" ca="1" si="3253"/>
        <v/>
      </c>
      <c r="CZ87" s="5" t="str">
        <f t="shared" ca="1" si="3254"/>
        <v/>
      </c>
      <c r="DA87" s="5" t="str">
        <f ca="1">IF($B87="","",'Hidden inputs'!$D$11*CR87+'Hidden inputs'!$E$11*CS87)</f>
        <v/>
      </c>
      <c r="DB87" s="11" t="str">
        <f t="shared" ca="1" si="3171"/>
        <v/>
      </c>
      <c r="DC87" s="9" t="str">
        <f t="shared" ca="1" si="3255"/>
        <v/>
      </c>
      <c r="DD87" s="3" t="str">
        <f t="shared" ca="1" si="3256"/>
        <v/>
      </c>
      <c r="DE87" s="5" t="str" cm="1">
        <f t="array" aca="1" ref="DE87" ca="1">IF($B87="","",IF(DD87=0,0,IF(DD_Payment="",0,IF(DD87&lt;_xlfn.IFS(DD_Frequency="Monthly",1,DD_Frequency="Quarterly",IF(MONTH(DD$2)=1,1,IF(MONTH(DD$2)=4,1,IF(MONTH(DD$2)=7,1,IF(MONTH(DD$2)=10,1,0)))),DD_Frequency="Annually",IF(MONTH(DD$2)=1,1,0))*DD_Payment,DD87,_xlfn.IFS(DD_Frequency="Monthly",1,DD_Frequency="Quarterly",IF(MONTH(DD$2)=1,1,IF(MONTH(DD$2)=4,1,IF(MONTH(DD$2)=7,1,IF(MONTH(DD$2)=10,1,0)))),DD_Frequency="Annually",IF(MONTH(DD$2)=1,1,0))*DD_Payment))))</f>
        <v/>
      </c>
      <c r="DF87" s="3" t="str">
        <f t="shared" ref="DF87" ca="1" si="4130">IF($B87="","",IF(DD87&gt;DE87,(DD87-DE87/2)*(rate_A*(DF$1/365)),0))</f>
        <v/>
      </c>
      <c r="DG87" s="3" t="str">
        <f t="shared" ca="1" si="3348"/>
        <v/>
      </c>
      <c r="DH87" s="3" t="str">
        <f t="shared" ref="DH87" ca="1" si="4131">IF($B87="","",CS87*(1+rate_A*DF$1/365))</f>
        <v/>
      </c>
      <c r="DI87" s="3" t="str">
        <f t="shared" ref="DI87" ca="1" si="4132">IF($B87="","",CT87*(1+rate_A*DF$1/365))</f>
        <v/>
      </c>
      <c r="DJ87" s="3" t="str">
        <f t="shared" ref="DJ87" ca="1" si="4133">IF($B87="","",CU87*(1+rate_joint*DF$1/365))</f>
        <v/>
      </c>
      <c r="DK87" s="5" t="str">
        <f t="shared" ca="1" si="3352"/>
        <v/>
      </c>
      <c r="DL87" s="5" t="str" cm="1">
        <f t="array" aca="1" ref="DL87" ca="1">IF(DK87="","",_xlfn.IFS(DK87&lt;='Hidden inputs'!$C$15,DK87*'Hidden inputs'!$D$15,DK87&lt;='Hidden inputs'!$C$16,'Hidden inputs'!$C$15*'Hidden inputs'!$D$15+(DK87-'Hidden inputs'!$B$16)*'Hidden inputs'!$D$16,DK87&lt;='Hidden inputs'!$C$17,'Hidden inputs'!$C$15*'Hidden inputs'!$D$15+('Hidden inputs'!$C$16-'Hidden inputs'!$B$16)*'Hidden inputs'!$D$16+(DK87-'Hidden inputs'!$B$17)*'Hidden inputs'!$D$17,DK87&gt;'Hidden inputs'!$B$18,'Hidden inputs'!$C$15*'Hidden inputs'!$D$15+('Hidden inputs'!$C$16-'Hidden inputs'!$B$16)*'Hidden inputs'!$D$16+('Hidden inputs'!$C$17-'Hidden inputs'!$B$17)*'Hidden inputs'!$D$17+(DK87-'Hidden inputs'!$B$18)*'Hidden inputs'!$D$18))</f>
        <v/>
      </c>
      <c r="DM87" s="10" t="str">
        <f t="shared" ca="1" si="3353"/>
        <v/>
      </c>
      <c r="DN87" s="5" t="str">
        <f t="shared" ca="1" si="3261"/>
        <v/>
      </c>
      <c r="DO87" s="5" t="str">
        <f t="shared" ca="1" si="3262"/>
        <v/>
      </c>
      <c r="DP87" s="5" t="str">
        <f ca="1">IF($B87="","",'Hidden inputs'!$D$11*DG87+'Hidden inputs'!$E$11*DH87)</f>
        <v/>
      </c>
      <c r="DQ87" s="11" t="str">
        <f t="shared" ca="1" si="3176"/>
        <v/>
      </c>
      <c r="DR87" s="9" t="str">
        <f t="shared" ca="1" si="3263"/>
        <v/>
      </c>
      <c r="DS87" s="3" t="str">
        <f t="shared" ca="1" si="3264"/>
        <v/>
      </c>
      <c r="DT87" s="5" t="str" cm="1">
        <f t="array" aca="1" ref="DT87" ca="1">IF($B87="","",IF(DS87=0,0,IF(DD_Payment="",0,IF(DS87&lt;_xlfn.IFS(DD_Frequency="Monthly",1,DD_Frequency="Quarterly",IF(MONTH(DS$2)=1,1,IF(MONTH(DS$2)=4,1,IF(MONTH(DS$2)=7,1,IF(MONTH(DS$2)=10,1,0)))),DD_Frequency="Annually",IF(MONTH(DS$2)=1,1,0))*DD_Payment,DS87,_xlfn.IFS(DD_Frequency="Monthly",1,DD_Frequency="Quarterly",IF(MONTH(DS$2)=1,1,IF(MONTH(DS$2)=4,1,IF(MONTH(DS$2)=7,1,IF(MONTH(DS$2)=10,1,0)))),DD_Frequency="Annually",IF(MONTH(DS$2)=1,1,0))*DD_Payment))))</f>
        <v/>
      </c>
      <c r="DU87" s="3" t="str">
        <f t="shared" ref="DU87" ca="1" si="4134">IF($B87="","",IF(DS87&gt;DT87,(DS87-DT87/2)*(rate_A*(DU$1/365)),0))</f>
        <v/>
      </c>
      <c r="DV87" s="3" t="str">
        <f t="shared" ca="1" si="3355"/>
        <v/>
      </c>
      <c r="DW87" s="3" t="str">
        <f t="shared" ref="DW87" ca="1" si="4135">IF($B87="","",DH87*(1+rate_A*DU$1/365))</f>
        <v/>
      </c>
      <c r="DX87" s="3" t="str">
        <f t="shared" ref="DX87" ca="1" si="4136">IF($B87="","",DI87*(1+rate_A*DU$1/365))</f>
        <v/>
      </c>
      <c r="DY87" s="3" t="str">
        <f t="shared" ref="DY87" ca="1" si="4137">IF($B87="","",DJ87*(1+rate_joint*DU$1/365))</f>
        <v/>
      </c>
      <c r="DZ87" s="5" t="str">
        <f t="shared" ca="1" si="3359"/>
        <v/>
      </c>
      <c r="EA87" s="5" t="str" cm="1">
        <f t="array" aca="1" ref="EA87" ca="1">IF(DZ87="","",_xlfn.IFS(DZ87&lt;='Hidden inputs'!$C$15,DZ87*'Hidden inputs'!$D$15,DZ87&lt;='Hidden inputs'!$C$16,'Hidden inputs'!$C$15*'Hidden inputs'!$D$15+(DZ87-'Hidden inputs'!$B$16)*'Hidden inputs'!$D$16,DZ87&lt;='Hidden inputs'!$C$17,'Hidden inputs'!$C$15*'Hidden inputs'!$D$15+('Hidden inputs'!$C$16-'Hidden inputs'!$B$16)*'Hidden inputs'!$D$16+(DZ87-'Hidden inputs'!$B$17)*'Hidden inputs'!$D$17,DZ87&gt;'Hidden inputs'!$B$18,'Hidden inputs'!$C$15*'Hidden inputs'!$D$15+('Hidden inputs'!$C$16-'Hidden inputs'!$B$16)*'Hidden inputs'!$D$16+('Hidden inputs'!$C$17-'Hidden inputs'!$B$17)*'Hidden inputs'!$D$17+(DZ87-'Hidden inputs'!$B$18)*'Hidden inputs'!$D$18))</f>
        <v/>
      </c>
      <c r="EB87" s="10" t="str">
        <f t="shared" ca="1" si="3360"/>
        <v/>
      </c>
      <c r="EC87" s="5" t="str">
        <f t="shared" ca="1" si="3269"/>
        <v/>
      </c>
      <c r="ED87" s="5" t="str">
        <f t="shared" ca="1" si="3270"/>
        <v/>
      </c>
      <c r="EE87" s="5" t="str">
        <f ca="1">IF($B87="","",'Hidden inputs'!$D$11*DV87+'Hidden inputs'!$E$11*DW87)</f>
        <v/>
      </c>
      <c r="EF87" s="11" t="str">
        <f t="shared" ca="1" si="3181"/>
        <v/>
      </c>
      <c r="EG87" s="9" t="str">
        <f t="shared" ca="1" si="3271"/>
        <v/>
      </c>
      <c r="EH87" s="3" t="str">
        <f t="shared" ca="1" si="3272"/>
        <v/>
      </c>
      <c r="EI87" s="5" t="str" cm="1">
        <f t="array" aca="1" ref="EI87" ca="1">IF($B87="","",IF(EH87=0,0,IF(DD_Payment="",0,IF(EH87&lt;_xlfn.IFS(DD_Frequency="Monthly",1,DD_Frequency="Quarterly",IF(MONTH(EH$2)=1,1,IF(MONTH(EH$2)=4,1,IF(MONTH(EH$2)=7,1,IF(MONTH(EH$2)=10,1,0)))),DD_Frequency="Annually",IF(MONTH(EH$2)=1,1,0))*DD_Payment,EH87,_xlfn.IFS(DD_Frequency="Monthly",1,DD_Frequency="Quarterly",IF(MONTH(EH$2)=1,1,IF(MONTH(EH$2)=4,1,IF(MONTH(EH$2)=7,1,IF(MONTH(EH$2)=10,1,0)))),DD_Frequency="Annually",IF(MONTH(EH$2)=1,1,0))*DD_Payment))))</f>
        <v/>
      </c>
      <c r="EJ87" s="3" t="str">
        <f t="shared" ref="EJ87" ca="1" si="4138">IF($B87="","",IF(EH87&gt;EI87,(EH87-EI87/2)*(rate_A*(EJ$1/365)),0))</f>
        <v/>
      </c>
      <c r="EK87" s="3" t="str">
        <f t="shared" ca="1" si="3362"/>
        <v/>
      </c>
      <c r="EL87" s="3" t="str">
        <f t="shared" ref="EL87" ca="1" si="4139">IF($B87="","",DW87*(1+rate_A*EJ$1/365))</f>
        <v/>
      </c>
      <c r="EM87" s="3" t="str">
        <f t="shared" ref="EM87" ca="1" si="4140">IF($B87="","",DX87*(1+rate_A*EJ$1/365))</f>
        <v/>
      </c>
      <c r="EN87" s="3" t="str">
        <f t="shared" ref="EN87" ca="1" si="4141">IF($B87="","",DY87*(1+rate_joint*EJ$1/365))</f>
        <v/>
      </c>
      <c r="EO87" s="5" t="str">
        <f t="shared" ca="1" si="3366"/>
        <v/>
      </c>
      <c r="EP87" s="5" t="str" cm="1">
        <f t="array" aca="1" ref="EP87" ca="1">IF(EO87="","",_xlfn.IFS(EO87&lt;='Hidden inputs'!$C$15,EO87*'Hidden inputs'!$D$15,EO87&lt;='Hidden inputs'!$C$16,'Hidden inputs'!$C$15*'Hidden inputs'!$D$15+(EO87-'Hidden inputs'!$B$16)*'Hidden inputs'!$D$16,EO87&lt;='Hidden inputs'!$C$17,'Hidden inputs'!$C$15*'Hidden inputs'!$D$15+('Hidden inputs'!$C$16-'Hidden inputs'!$B$16)*'Hidden inputs'!$D$16+(EO87-'Hidden inputs'!$B$17)*'Hidden inputs'!$D$17,EO87&gt;'Hidden inputs'!$B$18,'Hidden inputs'!$C$15*'Hidden inputs'!$D$15+('Hidden inputs'!$C$16-'Hidden inputs'!$B$16)*'Hidden inputs'!$D$16+('Hidden inputs'!$C$17-'Hidden inputs'!$B$17)*'Hidden inputs'!$D$17+(EO87-'Hidden inputs'!$B$18)*'Hidden inputs'!$D$18))</f>
        <v/>
      </c>
      <c r="EQ87" s="10" t="str">
        <f t="shared" ca="1" si="3367"/>
        <v/>
      </c>
      <c r="ER87" s="5" t="str">
        <f t="shared" ca="1" si="3277"/>
        <v/>
      </c>
      <c r="ES87" s="5" t="str">
        <f t="shared" ca="1" si="3278"/>
        <v/>
      </c>
      <c r="ET87" s="5" t="str">
        <f ca="1">IF($B87="","",'Hidden inputs'!$D$11*EK87+'Hidden inputs'!$E$11*EL87)</f>
        <v/>
      </c>
      <c r="EU87" s="11" t="str">
        <f t="shared" ca="1" si="3186"/>
        <v/>
      </c>
      <c r="EV87" s="9" t="str">
        <f t="shared" ca="1" si="3279"/>
        <v/>
      </c>
      <c r="EW87" s="3" t="str">
        <f t="shared" ca="1" si="3280"/>
        <v/>
      </c>
      <c r="EX87" s="5" t="str" cm="1">
        <f t="array" aca="1" ref="EX87" ca="1">IF($B87="","",IF(EW87=0,0,IF(DD_Payment="",0,IF(EW87&lt;_xlfn.IFS(DD_Frequency="Monthly",1,DD_Frequency="Quarterly",IF(MONTH(EW$2)=1,1,IF(MONTH(EW$2)=4,1,IF(MONTH(EW$2)=7,1,IF(MONTH(EW$2)=10,1,0)))),DD_Frequency="Annually",IF(MONTH(EW$2)=1,1,0))*DD_Payment,EW87,_xlfn.IFS(DD_Frequency="Monthly",1,DD_Frequency="Quarterly",IF(MONTH(EW$2)=1,1,IF(MONTH(EW$2)=4,1,IF(MONTH(EW$2)=7,1,IF(MONTH(EW$2)=10,1,0)))),DD_Frequency="Annually",IF(MONTH(EW$2)=1,1,0))*DD_Payment))))</f>
        <v/>
      </c>
      <c r="EY87" s="3" t="str">
        <f t="shared" ref="EY87" ca="1" si="4142">IF($B87="","",IF(EW87&gt;EX87,(EW87-EX87/2)*(rate_A*(EY$1/365)),0))</f>
        <v/>
      </c>
      <c r="EZ87" s="3" t="str">
        <f t="shared" ca="1" si="3369"/>
        <v/>
      </c>
      <c r="FA87" s="3" t="str">
        <f t="shared" ref="FA87" ca="1" si="4143">IF($B87="","",EL87*(1+rate_A*EY$1/365))</f>
        <v/>
      </c>
      <c r="FB87" s="3" t="str">
        <f t="shared" ref="FB87" ca="1" si="4144">IF($B87="","",EM87*(1+rate_A*EY$1/365))</f>
        <v/>
      </c>
      <c r="FC87" s="3" t="str">
        <f t="shared" ref="FC87" ca="1" si="4145">IF($B87="","",EN87*(1+rate_joint*EY$1/365))</f>
        <v/>
      </c>
      <c r="FD87" s="5" t="str">
        <f t="shared" ca="1" si="3373"/>
        <v/>
      </c>
      <c r="FE87" s="5" t="str" cm="1">
        <f t="array" aca="1" ref="FE87" ca="1">IF(FD87="","",_xlfn.IFS(FD87&lt;='Hidden inputs'!$C$15,FD87*'Hidden inputs'!$D$15,FD87&lt;='Hidden inputs'!$C$16,'Hidden inputs'!$C$15*'Hidden inputs'!$D$15+(FD87-'Hidden inputs'!$B$16)*'Hidden inputs'!$D$16,FD87&lt;='Hidden inputs'!$C$17,'Hidden inputs'!$C$15*'Hidden inputs'!$D$15+('Hidden inputs'!$C$16-'Hidden inputs'!$B$16)*'Hidden inputs'!$D$16+(FD87-'Hidden inputs'!$B$17)*'Hidden inputs'!$D$17,FD87&gt;'Hidden inputs'!$B$18,'Hidden inputs'!$C$15*'Hidden inputs'!$D$15+('Hidden inputs'!$C$16-'Hidden inputs'!$B$16)*'Hidden inputs'!$D$16+('Hidden inputs'!$C$17-'Hidden inputs'!$B$17)*'Hidden inputs'!$D$17+(FD87-'Hidden inputs'!$B$18)*'Hidden inputs'!$D$18))</f>
        <v/>
      </c>
      <c r="FF87" s="10" t="str">
        <f t="shared" ca="1" si="3374"/>
        <v/>
      </c>
      <c r="FG87" s="5" t="str">
        <f t="shared" ca="1" si="3285"/>
        <v/>
      </c>
      <c r="FH87" s="5" t="str">
        <f t="shared" ca="1" si="3286"/>
        <v/>
      </c>
      <c r="FI87" s="5" t="str">
        <f ca="1">IF($B87="","",'Hidden inputs'!$D$11*EZ87+'Hidden inputs'!$E$11*FA87)</f>
        <v/>
      </c>
      <c r="FJ87" s="11" t="str">
        <f t="shared" ca="1" si="3191"/>
        <v/>
      </c>
      <c r="FK87" s="9" t="str">
        <f t="shared" ca="1" si="3287"/>
        <v/>
      </c>
      <c r="FL87" s="3" t="str">
        <f t="shared" ca="1" si="3288"/>
        <v/>
      </c>
      <c r="FM87" s="5" t="str" cm="1">
        <f t="array" aca="1" ref="FM87" ca="1">IF($B87="","",IF(FL87=0,0,IF(DD_Payment="",0,IF(FL87&lt;_xlfn.IFS(DD_Frequency="Monthly",1,DD_Frequency="Quarterly",IF(MONTH(FL$2)=1,1,IF(MONTH(FL$2)=4,1,IF(MONTH(FL$2)=7,1,IF(MONTH(FL$2)=10,1,0)))),DD_Frequency="Annually",IF(MONTH(FL$2)=1,1,0))*DD_Payment,FL87,_xlfn.IFS(DD_Frequency="Monthly",1,DD_Frequency="Quarterly",IF(MONTH(FL$2)=1,1,IF(MONTH(FL$2)=4,1,IF(MONTH(FL$2)=7,1,IF(MONTH(FL$2)=10,1,0)))),DD_Frequency="Annually",IF(MONTH(FL$2)=1,1,0))*DD_Payment))))</f>
        <v/>
      </c>
      <c r="FN87" s="3" t="str">
        <f t="shared" ref="FN87" ca="1" si="4146">IF($B87="","",IF(FL87&gt;FM87,(FL87-FM87/2)*(rate_A*(FN$1/365)),0))</f>
        <v/>
      </c>
      <c r="FO87" s="3" t="str">
        <f t="shared" ca="1" si="3376"/>
        <v/>
      </c>
      <c r="FP87" s="3" t="str">
        <f t="shared" ref="FP87" ca="1" si="4147">IF($B87="","",FA87*(1+rate_A*FN$1/365))</f>
        <v/>
      </c>
      <c r="FQ87" s="3" t="str">
        <f t="shared" ref="FQ87" ca="1" si="4148">IF($B87="","",FB87*(1+rate_A*FN$1/365))</f>
        <v/>
      </c>
      <c r="FR87" s="3" t="str">
        <f t="shared" ref="FR87" ca="1" si="4149">IF($B87="","",FC87*(1+rate_joint*FN$1/365))</f>
        <v/>
      </c>
      <c r="FS87" s="5" t="str">
        <f t="shared" ca="1" si="3380"/>
        <v/>
      </c>
      <c r="FT87" s="5" t="str" cm="1">
        <f t="array" aca="1" ref="FT87" ca="1">IF(FS87="","",_xlfn.IFS(FS87&lt;='Hidden inputs'!$C$15,FS87*'Hidden inputs'!$D$15,FS87&lt;='Hidden inputs'!$C$16,'Hidden inputs'!$C$15*'Hidden inputs'!$D$15+(FS87-'Hidden inputs'!$B$16)*'Hidden inputs'!$D$16,FS87&lt;='Hidden inputs'!$C$17,'Hidden inputs'!$C$15*'Hidden inputs'!$D$15+('Hidden inputs'!$C$16-'Hidden inputs'!$B$16)*'Hidden inputs'!$D$16+(FS87-'Hidden inputs'!$B$17)*'Hidden inputs'!$D$17,FS87&gt;'Hidden inputs'!$B$18,'Hidden inputs'!$C$15*'Hidden inputs'!$D$15+('Hidden inputs'!$C$16-'Hidden inputs'!$B$16)*'Hidden inputs'!$D$16+('Hidden inputs'!$C$17-'Hidden inputs'!$B$17)*'Hidden inputs'!$D$17+(FS87-'Hidden inputs'!$B$18)*'Hidden inputs'!$D$18))</f>
        <v/>
      </c>
      <c r="FU87" s="10" t="str">
        <f t="shared" ca="1" si="3381"/>
        <v/>
      </c>
      <c r="FV87" s="5" t="str">
        <f t="shared" ca="1" si="3293"/>
        <v/>
      </c>
      <c r="FW87" s="5" t="str">
        <f t="shared" ca="1" si="3294"/>
        <v/>
      </c>
      <c r="FX87" s="5" t="str">
        <f ca="1">IF($B87="","",'Hidden inputs'!$D$11*FO87+'Hidden inputs'!$E$11*FP87)</f>
        <v/>
      </c>
      <c r="FY87" s="11" t="str">
        <f t="shared" ca="1" si="3196"/>
        <v/>
      </c>
      <c r="FZ87" s="9" t="str">
        <f t="shared" ca="1" si="3295"/>
        <v/>
      </c>
      <c r="GA87" s="5" t="str">
        <f t="shared" ca="1" si="3296"/>
        <v/>
      </c>
      <c r="GB87" s="5" t="str">
        <f t="shared" ca="1" si="3297"/>
        <v/>
      </c>
      <c r="GC87" s="5" t="str">
        <f t="shared" ca="1" si="3197"/>
        <v/>
      </c>
      <c r="GD87" s="5" t="str">
        <f t="shared" ca="1" si="3198"/>
        <v/>
      </c>
    </row>
    <row r="88" spans="1:186" x14ac:dyDescent="0.35">
      <c r="A88" s="2" t="str">
        <f t="shared" ca="1" si="3199"/>
        <v/>
      </c>
      <c r="B88" s="6" t="str">
        <f t="shared" ca="1" si="3200"/>
        <v/>
      </c>
      <c r="C88" s="5" t="str">
        <f t="shared" ca="1" si="3298"/>
        <v/>
      </c>
      <c r="D88" s="5" t="str" cm="1">
        <f t="array" aca="1" ref="D88" ca="1">IF($B88="","",IF(C88=0,0,IF(DD_Payment="",0,IF(C88&lt;_xlfn.IFS(DD_Frequency="Monthly",1,DD_Frequency="Quarterly",IF(MONTH(C$2)=1,1,IF(MONTH(C$2)=4,1,IF(MONTH(C$2)=7,1,IF(MONTH(C$2)=10,1,0)))),DD_Frequency="Annually",IF(MONTH(C$2)=1,1,0))*DD_Payment,C88,_xlfn.IFS(DD_Frequency="Monthly",1,DD_Frequency="Quarterly",IF(MONTH(C$2)=1,1,IF(MONTH(C$2)=4,1,IF(MONTH(C$2)=7,1,IF(MONTH(C$2)=10,1,0)))),DD_Frequency="Annually",IF(MONTH(C$2)=1,1,0))*DD_Payment))))</f>
        <v/>
      </c>
      <c r="E88" s="5" t="str">
        <f t="shared" ref="E88" ca="1" si="4150">IF(B88="","",IF(C88&gt;D88,(C88-D88/2)*(rate_A*(E$1/365)),0))</f>
        <v/>
      </c>
      <c r="F88" s="5" t="str">
        <f t="shared" ca="1" si="3202"/>
        <v/>
      </c>
      <c r="G88" s="5" t="str">
        <f t="shared" ref="G88" ca="1" si="4151">IF(B88="","",G87*(1+rate_A*E$1/365))</f>
        <v/>
      </c>
      <c r="H88" s="5" t="str">
        <f t="shared" ref="H88" ca="1" si="4152">IF(B88="","",H87*(1+rate_A*E$1/365))</f>
        <v/>
      </c>
      <c r="I88" s="5" t="str">
        <f t="shared" ref="I88" ca="1" si="4153">IF(B88="","",I87*(1+rate_joint*E$1/365))</f>
        <v/>
      </c>
      <c r="J88" s="5" t="str">
        <f t="shared" ca="1" si="3303"/>
        <v/>
      </c>
      <c r="K88" s="5" t="str" cm="1">
        <f t="array" aca="1" ref="K88" ca="1">IF(J88="","",_xlfn.IFS(J88&lt;='Hidden inputs'!$C$15,J88*'Hidden inputs'!$D$15,J88&lt;='Hidden inputs'!$C$16,'Hidden inputs'!$C$15*'Hidden inputs'!$D$15+(J88-'Hidden inputs'!$B$16)*'Hidden inputs'!$D$16,J88&lt;='Hidden inputs'!$C$17,'Hidden inputs'!$C$15*'Hidden inputs'!$D$15+('Hidden inputs'!$C$16-'Hidden inputs'!$B$16)*'Hidden inputs'!$D$16+(J88-'Hidden inputs'!$B$17)*'Hidden inputs'!$D$17,J88&gt;'Hidden inputs'!$B$18,'Hidden inputs'!$C$15*'Hidden inputs'!$D$15+('Hidden inputs'!$C$16-'Hidden inputs'!$B$16)*'Hidden inputs'!$D$16+('Hidden inputs'!$C$17-'Hidden inputs'!$B$17)*'Hidden inputs'!$D$17+(J88-'Hidden inputs'!$B$18)*'Hidden inputs'!$D$18))</f>
        <v/>
      </c>
      <c r="L88" s="11" t="str">
        <f t="shared" ca="1" si="3304"/>
        <v/>
      </c>
      <c r="M88" s="5" t="str">
        <f t="shared" ca="1" si="3206"/>
        <v/>
      </c>
      <c r="N88" s="5" t="str">
        <f t="shared" ca="1" si="3207"/>
        <v/>
      </c>
      <c r="O88" s="5" t="str">
        <f ca="1">IF(B88="","",'Hidden inputs'!$D$11*F88+'Hidden inputs'!$E$11*G88)</f>
        <v/>
      </c>
      <c r="P88" s="11" t="str">
        <f t="shared" ca="1" si="3140"/>
        <v/>
      </c>
      <c r="Q88" s="20" t="str">
        <f t="shared" ca="1" si="3141"/>
        <v/>
      </c>
      <c r="R88" s="3" t="str">
        <f t="shared" ca="1" si="3208"/>
        <v/>
      </c>
      <c r="S88" s="5" t="str" cm="1">
        <f t="array" aca="1" ref="S88" ca="1">IF($B88="","",IF(R88=0,0,IF(DD_Payment="",0,IF(R88&lt;_xlfn.IFS(DD_Frequency="Monthly",1,DD_Frequency="Quarterly",IF(MONTH(R$2)=1,1,IF(MONTH(R$2)=4,1,IF(MONTH(R$2)=7,1,IF(MONTH(R$2)=10,1,0)))),DD_Frequency="Annually",IF(MONTH(R$2)=1,1,0))*DD_Payment,R88,_xlfn.IFS(DD_Frequency="Monthly",1,DD_Frequency="Quarterly",IF(MONTH(R$2)=1,1,IF(MONTH(R$2)=4,1,IF(MONTH(R$2)=7,1,IF(MONTH(R$2)=10,1,0)))),DD_Frequency="Annually",IF(MONTH(R$2)=1,1,0))*DD_Payment))))</f>
        <v/>
      </c>
      <c r="T88" s="3" t="str">
        <f t="shared" ref="T88" ca="1" si="4154">IF(B88="","",IF(R88&gt;S88,(R88-S88/2)*(rate_A*((T$1+A88)/365)),0))</f>
        <v/>
      </c>
      <c r="U88" s="3" t="str">
        <f t="shared" ca="1" si="3210"/>
        <v/>
      </c>
      <c r="V88" s="3" t="str">
        <f t="shared" ref="V88" ca="1" si="4155">IF(B88="","",G88*(1+rate_A*(T$1+A88)/365))</f>
        <v/>
      </c>
      <c r="W88" s="3" t="str">
        <f t="shared" ref="W88" ca="1" si="4156">IF(B88="","",H88*(1+rate_A*(T$1+A88)/365))</f>
        <v/>
      </c>
      <c r="X88" s="3" t="str">
        <f t="shared" ref="X88" ca="1" si="4157">IF(B88="","",I88*(1+rate_joint*(T$1+A88)/365))</f>
        <v/>
      </c>
      <c r="Y88" s="5" t="str">
        <f t="shared" ca="1" si="3309"/>
        <v/>
      </c>
      <c r="Z88" s="5" t="str" cm="1">
        <f t="array" aca="1" ref="Z88" ca="1">IF(Y88="","",_xlfn.IFS(Y88&lt;='Hidden inputs'!$C$15,Y88*'Hidden inputs'!$D$15,Y88&lt;='Hidden inputs'!$C$16,'Hidden inputs'!$C$15*'Hidden inputs'!$D$15+(Y88-'Hidden inputs'!$B$16)*'Hidden inputs'!$D$16,Y88&lt;='Hidden inputs'!$C$17,'Hidden inputs'!$C$15*'Hidden inputs'!$D$15+('Hidden inputs'!$C$16-'Hidden inputs'!$B$16)*'Hidden inputs'!$D$16+(Y88-'Hidden inputs'!$B$17)*'Hidden inputs'!$D$17,Y88&gt;'Hidden inputs'!$B$18,'Hidden inputs'!$C$15*'Hidden inputs'!$D$15+('Hidden inputs'!$C$16-'Hidden inputs'!$B$16)*'Hidden inputs'!$D$16+('Hidden inputs'!$C$17-'Hidden inputs'!$B$17)*'Hidden inputs'!$D$17+(Y88-'Hidden inputs'!$B$18)*'Hidden inputs'!$D$18))</f>
        <v/>
      </c>
      <c r="AA88" s="10" t="str">
        <f t="shared" ca="1" si="3310"/>
        <v/>
      </c>
      <c r="AB88" s="5" t="str">
        <f t="shared" ca="1" si="3214"/>
        <v/>
      </c>
      <c r="AC88" s="5" t="str">
        <f t="shared" ca="1" si="3311"/>
        <v/>
      </c>
      <c r="AD88" s="5" t="str">
        <f ca="1">IF(B88="","",'Hidden inputs'!$D$11*U88+'Hidden inputs'!$E$11*V88)</f>
        <v/>
      </c>
      <c r="AE88" s="11" t="str">
        <f t="shared" ca="1" si="3146"/>
        <v/>
      </c>
      <c r="AF88" s="9" t="str">
        <f t="shared" ca="1" si="3215"/>
        <v/>
      </c>
      <c r="AG88" s="3" t="str">
        <f t="shared" ca="1" si="3216"/>
        <v/>
      </c>
      <c r="AH88" s="5" t="str" cm="1">
        <f t="array" aca="1" ref="AH88" ca="1">IF($B88="","",IF(AG88=0,0,IF(DD_Payment="",0,IF(AG88&lt;_xlfn.IFS(DD_Frequency="Monthly",1,DD_Frequency="Quarterly",IF(MONTH(AG$2)=1,1,IF(MONTH(AG$2)=4,1,IF(MONTH(AG$2)=7,1,IF(MONTH(AG$2)=10,1,0)))),DD_Frequency="Annually",IF(MONTH(AG$2)=1,1,0))*DD_Payment,AG88,_xlfn.IFS(DD_Frequency="Monthly",1,DD_Frequency="Quarterly",IF(MONTH(AG$2)=1,1,IF(MONTH(AG$2)=4,1,IF(MONTH(AG$2)=7,1,IF(MONTH(AG$2)=10,1,0)))),DD_Frequency="Annually",IF(MONTH(AG$2)=1,1,0))*DD_Payment))))</f>
        <v/>
      </c>
      <c r="AI88" s="3" t="str">
        <f t="shared" ref="AI88" ca="1" si="4158">IF($B88="","",IF(AG88&gt;AH88,(AG88-AH88/2)*(rate_A*(AI$1/365)),0))</f>
        <v/>
      </c>
      <c r="AJ88" s="3" t="str">
        <f t="shared" ca="1" si="3313"/>
        <v/>
      </c>
      <c r="AK88" s="3" t="str">
        <f t="shared" ref="AK88" ca="1" si="4159">IF($B88="","",V88*(1+rate_A*AI$1/365))</f>
        <v/>
      </c>
      <c r="AL88" s="3" t="str">
        <f t="shared" ref="AL88" ca="1" si="4160">IF($B88="","",W88*(1+rate_A*AI$1/365))</f>
        <v/>
      </c>
      <c r="AM88" s="3" t="str">
        <f t="shared" ref="AM88" ca="1" si="4161">IF($B88="","",X88*(1+rate_joint*AI$1/365))</f>
        <v/>
      </c>
      <c r="AN88" s="5" t="str">
        <f t="shared" ca="1" si="3317"/>
        <v/>
      </c>
      <c r="AO88" s="5" t="str" cm="1">
        <f t="array" aca="1" ref="AO88" ca="1">IF(AN88="","",_xlfn.IFS(AN88&lt;='Hidden inputs'!$C$15,AN88*'Hidden inputs'!$D$15,AN88&lt;='Hidden inputs'!$C$16,'Hidden inputs'!$C$15*'Hidden inputs'!$D$15+(AN88-'Hidden inputs'!$B$16)*'Hidden inputs'!$D$16,AN88&lt;='Hidden inputs'!$C$17,'Hidden inputs'!$C$15*'Hidden inputs'!$D$15+('Hidden inputs'!$C$16-'Hidden inputs'!$B$16)*'Hidden inputs'!$D$16+(AN88-'Hidden inputs'!$B$17)*'Hidden inputs'!$D$17,AN88&gt;'Hidden inputs'!$B$18,'Hidden inputs'!$C$15*'Hidden inputs'!$D$15+('Hidden inputs'!$C$16-'Hidden inputs'!$B$16)*'Hidden inputs'!$D$16+('Hidden inputs'!$C$17-'Hidden inputs'!$B$17)*'Hidden inputs'!$D$17+(AN88-'Hidden inputs'!$B$18)*'Hidden inputs'!$D$18))</f>
        <v/>
      </c>
      <c r="AP88" s="10" t="str">
        <f t="shared" ca="1" si="3318"/>
        <v/>
      </c>
      <c r="AQ88" s="5" t="str">
        <f t="shared" ca="1" si="3221"/>
        <v/>
      </c>
      <c r="AR88" s="5" t="str">
        <f t="shared" ca="1" si="3222"/>
        <v/>
      </c>
      <c r="AS88" s="5" t="str">
        <f ca="1">IF($B88="","",'Hidden inputs'!$D$11*AJ88+'Hidden inputs'!$E$11*AK88)</f>
        <v/>
      </c>
      <c r="AT88" s="11" t="str">
        <f t="shared" ca="1" si="3151"/>
        <v/>
      </c>
      <c r="AU88" s="9" t="str">
        <f t="shared" ca="1" si="3223"/>
        <v/>
      </c>
      <c r="AV88" s="3" t="str">
        <f t="shared" ca="1" si="3224"/>
        <v/>
      </c>
      <c r="AW88" s="5" t="str" cm="1">
        <f t="array" aca="1" ref="AW88" ca="1">IF($B88="","",IF(AV88=0,0,IF(DD_Payment="",0,IF(AV88&lt;_xlfn.IFS(DD_Frequency="Monthly",1,DD_Frequency="Quarterly",IF(MONTH(AV$2)=1,1,IF(MONTH(AV$2)=4,1,IF(MONTH(AV$2)=7,1,IF(MONTH(AV$2)=10,1,0)))),DD_Frequency="Annually",IF(MONTH(AV$2)=1,1,0))*DD_Payment,AV88,_xlfn.IFS(DD_Frequency="Monthly",1,DD_Frequency="Quarterly",IF(MONTH(AV$2)=1,1,IF(MONTH(AV$2)=4,1,IF(MONTH(AV$2)=7,1,IF(MONTH(AV$2)=10,1,0)))),DD_Frequency="Annually",IF(MONTH(AV$2)=1,1,0))*DD_Payment))))</f>
        <v/>
      </c>
      <c r="AX88" s="3" t="str">
        <f t="shared" ref="AX88" ca="1" si="4162">IF($B88="","",IF(AV88&gt;AW88,(AV88-AW88/2)*(rate_A*(AX$1/365)),0))</f>
        <v/>
      </c>
      <c r="AY88" s="3" t="str">
        <f t="shared" ca="1" si="3320"/>
        <v/>
      </c>
      <c r="AZ88" s="3" t="str">
        <f t="shared" ref="AZ88" ca="1" si="4163">IF($B88="","",AK88*(1+rate_A*AX$1/365))</f>
        <v/>
      </c>
      <c r="BA88" s="3" t="str">
        <f t="shared" ref="BA88" ca="1" si="4164">IF($B88="","",AL88*(1+rate_A*AX$1/365))</f>
        <v/>
      </c>
      <c r="BB88" s="3" t="str">
        <f t="shared" ref="BB88" ca="1" si="4165">IF($B88="","",AM88*(1+rate_joint*AX$1/365))</f>
        <v/>
      </c>
      <c r="BC88" s="5" t="str">
        <f t="shared" ca="1" si="3324"/>
        <v/>
      </c>
      <c r="BD88" s="5" t="str" cm="1">
        <f t="array" aca="1" ref="BD88" ca="1">IF(BC88="","",_xlfn.IFS(BC88&lt;='Hidden inputs'!$C$15,BC88*'Hidden inputs'!$D$15,BC88&lt;='Hidden inputs'!$C$16,'Hidden inputs'!$C$15*'Hidden inputs'!$D$15+(BC88-'Hidden inputs'!$B$16)*'Hidden inputs'!$D$16,BC88&lt;='Hidden inputs'!$C$17,'Hidden inputs'!$C$15*'Hidden inputs'!$D$15+('Hidden inputs'!$C$16-'Hidden inputs'!$B$16)*'Hidden inputs'!$D$16+(BC88-'Hidden inputs'!$B$17)*'Hidden inputs'!$D$17,BC88&gt;'Hidden inputs'!$B$18,'Hidden inputs'!$C$15*'Hidden inputs'!$D$15+('Hidden inputs'!$C$16-'Hidden inputs'!$B$16)*'Hidden inputs'!$D$16+('Hidden inputs'!$C$17-'Hidden inputs'!$B$17)*'Hidden inputs'!$D$17+(BC88-'Hidden inputs'!$B$18)*'Hidden inputs'!$D$18))</f>
        <v/>
      </c>
      <c r="BE88" s="10" t="str">
        <f t="shared" ca="1" si="3325"/>
        <v/>
      </c>
      <c r="BF88" s="5" t="str">
        <f t="shared" ca="1" si="3229"/>
        <v/>
      </c>
      <c r="BG88" s="5" t="str">
        <f t="shared" ca="1" si="3230"/>
        <v/>
      </c>
      <c r="BH88" s="5" t="str">
        <f ca="1">IF($B88="","",'Hidden inputs'!$D$11*AY88+'Hidden inputs'!$E$11*AZ88)</f>
        <v/>
      </c>
      <c r="BI88" s="11" t="str">
        <f t="shared" ca="1" si="3156"/>
        <v/>
      </c>
      <c r="BJ88" s="9" t="str">
        <f t="shared" ca="1" si="3231"/>
        <v/>
      </c>
      <c r="BK88" s="3" t="str">
        <f t="shared" ca="1" si="3232"/>
        <v/>
      </c>
      <c r="BL88" s="5" t="str" cm="1">
        <f t="array" aca="1" ref="BL88" ca="1">IF($B88="","",IF(BK88=0,0,IF(DD_Payment="",0,IF(BK88&lt;_xlfn.IFS(DD_Frequency="Monthly",1,DD_Frequency="Quarterly",IF(MONTH(BK$2)=1,1,IF(MONTH(BK$2)=4,1,IF(MONTH(BK$2)=7,1,IF(MONTH(BK$2)=10,1,0)))),DD_Frequency="Annually",IF(MONTH(BK$2)=1,1,0))*DD_Payment,BK88,_xlfn.IFS(DD_Frequency="Monthly",1,DD_Frequency="Quarterly",IF(MONTH(BK$2)=1,1,IF(MONTH(BK$2)=4,1,IF(MONTH(BK$2)=7,1,IF(MONTH(BK$2)=10,1,0)))),DD_Frequency="Annually",IF(MONTH(BK$2)=1,1,0))*DD_Payment))))</f>
        <v/>
      </c>
      <c r="BM88" s="3" t="str">
        <f t="shared" ref="BM88" ca="1" si="4166">IF($B88="","",IF(BK88&gt;BL88,(BK88-BL88/2)*(rate_A*(BM$1/365)),0))</f>
        <v/>
      </c>
      <c r="BN88" s="3" t="str">
        <f t="shared" ca="1" si="3327"/>
        <v/>
      </c>
      <c r="BO88" s="3" t="str">
        <f t="shared" ref="BO88" ca="1" si="4167">IF($B88="","",AZ88*(1+rate_A*BM$1/365))</f>
        <v/>
      </c>
      <c r="BP88" s="3" t="str">
        <f t="shared" ref="BP88" ca="1" si="4168">IF($B88="","",BA88*(1+rate_A*BM$1/365))</f>
        <v/>
      </c>
      <c r="BQ88" s="3" t="str">
        <f t="shared" ref="BQ88" ca="1" si="4169">IF($B88="","",BB88*(1+rate_joint*BM$1/365))</f>
        <v/>
      </c>
      <c r="BR88" s="5" t="str">
        <f t="shared" ca="1" si="3331"/>
        <v/>
      </c>
      <c r="BS88" s="5" t="str" cm="1">
        <f t="array" aca="1" ref="BS88" ca="1">IF(BR88="","",_xlfn.IFS(BR88&lt;='Hidden inputs'!$C$15,BR88*'Hidden inputs'!$D$15,BR88&lt;='Hidden inputs'!$C$16,'Hidden inputs'!$C$15*'Hidden inputs'!$D$15+(BR88-'Hidden inputs'!$B$16)*'Hidden inputs'!$D$16,BR88&lt;='Hidden inputs'!$C$17,'Hidden inputs'!$C$15*'Hidden inputs'!$D$15+('Hidden inputs'!$C$16-'Hidden inputs'!$B$16)*'Hidden inputs'!$D$16+(BR88-'Hidden inputs'!$B$17)*'Hidden inputs'!$D$17,BR88&gt;'Hidden inputs'!$B$18,'Hidden inputs'!$C$15*'Hidden inputs'!$D$15+('Hidden inputs'!$C$16-'Hidden inputs'!$B$16)*'Hidden inputs'!$D$16+('Hidden inputs'!$C$17-'Hidden inputs'!$B$17)*'Hidden inputs'!$D$17+(BR88-'Hidden inputs'!$B$18)*'Hidden inputs'!$D$18))</f>
        <v/>
      </c>
      <c r="BT88" s="10" t="str">
        <f t="shared" ca="1" si="3332"/>
        <v/>
      </c>
      <c r="BU88" s="5" t="str">
        <f t="shared" ca="1" si="3237"/>
        <v/>
      </c>
      <c r="BV88" s="5" t="str">
        <f t="shared" ca="1" si="3238"/>
        <v/>
      </c>
      <c r="BW88" s="5" t="str">
        <f ca="1">IF($B88="","",'Hidden inputs'!$D$11*BN88+'Hidden inputs'!$E$11*BO88)</f>
        <v/>
      </c>
      <c r="BX88" s="11" t="str">
        <f t="shared" ca="1" si="3161"/>
        <v/>
      </c>
      <c r="BY88" s="9" t="str">
        <f t="shared" ca="1" si="3239"/>
        <v/>
      </c>
      <c r="BZ88" s="3" t="str">
        <f t="shared" ca="1" si="3240"/>
        <v/>
      </c>
      <c r="CA88" s="5" t="str" cm="1">
        <f t="array" aca="1" ref="CA88" ca="1">IF($B88="","",IF(BZ88=0,0,IF(DD_Payment="",0,IF(BZ88&lt;_xlfn.IFS(DD_Frequency="Monthly",1,DD_Frequency="Quarterly",IF(MONTH(BZ$2)=1,1,IF(MONTH(BZ$2)=4,1,IF(MONTH(BZ$2)=7,1,IF(MONTH(BZ$2)=10,1,0)))),DD_Frequency="Annually",IF(MONTH(BZ$2)=1,1,0))*DD_Payment,BZ88,_xlfn.IFS(DD_Frequency="Monthly",1,DD_Frequency="Quarterly",IF(MONTH(BZ$2)=1,1,IF(MONTH(BZ$2)=4,1,IF(MONTH(BZ$2)=7,1,IF(MONTH(BZ$2)=10,1,0)))),DD_Frequency="Annually",IF(MONTH(BZ$2)=1,1,0))*DD_Payment))))</f>
        <v/>
      </c>
      <c r="CB88" s="3" t="str">
        <f t="shared" ref="CB88" ca="1" si="4170">IF($B88="","",IF(BZ88&gt;CA88,(BZ88-CA88/2)*(rate_A*(CB$1/365)),0))</f>
        <v/>
      </c>
      <c r="CC88" s="3" t="str">
        <f t="shared" ca="1" si="3334"/>
        <v/>
      </c>
      <c r="CD88" s="3" t="str">
        <f t="shared" ref="CD88" ca="1" si="4171">IF($B88="","",BO88*(1+rate_A*CB$1/365))</f>
        <v/>
      </c>
      <c r="CE88" s="3" t="str">
        <f t="shared" ref="CE88" ca="1" si="4172">IF($B88="","",BP88*(1+rate_A*CB$1/365))</f>
        <v/>
      </c>
      <c r="CF88" s="3" t="str">
        <f t="shared" ref="CF88" ca="1" si="4173">IF($B88="","",BQ88*(1+rate_joint*CB$1/365))</f>
        <v/>
      </c>
      <c r="CG88" s="5" t="str">
        <f t="shared" ca="1" si="3338"/>
        <v/>
      </c>
      <c r="CH88" s="5" t="str" cm="1">
        <f t="array" aca="1" ref="CH88" ca="1">IF(CG88="","",_xlfn.IFS(CG88&lt;='Hidden inputs'!$C$15,CG88*'Hidden inputs'!$D$15,CG88&lt;='Hidden inputs'!$C$16,'Hidden inputs'!$C$15*'Hidden inputs'!$D$15+(CG88-'Hidden inputs'!$B$16)*'Hidden inputs'!$D$16,CG88&lt;='Hidden inputs'!$C$17,'Hidden inputs'!$C$15*'Hidden inputs'!$D$15+('Hidden inputs'!$C$16-'Hidden inputs'!$B$16)*'Hidden inputs'!$D$16+(CG88-'Hidden inputs'!$B$17)*'Hidden inputs'!$D$17,CG88&gt;'Hidden inputs'!$B$18,'Hidden inputs'!$C$15*'Hidden inputs'!$D$15+('Hidden inputs'!$C$16-'Hidden inputs'!$B$16)*'Hidden inputs'!$D$16+('Hidden inputs'!$C$17-'Hidden inputs'!$B$17)*'Hidden inputs'!$D$17+(CG88-'Hidden inputs'!$B$18)*'Hidden inputs'!$D$18))</f>
        <v/>
      </c>
      <c r="CI88" s="10" t="str">
        <f t="shared" ca="1" si="3339"/>
        <v/>
      </c>
      <c r="CJ88" s="5" t="str">
        <f t="shared" ca="1" si="3245"/>
        <v/>
      </c>
      <c r="CK88" s="5" t="str">
        <f t="shared" ca="1" si="3246"/>
        <v/>
      </c>
      <c r="CL88" s="5" t="str">
        <f ca="1">IF($B88="","",'Hidden inputs'!$D$11*CC88+'Hidden inputs'!$E$11*CD88)</f>
        <v/>
      </c>
      <c r="CM88" s="11" t="str">
        <f t="shared" ca="1" si="3166"/>
        <v/>
      </c>
      <c r="CN88" s="9" t="str">
        <f t="shared" ca="1" si="3247"/>
        <v/>
      </c>
      <c r="CO88" s="3" t="str">
        <f t="shared" ca="1" si="3248"/>
        <v/>
      </c>
      <c r="CP88" s="5" t="str" cm="1">
        <f t="array" aca="1" ref="CP88" ca="1">IF($B88="","",IF(CO88=0,0,IF(DD_Payment="",0,IF(CO88&lt;_xlfn.IFS(DD_Frequency="Monthly",1,DD_Frequency="Quarterly",IF(MONTH(CO$2)=1,1,IF(MONTH(CO$2)=4,1,IF(MONTH(CO$2)=7,1,IF(MONTH(CO$2)=10,1,0)))),DD_Frequency="Annually",IF(MONTH(CO$2)=1,1,0))*DD_Payment,CO88,_xlfn.IFS(DD_Frequency="Monthly",1,DD_Frequency="Quarterly",IF(MONTH(CO$2)=1,1,IF(MONTH(CO$2)=4,1,IF(MONTH(CO$2)=7,1,IF(MONTH(CO$2)=10,1,0)))),DD_Frequency="Annually",IF(MONTH(CO$2)=1,1,0))*DD_Payment))))</f>
        <v/>
      </c>
      <c r="CQ88" s="3" t="str">
        <f t="shared" ref="CQ88" ca="1" si="4174">IF($B88="","",IF(CO88&gt;CP88,(CO88-CP88/2)*(rate_A*(CQ$1/365)),0))</f>
        <v/>
      </c>
      <c r="CR88" s="3" t="str">
        <f t="shared" ca="1" si="3341"/>
        <v/>
      </c>
      <c r="CS88" s="3" t="str">
        <f t="shared" ref="CS88" ca="1" si="4175">IF($B88="","",CD88*(1+rate_A*CQ$1/365))</f>
        <v/>
      </c>
      <c r="CT88" s="3" t="str">
        <f t="shared" ref="CT88" ca="1" si="4176">IF($B88="","",CE88*(1+rate_A*CQ$1/365))</f>
        <v/>
      </c>
      <c r="CU88" s="3" t="str">
        <f t="shared" ref="CU88" ca="1" si="4177">IF($B88="","",CF88*(1+rate_joint*CQ$1/365))</f>
        <v/>
      </c>
      <c r="CV88" s="5" t="str">
        <f t="shared" ca="1" si="3345"/>
        <v/>
      </c>
      <c r="CW88" s="5" t="str" cm="1">
        <f t="array" aca="1" ref="CW88" ca="1">IF(CV88="","",_xlfn.IFS(CV88&lt;='Hidden inputs'!$C$15,CV88*'Hidden inputs'!$D$15,CV88&lt;='Hidden inputs'!$C$16,'Hidden inputs'!$C$15*'Hidden inputs'!$D$15+(CV88-'Hidden inputs'!$B$16)*'Hidden inputs'!$D$16,CV88&lt;='Hidden inputs'!$C$17,'Hidden inputs'!$C$15*'Hidden inputs'!$D$15+('Hidden inputs'!$C$16-'Hidden inputs'!$B$16)*'Hidden inputs'!$D$16+(CV88-'Hidden inputs'!$B$17)*'Hidden inputs'!$D$17,CV88&gt;'Hidden inputs'!$B$18,'Hidden inputs'!$C$15*'Hidden inputs'!$D$15+('Hidden inputs'!$C$16-'Hidden inputs'!$B$16)*'Hidden inputs'!$D$16+('Hidden inputs'!$C$17-'Hidden inputs'!$B$17)*'Hidden inputs'!$D$17+(CV88-'Hidden inputs'!$B$18)*'Hidden inputs'!$D$18))</f>
        <v/>
      </c>
      <c r="CX88" s="10" t="str">
        <f t="shared" ca="1" si="3346"/>
        <v/>
      </c>
      <c r="CY88" s="5" t="str">
        <f t="shared" ca="1" si="3253"/>
        <v/>
      </c>
      <c r="CZ88" s="5" t="str">
        <f t="shared" ca="1" si="3254"/>
        <v/>
      </c>
      <c r="DA88" s="5" t="str">
        <f ca="1">IF($B88="","",'Hidden inputs'!$D$11*CR88+'Hidden inputs'!$E$11*CS88)</f>
        <v/>
      </c>
      <c r="DB88" s="11" t="str">
        <f t="shared" ca="1" si="3171"/>
        <v/>
      </c>
      <c r="DC88" s="9" t="str">
        <f t="shared" ca="1" si="3255"/>
        <v/>
      </c>
      <c r="DD88" s="3" t="str">
        <f t="shared" ca="1" si="3256"/>
        <v/>
      </c>
      <c r="DE88" s="5" t="str" cm="1">
        <f t="array" aca="1" ref="DE88" ca="1">IF($B88="","",IF(DD88=0,0,IF(DD_Payment="",0,IF(DD88&lt;_xlfn.IFS(DD_Frequency="Monthly",1,DD_Frequency="Quarterly",IF(MONTH(DD$2)=1,1,IF(MONTH(DD$2)=4,1,IF(MONTH(DD$2)=7,1,IF(MONTH(DD$2)=10,1,0)))),DD_Frequency="Annually",IF(MONTH(DD$2)=1,1,0))*DD_Payment,DD88,_xlfn.IFS(DD_Frequency="Monthly",1,DD_Frequency="Quarterly",IF(MONTH(DD$2)=1,1,IF(MONTH(DD$2)=4,1,IF(MONTH(DD$2)=7,1,IF(MONTH(DD$2)=10,1,0)))),DD_Frequency="Annually",IF(MONTH(DD$2)=1,1,0))*DD_Payment))))</f>
        <v/>
      </c>
      <c r="DF88" s="3" t="str">
        <f t="shared" ref="DF88" ca="1" si="4178">IF($B88="","",IF(DD88&gt;DE88,(DD88-DE88/2)*(rate_A*(DF$1/365)),0))</f>
        <v/>
      </c>
      <c r="DG88" s="3" t="str">
        <f t="shared" ca="1" si="3348"/>
        <v/>
      </c>
      <c r="DH88" s="3" t="str">
        <f t="shared" ref="DH88" ca="1" si="4179">IF($B88="","",CS88*(1+rate_A*DF$1/365))</f>
        <v/>
      </c>
      <c r="DI88" s="3" t="str">
        <f t="shared" ref="DI88" ca="1" si="4180">IF($B88="","",CT88*(1+rate_A*DF$1/365))</f>
        <v/>
      </c>
      <c r="DJ88" s="3" t="str">
        <f t="shared" ref="DJ88" ca="1" si="4181">IF($B88="","",CU88*(1+rate_joint*DF$1/365))</f>
        <v/>
      </c>
      <c r="DK88" s="5" t="str">
        <f t="shared" ca="1" si="3352"/>
        <v/>
      </c>
      <c r="DL88" s="5" t="str" cm="1">
        <f t="array" aca="1" ref="DL88" ca="1">IF(DK88="","",_xlfn.IFS(DK88&lt;='Hidden inputs'!$C$15,DK88*'Hidden inputs'!$D$15,DK88&lt;='Hidden inputs'!$C$16,'Hidden inputs'!$C$15*'Hidden inputs'!$D$15+(DK88-'Hidden inputs'!$B$16)*'Hidden inputs'!$D$16,DK88&lt;='Hidden inputs'!$C$17,'Hidden inputs'!$C$15*'Hidden inputs'!$D$15+('Hidden inputs'!$C$16-'Hidden inputs'!$B$16)*'Hidden inputs'!$D$16+(DK88-'Hidden inputs'!$B$17)*'Hidden inputs'!$D$17,DK88&gt;'Hidden inputs'!$B$18,'Hidden inputs'!$C$15*'Hidden inputs'!$D$15+('Hidden inputs'!$C$16-'Hidden inputs'!$B$16)*'Hidden inputs'!$D$16+('Hidden inputs'!$C$17-'Hidden inputs'!$B$17)*'Hidden inputs'!$D$17+(DK88-'Hidden inputs'!$B$18)*'Hidden inputs'!$D$18))</f>
        <v/>
      </c>
      <c r="DM88" s="10" t="str">
        <f t="shared" ca="1" si="3353"/>
        <v/>
      </c>
      <c r="DN88" s="5" t="str">
        <f t="shared" ca="1" si="3261"/>
        <v/>
      </c>
      <c r="DO88" s="5" t="str">
        <f t="shared" ca="1" si="3262"/>
        <v/>
      </c>
      <c r="DP88" s="5" t="str">
        <f ca="1">IF($B88="","",'Hidden inputs'!$D$11*DG88+'Hidden inputs'!$E$11*DH88)</f>
        <v/>
      </c>
      <c r="DQ88" s="11" t="str">
        <f t="shared" ca="1" si="3176"/>
        <v/>
      </c>
      <c r="DR88" s="9" t="str">
        <f t="shared" ca="1" si="3263"/>
        <v/>
      </c>
      <c r="DS88" s="3" t="str">
        <f t="shared" ca="1" si="3264"/>
        <v/>
      </c>
      <c r="DT88" s="5" t="str" cm="1">
        <f t="array" aca="1" ref="DT88" ca="1">IF($B88="","",IF(DS88=0,0,IF(DD_Payment="",0,IF(DS88&lt;_xlfn.IFS(DD_Frequency="Monthly",1,DD_Frequency="Quarterly",IF(MONTH(DS$2)=1,1,IF(MONTH(DS$2)=4,1,IF(MONTH(DS$2)=7,1,IF(MONTH(DS$2)=10,1,0)))),DD_Frequency="Annually",IF(MONTH(DS$2)=1,1,0))*DD_Payment,DS88,_xlfn.IFS(DD_Frequency="Monthly",1,DD_Frequency="Quarterly",IF(MONTH(DS$2)=1,1,IF(MONTH(DS$2)=4,1,IF(MONTH(DS$2)=7,1,IF(MONTH(DS$2)=10,1,0)))),DD_Frequency="Annually",IF(MONTH(DS$2)=1,1,0))*DD_Payment))))</f>
        <v/>
      </c>
      <c r="DU88" s="3" t="str">
        <f t="shared" ref="DU88" ca="1" si="4182">IF($B88="","",IF(DS88&gt;DT88,(DS88-DT88/2)*(rate_A*(DU$1/365)),0))</f>
        <v/>
      </c>
      <c r="DV88" s="3" t="str">
        <f t="shared" ca="1" si="3355"/>
        <v/>
      </c>
      <c r="DW88" s="3" t="str">
        <f t="shared" ref="DW88" ca="1" si="4183">IF($B88="","",DH88*(1+rate_A*DU$1/365))</f>
        <v/>
      </c>
      <c r="DX88" s="3" t="str">
        <f t="shared" ref="DX88" ca="1" si="4184">IF($B88="","",DI88*(1+rate_A*DU$1/365))</f>
        <v/>
      </c>
      <c r="DY88" s="3" t="str">
        <f t="shared" ref="DY88" ca="1" si="4185">IF($B88="","",DJ88*(1+rate_joint*DU$1/365))</f>
        <v/>
      </c>
      <c r="DZ88" s="5" t="str">
        <f t="shared" ca="1" si="3359"/>
        <v/>
      </c>
      <c r="EA88" s="5" t="str" cm="1">
        <f t="array" aca="1" ref="EA88" ca="1">IF(DZ88="","",_xlfn.IFS(DZ88&lt;='Hidden inputs'!$C$15,DZ88*'Hidden inputs'!$D$15,DZ88&lt;='Hidden inputs'!$C$16,'Hidden inputs'!$C$15*'Hidden inputs'!$D$15+(DZ88-'Hidden inputs'!$B$16)*'Hidden inputs'!$D$16,DZ88&lt;='Hidden inputs'!$C$17,'Hidden inputs'!$C$15*'Hidden inputs'!$D$15+('Hidden inputs'!$C$16-'Hidden inputs'!$B$16)*'Hidden inputs'!$D$16+(DZ88-'Hidden inputs'!$B$17)*'Hidden inputs'!$D$17,DZ88&gt;'Hidden inputs'!$B$18,'Hidden inputs'!$C$15*'Hidden inputs'!$D$15+('Hidden inputs'!$C$16-'Hidden inputs'!$B$16)*'Hidden inputs'!$D$16+('Hidden inputs'!$C$17-'Hidden inputs'!$B$17)*'Hidden inputs'!$D$17+(DZ88-'Hidden inputs'!$B$18)*'Hidden inputs'!$D$18))</f>
        <v/>
      </c>
      <c r="EB88" s="10" t="str">
        <f t="shared" ca="1" si="3360"/>
        <v/>
      </c>
      <c r="EC88" s="5" t="str">
        <f t="shared" ca="1" si="3269"/>
        <v/>
      </c>
      <c r="ED88" s="5" t="str">
        <f t="shared" ca="1" si="3270"/>
        <v/>
      </c>
      <c r="EE88" s="5" t="str">
        <f ca="1">IF($B88="","",'Hidden inputs'!$D$11*DV88+'Hidden inputs'!$E$11*DW88)</f>
        <v/>
      </c>
      <c r="EF88" s="11" t="str">
        <f t="shared" ca="1" si="3181"/>
        <v/>
      </c>
      <c r="EG88" s="9" t="str">
        <f t="shared" ca="1" si="3271"/>
        <v/>
      </c>
      <c r="EH88" s="3" t="str">
        <f t="shared" ca="1" si="3272"/>
        <v/>
      </c>
      <c r="EI88" s="5" t="str" cm="1">
        <f t="array" aca="1" ref="EI88" ca="1">IF($B88="","",IF(EH88=0,0,IF(DD_Payment="",0,IF(EH88&lt;_xlfn.IFS(DD_Frequency="Monthly",1,DD_Frequency="Quarterly",IF(MONTH(EH$2)=1,1,IF(MONTH(EH$2)=4,1,IF(MONTH(EH$2)=7,1,IF(MONTH(EH$2)=10,1,0)))),DD_Frequency="Annually",IF(MONTH(EH$2)=1,1,0))*DD_Payment,EH88,_xlfn.IFS(DD_Frequency="Monthly",1,DD_Frequency="Quarterly",IF(MONTH(EH$2)=1,1,IF(MONTH(EH$2)=4,1,IF(MONTH(EH$2)=7,1,IF(MONTH(EH$2)=10,1,0)))),DD_Frequency="Annually",IF(MONTH(EH$2)=1,1,0))*DD_Payment))))</f>
        <v/>
      </c>
      <c r="EJ88" s="3" t="str">
        <f t="shared" ref="EJ88" ca="1" si="4186">IF($B88="","",IF(EH88&gt;EI88,(EH88-EI88/2)*(rate_A*(EJ$1/365)),0))</f>
        <v/>
      </c>
      <c r="EK88" s="3" t="str">
        <f t="shared" ca="1" si="3362"/>
        <v/>
      </c>
      <c r="EL88" s="3" t="str">
        <f t="shared" ref="EL88" ca="1" si="4187">IF($B88="","",DW88*(1+rate_A*EJ$1/365))</f>
        <v/>
      </c>
      <c r="EM88" s="3" t="str">
        <f t="shared" ref="EM88" ca="1" si="4188">IF($B88="","",DX88*(1+rate_A*EJ$1/365))</f>
        <v/>
      </c>
      <c r="EN88" s="3" t="str">
        <f t="shared" ref="EN88" ca="1" si="4189">IF($B88="","",DY88*(1+rate_joint*EJ$1/365))</f>
        <v/>
      </c>
      <c r="EO88" s="5" t="str">
        <f t="shared" ca="1" si="3366"/>
        <v/>
      </c>
      <c r="EP88" s="5" t="str" cm="1">
        <f t="array" aca="1" ref="EP88" ca="1">IF(EO88="","",_xlfn.IFS(EO88&lt;='Hidden inputs'!$C$15,EO88*'Hidden inputs'!$D$15,EO88&lt;='Hidden inputs'!$C$16,'Hidden inputs'!$C$15*'Hidden inputs'!$D$15+(EO88-'Hidden inputs'!$B$16)*'Hidden inputs'!$D$16,EO88&lt;='Hidden inputs'!$C$17,'Hidden inputs'!$C$15*'Hidden inputs'!$D$15+('Hidden inputs'!$C$16-'Hidden inputs'!$B$16)*'Hidden inputs'!$D$16+(EO88-'Hidden inputs'!$B$17)*'Hidden inputs'!$D$17,EO88&gt;'Hidden inputs'!$B$18,'Hidden inputs'!$C$15*'Hidden inputs'!$D$15+('Hidden inputs'!$C$16-'Hidden inputs'!$B$16)*'Hidden inputs'!$D$16+('Hidden inputs'!$C$17-'Hidden inputs'!$B$17)*'Hidden inputs'!$D$17+(EO88-'Hidden inputs'!$B$18)*'Hidden inputs'!$D$18))</f>
        <v/>
      </c>
      <c r="EQ88" s="10" t="str">
        <f t="shared" ca="1" si="3367"/>
        <v/>
      </c>
      <c r="ER88" s="5" t="str">
        <f t="shared" ca="1" si="3277"/>
        <v/>
      </c>
      <c r="ES88" s="5" t="str">
        <f t="shared" ca="1" si="3278"/>
        <v/>
      </c>
      <c r="ET88" s="5" t="str">
        <f ca="1">IF($B88="","",'Hidden inputs'!$D$11*EK88+'Hidden inputs'!$E$11*EL88)</f>
        <v/>
      </c>
      <c r="EU88" s="11" t="str">
        <f t="shared" ca="1" si="3186"/>
        <v/>
      </c>
      <c r="EV88" s="9" t="str">
        <f t="shared" ca="1" si="3279"/>
        <v/>
      </c>
      <c r="EW88" s="3" t="str">
        <f t="shared" ca="1" si="3280"/>
        <v/>
      </c>
      <c r="EX88" s="5" t="str" cm="1">
        <f t="array" aca="1" ref="EX88" ca="1">IF($B88="","",IF(EW88=0,0,IF(DD_Payment="",0,IF(EW88&lt;_xlfn.IFS(DD_Frequency="Monthly",1,DD_Frequency="Quarterly",IF(MONTH(EW$2)=1,1,IF(MONTH(EW$2)=4,1,IF(MONTH(EW$2)=7,1,IF(MONTH(EW$2)=10,1,0)))),DD_Frequency="Annually",IF(MONTH(EW$2)=1,1,0))*DD_Payment,EW88,_xlfn.IFS(DD_Frequency="Monthly",1,DD_Frequency="Quarterly",IF(MONTH(EW$2)=1,1,IF(MONTH(EW$2)=4,1,IF(MONTH(EW$2)=7,1,IF(MONTH(EW$2)=10,1,0)))),DD_Frequency="Annually",IF(MONTH(EW$2)=1,1,0))*DD_Payment))))</f>
        <v/>
      </c>
      <c r="EY88" s="3" t="str">
        <f t="shared" ref="EY88" ca="1" si="4190">IF($B88="","",IF(EW88&gt;EX88,(EW88-EX88/2)*(rate_A*(EY$1/365)),0))</f>
        <v/>
      </c>
      <c r="EZ88" s="3" t="str">
        <f t="shared" ca="1" si="3369"/>
        <v/>
      </c>
      <c r="FA88" s="3" t="str">
        <f t="shared" ref="FA88" ca="1" si="4191">IF($B88="","",EL88*(1+rate_A*EY$1/365))</f>
        <v/>
      </c>
      <c r="FB88" s="3" t="str">
        <f t="shared" ref="FB88" ca="1" si="4192">IF($B88="","",EM88*(1+rate_A*EY$1/365))</f>
        <v/>
      </c>
      <c r="FC88" s="3" t="str">
        <f t="shared" ref="FC88" ca="1" si="4193">IF($B88="","",EN88*(1+rate_joint*EY$1/365))</f>
        <v/>
      </c>
      <c r="FD88" s="5" t="str">
        <f t="shared" ca="1" si="3373"/>
        <v/>
      </c>
      <c r="FE88" s="5" t="str" cm="1">
        <f t="array" aca="1" ref="FE88" ca="1">IF(FD88="","",_xlfn.IFS(FD88&lt;='Hidden inputs'!$C$15,FD88*'Hidden inputs'!$D$15,FD88&lt;='Hidden inputs'!$C$16,'Hidden inputs'!$C$15*'Hidden inputs'!$D$15+(FD88-'Hidden inputs'!$B$16)*'Hidden inputs'!$D$16,FD88&lt;='Hidden inputs'!$C$17,'Hidden inputs'!$C$15*'Hidden inputs'!$D$15+('Hidden inputs'!$C$16-'Hidden inputs'!$B$16)*'Hidden inputs'!$D$16+(FD88-'Hidden inputs'!$B$17)*'Hidden inputs'!$D$17,FD88&gt;'Hidden inputs'!$B$18,'Hidden inputs'!$C$15*'Hidden inputs'!$D$15+('Hidden inputs'!$C$16-'Hidden inputs'!$B$16)*'Hidden inputs'!$D$16+('Hidden inputs'!$C$17-'Hidden inputs'!$B$17)*'Hidden inputs'!$D$17+(FD88-'Hidden inputs'!$B$18)*'Hidden inputs'!$D$18))</f>
        <v/>
      </c>
      <c r="FF88" s="10" t="str">
        <f t="shared" ca="1" si="3374"/>
        <v/>
      </c>
      <c r="FG88" s="5" t="str">
        <f t="shared" ca="1" si="3285"/>
        <v/>
      </c>
      <c r="FH88" s="5" t="str">
        <f t="shared" ca="1" si="3286"/>
        <v/>
      </c>
      <c r="FI88" s="5" t="str">
        <f ca="1">IF($B88="","",'Hidden inputs'!$D$11*EZ88+'Hidden inputs'!$E$11*FA88)</f>
        <v/>
      </c>
      <c r="FJ88" s="11" t="str">
        <f t="shared" ca="1" si="3191"/>
        <v/>
      </c>
      <c r="FK88" s="9" t="str">
        <f t="shared" ca="1" si="3287"/>
        <v/>
      </c>
      <c r="FL88" s="3" t="str">
        <f t="shared" ca="1" si="3288"/>
        <v/>
      </c>
      <c r="FM88" s="5" t="str" cm="1">
        <f t="array" aca="1" ref="FM88" ca="1">IF($B88="","",IF(FL88=0,0,IF(DD_Payment="",0,IF(FL88&lt;_xlfn.IFS(DD_Frequency="Monthly",1,DD_Frequency="Quarterly",IF(MONTH(FL$2)=1,1,IF(MONTH(FL$2)=4,1,IF(MONTH(FL$2)=7,1,IF(MONTH(FL$2)=10,1,0)))),DD_Frequency="Annually",IF(MONTH(FL$2)=1,1,0))*DD_Payment,FL88,_xlfn.IFS(DD_Frequency="Monthly",1,DD_Frequency="Quarterly",IF(MONTH(FL$2)=1,1,IF(MONTH(FL$2)=4,1,IF(MONTH(FL$2)=7,1,IF(MONTH(FL$2)=10,1,0)))),DD_Frequency="Annually",IF(MONTH(FL$2)=1,1,0))*DD_Payment))))</f>
        <v/>
      </c>
      <c r="FN88" s="3" t="str">
        <f t="shared" ref="FN88" ca="1" si="4194">IF($B88="","",IF(FL88&gt;FM88,(FL88-FM88/2)*(rate_A*(FN$1/365)),0))</f>
        <v/>
      </c>
      <c r="FO88" s="3" t="str">
        <f t="shared" ca="1" si="3376"/>
        <v/>
      </c>
      <c r="FP88" s="3" t="str">
        <f t="shared" ref="FP88" ca="1" si="4195">IF($B88="","",FA88*(1+rate_A*FN$1/365))</f>
        <v/>
      </c>
      <c r="FQ88" s="3" t="str">
        <f t="shared" ref="FQ88" ca="1" si="4196">IF($B88="","",FB88*(1+rate_A*FN$1/365))</f>
        <v/>
      </c>
      <c r="FR88" s="3" t="str">
        <f t="shared" ref="FR88" ca="1" si="4197">IF($B88="","",FC88*(1+rate_joint*FN$1/365))</f>
        <v/>
      </c>
      <c r="FS88" s="5" t="str">
        <f t="shared" ca="1" si="3380"/>
        <v/>
      </c>
      <c r="FT88" s="5" t="str" cm="1">
        <f t="array" aca="1" ref="FT88" ca="1">IF(FS88="","",_xlfn.IFS(FS88&lt;='Hidden inputs'!$C$15,FS88*'Hidden inputs'!$D$15,FS88&lt;='Hidden inputs'!$C$16,'Hidden inputs'!$C$15*'Hidden inputs'!$D$15+(FS88-'Hidden inputs'!$B$16)*'Hidden inputs'!$D$16,FS88&lt;='Hidden inputs'!$C$17,'Hidden inputs'!$C$15*'Hidden inputs'!$D$15+('Hidden inputs'!$C$16-'Hidden inputs'!$B$16)*'Hidden inputs'!$D$16+(FS88-'Hidden inputs'!$B$17)*'Hidden inputs'!$D$17,FS88&gt;'Hidden inputs'!$B$18,'Hidden inputs'!$C$15*'Hidden inputs'!$D$15+('Hidden inputs'!$C$16-'Hidden inputs'!$B$16)*'Hidden inputs'!$D$16+('Hidden inputs'!$C$17-'Hidden inputs'!$B$17)*'Hidden inputs'!$D$17+(FS88-'Hidden inputs'!$B$18)*'Hidden inputs'!$D$18))</f>
        <v/>
      </c>
      <c r="FU88" s="10" t="str">
        <f t="shared" ca="1" si="3381"/>
        <v/>
      </c>
      <c r="FV88" s="5" t="str">
        <f t="shared" ca="1" si="3293"/>
        <v/>
      </c>
      <c r="FW88" s="5" t="str">
        <f t="shared" ca="1" si="3294"/>
        <v/>
      </c>
      <c r="FX88" s="5" t="str">
        <f ca="1">IF($B88="","",'Hidden inputs'!$D$11*FO88+'Hidden inputs'!$E$11*FP88)</f>
        <v/>
      </c>
      <c r="FY88" s="11" t="str">
        <f t="shared" ca="1" si="3196"/>
        <v/>
      </c>
      <c r="FZ88" s="9" t="str">
        <f t="shared" ca="1" si="3295"/>
        <v/>
      </c>
      <c r="GA88" s="5" t="str">
        <f t="shared" ca="1" si="3296"/>
        <v/>
      </c>
      <c r="GB88" s="5" t="str">
        <f t="shared" ca="1" si="3297"/>
        <v/>
      </c>
      <c r="GC88" s="5" t="str">
        <f t="shared" ca="1" si="3197"/>
        <v/>
      </c>
      <c r="GD88" s="5" t="str">
        <f t="shared" ca="1" si="3198"/>
        <v/>
      </c>
    </row>
    <row r="89" spans="1:186" x14ac:dyDescent="0.35">
      <c r="A89" s="2" t="str">
        <f t="shared" ca="1" si="3199"/>
        <v/>
      </c>
      <c r="B89" s="6" t="str">
        <f t="shared" ca="1" si="3200"/>
        <v/>
      </c>
      <c r="C89" s="5" t="str">
        <f t="shared" ca="1" si="3298"/>
        <v/>
      </c>
      <c r="D89" s="5" t="str" cm="1">
        <f t="array" aca="1" ref="D89" ca="1">IF($B89="","",IF(C89=0,0,IF(DD_Payment="",0,IF(C89&lt;_xlfn.IFS(DD_Frequency="Monthly",1,DD_Frequency="Quarterly",IF(MONTH(C$2)=1,1,IF(MONTH(C$2)=4,1,IF(MONTH(C$2)=7,1,IF(MONTH(C$2)=10,1,0)))),DD_Frequency="Annually",IF(MONTH(C$2)=1,1,0))*DD_Payment,C89,_xlfn.IFS(DD_Frequency="Monthly",1,DD_Frequency="Quarterly",IF(MONTH(C$2)=1,1,IF(MONTH(C$2)=4,1,IF(MONTH(C$2)=7,1,IF(MONTH(C$2)=10,1,0)))),DD_Frequency="Annually",IF(MONTH(C$2)=1,1,0))*DD_Payment))))</f>
        <v/>
      </c>
      <c r="E89" s="5" t="str">
        <f t="shared" ref="E89" ca="1" si="4198">IF(B89="","",IF(C89&gt;D89,(C89-D89/2)*(rate_A*(E$1/365)),0))</f>
        <v/>
      </c>
      <c r="F89" s="5" t="str">
        <f t="shared" ca="1" si="3202"/>
        <v/>
      </c>
      <c r="G89" s="5" t="str">
        <f t="shared" ref="G89" ca="1" si="4199">IF(B89="","",G88*(1+rate_A*E$1/365))</f>
        <v/>
      </c>
      <c r="H89" s="5" t="str">
        <f t="shared" ref="H89" ca="1" si="4200">IF(B89="","",H88*(1+rate_A*E$1/365))</f>
        <v/>
      </c>
      <c r="I89" s="5" t="str">
        <f t="shared" ref="I89" ca="1" si="4201">IF(B89="","",I88*(1+rate_joint*E$1/365))</f>
        <v/>
      </c>
      <c r="J89" s="5" t="str">
        <f t="shared" ca="1" si="3303"/>
        <v/>
      </c>
      <c r="K89" s="5" t="str" cm="1">
        <f t="array" aca="1" ref="K89" ca="1">IF(J89="","",_xlfn.IFS(J89&lt;='Hidden inputs'!$C$15,J89*'Hidden inputs'!$D$15,J89&lt;='Hidden inputs'!$C$16,'Hidden inputs'!$C$15*'Hidden inputs'!$D$15+(J89-'Hidden inputs'!$B$16)*'Hidden inputs'!$D$16,J89&lt;='Hidden inputs'!$C$17,'Hidden inputs'!$C$15*'Hidden inputs'!$D$15+('Hidden inputs'!$C$16-'Hidden inputs'!$B$16)*'Hidden inputs'!$D$16+(J89-'Hidden inputs'!$B$17)*'Hidden inputs'!$D$17,J89&gt;'Hidden inputs'!$B$18,'Hidden inputs'!$C$15*'Hidden inputs'!$D$15+('Hidden inputs'!$C$16-'Hidden inputs'!$B$16)*'Hidden inputs'!$D$16+('Hidden inputs'!$C$17-'Hidden inputs'!$B$17)*'Hidden inputs'!$D$17+(J89-'Hidden inputs'!$B$18)*'Hidden inputs'!$D$18))</f>
        <v/>
      </c>
      <c r="L89" s="11" t="str">
        <f t="shared" ca="1" si="3304"/>
        <v/>
      </c>
      <c r="M89" s="5" t="str">
        <f t="shared" ca="1" si="3206"/>
        <v/>
      </c>
      <c r="N89" s="5" t="str">
        <f t="shared" ca="1" si="3207"/>
        <v/>
      </c>
      <c r="O89" s="5" t="str">
        <f ca="1">IF(B89="","",'Hidden inputs'!$D$11*F89+'Hidden inputs'!$E$11*G89)</f>
        <v/>
      </c>
      <c r="P89" s="11" t="str">
        <f t="shared" ca="1" si="3140"/>
        <v/>
      </c>
      <c r="Q89" s="20" t="str">
        <f t="shared" ca="1" si="3141"/>
        <v/>
      </c>
      <c r="R89" s="3" t="str">
        <f t="shared" ca="1" si="3208"/>
        <v/>
      </c>
      <c r="S89" s="5" t="str" cm="1">
        <f t="array" aca="1" ref="S89" ca="1">IF($B89="","",IF(R89=0,0,IF(DD_Payment="",0,IF(R89&lt;_xlfn.IFS(DD_Frequency="Monthly",1,DD_Frequency="Quarterly",IF(MONTH(R$2)=1,1,IF(MONTH(R$2)=4,1,IF(MONTH(R$2)=7,1,IF(MONTH(R$2)=10,1,0)))),DD_Frequency="Annually",IF(MONTH(R$2)=1,1,0))*DD_Payment,R89,_xlfn.IFS(DD_Frequency="Monthly",1,DD_Frequency="Quarterly",IF(MONTH(R$2)=1,1,IF(MONTH(R$2)=4,1,IF(MONTH(R$2)=7,1,IF(MONTH(R$2)=10,1,0)))),DD_Frequency="Annually",IF(MONTH(R$2)=1,1,0))*DD_Payment))))</f>
        <v/>
      </c>
      <c r="T89" s="3" t="str">
        <f t="shared" ref="T89" ca="1" si="4202">IF(B89="","",IF(R89&gt;S89,(R89-S89/2)*(rate_A*((T$1+A89)/365)),0))</f>
        <v/>
      </c>
      <c r="U89" s="3" t="str">
        <f t="shared" ca="1" si="3210"/>
        <v/>
      </c>
      <c r="V89" s="3" t="str">
        <f t="shared" ref="V89" ca="1" si="4203">IF(B89="","",G89*(1+rate_A*(T$1+A89)/365))</f>
        <v/>
      </c>
      <c r="W89" s="3" t="str">
        <f t="shared" ref="W89" ca="1" si="4204">IF(B89="","",H89*(1+rate_A*(T$1+A89)/365))</f>
        <v/>
      </c>
      <c r="X89" s="3" t="str">
        <f t="shared" ref="X89" ca="1" si="4205">IF(B89="","",I89*(1+rate_joint*(T$1+A89)/365))</f>
        <v/>
      </c>
      <c r="Y89" s="5" t="str">
        <f t="shared" ca="1" si="3309"/>
        <v/>
      </c>
      <c r="Z89" s="5" t="str" cm="1">
        <f t="array" aca="1" ref="Z89" ca="1">IF(Y89="","",_xlfn.IFS(Y89&lt;='Hidden inputs'!$C$15,Y89*'Hidden inputs'!$D$15,Y89&lt;='Hidden inputs'!$C$16,'Hidden inputs'!$C$15*'Hidden inputs'!$D$15+(Y89-'Hidden inputs'!$B$16)*'Hidden inputs'!$D$16,Y89&lt;='Hidden inputs'!$C$17,'Hidden inputs'!$C$15*'Hidden inputs'!$D$15+('Hidden inputs'!$C$16-'Hidden inputs'!$B$16)*'Hidden inputs'!$D$16+(Y89-'Hidden inputs'!$B$17)*'Hidden inputs'!$D$17,Y89&gt;'Hidden inputs'!$B$18,'Hidden inputs'!$C$15*'Hidden inputs'!$D$15+('Hidden inputs'!$C$16-'Hidden inputs'!$B$16)*'Hidden inputs'!$D$16+('Hidden inputs'!$C$17-'Hidden inputs'!$B$17)*'Hidden inputs'!$D$17+(Y89-'Hidden inputs'!$B$18)*'Hidden inputs'!$D$18))</f>
        <v/>
      </c>
      <c r="AA89" s="10" t="str">
        <f t="shared" ca="1" si="3310"/>
        <v/>
      </c>
      <c r="AB89" s="5" t="str">
        <f t="shared" ca="1" si="3214"/>
        <v/>
      </c>
      <c r="AC89" s="5" t="str">
        <f t="shared" ca="1" si="3311"/>
        <v/>
      </c>
      <c r="AD89" s="5" t="str">
        <f ca="1">IF(B89="","",'Hidden inputs'!$D$11*U89+'Hidden inputs'!$E$11*V89)</f>
        <v/>
      </c>
      <c r="AE89" s="11" t="str">
        <f t="shared" ca="1" si="3146"/>
        <v/>
      </c>
      <c r="AF89" s="9" t="str">
        <f t="shared" ca="1" si="3215"/>
        <v/>
      </c>
      <c r="AG89" s="3" t="str">
        <f t="shared" ca="1" si="3216"/>
        <v/>
      </c>
      <c r="AH89" s="5" t="str" cm="1">
        <f t="array" aca="1" ref="AH89" ca="1">IF($B89="","",IF(AG89=0,0,IF(DD_Payment="",0,IF(AG89&lt;_xlfn.IFS(DD_Frequency="Monthly",1,DD_Frequency="Quarterly",IF(MONTH(AG$2)=1,1,IF(MONTH(AG$2)=4,1,IF(MONTH(AG$2)=7,1,IF(MONTH(AG$2)=10,1,0)))),DD_Frequency="Annually",IF(MONTH(AG$2)=1,1,0))*DD_Payment,AG89,_xlfn.IFS(DD_Frequency="Monthly",1,DD_Frequency="Quarterly",IF(MONTH(AG$2)=1,1,IF(MONTH(AG$2)=4,1,IF(MONTH(AG$2)=7,1,IF(MONTH(AG$2)=10,1,0)))),DD_Frequency="Annually",IF(MONTH(AG$2)=1,1,0))*DD_Payment))))</f>
        <v/>
      </c>
      <c r="AI89" s="3" t="str">
        <f t="shared" ref="AI89" ca="1" si="4206">IF($B89="","",IF(AG89&gt;AH89,(AG89-AH89/2)*(rate_A*(AI$1/365)),0))</f>
        <v/>
      </c>
      <c r="AJ89" s="3" t="str">
        <f t="shared" ca="1" si="3313"/>
        <v/>
      </c>
      <c r="AK89" s="3" t="str">
        <f t="shared" ref="AK89" ca="1" si="4207">IF($B89="","",V89*(1+rate_A*AI$1/365))</f>
        <v/>
      </c>
      <c r="AL89" s="3" t="str">
        <f t="shared" ref="AL89" ca="1" si="4208">IF($B89="","",W89*(1+rate_A*AI$1/365))</f>
        <v/>
      </c>
      <c r="AM89" s="3" t="str">
        <f t="shared" ref="AM89" ca="1" si="4209">IF($B89="","",X89*(1+rate_joint*AI$1/365))</f>
        <v/>
      </c>
      <c r="AN89" s="5" t="str">
        <f t="shared" ca="1" si="3317"/>
        <v/>
      </c>
      <c r="AO89" s="5" t="str" cm="1">
        <f t="array" aca="1" ref="AO89" ca="1">IF(AN89="","",_xlfn.IFS(AN89&lt;='Hidden inputs'!$C$15,AN89*'Hidden inputs'!$D$15,AN89&lt;='Hidden inputs'!$C$16,'Hidden inputs'!$C$15*'Hidden inputs'!$D$15+(AN89-'Hidden inputs'!$B$16)*'Hidden inputs'!$D$16,AN89&lt;='Hidden inputs'!$C$17,'Hidden inputs'!$C$15*'Hidden inputs'!$D$15+('Hidden inputs'!$C$16-'Hidden inputs'!$B$16)*'Hidden inputs'!$D$16+(AN89-'Hidden inputs'!$B$17)*'Hidden inputs'!$D$17,AN89&gt;'Hidden inputs'!$B$18,'Hidden inputs'!$C$15*'Hidden inputs'!$D$15+('Hidden inputs'!$C$16-'Hidden inputs'!$B$16)*'Hidden inputs'!$D$16+('Hidden inputs'!$C$17-'Hidden inputs'!$B$17)*'Hidden inputs'!$D$17+(AN89-'Hidden inputs'!$B$18)*'Hidden inputs'!$D$18))</f>
        <v/>
      </c>
      <c r="AP89" s="10" t="str">
        <f t="shared" ca="1" si="3318"/>
        <v/>
      </c>
      <c r="AQ89" s="5" t="str">
        <f t="shared" ca="1" si="3221"/>
        <v/>
      </c>
      <c r="AR89" s="5" t="str">
        <f t="shared" ca="1" si="3222"/>
        <v/>
      </c>
      <c r="AS89" s="5" t="str">
        <f ca="1">IF($B89="","",'Hidden inputs'!$D$11*AJ89+'Hidden inputs'!$E$11*AK89)</f>
        <v/>
      </c>
      <c r="AT89" s="11" t="str">
        <f t="shared" ca="1" si="3151"/>
        <v/>
      </c>
      <c r="AU89" s="9" t="str">
        <f t="shared" ca="1" si="3223"/>
        <v/>
      </c>
      <c r="AV89" s="3" t="str">
        <f t="shared" ca="1" si="3224"/>
        <v/>
      </c>
      <c r="AW89" s="5" t="str" cm="1">
        <f t="array" aca="1" ref="AW89" ca="1">IF($B89="","",IF(AV89=0,0,IF(DD_Payment="",0,IF(AV89&lt;_xlfn.IFS(DD_Frequency="Monthly",1,DD_Frequency="Quarterly",IF(MONTH(AV$2)=1,1,IF(MONTH(AV$2)=4,1,IF(MONTH(AV$2)=7,1,IF(MONTH(AV$2)=10,1,0)))),DD_Frequency="Annually",IF(MONTH(AV$2)=1,1,0))*DD_Payment,AV89,_xlfn.IFS(DD_Frequency="Monthly",1,DD_Frequency="Quarterly",IF(MONTH(AV$2)=1,1,IF(MONTH(AV$2)=4,1,IF(MONTH(AV$2)=7,1,IF(MONTH(AV$2)=10,1,0)))),DD_Frequency="Annually",IF(MONTH(AV$2)=1,1,0))*DD_Payment))))</f>
        <v/>
      </c>
      <c r="AX89" s="3" t="str">
        <f t="shared" ref="AX89" ca="1" si="4210">IF($B89="","",IF(AV89&gt;AW89,(AV89-AW89/2)*(rate_A*(AX$1/365)),0))</f>
        <v/>
      </c>
      <c r="AY89" s="3" t="str">
        <f t="shared" ca="1" si="3320"/>
        <v/>
      </c>
      <c r="AZ89" s="3" t="str">
        <f t="shared" ref="AZ89" ca="1" si="4211">IF($B89="","",AK89*(1+rate_A*AX$1/365))</f>
        <v/>
      </c>
      <c r="BA89" s="3" t="str">
        <f t="shared" ref="BA89" ca="1" si="4212">IF($B89="","",AL89*(1+rate_A*AX$1/365))</f>
        <v/>
      </c>
      <c r="BB89" s="3" t="str">
        <f t="shared" ref="BB89" ca="1" si="4213">IF($B89="","",AM89*(1+rate_joint*AX$1/365))</f>
        <v/>
      </c>
      <c r="BC89" s="5" t="str">
        <f t="shared" ca="1" si="3324"/>
        <v/>
      </c>
      <c r="BD89" s="5" t="str" cm="1">
        <f t="array" aca="1" ref="BD89" ca="1">IF(BC89="","",_xlfn.IFS(BC89&lt;='Hidden inputs'!$C$15,BC89*'Hidden inputs'!$D$15,BC89&lt;='Hidden inputs'!$C$16,'Hidden inputs'!$C$15*'Hidden inputs'!$D$15+(BC89-'Hidden inputs'!$B$16)*'Hidden inputs'!$D$16,BC89&lt;='Hidden inputs'!$C$17,'Hidden inputs'!$C$15*'Hidden inputs'!$D$15+('Hidden inputs'!$C$16-'Hidden inputs'!$B$16)*'Hidden inputs'!$D$16+(BC89-'Hidden inputs'!$B$17)*'Hidden inputs'!$D$17,BC89&gt;'Hidden inputs'!$B$18,'Hidden inputs'!$C$15*'Hidden inputs'!$D$15+('Hidden inputs'!$C$16-'Hidden inputs'!$B$16)*'Hidden inputs'!$D$16+('Hidden inputs'!$C$17-'Hidden inputs'!$B$17)*'Hidden inputs'!$D$17+(BC89-'Hidden inputs'!$B$18)*'Hidden inputs'!$D$18))</f>
        <v/>
      </c>
      <c r="BE89" s="10" t="str">
        <f t="shared" ca="1" si="3325"/>
        <v/>
      </c>
      <c r="BF89" s="5" t="str">
        <f t="shared" ca="1" si="3229"/>
        <v/>
      </c>
      <c r="BG89" s="5" t="str">
        <f t="shared" ca="1" si="3230"/>
        <v/>
      </c>
      <c r="BH89" s="5" t="str">
        <f ca="1">IF($B89="","",'Hidden inputs'!$D$11*AY89+'Hidden inputs'!$E$11*AZ89)</f>
        <v/>
      </c>
      <c r="BI89" s="11" t="str">
        <f t="shared" ca="1" si="3156"/>
        <v/>
      </c>
      <c r="BJ89" s="9" t="str">
        <f t="shared" ca="1" si="3231"/>
        <v/>
      </c>
      <c r="BK89" s="3" t="str">
        <f t="shared" ca="1" si="3232"/>
        <v/>
      </c>
      <c r="BL89" s="5" t="str" cm="1">
        <f t="array" aca="1" ref="BL89" ca="1">IF($B89="","",IF(BK89=0,0,IF(DD_Payment="",0,IF(BK89&lt;_xlfn.IFS(DD_Frequency="Monthly",1,DD_Frequency="Quarterly",IF(MONTH(BK$2)=1,1,IF(MONTH(BK$2)=4,1,IF(MONTH(BK$2)=7,1,IF(MONTH(BK$2)=10,1,0)))),DD_Frequency="Annually",IF(MONTH(BK$2)=1,1,0))*DD_Payment,BK89,_xlfn.IFS(DD_Frequency="Monthly",1,DD_Frequency="Quarterly",IF(MONTH(BK$2)=1,1,IF(MONTH(BK$2)=4,1,IF(MONTH(BK$2)=7,1,IF(MONTH(BK$2)=10,1,0)))),DD_Frequency="Annually",IF(MONTH(BK$2)=1,1,0))*DD_Payment))))</f>
        <v/>
      </c>
      <c r="BM89" s="3" t="str">
        <f t="shared" ref="BM89" ca="1" si="4214">IF($B89="","",IF(BK89&gt;BL89,(BK89-BL89/2)*(rate_A*(BM$1/365)),0))</f>
        <v/>
      </c>
      <c r="BN89" s="3" t="str">
        <f t="shared" ca="1" si="3327"/>
        <v/>
      </c>
      <c r="BO89" s="3" t="str">
        <f t="shared" ref="BO89" ca="1" si="4215">IF($B89="","",AZ89*(1+rate_A*BM$1/365))</f>
        <v/>
      </c>
      <c r="BP89" s="3" t="str">
        <f t="shared" ref="BP89" ca="1" si="4216">IF($B89="","",BA89*(1+rate_A*BM$1/365))</f>
        <v/>
      </c>
      <c r="BQ89" s="3" t="str">
        <f t="shared" ref="BQ89" ca="1" si="4217">IF($B89="","",BB89*(1+rate_joint*BM$1/365))</f>
        <v/>
      </c>
      <c r="BR89" s="5" t="str">
        <f t="shared" ca="1" si="3331"/>
        <v/>
      </c>
      <c r="BS89" s="5" t="str" cm="1">
        <f t="array" aca="1" ref="BS89" ca="1">IF(BR89="","",_xlfn.IFS(BR89&lt;='Hidden inputs'!$C$15,BR89*'Hidden inputs'!$D$15,BR89&lt;='Hidden inputs'!$C$16,'Hidden inputs'!$C$15*'Hidden inputs'!$D$15+(BR89-'Hidden inputs'!$B$16)*'Hidden inputs'!$D$16,BR89&lt;='Hidden inputs'!$C$17,'Hidden inputs'!$C$15*'Hidden inputs'!$D$15+('Hidden inputs'!$C$16-'Hidden inputs'!$B$16)*'Hidden inputs'!$D$16+(BR89-'Hidden inputs'!$B$17)*'Hidden inputs'!$D$17,BR89&gt;'Hidden inputs'!$B$18,'Hidden inputs'!$C$15*'Hidden inputs'!$D$15+('Hidden inputs'!$C$16-'Hidden inputs'!$B$16)*'Hidden inputs'!$D$16+('Hidden inputs'!$C$17-'Hidden inputs'!$B$17)*'Hidden inputs'!$D$17+(BR89-'Hidden inputs'!$B$18)*'Hidden inputs'!$D$18))</f>
        <v/>
      </c>
      <c r="BT89" s="10" t="str">
        <f t="shared" ca="1" si="3332"/>
        <v/>
      </c>
      <c r="BU89" s="5" t="str">
        <f t="shared" ca="1" si="3237"/>
        <v/>
      </c>
      <c r="BV89" s="5" t="str">
        <f t="shared" ca="1" si="3238"/>
        <v/>
      </c>
      <c r="BW89" s="5" t="str">
        <f ca="1">IF($B89="","",'Hidden inputs'!$D$11*BN89+'Hidden inputs'!$E$11*BO89)</f>
        <v/>
      </c>
      <c r="BX89" s="11" t="str">
        <f t="shared" ca="1" si="3161"/>
        <v/>
      </c>
      <c r="BY89" s="9" t="str">
        <f t="shared" ca="1" si="3239"/>
        <v/>
      </c>
      <c r="BZ89" s="3" t="str">
        <f t="shared" ca="1" si="3240"/>
        <v/>
      </c>
      <c r="CA89" s="5" t="str" cm="1">
        <f t="array" aca="1" ref="CA89" ca="1">IF($B89="","",IF(BZ89=0,0,IF(DD_Payment="",0,IF(BZ89&lt;_xlfn.IFS(DD_Frequency="Monthly",1,DD_Frequency="Quarterly",IF(MONTH(BZ$2)=1,1,IF(MONTH(BZ$2)=4,1,IF(MONTH(BZ$2)=7,1,IF(MONTH(BZ$2)=10,1,0)))),DD_Frequency="Annually",IF(MONTH(BZ$2)=1,1,0))*DD_Payment,BZ89,_xlfn.IFS(DD_Frequency="Monthly",1,DD_Frequency="Quarterly",IF(MONTH(BZ$2)=1,1,IF(MONTH(BZ$2)=4,1,IF(MONTH(BZ$2)=7,1,IF(MONTH(BZ$2)=10,1,0)))),DD_Frequency="Annually",IF(MONTH(BZ$2)=1,1,0))*DD_Payment))))</f>
        <v/>
      </c>
      <c r="CB89" s="3" t="str">
        <f t="shared" ref="CB89" ca="1" si="4218">IF($B89="","",IF(BZ89&gt;CA89,(BZ89-CA89/2)*(rate_A*(CB$1/365)),0))</f>
        <v/>
      </c>
      <c r="CC89" s="3" t="str">
        <f t="shared" ca="1" si="3334"/>
        <v/>
      </c>
      <c r="CD89" s="3" t="str">
        <f t="shared" ref="CD89" ca="1" si="4219">IF($B89="","",BO89*(1+rate_A*CB$1/365))</f>
        <v/>
      </c>
      <c r="CE89" s="3" t="str">
        <f t="shared" ref="CE89" ca="1" si="4220">IF($B89="","",BP89*(1+rate_A*CB$1/365))</f>
        <v/>
      </c>
      <c r="CF89" s="3" t="str">
        <f t="shared" ref="CF89" ca="1" si="4221">IF($B89="","",BQ89*(1+rate_joint*CB$1/365))</f>
        <v/>
      </c>
      <c r="CG89" s="5" t="str">
        <f t="shared" ca="1" si="3338"/>
        <v/>
      </c>
      <c r="CH89" s="5" t="str" cm="1">
        <f t="array" aca="1" ref="CH89" ca="1">IF(CG89="","",_xlfn.IFS(CG89&lt;='Hidden inputs'!$C$15,CG89*'Hidden inputs'!$D$15,CG89&lt;='Hidden inputs'!$C$16,'Hidden inputs'!$C$15*'Hidden inputs'!$D$15+(CG89-'Hidden inputs'!$B$16)*'Hidden inputs'!$D$16,CG89&lt;='Hidden inputs'!$C$17,'Hidden inputs'!$C$15*'Hidden inputs'!$D$15+('Hidden inputs'!$C$16-'Hidden inputs'!$B$16)*'Hidden inputs'!$D$16+(CG89-'Hidden inputs'!$B$17)*'Hidden inputs'!$D$17,CG89&gt;'Hidden inputs'!$B$18,'Hidden inputs'!$C$15*'Hidden inputs'!$D$15+('Hidden inputs'!$C$16-'Hidden inputs'!$B$16)*'Hidden inputs'!$D$16+('Hidden inputs'!$C$17-'Hidden inputs'!$B$17)*'Hidden inputs'!$D$17+(CG89-'Hidden inputs'!$B$18)*'Hidden inputs'!$D$18))</f>
        <v/>
      </c>
      <c r="CI89" s="10" t="str">
        <f t="shared" ca="1" si="3339"/>
        <v/>
      </c>
      <c r="CJ89" s="5" t="str">
        <f t="shared" ca="1" si="3245"/>
        <v/>
      </c>
      <c r="CK89" s="5" t="str">
        <f t="shared" ca="1" si="3246"/>
        <v/>
      </c>
      <c r="CL89" s="5" t="str">
        <f ca="1">IF($B89="","",'Hidden inputs'!$D$11*CC89+'Hidden inputs'!$E$11*CD89)</f>
        <v/>
      </c>
      <c r="CM89" s="11" t="str">
        <f t="shared" ca="1" si="3166"/>
        <v/>
      </c>
      <c r="CN89" s="9" t="str">
        <f t="shared" ca="1" si="3247"/>
        <v/>
      </c>
      <c r="CO89" s="3" t="str">
        <f t="shared" ca="1" si="3248"/>
        <v/>
      </c>
      <c r="CP89" s="5" t="str" cm="1">
        <f t="array" aca="1" ref="CP89" ca="1">IF($B89="","",IF(CO89=0,0,IF(DD_Payment="",0,IF(CO89&lt;_xlfn.IFS(DD_Frequency="Monthly",1,DD_Frequency="Quarterly",IF(MONTH(CO$2)=1,1,IF(MONTH(CO$2)=4,1,IF(MONTH(CO$2)=7,1,IF(MONTH(CO$2)=10,1,0)))),DD_Frequency="Annually",IF(MONTH(CO$2)=1,1,0))*DD_Payment,CO89,_xlfn.IFS(DD_Frequency="Monthly",1,DD_Frequency="Quarterly",IF(MONTH(CO$2)=1,1,IF(MONTH(CO$2)=4,1,IF(MONTH(CO$2)=7,1,IF(MONTH(CO$2)=10,1,0)))),DD_Frequency="Annually",IF(MONTH(CO$2)=1,1,0))*DD_Payment))))</f>
        <v/>
      </c>
      <c r="CQ89" s="3" t="str">
        <f t="shared" ref="CQ89" ca="1" si="4222">IF($B89="","",IF(CO89&gt;CP89,(CO89-CP89/2)*(rate_A*(CQ$1/365)),0))</f>
        <v/>
      </c>
      <c r="CR89" s="3" t="str">
        <f t="shared" ca="1" si="3341"/>
        <v/>
      </c>
      <c r="CS89" s="3" t="str">
        <f t="shared" ref="CS89" ca="1" si="4223">IF($B89="","",CD89*(1+rate_A*CQ$1/365))</f>
        <v/>
      </c>
      <c r="CT89" s="3" t="str">
        <f t="shared" ref="CT89" ca="1" si="4224">IF($B89="","",CE89*(1+rate_A*CQ$1/365))</f>
        <v/>
      </c>
      <c r="CU89" s="3" t="str">
        <f t="shared" ref="CU89" ca="1" si="4225">IF($B89="","",CF89*(1+rate_joint*CQ$1/365))</f>
        <v/>
      </c>
      <c r="CV89" s="5" t="str">
        <f t="shared" ca="1" si="3345"/>
        <v/>
      </c>
      <c r="CW89" s="5" t="str" cm="1">
        <f t="array" aca="1" ref="CW89" ca="1">IF(CV89="","",_xlfn.IFS(CV89&lt;='Hidden inputs'!$C$15,CV89*'Hidden inputs'!$D$15,CV89&lt;='Hidden inputs'!$C$16,'Hidden inputs'!$C$15*'Hidden inputs'!$D$15+(CV89-'Hidden inputs'!$B$16)*'Hidden inputs'!$D$16,CV89&lt;='Hidden inputs'!$C$17,'Hidden inputs'!$C$15*'Hidden inputs'!$D$15+('Hidden inputs'!$C$16-'Hidden inputs'!$B$16)*'Hidden inputs'!$D$16+(CV89-'Hidden inputs'!$B$17)*'Hidden inputs'!$D$17,CV89&gt;'Hidden inputs'!$B$18,'Hidden inputs'!$C$15*'Hidden inputs'!$D$15+('Hidden inputs'!$C$16-'Hidden inputs'!$B$16)*'Hidden inputs'!$D$16+('Hidden inputs'!$C$17-'Hidden inputs'!$B$17)*'Hidden inputs'!$D$17+(CV89-'Hidden inputs'!$B$18)*'Hidden inputs'!$D$18))</f>
        <v/>
      </c>
      <c r="CX89" s="10" t="str">
        <f t="shared" ca="1" si="3346"/>
        <v/>
      </c>
      <c r="CY89" s="5" t="str">
        <f t="shared" ca="1" si="3253"/>
        <v/>
      </c>
      <c r="CZ89" s="5" t="str">
        <f t="shared" ca="1" si="3254"/>
        <v/>
      </c>
      <c r="DA89" s="5" t="str">
        <f ca="1">IF($B89="","",'Hidden inputs'!$D$11*CR89+'Hidden inputs'!$E$11*CS89)</f>
        <v/>
      </c>
      <c r="DB89" s="11" t="str">
        <f t="shared" ca="1" si="3171"/>
        <v/>
      </c>
      <c r="DC89" s="9" t="str">
        <f t="shared" ca="1" si="3255"/>
        <v/>
      </c>
      <c r="DD89" s="3" t="str">
        <f t="shared" ca="1" si="3256"/>
        <v/>
      </c>
      <c r="DE89" s="5" t="str" cm="1">
        <f t="array" aca="1" ref="DE89" ca="1">IF($B89="","",IF(DD89=0,0,IF(DD_Payment="",0,IF(DD89&lt;_xlfn.IFS(DD_Frequency="Monthly",1,DD_Frequency="Quarterly",IF(MONTH(DD$2)=1,1,IF(MONTH(DD$2)=4,1,IF(MONTH(DD$2)=7,1,IF(MONTH(DD$2)=10,1,0)))),DD_Frequency="Annually",IF(MONTH(DD$2)=1,1,0))*DD_Payment,DD89,_xlfn.IFS(DD_Frequency="Monthly",1,DD_Frequency="Quarterly",IF(MONTH(DD$2)=1,1,IF(MONTH(DD$2)=4,1,IF(MONTH(DD$2)=7,1,IF(MONTH(DD$2)=10,1,0)))),DD_Frequency="Annually",IF(MONTH(DD$2)=1,1,0))*DD_Payment))))</f>
        <v/>
      </c>
      <c r="DF89" s="3" t="str">
        <f t="shared" ref="DF89" ca="1" si="4226">IF($B89="","",IF(DD89&gt;DE89,(DD89-DE89/2)*(rate_A*(DF$1/365)),0))</f>
        <v/>
      </c>
      <c r="DG89" s="3" t="str">
        <f t="shared" ca="1" si="3348"/>
        <v/>
      </c>
      <c r="DH89" s="3" t="str">
        <f t="shared" ref="DH89" ca="1" si="4227">IF($B89="","",CS89*(1+rate_A*DF$1/365))</f>
        <v/>
      </c>
      <c r="DI89" s="3" t="str">
        <f t="shared" ref="DI89" ca="1" si="4228">IF($B89="","",CT89*(1+rate_A*DF$1/365))</f>
        <v/>
      </c>
      <c r="DJ89" s="3" t="str">
        <f t="shared" ref="DJ89" ca="1" si="4229">IF($B89="","",CU89*(1+rate_joint*DF$1/365))</f>
        <v/>
      </c>
      <c r="DK89" s="5" t="str">
        <f t="shared" ca="1" si="3352"/>
        <v/>
      </c>
      <c r="DL89" s="5" t="str" cm="1">
        <f t="array" aca="1" ref="DL89" ca="1">IF(DK89="","",_xlfn.IFS(DK89&lt;='Hidden inputs'!$C$15,DK89*'Hidden inputs'!$D$15,DK89&lt;='Hidden inputs'!$C$16,'Hidden inputs'!$C$15*'Hidden inputs'!$D$15+(DK89-'Hidden inputs'!$B$16)*'Hidden inputs'!$D$16,DK89&lt;='Hidden inputs'!$C$17,'Hidden inputs'!$C$15*'Hidden inputs'!$D$15+('Hidden inputs'!$C$16-'Hidden inputs'!$B$16)*'Hidden inputs'!$D$16+(DK89-'Hidden inputs'!$B$17)*'Hidden inputs'!$D$17,DK89&gt;'Hidden inputs'!$B$18,'Hidden inputs'!$C$15*'Hidden inputs'!$D$15+('Hidden inputs'!$C$16-'Hidden inputs'!$B$16)*'Hidden inputs'!$D$16+('Hidden inputs'!$C$17-'Hidden inputs'!$B$17)*'Hidden inputs'!$D$17+(DK89-'Hidden inputs'!$B$18)*'Hidden inputs'!$D$18))</f>
        <v/>
      </c>
      <c r="DM89" s="10" t="str">
        <f t="shared" ca="1" si="3353"/>
        <v/>
      </c>
      <c r="DN89" s="5" t="str">
        <f t="shared" ca="1" si="3261"/>
        <v/>
      </c>
      <c r="DO89" s="5" t="str">
        <f t="shared" ca="1" si="3262"/>
        <v/>
      </c>
      <c r="DP89" s="5" t="str">
        <f ca="1">IF($B89="","",'Hidden inputs'!$D$11*DG89+'Hidden inputs'!$E$11*DH89)</f>
        <v/>
      </c>
      <c r="DQ89" s="11" t="str">
        <f t="shared" ca="1" si="3176"/>
        <v/>
      </c>
      <c r="DR89" s="9" t="str">
        <f t="shared" ca="1" si="3263"/>
        <v/>
      </c>
      <c r="DS89" s="3" t="str">
        <f t="shared" ca="1" si="3264"/>
        <v/>
      </c>
      <c r="DT89" s="5" t="str" cm="1">
        <f t="array" aca="1" ref="DT89" ca="1">IF($B89="","",IF(DS89=0,0,IF(DD_Payment="",0,IF(DS89&lt;_xlfn.IFS(DD_Frequency="Monthly",1,DD_Frequency="Quarterly",IF(MONTH(DS$2)=1,1,IF(MONTH(DS$2)=4,1,IF(MONTH(DS$2)=7,1,IF(MONTH(DS$2)=10,1,0)))),DD_Frequency="Annually",IF(MONTH(DS$2)=1,1,0))*DD_Payment,DS89,_xlfn.IFS(DD_Frequency="Monthly",1,DD_Frequency="Quarterly",IF(MONTH(DS$2)=1,1,IF(MONTH(DS$2)=4,1,IF(MONTH(DS$2)=7,1,IF(MONTH(DS$2)=10,1,0)))),DD_Frequency="Annually",IF(MONTH(DS$2)=1,1,0))*DD_Payment))))</f>
        <v/>
      </c>
      <c r="DU89" s="3" t="str">
        <f t="shared" ref="DU89" ca="1" si="4230">IF($B89="","",IF(DS89&gt;DT89,(DS89-DT89/2)*(rate_A*(DU$1/365)),0))</f>
        <v/>
      </c>
      <c r="DV89" s="3" t="str">
        <f t="shared" ca="1" si="3355"/>
        <v/>
      </c>
      <c r="DW89" s="3" t="str">
        <f t="shared" ref="DW89" ca="1" si="4231">IF($B89="","",DH89*(1+rate_A*DU$1/365))</f>
        <v/>
      </c>
      <c r="DX89" s="3" t="str">
        <f t="shared" ref="DX89" ca="1" si="4232">IF($B89="","",DI89*(1+rate_A*DU$1/365))</f>
        <v/>
      </c>
      <c r="DY89" s="3" t="str">
        <f t="shared" ref="DY89" ca="1" si="4233">IF($B89="","",DJ89*(1+rate_joint*DU$1/365))</f>
        <v/>
      </c>
      <c r="DZ89" s="5" t="str">
        <f t="shared" ca="1" si="3359"/>
        <v/>
      </c>
      <c r="EA89" s="5" t="str" cm="1">
        <f t="array" aca="1" ref="EA89" ca="1">IF(DZ89="","",_xlfn.IFS(DZ89&lt;='Hidden inputs'!$C$15,DZ89*'Hidden inputs'!$D$15,DZ89&lt;='Hidden inputs'!$C$16,'Hidden inputs'!$C$15*'Hidden inputs'!$D$15+(DZ89-'Hidden inputs'!$B$16)*'Hidden inputs'!$D$16,DZ89&lt;='Hidden inputs'!$C$17,'Hidden inputs'!$C$15*'Hidden inputs'!$D$15+('Hidden inputs'!$C$16-'Hidden inputs'!$B$16)*'Hidden inputs'!$D$16+(DZ89-'Hidden inputs'!$B$17)*'Hidden inputs'!$D$17,DZ89&gt;'Hidden inputs'!$B$18,'Hidden inputs'!$C$15*'Hidden inputs'!$D$15+('Hidden inputs'!$C$16-'Hidden inputs'!$B$16)*'Hidden inputs'!$D$16+('Hidden inputs'!$C$17-'Hidden inputs'!$B$17)*'Hidden inputs'!$D$17+(DZ89-'Hidden inputs'!$B$18)*'Hidden inputs'!$D$18))</f>
        <v/>
      </c>
      <c r="EB89" s="10" t="str">
        <f t="shared" ca="1" si="3360"/>
        <v/>
      </c>
      <c r="EC89" s="5" t="str">
        <f t="shared" ca="1" si="3269"/>
        <v/>
      </c>
      <c r="ED89" s="5" t="str">
        <f t="shared" ca="1" si="3270"/>
        <v/>
      </c>
      <c r="EE89" s="5" t="str">
        <f ca="1">IF($B89="","",'Hidden inputs'!$D$11*DV89+'Hidden inputs'!$E$11*DW89)</f>
        <v/>
      </c>
      <c r="EF89" s="11" t="str">
        <f t="shared" ca="1" si="3181"/>
        <v/>
      </c>
      <c r="EG89" s="9" t="str">
        <f t="shared" ca="1" si="3271"/>
        <v/>
      </c>
      <c r="EH89" s="3" t="str">
        <f t="shared" ca="1" si="3272"/>
        <v/>
      </c>
      <c r="EI89" s="5" t="str" cm="1">
        <f t="array" aca="1" ref="EI89" ca="1">IF($B89="","",IF(EH89=0,0,IF(DD_Payment="",0,IF(EH89&lt;_xlfn.IFS(DD_Frequency="Monthly",1,DD_Frequency="Quarterly",IF(MONTH(EH$2)=1,1,IF(MONTH(EH$2)=4,1,IF(MONTH(EH$2)=7,1,IF(MONTH(EH$2)=10,1,0)))),DD_Frequency="Annually",IF(MONTH(EH$2)=1,1,0))*DD_Payment,EH89,_xlfn.IFS(DD_Frequency="Monthly",1,DD_Frequency="Quarterly",IF(MONTH(EH$2)=1,1,IF(MONTH(EH$2)=4,1,IF(MONTH(EH$2)=7,1,IF(MONTH(EH$2)=10,1,0)))),DD_Frequency="Annually",IF(MONTH(EH$2)=1,1,0))*DD_Payment))))</f>
        <v/>
      </c>
      <c r="EJ89" s="3" t="str">
        <f t="shared" ref="EJ89" ca="1" si="4234">IF($B89="","",IF(EH89&gt;EI89,(EH89-EI89/2)*(rate_A*(EJ$1/365)),0))</f>
        <v/>
      </c>
      <c r="EK89" s="3" t="str">
        <f t="shared" ca="1" si="3362"/>
        <v/>
      </c>
      <c r="EL89" s="3" t="str">
        <f t="shared" ref="EL89" ca="1" si="4235">IF($B89="","",DW89*(1+rate_A*EJ$1/365))</f>
        <v/>
      </c>
      <c r="EM89" s="3" t="str">
        <f t="shared" ref="EM89" ca="1" si="4236">IF($B89="","",DX89*(1+rate_A*EJ$1/365))</f>
        <v/>
      </c>
      <c r="EN89" s="3" t="str">
        <f t="shared" ref="EN89" ca="1" si="4237">IF($B89="","",DY89*(1+rate_joint*EJ$1/365))</f>
        <v/>
      </c>
      <c r="EO89" s="5" t="str">
        <f t="shared" ca="1" si="3366"/>
        <v/>
      </c>
      <c r="EP89" s="5" t="str" cm="1">
        <f t="array" aca="1" ref="EP89" ca="1">IF(EO89="","",_xlfn.IFS(EO89&lt;='Hidden inputs'!$C$15,EO89*'Hidden inputs'!$D$15,EO89&lt;='Hidden inputs'!$C$16,'Hidden inputs'!$C$15*'Hidden inputs'!$D$15+(EO89-'Hidden inputs'!$B$16)*'Hidden inputs'!$D$16,EO89&lt;='Hidden inputs'!$C$17,'Hidden inputs'!$C$15*'Hidden inputs'!$D$15+('Hidden inputs'!$C$16-'Hidden inputs'!$B$16)*'Hidden inputs'!$D$16+(EO89-'Hidden inputs'!$B$17)*'Hidden inputs'!$D$17,EO89&gt;'Hidden inputs'!$B$18,'Hidden inputs'!$C$15*'Hidden inputs'!$D$15+('Hidden inputs'!$C$16-'Hidden inputs'!$B$16)*'Hidden inputs'!$D$16+('Hidden inputs'!$C$17-'Hidden inputs'!$B$17)*'Hidden inputs'!$D$17+(EO89-'Hidden inputs'!$B$18)*'Hidden inputs'!$D$18))</f>
        <v/>
      </c>
      <c r="EQ89" s="10" t="str">
        <f t="shared" ca="1" si="3367"/>
        <v/>
      </c>
      <c r="ER89" s="5" t="str">
        <f t="shared" ca="1" si="3277"/>
        <v/>
      </c>
      <c r="ES89" s="5" t="str">
        <f t="shared" ca="1" si="3278"/>
        <v/>
      </c>
      <c r="ET89" s="5" t="str">
        <f ca="1">IF($B89="","",'Hidden inputs'!$D$11*EK89+'Hidden inputs'!$E$11*EL89)</f>
        <v/>
      </c>
      <c r="EU89" s="11" t="str">
        <f t="shared" ca="1" si="3186"/>
        <v/>
      </c>
      <c r="EV89" s="9" t="str">
        <f t="shared" ca="1" si="3279"/>
        <v/>
      </c>
      <c r="EW89" s="3" t="str">
        <f t="shared" ca="1" si="3280"/>
        <v/>
      </c>
      <c r="EX89" s="5" t="str" cm="1">
        <f t="array" aca="1" ref="EX89" ca="1">IF($B89="","",IF(EW89=0,0,IF(DD_Payment="",0,IF(EW89&lt;_xlfn.IFS(DD_Frequency="Monthly",1,DD_Frequency="Quarterly",IF(MONTH(EW$2)=1,1,IF(MONTH(EW$2)=4,1,IF(MONTH(EW$2)=7,1,IF(MONTH(EW$2)=10,1,0)))),DD_Frequency="Annually",IF(MONTH(EW$2)=1,1,0))*DD_Payment,EW89,_xlfn.IFS(DD_Frequency="Monthly",1,DD_Frequency="Quarterly",IF(MONTH(EW$2)=1,1,IF(MONTH(EW$2)=4,1,IF(MONTH(EW$2)=7,1,IF(MONTH(EW$2)=10,1,0)))),DD_Frequency="Annually",IF(MONTH(EW$2)=1,1,0))*DD_Payment))))</f>
        <v/>
      </c>
      <c r="EY89" s="3" t="str">
        <f t="shared" ref="EY89" ca="1" si="4238">IF($B89="","",IF(EW89&gt;EX89,(EW89-EX89/2)*(rate_A*(EY$1/365)),0))</f>
        <v/>
      </c>
      <c r="EZ89" s="3" t="str">
        <f t="shared" ca="1" si="3369"/>
        <v/>
      </c>
      <c r="FA89" s="3" t="str">
        <f t="shared" ref="FA89" ca="1" si="4239">IF($B89="","",EL89*(1+rate_A*EY$1/365))</f>
        <v/>
      </c>
      <c r="FB89" s="3" t="str">
        <f t="shared" ref="FB89" ca="1" si="4240">IF($B89="","",EM89*(1+rate_A*EY$1/365))</f>
        <v/>
      </c>
      <c r="FC89" s="3" t="str">
        <f t="shared" ref="FC89" ca="1" si="4241">IF($B89="","",EN89*(1+rate_joint*EY$1/365))</f>
        <v/>
      </c>
      <c r="FD89" s="5" t="str">
        <f t="shared" ca="1" si="3373"/>
        <v/>
      </c>
      <c r="FE89" s="5" t="str" cm="1">
        <f t="array" aca="1" ref="FE89" ca="1">IF(FD89="","",_xlfn.IFS(FD89&lt;='Hidden inputs'!$C$15,FD89*'Hidden inputs'!$D$15,FD89&lt;='Hidden inputs'!$C$16,'Hidden inputs'!$C$15*'Hidden inputs'!$D$15+(FD89-'Hidden inputs'!$B$16)*'Hidden inputs'!$D$16,FD89&lt;='Hidden inputs'!$C$17,'Hidden inputs'!$C$15*'Hidden inputs'!$D$15+('Hidden inputs'!$C$16-'Hidden inputs'!$B$16)*'Hidden inputs'!$D$16+(FD89-'Hidden inputs'!$B$17)*'Hidden inputs'!$D$17,FD89&gt;'Hidden inputs'!$B$18,'Hidden inputs'!$C$15*'Hidden inputs'!$D$15+('Hidden inputs'!$C$16-'Hidden inputs'!$B$16)*'Hidden inputs'!$D$16+('Hidden inputs'!$C$17-'Hidden inputs'!$B$17)*'Hidden inputs'!$D$17+(FD89-'Hidden inputs'!$B$18)*'Hidden inputs'!$D$18))</f>
        <v/>
      </c>
      <c r="FF89" s="10" t="str">
        <f t="shared" ca="1" si="3374"/>
        <v/>
      </c>
      <c r="FG89" s="5" t="str">
        <f t="shared" ca="1" si="3285"/>
        <v/>
      </c>
      <c r="FH89" s="5" t="str">
        <f t="shared" ca="1" si="3286"/>
        <v/>
      </c>
      <c r="FI89" s="5" t="str">
        <f ca="1">IF($B89="","",'Hidden inputs'!$D$11*EZ89+'Hidden inputs'!$E$11*FA89)</f>
        <v/>
      </c>
      <c r="FJ89" s="11" t="str">
        <f t="shared" ca="1" si="3191"/>
        <v/>
      </c>
      <c r="FK89" s="9" t="str">
        <f t="shared" ca="1" si="3287"/>
        <v/>
      </c>
      <c r="FL89" s="3" t="str">
        <f t="shared" ca="1" si="3288"/>
        <v/>
      </c>
      <c r="FM89" s="5" t="str" cm="1">
        <f t="array" aca="1" ref="FM89" ca="1">IF($B89="","",IF(FL89=0,0,IF(DD_Payment="",0,IF(FL89&lt;_xlfn.IFS(DD_Frequency="Monthly",1,DD_Frequency="Quarterly",IF(MONTH(FL$2)=1,1,IF(MONTH(FL$2)=4,1,IF(MONTH(FL$2)=7,1,IF(MONTH(FL$2)=10,1,0)))),DD_Frequency="Annually",IF(MONTH(FL$2)=1,1,0))*DD_Payment,FL89,_xlfn.IFS(DD_Frequency="Monthly",1,DD_Frequency="Quarterly",IF(MONTH(FL$2)=1,1,IF(MONTH(FL$2)=4,1,IF(MONTH(FL$2)=7,1,IF(MONTH(FL$2)=10,1,0)))),DD_Frequency="Annually",IF(MONTH(FL$2)=1,1,0))*DD_Payment))))</f>
        <v/>
      </c>
      <c r="FN89" s="3" t="str">
        <f t="shared" ref="FN89" ca="1" si="4242">IF($B89="","",IF(FL89&gt;FM89,(FL89-FM89/2)*(rate_A*(FN$1/365)),0))</f>
        <v/>
      </c>
      <c r="FO89" s="3" t="str">
        <f t="shared" ca="1" si="3376"/>
        <v/>
      </c>
      <c r="FP89" s="3" t="str">
        <f t="shared" ref="FP89" ca="1" si="4243">IF($B89="","",FA89*(1+rate_A*FN$1/365))</f>
        <v/>
      </c>
      <c r="FQ89" s="3" t="str">
        <f t="shared" ref="FQ89" ca="1" si="4244">IF($B89="","",FB89*(1+rate_A*FN$1/365))</f>
        <v/>
      </c>
      <c r="FR89" s="3" t="str">
        <f t="shared" ref="FR89" ca="1" si="4245">IF($B89="","",FC89*(1+rate_joint*FN$1/365))</f>
        <v/>
      </c>
      <c r="FS89" s="5" t="str">
        <f t="shared" ca="1" si="3380"/>
        <v/>
      </c>
      <c r="FT89" s="5" t="str" cm="1">
        <f t="array" aca="1" ref="FT89" ca="1">IF(FS89="","",_xlfn.IFS(FS89&lt;='Hidden inputs'!$C$15,FS89*'Hidden inputs'!$D$15,FS89&lt;='Hidden inputs'!$C$16,'Hidden inputs'!$C$15*'Hidden inputs'!$D$15+(FS89-'Hidden inputs'!$B$16)*'Hidden inputs'!$D$16,FS89&lt;='Hidden inputs'!$C$17,'Hidden inputs'!$C$15*'Hidden inputs'!$D$15+('Hidden inputs'!$C$16-'Hidden inputs'!$B$16)*'Hidden inputs'!$D$16+(FS89-'Hidden inputs'!$B$17)*'Hidden inputs'!$D$17,FS89&gt;'Hidden inputs'!$B$18,'Hidden inputs'!$C$15*'Hidden inputs'!$D$15+('Hidden inputs'!$C$16-'Hidden inputs'!$B$16)*'Hidden inputs'!$D$16+('Hidden inputs'!$C$17-'Hidden inputs'!$B$17)*'Hidden inputs'!$D$17+(FS89-'Hidden inputs'!$B$18)*'Hidden inputs'!$D$18))</f>
        <v/>
      </c>
      <c r="FU89" s="10" t="str">
        <f t="shared" ca="1" si="3381"/>
        <v/>
      </c>
      <c r="FV89" s="5" t="str">
        <f t="shared" ca="1" si="3293"/>
        <v/>
      </c>
      <c r="FW89" s="5" t="str">
        <f t="shared" ca="1" si="3294"/>
        <v/>
      </c>
      <c r="FX89" s="5" t="str">
        <f ca="1">IF($B89="","",'Hidden inputs'!$D$11*FO89+'Hidden inputs'!$E$11*FP89)</f>
        <v/>
      </c>
      <c r="FY89" s="11" t="str">
        <f t="shared" ca="1" si="3196"/>
        <v/>
      </c>
      <c r="FZ89" s="9" t="str">
        <f t="shared" ca="1" si="3295"/>
        <v/>
      </c>
      <c r="GA89" s="5" t="str">
        <f t="shared" ca="1" si="3296"/>
        <v/>
      </c>
      <c r="GB89" s="5" t="str">
        <f t="shared" ca="1" si="3297"/>
        <v/>
      </c>
      <c r="GC89" s="5" t="str">
        <f t="shared" ca="1" si="3197"/>
        <v/>
      </c>
      <c r="GD89" s="5" t="str">
        <f t="shared" ca="1" si="3198"/>
        <v/>
      </c>
    </row>
    <row r="90" spans="1:186" x14ac:dyDescent="0.35">
      <c r="A90" s="2" t="str">
        <f t="shared" ca="1" si="3199"/>
        <v/>
      </c>
      <c r="B90" s="6" t="str">
        <f t="shared" ca="1" si="3200"/>
        <v/>
      </c>
      <c r="C90" s="5" t="str">
        <f t="shared" ca="1" si="3298"/>
        <v/>
      </c>
      <c r="D90" s="5" t="str" cm="1">
        <f t="array" aca="1" ref="D90" ca="1">IF($B90="","",IF(C90=0,0,IF(DD_Payment="",0,IF(C90&lt;_xlfn.IFS(DD_Frequency="Monthly",1,DD_Frequency="Quarterly",IF(MONTH(C$2)=1,1,IF(MONTH(C$2)=4,1,IF(MONTH(C$2)=7,1,IF(MONTH(C$2)=10,1,0)))),DD_Frequency="Annually",IF(MONTH(C$2)=1,1,0))*DD_Payment,C90,_xlfn.IFS(DD_Frequency="Monthly",1,DD_Frequency="Quarterly",IF(MONTH(C$2)=1,1,IF(MONTH(C$2)=4,1,IF(MONTH(C$2)=7,1,IF(MONTH(C$2)=10,1,0)))),DD_Frequency="Annually",IF(MONTH(C$2)=1,1,0))*DD_Payment))))</f>
        <v/>
      </c>
      <c r="E90" s="5" t="str">
        <f t="shared" ref="E90" ca="1" si="4246">IF(B90="","",IF(C90&gt;D90,(C90-D90/2)*(rate_A*(E$1/365)),0))</f>
        <v/>
      </c>
      <c r="F90" s="5" t="str">
        <f t="shared" ca="1" si="3202"/>
        <v/>
      </c>
      <c r="G90" s="5" t="str">
        <f t="shared" ref="G90" ca="1" si="4247">IF(B90="","",G89*(1+rate_A*E$1/365))</f>
        <v/>
      </c>
      <c r="H90" s="5" t="str">
        <f t="shared" ref="H90" ca="1" si="4248">IF(B90="","",H89*(1+rate_A*E$1/365))</f>
        <v/>
      </c>
      <c r="I90" s="5" t="str">
        <f t="shared" ref="I90" ca="1" si="4249">IF(B90="","",I89*(1+rate_joint*E$1/365))</f>
        <v/>
      </c>
      <c r="J90" s="5" t="str">
        <f t="shared" ca="1" si="3303"/>
        <v/>
      </c>
      <c r="K90" s="5" t="str" cm="1">
        <f t="array" aca="1" ref="K90" ca="1">IF(J90="","",_xlfn.IFS(J90&lt;='Hidden inputs'!$C$15,J90*'Hidden inputs'!$D$15,J90&lt;='Hidden inputs'!$C$16,'Hidden inputs'!$C$15*'Hidden inputs'!$D$15+(J90-'Hidden inputs'!$B$16)*'Hidden inputs'!$D$16,J90&lt;='Hidden inputs'!$C$17,'Hidden inputs'!$C$15*'Hidden inputs'!$D$15+('Hidden inputs'!$C$16-'Hidden inputs'!$B$16)*'Hidden inputs'!$D$16+(J90-'Hidden inputs'!$B$17)*'Hidden inputs'!$D$17,J90&gt;'Hidden inputs'!$B$18,'Hidden inputs'!$C$15*'Hidden inputs'!$D$15+('Hidden inputs'!$C$16-'Hidden inputs'!$B$16)*'Hidden inputs'!$D$16+('Hidden inputs'!$C$17-'Hidden inputs'!$B$17)*'Hidden inputs'!$D$17+(J90-'Hidden inputs'!$B$18)*'Hidden inputs'!$D$18))</f>
        <v/>
      </c>
      <c r="L90" s="11" t="str">
        <f t="shared" ca="1" si="3304"/>
        <v/>
      </c>
      <c r="M90" s="5" t="str">
        <f t="shared" ca="1" si="3206"/>
        <v/>
      </c>
      <c r="N90" s="5" t="str">
        <f t="shared" ca="1" si="3207"/>
        <v/>
      </c>
      <c r="O90" s="5" t="str">
        <f ca="1">IF(B90="","",'Hidden inputs'!$D$11*F90+'Hidden inputs'!$E$11*G90)</f>
        <v/>
      </c>
      <c r="P90" s="11" t="str">
        <f t="shared" ca="1" si="3140"/>
        <v/>
      </c>
      <c r="Q90" s="20" t="str">
        <f t="shared" ca="1" si="3141"/>
        <v/>
      </c>
      <c r="R90" s="3" t="str">
        <f t="shared" ca="1" si="3208"/>
        <v/>
      </c>
      <c r="S90" s="5" t="str" cm="1">
        <f t="array" aca="1" ref="S90" ca="1">IF($B90="","",IF(R90=0,0,IF(DD_Payment="",0,IF(R90&lt;_xlfn.IFS(DD_Frequency="Monthly",1,DD_Frequency="Quarterly",IF(MONTH(R$2)=1,1,IF(MONTH(R$2)=4,1,IF(MONTH(R$2)=7,1,IF(MONTH(R$2)=10,1,0)))),DD_Frequency="Annually",IF(MONTH(R$2)=1,1,0))*DD_Payment,R90,_xlfn.IFS(DD_Frequency="Monthly",1,DD_Frequency="Quarterly",IF(MONTH(R$2)=1,1,IF(MONTH(R$2)=4,1,IF(MONTH(R$2)=7,1,IF(MONTH(R$2)=10,1,0)))),DD_Frequency="Annually",IF(MONTH(R$2)=1,1,0))*DD_Payment))))</f>
        <v/>
      </c>
      <c r="T90" s="3" t="str">
        <f t="shared" ref="T90" ca="1" si="4250">IF(B90="","",IF(R90&gt;S90,(R90-S90/2)*(rate_A*((T$1+A90)/365)),0))</f>
        <v/>
      </c>
      <c r="U90" s="3" t="str">
        <f t="shared" ca="1" si="3210"/>
        <v/>
      </c>
      <c r="V90" s="3" t="str">
        <f t="shared" ref="V90" ca="1" si="4251">IF(B90="","",G90*(1+rate_A*(T$1+A90)/365))</f>
        <v/>
      </c>
      <c r="W90" s="3" t="str">
        <f t="shared" ref="W90" ca="1" si="4252">IF(B90="","",H90*(1+rate_A*(T$1+A90)/365))</f>
        <v/>
      </c>
      <c r="X90" s="3" t="str">
        <f t="shared" ref="X90" ca="1" si="4253">IF(B90="","",I90*(1+rate_joint*(T$1+A90)/365))</f>
        <v/>
      </c>
      <c r="Y90" s="5" t="str">
        <f t="shared" ca="1" si="3309"/>
        <v/>
      </c>
      <c r="Z90" s="5" t="str" cm="1">
        <f t="array" aca="1" ref="Z90" ca="1">IF(Y90="","",_xlfn.IFS(Y90&lt;='Hidden inputs'!$C$15,Y90*'Hidden inputs'!$D$15,Y90&lt;='Hidden inputs'!$C$16,'Hidden inputs'!$C$15*'Hidden inputs'!$D$15+(Y90-'Hidden inputs'!$B$16)*'Hidden inputs'!$D$16,Y90&lt;='Hidden inputs'!$C$17,'Hidden inputs'!$C$15*'Hidden inputs'!$D$15+('Hidden inputs'!$C$16-'Hidden inputs'!$B$16)*'Hidden inputs'!$D$16+(Y90-'Hidden inputs'!$B$17)*'Hidden inputs'!$D$17,Y90&gt;'Hidden inputs'!$B$18,'Hidden inputs'!$C$15*'Hidden inputs'!$D$15+('Hidden inputs'!$C$16-'Hidden inputs'!$B$16)*'Hidden inputs'!$D$16+('Hidden inputs'!$C$17-'Hidden inputs'!$B$17)*'Hidden inputs'!$D$17+(Y90-'Hidden inputs'!$B$18)*'Hidden inputs'!$D$18))</f>
        <v/>
      </c>
      <c r="AA90" s="10" t="str">
        <f t="shared" ca="1" si="3310"/>
        <v/>
      </c>
      <c r="AB90" s="5" t="str">
        <f t="shared" ca="1" si="3214"/>
        <v/>
      </c>
      <c r="AC90" s="5" t="str">
        <f t="shared" ca="1" si="3311"/>
        <v/>
      </c>
      <c r="AD90" s="5" t="str">
        <f ca="1">IF(B90="","",'Hidden inputs'!$D$11*U90+'Hidden inputs'!$E$11*V90)</f>
        <v/>
      </c>
      <c r="AE90" s="11" t="str">
        <f t="shared" ca="1" si="3146"/>
        <v/>
      </c>
      <c r="AF90" s="9" t="str">
        <f t="shared" ca="1" si="3215"/>
        <v/>
      </c>
      <c r="AG90" s="3" t="str">
        <f t="shared" ca="1" si="3216"/>
        <v/>
      </c>
      <c r="AH90" s="5" t="str" cm="1">
        <f t="array" aca="1" ref="AH90" ca="1">IF($B90="","",IF(AG90=0,0,IF(DD_Payment="",0,IF(AG90&lt;_xlfn.IFS(DD_Frequency="Monthly",1,DD_Frequency="Quarterly",IF(MONTH(AG$2)=1,1,IF(MONTH(AG$2)=4,1,IF(MONTH(AG$2)=7,1,IF(MONTH(AG$2)=10,1,0)))),DD_Frequency="Annually",IF(MONTH(AG$2)=1,1,0))*DD_Payment,AG90,_xlfn.IFS(DD_Frequency="Monthly",1,DD_Frequency="Quarterly",IF(MONTH(AG$2)=1,1,IF(MONTH(AG$2)=4,1,IF(MONTH(AG$2)=7,1,IF(MONTH(AG$2)=10,1,0)))),DD_Frequency="Annually",IF(MONTH(AG$2)=1,1,0))*DD_Payment))))</f>
        <v/>
      </c>
      <c r="AI90" s="3" t="str">
        <f t="shared" ref="AI90" ca="1" si="4254">IF($B90="","",IF(AG90&gt;AH90,(AG90-AH90/2)*(rate_A*(AI$1/365)),0))</f>
        <v/>
      </c>
      <c r="AJ90" s="3" t="str">
        <f t="shared" ca="1" si="3313"/>
        <v/>
      </c>
      <c r="AK90" s="3" t="str">
        <f t="shared" ref="AK90" ca="1" si="4255">IF($B90="","",V90*(1+rate_A*AI$1/365))</f>
        <v/>
      </c>
      <c r="AL90" s="3" t="str">
        <f t="shared" ref="AL90" ca="1" si="4256">IF($B90="","",W90*(1+rate_A*AI$1/365))</f>
        <v/>
      </c>
      <c r="AM90" s="3" t="str">
        <f t="shared" ref="AM90" ca="1" si="4257">IF($B90="","",X90*(1+rate_joint*AI$1/365))</f>
        <v/>
      </c>
      <c r="AN90" s="5" t="str">
        <f t="shared" ca="1" si="3317"/>
        <v/>
      </c>
      <c r="AO90" s="5" t="str" cm="1">
        <f t="array" aca="1" ref="AO90" ca="1">IF(AN90="","",_xlfn.IFS(AN90&lt;='Hidden inputs'!$C$15,AN90*'Hidden inputs'!$D$15,AN90&lt;='Hidden inputs'!$C$16,'Hidden inputs'!$C$15*'Hidden inputs'!$D$15+(AN90-'Hidden inputs'!$B$16)*'Hidden inputs'!$D$16,AN90&lt;='Hidden inputs'!$C$17,'Hidden inputs'!$C$15*'Hidden inputs'!$D$15+('Hidden inputs'!$C$16-'Hidden inputs'!$B$16)*'Hidden inputs'!$D$16+(AN90-'Hidden inputs'!$B$17)*'Hidden inputs'!$D$17,AN90&gt;'Hidden inputs'!$B$18,'Hidden inputs'!$C$15*'Hidden inputs'!$D$15+('Hidden inputs'!$C$16-'Hidden inputs'!$B$16)*'Hidden inputs'!$D$16+('Hidden inputs'!$C$17-'Hidden inputs'!$B$17)*'Hidden inputs'!$D$17+(AN90-'Hidden inputs'!$B$18)*'Hidden inputs'!$D$18))</f>
        <v/>
      </c>
      <c r="AP90" s="10" t="str">
        <f t="shared" ca="1" si="3318"/>
        <v/>
      </c>
      <c r="AQ90" s="5" t="str">
        <f t="shared" ca="1" si="3221"/>
        <v/>
      </c>
      <c r="AR90" s="5" t="str">
        <f t="shared" ca="1" si="3222"/>
        <v/>
      </c>
      <c r="AS90" s="5" t="str">
        <f ca="1">IF($B90="","",'Hidden inputs'!$D$11*AJ90+'Hidden inputs'!$E$11*AK90)</f>
        <v/>
      </c>
      <c r="AT90" s="11" t="str">
        <f t="shared" ca="1" si="3151"/>
        <v/>
      </c>
      <c r="AU90" s="9" t="str">
        <f t="shared" ca="1" si="3223"/>
        <v/>
      </c>
      <c r="AV90" s="3" t="str">
        <f t="shared" ca="1" si="3224"/>
        <v/>
      </c>
      <c r="AW90" s="5" t="str" cm="1">
        <f t="array" aca="1" ref="AW90" ca="1">IF($B90="","",IF(AV90=0,0,IF(DD_Payment="",0,IF(AV90&lt;_xlfn.IFS(DD_Frequency="Monthly",1,DD_Frequency="Quarterly",IF(MONTH(AV$2)=1,1,IF(MONTH(AV$2)=4,1,IF(MONTH(AV$2)=7,1,IF(MONTH(AV$2)=10,1,0)))),DD_Frequency="Annually",IF(MONTH(AV$2)=1,1,0))*DD_Payment,AV90,_xlfn.IFS(DD_Frequency="Monthly",1,DD_Frequency="Quarterly",IF(MONTH(AV$2)=1,1,IF(MONTH(AV$2)=4,1,IF(MONTH(AV$2)=7,1,IF(MONTH(AV$2)=10,1,0)))),DD_Frequency="Annually",IF(MONTH(AV$2)=1,1,0))*DD_Payment))))</f>
        <v/>
      </c>
      <c r="AX90" s="3" t="str">
        <f t="shared" ref="AX90" ca="1" si="4258">IF($B90="","",IF(AV90&gt;AW90,(AV90-AW90/2)*(rate_A*(AX$1/365)),0))</f>
        <v/>
      </c>
      <c r="AY90" s="3" t="str">
        <f t="shared" ca="1" si="3320"/>
        <v/>
      </c>
      <c r="AZ90" s="3" t="str">
        <f t="shared" ref="AZ90" ca="1" si="4259">IF($B90="","",AK90*(1+rate_A*AX$1/365))</f>
        <v/>
      </c>
      <c r="BA90" s="3" t="str">
        <f t="shared" ref="BA90" ca="1" si="4260">IF($B90="","",AL90*(1+rate_A*AX$1/365))</f>
        <v/>
      </c>
      <c r="BB90" s="3" t="str">
        <f t="shared" ref="BB90" ca="1" si="4261">IF($B90="","",AM90*(1+rate_joint*AX$1/365))</f>
        <v/>
      </c>
      <c r="BC90" s="5" t="str">
        <f t="shared" ca="1" si="3324"/>
        <v/>
      </c>
      <c r="BD90" s="5" t="str" cm="1">
        <f t="array" aca="1" ref="BD90" ca="1">IF(BC90="","",_xlfn.IFS(BC90&lt;='Hidden inputs'!$C$15,BC90*'Hidden inputs'!$D$15,BC90&lt;='Hidden inputs'!$C$16,'Hidden inputs'!$C$15*'Hidden inputs'!$D$15+(BC90-'Hidden inputs'!$B$16)*'Hidden inputs'!$D$16,BC90&lt;='Hidden inputs'!$C$17,'Hidden inputs'!$C$15*'Hidden inputs'!$D$15+('Hidden inputs'!$C$16-'Hidden inputs'!$B$16)*'Hidden inputs'!$D$16+(BC90-'Hidden inputs'!$B$17)*'Hidden inputs'!$D$17,BC90&gt;'Hidden inputs'!$B$18,'Hidden inputs'!$C$15*'Hidden inputs'!$D$15+('Hidden inputs'!$C$16-'Hidden inputs'!$B$16)*'Hidden inputs'!$D$16+('Hidden inputs'!$C$17-'Hidden inputs'!$B$17)*'Hidden inputs'!$D$17+(BC90-'Hidden inputs'!$B$18)*'Hidden inputs'!$D$18))</f>
        <v/>
      </c>
      <c r="BE90" s="10" t="str">
        <f t="shared" ca="1" si="3325"/>
        <v/>
      </c>
      <c r="BF90" s="5" t="str">
        <f t="shared" ca="1" si="3229"/>
        <v/>
      </c>
      <c r="BG90" s="5" t="str">
        <f t="shared" ca="1" si="3230"/>
        <v/>
      </c>
      <c r="BH90" s="5" t="str">
        <f ca="1">IF($B90="","",'Hidden inputs'!$D$11*AY90+'Hidden inputs'!$E$11*AZ90)</f>
        <v/>
      </c>
      <c r="BI90" s="11" t="str">
        <f t="shared" ca="1" si="3156"/>
        <v/>
      </c>
      <c r="BJ90" s="9" t="str">
        <f t="shared" ca="1" si="3231"/>
        <v/>
      </c>
      <c r="BK90" s="3" t="str">
        <f t="shared" ca="1" si="3232"/>
        <v/>
      </c>
      <c r="BL90" s="5" t="str" cm="1">
        <f t="array" aca="1" ref="BL90" ca="1">IF($B90="","",IF(BK90=0,0,IF(DD_Payment="",0,IF(BK90&lt;_xlfn.IFS(DD_Frequency="Monthly",1,DD_Frequency="Quarterly",IF(MONTH(BK$2)=1,1,IF(MONTH(BK$2)=4,1,IF(MONTH(BK$2)=7,1,IF(MONTH(BK$2)=10,1,0)))),DD_Frequency="Annually",IF(MONTH(BK$2)=1,1,0))*DD_Payment,BK90,_xlfn.IFS(DD_Frequency="Monthly",1,DD_Frequency="Quarterly",IF(MONTH(BK$2)=1,1,IF(MONTH(BK$2)=4,1,IF(MONTH(BK$2)=7,1,IF(MONTH(BK$2)=10,1,0)))),DD_Frequency="Annually",IF(MONTH(BK$2)=1,1,0))*DD_Payment))))</f>
        <v/>
      </c>
      <c r="BM90" s="3" t="str">
        <f t="shared" ref="BM90" ca="1" si="4262">IF($B90="","",IF(BK90&gt;BL90,(BK90-BL90/2)*(rate_A*(BM$1/365)),0))</f>
        <v/>
      </c>
      <c r="BN90" s="3" t="str">
        <f t="shared" ca="1" si="3327"/>
        <v/>
      </c>
      <c r="BO90" s="3" t="str">
        <f t="shared" ref="BO90" ca="1" si="4263">IF($B90="","",AZ90*(1+rate_A*BM$1/365))</f>
        <v/>
      </c>
      <c r="BP90" s="3" t="str">
        <f t="shared" ref="BP90" ca="1" si="4264">IF($B90="","",BA90*(1+rate_A*BM$1/365))</f>
        <v/>
      </c>
      <c r="BQ90" s="3" t="str">
        <f t="shared" ref="BQ90" ca="1" si="4265">IF($B90="","",BB90*(1+rate_joint*BM$1/365))</f>
        <v/>
      </c>
      <c r="BR90" s="5" t="str">
        <f t="shared" ca="1" si="3331"/>
        <v/>
      </c>
      <c r="BS90" s="5" t="str" cm="1">
        <f t="array" aca="1" ref="BS90" ca="1">IF(BR90="","",_xlfn.IFS(BR90&lt;='Hidden inputs'!$C$15,BR90*'Hidden inputs'!$D$15,BR90&lt;='Hidden inputs'!$C$16,'Hidden inputs'!$C$15*'Hidden inputs'!$D$15+(BR90-'Hidden inputs'!$B$16)*'Hidden inputs'!$D$16,BR90&lt;='Hidden inputs'!$C$17,'Hidden inputs'!$C$15*'Hidden inputs'!$D$15+('Hidden inputs'!$C$16-'Hidden inputs'!$B$16)*'Hidden inputs'!$D$16+(BR90-'Hidden inputs'!$B$17)*'Hidden inputs'!$D$17,BR90&gt;'Hidden inputs'!$B$18,'Hidden inputs'!$C$15*'Hidden inputs'!$D$15+('Hidden inputs'!$C$16-'Hidden inputs'!$B$16)*'Hidden inputs'!$D$16+('Hidden inputs'!$C$17-'Hidden inputs'!$B$17)*'Hidden inputs'!$D$17+(BR90-'Hidden inputs'!$B$18)*'Hidden inputs'!$D$18))</f>
        <v/>
      </c>
      <c r="BT90" s="10" t="str">
        <f t="shared" ca="1" si="3332"/>
        <v/>
      </c>
      <c r="BU90" s="5" t="str">
        <f t="shared" ca="1" si="3237"/>
        <v/>
      </c>
      <c r="BV90" s="5" t="str">
        <f t="shared" ca="1" si="3238"/>
        <v/>
      </c>
      <c r="BW90" s="5" t="str">
        <f ca="1">IF($B90="","",'Hidden inputs'!$D$11*BN90+'Hidden inputs'!$E$11*BO90)</f>
        <v/>
      </c>
      <c r="BX90" s="11" t="str">
        <f t="shared" ca="1" si="3161"/>
        <v/>
      </c>
      <c r="BY90" s="9" t="str">
        <f t="shared" ca="1" si="3239"/>
        <v/>
      </c>
      <c r="BZ90" s="3" t="str">
        <f t="shared" ca="1" si="3240"/>
        <v/>
      </c>
      <c r="CA90" s="5" t="str" cm="1">
        <f t="array" aca="1" ref="CA90" ca="1">IF($B90="","",IF(BZ90=0,0,IF(DD_Payment="",0,IF(BZ90&lt;_xlfn.IFS(DD_Frequency="Monthly",1,DD_Frequency="Quarterly",IF(MONTH(BZ$2)=1,1,IF(MONTH(BZ$2)=4,1,IF(MONTH(BZ$2)=7,1,IF(MONTH(BZ$2)=10,1,0)))),DD_Frequency="Annually",IF(MONTH(BZ$2)=1,1,0))*DD_Payment,BZ90,_xlfn.IFS(DD_Frequency="Monthly",1,DD_Frequency="Quarterly",IF(MONTH(BZ$2)=1,1,IF(MONTH(BZ$2)=4,1,IF(MONTH(BZ$2)=7,1,IF(MONTH(BZ$2)=10,1,0)))),DD_Frequency="Annually",IF(MONTH(BZ$2)=1,1,0))*DD_Payment))))</f>
        <v/>
      </c>
      <c r="CB90" s="3" t="str">
        <f t="shared" ref="CB90" ca="1" si="4266">IF($B90="","",IF(BZ90&gt;CA90,(BZ90-CA90/2)*(rate_A*(CB$1/365)),0))</f>
        <v/>
      </c>
      <c r="CC90" s="3" t="str">
        <f t="shared" ca="1" si="3334"/>
        <v/>
      </c>
      <c r="CD90" s="3" t="str">
        <f t="shared" ref="CD90" ca="1" si="4267">IF($B90="","",BO90*(1+rate_A*CB$1/365))</f>
        <v/>
      </c>
      <c r="CE90" s="3" t="str">
        <f t="shared" ref="CE90" ca="1" si="4268">IF($B90="","",BP90*(1+rate_A*CB$1/365))</f>
        <v/>
      </c>
      <c r="CF90" s="3" t="str">
        <f t="shared" ref="CF90" ca="1" si="4269">IF($B90="","",BQ90*(1+rate_joint*CB$1/365))</f>
        <v/>
      </c>
      <c r="CG90" s="5" t="str">
        <f t="shared" ca="1" si="3338"/>
        <v/>
      </c>
      <c r="CH90" s="5" t="str" cm="1">
        <f t="array" aca="1" ref="CH90" ca="1">IF(CG90="","",_xlfn.IFS(CG90&lt;='Hidden inputs'!$C$15,CG90*'Hidden inputs'!$D$15,CG90&lt;='Hidden inputs'!$C$16,'Hidden inputs'!$C$15*'Hidden inputs'!$D$15+(CG90-'Hidden inputs'!$B$16)*'Hidden inputs'!$D$16,CG90&lt;='Hidden inputs'!$C$17,'Hidden inputs'!$C$15*'Hidden inputs'!$D$15+('Hidden inputs'!$C$16-'Hidden inputs'!$B$16)*'Hidden inputs'!$D$16+(CG90-'Hidden inputs'!$B$17)*'Hidden inputs'!$D$17,CG90&gt;'Hidden inputs'!$B$18,'Hidden inputs'!$C$15*'Hidden inputs'!$D$15+('Hidden inputs'!$C$16-'Hidden inputs'!$B$16)*'Hidden inputs'!$D$16+('Hidden inputs'!$C$17-'Hidden inputs'!$B$17)*'Hidden inputs'!$D$17+(CG90-'Hidden inputs'!$B$18)*'Hidden inputs'!$D$18))</f>
        <v/>
      </c>
      <c r="CI90" s="10" t="str">
        <f t="shared" ca="1" si="3339"/>
        <v/>
      </c>
      <c r="CJ90" s="5" t="str">
        <f t="shared" ca="1" si="3245"/>
        <v/>
      </c>
      <c r="CK90" s="5" t="str">
        <f t="shared" ca="1" si="3246"/>
        <v/>
      </c>
      <c r="CL90" s="5" t="str">
        <f ca="1">IF($B90="","",'Hidden inputs'!$D$11*CC90+'Hidden inputs'!$E$11*CD90)</f>
        <v/>
      </c>
      <c r="CM90" s="11" t="str">
        <f t="shared" ca="1" si="3166"/>
        <v/>
      </c>
      <c r="CN90" s="9" t="str">
        <f t="shared" ca="1" si="3247"/>
        <v/>
      </c>
      <c r="CO90" s="3" t="str">
        <f t="shared" ca="1" si="3248"/>
        <v/>
      </c>
      <c r="CP90" s="5" t="str" cm="1">
        <f t="array" aca="1" ref="CP90" ca="1">IF($B90="","",IF(CO90=0,0,IF(DD_Payment="",0,IF(CO90&lt;_xlfn.IFS(DD_Frequency="Monthly",1,DD_Frequency="Quarterly",IF(MONTH(CO$2)=1,1,IF(MONTH(CO$2)=4,1,IF(MONTH(CO$2)=7,1,IF(MONTH(CO$2)=10,1,0)))),DD_Frequency="Annually",IF(MONTH(CO$2)=1,1,0))*DD_Payment,CO90,_xlfn.IFS(DD_Frequency="Monthly",1,DD_Frequency="Quarterly",IF(MONTH(CO$2)=1,1,IF(MONTH(CO$2)=4,1,IF(MONTH(CO$2)=7,1,IF(MONTH(CO$2)=10,1,0)))),DD_Frequency="Annually",IF(MONTH(CO$2)=1,1,0))*DD_Payment))))</f>
        <v/>
      </c>
      <c r="CQ90" s="3" t="str">
        <f t="shared" ref="CQ90" ca="1" si="4270">IF($B90="","",IF(CO90&gt;CP90,(CO90-CP90/2)*(rate_A*(CQ$1/365)),0))</f>
        <v/>
      </c>
      <c r="CR90" s="3" t="str">
        <f t="shared" ca="1" si="3341"/>
        <v/>
      </c>
      <c r="CS90" s="3" t="str">
        <f t="shared" ref="CS90" ca="1" si="4271">IF($B90="","",CD90*(1+rate_A*CQ$1/365))</f>
        <v/>
      </c>
      <c r="CT90" s="3" t="str">
        <f t="shared" ref="CT90" ca="1" si="4272">IF($B90="","",CE90*(1+rate_A*CQ$1/365))</f>
        <v/>
      </c>
      <c r="CU90" s="3" t="str">
        <f t="shared" ref="CU90" ca="1" si="4273">IF($B90="","",CF90*(1+rate_joint*CQ$1/365))</f>
        <v/>
      </c>
      <c r="CV90" s="5" t="str">
        <f t="shared" ca="1" si="3345"/>
        <v/>
      </c>
      <c r="CW90" s="5" t="str" cm="1">
        <f t="array" aca="1" ref="CW90" ca="1">IF(CV90="","",_xlfn.IFS(CV90&lt;='Hidden inputs'!$C$15,CV90*'Hidden inputs'!$D$15,CV90&lt;='Hidden inputs'!$C$16,'Hidden inputs'!$C$15*'Hidden inputs'!$D$15+(CV90-'Hidden inputs'!$B$16)*'Hidden inputs'!$D$16,CV90&lt;='Hidden inputs'!$C$17,'Hidden inputs'!$C$15*'Hidden inputs'!$D$15+('Hidden inputs'!$C$16-'Hidden inputs'!$B$16)*'Hidden inputs'!$D$16+(CV90-'Hidden inputs'!$B$17)*'Hidden inputs'!$D$17,CV90&gt;'Hidden inputs'!$B$18,'Hidden inputs'!$C$15*'Hidden inputs'!$D$15+('Hidden inputs'!$C$16-'Hidden inputs'!$B$16)*'Hidden inputs'!$D$16+('Hidden inputs'!$C$17-'Hidden inputs'!$B$17)*'Hidden inputs'!$D$17+(CV90-'Hidden inputs'!$B$18)*'Hidden inputs'!$D$18))</f>
        <v/>
      </c>
      <c r="CX90" s="10" t="str">
        <f t="shared" ca="1" si="3346"/>
        <v/>
      </c>
      <c r="CY90" s="5" t="str">
        <f t="shared" ca="1" si="3253"/>
        <v/>
      </c>
      <c r="CZ90" s="5" t="str">
        <f t="shared" ca="1" si="3254"/>
        <v/>
      </c>
      <c r="DA90" s="5" t="str">
        <f ca="1">IF($B90="","",'Hidden inputs'!$D$11*CR90+'Hidden inputs'!$E$11*CS90)</f>
        <v/>
      </c>
      <c r="DB90" s="11" t="str">
        <f t="shared" ca="1" si="3171"/>
        <v/>
      </c>
      <c r="DC90" s="9" t="str">
        <f t="shared" ca="1" si="3255"/>
        <v/>
      </c>
      <c r="DD90" s="3" t="str">
        <f t="shared" ca="1" si="3256"/>
        <v/>
      </c>
      <c r="DE90" s="5" t="str" cm="1">
        <f t="array" aca="1" ref="DE90" ca="1">IF($B90="","",IF(DD90=0,0,IF(DD_Payment="",0,IF(DD90&lt;_xlfn.IFS(DD_Frequency="Monthly",1,DD_Frequency="Quarterly",IF(MONTH(DD$2)=1,1,IF(MONTH(DD$2)=4,1,IF(MONTH(DD$2)=7,1,IF(MONTH(DD$2)=10,1,0)))),DD_Frequency="Annually",IF(MONTH(DD$2)=1,1,0))*DD_Payment,DD90,_xlfn.IFS(DD_Frequency="Monthly",1,DD_Frequency="Quarterly",IF(MONTH(DD$2)=1,1,IF(MONTH(DD$2)=4,1,IF(MONTH(DD$2)=7,1,IF(MONTH(DD$2)=10,1,0)))),DD_Frequency="Annually",IF(MONTH(DD$2)=1,1,0))*DD_Payment))))</f>
        <v/>
      </c>
      <c r="DF90" s="3" t="str">
        <f t="shared" ref="DF90" ca="1" si="4274">IF($B90="","",IF(DD90&gt;DE90,(DD90-DE90/2)*(rate_A*(DF$1/365)),0))</f>
        <v/>
      </c>
      <c r="DG90" s="3" t="str">
        <f t="shared" ca="1" si="3348"/>
        <v/>
      </c>
      <c r="DH90" s="3" t="str">
        <f t="shared" ref="DH90" ca="1" si="4275">IF($B90="","",CS90*(1+rate_A*DF$1/365))</f>
        <v/>
      </c>
      <c r="DI90" s="3" t="str">
        <f t="shared" ref="DI90" ca="1" si="4276">IF($B90="","",CT90*(1+rate_A*DF$1/365))</f>
        <v/>
      </c>
      <c r="DJ90" s="3" t="str">
        <f t="shared" ref="DJ90" ca="1" si="4277">IF($B90="","",CU90*(1+rate_joint*DF$1/365))</f>
        <v/>
      </c>
      <c r="DK90" s="5" t="str">
        <f t="shared" ca="1" si="3352"/>
        <v/>
      </c>
      <c r="DL90" s="5" t="str" cm="1">
        <f t="array" aca="1" ref="DL90" ca="1">IF(DK90="","",_xlfn.IFS(DK90&lt;='Hidden inputs'!$C$15,DK90*'Hidden inputs'!$D$15,DK90&lt;='Hidden inputs'!$C$16,'Hidden inputs'!$C$15*'Hidden inputs'!$D$15+(DK90-'Hidden inputs'!$B$16)*'Hidden inputs'!$D$16,DK90&lt;='Hidden inputs'!$C$17,'Hidden inputs'!$C$15*'Hidden inputs'!$D$15+('Hidden inputs'!$C$16-'Hidden inputs'!$B$16)*'Hidden inputs'!$D$16+(DK90-'Hidden inputs'!$B$17)*'Hidden inputs'!$D$17,DK90&gt;'Hidden inputs'!$B$18,'Hidden inputs'!$C$15*'Hidden inputs'!$D$15+('Hidden inputs'!$C$16-'Hidden inputs'!$B$16)*'Hidden inputs'!$D$16+('Hidden inputs'!$C$17-'Hidden inputs'!$B$17)*'Hidden inputs'!$D$17+(DK90-'Hidden inputs'!$B$18)*'Hidden inputs'!$D$18))</f>
        <v/>
      </c>
      <c r="DM90" s="10" t="str">
        <f t="shared" ca="1" si="3353"/>
        <v/>
      </c>
      <c r="DN90" s="5" t="str">
        <f t="shared" ca="1" si="3261"/>
        <v/>
      </c>
      <c r="DO90" s="5" t="str">
        <f t="shared" ca="1" si="3262"/>
        <v/>
      </c>
      <c r="DP90" s="5" t="str">
        <f ca="1">IF($B90="","",'Hidden inputs'!$D$11*DG90+'Hidden inputs'!$E$11*DH90)</f>
        <v/>
      </c>
      <c r="DQ90" s="11" t="str">
        <f t="shared" ca="1" si="3176"/>
        <v/>
      </c>
      <c r="DR90" s="9" t="str">
        <f t="shared" ca="1" si="3263"/>
        <v/>
      </c>
      <c r="DS90" s="3" t="str">
        <f t="shared" ca="1" si="3264"/>
        <v/>
      </c>
      <c r="DT90" s="5" t="str" cm="1">
        <f t="array" aca="1" ref="DT90" ca="1">IF($B90="","",IF(DS90=0,0,IF(DD_Payment="",0,IF(DS90&lt;_xlfn.IFS(DD_Frequency="Monthly",1,DD_Frequency="Quarterly",IF(MONTH(DS$2)=1,1,IF(MONTH(DS$2)=4,1,IF(MONTH(DS$2)=7,1,IF(MONTH(DS$2)=10,1,0)))),DD_Frequency="Annually",IF(MONTH(DS$2)=1,1,0))*DD_Payment,DS90,_xlfn.IFS(DD_Frequency="Monthly",1,DD_Frequency="Quarterly",IF(MONTH(DS$2)=1,1,IF(MONTH(DS$2)=4,1,IF(MONTH(DS$2)=7,1,IF(MONTH(DS$2)=10,1,0)))),DD_Frequency="Annually",IF(MONTH(DS$2)=1,1,0))*DD_Payment))))</f>
        <v/>
      </c>
      <c r="DU90" s="3" t="str">
        <f t="shared" ref="DU90" ca="1" si="4278">IF($B90="","",IF(DS90&gt;DT90,(DS90-DT90/2)*(rate_A*(DU$1/365)),0))</f>
        <v/>
      </c>
      <c r="DV90" s="3" t="str">
        <f t="shared" ca="1" si="3355"/>
        <v/>
      </c>
      <c r="DW90" s="3" t="str">
        <f t="shared" ref="DW90" ca="1" si="4279">IF($B90="","",DH90*(1+rate_A*DU$1/365))</f>
        <v/>
      </c>
      <c r="DX90" s="3" t="str">
        <f t="shared" ref="DX90" ca="1" si="4280">IF($B90="","",DI90*(1+rate_A*DU$1/365))</f>
        <v/>
      </c>
      <c r="DY90" s="3" t="str">
        <f t="shared" ref="DY90" ca="1" si="4281">IF($B90="","",DJ90*(1+rate_joint*DU$1/365))</f>
        <v/>
      </c>
      <c r="DZ90" s="5" t="str">
        <f t="shared" ca="1" si="3359"/>
        <v/>
      </c>
      <c r="EA90" s="5" t="str" cm="1">
        <f t="array" aca="1" ref="EA90" ca="1">IF(DZ90="","",_xlfn.IFS(DZ90&lt;='Hidden inputs'!$C$15,DZ90*'Hidden inputs'!$D$15,DZ90&lt;='Hidden inputs'!$C$16,'Hidden inputs'!$C$15*'Hidden inputs'!$D$15+(DZ90-'Hidden inputs'!$B$16)*'Hidden inputs'!$D$16,DZ90&lt;='Hidden inputs'!$C$17,'Hidden inputs'!$C$15*'Hidden inputs'!$D$15+('Hidden inputs'!$C$16-'Hidden inputs'!$B$16)*'Hidden inputs'!$D$16+(DZ90-'Hidden inputs'!$B$17)*'Hidden inputs'!$D$17,DZ90&gt;'Hidden inputs'!$B$18,'Hidden inputs'!$C$15*'Hidden inputs'!$D$15+('Hidden inputs'!$C$16-'Hidden inputs'!$B$16)*'Hidden inputs'!$D$16+('Hidden inputs'!$C$17-'Hidden inputs'!$B$17)*'Hidden inputs'!$D$17+(DZ90-'Hidden inputs'!$B$18)*'Hidden inputs'!$D$18))</f>
        <v/>
      </c>
      <c r="EB90" s="10" t="str">
        <f t="shared" ca="1" si="3360"/>
        <v/>
      </c>
      <c r="EC90" s="5" t="str">
        <f t="shared" ca="1" si="3269"/>
        <v/>
      </c>
      <c r="ED90" s="5" t="str">
        <f t="shared" ca="1" si="3270"/>
        <v/>
      </c>
      <c r="EE90" s="5" t="str">
        <f ca="1">IF($B90="","",'Hidden inputs'!$D$11*DV90+'Hidden inputs'!$E$11*DW90)</f>
        <v/>
      </c>
      <c r="EF90" s="11" t="str">
        <f t="shared" ca="1" si="3181"/>
        <v/>
      </c>
      <c r="EG90" s="9" t="str">
        <f t="shared" ca="1" si="3271"/>
        <v/>
      </c>
      <c r="EH90" s="3" t="str">
        <f t="shared" ca="1" si="3272"/>
        <v/>
      </c>
      <c r="EI90" s="5" t="str" cm="1">
        <f t="array" aca="1" ref="EI90" ca="1">IF($B90="","",IF(EH90=0,0,IF(DD_Payment="",0,IF(EH90&lt;_xlfn.IFS(DD_Frequency="Monthly",1,DD_Frequency="Quarterly",IF(MONTH(EH$2)=1,1,IF(MONTH(EH$2)=4,1,IF(MONTH(EH$2)=7,1,IF(MONTH(EH$2)=10,1,0)))),DD_Frequency="Annually",IF(MONTH(EH$2)=1,1,0))*DD_Payment,EH90,_xlfn.IFS(DD_Frequency="Monthly",1,DD_Frequency="Quarterly",IF(MONTH(EH$2)=1,1,IF(MONTH(EH$2)=4,1,IF(MONTH(EH$2)=7,1,IF(MONTH(EH$2)=10,1,0)))),DD_Frequency="Annually",IF(MONTH(EH$2)=1,1,0))*DD_Payment))))</f>
        <v/>
      </c>
      <c r="EJ90" s="3" t="str">
        <f t="shared" ref="EJ90" ca="1" si="4282">IF($B90="","",IF(EH90&gt;EI90,(EH90-EI90/2)*(rate_A*(EJ$1/365)),0))</f>
        <v/>
      </c>
      <c r="EK90" s="3" t="str">
        <f t="shared" ca="1" si="3362"/>
        <v/>
      </c>
      <c r="EL90" s="3" t="str">
        <f t="shared" ref="EL90" ca="1" si="4283">IF($B90="","",DW90*(1+rate_A*EJ$1/365))</f>
        <v/>
      </c>
      <c r="EM90" s="3" t="str">
        <f t="shared" ref="EM90" ca="1" si="4284">IF($B90="","",DX90*(1+rate_A*EJ$1/365))</f>
        <v/>
      </c>
      <c r="EN90" s="3" t="str">
        <f t="shared" ref="EN90" ca="1" si="4285">IF($B90="","",DY90*(1+rate_joint*EJ$1/365))</f>
        <v/>
      </c>
      <c r="EO90" s="5" t="str">
        <f t="shared" ca="1" si="3366"/>
        <v/>
      </c>
      <c r="EP90" s="5" t="str" cm="1">
        <f t="array" aca="1" ref="EP90" ca="1">IF(EO90="","",_xlfn.IFS(EO90&lt;='Hidden inputs'!$C$15,EO90*'Hidden inputs'!$D$15,EO90&lt;='Hidden inputs'!$C$16,'Hidden inputs'!$C$15*'Hidden inputs'!$D$15+(EO90-'Hidden inputs'!$B$16)*'Hidden inputs'!$D$16,EO90&lt;='Hidden inputs'!$C$17,'Hidden inputs'!$C$15*'Hidden inputs'!$D$15+('Hidden inputs'!$C$16-'Hidden inputs'!$B$16)*'Hidden inputs'!$D$16+(EO90-'Hidden inputs'!$B$17)*'Hidden inputs'!$D$17,EO90&gt;'Hidden inputs'!$B$18,'Hidden inputs'!$C$15*'Hidden inputs'!$D$15+('Hidden inputs'!$C$16-'Hidden inputs'!$B$16)*'Hidden inputs'!$D$16+('Hidden inputs'!$C$17-'Hidden inputs'!$B$17)*'Hidden inputs'!$D$17+(EO90-'Hidden inputs'!$B$18)*'Hidden inputs'!$D$18))</f>
        <v/>
      </c>
      <c r="EQ90" s="10" t="str">
        <f t="shared" ca="1" si="3367"/>
        <v/>
      </c>
      <c r="ER90" s="5" t="str">
        <f t="shared" ca="1" si="3277"/>
        <v/>
      </c>
      <c r="ES90" s="5" t="str">
        <f t="shared" ca="1" si="3278"/>
        <v/>
      </c>
      <c r="ET90" s="5" t="str">
        <f ca="1">IF($B90="","",'Hidden inputs'!$D$11*EK90+'Hidden inputs'!$E$11*EL90)</f>
        <v/>
      </c>
      <c r="EU90" s="11" t="str">
        <f t="shared" ca="1" si="3186"/>
        <v/>
      </c>
      <c r="EV90" s="9" t="str">
        <f t="shared" ca="1" si="3279"/>
        <v/>
      </c>
      <c r="EW90" s="3" t="str">
        <f t="shared" ca="1" si="3280"/>
        <v/>
      </c>
      <c r="EX90" s="5" t="str" cm="1">
        <f t="array" aca="1" ref="EX90" ca="1">IF($B90="","",IF(EW90=0,0,IF(DD_Payment="",0,IF(EW90&lt;_xlfn.IFS(DD_Frequency="Monthly",1,DD_Frequency="Quarterly",IF(MONTH(EW$2)=1,1,IF(MONTH(EW$2)=4,1,IF(MONTH(EW$2)=7,1,IF(MONTH(EW$2)=10,1,0)))),DD_Frequency="Annually",IF(MONTH(EW$2)=1,1,0))*DD_Payment,EW90,_xlfn.IFS(DD_Frequency="Monthly",1,DD_Frequency="Quarterly",IF(MONTH(EW$2)=1,1,IF(MONTH(EW$2)=4,1,IF(MONTH(EW$2)=7,1,IF(MONTH(EW$2)=10,1,0)))),DD_Frequency="Annually",IF(MONTH(EW$2)=1,1,0))*DD_Payment))))</f>
        <v/>
      </c>
      <c r="EY90" s="3" t="str">
        <f t="shared" ref="EY90" ca="1" si="4286">IF($B90="","",IF(EW90&gt;EX90,(EW90-EX90/2)*(rate_A*(EY$1/365)),0))</f>
        <v/>
      </c>
      <c r="EZ90" s="3" t="str">
        <f t="shared" ca="1" si="3369"/>
        <v/>
      </c>
      <c r="FA90" s="3" t="str">
        <f t="shared" ref="FA90" ca="1" si="4287">IF($B90="","",EL90*(1+rate_A*EY$1/365))</f>
        <v/>
      </c>
      <c r="FB90" s="3" t="str">
        <f t="shared" ref="FB90" ca="1" si="4288">IF($B90="","",EM90*(1+rate_A*EY$1/365))</f>
        <v/>
      </c>
      <c r="FC90" s="3" t="str">
        <f t="shared" ref="FC90" ca="1" si="4289">IF($B90="","",EN90*(1+rate_joint*EY$1/365))</f>
        <v/>
      </c>
      <c r="FD90" s="5" t="str">
        <f t="shared" ca="1" si="3373"/>
        <v/>
      </c>
      <c r="FE90" s="5" t="str" cm="1">
        <f t="array" aca="1" ref="FE90" ca="1">IF(FD90="","",_xlfn.IFS(FD90&lt;='Hidden inputs'!$C$15,FD90*'Hidden inputs'!$D$15,FD90&lt;='Hidden inputs'!$C$16,'Hidden inputs'!$C$15*'Hidden inputs'!$D$15+(FD90-'Hidden inputs'!$B$16)*'Hidden inputs'!$D$16,FD90&lt;='Hidden inputs'!$C$17,'Hidden inputs'!$C$15*'Hidden inputs'!$D$15+('Hidden inputs'!$C$16-'Hidden inputs'!$B$16)*'Hidden inputs'!$D$16+(FD90-'Hidden inputs'!$B$17)*'Hidden inputs'!$D$17,FD90&gt;'Hidden inputs'!$B$18,'Hidden inputs'!$C$15*'Hidden inputs'!$D$15+('Hidden inputs'!$C$16-'Hidden inputs'!$B$16)*'Hidden inputs'!$D$16+('Hidden inputs'!$C$17-'Hidden inputs'!$B$17)*'Hidden inputs'!$D$17+(FD90-'Hidden inputs'!$B$18)*'Hidden inputs'!$D$18))</f>
        <v/>
      </c>
      <c r="FF90" s="10" t="str">
        <f t="shared" ca="1" si="3374"/>
        <v/>
      </c>
      <c r="FG90" s="5" t="str">
        <f t="shared" ca="1" si="3285"/>
        <v/>
      </c>
      <c r="FH90" s="5" t="str">
        <f t="shared" ca="1" si="3286"/>
        <v/>
      </c>
      <c r="FI90" s="5" t="str">
        <f ca="1">IF($B90="","",'Hidden inputs'!$D$11*EZ90+'Hidden inputs'!$E$11*FA90)</f>
        <v/>
      </c>
      <c r="FJ90" s="11" t="str">
        <f t="shared" ca="1" si="3191"/>
        <v/>
      </c>
      <c r="FK90" s="9" t="str">
        <f t="shared" ca="1" si="3287"/>
        <v/>
      </c>
      <c r="FL90" s="3" t="str">
        <f t="shared" ca="1" si="3288"/>
        <v/>
      </c>
      <c r="FM90" s="5" t="str" cm="1">
        <f t="array" aca="1" ref="FM90" ca="1">IF($B90="","",IF(FL90=0,0,IF(DD_Payment="",0,IF(FL90&lt;_xlfn.IFS(DD_Frequency="Monthly",1,DD_Frequency="Quarterly",IF(MONTH(FL$2)=1,1,IF(MONTH(FL$2)=4,1,IF(MONTH(FL$2)=7,1,IF(MONTH(FL$2)=10,1,0)))),DD_Frequency="Annually",IF(MONTH(FL$2)=1,1,0))*DD_Payment,FL90,_xlfn.IFS(DD_Frequency="Monthly",1,DD_Frequency="Quarterly",IF(MONTH(FL$2)=1,1,IF(MONTH(FL$2)=4,1,IF(MONTH(FL$2)=7,1,IF(MONTH(FL$2)=10,1,0)))),DD_Frequency="Annually",IF(MONTH(FL$2)=1,1,0))*DD_Payment))))</f>
        <v/>
      </c>
      <c r="FN90" s="3" t="str">
        <f t="shared" ref="FN90" ca="1" si="4290">IF($B90="","",IF(FL90&gt;FM90,(FL90-FM90/2)*(rate_A*(FN$1/365)),0))</f>
        <v/>
      </c>
      <c r="FO90" s="3" t="str">
        <f t="shared" ca="1" si="3376"/>
        <v/>
      </c>
      <c r="FP90" s="3" t="str">
        <f t="shared" ref="FP90" ca="1" si="4291">IF($B90="","",FA90*(1+rate_A*FN$1/365))</f>
        <v/>
      </c>
      <c r="FQ90" s="3" t="str">
        <f t="shared" ref="FQ90" ca="1" si="4292">IF($B90="","",FB90*(1+rate_A*FN$1/365))</f>
        <v/>
      </c>
      <c r="FR90" s="3" t="str">
        <f t="shared" ref="FR90" ca="1" si="4293">IF($B90="","",FC90*(1+rate_joint*FN$1/365))</f>
        <v/>
      </c>
      <c r="FS90" s="5" t="str">
        <f t="shared" ca="1" si="3380"/>
        <v/>
      </c>
      <c r="FT90" s="5" t="str" cm="1">
        <f t="array" aca="1" ref="FT90" ca="1">IF(FS90="","",_xlfn.IFS(FS90&lt;='Hidden inputs'!$C$15,FS90*'Hidden inputs'!$D$15,FS90&lt;='Hidden inputs'!$C$16,'Hidden inputs'!$C$15*'Hidden inputs'!$D$15+(FS90-'Hidden inputs'!$B$16)*'Hidden inputs'!$D$16,FS90&lt;='Hidden inputs'!$C$17,'Hidden inputs'!$C$15*'Hidden inputs'!$D$15+('Hidden inputs'!$C$16-'Hidden inputs'!$B$16)*'Hidden inputs'!$D$16+(FS90-'Hidden inputs'!$B$17)*'Hidden inputs'!$D$17,FS90&gt;'Hidden inputs'!$B$18,'Hidden inputs'!$C$15*'Hidden inputs'!$D$15+('Hidden inputs'!$C$16-'Hidden inputs'!$B$16)*'Hidden inputs'!$D$16+('Hidden inputs'!$C$17-'Hidden inputs'!$B$17)*'Hidden inputs'!$D$17+(FS90-'Hidden inputs'!$B$18)*'Hidden inputs'!$D$18))</f>
        <v/>
      </c>
      <c r="FU90" s="10" t="str">
        <f t="shared" ca="1" si="3381"/>
        <v/>
      </c>
      <c r="FV90" s="5" t="str">
        <f t="shared" ca="1" si="3293"/>
        <v/>
      </c>
      <c r="FW90" s="5" t="str">
        <f t="shared" ca="1" si="3294"/>
        <v/>
      </c>
      <c r="FX90" s="5" t="str">
        <f ca="1">IF($B90="","",'Hidden inputs'!$D$11*FO90+'Hidden inputs'!$E$11*FP90)</f>
        <v/>
      </c>
      <c r="FY90" s="11" t="str">
        <f t="shared" ca="1" si="3196"/>
        <v/>
      </c>
      <c r="FZ90" s="9" t="str">
        <f t="shared" ca="1" si="3295"/>
        <v/>
      </c>
      <c r="GA90" s="5" t="str">
        <f t="shared" ca="1" si="3296"/>
        <v/>
      </c>
      <c r="GB90" s="5" t="str">
        <f t="shared" ca="1" si="3297"/>
        <v/>
      </c>
      <c r="GC90" s="5" t="str">
        <f t="shared" ca="1" si="3197"/>
        <v/>
      </c>
      <c r="GD90" s="5" t="str">
        <f t="shared" ca="1" si="3198"/>
        <v/>
      </c>
    </row>
    <row r="91" spans="1:186" x14ac:dyDescent="0.35">
      <c r="A91" s="2" t="str">
        <f t="shared" ca="1" si="3199"/>
        <v/>
      </c>
      <c r="B91" s="6" t="str">
        <f t="shared" ca="1" si="3200"/>
        <v/>
      </c>
      <c r="C91" s="5" t="str">
        <f t="shared" ca="1" si="3298"/>
        <v/>
      </c>
      <c r="D91" s="5" t="str" cm="1">
        <f t="array" aca="1" ref="D91" ca="1">IF($B91="","",IF(C91=0,0,IF(DD_Payment="",0,IF(C91&lt;_xlfn.IFS(DD_Frequency="Monthly",1,DD_Frequency="Quarterly",IF(MONTH(C$2)=1,1,IF(MONTH(C$2)=4,1,IF(MONTH(C$2)=7,1,IF(MONTH(C$2)=10,1,0)))),DD_Frequency="Annually",IF(MONTH(C$2)=1,1,0))*DD_Payment,C91,_xlfn.IFS(DD_Frequency="Monthly",1,DD_Frequency="Quarterly",IF(MONTH(C$2)=1,1,IF(MONTH(C$2)=4,1,IF(MONTH(C$2)=7,1,IF(MONTH(C$2)=10,1,0)))),DD_Frequency="Annually",IF(MONTH(C$2)=1,1,0))*DD_Payment))))</f>
        <v/>
      </c>
      <c r="E91" s="5" t="str">
        <f t="shared" ref="E91" ca="1" si="4294">IF(B91="","",IF(C91&gt;D91,(C91-D91/2)*(rate_A*(E$1/365)),0))</f>
        <v/>
      </c>
      <c r="F91" s="5" t="str">
        <f t="shared" ca="1" si="3202"/>
        <v/>
      </c>
      <c r="G91" s="5" t="str">
        <f t="shared" ref="G91" ca="1" si="4295">IF(B91="","",G90*(1+rate_A*E$1/365))</f>
        <v/>
      </c>
      <c r="H91" s="5" t="str">
        <f t="shared" ref="H91" ca="1" si="4296">IF(B91="","",H90*(1+rate_A*E$1/365))</f>
        <v/>
      </c>
      <c r="I91" s="5" t="str">
        <f t="shared" ref="I91" ca="1" si="4297">IF(B91="","",I90*(1+rate_joint*E$1/365))</f>
        <v/>
      </c>
      <c r="J91" s="5" t="str">
        <f t="shared" ca="1" si="3303"/>
        <v/>
      </c>
      <c r="K91" s="5" t="str" cm="1">
        <f t="array" aca="1" ref="K91" ca="1">IF(J91="","",_xlfn.IFS(J91&lt;='Hidden inputs'!$C$15,J91*'Hidden inputs'!$D$15,J91&lt;='Hidden inputs'!$C$16,'Hidden inputs'!$C$15*'Hidden inputs'!$D$15+(J91-'Hidden inputs'!$B$16)*'Hidden inputs'!$D$16,J91&lt;='Hidden inputs'!$C$17,'Hidden inputs'!$C$15*'Hidden inputs'!$D$15+('Hidden inputs'!$C$16-'Hidden inputs'!$B$16)*'Hidden inputs'!$D$16+(J91-'Hidden inputs'!$B$17)*'Hidden inputs'!$D$17,J91&gt;'Hidden inputs'!$B$18,'Hidden inputs'!$C$15*'Hidden inputs'!$D$15+('Hidden inputs'!$C$16-'Hidden inputs'!$B$16)*'Hidden inputs'!$D$16+('Hidden inputs'!$C$17-'Hidden inputs'!$B$17)*'Hidden inputs'!$D$17+(J91-'Hidden inputs'!$B$18)*'Hidden inputs'!$D$18))</f>
        <v/>
      </c>
      <c r="L91" s="11" t="str">
        <f t="shared" ca="1" si="3304"/>
        <v/>
      </c>
      <c r="M91" s="5" t="str">
        <f t="shared" ca="1" si="3206"/>
        <v/>
      </c>
      <c r="N91" s="5" t="str">
        <f t="shared" ca="1" si="3207"/>
        <v/>
      </c>
      <c r="O91" s="5" t="str">
        <f ca="1">IF(B91="","",'Hidden inputs'!$D$11*F91+'Hidden inputs'!$E$11*G91)</f>
        <v/>
      </c>
      <c r="P91" s="11" t="str">
        <f t="shared" ca="1" si="3140"/>
        <v/>
      </c>
      <c r="Q91" s="20" t="str">
        <f t="shared" ca="1" si="3141"/>
        <v/>
      </c>
      <c r="R91" s="3" t="str">
        <f t="shared" ca="1" si="3208"/>
        <v/>
      </c>
      <c r="S91" s="5" t="str" cm="1">
        <f t="array" aca="1" ref="S91" ca="1">IF($B91="","",IF(R91=0,0,IF(DD_Payment="",0,IF(R91&lt;_xlfn.IFS(DD_Frequency="Monthly",1,DD_Frequency="Quarterly",IF(MONTH(R$2)=1,1,IF(MONTH(R$2)=4,1,IF(MONTH(R$2)=7,1,IF(MONTH(R$2)=10,1,0)))),DD_Frequency="Annually",IF(MONTH(R$2)=1,1,0))*DD_Payment,R91,_xlfn.IFS(DD_Frequency="Monthly",1,DD_Frequency="Quarterly",IF(MONTH(R$2)=1,1,IF(MONTH(R$2)=4,1,IF(MONTH(R$2)=7,1,IF(MONTH(R$2)=10,1,0)))),DD_Frequency="Annually",IF(MONTH(R$2)=1,1,0))*DD_Payment))))</f>
        <v/>
      </c>
      <c r="T91" s="3" t="str">
        <f t="shared" ref="T91" ca="1" si="4298">IF(B91="","",IF(R91&gt;S91,(R91-S91/2)*(rate_A*((T$1+A91)/365)),0))</f>
        <v/>
      </c>
      <c r="U91" s="3" t="str">
        <f t="shared" ca="1" si="3210"/>
        <v/>
      </c>
      <c r="V91" s="3" t="str">
        <f t="shared" ref="V91" ca="1" si="4299">IF(B91="","",G91*(1+rate_A*(T$1+A91)/365))</f>
        <v/>
      </c>
      <c r="W91" s="3" t="str">
        <f t="shared" ref="W91" ca="1" si="4300">IF(B91="","",H91*(1+rate_A*(T$1+A91)/365))</f>
        <v/>
      </c>
      <c r="X91" s="3" t="str">
        <f t="shared" ref="X91" ca="1" si="4301">IF(B91="","",I91*(1+rate_joint*(T$1+A91)/365))</f>
        <v/>
      </c>
      <c r="Y91" s="5" t="str">
        <f t="shared" ca="1" si="3309"/>
        <v/>
      </c>
      <c r="Z91" s="5" t="str" cm="1">
        <f t="array" aca="1" ref="Z91" ca="1">IF(Y91="","",_xlfn.IFS(Y91&lt;='Hidden inputs'!$C$15,Y91*'Hidden inputs'!$D$15,Y91&lt;='Hidden inputs'!$C$16,'Hidden inputs'!$C$15*'Hidden inputs'!$D$15+(Y91-'Hidden inputs'!$B$16)*'Hidden inputs'!$D$16,Y91&lt;='Hidden inputs'!$C$17,'Hidden inputs'!$C$15*'Hidden inputs'!$D$15+('Hidden inputs'!$C$16-'Hidden inputs'!$B$16)*'Hidden inputs'!$D$16+(Y91-'Hidden inputs'!$B$17)*'Hidden inputs'!$D$17,Y91&gt;'Hidden inputs'!$B$18,'Hidden inputs'!$C$15*'Hidden inputs'!$D$15+('Hidden inputs'!$C$16-'Hidden inputs'!$B$16)*'Hidden inputs'!$D$16+('Hidden inputs'!$C$17-'Hidden inputs'!$B$17)*'Hidden inputs'!$D$17+(Y91-'Hidden inputs'!$B$18)*'Hidden inputs'!$D$18))</f>
        <v/>
      </c>
      <c r="AA91" s="10" t="str">
        <f t="shared" ca="1" si="3310"/>
        <v/>
      </c>
      <c r="AB91" s="5" t="str">
        <f t="shared" ca="1" si="3214"/>
        <v/>
      </c>
      <c r="AC91" s="5" t="str">
        <f t="shared" ca="1" si="3311"/>
        <v/>
      </c>
      <c r="AD91" s="5" t="str">
        <f ca="1">IF(B91="","",'Hidden inputs'!$D$11*U91+'Hidden inputs'!$E$11*V91)</f>
        <v/>
      </c>
      <c r="AE91" s="11" t="str">
        <f t="shared" ca="1" si="3146"/>
        <v/>
      </c>
      <c r="AF91" s="9" t="str">
        <f t="shared" ca="1" si="3215"/>
        <v/>
      </c>
      <c r="AG91" s="3" t="str">
        <f t="shared" ca="1" si="3216"/>
        <v/>
      </c>
      <c r="AH91" s="5" t="str" cm="1">
        <f t="array" aca="1" ref="AH91" ca="1">IF($B91="","",IF(AG91=0,0,IF(DD_Payment="",0,IF(AG91&lt;_xlfn.IFS(DD_Frequency="Monthly",1,DD_Frequency="Quarterly",IF(MONTH(AG$2)=1,1,IF(MONTH(AG$2)=4,1,IF(MONTH(AG$2)=7,1,IF(MONTH(AG$2)=10,1,0)))),DD_Frequency="Annually",IF(MONTH(AG$2)=1,1,0))*DD_Payment,AG91,_xlfn.IFS(DD_Frequency="Monthly",1,DD_Frequency="Quarterly",IF(MONTH(AG$2)=1,1,IF(MONTH(AG$2)=4,1,IF(MONTH(AG$2)=7,1,IF(MONTH(AG$2)=10,1,0)))),DD_Frequency="Annually",IF(MONTH(AG$2)=1,1,0))*DD_Payment))))</f>
        <v/>
      </c>
      <c r="AI91" s="3" t="str">
        <f t="shared" ref="AI91" ca="1" si="4302">IF($B91="","",IF(AG91&gt;AH91,(AG91-AH91/2)*(rate_A*(AI$1/365)),0))</f>
        <v/>
      </c>
      <c r="AJ91" s="3" t="str">
        <f t="shared" ca="1" si="3313"/>
        <v/>
      </c>
      <c r="AK91" s="3" t="str">
        <f t="shared" ref="AK91" ca="1" si="4303">IF($B91="","",V91*(1+rate_A*AI$1/365))</f>
        <v/>
      </c>
      <c r="AL91" s="3" t="str">
        <f t="shared" ref="AL91" ca="1" si="4304">IF($B91="","",W91*(1+rate_A*AI$1/365))</f>
        <v/>
      </c>
      <c r="AM91" s="3" t="str">
        <f t="shared" ref="AM91" ca="1" si="4305">IF($B91="","",X91*(1+rate_joint*AI$1/365))</f>
        <v/>
      </c>
      <c r="AN91" s="5" t="str">
        <f t="shared" ca="1" si="3317"/>
        <v/>
      </c>
      <c r="AO91" s="5" t="str" cm="1">
        <f t="array" aca="1" ref="AO91" ca="1">IF(AN91="","",_xlfn.IFS(AN91&lt;='Hidden inputs'!$C$15,AN91*'Hidden inputs'!$D$15,AN91&lt;='Hidden inputs'!$C$16,'Hidden inputs'!$C$15*'Hidden inputs'!$D$15+(AN91-'Hidden inputs'!$B$16)*'Hidden inputs'!$D$16,AN91&lt;='Hidden inputs'!$C$17,'Hidden inputs'!$C$15*'Hidden inputs'!$D$15+('Hidden inputs'!$C$16-'Hidden inputs'!$B$16)*'Hidden inputs'!$D$16+(AN91-'Hidden inputs'!$B$17)*'Hidden inputs'!$D$17,AN91&gt;'Hidden inputs'!$B$18,'Hidden inputs'!$C$15*'Hidden inputs'!$D$15+('Hidden inputs'!$C$16-'Hidden inputs'!$B$16)*'Hidden inputs'!$D$16+('Hidden inputs'!$C$17-'Hidden inputs'!$B$17)*'Hidden inputs'!$D$17+(AN91-'Hidden inputs'!$B$18)*'Hidden inputs'!$D$18))</f>
        <v/>
      </c>
      <c r="AP91" s="10" t="str">
        <f t="shared" ca="1" si="3318"/>
        <v/>
      </c>
      <c r="AQ91" s="5" t="str">
        <f t="shared" ca="1" si="3221"/>
        <v/>
      </c>
      <c r="AR91" s="5" t="str">
        <f t="shared" ca="1" si="3222"/>
        <v/>
      </c>
      <c r="AS91" s="5" t="str">
        <f ca="1">IF($B91="","",'Hidden inputs'!$D$11*AJ91+'Hidden inputs'!$E$11*AK91)</f>
        <v/>
      </c>
      <c r="AT91" s="11" t="str">
        <f t="shared" ca="1" si="3151"/>
        <v/>
      </c>
      <c r="AU91" s="9" t="str">
        <f t="shared" ca="1" si="3223"/>
        <v/>
      </c>
      <c r="AV91" s="3" t="str">
        <f t="shared" ca="1" si="3224"/>
        <v/>
      </c>
      <c r="AW91" s="5" t="str" cm="1">
        <f t="array" aca="1" ref="AW91" ca="1">IF($B91="","",IF(AV91=0,0,IF(DD_Payment="",0,IF(AV91&lt;_xlfn.IFS(DD_Frequency="Monthly",1,DD_Frequency="Quarterly",IF(MONTH(AV$2)=1,1,IF(MONTH(AV$2)=4,1,IF(MONTH(AV$2)=7,1,IF(MONTH(AV$2)=10,1,0)))),DD_Frequency="Annually",IF(MONTH(AV$2)=1,1,0))*DD_Payment,AV91,_xlfn.IFS(DD_Frequency="Monthly",1,DD_Frequency="Quarterly",IF(MONTH(AV$2)=1,1,IF(MONTH(AV$2)=4,1,IF(MONTH(AV$2)=7,1,IF(MONTH(AV$2)=10,1,0)))),DD_Frequency="Annually",IF(MONTH(AV$2)=1,1,0))*DD_Payment))))</f>
        <v/>
      </c>
      <c r="AX91" s="3" t="str">
        <f t="shared" ref="AX91" ca="1" si="4306">IF($B91="","",IF(AV91&gt;AW91,(AV91-AW91/2)*(rate_A*(AX$1/365)),0))</f>
        <v/>
      </c>
      <c r="AY91" s="3" t="str">
        <f t="shared" ca="1" si="3320"/>
        <v/>
      </c>
      <c r="AZ91" s="3" t="str">
        <f t="shared" ref="AZ91" ca="1" si="4307">IF($B91="","",AK91*(1+rate_A*AX$1/365))</f>
        <v/>
      </c>
      <c r="BA91" s="3" t="str">
        <f t="shared" ref="BA91" ca="1" si="4308">IF($B91="","",AL91*(1+rate_A*AX$1/365))</f>
        <v/>
      </c>
      <c r="BB91" s="3" t="str">
        <f t="shared" ref="BB91" ca="1" si="4309">IF($B91="","",AM91*(1+rate_joint*AX$1/365))</f>
        <v/>
      </c>
      <c r="BC91" s="5" t="str">
        <f t="shared" ca="1" si="3324"/>
        <v/>
      </c>
      <c r="BD91" s="5" t="str" cm="1">
        <f t="array" aca="1" ref="BD91" ca="1">IF(BC91="","",_xlfn.IFS(BC91&lt;='Hidden inputs'!$C$15,BC91*'Hidden inputs'!$D$15,BC91&lt;='Hidden inputs'!$C$16,'Hidden inputs'!$C$15*'Hidden inputs'!$D$15+(BC91-'Hidden inputs'!$B$16)*'Hidden inputs'!$D$16,BC91&lt;='Hidden inputs'!$C$17,'Hidden inputs'!$C$15*'Hidden inputs'!$D$15+('Hidden inputs'!$C$16-'Hidden inputs'!$B$16)*'Hidden inputs'!$D$16+(BC91-'Hidden inputs'!$B$17)*'Hidden inputs'!$D$17,BC91&gt;'Hidden inputs'!$B$18,'Hidden inputs'!$C$15*'Hidden inputs'!$D$15+('Hidden inputs'!$C$16-'Hidden inputs'!$B$16)*'Hidden inputs'!$D$16+('Hidden inputs'!$C$17-'Hidden inputs'!$B$17)*'Hidden inputs'!$D$17+(BC91-'Hidden inputs'!$B$18)*'Hidden inputs'!$D$18))</f>
        <v/>
      </c>
      <c r="BE91" s="10" t="str">
        <f t="shared" ca="1" si="3325"/>
        <v/>
      </c>
      <c r="BF91" s="5" t="str">
        <f t="shared" ca="1" si="3229"/>
        <v/>
      </c>
      <c r="BG91" s="5" t="str">
        <f t="shared" ca="1" si="3230"/>
        <v/>
      </c>
      <c r="BH91" s="5" t="str">
        <f ca="1">IF($B91="","",'Hidden inputs'!$D$11*AY91+'Hidden inputs'!$E$11*AZ91)</f>
        <v/>
      </c>
      <c r="BI91" s="11" t="str">
        <f t="shared" ca="1" si="3156"/>
        <v/>
      </c>
      <c r="BJ91" s="9" t="str">
        <f t="shared" ca="1" si="3231"/>
        <v/>
      </c>
      <c r="BK91" s="3" t="str">
        <f t="shared" ca="1" si="3232"/>
        <v/>
      </c>
      <c r="BL91" s="5" t="str" cm="1">
        <f t="array" aca="1" ref="BL91" ca="1">IF($B91="","",IF(BK91=0,0,IF(DD_Payment="",0,IF(BK91&lt;_xlfn.IFS(DD_Frequency="Monthly",1,DD_Frequency="Quarterly",IF(MONTH(BK$2)=1,1,IF(MONTH(BK$2)=4,1,IF(MONTH(BK$2)=7,1,IF(MONTH(BK$2)=10,1,0)))),DD_Frequency="Annually",IF(MONTH(BK$2)=1,1,0))*DD_Payment,BK91,_xlfn.IFS(DD_Frequency="Monthly",1,DD_Frequency="Quarterly",IF(MONTH(BK$2)=1,1,IF(MONTH(BK$2)=4,1,IF(MONTH(BK$2)=7,1,IF(MONTH(BK$2)=10,1,0)))),DD_Frequency="Annually",IF(MONTH(BK$2)=1,1,0))*DD_Payment))))</f>
        <v/>
      </c>
      <c r="BM91" s="3" t="str">
        <f t="shared" ref="BM91" ca="1" si="4310">IF($B91="","",IF(BK91&gt;BL91,(BK91-BL91/2)*(rate_A*(BM$1/365)),0))</f>
        <v/>
      </c>
      <c r="BN91" s="3" t="str">
        <f t="shared" ca="1" si="3327"/>
        <v/>
      </c>
      <c r="BO91" s="3" t="str">
        <f t="shared" ref="BO91" ca="1" si="4311">IF($B91="","",AZ91*(1+rate_A*BM$1/365))</f>
        <v/>
      </c>
      <c r="BP91" s="3" t="str">
        <f t="shared" ref="BP91" ca="1" si="4312">IF($B91="","",BA91*(1+rate_A*BM$1/365))</f>
        <v/>
      </c>
      <c r="BQ91" s="3" t="str">
        <f t="shared" ref="BQ91" ca="1" si="4313">IF($B91="","",BB91*(1+rate_joint*BM$1/365))</f>
        <v/>
      </c>
      <c r="BR91" s="5" t="str">
        <f t="shared" ca="1" si="3331"/>
        <v/>
      </c>
      <c r="BS91" s="5" t="str" cm="1">
        <f t="array" aca="1" ref="BS91" ca="1">IF(BR91="","",_xlfn.IFS(BR91&lt;='Hidden inputs'!$C$15,BR91*'Hidden inputs'!$D$15,BR91&lt;='Hidden inputs'!$C$16,'Hidden inputs'!$C$15*'Hidden inputs'!$D$15+(BR91-'Hidden inputs'!$B$16)*'Hidden inputs'!$D$16,BR91&lt;='Hidden inputs'!$C$17,'Hidden inputs'!$C$15*'Hidden inputs'!$D$15+('Hidden inputs'!$C$16-'Hidden inputs'!$B$16)*'Hidden inputs'!$D$16+(BR91-'Hidden inputs'!$B$17)*'Hidden inputs'!$D$17,BR91&gt;'Hidden inputs'!$B$18,'Hidden inputs'!$C$15*'Hidden inputs'!$D$15+('Hidden inputs'!$C$16-'Hidden inputs'!$B$16)*'Hidden inputs'!$D$16+('Hidden inputs'!$C$17-'Hidden inputs'!$B$17)*'Hidden inputs'!$D$17+(BR91-'Hidden inputs'!$B$18)*'Hidden inputs'!$D$18))</f>
        <v/>
      </c>
      <c r="BT91" s="10" t="str">
        <f t="shared" ca="1" si="3332"/>
        <v/>
      </c>
      <c r="BU91" s="5" t="str">
        <f t="shared" ca="1" si="3237"/>
        <v/>
      </c>
      <c r="BV91" s="5" t="str">
        <f t="shared" ca="1" si="3238"/>
        <v/>
      </c>
      <c r="BW91" s="5" t="str">
        <f ca="1">IF($B91="","",'Hidden inputs'!$D$11*BN91+'Hidden inputs'!$E$11*BO91)</f>
        <v/>
      </c>
      <c r="BX91" s="11" t="str">
        <f t="shared" ca="1" si="3161"/>
        <v/>
      </c>
      <c r="BY91" s="9" t="str">
        <f t="shared" ca="1" si="3239"/>
        <v/>
      </c>
      <c r="BZ91" s="3" t="str">
        <f t="shared" ca="1" si="3240"/>
        <v/>
      </c>
      <c r="CA91" s="5" t="str" cm="1">
        <f t="array" aca="1" ref="CA91" ca="1">IF($B91="","",IF(BZ91=0,0,IF(DD_Payment="",0,IF(BZ91&lt;_xlfn.IFS(DD_Frequency="Monthly",1,DD_Frequency="Quarterly",IF(MONTH(BZ$2)=1,1,IF(MONTH(BZ$2)=4,1,IF(MONTH(BZ$2)=7,1,IF(MONTH(BZ$2)=10,1,0)))),DD_Frequency="Annually",IF(MONTH(BZ$2)=1,1,0))*DD_Payment,BZ91,_xlfn.IFS(DD_Frequency="Monthly",1,DD_Frequency="Quarterly",IF(MONTH(BZ$2)=1,1,IF(MONTH(BZ$2)=4,1,IF(MONTH(BZ$2)=7,1,IF(MONTH(BZ$2)=10,1,0)))),DD_Frequency="Annually",IF(MONTH(BZ$2)=1,1,0))*DD_Payment))))</f>
        <v/>
      </c>
      <c r="CB91" s="3" t="str">
        <f t="shared" ref="CB91" ca="1" si="4314">IF($B91="","",IF(BZ91&gt;CA91,(BZ91-CA91/2)*(rate_A*(CB$1/365)),0))</f>
        <v/>
      </c>
      <c r="CC91" s="3" t="str">
        <f t="shared" ca="1" si="3334"/>
        <v/>
      </c>
      <c r="CD91" s="3" t="str">
        <f t="shared" ref="CD91" ca="1" si="4315">IF($B91="","",BO91*(1+rate_A*CB$1/365))</f>
        <v/>
      </c>
      <c r="CE91" s="3" t="str">
        <f t="shared" ref="CE91" ca="1" si="4316">IF($B91="","",BP91*(1+rate_A*CB$1/365))</f>
        <v/>
      </c>
      <c r="CF91" s="3" t="str">
        <f t="shared" ref="CF91" ca="1" si="4317">IF($B91="","",BQ91*(1+rate_joint*CB$1/365))</f>
        <v/>
      </c>
      <c r="CG91" s="5" t="str">
        <f t="shared" ca="1" si="3338"/>
        <v/>
      </c>
      <c r="CH91" s="5" t="str" cm="1">
        <f t="array" aca="1" ref="CH91" ca="1">IF(CG91="","",_xlfn.IFS(CG91&lt;='Hidden inputs'!$C$15,CG91*'Hidden inputs'!$D$15,CG91&lt;='Hidden inputs'!$C$16,'Hidden inputs'!$C$15*'Hidden inputs'!$D$15+(CG91-'Hidden inputs'!$B$16)*'Hidden inputs'!$D$16,CG91&lt;='Hidden inputs'!$C$17,'Hidden inputs'!$C$15*'Hidden inputs'!$D$15+('Hidden inputs'!$C$16-'Hidden inputs'!$B$16)*'Hidden inputs'!$D$16+(CG91-'Hidden inputs'!$B$17)*'Hidden inputs'!$D$17,CG91&gt;'Hidden inputs'!$B$18,'Hidden inputs'!$C$15*'Hidden inputs'!$D$15+('Hidden inputs'!$C$16-'Hidden inputs'!$B$16)*'Hidden inputs'!$D$16+('Hidden inputs'!$C$17-'Hidden inputs'!$B$17)*'Hidden inputs'!$D$17+(CG91-'Hidden inputs'!$B$18)*'Hidden inputs'!$D$18))</f>
        <v/>
      </c>
      <c r="CI91" s="10" t="str">
        <f t="shared" ca="1" si="3339"/>
        <v/>
      </c>
      <c r="CJ91" s="5" t="str">
        <f t="shared" ca="1" si="3245"/>
        <v/>
      </c>
      <c r="CK91" s="5" t="str">
        <f t="shared" ca="1" si="3246"/>
        <v/>
      </c>
      <c r="CL91" s="5" t="str">
        <f ca="1">IF($B91="","",'Hidden inputs'!$D$11*CC91+'Hidden inputs'!$E$11*CD91)</f>
        <v/>
      </c>
      <c r="CM91" s="11" t="str">
        <f t="shared" ca="1" si="3166"/>
        <v/>
      </c>
      <c r="CN91" s="9" t="str">
        <f t="shared" ca="1" si="3247"/>
        <v/>
      </c>
      <c r="CO91" s="3" t="str">
        <f t="shared" ca="1" si="3248"/>
        <v/>
      </c>
      <c r="CP91" s="5" t="str" cm="1">
        <f t="array" aca="1" ref="CP91" ca="1">IF($B91="","",IF(CO91=0,0,IF(DD_Payment="",0,IF(CO91&lt;_xlfn.IFS(DD_Frequency="Monthly",1,DD_Frequency="Quarterly",IF(MONTH(CO$2)=1,1,IF(MONTH(CO$2)=4,1,IF(MONTH(CO$2)=7,1,IF(MONTH(CO$2)=10,1,0)))),DD_Frequency="Annually",IF(MONTH(CO$2)=1,1,0))*DD_Payment,CO91,_xlfn.IFS(DD_Frequency="Monthly",1,DD_Frequency="Quarterly",IF(MONTH(CO$2)=1,1,IF(MONTH(CO$2)=4,1,IF(MONTH(CO$2)=7,1,IF(MONTH(CO$2)=10,1,0)))),DD_Frequency="Annually",IF(MONTH(CO$2)=1,1,0))*DD_Payment))))</f>
        <v/>
      </c>
      <c r="CQ91" s="3" t="str">
        <f t="shared" ref="CQ91" ca="1" si="4318">IF($B91="","",IF(CO91&gt;CP91,(CO91-CP91/2)*(rate_A*(CQ$1/365)),0))</f>
        <v/>
      </c>
      <c r="CR91" s="3" t="str">
        <f t="shared" ca="1" si="3341"/>
        <v/>
      </c>
      <c r="CS91" s="3" t="str">
        <f t="shared" ref="CS91" ca="1" si="4319">IF($B91="","",CD91*(1+rate_A*CQ$1/365))</f>
        <v/>
      </c>
      <c r="CT91" s="3" t="str">
        <f t="shared" ref="CT91" ca="1" si="4320">IF($B91="","",CE91*(1+rate_A*CQ$1/365))</f>
        <v/>
      </c>
      <c r="CU91" s="3" t="str">
        <f t="shared" ref="CU91" ca="1" si="4321">IF($B91="","",CF91*(1+rate_joint*CQ$1/365))</f>
        <v/>
      </c>
      <c r="CV91" s="5" t="str">
        <f t="shared" ca="1" si="3345"/>
        <v/>
      </c>
      <c r="CW91" s="5" t="str" cm="1">
        <f t="array" aca="1" ref="CW91" ca="1">IF(CV91="","",_xlfn.IFS(CV91&lt;='Hidden inputs'!$C$15,CV91*'Hidden inputs'!$D$15,CV91&lt;='Hidden inputs'!$C$16,'Hidden inputs'!$C$15*'Hidden inputs'!$D$15+(CV91-'Hidden inputs'!$B$16)*'Hidden inputs'!$D$16,CV91&lt;='Hidden inputs'!$C$17,'Hidden inputs'!$C$15*'Hidden inputs'!$D$15+('Hidden inputs'!$C$16-'Hidden inputs'!$B$16)*'Hidden inputs'!$D$16+(CV91-'Hidden inputs'!$B$17)*'Hidden inputs'!$D$17,CV91&gt;'Hidden inputs'!$B$18,'Hidden inputs'!$C$15*'Hidden inputs'!$D$15+('Hidden inputs'!$C$16-'Hidden inputs'!$B$16)*'Hidden inputs'!$D$16+('Hidden inputs'!$C$17-'Hidden inputs'!$B$17)*'Hidden inputs'!$D$17+(CV91-'Hidden inputs'!$B$18)*'Hidden inputs'!$D$18))</f>
        <v/>
      </c>
      <c r="CX91" s="10" t="str">
        <f t="shared" ca="1" si="3346"/>
        <v/>
      </c>
      <c r="CY91" s="5" t="str">
        <f t="shared" ca="1" si="3253"/>
        <v/>
      </c>
      <c r="CZ91" s="5" t="str">
        <f t="shared" ca="1" si="3254"/>
        <v/>
      </c>
      <c r="DA91" s="5" t="str">
        <f ca="1">IF($B91="","",'Hidden inputs'!$D$11*CR91+'Hidden inputs'!$E$11*CS91)</f>
        <v/>
      </c>
      <c r="DB91" s="11" t="str">
        <f t="shared" ca="1" si="3171"/>
        <v/>
      </c>
      <c r="DC91" s="9" t="str">
        <f t="shared" ca="1" si="3255"/>
        <v/>
      </c>
      <c r="DD91" s="3" t="str">
        <f t="shared" ca="1" si="3256"/>
        <v/>
      </c>
      <c r="DE91" s="5" t="str" cm="1">
        <f t="array" aca="1" ref="DE91" ca="1">IF($B91="","",IF(DD91=0,0,IF(DD_Payment="",0,IF(DD91&lt;_xlfn.IFS(DD_Frequency="Monthly",1,DD_Frequency="Quarterly",IF(MONTH(DD$2)=1,1,IF(MONTH(DD$2)=4,1,IF(MONTH(DD$2)=7,1,IF(MONTH(DD$2)=10,1,0)))),DD_Frequency="Annually",IF(MONTH(DD$2)=1,1,0))*DD_Payment,DD91,_xlfn.IFS(DD_Frequency="Monthly",1,DD_Frequency="Quarterly",IF(MONTH(DD$2)=1,1,IF(MONTH(DD$2)=4,1,IF(MONTH(DD$2)=7,1,IF(MONTH(DD$2)=10,1,0)))),DD_Frequency="Annually",IF(MONTH(DD$2)=1,1,0))*DD_Payment))))</f>
        <v/>
      </c>
      <c r="DF91" s="3" t="str">
        <f t="shared" ref="DF91" ca="1" si="4322">IF($B91="","",IF(DD91&gt;DE91,(DD91-DE91/2)*(rate_A*(DF$1/365)),0))</f>
        <v/>
      </c>
      <c r="DG91" s="3" t="str">
        <f t="shared" ca="1" si="3348"/>
        <v/>
      </c>
      <c r="DH91" s="3" t="str">
        <f t="shared" ref="DH91" ca="1" si="4323">IF($B91="","",CS91*(1+rate_A*DF$1/365))</f>
        <v/>
      </c>
      <c r="DI91" s="3" t="str">
        <f t="shared" ref="DI91" ca="1" si="4324">IF($B91="","",CT91*(1+rate_A*DF$1/365))</f>
        <v/>
      </c>
      <c r="DJ91" s="3" t="str">
        <f t="shared" ref="DJ91" ca="1" si="4325">IF($B91="","",CU91*(1+rate_joint*DF$1/365))</f>
        <v/>
      </c>
      <c r="DK91" s="5" t="str">
        <f t="shared" ca="1" si="3352"/>
        <v/>
      </c>
      <c r="DL91" s="5" t="str" cm="1">
        <f t="array" aca="1" ref="DL91" ca="1">IF(DK91="","",_xlfn.IFS(DK91&lt;='Hidden inputs'!$C$15,DK91*'Hidden inputs'!$D$15,DK91&lt;='Hidden inputs'!$C$16,'Hidden inputs'!$C$15*'Hidden inputs'!$D$15+(DK91-'Hidden inputs'!$B$16)*'Hidden inputs'!$D$16,DK91&lt;='Hidden inputs'!$C$17,'Hidden inputs'!$C$15*'Hidden inputs'!$D$15+('Hidden inputs'!$C$16-'Hidden inputs'!$B$16)*'Hidden inputs'!$D$16+(DK91-'Hidden inputs'!$B$17)*'Hidden inputs'!$D$17,DK91&gt;'Hidden inputs'!$B$18,'Hidden inputs'!$C$15*'Hidden inputs'!$D$15+('Hidden inputs'!$C$16-'Hidden inputs'!$B$16)*'Hidden inputs'!$D$16+('Hidden inputs'!$C$17-'Hidden inputs'!$B$17)*'Hidden inputs'!$D$17+(DK91-'Hidden inputs'!$B$18)*'Hidden inputs'!$D$18))</f>
        <v/>
      </c>
      <c r="DM91" s="10" t="str">
        <f t="shared" ca="1" si="3353"/>
        <v/>
      </c>
      <c r="DN91" s="5" t="str">
        <f t="shared" ca="1" si="3261"/>
        <v/>
      </c>
      <c r="DO91" s="5" t="str">
        <f t="shared" ca="1" si="3262"/>
        <v/>
      </c>
      <c r="DP91" s="5" t="str">
        <f ca="1">IF($B91="","",'Hidden inputs'!$D$11*DG91+'Hidden inputs'!$E$11*DH91)</f>
        <v/>
      </c>
      <c r="DQ91" s="11" t="str">
        <f t="shared" ca="1" si="3176"/>
        <v/>
      </c>
      <c r="DR91" s="9" t="str">
        <f t="shared" ca="1" si="3263"/>
        <v/>
      </c>
      <c r="DS91" s="3" t="str">
        <f t="shared" ca="1" si="3264"/>
        <v/>
      </c>
      <c r="DT91" s="5" t="str" cm="1">
        <f t="array" aca="1" ref="DT91" ca="1">IF($B91="","",IF(DS91=0,0,IF(DD_Payment="",0,IF(DS91&lt;_xlfn.IFS(DD_Frequency="Monthly",1,DD_Frequency="Quarterly",IF(MONTH(DS$2)=1,1,IF(MONTH(DS$2)=4,1,IF(MONTH(DS$2)=7,1,IF(MONTH(DS$2)=10,1,0)))),DD_Frequency="Annually",IF(MONTH(DS$2)=1,1,0))*DD_Payment,DS91,_xlfn.IFS(DD_Frequency="Monthly",1,DD_Frequency="Quarterly",IF(MONTH(DS$2)=1,1,IF(MONTH(DS$2)=4,1,IF(MONTH(DS$2)=7,1,IF(MONTH(DS$2)=10,1,0)))),DD_Frequency="Annually",IF(MONTH(DS$2)=1,1,0))*DD_Payment))))</f>
        <v/>
      </c>
      <c r="DU91" s="3" t="str">
        <f t="shared" ref="DU91" ca="1" si="4326">IF($B91="","",IF(DS91&gt;DT91,(DS91-DT91/2)*(rate_A*(DU$1/365)),0))</f>
        <v/>
      </c>
      <c r="DV91" s="3" t="str">
        <f t="shared" ca="1" si="3355"/>
        <v/>
      </c>
      <c r="DW91" s="3" t="str">
        <f t="shared" ref="DW91" ca="1" si="4327">IF($B91="","",DH91*(1+rate_A*DU$1/365))</f>
        <v/>
      </c>
      <c r="DX91" s="3" t="str">
        <f t="shared" ref="DX91" ca="1" si="4328">IF($B91="","",DI91*(1+rate_A*DU$1/365))</f>
        <v/>
      </c>
      <c r="DY91" s="3" t="str">
        <f t="shared" ref="DY91" ca="1" si="4329">IF($B91="","",DJ91*(1+rate_joint*DU$1/365))</f>
        <v/>
      </c>
      <c r="DZ91" s="5" t="str">
        <f t="shared" ca="1" si="3359"/>
        <v/>
      </c>
      <c r="EA91" s="5" t="str" cm="1">
        <f t="array" aca="1" ref="EA91" ca="1">IF(DZ91="","",_xlfn.IFS(DZ91&lt;='Hidden inputs'!$C$15,DZ91*'Hidden inputs'!$D$15,DZ91&lt;='Hidden inputs'!$C$16,'Hidden inputs'!$C$15*'Hidden inputs'!$D$15+(DZ91-'Hidden inputs'!$B$16)*'Hidden inputs'!$D$16,DZ91&lt;='Hidden inputs'!$C$17,'Hidden inputs'!$C$15*'Hidden inputs'!$D$15+('Hidden inputs'!$C$16-'Hidden inputs'!$B$16)*'Hidden inputs'!$D$16+(DZ91-'Hidden inputs'!$B$17)*'Hidden inputs'!$D$17,DZ91&gt;'Hidden inputs'!$B$18,'Hidden inputs'!$C$15*'Hidden inputs'!$D$15+('Hidden inputs'!$C$16-'Hidden inputs'!$B$16)*'Hidden inputs'!$D$16+('Hidden inputs'!$C$17-'Hidden inputs'!$B$17)*'Hidden inputs'!$D$17+(DZ91-'Hidden inputs'!$B$18)*'Hidden inputs'!$D$18))</f>
        <v/>
      </c>
      <c r="EB91" s="10" t="str">
        <f t="shared" ca="1" si="3360"/>
        <v/>
      </c>
      <c r="EC91" s="5" t="str">
        <f t="shared" ca="1" si="3269"/>
        <v/>
      </c>
      <c r="ED91" s="5" t="str">
        <f t="shared" ca="1" si="3270"/>
        <v/>
      </c>
      <c r="EE91" s="5" t="str">
        <f ca="1">IF($B91="","",'Hidden inputs'!$D$11*DV91+'Hidden inputs'!$E$11*DW91)</f>
        <v/>
      </c>
      <c r="EF91" s="11" t="str">
        <f t="shared" ca="1" si="3181"/>
        <v/>
      </c>
      <c r="EG91" s="9" t="str">
        <f t="shared" ca="1" si="3271"/>
        <v/>
      </c>
      <c r="EH91" s="3" t="str">
        <f t="shared" ca="1" si="3272"/>
        <v/>
      </c>
      <c r="EI91" s="5" t="str" cm="1">
        <f t="array" aca="1" ref="EI91" ca="1">IF($B91="","",IF(EH91=0,0,IF(DD_Payment="",0,IF(EH91&lt;_xlfn.IFS(DD_Frequency="Monthly",1,DD_Frequency="Quarterly",IF(MONTH(EH$2)=1,1,IF(MONTH(EH$2)=4,1,IF(MONTH(EH$2)=7,1,IF(MONTH(EH$2)=10,1,0)))),DD_Frequency="Annually",IF(MONTH(EH$2)=1,1,0))*DD_Payment,EH91,_xlfn.IFS(DD_Frequency="Monthly",1,DD_Frequency="Quarterly",IF(MONTH(EH$2)=1,1,IF(MONTH(EH$2)=4,1,IF(MONTH(EH$2)=7,1,IF(MONTH(EH$2)=10,1,0)))),DD_Frequency="Annually",IF(MONTH(EH$2)=1,1,0))*DD_Payment))))</f>
        <v/>
      </c>
      <c r="EJ91" s="3" t="str">
        <f t="shared" ref="EJ91" ca="1" si="4330">IF($B91="","",IF(EH91&gt;EI91,(EH91-EI91/2)*(rate_A*(EJ$1/365)),0))</f>
        <v/>
      </c>
      <c r="EK91" s="3" t="str">
        <f t="shared" ca="1" si="3362"/>
        <v/>
      </c>
      <c r="EL91" s="3" t="str">
        <f t="shared" ref="EL91" ca="1" si="4331">IF($B91="","",DW91*(1+rate_A*EJ$1/365))</f>
        <v/>
      </c>
      <c r="EM91" s="3" t="str">
        <f t="shared" ref="EM91" ca="1" si="4332">IF($B91="","",DX91*(1+rate_A*EJ$1/365))</f>
        <v/>
      </c>
      <c r="EN91" s="3" t="str">
        <f t="shared" ref="EN91" ca="1" si="4333">IF($B91="","",DY91*(1+rate_joint*EJ$1/365))</f>
        <v/>
      </c>
      <c r="EO91" s="5" t="str">
        <f t="shared" ca="1" si="3366"/>
        <v/>
      </c>
      <c r="EP91" s="5" t="str" cm="1">
        <f t="array" aca="1" ref="EP91" ca="1">IF(EO91="","",_xlfn.IFS(EO91&lt;='Hidden inputs'!$C$15,EO91*'Hidden inputs'!$D$15,EO91&lt;='Hidden inputs'!$C$16,'Hidden inputs'!$C$15*'Hidden inputs'!$D$15+(EO91-'Hidden inputs'!$B$16)*'Hidden inputs'!$D$16,EO91&lt;='Hidden inputs'!$C$17,'Hidden inputs'!$C$15*'Hidden inputs'!$D$15+('Hidden inputs'!$C$16-'Hidden inputs'!$B$16)*'Hidden inputs'!$D$16+(EO91-'Hidden inputs'!$B$17)*'Hidden inputs'!$D$17,EO91&gt;'Hidden inputs'!$B$18,'Hidden inputs'!$C$15*'Hidden inputs'!$D$15+('Hidden inputs'!$C$16-'Hidden inputs'!$B$16)*'Hidden inputs'!$D$16+('Hidden inputs'!$C$17-'Hidden inputs'!$B$17)*'Hidden inputs'!$D$17+(EO91-'Hidden inputs'!$B$18)*'Hidden inputs'!$D$18))</f>
        <v/>
      </c>
      <c r="EQ91" s="10" t="str">
        <f t="shared" ca="1" si="3367"/>
        <v/>
      </c>
      <c r="ER91" s="5" t="str">
        <f t="shared" ca="1" si="3277"/>
        <v/>
      </c>
      <c r="ES91" s="5" t="str">
        <f t="shared" ca="1" si="3278"/>
        <v/>
      </c>
      <c r="ET91" s="5" t="str">
        <f ca="1">IF($B91="","",'Hidden inputs'!$D$11*EK91+'Hidden inputs'!$E$11*EL91)</f>
        <v/>
      </c>
      <c r="EU91" s="11" t="str">
        <f t="shared" ca="1" si="3186"/>
        <v/>
      </c>
      <c r="EV91" s="9" t="str">
        <f t="shared" ca="1" si="3279"/>
        <v/>
      </c>
      <c r="EW91" s="3" t="str">
        <f t="shared" ca="1" si="3280"/>
        <v/>
      </c>
      <c r="EX91" s="5" t="str" cm="1">
        <f t="array" aca="1" ref="EX91" ca="1">IF($B91="","",IF(EW91=0,0,IF(DD_Payment="",0,IF(EW91&lt;_xlfn.IFS(DD_Frequency="Monthly",1,DD_Frequency="Quarterly",IF(MONTH(EW$2)=1,1,IF(MONTH(EW$2)=4,1,IF(MONTH(EW$2)=7,1,IF(MONTH(EW$2)=10,1,0)))),DD_Frequency="Annually",IF(MONTH(EW$2)=1,1,0))*DD_Payment,EW91,_xlfn.IFS(DD_Frequency="Monthly",1,DD_Frequency="Quarterly",IF(MONTH(EW$2)=1,1,IF(MONTH(EW$2)=4,1,IF(MONTH(EW$2)=7,1,IF(MONTH(EW$2)=10,1,0)))),DD_Frequency="Annually",IF(MONTH(EW$2)=1,1,0))*DD_Payment))))</f>
        <v/>
      </c>
      <c r="EY91" s="3" t="str">
        <f t="shared" ref="EY91" ca="1" si="4334">IF($B91="","",IF(EW91&gt;EX91,(EW91-EX91/2)*(rate_A*(EY$1/365)),0))</f>
        <v/>
      </c>
      <c r="EZ91" s="3" t="str">
        <f t="shared" ca="1" si="3369"/>
        <v/>
      </c>
      <c r="FA91" s="3" t="str">
        <f t="shared" ref="FA91" ca="1" si="4335">IF($B91="","",EL91*(1+rate_A*EY$1/365))</f>
        <v/>
      </c>
      <c r="FB91" s="3" t="str">
        <f t="shared" ref="FB91" ca="1" si="4336">IF($B91="","",EM91*(1+rate_A*EY$1/365))</f>
        <v/>
      </c>
      <c r="FC91" s="3" t="str">
        <f t="shared" ref="FC91" ca="1" si="4337">IF($B91="","",EN91*(1+rate_joint*EY$1/365))</f>
        <v/>
      </c>
      <c r="FD91" s="5" t="str">
        <f t="shared" ca="1" si="3373"/>
        <v/>
      </c>
      <c r="FE91" s="5" t="str" cm="1">
        <f t="array" aca="1" ref="FE91" ca="1">IF(FD91="","",_xlfn.IFS(FD91&lt;='Hidden inputs'!$C$15,FD91*'Hidden inputs'!$D$15,FD91&lt;='Hidden inputs'!$C$16,'Hidden inputs'!$C$15*'Hidden inputs'!$D$15+(FD91-'Hidden inputs'!$B$16)*'Hidden inputs'!$D$16,FD91&lt;='Hidden inputs'!$C$17,'Hidden inputs'!$C$15*'Hidden inputs'!$D$15+('Hidden inputs'!$C$16-'Hidden inputs'!$B$16)*'Hidden inputs'!$D$16+(FD91-'Hidden inputs'!$B$17)*'Hidden inputs'!$D$17,FD91&gt;'Hidden inputs'!$B$18,'Hidden inputs'!$C$15*'Hidden inputs'!$D$15+('Hidden inputs'!$C$16-'Hidden inputs'!$B$16)*'Hidden inputs'!$D$16+('Hidden inputs'!$C$17-'Hidden inputs'!$B$17)*'Hidden inputs'!$D$17+(FD91-'Hidden inputs'!$B$18)*'Hidden inputs'!$D$18))</f>
        <v/>
      </c>
      <c r="FF91" s="10" t="str">
        <f t="shared" ca="1" si="3374"/>
        <v/>
      </c>
      <c r="FG91" s="5" t="str">
        <f t="shared" ca="1" si="3285"/>
        <v/>
      </c>
      <c r="FH91" s="5" t="str">
        <f t="shared" ca="1" si="3286"/>
        <v/>
      </c>
      <c r="FI91" s="5" t="str">
        <f ca="1">IF($B91="","",'Hidden inputs'!$D$11*EZ91+'Hidden inputs'!$E$11*FA91)</f>
        <v/>
      </c>
      <c r="FJ91" s="11" t="str">
        <f t="shared" ca="1" si="3191"/>
        <v/>
      </c>
      <c r="FK91" s="9" t="str">
        <f t="shared" ca="1" si="3287"/>
        <v/>
      </c>
      <c r="FL91" s="3" t="str">
        <f t="shared" ca="1" si="3288"/>
        <v/>
      </c>
      <c r="FM91" s="5" t="str" cm="1">
        <f t="array" aca="1" ref="FM91" ca="1">IF($B91="","",IF(FL91=0,0,IF(DD_Payment="",0,IF(FL91&lt;_xlfn.IFS(DD_Frequency="Monthly",1,DD_Frequency="Quarterly",IF(MONTH(FL$2)=1,1,IF(MONTH(FL$2)=4,1,IF(MONTH(FL$2)=7,1,IF(MONTH(FL$2)=10,1,0)))),DD_Frequency="Annually",IF(MONTH(FL$2)=1,1,0))*DD_Payment,FL91,_xlfn.IFS(DD_Frequency="Monthly",1,DD_Frequency="Quarterly",IF(MONTH(FL$2)=1,1,IF(MONTH(FL$2)=4,1,IF(MONTH(FL$2)=7,1,IF(MONTH(FL$2)=10,1,0)))),DD_Frequency="Annually",IF(MONTH(FL$2)=1,1,0))*DD_Payment))))</f>
        <v/>
      </c>
      <c r="FN91" s="3" t="str">
        <f t="shared" ref="FN91" ca="1" si="4338">IF($B91="","",IF(FL91&gt;FM91,(FL91-FM91/2)*(rate_A*(FN$1/365)),0))</f>
        <v/>
      </c>
      <c r="FO91" s="3" t="str">
        <f t="shared" ca="1" si="3376"/>
        <v/>
      </c>
      <c r="FP91" s="3" t="str">
        <f t="shared" ref="FP91" ca="1" si="4339">IF($B91="","",FA91*(1+rate_A*FN$1/365))</f>
        <v/>
      </c>
      <c r="FQ91" s="3" t="str">
        <f t="shared" ref="FQ91" ca="1" si="4340">IF($B91="","",FB91*(1+rate_A*FN$1/365))</f>
        <v/>
      </c>
      <c r="FR91" s="3" t="str">
        <f t="shared" ref="FR91" ca="1" si="4341">IF($B91="","",FC91*(1+rate_joint*FN$1/365))</f>
        <v/>
      </c>
      <c r="FS91" s="5" t="str">
        <f t="shared" ca="1" si="3380"/>
        <v/>
      </c>
      <c r="FT91" s="5" t="str" cm="1">
        <f t="array" aca="1" ref="FT91" ca="1">IF(FS91="","",_xlfn.IFS(FS91&lt;='Hidden inputs'!$C$15,FS91*'Hidden inputs'!$D$15,FS91&lt;='Hidden inputs'!$C$16,'Hidden inputs'!$C$15*'Hidden inputs'!$D$15+(FS91-'Hidden inputs'!$B$16)*'Hidden inputs'!$D$16,FS91&lt;='Hidden inputs'!$C$17,'Hidden inputs'!$C$15*'Hidden inputs'!$D$15+('Hidden inputs'!$C$16-'Hidden inputs'!$B$16)*'Hidden inputs'!$D$16+(FS91-'Hidden inputs'!$B$17)*'Hidden inputs'!$D$17,FS91&gt;'Hidden inputs'!$B$18,'Hidden inputs'!$C$15*'Hidden inputs'!$D$15+('Hidden inputs'!$C$16-'Hidden inputs'!$B$16)*'Hidden inputs'!$D$16+('Hidden inputs'!$C$17-'Hidden inputs'!$B$17)*'Hidden inputs'!$D$17+(FS91-'Hidden inputs'!$B$18)*'Hidden inputs'!$D$18))</f>
        <v/>
      </c>
      <c r="FU91" s="10" t="str">
        <f t="shared" ca="1" si="3381"/>
        <v/>
      </c>
      <c r="FV91" s="5" t="str">
        <f t="shared" ca="1" si="3293"/>
        <v/>
      </c>
      <c r="FW91" s="5" t="str">
        <f t="shared" ca="1" si="3294"/>
        <v/>
      </c>
      <c r="FX91" s="5" t="str">
        <f ca="1">IF($B91="","",'Hidden inputs'!$D$11*FO91+'Hidden inputs'!$E$11*FP91)</f>
        <v/>
      </c>
      <c r="FY91" s="11" t="str">
        <f t="shared" ca="1" si="3196"/>
        <v/>
      </c>
      <c r="FZ91" s="9" t="str">
        <f t="shared" ca="1" si="3295"/>
        <v/>
      </c>
      <c r="GA91" s="5" t="str">
        <f t="shared" ca="1" si="3296"/>
        <v/>
      </c>
      <c r="GB91" s="5" t="str">
        <f t="shared" ca="1" si="3297"/>
        <v/>
      </c>
      <c r="GC91" s="5" t="str">
        <f t="shared" ca="1" si="3197"/>
        <v/>
      </c>
      <c r="GD91" s="5" t="str">
        <f t="shared" ca="1" si="3198"/>
        <v/>
      </c>
    </row>
    <row r="92" spans="1:186" x14ac:dyDescent="0.35">
      <c r="A92" s="2" t="str">
        <f t="shared" ca="1" si="3199"/>
        <v/>
      </c>
      <c r="B92" s="6" t="str">
        <f t="shared" ca="1" si="3200"/>
        <v/>
      </c>
      <c r="C92" s="5" t="str">
        <f t="shared" ca="1" si="3298"/>
        <v/>
      </c>
      <c r="D92" s="5" t="str" cm="1">
        <f t="array" aca="1" ref="D92" ca="1">IF($B92="","",IF(C92=0,0,IF(DD_Payment="",0,IF(C92&lt;_xlfn.IFS(DD_Frequency="Monthly",1,DD_Frequency="Quarterly",IF(MONTH(C$2)=1,1,IF(MONTH(C$2)=4,1,IF(MONTH(C$2)=7,1,IF(MONTH(C$2)=10,1,0)))),DD_Frequency="Annually",IF(MONTH(C$2)=1,1,0))*DD_Payment,C92,_xlfn.IFS(DD_Frequency="Monthly",1,DD_Frequency="Quarterly",IF(MONTH(C$2)=1,1,IF(MONTH(C$2)=4,1,IF(MONTH(C$2)=7,1,IF(MONTH(C$2)=10,1,0)))),DD_Frequency="Annually",IF(MONTH(C$2)=1,1,0))*DD_Payment))))</f>
        <v/>
      </c>
      <c r="E92" s="5" t="str">
        <f t="shared" ref="E92" ca="1" si="4342">IF(B92="","",IF(C92&gt;D92,(C92-D92/2)*(rate_A*(E$1/365)),0))</f>
        <v/>
      </c>
      <c r="F92" s="5" t="str">
        <f t="shared" ca="1" si="3202"/>
        <v/>
      </c>
      <c r="G92" s="5" t="str">
        <f t="shared" ref="G92" ca="1" si="4343">IF(B92="","",G91*(1+rate_A*E$1/365))</f>
        <v/>
      </c>
      <c r="H92" s="5" t="str">
        <f t="shared" ref="H92" ca="1" si="4344">IF(B92="","",H91*(1+rate_A*E$1/365))</f>
        <v/>
      </c>
      <c r="I92" s="5" t="str">
        <f t="shared" ref="I92" ca="1" si="4345">IF(B92="","",I91*(1+rate_joint*E$1/365))</f>
        <v/>
      </c>
      <c r="J92" s="5" t="str">
        <f t="shared" ca="1" si="3303"/>
        <v/>
      </c>
      <c r="K92" s="5" t="str" cm="1">
        <f t="array" aca="1" ref="K92" ca="1">IF(J92="","",_xlfn.IFS(J92&lt;='Hidden inputs'!$C$15,J92*'Hidden inputs'!$D$15,J92&lt;='Hidden inputs'!$C$16,'Hidden inputs'!$C$15*'Hidden inputs'!$D$15+(J92-'Hidden inputs'!$B$16)*'Hidden inputs'!$D$16,J92&lt;='Hidden inputs'!$C$17,'Hidden inputs'!$C$15*'Hidden inputs'!$D$15+('Hidden inputs'!$C$16-'Hidden inputs'!$B$16)*'Hidden inputs'!$D$16+(J92-'Hidden inputs'!$B$17)*'Hidden inputs'!$D$17,J92&gt;'Hidden inputs'!$B$18,'Hidden inputs'!$C$15*'Hidden inputs'!$D$15+('Hidden inputs'!$C$16-'Hidden inputs'!$B$16)*'Hidden inputs'!$D$16+('Hidden inputs'!$C$17-'Hidden inputs'!$B$17)*'Hidden inputs'!$D$17+(J92-'Hidden inputs'!$B$18)*'Hidden inputs'!$D$18))</f>
        <v/>
      </c>
      <c r="L92" s="11" t="str">
        <f t="shared" ca="1" si="3304"/>
        <v/>
      </c>
      <c r="M92" s="5" t="str">
        <f t="shared" ca="1" si="3206"/>
        <v/>
      </c>
      <c r="N92" s="5" t="str">
        <f t="shared" ca="1" si="3207"/>
        <v/>
      </c>
      <c r="O92" s="5" t="str">
        <f ca="1">IF(B92="","",'Hidden inputs'!$D$11*F92+'Hidden inputs'!$E$11*G92)</f>
        <v/>
      </c>
      <c r="P92" s="11" t="str">
        <f t="shared" ca="1" si="3140"/>
        <v/>
      </c>
      <c r="Q92" s="20" t="str">
        <f t="shared" ca="1" si="3141"/>
        <v/>
      </c>
      <c r="R92" s="3" t="str">
        <f t="shared" ca="1" si="3208"/>
        <v/>
      </c>
      <c r="S92" s="5" t="str" cm="1">
        <f t="array" aca="1" ref="S92" ca="1">IF($B92="","",IF(R92=0,0,IF(DD_Payment="",0,IF(R92&lt;_xlfn.IFS(DD_Frequency="Monthly",1,DD_Frequency="Quarterly",IF(MONTH(R$2)=1,1,IF(MONTH(R$2)=4,1,IF(MONTH(R$2)=7,1,IF(MONTH(R$2)=10,1,0)))),DD_Frequency="Annually",IF(MONTH(R$2)=1,1,0))*DD_Payment,R92,_xlfn.IFS(DD_Frequency="Monthly",1,DD_Frequency="Quarterly",IF(MONTH(R$2)=1,1,IF(MONTH(R$2)=4,1,IF(MONTH(R$2)=7,1,IF(MONTH(R$2)=10,1,0)))),DD_Frequency="Annually",IF(MONTH(R$2)=1,1,0))*DD_Payment))))</f>
        <v/>
      </c>
      <c r="T92" s="3" t="str">
        <f t="shared" ref="T92" ca="1" si="4346">IF(B92="","",IF(R92&gt;S92,(R92-S92/2)*(rate_A*((T$1+A92)/365)),0))</f>
        <v/>
      </c>
      <c r="U92" s="3" t="str">
        <f t="shared" ca="1" si="3210"/>
        <v/>
      </c>
      <c r="V92" s="3" t="str">
        <f t="shared" ref="V92" ca="1" si="4347">IF(B92="","",G92*(1+rate_A*(T$1+A92)/365))</f>
        <v/>
      </c>
      <c r="W92" s="3" t="str">
        <f t="shared" ref="W92" ca="1" si="4348">IF(B92="","",H92*(1+rate_A*(T$1+A92)/365))</f>
        <v/>
      </c>
      <c r="X92" s="3" t="str">
        <f t="shared" ref="X92" ca="1" si="4349">IF(B92="","",I92*(1+rate_joint*(T$1+A92)/365))</f>
        <v/>
      </c>
      <c r="Y92" s="5" t="str">
        <f t="shared" ca="1" si="3309"/>
        <v/>
      </c>
      <c r="Z92" s="5" t="str" cm="1">
        <f t="array" aca="1" ref="Z92" ca="1">IF(Y92="","",_xlfn.IFS(Y92&lt;='Hidden inputs'!$C$15,Y92*'Hidden inputs'!$D$15,Y92&lt;='Hidden inputs'!$C$16,'Hidden inputs'!$C$15*'Hidden inputs'!$D$15+(Y92-'Hidden inputs'!$B$16)*'Hidden inputs'!$D$16,Y92&lt;='Hidden inputs'!$C$17,'Hidden inputs'!$C$15*'Hidden inputs'!$D$15+('Hidden inputs'!$C$16-'Hidden inputs'!$B$16)*'Hidden inputs'!$D$16+(Y92-'Hidden inputs'!$B$17)*'Hidden inputs'!$D$17,Y92&gt;'Hidden inputs'!$B$18,'Hidden inputs'!$C$15*'Hidden inputs'!$D$15+('Hidden inputs'!$C$16-'Hidden inputs'!$B$16)*'Hidden inputs'!$D$16+('Hidden inputs'!$C$17-'Hidden inputs'!$B$17)*'Hidden inputs'!$D$17+(Y92-'Hidden inputs'!$B$18)*'Hidden inputs'!$D$18))</f>
        <v/>
      </c>
      <c r="AA92" s="10" t="str">
        <f t="shared" ca="1" si="3310"/>
        <v/>
      </c>
      <c r="AB92" s="5" t="str">
        <f t="shared" ca="1" si="3214"/>
        <v/>
      </c>
      <c r="AC92" s="5" t="str">
        <f t="shared" ca="1" si="3311"/>
        <v/>
      </c>
      <c r="AD92" s="5" t="str">
        <f ca="1">IF(B92="","",'Hidden inputs'!$D$11*U92+'Hidden inputs'!$E$11*V92)</f>
        <v/>
      </c>
      <c r="AE92" s="11" t="str">
        <f t="shared" ca="1" si="3146"/>
        <v/>
      </c>
      <c r="AF92" s="9" t="str">
        <f t="shared" ca="1" si="3215"/>
        <v/>
      </c>
      <c r="AG92" s="3" t="str">
        <f t="shared" ca="1" si="3216"/>
        <v/>
      </c>
      <c r="AH92" s="5" t="str" cm="1">
        <f t="array" aca="1" ref="AH92" ca="1">IF($B92="","",IF(AG92=0,0,IF(DD_Payment="",0,IF(AG92&lt;_xlfn.IFS(DD_Frequency="Monthly",1,DD_Frequency="Quarterly",IF(MONTH(AG$2)=1,1,IF(MONTH(AG$2)=4,1,IF(MONTH(AG$2)=7,1,IF(MONTH(AG$2)=10,1,0)))),DD_Frequency="Annually",IF(MONTH(AG$2)=1,1,0))*DD_Payment,AG92,_xlfn.IFS(DD_Frequency="Monthly",1,DD_Frequency="Quarterly",IF(MONTH(AG$2)=1,1,IF(MONTH(AG$2)=4,1,IF(MONTH(AG$2)=7,1,IF(MONTH(AG$2)=10,1,0)))),DD_Frequency="Annually",IF(MONTH(AG$2)=1,1,0))*DD_Payment))))</f>
        <v/>
      </c>
      <c r="AI92" s="3" t="str">
        <f t="shared" ref="AI92" ca="1" si="4350">IF($B92="","",IF(AG92&gt;AH92,(AG92-AH92/2)*(rate_A*(AI$1/365)),0))</f>
        <v/>
      </c>
      <c r="AJ92" s="3" t="str">
        <f t="shared" ca="1" si="3313"/>
        <v/>
      </c>
      <c r="AK92" s="3" t="str">
        <f t="shared" ref="AK92" ca="1" si="4351">IF($B92="","",V92*(1+rate_A*AI$1/365))</f>
        <v/>
      </c>
      <c r="AL92" s="3" t="str">
        <f t="shared" ref="AL92" ca="1" si="4352">IF($B92="","",W92*(1+rate_A*AI$1/365))</f>
        <v/>
      </c>
      <c r="AM92" s="3" t="str">
        <f t="shared" ref="AM92" ca="1" si="4353">IF($B92="","",X92*(1+rate_joint*AI$1/365))</f>
        <v/>
      </c>
      <c r="AN92" s="5" t="str">
        <f t="shared" ca="1" si="3317"/>
        <v/>
      </c>
      <c r="AO92" s="5" t="str" cm="1">
        <f t="array" aca="1" ref="AO92" ca="1">IF(AN92="","",_xlfn.IFS(AN92&lt;='Hidden inputs'!$C$15,AN92*'Hidden inputs'!$D$15,AN92&lt;='Hidden inputs'!$C$16,'Hidden inputs'!$C$15*'Hidden inputs'!$D$15+(AN92-'Hidden inputs'!$B$16)*'Hidden inputs'!$D$16,AN92&lt;='Hidden inputs'!$C$17,'Hidden inputs'!$C$15*'Hidden inputs'!$D$15+('Hidden inputs'!$C$16-'Hidden inputs'!$B$16)*'Hidden inputs'!$D$16+(AN92-'Hidden inputs'!$B$17)*'Hidden inputs'!$D$17,AN92&gt;'Hidden inputs'!$B$18,'Hidden inputs'!$C$15*'Hidden inputs'!$D$15+('Hidden inputs'!$C$16-'Hidden inputs'!$B$16)*'Hidden inputs'!$D$16+('Hidden inputs'!$C$17-'Hidden inputs'!$B$17)*'Hidden inputs'!$D$17+(AN92-'Hidden inputs'!$B$18)*'Hidden inputs'!$D$18))</f>
        <v/>
      </c>
      <c r="AP92" s="10" t="str">
        <f t="shared" ca="1" si="3318"/>
        <v/>
      </c>
      <c r="AQ92" s="5" t="str">
        <f t="shared" ca="1" si="3221"/>
        <v/>
      </c>
      <c r="AR92" s="5" t="str">
        <f t="shared" ca="1" si="3222"/>
        <v/>
      </c>
      <c r="AS92" s="5" t="str">
        <f ca="1">IF($B92="","",'Hidden inputs'!$D$11*AJ92+'Hidden inputs'!$E$11*AK92)</f>
        <v/>
      </c>
      <c r="AT92" s="11" t="str">
        <f t="shared" ca="1" si="3151"/>
        <v/>
      </c>
      <c r="AU92" s="9" t="str">
        <f t="shared" ca="1" si="3223"/>
        <v/>
      </c>
      <c r="AV92" s="3" t="str">
        <f t="shared" ca="1" si="3224"/>
        <v/>
      </c>
      <c r="AW92" s="5" t="str" cm="1">
        <f t="array" aca="1" ref="AW92" ca="1">IF($B92="","",IF(AV92=0,0,IF(DD_Payment="",0,IF(AV92&lt;_xlfn.IFS(DD_Frequency="Monthly",1,DD_Frequency="Quarterly",IF(MONTH(AV$2)=1,1,IF(MONTH(AV$2)=4,1,IF(MONTH(AV$2)=7,1,IF(MONTH(AV$2)=10,1,0)))),DD_Frequency="Annually",IF(MONTH(AV$2)=1,1,0))*DD_Payment,AV92,_xlfn.IFS(DD_Frequency="Monthly",1,DD_Frequency="Quarterly",IF(MONTH(AV$2)=1,1,IF(MONTH(AV$2)=4,1,IF(MONTH(AV$2)=7,1,IF(MONTH(AV$2)=10,1,0)))),DD_Frequency="Annually",IF(MONTH(AV$2)=1,1,0))*DD_Payment))))</f>
        <v/>
      </c>
      <c r="AX92" s="3" t="str">
        <f t="shared" ref="AX92" ca="1" si="4354">IF($B92="","",IF(AV92&gt;AW92,(AV92-AW92/2)*(rate_A*(AX$1/365)),0))</f>
        <v/>
      </c>
      <c r="AY92" s="3" t="str">
        <f t="shared" ca="1" si="3320"/>
        <v/>
      </c>
      <c r="AZ92" s="3" t="str">
        <f t="shared" ref="AZ92" ca="1" si="4355">IF($B92="","",AK92*(1+rate_A*AX$1/365))</f>
        <v/>
      </c>
      <c r="BA92" s="3" t="str">
        <f t="shared" ref="BA92" ca="1" si="4356">IF($B92="","",AL92*(1+rate_A*AX$1/365))</f>
        <v/>
      </c>
      <c r="BB92" s="3" t="str">
        <f t="shared" ref="BB92" ca="1" si="4357">IF($B92="","",AM92*(1+rate_joint*AX$1/365))</f>
        <v/>
      </c>
      <c r="BC92" s="5" t="str">
        <f t="shared" ca="1" si="3324"/>
        <v/>
      </c>
      <c r="BD92" s="5" t="str" cm="1">
        <f t="array" aca="1" ref="BD92" ca="1">IF(BC92="","",_xlfn.IFS(BC92&lt;='Hidden inputs'!$C$15,BC92*'Hidden inputs'!$D$15,BC92&lt;='Hidden inputs'!$C$16,'Hidden inputs'!$C$15*'Hidden inputs'!$D$15+(BC92-'Hidden inputs'!$B$16)*'Hidden inputs'!$D$16,BC92&lt;='Hidden inputs'!$C$17,'Hidden inputs'!$C$15*'Hidden inputs'!$D$15+('Hidden inputs'!$C$16-'Hidden inputs'!$B$16)*'Hidden inputs'!$D$16+(BC92-'Hidden inputs'!$B$17)*'Hidden inputs'!$D$17,BC92&gt;'Hidden inputs'!$B$18,'Hidden inputs'!$C$15*'Hidden inputs'!$D$15+('Hidden inputs'!$C$16-'Hidden inputs'!$B$16)*'Hidden inputs'!$D$16+('Hidden inputs'!$C$17-'Hidden inputs'!$B$17)*'Hidden inputs'!$D$17+(BC92-'Hidden inputs'!$B$18)*'Hidden inputs'!$D$18))</f>
        <v/>
      </c>
      <c r="BE92" s="10" t="str">
        <f t="shared" ca="1" si="3325"/>
        <v/>
      </c>
      <c r="BF92" s="5" t="str">
        <f t="shared" ca="1" si="3229"/>
        <v/>
      </c>
      <c r="BG92" s="5" t="str">
        <f t="shared" ca="1" si="3230"/>
        <v/>
      </c>
      <c r="BH92" s="5" t="str">
        <f ca="1">IF($B92="","",'Hidden inputs'!$D$11*AY92+'Hidden inputs'!$E$11*AZ92)</f>
        <v/>
      </c>
      <c r="BI92" s="11" t="str">
        <f t="shared" ca="1" si="3156"/>
        <v/>
      </c>
      <c r="BJ92" s="9" t="str">
        <f t="shared" ca="1" si="3231"/>
        <v/>
      </c>
      <c r="BK92" s="3" t="str">
        <f t="shared" ca="1" si="3232"/>
        <v/>
      </c>
      <c r="BL92" s="5" t="str" cm="1">
        <f t="array" aca="1" ref="BL92" ca="1">IF($B92="","",IF(BK92=0,0,IF(DD_Payment="",0,IF(BK92&lt;_xlfn.IFS(DD_Frequency="Monthly",1,DD_Frequency="Quarterly",IF(MONTH(BK$2)=1,1,IF(MONTH(BK$2)=4,1,IF(MONTH(BK$2)=7,1,IF(MONTH(BK$2)=10,1,0)))),DD_Frequency="Annually",IF(MONTH(BK$2)=1,1,0))*DD_Payment,BK92,_xlfn.IFS(DD_Frequency="Monthly",1,DD_Frequency="Quarterly",IF(MONTH(BK$2)=1,1,IF(MONTH(BK$2)=4,1,IF(MONTH(BK$2)=7,1,IF(MONTH(BK$2)=10,1,0)))),DD_Frequency="Annually",IF(MONTH(BK$2)=1,1,0))*DD_Payment))))</f>
        <v/>
      </c>
      <c r="BM92" s="3" t="str">
        <f t="shared" ref="BM92" ca="1" si="4358">IF($B92="","",IF(BK92&gt;BL92,(BK92-BL92/2)*(rate_A*(BM$1/365)),0))</f>
        <v/>
      </c>
      <c r="BN92" s="3" t="str">
        <f t="shared" ca="1" si="3327"/>
        <v/>
      </c>
      <c r="BO92" s="3" t="str">
        <f t="shared" ref="BO92" ca="1" si="4359">IF($B92="","",AZ92*(1+rate_A*BM$1/365))</f>
        <v/>
      </c>
      <c r="BP92" s="3" t="str">
        <f t="shared" ref="BP92" ca="1" si="4360">IF($B92="","",BA92*(1+rate_A*BM$1/365))</f>
        <v/>
      </c>
      <c r="BQ92" s="3" t="str">
        <f t="shared" ref="BQ92" ca="1" si="4361">IF($B92="","",BB92*(1+rate_joint*BM$1/365))</f>
        <v/>
      </c>
      <c r="BR92" s="5" t="str">
        <f t="shared" ca="1" si="3331"/>
        <v/>
      </c>
      <c r="BS92" s="5" t="str" cm="1">
        <f t="array" aca="1" ref="BS92" ca="1">IF(BR92="","",_xlfn.IFS(BR92&lt;='Hidden inputs'!$C$15,BR92*'Hidden inputs'!$D$15,BR92&lt;='Hidden inputs'!$C$16,'Hidden inputs'!$C$15*'Hidden inputs'!$D$15+(BR92-'Hidden inputs'!$B$16)*'Hidden inputs'!$D$16,BR92&lt;='Hidden inputs'!$C$17,'Hidden inputs'!$C$15*'Hidden inputs'!$D$15+('Hidden inputs'!$C$16-'Hidden inputs'!$B$16)*'Hidden inputs'!$D$16+(BR92-'Hidden inputs'!$B$17)*'Hidden inputs'!$D$17,BR92&gt;'Hidden inputs'!$B$18,'Hidden inputs'!$C$15*'Hidden inputs'!$D$15+('Hidden inputs'!$C$16-'Hidden inputs'!$B$16)*'Hidden inputs'!$D$16+('Hidden inputs'!$C$17-'Hidden inputs'!$B$17)*'Hidden inputs'!$D$17+(BR92-'Hidden inputs'!$B$18)*'Hidden inputs'!$D$18))</f>
        <v/>
      </c>
      <c r="BT92" s="10" t="str">
        <f t="shared" ca="1" si="3332"/>
        <v/>
      </c>
      <c r="BU92" s="5" t="str">
        <f t="shared" ca="1" si="3237"/>
        <v/>
      </c>
      <c r="BV92" s="5" t="str">
        <f t="shared" ca="1" si="3238"/>
        <v/>
      </c>
      <c r="BW92" s="5" t="str">
        <f ca="1">IF($B92="","",'Hidden inputs'!$D$11*BN92+'Hidden inputs'!$E$11*BO92)</f>
        <v/>
      </c>
      <c r="BX92" s="11" t="str">
        <f t="shared" ca="1" si="3161"/>
        <v/>
      </c>
      <c r="BY92" s="9" t="str">
        <f t="shared" ca="1" si="3239"/>
        <v/>
      </c>
      <c r="BZ92" s="3" t="str">
        <f t="shared" ca="1" si="3240"/>
        <v/>
      </c>
      <c r="CA92" s="5" t="str" cm="1">
        <f t="array" aca="1" ref="CA92" ca="1">IF($B92="","",IF(BZ92=0,0,IF(DD_Payment="",0,IF(BZ92&lt;_xlfn.IFS(DD_Frequency="Monthly",1,DD_Frequency="Quarterly",IF(MONTH(BZ$2)=1,1,IF(MONTH(BZ$2)=4,1,IF(MONTH(BZ$2)=7,1,IF(MONTH(BZ$2)=10,1,0)))),DD_Frequency="Annually",IF(MONTH(BZ$2)=1,1,0))*DD_Payment,BZ92,_xlfn.IFS(DD_Frequency="Monthly",1,DD_Frequency="Quarterly",IF(MONTH(BZ$2)=1,1,IF(MONTH(BZ$2)=4,1,IF(MONTH(BZ$2)=7,1,IF(MONTH(BZ$2)=10,1,0)))),DD_Frequency="Annually",IF(MONTH(BZ$2)=1,1,0))*DD_Payment))))</f>
        <v/>
      </c>
      <c r="CB92" s="3" t="str">
        <f t="shared" ref="CB92" ca="1" si="4362">IF($B92="","",IF(BZ92&gt;CA92,(BZ92-CA92/2)*(rate_A*(CB$1/365)),0))</f>
        <v/>
      </c>
      <c r="CC92" s="3" t="str">
        <f t="shared" ca="1" si="3334"/>
        <v/>
      </c>
      <c r="CD92" s="3" t="str">
        <f t="shared" ref="CD92" ca="1" si="4363">IF($B92="","",BO92*(1+rate_A*CB$1/365))</f>
        <v/>
      </c>
      <c r="CE92" s="3" t="str">
        <f t="shared" ref="CE92" ca="1" si="4364">IF($B92="","",BP92*(1+rate_A*CB$1/365))</f>
        <v/>
      </c>
      <c r="CF92" s="3" t="str">
        <f t="shared" ref="CF92" ca="1" si="4365">IF($B92="","",BQ92*(1+rate_joint*CB$1/365))</f>
        <v/>
      </c>
      <c r="CG92" s="5" t="str">
        <f t="shared" ca="1" si="3338"/>
        <v/>
      </c>
      <c r="CH92" s="5" t="str" cm="1">
        <f t="array" aca="1" ref="CH92" ca="1">IF(CG92="","",_xlfn.IFS(CG92&lt;='Hidden inputs'!$C$15,CG92*'Hidden inputs'!$D$15,CG92&lt;='Hidden inputs'!$C$16,'Hidden inputs'!$C$15*'Hidden inputs'!$D$15+(CG92-'Hidden inputs'!$B$16)*'Hidden inputs'!$D$16,CG92&lt;='Hidden inputs'!$C$17,'Hidden inputs'!$C$15*'Hidden inputs'!$D$15+('Hidden inputs'!$C$16-'Hidden inputs'!$B$16)*'Hidden inputs'!$D$16+(CG92-'Hidden inputs'!$B$17)*'Hidden inputs'!$D$17,CG92&gt;'Hidden inputs'!$B$18,'Hidden inputs'!$C$15*'Hidden inputs'!$D$15+('Hidden inputs'!$C$16-'Hidden inputs'!$B$16)*'Hidden inputs'!$D$16+('Hidden inputs'!$C$17-'Hidden inputs'!$B$17)*'Hidden inputs'!$D$17+(CG92-'Hidden inputs'!$B$18)*'Hidden inputs'!$D$18))</f>
        <v/>
      </c>
      <c r="CI92" s="10" t="str">
        <f t="shared" ca="1" si="3339"/>
        <v/>
      </c>
      <c r="CJ92" s="5" t="str">
        <f t="shared" ca="1" si="3245"/>
        <v/>
      </c>
      <c r="CK92" s="5" t="str">
        <f t="shared" ca="1" si="3246"/>
        <v/>
      </c>
      <c r="CL92" s="5" t="str">
        <f ca="1">IF($B92="","",'Hidden inputs'!$D$11*CC92+'Hidden inputs'!$E$11*CD92)</f>
        <v/>
      </c>
      <c r="CM92" s="11" t="str">
        <f t="shared" ca="1" si="3166"/>
        <v/>
      </c>
      <c r="CN92" s="9" t="str">
        <f t="shared" ca="1" si="3247"/>
        <v/>
      </c>
      <c r="CO92" s="3" t="str">
        <f t="shared" ca="1" si="3248"/>
        <v/>
      </c>
      <c r="CP92" s="5" t="str" cm="1">
        <f t="array" aca="1" ref="CP92" ca="1">IF($B92="","",IF(CO92=0,0,IF(DD_Payment="",0,IF(CO92&lt;_xlfn.IFS(DD_Frequency="Monthly",1,DD_Frequency="Quarterly",IF(MONTH(CO$2)=1,1,IF(MONTH(CO$2)=4,1,IF(MONTH(CO$2)=7,1,IF(MONTH(CO$2)=10,1,0)))),DD_Frequency="Annually",IF(MONTH(CO$2)=1,1,0))*DD_Payment,CO92,_xlfn.IFS(DD_Frequency="Monthly",1,DD_Frequency="Quarterly",IF(MONTH(CO$2)=1,1,IF(MONTH(CO$2)=4,1,IF(MONTH(CO$2)=7,1,IF(MONTH(CO$2)=10,1,0)))),DD_Frequency="Annually",IF(MONTH(CO$2)=1,1,0))*DD_Payment))))</f>
        <v/>
      </c>
      <c r="CQ92" s="3" t="str">
        <f t="shared" ref="CQ92" ca="1" si="4366">IF($B92="","",IF(CO92&gt;CP92,(CO92-CP92/2)*(rate_A*(CQ$1/365)),0))</f>
        <v/>
      </c>
      <c r="CR92" s="3" t="str">
        <f t="shared" ca="1" si="3341"/>
        <v/>
      </c>
      <c r="CS92" s="3" t="str">
        <f t="shared" ref="CS92" ca="1" si="4367">IF($B92="","",CD92*(1+rate_A*CQ$1/365))</f>
        <v/>
      </c>
      <c r="CT92" s="3" t="str">
        <f t="shared" ref="CT92" ca="1" si="4368">IF($B92="","",CE92*(1+rate_A*CQ$1/365))</f>
        <v/>
      </c>
      <c r="CU92" s="3" t="str">
        <f t="shared" ref="CU92" ca="1" si="4369">IF($B92="","",CF92*(1+rate_joint*CQ$1/365))</f>
        <v/>
      </c>
      <c r="CV92" s="5" t="str">
        <f t="shared" ca="1" si="3345"/>
        <v/>
      </c>
      <c r="CW92" s="5" t="str" cm="1">
        <f t="array" aca="1" ref="CW92" ca="1">IF(CV92="","",_xlfn.IFS(CV92&lt;='Hidden inputs'!$C$15,CV92*'Hidden inputs'!$D$15,CV92&lt;='Hidden inputs'!$C$16,'Hidden inputs'!$C$15*'Hidden inputs'!$D$15+(CV92-'Hidden inputs'!$B$16)*'Hidden inputs'!$D$16,CV92&lt;='Hidden inputs'!$C$17,'Hidden inputs'!$C$15*'Hidden inputs'!$D$15+('Hidden inputs'!$C$16-'Hidden inputs'!$B$16)*'Hidden inputs'!$D$16+(CV92-'Hidden inputs'!$B$17)*'Hidden inputs'!$D$17,CV92&gt;'Hidden inputs'!$B$18,'Hidden inputs'!$C$15*'Hidden inputs'!$D$15+('Hidden inputs'!$C$16-'Hidden inputs'!$B$16)*'Hidden inputs'!$D$16+('Hidden inputs'!$C$17-'Hidden inputs'!$B$17)*'Hidden inputs'!$D$17+(CV92-'Hidden inputs'!$B$18)*'Hidden inputs'!$D$18))</f>
        <v/>
      </c>
      <c r="CX92" s="10" t="str">
        <f t="shared" ca="1" si="3346"/>
        <v/>
      </c>
      <c r="CY92" s="5" t="str">
        <f t="shared" ca="1" si="3253"/>
        <v/>
      </c>
      <c r="CZ92" s="5" t="str">
        <f t="shared" ca="1" si="3254"/>
        <v/>
      </c>
      <c r="DA92" s="5" t="str">
        <f ca="1">IF($B92="","",'Hidden inputs'!$D$11*CR92+'Hidden inputs'!$E$11*CS92)</f>
        <v/>
      </c>
      <c r="DB92" s="11" t="str">
        <f t="shared" ca="1" si="3171"/>
        <v/>
      </c>
      <c r="DC92" s="9" t="str">
        <f t="shared" ca="1" si="3255"/>
        <v/>
      </c>
      <c r="DD92" s="3" t="str">
        <f t="shared" ca="1" si="3256"/>
        <v/>
      </c>
      <c r="DE92" s="5" t="str" cm="1">
        <f t="array" aca="1" ref="DE92" ca="1">IF($B92="","",IF(DD92=0,0,IF(DD_Payment="",0,IF(DD92&lt;_xlfn.IFS(DD_Frequency="Monthly",1,DD_Frequency="Quarterly",IF(MONTH(DD$2)=1,1,IF(MONTH(DD$2)=4,1,IF(MONTH(DD$2)=7,1,IF(MONTH(DD$2)=10,1,0)))),DD_Frequency="Annually",IF(MONTH(DD$2)=1,1,0))*DD_Payment,DD92,_xlfn.IFS(DD_Frequency="Monthly",1,DD_Frequency="Quarterly",IF(MONTH(DD$2)=1,1,IF(MONTH(DD$2)=4,1,IF(MONTH(DD$2)=7,1,IF(MONTH(DD$2)=10,1,0)))),DD_Frequency="Annually",IF(MONTH(DD$2)=1,1,0))*DD_Payment))))</f>
        <v/>
      </c>
      <c r="DF92" s="3" t="str">
        <f t="shared" ref="DF92" ca="1" si="4370">IF($B92="","",IF(DD92&gt;DE92,(DD92-DE92/2)*(rate_A*(DF$1/365)),0))</f>
        <v/>
      </c>
      <c r="DG92" s="3" t="str">
        <f t="shared" ca="1" si="3348"/>
        <v/>
      </c>
      <c r="DH92" s="3" t="str">
        <f t="shared" ref="DH92" ca="1" si="4371">IF($B92="","",CS92*(1+rate_A*DF$1/365))</f>
        <v/>
      </c>
      <c r="DI92" s="3" t="str">
        <f t="shared" ref="DI92" ca="1" si="4372">IF($B92="","",CT92*(1+rate_A*DF$1/365))</f>
        <v/>
      </c>
      <c r="DJ92" s="3" t="str">
        <f t="shared" ref="DJ92" ca="1" si="4373">IF($B92="","",CU92*(1+rate_joint*DF$1/365))</f>
        <v/>
      </c>
      <c r="DK92" s="5" t="str">
        <f t="shared" ca="1" si="3352"/>
        <v/>
      </c>
      <c r="DL92" s="5" t="str" cm="1">
        <f t="array" aca="1" ref="DL92" ca="1">IF(DK92="","",_xlfn.IFS(DK92&lt;='Hidden inputs'!$C$15,DK92*'Hidden inputs'!$D$15,DK92&lt;='Hidden inputs'!$C$16,'Hidden inputs'!$C$15*'Hidden inputs'!$D$15+(DK92-'Hidden inputs'!$B$16)*'Hidden inputs'!$D$16,DK92&lt;='Hidden inputs'!$C$17,'Hidden inputs'!$C$15*'Hidden inputs'!$D$15+('Hidden inputs'!$C$16-'Hidden inputs'!$B$16)*'Hidden inputs'!$D$16+(DK92-'Hidden inputs'!$B$17)*'Hidden inputs'!$D$17,DK92&gt;'Hidden inputs'!$B$18,'Hidden inputs'!$C$15*'Hidden inputs'!$D$15+('Hidden inputs'!$C$16-'Hidden inputs'!$B$16)*'Hidden inputs'!$D$16+('Hidden inputs'!$C$17-'Hidden inputs'!$B$17)*'Hidden inputs'!$D$17+(DK92-'Hidden inputs'!$B$18)*'Hidden inputs'!$D$18))</f>
        <v/>
      </c>
      <c r="DM92" s="10" t="str">
        <f t="shared" ca="1" si="3353"/>
        <v/>
      </c>
      <c r="DN92" s="5" t="str">
        <f t="shared" ca="1" si="3261"/>
        <v/>
      </c>
      <c r="DO92" s="5" t="str">
        <f t="shared" ca="1" si="3262"/>
        <v/>
      </c>
      <c r="DP92" s="5" t="str">
        <f ca="1">IF($B92="","",'Hidden inputs'!$D$11*DG92+'Hidden inputs'!$E$11*DH92)</f>
        <v/>
      </c>
      <c r="DQ92" s="11" t="str">
        <f t="shared" ca="1" si="3176"/>
        <v/>
      </c>
      <c r="DR92" s="9" t="str">
        <f t="shared" ca="1" si="3263"/>
        <v/>
      </c>
      <c r="DS92" s="3" t="str">
        <f t="shared" ca="1" si="3264"/>
        <v/>
      </c>
      <c r="DT92" s="5" t="str" cm="1">
        <f t="array" aca="1" ref="DT92" ca="1">IF($B92="","",IF(DS92=0,0,IF(DD_Payment="",0,IF(DS92&lt;_xlfn.IFS(DD_Frequency="Monthly",1,DD_Frequency="Quarterly",IF(MONTH(DS$2)=1,1,IF(MONTH(DS$2)=4,1,IF(MONTH(DS$2)=7,1,IF(MONTH(DS$2)=10,1,0)))),DD_Frequency="Annually",IF(MONTH(DS$2)=1,1,0))*DD_Payment,DS92,_xlfn.IFS(DD_Frequency="Monthly",1,DD_Frequency="Quarterly",IF(MONTH(DS$2)=1,1,IF(MONTH(DS$2)=4,1,IF(MONTH(DS$2)=7,1,IF(MONTH(DS$2)=10,1,0)))),DD_Frequency="Annually",IF(MONTH(DS$2)=1,1,0))*DD_Payment))))</f>
        <v/>
      </c>
      <c r="DU92" s="3" t="str">
        <f t="shared" ref="DU92" ca="1" si="4374">IF($B92="","",IF(DS92&gt;DT92,(DS92-DT92/2)*(rate_A*(DU$1/365)),0))</f>
        <v/>
      </c>
      <c r="DV92" s="3" t="str">
        <f t="shared" ca="1" si="3355"/>
        <v/>
      </c>
      <c r="DW92" s="3" t="str">
        <f t="shared" ref="DW92" ca="1" si="4375">IF($B92="","",DH92*(1+rate_A*DU$1/365))</f>
        <v/>
      </c>
      <c r="DX92" s="3" t="str">
        <f t="shared" ref="DX92" ca="1" si="4376">IF($B92="","",DI92*(1+rate_A*DU$1/365))</f>
        <v/>
      </c>
      <c r="DY92" s="3" t="str">
        <f t="shared" ref="DY92" ca="1" si="4377">IF($B92="","",DJ92*(1+rate_joint*DU$1/365))</f>
        <v/>
      </c>
      <c r="DZ92" s="5" t="str">
        <f t="shared" ca="1" si="3359"/>
        <v/>
      </c>
      <c r="EA92" s="5" t="str" cm="1">
        <f t="array" aca="1" ref="EA92" ca="1">IF(DZ92="","",_xlfn.IFS(DZ92&lt;='Hidden inputs'!$C$15,DZ92*'Hidden inputs'!$D$15,DZ92&lt;='Hidden inputs'!$C$16,'Hidden inputs'!$C$15*'Hidden inputs'!$D$15+(DZ92-'Hidden inputs'!$B$16)*'Hidden inputs'!$D$16,DZ92&lt;='Hidden inputs'!$C$17,'Hidden inputs'!$C$15*'Hidden inputs'!$D$15+('Hidden inputs'!$C$16-'Hidden inputs'!$B$16)*'Hidden inputs'!$D$16+(DZ92-'Hidden inputs'!$B$17)*'Hidden inputs'!$D$17,DZ92&gt;'Hidden inputs'!$B$18,'Hidden inputs'!$C$15*'Hidden inputs'!$D$15+('Hidden inputs'!$C$16-'Hidden inputs'!$B$16)*'Hidden inputs'!$D$16+('Hidden inputs'!$C$17-'Hidden inputs'!$B$17)*'Hidden inputs'!$D$17+(DZ92-'Hidden inputs'!$B$18)*'Hidden inputs'!$D$18))</f>
        <v/>
      </c>
      <c r="EB92" s="10" t="str">
        <f t="shared" ca="1" si="3360"/>
        <v/>
      </c>
      <c r="EC92" s="5" t="str">
        <f t="shared" ca="1" si="3269"/>
        <v/>
      </c>
      <c r="ED92" s="5" t="str">
        <f t="shared" ca="1" si="3270"/>
        <v/>
      </c>
      <c r="EE92" s="5" t="str">
        <f ca="1">IF($B92="","",'Hidden inputs'!$D$11*DV92+'Hidden inputs'!$E$11*DW92)</f>
        <v/>
      </c>
      <c r="EF92" s="11" t="str">
        <f t="shared" ca="1" si="3181"/>
        <v/>
      </c>
      <c r="EG92" s="9" t="str">
        <f t="shared" ca="1" si="3271"/>
        <v/>
      </c>
      <c r="EH92" s="3" t="str">
        <f t="shared" ca="1" si="3272"/>
        <v/>
      </c>
      <c r="EI92" s="5" t="str" cm="1">
        <f t="array" aca="1" ref="EI92" ca="1">IF($B92="","",IF(EH92=0,0,IF(DD_Payment="",0,IF(EH92&lt;_xlfn.IFS(DD_Frequency="Monthly",1,DD_Frequency="Quarterly",IF(MONTH(EH$2)=1,1,IF(MONTH(EH$2)=4,1,IF(MONTH(EH$2)=7,1,IF(MONTH(EH$2)=10,1,0)))),DD_Frequency="Annually",IF(MONTH(EH$2)=1,1,0))*DD_Payment,EH92,_xlfn.IFS(DD_Frequency="Monthly",1,DD_Frequency="Quarterly",IF(MONTH(EH$2)=1,1,IF(MONTH(EH$2)=4,1,IF(MONTH(EH$2)=7,1,IF(MONTH(EH$2)=10,1,0)))),DD_Frequency="Annually",IF(MONTH(EH$2)=1,1,0))*DD_Payment))))</f>
        <v/>
      </c>
      <c r="EJ92" s="3" t="str">
        <f t="shared" ref="EJ92" ca="1" si="4378">IF($B92="","",IF(EH92&gt;EI92,(EH92-EI92/2)*(rate_A*(EJ$1/365)),0))</f>
        <v/>
      </c>
      <c r="EK92" s="3" t="str">
        <f t="shared" ca="1" si="3362"/>
        <v/>
      </c>
      <c r="EL92" s="3" t="str">
        <f t="shared" ref="EL92" ca="1" si="4379">IF($B92="","",DW92*(1+rate_A*EJ$1/365))</f>
        <v/>
      </c>
      <c r="EM92" s="3" t="str">
        <f t="shared" ref="EM92" ca="1" si="4380">IF($B92="","",DX92*(1+rate_A*EJ$1/365))</f>
        <v/>
      </c>
      <c r="EN92" s="3" t="str">
        <f t="shared" ref="EN92" ca="1" si="4381">IF($B92="","",DY92*(1+rate_joint*EJ$1/365))</f>
        <v/>
      </c>
      <c r="EO92" s="5" t="str">
        <f t="shared" ca="1" si="3366"/>
        <v/>
      </c>
      <c r="EP92" s="5" t="str" cm="1">
        <f t="array" aca="1" ref="EP92" ca="1">IF(EO92="","",_xlfn.IFS(EO92&lt;='Hidden inputs'!$C$15,EO92*'Hidden inputs'!$D$15,EO92&lt;='Hidden inputs'!$C$16,'Hidden inputs'!$C$15*'Hidden inputs'!$D$15+(EO92-'Hidden inputs'!$B$16)*'Hidden inputs'!$D$16,EO92&lt;='Hidden inputs'!$C$17,'Hidden inputs'!$C$15*'Hidden inputs'!$D$15+('Hidden inputs'!$C$16-'Hidden inputs'!$B$16)*'Hidden inputs'!$D$16+(EO92-'Hidden inputs'!$B$17)*'Hidden inputs'!$D$17,EO92&gt;'Hidden inputs'!$B$18,'Hidden inputs'!$C$15*'Hidden inputs'!$D$15+('Hidden inputs'!$C$16-'Hidden inputs'!$B$16)*'Hidden inputs'!$D$16+('Hidden inputs'!$C$17-'Hidden inputs'!$B$17)*'Hidden inputs'!$D$17+(EO92-'Hidden inputs'!$B$18)*'Hidden inputs'!$D$18))</f>
        <v/>
      </c>
      <c r="EQ92" s="10" t="str">
        <f t="shared" ca="1" si="3367"/>
        <v/>
      </c>
      <c r="ER92" s="5" t="str">
        <f t="shared" ca="1" si="3277"/>
        <v/>
      </c>
      <c r="ES92" s="5" t="str">
        <f t="shared" ca="1" si="3278"/>
        <v/>
      </c>
      <c r="ET92" s="5" t="str">
        <f ca="1">IF($B92="","",'Hidden inputs'!$D$11*EK92+'Hidden inputs'!$E$11*EL92)</f>
        <v/>
      </c>
      <c r="EU92" s="11" t="str">
        <f t="shared" ca="1" si="3186"/>
        <v/>
      </c>
      <c r="EV92" s="9" t="str">
        <f t="shared" ca="1" si="3279"/>
        <v/>
      </c>
      <c r="EW92" s="3" t="str">
        <f t="shared" ca="1" si="3280"/>
        <v/>
      </c>
      <c r="EX92" s="5" t="str" cm="1">
        <f t="array" aca="1" ref="EX92" ca="1">IF($B92="","",IF(EW92=0,0,IF(DD_Payment="",0,IF(EW92&lt;_xlfn.IFS(DD_Frequency="Monthly",1,DD_Frequency="Quarterly",IF(MONTH(EW$2)=1,1,IF(MONTH(EW$2)=4,1,IF(MONTH(EW$2)=7,1,IF(MONTH(EW$2)=10,1,0)))),DD_Frequency="Annually",IF(MONTH(EW$2)=1,1,0))*DD_Payment,EW92,_xlfn.IFS(DD_Frequency="Monthly",1,DD_Frequency="Quarterly",IF(MONTH(EW$2)=1,1,IF(MONTH(EW$2)=4,1,IF(MONTH(EW$2)=7,1,IF(MONTH(EW$2)=10,1,0)))),DD_Frequency="Annually",IF(MONTH(EW$2)=1,1,0))*DD_Payment))))</f>
        <v/>
      </c>
      <c r="EY92" s="3" t="str">
        <f t="shared" ref="EY92" ca="1" si="4382">IF($B92="","",IF(EW92&gt;EX92,(EW92-EX92/2)*(rate_A*(EY$1/365)),0))</f>
        <v/>
      </c>
      <c r="EZ92" s="3" t="str">
        <f t="shared" ca="1" si="3369"/>
        <v/>
      </c>
      <c r="FA92" s="3" t="str">
        <f t="shared" ref="FA92" ca="1" si="4383">IF($B92="","",EL92*(1+rate_A*EY$1/365))</f>
        <v/>
      </c>
      <c r="FB92" s="3" t="str">
        <f t="shared" ref="FB92" ca="1" si="4384">IF($B92="","",EM92*(1+rate_A*EY$1/365))</f>
        <v/>
      </c>
      <c r="FC92" s="3" t="str">
        <f t="shared" ref="FC92" ca="1" si="4385">IF($B92="","",EN92*(1+rate_joint*EY$1/365))</f>
        <v/>
      </c>
      <c r="FD92" s="5" t="str">
        <f t="shared" ca="1" si="3373"/>
        <v/>
      </c>
      <c r="FE92" s="5" t="str" cm="1">
        <f t="array" aca="1" ref="FE92" ca="1">IF(FD92="","",_xlfn.IFS(FD92&lt;='Hidden inputs'!$C$15,FD92*'Hidden inputs'!$D$15,FD92&lt;='Hidden inputs'!$C$16,'Hidden inputs'!$C$15*'Hidden inputs'!$D$15+(FD92-'Hidden inputs'!$B$16)*'Hidden inputs'!$D$16,FD92&lt;='Hidden inputs'!$C$17,'Hidden inputs'!$C$15*'Hidden inputs'!$D$15+('Hidden inputs'!$C$16-'Hidden inputs'!$B$16)*'Hidden inputs'!$D$16+(FD92-'Hidden inputs'!$B$17)*'Hidden inputs'!$D$17,FD92&gt;'Hidden inputs'!$B$18,'Hidden inputs'!$C$15*'Hidden inputs'!$D$15+('Hidden inputs'!$C$16-'Hidden inputs'!$B$16)*'Hidden inputs'!$D$16+('Hidden inputs'!$C$17-'Hidden inputs'!$B$17)*'Hidden inputs'!$D$17+(FD92-'Hidden inputs'!$B$18)*'Hidden inputs'!$D$18))</f>
        <v/>
      </c>
      <c r="FF92" s="10" t="str">
        <f t="shared" ca="1" si="3374"/>
        <v/>
      </c>
      <c r="FG92" s="5" t="str">
        <f t="shared" ca="1" si="3285"/>
        <v/>
      </c>
      <c r="FH92" s="5" t="str">
        <f t="shared" ca="1" si="3286"/>
        <v/>
      </c>
      <c r="FI92" s="5" t="str">
        <f ca="1">IF($B92="","",'Hidden inputs'!$D$11*EZ92+'Hidden inputs'!$E$11*FA92)</f>
        <v/>
      </c>
      <c r="FJ92" s="11" t="str">
        <f t="shared" ca="1" si="3191"/>
        <v/>
      </c>
      <c r="FK92" s="9" t="str">
        <f t="shared" ca="1" si="3287"/>
        <v/>
      </c>
      <c r="FL92" s="3" t="str">
        <f t="shared" ca="1" si="3288"/>
        <v/>
      </c>
      <c r="FM92" s="5" t="str" cm="1">
        <f t="array" aca="1" ref="FM92" ca="1">IF($B92="","",IF(FL92=0,0,IF(DD_Payment="",0,IF(FL92&lt;_xlfn.IFS(DD_Frequency="Monthly",1,DD_Frequency="Quarterly",IF(MONTH(FL$2)=1,1,IF(MONTH(FL$2)=4,1,IF(MONTH(FL$2)=7,1,IF(MONTH(FL$2)=10,1,0)))),DD_Frequency="Annually",IF(MONTH(FL$2)=1,1,0))*DD_Payment,FL92,_xlfn.IFS(DD_Frequency="Monthly",1,DD_Frequency="Quarterly",IF(MONTH(FL$2)=1,1,IF(MONTH(FL$2)=4,1,IF(MONTH(FL$2)=7,1,IF(MONTH(FL$2)=10,1,0)))),DD_Frequency="Annually",IF(MONTH(FL$2)=1,1,0))*DD_Payment))))</f>
        <v/>
      </c>
      <c r="FN92" s="3" t="str">
        <f t="shared" ref="FN92" ca="1" si="4386">IF($B92="","",IF(FL92&gt;FM92,(FL92-FM92/2)*(rate_A*(FN$1/365)),0))</f>
        <v/>
      </c>
      <c r="FO92" s="3" t="str">
        <f t="shared" ca="1" si="3376"/>
        <v/>
      </c>
      <c r="FP92" s="3" t="str">
        <f t="shared" ref="FP92" ca="1" si="4387">IF($B92="","",FA92*(1+rate_A*FN$1/365))</f>
        <v/>
      </c>
      <c r="FQ92" s="3" t="str">
        <f t="shared" ref="FQ92" ca="1" si="4388">IF($B92="","",FB92*(1+rate_A*FN$1/365))</f>
        <v/>
      </c>
      <c r="FR92" s="3" t="str">
        <f t="shared" ref="FR92" ca="1" si="4389">IF($B92="","",FC92*(1+rate_joint*FN$1/365))</f>
        <v/>
      </c>
      <c r="FS92" s="5" t="str">
        <f t="shared" ca="1" si="3380"/>
        <v/>
      </c>
      <c r="FT92" s="5" t="str" cm="1">
        <f t="array" aca="1" ref="FT92" ca="1">IF(FS92="","",_xlfn.IFS(FS92&lt;='Hidden inputs'!$C$15,FS92*'Hidden inputs'!$D$15,FS92&lt;='Hidden inputs'!$C$16,'Hidden inputs'!$C$15*'Hidden inputs'!$D$15+(FS92-'Hidden inputs'!$B$16)*'Hidden inputs'!$D$16,FS92&lt;='Hidden inputs'!$C$17,'Hidden inputs'!$C$15*'Hidden inputs'!$D$15+('Hidden inputs'!$C$16-'Hidden inputs'!$B$16)*'Hidden inputs'!$D$16+(FS92-'Hidden inputs'!$B$17)*'Hidden inputs'!$D$17,FS92&gt;'Hidden inputs'!$B$18,'Hidden inputs'!$C$15*'Hidden inputs'!$D$15+('Hidden inputs'!$C$16-'Hidden inputs'!$B$16)*'Hidden inputs'!$D$16+('Hidden inputs'!$C$17-'Hidden inputs'!$B$17)*'Hidden inputs'!$D$17+(FS92-'Hidden inputs'!$B$18)*'Hidden inputs'!$D$18))</f>
        <v/>
      </c>
      <c r="FU92" s="10" t="str">
        <f t="shared" ca="1" si="3381"/>
        <v/>
      </c>
      <c r="FV92" s="5" t="str">
        <f t="shared" ca="1" si="3293"/>
        <v/>
      </c>
      <c r="FW92" s="5" t="str">
        <f t="shared" ca="1" si="3294"/>
        <v/>
      </c>
      <c r="FX92" s="5" t="str">
        <f ca="1">IF($B92="","",'Hidden inputs'!$D$11*FO92+'Hidden inputs'!$E$11*FP92)</f>
        <v/>
      </c>
      <c r="FY92" s="11" t="str">
        <f t="shared" ca="1" si="3196"/>
        <v/>
      </c>
      <c r="FZ92" s="9" t="str">
        <f t="shared" ca="1" si="3295"/>
        <v/>
      </c>
      <c r="GA92" s="5" t="str">
        <f t="shared" ca="1" si="3296"/>
        <v/>
      </c>
      <c r="GB92" s="5" t="str">
        <f t="shared" ca="1" si="3297"/>
        <v/>
      </c>
      <c r="GC92" s="5" t="str">
        <f t="shared" ca="1" si="3197"/>
        <v/>
      </c>
      <c r="GD92" s="5" t="str">
        <f t="shared" ca="1" si="3198"/>
        <v/>
      </c>
    </row>
    <row r="93" spans="1:186" x14ac:dyDescent="0.35">
      <c r="A93" s="2" t="str">
        <f t="shared" ca="1" si="3199"/>
        <v/>
      </c>
      <c r="B93" s="6" t="str">
        <f t="shared" ca="1" si="3200"/>
        <v/>
      </c>
      <c r="C93" s="5" t="str">
        <f t="shared" ca="1" si="3298"/>
        <v/>
      </c>
      <c r="D93" s="5" t="str" cm="1">
        <f t="array" aca="1" ref="D93" ca="1">IF($B93="","",IF(C93=0,0,IF(DD_Payment="",0,IF(C93&lt;_xlfn.IFS(DD_Frequency="Monthly",1,DD_Frequency="Quarterly",IF(MONTH(C$2)=1,1,IF(MONTH(C$2)=4,1,IF(MONTH(C$2)=7,1,IF(MONTH(C$2)=10,1,0)))),DD_Frequency="Annually",IF(MONTH(C$2)=1,1,0))*DD_Payment,C93,_xlfn.IFS(DD_Frequency="Monthly",1,DD_Frequency="Quarterly",IF(MONTH(C$2)=1,1,IF(MONTH(C$2)=4,1,IF(MONTH(C$2)=7,1,IF(MONTH(C$2)=10,1,0)))),DD_Frequency="Annually",IF(MONTH(C$2)=1,1,0))*DD_Payment))))</f>
        <v/>
      </c>
      <c r="E93" s="5" t="str">
        <f t="shared" ref="E93" ca="1" si="4390">IF(B93="","",IF(C93&gt;D93,(C93-D93/2)*(rate_A*(E$1/365)),0))</f>
        <v/>
      </c>
      <c r="F93" s="5" t="str">
        <f t="shared" ca="1" si="3202"/>
        <v/>
      </c>
      <c r="G93" s="5" t="str">
        <f t="shared" ref="G93" ca="1" si="4391">IF(B93="","",G92*(1+rate_A*E$1/365))</f>
        <v/>
      </c>
      <c r="H93" s="5" t="str">
        <f t="shared" ref="H93" ca="1" si="4392">IF(B93="","",H92*(1+rate_A*E$1/365))</f>
        <v/>
      </c>
      <c r="I93" s="5" t="str">
        <f t="shared" ref="I93" ca="1" si="4393">IF(B93="","",I92*(1+rate_joint*E$1/365))</f>
        <v/>
      </c>
      <c r="J93" s="5" t="str">
        <f t="shared" ca="1" si="3303"/>
        <v/>
      </c>
      <c r="K93" s="5" t="str" cm="1">
        <f t="array" aca="1" ref="K93" ca="1">IF(J93="","",_xlfn.IFS(J93&lt;='Hidden inputs'!$C$15,J93*'Hidden inputs'!$D$15,J93&lt;='Hidden inputs'!$C$16,'Hidden inputs'!$C$15*'Hidden inputs'!$D$15+(J93-'Hidden inputs'!$B$16)*'Hidden inputs'!$D$16,J93&lt;='Hidden inputs'!$C$17,'Hidden inputs'!$C$15*'Hidden inputs'!$D$15+('Hidden inputs'!$C$16-'Hidden inputs'!$B$16)*'Hidden inputs'!$D$16+(J93-'Hidden inputs'!$B$17)*'Hidden inputs'!$D$17,J93&gt;'Hidden inputs'!$B$18,'Hidden inputs'!$C$15*'Hidden inputs'!$D$15+('Hidden inputs'!$C$16-'Hidden inputs'!$B$16)*'Hidden inputs'!$D$16+('Hidden inputs'!$C$17-'Hidden inputs'!$B$17)*'Hidden inputs'!$D$17+(J93-'Hidden inputs'!$B$18)*'Hidden inputs'!$D$18))</f>
        <v/>
      </c>
      <c r="L93" s="11" t="str">
        <f t="shared" ca="1" si="3304"/>
        <v/>
      </c>
      <c r="M93" s="5" t="str">
        <f t="shared" ca="1" si="3206"/>
        <v/>
      </c>
      <c r="N93" s="5" t="str">
        <f t="shared" ca="1" si="3207"/>
        <v/>
      </c>
      <c r="O93" s="5" t="str">
        <f ca="1">IF(B93="","",'Hidden inputs'!$D$11*F93+'Hidden inputs'!$E$11*G93)</f>
        <v/>
      </c>
      <c r="P93" s="11" t="str">
        <f t="shared" ca="1" si="3140"/>
        <v/>
      </c>
      <c r="Q93" s="20" t="str">
        <f t="shared" ca="1" si="3141"/>
        <v/>
      </c>
      <c r="R93" s="3" t="str">
        <f t="shared" ca="1" si="3208"/>
        <v/>
      </c>
      <c r="S93" s="5" t="str" cm="1">
        <f t="array" aca="1" ref="S93" ca="1">IF($B93="","",IF(R93=0,0,IF(DD_Payment="",0,IF(R93&lt;_xlfn.IFS(DD_Frequency="Monthly",1,DD_Frequency="Quarterly",IF(MONTH(R$2)=1,1,IF(MONTH(R$2)=4,1,IF(MONTH(R$2)=7,1,IF(MONTH(R$2)=10,1,0)))),DD_Frequency="Annually",IF(MONTH(R$2)=1,1,0))*DD_Payment,R93,_xlfn.IFS(DD_Frequency="Monthly",1,DD_Frequency="Quarterly",IF(MONTH(R$2)=1,1,IF(MONTH(R$2)=4,1,IF(MONTH(R$2)=7,1,IF(MONTH(R$2)=10,1,0)))),DD_Frequency="Annually",IF(MONTH(R$2)=1,1,0))*DD_Payment))))</f>
        <v/>
      </c>
      <c r="T93" s="3" t="str">
        <f t="shared" ref="T93" ca="1" si="4394">IF(B93="","",IF(R93&gt;S93,(R93-S93/2)*(rate_A*((T$1+A93)/365)),0))</f>
        <v/>
      </c>
      <c r="U93" s="3" t="str">
        <f t="shared" ca="1" si="3210"/>
        <v/>
      </c>
      <c r="V93" s="3" t="str">
        <f t="shared" ref="V93" ca="1" si="4395">IF(B93="","",G93*(1+rate_A*(T$1+A93)/365))</f>
        <v/>
      </c>
      <c r="W93" s="3" t="str">
        <f t="shared" ref="W93" ca="1" si="4396">IF(B93="","",H93*(1+rate_A*(T$1+A93)/365))</f>
        <v/>
      </c>
      <c r="X93" s="3" t="str">
        <f t="shared" ref="X93" ca="1" si="4397">IF(B93="","",I93*(1+rate_joint*(T$1+A93)/365))</f>
        <v/>
      </c>
      <c r="Y93" s="5" t="str">
        <f t="shared" ca="1" si="3309"/>
        <v/>
      </c>
      <c r="Z93" s="5" t="str" cm="1">
        <f t="array" aca="1" ref="Z93" ca="1">IF(Y93="","",_xlfn.IFS(Y93&lt;='Hidden inputs'!$C$15,Y93*'Hidden inputs'!$D$15,Y93&lt;='Hidden inputs'!$C$16,'Hidden inputs'!$C$15*'Hidden inputs'!$D$15+(Y93-'Hidden inputs'!$B$16)*'Hidden inputs'!$D$16,Y93&lt;='Hidden inputs'!$C$17,'Hidden inputs'!$C$15*'Hidden inputs'!$D$15+('Hidden inputs'!$C$16-'Hidden inputs'!$B$16)*'Hidden inputs'!$D$16+(Y93-'Hidden inputs'!$B$17)*'Hidden inputs'!$D$17,Y93&gt;'Hidden inputs'!$B$18,'Hidden inputs'!$C$15*'Hidden inputs'!$D$15+('Hidden inputs'!$C$16-'Hidden inputs'!$B$16)*'Hidden inputs'!$D$16+('Hidden inputs'!$C$17-'Hidden inputs'!$B$17)*'Hidden inputs'!$D$17+(Y93-'Hidden inputs'!$B$18)*'Hidden inputs'!$D$18))</f>
        <v/>
      </c>
      <c r="AA93" s="10" t="str">
        <f t="shared" ca="1" si="3310"/>
        <v/>
      </c>
      <c r="AB93" s="5" t="str">
        <f t="shared" ca="1" si="3214"/>
        <v/>
      </c>
      <c r="AC93" s="5" t="str">
        <f t="shared" ca="1" si="3311"/>
        <v/>
      </c>
      <c r="AD93" s="5" t="str">
        <f ca="1">IF(B93="","",'Hidden inputs'!$D$11*U93+'Hidden inputs'!$E$11*V93)</f>
        <v/>
      </c>
      <c r="AE93" s="11" t="str">
        <f t="shared" ca="1" si="3146"/>
        <v/>
      </c>
      <c r="AF93" s="9" t="str">
        <f t="shared" ca="1" si="3215"/>
        <v/>
      </c>
      <c r="AG93" s="3" t="str">
        <f t="shared" ca="1" si="3216"/>
        <v/>
      </c>
      <c r="AH93" s="5" t="str" cm="1">
        <f t="array" aca="1" ref="AH93" ca="1">IF($B93="","",IF(AG93=0,0,IF(DD_Payment="",0,IF(AG93&lt;_xlfn.IFS(DD_Frequency="Monthly",1,DD_Frequency="Quarterly",IF(MONTH(AG$2)=1,1,IF(MONTH(AG$2)=4,1,IF(MONTH(AG$2)=7,1,IF(MONTH(AG$2)=10,1,0)))),DD_Frequency="Annually",IF(MONTH(AG$2)=1,1,0))*DD_Payment,AG93,_xlfn.IFS(DD_Frequency="Monthly",1,DD_Frequency="Quarterly",IF(MONTH(AG$2)=1,1,IF(MONTH(AG$2)=4,1,IF(MONTH(AG$2)=7,1,IF(MONTH(AG$2)=10,1,0)))),DD_Frequency="Annually",IF(MONTH(AG$2)=1,1,0))*DD_Payment))))</f>
        <v/>
      </c>
      <c r="AI93" s="3" t="str">
        <f t="shared" ref="AI93" ca="1" si="4398">IF($B93="","",IF(AG93&gt;AH93,(AG93-AH93/2)*(rate_A*(AI$1/365)),0))</f>
        <v/>
      </c>
      <c r="AJ93" s="3" t="str">
        <f t="shared" ca="1" si="3313"/>
        <v/>
      </c>
      <c r="AK93" s="3" t="str">
        <f t="shared" ref="AK93" ca="1" si="4399">IF($B93="","",V93*(1+rate_A*AI$1/365))</f>
        <v/>
      </c>
      <c r="AL93" s="3" t="str">
        <f t="shared" ref="AL93" ca="1" si="4400">IF($B93="","",W93*(1+rate_A*AI$1/365))</f>
        <v/>
      </c>
      <c r="AM93" s="3" t="str">
        <f t="shared" ref="AM93" ca="1" si="4401">IF($B93="","",X93*(1+rate_joint*AI$1/365))</f>
        <v/>
      </c>
      <c r="AN93" s="5" t="str">
        <f t="shared" ca="1" si="3317"/>
        <v/>
      </c>
      <c r="AO93" s="5" t="str" cm="1">
        <f t="array" aca="1" ref="AO93" ca="1">IF(AN93="","",_xlfn.IFS(AN93&lt;='Hidden inputs'!$C$15,AN93*'Hidden inputs'!$D$15,AN93&lt;='Hidden inputs'!$C$16,'Hidden inputs'!$C$15*'Hidden inputs'!$D$15+(AN93-'Hidden inputs'!$B$16)*'Hidden inputs'!$D$16,AN93&lt;='Hidden inputs'!$C$17,'Hidden inputs'!$C$15*'Hidden inputs'!$D$15+('Hidden inputs'!$C$16-'Hidden inputs'!$B$16)*'Hidden inputs'!$D$16+(AN93-'Hidden inputs'!$B$17)*'Hidden inputs'!$D$17,AN93&gt;'Hidden inputs'!$B$18,'Hidden inputs'!$C$15*'Hidden inputs'!$D$15+('Hidden inputs'!$C$16-'Hidden inputs'!$B$16)*'Hidden inputs'!$D$16+('Hidden inputs'!$C$17-'Hidden inputs'!$B$17)*'Hidden inputs'!$D$17+(AN93-'Hidden inputs'!$B$18)*'Hidden inputs'!$D$18))</f>
        <v/>
      </c>
      <c r="AP93" s="10" t="str">
        <f t="shared" ca="1" si="3318"/>
        <v/>
      </c>
      <c r="AQ93" s="5" t="str">
        <f t="shared" ca="1" si="3221"/>
        <v/>
      </c>
      <c r="AR93" s="5" t="str">
        <f t="shared" ca="1" si="3222"/>
        <v/>
      </c>
      <c r="AS93" s="5" t="str">
        <f ca="1">IF($B93="","",'Hidden inputs'!$D$11*AJ93+'Hidden inputs'!$E$11*AK93)</f>
        <v/>
      </c>
      <c r="AT93" s="11" t="str">
        <f t="shared" ca="1" si="3151"/>
        <v/>
      </c>
      <c r="AU93" s="9" t="str">
        <f t="shared" ca="1" si="3223"/>
        <v/>
      </c>
      <c r="AV93" s="3" t="str">
        <f t="shared" ca="1" si="3224"/>
        <v/>
      </c>
      <c r="AW93" s="5" t="str" cm="1">
        <f t="array" aca="1" ref="AW93" ca="1">IF($B93="","",IF(AV93=0,0,IF(DD_Payment="",0,IF(AV93&lt;_xlfn.IFS(DD_Frequency="Monthly",1,DD_Frequency="Quarterly",IF(MONTH(AV$2)=1,1,IF(MONTH(AV$2)=4,1,IF(MONTH(AV$2)=7,1,IF(MONTH(AV$2)=10,1,0)))),DD_Frequency="Annually",IF(MONTH(AV$2)=1,1,0))*DD_Payment,AV93,_xlfn.IFS(DD_Frequency="Monthly",1,DD_Frequency="Quarterly",IF(MONTH(AV$2)=1,1,IF(MONTH(AV$2)=4,1,IF(MONTH(AV$2)=7,1,IF(MONTH(AV$2)=10,1,0)))),DD_Frequency="Annually",IF(MONTH(AV$2)=1,1,0))*DD_Payment))))</f>
        <v/>
      </c>
      <c r="AX93" s="3" t="str">
        <f t="shared" ref="AX93" ca="1" si="4402">IF($B93="","",IF(AV93&gt;AW93,(AV93-AW93/2)*(rate_A*(AX$1/365)),0))</f>
        <v/>
      </c>
      <c r="AY93" s="3" t="str">
        <f t="shared" ca="1" si="3320"/>
        <v/>
      </c>
      <c r="AZ93" s="3" t="str">
        <f t="shared" ref="AZ93" ca="1" si="4403">IF($B93="","",AK93*(1+rate_A*AX$1/365))</f>
        <v/>
      </c>
      <c r="BA93" s="3" t="str">
        <f t="shared" ref="BA93" ca="1" si="4404">IF($B93="","",AL93*(1+rate_A*AX$1/365))</f>
        <v/>
      </c>
      <c r="BB93" s="3" t="str">
        <f t="shared" ref="BB93" ca="1" si="4405">IF($B93="","",AM93*(1+rate_joint*AX$1/365))</f>
        <v/>
      </c>
      <c r="BC93" s="5" t="str">
        <f t="shared" ca="1" si="3324"/>
        <v/>
      </c>
      <c r="BD93" s="5" t="str" cm="1">
        <f t="array" aca="1" ref="BD93" ca="1">IF(BC93="","",_xlfn.IFS(BC93&lt;='Hidden inputs'!$C$15,BC93*'Hidden inputs'!$D$15,BC93&lt;='Hidden inputs'!$C$16,'Hidden inputs'!$C$15*'Hidden inputs'!$D$15+(BC93-'Hidden inputs'!$B$16)*'Hidden inputs'!$D$16,BC93&lt;='Hidden inputs'!$C$17,'Hidden inputs'!$C$15*'Hidden inputs'!$D$15+('Hidden inputs'!$C$16-'Hidden inputs'!$B$16)*'Hidden inputs'!$D$16+(BC93-'Hidden inputs'!$B$17)*'Hidden inputs'!$D$17,BC93&gt;'Hidden inputs'!$B$18,'Hidden inputs'!$C$15*'Hidden inputs'!$D$15+('Hidden inputs'!$C$16-'Hidden inputs'!$B$16)*'Hidden inputs'!$D$16+('Hidden inputs'!$C$17-'Hidden inputs'!$B$17)*'Hidden inputs'!$D$17+(BC93-'Hidden inputs'!$B$18)*'Hidden inputs'!$D$18))</f>
        <v/>
      </c>
      <c r="BE93" s="10" t="str">
        <f t="shared" ca="1" si="3325"/>
        <v/>
      </c>
      <c r="BF93" s="5" t="str">
        <f t="shared" ca="1" si="3229"/>
        <v/>
      </c>
      <c r="BG93" s="5" t="str">
        <f t="shared" ca="1" si="3230"/>
        <v/>
      </c>
      <c r="BH93" s="5" t="str">
        <f ca="1">IF($B93="","",'Hidden inputs'!$D$11*AY93+'Hidden inputs'!$E$11*AZ93)</f>
        <v/>
      </c>
      <c r="BI93" s="11" t="str">
        <f t="shared" ca="1" si="3156"/>
        <v/>
      </c>
      <c r="BJ93" s="9" t="str">
        <f t="shared" ca="1" si="3231"/>
        <v/>
      </c>
      <c r="BK93" s="3" t="str">
        <f t="shared" ca="1" si="3232"/>
        <v/>
      </c>
      <c r="BL93" s="5" t="str" cm="1">
        <f t="array" aca="1" ref="BL93" ca="1">IF($B93="","",IF(BK93=0,0,IF(DD_Payment="",0,IF(BK93&lt;_xlfn.IFS(DD_Frequency="Monthly",1,DD_Frequency="Quarterly",IF(MONTH(BK$2)=1,1,IF(MONTH(BK$2)=4,1,IF(MONTH(BK$2)=7,1,IF(MONTH(BK$2)=10,1,0)))),DD_Frequency="Annually",IF(MONTH(BK$2)=1,1,0))*DD_Payment,BK93,_xlfn.IFS(DD_Frequency="Monthly",1,DD_Frequency="Quarterly",IF(MONTH(BK$2)=1,1,IF(MONTH(BK$2)=4,1,IF(MONTH(BK$2)=7,1,IF(MONTH(BK$2)=10,1,0)))),DD_Frequency="Annually",IF(MONTH(BK$2)=1,1,0))*DD_Payment))))</f>
        <v/>
      </c>
      <c r="BM93" s="3" t="str">
        <f t="shared" ref="BM93" ca="1" si="4406">IF($B93="","",IF(BK93&gt;BL93,(BK93-BL93/2)*(rate_A*(BM$1/365)),0))</f>
        <v/>
      </c>
      <c r="BN93" s="3" t="str">
        <f t="shared" ca="1" si="3327"/>
        <v/>
      </c>
      <c r="BO93" s="3" t="str">
        <f t="shared" ref="BO93" ca="1" si="4407">IF($B93="","",AZ93*(1+rate_A*BM$1/365))</f>
        <v/>
      </c>
      <c r="BP93" s="3" t="str">
        <f t="shared" ref="BP93" ca="1" si="4408">IF($B93="","",BA93*(1+rate_A*BM$1/365))</f>
        <v/>
      </c>
      <c r="BQ93" s="3" t="str">
        <f t="shared" ref="BQ93" ca="1" si="4409">IF($B93="","",BB93*(1+rate_joint*BM$1/365))</f>
        <v/>
      </c>
      <c r="BR93" s="5" t="str">
        <f t="shared" ca="1" si="3331"/>
        <v/>
      </c>
      <c r="BS93" s="5" t="str" cm="1">
        <f t="array" aca="1" ref="BS93" ca="1">IF(BR93="","",_xlfn.IFS(BR93&lt;='Hidden inputs'!$C$15,BR93*'Hidden inputs'!$D$15,BR93&lt;='Hidden inputs'!$C$16,'Hidden inputs'!$C$15*'Hidden inputs'!$D$15+(BR93-'Hidden inputs'!$B$16)*'Hidden inputs'!$D$16,BR93&lt;='Hidden inputs'!$C$17,'Hidden inputs'!$C$15*'Hidden inputs'!$D$15+('Hidden inputs'!$C$16-'Hidden inputs'!$B$16)*'Hidden inputs'!$D$16+(BR93-'Hidden inputs'!$B$17)*'Hidden inputs'!$D$17,BR93&gt;'Hidden inputs'!$B$18,'Hidden inputs'!$C$15*'Hidden inputs'!$D$15+('Hidden inputs'!$C$16-'Hidden inputs'!$B$16)*'Hidden inputs'!$D$16+('Hidden inputs'!$C$17-'Hidden inputs'!$B$17)*'Hidden inputs'!$D$17+(BR93-'Hidden inputs'!$B$18)*'Hidden inputs'!$D$18))</f>
        <v/>
      </c>
      <c r="BT93" s="10" t="str">
        <f t="shared" ca="1" si="3332"/>
        <v/>
      </c>
      <c r="BU93" s="5" t="str">
        <f t="shared" ca="1" si="3237"/>
        <v/>
      </c>
      <c r="BV93" s="5" t="str">
        <f t="shared" ca="1" si="3238"/>
        <v/>
      </c>
      <c r="BW93" s="5" t="str">
        <f ca="1">IF($B93="","",'Hidden inputs'!$D$11*BN93+'Hidden inputs'!$E$11*BO93)</f>
        <v/>
      </c>
      <c r="BX93" s="11" t="str">
        <f t="shared" ca="1" si="3161"/>
        <v/>
      </c>
      <c r="BY93" s="9" t="str">
        <f t="shared" ca="1" si="3239"/>
        <v/>
      </c>
      <c r="BZ93" s="3" t="str">
        <f t="shared" ca="1" si="3240"/>
        <v/>
      </c>
      <c r="CA93" s="5" t="str" cm="1">
        <f t="array" aca="1" ref="CA93" ca="1">IF($B93="","",IF(BZ93=0,0,IF(DD_Payment="",0,IF(BZ93&lt;_xlfn.IFS(DD_Frequency="Monthly",1,DD_Frequency="Quarterly",IF(MONTH(BZ$2)=1,1,IF(MONTH(BZ$2)=4,1,IF(MONTH(BZ$2)=7,1,IF(MONTH(BZ$2)=10,1,0)))),DD_Frequency="Annually",IF(MONTH(BZ$2)=1,1,0))*DD_Payment,BZ93,_xlfn.IFS(DD_Frequency="Monthly",1,DD_Frequency="Quarterly",IF(MONTH(BZ$2)=1,1,IF(MONTH(BZ$2)=4,1,IF(MONTH(BZ$2)=7,1,IF(MONTH(BZ$2)=10,1,0)))),DD_Frequency="Annually",IF(MONTH(BZ$2)=1,1,0))*DD_Payment))))</f>
        <v/>
      </c>
      <c r="CB93" s="3" t="str">
        <f t="shared" ref="CB93" ca="1" si="4410">IF($B93="","",IF(BZ93&gt;CA93,(BZ93-CA93/2)*(rate_A*(CB$1/365)),0))</f>
        <v/>
      </c>
      <c r="CC93" s="3" t="str">
        <f t="shared" ca="1" si="3334"/>
        <v/>
      </c>
      <c r="CD93" s="3" t="str">
        <f t="shared" ref="CD93" ca="1" si="4411">IF($B93="","",BO93*(1+rate_A*CB$1/365))</f>
        <v/>
      </c>
      <c r="CE93" s="3" t="str">
        <f t="shared" ref="CE93" ca="1" si="4412">IF($B93="","",BP93*(1+rate_A*CB$1/365))</f>
        <v/>
      </c>
      <c r="CF93" s="3" t="str">
        <f t="shared" ref="CF93" ca="1" si="4413">IF($B93="","",BQ93*(1+rate_joint*CB$1/365))</f>
        <v/>
      </c>
      <c r="CG93" s="5" t="str">
        <f t="shared" ca="1" si="3338"/>
        <v/>
      </c>
      <c r="CH93" s="5" t="str" cm="1">
        <f t="array" aca="1" ref="CH93" ca="1">IF(CG93="","",_xlfn.IFS(CG93&lt;='Hidden inputs'!$C$15,CG93*'Hidden inputs'!$D$15,CG93&lt;='Hidden inputs'!$C$16,'Hidden inputs'!$C$15*'Hidden inputs'!$D$15+(CG93-'Hidden inputs'!$B$16)*'Hidden inputs'!$D$16,CG93&lt;='Hidden inputs'!$C$17,'Hidden inputs'!$C$15*'Hidden inputs'!$D$15+('Hidden inputs'!$C$16-'Hidden inputs'!$B$16)*'Hidden inputs'!$D$16+(CG93-'Hidden inputs'!$B$17)*'Hidden inputs'!$D$17,CG93&gt;'Hidden inputs'!$B$18,'Hidden inputs'!$C$15*'Hidden inputs'!$D$15+('Hidden inputs'!$C$16-'Hidden inputs'!$B$16)*'Hidden inputs'!$D$16+('Hidden inputs'!$C$17-'Hidden inputs'!$B$17)*'Hidden inputs'!$D$17+(CG93-'Hidden inputs'!$B$18)*'Hidden inputs'!$D$18))</f>
        <v/>
      </c>
      <c r="CI93" s="10" t="str">
        <f t="shared" ca="1" si="3339"/>
        <v/>
      </c>
      <c r="CJ93" s="5" t="str">
        <f t="shared" ca="1" si="3245"/>
        <v/>
      </c>
      <c r="CK93" s="5" t="str">
        <f t="shared" ca="1" si="3246"/>
        <v/>
      </c>
      <c r="CL93" s="5" t="str">
        <f ca="1">IF($B93="","",'Hidden inputs'!$D$11*CC93+'Hidden inputs'!$E$11*CD93)</f>
        <v/>
      </c>
      <c r="CM93" s="11" t="str">
        <f t="shared" ca="1" si="3166"/>
        <v/>
      </c>
      <c r="CN93" s="9" t="str">
        <f t="shared" ca="1" si="3247"/>
        <v/>
      </c>
      <c r="CO93" s="3" t="str">
        <f t="shared" ca="1" si="3248"/>
        <v/>
      </c>
      <c r="CP93" s="5" t="str" cm="1">
        <f t="array" aca="1" ref="CP93" ca="1">IF($B93="","",IF(CO93=0,0,IF(DD_Payment="",0,IF(CO93&lt;_xlfn.IFS(DD_Frequency="Monthly",1,DD_Frequency="Quarterly",IF(MONTH(CO$2)=1,1,IF(MONTH(CO$2)=4,1,IF(MONTH(CO$2)=7,1,IF(MONTH(CO$2)=10,1,0)))),DD_Frequency="Annually",IF(MONTH(CO$2)=1,1,0))*DD_Payment,CO93,_xlfn.IFS(DD_Frequency="Monthly",1,DD_Frequency="Quarterly",IF(MONTH(CO$2)=1,1,IF(MONTH(CO$2)=4,1,IF(MONTH(CO$2)=7,1,IF(MONTH(CO$2)=10,1,0)))),DD_Frequency="Annually",IF(MONTH(CO$2)=1,1,0))*DD_Payment))))</f>
        <v/>
      </c>
      <c r="CQ93" s="3" t="str">
        <f t="shared" ref="CQ93" ca="1" si="4414">IF($B93="","",IF(CO93&gt;CP93,(CO93-CP93/2)*(rate_A*(CQ$1/365)),0))</f>
        <v/>
      </c>
      <c r="CR93" s="3" t="str">
        <f t="shared" ca="1" si="3341"/>
        <v/>
      </c>
      <c r="CS93" s="3" t="str">
        <f t="shared" ref="CS93" ca="1" si="4415">IF($B93="","",CD93*(1+rate_A*CQ$1/365))</f>
        <v/>
      </c>
      <c r="CT93" s="3" t="str">
        <f t="shared" ref="CT93" ca="1" si="4416">IF($B93="","",CE93*(1+rate_A*CQ$1/365))</f>
        <v/>
      </c>
      <c r="CU93" s="3" t="str">
        <f t="shared" ref="CU93" ca="1" si="4417">IF($B93="","",CF93*(1+rate_joint*CQ$1/365))</f>
        <v/>
      </c>
      <c r="CV93" s="5" t="str">
        <f t="shared" ca="1" si="3345"/>
        <v/>
      </c>
      <c r="CW93" s="5" t="str" cm="1">
        <f t="array" aca="1" ref="CW93" ca="1">IF(CV93="","",_xlfn.IFS(CV93&lt;='Hidden inputs'!$C$15,CV93*'Hidden inputs'!$D$15,CV93&lt;='Hidden inputs'!$C$16,'Hidden inputs'!$C$15*'Hidden inputs'!$D$15+(CV93-'Hidden inputs'!$B$16)*'Hidden inputs'!$D$16,CV93&lt;='Hidden inputs'!$C$17,'Hidden inputs'!$C$15*'Hidden inputs'!$D$15+('Hidden inputs'!$C$16-'Hidden inputs'!$B$16)*'Hidden inputs'!$D$16+(CV93-'Hidden inputs'!$B$17)*'Hidden inputs'!$D$17,CV93&gt;'Hidden inputs'!$B$18,'Hidden inputs'!$C$15*'Hidden inputs'!$D$15+('Hidden inputs'!$C$16-'Hidden inputs'!$B$16)*'Hidden inputs'!$D$16+('Hidden inputs'!$C$17-'Hidden inputs'!$B$17)*'Hidden inputs'!$D$17+(CV93-'Hidden inputs'!$B$18)*'Hidden inputs'!$D$18))</f>
        <v/>
      </c>
      <c r="CX93" s="10" t="str">
        <f t="shared" ca="1" si="3346"/>
        <v/>
      </c>
      <c r="CY93" s="5" t="str">
        <f t="shared" ca="1" si="3253"/>
        <v/>
      </c>
      <c r="CZ93" s="5" t="str">
        <f t="shared" ca="1" si="3254"/>
        <v/>
      </c>
      <c r="DA93" s="5" t="str">
        <f ca="1">IF($B93="","",'Hidden inputs'!$D$11*CR93+'Hidden inputs'!$E$11*CS93)</f>
        <v/>
      </c>
      <c r="DB93" s="11" t="str">
        <f t="shared" ca="1" si="3171"/>
        <v/>
      </c>
      <c r="DC93" s="9" t="str">
        <f t="shared" ca="1" si="3255"/>
        <v/>
      </c>
      <c r="DD93" s="3" t="str">
        <f t="shared" ca="1" si="3256"/>
        <v/>
      </c>
      <c r="DE93" s="5" t="str" cm="1">
        <f t="array" aca="1" ref="DE93" ca="1">IF($B93="","",IF(DD93=0,0,IF(DD_Payment="",0,IF(DD93&lt;_xlfn.IFS(DD_Frequency="Monthly",1,DD_Frequency="Quarterly",IF(MONTH(DD$2)=1,1,IF(MONTH(DD$2)=4,1,IF(MONTH(DD$2)=7,1,IF(MONTH(DD$2)=10,1,0)))),DD_Frequency="Annually",IF(MONTH(DD$2)=1,1,0))*DD_Payment,DD93,_xlfn.IFS(DD_Frequency="Monthly",1,DD_Frequency="Quarterly",IF(MONTH(DD$2)=1,1,IF(MONTH(DD$2)=4,1,IF(MONTH(DD$2)=7,1,IF(MONTH(DD$2)=10,1,0)))),DD_Frequency="Annually",IF(MONTH(DD$2)=1,1,0))*DD_Payment))))</f>
        <v/>
      </c>
      <c r="DF93" s="3" t="str">
        <f t="shared" ref="DF93" ca="1" si="4418">IF($B93="","",IF(DD93&gt;DE93,(DD93-DE93/2)*(rate_A*(DF$1/365)),0))</f>
        <v/>
      </c>
      <c r="DG93" s="3" t="str">
        <f t="shared" ca="1" si="3348"/>
        <v/>
      </c>
      <c r="DH93" s="3" t="str">
        <f t="shared" ref="DH93" ca="1" si="4419">IF($B93="","",CS93*(1+rate_A*DF$1/365))</f>
        <v/>
      </c>
      <c r="DI93" s="3" t="str">
        <f t="shared" ref="DI93" ca="1" si="4420">IF($B93="","",CT93*(1+rate_A*DF$1/365))</f>
        <v/>
      </c>
      <c r="DJ93" s="3" t="str">
        <f t="shared" ref="DJ93" ca="1" si="4421">IF($B93="","",CU93*(1+rate_joint*DF$1/365))</f>
        <v/>
      </c>
      <c r="DK93" s="5" t="str">
        <f t="shared" ca="1" si="3352"/>
        <v/>
      </c>
      <c r="DL93" s="5" t="str" cm="1">
        <f t="array" aca="1" ref="DL93" ca="1">IF(DK93="","",_xlfn.IFS(DK93&lt;='Hidden inputs'!$C$15,DK93*'Hidden inputs'!$D$15,DK93&lt;='Hidden inputs'!$C$16,'Hidden inputs'!$C$15*'Hidden inputs'!$D$15+(DK93-'Hidden inputs'!$B$16)*'Hidden inputs'!$D$16,DK93&lt;='Hidden inputs'!$C$17,'Hidden inputs'!$C$15*'Hidden inputs'!$D$15+('Hidden inputs'!$C$16-'Hidden inputs'!$B$16)*'Hidden inputs'!$D$16+(DK93-'Hidden inputs'!$B$17)*'Hidden inputs'!$D$17,DK93&gt;'Hidden inputs'!$B$18,'Hidden inputs'!$C$15*'Hidden inputs'!$D$15+('Hidden inputs'!$C$16-'Hidden inputs'!$B$16)*'Hidden inputs'!$D$16+('Hidden inputs'!$C$17-'Hidden inputs'!$B$17)*'Hidden inputs'!$D$17+(DK93-'Hidden inputs'!$B$18)*'Hidden inputs'!$D$18))</f>
        <v/>
      </c>
      <c r="DM93" s="10" t="str">
        <f t="shared" ca="1" si="3353"/>
        <v/>
      </c>
      <c r="DN93" s="5" t="str">
        <f t="shared" ca="1" si="3261"/>
        <v/>
      </c>
      <c r="DO93" s="5" t="str">
        <f t="shared" ca="1" si="3262"/>
        <v/>
      </c>
      <c r="DP93" s="5" t="str">
        <f ca="1">IF($B93="","",'Hidden inputs'!$D$11*DG93+'Hidden inputs'!$E$11*DH93)</f>
        <v/>
      </c>
      <c r="DQ93" s="11" t="str">
        <f t="shared" ca="1" si="3176"/>
        <v/>
      </c>
      <c r="DR93" s="9" t="str">
        <f t="shared" ca="1" si="3263"/>
        <v/>
      </c>
      <c r="DS93" s="3" t="str">
        <f t="shared" ca="1" si="3264"/>
        <v/>
      </c>
      <c r="DT93" s="5" t="str" cm="1">
        <f t="array" aca="1" ref="DT93" ca="1">IF($B93="","",IF(DS93=0,0,IF(DD_Payment="",0,IF(DS93&lt;_xlfn.IFS(DD_Frequency="Monthly",1,DD_Frequency="Quarterly",IF(MONTH(DS$2)=1,1,IF(MONTH(DS$2)=4,1,IF(MONTH(DS$2)=7,1,IF(MONTH(DS$2)=10,1,0)))),DD_Frequency="Annually",IF(MONTH(DS$2)=1,1,0))*DD_Payment,DS93,_xlfn.IFS(DD_Frequency="Monthly",1,DD_Frequency="Quarterly",IF(MONTH(DS$2)=1,1,IF(MONTH(DS$2)=4,1,IF(MONTH(DS$2)=7,1,IF(MONTH(DS$2)=10,1,0)))),DD_Frequency="Annually",IF(MONTH(DS$2)=1,1,0))*DD_Payment))))</f>
        <v/>
      </c>
      <c r="DU93" s="3" t="str">
        <f t="shared" ref="DU93" ca="1" si="4422">IF($B93="","",IF(DS93&gt;DT93,(DS93-DT93/2)*(rate_A*(DU$1/365)),0))</f>
        <v/>
      </c>
      <c r="DV93" s="3" t="str">
        <f t="shared" ca="1" si="3355"/>
        <v/>
      </c>
      <c r="DW93" s="3" t="str">
        <f t="shared" ref="DW93" ca="1" si="4423">IF($B93="","",DH93*(1+rate_A*DU$1/365))</f>
        <v/>
      </c>
      <c r="DX93" s="3" t="str">
        <f t="shared" ref="DX93" ca="1" si="4424">IF($B93="","",DI93*(1+rate_A*DU$1/365))</f>
        <v/>
      </c>
      <c r="DY93" s="3" t="str">
        <f t="shared" ref="DY93" ca="1" si="4425">IF($B93="","",DJ93*(1+rate_joint*DU$1/365))</f>
        <v/>
      </c>
      <c r="DZ93" s="5" t="str">
        <f t="shared" ca="1" si="3359"/>
        <v/>
      </c>
      <c r="EA93" s="5" t="str" cm="1">
        <f t="array" aca="1" ref="EA93" ca="1">IF(DZ93="","",_xlfn.IFS(DZ93&lt;='Hidden inputs'!$C$15,DZ93*'Hidden inputs'!$D$15,DZ93&lt;='Hidden inputs'!$C$16,'Hidden inputs'!$C$15*'Hidden inputs'!$D$15+(DZ93-'Hidden inputs'!$B$16)*'Hidden inputs'!$D$16,DZ93&lt;='Hidden inputs'!$C$17,'Hidden inputs'!$C$15*'Hidden inputs'!$D$15+('Hidden inputs'!$C$16-'Hidden inputs'!$B$16)*'Hidden inputs'!$D$16+(DZ93-'Hidden inputs'!$B$17)*'Hidden inputs'!$D$17,DZ93&gt;'Hidden inputs'!$B$18,'Hidden inputs'!$C$15*'Hidden inputs'!$D$15+('Hidden inputs'!$C$16-'Hidden inputs'!$B$16)*'Hidden inputs'!$D$16+('Hidden inputs'!$C$17-'Hidden inputs'!$B$17)*'Hidden inputs'!$D$17+(DZ93-'Hidden inputs'!$B$18)*'Hidden inputs'!$D$18))</f>
        <v/>
      </c>
      <c r="EB93" s="10" t="str">
        <f t="shared" ca="1" si="3360"/>
        <v/>
      </c>
      <c r="EC93" s="5" t="str">
        <f t="shared" ca="1" si="3269"/>
        <v/>
      </c>
      <c r="ED93" s="5" t="str">
        <f t="shared" ca="1" si="3270"/>
        <v/>
      </c>
      <c r="EE93" s="5" t="str">
        <f ca="1">IF($B93="","",'Hidden inputs'!$D$11*DV93+'Hidden inputs'!$E$11*DW93)</f>
        <v/>
      </c>
      <c r="EF93" s="11" t="str">
        <f t="shared" ca="1" si="3181"/>
        <v/>
      </c>
      <c r="EG93" s="9" t="str">
        <f t="shared" ca="1" si="3271"/>
        <v/>
      </c>
      <c r="EH93" s="3" t="str">
        <f t="shared" ca="1" si="3272"/>
        <v/>
      </c>
      <c r="EI93" s="5" t="str" cm="1">
        <f t="array" aca="1" ref="EI93" ca="1">IF($B93="","",IF(EH93=0,0,IF(DD_Payment="",0,IF(EH93&lt;_xlfn.IFS(DD_Frequency="Monthly",1,DD_Frequency="Quarterly",IF(MONTH(EH$2)=1,1,IF(MONTH(EH$2)=4,1,IF(MONTH(EH$2)=7,1,IF(MONTH(EH$2)=10,1,0)))),DD_Frequency="Annually",IF(MONTH(EH$2)=1,1,0))*DD_Payment,EH93,_xlfn.IFS(DD_Frequency="Monthly",1,DD_Frequency="Quarterly",IF(MONTH(EH$2)=1,1,IF(MONTH(EH$2)=4,1,IF(MONTH(EH$2)=7,1,IF(MONTH(EH$2)=10,1,0)))),DD_Frequency="Annually",IF(MONTH(EH$2)=1,1,0))*DD_Payment))))</f>
        <v/>
      </c>
      <c r="EJ93" s="3" t="str">
        <f t="shared" ref="EJ93" ca="1" si="4426">IF($B93="","",IF(EH93&gt;EI93,(EH93-EI93/2)*(rate_A*(EJ$1/365)),0))</f>
        <v/>
      </c>
      <c r="EK93" s="3" t="str">
        <f t="shared" ca="1" si="3362"/>
        <v/>
      </c>
      <c r="EL93" s="3" t="str">
        <f t="shared" ref="EL93" ca="1" si="4427">IF($B93="","",DW93*(1+rate_A*EJ$1/365))</f>
        <v/>
      </c>
      <c r="EM93" s="3" t="str">
        <f t="shared" ref="EM93" ca="1" si="4428">IF($B93="","",DX93*(1+rate_A*EJ$1/365))</f>
        <v/>
      </c>
      <c r="EN93" s="3" t="str">
        <f t="shared" ref="EN93" ca="1" si="4429">IF($B93="","",DY93*(1+rate_joint*EJ$1/365))</f>
        <v/>
      </c>
      <c r="EO93" s="5" t="str">
        <f t="shared" ca="1" si="3366"/>
        <v/>
      </c>
      <c r="EP93" s="5" t="str" cm="1">
        <f t="array" aca="1" ref="EP93" ca="1">IF(EO93="","",_xlfn.IFS(EO93&lt;='Hidden inputs'!$C$15,EO93*'Hidden inputs'!$D$15,EO93&lt;='Hidden inputs'!$C$16,'Hidden inputs'!$C$15*'Hidden inputs'!$D$15+(EO93-'Hidden inputs'!$B$16)*'Hidden inputs'!$D$16,EO93&lt;='Hidden inputs'!$C$17,'Hidden inputs'!$C$15*'Hidden inputs'!$D$15+('Hidden inputs'!$C$16-'Hidden inputs'!$B$16)*'Hidden inputs'!$D$16+(EO93-'Hidden inputs'!$B$17)*'Hidden inputs'!$D$17,EO93&gt;'Hidden inputs'!$B$18,'Hidden inputs'!$C$15*'Hidden inputs'!$D$15+('Hidden inputs'!$C$16-'Hidden inputs'!$B$16)*'Hidden inputs'!$D$16+('Hidden inputs'!$C$17-'Hidden inputs'!$B$17)*'Hidden inputs'!$D$17+(EO93-'Hidden inputs'!$B$18)*'Hidden inputs'!$D$18))</f>
        <v/>
      </c>
      <c r="EQ93" s="10" t="str">
        <f t="shared" ca="1" si="3367"/>
        <v/>
      </c>
      <c r="ER93" s="5" t="str">
        <f t="shared" ca="1" si="3277"/>
        <v/>
      </c>
      <c r="ES93" s="5" t="str">
        <f t="shared" ca="1" si="3278"/>
        <v/>
      </c>
      <c r="ET93" s="5" t="str">
        <f ca="1">IF($B93="","",'Hidden inputs'!$D$11*EK93+'Hidden inputs'!$E$11*EL93)</f>
        <v/>
      </c>
      <c r="EU93" s="11" t="str">
        <f t="shared" ca="1" si="3186"/>
        <v/>
      </c>
      <c r="EV93" s="9" t="str">
        <f t="shared" ca="1" si="3279"/>
        <v/>
      </c>
      <c r="EW93" s="3" t="str">
        <f t="shared" ca="1" si="3280"/>
        <v/>
      </c>
      <c r="EX93" s="5" t="str" cm="1">
        <f t="array" aca="1" ref="EX93" ca="1">IF($B93="","",IF(EW93=0,0,IF(DD_Payment="",0,IF(EW93&lt;_xlfn.IFS(DD_Frequency="Monthly",1,DD_Frequency="Quarterly",IF(MONTH(EW$2)=1,1,IF(MONTH(EW$2)=4,1,IF(MONTH(EW$2)=7,1,IF(MONTH(EW$2)=10,1,0)))),DD_Frequency="Annually",IF(MONTH(EW$2)=1,1,0))*DD_Payment,EW93,_xlfn.IFS(DD_Frequency="Monthly",1,DD_Frequency="Quarterly",IF(MONTH(EW$2)=1,1,IF(MONTH(EW$2)=4,1,IF(MONTH(EW$2)=7,1,IF(MONTH(EW$2)=10,1,0)))),DD_Frequency="Annually",IF(MONTH(EW$2)=1,1,0))*DD_Payment))))</f>
        <v/>
      </c>
      <c r="EY93" s="3" t="str">
        <f t="shared" ref="EY93" ca="1" si="4430">IF($B93="","",IF(EW93&gt;EX93,(EW93-EX93/2)*(rate_A*(EY$1/365)),0))</f>
        <v/>
      </c>
      <c r="EZ93" s="3" t="str">
        <f t="shared" ca="1" si="3369"/>
        <v/>
      </c>
      <c r="FA93" s="3" t="str">
        <f t="shared" ref="FA93" ca="1" si="4431">IF($B93="","",EL93*(1+rate_A*EY$1/365))</f>
        <v/>
      </c>
      <c r="FB93" s="3" t="str">
        <f t="shared" ref="FB93" ca="1" si="4432">IF($B93="","",EM93*(1+rate_A*EY$1/365))</f>
        <v/>
      </c>
      <c r="FC93" s="3" t="str">
        <f t="shared" ref="FC93" ca="1" si="4433">IF($B93="","",EN93*(1+rate_joint*EY$1/365))</f>
        <v/>
      </c>
      <c r="FD93" s="5" t="str">
        <f t="shared" ca="1" si="3373"/>
        <v/>
      </c>
      <c r="FE93" s="5" t="str" cm="1">
        <f t="array" aca="1" ref="FE93" ca="1">IF(FD93="","",_xlfn.IFS(FD93&lt;='Hidden inputs'!$C$15,FD93*'Hidden inputs'!$D$15,FD93&lt;='Hidden inputs'!$C$16,'Hidden inputs'!$C$15*'Hidden inputs'!$D$15+(FD93-'Hidden inputs'!$B$16)*'Hidden inputs'!$D$16,FD93&lt;='Hidden inputs'!$C$17,'Hidden inputs'!$C$15*'Hidden inputs'!$D$15+('Hidden inputs'!$C$16-'Hidden inputs'!$B$16)*'Hidden inputs'!$D$16+(FD93-'Hidden inputs'!$B$17)*'Hidden inputs'!$D$17,FD93&gt;'Hidden inputs'!$B$18,'Hidden inputs'!$C$15*'Hidden inputs'!$D$15+('Hidden inputs'!$C$16-'Hidden inputs'!$B$16)*'Hidden inputs'!$D$16+('Hidden inputs'!$C$17-'Hidden inputs'!$B$17)*'Hidden inputs'!$D$17+(FD93-'Hidden inputs'!$B$18)*'Hidden inputs'!$D$18))</f>
        <v/>
      </c>
      <c r="FF93" s="10" t="str">
        <f t="shared" ca="1" si="3374"/>
        <v/>
      </c>
      <c r="FG93" s="5" t="str">
        <f t="shared" ca="1" si="3285"/>
        <v/>
      </c>
      <c r="FH93" s="5" t="str">
        <f t="shared" ca="1" si="3286"/>
        <v/>
      </c>
      <c r="FI93" s="5" t="str">
        <f ca="1">IF($B93="","",'Hidden inputs'!$D$11*EZ93+'Hidden inputs'!$E$11*FA93)</f>
        <v/>
      </c>
      <c r="FJ93" s="11" t="str">
        <f t="shared" ca="1" si="3191"/>
        <v/>
      </c>
      <c r="FK93" s="9" t="str">
        <f t="shared" ca="1" si="3287"/>
        <v/>
      </c>
      <c r="FL93" s="3" t="str">
        <f t="shared" ca="1" si="3288"/>
        <v/>
      </c>
      <c r="FM93" s="5" t="str" cm="1">
        <f t="array" aca="1" ref="FM93" ca="1">IF($B93="","",IF(FL93=0,0,IF(DD_Payment="",0,IF(FL93&lt;_xlfn.IFS(DD_Frequency="Monthly",1,DD_Frequency="Quarterly",IF(MONTH(FL$2)=1,1,IF(MONTH(FL$2)=4,1,IF(MONTH(FL$2)=7,1,IF(MONTH(FL$2)=10,1,0)))),DD_Frequency="Annually",IF(MONTH(FL$2)=1,1,0))*DD_Payment,FL93,_xlfn.IFS(DD_Frequency="Monthly",1,DD_Frequency="Quarterly",IF(MONTH(FL$2)=1,1,IF(MONTH(FL$2)=4,1,IF(MONTH(FL$2)=7,1,IF(MONTH(FL$2)=10,1,0)))),DD_Frequency="Annually",IF(MONTH(FL$2)=1,1,0))*DD_Payment))))</f>
        <v/>
      </c>
      <c r="FN93" s="3" t="str">
        <f t="shared" ref="FN93" ca="1" si="4434">IF($B93="","",IF(FL93&gt;FM93,(FL93-FM93/2)*(rate_A*(FN$1/365)),0))</f>
        <v/>
      </c>
      <c r="FO93" s="3" t="str">
        <f t="shared" ca="1" si="3376"/>
        <v/>
      </c>
      <c r="FP93" s="3" t="str">
        <f t="shared" ref="FP93" ca="1" si="4435">IF($B93="","",FA93*(1+rate_A*FN$1/365))</f>
        <v/>
      </c>
      <c r="FQ93" s="3" t="str">
        <f t="shared" ref="FQ93" ca="1" si="4436">IF($B93="","",FB93*(1+rate_A*FN$1/365))</f>
        <v/>
      </c>
      <c r="FR93" s="3" t="str">
        <f t="shared" ref="FR93" ca="1" si="4437">IF($B93="","",FC93*(1+rate_joint*FN$1/365))</f>
        <v/>
      </c>
      <c r="FS93" s="5" t="str">
        <f t="shared" ca="1" si="3380"/>
        <v/>
      </c>
      <c r="FT93" s="5" t="str" cm="1">
        <f t="array" aca="1" ref="FT93" ca="1">IF(FS93="","",_xlfn.IFS(FS93&lt;='Hidden inputs'!$C$15,FS93*'Hidden inputs'!$D$15,FS93&lt;='Hidden inputs'!$C$16,'Hidden inputs'!$C$15*'Hidden inputs'!$D$15+(FS93-'Hidden inputs'!$B$16)*'Hidden inputs'!$D$16,FS93&lt;='Hidden inputs'!$C$17,'Hidden inputs'!$C$15*'Hidden inputs'!$D$15+('Hidden inputs'!$C$16-'Hidden inputs'!$B$16)*'Hidden inputs'!$D$16+(FS93-'Hidden inputs'!$B$17)*'Hidden inputs'!$D$17,FS93&gt;'Hidden inputs'!$B$18,'Hidden inputs'!$C$15*'Hidden inputs'!$D$15+('Hidden inputs'!$C$16-'Hidden inputs'!$B$16)*'Hidden inputs'!$D$16+('Hidden inputs'!$C$17-'Hidden inputs'!$B$17)*'Hidden inputs'!$D$17+(FS93-'Hidden inputs'!$B$18)*'Hidden inputs'!$D$18))</f>
        <v/>
      </c>
      <c r="FU93" s="10" t="str">
        <f t="shared" ca="1" si="3381"/>
        <v/>
      </c>
      <c r="FV93" s="5" t="str">
        <f t="shared" ca="1" si="3293"/>
        <v/>
      </c>
      <c r="FW93" s="5" t="str">
        <f t="shared" ca="1" si="3294"/>
        <v/>
      </c>
      <c r="FX93" s="5" t="str">
        <f ca="1">IF($B93="","",'Hidden inputs'!$D$11*FO93+'Hidden inputs'!$E$11*FP93)</f>
        <v/>
      </c>
      <c r="FY93" s="11" t="str">
        <f t="shared" ca="1" si="3196"/>
        <v/>
      </c>
      <c r="FZ93" s="9" t="str">
        <f t="shared" ca="1" si="3295"/>
        <v/>
      </c>
      <c r="GA93" s="5" t="str">
        <f t="shared" ca="1" si="3296"/>
        <v/>
      </c>
      <c r="GB93" s="5" t="str">
        <f t="shared" ca="1" si="3297"/>
        <v/>
      </c>
      <c r="GC93" s="5" t="str">
        <f t="shared" ca="1" si="3197"/>
        <v/>
      </c>
      <c r="GD93" s="5" t="str">
        <f t="shared" ca="1" si="3198"/>
        <v/>
      </c>
    </row>
    <row r="94" spans="1:186" x14ac:dyDescent="0.35">
      <c r="A94" s="2" t="str">
        <f t="shared" ca="1" si="3199"/>
        <v/>
      </c>
      <c r="B94" s="6" t="str">
        <f t="shared" ca="1" si="3200"/>
        <v/>
      </c>
      <c r="C94" s="5" t="str">
        <f t="shared" ca="1" si="3298"/>
        <v/>
      </c>
      <c r="D94" s="5" t="str" cm="1">
        <f t="array" aca="1" ref="D94" ca="1">IF($B94="","",IF(C94=0,0,IF(DD_Payment="",0,IF(C94&lt;_xlfn.IFS(DD_Frequency="Monthly",1,DD_Frequency="Quarterly",IF(MONTH(C$2)=1,1,IF(MONTH(C$2)=4,1,IF(MONTH(C$2)=7,1,IF(MONTH(C$2)=10,1,0)))),DD_Frequency="Annually",IF(MONTH(C$2)=1,1,0))*DD_Payment,C94,_xlfn.IFS(DD_Frequency="Monthly",1,DD_Frequency="Quarterly",IF(MONTH(C$2)=1,1,IF(MONTH(C$2)=4,1,IF(MONTH(C$2)=7,1,IF(MONTH(C$2)=10,1,0)))),DD_Frequency="Annually",IF(MONTH(C$2)=1,1,0))*DD_Payment))))</f>
        <v/>
      </c>
      <c r="E94" s="5" t="str">
        <f t="shared" ref="E94" ca="1" si="4438">IF(B94="","",IF(C94&gt;D94,(C94-D94/2)*(rate_A*(E$1/365)),0))</f>
        <v/>
      </c>
      <c r="F94" s="5" t="str">
        <f t="shared" ca="1" si="3202"/>
        <v/>
      </c>
      <c r="G94" s="5" t="str">
        <f t="shared" ref="G94" ca="1" si="4439">IF(B94="","",G93*(1+rate_A*E$1/365))</f>
        <v/>
      </c>
      <c r="H94" s="5" t="str">
        <f t="shared" ref="H94" ca="1" si="4440">IF(B94="","",H93*(1+rate_A*E$1/365))</f>
        <v/>
      </c>
      <c r="I94" s="5" t="str">
        <f t="shared" ref="I94" ca="1" si="4441">IF(B94="","",I93*(1+rate_joint*E$1/365))</f>
        <v/>
      </c>
      <c r="J94" s="5" t="str">
        <f t="shared" ca="1" si="3303"/>
        <v/>
      </c>
      <c r="K94" s="5" t="str" cm="1">
        <f t="array" aca="1" ref="K94" ca="1">IF(J94="","",_xlfn.IFS(J94&lt;='Hidden inputs'!$C$15,J94*'Hidden inputs'!$D$15,J94&lt;='Hidden inputs'!$C$16,'Hidden inputs'!$C$15*'Hidden inputs'!$D$15+(J94-'Hidden inputs'!$B$16)*'Hidden inputs'!$D$16,J94&lt;='Hidden inputs'!$C$17,'Hidden inputs'!$C$15*'Hidden inputs'!$D$15+('Hidden inputs'!$C$16-'Hidden inputs'!$B$16)*'Hidden inputs'!$D$16+(J94-'Hidden inputs'!$B$17)*'Hidden inputs'!$D$17,J94&gt;'Hidden inputs'!$B$18,'Hidden inputs'!$C$15*'Hidden inputs'!$D$15+('Hidden inputs'!$C$16-'Hidden inputs'!$B$16)*'Hidden inputs'!$D$16+('Hidden inputs'!$C$17-'Hidden inputs'!$B$17)*'Hidden inputs'!$D$17+(J94-'Hidden inputs'!$B$18)*'Hidden inputs'!$D$18))</f>
        <v/>
      </c>
      <c r="L94" s="11" t="str">
        <f t="shared" ca="1" si="3304"/>
        <v/>
      </c>
      <c r="M94" s="5" t="str">
        <f t="shared" ca="1" si="3206"/>
        <v/>
      </c>
      <c r="N94" s="5" t="str">
        <f t="shared" ca="1" si="3207"/>
        <v/>
      </c>
      <c r="O94" s="5" t="str">
        <f ca="1">IF(B94="","",'Hidden inputs'!$D$11*F94+'Hidden inputs'!$E$11*G94)</f>
        <v/>
      </c>
      <c r="P94" s="11" t="str">
        <f t="shared" ca="1" si="3140"/>
        <v/>
      </c>
      <c r="Q94" s="20" t="str">
        <f t="shared" ca="1" si="3141"/>
        <v/>
      </c>
      <c r="R94" s="3" t="str">
        <f t="shared" ca="1" si="3208"/>
        <v/>
      </c>
      <c r="S94" s="5" t="str" cm="1">
        <f t="array" aca="1" ref="S94" ca="1">IF($B94="","",IF(R94=0,0,IF(DD_Payment="",0,IF(R94&lt;_xlfn.IFS(DD_Frequency="Monthly",1,DD_Frequency="Quarterly",IF(MONTH(R$2)=1,1,IF(MONTH(R$2)=4,1,IF(MONTH(R$2)=7,1,IF(MONTH(R$2)=10,1,0)))),DD_Frequency="Annually",IF(MONTH(R$2)=1,1,0))*DD_Payment,R94,_xlfn.IFS(DD_Frequency="Monthly",1,DD_Frequency="Quarterly",IF(MONTH(R$2)=1,1,IF(MONTH(R$2)=4,1,IF(MONTH(R$2)=7,1,IF(MONTH(R$2)=10,1,0)))),DD_Frequency="Annually",IF(MONTH(R$2)=1,1,0))*DD_Payment))))</f>
        <v/>
      </c>
      <c r="T94" s="3" t="str">
        <f t="shared" ref="T94" ca="1" si="4442">IF(B94="","",IF(R94&gt;S94,(R94-S94/2)*(rate_A*((T$1+A94)/365)),0))</f>
        <v/>
      </c>
      <c r="U94" s="3" t="str">
        <f t="shared" ca="1" si="3210"/>
        <v/>
      </c>
      <c r="V94" s="3" t="str">
        <f t="shared" ref="V94" ca="1" si="4443">IF(B94="","",G94*(1+rate_A*(T$1+A94)/365))</f>
        <v/>
      </c>
      <c r="W94" s="3" t="str">
        <f t="shared" ref="W94" ca="1" si="4444">IF(B94="","",H94*(1+rate_A*(T$1+A94)/365))</f>
        <v/>
      </c>
      <c r="X94" s="3" t="str">
        <f t="shared" ref="X94" ca="1" si="4445">IF(B94="","",I94*(1+rate_joint*(T$1+A94)/365))</f>
        <v/>
      </c>
      <c r="Y94" s="5" t="str">
        <f t="shared" ca="1" si="3309"/>
        <v/>
      </c>
      <c r="Z94" s="5" t="str" cm="1">
        <f t="array" aca="1" ref="Z94" ca="1">IF(Y94="","",_xlfn.IFS(Y94&lt;='Hidden inputs'!$C$15,Y94*'Hidden inputs'!$D$15,Y94&lt;='Hidden inputs'!$C$16,'Hidden inputs'!$C$15*'Hidden inputs'!$D$15+(Y94-'Hidden inputs'!$B$16)*'Hidden inputs'!$D$16,Y94&lt;='Hidden inputs'!$C$17,'Hidden inputs'!$C$15*'Hidden inputs'!$D$15+('Hidden inputs'!$C$16-'Hidden inputs'!$B$16)*'Hidden inputs'!$D$16+(Y94-'Hidden inputs'!$B$17)*'Hidden inputs'!$D$17,Y94&gt;'Hidden inputs'!$B$18,'Hidden inputs'!$C$15*'Hidden inputs'!$D$15+('Hidden inputs'!$C$16-'Hidden inputs'!$B$16)*'Hidden inputs'!$D$16+('Hidden inputs'!$C$17-'Hidden inputs'!$B$17)*'Hidden inputs'!$D$17+(Y94-'Hidden inputs'!$B$18)*'Hidden inputs'!$D$18))</f>
        <v/>
      </c>
      <c r="AA94" s="10" t="str">
        <f t="shared" ca="1" si="3310"/>
        <v/>
      </c>
      <c r="AB94" s="5" t="str">
        <f t="shared" ca="1" si="3214"/>
        <v/>
      </c>
      <c r="AC94" s="5" t="str">
        <f t="shared" ca="1" si="3311"/>
        <v/>
      </c>
      <c r="AD94" s="5" t="str">
        <f ca="1">IF(B94="","",'Hidden inputs'!$D$11*U94+'Hidden inputs'!$E$11*V94)</f>
        <v/>
      </c>
      <c r="AE94" s="11" t="str">
        <f t="shared" ca="1" si="3146"/>
        <v/>
      </c>
      <c r="AF94" s="9" t="str">
        <f t="shared" ca="1" si="3215"/>
        <v/>
      </c>
      <c r="AG94" s="3" t="str">
        <f t="shared" ca="1" si="3216"/>
        <v/>
      </c>
      <c r="AH94" s="5" t="str" cm="1">
        <f t="array" aca="1" ref="AH94" ca="1">IF($B94="","",IF(AG94=0,0,IF(DD_Payment="",0,IF(AG94&lt;_xlfn.IFS(DD_Frequency="Monthly",1,DD_Frequency="Quarterly",IF(MONTH(AG$2)=1,1,IF(MONTH(AG$2)=4,1,IF(MONTH(AG$2)=7,1,IF(MONTH(AG$2)=10,1,0)))),DD_Frequency="Annually",IF(MONTH(AG$2)=1,1,0))*DD_Payment,AG94,_xlfn.IFS(DD_Frequency="Monthly",1,DD_Frequency="Quarterly",IF(MONTH(AG$2)=1,1,IF(MONTH(AG$2)=4,1,IF(MONTH(AG$2)=7,1,IF(MONTH(AG$2)=10,1,0)))),DD_Frequency="Annually",IF(MONTH(AG$2)=1,1,0))*DD_Payment))))</f>
        <v/>
      </c>
      <c r="AI94" s="3" t="str">
        <f t="shared" ref="AI94" ca="1" si="4446">IF($B94="","",IF(AG94&gt;AH94,(AG94-AH94/2)*(rate_A*(AI$1/365)),0))</f>
        <v/>
      </c>
      <c r="AJ94" s="3" t="str">
        <f t="shared" ca="1" si="3313"/>
        <v/>
      </c>
      <c r="AK94" s="3" t="str">
        <f t="shared" ref="AK94" ca="1" si="4447">IF($B94="","",V94*(1+rate_A*AI$1/365))</f>
        <v/>
      </c>
      <c r="AL94" s="3" t="str">
        <f t="shared" ref="AL94" ca="1" si="4448">IF($B94="","",W94*(1+rate_A*AI$1/365))</f>
        <v/>
      </c>
      <c r="AM94" s="3" t="str">
        <f t="shared" ref="AM94" ca="1" si="4449">IF($B94="","",X94*(1+rate_joint*AI$1/365))</f>
        <v/>
      </c>
      <c r="AN94" s="5" t="str">
        <f t="shared" ca="1" si="3317"/>
        <v/>
      </c>
      <c r="AO94" s="5" t="str" cm="1">
        <f t="array" aca="1" ref="AO94" ca="1">IF(AN94="","",_xlfn.IFS(AN94&lt;='Hidden inputs'!$C$15,AN94*'Hidden inputs'!$D$15,AN94&lt;='Hidden inputs'!$C$16,'Hidden inputs'!$C$15*'Hidden inputs'!$D$15+(AN94-'Hidden inputs'!$B$16)*'Hidden inputs'!$D$16,AN94&lt;='Hidden inputs'!$C$17,'Hidden inputs'!$C$15*'Hidden inputs'!$D$15+('Hidden inputs'!$C$16-'Hidden inputs'!$B$16)*'Hidden inputs'!$D$16+(AN94-'Hidden inputs'!$B$17)*'Hidden inputs'!$D$17,AN94&gt;'Hidden inputs'!$B$18,'Hidden inputs'!$C$15*'Hidden inputs'!$D$15+('Hidden inputs'!$C$16-'Hidden inputs'!$B$16)*'Hidden inputs'!$D$16+('Hidden inputs'!$C$17-'Hidden inputs'!$B$17)*'Hidden inputs'!$D$17+(AN94-'Hidden inputs'!$B$18)*'Hidden inputs'!$D$18))</f>
        <v/>
      </c>
      <c r="AP94" s="10" t="str">
        <f t="shared" ca="1" si="3318"/>
        <v/>
      </c>
      <c r="AQ94" s="5" t="str">
        <f t="shared" ca="1" si="3221"/>
        <v/>
      </c>
      <c r="AR94" s="5" t="str">
        <f t="shared" ca="1" si="3222"/>
        <v/>
      </c>
      <c r="AS94" s="5" t="str">
        <f ca="1">IF($B94="","",'Hidden inputs'!$D$11*AJ94+'Hidden inputs'!$E$11*AK94)</f>
        <v/>
      </c>
      <c r="AT94" s="11" t="str">
        <f t="shared" ca="1" si="3151"/>
        <v/>
      </c>
      <c r="AU94" s="9" t="str">
        <f t="shared" ca="1" si="3223"/>
        <v/>
      </c>
      <c r="AV94" s="3" t="str">
        <f t="shared" ca="1" si="3224"/>
        <v/>
      </c>
      <c r="AW94" s="5" t="str" cm="1">
        <f t="array" aca="1" ref="AW94" ca="1">IF($B94="","",IF(AV94=0,0,IF(DD_Payment="",0,IF(AV94&lt;_xlfn.IFS(DD_Frequency="Monthly",1,DD_Frequency="Quarterly",IF(MONTH(AV$2)=1,1,IF(MONTH(AV$2)=4,1,IF(MONTH(AV$2)=7,1,IF(MONTH(AV$2)=10,1,0)))),DD_Frequency="Annually",IF(MONTH(AV$2)=1,1,0))*DD_Payment,AV94,_xlfn.IFS(DD_Frequency="Monthly",1,DD_Frequency="Quarterly",IF(MONTH(AV$2)=1,1,IF(MONTH(AV$2)=4,1,IF(MONTH(AV$2)=7,1,IF(MONTH(AV$2)=10,1,0)))),DD_Frequency="Annually",IF(MONTH(AV$2)=1,1,0))*DD_Payment))))</f>
        <v/>
      </c>
      <c r="AX94" s="3" t="str">
        <f t="shared" ref="AX94" ca="1" si="4450">IF($B94="","",IF(AV94&gt;AW94,(AV94-AW94/2)*(rate_A*(AX$1/365)),0))</f>
        <v/>
      </c>
      <c r="AY94" s="3" t="str">
        <f t="shared" ca="1" si="3320"/>
        <v/>
      </c>
      <c r="AZ94" s="3" t="str">
        <f t="shared" ref="AZ94" ca="1" si="4451">IF($B94="","",AK94*(1+rate_A*AX$1/365))</f>
        <v/>
      </c>
      <c r="BA94" s="3" t="str">
        <f t="shared" ref="BA94" ca="1" si="4452">IF($B94="","",AL94*(1+rate_A*AX$1/365))</f>
        <v/>
      </c>
      <c r="BB94" s="3" t="str">
        <f t="shared" ref="BB94" ca="1" si="4453">IF($B94="","",AM94*(1+rate_joint*AX$1/365))</f>
        <v/>
      </c>
      <c r="BC94" s="5" t="str">
        <f t="shared" ca="1" si="3324"/>
        <v/>
      </c>
      <c r="BD94" s="5" t="str" cm="1">
        <f t="array" aca="1" ref="BD94" ca="1">IF(BC94="","",_xlfn.IFS(BC94&lt;='Hidden inputs'!$C$15,BC94*'Hidden inputs'!$D$15,BC94&lt;='Hidden inputs'!$C$16,'Hidden inputs'!$C$15*'Hidden inputs'!$D$15+(BC94-'Hidden inputs'!$B$16)*'Hidden inputs'!$D$16,BC94&lt;='Hidden inputs'!$C$17,'Hidden inputs'!$C$15*'Hidden inputs'!$D$15+('Hidden inputs'!$C$16-'Hidden inputs'!$B$16)*'Hidden inputs'!$D$16+(BC94-'Hidden inputs'!$B$17)*'Hidden inputs'!$D$17,BC94&gt;'Hidden inputs'!$B$18,'Hidden inputs'!$C$15*'Hidden inputs'!$D$15+('Hidden inputs'!$C$16-'Hidden inputs'!$B$16)*'Hidden inputs'!$D$16+('Hidden inputs'!$C$17-'Hidden inputs'!$B$17)*'Hidden inputs'!$D$17+(BC94-'Hidden inputs'!$B$18)*'Hidden inputs'!$D$18))</f>
        <v/>
      </c>
      <c r="BE94" s="10" t="str">
        <f t="shared" ca="1" si="3325"/>
        <v/>
      </c>
      <c r="BF94" s="5" t="str">
        <f t="shared" ca="1" si="3229"/>
        <v/>
      </c>
      <c r="BG94" s="5" t="str">
        <f t="shared" ca="1" si="3230"/>
        <v/>
      </c>
      <c r="BH94" s="5" t="str">
        <f ca="1">IF($B94="","",'Hidden inputs'!$D$11*AY94+'Hidden inputs'!$E$11*AZ94)</f>
        <v/>
      </c>
      <c r="BI94" s="11" t="str">
        <f t="shared" ca="1" si="3156"/>
        <v/>
      </c>
      <c r="BJ94" s="9" t="str">
        <f t="shared" ca="1" si="3231"/>
        <v/>
      </c>
      <c r="BK94" s="3" t="str">
        <f t="shared" ca="1" si="3232"/>
        <v/>
      </c>
      <c r="BL94" s="5" t="str" cm="1">
        <f t="array" aca="1" ref="BL94" ca="1">IF($B94="","",IF(BK94=0,0,IF(DD_Payment="",0,IF(BK94&lt;_xlfn.IFS(DD_Frequency="Monthly",1,DD_Frequency="Quarterly",IF(MONTH(BK$2)=1,1,IF(MONTH(BK$2)=4,1,IF(MONTH(BK$2)=7,1,IF(MONTH(BK$2)=10,1,0)))),DD_Frequency="Annually",IF(MONTH(BK$2)=1,1,0))*DD_Payment,BK94,_xlfn.IFS(DD_Frequency="Monthly",1,DD_Frequency="Quarterly",IF(MONTH(BK$2)=1,1,IF(MONTH(BK$2)=4,1,IF(MONTH(BK$2)=7,1,IF(MONTH(BK$2)=10,1,0)))),DD_Frequency="Annually",IF(MONTH(BK$2)=1,1,0))*DD_Payment))))</f>
        <v/>
      </c>
      <c r="BM94" s="3" t="str">
        <f t="shared" ref="BM94" ca="1" si="4454">IF($B94="","",IF(BK94&gt;BL94,(BK94-BL94/2)*(rate_A*(BM$1/365)),0))</f>
        <v/>
      </c>
      <c r="BN94" s="3" t="str">
        <f t="shared" ca="1" si="3327"/>
        <v/>
      </c>
      <c r="BO94" s="3" t="str">
        <f t="shared" ref="BO94" ca="1" si="4455">IF($B94="","",AZ94*(1+rate_A*BM$1/365))</f>
        <v/>
      </c>
      <c r="BP94" s="3" t="str">
        <f t="shared" ref="BP94" ca="1" si="4456">IF($B94="","",BA94*(1+rate_A*BM$1/365))</f>
        <v/>
      </c>
      <c r="BQ94" s="3" t="str">
        <f t="shared" ref="BQ94" ca="1" si="4457">IF($B94="","",BB94*(1+rate_joint*BM$1/365))</f>
        <v/>
      </c>
      <c r="BR94" s="5" t="str">
        <f t="shared" ca="1" si="3331"/>
        <v/>
      </c>
      <c r="BS94" s="5" t="str" cm="1">
        <f t="array" aca="1" ref="BS94" ca="1">IF(BR94="","",_xlfn.IFS(BR94&lt;='Hidden inputs'!$C$15,BR94*'Hidden inputs'!$D$15,BR94&lt;='Hidden inputs'!$C$16,'Hidden inputs'!$C$15*'Hidden inputs'!$D$15+(BR94-'Hidden inputs'!$B$16)*'Hidden inputs'!$D$16,BR94&lt;='Hidden inputs'!$C$17,'Hidden inputs'!$C$15*'Hidden inputs'!$D$15+('Hidden inputs'!$C$16-'Hidden inputs'!$B$16)*'Hidden inputs'!$D$16+(BR94-'Hidden inputs'!$B$17)*'Hidden inputs'!$D$17,BR94&gt;'Hidden inputs'!$B$18,'Hidden inputs'!$C$15*'Hidden inputs'!$D$15+('Hidden inputs'!$C$16-'Hidden inputs'!$B$16)*'Hidden inputs'!$D$16+('Hidden inputs'!$C$17-'Hidden inputs'!$B$17)*'Hidden inputs'!$D$17+(BR94-'Hidden inputs'!$B$18)*'Hidden inputs'!$D$18))</f>
        <v/>
      </c>
      <c r="BT94" s="10" t="str">
        <f t="shared" ca="1" si="3332"/>
        <v/>
      </c>
      <c r="BU94" s="5" t="str">
        <f t="shared" ca="1" si="3237"/>
        <v/>
      </c>
      <c r="BV94" s="5" t="str">
        <f t="shared" ca="1" si="3238"/>
        <v/>
      </c>
      <c r="BW94" s="5" t="str">
        <f ca="1">IF($B94="","",'Hidden inputs'!$D$11*BN94+'Hidden inputs'!$E$11*BO94)</f>
        <v/>
      </c>
      <c r="BX94" s="11" t="str">
        <f t="shared" ca="1" si="3161"/>
        <v/>
      </c>
      <c r="BY94" s="9" t="str">
        <f t="shared" ca="1" si="3239"/>
        <v/>
      </c>
      <c r="BZ94" s="3" t="str">
        <f t="shared" ca="1" si="3240"/>
        <v/>
      </c>
      <c r="CA94" s="5" t="str" cm="1">
        <f t="array" aca="1" ref="CA94" ca="1">IF($B94="","",IF(BZ94=0,0,IF(DD_Payment="",0,IF(BZ94&lt;_xlfn.IFS(DD_Frequency="Monthly",1,DD_Frequency="Quarterly",IF(MONTH(BZ$2)=1,1,IF(MONTH(BZ$2)=4,1,IF(MONTH(BZ$2)=7,1,IF(MONTH(BZ$2)=10,1,0)))),DD_Frequency="Annually",IF(MONTH(BZ$2)=1,1,0))*DD_Payment,BZ94,_xlfn.IFS(DD_Frequency="Monthly",1,DD_Frequency="Quarterly",IF(MONTH(BZ$2)=1,1,IF(MONTH(BZ$2)=4,1,IF(MONTH(BZ$2)=7,1,IF(MONTH(BZ$2)=10,1,0)))),DD_Frequency="Annually",IF(MONTH(BZ$2)=1,1,0))*DD_Payment))))</f>
        <v/>
      </c>
      <c r="CB94" s="3" t="str">
        <f t="shared" ref="CB94" ca="1" si="4458">IF($B94="","",IF(BZ94&gt;CA94,(BZ94-CA94/2)*(rate_A*(CB$1/365)),0))</f>
        <v/>
      </c>
      <c r="CC94" s="3" t="str">
        <f t="shared" ca="1" si="3334"/>
        <v/>
      </c>
      <c r="CD94" s="3" t="str">
        <f t="shared" ref="CD94" ca="1" si="4459">IF($B94="","",BO94*(1+rate_A*CB$1/365))</f>
        <v/>
      </c>
      <c r="CE94" s="3" t="str">
        <f t="shared" ref="CE94" ca="1" si="4460">IF($B94="","",BP94*(1+rate_A*CB$1/365))</f>
        <v/>
      </c>
      <c r="CF94" s="3" t="str">
        <f t="shared" ref="CF94" ca="1" si="4461">IF($B94="","",BQ94*(1+rate_joint*CB$1/365))</f>
        <v/>
      </c>
      <c r="CG94" s="5" t="str">
        <f t="shared" ca="1" si="3338"/>
        <v/>
      </c>
      <c r="CH94" s="5" t="str" cm="1">
        <f t="array" aca="1" ref="CH94" ca="1">IF(CG94="","",_xlfn.IFS(CG94&lt;='Hidden inputs'!$C$15,CG94*'Hidden inputs'!$D$15,CG94&lt;='Hidden inputs'!$C$16,'Hidden inputs'!$C$15*'Hidden inputs'!$D$15+(CG94-'Hidden inputs'!$B$16)*'Hidden inputs'!$D$16,CG94&lt;='Hidden inputs'!$C$17,'Hidden inputs'!$C$15*'Hidden inputs'!$D$15+('Hidden inputs'!$C$16-'Hidden inputs'!$B$16)*'Hidden inputs'!$D$16+(CG94-'Hidden inputs'!$B$17)*'Hidden inputs'!$D$17,CG94&gt;'Hidden inputs'!$B$18,'Hidden inputs'!$C$15*'Hidden inputs'!$D$15+('Hidden inputs'!$C$16-'Hidden inputs'!$B$16)*'Hidden inputs'!$D$16+('Hidden inputs'!$C$17-'Hidden inputs'!$B$17)*'Hidden inputs'!$D$17+(CG94-'Hidden inputs'!$B$18)*'Hidden inputs'!$D$18))</f>
        <v/>
      </c>
      <c r="CI94" s="10" t="str">
        <f t="shared" ca="1" si="3339"/>
        <v/>
      </c>
      <c r="CJ94" s="5" t="str">
        <f t="shared" ca="1" si="3245"/>
        <v/>
      </c>
      <c r="CK94" s="5" t="str">
        <f t="shared" ca="1" si="3246"/>
        <v/>
      </c>
      <c r="CL94" s="5" t="str">
        <f ca="1">IF($B94="","",'Hidden inputs'!$D$11*CC94+'Hidden inputs'!$E$11*CD94)</f>
        <v/>
      </c>
      <c r="CM94" s="11" t="str">
        <f t="shared" ca="1" si="3166"/>
        <v/>
      </c>
      <c r="CN94" s="9" t="str">
        <f t="shared" ca="1" si="3247"/>
        <v/>
      </c>
      <c r="CO94" s="3" t="str">
        <f t="shared" ca="1" si="3248"/>
        <v/>
      </c>
      <c r="CP94" s="5" t="str" cm="1">
        <f t="array" aca="1" ref="CP94" ca="1">IF($B94="","",IF(CO94=0,0,IF(DD_Payment="",0,IF(CO94&lt;_xlfn.IFS(DD_Frequency="Monthly",1,DD_Frequency="Quarterly",IF(MONTH(CO$2)=1,1,IF(MONTH(CO$2)=4,1,IF(MONTH(CO$2)=7,1,IF(MONTH(CO$2)=10,1,0)))),DD_Frequency="Annually",IF(MONTH(CO$2)=1,1,0))*DD_Payment,CO94,_xlfn.IFS(DD_Frequency="Monthly",1,DD_Frequency="Quarterly",IF(MONTH(CO$2)=1,1,IF(MONTH(CO$2)=4,1,IF(MONTH(CO$2)=7,1,IF(MONTH(CO$2)=10,1,0)))),DD_Frequency="Annually",IF(MONTH(CO$2)=1,1,0))*DD_Payment))))</f>
        <v/>
      </c>
      <c r="CQ94" s="3" t="str">
        <f t="shared" ref="CQ94" ca="1" si="4462">IF($B94="","",IF(CO94&gt;CP94,(CO94-CP94/2)*(rate_A*(CQ$1/365)),0))</f>
        <v/>
      </c>
      <c r="CR94" s="3" t="str">
        <f t="shared" ca="1" si="3341"/>
        <v/>
      </c>
      <c r="CS94" s="3" t="str">
        <f t="shared" ref="CS94" ca="1" si="4463">IF($B94="","",CD94*(1+rate_A*CQ$1/365))</f>
        <v/>
      </c>
      <c r="CT94" s="3" t="str">
        <f t="shared" ref="CT94" ca="1" si="4464">IF($B94="","",CE94*(1+rate_A*CQ$1/365))</f>
        <v/>
      </c>
      <c r="CU94" s="3" t="str">
        <f t="shared" ref="CU94" ca="1" si="4465">IF($B94="","",CF94*(1+rate_joint*CQ$1/365))</f>
        <v/>
      </c>
      <c r="CV94" s="5" t="str">
        <f t="shared" ca="1" si="3345"/>
        <v/>
      </c>
      <c r="CW94" s="5" t="str" cm="1">
        <f t="array" aca="1" ref="CW94" ca="1">IF(CV94="","",_xlfn.IFS(CV94&lt;='Hidden inputs'!$C$15,CV94*'Hidden inputs'!$D$15,CV94&lt;='Hidden inputs'!$C$16,'Hidden inputs'!$C$15*'Hidden inputs'!$D$15+(CV94-'Hidden inputs'!$B$16)*'Hidden inputs'!$D$16,CV94&lt;='Hidden inputs'!$C$17,'Hidden inputs'!$C$15*'Hidden inputs'!$D$15+('Hidden inputs'!$C$16-'Hidden inputs'!$B$16)*'Hidden inputs'!$D$16+(CV94-'Hidden inputs'!$B$17)*'Hidden inputs'!$D$17,CV94&gt;'Hidden inputs'!$B$18,'Hidden inputs'!$C$15*'Hidden inputs'!$D$15+('Hidden inputs'!$C$16-'Hidden inputs'!$B$16)*'Hidden inputs'!$D$16+('Hidden inputs'!$C$17-'Hidden inputs'!$B$17)*'Hidden inputs'!$D$17+(CV94-'Hidden inputs'!$B$18)*'Hidden inputs'!$D$18))</f>
        <v/>
      </c>
      <c r="CX94" s="10" t="str">
        <f t="shared" ca="1" si="3346"/>
        <v/>
      </c>
      <c r="CY94" s="5" t="str">
        <f t="shared" ca="1" si="3253"/>
        <v/>
      </c>
      <c r="CZ94" s="5" t="str">
        <f t="shared" ca="1" si="3254"/>
        <v/>
      </c>
      <c r="DA94" s="5" t="str">
        <f ca="1">IF($B94="","",'Hidden inputs'!$D$11*CR94+'Hidden inputs'!$E$11*CS94)</f>
        <v/>
      </c>
      <c r="DB94" s="11" t="str">
        <f t="shared" ca="1" si="3171"/>
        <v/>
      </c>
      <c r="DC94" s="9" t="str">
        <f t="shared" ca="1" si="3255"/>
        <v/>
      </c>
      <c r="DD94" s="3" t="str">
        <f t="shared" ca="1" si="3256"/>
        <v/>
      </c>
      <c r="DE94" s="5" t="str" cm="1">
        <f t="array" aca="1" ref="DE94" ca="1">IF($B94="","",IF(DD94=0,0,IF(DD_Payment="",0,IF(DD94&lt;_xlfn.IFS(DD_Frequency="Monthly",1,DD_Frequency="Quarterly",IF(MONTH(DD$2)=1,1,IF(MONTH(DD$2)=4,1,IF(MONTH(DD$2)=7,1,IF(MONTH(DD$2)=10,1,0)))),DD_Frequency="Annually",IF(MONTH(DD$2)=1,1,0))*DD_Payment,DD94,_xlfn.IFS(DD_Frequency="Monthly",1,DD_Frequency="Quarterly",IF(MONTH(DD$2)=1,1,IF(MONTH(DD$2)=4,1,IF(MONTH(DD$2)=7,1,IF(MONTH(DD$2)=10,1,0)))),DD_Frequency="Annually",IF(MONTH(DD$2)=1,1,0))*DD_Payment))))</f>
        <v/>
      </c>
      <c r="DF94" s="3" t="str">
        <f t="shared" ref="DF94" ca="1" si="4466">IF($B94="","",IF(DD94&gt;DE94,(DD94-DE94/2)*(rate_A*(DF$1/365)),0))</f>
        <v/>
      </c>
      <c r="DG94" s="3" t="str">
        <f t="shared" ca="1" si="3348"/>
        <v/>
      </c>
      <c r="DH94" s="3" t="str">
        <f t="shared" ref="DH94" ca="1" si="4467">IF($B94="","",CS94*(1+rate_A*DF$1/365))</f>
        <v/>
      </c>
      <c r="DI94" s="3" t="str">
        <f t="shared" ref="DI94" ca="1" si="4468">IF($B94="","",CT94*(1+rate_A*DF$1/365))</f>
        <v/>
      </c>
      <c r="DJ94" s="3" t="str">
        <f t="shared" ref="DJ94" ca="1" si="4469">IF($B94="","",CU94*(1+rate_joint*DF$1/365))</f>
        <v/>
      </c>
      <c r="DK94" s="5" t="str">
        <f t="shared" ca="1" si="3352"/>
        <v/>
      </c>
      <c r="DL94" s="5" t="str" cm="1">
        <f t="array" aca="1" ref="DL94" ca="1">IF(DK94="","",_xlfn.IFS(DK94&lt;='Hidden inputs'!$C$15,DK94*'Hidden inputs'!$D$15,DK94&lt;='Hidden inputs'!$C$16,'Hidden inputs'!$C$15*'Hidden inputs'!$D$15+(DK94-'Hidden inputs'!$B$16)*'Hidden inputs'!$D$16,DK94&lt;='Hidden inputs'!$C$17,'Hidden inputs'!$C$15*'Hidden inputs'!$D$15+('Hidden inputs'!$C$16-'Hidden inputs'!$B$16)*'Hidden inputs'!$D$16+(DK94-'Hidden inputs'!$B$17)*'Hidden inputs'!$D$17,DK94&gt;'Hidden inputs'!$B$18,'Hidden inputs'!$C$15*'Hidden inputs'!$D$15+('Hidden inputs'!$C$16-'Hidden inputs'!$B$16)*'Hidden inputs'!$D$16+('Hidden inputs'!$C$17-'Hidden inputs'!$B$17)*'Hidden inputs'!$D$17+(DK94-'Hidden inputs'!$B$18)*'Hidden inputs'!$D$18))</f>
        <v/>
      </c>
      <c r="DM94" s="10" t="str">
        <f t="shared" ca="1" si="3353"/>
        <v/>
      </c>
      <c r="DN94" s="5" t="str">
        <f t="shared" ca="1" si="3261"/>
        <v/>
      </c>
      <c r="DO94" s="5" t="str">
        <f t="shared" ca="1" si="3262"/>
        <v/>
      </c>
      <c r="DP94" s="5" t="str">
        <f ca="1">IF($B94="","",'Hidden inputs'!$D$11*DG94+'Hidden inputs'!$E$11*DH94)</f>
        <v/>
      </c>
      <c r="DQ94" s="11" t="str">
        <f t="shared" ca="1" si="3176"/>
        <v/>
      </c>
      <c r="DR94" s="9" t="str">
        <f t="shared" ca="1" si="3263"/>
        <v/>
      </c>
      <c r="DS94" s="3" t="str">
        <f t="shared" ca="1" si="3264"/>
        <v/>
      </c>
      <c r="DT94" s="5" t="str" cm="1">
        <f t="array" aca="1" ref="DT94" ca="1">IF($B94="","",IF(DS94=0,0,IF(DD_Payment="",0,IF(DS94&lt;_xlfn.IFS(DD_Frequency="Monthly",1,DD_Frequency="Quarterly",IF(MONTH(DS$2)=1,1,IF(MONTH(DS$2)=4,1,IF(MONTH(DS$2)=7,1,IF(MONTH(DS$2)=10,1,0)))),DD_Frequency="Annually",IF(MONTH(DS$2)=1,1,0))*DD_Payment,DS94,_xlfn.IFS(DD_Frequency="Monthly",1,DD_Frequency="Quarterly",IF(MONTH(DS$2)=1,1,IF(MONTH(DS$2)=4,1,IF(MONTH(DS$2)=7,1,IF(MONTH(DS$2)=10,1,0)))),DD_Frequency="Annually",IF(MONTH(DS$2)=1,1,0))*DD_Payment))))</f>
        <v/>
      </c>
      <c r="DU94" s="3" t="str">
        <f t="shared" ref="DU94" ca="1" si="4470">IF($B94="","",IF(DS94&gt;DT94,(DS94-DT94/2)*(rate_A*(DU$1/365)),0))</f>
        <v/>
      </c>
      <c r="DV94" s="3" t="str">
        <f t="shared" ca="1" si="3355"/>
        <v/>
      </c>
      <c r="DW94" s="3" t="str">
        <f t="shared" ref="DW94" ca="1" si="4471">IF($B94="","",DH94*(1+rate_A*DU$1/365))</f>
        <v/>
      </c>
      <c r="DX94" s="3" t="str">
        <f t="shared" ref="DX94" ca="1" si="4472">IF($B94="","",DI94*(1+rate_A*DU$1/365))</f>
        <v/>
      </c>
      <c r="DY94" s="3" t="str">
        <f t="shared" ref="DY94" ca="1" si="4473">IF($B94="","",DJ94*(1+rate_joint*DU$1/365))</f>
        <v/>
      </c>
      <c r="DZ94" s="5" t="str">
        <f t="shared" ca="1" si="3359"/>
        <v/>
      </c>
      <c r="EA94" s="5" t="str" cm="1">
        <f t="array" aca="1" ref="EA94" ca="1">IF(DZ94="","",_xlfn.IFS(DZ94&lt;='Hidden inputs'!$C$15,DZ94*'Hidden inputs'!$D$15,DZ94&lt;='Hidden inputs'!$C$16,'Hidden inputs'!$C$15*'Hidden inputs'!$D$15+(DZ94-'Hidden inputs'!$B$16)*'Hidden inputs'!$D$16,DZ94&lt;='Hidden inputs'!$C$17,'Hidden inputs'!$C$15*'Hidden inputs'!$D$15+('Hidden inputs'!$C$16-'Hidden inputs'!$B$16)*'Hidden inputs'!$D$16+(DZ94-'Hidden inputs'!$B$17)*'Hidden inputs'!$D$17,DZ94&gt;'Hidden inputs'!$B$18,'Hidden inputs'!$C$15*'Hidden inputs'!$D$15+('Hidden inputs'!$C$16-'Hidden inputs'!$B$16)*'Hidden inputs'!$D$16+('Hidden inputs'!$C$17-'Hidden inputs'!$B$17)*'Hidden inputs'!$D$17+(DZ94-'Hidden inputs'!$B$18)*'Hidden inputs'!$D$18))</f>
        <v/>
      </c>
      <c r="EB94" s="10" t="str">
        <f t="shared" ca="1" si="3360"/>
        <v/>
      </c>
      <c r="EC94" s="5" t="str">
        <f t="shared" ca="1" si="3269"/>
        <v/>
      </c>
      <c r="ED94" s="5" t="str">
        <f t="shared" ca="1" si="3270"/>
        <v/>
      </c>
      <c r="EE94" s="5" t="str">
        <f ca="1">IF($B94="","",'Hidden inputs'!$D$11*DV94+'Hidden inputs'!$E$11*DW94)</f>
        <v/>
      </c>
      <c r="EF94" s="11" t="str">
        <f t="shared" ca="1" si="3181"/>
        <v/>
      </c>
      <c r="EG94" s="9" t="str">
        <f t="shared" ca="1" si="3271"/>
        <v/>
      </c>
      <c r="EH94" s="3" t="str">
        <f t="shared" ca="1" si="3272"/>
        <v/>
      </c>
      <c r="EI94" s="5" t="str" cm="1">
        <f t="array" aca="1" ref="EI94" ca="1">IF($B94="","",IF(EH94=0,0,IF(DD_Payment="",0,IF(EH94&lt;_xlfn.IFS(DD_Frequency="Monthly",1,DD_Frequency="Quarterly",IF(MONTH(EH$2)=1,1,IF(MONTH(EH$2)=4,1,IF(MONTH(EH$2)=7,1,IF(MONTH(EH$2)=10,1,0)))),DD_Frequency="Annually",IF(MONTH(EH$2)=1,1,0))*DD_Payment,EH94,_xlfn.IFS(DD_Frequency="Monthly",1,DD_Frequency="Quarterly",IF(MONTH(EH$2)=1,1,IF(MONTH(EH$2)=4,1,IF(MONTH(EH$2)=7,1,IF(MONTH(EH$2)=10,1,0)))),DD_Frequency="Annually",IF(MONTH(EH$2)=1,1,0))*DD_Payment))))</f>
        <v/>
      </c>
      <c r="EJ94" s="3" t="str">
        <f t="shared" ref="EJ94" ca="1" si="4474">IF($B94="","",IF(EH94&gt;EI94,(EH94-EI94/2)*(rate_A*(EJ$1/365)),0))</f>
        <v/>
      </c>
      <c r="EK94" s="3" t="str">
        <f t="shared" ca="1" si="3362"/>
        <v/>
      </c>
      <c r="EL94" s="3" t="str">
        <f t="shared" ref="EL94" ca="1" si="4475">IF($B94="","",DW94*(1+rate_A*EJ$1/365))</f>
        <v/>
      </c>
      <c r="EM94" s="3" t="str">
        <f t="shared" ref="EM94" ca="1" si="4476">IF($B94="","",DX94*(1+rate_A*EJ$1/365))</f>
        <v/>
      </c>
      <c r="EN94" s="3" t="str">
        <f t="shared" ref="EN94" ca="1" si="4477">IF($B94="","",DY94*(1+rate_joint*EJ$1/365))</f>
        <v/>
      </c>
      <c r="EO94" s="5" t="str">
        <f t="shared" ca="1" si="3366"/>
        <v/>
      </c>
      <c r="EP94" s="5" t="str" cm="1">
        <f t="array" aca="1" ref="EP94" ca="1">IF(EO94="","",_xlfn.IFS(EO94&lt;='Hidden inputs'!$C$15,EO94*'Hidden inputs'!$D$15,EO94&lt;='Hidden inputs'!$C$16,'Hidden inputs'!$C$15*'Hidden inputs'!$D$15+(EO94-'Hidden inputs'!$B$16)*'Hidden inputs'!$D$16,EO94&lt;='Hidden inputs'!$C$17,'Hidden inputs'!$C$15*'Hidden inputs'!$D$15+('Hidden inputs'!$C$16-'Hidden inputs'!$B$16)*'Hidden inputs'!$D$16+(EO94-'Hidden inputs'!$B$17)*'Hidden inputs'!$D$17,EO94&gt;'Hidden inputs'!$B$18,'Hidden inputs'!$C$15*'Hidden inputs'!$D$15+('Hidden inputs'!$C$16-'Hidden inputs'!$B$16)*'Hidden inputs'!$D$16+('Hidden inputs'!$C$17-'Hidden inputs'!$B$17)*'Hidden inputs'!$D$17+(EO94-'Hidden inputs'!$B$18)*'Hidden inputs'!$D$18))</f>
        <v/>
      </c>
      <c r="EQ94" s="10" t="str">
        <f t="shared" ca="1" si="3367"/>
        <v/>
      </c>
      <c r="ER94" s="5" t="str">
        <f t="shared" ca="1" si="3277"/>
        <v/>
      </c>
      <c r="ES94" s="5" t="str">
        <f t="shared" ca="1" si="3278"/>
        <v/>
      </c>
      <c r="ET94" s="5" t="str">
        <f ca="1">IF($B94="","",'Hidden inputs'!$D$11*EK94+'Hidden inputs'!$E$11*EL94)</f>
        <v/>
      </c>
      <c r="EU94" s="11" t="str">
        <f t="shared" ca="1" si="3186"/>
        <v/>
      </c>
      <c r="EV94" s="9" t="str">
        <f t="shared" ca="1" si="3279"/>
        <v/>
      </c>
      <c r="EW94" s="3" t="str">
        <f t="shared" ca="1" si="3280"/>
        <v/>
      </c>
      <c r="EX94" s="5" t="str" cm="1">
        <f t="array" aca="1" ref="EX94" ca="1">IF($B94="","",IF(EW94=0,0,IF(DD_Payment="",0,IF(EW94&lt;_xlfn.IFS(DD_Frequency="Monthly",1,DD_Frequency="Quarterly",IF(MONTH(EW$2)=1,1,IF(MONTH(EW$2)=4,1,IF(MONTH(EW$2)=7,1,IF(MONTH(EW$2)=10,1,0)))),DD_Frequency="Annually",IF(MONTH(EW$2)=1,1,0))*DD_Payment,EW94,_xlfn.IFS(DD_Frequency="Monthly",1,DD_Frequency="Quarterly",IF(MONTH(EW$2)=1,1,IF(MONTH(EW$2)=4,1,IF(MONTH(EW$2)=7,1,IF(MONTH(EW$2)=10,1,0)))),DD_Frequency="Annually",IF(MONTH(EW$2)=1,1,0))*DD_Payment))))</f>
        <v/>
      </c>
      <c r="EY94" s="3" t="str">
        <f t="shared" ref="EY94" ca="1" si="4478">IF($B94="","",IF(EW94&gt;EX94,(EW94-EX94/2)*(rate_A*(EY$1/365)),0))</f>
        <v/>
      </c>
      <c r="EZ94" s="3" t="str">
        <f t="shared" ca="1" si="3369"/>
        <v/>
      </c>
      <c r="FA94" s="3" t="str">
        <f t="shared" ref="FA94" ca="1" si="4479">IF($B94="","",EL94*(1+rate_A*EY$1/365))</f>
        <v/>
      </c>
      <c r="FB94" s="3" t="str">
        <f t="shared" ref="FB94" ca="1" si="4480">IF($B94="","",EM94*(1+rate_A*EY$1/365))</f>
        <v/>
      </c>
      <c r="FC94" s="3" t="str">
        <f t="shared" ref="FC94" ca="1" si="4481">IF($B94="","",EN94*(1+rate_joint*EY$1/365))</f>
        <v/>
      </c>
      <c r="FD94" s="5" t="str">
        <f t="shared" ca="1" si="3373"/>
        <v/>
      </c>
      <c r="FE94" s="5" t="str" cm="1">
        <f t="array" aca="1" ref="FE94" ca="1">IF(FD94="","",_xlfn.IFS(FD94&lt;='Hidden inputs'!$C$15,FD94*'Hidden inputs'!$D$15,FD94&lt;='Hidden inputs'!$C$16,'Hidden inputs'!$C$15*'Hidden inputs'!$D$15+(FD94-'Hidden inputs'!$B$16)*'Hidden inputs'!$D$16,FD94&lt;='Hidden inputs'!$C$17,'Hidden inputs'!$C$15*'Hidden inputs'!$D$15+('Hidden inputs'!$C$16-'Hidden inputs'!$B$16)*'Hidden inputs'!$D$16+(FD94-'Hidden inputs'!$B$17)*'Hidden inputs'!$D$17,FD94&gt;'Hidden inputs'!$B$18,'Hidden inputs'!$C$15*'Hidden inputs'!$D$15+('Hidden inputs'!$C$16-'Hidden inputs'!$B$16)*'Hidden inputs'!$D$16+('Hidden inputs'!$C$17-'Hidden inputs'!$B$17)*'Hidden inputs'!$D$17+(FD94-'Hidden inputs'!$B$18)*'Hidden inputs'!$D$18))</f>
        <v/>
      </c>
      <c r="FF94" s="10" t="str">
        <f t="shared" ca="1" si="3374"/>
        <v/>
      </c>
      <c r="FG94" s="5" t="str">
        <f t="shared" ca="1" si="3285"/>
        <v/>
      </c>
      <c r="FH94" s="5" t="str">
        <f t="shared" ca="1" si="3286"/>
        <v/>
      </c>
      <c r="FI94" s="5" t="str">
        <f ca="1">IF($B94="","",'Hidden inputs'!$D$11*EZ94+'Hidden inputs'!$E$11*FA94)</f>
        <v/>
      </c>
      <c r="FJ94" s="11" t="str">
        <f t="shared" ca="1" si="3191"/>
        <v/>
      </c>
      <c r="FK94" s="9" t="str">
        <f t="shared" ca="1" si="3287"/>
        <v/>
      </c>
      <c r="FL94" s="3" t="str">
        <f t="shared" ca="1" si="3288"/>
        <v/>
      </c>
      <c r="FM94" s="5" t="str" cm="1">
        <f t="array" aca="1" ref="FM94" ca="1">IF($B94="","",IF(FL94=0,0,IF(DD_Payment="",0,IF(FL94&lt;_xlfn.IFS(DD_Frequency="Monthly",1,DD_Frequency="Quarterly",IF(MONTH(FL$2)=1,1,IF(MONTH(FL$2)=4,1,IF(MONTH(FL$2)=7,1,IF(MONTH(FL$2)=10,1,0)))),DD_Frequency="Annually",IF(MONTH(FL$2)=1,1,0))*DD_Payment,FL94,_xlfn.IFS(DD_Frequency="Monthly",1,DD_Frequency="Quarterly",IF(MONTH(FL$2)=1,1,IF(MONTH(FL$2)=4,1,IF(MONTH(FL$2)=7,1,IF(MONTH(FL$2)=10,1,0)))),DD_Frequency="Annually",IF(MONTH(FL$2)=1,1,0))*DD_Payment))))</f>
        <v/>
      </c>
      <c r="FN94" s="3" t="str">
        <f t="shared" ref="FN94" ca="1" si="4482">IF($B94="","",IF(FL94&gt;FM94,(FL94-FM94/2)*(rate_A*(FN$1/365)),0))</f>
        <v/>
      </c>
      <c r="FO94" s="3" t="str">
        <f t="shared" ca="1" si="3376"/>
        <v/>
      </c>
      <c r="FP94" s="3" t="str">
        <f t="shared" ref="FP94" ca="1" si="4483">IF($B94="","",FA94*(1+rate_A*FN$1/365))</f>
        <v/>
      </c>
      <c r="FQ94" s="3" t="str">
        <f t="shared" ref="FQ94" ca="1" si="4484">IF($B94="","",FB94*(1+rate_A*FN$1/365))</f>
        <v/>
      </c>
      <c r="FR94" s="3" t="str">
        <f t="shared" ref="FR94" ca="1" si="4485">IF($B94="","",FC94*(1+rate_joint*FN$1/365))</f>
        <v/>
      </c>
      <c r="FS94" s="5" t="str">
        <f t="shared" ca="1" si="3380"/>
        <v/>
      </c>
      <c r="FT94" s="5" t="str" cm="1">
        <f t="array" aca="1" ref="FT94" ca="1">IF(FS94="","",_xlfn.IFS(FS94&lt;='Hidden inputs'!$C$15,FS94*'Hidden inputs'!$D$15,FS94&lt;='Hidden inputs'!$C$16,'Hidden inputs'!$C$15*'Hidden inputs'!$D$15+(FS94-'Hidden inputs'!$B$16)*'Hidden inputs'!$D$16,FS94&lt;='Hidden inputs'!$C$17,'Hidden inputs'!$C$15*'Hidden inputs'!$D$15+('Hidden inputs'!$C$16-'Hidden inputs'!$B$16)*'Hidden inputs'!$D$16+(FS94-'Hidden inputs'!$B$17)*'Hidden inputs'!$D$17,FS94&gt;'Hidden inputs'!$B$18,'Hidden inputs'!$C$15*'Hidden inputs'!$D$15+('Hidden inputs'!$C$16-'Hidden inputs'!$B$16)*'Hidden inputs'!$D$16+('Hidden inputs'!$C$17-'Hidden inputs'!$B$17)*'Hidden inputs'!$D$17+(FS94-'Hidden inputs'!$B$18)*'Hidden inputs'!$D$18))</f>
        <v/>
      </c>
      <c r="FU94" s="10" t="str">
        <f t="shared" ca="1" si="3381"/>
        <v/>
      </c>
      <c r="FV94" s="5" t="str">
        <f t="shared" ca="1" si="3293"/>
        <v/>
      </c>
      <c r="FW94" s="5" t="str">
        <f t="shared" ca="1" si="3294"/>
        <v/>
      </c>
      <c r="FX94" s="5" t="str">
        <f ca="1">IF($B94="","",'Hidden inputs'!$D$11*FO94+'Hidden inputs'!$E$11*FP94)</f>
        <v/>
      </c>
      <c r="FY94" s="11" t="str">
        <f t="shared" ca="1" si="3196"/>
        <v/>
      </c>
      <c r="FZ94" s="9" t="str">
        <f t="shared" ca="1" si="3295"/>
        <v/>
      </c>
      <c r="GA94" s="5" t="str">
        <f t="shared" ca="1" si="3296"/>
        <v/>
      </c>
      <c r="GB94" s="5" t="str">
        <f t="shared" ca="1" si="3297"/>
        <v/>
      </c>
      <c r="GC94" s="5" t="str">
        <f t="shared" ca="1" si="3197"/>
        <v/>
      </c>
      <c r="GD94" s="5" t="str">
        <f t="shared" ca="1" si="3198"/>
        <v/>
      </c>
    </row>
    <row r="95" spans="1:186" x14ac:dyDescent="0.35">
      <c r="A95" s="2" t="str">
        <f t="shared" ca="1" si="3199"/>
        <v/>
      </c>
      <c r="B95" s="6" t="str">
        <f t="shared" ca="1" si="3200"/>
        <v/>
      </c>
      <c r="C95" s="5" t="str">
        <f t="shared" ca="1" si="3298"/>
        <v/>
      </c>
      <c r="D95" s="5" t="str" cm="1">
        <f t="array" aca="1" ref="D95" ca="1">IF($B95="","",IF(C95=0,0,IF(DD_Payment="",0,IF(C95&lt;_xlfn.IFS(DD_Frequency="Monthly",1,DD_Frequency="Quarterly",IF(MONTH(C$2)=1,1,IF(MONTH(C$2)=4,1,IF(MONTH(C$2)=7,1,IF(MONTH(C$2)=10,1,0)))),DD_Frequency="Annually",IF(MONTH(C$2)=1,1,0))*DD_Payment,C95,_xlfn.IFS(DD_Frequency="Monthly",1,DD_Frequency="Quarterly",IF(MONTH(C$2)=1,1,IF(MONTH(C$2)=4,1,IF(MONTH(C$2)=7,1,IF(MONTH(C$2)=10,1,0)))),DD_Frequency="Annually",IF(MONTH(C$2)=1,1,0))*DD_Payment))))</f>
        <v/>
      </c>
      <c r="E95" s="5" t="str">
        <f t="shared" ref="E95" ca="1" si="4486">IF(B95="","",IF(C95&gt;D95,(C95-D95/2)*(rate_A*(E$1/365)),0))</f>
        <v/>
      </c>
      <c r="F95" s="5" t="str">
        <f t="shared" ca="1" si="3202"/>
        <v/>
      </c>
      <c r="G95" s="5" t="str">
        <f t="shared" ref="G95" ca="1" si="4487">IF(B95="","",G94*(1+rate_A*E$1/365))</f>
        <v/>
      </c>
      <c r="H95" s="5" t="str">
        <f t="shared" ref="H95" ca="1" si="4488">IF(B95="","",H94*(1+rate_A*E$1/365))</f>
        <v/>
      </c>
      <c r="I95" s="5" t="str">
        <f t="shared" ref="I95" ca="1" si="4489">IF(B95="","",I94*(1+rate_joint*E$1/365))</f>
        <v/>
      </c>
      <c r="J95" s="5" t="str">
        <f t="shared" ca="1" si="3303"/>
        <v/>
      </c>
      <c r="K95" s="5" t="str" cm="1">
        <f t="array" aca="1" ref="K95" ca="1">IF(J95="","",_xlfn.IFS(J95&lt;='Hidden inputs'!$C$15,J95*'Hidden inputs'!$D$15,J95&lt;='Hidden inputs'!$C$16,'Hidden inputs'!$C$15*'Hidden inputs'!$D$15+(J95-'Hidden inputs'!$B$16)*'Hidden inputs'!$D$16,J95&lt;='Hidden inputs'!$C$17,'Hidden inputs'!$C$15*'Hidden inputs'!$D$15+('Hidden inputs'!$C$16-'Hidden inputs'!$B$16)*'Hidden inputs'!$D$16+(J95-'Hidden inputs'!$B$17)*'Hidden inputs'!$D$17,J95&gt;'Hidden inputs'!$B$18,'Hidden inputs'!$C$15*'Hidden inputs'!$D$15+('Hidden inputs'!$C$16-'Hidden inputs'!$B$16)*'Hidden inputs'!$D$16+('Hidden inputs'!$C$17-'Hidden inputs'!$B$17)*'Hidden inputs'!$D$17+(J95-'Hidden inputs'!$B$18)*'Hidden inputs'!$D$18))</f>
        <v/>
      </c>
      <c r="L95" s="11" t="str">
        <f t="shared" ca="1" si="3304"/>
        <v/>
      </c>
      <c r="M95" s="5" t="str">
        <f t="shared" ca="1" si="3206"/>
        <v/>
      </c>
      <c r="N95" s="5" t="str">
        <f t="shared" ca="1" si="3207"/>
        <v/>
      </c>
      <c r="O95" s="5" t="str">
        <f ca="1">IF(B95="","",'Hidden inputs'!$D$11*F95+'Hidden inputs'!$E$11*G95)</f>
        <v/>
      </c>
      <c r="P95" s="11" t="str">
        <f t="shared" ca="1" si="3140"/>
        <v/>
      </c>
      <c r="Q95" s="20" t="str">
        <f t="shared" ca="1" si="3141"/>
        <v/>
      </c>
      <c r="R95" s="3" t="str">
        <f t="shared" ca="1" si="3208"/>
        <v/>
      </c>
      <c r="S95" s="5" t="str" cm="1">
        <f t="array" aca="1" ref="S95" ca="1">IF($B95="","",IF(R95=0,0,IF(DD_Payment="",0,IF(R95&lt;_xlfn.IFS(DD_Frequency="Monthly",1,DD_Frequency="Quarterly",IF(MONTH(R$2)=1,1,IF(MONTH(R$2)=4,1,IF(MONTH(R$2)=7,1,IF(MONTH(R$2)=10,1,0)))),DD_Frequency="Annually",IF(MONTH(R$2)=1,1,0))*DD_Payment,R95,_xlfn.IFS(DD_Frequency="Monthly",1,DD_Frequency="Quarterly",IF(MONTH(R$2)=1,1,IF(MONTH(R$2)=4,1,IF(MONTH(R$2)=7,1,IF(MONTH(R$2)=10,1,0)))),DD_Frequency="Annually",IF(MONTH(R$2)=1,1,0))*DD_Payment))))</f>
        <v/>
      </c>
      <c r="T95" s="3" t="str">
        <f t="shared" ref="T95" ca="1" si="4490">IF(B95="","",IF(R95&gt;S95,(R95-S95/2)*(rate_A*((T$1+A95)/365)),0))</f>
        <v/>
      </c>
      <c r="U95" s="3" t="str">
        <f t="shared" ca="1" si="3210"/>
        <v/>
      </c>
      <c r="V95" s="3" t="str">
        <f t="shared" ref="V95" ca="1" si="4491">IF(B95="","",G95*(1+rate_A*(T$1+A95)/365))</f>
        <v/>
      </c>
      <c r="W95" s="3" t="str">
        <f t="shared" ref="W95" ca="1" si="4492">IF(B95="","",H95*(1+rate_A*(T$1+A95)/365))</f>
        <v/>
      </c>
      <c r="X95" s="3" t="str">
        <f t="shared" ref="X95" ca="1" si="4493">IF(B95="","",I95*(1+rate_joint*(T$1+A95)/365))</f>
        <v/>
      </c>
      <c r="Y95" s="5" t="str">
        <f t="shared" ca="1" si="3309"/>
        <v/>
      </c>
      <c r="Z95" s="5" t="str" cm="1">
        <f t="array" aca="1" ref="Z95" ca="1">IF(Y95="","",_xlfn.IFS(Y95&lt;='Hidden inputs'!$C$15,Y95*'Hidden inputs'!$D$15,Y95&lt;='Hidden inputs'!$C$16,'Hidden inputs'!$C$15*'Hidden inputs'!$D$15+(Y95-'Hidden inputs'!$B$16)*'Hidden inputs'!$D$16,Y95&lt;='Hidden inputs'!$C$17,'Hidden inputs'!$C$15*'Hidden inputs'!$D$15+('Hidden inputs'!$C$16-'Hidden inputs'!$B$16)*'Hidden inputs'!$D$16+(Y95-'Hidden inputs'!$B$17)*'Hidden inputs'!$D$17,Y95&gt;'Hidden inputs'!$B$18,'Hidden inputs'!$C$15*'Hidden inputs'!$D$15+('Hidden inputs'!$C$16-'Hidden inputs'!$B$16)*'Hidden inputs'!$D$16+('Hidden inputs'!$C$17-'Hidden inputs'!$B$17)*'Hidden inputs'!$D$17+(Y95-'Hidden inputs'!$B$18)*'Hidden inputs'!$D$18))</f>
        <v/>
      </c>
      <c r="AA95" s="10" t="str">
        <f t="shared" ca="1" si="3310"/>
        <v/>
      </c>
      <c r="AB95" s="5" t="str">
        <f t="shared" ca="1" si="3214"/>
        <v/>
      </c>
      <c r="AC95" s="5" t="str">
        <f t="shared" ca="1" si="3311"/>
        <v/>
      </c>
      <c r="AD95" s="5" t="str">
        <f ca="1">IF(B95="","",'Hidden inputs'!$D$11*U95+'Hidden inputs'!$E$11*V95)</f>
        <v/>
      </c>
      <c r="AE95" s="11" t="str">
        <f t="shared" ca="1" si="3146"/>
        <v/>
      </c>
      <c r="AF95" s="9" t="str">
        <f t="shared" ca="1" si="3215"/>
        <v/>
      </c>
      <c r="AG95" s="3" t="str">
        <f t="shared" ca="1" si="3216"/>
        <v/>
      </c>
      <c r="AH95" s="5" t="str" cm="1">
        <f t="array" aca="1" ref="AH95" ca="1">IF($B95="","",IF(AG95=0,0,IF(DD_Payment="",0,IF(AG95&lt;_xlfn.IFS(DD_Frequency="Monthly",1,DD_Frequency="Quarterly",IF(MONTH(AG$2)=1,1,IF(MONTH(AG$2)=4,1,IF(MONTH(AG$2)=7,1,IF(MONTH(AG$2)=10,1,0)))),DD_Frequency="Annually",IF(MONTH(AG$2)=1,1,0))*DD_Payment,AG95,_xlfn.IFS(DD_Frequency="Monthly",1,DD_Frequency="Quarterly",IF(MONTH(AG$2)=1,1,IF(MONTH(AG$2)=4,1,IF(MONTH(AG$2)=7,1,IF(MONTH(AG$2)=10,1,0)))),DD_Frequency="Annually",IF(MONTH(AG$2)=1,1,0))*DD_Payment))))</f>
        <v/>
      </c>
      <c r="AI95" s="3" t="str">
        <f t="shared" ref="AI95" ca="1" si="4494">IF($B95="","",IF(AG95&gt;AH95,(AG95-AH95/2)*(rate_A*(AI$1/365)),0))</f>
        <v/>
      </c>
      <c r="AJ95" s="3" t="str">
        <f t="shared" ca="1" si="3313"/>
        <v/>
      </c>
      <c r="AK95" s="3" t="str">
        <f t="shared" ref="AK95" ca="1" si="4495">IF($B95="","",V95*(1+rate_A*AI$1/365))</f>
        <v/>
      </c>
      <c r="AL95" s="3" t="str">
        <f t="shared" ref="AL95" ca="1" si="4496">IF($B95="","",W95*(1+rate_A*AI$1/365))</f>
        <v/>
      </c>
      <c r="AM95" s="3" t="str">
        <f t="shared" ref="AM95" ca="1" si="4497">IF($B95="","",X95*(1+rate_joint*AI$1/365))</f>
        <v/>
      </c>
      <c r="AN95" s="5" t="str">
        <f t="shared" ca="1" si="3317"/>
        <v/>
      </c>
      <c r="AO95" s="5" t="str" cm="1">
        <f t="array" aca="1" ref="AO95" ca="1">IF(AN95="","",_xlfn.IFS(AN95&lt;='Hidden inputs'!$C$15,AN95*'Hidden inputs'!$D$15,AN95&lt;='Hidden inputs'!$C$16,'Hidden inputs'!$C$15*'Hidden inputs'!$D$15+(AN95-'Hidden inputs'!$B$16)*'Hidden inputs'!$D$16,AN95&lt;='Hidden inputs'!$C$17,'Hidden inputs'!$C$15*'Hidden inputs'!$D$15+('Hidden inputs'!$C$16-'Hidden inputs'!$B$16)*'Hidden inputs'!$D$16+(AN95-'Hidden inputs'!$B$17)*'Hidden inputs'!$D$17,AN95&gt;'Hidden inputs'!$B$18,'Hidden inputs'!$C$15*'Hidden inputs'!$D$15+('Hidden inputs'!$C$16-'Hidden inputs'!$B$16)*'Hidden inputs'!$D$16+('Hidden inputs'!$C$17-'Hidden inputs'!$B$17)*'Hidden inputs'!$D$17+(AN95-'Hidden inputs'!$B$18)*'Hidden inputs'!$D$18))</f>
        <v/>
      </c>
      <c r="AP95" s="10" t="str">
        <f t="shared" ca="1" si="3318"/>
        <v/>
      </c>
      <c r="AQ95" s="5" t="str">
        <f t="shared" ca="1" si="3221"/>
        <v/>
      </c>
      <c r="AR95" s="5" t="str">
        <f t="shared" ca="1" si="3222"/>
        <v/>
      </c>
      <c r="AS95" s="5" t="str">
        <f ca="1">IF($B95="","",'Hidden inputs'!$D$11*AJ95+'Hidden inputs'!$E$11*AK95)</f>
        <v/>
      </c>
      <c r="AT95" s="11" t="str">
        <f t="shared" ca="1" si="3151"/>
        <v/>
      </c>
      <c r="AU95" s="9" t="str">
        <f t="shared" ca="1" si="3223"/>
        <v/>
      </c>
      <c r="AV95" s="3" t="str">
        <f t="shared" ca="1" si="3224"/>
        <v/>
      </c>
      <c r="AW95" s="5" t="str" cm="1">
        <f t="array" aca="1" ref="AW95" ca="1">IF($B95="","",IF(AV95=0,0,IF(DD_Payment="",0,IF(AV95&lt;_xlfn.IFS(DD_Frequency="Monthly",1,DD_Frequency="Quarterly",IF(MONTH(AV$2)=1,1,IF(MONTH(AV$2)=4,1,IF(MONTH(AV$2)=7,1,IF(MONTH(AV$2)=10,1,0)))),DD_Frequency="Annually",IF(MONTH(AV$2)=1,1,0))*DD_Payment,AV95,_xlfn.IFS(DD_Frequency="Monthly",1,DD_Frequency="Quarterly",IF(MONTH(AV$2)=1,1,IF(MONTH(AV$2)=4,1,IF(MONTH(AV$2)=7,1,IF(MONTH(AV$2)=10,1,0)))),DD_Frequency="Annually",IF(MONTH(AV$2)=1,1,0))*DD_Payment))))</f>
        <v/>
      </c>
      <c r="AX95" s="3" t="str">
        <f t="shared" ref="AX95" ca="1" si="4498">IF($B95="","",IF(AV95&gt;AW95,(AV95-AW95/2)*(rate_A*(AX$1/365)),0))</f>
        <v/>
      </c>
      <c r="AY95" s="3" t="str">
        <f t="shared" ca="1" si="3320"/>
        <v/>
      </c>
      <c r="AZ95" s="3" t="str">
        <f t="shared" ref="AZ95" ca="1" si="4499">IF($B95="","",AK95*(1+rate_A*AX$1/365))</f>
        <v/>
      </c>
      <c r="BA95" s="3" t="str">
        <f t="shared" ref="BA95" ca="1" si="4500">IF($B95="","",AL95*(1+rate_A*AX$1/365))</f>
        <v/>
      </c>
      <c r="BB95" s="3" t="str">
        <f t="shared" ref="BB95" ca="1" si="4501">IF($B95="","",AM95*(1+rate_joint*AX$1/365))</f>
        <v/>
      </c>
      <c r="BC95" s="5" t="str">
        <f t="shared" ca="1" si="3324"/>
        <v/>
      </c>
      <c r="BD95" s="5" t="str" cm="1">
        <f t="array" aca="1" ref="BD95" ca="1">IF(BC95="","",_xlfn.IFS(BC95&lt;='Hidden inputs'!$C$15,BC95*'Hidden inputs'!$D$15,BC95&lt;='Hidden inputs'!$C$16,'Hidden inputs'!$C$15*'Hidden inputs'!$D$15+(BC95-'Hidden inputs'!$B$16)*'Hidden inputs'!$D$16,BC95&lt;='Hidden inputs'!$C$17,'Hidden inputs'!$C$15*'Hidden inputs'!$D$15+('Hidden inputs'!$C$16-'Hidden inputs'!$B$16)*'Hidden inputs'!$D$16+(BC95-'Hidden inputs'!$B$17)*'Hidden inputs'!$D$17,BC95&gt;'Hidden inputs'!$B$18,'Hidden inputs'!$C$15*'Hidden inputs'!$D$15+('Hidden inputs'!$C$16-'Hidden inputs'!$B$16)*'Hidden inputs'!$D$16+('Hidden inputs'!$C$17-'Hidden inputs'!$B$17)*'Hidden inputs'!$D$17+(BC95-'Hidden inputs'!$B$18)*'Hidden inputs'!$D$18))</f>
        <v/>
      </c>
      <c r="BE95" s="10" t="str">
        <f t="shared" ca="1" si="3325"/>
        <v/>
      </c>
      <c r="BF95" s="5" t="str">
        <f t="shared" ca="1" si="3229"/>
        <v/>
      </c>
      <c r="BG95" s="5" t="str">
        <f t="shared" ca="1" si="3230"/>
        <v/>
      </c>
      <c r="BH95" s="5" t="str">
        <f ca="1">IF($B95="","",'Hidden inputs'!$D$11*AY95+'Hidden inputs'!$E$11*AZ95)</f>
        <v/>
      </c>
      <c r="BI95" s="11" t="str">
        <f t="shared" ca="1" si="3156"/>
        <v/>
      </c>
      <c r="BJ95" s="9" t="str">
        <f t="shared" ca="1" si="3231"/>
        <v/>
      </c>
      <c r="BK95" s="3" t="str">
        <f t="shared" ca="1" si="3232"/>
        <v/>
      </c>
      <c r="BL95" s="5" t="str" cm="1">
        <f t="array" aca="1" ref="BL95" ca="1">IF($B95="","",IF(BK95=0,0,IF(DD_Payment="",0,IF(BK95&lt;_xlfn.IFS(DD_Frequency="Monthly",1,DD_Frequency="Quarterly",IF(MONTH(BK$2)=1,1,IF(MONTH(BK$2)=4,1,IF(MONTH(BK$2)=7,1,IF(MONTH(BK$2)=10,1,0)))),DD_Frequency="Annually",IF(MONTH(BK$2)=1,1,0))*DD_Payment,BK95,_xlfn.IFS(DD_Frequency="Monthly",1,DD_Frequency="Quarterly",IF(MONTH(BK$2)=1,1,IF(MONTH(BK$2)=4,1,IF(MONTH(BK$2)=7,1,IF(MONTH(BK$2)=10,1,0)))),DD_Frequency="Annually",IF(MONTH(BK$2)=1,1,0))*DD_Payment))))</f>
        <v/>
      </c>
      <c r="BM95" s="3" t="str">
        <f t="shared" ref="BM95" ca="1" si="4502">IF($B95="","",IF(BK95&gt;BL95,(BK95-BL95/2)*(rate_A*(BM$1/365)),0))</f>
        <v/>
      </c>
      <c r="BN95" s="3" t="str">
        <f t="shared" ca="1" si="3327"/>
        <v/>
      </c>
      <c r="BO95" s="3" t="str">
        <f t="shared" ref="BO95" ca="1" si="4503">IF($B95="","",AZ95*(1+rate_A*BM$1/365))</f>
        <v/>
      </c>
      <c r="BP95" s="3" t="str">
        <f t="shared" ref="BP95" ca="1" si="4504">IF($B95="","",BA95*(1+rate_A*BM$1/365))</f>
        <v/>
      </c>
      <c r="BQ95" s="3" t="str">
        <f t="shared" ref="BQ95" ca="1" si="4505">IF($B95="","",BB95*(1+rate_joint*BM$1/365))</f>
        <v/>
      </c>
      <c r="BR95" s="5" t="str">
        <f t="shared" ca="1" si="3331"/>
        <v/>
      </c>
      <c r="BS95" s="5" t="str" cm="1">
        <f t="array" aca="1" ref="BS95" ca="1">IF(BR95="","",_xlfn.IFS(BR95&lt;='Hidden inputs'!$C$15,BR95*'Hidden inputs'!$D$15,BR95&lt;='Hidden inputs'!$C$16,'Hidden inputs'!$C$15*'Hidden inputs'!$D$15+(BR95-'Hidden inputs'!$B$16)*'Hidden inputs'!$D$16,BR95&lt;='Hidden inputs'!$C$17,'Hidden inputs'!$C$15*'Hidden inputs'!$D$15+('Hidden inputs'!$C$16-'Hidden inputs'!$B$16)*'Hidden inputs'!$D$16+(BR95-'Hidden inputs'!$B$17)*'Hidden inputs'!$D$17,BR95&gt;'Hidden inputs'!$B$18,'Hidden inputs'!$C$15*'Hidden inputs'!$D$15+('Hidden inputs'!$C$16-'Hidden inputs'!$B$16)*'Hidden inputs'!$D$16+('Hidden inputs'!$C$17-'Hidden inputs'!$B$17)*'Hidden inputs'!$D$17+(BR95-'Hidden inputs'!$B$18)*'Hidden inputs'!$D$18))</f>
        <v/>
      </c>
      <c r="BT95" s="10" t="str">
        <f t="shared" ca="1" si="3332"/>
        <v/>
      </c>
      <c r="BU95" s="5" t="str">
        <f t="shared" ca="1" si="3237"/>
        <v/>
      </c>
      <c r="BV95" s="5" t="str">
        <f t="shared" ca="1" si="3238"/>
        <v/>
      </c>
      <c r="BW95" s="5" t="str">
        <f ca="1">IF($B95="","",'Hidden inputs'!$D$11*BN95+'Hidden inputs'!$E$11*BO95)</f>
        <v/>
      </c>
      <c r="BX95" s="11" t="str">
        <f t="shared" ca="1" si="3161"/>
        <v/>
      </c>
      <c r="BY95" s="9" t="str">
        <f t="shared" ca="1" si="3239"/>
        <v/>
      </c>
      <c r="BZ95" s="3" t="str">
        <f t="shared" ca="1" si="3240"/>
        <v/>
      </c>
      <c r="CA95" s="5" t="str" cm="1">
        <f t="array" aca="1" ref="CA95" ca="1">IF($B95="","",IF(BZ95=0,0,IF(DD_Payment="",0,IF(BZ95&lt;_xlfn.IFS(DD_Frequency="Monthly",1,DD_Frequency="Quarterly",IF(MONTH(BZ$2)=1,1,IF(MONTH(BZ$2)=4,1,IF(MONTH(BZ$2)=7,1,IF(MONTH(BZ$2)=10,1,0)))),DD_Frequency="Annually",IF(MONTH(BZ$2)=1,1,0))*DD_Payment,BZ95,_xlfn.IFS(DD_Frequency="Monthly",1,DD_Frequency="Quarterly",IF(MONTH(BZ$2)=1,1,IF(MONTH(BZ$2)=4,1,IF(MONTH(BZ$2)=7,1,IF(MONTH(BZ$2)=10,1,0)))),DD_Frequency="Annually",IF(MONTH(BZ$2)=1,1,0))*DD_Payment))))</f>
        <v/>
      </c>
      <c r="CB95" s="3" t="str">
        <f t="shared" ref="CB95" ca="1" si="4506">IF($B95="","",IF(BZ95&gt;CA95,(BZ95-CA95/2)*(rate_A*(CB$1/365)),0))</f>
        <v/>
      </c>
      <c r="CC95" s="3" t="str">
        <f t="shared" ca="1" si="3334"/>
        <v/>
      </c>
      <c r="CD95" s="3" t="str">
        <f t="shared" ref="CD95" ca="1" si="4507">IF($B95="","",BO95*(1+rate_A*CB$1/365))</f>
        <v/>
      </c>
      <c r="CE95" s="3" t="str">
        <f t="shared" ref="CE95" ca="1" si="4508">IF($B95="","",BP95*(1+rate_A*CB$1/365))</f>
        <v/>
      </c>
      <c r="CF95" s="3" t="str">
        <f t="shared" ref="CF95" ca="1" si="4509">IF($B95="","",BQ95*(1+rate_joint*CB$1/365))</f>
        <v/>
      </c>
      <c r="CG95" s="5" t="str">
        <f t="shared" ca="1" si="3338"/>
        <v/>
      </c>
      <c r="CH95" s="5" t="str" cm="1">
        <f t="array" aca="1" ref="CH95" ca="1">IF(CG95="","",_xlfn.IFS(CG95&lt;='Hidden inputs'!$C$15,CG95*'Hidden inputs'!$D$15,CG95&lt;='Hidden inputs'!$C$16,'Hidden inputs'!$C$15*'Hidden inputs'!$D$15+(CG95-'Hidden inputs'!$B$16)*'Hidden inputs'!$D$16,CG95&lt;='Hidden inputs'!$C$17,'Hidden inputs'!$C$15*'Hidden inputs'!$D$15+('Hidden inputs'!$C$16-'Hidden inputs'!$B$16)*'Hidden inputs'!$D$16+(CG95-'Hidden inputs'!$B$17)*'Hidden inputs'!$D$17,CG95&gt;'Hidden inputs'!$B$18,'Hidden inputs'!$C$15*'Hidden inputs'!$D$15+('Hidden inputs'!$C$16-'Hidden inputs'!$B$16)*'Hidden inputs'!$D$16+('Hidden inputs'!$C$17-'Hidden inputs'!$B$17)*'Hidden inputs'!$D$17+(CG95-'Hidden inputs'!$B$18)*'Hidden inputs'!$D$18))</f>
        <v/>
      </c>
      <c r="CI95" s="10" t="str">
        <f t="shared" ca="1" si="3339"/>
        <v/>
      </c>
      <c r="CJ95" s="5" t="str">
        <f t="shared" ca="1" si="3245"/>
        <v/>
      </c>
      <c r="CK95" s="5" t="str">
        <f t="shared" ca="1" si="3246"/>
        <v/>
      </c>
      <c r="CL95" s="5" t="str">
        <f ca="1">IF($B95="","",'Hidden inputs'!$D$11*CC95+'Hidden inputs'!$E$11*CD95)</f>
        <v/>
      </c>
      <c r="CM95" s="11" t="str">
        <f t="shared" ca="1" si="3166"/>
        <v/>
      </c>
      <c r="CN95" s="9" t="str">
        <f t="shared" ca="1" si="3247"/>
        <v/>
      </c>
      <c r="CO95" s="3" t="str">
        <f t="shared" ca="1" si="3248"/>
        <v/>
      </c>
      <c r="CP95" s="5" t="str" cm="1">
        <f t="array" aca="1" ref="CP95" ca="1">IF($B95="","",IF(CO95=0,0,IF(DD_Payment="",0,IF(CO95&lt;_xlfn.IFS(DD_Frequency="Monthly",1,DD_Frequency="Quarterly",IF(MONTH(CO$2)=1,1,IF(MONTH(CO$2)=4,1,IF(MONTH(CO$2)=7,1,IF(MONTH(CO$2)=10,1,0)))),DD_Frequency="Annually",IF(MONTH(CO$2)=1,1,0))*DD_Payment,CO95,_xlfn.IFS(DD_Frequency="Monthly",1,DD_Frequency="Quarterly",IF(MONTH(CO$2)=1,1,IF(MONTH(CO$2)=4,1,IF(MONTH(CO$2)=7,1,IF(MONTH(CO$2)=10,1,0)))),DD_Frequency="Annually",IF(MONTH(CO$2)=1,1,0))*DD_Payment))))</f>
        <v/>
      </c>
      <c r="CQ95" s="3" t="str">
        <f t="shared" ref="CQ95" ca="1" si="4510">IF($B95="","",IF(CO95&gt;CP95,(CO95-CP95/2)*(rate_A*(CQ$1/365)),0))</f>
        <v/>
      </c>
      <c r="CR95" s="3" t="str">
        <f t="shared" ca="1" si="3341"/>
        <v/>
      </c>
      <c r="CS95" s="3" t="str">
        <f t="shared" ref="CS95" ca="1" si="4511">IF($B95="","",CD95*(1+rate_A*CQ$1/365))</f>
        <v/>
      </c>
      <c r="CT95" s="3" t="str">
        <f t="shared" ref="CT95" ca="1" si="4512">IF($B95="","",CE95*(1+rate_A*CQ$1/365))</f>
        <v/>
      </c>
      <c r="CU95" s="3" t="str">
        <f t="shared" ref="CU95" ca="1" si="4513">IF($B95="","",CF95*(1+rate_joint*CQ$1/365))</f>
        <v/>
      </c>
      <c r="CV95" s="5" t="str">
        <f t="shared" ca="1" si="3345"/>
        <v/>
      </c>
      <c r="CW95" s="5" t="str" cm="1">
        <f t="array" aca="1" ref="CW95" ca="1">IF(CV95="","",_xlfn.IFS(CV95&lt;='Hidden inputs'!$C$15,CV95*'Hidden inputs'!$D$15,CV95&lt;='Hidden inputs'!$C$16,'Hidden inputs'!$C$15*'Hidden inputs'!$D$15+(CV95-'Hidden inputs'!$B$16)*'Hidden inputs'!$D$16,CV95&lt;='Hidden inputs'!$C$17,'Hidden inputs'!$C$15*'Hidden inputs'!$D$15+('Hidden inputs'!$C$16-'Hidden inputs'!$B$16)*'Hidden inputs'!$D$16+(CV95-'Hidden inputs'!$B$17)*'Hidden inputs'!$D$17,CV95&gt;'Hidden inputs'!$B$18,'Hidden inputs'!$C$15*'Hidden inputs'!$D$15+('Hidden inputs'!$C$16-'Hidden inputs'!$B$16)*'Hidden inputs'!$D$16+('Hidden inputs'!$C$17-'Hidden inputs'!$B$17)*'Hidden inputs'!$D$17+(CV95-'Hidden inputs'!$B$18)*'Hidden inputs'!$D$18))</f>
        <v/>
      </c>
      <c r="CX95" s="10" t="str">
        <f t="shared" ca="1" si="3346"/>
        <v/>
      </c>
      <c r="CY95" s="5" t="str">
        <f t="shared" ca="1" si="3253"/>
        <v/>
      </c>
      <c r="CZ95" s="5" t="str">
        <f t="shared" ca="1" si="3254"/>
        <v/>
      </c>
      <c r="DA95" s="5" t="str">
        <f ca="1">IF($B95="","",'Hidden inputs'!$D$11*CR95+'Hidden inputs'!$E$11*CS95)</f>
        <v/>
      </c>
      <c r="DB95" s="11" t="str">
        <f t="shared" ca="1" si="3171"/>
        <v/>
      </c>
      <c r="DC95" s="9" t="str">
        <f t="shared" ca="1" si="3255"/>
        <v/>
      </c>
      <c r="DD95" s="3" t="str">
        <f t="shared" ca="1" si="3256"/>
        <v/>
      </c>
      <c r="DE95" s="5" t="str" cm="1">
        <f t="array" aca="1" ref="DE95" ca="1">IF($B95="","",IF(DD95=0,0,IF(DD_Payment="",0,IF(DD95&lt;_xlfn.IFS(DD_Frequency="Monthly",1,DD_Frequency="Quarterly",IF(MONTH(DD$2)=1,1,IF(MONTH(DD$2)=4,1,IF(MONTH(DD$2)=7,1,IF(MONTH(DD$2)=10,1,0)))),DD_Frequency="Annually",IF(MONTH(DD$2)=1,1,0))*DD_Payment,DD95,_xlfn.IFS(DD_Frequency="Monthly",1,DD_Frequency="Quarterly",IF(MONTH(DD$2)=1,1,IF(MONTH(DD$2)=4,1,IF(MONTH(DD$2)=7,1,IF(MONTH(DD$2)=10,1,0)))),DD_Frequency="Annually",IF(MONTH(DD$2)=1,1,0))*DD_Payment))))</f>
        <v/>
      </c>
      <c r="DF95" s="3" t="str">
        <f t="shared" ref="DF95" ca="1" si="4514">IF($B95="","",IF(DD95&gt;DE95,(DD95-DE95/2)*(rate_A*(DF$1/365)),0))</f>
        <v/>
      </c>
      <c r="DG95" s="3" t="str">
        <f t="shared" ca="1" si="3348"/>
        <v/>
      </c>
      <c r="DH95" s="3" t="str">
        <f t="shared" ref="DH95" ca="1" si="4515">IF($B95="","",CS95*(1+rate_A*DF$1/365))</f>
        <v/>
      </c>
      <c r="DI95" s="3" t="str">
        <f t="shared" ref="DI95" ca="1" si="4516">IF($B95="","",CT95*(1+rate_A*DF$1/365))</f>
        <v/>
      </c>
      <c r="DJ95" s="3" t="str">
        <f t="shared" ref="DJ95" ca="1" si="4517">IF($B95="","",CU95*(1+rate_joint*DF$1/365))</f>
        <v/>
      </c>
      <c r="DK95" s="5" t="str">
        <f t="shared" ca="1" si="3352"/>
        <v/>
      </c>
      <c r="DL95" s="5" t="str" cm="1">
        <f t="array" aca="1" ref="DL95" ca="1">IF(DK95="","",_xlfn.IFS(DK95&lt;='Hidden inputs'!$C$15,DK95*'Hidden inputs'!$D$15,DK95&lt;='Hidden inputs'!$C$16,'Hidden inputs'!$C$15*'Hidden inputs'!$D$15+(DK95-'Hidden inputs'!$B$16)*'Hidden inputs'!$D$16,DK95&lt;='Hidden inputs'!$C$17,'Hidden inputs'!$C$15*'Hidden inputs'!$D$15+('Hidden inputs'!$C$16-'Hidden inputs'!$B$16)*'Hidden inputs'!$D$16+(DK95-'Hidden inputs'!$B$17)*'Hidden inputs'!$D$17,DK95&gt;'Hidden inputs'!$B$18,'Hidden inputs'!$C$15*'Hidden inputs'!$D$15+('Hidden inputs'!$C$16-'Hidden inputs'!$B$16)*'Hidden inputs'!$D$16+('Hidden inputs'!$C$17-'Hidden inputs'!$B$17)*'Hidden inputs'!$D$17+(DK95-'Hidden inputs'!$B$18)*'Hidden inputs'!$D$18))</f>
        <v/>
      </c>
      <c r="DM95" s="10" t="str">
        <f t="shared" ca="1" si="3353"/>
        <v/>
      </c>
      <c r="DN95" s="5" t="str">
        <f t="shared" ca="1" si="3261"/>
        <v/>
      </c>
      <c r="DO95" s="5" t="str">
        <f t="shared" ca="1" si="3262"/>
        <v/>
      </c>
      <c r="DP95" s="5" t="str">
        <f ca="1">IF($B95="","",'Hidden inputs'!$D$11*DG95+'Hidden inputs'!$E$11*DH95)</f>
        <v/>
      </c>
      <c r="DQ95" s="11" t="str">
        <f t="shared" ca="1" si="3176"/>
        <v/>
      </c>
      <c r="DR95" s="9" t="str">
        <f t="shared" ca="1" si="3263"/>
        <v/>
      </c>
      <c r="DS95" s="3" t="str">
        <f t="shared" ca="1" si="3264"/>
        <v/>
      </c>
      <c r="DT95" s="5" t="str" cm="1">
        <f t="array" aca="1" ref="DT95" ca="1">IF($B95="","",IF(DS95=0,0,IF(DD_Payment="",0,IF(DS95&lt;_xlfn.IFS(DD_Frequency="Monthly",1,DD_Frequency="Quarterly",IF(MONTH(DS$2)=1,1,IF(MONTH(DS$2)=4,1,IF(MONTH(DS$2)=7,1,IF(MONTH(DS$2)=10,1,0)))),DD_Frequency="Annually",IF(MONTH(DS$2)=1,1,0))*DD_Payment,DS95,_xlfn.IFS(DD_Frequency="Monthly",1,DD_Frequency="Quarterly",IF(MONTH(DS$2)=1,1,IF(MONTH(DS$2)=4,1,IF(MONTH(DS$2)=7,1,IF(MONTH(DS$2)=10,1,0)))),DD_Frequency="Annually",IF(MONTH(DS$2)=1,1,0))*DD_Payment))))</f>
        <v/>
      </c>
      <c r="DU95" s="3" t="str">
        <f t="shared" ref="DU95" ca="1" si="4518">IF($B95="","",IF(DS95&gt;DT95,(DS95-DT95/2)*(rate_A*(DU$1/365)),0))</f>
        <v/>
      </c>
      <c r="DV95" s="3" t="str">
        <f t="shared" ca="1" si="3355"/>
        <v/>
      </c>
      <c r="DW95" s="3" t="str">
        <f t="shared" ref="DW95" ca="1" si="4519">IF($B95="","",DH95*(1+rate_A*DU$1/365))</f>
        <v/>
      </c>
      <c r="DX95" s="3" t="str">
        <f t="shared" ref="DX95" ca="1" si="4520">IF($B95="","",DI95*(1+rate_A*DU$1/365))</f>
        <v/>
      </c>
      <c r="DY95" s="3" t="str">
        <f t="shared" ref="DY95" ca="1" si="4521">IF($B95="","",DJ95*(1+rate_joint*DU$1/365))</f>
        <v/>
      </c>
      <c r="DZ95" s="5" t="str">
        <f t="shared" ca="1" si="3359"/>
        <v/>
      </c>
      <c r="EA95" s="5" t="str" cm="1">
        <f t="array" aca="1" ref="EA95" ca="1">IF(DZ95="","",_xlfn.IFS(DZ95&lt;='Hidden inputs'!$C$15,DZ95*'Hidden inputs'!$D$15,DZ95&lt;='Hidden inputs'!$C$16,'Hidden inputs'!$C$15*'Hidden inputs'!$D$15+(DZ95-'Hidden inputs'!$B$16)*'Hidden inputs'!$D$16,DZ95&lt;='Hidden inputs'!$C$17,'Hidden inputs'!$C$15*'Hidden inputs'!$D$15+('Hidden inputs'!$C$16-'Hidden inputs'!$B$16)*'Hidden inputs'!$D$16+(DZ95-'Hidden inputs'!$B$17)*'Hidden inputs'!$D$17,DZ95&gt;'Hidden inputs'!$B$18,'Hidden inputs'!$C$15*'Hidden inputs'!$D$15+('Hidden inputs'!$C$16-'Hidden inputs'!$B$16)*'Hidden inputs'!$D$16+('Hidden inputs'!$C$17-'Hidden inputs'!$B$17)*'Hidden inputs'!$D$17+(DZ95-'Hidden inputs'!$B$18)*'Hidden inputs'!$D$18))</f>
        <v/>
      </c>
      <c r="EB95" s="10" t="str">
        <f t="shared" ca="1" si="3360"/>
        <v/>
      </c>
      <c r="EC95" s="5" t="str">
        <f t="shared" ca="1" si="3269"/>
        <v/>
      </c>
      <c r="ED95" s="5" t="str">
        <f t="shared" ca="1" si="3270"/>
        <v/>
      </c>
      <c r="EE95" s="5" t="str">
        <f ca="1">IF($B95="","",'Hidden inputs'!$D$11*DV95+'Hidden inputs'!$E$11*DW95)</f>
        <v/>
      </c>
      <c r="EF95" s="11" t="str">
        <f t="shared" ca="1" si="3181"/>
        <v/>
      </c>
      <c r="EG95" s="9" t="str">
        <f t="shared" ca="1" si="3271"/>
        <v/>
      </c>
      <c r="EH95" s="3" t="str">
        <f t="shared" ca="1" si="3272"/>
        <v/>
      </c>
      <c r="EI95" s="5" t="str" cm="1">
        <f t="array" aca="1" ref="EI95" ca="1">IF($B95="","",IF(EH95=0,0,IF(DD_Payment="",0,IF(EH95&lt;_xlfn.IFS(DD_Frequency="Monthly",1,DD_Frequency="Quarterly",IF(MONTH(EH$2)=1,1,IF(MONTH(EH$2)=4,1,IF(MONTH(EH$2)=7,1,IF(MONTH(EH$2)=10,1,0)))),DD_Frequency="Annually",IF(MONTH(EH$2)=1,1,0))*DD_Payment,EH95,_xlfn.IFS(DD_Frequency="Monthly",1,DD_Frequency="Quarterly",IF(MONTH(EH$2)=1,1,IF(MONTH(EH$2)=4,1,IF(MONTH(EH$2)=7,1,IF(MONTH(EH$2)=10,1,0)))),DD_Frequency="Annually",IF(MONTH(EH$2)=1,1,0))*DD_Payment))))</f>
        <v/>
      </c>
      <c r="EJ95" s="3" t="str">
        <f t="shared" ref="EJ95" ca="1" si="4522">IF($B95="","",IF(EH95&gt;EI95,(EH95-EI95/2)*(rate_A*(EJ$1/365)),0))</f>
        <v/>
      </c>
      <c r="EK95" s="3" t="str">
        <f t="shared" ca="1" si="3362"/>
        <v/>
      </c>
      <c r="EL95" s="3" t="str">
        <f t="shared" ref="EL95" ca="1" si="4523">IF($B95="","",DW95*(1+rate_A*EJ$1/365))</f>
        <v/>
      </c>
      <c r="EM95" s="3" t="str">
        <f t="shared" ref="EM95" ca="1" si="4524">IF($B95="","",DX95*(1+rate_A*EJ$1/365))</f>
        <v/>
      </c>
      <c r="EN95" s="3" t="str">
        <f t="shared" ref="EN95" ca="1" si="4525">IF($B95="","",DY95*(1+rate_joint*EJ$1/365))</f>
        <v/>
      </c>
      <c r="EO95" s="5" t="str">
        <f t="shared" ca="1" si="3366"/>
        <v/>
      </c>
      <c r="EP95" s="5" t="str" cm="1">
        <f t="array" aca="1" ref="EP95" ca="1">IF(EO95="","",_xlfn.IFS(EO95&lt;='Hidden inputs'!$C$15,EO95*'Hidden inputs'!$D$15,EO95&lt;='Hidden inputs'!$C$16,'Hidden inputs'!$C$15*'Hidden inputs'!$D$15+(EO95-'Hidden inputs'!$B$16)*'Hidden inputs'!$D$16,EO95&lt;='Hidden inputs'!$C$17,'Hidden inputs'!$C$15*'Hidden inputs'!$D$15+('Hidden inputs'!$C$16-'Hidden inputs'!$B$16)*'Hidden inputs'!$D$16+(EO95-'Hidden inputs'!$B$17)*'Hidden inputs'!$D$17,EO95&gt;'Hidden inputs'!$B$18,'Hidden inputs'!$C$15*'Hidden inputs'!$D$15+('Hidden inputs'!$C$16-'Hidden inputs'!$B$16)*'Hidden inputs'!$D$16+('Hidden inputs'!$C$17-'Hidden inputs'!$B$17)*'Hidden inputs'!$D$17+(EO95-'Hidden inputs'!$B$18)*'Hidden inputs'!$D$18))</f>
        <v/>
      </c>
      <c r="EQ95" s="10" t="str">
        <f t="shared" ca="1" si="3367"/>
        <v/>
      </c>
      <c r="ER95" s="5" t="str">
        <f t="shared" ca="1" si="3277"/>
        <v/>
      </c>
      <c r="ES95" s="5" t="str">
        <f t="shared" ca="1" si="3278"/>
        <v/>
      </c>
      <c r="ET95" s="5" t="str">
        <f ca="1">IF($B95="","",'Hidden inputs'!$D$11*EK95+'Hidden inputs'!$E$11*EL95)</f>
        <v/>
      </c>
      <c r="EU95" s="11" t="str">
        <f t="shared" ca="1" si="3186"/>
        <v/>
      </c>
      <c r="EV95" s="9" t="str">
        <f t="shared" ca="1" si="3279"/>
        <v/>
      </c>
      <c r="EW95" s="3" t="str">
        <f t="shared" ca="1" si="3280"/>
        <v/>
      </c>
      <c r="EX95" s="5" t="str" cm="1">
        <f t="array" aca="1" ref="EX95" ca="1">IF($B95="","",IF(EW95=0,0,IF(DD_Payment="",0,IF(EW95&lt;_xlfn.IFS(DD_Frequency="Monthly",1,DD_Frequency="Quarterly",IF(MONTH(EW$2)=1,1,IF(MONTH(EW$2)=4,1,IF(MONTH(EW$2)=7,1,IF(MONTH(EW$2)=10,1,0)))),DD_Frequency="Annually",IF(MONTH(EW$2)=1,1,0))*DD_Payment,EW95,_xlfn.IFS(DD_Frequency="Monthly",1,DD_Frequency="Quarterly",IF(MONTH(EW$2)=1,1,IF(MONTH(EW$2)=4,1,IF(MONTH(EW$2)=7,1,IF(MONTH(EW$2)=10,1,0)))),DD_Frequency="Annually",IF(MONTH(EW$2)=1,1,0))*DD_Payment))))</f>
        <v/>
      </c>
      <c r="EY95" s="3" t="str">
        <f t="shared" ref="EY95" ca="1" si="4526">IF($B95="","",IF(EW95&gt;EX95,(EW95-EX95/2)*(rate_A*(EY$1/365)),0))</f>
        <v/>
      </c>
      <c r="EZ95" s="3" t="str">
        <f t="shared" ca="1" si="3369"/>
        <v/>
      </c>
      <c r="FA95" s="3" t="str">
        <f t="shared" ref="FA95" ca="1" si="4527">IF($B95="","",EL95*(1+rate_A*EY$1/365))</f>
        <v/>
      </c>
      <c r="FB95" s="3" t="str">
        <f t="shared" ref="FB95" ca="1" si="4528">IF($B95="","",EM95*(1+rate_A*EY$1/365))</f>
        <v/>
      </c>
      <c r="FC95" s="3" t="str">
        <f t="shared" ref="FC95" ca="1" si="4529">IF($B95="","",EN95*(1+rate_joint*EY$1/365))</f>
        <v/>
      </c>
      <c r="FD95" s="5" t="str">
        <f t="shared" ca="1" si="3373"/>
        <v/>
      </c>
      <c r="FE95" s="5" t="str" cm="1">
        <f t="array" aca="1" ref="FE95" ca="1">IF(FD95="","",_xlfn.IFS(FD95&lt;='Hidden inputs'!$C$15,FD95*'Hidden inputs'!$D$15,FD95&lt;='Hidden inputs'!$C$16,'Hidden inputs'!$C$15*'Hidden inputs'!$D$15+(FD95-'Hidden inputs'!$B$16)*'Hidden inputs'!$D$16,FD95&lt;='Hidden inputs'!$C$17,'Hidden inputs'!$C$15*'Hidden inputs'!$D$15+('Hidden inputs'!$C$16-'Hidden inputs'!$B$16)*'Hidden inputs'!$D$16+(FD95-'Hidden inputs'!$B$17)*'Hidden inputs'!$D$17,FD95&gt;'Hidden inputs'!$B$18,'Hidden inputs'!$C$15*'Hidden inputs'!$D$15+('Hidden inputs'!$C$16-'Hidden inputs'!$B$16)*'Hidden inputs'!$D$16+('Hidden inputs'!$C$17-'Hidden inputs'!$B$17)*'Hidden inputs'!$D$17+(FD95-'Hidden inputs'!$B$18)*'Hidden inputs'!$D$18))</f>
        <v/>
      </c>
      <c r="FF95" s="10" t="str">
        <f t="shared" ca="1" si="3374"/>
        <v/>
      </c>
      <c r="FG95" s="5" t="str">
        <f t="shared" ca="1" si="3285"/>
        <v/>
      </c>
      <c r="FH95" s="5" t="str">
        <f t="shared" ca="1" si="3286"/>
        <v/>
      </c>
      <c r="FI95" s="5" t="str">
        <f ca="1">IF($B95="","",'Hidden inputs'!$D$11*EZ95+'Hidden inputs'!$E$11*FA95)</f>
        <v/>
      </c>
      <c r="FJ95" s="11" t="str">
        <f t="shared" ca="1" si="3191"/>
        <v/>
      </c>
      <c r="FK95" s="9" t="str">
        <f t="shared" ca="1" si="3287"/>
        <v/>
      </c>
      <c r="FL95" s="3" t="str">
        <f t="shared" ca="1" si="3288"/>
        <v/>
      </c>
      <c r="FM95" s="5" t="str" cm="1">
        <f t="array" aca="1" ref="FM95" ca="1">IF($B95="","",IF(FL95=0,0,IF(DD_Payment="",0,IF(FL95&lt;_xlfn.IFS(DD_Frequency="Monthly",1,DD_Frequency="Quarterly",IF(MONTH(FL$2)=1,1,IF(MONTH(FL$2)=4,1,IF(MONTH(FL$2)=7,1,IF(MONTH(FL$2)=10,1,0)))),DD_Frequency="Annually",IF(MONTH(FL$2)=1,1,0))*DD_Payment,FL95,_xlfn.IFS(DD_Frequency="Monthly",1,DD_Frequency="Quarterly",IF(MONTH(FL$2)=1,1,IF(MONTH(FL$2)=4,1,IF(MONTH(FL$2)=7,1,IF(MONTH(FL$2)=10,1,0)))),DD_Frequency="Annually",IF(MONTH(FL$2)=1,1,0))*DD_Payment))))</f>
        <v/>
      </c>
      <c r="FN95" s="3" t="str">
        <f t="shared" ref="FN95" ca="1" si="4530">IF($B95="","",IF(FL95&gt;FM95,(FL95-FM95/2)*(rate_A*(FN$1/365)),0))</f>
        <v/>
      </c>
      <c r="FO95" s="3" t="str">
        <f t="shared" ca="1" si="3376"/>
        <v/>
      </c>
      <c r="FP95" s="3" t="str">
        <f t="shared" ref="FP95" ca="1" si="4531">IF($B95="","",FA95*(1+rate_A*FN$1/365))</f>
        <v/>
      </c>
      <c r="FQ95" s="3" t="str">
        <f t="shared" ref="FQ95" ca="1" si="4532">IF($B95="","",FB95*(1+rate_A*FN$1/365))</f>
        <v/>
      </c>
      <c r="FR95" s="3" t="str">
        <f t="shared" ref="FR95" ca="1" si="4533">IF($B95="","",FC95*(1+rate_joint*FN$1/365))</f>
        <v/>
      </c>
      <c r="FS95" s="5" t="str">
        <f t="shared" ca="1" si="3380"/>
        <v/>
      </c>
      <c r="FT95" s="5" t="str" cm="1">
        <f t="array" aca="1" ref="FT95" ca="1">IF(FS95="","",_xlfn.IFS(FS95&lt;='Hidden inputs'!$C$15,FS95*'Hidden inputs'!$D$15,FS95&lt;='Hidden inputs'!$C$16,'Hidden inputs'!$C$15*'Hidden inputs'!$D$15+(FS95-'Hidden inputs'!$B$16)*'Hidden inputs'!$D$16,FS95&lt;='Hidden inputs'!$C$17,'Hidden inputs'!$C$15*'Hidden inputs'!$D$15+('Hidden inputs'!$C$16-'Hidden inputs'!$B$16)*'Hidden inputs'!$D$16+(FS95-'Hidden inputs'!$B$17)*'Hidden inputs'!$D$17,FS95&gt;'Hidden inputs'!$B$18,'Hidden inputs'!$C$15*'Hidden inputs'!$D$15+('Hidden inputs'!$C$16-'Hidden inputs'!$B$16)*'Hidden inputs'!$D$16+('Hidden inputs'!$C$17-'Hidden inputs'!$B$17)*'Hidden inputs'!$D$17+(FS95-'Hidden inputs'!$B$18)*'Hidden inputs'!$D$18))</f>
        <v/>
      </c>
      <c r="FU95" s="10" t="str">
        <f t="shared" ca="1" si="3381"/>
        <v/>
      </c>
      <c r="FV95" s="5" t="str">
        <f t="shared" ca="1" si="3293"/>
        <v/>
      </c>
      <c r="FW95" s="5" t="str">
        <f t="shared" ca="1" si="3294"/>
        <v/>
      </c>
      <c r="FX95" s="5" t="str">
        <f ca="1">IF($B95="","",'Hidden inputs'!$D$11*FO95+'Hidden inputs'!$E$11*FP95)</f>
        <v/>
      </c>
      <c r="FY95" s="11" t="str">
        <f t="shared" ca="1" si="3196"/>
        <v/>
      </c>
      <c r="FZ95" s="9" t="str">
        <f t="shared" ca="1" si="3295"/>
        <v/>
      </c>
      <c r="GA95" s="5" t="str">
        <f t="shared" ca="1" si="3296"/>
        <v/>
      </c>
      <c r="GB95" s="5" t="str">
        <f t="shared" ca="1" si="3297"/>
        <v/>
      </c>
      <c r="GC95" s="5" t="str">
        <f t="shared" ca="1" si="3197"/>
        <v/>
      </c>
      <c r="GD95" s="5" t="str">
        <f t="shared" ca="1" si="3198"/>
        <v/>
      </c>
    </row>
    <row r="96" spans="1:186" x14ac:dyDescent="0.35">
      <c r="A96" s="2" t="str">
        <f t="shared" ca="1" si="3199"/>
        <v/>
      </c>
      <c r="B96" s="6" t="str">
        <f t="shared" ca="1" si="3200"/>
        <v/>
      </c>
      <c r="C96" s="5" t="str">
        <f t="shared" ca="1" si="3298"/>
        <v/>
      </c>
      <c r="D96" s="5" t="str" cm="1">
        <f t="array" aca="1" ref="D96" ca="1">IF($B96="","",IF(C96=0,0,IF(DD_Payment="",0,IF(C96&lt;_xlfn.IFS(DD_Frequency="Monthly",1,DD_Frequency="Quarterly",IF(MONTH(C$2)=1,1,IF(MONTH(C$2)=4,1,IF(MONTH(C$2)=7,1,IF(MONTH(C$2)=10,1,0)))),DD_Frequency="Annually",IF(MONTH(C$2)=1,1,0))*DD_Payment,C96,_xlfn.IFS(DD_Frequency="Monthly",1,DD_Frequency="Quarterly",IF(MONTH(C$2)=1,1,IF(MONTH(C$2)=4,1,IF(MONTH(C$2)=7,1,IF(MONTH(C$2)=10,1,0)))),DD_Frequency="Annually",IF(MONTH(C$2)=1,1,0))*DD_Payment))))</f>
        <v/>
      </c>
      <c r="E96" s="5" t="str">
        <f t="shared" ref="E96" ca="1" si="4534">IF(B96="","",IF(C96&gt;D96,(C96-D96/2)*(rate_A*(E$1/365)),0))</f>
        <v/>
      </c>
      <c r="F96" s="5" t="str">
        <f t="shared" ca="1" si="3202"/>
        <v/>
      </c>
      <c r="G96" s="5" t="str">
        <f t="shared" ref="G96" ca="1" si="4535">IF(B96="","",G95*(1+rate_A*E$1/365))</f>
        <v/>
      </c>
      <c r="H96" s="5" t="str">
        <f t="shared" ref="H96" ca="1" si="4536">IF(B96="","",H95*(1+rate_A*E$1/365))</f>
        <v/>
      </c>
      <c r="I96" s="5" t="str">
        <f t="shared" ref="I96" ca="1" si="4537">IF(B96="","",I95*(1+rate_joint*E$1/365))</f>
        <v/>
      </c>
      <c r="J96" s="5" t="str">
        <f t="shared" ca="1" si="3303"/>
        <v/>
      </c>
      <c r="K96" s="5" t="str" cm="1">
        <f t="array" aca="1" ref="K96" ca="1">IF(J96="","",_xlfn.IFS(J96&lt;='Hidden inputs'!$C$15,J96*'Hidden inputs'!$D$15,J96&lt;='Hidden inputs'!$C$16,'Hidden inputs'!$C$15*'Hidden inputs'!$D$15+(J96-'Hidden inputs'!$B$16)*'Hidden inputs'!$D$16,J96&lt;='Hidden inputs'!$C$17,'Hidden inputs'!$C$15*'Hidden inputs'!$D$15+('Hidden inputs'!$C$16-'Hidden inputs'!$B$16)*'Hidden inputs'!$D$16+(J96-'Hidden inputs'!$B$17)*'Hidden inputs'!$D$17,J96&gt;'Hidden inputs'!$B$18,'Hidden inputs'!$C$15*'Hidden inputs'!$D$15+('Hidden inputs'!$C$16-'Hidden inputs'!$B$16)*'Hidden inputs'!$D$16+('Hidden inputs'!$C$17-'Hidden inputs'!$B$17)*'Hidden inputs'!$D$17+(J96-'Hidden inputs'!$B$18)*'Hidden inputs'!$D$18))</f>
        <v/>
      </c>
      <c r="L96" s="11" t="str">
        <f t="shared" ca="1" si="3304"/>
        <v/>
      </c>
      <c r="M96" s="5" t="str">
        <f t="shared" ca="1" si="3206"/>
        <v/>
      </c>
      <c r="N96" s="5" t="str">
        <f t="shared" ca="1" si="3207"/>
        <v/>
      </c>
      <c r="O96" s="5" t="str">
        <f ca="1">IF(B96="","",'Hidden inputs'!$D$11*F96+'Hidden inputs'!$E$11*G96)</f>
        <v/>
      </c>
      <c r="P96" s="11" t="str">
        <f t="shared" ca="1" si="3140"/>
        <v/>
      </c>
      <c r="Q96" s="20" t="str">
        <f t="shared" ca="1" si="3141"/>
        <v/>
      </c>
      <c r="R96" s="3" t="str">
        <f t="shared" ca="1" si="3208"/>
        <v/>
      </c>
      <c r="S96" s="5" t="str" cm="1">
        <f t="array" aca="1" ref="S96" ca="1">IF($B96="","",IF(R96=0,0,IF(DD_Payment="",0,IF(R96&lt;_xlfn.IFS(DD_Frequency="Monthly",1,DD_Frequency="Quarterly",IF(MONTH(R$2)=1,1,IF(MONTH(R$2)=4,1,IF(MONTH(R$2)=7,1,IF(MONTH(R$2)=10,1,0)))),DD_Frequency="Annually",IF(MONTH(R$2)=1,1,0))*DD_Payment,R96,_xlfn.IFS(DD_Frequency="Monthly",1,DD_Frequency="Quarterly",IF(MONTH(R$2)=1,1,IF(MONTH(R$2)=4,1,IF(MONTH(R$2)=7,1,IF(MONTH(R$2)=10,1,0)))),DD_Frequency="Annually",IF(MONTH(R$2)=1,1,0))*DD_Payment))))</f>
        <v/>
      </c>
      <c r="T96" s="3" t="str">
        <f t="shared" ref="T96" ca="1" si="4538">IF(B96="","",IF(R96&gt;S96,(R96-S96/2)*(rate_A*((T$1+A96)/365)),0))</f>
        <v/>
      </c>
      <c r="U96" s="3" t="str">
        <f t="shared" ca="1" si="3210"/>
        <v/>
      </c>
      <c r="V96" s="3" t="str">
        <f t="shared" ref="V96" ca="1" si="4539">IF(B96="","",G96*(1+rate_A*(T$1+A96)/365))</f>
        <v/>
      </c>
      <c r="W96" s="3" t="str">
        <f t="shared" ref="W96" ca="1" si="4540">IF(B96="","",H96*(1+rate_A*(T$1+A96)/365))</f>
        <v/>
      </c>
      <c r="X96" s="3" t="str">
        <f t="shared" ref="X96" ca="1" si="4541">IF(B96="","",I96*(1+rate_joint*(T$1+A96)/365))</f>
        <v/>
      </c>
      <c r="Y96" s="5" t="str">
        <f t="shared" ca="1" si="3309"/>
        <v/>
      </c>
      <c r="Z96" s="5" t="str" cm="1">
        <f t="array" aca="1" ref="Z96" ca="1">IF(Y96="","",_xlfn.IFS(Y96&lt;='Hidden inputs'!$C$15,Y96*'Hidden inputs'!$D$15,Y96&lt;='Hidden inputs'!$C$16,'Hidden inputs'!$C$15*'Hidden inputs'!$D$15+(Y96-'Hidden inputs'!$B$16)*'Hidden inputs'!$D$16,Y96&lt;='Hidden inputs'!$C$17,'Hidden inputs'!$C$15*'Hidden inputs'!$D$15+('Hidden inputs'!$C$16-'Hidden inputs'!$B$16)*'Hidden inputs'!$D$16+(Y96-'Hidden inputs'!$B$17)*'Hidden inputs'!$D$17,Y96&gt;'Hidden inputs'!$B$18,'Hidden inputs'!$C$15*'Hidden inputs'!$D$15+('Hidden inputs'!$C$16-'Hidden inputs'!$B$16)*'Hidden inputs'!$D$16+('Hidden inputs'!$C$17-'Hidden inputs'!$B$17)*'Hidden inputs'!$D$17+(Y96-'Hidden inputs'!$B$18)*'Hidden inputs'!$D$18))</f>
        <v/>
      </c>
      <c r="AA96" s="10" t="str">
        <f t="shared" ca="1" si="3310"/>
        <v/>
      </c>
      <c r="AB96" s="5" t="str">
        <f t="shared" ca="1" si="3214"/>
        <v/>
      </c>
      <c r="AC96" s="5" t="str">
        <f t="shared" ca="1" si="3311"/>
        <v/>
      </c>
      <c r="AD96" s="5" t="str">
        <f ca="1">IF(B96="","",'Hidden inputs'!$D$11*U96+'Hidden inputs'!$E$11*V96)</f>
        <v/>
      </c>
      <c r="AE96" s="11" t="str">
        <f t="shared" ca="1" si="3146"/>
        <v/>
      </c>
      <c r="AF96" s="9" t="str">
        <f t="shared" ca="1" si="3215"/>
        <v/>
      </c>
      <c r="AG96" s="3" t="str">
        <f t="shared" ca="1" si="3216"/>
        <v/>
      </c>
      <c r="AH96" s="5" t="str" cm="1">
        <f t="array" aca="1" ref="AH96" ca="1">IF($B96="","",IF(AG96=0,0,IF(DD_Payment="",0,IF(AG96&lt;_xlfn.IFS(DD_Frequency="Monthly",1,DD_Frequency="Quarterly",IF(MONTH(AG$2)=1,1,IF(MONTH(AG$2)=4,1,IF(MONTH(AG$2)=7,1,IF(MONTH(AG$2)=10,1,0)))),DD_Frequency="Annually",IF(MONTH(AG$2)=1,1,0))*DD_Payment,AG96,_xlfn.IFS(DD_Frequency="Monthly",1,DD_Frequency="Quarterly",IF(MONTH(AG$2)=1,1,IF(MONTH(AG$2)=4,1,IF(MONTH(AG$2)=7,1,IF(MONTH(AG$2)=10,1,0)))),DD_Frequency="Annually",IF(MONTH(AG$2)=1,1,0))*DD_Payment))))</f>
        <v/>
      </c>
      <c r="AI96" s="3" t="str">
        <f t="shared" ref="AI96" ca="1" si="4542">IF($B96="","",IF(AG96&gt;AH96,(AG96-AH96/2)*(rate_A*(AI$1/365)),0))</f>
        <v/>
      </c>
      <c r="AJ96" s="3" t="str">
        <f t="shared" ca="1" si="3313"/>
        <v/>
      </c>
      <c r="AK96" s="3" t="str">
        <f t="shared" ref="AK96" ca="1" si="4543">IF($B96="","",V96*(1+rate_A*AI$1/365))</f>
        <v/>
      </c>
      <c r="AL96" s="3" t="str">
        <f t="shared" ref="AL96" ca="1" si="4544">IF($B96="","",W96*(1+rate_A*AI$1/365))</f>
        <v/>
      </c>
      <c r="AM96" s="3" t="str">
        <f t="shared" ref="AM96" ca="1" si="4545">IF($B96="","",X96*(1+rate_joint*AI$1/365))</f>
        <v/>
      </c>
      <c r="AN96" s="5" t="str">
        <f t="shared" ca="1" si="3317"/>
        <v/>
      </c>
      <c r="AO96" s="5" t="str" cm="1">
        <f t="array" aca="1" ref="AO96" ca="1">IF(AN96="","",_xlfn.IFS(AN96&lt;='Hidden inputs'!$C$15,AN96*'Hidden inputs'!$D$15,AN96&lt;='Hidden inputs'!$C$16,'Hidden inputs'!$C$15*'Hidden inputs'!$D$15+(AN96-'Hidden inputs'!$B$16)*'Hidden inputs'!$D$16,AN96&lt;='Hidden inputs'!$C$17,'Hidden inputs'!$C$15*'Hidden inputs'!$D$15+('Hidden inputs'!$C$16-'Hidden inputs'!$B$16)*'Hidden inputs'!$D$16+(AN96-'Hidden inputs'!$B$17)*'Hidden inputs'!$D$17,AN96&gt;'Hidden inputs'!$B$18,'Hidden inputs'!$C$15*'Hidden inputs'!$D$15+('Hidden inputs'!$C$16-'Hidden inputs'!$B$16)*'Hidden inputs'!$D$16+('Hidden inputs'!$C$17-'Hidden inputs'!$B$17)*'Hidden inputs'!$D$17+(AN96-'Hidden inputs'!$B$18)*'Hidden inputs'!$D$18))</f>
        <v/>
      </c>
      <c r="AP96" s="10" t="str">
        <f t="shared" ca="1" si="3318"/>
        <v/>
      </c>
      <c r="AQ96" s="5" t="str">
        <f t="shared" ca="1" si="3221"/>
        <v/>
      </c>
      <c r="AR96" s="5" t="str">
        <f t="shared" ca="1" si="3222"/>
        <v/>
      </c>
      <c r="AS96" s="5" t="str">
        <f ca="1">IF($B96="","",'Hidden inputs'!$D$11*AJ96+'Hidden inputs'!$E$11*AK96)</f>
        <v/>
      </c>
      <c r="AT96" s="11" t="str">
        <f t="shared" ca="1" si="3151"/>
        <v/>
      </c>
      <c r="AU96" s="9" t="str">
        <f t="shared" ca="1" si="3223"/>
        <v/>
      </c>
      <c r="AV96" s="3" t="str">
        <f t="shared" ca="1" si="3224"/>
        <v/>
      </c>
      <c r="AW96" s="5" t="str" cm="1">
        <f t="array" aca="1" ref="AW96" ca="1">IF($B96="","",IF(AV96=0,0,IF(DD_Payment="",0,IF(AV96&lt;_xlfn.IFS(DD_Frequency="Monthly",1,DD_Frequency="Quarterly",IF(MONTH(AV$2)=1,1,IF(MONTH(AV$2)=4,1,IF(MONTH(AV$2)=7,1,IF(MONTH(AV$2)=10,1,0)))),DD_Frequency="Annually",IF(MONTH(AV$2)=1,1,0))*DD_Payment,AV96,_xlfn.IFS(DD_Frequency="Monthly",1,DD_Frequency="Quarterly",IF(MONTH(AV$2)=1,1,IF(MONTH(AV$2)=4,1,IF(MONTH(AV$2)=7,1,IF(MONTH(AV$2)=10,1,0)))),DD_Frequency="Annually",IF(MONTH(AV$2)=1,1,0))*DD_Payment))))</f>
        <v/>
      </c>
      <c r="AX96" s="3" t="str">
        <f t="shared" ref="AX96" ca="1" si="4546">IF($B96="","",IF(AV96&gt;AW96,(AV96-AW96/2)*(rate_A*(AX$1/365)),0))</f>
        <v/>
      </c>
      <c r="AY96" s="3" t="str">
        <f t="shared" ca="1" si="3320"/>
        <v/>
      </c>
      <c r="AZ96" s="3" t="str">
        <f t="shared" ref="AZ96" ca="1" si="4547">IF($B96="","",AK96*(1+rate_A*AX$1/365))</f>
        <v/>
      </c>
      <c r="BA96" s="3" t="str">
        <f t="shared" ref="BA96" ca="1" si="4548">IF($B96="","",AL96*(1+rate_A*AX$1/365))</f>
        <v/>
      </c>
      <c r="BB96" s="3" t="str">
        <f t="shared" ref="BB96" ca="1" si="4549">IF($B96="","",AM96*(1+rate_joint*AX$1/365))</f>
        <v/>
      </c>
      <c r="BC96" s="5" t="str">
        <f t="shared" ca="1" si="3324"/>
        <v/>
      </c>
      <c r="BD96" s="5" t="str" cm="1">
        <f t="array" aca="1" ref="BD96" ca="1">IF(BC96="","",_xlfn.IFS(BC96&lt;='Hidden inputs'!$C$15,BC96*'Hidden inputs'!$D$15,BC96&lt;='Hidden inputs'!$C$16,'Hidden inputs'!$C$15*'Hidden inputs'!$D$15+(BC96-'Hidden inputs'!$B$16)*'Hidden inputs'!$D$16,BC96&lt;='Hidden inputs'!$C$17,'Hidden inputs'!$C$15*'Hidden inputs'!$D$15+('Hidden inputs'!$C$16-'Hidden inputs'!$B$16)*'Hidden inputs'!$D$16+(BC96-'Hidden inputs'!$B$17)*'Hidden inputs'!$D$17,BC96&gt;'Hidden inputs'!$B$18,'Hidden inputs'!$C$15*'Hidden inputs'!$D$15+('Hidden inputs'!$C$16-'Hidden inputs'!$B$16)*'Hidden inputs'!$D$16+('Hidden inputs'!$C$17-'Hidden inputs'!$B$17)*'Hidden inputs'!$D$17+(BC96-'Hidden inputs'!$B$18)*'Hidden inputs'!$D$18))</f>
        <v/>
      </c>
      <c r="BE96" s="10" t="str">
        <f t="shared" ca="1" si="3325"/>
        <v/>
      </c>
      <c r="BF96" s="5" t="str">
        <f t="shared" ca="1" si="3229"/>
        <v/>
      </c>
      <c r="BG96" s="5" t="str">
        <f t="shared" ca="1" si="3230"/>
        <v/>
      </c>
      <c r="BH96" s="5" t="str">
        <f ca="1">IF($B96="","",'Hidden inputs'!$D$11*AY96+'Hidden inputs'!$E$11*AZ96)</f>
        <v/>
      </c>
      <c r="BI96" s="11" t="str">
        <f t="shared" ca="1" si="3156"/>
        <v/>
      </c>
      <c r="BJ96" s="9" t="str">
        <f t="shared" ca="1" si="3231"/>
        <v/>
      </c>
      <c r="BK96" s="3" t="str">
        <f t="shared" ca="1" si="3232"/>
        <v/>
      </c>
      <c r="BL96" s="5" t="str" cm="1">
        <f t="array" aca="1" ref="BL96" ca="1">IF($B96="","",IF(BK96=0,0,IF(DD_Payment="",0,IF(BK96&lt;_xlfn.IFS(DD_Frequency="Monthly",1,DD_Frequency="Quarterly",IF(MONTH(BK$2)=1,1,IF(MONTH(BK$2)=4,1,IF(MONTH(BK$2)=7,1,IF(MONTH(BK$2)=10,1,0)))),DD_Frequency="Annually",IF(MONTH(BK$2)=1,1,0))*DD_Payment,BK96,_xlfn.IFS(DD_Frequency="Monthly",1,DD_Frequency="Quarterly",IF(MONTH(BK$2)=1,1,IF(MONTH(BK$2)=4,1,IF(MONTH(BK$2)=7,1,IF(MONTH(BK$2)=10,1,0)))),DD_Frequency="Annually",IF(MONTH(BK$2)=1,1,0))*DD_Payment))))</f>
        <v/>
      </c>
      <c r="BM96" s="3" t="str">
        <f t="shared" ref="BM96" ca="1" si="4550">IF($B96="","",IF(BK96&gt;BL96,(BK96-BL96/2)*(rate_A*(BM$1/365)),0))</f>
        <v/>
      </c>
      <c r="BN96" s="3" t="str">
        <f t="shared" ca="1" si="3327"/>
        <v/>
      </c>
      <c r="BO96" s="3" t="str">
        <f t="shared" ref="BO96" ca="1" si="4551">IF($B96="","",AZ96*(1+rate_A*BM$1/365))</f>
        <v/>
      </c>
      <c r="BP96" s="3" t="str">
        <f t="shared" ref="BP96" ca="1" si="4552">IF($B96="","",BA96*(1+rate_A*BM$1/365))</f>
        <v/>
      </c>
      <c r="BQ96" s="3" t="str">
        <f t="shared" ref="BQ96" ca="1" si="4553">IF($B96="","",BB96*(1+rate_joint*BM$1/365))</f>
        <v/>
      </c>
      <c r="BR96" s="5" t="str">
        <f t="shared" ca="1" si="3331"/>
        <v/>
      </c>
      <c r="BS96" s="5" t="str" cm="1">
        <f t="array" aca="1" ref="BS96" ca="1">IF(BR96="","",_xlfn.IFS(BR96&lt;='Hidden inputs'!$C$15,BR96*'Hidden inputs'!$D$15,BR96&lt;='Hidden inputs'!$C$16,'Hidden inputs'!$C$15*'Hidden inputs'!$D$15+(BR96-'Hidden inputs'!$B$16)*'Hidden inputs'!$D$16,BR96&lt;='Hidden inputs'!$C$17,'Hidden inputs'!$C$15*'Hidden inputs'!$D$15+('Hidden inputs'!$C$16-'Hidden inputs'!$B$16)*'Hidden inputs'!$D$16+(BR96-'Hidden inputs'!$B$17)*'Hidden inputs'!$D$17,BR96&gt;'Hidden inputs'!$B$18,'Hidden inputs'!$C$15*'Hidden inputs'!$D$15+('Hidden inputs'!$C$16-'Hidden inputs'!$B$16)*'Hidden inputs'!$D$16+('Hidden inputs'!$C$17-'Hidden inputs'!$B$17)*'Hidden inputs'!$D$17+(BR96-'Hidden inputs'!$B$18)*'Hidden inputs'!$D$18))</f>
        <v/>
      </c>
      <c r="BT96" s="10" t="str">
        <f t="shared" ca="1" si="3332"/>
        <v/>
      </c>
      <c r="BU96" s="5" t="str">
        <f t="shared" ca="1" si="3237"/>
        <v/>
      </c>
      <c r="BV96" s="5" t="str">
        <f t="shared" ca="1" si="3238"/>
        <v/>
      </c>
      <c r="BW96" s="5" t="str">
        <f ca="1">IF($B96="","",'Hidden inputs'!$D$11*BN96+'Hidden inputs'!$E$11*BO96)</f>
        <v/>
      </c>
      <c r="BX96" s="11" t="str">
        <f t="shared" ca="1" si="3161"/>
        <v/>
      </c>
      <c r="BY96" s="9" t="str">
        <f t="shared" ca="1" si="3239"/>
        <v/>
      </c>
      <c r="BZ96" s="3" t="str">
        <f t="shared" ca="1" si="3240"/>
        <v/>
      </c>
      <c r="CA96" s="5" t="str" cm="1">
        <f t="array" aca="1" ref="CA96" ca="1">IF($B96="","",IF(BZ96=0,0,IF(DD_Payment="",0,IF(BZ96&lt;_xlfn.IFS(DD_Frequency="Monthly",1,DD_Frequency="Quarterly",IF(MONTH(BZ$2)=1,1,IF(MONTH(BZ$2)=4,1,IF(MONTH(BZ$2)=7,1,IF(MONTH(BZ$2)=10,1,0)))),DD_Frequency="Annually",IF(MONTH(BZ$2)=1,1,0))*DD_Payment,BZ96,_xlfn.IFS(DD_Frequency="Monthly",1,DD_Frequency="Quarterly",IF(MONTH(BZ$2)=1,1,IF(MONTH(BZ$2)=4,1,IF(MONTH(BZ$2)=7,1,IF(MONTH(BZ$2)=10,1,0)))),DD_Frequency="Annually",IF(MONTH(BZ$2)=1,1,0))*DD_Payment))))</f>
        <v/>
      </c>
      <c r="CB96" s="3" t="str">
        <f t="shared" ref="CB96" ca="1" si="4554">IF($B96="","",IF(BZ96&gt;CA96,(BZ96-CA96/2)*(rate_A*(CB$1/365)),0))</f>
        <v/>
      </c>
      <c r="CC96" s="3" t="str">
        <f t="shared" ca="1" si="3334"/>
        <v/>
      </c>
      <c r="CD96" s="3" t="str">
        <f t="shared" ref="CD96" ca="1" si="4555">IF($B96="","",BO96*(1+rate_A*CB$1/365))</f>
        <v/>
      </c>
      <c r="CE96" s="3" t="str">
        <f t="shared" ref="CE96" ca="1" si="4556">IF($B96="","",BP96*(1+rate_A*CB$1/365))</f>
        <v/>
      </c>
      <c r="CF96" s="3" t="str">
        <f t="shared" ref="CF96" ca="1" si="4557">IF($B96="","",BQ96*(1+rate_joint*CB$1/365))</f>
        <v/>
      </c>
      <c r="CG96" s="5" t="str">
        <f t="shared" ca="1" si="3338"/>
        <v/>
      </c>
      <c r="CH96" s="5" t="str" cm="1">
        <f t="array" aca="1" ref="CH96" ca="1">IF(CG96="","",_xlfn.IFS(CG96&lt;='Hidden inputs'!$C$15,CG96*'Hidden inputs'!$D$15,CG96&lt;='Hidden inputs'!$C$16,'Hidden inputs'!$C$15*'Hidden inputs'!$D$15+(CG96-'Hidden inputs'!$B$16)*'Hidden inputs'!$D$16,CG96&lt;='Hidden inputs'!$C$17,'Hidden inputs'!$C$15*'Hidden inputs'!$D$15+('Hidden inputs'!$C$16-'Hidden inputs'!$B$16)*'Hidden inputs'!$D$16+(CG96-'Hidden inputs'!$B$17)*'Hidden inputs'!$D$17,CG96&gt;'Hidden inputs'!$B$18,'Hidden inputs'!$C$15*'Hidden inputs'!$D$15+('Hidden inputs'!$C$16-'Hidden inputs'!$B$16)*'Hidden inputs'!$D$16+('Hidden inputs'!$C$17-'Hidden inputs'!$B$17)*'Hidden inputs'!$D$17+(CG96-'Hidden inputs'!$B$18)*'Hidden inputs'!$D$18))</f>
        <v/>
      </c>
      <c r="CI96" s="10" t="str">
        <f t="shared" ca="1" si="3339"/>
        <v/>
      </c>
      <c r="CJ96" s="5" t="str">
        <f t="shared" ca="1" si="3245"/>
        <v/>
      </c>
      <c r="CK96" s="5" t="str">
        <f t="shared" ca="1" si="3246"/>
        <v/>
      </c>
      <c r="CL96" s="5" t="str">
        <f ca="1">IF($B96="","",'Hidden inputs'!$D$11*CC96+'Hidden inputs'!$E$11*CD96)</f>
        <v/>
      </c>
      <c r="CM96" s="11" t="str">
        <f t="shared" ca="1" si="3166"/>
        <v/>
      </c>
      <c r="CN96" s="9" t="str">
        <f t="shared" ca="1" si="3247"/>
        <v/>
      </c>
      <c r="CO96" s="3" t="str">
        <f t="shared" ca="1" si="3248"/>
        <v/>
      </c>
      <c r="CP96" s="5" t="str" cm="1">
        <f t="array" aca="1" ref="CP96" ca="1">IF($B96="","",IF(CO96=0,0,IF(DD_Payment="",0,IF(CO96&lt;_xlfn.IFS(DD_Frequency="Monthly",1,DD_Frequency="Quarterly",IF(MONTH(CO$2)=1,1,IF(MONTH(CO$2)=4,1,IF(MONTH(CO$2)=7,1,IF(MONTH(CO$2)=10,1,0)))),DD_Frequency="Annually",IF(MONTH(CO$2)=1,1,0))*DD_Payment,CO96,_xlfn.IFS(DD_Frequency="Monthly",1,DD_Frequency="Quarterly",IF(MONTH(CO$2)=1,1,IF(MONTH(CO$2)=4,1,IF(MONTH(CO$2)=7,1,IF(MONTH(CO$2)=10,1,0)))),DD_Frequency="Annually",IF(MONTH(CO$2)=1,1,0))*DD_Payment))))</f>
        <v/>
      </c>
      <c r="CQ96" s="3" t="str">
        <f t="shared" ref="CQ96" ca="1" si="4558">IF($B96="","",IF(CO96&gt;CP96,(CO96-CP96/2)*(rate_A*(CQ$1/365)),0))</f>
        <v/>
      </c>
      <c r="CR96" s="3" t="str">
        <f t="shared" ca="1" si="3341"/>
        <v/>
      </c>
      <c r="CS96" s="3" t="str">
        <f t="shared" ref="CS96" ca="1" si="4559">IF($B96="","",CD96*(1+rate_A*CQ$1/365))</f>
        <v/>
      </c>
      <c r="CT96" s="3" t="str">
        <f t="shared" ref="CT96" ca="1" si="4560">IF($B96="","",CE96*(1+rate_A*CQ$1/365))</f>
        <v/>
      </c>
      <c r="CU96" s="3" t="str">
        <f t="shared" ref="CU96" ca="1" si="4561">IF($B96="","",CF96*(1+rate_joint*CQ$1/365))</f>
        <v/>
      </c>
      <c r="CV96" s="5" t="str">
        <f t="shared" ca="1" si="3345"/>
        <v/>
      </c>
      <c r="CW96" s="5" t="str" cm="1">
        <f t="array" aca="1" ref="CW96" ca="1">IF(CV96="","",_xlfn.IFS(CV96&lt;='Hidden inputs'!$C$15,CV96*'Hidden inputs'!$D$15,CV96&lt;='Hidden inputs'!$C$16,'Hidden inputs'!$C$15*'Hidden inputs'!$D$15+(CV96-'Hidden inputs'!$B$16)*'Hidden inputs'!$D$16,CV96&lt;='Hidden inputs'!$C$17,'Hidden inputs'!$C$15*'Hidden inputs'!$D$15+('Hidden inputs'!$C$16-'Hidden inputs'!$B$16)*'Hidden inputs'!$D$16+(CV96-'Hidden inputs'!$B$17)*'Hidden inputs'!$D$17,CV96&gt;'Hidden inputs'!$B$18,'Hidden inputs'!$C$15*'Hidden inputs'!$D$15+('Hidden inputs'!$C$16-'Hidden inputs'!$B$16)*'Hidden inputs'!$D$16+('Hidden inputs'!$C$17-'Hidden inputs'!$B$17)*'Hidden inputs'!$D$17+(CV96-'Hidden inputs'!$B$18)*'Hidden inputs'!$D$18))</f>
        <v/>
      </c>
      <c r="CX96" s="10" t="str">
        <f t="shared" ca="1" si="3346"/>
        <v/>
      </c>
      <c r="CY96" s="5" t="str">
        <f t="shared" ca="1" si="3253"/>
        <v/>
      </c>
      <c r="CZ96" s="5" t="str">
        <f t="shared" ca="1" si="3254"/>
        <v/>
      </c>
      <c r="DA96" s="5" t="str">
        <f ca="1">IF($B96="","",'Hidden inputs'!$D$11*CR96+'Hidden inputs'!$E$11*CS96)</f>
        <v/>
      </c>
      <c r="DB96" s="11" t="str">
        <f t="shared" ca="1" si="3171"/>
        <v/>
      </c>
      <c r="DC96" s="9" t="str">
        <f t="shared" ca="1" si="3255"/>
        <v/>
      </c>
      <c r="DD96" s="3" t="str">
        <f t="shared" ca="1" si="3256"/>
        <v/>
      </c>
      <c r="DE96" s="5" t="str" cm="1">
        <f t="array" aca="1" ref="DE96" ca="1">IF($B96="","",IF(DD96=0,0,IF(DD_Payment="",0,IF(DD96&lt;_xlfn.IFS(DD_Frequency="Monthly",1,DD_Frequency="Quarterly",IF(MONTH(DD$2)=1,1,IF(MONTH(DD$2)=4,1,IF(MONTH(DD$2)=7,1,IF(MONTH(DD$2)=10,1,0)))),DD_Frequency="Annually",IF(MONTH(DD$2)=1,1,0))*DD_Payment,DD96,_xlfn.IFS(DD_Frequency="Monthly",1,DD_Frequency="Quarterly",IF(MONTH(DD$2)=1,1,IF(MONTH(DD$2)=4,1,IF(MONTH(DD$2)=7,1,IF(MONTH(DD$2)=10,1,0)))),DD_Frequency="Annually",IF(MONTH(DD$2)=1,1,0))*DD_Payment))))</f>
        <v/>
      </c>
      <c r="DF96" s="3" t="str">
        <f t="shared" ref="DF96" ca="1" si="4562">IF($B96="","",IF(DD96&gt;DE96,(DD96-DE96/2)*(rate_A*(DF$1/365)),0))</f>
        <v/>
      </c>
      <c r="DG96" s="3" t="str">
        <f t="shared" ca="1" si="3348"/>
        <v/>
      </c>
      <c r="DH96" s="3" t="str">
        <f t="shared" ref="DH96" ca="1" si="4563">IF($B96="","",CS96*(1+rate_A*DF$1/365))</f>
        <v/>
      </c>
      <c r="DI96" s="3" t="str">
        <f t="shared" ref="DI96" ca="1" si="4564">IF($B96="","",CT96*(1+rate_A*DF$1/365))</f>
        <v/>
      </c>
      <c r="DJ96" s="3" t="str">
        <f t="shared" ref="DJ96" ca="1" si="4565">IF($B96="","",CU96*(1+rate_joint*DF$1/365))</f>
        <v/>
      </c>
      <c r="DK96" s="5" t="str">
        <f t="shared" ca="1" si="3352"/>
        <v/>
      </c>
      <c r="DL96" s="5" t="str" cm="1">
        <f t="array" aca="1" ref="DL96" ca="1">IF(DK96="","",_xlfn.IFS(DK96&lt;='Hidden inputs'!$C$15,DK96*'Hidden inputs'!$D$15,DK96&lt;='Hidden inputs'!$C$16,'Hidden inputs'!$C$15*'Hidden inputs'!$D$15+(DK96-'Hidden inputs'!$B$16)*'Hidden inputs'!$D$16,DK96&lt;='Hidden inputs'!$C$17,'Hidden inputs'!$C$15*'Hidden inputs'!$D$15+('Hidden inputs'!$C$16-'Hidden inputs'!$B$16)*'Hidden inputs'!$D$16+(DK96-'Hidden inputs'!$B$17)*'Hidden inputs'!$D$17,DK96&gt;'Hidden inputs'!$B$18,'Hidden inputs'!$C$15*'Hidden inputs'!$D$15+('Hidden inputs'!$C$16-'Hidden inputs'!$B$16)*'Hidden inputs'!$D$16+('Hidden inputs'!$C$17-'Hidden inputs'!$B$17)*'Hidden inputs'!$D$17+(DK96-'Hidden inputs'!$B$18)*'Hidden inputs'!$D$18))</f>
        <v/>
      </c>
      <c r="DM96" s="10" t="str">
        <f t="shared" ca="1" si="3353"/>
        <v/>
      </c>
      <c r="DN96" s="5" t="str">
        <f t="shared" ca="1" si="3261"/>
        <v/>
      </c>
      <c r="DO96" s="5" t="str">
        <f t="shared" ca="1" si="3262"/>
        <v/>
      </c>
      <c r="DP96" s="5" t="str">
        <f ca="1">IF($B96="","",'Hidden inputs'!$D$11*DG96+'Hidden inputs'!$E$11*DH96)</f>
        <v/>
      </c>
      <c r="DQ96" s="11" t="str">
        <f t="shared" ca="1" si="3176"/>
        <v/>
      </c>
      <c r="DR96" s="9" t="str">
        <f t="shared" ca="1" si="3263"/>
        <v/>
      </c>
      <c r="DS96" s="3" t="str">
        <f t="shared" ca="1" si="3264"/>
        <v/>
      </c>
      <c r="DT96" s="5" t="str" cm="1">
        <f t="array" aca="1" ref="DT96" ca="1">IF($B96="","",IF(DS96=0,0,IF(DD_Payment="",0,IF(DS96&lt;_xlfn.IFS(DD_Frequency="Monthly",1,DD_Frequency="Quarterly",IF(MONTH(DS$2)=1,1,IF(MONTH(DS$2)=4,1,IF(MONTH(DS$2)=7,1,IF(MONTH(DS$2)=10,1,0)))),DD_Frequency="Annually",IF(MONTH(DS$2)=1,1,0))*DD_Payment,DS96,_xlfn.IFS(DD_Frequency="Monthly",1,DD_Frequency="Quarterly",IF(MONTH(DS$2)=1,1,IF(MONTH(DS$2)=4,1,IF(MONTH(DS$2)=7,1,IF(MONTH(DS$2)=10,1,0)))),DD_Frequency="Annually",IF(MONTH(DS$2)=1,1,0))*DD_Payment))))</f>
        <v/>
      </c>
      <c r="DU96" s="3" t="str">
        <f t="shared" ref="DU96" ca="1" si="4566">IF($B96="","",IF(DS96&gt;DT96,(DS96-DT96/2)*(rate_A*(DU$1/365)),0))</f>
        <v/>
      </c>
      <c r="DV96" s="3" t="str">
        <f t="shared" ca="1" si="3355"/>
        <v/>
      </c>
      <c r="DW96" s="3" t="str">
        <f t="shared" ref="DW96" ca="1" si="4567">IF($B96="","",DH96*(1+rate_A*DU$1/365))</f>
        <v/>
      </c>
      <c r="DX96" s="3" t="str">
        <f t="shared" ref="DX96" ca="1" si="4568">IF($B96="","",DI96*(1+rate_A*DU$1/365))</f>
        <v/>
      </c>
      <c r="DY96" s="3" t="str">
        <f t="shared" ref="DY96" ca="1" si="4569">IF($B96="","",DJ96*(1+rate_joint*DU$1/365))</f>
        <v/>
      </c>
      <c r="DZ96" s="5" t="str">
        <f t="shared" ca="1" si="3359"/>
        <v/>
      </c>
      <c r="EA96" s="5" t="str" cm="1">
        <f t="array" aca="1" ref="EA96" ca="1">IF(DZ96="","",_xlfn.IFS(DZ96&lt;='Hidden inputs'!$C$15,DZ96*'Hidden inputs'!$D$15,DZ96&lt;='Hidden inputs'!$C$16,'Hidden inputs'!$C$15*'Hidden inputs'!$D$15+(DZ96-'Hidden inputs'!$B$16)*'Hidden inputs'!$D$16,DZ96&lt;='Hidden inputs'!$C$17,'Hidden inputs'!$C$15*'Hidden inputs'!$D$15+('Hidden inputs'!$C$16-'Hidden inputs'!$B$16)*'Hidden inputs'!$D$16+(DZ96-'Hidden inputs'!$B$17)*'Hidden inputs'!$D$17,DZ96&gt;'Hidden inputs'!$B$18,'Hidden inputs'!$C$15*'Hidden inputs'!$D$15+('Hidden inputs'!$C$16-'Hidden inputs'!$B$16)*'Hidden inputs'!$D$16+('Hidden inputs'!$C$17-'Hidden inputs'!$B$17)*'Hidden inputs'!$D$17+(DZ96-'Hidden inputs'!$B$18)*'Hidden inputs'!$D$18))</f>
        <v/>
      </c>
      <c r="EB96" s="10" t="str">
        <f t="shared" ca="1" si="3360"/>
        <v/>
      </c>
      <c r="EC96" s="5" t="str">
        <f t="shared" ca="1" si="3269"/>
        <v/>
      </c>
      <c r="ED96" s="5" t="str">
        <f t="shared" ca="1" si="3270"/>
        <v/>
      </c>
      <c r="EE96" s="5" t="str">
        <f ca="1">IF($B96="","",'Hidden inputs'!$D$11*DV96+'Hidden inputs'!$E$11*DW96)</f>
        <v/>
      </c>
      <c r="EF96" s="11" t="str">
        <f t="shared" ca="1" si="3181"/>
        <v/>
      </c>
      <c r="EG96" s="9" t="str">
        <f t="shared" ca="1" si="3271"/>
        <v/>
      </c>
      <c r="EH96" s="3" t="str">
        <f t="shared" ca="1" si="3272"/>
        <v/>
      </c>
      <c r="EI96" s="5" t="str" cm="1">
        <f t="array" aca="1" ref="EI96" ca="1">IF($B96="","",IF(EH96=0,0,IF(DD_Payment="",0,IF(EH96&lt;_xlfn.IFS(DD_Frequency="Monthly",1,DD_Frequency="Quarterly",IF(MONTH(EH$2)=1,1,IF(MONTH(EH$2)=4,1,IF(MONTH(EH$2)=7,1,IF(MONTH(EH$2)=10,1,0)))),DD_Frequency="Annually",IF(MONTH(EH$2)=1,1,0))*DD_Payment,EH96,_xlfn.IFS(DD_Frequency="Monthly",1,DD_Frequency="Quarterly",IF(MONTH(EH$2)=1,1,IF(MONTH(EH$2)=4,1,IF(MONTH(EH$2)=7,1,IF(MONTH(EH$2)=10,1,0)))),DD_Frequency="Annually",IF(MONTH(EH$2)=1,1,0))*DD_Payment))))</f>
        <v/>
      </c>
      <c r="EJ96" s="3" t="str">
        <f t="shared" ref="EJ96" ca="1" si="4570">IF($B96="","",IF(EH96&gt;EI96,(EH96-EI96/2)*(rate_A*(EJ$1/365)),0))</f>
        <v/>
      </c>
      <c r="EK96" s="3" t="str">
        <f t="shared" ca="1" si="3362"/>
        <v/>
      </c>
      <c r="EL96" s="3" t="str">
        <f t="shared" ref="EL96" ca="1" si="4571">IF($B96="","",DW96*(1+rate_A*EJ$1/365))</f>
        <v/>
      </c>
      <c r="EM96" s="3" t="str">
        <f t="shared" ref="EM96" ca="1" si="4572">IF($B96="","",DX96*(1+rate_A*EJ$1/365))</f>
        <v/>
      </c>
      <c r="EN96" s="3" t="str">
        <f t="shared" ref="EN96" ca="1" si="4573">IF($B96="","",DY96*(1+rate_joint*EJ$1/365))</f>
        <v/>
      </c>
      <c r="EO96" s="5" t="str">
        <f t="shared" ca="1" si="3366"/>
        <v/>
      </c>
      <c r="EP96" s="5" t="str" cm="1">
        <f t="array" aca="1" ref="EP96" ca="1">IF(EO96="","",_xlfn.IFS(EO96&lt;='Hidden inputs'!$C$15,EO96*'Hidden inputs'!$D$15,EO96&lt;='Hidden inputs'!$C$16,'Hidden inputs'!$C$15*'Hidden inputs'!$D$15+(EO96-'Hidden inputs'!$B$16)*'Hidden inputs'!$D$16,EO96&lt;='Hidden inputs'!$C$17,'Hidden inputs'!$C$15*'Hidden inputs'!$D$15+('Hidden inputs'!$C$16-'Hidden inputs'!$B$16)*'Hidden inputs'!$D$16+(EO96-'Hidden inputs'!$B$17)*'Hidden inputs'!$D$17,EO96&gt;'Hidden inputs'!$B$18,'Hidden inputs'!$C$15*'Hidden inputs'!$D$15+('Hidden inputs'!$C$16-'Hidden inputs'!$B$16)*'Hidden inputs'!$D$16+('Hidden inputs'!$C$17-'Hidden inputs'!$B$17)*'Hidden inputs'!$D$17+(EO96-'Hidden inputs'!$B$18)*'Hidden inputs'!$D$18))</f>
        <v/>
      </c>
      <c r="EQ96" s="10" t="str">
        <f t="shared" ca="1" si="3367"/>
        <v/>
      </c>
      <c r="ER96" s="5" t="str">
        <f t="shared" ca="1" si="3277"/>
        <v/>
      </c>
      <c r="ES96" s="5" t="str">
        <f t="shared" ca="1" si="3278"/>
        <v/>
      </c>
      <c r="ET96" s="5" t="str">
        <f ca="1">IF($B96="","",'Hidden inputs'!$D$11*EK96+'Hidden inputs'!$E$11*EL96)</f>
        <v/>
      </c>
      <c r="EU96" s="11" t="str">
        <f t="shared" ca="1" si="3186"/>
        <v/>
      </c>
      <c r="EV96" s="9" t="str">
        <f t="shared" ca="1" si="3279"/>
        <v/>
      </c>
      <c r="EW96" s="3" t="str">
        <f t="shared" ca="1" si="3280"/>
        <v/>
      </c>
      <c r="EX96" s="5" t="str" cm="1">
        <f t="array" aca="1" ref="EX96" ca="1">IF($B96="","",IF(EW96=0,0,IF(DD_Payment="",0,IF(EW96&lt;_xlfn.IFS(DD_Frequency="Monthly",1,DD_Frequency="Quarterly",IF(MONTH(EW$2)=1,1,IF(MONTH(EW$2)=4,1,IF(MONTH(EW$2)=7,1,IF(MONTH(EW$2)=10,1,0)))),DD_Frequency="Annually",IF(MONTH(EW$2)=1,1,0))*DD_Payment,EW96,_xlfn.IFS(DD_Frequency="Monthly",1,DD_Frequency="Quarterly",IF(MONTH(EW$2)=1,1,IF(MONTH(EW$2)=4,1,IF(MONTH(EW$2)=7,1,IF(MONTH(EW$2)=10,1,0)))),DD_Frequency="Annually",IF(MONTH(EW$2)=1,1,0))*DD_Payment))))</f>
        <v/>
      </c>
      <c r="EY96" s="3" t="str">
        <f t="shared" ref="EY96" ca="1" si="4574">IF($B96="","",IF(EW96&gt;EX96,(EW96-EX96/2)*(rate_A*(EY$1/365)),0))</f>
        <v/>
      </c>
      <c r="EZ96" s="3" t="str">
        <f t="shared" ca="1" si="3369"/>
        <v/>
      </c>
      <c r="FA96" s="3" t="str">
        <f t="shared" ref="FA96" ca="1" si="4575">IF($B96="","",EL96*(1+rate_A*EY$1/365))</f>
        <v/>
      </c>
      <c r="FB96" s="3" t="str">
        <f t="shared" ref="FB96" ca="1" si="4576">IF($B96="","",EM96*(1+rate_A*EY$1/365))</f>
        <v/>
      </c>
      <c r="FC96" s="3" t="str">
        <f t="shared" ref="FC96" ca="1" si="4577">IF($B96="","",EN96*(1+rate_joint*EY$1/365))</f>
        <v/>
      </c>
      <c r="FD96" s="5" t="str">
        <f t="shared" ca="1" si="3373"/>
        <v/>
      </c>
      <c r="FE96" s="5" t="str" cm="1">
        <f t="array" aca="1" ref="FE96" ca="1">IF(FD96="","",_xlfn.IFS(FD96&lt;='Hidden inputs'!$C$15,FD96*'Hidden inputs'!$D$15,FD96&lt;='Hidden inputs'!$C$16,'Hidden inputs'!$C$15*'Hidden inputs'!$D$15+(FD96-'Hidden inputs'!$B$16)*'Hidden inputs'!$D$16,FD96&lt;='Hidden inputs'!$C$17,'Hidden inputs'!$C$15*'Hidden inputs'!$D$15+('Hidden inputs'!$C$16-'Hidden inputs'!$B$16)*'Hidden inputs'!$D$16+(FD96-'Hidden inputs'!$B$17)*'Hidden inputs'!$D$17,FD96&gt;'Hidden inputs'!$B$18,'Hidden inputs'!$C$15*'Hidden inputs'!$D$15+('Hidden inputs'!$C$16-'Hidden inputs'!$B$16)*'Hidden inputs'!$D$16+('Hidden inputs'!$C$17-'Hidden inputs'!$B$17)*'Hidden inputs'!$D$17+(FD96-'Hidden inputs'!$B$18)*'Hidden inputs'!$D$18))</f>
        <v/>
      </c>
      <c r="FF96" s="10" t="str">
        <f t="shared" ca="1" si="3374"/>
        <v/>
      </c>
      <c r="FG96" s="5" t="str">
        <f t="shared" ca="1" si="3285"/>
        <v/>
      </c>
      <c r="FH96" s="5" t="str">
        <f t="shared" ca="1" si="3286"/>
        <v/>
      </c>
      <c r="FI96" s="5" t="str">
        <f ca="1">IF($B96="","",'Hidden inputs'!$D$11*EZ96+'Hidden inputs'!$E$11*FA96)</f>
        <v/>
      </c>
      <c r="FJ96" s="11" t="str">
        <f t="shared" ca="1" si="3191"/>
        <v/>
      </c>
      <c r="FK96" s="9" t="str">
        <f t="shared" ca="1" si="3287"/>
        <v/>
      </c>
      <c r="FL96" s="3" t="str">
        <f t="shared" ca="1" si="3288"/>
        <v/>
      </c>
      <c r="FM96" s="5" t="str" cm="1">
        <f t="array" aca="1" ref="FM96" ca="1">IF($B96="","",IF(FL96=0,0,IF(DD_Payment="",0,IF(FL96&lt;_xlfn.IFS(DD_Frequency="Monthly",1,DD_Frequency="Quarterly",IF(MONTH(FL$2)=1,1,IF(MONTH(FL$2)=4,1,IF(MONTH(FL$2)=7,1,IF(MONTH(FL$2)=10,1,0)))),DD_Frequency="Annually",IF(MONTH(FL$2)=1,1,0))*DD_Payment,FL96,_xlfn.IFS(DD_Frequency="Monthly",1,DD_Frequency="Quarterly",IF(MONTH(FL$2)=1,1,IF(MONTH(FL$2)=4,1,IF(MONTH(FL$2)=7,1,IF(MONTH(FL$2)=10,1,0)))),DD_Frequency="Annually",IF(MONTH(FL$2)=1,1,0))*DD_Payment))))</f>
        <v/>
      </c>
      <c r="FN96" s="3" t="str">
        <f t="shared" ref="FN96" ca="1" si="4578">IF($B96="","",IF(FL96&gt;FM96,(FL96-FM96/2)*(rate_A*(FN$1/365)),0))</f>
        <v/>
      </c>
      <c r="FO96" s="3" t="str">
        <f t="shared" ca="1" si="3376"/>
        <v/>
      </c>
      <c r="FP96" s="3" t="str">
        <f t="shared" ref="FP96" ca="1" si="4579">IF($B96="","",FA96*(1+rate_A*FN$1/365))</f>
        <v/>
      </c>
      <c r="FQ96" s="3" t="str">
        <f t="shared" ref="FQ96" ca="1" si="4580">IF($B96="","",FB96*(1+rate_A*FN$1/365))</f>
        <v/>
      </c>
      <c r="FR96" s="3" t="str">
        <f t="shared" ref="FR96" ca="1" si="4581">IF($B96="","",FC96*(1+rate_joint*FN$1/365))</f>
        <v/>
      </c>
      <c r="FS96" s="5" t="str">
        <f t="shared" ca="1" si="3380"/>
        <v/>
      </c>
      <c r="FT96" s="5" t="str" cm="1">
        <f t="array" aca="1" ref="FT96" ca="1">IF(FS96="","",_xlfn.IFS(FS96&lt;='Hidden inputs'!$C$15,FS96*'Hidden inputs'!$D$15,FS96&lt;='Hidden inputs'!$C$16,'Hidden inputs'!$C$15*'Hidden inputs'!$D$15+(FS96-'Hidden inputs'!$B$16)*'Hidden inputs'!$D$16,FS96&lt;='Hidden inputs'!$C$17,'Hidden inputs'!$C$15*'Hidden inputs'!$D$15+('Hidden inputs'!$C$16-'Hidden inputs'!$B$16)*'Hidden inputs'!$D$16+(FS96-'Hidden inputs'!$B$17)*'Hidden inputs'!$D$17,FS96&gt;'Hidden inputs'!$B$18,'Hidden inputs'!$C$15*'Hidden inputs'!$D$15+('Hidden inputs'!$C$16-'Hidden inputs'!$B$16)*'Hidden inputs'!$D$16+('Hidden inputs'!$C$17-'Hidden inputs'!$B$17)*'Hidden inputs'!$D$17+(FS96-'Hidden inputs'!$B$18)*'Hidden inputs'!$D$18))</f>
        <v/>
      </c>
      <c r="FU96" s="10" t="str">
        <f t="shared" ca="1" si="3381"/>
        <v/>
      </c>
      <c r="FV96" s="5" t="str">
        <f t="shared" ca="1" si="3293"/>
        <v/>
      </c>
      <c r="FW96" s="5" t="str">
        <f t="shared" ca="1" si="3294"/>
        <v/>
      </c>
      <c r="FX96" s="5" t="str">
        <f ca="1">IF($B96="","",'Hidden inputs'!$D$11*FO96+'Hidden inputs'!$E$11*FP96)</f>
        <v/>
      </c>
      <c r="FY96" s="11" t="str">
        <f t="shared" ca="1" si="3196"/>
        <v/>
      </c>
      <c r="FZ96" s="9" t="str">
        <f t="shared" ca="1" si="3295"/>
        <v/>
      </c>
      <c r="GA96" s="5" t="str">
        <f t="shared" ca="1" si="3296"/>
        <v/>
      </c>
      <c r="GB96" s="5" t="str">
        <f t="shared" ca="1" si="3297"/>
        <v/>
      </c>
      <c r="GC96" s="5" t="str">
        <f t="shared" ca="1" si="3197"/>
        <v/>
      </c>
      <c r="GD96" s="5" t="str">
        <f t="shared" ca="1" si="3198"/>
        <v/>
      </c>
    </row>
    <row r="97" spans="1:186" x14ac:dyDescent="0.35">
      <c r="A97" s="2" t="str">
        <f t="shared" ca="1" si="3199"/>
        <v/>
      </c>
      <c r="B97" s="6" t="str">
        <f t="shared" ca="1" si="3200"/>
        <v/>
      </c>
      <c r="C97" s="5" t="str">
        <f t="shared" ca="1" si="3298"/>
        <v/>
      </c>
      <c r="D97" s="5" t="str" cm="1">
        <f t="array" aca="1" ref="D97" ca="1">IF($B97="","",IF(C97=0,0,IF(DD_Payment="",0,IF(C97&lt;_xlfn.IFS(DD_Frequency="Monthly",1,DD_Frequency="Quarterly",IF(MONTH(C$2)=1,1,IF(MONTH(C$2)=4,1,IF(MONTH(C$2)=7,1,IF(MONTH(C$2)=10,1,0)))),DD_Frequency="Annually",IF(MONTH(C$2)=1,1,0))*DD_Payment,C97,_xlfn.IFS(DD_Frequency="Monthly",1,DD_Frequency="Quarterly",IF(MONTH(C$2)=1,1,IF(MONTH(C$2)=4,1,IF(MONTH(C$2)=7,1,IF(MONTH(C$2)=10,1,0)))),DD_Frequency="Annually",IF(MONTH(C$2)=1,1,0))*DD_Payment))))</f>
        <v/>
      </c>
      <c r="E97" s="5" t="str">
        <f t="shared" ref="E97" ca="1" si="4582">IF(B97="","",IF(C97&gt;D97,(C97-D97/2)*(rate_A*(E$1/365)),0))</f>
        <v/>
      </c>
      <c r="F97" s="5" t="str">
        <f t="shared" ca="1" si="3202"/>
        <v/>
      </c>
      <c r="G97" s="5" t="str">
        <f t="shared" ref="G97" ca="1" si="4583">IF(B97="","",G96*(1+rate_A*E$1/365))</f>
        <v/>
      </c>
      <c r="H97" s="5" t="str">
        <f t="shared" ref="H97" ca="1" si="4584">IF(B97="","",H96*(1+rate_A*E$1/365))</f>
        <v/>
      </c>
      <c r="I97" s="5" t="str">
        <f t="shared" ref="I97" ca="1" si="4585">IF(B97="","",I96*(1+rate_joint*E$1/365))</f>
        <v/>
      </c>
      <c r="J97" s="5" t="str">
        <f t="shared" ca="1" si="3303"/>
        <v/>
      </c>
      <c r="K97" s="5" t="str" cm="1">
        <f t="array" aca="1" ref="K97" ca="1">IF(J97="","",_xlfn.IFS(J97&lt;='Hidden inputs'!$C$15,J97*'Hidden inputs'!$D$15,J97&lt;='Hidden inputs'!$C$16,'Hidden inputs'!$C$15*'Hidden inputs'!$D$15+(J97-'Hidden inputs'!$B$16)*'Hidden inputs'!$D$16,J97&lt;='Hidden inputs'!$C$17,'Hidden inputs'!$C$15*'Hidden inputs'!$D$15+('Hidden inputs'!$C$16-'Hidden inputs'!$B$16)*'Hidden inputs'!$D$16+(J97-'Hidden inputs'!$B$17)*'Hidden inputs'!$D$17,J97&gt;'Hidden inputs'!$B$18,'Hidden inputs'!$C$15*'Hidden inputs'!$D$15+('Hidden inputs'!$C$16-'Hidden inputs'!$B$16)*'Hidden inputs'!$D$16+('Hidden inputs'!$C$17-'Hidden inputs'!$B$17)*'Hidden inputs'!$D$17+(J97-'Hidden inputs'!$B$18)*'Hidden inputs'!$D$18))</f>
        <v/>
      </c>
      <c r="L97" s="11" t="str">
        <f t="shared" ca="1" si="3304"/>
        <v/>
      </c>
      <c r="M97" s="5" t="str">
        <f t="shared" ca="1" si="3206"/>
        <v/>
      </c>
      <c r="N97" s="5" t="str">
        <f t="shared" ca="1" si="3207"/>
        <v/>
      </c>
      <c r="O97" s="5" t="str">
        <f ca="1">IF(B97="","",'Hidden inputs'!$D$11*F97+'Hidden inputs'!$E$11*G97)</f>
        <v/>
      </c>
      <c r="P97" s="11" t="str">
        <f t="shared" ca="1" si="3140"/>
        <v/>
      </c>
      <c r="Q97" s="20" t="str">
        <f t="shared" ca="1" si="3141"/>
        <v/>
      </c>
      <c r="R97" s="3" t="str">
        <f t="shared" ca="1" si="3208"/>
        <v/>
      </c>
      <c r="S97" s="5" t="str" cm="1">
        <f t="array" aca="1" ref="S97" ca="1">IF($B97="","",IF(R97=0,0,IF(DD_Payment="",0,IF(R97&lt;_xlfn.IFS(DD_Frequency="Monthly",1,DD_Frequency="Quarterly",IF(MONTH(R$2)=1,1,IF(MONTH(R$2)=4,1,IF(MONTH(R$2)=7,1,IF(MONTH(R$2)=10,1,0)))),DD_Frequency="Annually",IF(MONTH(R$2)=1,1,0))*DD_Payment,R97,_xlfn.IFS(DD_Frequency="Monthly",1,DD_Frequency="Quarterly",IF(MONTH(R$2)=1,1,IF(MONTH(R$2)=4,1,IF(MONTH(R$2)=7,1,IF(MONTH(R$2)=10,1,0)))),DD_Frequency="Annually",IF(MONTH(R$2)=1,1,0))*DD_Payment))))</f>
        <v/>
      </c>
      <c r="T97" s="3" t="str">
        <f t="shared" ref="T97" ca="1" si="4586">IF(B97="","",IF(R97&gt;S97,(R97-S97/2)*(rate_A*((T$1+A97)/365)),0))</f>
        <v/>
      </c>
      <c r="U97" s="3" t="str">
        <f t="shared" ca="1" si="3210"/>
        <v/>
      </c>
      <c r="V97" s="3" t="str">
        <f t="shared" ref="V97" ca="1" si="4587">IF(B97="","",G97*(1+rate_A*(T$1+A97)/365))</f>
        <v/>
      </c>
      <c r="W97" s="3" t="str">
        <f t="shared" ref="W97" ca="1" si="4588">IF(B97="","",H97*(1+rate_A*(T$1+A97)/365))</f>
        <v/>
      </c>
      <c r="X97" s="3" t="str">
        <f t="shared" ref="X97" ca="1" si="4589">IF(B97="","",I97*(1+rate_joint*(T$1+A97)/365))</f>
        <v/>
      </c>
      <c r="Y97" s="5" t="str">
        <f t="shared" ca="1" si="3309"/>
        <v/>
      </c>
      <c r="Z97" s="5" t="str" cm="1">
        <f t="array" aca="1" ref="Z97" ca="1">IF(Y97="","",_xlfn.IFS(Y97&lt;='Hidden inputs'!$C$15,Y97*'Hidden inputs'!$D$15,Y97&lt;='Hidden inputs'!$C$16,'Hidden inputs'!$C$15*'Hidden inputs'!$D$15+(Y97-'Hidden inputs'!$B$16)*'Hidden inputs'!$D$16,Y97&lt;='Hidden inputs'!$C$17,'Hidden inputs'!$C$15*'Hidden inputs'!$D$15+('Hidden inputs'!$C$16-'Hidden inputs'!$B$16)*'Hidden inputs'!$D$16+(Y97-'Hidden inputs'!$B$17)*'Hidden inputs'!$D$17,Y97&gt;'Hidden inputs'!$B$18,'Hidden inputs'!$C$15*'Hidden inputs'!$D$15+('Hidden inputs'!$C$16-'Hidden inputs'!$B$16)*'Hidden inputs'!$D$16+('Hidden inputs'!$C$17-'Hidden inputs'!$B$17)*'Hidden inputs'!$D$17+(Y97-'Hidden inputs'!$B$18)*'Hidden inputs'!$D$18))</f>
        <v/>
      </c>
      <c r="AA97" s="10" t="str">
        <f t="shared" ca="1" si="3310"/>
        <v/>
      </c>
      <c r="AB97" s="5" t="str">
        <f t="shared" ca="1" si="3214"/>
        <v/>
      </c>
      <c r="AC97" s="5" t="str">
        <f t="shared" ca="1" si="3311"/>
        <v/>
      </c>
      <c r="AD97" s="5" t="str">
        <f ca="1">IF(B97="","",'Hidden inputs'!$D$11*U97+'Hidden inputs'!$E$11*V97)</f>
        <v/>
      </c>
      <c r="AE97" s="11" t="str">
        <f t="shared" ca="1" si="3146"/>
        <v/>
      </c>
      <c r="AF97" s="9" t="str">
        <f t="shared" ca="1" si="3215"/>
        <v/>
      </c>
      <c r="AG97" s="3" t="str">
        <f t="shared" ca="1" si="3216"/>
        <v/>
      </c>
      <c r="AH97" s="5" t="str" cm="1">
        <f t="array" aca="1" ref="AH97" ca="1">IF($B97="","",IF(AG97=0,0,IF(DD_Payment="",0,IF(AG97&lt;_xlfn.IFS(DD_Frequency="Monthly",1,DD_Frequency="Quarterly",IF(MONTH(AG$2)=1,1,IF(MONTH(AG$2)=4,1,IF(MONTH(AG$2)=7,1,IF(MONTH(AG$2)=10,1,0)))),DD_Frequency="Annually",IF(MONTH(AG$2)=1,1,0))*DD_Payment,AG97,_xlfn.IFS(DD_Frequency="Monthly",1,DD_Frequency="Quarterly",IF(MONTH(AG$2)=1,1,IF(MONTH(AG$2)=4,1,IF(MONTH(AG$2)=7,1,IF(MONTH(AG$2)=10,1,0)))),DD_Frequency="Annually",IF(MONTH(AG$2)=1,1,0))*DD_Payment))))</f>
        <v/>
      </c>
      <c r="AI97" s="3" t="str">
        <f t="shared" ref="AI97" ca="1" si="4590">IF($B97="","",IF(AG97&gt;AH97,(AG97-AH97/2)*(rate_A*(AI$1/365)),0))</f>
        <v/>
      </c>
      <c r="AJ97" s="3" t="str">
        <f t="shared" ca="1" si="3313"/>
        <v/>
      </c>
      <c r="AK97" s="3" t="str">
        <f t="shared" ref="AK97" ca="1" si="4591">IF($B97="","",V97*(1+rate_A*AI$1/365))</f>
        <v/>
      </c>
      <c r="AL97" s="3" t="str">
        <f t="shared" ref="AL97" ca="1" si="4592">IF($B97="","",W97*(1+rate_A*AI$1/365))</f>
        <v/>
      </c>
      <c r="AM97" s="3" t="str">
        <f t="shared" ref="AM97" ca="1" si="4593">IF($B97="","",X97*(1+rate_joint*AI$1/365))</f>
        <v/>
      </c>
      <c r="AN97" s="5" t="str">
        <f t="shared" ca="1" si="3317"/>
        <v/>
      </c>
      <c r="AO97" s="5" t="str" cm="1">
        <f t="array" aca="1" ref="AO97" ca="1">IF(AN97="","",_xlfn.IFS(AN97&lt;='Hidden inputs'!$C$15,AN97*'Hidden inputs'!$D$15,AN97&lt;='Hidden inputs'!$C$16,'Hidden inputs'!$C$15*'Hidden inputs'!$D$15+(AN97-'Hidden inputs'!$B$16)*'Hidden inputs'!$D$16,AN97&lt;='Hidden inputs'!$C$17,'Hidden inputs'!$C$15*'Hidden inputs'!$D$15+('Hidden inputs'!$C$16-'Hidden inputs'!$B$16)*'Hidden inputs'!$D$16+(AN97-'Hidden inputs'!$B$17)*'Hidden inputs'!$D$17,AN97&gt;'Hidden inputs'!$B$18,'Hidden inputs'!$C$15*'Hidden inputs'!$D$15+('Hidden inputs'!$C$16-'Hidden inputs'!$B$16)*'Hidden inputs'!$D$16+('Hidden inputs'!$C$17-'Hidden inputs'!$B$17)*'Hidden inputs'!$D$17+(AN97-'Hidden inputs'!$B$18)*'Hidden inputs'!$D$18))</f>
        <v/>
      </c>
      <c r="AP97" s="10" t="str">
        <f t="shared" ca="1" si="3318"/>
        <v/>
      </c>
      <c r="AQ97" s="5" t="str">
        <f t="shared" ca="1" si="3221"/>
        <v/>
      </c>
      <c r="AR97" s="5" t="str">
        <f t="shared" ca="1" si="3222"/>
        <v/>
      </c>
      <c r="AS97" s="5" t="str">
        <f ca="1">IF($B97="","",'Hidden inputs'!$D$11*AJ97+'Hidden inputs'!$E$11*AK97)</f>
        <v/>
      </c>
      <c r="AT97" s="11" t="str">
        <f t="shared" ca="1" si="3151"/>
        <v/>
      </c>
      <c r="AU97" s="9" t="str">
        <f t="shared" ca="1" si="3223"/>
        <v/>
      </c>
      <c r="AV97" s="3" t="str">
        <f t="shared" ca="1" si="3224"/>
        <v/>
      </c>
      <c r="AW97" s="5" t="str" cm="1">
        <f t="array" aca="1" ref="AW97" ca="1">IF($B97="","",IF(AV97=0,0,IF(DD_Payment="",0,IF(AV97&lt;_xlfn.IFS(DD_Frequency="Monthly",1,DD_Frequency="Quarterly",IF(MONTH(AV$2)=1,1,IF(MONTH(AV$2)=4,1,IF(MONTH(AV$2)=7,1,IF(MONTH(AV$2)=10,1,0)))),DD_Frequency="Annually",IF(MONTH(AV$2)=1,1,0))*DD_Payment,AV97,_xlfn.IFS(DD_Frequency="Monthly",1,DD_Frequency="Quarterly",IF(MONTH(AV$2)=1,1,IF(MONTH(AV$2)=4,1,IF(MONTH(AV$2)=7,1,IF(MONTH(AV$2)=10,1,0)))),DD_Frequency="Annually",IF(MONTH(AV$2)=1,1,0))*DD_Payment))))</f>
        <v/>
      </c>
      <c r="AX97" s="3" t="str">
        <f t="shared" ref="AX97" ca="1" si="4594">IF($B97="","",IF(AV97&gt;AW97,(AV97-AW97/2)*(rate_A*(AX$1/365)),0))</f>
        <v/>
      </c>
      <c r="AY97" s="3" t="str">
        <f t="shared" ca="1" si="3320"/>
        <v/>
      </c>
      <c r="AZ97" s="3" t="str">
        <f t="shared" ref="AZ97" ca="1" si="4595">IF($B97="","",AK97*(1+rate_A*AX$1/365))</f>
        <v/>
      </c>
      <c r="BA97" s="3" t="str">
        <f t="shared" ref="BA97" ca="1" si="4596">IF($B97="","",AL97*(1+rate_A*AX$1/365))</f>
        <v/>
      </c>
      <c r="BB97" s="3" t="str">
        <f t="shared" ref="BB97" ca="1" si="4597">IF($B97="","",AM97*(1+rate_joint*AX$1/365))</f>
        <v/>
      </c>
      <c r="BC97" s="5" t="str">
        <f t="shared" ca="1" si="3324"/>
        <v/>
      </c>
      <c r="BD97" s="5" t="str" cm="1">
        <f t="array" aca="1" ref="BD97" ca="1">IF(BC97="","",_xlfn.IFS(BC97&lt;='Hidden inputs'!$C$15,BC97*'Hidden inputs'!$D$15,BC97&lt;='Hidden inputs'!$C$16,'Hidden inputs'!$C$15*'Hidden inputs'!$D$15+(BC97-'Hidden inputs'!$B$16)*'Hidden inputs'!$D$16,BC97&lt;='Hidden inputs'!$C$17,'Hidden inputs'!$C$15*'Hidden inputs'!$D$15+('Hidden inputs'!$C$16-'Hidden inputs'!$B$16)*'Hidden inputs'!$D$16+(BC97-'Hidden inputs'!$B$17)*'Hidden inputs'!$D$17,BC97&gt;'Hidden inputs'!$B$18,'Hidden inputs'!$C$15*'Hidden inputs'!$D$15+('Hidden inputs'!$C$16-'Hidden inputs'!$B$16)*'Hidden inputs'!$D$16+('Hidden inputs'!$C$17-'Hidden inputs'!$B$17)*'Hidden inputs'!$D$17+(BC97-'Hidden inputs'!$B$18)*'Hidden inputs'!$D$18))</f>
        <v/>
      </c>
      <c r="BE97" s="10" t="str">
        <f t="shared" ca="1" si="3325"/>
        <v/>
      </c>
      <c r="BF97" s="5" t="str">
        <f t="shared" ca="1" si="3229"/>
        <v/>
      </c>
      <c r="BG97" s="5" t="str">
        <f t="shared" ca="1" si="3230"/>
        <v/>
      </c>
      <c r="BH97" s="5" t="str">
        <f ca="1">IF($B97="","",'Hidden inputs'!$D$11*AY97+'Hidden inputs'!$E$11*AZ97)</f>
        <v/>
      </c>
      <c r="BI97" s="11" t="str">
        <f t="shared" ca="1" si="3156"/>
        <v/>
      </c>
      <c r="BJ97" s="9" t="str">
        <f t="shared" ca="1" si="3231"/>
        <v/>
      </c>
      <c r="BK97" s="3" t="str">
        <f t="shared" ca="1" si="3232"/>
        <v/>
      </c>
      <c r="BL97" s="5" t="str" cm="1">
        <f t="array" aca="1" ref="BL97" ca="1">IF($B97="","",IF(BK97=0,0,IF(DD_Payment="",0,IF(BK97&lt;_xlfn.IFS(DD_Frequency="Monthly",1,DD_Frequency="Quarterly",IF(MONTH(BK$2)=1,1,IF(MONTH(BK$2)=4,1,IF(MONTH(BK$2)=7,1,IF(MONTH(BK$2)=10,1,0)))),DD_Frequency="Annually",IF(MONTH(BK$2)=1,1,0))*DD_Payment,BK97,_xlfn.IFS(DD_Frequency="Monthly",1,DD_Frequency="Quarterly",IF(MONTH(BK$2)=1,1,IF(MONTH(BK$2)=4,1,IF(MONTH(BK$2)=7,1,IF(MONTH(BK$2)=10,1,0)))),DD_Frequency="Annually",IF(MONTH(BK$2)=1,1,0))*DD_Payment))))</f>
        <v/>
      </c>
      <c r="BM97" s="3" t="str">
        <f t="shared" ref="BM97" ca="1" si="4598">IF($B97="","",IF(BK97&gt;BL97,(BK97-BL97/2)*(rate_A*(BM$1/365)),0))</f>
        <v/>
      </c>
      <c r="BN97" s="3" t="str">
        <f t="shared" ca="1" si="3327"/>
        <v/>
      </c>
      <c r="BO97" s="3" t="str">
        <f t="shared" ref="BO97" ca="1" si="4599">IF($B97="","",AZ97*(1+rate_A*BM$1/365))</f>
        <v/>
      </c>
      <c r="BP97" s="3" t="str">
        <f t="shared" ref="BP97" ca="1" si="4600">IF($B97="","",BA97*(1+rate_A*BM$1/365))</f>
        <v/>
      </c>
      <c r="BQ97" s="3" t="str">
        <f t="shared" ref="BQ97" ca="1" si="4601">IF($B97="","",BB97*(1+rate_joint*BM$1/365))</f>
        <v/>
      </c>
      <c r="BR97" s="5" t="str">
        <f t="shared" ca="1" si="3331"/>
        <v/>
      </c>
      <c r="BS97" s="5" t="str" cm="1">
        <f t="array" aca="1" ref="BS97" ca="1">IF(BR97="","",_xlfn.IFS(BR97&lt;='Hidden inputs'!$C$15,BR97*'Hidden inputs'!$D$15,BR97&lt;='Hidden inputs'!$C$16,'Hidden inputs'!$C$15*'Hidden inputs'!$D$15+(BR97-'Hidden inputs'!$B$16)*'Hidden inputs'!$D$16,BR97&lt;='Hidden inputs'!$C$17,'Hidden inputs'!$C$15*'Hidden inputs'!$D$15+('Hidden inputs'!$C$16-'Hidden inputs'!$B$16)*'Hidden inputs'!$D$16+(BR97-'Hidden inputs'!$B$17)*'Hidden inputs'!$D$17,BR97&gt;'Hidden inputs'!$B$18,'Hidden inputs'!$C$15*'Hidden inputs'!$D$15+('Hidden inputs'!$C$16-'Hidden inputs'!$B$16)*'Hidden inputs'!$D$16+('Hidden inputs'!$C$17-'Hidden inputs'!$B$17)*'Hidden inputs'!$D$17+(BR97-'Hidden inputs'!$B$18)*'Hidden inputs'!$D$18))</f>
        <v/>
      </c>
      <c r="BT97" s="10" t="str">
        <f t="shared" ca="1" si="3332"/>
        <v/>
      </c>
      <c r="BU97" s="5" t="str">
        <f t="shared" ca="1" si="3237"/>
        <v/>
      </c>
      <c r="BV97" s="5" t="str">
        <f t="shared" ca="1" si="3238"/>
        <v/>
      </c>
      <c r="BW97" s="5" t="str">
        <f ca="1">IF($B97="","",'Hidden inputs'!$D$11*BN97+'Hidden inputs'!$E$11*BO97)</f>
        <v/>
      </c>
      <c r="BX97" s="11" t="str">
        <f t="shared" ca="1" si="3161"/>
        <v/>
      </c>
      <c r="BY97" s="9" t="str">
        <f t="shared" ca="1" si="3239"/>
        <v/>
      </c>
      <c r="BZ97" s="3" t="str">
        <f t="shared" ca="1" si="3240"/>
        <v/>
      </c>
      <c r="CA97" s="5" t="str" cm="1">
        <f t="array" aca="1" ref="CA97" ca="1">IF($B97="","",IF(BZ97=0,0,IF(DD_Payment="",0,IF(BZ97&lt;_xlfn.IFS(DD_Frequency="Monthly",1,DD_Frequency="Quarterly",IF(MONTH(BZ$2)=1,1,IF(MONTH(BZ$2)=4,1,IF(MONTH(BZ$2)=7,1,IF(MONTH(BZ$2)=10,1,0)))),DD_Frequency="Annually",IF(MONTH(BZ$2)=1,1,0))*DD_Payment,BZ97,_xlfn.IFS(DD_Frequency="Monthly",1,DD_Frequency="Quarterly",IF(MONTH(BZ$2)=1,1,IF(MONTH(BZ$2)=4,1,IF(MONTH(BZ$2)=7,1,IF(MONTH(BZ$2)=10,1,0)))),DD_Frequency="Annually",IF(MONTH(BZ$2)=1,1,0))*DD_Payment))))</f>
        <v/>
      </c>
      <c r="CB97" s="3" t="str">
        <f t="shared" ref="CB97" ca="1" si="4602">IF($B97="","",IF(BZ97&gt;CA97,(BZ97-CA97/2)*(rate_A*(CB$1/365)),0))</f>
        <v/>
      </c>
      <c r="CC97" s="3" t="str">
        <f t="shared" ca="1" si="3334"/>
        <v/>
      </c>
      <c r="CD97" s="3" t="str">
        <f t="shared" ref="CD97" ca="1" si="4603">IF($B97="","",BO97*(1+rate_A*CB$1/365))</f>
        <v/>
      </c>
      <c r="CE97" s="3" t="str">
        <f t="shared" ref="CE97" ca="1" si="4604">IF($B97="","",BP97*(1+rate_A*CB$1/365))</f>
        <v/>
      </c>
      <c r="CF97" s="3" t="str">
        <f t="shared" ref="CF97" ca="1" si="4605">IF($B97="","",BQ97*(1+rate_joint*CB$1/365))</f>
        <v/>
      </c>
      <c r="CG97" s="5" t="str">
        <f t="shared" ca="1" si="3338"/>
        <v/>
      </c>
      <c r="CH97" s="5" t="str" cm="1">
        <f t="array" aca="1" ref="CH97" ca="1">IF(CG97="","",_xlfn.IFS(CG97&lt;='Hidden inputs'!$C$15,CG97*'Hidden inputs'!$D$15,CG97&lt;='Hidden inputs'!$C$16,'Hidden inputs'!$C$15*'Hidden inputs'!$D$15+(CG97-'Hidden inputs'!$B$16)*'Hidden inputs'!$D$16,CG97&lt;='Hidden inputs'!$C$17,'Hidden inputs'!$C$15*'Hidden inputs'!$D$15+('Hidden inputs'!$C$16-'Hidden inputs'!$B$16)*'Hidden inputs'!$D$16+(CG97-'Hidden inputs'!$B$17)*'Hidden inputs'!$D$17,CG97&gt;'Hidden inputs'!$B$18,'Hidden inputs'!$C$15*'Hidden inputs'!$D$15+('Hidden inputs'!$C$16-'Hidden inputs'!$B$16)*'Hidden inputs'!$D$16+('Hidden inputs'!$C$17-'Hidden inputs'!$B$17)*'Hidden inputs'!$D$17+(CG97-'Hidden inputs'!$B$18)*'Hidden inputs'!$D$18))</f>
        <v/>
      </c>
      <c r="CI97" s="10" t="str">
        <f t="shared" ca="1" si="3339"/>
        <v/>
      </c>
      <c r="CJ97" s="5" t="str">
        <f t="shared" ca="1" si="3245"/>
        <v/>
      </c>
      <c r="CK97" s="5" t="str">
        <f t="shared" ca="1" si="3246"/>
        <v/>
      </c>
      <c r="CL97" s="5" t="str">
        <f ca="1">IF($B97="","",'Hidden inputs'!$D$11*CC97+'Hidden inputs'!$E$11*CD97)</f>
        <v/>
      </c>
      <c r="CM97" s="11" t="str">
        <f t="shared" ca="1" si="3166"/>
        <v/>
      </c>
      <c r="CN97" s="9" t="str">
        <f t="shared" ca="1" si="3247"/>
        <v/>
      </c>
      <c r="CO97" s="3" t="str">
        <f t="shared" ca="1" si="3248"/>
        <v/>
      </c>
      <c r="CP97" s="5" t="str" cm="1">
        <f t="array" aca="1" ref="CP97" ca="1">IF($B97="","",IF(CO97=0,0,IF(DD_Payment="",0,IF(CO97&lt;_xlfn.IFS(DD_Frequency="Monthly",1,DD_Frequency="Quarterly",IF(MONTH(CO$2)=1,1,IF(MONTH(CO$2)=4,1,IF(MONTH(CO$2)=7,1,IF(MONTH(CO$2)=10,1,0)))),DD_Frequency="Annually",IF(MONTH(CO$2)=1,1,0))*DD_Payment,CO97,_xlfn.IFS(DD_Frequency="Monthly",1,DD_Frequency="Quarterly",IF(MONTH(CO$2)=1,1,IF(MONTH(CO$2)=4,1,IF(MONTH(CO$2)=7,1,IF(MONTH(CO$2)=10,1,0)))),DD_Frequency="Annually",IF(MONTH(CO$2)=1,1,0))*DD_Payment))))</f>
        <v/>
      </c>
      <c r="CQ97" s="3" t="str">
        <f t="shared" ref="CQ97" ca="1" si="4606">IF($B97="","",IF(CO97&gt;CP97,(CO97-CP97/2)*(rate_A*(CQ$1/365)),0))</f>
        <v/>
      </c>
      <c r="CR97" s="3" t="str">
        <f t="shared" ca="1" si="3341"/>
        <v/>
      </c>
      <c r="CS97" s="3" t="str">
        <f t="shared" ref="CS97" ca="1" si="4607">IF($B97="","",CD97*(1+rate_A*CQ$1/365))</f>
        <v/>
      </c>
      <c r="CT97" s="3" t="str">
        <f t="shared" ref="CT97" ca="1" si="4608">IF($B97="","",CE97*(1+rate_A*CQ$1/365))</f>
        <v/>
      </c>
      <c r="CU97" s="3" t="str">
        <f t="shared" ref="CU97" ca="1" si="4609">IF($B97="","",CF97*(1+rate_joint*CQ$1/365))</f>
        <v/>
      </c>
      <c r="CV97" s="5" t="str">
        <f t="shared" ca="1" si="3345"/>
        <v/>
      </c>
      <c r="CW97" s="5" t="str" cm="1">
        <f t="array" aca="1" ref="CW97" ca="1">IF(CV97="","",_xlfn.IFS(CV97&lt;='Hidden inputs'!$C$15,CV97*'Hidden inputs'!$D$15,CV97&lt;='Hidden inputs'!$C$16,'Hidden inputs'!$C$15*'Hidden inputs'!$D$15+(CV97-'Hidden inputs'!$B$16)*'Hidden inputs'!$D$16,CV97&lt;='Hidden inputs'!$C$17,'Hidden inputs'!$C$15*'Hidden inputs'!$D$15+('Hidden inputs'!$C$16-'Hidden inputs'!$B$16)*'Hidden inputs'!$D$16+(CV97-'Hidden inputs'!$B$17)*'Hidden inputs'!$D$17,CV97&gt;'Hidden inputs'!$B$18,'Hidden inputs'!$C$15*'Hidden inputs'!$D$15+('Hidden inputs'!$C$16-'Hidden inputs'!$B$16)*'Hidden inputs'!$D$16+('Hidden inputs'!$C$17-'Hidden inputs'!$B$17)*'Hidden inputs'!$D$17+(CV97-'Hidden inputs'!$B$18)*'Hidden inputs'!$D$18))</f>
        <v/>
      </c>
      <c r="CX97" s="10" t="str">
        <f t="shared" ca="1" si="3346"/>
        <v/>
      </c>
      <c r="CY97" s="5" t="str">
        <f t="shared" ca="1" si="3253"/>
        <v/>
      </c>
      <c r="CZ97" s="5" t="str">
        <f t="shared" ca="1" si="3254"/>
        <v/>
      </c>
      <c r="DA97" s="5" t="str">
        <f ca="1">IF($B97="","",'Hidden inputs'!$D$11*CR97+'Hidden inputs'!$E$11*CS97)</f>
        <v/>
      </c>
      <c r="DB97" s="11" t="str">
        <f t="shared" ca="1" si="3171"/>
        <v/>
      </c>
      <c r="DC97" s="9" t="str">
        <f t="shared" ca="1" si="3255"/>
        <v/>
      </c>
      <c r="DD97" s="3" t="str">
        <f t="shared" ca="1" si="3256"/>
        <v/>
      </c>
      <c r="DE97" s="5" t="str" cm="1">
        <f t="array" aca="1" ref="DE97" ca="1">IF($B97="","",IF(DD97=0,0,IF(DD_Payment="",0,IF(DD97&lt;_xlfn.IFS(DD_Frequency="Monthly",1,DD_Frequency="Quarterly",IF(MONTH(DD$2)=1,1,IF(MONTH(DD$2)=4,1,IF(MONTH(DD$2)=7,1,IF(MONTH(DD$2)=10,1,0)))),DD_Frequency="Annually",IF(MONTH(DD$2)=1,1,0))*DD_Payment,DD97,_xlfn.IFS(DD_Frequency="Monthly",1,DD_Frequency="Quarterly",IF(MONTH(DD$2)=1,1,IF(MONTH(DD$2)=4,1,IF(MONTH(DD$2)=7,1,IF(MONTH(DD$2)=10,1,0)))),DD_Frequency="Annually",IF(MONTH(DD$2)=1,1,0))*DD_Payment))))</f>
        <v/>
      </c>
      <c r="DF97" s="3" t="str">
        <f t="shared" ref="DF97" ca="1" si="4610">IF($B97="","",IF(DD97&gt;DE97,(DD97-DE97/2)*(rate_A*(DF$1/365)),0))</f>
        <v/>
      </c>
      <c r="DG97" s="3" t="str">
        <f t="shared" ca="1" si="3348"/>
        <v/>
      </c>
      <c r="DH97" s="3" t="str">
        <f t="shared" ref="DH97" ca="1" si="4611">IF($B97="","",CS97*(1+rate_A*DF$1/365))</f>
        <v/>
      </c>
      <c r="DI97" s="3" t="str">
        <f t="shared" ref="DI97" ca="1" si="4612">IF($B97="","",CT97*(1+rate_A*DF$1/365))</f>
        <v/>
      </c>
      <c r="DJ97" s="3" t="str">
        <f t="shared" ref="DJ97" ca="1" si="4613">IF($B97="","",CU97*(1+rate_joint*DF$1/365))</f>
        <v/>
      </c>
      <c r="DK97" s="5" t="str">
        <f t="shared" ca="1" si="3352"/>
        <v/>
      </c>
      <c r="DL97" s="5" t="str" cm="1">
        <f t="array" aca="1" ref="DL97" ca="1">IF(DK97="","",_xlfn.IFS(DK97&lt;='Hidden inputs'!$C$15,DK97*'Hidden inputs'!$D$15,DK97&lt;='Hidden inputs'!$C$16,'Hidden inputs'!$C$15*'Hidden inputs'!$D$15+(DK97-'Hidden inputs'!$B$16)*'Hidden inputs'!$D$16,DK97&lt;='Hidden inputs'!$C$17,'Hidden inputs'!$C$15*'Hidden inputs'!$D$15+('Hidden inputs'!$C$16-'Hidden inputs'!$B$16)*'Hidden inputs'!$D$16+(DK97-'Hidden inputs'!$B$17)*'Hidden inputs'!$D$17,DK97&gt;'Hidden inputs'!$B$18,'Hidden inputs'!$C$15*'Hidden inputs'!$D$15+('Hidden inputs'!$C$16-'Hidden inputs'!$B$16)*'Hidden inputs'!$D$16+('Hidden inputs'!$C$17-'Hidden inputs'!$B$17)*'Hidden inputs'!$D$17+(DK97-'Hidden inputs'!$B$18)*'Hidden inputs'!$D$18))</f>
        <v/>
      </c>
      <c r="DM97" s="10" t="str">
        <f t="shared" ca="1" si="3353"/>
        <v/>
      </c>
      <c r="DN97" s="5" t="str">
        <f t="shared" ca="1" si="3261"/>
        <v/>
      </c>
      <c r="DO97" s="5" t="str">
        <f t="shared" ca="1" si="3262"/>
        <v/>
      </c>
      <c r="DP97" s="5" t="str">
        <f ca="1">IF($B97="","",'Hidden inputs'!$D$11*DG97+'Hidden inputs'!$E$11*DH97)</f>
        <v/>
      </c>
      <c r="DQ97" s="11" t="str">
        <f t="shared" ca="1" si="3176"/>
        <v/>
      </c>
      <c r="DR97" s="9" t="str">
        <f t="shared" ca="1" si="3263"/>
        <v/>
      </c>
      <c r="DS97" s="3" t="str">
        <f t="shared" ca="1" si="3264"/>
        <v/>
      </c>
      <c r="DT97" s="5" t="str" cm="1">
        <f t="array" aca="1" ref="DT97" ca="1">IF($B97="","",IF(DS97=0,0,IF(DD_Payment="",0,IF(DS97&lt;_xlfn.IFS(DD_Frequency="Monthly",1,DD_Frequency="Quarterly",IF(MONTH(DS$2)=1,1,IF(MONTH(DS$2)=4,1,IF(MONTH(DS$2)=7,1,IF(MONTH(DS$2)=10,1,0)))),DD_Frequency="Annually",IF(MONTH(DS$2)=1,1,0))*DD_Payment,DS97,_xlfn.IFS(DD_Frequency="Monthly",1,DD_Frequency="Quarterly",IF(MONTH(DS$2)=1,1,IF(MONTH(DS$2)=4,1,IF(MONTH(DS$2)=7,1,IF(MONTH(DS$2)=10,1,0)))),DD_Frequency="Annually",IF(MONTH(DS$2)=1,1,0))*DD_Payment))))</f>
        <v/>
      </c>
      <c r="DU97" s="3" t="str">
        <f t="shared" ref="DU97" ca="1" si="4614">IF($B97="","",IF(DS97&gt;DT97,(DS97-DT97/2)*(rate_A*(DU$1/365)),0))</f>
        <v/>
      </c>
      <c r="DV97" s="3" t="str">
        <f t="shared" ca="1" si="3355"/>
        <v/>
      </c>
      <c r="DW97" s="3" t="str">
        <f t="shared" ref="DW97" ca="1" si="4615">IF($B97="","",DH97*(1+rate_A*DU$1/365))</f>
        <v/>
      </c>
      <c r="DX97" s="3" t="str">
        <f t="shared" ref="DX97" ca="1" si="4616">IF($B97="","",DI97*(1+rate_A*DU$1/365))</f>
        <v/>
      </c>
      <c r="DY97" s="3" t="str">
        <f t="shared" ref="DY97" ca="1" si="4617">IF($B97="","",DJ97*(1+rate_joint*DU$1/365))</f>
        <v/>
      </c>
      <c r="DZ97" s="5" t="str">
        <f t="shared" ca="1" si="3359"/>
        <v/>
      </c>
      <c r="EA97" s="5" t="str" cm="1">
        <f t="array" aca="1" ref="EA97" ca="1">IF(DZ97="","",_xlfn.IFS(DZ97&lt;='Hidden inputs'!$C$15,DZ97*'Hidden inputs'!$D$15,DZ97&lt;='Hidden inputs'!$C$16,'Hidden inputs'!$C$15*'Hidden inputs'!$D$15+(DZ97-'Hidden inputs'!$B$16)*'Hidden inputs'!$D$16,DZ97&lt;='Hidden inputs'!$C$17,'Hidden inputs'!$C$15*'Hidden inputs'!$D$15+('Hidden inputs'!$C$16-'Hidden inputs'!$B$16)*'Hidden inputs'!$D$16+(DZ97-'Hidden inputs'!$B$17)*'Hidden inputs'!$D$17,DZ97&gt;'Hidden inputs'!$B$18,'Hidden inputs'!$C$15*'Hidden inputs'!$D$15+('Hidden inputs'!$C$16-'Hidden inputs'!$B$16)*'Hidden inputs'!$D$16+('Hidden inputs'!$C$17-'Hidden inputs'!$B$17)*'Hidden inputs'!$D$17+(DZ97-'Hidden inputs'!$B$18)*'Hidden inputs'!$D$18))</f>
        <v/>
      </c>
      <c r="EB97" s="10" t="str">
        <f t="shared" ca="1" si="3360"/>
        <v/>
      </c>
      <c r="EC97" s="5" t="str">
        <f t="shared" ca="1" si="3269"/>
        <v/>
      </c>
      <c r="ED97" s="5" t="str">
        <f t="shared" ca="1" si="3270"/>
        <v/>
      </c>
      <c r="EE97" s="5" t="str">
        <f ca="1">IF($B97="","",'Hidden inputs'!$D$11*DV97+'Hidden inputs'!$E$11*DW97)</f>
        <v/>
      </c>
      <c r="EF97" s="11" t="str">
        <f t="shared" ca="1" si="3181"/>
        <v/>
      </c>
      <c r="EG97" s="9" t="str">
        <f t="shared" ca="1" si="3271"/>
        <v/>
      </c>
      <c r="EH97" s="3" t="str">
        <f t="shared" ca="1" si="3272"/>
        <v/>
      </c>
      <c r="EI97" s="5" t="str" cm="1">
        <f t="array" aca="1" ref="EI97" ca="1">IF($B97="","",IF(EH97=0,0,IF(DD_Payment="",0,IF(EH97&lt;_xlfn.IFS(DD_Frequency="Monthly",1,DD_Frequency="Quarterly",IF(MONTH(EH$2)=1,1,IF(MONTH(EH$2)=4,1,IF(MONTH(EH$2)=7,1,IF(MONTH(EH$2)=10,1,0)))),DD_Frequency="Annually",IF(MONTH(EH$2)=1,1,0))*DD_Payment,EH97,_xlfn.IFS(DD_Frequency="Monthly",1,DD_Frequency="Quarterly",IF(MONTH(EH$2)=1,1,IF(MONTH(EH$2)=4,1,IF(MONTH(EH$2)=7,1,IF(MONTH(EH$2)=10,1,0)))),DD_Frequency="Annually",IF(MONTH(EH$2)=1,1,0))*DD_Payment))))</f>
        <v/>
      </c>
      <c r="EJ97" s="3" t="str">
        <f t="shared" ref="EJ97" ca="1" si="4618">IF($B97="","",IF(EH97&gt;EI97,(EH97-EI97/2)*(rate_A*(EJ$1/365)),0))</f>
        <v/>
      </c>
      <c r="EK97" s="3" t="str">
        <f t="shared" ca="1" si="3362"/>
        <v/>
      </c>
      <c r="EL97" s="3" t="str">
        <f t="shared" ref="EL97" ca="1" si="4619">IF($B97="","",DW97*(1+rate_A*EJ$1/365))</f>
        <v/>
      </c>
      <c r="EM97" s="3" t="str">
        <f t="shared" ref="EM97" ca="1" si="4620">IF($B97="","",DX97*(1+rate_A*EJ$1/365))</f>
        <v/>
      </c>
      <c r="EN97" s="3" t="str">
        <f t="shared" ref="EN97" ca="1" si="4621">IF($B97="","",DY97*(1+rate_joint*EJ$1/365))</f>
        <v/>
      </c>
      <c r="EO97" s="5" t="str">
        <f t="shared" ca="1" si="3366"/>
        <v/>
      </c>
      <c r="EP97" s="5" t="str" cm="1">
        <f t="array" aca="1" ref="EP97" ca="1">IF(EO97="","",_xlfn.IFS(EO97&lt;='Hidden inputs'!$C$15,EO97*'Hidden inputs'!$D$15,EO97&lt;='Hidden inputs'!$C$16,'Hidden inputs'!$C$15*'Hidden inputs'!$D$15+(EO97-'Hidden inputs'!$B$16)*'Hidden inputs'!$D$16,EO97&lt;='Hidden inputs'!$C$17,'Hidden inputs'!$C$15*'Hidden inputs'!$D$15+('Hidden inputs'!$C$16-'Hidden inputs'!$B$16)*'Hidden inputs'!$D$16+(EO97-'Hidden inputs'!$B$17)*'Hidden inputs'!$D$17,EO97&gt;'Hidden inputs'!$B$18,'Hidden inputs'!$C$15*'Hidden inputs'!$D$15+('Hidden inputs'!$C$16-'Hidden inputs'!$B$16)*'Hidden inputs'!$D$16+('Hidden inputs'!$C$17-'Hidden inputs'!$B$17)*'Hidden inputs'!$D$17+(EO97-'Hidden inputs'!$B$18)*'Hidden inputs'!$D$18))</f>
        <v/>
      </c>
      <c r="EQ97" s="10" t="str">
        <f t="shared" ca="1" si="3367"/>
        <v/>
      </c>
      <c r="ER97" s="5" t="str">
        <f t="shared" ca="1" si="3277"/>
        <v/>
      </c>
      <c r="ES97" s="5" t="str">
        <f t="shared" ca="1" si="3278"/>
        <v/>
      </c>
      <c r="ET97" s="5" t="str">
        <f ca="1">IF($B97="","",'Hidden inputs'!$D$11*EK97+'Hidden inputs'!$E$11*EL97)</f>
        <v/>
      </c>
      <c r="EU97" s="11" t="str">
        <f t="shared" ca="1" si="3186"/>
        <v/>
      </c>
      <c r="EV97" s="9" t="str">
        <f t="shared" ca="1" si="3279"/>
        <v/>
      </c>
      <c r="EW97" s="3" t="str">
        <f t="shared" ca="1" si="3280"/>
        <v/>
      </c>
      <c r="EX97" s="5" t="str" cm="1">
        <f t="array" aca="1" ref="EX97" ca="1">IF($B97="","",IF(EW97=0,0,IF(DD_Payment="",0,IF(EW97&lt;_xlfn.IFS(DD_Frequency="Monthly",1,DD_Frequency="Quarterly",IF(MONTH(EW$2)=1,1,IF(MONTH(EW$2)=4,1,IF(MONTH(EW$2)=7,1,IF(MONTH(EW$2)=10,1,0)))),DD_Frequency="Annually",IF(MONTH(EW$2)=1,1,0))*DD_Payment,EW97,_xlfn.IFS(DD_Frequency="Monthly",1,DD_Frequency="Quarterly",IF(MONTH(EW$2)=1,1,IF(MONTH(EW$2)=4,1,IF(MONTH(EW$2)=7,1,IF(MONTH(EW$2)=10,1,0)))),DD_Frequency="Annually",IF(MONTH(EW$2)=1,1,0))*DD_Payment))))</f>
        <v/>
      </c>
      <c r="EY97" s="3" t="str">
        <f t="shared" ref="EY97" ca="1" si="4622">IF($B97="","",IF(EW97&gt;EX97,(EW97-EX97/2)*(rate_A*(EY$1/365)),0))</f>
        <v/>
      </c>
      <c r="EZ97" s="3" t="str">
        <f t="shared" ca="1" si="3369"/>
        <v/>
      </c>
      <c r="FA97" s="3" t="str">
        <f t="shared" ref="FA97" ca="1" si="4623">IF($B97="","",EL97*(1+rate_A*EY$1/365))</f>
        <v/>
      </c>
      <c r="FB97" s="3" t="str">
        <f t="shared" ref="FB97" ca="1" si="4624">IF($B97="","",EM97*(1+rate_A*EY$1/365))</f>
        <v/>
      </c>
      <c r="FC97" s="3" t="str">
        <f t="shared" ref="FC97" ca="1" si="4625">IF($B97="","",EN97*(1+rate_joint*EY$1/365))</f>
        <v/>
      </c>
      <c r="FD97" s="5" t="str">
        <f t="shared" ca="1" si="3373"/>
        <v/>
      </c>
      <c r="FE97" s="5" t="str" cm="1">
        <f t="array" aca="1" ref="FE97" ca="1">IF(FD97="","",_xlfn.IFS(FD97&lt;='Hidden inputs'!$C$15,FD97*'Hidden inputs'!$D$15,FD97&lt;='Hidden inputs'!$C$16,'Hidden inputs'!$C$15*'Hidden inputs'!$D$15+(FD97-'Hidden inputs'!$B$16)*'Hidden inputs'!$D$16,FD97&lt;='Hidden inputs'!$C$17,'Hidden inputs'!$C$15*'Hidden inputs'!$D$15+('Hidden inputs'!$C$16-'Hidden inputs'!$B$16)*'Hidden inputs'!$D$16+(FD97-'Hidden inputs'!$B$17)*'Hidden inputs'!$D$17,FD97&gt;'Hidden inputs'!$B$18,'Hidden inputs'!$C$15*'Hidden inputs'!$D$15+('Hidden inputs'!$C$16-'Hidden inputs'!$B$16)*'Hidden inputs'!$D$16+('Hidden inputs'!$C$17-'Hidden inputs'!$B$17)*'Hidden inputs'!$D$17+(FD97-'Hidden inputs'!$B$18)*'Hidden inputs'!$D$18))</f>
        <v/>
      </c>
      <c r="FF97" s="10" t="str">
        <f t="shared" ca="1" si="3374"/>
        <v/>
      </c>
      <c r="FG97" s="5" t="str">
        <f t="shared" ca="1" si="3285"/>
        <v/>
      </c>
      <c r="FH97" s="5" t="str">
        <f t="shared" ca="1" si="3286"/>
        <v/>
      </c>
      <c r="FI97" s="5" t="str">
        <f ca="1">IF($B97="","",'Hidden inputs'!$D$11*EZ97+'Hidden inputs'!$E$11*FA97)</f>
        <v/>
      </c>
      <c r="FJ97" s="11" t="str">
        <f t="shared" ca="1" si="3191"/>
        <v/>
      </c>
      <c r="FK97" s="9" t="str">
        <f t="shared" ca="1" si="3287"/>
        <v/>
      </c>
      <c r="FL97" s="3" t="str">
        <f t="shared" ca="1" si="3288"/>
        <v/>
      </c>
      <c r="FM97" s="5" t="str" cm="1">
        <f t="array" aca="1" ref="FM97" ca="1">IF($B97="","",IF(FL97=0,0,IF(DD_Payment="",0,IF(FL97&lt;_xlfn.IFS(DD_Frequency="Monthly",1,DD_Frequency="Quarterly",IF(MONTH(FL$2)=1,1,IF(MONTH(FL$2)=4,1,IF(MONTH(FL$2)=7,1,IF(MONTH(FL$2)=10,1,0)))),DD_Frequency="Annually",IF(MONTH(FL$2)=1,1,0))*DD_Payment,FL97,_xlfn.IFS(DD_Frequency="Monthly",1,DD_Frequency="Quarterly",IF(MONTH(FL$2)=1,1,IF(MONTH(FL$2)=4,1,IF(MONTH(FL$2)=7,1,IF(MONTH(FL$2)=10,1,0)))),DD_Frequency="Annually",IF(MONTH(FL$2)=1,1,0))*DD_Payment))))</f>
        <v/>
      </c>
      <c r="FN97" s="3" t="str">
        <f t="shared" ref="FN97" ca="1" si="4626">IF($B97="","",IF(FL97&gt;FM97,(FL97-FM97/2)*(rate_A*(FN$1/365)),0))</f>
        <v/>
      </c>
      <c r="FO97" s="3" t="str">
        <f t="shared" ca="1" si="3376"/>
        <v/>
      </c>
      <c r="FP97" s="3" t="str">
        <f t="shared" ref="FP97" ca="1" si="4627">IF($B97="","",FA97*(1+rate_A*FN$1/365))</f>
        <v/>
      </c>
      <c r="FQ97" s="3" t="str">
        <f t="shared" ref="FQ97" ca="1" si="4628">IF($B97="","",FB97*(1+rate_A*FN$1/365))</f>
        <v/>
      </c>
      <c r="FR97" s="3" t="str">
        <f t="shared" ref="FR97" ca="1" si="4629">IF($B97="","",FC97*(1+rate_joint*FN$1/365))</f>
        <v/>
      </c>
      <c r="FS97" s="5" t="str">
        <f t="shared" ca="1" si="3380"/>
        <v/>
      </c>
      <c r="FT97" s="5" t="str" cm="1">
        <f t="array" aca="1" ref="FT97" ca="1">IF(FS97="","",_xlfn.IFS(FS97&lt;='Hidden inputs'!$C$15,FS97*'Hidden inputs'!$D$15,FS97&lt;='Hidden inputs'!$C$16,'Hidden inputs'!$C$15*'Hidden inputs'!$D$15+(FS97-'Hidden inputs'!$B$16)*'Hidden inputs'!$D$16,FS97&lt;='Hidden inputs'!$C$17,'Hidden inputs'!$C$15*'Hidden inputs'!$D$15+('Hidden inputs'!$C$16-'Hidden inputs'!$B$16)*'Hidden inputs'!$D$16+(FS97-'Hidden inputs'!$B$17)*'Hidden inputs'!$D$17,FS97&gt;'Hidden inputs'!$B$18,'Hidden inputs'!$C$15*'Hidden inputs'!$D$15+('Hidden inputs'!$C$16-'Hidden inputs'!$B$16)*'Hidden inputs'!$D$16+('Hidden inputs'!$C$17-'Hidden inputs'!$B$17)*'Hidden inputs'!$D$17+(FS97-'Hidden inputs'!$B$18)*'Hidden inputs'!$D$18))</f>
        <v/>
      </c>
      <c r="FU97" s="10" t="str">
        <f t="shared" ca="1" si="3381"/>
        <v/>
      </c>
      <c r="FV97" s="5" t="str">
        <f t="shared" ca="1" si="3293"/>
        <v/>
      </c>
      <c r="FW97" s="5" t="str">
        <f t="shared" ca="1" si="3294"/>
        <v/>
      </c>
      <c r="FX97" s="5" t="str">
        <f ca="1">IF($B97="","",'Hidden inputs'!$D$11*FO97+'Hidden inputs'!$E$11*FP97)</f>
        <v/>
      </c>
      <c r="FY97" s="11" t="str">
        <f t="shared" ca="1" si="3196"/>
        <v/>
      </c>
      <c r="FZ97" s="9" t="str">
        <f t="shared" ca="1" si="3295"/>
        <v/>
      </c>
      <c r="GA97" s="5" t="str">
        <f t="shared" ca="1" si="3296"/>
        <v/>
      </c>
      <c r="GB97" s="5" t="str">
        <f t="shared" ca="1" si="3297"/>
        <v/>
      </c>
      <c r="GC97" s="5" t="str">
        <f t="shared" ca="1" si="3197"/>
        <v/>
      </c>
      <c r="GD97" s="5" t="str">
        <f t="shared" ca="1" si="3198"/>
        <v/>
      </c>
    </row>
    <row r="98" spans="1:186" x14ac:dyDescent="0.35">
      <c r="A98" s="2" t="str">
        <f t="shared" ca="1" si="3199"/>
        <v/>
      </c>
      <c r="B98" s="6" t="str">
        <f t="shared" ca="1" si="3200"/>
        <v/>
      </c>
      <c r="C98" s="5" t="str">
        <f t="shared" ca="1" si="3298"/>
        <v/>
      </c>
      <c r="D98" s="5" t="str" cm="1">
        <f t="array" aca="1" ref="D98" ca="1">IF($B98="","",IF(C98=0,0,IF(DD_Payment="",0,IF(C98&lt;_xlfn.IFS(DD_Frequency="Monthly",1,DD_Frequency="Quarterly",IF(MONTH(C$2)=1,1,IF(MONTH(C$2)=4,1,IF(MONTH(C$2)=7,1,IF(MONTH(C$2)=10,1,0)))),DD_Frequency="Annually",IF(MONTH(C$2)=1,1,0))*DD_Payment,C98,_xlfn.IFS(DD_Frequency="Monthly",1,DD_Frequency="Quarterly",IF(MONTH(C$2)=1,1,IF(MONTH(C$2)=4,1,IF(MONTH(C$2)=7,1,IF(MONTH(C$2)=10,1,0)))),DD_Frequency="Annually",IF(MONTH(C$2)=1,1,0))*DD_Payment))))</f>
        <v/>
      </c>
      <c r="E98" s="5" t="str">
        <f t="shared" ref="E98" ca="1" si="4630">IF(B98="","",IF(C98&gt;D98,(C98-D98/2)*(rate_A*(E$1/365)),0))</f>
        <v/>
      </c>
      <c r="F98" s="5" t="str">
        <f t="shared" ca="1" si="3202"/>
        <v/>
      </c>
      <c r="G98" s="5" t="str">
        <f t="shared" ref="G98" ca="1" si="4631">IF(B98="","",G97*(1+rate_A*E$1/365))</f>
        <v/>
      </c>
      <c r="H98" s="5" t="str">
        <f t="shared" ref="H98" ca="1" si="4632">IF(B98="","",H97*(1+rate_A*E$1/365))</f>
        <v/>
      </c>
      <c r="I98" s="5" t="str">
        <f t="shared" ref="I98" ca="1" si="4633">IF(B98="","",I97*(1+rate_joint*E$1/365))</f>
        <v/>
      </c>
      <c r="J98" s="5" t="str">
        <f t="shared" ca="1" si="3303"/>
        <v/>
      </c>
      <c r="K98" s="5" t="str" cm="1">
        <f t="array" aca="1" ref="K98" ca="1">IF(J98="","",_xlfn.IFS(J98&lt;='Hidden inputs'!$C$15,J98*'Hidden inputs'!$D$15,J98&lt;='Hidden inputs'!$C$16,'Hidden inputs'!$C$15*'Hidden inputs'!$D$15+(J98-'Hidden inputs'!$B$16)*'Hidden inputs'!$D$16,J98&lt;='Hidden inputs'!$C$17,'Hidden inputs'!$C$15*'Hidden inputs'!$D$15+('Hidden inputs'!$C$16-'Hidden inputs'!$B$16)*'Hidden inputs'!$D$16+(J98-'Hidden inputs'!$B$17)*'Hidden inputs'!$D$17,J98&gt;'Hidden inputs'!$B$18,'Hidden inputs'!$C$15*'Hidden inputs'!$D$15+('Hidden inputs'!$C$16-'Hidden inputs'!$B$16)*'Hidden inputs'!$D$16+('Hidden inputs'!$C$17-'Hidden inputs'!$B$17)*'Hidden inputs'!$D$17+(J98-'Hidden inputs'!$B$18)*'Hidden inputs'!$D$18))</f>
        <v/>
      </c>
      <c r="L98" s="11" t="str">
        <f t="shared" ca="1" si="3304"/>
        <v/>
      </c>
      <c r="M98" s="5" t="str">
        <f t="shared" ca="1" si="3206"/>
        <v/>
      </c>
      <c r="N98" s="5" t="str">
        <f t="shared" ca="1" si="3207"/>
        <v/>
      </c>
      <c r="O98" s="5" t="str">
        <f ca="1">IF(B98="","",'Hidden inputs'!$D$11*F98+'Hidden inputs'!$E$11*G98)</f>
        <v/>
      </c>
      <c r="P98" s="11" t="str">
        <f t="shared" ca="1" si="3140"/>
        <v/>
      </c>
      <c r="Q98" s="20" t="str">
        <f t="shared" ca="1" si="3141"/>
        <v/>
      </c>
      <c r="R98" s="3" t="str">
        <f t="shared" ca="1" si="3208"/>
        <v/>
      </c>
      <c r="S98" s="5" t="str" cm="1">
        <f t="array" aca="1" ref="S98" ca="1">IF($B98="","",IF(R98=0,0,IF(DD_Payment="",0,IF(R98&lt;_xlfn.IFS(DD_Frequency="Monthly",1,DD_Frequency="Quarterly",IF(MONTH(R$2)=1,1,IF(MONTH(R$2)=4,1,IF(MONTH(R$2)=7,1,IF(MONTH(R$2)=10,1,0)))),DD_Frequency="Annually",IF(MONTH(R$2)=1,1,0))*DD_Payment,R98,_xlfn.IFS(DD_Frequency="Monthly",1,DD_Frequency="Quarterly",IF(MONTH(R$2)=1,1,IF(MONTH(R$2)=4,1,IF(MONTH(R$2)=7,1,IF(MONTH(R$2)=10,1,0)))),DD_Frequency="Annually",IF(MONTH(R$2)=1,1,0))*DD_Payment))))</f>
        <v/>
      </c>
      <c r="T98" s="3" t="str">
        <f t="shared" ref="T98" ca="1" si="4634">IF(B98="","",IF(R98&gt;S98,(R98-S98/2)*(rate_A*((T$1+A98)/365)),0))</f>
        <v/>
      </c>
      <c r="U98" s="3" t="str">
        <f t="shared" ca="1" si="3210"/>
        <v/>
      </c>
      <c r="V98" s="3" t="str">
        <f t="shared" ref="V98" ca="1" si="4635">IF(B98="","",G98*(1+rate_A*(T$1+A98)/365))</f>
        <v/>
      </c>
      <c r="W98" s="3" t="str">
        <f t="shared" ref="W98" ca="1" si="4636">IF(B98="","",H98*(1+rate_A*(T$1+A98)/365))</f>
        <v/>
      </c>
      <c r="X98" s="3" t="str">
        <f t="shared" ref="X98" ca="1" si="4637">IF(B98="","",I98*(1+rate_joint*(T$1+A98)/365))</f>
        <v/>
      </c>
      <c r="Y98" s="5" t="str">
        <f t="shared" ca="1" si="3309"/>
        <v/>
      </c>
      <c r="Z98" s="5" t="str" cm="1">
        <f t="array" aca="1" ref="Z98" ca="1">IF(Y98="","",_xlfn.IFS(Y98&lt;='Hidden inputs'!$C$15,Y98*'Hidden inputs'!$D$15,Y98&lt;='Hidden inputs'!$C$16,'Hidden inputs'!$C$15*'Hidden inputs'!$D$15+(Y98-'Hidden inputs'!$B$16)*'Hidden inputs'!$D$16,Y98&lt;='Hidden inputs'!$C$17,'Hidden inputs'!$C$15*'Hidden inputs'!$D$15+('Hidden inputs'!$C$16-'Hidden inputs'!$B$16)*'Hidden inputs'!$D$16+(Y98-'Hidden inputs'!$B$17)*'Hidden inputs'!$D$17,Y98&gt;'Hidden inputs'!$B$18,'Hidden inputs'!$C$15*'Hidden inputs'!$D$15+('Hidden inputs'!$C$16-'Hidden inputs'!$B$16)*'Hidden inputs'!$D$16+('Hidden inputs'!$C$17-'Hidden inputs'!$B$17)*'Hidden inputs'!$D$17+(Y98-'Hidden inputs'!$B$18)*'Hidden inputs'!$D$18))</f>
        <v/>
      </c>
      <c r="AA98" s="10" t="str">
        <f t="shared" ca="1" si="3310"/>
        <v/>
      </c>
      <c r="AB98" s="5" t="str">
        <f t="shared" ca="1" si="3214"/>
        <v/>
      </c>
      <c r="AC98" s="5" t="str">
        <f t="shared" ca="1" si="3311"/>
        <v/>
      </c>
      <c r="AD98" s="5" t="str">
        <f ca="1">IF(B98="","",'Hidden inputs'!$D$11*U98+'Hidden inputs'!$E$11*V98)</f>
        <v/>
      </c>
      <c r="AE98" s="11" t="str">
        <f t="shared" ca="1" si="3146"/>
        <v/>
      </c>
      <c r="AF98" s="9" t="str">
        <f t="shared" ca="1" si="3215"/>
        <v/>
      </c>
      <c r="AG98" s="3" t="str">
        <f t="shared" ca="1" si="3216"/>
        <v/>
      </c>
      <c r="AH98" s="5" t="str" cm="1">
        <f t="array" aca="1" ref="AH98" ca="1">IF($B98="","",IF(AG98=0,0,IF(DD_Payment="",0,IF(AG98&lt;_xlfn.IFS(DD_Frequency="Monthly",1,DD_Frequency="Quarterly",IF(MONTH(AG$2)=1,1,IF(MONTH(AG$2)=4,1,IF(MONTH(AG$2)=7,1,IF(MONTH(AG$2)=10,1,0)))),DD_Frequency="Annually",IF(MONTH(AG$2)=1,1,0))*DD_Payment,AG98,_xlfn.IFS(DD_Frequency="Monthly",1,DD_Frequency="Quarterly",IF(MONTH(AG$2)=1,1,IF(MONTH(AG$2)=4,1,IF(MONTH(AG$2)=7,1,IF(MONTH(AG$2)=10,1,0)))),DD_Frequency="Annually",IF(MONTH(AG$2)=1,1,0))*DD_Payment))))</f>
        <v/>
      </c>
      <c r="AI98" s="3" t="str">
        <f t="shared" ref="AI98" ca="1" si="4638">IF($B98="","",IF(AG98&gt;AH98,(AG98-AH98/2)*(rate_A*(AI$1/365)),0))</f>
        <v/>
      </c>
      <c r="AJ98" s="3" t="str">
        <f t="shared" ca="1" si="3313"/>
        <v/>
      </c>
      <c r="AK98" s="3" t="str">
        <f t="shared" ref="AK98" ca="1" si="4639">IF($B98="","",V98*(1+rate_A*AI$1/365))</f>
        <v/>
      </c>
      <c r="AL98" s="3" t="str">
        <f t="shared" ref="AL98" ca="1" si="4640">IF($B98="","",W98*(1+rate_A*AI$1/365))</f>
        <v/>
      </c>
      <c r="AM98" s="3" t="str">
        <f t="shared" ref="AM98" ca="1" si="4641">IF($B98="","",X98*(1+rate_joint*AI$1/365))</f>
        <v/>
      </c>
      <c r="AN98" s="5" t="str">
        <f t="shared" ca="1" si="3317"/>
        <v/>
      </c>
      <c r="AO98" s="5" t="str" cm="1">
        <f t="array" aca="1" ref="AO98" ca="1">IF(AN98="","",_xlfn.IFS(AN98&lt;='Hidden inputs'!$C$15,AN98*'Hidden inputs'!$D$15,AN98&lt;='Hidden inputs'!$C$16,'Hidden inputs'!$C$15*'Hidden inputs'!$D$15+(AN98-'Hidden inputs'!$B$16)*'Hidden inputs'!$D$16,AN98&lt;='Hidden inputs'!$C$17,'Hidden inputs'!$C$15*'Hidden inputs'!$D$15+('Hidden inputs'!$C$16-'Hidden inputs'!$B$16)*'Hidden inputs'!$D$16+(AN98-'Hidden inputs'!$B$17)*'Hidden inputs'!$D$17,AN98&gt;'Hidden inputs'!$B$18,'Hidden inputs'!$C$15*'Hidden inputs'!$D$15+('Hidden inputs'!$C$16-'Hidden inputs'!$B$16)*'Hidden inputs'!$D$16+('Hidden inputs'!$C$17-'Hidden inputs'!$B$17)*'Hidden inputs'!$D$17+(AN98-'Hidden inputs'!$B$18)*'Hidden inputs'!$D$18))</f>
        <v/>
      </c>
      <c r="AP98" s="10" t="str">
        <f t="shared" ca="1" si="3318"/>
        <v/>
      </c>
      <c r="AQ98" s="5" t="str">
        <f t="shared" ca="1" si="3221"/>
        <v/>
      </c>
      <c r="AR98" s="5" t="str">
        <f t="shared" ca="1" si="3222"/>
        <v/>
      </c>
      <c r="AS98" s="5" t="str">
        <f ca="1">IF($B98="","",'Hidden inputs'!$D$11*AJ98+'Hidden inputs'!$E$11*AK98)</f>
        <v/>
      </c>
      <c r="AT98" s="11" t="str">
        <f t="shared" ca="1" si="3151"/>
        <v/>
      </c>
      <c r="AU98" s="9" t="str">
        <f t="shared" ca="1" si="3223"/>
        <v/>
      </c>
      <c r="AV98" s="3" t="str">
        <f t="shared" ca="1" si="3224"/>
        <v/>
      </c>
      <c r="AW98" s="5" t="str" cm="1">
        <f t="array" aca="1" ref="AW98" ca="1">IF($B98="","",IF(AV98=0,0,IF(DD_Payment="",0,IF(AV98&lt;_xlfn.IFS(DD_Frequency="Monthly",1,DD_Frequency="Quarterly",IF(MONTH(AV$2)=1,1,IF(MONTH(AV$2)=4,1,IF(MONTH(AV$2)=7,1,IF(MONTH(AV$2)=10,1,0)))),DD_Frequency="Annually",IF(MONTH(AV$2)=1,1,0))*DD_Payment,AV98,_xlfn.IFS(DD_Frequency="Monthly",1,DD_Frequency="Quarterly",IF(MONTH(AV$2)=1,1,IF(MONTH(AV$2)=4,1,IF(MONTH(AV$2)=7,1,IF(MONTH(AV$2)=10,1,0)))),DD_Frequency="Annually",IF(MONTH(AV$2)=1,1,0))*DD_Payment))))</f>
        <v/>
      </c>
      <c r="AX98" s="3" t="str">
        <f t="shared" ref="AX98" ca="1" si="4642">IF($B98="","",IF(AV98&gt;AW98,(AV98-AW98/2)*(rate_A*(AX$1/365)),0))</f>
        <v/>
      </c>
      <c r="AY98" s="3" t="str">
        <f t="shared" ca="1" si="3320"/>
        <v/>
      </c>
      <c r="AZ98" s="3" t="str">
        <f t="shared" ref="AZ98" ca="1" si="4643">IF($B98="","",AK98*(1+rate_A*AX$1/365))</f>
        <v/>
      </c>
      <c r="BA98" s="3" t="str">
        <f t="shared" ref="BA98" ca="1" si="4644">IF($B98="","",AL98*(1+rate_A*AX$1/365))</f>
        <v/>
      </c>
      <c r="BB98" s="3" t="str">
        <f t="shared" ref="BB98" ca="1" si="4645">IF($B98="","",AM98*(1+rate_joint*AX$1/365))</f>
        <v/>
      </c>
      <c r="BC98" s="5" t="str">
        <f t="shared" ca="1" si="3324"/>
        <v/>
      </c>
      <c r="BD98" s="5" t="str" cm="1">
        <f t="array" aca="1" ref="BD98" ca="1">IF(BC98="","",_xlfn.IFS(BC98&lt;='Hidden inputs'!$C$15,BC98*'Hidden inputs'!$D$15,BC98&lt;='Hidden inputs'!$C$16,'Hidden inputs'!$C$15*'Hidden inputs'!$D$15+(BC98-'Hidden inputs'!$B$16)*'Hidden inputs'!$D$16,BC98&lt;='Hidden inputs'!$C$17,'Hidden inputs'!$C$15*'Hidden inputs'!$D$15+('Hidden inputs'!$C$16-'Hidden inputs'!$B$16)*'Hidden inputs'!$D$16+(BC98-'Hidden inputs'!$B$17)*'Hidden inputs'!$D$17,BC98&gt;'Hidden inputs'!$B$18,'Hidden inputs'!$C$15*'Hidden inputs'!$D$15+('Hidden inputs'!$C$16-'Hidden inputs'!$B$16)*'Hidden inputs'!$D$16+('Hidden inputs'!$C$17-'Hidden inputs'!$B$17)*'Hidden inputs'!$D$17+(BC98-'Hidden inputs'!$B$18)*'Hidden inputs'!$D$18))</f>
        <v/>
      </c>
      <c r="BE98" s="10" t="str">
        <f t="shared" ca="1" si="3325"/>
        <v/>
      </c>
      <c r="BF98" s="5" t="str">
        <f t="shared" ca="1" si="3229"/>
        <v/>
      </c>
      <c r="BG98" s="5" t="str">
        <f t="shared" ca="1" si="3230"/>
        <v/>
      </c>
      <c r="BH98" s="5" t="str">
        <f ca="1">IF($B98="","",'Hidden inputs'!$D$11*AY98+'Hidden inputs'!$E$11*AZ98)</f>
        <v/>
      </c>
      <c r="BI98" s="11" t="str">
        <f t="shared" ca="1" si="3156"/>
        <v/>
      </c>
      <c r="BJ98" s="9" t="str">
        <f t="shared" ca="1" si="3231"/>
        <v/>
      </c>
      <c r="BK98" s="3" t="str">
        <f t="shared" ca="1" si="3232"/>
        <v/>
      </c>
      <c r="BL98" s="5" t="str" cm="1">
        <f t="array" aca="1" ref="BL98" ca="1">IF($B98="","",IF(BK98=0,0,IF(DD_Payment="",0,IF(BK98&lt;_xlfn.IFS(DD_Frequency="Monthly",1,DD_Frequency="Quarterly",IF(MONTH(BK$2)=1,1,IF(MONTH(BK$2)=4,1,IF(MONTH(BK$2)=7,1,IF(MONTH(BK$2)=10,1,0)))),DD_Frequency="Annually",IF(MONTH(BK$2)=1,1,0))*DD_Payment,BK98,_xlfn.IFS(DD_Frequency="Monthly",1,DD_Frequency="Quarterly",IF(MONTH(BK$2)=1,1,IF(MONTH(BK$2)=4,1,IF(MONTH(BK$2)=7,1,IF(MONTH(BK$2)=10,1,0)))),DD_Frequency="Annually",IF(MONTH(BK$2)=1,1,0))*DD_Payment))))</f>
        <v/>
      </c>
      <c r="BM98" s="3" t="str">
        <f t="shared" ref="BM98" ca="1" si="4646">IF($B98="","",IF(BK98&gt;BL98,(BK98-BL98/2)*(rate_A*(BM$1/365)),0))</f>
        <v/>
      </c>
      <c r="BN98" s="3" t="str">
        <f t="shared" ca="1" si="3327"/>
        <v/>
      </c>
      <c r="BO98" s="3" t="str">
        <f t="shared" ref="BO98" ca="1" si="4647">IF($B98="","",AZ98*(1+rate_A*BM$1/365))</f>
        <v/>
      </c>
      <c r="BP98" s="3" t="str">
        <f t="shared" ref="BP98" ca="1" si="4648">IF($B98="","",BA98*(1+rate_A*BM$1/365))</f>
        <v/>
      </c>
      <c r="BQ98" s="3" t="str">
        <f t="shared" ref="BQ98" ca="1" si="4649">IF($B98="","",BB98*(1+rate_joint*BM$1/365))</f>
        <v/>
      </c>
      <c r="BR98" s="5" t="str">
        <f t="shared" ca="1" si="3331"/>
        <v/>
      </c>
      <c r="BS98" s="5" t="str" cm="1">
        <f t="array" aca="1" ref="BS98" ca="1">IF(BR98="","",_xlfn.IFS(BR98&lt;='Hidden inputs'!$C$15,BR98*'Hidden inputs'!$D$15,BR98&lt;='Hidden inputs'!$C$16,'Hidden inputs'!$C$15*'Hidden inputs'!$D$15+(BR98-'Hidden inputs'!$B$16)*'Hidden inputs'!$D$16,BR98&lt;='Hidden inputs'!$C$17,'Hidden inputs'!$C$15*'Hidden inputs'!$D$15+('Hidden inputs'!$C$16-'Hidden inputs'!$B$16)*'Hidden inputs'!$D$16+(BR98-'Hidden inputs'!$B$17)*'Hidden inputs'!$D$17,BR98&gt;'Hidden inputs'!$B$18,'Hidden inputs'!$C$15*'Hidden inputs'!$D$15+('Hidden inputs'!$C$16-'Hidden inputs'!$B$16)*'Hidden inputs'!$D$16+('Hidden inputs'!$C$17-'Hidden inputs'!$B$17)*'Hidden inputs'!$D$17+(BR98-'Hidden inputs'!$B$18)*'Hidden inputs'!$D$18))</f>
        <v/>
      </c>
      <c r="BT98" s="10" t="str">
        <f t="shared" ca="1" si="3332"/>
        <v/>
      </c>
      <c r="BU98" s="5" t="str">
        <f t="shared" ca="1" si="3237"/>
        <v/>
      </c>
      <c r="BV98" s="5" t="str">
        <f t="shared" ca="1" si="3238"/>
        <v/>
      </c>
      <c r="BW98" s="5" t="str">
        <f ca="1">IF($B98="","",'Hidden inputs'!$D$11*BN98+'Hidden inputs'!$E$11*BO98)</f>
        <v/>
      </c>
      <c r="BX98" s="11" t="str">
        <f t="shared" ca="1" si="3161"/>
        <v/>
      </c>
      <c r="BY98" s="9" t="str">
        <f t="shared" ca="1" si="3239"/>
        <v/>
      </c>
      <c r="BZ98" s="3" t="str">
        <f t="shared" ca="1" si="3240"/>
        <v/>
      </c>
      <c r="CA98" s="5" t="str" cm="1">
        <f t="array" aca="1" ref="CA98" ca="1">IF($B98="","",IF(BZ98=0,0,IF(DD_Payment="",0,IF(BZ98&lt;_xlfn.IFS(DD_Frequency="Monthly",1,DD_Frequency="Quarterly",IF(MONTH(BZ$2)=1,1,IF(MONTH(BZ$2)=4,1,IF(MONTH(BZ$2)=7,1,IF(MONTH(BZ$2)=10,1,0)))),DD_Frequency="Annually",IF(MONTH(BZ$2)=1,1,0))*DD_Payment,BZ98,_xlfn.IFS(DD_Frequency="Monthly",1,DD_Frequency="Quarterly",IF(MONTH(BZ$2)=1,1,IF(MONTH(BZ$2)=4,1,IF(MONTH(BZ$2)=7,1,IF(MONTH(BZ$2)=10,1,0)))),DD_Frequency="Annually",IF(MONTH(BZ$2)=1,1,0))*DD_Payment))))</f>
        <v/>
      </c>
      <c r="CB98" s="3" t="str">
        <f t="shared" ref="CB98" ca="1" si="4650">IF($B98="","",IF(BZ98&gt;CA98,(BZ98-CA98/2)*(rate_A*(CB$1/365)),0))</f>
        <v/>
      </c>
      <c r="CC98" s="3" t="str">
        <f t="shared" ca="1" si="3334"/>
        <v/>
      </c>
      <c r="CD98" s="3" t="str">
        <f t="shared" ref="CD98" ca="1" si="4651">IF($B98="","",BO98*(1+rate_A*CB$1/365))</f>
        <v/>
      </c>
      <c r="CE98" s="3" t="str">
        <f t="shared" ref="CE98" ca="1" si="4652">IF($B98="","",BP98*(1+rate_A*CB$1/365))</f>
        <v/>
      </c>
      <c r="CF98" s="3" t="str">
        <f t="shared" ref="CF98" ca="1" si="4653">IF($B98="","",BQ98*(1+rate_joint*CB$1/365))</f>
        <v/>
      </c>
      <c r="CG98" s="5" t="str">
        <f t="shared" ca="1" si="3338"/>
        <v/>
      </c>
      <c r="CH98" s="5" t="str" cm="1">
        <f t="array" aca="1" ref="CH98" ca="1">IF(CG98="","",_xlfn.IFS(CG98&lt;='Hidden inputs'!$C$15,CG98*'Hidden inputs'!$D$15,CG98&lt;='Hidden inputs'!$C$16,'Hidden inputs'!$C$15*'Hidden inputs'!$D$15+(CG98-'Hidden inputs'!$B$16)*'Hidden inputs'!$D$16,CG98&lt;='Hidden inputs'!$C$17,'Hidden inputs'!$C$15*'Hidden inputs'!$D$15+('Hidden inputs'!$C$16-'Hidden inputs'!$B$16)*'Hidden inputs'!$D$16+(CG98-'Hidden inputs'!$B$17)*'Hidden inputs'!$D$17,CG98&gt;'Hidden inputs'!$B$18,'Hidden inputs'!$C$15*'Hidden inputs'!$D$15+('Hidden inputs'!$C$16-'Hidden inputs'!$B$16)*'Hidden inputs'!$D$16+('Hidden inputs'!$C$17-'Hidden inputs'!$B$17)*'Hidden inputs'!$D$17+(CG98-'Hidden inputs'!$B$18)*'Hidden inputs'!$D$18))</f>
        <v/>
      </c>
      <c r="CI98" s="10" t="str">
        <f t="shared" ca="1" si="3339"/>
        <v/>
      </c>
      <c r="CJ98" s="5" t="str">
        <f t="shared" ca="1" si="3245"/>
        <v/>
      </c>
      <c r="CK98" s="5" t="str">
        <f t="shared" ca="1" si="3246"/>
        <v/>
      </c>
      <c r="CL98" s="5" t="str">
        <f ca="1">IF($B98="","",'Hidden inputs'!$D$11*CC98+'Hidden inputs'!$E$11*CD98)</f>
        <v/>
      </c>
      <c r="CM98" s="11" t="str">
        <f t="shared" ca="1" si="3166"/>
        <v/>
      </c>
      <c r="CN98" s="9" t="str">
        <f t="shared" ca="1" si="3247"/>
        <v/>
      </c>
      <c r="CO98" s="3" t="str">
        <f t="shared" ca="1" si="3248"/>
        <v/>
      </c>
      <c r="CP98" s="5" t="str" cm="1">
        <f t="array" aca="1" ref="CP98" ca="1">IF($B98="","",IF(CO98=0,0,IF(DD_Payment="",0,IF(CO98&lt;_xlfn.IFS(DD_Frequency="Monthly",1,DD_Frequency="Quarterly",IF(MONTH(CO$2)=1,1,IF(MONTH(CO$2)=4,1,IF(MONTH(CO$2)=7,1,IF(MONTH(CO$2)=10,1,0)))),DD_Frequency="Annually",IF(MONTH(CO$2)=1,1,0))*DD_Payment,CO98,_xlfn.IFS(DD_Frequency="Monthly",1,DD_Frequency="Quarterly",IF(MONTH(CO$2)=1,1,IF(MONTH(CO$2)=4,1,IF(MONTH(CO$2)=7,1,IF(MONTH(CO$2)=10,1,0)))),DD_Frequency="Annually",IF(MONTH(CO$2)=1,1,0))*DD_Payment))))</f>
        <v/>
      </c>
      <c r="CQ98" s="3" t="str">
        <f t="shared" ref="CQ98" ca="1" si="4654">IF($B98="","",IF(CO98&gt;CP98,(CO98-CP98/2)*(rate_A*(CQ$1/365)),0))</f>
        <v/>
      </c>
      <c r="CR98" s="3" t="str">
        <f t="shared" ca="1" si="3341"/>
        <v/>
      </c>
      <c r="CS98" s="3" t="str">
        <f t="shared" ref="CS98" ca="1" si="4655">IF($B98="","",CD98*(1+rate_A*CQ$1/365))</f>
        <v/>
      </c>
      <c r="CT98" s="3" t="str">
        <f t="shared" ref="CT98" ca="1" si="4656">IF($B98="","",CE98*(1+rate_A*CQ$1/365))</f>
        <v/>
      </c>
      <c r="CU98" s="3" t="str">
        <f t="shared" ref="CU98" ca="1" si="4657">IF($B98="","",CF98*(1+rate_joint*CQ$1/365))</f>
        <v/>
      </c>
      <c r="CV98" s="5" t="str">
        <f t="shared" ca="1" si="3345"/>
        <v/>
      </c>
      <c r="CW98" s="5" t="str" cm="1">
        <f t="array" aca="1" ref="CW98" ca="1">IF(CV98="","",_xlfn.IFS(CV98&lt;='Hidden inputs'!$C$15,CV98*'Hidden inputs'!$D$15,CV98&lt;='Hidden inputs'!$C$16,'Hidden inputs'!$C$15*'Hidden inputs'!$D$15+(CV98-'Hidden inputs'!$B$16)*'Hidden inputs'!$D$16,CV98&lt;='Hidden inputs'!$C$17,'Hidden inputs'!$C$15*'Hidden inputs'!$D$15+('Hidden inputs'!$C$16-'Hidden inputs'!$B$16)*'Hidden inputs'!$D$16+(CV98-'Hidden inputs'!$B$17)*'Hidden inputs'!$D$17,CV98&gt;'Hidden inputs'!$B$18,'Hidden inputs'!$C$15*'Hidden inputs'!$D$15+('Hidden inputs'!$C$16-'Hidden inputs'!$B$16)*'Hidden inputs'!$D$16+('Hidden inputs'!$C$17-'Hidden inputs'!$B$17)*'Hidden inputs'!$D$17+(CV98-'Hidden inputs'!$B$18)*'Hidden inputs'!$D$18))</f>
        <v/>
      </c>
      <c r="CX98" s="10" t="str">
        <f t="shared" ca="1" si="3346"/>
        <v/>
      </c>
      <c r="CY98" s="5" t="str">
        <f t="shared" ca="1" si="3253"/>
        <v/>
      </c>
      <c r="CZ98" s="5" t="str">
        <f t="shared" ca="1" si="3254"/>
        <v/>
      </c>
      <c r="DA98" s="5" t="str">
        <f ca="1">IF($B98="","",'Hidden inputs'!$D$11*CR98+'Hidden inputs'!$E$11*CS98)</f>
        <v/>
      </c>
      <c r="DB98" s="11" t="str">
        <f t="shared" ca="1" si="3171"/>
        <v/>
      </c>
      <c r="DC98" s="9" t="str">
        <f t="shared" ca="1" si="3255"/>
        <v/>
      </c>
      <c r="DD98" s="3" t="str">
        <f t="shared" ca="1" si="3256"/>
        <v/>
      </c>
      <c r="DE98" s="5" t="str" cm="1">
        <f t="array" aca="1" ref="DE98" ca="1">IF($B98="","",IF(DD98=0,0,IF(DD_Payment="",0,IF(DD98&lt;_xlfn.IFS(DD_Frequency="Monthly",1,DD_Frequency="Quarterly",IF(MONTH(DD$2)=1,1,IF(MONTH(DD$2)=4,1,IF(MONTH(DD$2)=7,1,IF(MONTH(DD$2)=10,1,0)))),DD_Frequency="Annually",IF(MONTH(DD$2)=1,1,0))*DD_Payment,DD98,_xlfn.IFS(DD_Frequency="Monthly",1,DD_Frequency="Quarterly",IF(MONTH(DD$2)=1,1,IF(MONTH(DD$2)=4,1,IF(MONTH(DD$2)=7,1,IF(MONTH(DD$2)=10,1,0)))),DD_Frequency="Annually",IF(MONTH(DD$2)=1,1,0))*DD_Payment))))</f>
        <v/>
      </c>
      <c r="DF98" s="3" t="str">
        <f t="shared" ref="DF98" ca="1" si="4658">IF($B98="","",IF(DD98&gt;DE98,(DD98-DE98/2)*(rate_A*(DF$1/365)),0))</f>
        <v/>
      </c>
      <c r="DG98" s="3" t="str">
        <f t="shared" ca="1" si="3348"/>
        <v/>
      </c>
      <c r="DH98" s="3" t="str">
        <f t="shared" ref="DH98" ca="1" si="4659">IF($B98="","",CS98*(1+rate_A*DF$1/365))</f>
        <v/>
      </c>
      <c r="DI98" s="3" t="str">
        <f t="shared" ref="DI98" ca="1" si="4660">IF($B98="","",CT98*(1+rate_A*DF$1/365))</f>
        <v/>
      </c>
      <c r="DJ98" s="3" t="str">
        <f t="shared" ref="DJ98" ca="1" si="4661">IF($B98="","",CU98*(1+rate_joint*DF$1/365))</f>
        <v/>
      </c>
      <c r="DK98" s="5" t="str">
        <f t="shared" ca="1" si="3352"/>
        <v/>
      </c>
      <c r="DL98" s="5" t="str" cm="1">
        <f t="array" aca="1" ref="DL98" ca="1">IF(DK98="","",_xlfn.IFS(DK98&lt;='Hidden inputs'!$C$15,DK98*'Hidden inputs'!$D$15,DK98&lt;='Hidden inputs'!$C$16,'Hidden inputs'!$C$15*'Hidden inputs'!$D$15+(DK98-'Hidden inputs'!$B$16)*'Hidden inputs'!$D$16,DK98&lt;='Hidden inputs'!$C$17,'Hidden inputs'!$C$15*'Hidden inputs'!$D$15+('Hidden inputs'!$C$16-'Hidden inputs'!$B$16)*'Hidden inputs'!$D$16+(DK98-'Hidden inputs'!$B$17)*'Hidden inputs'!$D$17,DK98&gt;'Hidden inputs'!$B$18,'Hidden inputs'!$C$15*'Hidden inputs'!$D$15+('Hidden inputs'!$C$16-'Hidden inputs'!$B$16)*'Hidden inputs'!$D$16+('Hidden inputs'!$C$17-'Hidden inputs'!$B$17)*'Hidden inputs'!$D$17+(DK98-'Hidden inputs'!$B$18)*'Hidden inputs'!$D$18))</f>
        <v/>
      </c>
      <c r="DM98" s="10" t="str">
        <f t="shared" ca="1" si="3353"/>
        <v/>
      </c>
      <c r="DN98" s="5" t="str">
        <f t="shared" ca="1" si="3261"/>
        <v/>
      </c>
      <c r="DO98" s="5" t="str">
        <f t="shared" ca="1" si="3262"/>
        <v/>
      </c>
      <c r="DP98" s="5" t="str">
        <f ca="1">IF($B98="","",'Hidden inputs'!$D$11*DG98+'Hidden inputs'!$E$11*DH98)</f>
        <v/>
      </c>
      <c r="DQ98" s="11" t="str">
        <f t="shared" ca="1" si="3176"/>
        <v/>
      </c>
      <c r="DR98" s="9" t="str">
        <f t="shared" ca="1" si="3263"/>
        <v/>
      </c>
      <c r="DS98" s="3" t="str">
        <f t="shared" ca="1" si="3264"/>
        <v/>
      </c>
      <c r="DT98" s="5" t="str" cm="1">
        <f t="array" aca="1" ref="DT98" ca="1">IF($B98="","",IF(DS98=0,0,IF(DD_Payment="",0,IF(DS98&lt;_xlfn.IFS(DD_Frequency="Monthly",1,DD_Frequency="Quarterly",IF(MONTH(DS$2)=1,1,IF(MONTH(DS$2)=4,1,IF(MONTH(DS$2)=7,1,IF(MONTH(DS$2)=10,1,0)))),DD_Frequency="Annually",IF(MONTH(DS$2)=1,1,0))*DD_Payment,DS98,_xlfn.IFS(DD_Frequency="Monthly",1,DD_Frequency="Quarterly",IF(MONTH(DS$2)=1,1,IF(MONTH(DS$2)=4,1,IF(MONTH(DS$2)=7,1,IF(MONTH(DS$2)=10,1,0)))),DD_Frequency="Annually",IF(MONTH(DS$2)=1,1,0))*DD_Payment))))</f>
        <v/>
      </c>
      <c r="DU98" s="3" t="str">
        <f t="shared" ref="DU98" ca="1" si="4662">IF($B98="","",IF(DS98&gt;DT98,(DS98-DT98/2)*(rate_A*(DU$1/365)),0))</f>
        <v/>
      </c>
      <c r="DV98" s="3" t="str">
        <f t="shared" ca="1" si="3355"/>
        <v/>
      </c>
      <c r="DW98" s="3" t="str">
        <f t="shared" ref="DW98" ca="1" si="4663">IF($B98="","",DH98*(1+rate_A*DU$1/365))</f>
        <v/>
      </c>
      <c r="DX98" s="3" t="str">
        <f t="shared" ref="DX98" ca="1" si="4664">IF($B98="","",DI98*(1+rate_A*DU$1/365))</f>
        <v/>
      </c>
      <c r="DY98" s="3" t="str">
        <f t="shared" ref="DY98" ca="1" si="4665">IF($B98="","",DJ98*(1+rate_joint*DU$1/365))</f>
        <v/>
      </c>
      <c r="DZ98" s="5" t="str">
        <f t="shared" ca="1" si="3359"/>
        <v/>
      </c>
      <c r="EA98" s="5" t="str" cm="1">
        <f t="array" aca="1" ref="EA98" ca="1">IF(DZ98="","",_xlfn.IFS(DZ98&lt;='Hidden inputs'!$C$15,DZ98*'Hidden inputs'!$D$15,DZ98&lt;='Hidden inputs'!$C$16,'Hidden inputs'!$C$15*'Hidden inputs'!$D$15+(DZ98-'Hidden inputs'!$B$16)*'Hidden inputs'!$D$16,DZ98&lt;='Hidden inputs'!$C$17,'Hidden inputs'!$C$15*'Hidden inputs'!$D$15+('Hidden inputs'!$C$16-'Hidden inputs'!$B$16)*'Hidden inputs'!$D$16+(DZ98-'Hidden inputs'!$B$17)*'Hidden inputs'!$D$17,DZ98&gt;'Hidden inputs'!$B$18,'Hidden inputs'!$C$15*'Hidden inputs'!$D$15+('Hidden inputs'!$C$16-'Hidden inputs'!$B$16)*'Hidden inputs'!$D$16+('Hidden inputs'!$C$17-'Hidden inputs'!$B$17)*'Hidden inputs'!$D$17+(DZ98-'Hidden inputs'!$B$18)*'Hidden inputs'!$D$18))</f>
        <v/>
      </c>
      <c r="EB98" s="10" t="str">
        <f t="shared" ca="1" si="3360"/>
        <v/>
      </c>
      <c r="EC98" s="5" t="str">
        <f t="shared" ca="1" si="3269"/>
        <v/>
      </c>
      <c r="ED98" s="5" t="str">
        <f t="shared" ca="1" si="3270"/>
        <v/>
      </c>
      <c r="EE98" s="5" t="str">
        <f ca="1">IF($B98="","",'Hidden inputs'!$D$11*DV98+'Hidden inputs'!$E$11*DW98)</f>
        <v/>
      </c>
      <c r="EF98" s="11" t="str">
        <f t="shared" ca="1" si="3181"/>
        <v/>
      </c>
      <c r="EG98" s="9" t="str">
        <f t="shared" ca="1" si="3271"/>
        <v/>
      </c>
      <c r="EH98" s="3" t="str">
        <f t="shared" ca="1" si="3272"/>
        <v/>
      </c>
      <c r="EI98" s="5" t="str" cm="1">
        <f t="array" aca="1" ref="EI98" ca="1">IF($B98="","",IF(EH98=0,0,IF(DD_Payment="",0,IF(EH98&lt;_xlfn.IFS(DD_Frequency="Monthly",1,DD_Frequency="Quarterly",IF(MONTH(EH$2)=1,1,IF(MONTH(EH$2)=4,1,IF(MONTH(EH$2)=7,1,IF(MONTH(EH$2)=10,1,0)))),DD_Frequency="Annually",IF(MONTH(EH$2)=1,1,0))*DD_Payment,EH98,_xlfn.IFS(DD_Frequency="Monthly",1,DD_Frequency="Quarterly",IF(MONTH(EH$2)=1,1,IF(MONTH(EH$2)=4,1,IF(MONTH(EH$2)=7,1,IF(MONTH(EH$2)=10,1,0)))),DD_Frequency="Annually",IF(MONTH(EH$2)=1,1,0))*DD_Payment))))</f>
        <v/>
      </c>
      <c r="EJ98" s="3" t="str">
        <f t="shared" ref="EJ98" ca="1" si="4666">IF($B98="","",IF(EH98&gt;EI98,(EH98-EI98/2)*(rate_A*(EJ$1/365)),0))</f>
        <v/>
      </c>
      <c r="EK98" s="3" t="str">
        <f t="shared" ca="1" si="3362"/>
        <v/>
      </c>
      <c r="EL98" s="3" t="str">
        <f t="shared" ref="EL98" ca="1" si="4667">IF($B98="","",DW98*(1+rate_A*EJ$1/365))</f>
        <v/>
      </c>
      <c r="EM98" s="3" t="str">
        <f t="shared" ref="EM98" ca="1" si="4668">IF($B98="","",DX98*(1+rate_A*EJ$1/365))</f>
        <v/>
      </c>
      <c r="EN98" s="3" t="str">
        <f t="shared" ref="EN98" ca="1" si="4669">IF($B98="","",DY98*(1+rate_joint*EJ$1/365))</f>
        <v/>
      </c>
      <c r="EO98" s="5" t="str">
        <f t="shared" ca="1" si="3366"/>
        <v/>
      </c>
      <c r="EP98" s="5" t="str" cm="1">
        <f t="array" aca="1" ref="EP98" ca="1">IF(EO98="","",_xlfn.IFS(EO98&lt;='Hidden inputs'!$C$15,EO98*'Hidden inputs'!$D$15,EO98&lt;='Hidden inputs'!$C$16,'Hidden inputs'!$C$15*'Hidden inputs'!$D$15+(EO98-'Hidden inputs'!$B$16)*'Hidden inputs'!$D$16,EO98&lt;='Hidden inputs'!$C$17,'Hidden inputs'!$C$15*'Hidden inputs'!$D$15+('Hidden inputs'!$C$16-'Hidden inputs'!$B$16)*'Hidden inputs'!$D$16+(EO98-'Hidden inputs'!$B$17)*'Hidden inputs'!$D$17,EO98&gt;'Hidden inputs'!$B$18,'Hidden inputs'!$C$15*'Hidden inputs'!$D$15+('Hidden inputs'!$C$16-'Hidden inputs'!$B$16)*'Hidden inputs'!$D$16+('Hidden inputs'!$C$17-'Hidden inputs'!$B$17)*'Hidden inputs'!$D$17+(EO98-'Hidden inputs'!$B$18)*'Hidden inputs'!$D$18))</f>
        <v/>
      </c>
      <c r="EQ98" s="10" t="str">
        <f t="shared" ca="1" si="3367"/>
        <v/>
      </c>
      <c r="ER98" s="5" t="str">
        <f t="shared" ca="1" si="3277"/>
        <v/>
      </c>
      <c r="ES98" s="5" t="str">
        <f t="shared" ca="1" si="3278"/>
        <v/>
      </c>
      <c r="ET98" s="5" t="str">
        <f ca="1">IF($B98="","",'Hidden inputs'!$D$11*EK98+'Hidden inputs'!$E$11*EL98)</f>
        <v/>
      </c>
      <c r="EU98" s="11" t="str">
        <f t="shared" ca="1" si="3186"/>
        <v/>
      </c>
      <c r="EV98" s="9" t="str">
        <f t="shared" ca="1" si="3279"/>
        <v/>
      </c>
      <c r="EW98" s="3" t="str">
        <f t="shared" ca="1" si="3280"/>
        <v/>
      </c>
      <c r="EX98" s="5" t="str" cm="1">
        <f t="array" aca="1" ref="EX98" ca="1">IF($B98="","",IF(EW98=0,0,IF(DD_Payment="",0,IF(EW98&lt;_xlfn.IFS(DD_Frequency="Monthly",1,DD_Frequency="Quarterly",IF(MONTH(EW$2)=1,1,IF(MONTH(EW$2)=4,1,IF(MONTH(EW$2)=7,1,IF(MONTH(EW$2)=10,1,0)))),DD_Frequency="Annually",IF(MONTH(EW$2)=1,1,0))*DD_Payment,EW98,_xlfn.IFS(DD_Frequency="Monthly",1,DD_Frequency="Quarterly",IF(MONTH(EW$2)=1,1,IF(MONTH(EW$2)=4,1,IF(MONTH(EW$2)=7,1,IF(MONTH(EW$2)=10,1,0)))),DD_Frequency="Annually",IF(MONTH(EW$2)=1,1,0))*DD_Payment))))</f>
        <v/>
      </c>
      <c r="EY98" s="3" t="str">
        <f t="shared" ref="EY98" ca="1" si="4670">IF($B98="","",IF(EW98&gt;EX98,(EW98-EX98/2)*(rate_A*(EY$1/365)),0))</f>
        <v/>
      </c>
      <c r="EZ98" s="3" t="str">
        <f t="shared" ca="1" si="3369"/>
        <v/>
      </c>
      <c r="FA98" s="3" t="str">
        <f t="shared" ref="FA98" ca="1" si="4671">IF($B98="","",EL98*(1+rate_A*EY$1/365))</f>
        <v/>
      </c>
      <c r="FB98" s="3" t="str">
        <f t="shared" ref="FB98" ca="1" si="4672">IF($B98="","",EM98*(1+rate_A*EY$1/365))</f>
        <v/>
      </c>
      <c r="FC98" s="3" t="str">
        <f t="shared" ref="FC98" ca="1" si="4673">IF($B98="","",EN98*(1+rate_joint*EY$1/365))</f>
        <v/>
      </c>
      <c r="FD98" s="5" t="str">
        <f t="shared" ca="1" si="3373"/>
        <v/>
      </c>
      <c r="FE98" s="5" t="str" cm="1">
        <f t="array" aca="1" ref="FE98" ca="1">IF(FD98="","",_xlfn.IFS(FD98&lt;='Hidden inputs'!$C$15,FD98*'Hidden inputs'!$D$15,FD98&lt;='Hidden inputs'!$C$16,'Hidden inputs'!$C$15*'Hidden inputs'!$D$15+(FD98-'Hidden inputs'!$B$16)*'Hidden inputs'!$D$16,FD98&lt;='Hidden inputs'!$C$17,'Hidden inputs'!$C$15*'Hidden inputs'!$D$15+('Hidden inputs'!$C$16-'Hidden inputs'!$B$16)*'Hidden inputs'!$D$16+(FD98-'Hidden inputs'!$B$17)*'Hidden inputs'!$D$17,FD98&gt;'Hidden inputs'!$B$18,'Hidden inputs'!$C$15*'Hidden inputs'!$D$15+('Hidden inputs'!$C$16-'Hidden inputs'!$B$16)*'Hidden inputs'!$D$16+('Hidden inputs'!$C$17-'Hidden inputs'!$B$17)*'Hidden inputs'!$D$17+(FD98-'Hidden inputs'!$B$18)*'Hidden inputs'!$D$18))</f>
        <v/>
      </c>
      <c r="FF98" s="10" t="str">
        <f t="shared" ca="1" si="3374"/>
        <v/>
      </c>
      <c r="FG98" s="5" t="str">
        <f t="shared" ca="1" si="3285"/>
        <v/>
      </c>
      <c r="FH98" s="5" t="str">
        <f t="shared" ca="1" si="3286"/>
        <v/>
      </c>
      <c r="FI98" s="5" t="str">
        <f ca="1">IF($B98="","",'Hidden inputs'!$D$11*EZ98+'Hidden inputs'!$E$11*FA98)</f>
        <v/>
      </c>
      <c r="FJ98" s="11" t="str">
        <f t="shared" ca="1" si="3191"/>
        <v/>
      </c>
      <c r="FK98" s="9" t="str">
        <f t="shared" ca="1" si="3287"/>
        <v/>
      </c>
      <c r="FL98" s="3" t="str">
        <f t="shared" ca="1" si="3288"/>
        <v/>
      </c>
      <c r="FM98" s="5" t="str" cm="1">
        <f t="array" aca="1" ref="FM98" ca="1">IF($B98="","",IF(FL98=0,0,IF(DD_Payment="",0,IF(FL98&lt;_xlfn.IFS(DD_Frequency="Monthly",1,DD_Frequency="Quarterly",IF(MONTH(FL$2)=1,1,IF(MONTH(FL$2)=4,1,IF(MONTH(FL$2)=7,1,IF(MONTH(FL$2)=10,1,0)))),DD_Frequency="Annually",IF(MONTH(FL$2)=1,1,0))*DD_Payment,FL98,_xlfn.IFS(DD_Frequency="Monthly",1,DD_Frequency="Quarterly",IF(MONTH(FL$2)=1,1,IF(MONTH(FL$2)=4,1,IF(MONTH(FL$2)=7,1,IF(MONTH(FL$2)=10,1,0)))),DD_Frequency="Annually",IF(MONTH(FL$2)=1,1,0))*DD_Payment))))</f>
        <v/>
      </c>
      <c r="FN98" s="3" t="str">
        <f t="shared" ref="FN98" ca="1" si="4674">IF($B98="","",IF(FL98&gt;FM98,(FL98-FM98/2)*(rate_A*(FN$1/365)),0))</f>
        <v/>
      </c>
      <c r="FO98" s="3" t="str">
        <f t="shared" ca="1" si="3376"/>
        <v/>
      </c>
      <c r="FP98" s="3" t="str">
        <f t="shared" ref="FP98" ca="1" si="4675">IF($B98="","",FA98*(1+rate_A*FN$1/365))</f>
        <v/>
      </c>
      <c r="FQ98" s="3" t="str">
        <f t="shared" ref="FQ98" ca="1" si="4676">IF($B98="","",FB98*(1+rate_A*FN$1/365))</f>
        <v/>
      </c>
      <c r="FR98" s="3" t="str">
        <f t="shared" ref="FR98" ca="1" si="4677">IF($B98="","",FC98*(1+rate_joint*FN$1/365))</f>
        <v/>
      </c>
      <c r="FS98" s="5" t="str">
        <f t="shared" ca="1" si="3380"/>
        <v/>
      </c>
      <c r="FT98" s="5" t="str" cm="1">
        <f t="array" aca="1" ref="FT98" ca="1">IF(FS98="","",_xlfn.IFS(FS98&lt;='Hidden inputs'!$C$15,FS98*'Hidden inputs'!$D$15,FS98&lt;='Hidden inputs'!$C$16,'Hidden inputs'!$C$15*'Hidden inputs'!$D$15+(FS98-'Hidden inputs'!$B$16)*'Hidden inputs'!$D$16,FS98&lt;='Hidden inputs'!$C$17,'Hidden inputs'!$C$15*'Hidden inputs'!$D$15+('Hidden inputs'!$C$16-'Hidden inputs'!$B$16)*'Hidden inputs'!$D$16+(FS98-'Hidden inputs'!$B$17)*'Hidden inputs'!$D$17,FS98&gt;'Hidden inputs'!$B$18,'Hidden inputs'!$C$15*'Hidden inputs'!$D$15+('Hidden inputs'!$C$16-'Hidden inputs'!$B$16)*'Hidden inputs'!$D$16+('Hidden inputs'!$C$17-'Hidden inputs'!$B$17)*'Hidden inputs'!$D$17+(FS98-'Hidden inputs'!$B$18)*'Hidden inputs'!$D$18))</f>
        <v/>
      </c>
      <c r="FU98" s="10" t="str">
        <f t="shared" ca="1" si="3381"/>
        <v/>
      </c>
      <c r="FV98" s="5" t="str">
        <f t="shared" ca="1" si="3293"/>
        <v/>
      </c>
      <c r="FW98" s="5" t="str">
        <f t="shared" ca="1" si="3294"/>
        <v/>
      </c>
      <c r="FX98" s="5" t="str">
        <f ca="1">IF($B98="","",'Hidden inputs'!$D$11*FO98+'Hidden inputs'!$E$11*FP98)</f>
        <v/>
      </c>
      <c r="FY98" s="11" t="str">
        <f t="shared" ca="1" si="3196"/>
        <v/>
      </c>
      <c r="FZ98" s="9" t="str">
        <f t="shared" ca="1" si="3295"/>
        <v/>
      </c>
      <c r="GA98" s="5" t="str">
        <f t="shared" ca="1" si="3296"/>
        <v/>
      </c>
      <c r="GB98" s="5" t="str">
        <f t="shared" ca="1" si="3297"/>
        <v/>
      </c>
      <c r="GC98" s="5" t="str">
        <f t="shared" ca="1" si="3197"/>
        <v/>
      </c>
      <c r="GD98" s="5" t="str">
        <f t="shared" ca="1" si="3198"/>
        <v/>
      </c>
    </row>
    <row r="99" spans="1:186" x14ac:dyDescent="0.35">
      <c r="A99" s="2" t="str">
        <f t="shared" ca="1" si="3199"/>
        <v/>
      </c>
      <c r="B99" s="6" t="str">
        <f t="shared" ca="1" si="3200"/>
        <v/>
      </c>
      <c r="C99" s="5" t="str">
        <f t="shared" ca="1" si="3298"/>
        <v/>
      </c>
      <c r="D99" s="5" t="str" cm="1">
        <f t="array" aca="1" ref="D99" ca="1">IF($B99="","",IF(C99=0,0,IF(DD_Payment="",0,IF(C99&lt;_xlfn.IFS(DD_Frequency="Monthly",1,DD_Frequency="Quarterly",IF(MONTH(C$2)=1,1,IF(MONTH(C$2)=4,1,IF(MONTH(C$2)=7,1,IF(MONTH(C$2)=10,1,0)))),DD_Frequency="Annually",IF(MONTH(C$2)=1,1,0))*DD_Payment,C99,_xlfn.IFS(DD_Frequency="Monthly",1,DD_Frequency="Quarterly",IF(MONTH(C$2)=1,1,IF(MONTH(C$2)=4,1,IF(MONTH(C$2)=7,1,IF(MONTH(C$2)=10,1,0)))),DD_Frequency="Annually",IF(MONTH(C$2)=1,1,0))*DD_Payment))))</f>
        <v/>
      </c>
      <c r="E99" s="5" t="str">
        <f t="shared" ref="E99" ca="1" si="4678">IF(B99="","",IF(C99&gt;D99,(C99-D99/2)*(rate_A*(E$1/365)),0))</f>
        <v/>
      </c>
      <c r="F99" s="5" t="str">
        <f t="shared" ca="1" si="3202"/>
        <v/>
      </c>
      <c r="G99" s="5" t="str">
        <f t="shared" ref="G99" ca="1" si="4679">IF(B99="","",G98*(1+rate_A*E$1/365))</f>
        <v/>
      </c>
      <c r="H99" s="5" t="str">
        <f t="shared" ref="H99" ca="1" si="4680">IF(B99="","",H98*(1+rate_A*E$1/365))</f>
        <v/>
      </c>
      <c r="I99" s="5" t="str">
        <f t="shared" ref="I99" ca="1" si="4681">IF(B99="","",I98*(1+rate_joint*E$1/365))</f>
        <v/>
      </c>
      <c r="J99" s="5" t="str">
        <f t="shared" ca="1" si="3303"/>
        <v/>
      </c>
      <c r="K99" s="5" t="str" cm="1">
        <f t="array" aca="1" ref="K99" ca="1">IF(J99="","",_xlfn.IFS(J99&lt;='Hidden inputs'!$C$15,J99*'Hidden inputs'!$D$15,J99&lt;='Hidden inputs'!$C$16,'Hidden inputs'!$C$15*'Hidden inputs'!$D$15+(J99-'Hidden inputs'!$B$16)*'Hidden inputs'!$D$16,J99&lt;='Hidden inputs'!$C$17,'Hidden inputs'!$C$15*'Hidden inputs'!$D$15+('Hidden inputs'!$C$16-'Hidden inputs'!$B$16)*'Hidden inputs'!$D$16+(J99-'Hidden inputs'!$B$17)*'Hidden inputs'!$D$17,J99&gt;'Hidden inputs'!$B$18,'Hidden inputs'!$C$15*'Hidden inputs'!$D$15+('Hidden inputs'!$C$16-'Hidden inputs'!$B$16)*'Hidden inputs'!$D$16+('Hidden inputs'!$C$17-'Hidden inputs'!$B$17)*'Hidden inputs'!$D$17+(J99-'Hidden inputs'!$B$18)*'Hidden inputs'!$D$18))</f>
        <v/>
      </c>
      <c r="L99" s="11" t="str">
        <f t="shared" ca="1" si="3304"/>
        <v/>
      </c>
      <c r="M99" s="5" t="str">
        <f t="shared" ca="1" si="3206"/>
        <v/>
      </c>
      <c r="N99" s="5" t="str">
        <f t="shared" ca="1" si="3207"/>
        <v/>
      </c>
      <c r="O99" s="5" t="str">
        <f ca="1">IF(B99="","",'Hidden inputs'!$D$11*F99+'Hidden inputs'!$E$11*G99)</f>
        <v/>
      </c>
      <c r="P99" s="11" t="str">
        <f t="shared" ca="1" si="3140"/>
        <v/>
      </c>
      <c r="Q99" s="20" t="str">
        <f t="shared" ca="1" si="3141"/>
        <v/>
      </c>
      <c r="R99" s="3" t="str">
        <f t="shared" ca="1" si="3208"/>
        <v/>
      </c>
      <c r="S99" s="5" t="str" cm="1">
        <f t="array" aca="1" ref="S99" ca="1">IF($B99="","",IF(R99=0,0,IF(DD_Payment="",0,IF(R99&lt;_xlfn.IFS(DD_Frequency="Monthly",1,DD_Frequency="Quarterly",IF(MONTH(R$2)=1,1,IF(MONTH(R$2)=4,1,IF(MONTH(R$2)=7,1,IF(MONTH(R$2)=10,1,0)))),DD_Frequency="Annually",IF(MONTH(R$2)=1,1,0))*DD_Payment,R99,_xlfn.IFS(DD_Frequency="Monthly",1,DD_Frequency="Quarterly",IF(MONTH(R$2)=1,1,IF(MONTH(R$2)=4,1,IF(MONTH(R$2)=7,1,IF(MONTH(R$2)=10,1,0)))),DD_Frequency="Annually",IF(MONTH(R$2)=1,1,0))*DD_Payment))))</f>
        <v/>
      </c>
      <c r="T99" s="3" t="str">
        <f t="shared" ref="T99" ca="1" si="4682">IF(B99="","",IF(R99&gt;S99,(R99-S99/2)*(rate_A*((T$1+A99)/365)),0))</f>
        <v/>
      </c>
      <c r="U99" s="3" t="str">
        <f t="shared" ca="1" si="3210"/>
        <v/>
      </c>
      <c r="V99" s="3" t="str">
        <f t="shared" ref="V99" ca="1" si="4683">IF(B99="","",G99*(1+rate_A*(T$1+A99)/365))</f>
        <v/>
      </c>
      <c r="W99" s="3" t="str">
        <f t="shared" ref="W99" ca="1" si="4684">IF(B99="","",H99*(1+rate_A*(T$1+A99)/365))</f>
        <v/>
      </c>
      <c r="X99" s="3" t="str">
        <f t="shared" ref="X99" ca="1" si="4685">IF(B99="","",I99*(1+rate_joint*(T$1+A99)/365))</f>
        <v/>
      </c>
      <c r="Y99" s="5" t="str">
        <f t="shared" ca="1" si="3309"/>
        <v/>
      </c>
      <c r="Z99" s="5" t="str" cm="1">
        <f t="array" aca="1" ref="Z99" ca="1">IF(Y99="","",_xlfn.IFS(Y99&lt;='Hidden inputs'!$C$15,Y99*'Hidden inputs'!$D$15,Y99&lt;='Hidden inputs'!$C$16,'Hidden inputs'!$C$15*'Hidden inputs'!$D$15+(Y99-'Hidden inputs'!$B$16)*'Hidden inputs'!$D$16,Y99&lt;='Hidden inputs'!$C$17,'Hidden inputs'!$C$15*'Hidden inputs'!$D$15+('Hidden inputs'!$C$16-'Hidden inputs'!$B$16)*'Hidden inputs'!$D$16+(Y99-'Hidden inputs'!$B$17)*'Hidden inputs'!$D$17,Y99&gt;'Hidden inputs'!$B$18,'Hidden inputs'!$C$15*'Hidden inputs'!$D$15+('Hidden inputs'!$C$16-'Hidden inputs'!$B$16)*'Hidden inputs'!$D$16+('Hidden inputs'!$C$17-'Hidden inputs'!$B$17)*'Hidden inputs'!$D$17+(Y99-'Hidden inputs'!$B$18)*'Hidden inputs'!$D$18))</f>
        <v/>
      </c>
      <c r="AA99" s="10" t="str">
        <f t="shared" ca="1" si="3310"/>
        <v/>
      </c>
      <c r="AB99" s="5" t="str">
        <f t="shared" ca="1" si="3214"/>
        <v/>
      </c>
      <c r="AC99" s="5" t="str">
        <f t="shared" ca="1" si="3311"/>
        <v/>
      </c>
      <c r="AD99" s="5" t="str">
        <f ca="1">IF(B99="","",'Hidden inputs'!$D$11*U99+'Hidden inputs'!$E$11*V99)</f>
        <v/>
      </c>
      <c r="AE99" s="11" t="str">
        <f t="shared" ca="1" si="3146"/>
        <v/>
      </c>
      <c r="AF99" s="9" t="str">
        <f t="shared" ca="1" si="3215"/>
        <v/>
      </c>
      <c r="AG99" s="3" t="str">
        <f t="shared" ca="1" si="3216"/>
        <v/>
      </c>
      <c r="AH99" s="5" t="str" cm="1">
        <f t="array" aca="1" ref="AH99" ca="1">IF($B99="","",IF(AG99=0,0,IF(DD_Payment="",0,IF(AG99&lt;_xlfn.IFS(DD_Frequency="Monthly",1,DD_Frequency="Quarterly",IF(MONTH(AG$2)=1,1,IF(MONTH(AG$2)=4,1,IF(MONTH(AG$2)=7,1,IF(MONTH(AG$2)=10,1,0)))),DD_Frequency="Annually",IF(MONTH(AG$2)=1,1,0))*DD_Payment,AG99,_xlfn.IFS(DD_Frequency="Monthly",1,DD_Frequency="Quarterly",IF(MONTH(AG$2)=1,1,IF(MONTH(AG$2)=4,1,IF(MONTH(AG$2)=7,1,IF(MONTH(AG$2)=10,1,0)))),DD_Frequency="Annually",IF(MONTH(AG$2)=1,1,0))*DD_Payment))))</f>
        <v/>
      </c>
      <c r="AI99" s="3" t="str">
        <f t="shared" ref="AI99" ca="1" si="4686">IF($B99="","",IF(AG99&gt;AH99,(AG99-AH99/2)*(rate_A*(AI$1/365)),0))</f>
        <v/>
      </c>
      <c r="AJ99" s="3" t="str">
        <f t="shared" ca="1" si="3313"/>
        <v/>
      </c>
      <c r="AK99" s="3" t="str">
        <f t="shared" ref="AK99" ca="1" si="4687">IF($B99="","",V99*(1+rate_A*AI$1/365))</f>
        <v/>
      </c>
      <c r="AL99" s="3" t="str">
        <f t="shared" ref="AL99" ca="1" si="4688">IF($B99="","",W99*(1+rate_A*AI$1/365))</f>
        <v/>
      </c>
      <c r="AM99" s="3" t="str">
        <f t="shared" ref="AM99" ca="1" si="4689">IF($B99="","",X99*(1+rate_joint*AI$1/365))</f>
        <v/>
      </c>
      <c r="AN99" s="5" t="str">
        <f t="shared" ca="1" si="3317"/>
        <v/>
      </c>
      <c r="AO99" s="5" t="str" cm="1">
        <f t="array" aca="1" ref="AO99" ca="1">IF(AN99="","",_xlfn.IFS(AN99&lt;='Hidden inputs'!$C$15,AN99*'Hidden inputs'!$D$15,AN99&lt;='Hidden inputs'!$C$16,'Hidden inputs'!$C$15*'Hidden inputs'!$D$15+(AN99-'Hidden inputs'!$B$16)*'Hidden inputs'!$D$16,AN99&lt;='Hidden inputs'!$C$17,'Hidden inputs'!$C$15*'Hidden inputs'!$D$15+('Hidden inputs'!$C$16-'Hidden inputs'!$B$16)*'Hidden inputs'!$D$16+(AN99-'Hidden inputs'!$B$17)*'Hidden inputs'!$D$17,AN99&gt;'Hidden inputs'!$B$18,'Hidden inputs'!$C$15*'Hidden inputs'!$D$15+('Hidden inputs'!$C$16-'Hidden inputs'!$B$16)*'Hidden inputs'!$D$16+('Hidden inputs'!$C$17-'Hidden inputs'!$B$17)*'Hidden inputs'!$D$17+(AN99-'Hidden inputs'!$B$18)*'Hidden inputs'!$D$18))</f>
        <v/>
      </c>
      <c r="AP99" s="10" t="str">
        <f t="shared" ca="1" si="3318"/>
        <v/>
      </c>
      <c r="AQ99" s="5" t="str">
        <f t="shared" ca="1" si="3221"/>
        <v/>
      </c>
      <c r="AR99" s="5" t="str">
        <f t="shared" ca="1" si="3222"/>
        <v/>
      </c>
      <c r="AS99" s="5" t="str">
        <f ca="1">IF($B99="","",'Hidden inputs'!$D$11*AJ99+'Hidden inputs'!$E$11*AK99)</f>
        <v/>
      </c>
      <c r="AT99" s="11" t="str">
        <f t="shared" ca="1" si="3151"/>
        <v/>
      </c>
      <c r="AU99" s="9" t="str">
        <f t="shared" ca="1" si="3223"/>
        <v/>
      </c>
      <c r="AV99" s="3" t="str">
        <f t="shared" ca="1" si="3224"/>
        <v/>
      </c>
      <c r="AW99" s="5" t="str" cm="1">
        <f t="array" aca="1" ref="AW99" ca="1">IF($B99="","",IF(AV99=0,0,IF(DD_Payment="",0,IF(AV99&lt;_xlfn.IFS(DD_Frequency="Monthly",1,DD_Frequency="Quarterly",IF(MONTH(AV$2)=1,1,IF(MONTH(AV$2)=4,1,IF(MONTH(AV$2)=7,1,IF(MONTH(AV$2)=10,1,0)))),DD_Frequency="Annually",IF(MONTH(AV$2)=1,1,0))*DD_Payment,AV99,_xlfn.IFS(DD_Frequency="Monthly",1,DD_Frequency="Quarterly",IF(MONTH(AV$2)=1,1,IF(MONTH(AV$2)=4,1,IF(MONTH(AV$2)=7,1,IF(MONTH(AV$2)=10,1,0)))),DD_Frequency="Annually",IF(MONTH(AV$2)=1,1,0))*DD_Payment))))</f>
        <v/>
      </c>
      <c r="AX99" s="3" t="str">
        <f t="shared" ref="AX99" ca="1" si="4690">IF($B99="","",IF(AV99&gt;AW99,(AV99-AW99/2)*(rate_A*(AX$1/365)),0))</f>
        <v/>
      </c>
      <c r="AY99" s="3" t="str">
        <f t="shared" ca="1" si="3320"/>
        <v/>
      </c>
      <c r="AZ99" s="3" t="str">
        <f t="shared" ref="AZ99" ca="1" si="4691">IF($B99="","",AK99*(1+rate_A*AX$1/365))</f>
        <v/>
      </c>
      <c r="BA99" s="3" t="str">
        <f t="shared" ref="BA99" ca="1" si="4692">IF($B99="","",AL99*(1+rate_A*AX$1/365))</f>
        <v/>
      </c>
      <c r="BB99" s="3" t="str">
        <f t="shared" ref="BB99" ca="1" si="4693">IF($B99="","",AM99*(1+rate_joint*AX$1/365))</f>
        <v/>
      </c>
      <c r="BC99" s="5" t="str">
        <f t="shared" ca="1" si="3324"/>
        <v/>
      </c>
      <c r="BD99" s="5" t="str" cm="1">
        <f t="array" aca="1" ref="BD99" ca="1">IF(BC99="","",_xlfn.IFS(BC99&lt;='Hidden inputs'!$C$15,BC99*'Hidden inputs'!$D$15,BC99&lt;='Hidden inputs'!$C$16,'Hidden inputs'!$C$15*'Hidden inputs'!$D$15+(BC99-'Hidden inputs'!$B$16)*'Hidden inputs'!$D$16,BC99&lt;='Hidden inputs'!$C$17,'Hidden inputs'!$C$15*'Hidden inputs'!$D$15+('Hidden inputs'!$C$16-'Hidden inputs'!$B$16)*'Hidden inputs'!$D$16+(BC99-'Hidden inputs'!$B$17)*'Hidden inputs'!$D$17,BC99&gt;'Hidden inputs'!$B$18,'Hidden inputs'!$C$15*'Hidden inputs'!$D$15+('Hidden inputs'!$C$16-'Hidden inputs'!$B$16)*'Hidden inputs'!$D$16+('Hidden inputs'!$C$17-'Hidden inputs'!$B$17)*'Hidden inputs'!$D$17+(BC99-'Hidden inputs'!$B$18)*'Hidden inputs'!$D$18))</f>
        <v/>
      </c>
      <c r="BE99" s="10" t="str">
        <f t="shared" ca="1" si="3325"/>
        <v/>
      </c>
      <c r="BF99" s="5" t="str">
        <f t="shared" ca="1" si="3229"/>
        <v/>
      </c>
      <c r="BG99" s="5" t="str">
        <f t="shared" ca="1" si="3230"/>
        <v/>
      </c>
      <c r="BH99" s="5" t="str">
        <f ca="1">IF($B99="","",'Hidden inputs'!$D$11*AY99+'Hidden inputs'!$E$11*AZ99)</f>
        <v/>
      </c>
      <c r="BI99" s="11" t="str">
        <f t="shared" ca="1" si="3156"/>
        <v/>
      </c>
      <c r="BJ99" s="9" t="str">
        <f t="shared" ca="1" si="3231"/>
        <v/>
      </c>
      <c r="BK99" s="3" t="str">
        <f t="shared" ca="1" si="3232"/>
        <v/>
      </c>
      <c r="BL99" s="5" t="str" cm="1">
        <f t="array" aca="1" ref="BL99" ca="1">IF($B99="","",IF(BK99=0,0,IF(DD_Payment="",0,IF(BK99&lt;_xlfn.IFS(DD_Frequency="Monthly",1,DD_Frequency="Quarterly",IF(MONTH(BK$2)=1,1,IF(MONTH(BK$2)=4,1,IF(MONTH(BK$2)=7,1,IF(MONTH(BK$2)=10,1,0)))),DD_Frequency="Annually",IF(MONTH(BK$2)=1,1,0))*DD_Payment,BK99,_xlfn.IFS(DD_Frequency="Monthly",1,DD_Frequency="Quarterly",IF(MONTH(BK$2)=1,1,IF(MONTH(BK$2)=4,1,IF(MONTH(BK$2)=7,1,IF(MONTH(BK$2)=10,1,0)))),DD_Frequency="Annually",IF(MONTH(BK$2)=1,1,0))*DD_Payment))))</f>
        <v/>
      </c>
      <c r="BM99" s="3" t="str">
        <f t="shared" ref="BM99" ca="1" si="4694">IF($B99="","",IF(BK99&gt;BL99,(BK99-BL99/2)*(rate_A*(BM$1/365)),0))</f>
        <v/>
      </c>
      <c r="BN99" s="3" t="str">
        <f t="shared" ca="1" si="3327"/>
        <v/>
      </c>
      <c r="BO99" s="3" t="str">
        <f t="shared" ref="BO99" ca="1" si="4695">IF($B99="","",AZ99*(1+rate_A*BM$1/365))</f>
        <v/>
      </c>
      <c r="BP99" s="3" t="str">
        <f t="shared" ref="BP99" ca="1" si="4696">IF($B99="","",BA99*(1+rate_A*BM$1/365))</f>
        <v/>
      </c>
      <c r="BQ99" s="3" t="str">
        <f t="shared" ref="BQ99" ca="1" si="4697">IF($B99="","",BB99*(1+rate_joint*BM$1/365))</f>
        <v/>
      </c>
      <c r="BR99" s="5" t="str">
        <f t="shared" ca="1" si="3331"/>
        <v/>
      </c>
      <c r="BS99" s="5" t="str" cm="1">
        <f t="array" aca="1" ref="BS99" ca="1">IF(BR99="","",_xlfn.IFS(BR99&lt;='Hidden inputs'!$C$15,BR99*'Hidden inputs'!$D$15,BR99&lt;='Hidden inputs'!$C$16,'Hidden inputs'!$C$15*'Hidden inputs'!$D$15+(BR99-'Hidden inputs'!$B$16)*'Hidden inputs'!$D$16,BR99&lt;='Hidden inputs'!$C$17,'Hidden inputs'!$C$15*'Hidden inputs'!$D$15+('Hidden inputs'!$C$16-'Hidden inputs'!$B$16)*'Hidden inputs'!$D$16+(BR99-'Hidden inputs'!$B$17)*'Hidden inputs'!$D$17,BR99&gt;'Hidden inputs'!$B$18,'Hidden inputs'!$C$15*'Hidden inputs'!$D$15+('Hidden inputs'!$C$16-'Hidden inputs'!$B$16)*'Hidden inputs'!$D$16+('Hidden inputs'!$C$17-'Hidden inputs'!$B$17)*'Hidden inputs'!$D$17+(BR99-'Hidden inputs'!$B$18)*'Hidden inputs'!$D$18))</f>
        <v/>
      </c>
      <c r="BT99" s="10" t="str">
        <f t="shared" ca="1" si="3332"/>
        <v/>
      </c>
      <c r="BU99" s="5" t="str">
        <f t="shared" ca="1" si="3237"/>
        <v/>
      </c>
      <c r="BV99" s="5" t="str">
        <f t="shared" ca="1" si="3238"/>
        <v/>
      </c>
      <c r="BW99" s="5" t="str">
        <f ca="1">IF($B99="","",'Hidden inputs'!$D$11*BN99+'Hidden inputs'!$E$11*BO99)</f>
        <v/>
      </c>
      <c r="BX99" s="11" t="str">
        <f t="shared" ca="1" si="3161"/>
        <v/>
      </c>
      <c r="BY99" s="9" t="str">
        <f t="shared" ca="1" si="3239"/>
        <v/>
      </c>
      <c r="BZ99" s="3" t="str">
        <f t="shared" ca="1" si="3240"/>
        <v/>
      </c>
      <c r="CA99" s="5" t="str" cm="1">
        <f t="array" aca="1" ref="CA99" ca="1">IF($B99="","",IF(BZ99=0,0,IF(DD_Payment="",0,IF(BZ99&lt;_xlfn.IFS(DD_Frequency="Monthly",1,DD_Frequency="Quarterly",IF(MONTH(BZ$2)=1,1,IF(MONTH(BZ$2)=4,1,IF(MONTH(BZ$2)=7,1,IF(MONTH(BZ$2)=10,1,0)))),DD_Frequency="Annually",IF(MONTH(BZ$2)=1,1,0))*DD_Payment,BZ99,_xlfn.IFS(DD_Frequency="Monthly",1,DD_Frequency="Quarterly",IF(MONTH(BZ$2)=1,1,IF(MONTH(BZ$2)=4,1,IF(MONTH(BZ$2)=7,1,IF(MONTH(BZ$2)=10,1,0)))),DD_Frequency="Annually",IF(MONTH(BZ$2)=1,1,0))*DD_Payment))))</f>
        <v/>
      </c>
      <c r="CB99" s="3" t="str">
        <f t="shared" ref="CB99" ca="1" si="4698">IF($B99="","",IF(BZ99&gt;CA99,(BZ99-CA99/2)*(rate_A*(CB$1/365)),0))</f>
        <v/>
      </c>
      <c r="CC99" s="3" t="str">
        <f t="shared" ca="1" si="3334"/>
        <v/>
      </c>
      <c r="CD99" s="3" t="str">
        <f t="shared" ref="CD99" ca="1" si="4699">IF($B99="","",BO99*(1+rate_A*CB$1/365))</f>
        <v/>
      </c>
      <c r="CE99" s="3" t="str">
        <f t="shared" ref="CE99" ca="1" si="4700">IF($B99="","",BP99*(1+rate_A*CB$1/365))</f>
        <v/>
      </c>
      <c r="CF99" s="3" t="str">
        <f t="shared" ref="CF99" ca="1" si="4701">IF($B99="","",BQ99*(1+rate_joint*CB$1/365))</f>
        <v/>
      </c>
      <c r="CG99" s="5" t="str">
        <f t="shared" ca="1" si="3338"/>
        <v/>
      </c>
      <c r="CH99" s="5" t="str" cm="1">
        <f t="array" aca="1" ref="CH99" ca="1">IF(CG99="","",_xlfn.IFS(CG99&lt;='Hidden inputs'!$C$15,CG99*'Hidden inputs'!$D$15,CG99&lt;='Hidden inputs'!$C$16,'Hidden inputs'!$C$15*'Hidden inputs'!$D$15+(CG99-'Hidden inputs'!$B$16)*'Hidden inputs'!$D$16,CG99&lt;='Hidden inputs'!$C$17,'Hidden inputs'!$C$15*'Hidden inputs'!$D$15+('Hidden inputs'!$C$16-'Hidden inputs'!$B$16)*'Hidden inputs'!$D$16+(CG99-'Hidden inputs'!$B$17)*'Hidden inputs'!$D$17,CG99&gt;'Hidden inputs'!$B$18,'Hidden inputs'!$C$15*'Hidden inputs'!$D$15+('Hidden inputs'!$C$16-'Hidden inputs'!$B$16)*'Hidden inputs'!$D$16+('Hidden inputs'!$C$17-'Hidden inputs'!$B$17)*'Hidden inputs'!$D$17+(CG99-'Hidden inputs'!$B$18)*'Hidden inputs'!$D$18))</f>
        <v/>
      </c>
      <c r="CI99" s="10" t="str">
        <f t="shared" ca="1" si="3339"/>
        <v/>
      </c>
      <c r="CJ99" s="5" t="str">
        <f t="shared" ca="1" si="3245"/>
        <v/>
      </c>
      <c r="CK99" s="5" t="str">
        <f t="shared" ca="1" si="3246"/>
        <v/>
      </c>
      <c r="CL99" s="5" t="str">
        <f ca="1">IF($B99="","",'Hidden inputs'!$D$11*CC99+'Hidden inputs'!$E$11*CD99)</f>
        <v/>
      </c>
      <c r="CM99" s="11" t="str">
        <f t="shared" ca="1" si="3166"/>
        <v/>
      </c>
      <c r="CN99" s="9" t="str">
        <f t="shared" ca="1" si="3247"/>
        <v/>
      </c>
      <c r="CO99" s="3" t="str">
        <f t="shared" ca="1" si="3248"/>
        <v/>
      </c>
      <c r="CP99" s="5" t="str" cm="1">
        <f t="array" aca="1" ref="CP99" ca="1">IF($B99="","",IF(CO99=0,0,IF(DD_Payment="",0,IF(CO99&lt;_xlfn.IFS(DD_Frequency="Monthly",1,DD_Frequency="Quarterly",IF(MONTH(CO$2)=1,1,IF(MONTH(CO$2)=4,1,IF(MONTH(CO$2)=7,1,IF(MONTH(CO$2)=10,1,0)))),DD_Frequency="Annually",IF(MONTH(CO$2)=1,1,0))*DD_Payment,CO99,_xlfn.IFS(DD_Frequency="Monthly",1,DD_Frequency="Quarterly",IF(MONTH(CO$2)=1,1,IF(MONTH(CO$2)=4,1,IF(MONTH(CO$2)=7,1,IF(MONTH(CO$2)=10,1,0)))),DD_Frequency="Annually",IF(MONTH(CO$2)=1,1,0))*DD_Payment))))</f>
        <v/>
      </c>
      <c r="CQ99" s="3" t="str">
        <f t="shared" ref="CQ99" ca="1" si="4702">IF($B99="","",IF(CO99&gt;CP99,(CO99-CP99/2)*(rate_A*(CQ$1/365)),0))</f>
        <v/>
      </c>
      <c r="CR99" s="3" t="str">
        <f t="shared" ca="1" si="3341"/>
        <v/>
      </c>
      <c r="CS99" s="3" t="str">
        <f t="shared" ref="CS99" ca="1" si="4703">IF($B99="","",CD99*(1+rate_A*CQ$1/365))</f>
        <v/>
      </c>
      <c r="CT99" s="3" t="str">
        <f t="shared" ref="CT99" ca="1" si="4704">IF($B99="","",CE99*(1+rate_A*CQ$1/365))</f>
        <v/>
      </c>
      <c r="CU99" s="3" t="str">
        <f t="shared" ref="CU99" ca="1" si="4705">IF($B99="","",CF99*(1+rate_joint*CQ$1/365))</f>
        <v/>
      </c>
      <c r="CV99" s="5" t="str">
        <f t="shared" ca="1" si="3345"/>
        <v/>
      </c>
      <c r="CW99" s="5" t="str" cm="1">
        <f t="array" aca="1" ref="CW99" ca="1">IF(CV99="","",_xlfn.IFS(CV99&lt;='Hidden inputs'!$C$15,CV99*'Hidden inputs'!$D$15,CV99&lt;='Hidden inputs'!$C$16,'Hidden inputs'!$C$15*'Hidden inputs'!$D$15+(CV99-'Hidden inputs'!$B$16)*'Hidden inputs'!$D$16,CV99&lt;='Hidden inputs'!$C$17,'Hidden inputs'!$C$15*'Hidden inputs'!$D$15+('Hidden inputs'!$C$16-'Hidden inputs'!$B$16)*'Hidden inputs'!$D$16+(CV99-'Hidden inputs'!$B$17)*'Hidden inputs'!$D$17,CV99&gt;'Hidden inputs'!$B$18,'Hidden inputs'!$C$15*'Hidden inputs'!$D$15+('Hidden inputs'!$C$16-'Hidden inputs'!$B$16)*'Hidden inputs'!$D$16+('Hidden inputs'!$C$17-'Hidden inputs'!$B$17)*'Hidden inputs'!$D$17+(CV99-'Hidden inputs'!$B$18)*'Hidden inputs'!$D$18))</f>
        <v/>
      </c>
      <c r="CX99" s="10" t="str">
        <f t="shared" ca="1" si="3346"/>
        <v/>
      </c>
      <c r="CY99" s="5" t="str">
        <f t="shared" ca="1" si="3253"/>
        <v/>
      </c>
      <c r="CZ99" s="5" t="str">
        <f t="shared" ca="1" si="3254"/>
        <v/>
      </c>
      <c r="DA99" s="5" t="str">
        <f ca="1">IF($B99="","",'Hidden inputs'!$D$11*CR99+'Hidden inputs'!$E$11*CS99)</f>
        <v/>
      </c>
      <c r="DB99" s="11" t="str">
        <f t="shared" ca="1" si="3171"/>
        <v/>
      </c>
      <c r="DC99" s="9" t="str">
        <f t="shared" ca="1" si="3255"/>
        <v/>
      </c>
      <c r="DD99" s="3" t="str">
        <f t="shared" ca="1" si="3256"/>
        <v/>
      </c>
      <c r="DE99" s="5" t="str" cm="1">
        <f t="array" aca="1" ref="DE99" ca="1">IF($B99="","",IF(DD99=0,0,IF(DD_Payment="",0,IF(DD99&lt;_xlfn.IFS(DD_Frequency="Monthly",1,DD_Frequency="Quarterly",IF(MONTH(DD$2)=1,1,IF(MONTH(DD$2)=4,1,IF(MONTH(DD$2)=7,1,IF(MONTH(DD$2)=10,1,0)))),DD_Frequency="Annually",IF(MONTH(DD$2)=1,1,0))*DD_Payment,DD99,_xlfn.IFS(DD_Frequency="Monthly",1,DD_Frequency="Quarterly",IF(MONTH(DD$2)=1,1,IF(MONTH(DD$2)=4,1,IF(MONTH(DD$2)=7,1,IF(MONTH(DD$2)=10,1,0)))),DD_Frequency="Annually",IF(MONTH(DD$2)=1,1,0))*DD_Payment))))</f>
        <v/>
      </c>
      <c r="DF99" s="3" t="str">
        <f t="shared" ref="DF99" ca="1" si="4706">IF($B99="","",IF(DD99&gt;DE99,(DD99-DE99/2)*(rate_A*(DF$1/365)),0))</f>
        <v/>
      </c>
      <c r="DG99" s="3" t="str">
        <f t="shared" ca="1" si="3348"/>
        <v/>
      </c>
      <c r="DH99" s="3" t="str">
        <f t="shared" ref="DH99" ca="1" si="4707">IF($B99="","",CS99*(1+rate_A*DF$1/365))</f>
        <v/>
      </c>
      <c r="DI99" s="3" t="str">
        <f t="shared" ref="DI99" ca="1" si="4708">IF($B99="","",CT99*(1+rate_A*DF$1/365))</f>
        <v/>
      </c>
      <c r="DJ99" s="3" t="str">
        <f t="shared" ref="DJ99" ca="1" si="4709">IF($B99="","",CU99*(1+rate_joint*DF$1/365))</f>
        <v/>
      </c>
      <c r="DK99" s="5" t="str">
        <f t="shared" ca="1" si="3352"/>
        <v/>
      </c>
      <c r="DL99" s="5" t="str" cm="1">
        <f t="array" aca="1" ref="DL99" ca="1">IF(DK99="","",_xlfn.IFS(DK99&lt;='Hidden inputs'!$C$15,DK99*'Hidden inputs'!$D$15,DK99&lt;='Hidden inputs'!$C$16,'Hidden inputs'!$C$15*'Hidden inputs'!$D$15+(DK99-'Hidden inputs'!$B$16)*'Hidden inputs'!$D$16,DK99&lt;='Hidden inputs'!$C$17,'Hidden inputs'!$C$15*'Hidden inputs'!$D$15+('Hidden inputs'!$C$16-'Hidden inputs'!$B$16)*'Hidden inputs'!$D$16+(DK99-'Hidden inputs'!$B$17)*'Hidden inputs'!$D$17,DK99&gt;'Hidden inputs'!$B$18,'Hidden inputs'!$C$15*'Hidden inputs'!$D$15+('Hidden inputs'!$C$16-'Hidden inputs'!$B$16)*'Hidden inputs'!$D$16+('Hidden inputs'!$C$17-'Hidden inputs'!$B$17)*'Hidden inputs'!$D$17+(DK99-'Hidden inputs'!$B$18)*'Hidden inputs'!$D$18))</f>
        <v/>
      </c>
      <c r="DM99" s="10" t="str">
        <f t="shared" ca="1" si="3353"/>
        <v/>
      </c>
      <c r="DN99" s="5" t="str">
        <f t="shared" ca="1" si="3261"/>
        <v/>
      </c>
      <c r="DO99" s="5" t="str">
        <f t="shared" ca="1" si="3262"/>
        <v/>
      </c>
      <c r="DP99" s="5" t="str">
        <f ca="1">IF($B99="","",'Hidden inputs'!$D$11*DG99+'Hidden inputs'!$E$11*DH99)</f>
        <v/>
      </c>
      <c r="DQ99" s="11" t="str">
        <f t="shared" ca="1" si="3176"/>
        <v/>
      </c>
      <c r="DR99" s="9" t="str">
        <f t="shared" ca="1" si="3263"/>
        <v/>
      </c>
      <c r="DS99" s="3" t="str">
        <f t="shared" ca="1" si="3264"/>
        <v/>
      </c>
      <c r="DT99" s="5" t="str" cm="1">
        <f t="array" aca="1" ref="DT99" ca="1">IF($B99="","",IF(DS99=0,0,IF(DD_Payment="",0,IF(DS99&lt;_xlfn.IFS(DD_Frequency="Monthly",1,DD_Frequency="Quarterly",IF(MONTH(DS$2)=1,1,IF(MONTH(DS$2)=4,1,IF(MONTH(DS$2)=7,1,IF(MONTH(DS$2)=10,1,0)))),DD_Frequency="Annually",IF(MONTH(DS$2)=1,1,0))*DD_Payment,DS99,_xlfn.IFS(DD_Frequency="Monthly",1,DD_Frequency="Quarterly",IF(MONTH(DS$2)=1,1,IF(MONTH(DS$2)=4,1,IF(MONTH(DS$2)=7,1,IF(MONTH(DS$2)=10,1,0)))),DD_Frequency="Annually",IF(MONTH(DS$2)=1,1,0))*DD_Payment))))</f>
        <v/>
      </c>
      <c r="DU99" s="3" t="str">
        <f t="shared" ref="DU99" ca="1" si="4710">IF($B99="","",IF(DS99&gt;DT99,(DS99-DT99/2)*(rate_A*(DU$1/365)),0))</f>
        <v/>
      </c>
      <c r="DV99" s="3" t="str">
        <f t="shared" ca="1" si="3355"/>
        <v/>
      </c>
      <c r="DW99" s="3" t="str">
        <f t="shared" ref="DW99" ca="1" si="4711">IF($B99="","",DH99*(1+rate_A*DU$1/365))</f>
        <v/>
      </c>
      <c r="DX99" s="3" t="str">
        <f t="shared" ref="DX99" ca="1" si="4712">IF($B99="","",DI99*(1+rate_A*DU$1/365))</f>
        <v/>
      </c>
      <c r="DY99" s="3" t="str">
        <f t="shared" ref="DY99" ca="1" si="4713">IF($B99="","",DJ99*(1+rate_joint*DU$1/365))</f>
        <v/>
      </c>
      <c r="DZ99" s="5" t="str">
        <f t="shared" ca="1" si="3359"/>
        <v/>
      </c>
      <c r="EA99" s="5" t="str" cm="1">
        <f t="array" aca="1" ref="EA99" ca="1">IF(DZ99="","",_xlfn.IFS(DZ99&lt;='Hidden inputs'!$C$15,DZ99*'Hidden inputs'!$D$15,DZ99&lt;='Hidden inputs'!$C$16,'Hidden inputs'!$C$15*'Hidden inputs'!$D$15+(DZ99-'Hidden inputs'!$B$16)*'Hidden inputs'!$D$16,DZ99&lt;='Hidden inputs'!$C$17,'Hidden inputs'!$C$15*'Hidden inputs'!$D$15+('Hidden inputs'!$C$16-'Hidden inputs'!$B$16)*'Hidden inputs'!$D$16+(DZ99-'Hidden inputs'!$B$17)*'Hidden inputs'!$D$17,DZ99&gt;'Hidden inputs'!$B$18,'Hidden inputs'!$C$15*'Hidden inputs'!$D$15+('Hidden inputs'!$C$16-'Hidden inputs'!$B$16)*'Hidden inputs'!$D$16+('Hidden inputs'!$C$17-'Hidden inputs'!$B$17)*'Hidden inputs'!$D$17+(DZ99-'Hidden inputs'!$B$18)*'Hidden inputs'!$D$18))</f>
        <v/>
      </c>
      <c r="EB99" s="10" t="str">
        <f t="shared" ca="1" si="3360"/>
        <v/>
      </c>
      <c r="EC99" s="5" t="str">
        <f t="shared" ca="1" si="3269"/>
        <v/>
      </c>
      <c r="ED99" s="5" t="str">
        <f t="shared" ca="1" si="3270"/>
        <v/>
      </c>
      <c r="EE99" s="5" t="str">
        <f ca="1">IF($B99="","",'Hidden inputs'!$D$11*DV99+'Hidden inputs'!$E$11*DW99)</f>
        <v/>
      </c>
      <c r="EF99" s="11" t="str">
        <f t="shared" ca="1" si="3181"/>
        <v/>
      </c>
      <c r="EG99" s="9" t="str">
        <f t="shared" ca="1" si="3271"/>
        <v/>
      </c>
      <c r="EH99" s="3" t="str">
        <f t="shared" ca="1" si="3272"/>
        <v/>
      </c>
      <c r="EI99" s="5" t="str" cm="1">
        <f t="array" aca="1" ref="EI99" ca="1">IF($B99="","",IF(EH99=0,0,IF(DD_Payment="",0,IF(EH99&lt;_xlfn.IFS(DD_Frequency="Monthly",1,DD_Frequency="Quarterly",IF(MONTH(EH$2)=1,1,IF(MONTH(EH$2)=4,1,IF(MONTH(EH$2)=7,1,IF(MONTH(EH$2)=10,1,0)))),DD_Frequency="Annually",IF(MONTH(EH$2)=1,1,0))*DD_Payment,EH99,_xlfn.IFS(DD_Frequency="Monthly",1,DD_Frequency="Quarterly",IF(MONTH(EH$2)=1,1,IF(MONTH(EH$2)=4,1,IF(MONTH(EH$2)=7,1,IF(MONTH(EH$2)=10,1,0)))),DD_Frequency="Annually",IF(MONTH(EH$2)=1,1,0))*DD_Payment))))</f>
        <v/>
      </c>
      <c r="EJ99" s="3" t="str">
        <f t="shared" ref="EJ99" ca="1" si="4714">IF($B99="","",IF(EH99&gt;EI99,(EH99-EI99/2)*(rate_A*(EJ$1/365)),0))</f>
        <v/>
      </c>
      <c r="EK99" s="3" t="str">
        <f t="shared" ca="1" si="3362"/>
        <v/>
      </c>
      <c r="EL99" s="3" t="str">
        <f t="shared" ref="EL99" ca="1" si="4715">IF($B99="","",DW99*(1+rate_A*EJ$1/365))</f>
        <v/>
      </c>
      <c r="EM99" s="3" t="str">
        <f t="shared" ref="EM99" ca="1" si="4716">IF($B99="","",DX99*(1+rate_A*EJ$1/365))</f>
        <v/>
      </c>
      <c r="EN99" s="3" t="str">
        <f t="shared" ref="EN99" ca="1" si="4717">IF($B99="","",DY99*(1+rate_joint*EJ$1/365))</f>
        <v/>
      </c>
      <c r="EO99" s="5" t="str">
        <f t="shared" ca="1" si="3366"/>
        <v/>
      </c>
      <c r="EP99" s="5" t="str" cm="1">
        <f t="array" aca="1" ref="EP99" ca="1">IF(EO99="","",_xlfn.IFS(EO99&lt;='Hidden inputs'!$C$15,EO99*'Hidden inputs'!$D$15,EO99&lt;='Hidden inputs'!$C$16,'Hidden inputs'!$C$15*'Hidden inputs'!$D$15+(EO99-'Hidden inputs'!$B$16)*'Hidden inputs'!$D$16,EO99&lt;='Hidden inputs'!$C$17,'Hidden inputs'!$C$15*'Hidden inputs'!$D$15+('Hidden inputs'!$C$16-'Hidden inputs'!$B$16)*'Hidden inputs'!$D$16+(EO99-'Hidden inputs'!$B$17)*'Hidden inputs'!$D$17,EO99&gt;'Hidden inputs'!$B$18,'Hidden inputs'!$C$15*'Hidden inputs'!$D$15+('Hidden inputs'!$C$16-'Hidden inputs'!$B$16)*'Hidden inputs'!$D$16+('Hidden inputs'!$C$17-'Hidden inputs'!$B$17)*'Hidden inputs'!$D$17+(EO99-'Hidden inputs'!$B$18)*'Hidden inputs'!$D$18))</f>
        <v/>
      </c>
      <c r="EQ99" s="10" t="str">
        <f t="shared" ca="1" si="3367"/>
        <v/>
      </c>
      <c r="ER99" s="5" t="str">
        <f t="shared" ca="1" si="3277"/>
        <v/>
      </c>
      <c r="ES99" s="5" t="str">
        <f t="shared" ca="1" si="3278"/>
        <v/>
      </c>
      <c r="ET99" s="5" t="str">
        <f ca="1">IF($B99="","",'Hidden inputs'!$D$11*EK99+'Hidden inputs'!$E$11*EL99)</f>
        <v/>
      </c>
      <c r="EU99" s="11" t="str">
        <f t="shared" ca="1" si="3186"/>
        <v/>
      </c>
      <c r="EV99" s="9" t="str">
        <f t="shared" ca="1" si="3279"/>
        <v/>
      </c>
      <c r="EW99" s="3" t="str">
        <f t="shared" ca="1" si="3280"/>
        <v/>
      </c>
      <c r="EX99" s="5" t="str" cm="1">
        <f t="array" aca="1" ref="EX99" ca="1">IF($B99="","",IF(EW99=0,0,IF(DD_Payment="",0,IF(EW99&lt;_xlfn.IFS(DD_Frequency="Monthly",1,DD_Frequency="Quarterly",IF(MONTH(EW$2)=1,1,IF(MONTH(EW$2)=4,1,IF(MONTH(EW$2)=7,1,IF(MONTH(EW$2)=10,1,0)))),DD_Frequency="Annually",IF(MONTH(EW$2)=1,1,0))*DD_Payment,EW99,_xlfn.IFS(DD_Frequency="Monthly",1,DD_Frequency="Quarterly",IF(MONTH(EW$2)=1,1,IF(MONTH(EW$2)=4,1,IF(MONTH(EW$2)=7,1,IF(MONTH(EW$2)=10,1,0)))),DD_Frequency="Annually",IF(MONTH(EW$2)=1,1,0))*DD_Payment))))</f>
        <v/>
      </c>
      <c r="EY99" s="3" t="str">
        <f t="shared" ref="EY99" ca="1" si="4718">IF($B99="","",IF(EW99&gt;EX99,(EW99-EX99/2)*(rate_A*(EY$1/365)),0))</f>
        <v/>
      </c>
      <c r="EZ99" s="3" t="str">
        <f t="shared" ca="1" si="3369"/>
        <v/>
      </c>
      <c r="FA99" s="3" t="str">
        <f t="shared" ref="FA99" ca="1" si="4719">IF($B99="","",EL99*(1+rate_A*EY$1/365))</f>
        <v/>
      </c>
      <c r="FB99" s="3" t="str">
        <f t="shared" ref="FB99" ca="1" si="4720">IF($B99="","",EM99*(1+rate_A*EY$1/365))</f>
        <v/>
      </c>
      <c r="FC99" s="3" t="str">
        <f t="shared" ref="FC99" ca="1" si="4721">IF($B99="","",EN99*(1+rate_joint*EY$1/365))</f>
        <v/>
      </c>
      <c r="FD99" s="5" t="str">
        <f t="shared" ca="1" si="3373"/>
        <v/>
      </c>
      <c r="FE99" s="5" t="str" cm="1">
        <f t="array" aca="1" ref="FE99" ca="1">IF(FD99="","",_xlfn.IFS(FD99&lt;='Hidden inputs'!$C$15,FD99*'Hidden inputs'!$D$15,FD99&lt;='Hidden inputs'!$C$16,'Hidden inputs'!$C$15*'Hidden inputs'!$D$15+(FD99-'Hidden inputs'!$B$16)*'Hidden inputs'!$D$16,FD99&lt;='Hidden inputs'!$C$17,'Hidden inputs'!$C$15*'Hidden inputs'!$D$15+('Hidden inputs'!$C$16-'Hidden inputs'!$B$16)*'Hidden inputs'!$D$16+(FD99-'Hidden inputs'!$B$17)*'Hidden inputs'!$D$17,FD99&gt;'Hidden inputs'!$B$18,'Hidden inputs'!$C$15*'Hidden inputs'!$D$15+('Hidden inputs'!$C$16-'Hidden inputs'!$B$16)*'Hidden inputs'!$D$16+('Hidden inputs'!$C$17-'Hidden inputs'!$B$17)*'Hidden inputs'!$D$17+(FD99-'Hidden inputs'!$B$18)*'Hidden inputs'!$D$18))</f>
        <v/>
      </c>
      <c r="FF99" s="10" t="str">
        <f t="shared" ca="1" si="3374"/>
        <v/>
      </c>
      <c r="FG99" s="5" t="str">
        <f t="shared" ca="1" si="3285"/>
        <v/>
      </c>
      <c r="FH99" s="5" t="str">
        <f t="shared" ca="1" si="3286"/>
        <v/>
      </c>
      <c r="FI99" s="5" t="str">
        <f ca="1">IF($B99="","",'Hidden inputs'!$D$11*EZ99+'Hidden inputs'!$E$11*FA99)</f>
        <v/>
      </c>
      <c r="FJ99" s="11" t="str">
        <f t="shared" ca="1" si="3191"/>
        <v/>
      </c>
      <c r="FK99" s="9" t="str">
        <f t="shared" ca="1" si="3287"/>
        <v/>
      </c>
      <c r="FL99" s="3" t="str">
        <f t="shared" ca="1" si="3288"/>
        <v/>
      </c>
      <c r="FM99" s="5" t="str" cm="1">
        <f t="array" aca="1" ref="FM99" ca="1">IF($B99="","",IF(FL99=0,0,IF(DD_Payment="",0,IF(FL99&lt;_xlfn.IFS(DD_Frequency="Monthly",1,DD_Frequency="Quarterly",IF(MONTH(FL$2)=1,1,IF(MONTH(FL$2)=4,1,IF(MONTH(FL$2)=7,1,IF(MONTH(FL$2)=10,1,0)))),DD_Frequency="Annually",IF(MONTH(FL$2)=1,1,0))*DD_Payment,FL99,_xlfn.IFS(DD_Frequency="Monthly",1,DD_Frequency="Quarterly",IF(MONTH(FL$2)=1,1,IF(MONTH(FL$2)=4,1,IF(MONTH(FL$2)=7,1,IF(MONTH(FL$2)=10,1,0)))),DD_Frequency="Annually",IF(MONTH(FL$2)=1,1,0))*DD_Payment))))</f>
        <v/>
      </c>
      <c r="FN99" s="3" t="str">
        <f t="shared" ref="FN99" ca="1" si="4722">IF($B99="","",IF(FL99&gt;FM99,(FL99-FM99/2)*(rate_A*(FN$1/365)),0))</f>
        <v/>
      </c>
      <c r="FO99" s="3" t="str">
        <f t="shared" ca="1" si="3376"/>
        <v/>
      </c>
      <c r="FP99" s="3" t="str">
        <f t="shared" ref="FP99" ca="1" si="4723">IF($B99="","",FA99*(1+rate_A*FN$1/365))</f>
        <v/>
      </c>
      <c r="FQ99" s="3" t="str">
        <f t="shared" ref="FQ99" ca="1" si="4724">IF($B99="","",FB99*(1+rate_A*FN$1/365))</f>
        <v/>
      </c>
      <c r="FR99" s="3" t="str">
        <f t="shared" ref="FR99" ca="1" si="4725">IF($B99="","",FC99*(1+rate_joint*FN$1/365))</f>
        <v/>
      </c>
      <c r="FS99" s="5" t="str">
        <f t="shared" ca="1" si="3380"/>
        <v/>
      </c>
      <c r="FT99" s="5" t="str" cm="1">
        <f t="array" aca="1" ref="FT99" ca="1">IF(FS99="","",_xlfn.IFS(FS99&lt;='Hidden inputs'!$C$15,FS99*'Hidden inputs'!$D$15,FS99&lt;='Hidden inputs'!$C$16,'Hidden inputs'!$C$15*'Hidden inputs'!$D$15+(FS99-'Hidden inputs'!$B$16)*'Hidden inputs'!$D$16,FS99&lt;='Hidden inputs'!$C$17,'Hidden inputs'!$C$15*'Hidden inputs'!$D$15+('Hidden inputs'!$C$16-'Hidden inputs'!$B$16)*'Hidden inputs'!$D$16+(FS99-'Hidden inputs'!$B$17)*'Hidden inputs'!$D$17,FS99&gt;'Hidden inputs'!$B$18,'Hidden inputs'!$C$15*'Hidden inputs'!$D$15+('Hidden inputs'!$C$16-'Hidden inputs'!$B$16)*'Hidden inputs'!$D$16+('Hidden inputs'!$C$17-'Hidden inputs'!$B$17)*'Hidden inputs'!$D$17+(FS99-'Hidden inputs'!$B$18)*'Hidden inputs'!$D$18))</f>
        <v/>
      </c>
      <c r="FU99" s="10" t="str">
        <f t="shared" ca="1" si="3381"/>
        <v/>
      </c>
      <c r="FV99" s="5" t="str">
        <f t="shared" ca="1" si="3293"/>
        <v/>
      </c>
      <c r="FW99" s="5" t="str">
        <f t="shared" ca="1" si="3294"/>
        <v/>
      </c>
      <c r="FX99" s="5" t="str">
        <f ca="1">IF($B99="","",'Hidden inputs'!$D$11*FO99+'Hidden inputs'!$E$11*FP99)</f>
        <v/>
      </c>
      <c r="FY99" s="11" t="str">
        <f t="shared" ca="1" si="3196"/>
        <v/>
      </c>
      <c r="FZ99" s="9" t="str">
        <f t="shared" ca="1" si="3295"/>
        <v/>
      </c>
      <c r="GA99" s="5" t="str">
        <f t="shared" ca="1" si="3296"/>
        <v/>
      </c>
      <c r="GB99" s="5" t="str">
        <f t="shared" ca="1" si="3297"/>
        <v/>
      </c>
      <c r="GC99" s="5" t="str">
        <f t="shared" ca="1" si="3197"/>
        <v/>
      </c>
      <c r="GD99" s="5" t="str">
        <f t="shared" ca="1" si="3198"/>
        <v/>
      </c>
    </row>
    <row r="100" spans="1:186" x14ac:dyDescent="0.35">
      <c r="A100" s="2" t="str">
        <f t="shared" ca="1" si="3199"/>
        <v/>
      </c>
      <c r="B100" s="6" t="str">
        <f t="shared" ca="1" si="3200"/>
        <v/>
      </c>
      <c r="C100" s="5" t="str">
        <f t="shared" ca="1" si="3298"/>
        <v/>
      </c>
      <c r="D100" s="5" t="str" cm="1">
        <f t="array" aca="1" ref="D100" ca="1">IF($B100="","",IF(C100=0,0,IF(DD_Payment="",0,IF(C100&lt;_xlfn.IFS(DD_Frequency="Monthly",1,DD_Frequency="Quarterly",IF(MONTH(C$2)=1,1,IF(MONTH(C$2)=4,1,IF(MONTH(C$2)=7,1,IF(MONTH(C$2)=10,1,0)))),DD_Frequency="Annually",IF(MONTH(C$2)=1,1,0))*DD_Payment,C100,_xlfn.IFS(DD_Frequency="Monthly",1,DD_Frequency="Quarterly",IF(MONTH(C$2)=1,1,IF(MONTH(C$2)=4,1,IF(MONTH(C$2)=7,1,IF(MONTH(C$2)=10,1,0)))),DD_Frequency="Annually",IF(MONTH(C$2)=1,1,0))*DD_Payment))))</f>
        <v/>
      </c>
      <c r="E100" s="5" t="str">
        <f t="shared" ref="E100" ca="1" si="4726">IF(B100="","",IF(C100&gt;D100,(C100-D100/2)*(rate_A*(E$1/365)),0))</f>
        <v/>
      </c>
      <c r="F100" s="5" t="str">
        <f t="shared" ca="1" si="3202"/>
        <v/>
      </c>
      <c r="G100" s="5" t="str">
        <f t="shared" ref="G100" ca="1" si="4727">IF(B100="","",G99*(1+rate_A*E$1/365))</f>
        <v/>
      </c>
      <c r="H100" s="5" t="str">
        <f t="shared" ref="H100" ca="1" si="4728">IF(B100="","",H99*(1+rate_A*E$1/365))</f>
        <v/>
      </c>
      <c r="I100" s="5" t="str">
        <f t="shared" ref="I100" ca="1" si="4729">IF(B100="","",I99*(1+rate_joint*E$1/365))</f>
        <v/>
      </c>
      <c r="J100" s="5" t="str">
        <f t="shared" ca="1" si="3303"/>
        <v/>
      </c>
      <c r="K100" s="5" t="str" cm="1">
        <f t="array" aca="1" ref="K100" ca="1">IF(J100="","",_xlfn.IFS(J100&lt;='Hidden inputs'!$C$15,J100*'Hidden inputs'!$D$15,J100&lt;='Hidden inputs'!$C$16,'Hidden inputs'!$C$15*'Hidden inputs'!$D$15+(J100-'Hidden inputs'!$B$16)*'Hidden inputs'!$D$16,J100&lt;='Hidden inputs'!$C$17,'Hidden inputs'!$C$15*'Hidden inputs'!$D$15+('Hidden inputs'!$C$16-'Hidden inputs'!$B$16)*'Hidden inputs'!$D$16+(J100-'Hidden inputs'!$B$17)*'Hidden inputs'!$D$17,J100&gt;'Hidden inputs'!$B$18,'Hidden inputs'!$C$15*'Hidden inputs'!$D$15+('Hidden inputs'!$C$16-'Hidden inputs'!$B$16)*'Hidden inputs'!$D$16+('Hidden inputs'!$C$17-'Hidden inputs'!$B$17)*'Hidden inputs'!$D$17+(J100-'Hidden inputs'!$B$18)*'Hidden inputs'!$D$18))</f>
        <v/>
      </c>
      <c r="L100" s="11" t="str">
        <f t="shared" ca="1" si="3304"/>
        <v/>
      </c>
      <c r="M100" s="5" t="str">
        <f t="shared" ca="1" si="3206"/>
        <v/>
      </c>
      <c r="N100" s="5" t="str">
        <f t="shared" ca="1" si="3207"/>
        <v/>
      </c>
      <c r="O100" s="5" t="str">
        <f ca="1">IF(B100="","",'Hidden inputs'!$D$11*F100+'Hidden inputs'!$E$11*G100)</f>
        <v/>
      </c>
      <c r="P100" s="11" t="str">
        <f t="shared" ca="1" si="3140"/>
        <v/>
      </c>
      <c r="Q100" s="20" t="str">
        <f t="shared" ca="1" si="3141"/>
        <v/>
      </c>
      <c r="R100" s="3" t="str">
        <f t="shared" ca="1" si="3208"/>
        <v/>
      </c>
      <c r="S100" s="5" t="str" cm="1">
        <f t="array" aca="1" ref="S100" ca="1">IF($B100="","",IF(R100=0,0,IF(DD_Payment="",0,IF(R100&lt;_xlfn.IFS(DD_Frequency="Monthly",1,DD_Frequency="Quarterly",IF(MONTH(R$2)=1,1,IF(MONTH(R$2)=4,1,IF(MONTH(R$2)=7,1,IF(MONTH(R$2)=10,1,0)))),DD_Frequency="Annually",IF(MONTH(R$2)=1,1,0))*DD_Payment,R100,_xlfn.IFS(DD_Frequency="Monthly",1,DD_Frequency="Quarterly",IF(MONTH(R$2)=1,1,IF(MONTH(R$2)=4,1,IF(MONTH(R$2)=7,1,IF(MONTH(R$2)=10,1,0)))),DD_Frequency="Annually",IF(MONTH(R$2)=1,1,0))*DD_Payment))))</f>
        <v/>
      </c>
      <c r="T100" s="3" t="str">
        <f t="shared" ref="T100" ca="1" si="4730">IF(B100="","",IF(R100&gt;S100,(R100-S100/2)*(rate_A*((T$1+A100)/365)),0))</f>
        <v/>
      </c>
      <c r="U100" s="3" t="str">
        <f t="shared" ca="1" si="3210"/>
        <v/>
      </c>
      <c r="V100" s="3" t="str">
        <f t="shared" ref="V100" ca="1" si="4731">IF(B100="","",G100*(1+rate_A*(T$1+A100)/365))</f>
        <v/>
      </c>
      <c r="W100" s="3" t="str">
        <f t="shared" ref="W100" ca="1" si="4732">IF(B100="","",H100*(1+rate_A*(T$1+A100)/365))</f>
        <v/>
      </c>
      <c r="X100" s="3" t="str">
        <f t="shared" ref="X100" ca="1" si="4733">IF(B100="","",I100*(1+rate_joint*(T$1+A100)/365))</f>
        <v/>
      </c>
      <c r="Y100" s="5" t="str">
        <f t="shared" ca="1" si="3309"/>
        <v/>
      </c>
      <c r="Z100" s="5" t="str" cm="1">
        <f t="array" aca="1" ref="Z100" ca="1">IF(Y100="","",_xlfn.IFS(Y100&lt;='Hidden inputs'!$C$15,Y100*'Hidden inputs'!$D$15,Y100&lt;='Hidden inputs'!$C$16,'Hidden inputs'!$C$15*'Hidden inputs'!$D$15+(Y100-'Hidden inputs'!$B$16)*'Hidden inputs'!$D$16,Y100&lt;='Hidden inputs'!$C$17,'Hidden inputs'!$C$15*'Hidden inputs'!$D$15+('Hidden inputs'!$C$16-'Hidden inputs'!$B$16)*'Hidden inputs'!$D$16+(Y100-'Hidden inputs'!$B$17)*'Hidden inputs'!$D$17,Y100&gt;'Hidden inputs'!$B$18,'Hidden inputs'!$C$15*'Hidden inputs'!$D$15+('Hidden inputs'!$C$16-'Hidden inputs'!$B$16)*'Hidden inputs'!$D$16+('Hidden inputs'!$C$17-'Hidden inputs'!$B$17)*'Hidden inputs'!$D$17+(Y100-'Hidden inputs'!$B$18)*'Hidden inputs'!$D$18))</f>
        <v/>
      </c>
      <c r="AA100" s="10" t="str">
        <f t="shared" ca="1" si="3310"/>
        <v/>
      </c>
      <c r="AB100" s="5" t="str">
        <f t="shared" ca="1" si="3214"/>
        <v/>
      </c>
      <c r="AC100" s="5" t="str">
        <f t="shared" ca="1" si="3311"/>
        <v/>
      </c>
      <c r="AD100" s="5" t="str">
        <f ca="1">IF(B100="","",'Hidden inputs'!$D$11*U100+'Hidden inputs'!$E$11*V100)</f>
        <v/>
      </c>
      <c r="AE100" s="11" t="str">
        <f t="shared" ca="1" si="3146"/>
        <v/>
      </c>
      <c r="AF100" s="9" t="str">
        <f t="shared" ca="1" si="3215"/>
        <v/>
      </c>
      <c r="AG100" s="3" t="str">
        <f t="shared" ca="1" si="3216"/>
        <v/>
      </c>
      <c r="AH100" s="5" t="str" cm="1">
        <f t="array" aca="1" ref="AH100" ca="1">IF($B100="","",IF(AG100=0,0,IF(DD_Payment="",0,IF(AG100&lt;_xlfn.IFS(DD_Frequency="Monthly",1,DD_Frequency="Quarterly",IF(MONTH(AG$2)=1,1,IF(MONTH(AG$2)=4,1,IF(MONTH(AG$2)=7,1,IF(MONTH(AG$2)=10,1,0)))),DD_Frequency="Annually",IF(MONTH(AG$2)=1,1,0))*DD_Payment,AG100,_xlfn.IFS(DD_Frequency="Monthly",1,DD_Frequency="Quarterly",IF(MONTH(AG$2)=1,1,IF(MONTH(AG$2)=4,1,IF(MONTH(AG$2)=7,1,IF(MONTH(AG$2)=10,1,0)))),DD_Frequency="Annually",IF(MONTH(AG$2)=1,1,0))*DD_Payment))))</f>
        <v/>
      </c>
      <c r="AI100" s="3" t="str">
        <f t="shared" ref="AI100" ca="1" si="4734">IF($B100="","",IF(AG100&gt;AH100,(AG100-AH100/2)*(rate_A*(AI$1/365)),0))</f>
        <v/>
      </c>
      <c r="AJ100" s="3" t="str">
        <f t="shared" ca="1" si="3313"/>
        <v/>
      </c>
      <c r="AK100" s="3" t="str">
        <f t="shared" ref="AK100" ca="1" si="4735">IF($B100="","",V100*(1+rate_A*AI$1/365))</f>
        <v/>
      </c>
      <c r="AL100" s="3" t="str">
        <f t="shared" ref="AL100" ca="1" si="4736">IF($B100="","",W100*(1+rate_A*AI$1/365))</f>
        <v/>
      </c>
      <c r="AM100" s="3" t="str">
        <f t="shared" ref="AM100" ca="1" si="4737">IF($B100="","",X100*(1+rate_joint*AI$1/365))</f>
        <v/>
      </c>
      <c r="AN100" s="5" t="str">
        <f t="shared" ca="1" si="3317"/>
        <v/>
      </c>
      <c r="AO100" s="5" t="str" cm="1">
        <f t="array" aca="1" ref="AO100" ca="1">IF(AN100="","",_xlfn.IFS(AN100&lt;='Hidden inputs'!$C$15,AN100*'Hidden inputs'!$D$15,AN100&lt;='Hidden inputs'!$C$16,'Hidden inputs'!$C$15*'Hidden inputs'!$D$15+(AN100-'Hidden inputs'!$B$16)*'Hidden inputs'!$D$16,AN100&lt;='Hidden inputs'!$C$17,'Hidden inputs'!$C$15*'Hidden inputs'!$D$15+('Hidden inputs'!$C$16-'Hidden inputs'!$B$16)*'Hidden inputs'!$D$16+(AN100-'Hidden inputs'!$B$17)*'Hidden inputs'!$D$17,AN100&gt;'Hidden inputs'!$B$18,'Hidden inputs'!$C$15*'Hidden inputs'!$D$15+('Hidden inputs'!$C$16-'Hidden inputs'!$B$16)*'Hidden inputs'!$D$16+('Hidden inputs'!$C$17-'Hidden inputs'!$B$17)*'Hidden inputs'!$D$17+(AN100-'Hidden inputs'!$B$18)*'Hidden inputs'!$D$18))</f>
        <v/>
      </c>
      <c r="AP100" s="10" t="str">
        <f t="shared" ca="1" si="3318"/>
        <v/>
      </c>
      <c r="AQ100" s="5" t="str">
        <f t="shared" ca="1" si="3221"/>
        <v/>
      </c>
      <c r="AR100" s="5" t="str">
        <f t="shared" ca="1" si="3222"/>
        <v/>
      </c>
      <c r="AS100" s="5" t="str">
        <f ca="1">IF($B100="","",'Hidden inputs'!$D$11*AJ100+'Hidden inputs'!$E$11*AK100)</f>
        <v/>
      </c>
      <c r="AT100" s="11" t="str">
        <f t="shared" ca="1" si="3151"/>
        <v/>
      </c>
      <c r="AU100" s="9" t="str">
        <f t="shared" ca="1" si="3223"/>
        <v/>
      </c>
      <c r="AV100" s="3" t="str">
        <f t="shared" ca="1" si="3224"/>
        <v/>
      </c>
      <c r="AW100" s="5" t="str" cm="1">
        <f t="array" aca="1" ref="AW100" ca="1">IF($B100="","",IF(AV100=0,0,IF(DD_Payment="",0,IF(AV100&lt;_xlfn.IFS(DD_Frequency="Monthly",1,DD_Frequency="Quarterly",IF(MONTH(AV$2)=1,1,IF(MONTH(AV$2)=4,1,IF(MONTH(AV$2)=7,1,IF(MONTH(AV$2)=10,1,0)))),DD_Frequency="Annually",IF(MONTH(AV$2)=1,1,0))*DD_Payment,AV100,_xlfn.IFS(DD_Frequency="Monthly",1,DD_Frequency="Quarterly",IF(MONTH(AV$2)=1,1,IF(MONTH(AV$2)=4,1,IF(MONTH(AV$2)=7,1,IF(MONTH(AV$2)=10,1,0)))),DD_Frequency="Annually",IF(MONTH(AV$2)=1,1,0))*DD_Payment))))</f>
        <v/>
      </c>
      <c r="AX100" s="3" t="str">
        <f t="shared" ref="AX100" ca="1" si="4738">IF($B100="","",IF(AV100&gt;AW100,(AV100-AW100/2)*(rate_A*(AX$1/365)),0))</f>
        <v/>
      </c>
      <c r="AY100" s="3" t="str">
        <f t="shared" ca="1" si="3320"/>
        <v/>
      </c>
      <c r="AZ100" s="3" t="str">
        <f t="shared" ref="AZ100" ca="1" si="4739">IF($B100="","",AK100*(1+rate_A*AX$1/365))</f>
        <v/>
      </c>
      <c r="BA100" s="3" t="str">
        <f t="shared" ref="BA100" ca="1" si="4740">IF($B100="","",AL100*(1+rate_A*AX$1/365))</f>
        <v/>
      </c>
      <c r="BB100" s="3" t="str">
        <f t="shared" ref="BB100" ca="1" si="4741">IF($B100="","",AM100*(1+rate_joint*AX$1/365))</f>
        <v/>
      </c>
      <c r="BC100" s="5" t="str">
        <f t="shared" ca="1" si="3324"/>
        <v/>
      </c>
      <c r="BD100" s="5" t="str" cm="1">
        <f t="array" aca="1" ref="BD100" ca="1">IF(BC100="","",_xlfn.IFS(BC100&lt;='Hidden inputs'!$C$15,BC100*'Hidden inputs'!$D$15,BC100&lt;='Hidden inputs'!$C$16,'Hidden inputs'!$C$15*'Hidden inputs'!$D$15+(BC100-'Hidden inputs'!$B$16)*'Hidden inputs'!$D$16,BC100&lt;='Hidden inputs'!$C$17,'Hidden inputs'!$C$15*'Hidden inputs'!$D$15+('Hidden inputs'!$C$16-'Hidden inputs'!$B$16)*'Hidden inputs'!$D$16+(BC100-'Hidden inputs'!$B$17)*'Hidden inputs'!$D$17,BC100&gt;'Hidden inputs'!$B$18,'Hidden inputs'!$C$15*'Hidden inputs'!$D$15+('Hidden inputs'!$C$16-'Hidden inputs'!$B$16)*'Hidden inputs'!$D$16+('Hidden inputs'!$C$17-'Hidden inputs'!$B$17)*'Hidden inputs'!$D$17+(BC100-'Hidden inputs'!$B$18)*'Hidden inputs'!$D$18))</f>
        <v/>
      </c>
      <c r="BE100" s="10" t="str">
        <f t="shared" ca="1" si="3325"/>
        <v/>
      </c>
      <c r="BF100" s="5" t="str">
        <f t="shared" ca="1" si="3229"/>
        <v/>
      </c>
      <c r="BG100" s="5" t="str">
        <f t="shared" ca="1" si="3230"/>
        <v/>
      </c>
      <c r="BH100" s="5" t="str">
        <f ca="1">IF($B100="","",'Hidden inputs'!$D$11*AY100+'Hidden inputs'!$E$11*AZ100)</f>
        <v/>
      </c>
      <c r="BI100" s="11" t="str">
        <f t="shared" ca="1" si="3156"/>
        <v/>
      </c>
      <c r="BJ100" s="9" t="str">
        <f t="shared" ca="1" si="3231"/>
        <v/>
      </c>
      <c r="BK100" s="3" t="str">
        <f t="shared" ca="1" si="3232"/>
        <v/>
      </c>
      <c r="BL100" s="5" t="str" cm="1">
        <f t="array" aca="1" ref="BL100" ca="1">IF($B100="","",IF(BK100=0,0,IF(DD_Payment="",0,IF(BK100&lt;_xlfn.IFS(DD_Frequency="Monthly",1,DD_Frequency="Quarterly",IF(MONTH(BK$2)=1,1,IF(MONTH(BK$2)=4,1,IF(MONTH(BK$2)=7,1,IF(MONTH(BK$2)=10,1,0)))),DD_Frequency="Annually",IF(MONTH(BK$2)=1,1,0))*DD_Payment,BK100,_xlfn.IFS(DD_Frequency="Monthly",1,DD_Frequency="Quarterly",IF(MONTH(BK$2)=1,1,IF(MONTH(BK$2)=4,1,IF(MONTH(BK$2)=7,1,IF(MONTH(BK$2)=10,1,0)))),DD_Frequency="Annually",IF(MONTH(BK$2)=1,1,0))*DD_Payment))))</f>
        <v/>
      </c>
      <c r="BM100" s="3" t="str">
        <f t="shared" ref="BM100" ca="1" si="4742">IF($B100="","",IF(BK100&gt;BL100,(BK100-BL100/2)*(rate_A*(BM$1/365)),0))</f>
        <v/>
      </c>
      <c r="BN100" s="3" t="str">
        <f t="shared" ca="1" si="3327"/>
        <v/>
      </c>
      <c r="BO100" s="3" t="str">
        <f t="shared" ref="BO100" ca="1" si="4743">IF($B100="","",AZ100*(1+rate_A*BM$1/365))</f>
        <v/>
      </c>
      <c r="BP100" s="3" t="str">
        <f t="shared" ref="BP100" ca="1" si="4744">IF($B100="","",BA100*(1+rate_A*BM$1/365))</f>
        <v/>
      </c>
      <c r="BQ100" s="3" t="str">
        <f t="shared" ref="BQ100" ca="1" si="4745">IF($B100="","",BB100*(1+rate_joint*BM$1/365))</f>
        <v/>
      </c>
      <c r="BR100" s="5" t="str">
        <f t="shared" ca="1" si="3331"/>
        <v/>
      </c>
      <c r="BS100" s="5" t="str" cm="1">
        <f t="array" aca="1" ref="BS100" ca="1">IF(BR100="","",_xlfn.IFS(BR100&lt;='Hidden inputs'!$C$15,BR100*'Hidden inputs'!$D$15,BR100&lt;='Hidden inputs'!$C$16,'Hidden inputs'!$C$15*'Hidden inputs'!$D$15+(BR100-'Hidden inputs'!$B$16)*'Hidden inputs'!$D$16,BR100&lt;='Hidden inputs'!$C$17,'Hidden inputs'!$C$15*'Hidden inputs'!$D$15+('Hidden inputs'!$C$16-'Hidden inputs'!$B$16)*'Hidden inputs'!$D$16+(BR100-'Hidden inputs'!$B$17)*'Hidden inputs'!$D$17,BR100&gt;'Hidden inputs'!$B$18,'Hidden inputs'!$C$15*'Hidden inputs'!$D$15+('Hidden inputs'!$C$16-'Hidden inputs'!$B$16)*'Hidden inputs'!$D$16+('Hidden inputs'!$C$17-'Hidden inputs'!$B$17)*'Hidden inputs'!$D$17+(BR100-'Hidden inputs'!$B$18)*'Hidden inputs'!$D$18))</f>
        <v/>
      </c>
      <c r="BT100" s="10" t="str">
        <f t="shared" ca="1" si="3332"/>
        <v/>
      </c>
      <c r="BU100" s="5" t="str">
        <f t="shared" ca="1" si="3237"/>
        <v/>
      </c>
      <c r="BV100" s="5" t="str">
        <f t="shared" ca="1" si="3238"/>
        <v/>
      </c>
      <c r="BW100" s="5" t="str">
        <f ca="1">IF($B100="","",'Hidden inputs'!$D$11*BN100+'Hidden inputs'!$E$11*BO100)</f>
        <v/>
      </c>
      <c r="BX100" s="11" t="str">
        <f t="shared" ca="1" si="3161"/>
        <v/>
      </c>
      <c r="BY100" s="9" t="str">
        <f t="shared" ca="1" si="3239"/>
        <v/>
      </c>
      <c r="BZ100" s="3" t="str">
        <f t="shared" ca="1" si="3240"/>
        <v/>
      </c>
      <c r="CA100" s="5" t="str" cm="1">
        <f t="array" aca="1" ref="CA100" ca="1">IF($B100="","",IF(BZ100=0,0,IF(DD_Payment="",0,IF(BZ100&lt;_xlfn.IFS(DD_Frequency="Monthly",1,DD_Frequency="Quarterly",IF(MONTH(BZ$2)=1,1,IF(MONTH(BZ$2)=4,1,IF(MONTH(BZ$2)=7,1,IF(MONTH(BZ$2)=10,1,0)))),DD_Frequency="Annually",IF(MONTH(BZ$2)=1,1,0))*DD_Payment,BZ100,_xlfn.IFS(DD_Frequency="Monthly",1,DD_Frequency="Quarterly",IF(MONTH(BZ$2)=1,1,IF(MONTH(BZ$2)=4,1,IF(MONTH(BZ$2)=7,1,IF(MONTH(BZ$2)=10,1,0)))),DD_Frequency="Annually",IF(MONTH(BZ$2)=1,1,0))*DD_Payment))))</f>
        <v/>
      </c>
      <c r="CB100" s="3" t="str">
        <f t="shared" ref="CB100" ca="1" si="4746">IF($B100="","",IF(BZ100&gt;CA100,(BZ100-CA100/2)*(rate_A*(CB$1/365)),0))</f>
        <v/>
      </c>
      <c r="CC100" s="3" t="str">
        <f t="shared" ca="1" si="3334"/>
        <v/>
      </c>
      <c r="CD100" s="3" t="str">
        <f t="shared" ref="CD100" ca="1" si="4747">IF($B100="","",BO100*(1+rate_A*CB$1/365))</f>
        <v/>
      </c>
      <c r="CE100" s="3" t="str">
        <f t="shared" ref="CE100" ca="1" si="4748">IF($B100="","",BP100*(1+rate_A*CB$1/365))</f>
        <v/>
      </c>
      <c r="CF100" s="3" t="str">
        <f t="shared" ref="CF100" ca="1" si="4749">IF($B100="","",BQ100*(1+rate_joint*CB$1/365))</f>
        <v/>
      </c>
      <c r="CG100" s="5" t="str">
        <f t="shared" ca="1" si="3338"/>
        <v/>
      </c>
      <c r="CH100" s="5" t="str" cm="1">
        <f t="array" aca="1" ref="CH100" ca="1">IF(CG100="","",_xlfn.IFS(CG100&lt;='Hidden inputs'!$C$15,CG100*'Hidden inputs'!$D$15,CG100&lt;='Hidden inputs'!$C$16,'Hidden inputs'!$C$15*'Hidden inputs'!$D$15+(CG100-'Hidden inputs'!$B$16)*'Hidden inputs'!$D$16,CG100&lt;='Hidden inputs'!$C$17,'Hidden inputs'!$C$15*'Hidden inputs'!$D$15+('Hidden inputs'!$C$16-'Hidden inputs'!$B$16)*'Hidden inputs'!$D$16+(CG100-'Hidden inputs'!$B$17)*'Hidden inputs'!$D$17,CG100&gt;'Hidden inputs'!$B$18,'Hidden inputs'!$C$15*'Hidden inputs'!$D$15+('Hidden inputs'!$C$16-'Hidden inputs'!$B$16)*'Hidden inputs'!$D$16+('Hidden inputs'!$C$17-'Hidden inputs'!$B$17)*'Hidden inputs'!$D$17+(CG100-'Hidden inputs'!$B$18)*'Hidden inputs'!$D$18))</f>
        <v/>
      </c>
      <c r="CI100" s="10" t="str">
        <f t="shared" ca="1" si="3339"/>
        <v/>
      </c>
      <c r="CJ100" s="5" t="str">
        <f t="shared" ca="1" si="3245"/>
        <v/>
      </c>
      <c r="CK100" s="5" t="str">
        <f t="shared" ca="1" si="3246"/>
        <v/>
      </c>
      <c r="CL100" s="5" t="str">
        <f ca="1">IF($B100="","",'Hidden inputs'!$D$11*CC100+'Hidden inputs'!$E$11*CD100)</f>
        <v/>
      </c>
      <c r="CM100" s="11" t="str">
        <f t="shared" ca="1" si="3166"/>
        <v/>
      </c>
      <c r="CN100" s="9" t="str">
        <f t="shared" ca="1" si="3247"/>
        <v/>
      </c>
      <c r="CO100" s="3" t="str">
        <f t="shared" ca="1" si="3248"/>
        <v/>
      </c>
      <c r="CP100" s="5" t="str" cm="1">
        <f t="array" aca="1" ref="CP100" ca="1">IF($B100="","",IF(CO100=0,0,IF(DD_Payment="",0,IF(CO100&lt;_xlfn.IFS(DD_Frequency="Monthly",1,DD_Frequency="Quarterly",IF(MONTH(CO$2)=1,1,IF(MONTH(CO$2)=4,1,IF(MONTH(CO$2)=7,1,IF(MONTH(CO$2)=10,1,0)))),DD_Frequency="Annually",IF(MONTH(CO$2)=1,1,0))*DD_Payment,CO100,_xlfn.IFS(DD_Frequency="Monthly",1,DD_Frequency="Quarterly",IF(MONTH(CO$2)=1,1,IF(MONTH(CO$2)=4,1,IF(MONTH(CO$2)=7,1,IF(MONTH(CO$2)=10,1,0)))),DD_Frequency="Annually",IF(MONTH(CO$2)=1,1,0))*DD_Payment))))</f>
        <v/>
      </c>
      <c r="CQ100" s="3" t="str">
        <f t="shared" ref="CQ100" ca="1" si="4750">IF($B100="","",IF(CO100&gt;CP100,(CO100-CP100/2)*(rate_A*(CQ$1/365)),0))</f>
        <v/>
      </c>
      <c r="CR100" s="3" t="str">
        <f t="shared" ca="1" si="3341"/>
        <v/>
      </c>
      <c r="CS100" s="3" t="str">
        <f t="shared" ref="CS100" ca="1" si="4751">IF($B100="","",CD100*(1+rate_A*CQ$1/365))</f>
        <v/>
      </c>
      <c r="CT100" s="3" t="str">
        <f t="shared" ref="CT100" ca="1" si="4752">IF($B100="","",CE100*(1+rate_A*CQ$1/365))</f>
        <v/>
      </c>
      <c r="CU100" s="3" t="str">
        <f t="shared" ref="CU100" ca="1" si="4753">IF($B100="","",CF100*(1+rate_joint*CQ$1/365))</f>
        <v/>
      </c>
      <c r="CV100" s="5" t="str">
        <f t="shared" ca="1" si="3345"/>
        <v/>
      </c>
      <c r="CW100" s="5" t="str" cm="1">
        <f t="array" aca="1" ref="CW100" ca="1">IF(CV100="","",_xlfn.IFS(CV100&lt;='Hidden inputs'!$C$15,CV100*'Hidden inputs'!$D$15,CV100&lt;='Hidden inputs'!$C$16,'Hidden inputs'!$C$15*'Hidden inputs'!$D$15+(CV100-'Hidden inputs'!$B$16)*'Hidden inputs'!$D$16,CV100&lt;='Hidden inputs'!$C$17,'Hidden inputs'!$C$15*'Hidden inputs'!$D$15+('Hidden inputs'!$C$16-'Hidden inputs'!$B$16)*'Hidden inputs'!$D$16+(CV100-'Hidden inputs'!$B$17)*'Hidden inputs'!$D$17,CV100&gt;'Hidden inputs'!$B$18,'Hidden inputs'!$C$15*'Hidden inputs'!$D$15+('Hidden inputs'!$C$16-'Hidden inputs'!$B$16)*'Hidden inputs'!$D$16+('Hidden inputs'!$C$17-'Hidden inputs'!$B$17)*'Hidden inputs'!$D$17+(CV100-'Hidden inputs'!$B$18)*'Hidden inputs'!$D$18))</f>
        <v/>
      </c>
      <c r="CX100" s="10" t="str">
        <f t="shared" ca="1" si="3346"/>
        <v/>
      </c>
      <c r="CY100" s="5" t="str">
        <f t="shared" ca="1" si="3253"/>
        <v/>
      </c>
      <c r="CZ100" s="5" t="str">
        <f t="shared" ca="1" si="3254"/>
        <v/>
      </c>
      <c r="DA100" s="5" t="str">
        <f ca="1">IF($B100="","",'Hidden inputs'!$D$11*CR100+'Hidden inputs'!$E$11*CS100)</f>
        <v/>
      </c>
      <c r="DB100" s="11" t="str">
        <f t="shared" ca="1" si="3171"/>
        <v/>
      </c>
      <c r="DC100" s="9" t="str">
        <f t="shared" ca="1" si="3255"/>
        <v/>
      </c>
      <c r="DD100" s="3" t="str">
        <f t="shared" ca="1" si="3256"/>
        <v/>
      </c>
      <c r="DE100" s="5" t="str" cm="1">
        <f t="array" aca="1" ref="DE100" ca="1">IF($B100="","",IF(DD100=0,0,IF(DD_Payment="",0,IF(DD100&lt;_xlfn.IFS(DD_Frequency="Monthly",1,DD_Frequency="Quarterly",IF(MONTH(DD$2)=1,1,IF(MONTH(DD$2)=4,1,IF(MONTH(DD$2)=7,1,IF(MONTH(DD$2)=10,1,0)))),DD_Frequency="Annually",IF(MONTH(DD$2)=1,1,0))*DD_Payment,DD100,_xlfn.IFS(DD_Frequency="Monthly",1,DD_Frequency="Quarterly",IF(MONTH(DD$2)=1,1,IF(MONTH(DD$2)=4,1,IF(MONTH(DD$2)=7,1,IF(MONTH(DD$2)=10,1,0)))),DD_Frequency="Annually",IF(MONTH(DD$2)=1,1,0))*DD_Payment))))</f>
        <v/>
      </c>
      <c r="DF100" s="3" t="str">
        <f t="shared" ref="DF100" ca="1" si="4754">IF($B100="","",IF(DD100&gt;DE100,(DD100-DE100/2)*(rate_A*(DF$1/365)),0))</f>
        <v/>
      </c>
      <c r="DG100" s="3" t="str">
        <f t="shared" ca="1" si="3348"/>
        <v/>
      </c>
      <c r="DH100" s="3" t="str">
        <f t="shared" ref="DH100" ca="1" si="4755">IF($B100="","",CS100*(1+rate_A*DF$1/365))</f>
        <v/>
      </c>
      <c r="DI100" s="3" t="str">
        <f t="shared" ref="DI100" ca="1" si="4756">IF($B100="","",CT100*(1+rate_A*DF$1/365))</f>
        <v/>
      </c>
      <c r="DJ100" s="3" t="str">
        <f t="shared" ref="DJ100" ca="1" si="4757">IF($B100="","",CU100*(1+rate_joint*DF$1/365))</f>
        <v/>
      </c>
      <c r="DK100" s="5" t="str">
        <f t="shared" ca="1" si="3352"/>
        <v/>
      </c>
      <c r="DL100" s="5" t="str" cm="1">
        <f t="array" aca="1" ref="DL100" ca="1">IF(DK100="","",_xlfn.IFS(DK100&lt;='Hidden inputs'!$C$15,DK100*'Hidden inputs'!$D$15,DK100&lt;='Hidden inputs'!$C$16,'Hidden inputs'!$C$15*'Hidden inputs'!$D$15+(DK100-'Hidden inputs'!$B$16)*'Hidden inputs'!$D$16,DK100&lt;='Hidden inputs'!$C$17,'Hidden inputs'!$C$15*'Hidden inputs'!$D$15+('Hidden inputs'!$C$16-'Hidden inputs'!$B$16)*'Hidden inputs'!$D$16+(DK100-'Hidden inputs'!$B$17)*'Hidden inputs'!$D$17,DK100&gt;'Hidden inputs'!$B$18,'Hidden inputs'!$C$15*'Hidden inputs'!$D$15+('Hidden inputs'!$C$16-'Hidden inputs'!$B$16)*'Hidden inputs'!$D$16+('Hidden inputs'!$C$17-'Hidden inputs'!$B$17)*'Hidden inputs'!$D$17+(DK100-'Hidden inputs'!$B$18)*'Hidden inputs'!$D$18))</f>
        <v/>
      </c>
      <c r="DM100" s="10" t="str">
        <f t="shared" ca="1" si="3353"/>
        <v/>
      </c>
      <c r="DN100" s="5" t="str">
        <f t="shared" ca="1" si="3261"/>
        <v/>
      </c>
      <c r="DO100" s="5" t="str">
        <f t="shared" ca="1" si="3262"/>
        <v/>
      </c>
      <c r="DP100" s="5" t="str">
        <f ca="1">IF($B100="","",'Hidden inputs'!$D$11*DG100+'Hidden inputs'!$E$11*DH100)</f>
        <v/>
      </c>
      <c r="DQ100" s="11" t="str">
        <f t="shared" ca="1" si="3176"/>
        <v/>
      </c>
      <c r="DR100" s="9" t="str">
        <f t="shared" ca="1" si="3263"/>
        <v/>
      </c>
      <c r="DS100" s="3" t="str">
        <f t="shared" ca="1" si="3264"/>
        <v/>
      </c>
      <c r="DT100" s="5" t="str" cm="1">
        <f t="array" aca="1" ref="DT100" ca="1">IF($B100="","",IF(DS100=0,0,IF(DD_Payment="",0,IF(DS100&lt;_xlfn.IFS(DD_Frequency="Monthly",1,DD_Frequency="Quarterly",IF(MONTH(DS$2)=1,1,IF(MONTH(DS$2)=4,1,IF(MONTH(DS$2)=7,1,IF(MONTH(DS$2)=10,1,0)))),DD_Frequency="Annually",IF(MONTH(DS$2)=1,1,0))*DD_Payment,DS100,_xlfn.IFS(DD_Frequency="Monthly",1,DD_Frequency="Quarterly",IF(MONTH(DS$2)=1,1,IF(MONTH(DS$2)=4,1,IF(MONTH(DS$2)=7,1,IF(MONTH(DS$2)=10,1,0)))),DD_Frequency="Annually",IF(MONTH(DS$2)=1,1,0))*DD_Payment))))</f>
        <v/>
      </c>
      <c r="DU100" s="3" t="str">
        <f t="shared" ref="DU100" ca="1" si="4758">IF($B100="","",IF(DS100&gt;DT100,(DS100-DT100/2)*(rate_A*(DU$1/365)),0))</f>
        <v/>
      </c>
      <c r="DV100" s="3" t="str">
        <f t="shared" ca="1" si="3355"/>
        <v/>
      </c>
      <c r="DW100" s="3" t="str">
        <f t="shared" ref="DW100" ca="1" si="4759">IF($B100="","",DH100*(1+rate_A*DU$1/365))</f>
        <v/>
      </c>
      <c r="DX100" s="3" t="str">
        <f t="shared" ref="DX100" ca="1" si="4760">IF($B100="","",DI100*(1+rate_A*DU$1/365))</f>
        <v/>
      </c>
      <c r="DY100" s="3" t="str">
        <f t="shared" ref="DY100" ca="1" si="4761">IF($B100="","",DJ100*(1+rate_joint*DU$1/365))</f>
        <v/>
      </c>
      <c r="DZ100" s="5" t="str">
        <f t="shared" ca="1" si="3359"/>
        <v/>
      </c>
      <c r="EA100" s="5" t="str" cm="1">
        <f t="array" aca="1" ref="EA100" ca="1">IF(DZ100="","",_xlfn.IFS(DZ100&lt;='Hidden inputs'!$C$15,DZ100*'Hidden inputs'!$D$15,DZ100&lt;='Hidden inputs'!$C$16,'Hidden inputs'!$C$15*'Hidden inputs'!$D$15+(DZ100-'Hidden inputs'!$B$16)*'Hidden inputs'!$D$16,DZ100&lt;='Hidden inputs'!$C$17,'Hidden inputs'!$C$15*'Hidden inputs'!$D$15+('Hidden inputs'!$C$16-'Hidden inputs'!$B$16)*'Hidden inputs'!$D$16+(DZ100-'Hidden inputs'!$B$17)*'Hidden inputs'!$D$17,DZ100&gt;'Hidden inputs'!$B$18,'Hidden inputs'!$C$15*'Hidden inputs'!$D$15+('Hidden inputs'!$C$16-'Hidden inputs'!$B$16)*'Hidden inputs'!$D$16+('Hidden inputs'!$C$17-'Hidden inputs'!$B$17)*'Hidden inputs'!$D$17+(DZ100-'Hidden inputs'!$B$18)*'Hidden inputs'!$D$18))</f>
        <v/>
      </c>
      <c r="EB100" s="10" t="str">
        <f t="shared" ca="1" si="3360"/>
        <v/>
      </c>
      <c r="EC100" s="5" t="str">
        <f t="shared" ca="1" si="3269"/>
        <v/>
      </c>
      <c r="ED100" s="5" t="str">
        <f t="shared" ca="1" si="3270"/>
        <v/>
      </c>
      <c r="EE100" s="5" t="str">
        <f ca="1">IF($B100="","",'Hidden inputs'!$D$11*DV100+'Hidden inputs'!$E$11*DW100)</f>
        <v/>
      </c>
      <c r="EF100" s="11" t="str">
        <f t="shared" ca="1" si="3181"/>
        <v/>
      </c>
      <c r="EG100" s="9" t="str">
        <f t="shared" ca="1" si="3271"/>
        <v/>
      </c>
      <c r="EH100" s="3" t="str">
        <f t="shared" ca="1" si="3272"/>
        <v/>
      </c>
      <c r="EI100" s="5" t="str" cm="1">
        <f t="array" aca="1" ref="EI100" ca="1">IF($B100="","",IF(EH100=0,0,IF(DD_Payment="",0,IF(EH100&lt;_xlfn.IFS(DD_Frequency="Monthly",1,DD_Frequency="Quarterly",IF(MONTH(EH$2)=1,1,IF(MONTH(EH$2)=4,1,IF(MONTH(EH$2)=7,1,IF(MONTH(EH$2)=10,1,0)))),DD_Frequency="Annually",IF(MONTH(EH$2)=1,1,0))*DD_Payment,EH100,_xlfn.IFS(DD_Frequency="Monthly",1,DD_Frequency="Quarterly",IF(MONTH(EH$2)=1,1,IF(MONTH(EH$2)=4,1,IF(MONTH(EH$2)=7,1,IF(MONTH(EH$2)=10,1,0)))),DD_Frequency="Annually",IF(MONTH(EH$2)=1,1,0))*DD_Payment))))</f>
        <v/>
      </c>
      <c r="EJ100" s="3" t="str">
        <f t="shared" ref="EJ100" ca="1" si="4762">IF($B100="","",IF(EH100&gt;EI100,(EH100-EI100/2)*(rate_A*(EJ$1/365)),0))</f>
        <v/>
      </c>
      <c r="EK100" s="3" t="str">
        <f t="shared" ca="1" si="3362"/>
        <v/>
      </c>
      <c r="EL100" s="3" t="str">
        <f t="shared" ref="EL100" ca="1" si="4763">IF($B100="","",DW100*(1+rate_A*EJ$1/365))</f>
        <v/>
      </c>
      <c r="EM100" s="3" t="str">
        <f t="shared" ref="EM100" ca="1" si="4764">IF($B100="","",DX100*(1+rate_A*EJ$1/365))</f>
        <v/>
      </c>
      <c r="EN100" s="3" t="str">
        <f t="shared" ref="EN100" ca="1" si="4765">IF($B100="","",DY100*(1+rate_joint*EJ$1/365))</f>
        <v/>
      </c>
      <c r="EO100" s="5" t="str">
        <f t="shared" ca="1" si="3366"/>
        <v/>
      </c>
      <c r="EP100" s="5" t="str" cm="1">
        <f t="array" aca="1" ref="EP100" ca="1">IF(EO100="","",_xlfn.IFS(EO100&lt;='Hidden inputs'!$C$15,EO100*'Hidden inputs'!$D$15,EO100&lt;='Hidden inputs'!$C$16,'Hidden inputs'!$C$15*'Hidden inputs'!$D$15+(EO100-'Hidden inputs'!$B$16)*'Hidden inputs'!$D$16,EO100&lt;='Hidden inputs'!$C$17,'Hidden inputs'!$C$15*'Hidden inputs'!$D$15+('Hidden inputs'!$C$16-'Hidden inputs'!$B$16)*'Hidden inputs'!$D$16+(EO100-'Hidden inputs'!$B$17)*'Hidden inputs'!$D$17,EO100&gt;'Hidden inputs'!$B$18,'Hidden inputs'!$C$15*'Hidden inputs'!$D$15+('Hidden inputs'!$C$16-'Hidden inputs'!$B$16)*'Hidden inputs'!$D$16+('Hidden inputs'!$C$17-'Hidden inputs'!$B$17)*'Hidden inputs'!$D$17+(EO100-'Hidden inputs'!$B$18)*'Hidden inputs'!$D$18))</f>
        <v/>
      </c>
      <c r="EQ100" s="10" t="str">
        <f t="shared" ca="1" si="3367"/>
        <v/>
      </c>
      <c r="ER100" s="5" t="str">
        <f t="shared" ca="1" si="3277"/>
        <v/>
      </c>
      <c r="ES100" s="5" t="str">
        <f t="shared" ca="1" si="3278"/>
        <v/>
      </c>
      <c r="ET100" s="5" t="str">
        <f ca="1">IF($B100="","",'Hidden inputs'!$D$11*EK100+'Hidden inputs'!$E$11*EL100)</f>
        <v/>
      </c>
      <c r="EU100" s="11" t="str">
        <f t="shared" ca="1" si="3186"/>
        <v/>
      </c>
      <c r="EV100" s="9" t="str">
        <f t="shared" ca="1" si="3279"/>
        <v/>
      </c>
      <c r="EW100" s="3" t="str">
        <f t="shared" ca="1" si="3280"/>
        <v/>
      </c>
      <c r="EX100" s="5" t="str" cm="1">
        <f t="array" aca="1" ref="EX100" ca="1">IF($B100="","",IF(EW100=0,0,IF(DD_Payment="",0,IF(EW100&lt;_xlfn.IFS(DD_Frequency="Monthly",1,DD_Frequency="Quarterly",IF(MONTH(EW$2)=1,1,IF(MONTH(EW$2)=4,1,IF(MONTH(EW$2)=7,1,IF(MONTH(EW$2)=10,1,0)))),DD_Frequency="Annually",IF(MONTH(EW$2)=1,1,0))*DD_Payment,EW100,_xlfn.IFS(DD_Frequency="Monthly",1,DD_Frequency="Quarterly",IF(MONTH(EW$2)=1,1,IF(MONTH(EW$2)=4,1,IF(MONTH(EW$2)=7,1,IF(MONTH(EW$2)=10,1,0)))),DD_Frequency="Annually",IF(MONTH(EW$2)=1,1,0))*DD_Payment))))</f>
        <v/>
      </c>
      <c r="EY100" s="3" t="str">
        <f t="shared" ref="EY100" ca="1" si="4766">IF($B100="","",IF(EW100&gt;EX100,(EW100-EX100/2)*(rate_A*(EY$1/365)),0))</f>
        <v/>
      </c>
      <c r="EZ100" s="3" t="str">
        <f t="shared" ca="1" si="3369"/>
        <v/>
      </c>
      <c r="FA100" s="3" t="str">
        <f t="shared" ref="FA100" ca="1" si="4767">IF($B100="","",EL100*(1+rate_A*EY$1/365))</f>
        <v/>
      </c>
      <c r="FB100" s="3" t="str">
        <f t="shared" ref="FB100" ca="1" si="4768">IF($B100="","",EM100*(1+rate_A*EY$1/365))</f>
        <v/>
      </c>
      <c r="FC100" s="3" t="str">
        <f t="shared" ref="FC100" ca="1" si="4769">IF($B100="","",EN100*(1+rate_joint*EY$1/365))</f>
        <v/>
      </c>
      <c r="FD100" s="5" t="str">
        <f t="shared" ca="1" si="3373"/>
        <v/>
      </c>
      <c r="FE100" s="5" t="str" cm="1">
        <f t="array" aca="1" ref="FE100" ca="1">IF(FD100="","",_xlfn.IFS(FD100&lt;='Hidden inputs'!$C$15,FD100*'Hidden inputs'!$D$15,FD100&lt;='Hidden inputs'!$C$16,'Hidden inputs'!$C$15*'Hidden inputs'!$D$15+(FD100-'Hidden inputs'!$B$16)*'Hidden inputs'!$D$16,FD100&lt;='Hidden inputs'!$C$17,'Hidden inputs'!$C$15*'Hidden inputs'!$D$15+('Hidden inputs'!$C$16-'Hidden inputs'!$B$16)*'Hidden inputs'!$D$16+(FD100-'Hidden inputs'!$B$17)*'Hidden inputs'!$D$17,FD100&gt;'Hidden inputs'!$B$18,'Hidden inputs'!$C$15*'Hidden inputs'!$D$15+('Hidden inputs'!$C$16-'Hidden inputs'!$B$16)*'Hidden inputs'!$D$16+('Hidden inputs'!$C$17-'Hidden inputs'!$B$17)*'Hidden inputs'!$D$17+(FD100-'Hidden inputs'!$B$18)*'Hidden inputs'!$D$18))</f>
        <v/>
      </c>
      <c r="FF100" s="10" t="str">
        <f t="shared" ca="1" si="3374"/>
        <v/>
      </c>
      <c r="FG100" s="5" t="str">
        <f t="shared" ca="1" si="3285"/>
        <v/>
      </c>
      <c r="FH100" s="5" t="str">
        <f t="shared" ca="1" si="3286"/>
        <v/>
      </c>
      <c r="FI100" s="5" t="str">
        <f ca="1">IF($B100="","",'Hidden inputs'!$D$11*EZ100+'Hidden inputs'!$E$11*FA100)</f>
        <v/>
      </c>
      <c r="FJ100" s="11" t="str">
        <f t="shared" ca="1" si="3191"/>
        <v/>
      </c>
      <c r="FK100" s="9" t="str">
        <f t="shared" ca="1" si="3287"/>
        <v/>
      </c>
      <c r="FL100" s="3" t="str">
        <f t="shared" ca="1" si="3288"/>
        <v/>
      </c>
      <c r="FM100" s="5" t="str" cm="1">
        <f t="array" aca="1" ref="FM100" ca="1">IF($B100="","",IF(FL100=0,0,IF(DD_Payment="",0,IF(FL100&lt;_xlfn.IFS(DD_Frequency="Monthly",1,DD_Frequency="Quarterly",IF(MONTH(FL$2)=1,1,IF(MONTH(FL$2)=4,1,IF(MONTH(FL$2)=7,1,IF(MONTH(FL$2)=10,1,0)))),DD_Frequency="Annually",IF(MONTH(FL$2)=1,1,0))*DD_Payment,FL100,_xlfn.IFS(DD_Frequency="Monthly",1,DD_Frequency="Quarterly",IF(MONTH(FL$2)=1,1,IF(MONTH(FL$2)=4,1,IF(MONTH(FL$2)=7,1,IF(MONTH(FL$2)=10,1,0)))),DD_Frequency="Annually",IF(MONTH(FL$2)=1,1,0))*DD_Payment))))</f>
        <v/>
      </c>
      <c r="FN100" s="3" t="str">
        <f t="shared" ref="FN100" ca="1" si="4770">IF($B100="","",IF(FL100&gt;FM100,(FL100-FM100/2)*(rate_A*(FN$1/365)),0))</f>
        <v/>
      </c>
      <c r="FO100" s="3" t="str">
        <f t="shared" ca="1" si="3376"/>
        <v/>
      </c>
      <c r="FP100" s="3" t="str">
        <f t="shared" ref="FP100" ca="1" si="4771">IF($B100="","",FA100*(1+rate_A*FN$1/365))</f>
        <v/>
      </c>
      <c r="FQ100" s="3" t="str">
        <f t="shared" ref="FQ100" ca="1" si="4772">IF($B100="","",FB100*(1+rate_A*FN$1/365))</f>
        <v/>
      </c>
      <c r="FR100" s="3" t="str">
        <f t="shared" ref="FR100" ca="1" si="4773">IF($B100="","",FC100*(1+rate_joint*FN$1/365))</f>
        <v/>
      </c>
      <c r="FS100" s="5" t="str">
        <f t="shared" ca="1" si="3380"/>
        <v/>
      </c>
      <c r="FT100" s="5" t="str" cm="1">
        <f t="array" aca="1" ref="FT100" ca="1">IF(FS100="","",_xlfn.IFS(FS100&lt;='Hidden inputs'!$C$15,FS100*'Hidden inputs'!$D$15,FS100&lt;='Hidden inputs'!$C$16,'Hidden inputs'!$C$15*'Hidden inputs'!$D$15+(FS100-'Hidden inputs'!$B$16)*'Hidden inputs'!$D$16,FS100&lt;='Hidden inputs'!$C$17,'Hidden inputs'!$C$15*'Hidden inputs'!$D$15+('Hidden inputs'!$C$16-'Hidden inputs'!$B$16)*'Hidden inputs'!$D$16+(FS100-'Hidden inputs'!$B$17)*'Hidden inputs'!$D$17,FS100&gt;'Hidden inputs'!$B$18,'Hidden inputs'!$C$15*'Hidden inputs'!$D$15+('Hidden inputs'!$C$16-'Hidden inputs'!$B$16)*'Hidden inputs'!$D$16+('Hidden inputs'!$C$17-'Hidden inputs'!$B$17)*'Hidden inputs'!$D$17+(FS100-'Hidden inputs'!$B$18)*'Hidden inputs'!$D$18))</f>
        <v/>
      </c>
      <c r="FU100" s="10" t="str">
        <f t="shared" ca="1" si="3381"/>
        <v/>
      </c>
      <c r="FV100" s="5" t="str">
        <f t="shared" ca="1" si="3293"/>
        <v/>
      </c>
      <c r="FW100" s="5" t="str">
        <f t="shared" ca="1" si="3294"/>
        <v/>
      </c>
      <c r="FX100" s="5" t="str">
        <f ca="1">IF($B100="","",'Hidden inputs'!$D$11*FO100+'Hidden inputs'!$E$11*FP100)</f>
        <v/>
      </c>
      <c r="FY100" s="11" t="str">
        <f t="shared" ca="1" si="3196"/>
        <v/>
      </c>
      <c r="FZ100" s="9" t="str">
        <f t="shared" ca="1" si="3295"/>
        <v/>
      </c>
      <c r="GA100" s="5" t="str">
        <f t="shared" ca="1" si="3296"/>
        <v/>
      </c>
      <c r="GB100" s="5" t="str">
        <f t="shared" ca="1" si="3297"/>
        <v/>
      </c>
      <c r="GC100" s="5" t="str">
        <f t="shared" ca="1" si="3197"/>
        <v/>
      </c>
      <c r="GD100" s="5" t="str">
        <f t="shared" ca="1" si="3198"/>
        <v/>
      </c>
    </row>
    <row r="101" spans="1:186" x14ac:dyDescent="0.35">
      <c r="A101" s="2" t="str">
        <f t="shared" ca="1" si="3199"/>
        <v/>
      </c>
      <c r="B101" s="6" t="str">
        <f t="shared" ca="1" si="3200"/>
        <v/>
      </c>
      <c r="C101" s="5" t="str">
        <f t="shared" ca="1" si="3298"/>
        <v/>
      </c>
      <c r="D101" s="5" t="str" cm="1">
        <f t="array" aca="1" ref="D101" ca="1">IF($B101="","",IF(C101=0,0,IF(DD_Payment="",0,IF(C101&lt;_xlfn.IFS(DD_Frequency="Monthly",1,DD_Frequency="Quarterly",IF(MONTH(C$2)=1,1,IF(MONTH(C$2)=4,1,IF(MONTH(C$2)=7,1,IF(MONTH(C$2)=10,1,0)))),DD_Frequency="Annually",IF(MONTH(C$2)=1,1,0))*DD_Payment,C101,_xlfn.IFS(DD_Frequency="Monthly",1,DD_Frequency="Quarterly",IF(MONTH(C$2)=1,1,IF(MONTH(C$2)=4,1,IF(MONTH(C$2)=7,1,IF(MONTH(C$2)=10,1,0)))),DD_Frequency="Annually",IF(MONTH(C$2)=1,1,0))*DD_Payment))))</f>
        <v/>
      </c>
      <c r="E101" s="5" t="str">
        <f t="shared" ref="E101" ca="1" si="4774">IF(B101="","",IF(C101&gt;D101,(C101-D101/2)*(rate_A*(E$1/365)),0))</f>
        <v/>
      </c>
      <c r="F101" s="5" t="str">
        <f t="shared" ca="1" si="3202"/>
        <v/>
      </c>
      <c r="G101" s="5" t="str">
        <f t="shared" ref="G101" ca="1" si="4775">IF(B101="","",G100*(1+rate_A*E$1/365))</f>
        <v/>
      </c>
      <c r="H101" s="5" t="str">
        <f t="shared" ref="H101" ca="1" si="4776">IF(B101="","",H100*(1+rate_A*E$1/365))</f>
        <v/>
      </c>
      <c r="I101" s="5" t="str">
        <f t="shared" ref="I101" ca="1" si="4777">IF(B101="","",I100*(1+rate_joint*E$1/365))</f>
        <v/>
      </c>
      <c r="J101" s="5" t="str">
        <f t="shared" ca="1" si="3303"/>
        <v/>
      </c>
      <c r="K101" s="5" t="str" cm="1">
        <f t="array" aca="1" ref="K101" ca="1">IF(J101="","",_xlfn.IFS(J101&lt;='Hidden inputs'!$C$15,J101*'Hidden inputs'!$D$15,J101&lt;='Hidden inputs'!$C$16,'Hidden inputs'!$C$15*'Hidden inputs'!$D$15+(J101-'Hidden inputs'!$B$16)*'Hidden inputs'!$D$16,J101&lt;='Hidden inputs'!$C$17,'Hidden inputs'!$C$15*'Hidden inputs'!$D$15+('Hidden inputs'!$C$16-'Hidden inputs'!$B$16)*'Hidden inputs'!$D$16+(J101-'Hidden inputs'!$B$17)*'Hidden inputs'!$D$17,J101&gt;'Hidden inputs'!$B$18,'Hidden inputs'!$C$15*'Hidden inputs'!$D$15+('Hidden inputs'!$C$16-'Hidden inputs'!$B$16)*'Hidden inputs'!$D$16+('Hidden inputs'!$C$17-'Hidden inputs'!$B$17)*'Hidden inputs'!$D$17+(J101-'Hidden inputs'!$B$18)*'Hidden inputs'!$D$18))</f>
        <v/>
      </c>
      <c r="L101" s="11" t="str">
        <f t="shared" ca="1" si="3304"/>
        <v/>
      </c>
      <c r="M101" s="5" t="str">
        <f t="shared" ca="1" si="3206"/>
        <v/>
      </c>
      <c r="N101" s="5" t="str">
        <f t="shared" ca="1" si="3207"/>
        <v/>
      </c>
      <c r="O101" s="5" t="str">
        <f ca="1">IF(B101="","",'Hidden inputs'!$D$11*F101+'Hidden inputs'!$E$11*G101)</f>
        <v/>
      </c>
      <c r="P101" s="11" t="str">
        <f t="shared" ca="1" si="3140"/>
        <v/>
      </c>
      <c r="Q101" s="20" t="str">
        <f t="shared" ca="1" si="3141"/>
        <v/>
      </c>
      <c r="R101" s="3" t="str">
        <f t="shared" ca="1" si="3208"/>
        <v/>
      </c>
      <c r="S101" s="5" t="str" cm="1">
        <f t="array" aca="1" ref="S101" ca="1">IF($B101="","",IF(R101=0,0,IF(DD_Payment="",0,IF(R101&lt;_xlfn.IFS(DD_Frequency="Monthly",1,DD_Frequency="Quarterly",IF(MONTH(R$2)=1,1,IF(MONTH(R$2)=4,1,IF(MONTH(R$2)=7,1,IF(MONTH(R$2)=10,1,0)))),DD_Frequency="Annually",IF(MONTH(R$2)=1,1,0))*DD_Payment,R101,_xlfn.IFS(DD_Frequency="Monthly",1,DD_Frequency="Quarterly",IF(MONTH(R$2)=1,1,IF(MONTH(R$2)=4,1,IF(MONTH(R$2)=7,1,IF(MONTH(R$2)=10,1,0)))),DD_Frequency="Annually",IF(MONTH(R$2)=1,1,0))*DD_Payment))))</f>
        <v/>
      </c>
      <c r="T101" s="3" t="str">
        <f t="shared" ref="T101" ca="1" si="4778">IF(B101="","",IF(R101&gt;S101,(R101-S101/2)*(rate_A*((T$1+A101)/365)),0))</f>
        <v/>
      </c>
      <c r="U101" s="3" t="str">
        <f t="shared" ca="1" si="3210"/>
        <v/>
      </c>
      <c r="V101" s="3" t="str">
        <f t="shared" ref="V101" ca="1" si="4779">IF(B101="","",G101*(1+rate_A*(T$1+A101)/365))</f>
        <v/>
      </c>
      <c r="W101" s="3" t="str">
        <f t="shared" ref="W101" ca="1" si="4780">IF(B101="","",H101*(1+rate_A*(T$1+A101)/365))</f>
        <v/>
      </c>
      <c r="X101" s="3" t="str">
        <f t="shared" ref="X101" ca="1" si="4781">IF(B101="","",I101*(1+rate_joint*(T$1+A101)/365))</f>
        <v/>
      </c>
      <c r="Y101" s="5" t="str">
        <f t="shared" ca="1" si="3309"/>
        <v/>
      </c>
      <c r="Z101" s="5" t="str" cm="1">
        <f t="array" aca="1" ref="Z101" ca="1">IF(Y101="","",_xlfn.IFS(Y101&lt;='Hidden inputs'!$C$15,Y101*'Hidden inputs'!$D$15,Y101&lt;='Hidden inputs'!$C$16,'Hidden inputs'!$C$15*'Hidden inputs'!$D$15+(Y101-'Hidden inputs'!$B$16)*'Hidden inputs'!$D$16,Y101&lt;='Hidden inputs'!$C$17,'Hidden inputs'!$C$15*'Hidden inputs'!$D$15+('Hidden inputs'!$C$16-'Hidden inputs'!$B$16)*'Hidden inputs'!$D$16+(Y101-'Hidden inputs'!$B$17)*'Hidden inputs'!$D$17,Y101&gt;'Hidden inputs'!$B$18,'Hidden inputs'!$C$15*'Hidden inputs'!$D$15+('Hidden inputs'!$C$16-'Hidden inputs'!$B$16)*'Hidden inputs'!$D$16+('Hidden inputs'!$C$17-'Hidden inputs'!$B$17)*'Hidden inputs'!$D$17+(Y101-'Hidden inputs'!$B$18)*'Hidden inputs'!$D$18))</f>
        <v/>
      </c>
      <c r="AA101" s="10" t="str">
        <f t="shared" ca="1" si="3310"/>
        <v/>
      </c>
      <c r="AB101" s="5" t="str">
        <f t="shared" ca="1" si="3214"/>
        <v/>
      </c>
      <c r="AC101" s="5" t="str">
        <f t="shared" ca="1" si="3311"/>
        <v/>
      </c>
      <c r="AD101" s="5" t="str">
        <f ca="1">IF(B101="","",'Hidden inputs'!$D$11*U101+'Hidden inputs'!$E$11*V101)</f>
        <v/>
      </c>
      <c r="AE101" s="11" t="str">
        <f t="shared" ca="1" si="3146"/>
        <v/>
      </c>
      <c r="AF101" s="9" t="str">
        <f t="shared" ca="1" si="3215"/>
        <v/>
      </c>
      <c r="AG101" s="3" t="str">
        <f t="shared" ca="1" si="3216"/>
        <v/>
      </c>
      <c r="AH101" s="5" t="str" cm="1">
        <f t="array" aca="1" ref="AH101" ca="1">IF($B101="","",IF(AG101=0,0,IF(DD_Payment="",0,IF(AG101&lt;_xlfn.IFS(DD_Frequency="Monthly",1,DD_Frequency="Quarterly",IF(MONTH(AG$2)=1,1,IF(MONTH(AG$2)=4,1,IF(MONTH(AG$2)=7,1,IF(MONTH(AG$2)=10,1,0)))),DD_Frequency="Annually",IF(MONTH(AG$2)=1,1,0))*DD_Payment,AG101,_xlfn.IFS(DD_Frequency="Monthly",1,DD_Frequency="Quarterly",IF(MONTH(AG$2)=1,1,IF(MONTH(AG$2)=4,1,IF(MONTH(AG$2)=7,1,IF(MONTH(AG$2)=10,1,0)))),DD_Frequency="Annually",IF(MONTH(AG$2)=1,1,0))*DD_Payment))))</f>
        <v/>
      </c>
      <c r="AI101" s="3" t="str">
        <f t="shared" ref="AI101" ca="1" si="4782">IF($B101="","",IF(AG101&gt;AH101,(AG101-AH101/2)*(rate_A*(AI$1/365)),0))</f>
        <v/>
      </c>
      <c r="AJ101" s="3" t="str">
        <f t="shared" ca="1" si="3313"/>
        <v/>
      </c>
      <c r="AK101" s="3" t="str">
        <f t="shared" ref="AK101" ca="1" si="4783">IF($B101="","",V101*(1+rate_A*AI$1/365))</f>
        <v/>
      </c>
      <c r="AL101" s="3" t="str">
        <f t="shared" ref="AL101" ca="1" si="4784">IF($B101="","",W101*(1+rate_A*AI$1/365))</f>
        <v/>
      </c>
      <c r="AM101" s="3" t="str">
        <f t="shared" ref="AM101" ca="1" si="4785">IF($B101="","",X101*(1+rate_joint*AI$1/365))</f>
        <v/>
      </c>
      <c r="AN101" s="5" t="str">
        <f t="shared" ca="1" si="3317"/>
        <v/>
      </c>
      <c r="AO101" s="5" t="str" cm="1">
        <f t="array" aca="1" ref="AO101" ca="1">IF(AN101="","",_xlfn.IFS(AN101&lt;='Hidden inputs'!$C$15,AN101*'Hidden inputs'!$D$15,AN101&lt;='Hidden inputs'!$C$16,'Hidden inputs'!$C$15*'Hidden inputs'!$D$15+(AN101-'Hidden inputs'!$B$16)*'Hidden inputs'!$D$16,AN101&lt;='Hidden inputs'!$C$17,'Hidden inputs'!$C$15*'Hidden inputs'!$D$15+('Hidden inputs'!$C$16-'Hidden inputs'!$B$16)*'Hidden inputs'!$D$16+(AN101-'Hidden inputs'!$B$17)*'Hidden inputs'!$D$17,AN101&gt;'Hidden inputs'!$B$18,'Hidden inputs'!$C$15*'Hidden inputs'!$D$15+('Hidden inputs'!$C$16-'Hidden inputs'!$B$16)*'Hidden inputs'!$D$16+('Hidden inputs'!$C$17-'Hidden inputs'!$B$17)*'Hidden inputs'!$D$17+(AN101-'Hidden inputs'!$B$18)*'Hidden inputs'!$D$18))</f>
        <v/>
      </c>
      <c r="AP101" s="10" t="str">
        <f t="shared" ca="1" si="3318"/>
        <v/>
      </c>
      <c r="AQ101" s="5" t="str">
        <f t="shared" ca="1" si="3221"/>
        <v/>
      </c>
      <c r="AR101" s="5" t="str">
        <f t="shared" ca="1" si="3222"/>
        <v/>
      </c>
      <c r="AS101" s="5" t="str">
        <f ca="1">IF($B101="","",'Hidden inputs'!$D$11*AJ101+'Hidden inputs'!$E$11*AK101)</f>
        <v/>
      </c>
      <c r="AT101" s="11" t="str">
        <f t="shared" ca="1" si="3151"/>
        <v/>
      </c>
      <c r="AU101" s="9" t="str">
        <f t="shared" ca="1" si="3223"/>
        <v/>
      </c>
      <c r="AV101" s="3" t="str">
        <f t="shared" ca="1" si="3224"/>
        <v/>
      </c>
      <c r="AW101" s="5" t="str" cm="1">
        <f t="array" aca="1" ref="AW101" ca="1">IF($B101="","",IF(AV101=0,0,IF(DD_Payment="",0,IF(AV101&lt;_xlfn.IFS(DD_Frequency="Monthly",1,DD_Frequency="Quarterly",IF(MONTH(AV$2)=1,1,IF(MONTH(AV$2)=4,1,IF(MONTH(AV$2)=7,1,IF(MONTH(AV$2)=10,1,0)))),DD_Frequency="Annually",IF(MONTH(AV$2)=1,1,0))*DD_Payment,AV101,_xlfn.IFS(DD_Frequency="Monthly",1,DD_Frequency="Quarterly",IF(MONTH(AV$2)=1,1,IF(MONTH(AV$2)=4,1,IF(MONTH(AV$2)=7,1,IF(MONTH(AV$2)=10,1,0)))),DD_Frequency="Annually",IF(MONTH(AV$2)=1,1,0))*DD_Payment))))</f>
        <v/>
      </c>
      <c r="AX101" s="3" t="str">
        <f t="shared" ref="AX101" ca="1" si="4786">IF($B101="","",IF(AV101&gt;AW101,(AV101-AW101/2)*(rate_A*(AX$1/365)),0))</f>
        <v/>
      </c>
      <c r="AY101" s="3" t="str">
        <f t="shared" ca="1" si="3320"/>
        <v/>
      </c>
      <c r="AZ101" s="3" t="str">
        <f t="shared" ref="AZ101" ca="1" si="4787">IF($B101="","",AK101*(1+rate_A*AX$1/365))</f>
        <v/>
      </c>
      <c r="BA101" s="3" t="str">
        <f t="shared" ref="BA101" ca="1" si="4788">IF($B101="","",AL101*(1+rate_A*AX$1/365))</f>
        <v/>
      </c>
      <c r="BB101" s="3" t="str">
        <f t="shared" ref="BB101" ca="1" si="4789">IF($B101="","",AM101*(1+rate_joint*AX$1/365))</f>
        <v/>
      </c>
      <c r="BC101" s="5" t="str">
        <f t="shared" ca="1" si="3324"/>
        <v/>
      </c>
      <c r="BD101" s="5" t="str" cm="1">
        <f t="array" aca="1" ref="BD101" ca="1">IF(BC101="","",_xlfn.IFS(BC101&lt;='Hidden inputs'!$C$15,BC101*'Hidden inputs'!$D$15,BC101&lt;='Hidden inputs'!$C$16,'Hidden inputs'!$C$15*'Hidden inputs'!$D$15+(BC101-'Hidden inputs'!$B$16)*'Hidden inputs'!$D$16,BC101&lt;='Hidden inputs'!$C$17,'Hidden inputs'!$C$15*'Hidden inputs'!$D$15+('Hidden inputs'!$C$16-'Hidden inputs'!$B$16)*'Hidden inputs'!$D$16+(BC101-'Hidden inputs'!$B$17)*'Hidden inputs'!$D$17,BC101&gt;'Hidden inputs'!$B$18,'Hidden inputs'!$C$15*'Hidden inputs'!$D$15+('Hidden inputs'!$C$16-'Hidden inputs'!$B$16)*'Hidden inputs'!$D$16+('Hidden inputs'!$C$17-'Hidden inputs'!$B$17)*'Hidden inputs'!$D$17+(BC101-'Hidden inputs'!$B$18)*'Hidden inputs'!$D$18))</f>
        <v/>
      </c>
      <c r="BE101" s="10" t="str">
        <f t="shared" ca="1" si="3325"/>
        <v/>
      </c>
      <c r="BF101" s="5" t="str">
        <f t="shared" ca="1" si="3229"/>
        <v/>
      </c>
      <c r="BG101" s="5" t="str">
        <f t="shared" ca="1" si="3230"/>
        <v/>
      </c>
      <c r="BH101" s="5" t="str">
        <f ca="1">IF($B101="","",'Hidden inputs'!$D$11*AY101+'Hidden inputs'!$E$11*AZ101)</f>
        <v/>
      </c>
      <c r="BI101" s="11" t="str">
        <f t="shared" ca="1" si="3156"/>
        <v/>
      </c>
      <c r="BJ101" s="9" t="str">
        <f t="shared" ca="1" si="3231"/>
        <v/>
      </c>
      <c r="BK101" s="3" t="str">
        <f t="shared" ca="1" si="3232"/>
        <v/>
      </c>
      <c r="BL101" s="5" t="str" cm="1">
        <f t="array" aca="1" ref="BL101" ca="1">IF($B101="","",IF(BK101=0,0,IF(DD_Payment="",0,IF(BK101&lt;_xlfn.IFS(DD_Frequency="Monthly",1,DD_Frequency="Quarterly",IF(MONTH(BK$2)=1,1,IF(MONTH(BK$2)=4,1,IF(MONTH(BK$2)=7,1,IF(MONTH(BK$2)=10,1,0)))),DD_Frequency="Annually",IF(MONTH(BK$2)=1,1,0))*DD_Payment,BK101,_xlfn.IFS(DD_Frequency="Monthly",1,DD_Frequency="Quarterly",IF(MONTH(BK$2)=1,1,IF(MONTH(BK$2)=4,1,IF(MONTH(BK$2)=7,1,IF(MONTH(BK$2)=10,1,0)))),DD_Frequency="Annually",IF(MONTH(BK$2)=1,1,0))*DD_Payment))))</f>
        <v/>
      </c>
      <c r="BM101" s="3" t="str">
        <f t="shared" ref="BM101" ca="1" si="4790">IF($B101="","",IF(BK101&gt;BL101,(BK101-BL101/2)*(rate_A*(BM$1/365)),0))</f>
        <v/>
      </c>
      <c r="BN101" s="3" t="str">
        <f t="shared" ca="1" si="3327"/>
        <v/>
      </c>
      <c r="BO101" s="3" t="str">
        <f t="shared" ref="BO101" ca="1" si="4791">IF($B101="","",AZ101*(1+rate_A*BM$1/365))</f>
        <v/>
      </c>
      <c r="BP101" s="3" t="str">
        <f t="shared" ref="BP101" ca="1" si="4792">IF($B101="","",BA101*(1+rate_A*BM$1/365))</f>
        <v/>
      </c>
      <c r="BQ101" s="3" t="str">
        <f t="shared" ref="BQ101" ca="1" si="4793">IF($B101="","",BB101*(1+rate_joint*BM$1/365))</f>
        <v/>
      </c>
      <c r="BR101" s="5" t="str">
        <f t="shared" ca="1" si="3331"/>
        <v/>
      </c>
      <c r="BS101" s="5" t="str" cm="1">
        <f t="array" aca="1" ref="BS101" ca="1">IF(BR101="","",_xlfn.IFS(BR101&lt;='Hidden inputs'!$C$15,BR101*'Hidden inputs'!$D$15,BR101&lt;='Hidden inputs'!$C$16,'Hidden inputs'!$C$15*'Hidden inputs'!$D$15+(BR101-'Hidden inputs'!$B$16)*'Hidden inputs'!$D$16,BR101&lt;='Hidden inputs'!$C$17,'Hidden inputs'!$C$15*'Hidden inputs'!$D$15+('Hidden inputs'!$C$16-'Hidden inputs'!$B$16)*'Hidden inputs'!$D$16+(BR101-'Hidden inputs'!$B$17)*'Hidden inputs'!$D$17,BR101&gt;'Hidden inputs'!$B$18,'Hidden inputs'!$C$15*'Hidden inputs'!$D$15+('Hidden inputs'!$C$16-'Hidden inputs'!$B$16)*'Hidden inputs'!$D$16+('Hidden inputs'!$C$17-'Hidden inputs'!$B$17)*'Hidden inputs'!$D$17+(BR101-'Hidden inputs'!$B$18)*'Hidden inputs'!$D$18))</f>
        <v/>
      </c>
      <c r="BT101" s="10" t="str">
        <f t="shared" ca="1" si="3332"/>
        <v/>
      </c>
      <c r="BU101" s="5" t="str">
        <f t="shared" ca="1" si="3237"/>
        <v/>
      </c>
      <c r="BV101" s="5" t="str">
        <f t="shared" ca="1" si="3238"/>
        <v/>
      </c>
      <c r="BW101" s="5" t="str">
        <f ca="1">IF($B101="","",'Hidden inputs'!$D$11*BN101+'Hidden inputs'!$E$11*BO101)</f>
        <v/>
      </c>
      <c r="BX101" s="11" t="str">
        <f t="shared" ca="1" si="3161"/>
        <v/>
      </c>
      <c r="BY101" s="9" t="str">
        <f t="shared" ca="1" si="3239"/>
        <v/>
      </c>
      <c r="BZ101" s="3" t="str">
        <f t="shared" ca="1" si="3240"/>
        <v/>
      </c>
      <c r="CA101" s="5" t="str" cm="1">
        <f t="array" aca="1" ref="CA101" ca="1">IF($B101="","",IF(BZ101=0,0,IF(DD_Payment="",0,IF(BZ101&lt;_xlfn.IFS(DD_Frequency="Monthly",1,DD_Frequency="Quarterly",IF(MONTH(BZ$2)=1,1,IF(MONTH(BZ$2)=4,1,IF(MONTH(BZ$2)=7,1,IF(MONTH(BZ$2)=10,1,0)))),DD_Frequency="Annually",IF(MONTH(BZ$2)=1,1,0))*DD_Payment,BZ101,_xlfn.IFS(DD_Frequency="Monthly",1,DD_Frequency="Quarterly",IF(MONTH(BZ$2)=1,1,IF(MONTH(BZ$2)=4,1,IF(MONTH(BZ$2)=7,1,IF(MONTH(BZ$2)=10,1,0)))),DD_Frequency="Annually",IF(MONTH(BZ$2)=1,1,0))*DD_Payment))))</f>
        <v/>
      </c>
      <c r="CB101" s="3" t="str">
        <f t="shared" ref="CB101" ca="1" si="4794">IF($B101="","",IF(BZ101&gt;CA101,(BZ101-CA101/2)*(rate_A*(CB$1/365)),0))</f>
        <v/>
      </c>
      <c r="CC101" s="3" t="str">
        <f t="shared" ca="1" si="3334"/>
        <v/>
      </c>
      <c r="CD101" s="3" t="str">
        <f t="shared" ref="CD101" ca="1" si="4795">IF($B101="","",BO101*(1+rate_A*CB$1/365))</f>
        <v/>
      </c>
      <c r="CE101" s="3" t="str">
        <f t="shared" ref="CE101" ca="1" si="4796">IF($B101="","",BP101*(1+rate_A*CB$1/365))</f>
        <v/>
      </c>
      <c r="CF101" s="3" t="str">
        <f t="shared" ref="CF101" ca="1" si="4797">IF($B101="","",BQ101*(1+rate_joint*CB$1/365))</f>
        <v/>
      </c>
      <c r="CG101" s="5" t="str">
        <f t="shared" ca="1" si="3338"/>
        <v/>
      </c>
      <c r="CH101" s="5" t="str" cm="1">
        <f t="array" aca="1" ref="CH101" ca="1">IF(CG101="","",_xlfn.IFS(CG101&lt;='Hidden inputs'!$C$15,CG101*'Hidden inputs'!$D$15,CG101&lt;='Hidden inputs'!$C$16,'Hidden inputs'!$C$15*'Hidden inputs'!$D$15+(CG101-'Hidden inputs'!$B$16)*'Hidden inputs'!$D$16,CG101&lt;='Hidden inputs'!$C$17,'Hidden inputs'!$C$15*'Hidden inputs'!$D$15+('Hidden inputs'!$C$16-'Hidden inputs'!$B$16)*'Hidden inputs'!$D$16+(CG101-'Hidden inputs'!$B$17)*'Hidden inputs'!$D$17,CG101&gt;'Hidden inputs'!$B$18,'Hidden inputs'!$C$15*'Hidden inputs'!$D$15+('Hidden inputs'!$C$16-'Hidden inputs'!$B$16)*'Hidden inputs'!$D$16+('Hidden inputs'!$C$17-'Hidden inputs'!$B$17)*'Hidden inputs'!$D$17+(CG101-'Hidden inputs'!$B$18)*'Hidden inputs'!$D$18))</f>
        <v/>
      </c>
      <c r="CI101" s="10" t="str">
        <f t="shared" ca="1" si="3339"/>
        <v/>
      </c>
      <c r="CJ101" s="5" t="str">
        <f t="shared" ca="1" si="3245"/>
        <v/>
      </c>
      <c r="CK101" s="5" t="str">
        <f t="shared" ca="1" si="3246"/>
        <v/>
      </c>
      <c r="CL101" s="5" t="str">
        <f ca="1">IF($B101="","",'Hidden inputs'!$D$11*CC101+'Hidden inputs'!$E$11*CD101)</f>
        <v/>
      </c>
      <c r="CM101" s="11" t="str">
        <f t="shared" ca="1" si="3166"/>
        <v/>
      </c>
      <c r="CN101" s="9" t="str">
        <f t="shared" ca="1" si="3247"/>
        <v/>
      </c>
      <c r="CO101" s="3" t="str">
        <f t="shared" ca="1" si="3248"/>
        <v/>
      </c>
      <c r="CP101" s="5" t="str" cm="1">
        <f t="array" aca="1" ref="CP101" ca="1">IF($B101="","",IF(CO101=0,0,IF(DD_Payment="",0,IF(CO101&lt;_xlfn.IFS(DD_Frequency="Monthly",1,DD_Frequency="Quarterly",IF(MONTH(CO$2)=1,1,IF(MONTH(CO$2)=4,1,IF(MONTH(CO$2)=7,1,IF(MONTH(CO$2)=10,1,0)))),DD_Frequency="Annually",IF(MONTH(CO$2)=1,1,0))*DD_Payment,CO101,_xlfn.IFS(DD_Frequency="Monthly",1,DD_Frequency="Quarterly",IF(MONTH(CO$2)=1,1,IF(MONTH(CO$2)=4,1,IF(MONTH(CO$2)=7,1,IF(MONTH(CO$2)=10,1,0)))),DD_Frequency="Annually",IF(MONTH(CO$2)=1,1,0))*DD_Payment))))</f>
        <v/>
      </c>
      <c r="CQ101" s="3" t="str">
        <f t="shared" ref="CQ101" ca="1" si="4798">IF($B101="","",IF(CO101&gt;CP101,(CO101-CP101/2)*(rate_A*(CQ$1/365)),0))</f>
        <v/>
      </c>
      <c r="CR101" s="3" t="str">
        <f t="shared" ca="1" si="3341"/>
        <v/>
      </c>
      <c r="CS101" s="3" t="str">
        <f t="shared" ref="CS101" ca="1" si="4799">IF($B101="","",CD101*(1+rate_A*CQ$1/365))</f>
        <v/>
      </c>
      <c r="CT101" s="3" t="str">
        <f t="shared" ref="CT101" ca="1" si="4800">IF($B101="","",CE101*(1+rate_A*CQ$1/365))</f>
        <v/>
      </c>
      <c r="CU101" s="3" t="str">
        <f t="shared" ref="CU101" ca="1" si="4801">IF($B101="","",CF101*(1+rate_joint*CQ$1/365))</f>
        <v/>
      </c>
      <c r="CV101" s="5" t="str">
        <f t="shared" ca="1" si="3345"/>
        <v/>
      </c>
      <c r="CW101" s="5" t="str" cm="1">
        <f t="array" aca="1" ref="CW101" ca="1">IF(CV101="","",_xlfn.IFS(CV101&lt;='Hidden inputs'!$C$15,CV101*'Hidden inputs'!$D$15,CV101&lt;='Hidden inputs'!$C$16,'Hidden inputs'!$C$15*'Hidden inputs'!$D$15+(CV101-'Hidden inputs'!$B$16)*'Hidden inputs'!$D$16,CV101&lt;='Hidden inputs'!$C$17,'Hidden inputs'!$C$15*'Hidden inputs'!$D$15+('Hidden inputs'!$C$16-'Hidden inputs'!$B$16)*'Hidden inputs'!$D$16+(CV101-'Hidden inputs'!$B$17)*'Hidden inputs'!$D$17,CV101&gt;'Hidden inputs'!$B$18,'Hidden inputs'!$C$15*'Hidden inputs'!$D$15+('Hidden inputs'!$C$16-'Hidden inputs'!$B$16)*'Hidden inputs'!$D$16+('Hidden inputs'!$C$17-'Hidden inputs'!$B$17)*'Hidden inputs'!$D$17+(CV101-'Hidden inputs'!$B$18)*'Hidden inputs'!$D$18))</f>
        <v/>
      </c>
      <c r="CX101" s="10" t="str">
        <f t="shared" ca="1" si="3346"/>
        <v/>
      </c>
      <c r="CY101" s="5" t="str">
        <f t="shared" ca="1" si="3253"/>
        <v/>
      </c>
      <c r="CZ101" s="5" t="str">
        <f t="shared" ca="1" si="3254"/>
        <v/>
      </c>
      <c r="DA101" s="5" t="str">
        <f ca="1">IF($B101="","",'Hidden inputs'!$D$11*CR101+'Hidden inputs'!$E$11*CS101)</f>
        <v/>
      </c>
      <c r="DB101" s="11" t="str">
        <f t="shared" ca="1" si="3171"/>
        <v/>
      </c>
      <c r="DC101" s="9" t="str">
        <f t="shared" ca="1" si="3255"/>
        <v/>
      </c>
      <c r="DD101" s="3" t="str">
        <f t="shared" ca="1" si="3256"/>
        <v/>
      </c>
      <c r="DE101" s="5" t="str" cm="1">
        <f t="array" aca="1" ref="DE101" ca="1">IF($B101="","",IF(DD101=0,0,IF(DD_Payment="",0,IF(DD101&lt;_xlfn.IFS(DD_Frequency="Monthly",1,DD_Frequency="Quarterly",IF(MONTH(DD$2)=1,1,IF(MONTH(DD$2)=4,1,IF(MONTH(DD$2)=7,1,IF(MONTH(DD$2)=10,1,0)))),DD_Frequency="Annually",IF(MONTH(DD$2)=1,1,0))*DD_Payment,DD101,_xlfn.IFS(DD_Frequency="Monthly",1,DD_Frequency="Quarterly",IF(MONTH(DD$2)=1,1,IF(MONTH(DD$2)=4,1,IF(MONTH(DD$2)=7,1,IF(MONTH(DD$2)=10,1,0)))),DD_Frequency="Annually",IF(MONTH(DD$2)=1,1,0))*DD_Payment))))</f>
        <v/>
      </c>
      <c r="DF101" s="3" t="str">
        <f t="shared" ref="DF101" ca="1" si="4802">IF($B101="","",IF(DD101&gt;DE101,(DD101-DE101/2)*(rate_A*(DF$1/365)),0))</f>
        <v/>
      </c>
      <c r="DG101" s="3" t="str">
        <f t="shared" ca="1" si="3348"/>
        <v/>
      </c>
      <c r="DH101" s="3" t="str">
        <f t="shared" ref="DH101" ca="1" si="4803">IF($B101="","",CS101*(1+rate_A*DF$1/365))</f>
        <v/>
      </c>
      <c r="DI101" s="3" t="str">
        <f t="shared" ref="DI101" ca="1" si="4804">IF($B101="","",CT101*(1+rate_A*DF$1/365))</f>
        <v/>
      </c>
      <c r="DJ101" s="3" t="str">
        <f t="shared" ref="DJ101" ca="1" si="4805">IF($B101="","",CU101*(1+rate_joint*DF$1/365))</f>
        <v/>
      </c>
      <c r="DK101" s="5" t="str">
        <f t="shared" ca="1" si="3352"/>
        <v/>
      </c>
      <c r="DL101" s="5" t="str" cm="1">
        <f t="array" aca="1" ref="DL101" ca="1">IF(DK101="","",_xlfn.IFS(DK101&lt;='Hidden inputs'!$C$15,DK101*'Hidden inputs'!$D$15,DK101&lt;='Hidden inputs'!$C$16,'Hidden inputs'!$C$15*'Hidden inputs'!$D$15+(DK101-'Hidden inputs'!$B$16)*'Hidden inputs'!$D$16,DK101&lt;='Hidden inputs'!$C$17,'Hidden inputs'!$C$15*'Hidden inputs'!$D$15+('Hidden inputs'!$C$16-'Hidden inputs'!$B$16)*'Hidden inputs'!$D$16+(DK101-'Hidden inputs'!$B$17)*'Hidden inputs'!$D$17,DK101&gt;'Hidden inputs'!$B$18,'Hidden inputs'!$C$15*'Hidden inputs'!$D$15+('Hidden inputs'!$C$16-'Hidden inputs'!$B$16)*'Hidden inputs'!$D$16+('Hidden inputs'!$C$17-'Hidden inputs'!$B$17)*'Hidden inputs'!$D$17+(DK101-'Hidden inputs'!$B$18)*'Hidden inputs'!$D$18))</f>
        <v/>
      </c>
      <c r="DM101" s="10" t="str">
        <f t="shared" ca="1" si="3353"/>
        <v/>
      </c>
      <c r="DN101" s="5" t="str">
        <f t="shared" ca="1" si="3261"/>
        <v/>
      </c>
      <c r="DO101" s="5" t="str">
        <f t="shared" ca="1" si="3262"/>
        <v/>
      </c>
      <c r="DP101" s="5" t="str">
        <f ca="1">IF($B101="","",'Hidden inputs'!$D$11*DG101+'Hidden inputs'!$E$11*DH101)</f>
        <v/>
      </c>
      <c r="DQ101" s="11" t="str">
        <f t="shared" ca="1" si="3176"/>
        <v/>
      </c>
      <c r="DR101" s="9" t="str">
        <f t="shared" ca="1" si="3263"/>
        <v/>
      </c>
      <c r="DS101" s="3" t="str">
        <f t="shared" ca="1" si="3264"/>
        <v/>
      </c>
      <c r="DT101" s="5" t="str" cm="1">
        <f t="array" aca="1" ref="DT101" ca="1">IF($B101="","",IF(DS101=0,0,IF(DD_Payment="",0,IF(DS101&lt;_xlfn.IFS(DD_Frequency="Monthly",1,DD_Frequency="Quarterly",IF(MONTH(DS$2)=1,1,IF(MONTH(DS$2)=4,1,IF(MONTH(DS$2)=7,1,IF(MONTH(DS$2)=10,1,0)))),DD_Frequency="Annually",IF(MONTH(DS$2)=1,1,0))*DD_Payment,DS101,_xlfn.IFS(DD_Frequency="Monthly",1,DD_Frequency="Quarterly",IF(MONTH(DS$2)=1,1,IF(MONTH(DS$2)=4,1,IF(MONTH(DS$2)=7,1,IF(MONTH(DS$2)=10,1,0)))),DD_Frequency="Annually",IF(MONTH(DS$2)=1,1,0))*DD_Payment))))</f>
        <v/>
      </c>
      <c r="DU101" s="3" t="str">
        <f t="shared" ref="DU101" ca="1" si="4806">IF($B101="","",IF(DS101&gt;DT101,(DS101-DT101/2)*(rate_A*(DU$1/365)),0))</f>
        <v/>
      </c>
      <c r="DV101" s="3" t="str">
        <f t="shared" ca="1" si="3355"/>
        <v/>
      </c>
      <c r="DW101" s="3" t="str">
        <f t="shared" ref="DW101" ca="1" si="4807">IF($B101="","",DH101*(1+rate_A*DU$1/365))</f>
        <v/>
      </c>
      <c r="DX101" s="3" t="str">
        <f t="shared" ref="DX101" ca="1" si="4808">IF($B101="","",DI101*(1+rate_A*DU$1/365))</f>
        <v/>
      </c>
      <c r="DY101" s="3" t="str">
        <f t="shared" ref="DY101" ca="1" si="4809">IF($B101="","",DJ101*(1+rate_joint*DU$1/365))</f>
        <v/>
      </c>
      <c r="DZ101" s="5" t="str">
        <f t="shared" ca="1" si="3359"/>
        <v/>
      </c>
      <c r="EA101" s="5" t="str" cm="1">
        <f t="array" aca="1" ref="EA101" ca="1">IF(DZ101="","",_xlfn.IFS(DZ101&lt;='Hidden inputs'!$C$15,DZ101*'Hidden inputs'!$D$15,DZ101&lt;='Hidden inputs'!$C$16,'Hidden inputs'!$C$15*'Hidden inputs'!$D$15+(DZ101-'Hidden inputs'!$B$16)*'Hidden inputs'!$D$16,DZ101&lt;='Hidden inputs'!$C$17,'Hidden inputs'!$C$15*'Hidden inputs'!$D$15+('Hidden inputs'!$C$16-'Hidden inputs'!$B$16)*'Hidden inputs'!$D$16+(DZ101-'Hidden inputs'!$B$17)*'Hidden inputs'!$D$17,DZ101&gt;'Hidden inputs'!$B$18,'Hidden inputs'!$C$15*'Hidden inputs'!$D$15+('Hidden inputs'!$C$16-'Hidden inputs'!$B$16)*'Hidden inputs'!$D$16+('Hidden inputs'!$C$17-'Hidden inputs'!$B$17)*'Hidden inputs'!$D$17+(DZ101-'Hidden inputs'!$B$18)*'Hidden inputs'!$D$18))</f>
        <v/>
      </c>
      <c r="EB101" s="10" t="str">
        <f t="shared" ca="1" si="3360"/>
        <v/>
      </c>
      <c r="EC101" s="5" t="str">
        <f t="shared" ca="1" si="3269"/>
        <v/>
      </c>
      <c r="ED101" s="5" t="str">
        <f t="shared" ca="1" si="3270"/>
        <v/>
      </c>
      <c r="EE101" s="5" t="str">
        <f ca="1">IF($B101="","",'Hidden inputs'!$D$11*DV101+'Hidden inputs'!$E$11*DW101)</f>
        <v/>
      </c>
      <c r="EF101" s="11" t="str">
        <f t="shared" ca="1" si="3181"/>
        <v/>
      </c>
      <c r="EG101" s="9" t="str">
        <f t="shared" ca="1" si="3271"/>
        <v/>
      </c>
      <c r="EH101" s="3" t="str">
        <f t="shared" ca="1" si="3272"/>
        <v/>
      </c>
      <c r="EI101" s="5" t="str" cm="1">
        <f t="array" aca="1" ref="EI101" ca="1">IF($B101="","",IF(EH101=0,0,IF(DD_Payment="",0,IF(EH101&lt;_xlfn.IFS(DD_Frequency="Monthly",1,DD_Frequency="Quarterly",IF(MONTH(EH$2)=1,1,IF(MONTH(EH$2)=4,1,IF(MONTH(EH$2)=7,1,IF(MONTH(EH$2)=10,1,0)))),DD_Frequency="Annually",IF(MONTH(EH$2)=1,1,0))*DD_Payment,EH101,_xlfn.IFS(DD_Frequency="Monthly",1,DD_Frequency="Quarterly",IF(MONTH(EH$2)=1,1,IF(MONTH(EH$2)=4,1,IF(MONTH(EH$2)=7,1,IF(MONTH(EH$2)=10,1,0)))),DD_Frequency="Annually",IF(MONTH(EH$2)=1,1,0))*DD_Payment))))</f>
        <v/>
      </c>
      <c r="EJ101" s="3" t="str">
        <f t="shared" ref="EJ101" ca="1" si="4810">IF($B101="","",IF(EH101&gt;EI101,(EH101-EI101/2)*(rate_A*(EJ$1/365)),0))</f>
        <v/>
      </c>
      <c r="EK101" s="3" t="str">
        <f t="shared" ca="1" si="3362"/>
        <v/>
      </c>
      <c r="EL101" s="3" t="str">
        <f t="shared" ref="EL101" ca="1" si="4811">IF($B101="","",DW101*(1+rate_A*EJ$1/365))</f>
        <v/>
      </c>
      <c r="EM101" s="3" t="str">
        <f t="shared" ref="EM101" ca="1" si="4812">IF($B101="","",DX101*(1+rate_A*EJ$1/365))</f>
        <v/>
      </c>
      <c r="EN101" s="3" t="str">
        <f t="shared" ref="EN101" ca="1" si="4813">IF($B101="","",DY101*(1+rate_joint*EJ$1/365))</f>
        <v/>
      </c>
      <c r="EO101" s="5" t="str">
        <f t="shared" ca="1" si="3366"/>
        <v/>
      </c>
      <c r="EP101" s="5" t="str" cm="1">
        <f t="array" aca="1" ref="EP101" ca="1">IF(EO101="","",_xlfn.IFS(EO101&lt;='Hidden inputs'!$C$15,EO101*'Hidden inputs'!$D$15,EO101&lt;='Hidden inputs'!$C$16,'Hidden inputs'!$C$15*'Hidden inputs'!$D$15+(EO101-'Hidden inputs'!$B$16)*'Hidden inputs'!$D$16,EO101&lt;='Hidden inputs'!$C$17,'Hidden inputs'!$C$15*'Hidden inputs'!$D$15+('Hidden inputs'!$C$16-'Hidden inputs'!$B$16)*'Hidden inputs'!$D$16+(EO101-'Hidden inputs'!$B$17)*'Hidden inputs'!$D$17,EO101&gt;'Hidden inputs'!$B$18,'Hidden inputs'!$C$15*'Hidden inputs'!$D$15+('Hidden inputs'!$C$16-'Hidden inputs'!$B$16)*'Hidden inputs'!$D$16+('Hidden inputs'!$C$17-'Hidden inputs'!$B$17)*'Hidden inputs'!$D$17+(EO101-'Hidden inputs'!$B$18)*'Hidden inputs'!$D$18))</f>
        <v/>
      </c>
      <c r="EQ101" s="10" t="str">
        <f t="shared" ca="1" si="3367"/>
        <v/>
      </c>
      <c r="ER101" s="5" t="str">
        <f t="shared" ca="1" si="3277"/>
        <v/>
      </c>
      <c r="ES101" s="5" t="str">
        <f t="shared" ca="1" si="3278"/>
        <v/>
      </c>
      <c r="ET101" s="5" t="str">
        <f ca="1">IF($B101="","",'Hidden inputs'!$D$11*EK101+'Hidden inputs'!$E$11*EL101)</f>
        <v/>
      </c>
      <c r="EU101" s="11" t="str">
        <f t="shared" ca="1" si="3186"/>
        <v/>
      </c>
      <c r="EV101" s="9" t="str">
        <f t="shared" ca="1" si="3279"/>
        <v/>
      </c>
      <c r="EW101" s="3" t="str">
        <f t="shared" ca="1" si="3280"/>
        <v/>
      </c>
      <c r="EX101" s="5" t="str" cm="1">
        <f t="array" aca="1" ref="EX101" ca="1">IF($B101="","",IF(EW101=0,0,IF(DD_Payment="",0,IF(EW101&lt;_xlfn.IFS(DD_Frequency="Monthly",1,DD_Frequency="Quarterly",IF(MONTH(EW$2)=1,1,IF(MONTH(EW$2)=4,1,IF(MONTH(EW$2)=7,1,IF(MONTH(EW$2)=10,1,0)))),DD_Frequency="Annually",IF(MONTH(EW$2)=1,1,0))*DD_Payment,EW101,_xlfn.IFS(DD_Frequency="Monthly",1,DD_Frequency="Quarterly",IF(MONTH(EW$2)=1,1,IF(MONTH(EW$2)=4,1,IF(MONTH(EW$2)=7,1,IF(MONTH(EW$2)=10,1,0)))),DD_Frequency="Annually",IF(MONTH(EW$2)=1,1,0))*DD_Payment))))</f>
        <v/>
      </c>
      <c r="EY101" s="3" t="str">
        <f t="shared" ref="EY101" ca="1" si="4814">IF($B101="","",IF(EW101&gt;EX101,(EW101-EX101/2)*(rate_A*(EY$1/365)),0))</f>
        <v/>
      </c>
      <c r="EZ101" s="3" t="str">
        <f t="shared" ca="1" si="3369"/>
        <v/>
      </c>
      <c r="FA101" s="3" t="str">
        <f t="shared" ref="FA101" ca="1" si="4815">IF($B101="","",EL101*(1+rate_A*EY$1/365))</f>
        <v/>
      </c>
      <c r="FB101" s="3" t="str">
        <f t="shared" ref="FB101" ca="1" si="4816">IF($B101="","",EM101*(1+rate_A*EY$1/365))</f>
        <v/>
      </c>
      <c r="FC101" s="3" t="str">
        <f t="shared" ref="FC101" ca="1" si="4817">IF($B101="","",EN101*(1+rate_joint*EY$1/365))</f>
        <v/>
      </c>
      <c r="FD101" s="5" t="str">
        <f t="shared" ca="1" si="3373"/>
        <v/>
      </c>
      <c r="FE101" s="5" t="str" cm="1">
        <f t="array" aca="1" ref="FE101" ca="1">IF(FD101="","",_xlfn.IFS(FD101&lt;='Hidden inputs'!$C$15,FD101*'Hidden inputs'!$D$15,FD101&lt;='Hidden inputs'!$C$16,'Hidden inputs'!$C$15*'Hidden inputs'!$D$15+(FD101-'Hidden inputs'!$B$16)*'Hidden inputs'!$D$16,FD101&lt;='Hidden inputs'!$C$17,'Hidden inputs'!$C$15*'Hidden inputs'!$D$15+('Hidden inputs'!$C$16-'Hidden inputs'!$B$16)*'Hidden inputs'!$D$16+(FD101-'Hidden inputs'!$B$17)*'Hidden inputs'!$D$17,FD101&gt;'Hidden inputs'!$B$18,'Hidden inputs'!$C$15*'Hidden inputs'!$D$15+('Hidden inputs'!$C$16-'Hidden inputs'!$B$16)*'Hidden inputs'!$D$16+('Hidden inputs'!$C$17-'Hidden inputs'!$B$17)*'Hidden inputs'!$D$17+(FD101-'Hidden inputs'!$B$18)*'Hidden inputs'!$D$18))</f>
        <v/>
      </c>
      <c r="FF101" s="10" t="str">
        <f t="shared" ca="1" si="3374"/>
        <v/>
      </c>
      <c r="FG101" s="5" t="str">
        <f t="shared" ca="1" si="3285"/>
        <v/>
      </c>
      <c r="FH101" s="5" t="str">
        <f t="shared" ca="1" si="3286"/>
        <v/>
      </c>
      <c r="FI101" s="5" t="str">
        <f ca="1">IF($B101="","",'Hidden inputs'!$D$11*EZ101+'Hidden inputs'!$E$11*FA101)</f>
        <v/>
      </c>
      <c r="FJ101" s="11" t="str">
        <f t="shared" ca="1" si="3191"/>
        <v/>
      </c>
      <c r="FK101" s="9" t="str">
        <f t="shared" ca="1" si="3287"/>
        <v/>
      </c>
      <c r="FL101" s="3" t="str">
        <f t="shared" ca="1" si="3288"/>
        <v/>
      </c>
      <c r="FM101" s="5" t="str" cm="1">
        <f t="array" aca="1" ref="FM101" ca="1">IF($B101="","",IF(FL101=0,0,IF(DD_Payment="",0,IF(FL101&lt;_xlfn.IFS(DD_Frequency="Monthly",1,DD_Frequency="Quarterly",IF(MONTH(FL$2)=1,1,IF(MONTH(FL$2)=4,1,IF(MONTH(FL$2)=7,1,IF(MONTH(FL$2)=10,1,0)))),DD_Frequency="Annually",IF(MONTH(FL$2)=1,1,0))*DD_Payment,FL101,_xlfn.IFS(DD_Frequency="Monthly",1,DD_Frequency="Quarterly",IF(MONTH(FL$2)=1,1,IF(MONTH(FL$2)=4,1,IF(MONTH(FL$2)=7,1,IF(MONTH(FL$2)=10,1,0)))),DD_Frequency="Annually",IF(MONTH(FL$2)=1,1,0))*DD_Payment))))</f>
        <v/>
      </c>
      <c r="FN101" s="3" t="str">
        <f t="shared" ref="FN101" ca="1" si="4818">IF($B101="","",IF(FL101&gt;FM101,(FL101-FM101/2)*(rate_A*(FN$1/365)),0))</f>
        <v/>
      </c>
      <c r="FO101" s="3" t="str">
        <f t="shared" ca="1" si="3376"/>
        <v/>
      </c>
      <c r="FP101" s="3" t="str">
        <f t="shared" ref="FP101" ca="1" si="4819">IF($B101="","",FA101*(1+rate_A*FN$1/365))</f>
        <v/>
      </c>
      <c r="FQ101" s="3" t="str">
        <f t="shared" ref="FQ101" ca="1" si="4820">IF($B101="","",FB101*(1+rate_A*FN$1/365))</f>
        <v/>
      </c>
      <c r="FR101" s="3" t="str">
        <f t="shared" ref="FR101" ca="1" si="4821">IF($B101="","",FC101*(1+rate_joint*FN$1/365))</f>
        <v/>
      </c>
      <c r="FS101" s="5" t="str">
        <f t="shared" ca="1" si="3380"/>
        <v/>
      </c>
      <c r="FT101" s="5" t="str" cm="1">
        <f t="array" aca="1" ref="FT101" ca="1">IF(FS101="","",_xlfn.IFS(FS101&lt;='Hidden inputs'!$C$15,FS101*'Hidden inputs'!$D$15,FS101&lt;='Hidden inputs'!$C$16,'Hidden inputs'!$C$15*'Hidden inputs'!$D$15+(FS101-'Hidden inputs'!$B$16)*'Hidden inputs'!$D$16,FS101&lt;='Hidden inputs'!$C$17,'Hidden inputs'!$C$15*'Hidden inputs'!$D$15+('Hidden inputs'!$C$16-'Hidden inputs'!$B$16)*'Hidden inputs'!$D$16+(FS101-'Hidden inputs'!$B$17)*'Hidden inputs'!$D$17,FS101&gt;'Hidden inputs'!$B$18,'Hidden inputs'!$C$15*'Hidden inputs'!$D$15+('Hidden inputs'!$C$16-'Hidden inputs'!$B$16)*'Hidden inputs'!$D$16+('Hidden inputs'!$C$17-'Hidden inputs'!$B$17)*'Hidden inputs'!$D$17+(FS101-'Hidden inputs'!$B$18)*'Hidden inputs'!$D$18))</f>
        <v/>
      </c>
      <c r="FU101" s="10" t="str">
        <f t="shared" ca="1" si="3381"/>
        <v/>
      </c>
      <c r="FV101" s="5" t="str">
        <f t="shared" ca="1" si="3293"/>
        <v/>
      </c>
      <c r="FW101" s="5" t="str">
        <f t="shared" ca="1" si="3294"/>
        <v/>
      </c>
      <c r="FX101" s="5" t="str">
        <f ca="1">IF($B101="","",'Hidden inputs'!$D$11*FO101+'Hidden inputs'!$E$11*FP101)</f>
        <v/>
      </c>
      <c r="FY101" s="11" t="str">
        <f t="shared" ca="1" si="3196"/>
        <v/>
      </c>
      <c r="FZ101" s="9" t="str">
        <f t="shared" ca="1" si="3295"/>
        <v/>
      </c>
      <c r="GA101" s="5" t="str">
        <f t="shared" ca="1" si="3296"/>
        <v/>
      </c>
      <c r="GB101" s="5" t="str">
        <f t="shared" ca="1" si="3297"/>
        <v/>
      </c>
      <c r="GC101" s="5" t="str">
        <f t="shared" ca="1" si="3197"/>
        <v/>
      </c>
      <c r="GD101" s="5" t="str">
        <f t="shared" ca="1" si="3198"/>
        <v/>
      </c>
    </row>
    <row r="102" spans="1:186" x14ac:dyDescent="0.35">
      <c r="A102" s="2" t="str">
        <f t="shared" ca="1" si="3199"/>
        <v/>
      </c>
      <c r="B102" s="6" t="str">
        <f t="shared" ca="1" si="3200"/>
        <v/>
      </c>
      <c r="C102" s="5" t="str">
        <f t="shared" ca="1" si="3298"/>
        <v/>
      </c>
      <c r="D102" s="5" t="str" cm="1">
        <f t="array" aca="1" ref="D102" ca="1">IF($B102="","",IF(C102=0,0,IF(DD_Payment="",0,IF(C102&lt;_xlfn.IFS(DD_Frequency="Monthly",1,DD_Frequency="Quarterly",IF(MONTH(C$2)=1,1,IF(MONTH(C$2)=4,1,IF(MONTH(C$2)=7,1,IF(MONTH(C$2)=10,1,0)))),DD_Frequency="Annually",IF(MONTH(C$2)=1,1,0))*DD_Payment,C102,_xlfn.IFS(DD_Frequency="Monthly",1,DD_Frequency="Quarterly",IF(MONTH(C$2)=1,1,IF(MONTH(C$2)=4,1,IF(MONTH(C$2)=7,1,IF(MONTH(C$2)=10,1,0)))),DD_Frequency="Annually",IF(MONTH(C$2)=1,1,0))*DD_Payment))))</f>
        <v/>
      </c>
      <c r="E102" s="5" t="str">
        <f t="shared" ref="E102" ca="1" si="4822">IF(B102="","",IF(C102&gt;D102,(C102-D102/2)*(rate_A*(E$1/365)),0))</f>
        <v/>
      </c>
      <c r="F102" s="5" t="str">
        <f t="shared" ca="1" si="3202"/>
        <v/>
      </c>
      <c r="G102" s="5" t="str">
        <f t="shared" ref="G102" ca="1" si="4823">IF(B102="","",G101*(1+rate_A*E$1/365))</f>
        <v/>
      </c>
      <c r="H102" s="5" t="str">
        <f t="shared" ref="H102" ca="1" si="4824">IF(B102="","",H101*(1+rate_A*E$1/365))</f>
        <v/>
      </c>
      <c r="I102" s="5" t="str">
        <f t="shared" ref="I102" ca="1" si="4825">IF(B102="","",I101*(1+rate_joint*E$1/365))</f>
        <v/>
      </c>
      <c r="J102" s="5" t="str">
        <f t="shared" ca="1" si="3303"/>
        <v/>
      </c>
      <c r="K102" s="5" t="str" cm="1">
        <f t="array" aca="1" ref="K102" ca="1">IF(J102="","",_xlfn.IFS(J102&lt;='Hidden inputs'!$C$15,J102*'Hidden inputs'!$D$15,J102&lt;='Hidden inputs'!$C$16,'Hidden inputs'!$C$15*'Hidden inputs'!$D$15+(J102-'Hidden inputs'!$B$16)*'Hidden inputs'!$D$16,J102&lt;='Hidden inputs'!$C$17,'Hidden inputs'!$C$15*'Hidden inputs'!$D$15+('Hidden inputs'!$C$16-'Hidden inputs'!$B$16)*'Hidden inputs'!$D$16+(J102-'Hidden inputs'!$B$17)*'Hidden inputs'!$D$17,J102&gt;'Hidden inputs'!$B$18,'Hidden inputs'!$C$15*'Hidden inputs'!$D$15+('Hidden inputs'!$C$16-'Hidden inputs'!$B$16)*'Hidden inputs'!$D$16+('Hidden inputs'!$C$17-'Hidden inputs'!$B$17)*'Hidden inputs'!$D$17+(J102-'Hidden inputs'!$B$18)*'Hidden inputs'!$D$18))</f>
        <v/>
      </c>
      <c r="L102" s="11" t="str">
        <f t="shared" ca="1" si="3304"/>
        <v/>
      </c>
      <c r="M102" s="5" t="str">
        <f t="shared" ca="1" si="3206"/>
        <v/>
      </c>
      <c r="N102" s="5" t="str">
        <f t="shared" ca="1" si="3207"/>
        <v/>
      </c>
      <c r="O102" s="5" t="str">
        <f ca="1">IF(B102="","",'Hidden inputs'!$D$11*F102+'Hidden inputs'!$E$11*G102)</f>
        <v/>
      </c>
      <c r="P102" s="11" t="str">
        <f t="shared" ca="1" si="3140"/>
        <v/>
      </c>
      <c r="Q102" s="20" t="str">
        <f t="shared" ca="1" si="3141"/>
        <v/>
      </c>
      <c r="R102" s="3" t="str">
        <f t="shared" ca="1" si="3208"/>
        <v/>
      </c>
      <c r="S102" s="5" t="str" cm="1">
        <f t="array" aca="1" ref="S102" ca="1">IF($B102="","",IF(R102=0,0,IF(DD_Payment="",0,IF(R102&lt;_xlfn.IFS(DD_Frequency="Monthly",1,DD_Frequency="Quarterly",IF(MONTH(R$2)=1,1,IF(MONTH(R$2)=4,1,IF(MONTH(R$2)=7,1,IF(MONTH(R$2)=10,1,0)))),DD_Frequency="Annually",IF(MONTH(R$2)=1,1,0))*DD_Payment,R102,_xlfn.IFS(DD_Frequency="Monthly",1,DD_Frequency="Quarterly",IF(MONTH(R$2)=1,1,IF(MONTH(R$2)=4,1,IF(MONTH(R$2)=7,1,IF(MONTH(R$2)=10,1,0)))),DD_Frequency="Annually",IF(MONTH(R$2)=1,1,0))*DD_Payment))))</f>
        <v/>
      </c>
      <c r="T102" s="3" t="str">
        <f t="shared" ref="T102" ca="1" si="4826">IF(B102="","",IF(R102&gt;S102,(R102-S102/2)*(rate_A*((T$1+A102)/365)),0))</f>
        <v/>
      </c>
      <c r="U102" s="3" t="str">
        <f t="shared" ca="1" si="3210"/>
        <v/>
      </c>
      <c r="V102" s="3" t="str">
        <f t="shared" ref="V102" ca="1" si="4827">IF(B102="","",G102*(1+rate_A*(T$1+A102)/365))</f>
        <v/>
      </c>
      <c r="W102" s="3" t="str">
        <f t="shared" ref="W102" ca="1" si="4828">IF(B102="","",H102*(1+rate_A*(T$1+A102)/365))</f>
        <v/>
      </c>
      <c r="X102" s="3" t="str">
        <f t="shared" ref="X102" ca="1" si="4829">IF(B102="","",I102*(1+rate_joint*(T$1+A102)/365))</f>
        <v/>
      </c>
      <c r="Y102" s="5" t="str">
        <f t="shared" ca="1" si="3309"/>
        <v/>
      </c>
      <c r="Z102" s="5" t="str" cm="1">
        <f t="array" aca="1" ref="Z102" ca="1">IF(Y102="","",_xlfn.IFS(Y102&lt;='Hidden inputs'!$C$15,Y102*'Hidden inputs'!$D$15,Y102&lt;='Hidden inputs'!$C$16,'Hidden inputs'!$C$15*'Hidden inputs'!$D$15+(Y102-'Hidden inputs'!$B$16)*'Hidden inputs'!$D$16,Y102&lt;='Hidden inputs'!$C$17,'Hidden inputs'!$C$15*'Hidden inputs'!$D$15+('Hidden inputs'!$C$16-'Hidden inputs'!$B$16)*'Hidden inputs'!$D$16+(Y102-'Hidden inputs'!$B$17)*'Hidden inputs'!$D$17,Y102&gt;'Hidden inputs'!$B$18,'Hidden inputs'!$C$15*'Hidden inputs'!$D$15+('Hidden inputs'!$C$16-'Hidden inputs'!$B$16)*'Hidden inputs'!$D$16+('Hidden inputs'!$C$17-'Hidden inputs'!$B$17)*'Hidden inputs'!$D$17+(Y102-'Hidden inputs'!$B$18)*'Hidden inputs'!$D$18))</f>
        <v/>
      </c>
      <c r="AA102" s="10" t="str">
        <f t="shared" ca="1" si="3310"/>
        <v/>
      </c>
      <c r="AB102" s="5" t="str">
        <f t="shared" ca="1" si="3214"/>
        <v/>
      </c>
      <c r="AC102" s="5" t="str">
        <f t="shared" ca="1" si="3311"/>
        <v/>
      </c>
      <c r="AD102" s="5" t="str">
        <f ca="1">IF(B102="","",'Hidden inputs'!$D$11*U102+'Hidden inputs'!$E$11*V102)</f>
        <v/>
      </c>
      <c r="AE102" s="11" t="str">
        <f t="shared" ca="1" si="3146"/>
        <v/>
      </c>
      <c r="AF102" s="9" t="str">
        <f t="shared" ca="1" si="3215"/>
        <v/>
      </c>
      <c r="AG102" s="3" t="str">
        <f t="shared" ca="1" si="3216"/>
        <v/>
      </c>
      <c r="AH102" s="5" t="str" cm="1">
        <f t="array" aca="1" ref="AH102" ca="1">IF($B102="","",IF(AG102=0,0,IF(DD_Payment="",0,IF(AG102&lt;_xlfn.IFS(DD_Frequency="Monthly",1,DD_Frequency="Quarterly",IF(MONTH(AG$2)=1,1,IF(MONTH(AG$2)=4,1,IF(MONTH(AG$2)=7,1,IF(MONTH(AG$2)=10,1,0)))),DD_Frequency="Annually",IF(MONTH(AG$2)=1,1,0))*DD_Payment,AG102,_xlfn.IFS(DD_Frequency="Monthly",1,DD_Frequency="Quarterly",IF(MONTH(AG$2)=1,1,IF(MONTH(AG$2)=4,1,IF(MONTH(AG$2)=7,1,IF(MONTH(AG$2)=10,1,0)))),DD_Frequency="Annually",IF(MONTH(AG$2)=1,1,0))*DD_Payment))))</f>
        <v/>
      </c>
      <c r="AI102" s="3" t="str">
        <f t="shared" ref="AI102" ca="1" si="4830">IF($B102="","",IF(AG102&gt;AH102,(AG102-AH102/2)*(rate_A*(AI$1/365)),0))</f>
        <v/>
      </c>
      <c r="AJ102" s="3" t="str">
        <f t="shared" ca="1" si="3313"/>
        <v/>
      </c>
      <c r="AK102" s="3" t="str">
        <f t="shared" ref="AK102" ca="1" si="4831">IF($B102="","",V102*(1+rate_A*AI$1/365))</f>
        <v/>
      </c>
      <c r="AL102" s="3" t="str">
        <f t="shared" ref="AL102" ca="1" si="4832">IF($B102="","",W102*(1+rate_A*AI$1/365))</f>
        <v/>
      </c>
      <c r="AM102" s="3" t="str">
        <f t="shared" ref="AM102" ca="1" si="4833">IF($B102="","",X102*(1+rate_joint*AI$1/365))</f>
        <v/>
      </c>
      <c r="AN102" s="5" t="str">
        <f t="shared" ca="1" si="3317"/>
        <v/>
      </c>
      <c r="AO102" s="5" t="str" cm="1">
        <f t="array" aca="1" ref="AO102" ca="1">IF(AN102="","",_xlfn.IFS(AN102&lt;='Hidden inputs'!$C$15,AN102*'Hidden inputs'!$D$15,AN102&lt;='Hidden inputs'!$C$16,'Hidden inputs'!$C$15*'Hidden inputs'!$D$15+(AN102-'Hidden inputs'!$B$16)*'Hidden inputs'!$D$16,AN102&lt;='Hidden inputs'!$C$17,'Hidden inputs'!$C$15*'Hidden inputs'!$D$15+('Hidden inputs'!$C$16-'Hidden inputs'!$B$16)*'Hidden inputs'!$D$16+(AN102-'Hidden inputs'!$B$17)*'Hidden inputs'!$D$17,AN102&gt;'Hidden inputs'!$B$18,'Hidden inputs'!$C$15*'Hidden inputs'!$D$15+('Hidden inputs'!$C$16-'Hidden inputs'!$B$16)*'Hidden inputs'!$D$16+('Hidden inputs'!$C$17-'Hidden inputs'!$B$17)*'Hidden inputs'!$D$17+(AN102-'Hidden inputs'!$B$18)*'Hidden inputs'!$D$18))</f>
        <v/>
      </c>
      <c r="AP102" s="10" t="str">
        <f t="shared" ca="1" si="3318"/>
        <v/>
      </c>
      <c r="AQ102" s="5" t="str">
        <f t="shared" ca="1" si="3221"/>
        <v/>
      </c>
      <c r="AR102" s="5" t="str">
        <f t="shared" ca="1" si="3222"/>
        <v/>
      </c>
      <c r="AS102" s="5" t="str">
        <f ca="1">IF($B102="","",'Hidden inputs'!$D$11*AJ102+'Hidden inputs'!$E$11*AK102)</f>
        <v/>
      </c>
      <c r="AT102" s="11" t="str">
        <f t="shared" ca="1" si="3151"/>
        <v/>
      </c>
      <c r="AU102" s="9" t="str">
        <f t="shared" ca="1" si="3223"/>
        <v/>
      </c>
      <c r="AV102" s="3" t="str">
        <f t="shared" ca="1" si="3224"/>
        <v/>
      </c>
      <c r="AW102" s="5" t="str" cm="1">
        <f t="array" aca="1" ref="AW102" ca="1">IF($B102="","",IF(AV102=0,0,IF(DD_Payment="",0,IF(AV102&lt;_xlfn.IFS(DD_Frequency="Monthly",1,DD_Frequency="Quarterly",IF(MONTH(AV$2)=1,1,IF(MONTH(AV$2)=4,1,IF(MONTH(AV$2)=7,1,IF(MONTH(AV$2)=10,1,0)))),DD_Frequency="Annually",IF(MONTH(AV$2)=1,1,0))*DD_Payment,AV102,_xlfn.IFS(DD_Frequency="Monthly",1,DD_Frequency="Quarterly",IF(MONTH(AV$2)=1,1,IF(MONTH(AV$2)=4,1,IF(MONTH(AV$2)=7,1,IF(MONTH(AV$2)=10,1,0)))),DD_Frequency="Annually",IF(MONTH(AV$2)=1,1,0))*DD_Payment))))</f>
        <v/>
      </c>
      <c r="AX102" s="3" t="str">
        <f t="shared" ref="AX102" ca="1" si="4834">IF($B102="","",IF(AV102&gt;AW102,(AV102-AW102/2)*(rate_A*(AX$1/365)),0))</f>
        <v/>
      </c>
      <c r="AY102" s="3" t="str">
        <f t="shared" ca="1" si="3320"/>
        <v/>
      </c>
      <c r="AZ102" s="3" t="str">
        <f t="shared" ref="AZ102" ca="1" si="4835">IF($B102="","",AK102*(1+rate_A*AX$1/365))</f>
        <v/>
      </c>
      <c r="BA102" s="3" t="str">
        <f t="shared" ref="BA102" ca="1" si="4836">IF($B102="","",AL102*(1+rate_A*AX$1/365))</f>
        <v/>
      </c>
      <c r="BB102" s="3" t="str">
        <f t="shared" ref="BB102" ca="1" si="4837">IF($B102="","",AM102*(1+rate_joint*AX$1/365))</f>
        <v/>
      </c>
      <c r="BC102" s="5" t="str">
        <f t="shared" ca="1" si="3324"/>
        <v/>
      </c>
      <c r="BD102" s="5" t="str" cm="1">
        <f t="array" aca="1" ref="BD102" ca="1">IF(BC102="","",_xlfn.IFS(BC102&lt;='Hidden inputs'!$C$15,BC102*'Hidden inputs'!$D$15,BC102&lt;='Hidden inputs'!$C$16,'Hidden inputs'!$C$15*'Hidden inputs'!$D$15+(BC102-'Hidden inputs'!$B$16)*'Hidden inputs'!$D$16,BC102&lt;='Hidden inputs'!$C$17,'Hidden inputs'!$C$15*'Hidden inputs'!$D$15+('Hidden inputs'!$C$16-'Hidden inputs'!$B$16)*'Hidden inputs'!$D$16+(BC102-'Hidden inputs'!$B$17)*'Hidden inputs'!$D$17,BC102&gt;'Hidden inputs'!$B$18,'Hidden inputs'!$C$15*'Hidden inputs'!$D$15+('Hidden inputs'!$C$16-'Hidden inputs'!$B$16)*'Hidden inputs'!$D$16+('Hidden inputs'!$C$17-'Hidden inputs'!$B$17)*'Hidden inputs'!$D$17+(BC102-'Hidden inputs'!$B$18)*'Hidden inputs'!$D$18))</f>
        <v/>
      </c>
      <c r="BE102" s="10" t="str">
        <f t="shared" ca="1" si="3325"/>
        <v/>
      </c>
      <c r="BF102" s="5" t="str">
        <f t="shared" ca="1" si="3229"/>
        <v/>
      </c>
      <c r="BG102" s="5" t="str">
        <f t="shared" ca="1" si="3230"/>
        <v/>
      </c>
      <c r="BH102" s="5" t="str">
        <f ca="1">IF($B102="","",'Hidden inputs'!$D$11*AY102+'Hidden inputs'!$E$11*AZ102)</f>
        <v/>
      </c>
      <c r="BI102" s="11" t="str">
        <f t="shared" ca="1" si="3156"/>
        <v/>
      </c>
      <c r="BJ102" s="9" t="str">
        <f t="shared" ca="1" si="3231"/>
        <v/>
      </c>
      <c r="BK102" s="3" t="str">
        <f t="shared" ca="1" si="3232"/>
        <v/>
      </c>
      <c r="BL102" s="5" t="str" cm="1">
        <f t="array" aca="1" ref="BL102" ca="1">IF($B102="","",IF(BK102=0,0,IF(DD_Payment="",0,IF(BK102&lt;_xlfn.IFS(DD_Frequency="Monthly",1,DD_Frequency="Quarterly",IF(MONTH(BK$2)=1,1,IF(MONTH(BK$2)=4,1,IF(MONTH(BK$2)=7,1,IF(MONTH(BK$2)=10,1,0)))),DD_Frequency="Annually",IF(MONTH(BK$2)=1,1,0))*DD_Payment,BK102,_xlfn.IFS(DD_Frequency="Monthly",1,DD_Frequency="Quarterly",IF(MONTH(BK$2)=1,1,IF(MONTH(BK$2)=4,1,IF(MONTH(BK$2)=7,1,IF(MONTH(BK$2)=10,1,0)))),DD_Frequency="Annually",IF(MONTH(BK$2)=1,1,0))*DD_Payment))))</f>
        <v/>
      </c>
      <c r="BM102" s="3" t="str">
        <f t="shared" ref="BM102" ca="1" si="4838">IF($B102="","",IF(BK102&gt;BL102,(BK102-BL102/2)*(rate_A*(BM$1/365)),0))</f>
        <v/>
      </c>
      <c r="BN102" s="3" t="str">
        <f t="shared" ca="1" si="3327"/>
        <v/>
      </c>
      <c r="BO102" s="3" t="str">
        <f t="shared" ref="BO102" ca="1" si="4839">IF($B102="","",AZ102*(1+rate_A*BM$1/365))</f>
        <v/>
      </c>
      <c r="BP102" s="3" t="str">
        <f t="shared" ref="BP102" ca="1" si="4840">IF($B102="","",BA102*(1+rate_A*BM$1/365))</f>
        <v/>
      </c>
      <c r="BQ102" s="3" t="str">
        <f t="shared" ref="BQ102" ca="1" si="4841">IF($B102="","",BB102*(1+rate_joint*BM$1/365))</f>
        <v/>
      </c>
      <c r="BR102" s="5" t="str">
        <f t="shared" ca="1" si="3331"/>
        <v/>
      </c>
      <c r="BS102" s="5" t="str" cm="1">
        <f t="array" aca="1" ref="BS102" ca="1">IF(BR102="","",_xlfn.IFS(BR102&lt;='Hidden inputs'!$C$15,BR102*'Hidden inputs'!$D$15,BR102&lt;='Hidden inputs'!$C$16,'Hidden inputs'!$C$15*'Hidden inputs'!$D$15+(BR102-'Hidden inputs'!$B$16)*'Hidden inputs'!$D$16,BR102&lt;='Hidden inputs'!$C$17,'Hidden inputs'!$C$15*'Hidden inputs'!$D$15+('Hidden inputs'!$C$16-'Hidden inputs'!$B$16)*'Hidden inputs'!$D$16+(BR102-'Hidden inputs'!$B$17)*'Hidden inputs'!$D$17,BR102&gt;'Hidden inputs'!$B$18,'Hidden inputs'!$C$15*'Hidden inputs'!$D$15+('Hidden inputs'!$C$16-'Hidden inputs'!$B$16)*'Hidden inputs'!$D$16+('Hidden inputs'!$C$17-'Hidden inputs'!$B$17)*'Hidden inputs'!$D$17+(BR102-'Hidden inputs'!$B$18)*'Hidden inputs'!$D$18))</f>
        <v/>
      </c>
      <c r="BT102" s="10" t="str">
        <f t="shared" ca="1" si="3332"/>
        <v/>
      </c>
      <c r="BU102" s="5" t="str">
        <f t="shared" ca="1" si="3237"/>
        <v/>
      </c>
      <c r="BV102" s="5" t="str">
        <f t="shared" ca="1" si="3238"/>
        <v/>
      </c>
      <c r="BW102" s="5" t="str">
        <f ca="1">IF($B102="","",'Hidden inputs'!$D$11*BN102+'Hidden inputs'!$E$11*BO102)</f>
        <v/>
      </c>
      <c r="BX102" s="11" t="str">
        <f t="shared" ca="1" si="3161"/>
        <v/>
      </c>
      <c r="BY102" s="9" t="str">
        <f t="shared" ca="1" si="3239"/>
        <v/>
      </c>
      <c r="BZ102" s="3" t="str">
        <f t="shared" ca="1" si="3240"/>
        <v/>
      </c>
      <c r="CA102" s="5" t="str" cm="1">
        <f t="array" aca="1" ref="CA102" ca="1">IF($B102="","",IF(BZ102=0,0,IF(DD_Payment="",0,IF(BZ102&lt;_xlfn.IFS(DD_Frequency="Monthly",1,DD_Frequency="Quarterly",IF(MONTH(BZ$2)=1,1,IF(MONTH(BZ$2)=4,1,IF(MONTH(BZ$2)=7,1,IF(MONTH(BZ$2)=10,1,0)))),DD_Frequency="Annually",IF(MONTH(BZ$2)=1,1,0))*DD_Payment,BZ102,_xlfn.IFS(DD_Frequency="Monthly",1,DD_Frequency="Quarterly",IF(MONTH(BZ$2)=1,1,IF(MONTH(BZ$2)=4,1,IF(MONTH(BZ$2)=7,1,IF(MONTH(BZ$2)=10,1,0)))),DD_Frequency="Annually",IF(MONTH(BZ$2)=1,1,0))*DD_Payment))))</f>
        <v/>
      </c>
      <c r="CB102" s="3" t="str">
        <f t="shared" ref="CB102" ca="1" si="4842">IF($B102="","",IF(BZ102&gt;CA102,(BZ102-CA102/2)*(rate_A*(CB$1/365)),0))</f>
        <v/>
      </c>
      <c r="CC102" s="3" t="str">
        <f t="shared" ca="1" si="3334"/>
        <v/>
      </c>
      <c r="CD102" s="3" t="str">
        <f t="shared" ref="CD102" ca="1" si="4843">IF($B102="","",BO102*(1+rate_A*CB$1/365))</f>
        <v/>
      </c>
      <c r="CE102" s="3" t="str">
        <f t="shared" ref="CE102" ca="1" si="4844">IF($B102="","",BP102*(1+rate_A*CB$1/365))</f>
        <v/>
      </c>
      <c r="CF102" s="3" t="str">
        <f t="shared" ref="CF102" ca="1" si="4845">IF($B102="","",BQ102*(1+rate_joint*CB$1/365))</f>
        <v/>
      </c>
      <c r="CG102" s="5" t="str">
        <f t="shared" ca="1" si="3338"/>
        <v/>
      </c>
      <c r="CH102" s="5" t="str" cm="1">
        <f t="array" aca="1" ref="CH102" ca="1">IF(CG102="","",_xlfn.IFS(CG102&lt;='Hidden inputs'!$C$15,CG102*'Hidden inputs'!$D$15,CG102&lt;='Hidden inputs'!$C$16,'Hidden inputs'!$C$15*'Hidden inputs'!$D$15+(CG102-'Hidden inputs'!$B$16)*'Hidden inputs'!$D$16,CG102&lt;='Hidden inputs'!$C$17,'Hidden inputs'!$C$15*'Hidden inputs'!$D$15+('Hidden inputs'!$C$16-'Hidden inputs'!$B$16)*'Hidden inputs'!$D$16+(CG102-'Hidden inputs'!$B$17)*'Hidden inputs'!$D$17,CG102&gt;'Hidden inputs'!$B$18,'Hidden inputs'!$C$15*'Hidden inputs'!$D$15+('Hidden inputs'!$C$16-'Hidden inputs'!$B$16)*'Hidden inputs'!$D$16+('Hidden inputs'!$C$17-'Hidden inputs'!$B$17)*'Hidden inputs'!$D$17+(CG102-'Hidden inputs'!$B$18)*'Hidden inputs'!$D$18))</f>
        <v/>
      </c>
      <c r="CI102" s="10" t="str">
        <f t="shared" ca="1" si="3339"/>
        <v/>
      </c>
      <c r="CJ102" s="5" t="str">
        <f t="shared" ca="1" si="3245"/>
        <v/>
      </c>
      <c r="CK102" s="5" t="str">
        <f t="shared" ca="1" si="3246"/>
        <v/>
      </c>
      <c r="CL102" s="5" t="str">
        <f ca="1">IF($B102="","",'Hidden inputs'!$D$11*CC102+'Hidden inputs'!$E$11*CD102)</f>
        <v/>
      </c>
      <c r="CM102" s="11" t="str">
        <f t="shared" ca="1" si="3166"/>
        <v/>
      </c>
      <c r="CN102" s="9" t="str">
        <f t="shared" ca="1" si="3247"/>
        <v/>
      </c>
      <c r="CO102" s="3" t="str">
        <f t="shared" ca="1" si="3248"/>
        <v/>
      </c>
      <c r="CP102" s="5" t="str" cm="1">
        <f t="array" aca="1" ref="CP102" ca="1">IF($B102="","",IF(CO102=0,0,IF(DD_Payment="",0,IF(CO102&lt;_xlfn.IFS(DD_Frequency="Monthly",1,DD_Frequency="Quarterly",IF(MONTH(CO$2)=1,1,IF(MONTH(CO$2)=4,1,IF(MONTH(CO$2)=7,1,IF(MONTH(CO$2)=10,1,0)))),DD_Frequency="Annually",IF(MONTH(CO$2)=1,1,0))*DD_Payment,CO102,_xlfn.IFS(DD_Frequency="Monthly",1,DD_Frequency="Quarterly",IF(MONTH(CO$2)=1,1,IF(MONTH(CO$2)=4,1,IF(MONTH(CO$2)=7,1,IF(MONTH(CO$2)=10,1,0)))),DD_Frequency="Annually",IF(MONTH(CO$2)=1,1,0))*DD_Payment))))</f>
        <v/>
      </c>
      <c r="CQ102" s="3" t="str">
        <f t="shared" ref="CQ102" ca="1" si="4846">IF($B102="","",IF(CO102&gt;CP102,(CO102-CP102/2)*(rate_A*(CQ$1/365)),0))</f>
        <v/>
      </c>
      <c r="CR102" s="3" t="str">
        <f t="shared" ca="1" si="3341"/>
        <v/>
      </c>
      <c r="CS102" s="3" t="str">
        <f t="shared" ref="CS102" ca="1" si="4847">IF($B102="","",CD102*(1+rate_A*CQ$1/365))</f>
        <v/>
      </c>
      <c r="CT102" s="3" t="str">
        <f t="shared" ref="CT102" ca="1" si="4848">IF($B102="","",CE102*(1+rate_A*CQ$1/365))</f>
        <v/>
      </c>
      <c r="CU102" s="3" t="str">
        <f t="shared" ref="CU102" ca="1" si="4849">IF($B102="","",CF102*(1+rate_joint*CQ$1/365))</f>
        <v/>
      </c>
      <c r="CV102" s="5" t="str">
        <f t="shared" ca="1" si="3345"/>
        <v/>
      </c>
      <c r="CW102" s="5" t="str" cm="1">
        <f t="array" aca="1" ref="CW102" ca="1">IF(CV102="","",_xlfn.IFS(CV102&lt;='Hidden inputs'!$C$15,CV102*'Hidden inputs'!$D$15,CV102&lt;='Hidden inputs'!$C$16,'Hidden inputs'!$C$15*'Hidden inputs'!$D$15+(CV102-'Hidden inputs'!$B$16)*'Hidden inputs'!$D$16,CV102&lt;='Hidden inputs'!$C$17,'Hidden inputs'!$C$15*'Hidden inputs'!$D$15+('Hidden inputs'!$C$16-'Hidden inputs'!$B$16)*'Hidden inputs'!$D$16+(CV102-'Hidden inputs'!$B$17)*'Hidden inputs'!$D$17,CV102&gt;'Hidden inputs'!$B$18,'Hidden inputs'!$C$15*'Hidden inputs'!$D$15+('Hidden inputs'!$C$16-'Hidden inputs'!$B$16)*'Hidden inputs'!$D$16+('Hidden inputs'!$C$17-'Hidden inputs'!$B$17)*'Hidden inputs'!$D$17+(CV102-'Hidden inputs'!$B$18)*'Hidden inputs'!$D$18))</f>
        <v/>
      </c>
      <c r="CX102" s="10" t="str">
        <f t="shared" ca="1" si="3346"/>
        <v/>
      </c>
      <c r="CY102" s="5" t="str">
        <f t="shared" ca="1" si="3253"/>
        <v/>
      </c>
      <c r="CZ102" s="5" t="str">
        <f t="shared" ca="1" si="3254"/>
        <v/>
      </c>
      <c r="DA102" s="5" t="str">
        <f ca="1">IF($B102="","",'Hidden inputs'!$D$11*CR102+'Hidden inputs'!$E$11*CS102)</f>
        <v/>
      </c>
      <c r="DB102" s="11" t="str">
        <f t="shared" ca="1" si="3171"/>
        <v/>
      </c>
      <c r="DC102" s="9" t="str">
        <f t="shared" ca="1" si="3255"/>
        <v/>
      </c>
      <c r="DD102" s="3" t="str">
        <f t="shared" ca="1" si="3256"/>
        <v/>
      </c>
      <c r="DE102" s="5" t="str" cm="1">
        <f t="array" aca="1" ref="DE102" ca="1">IF($B102="","",IF(DD102=0,0,IF(DD_Payment="",0,IF(DD102&lt;_xlfn.IFS(DD_Frequency="Monthly",1,DD_Frequency="Quarterly",IF(MONTH(DD$2)=1,1,IF(MONTH(DD$2)=4,1,IF(MONTH(DD$2)=7,1,IF(MONTH(DD$2)=10,1,0)))),DD_Frequency="Annually",IF(MONTH(DD$2)=1,1,0))*DD_Payment,DD102,_xlfn.IFS(DD_Frequency="Monthly",1,DD_Frequency="Quarterly",IF(MONTH(DD$2)=1,1,IF(MONTH(DD$2)=4,1,IF(MONTH(DD$2)=7,1,IF(MONTH(DD$2)=10,1,0)))),DD_Frequency="Annually",IF(MONTH(DD$2)=1,1,0))*DD_Payment))))</f>
        <v/>
      </c>
      <c r="DF102" s="3" t="str">
        <f t="shared" ref="DF102" ca="1" si="4850">IF($B102="","",IF(DD102&gt;DE102,(DD102-DE102/2)*(rate_A*(DF$1/365)),0))</f>
        <v/>
      </c>
      <c r="DG102" s="3" t="str">
        <f t="shared" ca="1" si="3348"/>
        <v/>
      </c>
      <c r="DH102" s="3" t="str">
        <f t="shared" ref="DH102" ca="1" si="4851">IF($B102="","",CS102*(1+rate_A*DF$1/365))</f>
        <v/>
      </c>
      <c r="DI102" s="3" t="str">
        <f t="shared" ref="DI102" ca="1" si="4852">IF($B102="","",CT102*(1+rate_A*DF$1/365))</f>
        <v/>
      </c>
      <c r="DJ102" s="3" t="str">
        <f t="shared" ref="DJ102" ca="1" si="4853">IF($B102="","",CU102*(1+rate_joint*DF$1/365))</f>
        <v/>
      </c>
      <c r="DK102" s="5" t="str">
        <f t="shared" ca="1" si="3352"/>
        <v/>
      </c>
      <c r="DL102" s="5" t="str" cm="1">
        <f t="array" aca="1" ref="DL102" ca="1">IF(DK102="","",_xlfn.IFS(DK102&lt;='Hidden inputs'!$C$15,DK102*'Hidden inputs'!$D$15,DK102&lt;='Hidden inputs'!$C$16,'Hidden inputs'!$C$15*'Hidden inputs'!$D$15+(DK102-'Hidden inputs'!$B$16)*'Hidden inputs'!$D$16,DK102&lt;='Hidden inputs'!$C$17,'Hidden inputs'!$C$15*'Hidden inputs'!$D$15+('Hidden inputs'!$C$16-'Hidden inputs'!$B$16)*'Hidden inputs'!$D$16+(DK102-'Hidden inputs'!$B$17)*'Hidden inputs'!$D$17,DK102&gt;'Hidden inputs'!$B$18,'Hidden inputs'!$C$15*'Hidden inputs'!$D$15+('Hidden inputs'!$C$16-'Hidden inputs'!$B$16)*'Hidden inputs'!$D$16+('Hidden inputs'!$C$17-'Hidden inputs'!$B$17)*'Hidden inputs'!$D$17+(DK102-'Hidden inputs'!$B$18)*'Hidden inputs'!$D$18))</f>
        <v/>
      </c>
      <c r="DM102" s="10" t="str">
        <f t="shared" ca="1" si="3353"/>
        <v/>
      </c>
      <c r="DN102" s="5" t="str">
        <f t="shared" ca="1" si="3261"/>
        <v/>
      </c>
      <c r="DO102" s="5" t="str">
        <f t="shared" ca="1" si="3262"/>
        <v/>
      </c>
      <c r="DP102" s="5" t="str">
        <f ca="1">IF($B102="","",'Hidden inputs'!$D$11*DG102+'Hidden inputs'!$E$11*DH102)</f>
        <v/>
      </c>
      <c r="DQ102" s="11" t="str">
        <f t="shared" ca="1" si="3176"/>
        <v/>
      </c>
      <c r="DR102" s="9" t="str">
        <f t="shared" ca="1" si="3263"/>
        <v/>
      </c>
      <c r="DS102" s="3" t="str">
        <f t="shared" ca="1" si="3264"/>
        <v/>
      </c>
      <c r="DT102" s="5" t="str" cm="1">
        <f t="array" aca="1" ref="DT102" ca="1">IF($B102="","",IF(DS102=0,0,IF(DD_Payment="",0,IF(DS102&lt;_xlfn.IFS(DD_Frequency="Monthly",1,DD_Frequency="Quarterly",IF(MONTH(DS$2)=1,1,IF(MONTH(DS$2)=4,1,IF(MONTH(DS$2)=7,1,IF(MONTH(DS$2)=10,1,0)))),DD_Frequency="Annually",IF(MONTH(DS$2)=1,1,0))*DD_Payment,DS102,_xlfn.IFS(DD_Frequency="Monthly",1,DD_Frequency="Quarterly",IF(MONTH(DS$2)=1,1,IF(MONTH(DS$2)=4,1,IF(MONTH(DS$2)=7,1,IF(MONTH(DS$2)=10,1,0)))),DD_Frequency="Annually",IF(MONTH(DS$2)=1,1,0))*DD_Payment))))</f>
        <v/>
      </c>
      <c r="DU102" s="3" t="str">
        <f t="shared" ref="DU102" ca="1" si="4854">IF($B102="","",IF(DS102&gt;DT102,(DS102-DT102/2)*(rate_A*(DU$1/365)),0))</f>
        <v/>
      </c>
      <c r="DV102" s="3" t="str">
        <f t="shared" ca="1" si="3355"/>
        <v/>
      </c>
      <c r="DW102" s="3" t="str">
        <f t="shared" ref="DW102" ca="1" si="4855">IF($B102="","",DH102*(1+rate_A*DU$1/365))</f>
        <v/>
      </c>
      <c r="DX102" s="3" t="str">
        <f t="shared" ref="DX102" ca="1" si="4856">IF($B102="","",DI102*(1+rate_A*DU$1/365))</f>
        <v/>
      </c>
      <c r="DY102" s="3" t="str">
        <f t="shared" ref="DY102" ca="1" si="4857">IF($B102="","",DJ102*(1+rate_joint*DU$1/365))</f>
        <v/>
      </c>
      <c r="DZ102" s="5" t="str">
        <f t="shared" ca="1" si="3359"/>
        <v/>
      </c>
      <c r="EA102" s="5" t="str" cm="1">
        <f t="array" aca="1" ref="EA102" ca="1">IF(DZ102="","",_xlfn.IFS(DZ102&lt;='Hidden inputs'!$C$15,DZ102*'Hidden inputs'!$D$15,DZ102&lt;='Hidden inputs'!$C$16,'Hidden inputs'!$C$15*'Hidden inputs'!$D$15+(DZ102-'Hidden inputs'!$B$16)*'Hidden inputs'!$D$16,DZ102&lt;='Hidden inputs'!$C$17,'Hidden inputs'!$C$15*'Hidden inputs'!$D$15+('Hidden inputs'!$C$16-'Hidden inputs'!$B$16)*'Hidden inputs'!$D$16+(DZ102-'Hidden inputs'!$B$17)*'Hidden inputs'!$D$17,DZ102&gt;'Hidden inputs'!$B$18,'Hidden inputs'!$C$15*'Hidden inputs'!$D$15+('Hidden inputs'!$C$16-'Hidden inputs'!$B$16)*'Hidden inputs'!$D$16+('Hidden inputs'!$C$17-'Hidden inputs'!$B$17)*'Hidden inputs'!$D$17+(DZ102-'Hidden inputs'!$B$18)*'Hidden inputs'!$D$18))</f>
        <v/>
      </c>
      <c r="EB102" s="10" t="str">
        <f t="shared" ca="1" si="3360"/>
        <v/>
      </c>
      <c r="EC102" s="5" t="str">
        <f t="shared" ca="1" si="3269"/>
        <v/>
      </c>
      <c r="ED102" s="5" t="str">
        <f t="shared" ca="1" si="3270"/>
        <v/>
      </c>
      <c r="EE102" s="5" t="str">
        <f ca="1">IF($B102="","",'Hidden inputs'!$D$11*DV102+'Hidden inputs'!$E$11*DW102)</f>
        <v/>
      </c>
      <c r="EF102" s="11" t="str">
        <f t="shared" ca="1" si="3181"/>
        <v/>
      </c>
      <c r="EG102" s="9" t="str">
        <f t="shared" ca="1" si="3271"/>
        <v/>
      </c>
      <c r="EH102" s="3" t="str">
        <f t="shared" ca="1" si="3272"/>
        <v/>
      </c>
      <c r="EI102" s="5" t="str" cm="1">
        <f t="array" aca="1" ref="EI102" ca="1">IF($B102="","",IF(EH102=0,0,IF(DD_Payment="",0,IF(EH102&lt;_xlfn.IFS(DD_Frequency="Monthly",1,DD_Frequency="Quarterly",IF(MONTH(EH$2)=1,1,IF(MONTH(EH$2)=4,1,IF(MONTH(EH$2)=7,1,IF(MONTH(EH$2)=10,1,0)))),DD_Frequency="Annually",IF(MONTH(EH$2)=1,1,0))*DD_Payment,EH102,_xlfn.IFS(DD_Frequency="Monthly",1,DD_Frequency="Quarterly",IF(MONTH(EH$2)=1,1,IF(MONTH(EH$2)=4,1,IF(MONTH(EH$2)=7,1,IF(MONTH(EH$2)=10,1,0)))),DD_Frequency="Annually",IF(MONTH(EH$2)=1,1,0))*DD_Payment))))</f>
        <v/>
      </c>
      <c r="EJ102" s="3" t="str">
        <f t="shared" ref="EJ102" ca="1" si="4858">IF($B102="","",IF(EH102&gt;EI102,(EH102-EI102/2)*(rate_A*(EJ$1/365)),0))</f>
        <v/>
      </c>
      <c r="EK102" s="3" t="str">
        <f t="shared" ca="1" si="3362"/>
        <v/>
      </c>
      <c r="EL102" s="3" t="str">
        <f t="shared" ref="EL102" ca="1" si="4859">IF($B102="","",DW102*(1+rate_A*EJ$1/365))</f>
        <v/>
      </c>
      <c r="EM102" s="3" t="str">
        <f t="shared" ref="EM102" ca="1" si="4860">IF($B102="","",DX102*(1+rate_A*EJ$1/365))</f>
        <v/>
      </c>
      <c r="EN102" s="3" t="str">
        <f t="shared" ref="EN102" ca="1" si="4861">IF($B102="","",DY102*(1+rate_joint*EJ$1/365))</f>
        <v/>
      </c>
      <c r="EO102" s="5" t="str">
        <f t="shared" ca="1" si="3366"/>
        <v/>
      </c>
      <c r="EP102" s="5" t="str" cm="1">
        <f t="array" aca="1" ref="EP102" ca="1">IF(EO102="","",_xlfn.IFS(EO102&lt;='Hidden inputs'!$C$15,EO102*'Hidden inputs'!$D$15,EO102&lt;='Hidden inputs'!$C$16,'Hidden inputs'!$C$15*'Hidden inputs'!$D$15+(EO102-'Hidden inputs'!$B$16)*'Hidden inputs'!$D$16,EO102&lt;='Hidden inputs'!$C$17,'Hidden inputs'!$C$15*'Hidden inputs'!$D$15+('Hidden inputs'!$C$16-'Hidden inputs'!$B$16)*'Hidden inputs'!$D$16+(EO102-'Hidden inputs'!$B$17)*'Hidden inputs'!$D$17,EO102&gt;'Hidden inputs'!$B$18,'Hidden inputs'!$C$15*'Hidden inputs'!$D$15+('Hidden inputs'!$C$16-'Hidden inputs'!$B$16)*'Hidden inputs'!$D$16+('Hidden inputs'!$C$17-'Hidden inputs'!$B$17)*'Hidden inputs'!$D$17+(EO102-'Hidden inputs'!$B$18)*'Hidden inputs'!$D$18))</f>
        <v/>
      </c>
      <c r="EQ102" s="10" t="str">
        <f t="shared" ca="1" si="3367"/>
        <v/>
      </c>
      <c r="ER102" s="5" t="str">
        <f t="shared" ca="1" si="3277"/>
        <v/>
      </c>
      <c r="ES102" s="5" t="str">
        <f t="shared" ca="1" si="3278"/>
        <v/>
      </c>
      <c r="ET102" s="5" t="str">
        <f ca="1">IF($B102="","",'Hidden inputs'!$D$11*EK102+'Hidden inputs'!$E$11*EL102)</f>
        <v/>
      </c>
      <c r="EU102" s="11" t="str">
        <f t="shared" ca="1" si="3186"/>
        <v/>
      </c>
      <c r="EV102" s="9" t="str">
        <f t="shared" ca="1" si="3279"/>
        <v/>
      </c>
      <c r="EW102" s="3" t="str">
        <f t="shared" ca="1" si="3280"/>
        <v/>
      </c>
      <c r="EX102" s="5" t="str" cm="1">
        <f t="array" aca="1" ref="EX102" ca="1">IF($B102="","",IF(EW102=0,0,IF(DD_Payment="",0,IF(EW102&lt;_xlfn.IFS(DD_Frequency="Monthly",1,DD_Frequency="Quarterly",IF(MONTH(EW$2)=1,1,IF(MONTH(EW$2)=4,1,IF(MONTH(EW$2)=7,1,IF(MONTH(EW$2)=10,1,0)))),DD_Frequency="Annually",IF(MONTH(EW$2)=1,1,0))*DD_Payment,EW102,_xlfn.IFS(DD_Frequency="Monthly",1,DD_Frequency="Quarterly",IF(MONTH(EW$2)=1,1,IF(MONTH(EW$2)=4,1,IF(MONTH(EW$2)=7,1,IF(MONTH(EW$2)=10,1,0)))),DD_Frequency="Annually",IF(MONTH(EW$2)=1,1,0))*DD_Payment))))</f>
        <v/>
      </c>
      <c r="EY102" s="3" t="str">
        <f t="shared" ref="EY102" ca="1" si="4862">IF($B102="","",IF(EW102&gt;EX102,(EW102-EX102/2)*(rate_A*(EY$1/365)),0))</f>
        <v/>
      </c>
      <c r="EZ102" s="3" t="str">
        <f t="shared" ca="1" si="3369"/>
        <v/>
      </c>
      <c r="FA102" s="3" t="str">
        <f t="shared" ref="FA102" ca="1" si="4863">IF($B102="","",EL102*(1+rate_A*EY$1/365))</f>
        <v/>
      </c>
      <c r="FB102" s="3" t="str">
        <f t="shared" ref="FB102" ca="1" si="4864">IF($B102="","",EM102*(1+rate_A*EY$1/365))</f>
        <v/>
      </c>
      <c r="FC102" s="3" t="str">
        <f t="shared" ref="FC102" ca="1" si="4865">IF($B102="","",EN102*(1+rate_joint*EY$1/365))</f>
        <v/>
      </c>
      <c r="FD102" s="5" t="str">
        <f t="shared" ca="1" si="3373"/>
        <v/>
      </c>
      <c r="FE102" s="5" t="str" cm="1">
        <f t="array" aca="1" ref="FE102" ca="1">IF(FD102="","",_xlfn.IFS(FD102&lt;='Hidden inputs'!$C$15,FD102*'Hidden inputs'!$D$15,FD102&lt;='Hidden inputs'!$C$16,'Hidden inputs'!$C$15*'Hidden inputs'!$D$15+(FD102-'Hidden inputs'!$B$16)*'Hidden inputs'!$D$16,FD102&lt;='Hidden inputs'!$C$17,'Hidden inputs'!$C$15*'Hidden inputs'!$D$15+('Hidden inputs'!$C$16-'Hidden inputs'!$B$16)*'Hidden inputs'!$D$16+(FD102-'Hidden inputs'!$B$17)*'Hidden inputs'!$D$17,FD102&gt;'Hidden inputs'!$B$18,'Hidden inputs'!$C$15*'Hidden inputs'!$D$15+('Hidden inputs'!$C$16-'Hidden inputs'!$B$16)*'Hidden inputs'!$D$16+('Hidden inputs'!$C$17-'Hidden inputs'!$B$17)*'Hidden inputs'!$D$17+(FD102-'Hidden inputs'!$B$18)*'Hidden inputs'!$D$18))</f>
        <v/>
      </c>
      <c r="FF102" s="10" t="str">
        <f t="shared" ca="1" si="3374"/>
        <v/>
      </c>
      <c r="FG102" s="5" t="str">
        <f t="shared" ca="1" si="3285"/>
        <v/>
      </c>
      <c r="FH102" s="5" t="str">
        <f t="shared" ca="1" si="3286"/>
        <v/>
      </c>
      <c r="FI102" s="5" t="str">
        <f ca="1">IF($B102="","",'Hidden inputs'!$D$11*EZ102+'Hidden inputs'!$E$11*FA102)</f>
        <v/>
      </c>
      <c r="FJ102" s="11" t="str">
        <f t="shared" ca="1" si="3191"/>
        <v/>
      </c>
      <c r="FK102" s="9" t="str">
        <f t="shared" ca="1" si="3287"/>
        <v/>
      </c>
      <c r="FL102" s="3" t="str">
        <f t="shared" ca="1" si="3288"/>
        <v/>
      </c>
      <c r="FM102" s="5" t="str" cm="1">
        <f t="array" aca="1" ref="FM102" ca="1">IF($B102="","",IF(FL102=0,0,IF(DD_Payment="",0,IF(FL102&lt;_xlfn.IFS(DD_Frequency="Monthly",1,DD_Frequency="Quarterly",IF(MONTH(FL$2)=1,1,IF(MONTH(FL$2)=4,1,IF(MONTH(FL$2)=7,1,IF(MONTH(FL$2)=10,1,0)))),DD_Frequency="Annually",IF(MONTH(FL$2)=1,1,0))*DD_Payment,FL102,_xlfn.IFS(DD_Frequency="Monthly",1,DD_Frequency="Quarterly",IF(MONTH(FL$2)=1,1,IF(MONTH(FL$2)=4,1,IF(MONTH(FL$2)=7,1,IF(MONTH(FL$2)=10,1,0)))),DD_Frequency="Annually",IF(MONTH(FL$2)=1,1,0))*DD_Payment))))</f>
        <v/>
      </c>
      <c r="FN102" s="3" t="str">
        <f t="shared" ref="FN102" ca="1" si="4866">IF($B102="","",IF(FL102&gt;FM102,(FL102-FM102/2)*(rate_A*(FN$1/365)),0))</f>
        <v/>
      </c>
      <c r="FO102" s="3" t="str">
        <f t="shared" ca="1" si="3376"/>
        <v/>
      </c>
      <c r="FP102" s="3" t="str">
        <f t="shared" ref="FP102" ca="1" si="4867">IF($B102="","",FA102*(1+rate_A*FN$1/365))</f>
        <v/>
      </c>
      <c r="FQ102" s="3" t="str">
        <f t="shared" ref="FQ102" ca="1" si="4868">IF($B102="","",FB102*(1+rate_A*FN$1/365))</f>
        <v/>
      </c>
      <c r="FR102" s="3" t="str">
        <f t="shared" ref="FR102" ca="1" si="4869">IF($B102="","",FC102*(1+rate_joint*FN$1/365))</f>
        <v/>
      </c>
      <c r="FS102" s="5" t="str">
        <f t="shared" ca="1" si="3380"/>
        <v/>
      </c>
      <c r="FT102" s="5" t="str" cm="1">
        <f t="array" aca="1" ref="FT102" ca="1">IF(FS102="","",_xlfn.IFS(FS102&lt;='Hidden inputs'!$C$15,FS102*'Hidden inputs'!$D$15,FS102&lt;='Hidden inputs'!$C$16,'Hidden inputs'!$C$15*'Hidden inputs'!$D$15+(FS102-'Hidden inputs'!$B$16)*'Hidden inputs'!$D$16,FS102&lt;='Hidden inputs'!$C$17,'Hidden inputs'!$C$15*'Hidden inputs'!$D$15+('Hidden inputs'!$C$16-'Hidden inputs'!$B$16)*'Hidden inputs'!$D$16+(FS102-'Hidden inputs'!$B$17)*'Hidden inputs'!$D$17,FS102&gt;'Hidden inputs'!$B$18,'Hidden inputs'!$C$15*'Hidden inputs'!$D$15+('Hidden inputs'!$C$16-'Hidden inputs'!$B$16)*'Hidden inputs'!$D$16+('Hidden inputs'!$C$17-'Hidden inputs'!$B$17)*'Hidden inputs'!$D$17+(FS102-'Hidden inputs'!$B$18)*'Hidden inputs'!$D$18))</f>
        <v/>
      </c>
      <c r="FU102" s="10" t="str">
        <f t="shared" ca="1" si="3381"/>
        <v/>
      </c>
      <c r="FV102" s="5" t="str">
        <f t="shared" ca="1" si="3293"/>
        <v/>
      </c>
      <c r="FW102" s="5" t="str">
        <f t="shared" ca="1" si="3294"/>
        <v/>
      </c>
      <c r="FX102" s="5" t="str">
        <f ca="1">IF($B102="","",'Hidden inputs'!$D$11*FO102+'Hidden inputs'!$E$11*FP102)</f>
        <v/>
      </c>
      <c r="FY102" s="11" t="str">
        <f t="shared" ca="1" si="3196"/>
        <v/>
      </c>
      <c r="FZ102" s="9" t="str">
        <f t="shared" ca="1" si="3295"/>
        <v/>
      </c>
      <c r="GA102" s="5" t="str">
        <f t="shared" ca="1" si="3296"/>
        <v/>
      </c>
      <c r="GB102" s="5" t="str">
        <f t="shared" ca="1" si="3297"/>
        <v/>
      </c>
      <c r="GC102" s="5" t="str">
        <f t="shared" ca="1" si="3197"/>
        <v/>
      </c>
      <c r="GD102" s="5" t="str">
        <f t="shared" ca="1" si="3198"/>
        <v/>
      </c>
    </row>
    <row r="103" spans="1:186" x14ac:dyDescent="0.35">
      <c r="A103" s="2" t="str">
        <f t="shared" ca="1" si="3199"/>
        <v/>
      </c>
      <c r="B103" s="6" t="str">
        <f t="shared" ca="1" si="3200"/>
        <v/>
      </c>
      <c r="C103" s="5" t="str">
        <f t="shared" ca="1" si="3298"/>
        <v/>
      </c>
      <c r="D103" s="5" t="str" cm="1">
        <f t="array" aca="1" ref="D103" ca="1">IF($B103="","",IF(C103=0,0,IF(DD_Payment="",0,IF(C103&lt;_xlfn.IFS(DD_Frequency="Monthly",1,DD_Frequency="Quarterly",IF(MONTH(C$2)=1,1,IF(MONTH(C$2)=4,1,IF(MONTH(C$2)=7,1,IF(MONTH(C$2)=10,1,0)))),DD_Frequency="Annually",IF(MONTH(C$2)=1,1,0))*DD_Payment,C103,_xlfn.IFS(DD_Frequency="Monthly",1,DD_Frequency="Quarterly",IF(MONTH(C$2)=1,1,IF(MONTH(C$2)=4,1,IF(MONTH(C$2)=7,1,IF(MONTH(C$2)=10,1,0)))),DD_Frequency="Annually",IF(MONTH(C$2)=1,1,0))*DD_Payment))))</f>
        <v/>
      </c>
      <c r="E103" s="5" t="str">
        <f t="shared" ref="E103" ca="1" si="4870">IF(B103="","",IF(C103&gt;D103,(C103-D103/2)*(rate_A*(E$1/365)),0))</f>
        <v/>
      </c>
      <c r="F103" s="5" t="str">
        <f t="shared" ca="1" si="3202"/>
        <v/>
      </c>
      <c r="G103" s="5" t="str">
        <f t="shared" ref="G103" ca="1" si="4871">IF(B103="","",G102*(1+rate_A*E$1/365))</f>
        <v/>
      </c>
      <c r="H103" s="5" t="str">
        <f t="shared" ref="H103" ca="1" si="4872">IF(B103="","",H102*(1+rate_A*E$1/365))</f>
        <v/>
      </c>
      <c r="I103" s="5" t="str">
        <f t="shared" ref="I103" ca="1" si="4873">IF(B103="","",I102*(1+rate_joint*E$1/365))</f>
        <v/>
      </c>
      <c r="J103" s="5" t="str">
        <f t="shared" ca="1" si="3303"/>
        <v/>
      </c>
      <c r="K103" s="5" t="str" cm="1">
        <f t="array" aca="1" ref="K103" ca="1">IF(J103="","",_xlfn.IFS(J103&lt;='Hidden inputs'!$C$15,J103*'Hidden inputs'!$D$15,J103&lt;='Hidden inputs'!$C$16,'Hidden inputs'!$C$15*'Hidden inputs'!$D$15+(J103-'Hidden inputs'!$B$16)*'Hidden inputs'!$D$16,J103&lt;='Hidden inputs'!$C$17,'Hidden inputs'!$C$15*'Hidden inputs'!$D$15+('Hidden inputs'!$C$16-'Hidden inputs'!$B$16)*'Hidden inputs'!$D$16+(J103-'Hidden inputs'!$B$17)*'Hidden inputs'!$D$17,J103&gt;'Hidden inputs'!$B$18,'Hidden inputs'!$C$15*'Hidden inputs'!$D$15+('Hidden inputs'!$C$16-'Hidden inputs'!$B$16)*'Hidden inputs'!$D$16+('Hidden inputs'!$C$17-'Hidden inputs'!$B$17)*'Hidden inputs'!$D$17+(J103-'Hidden inputs'!$B$18)*'Hidden inputs'!$D$18))</f>
        <v/>
      </c>
      <c r="L103" s="11" t="str">
        <f t="shared" ca="1" si="3304"/>
        <v/>
      </c>
      <c r="M103" s="5" t="str">
        <f t="shared" ca="1" si="3206"/>
        <v/>
      </c>
      <c r="N103" s="5" t="str">
        <f t="shared" ca="1" si="3207"/>
        <v/>
      </c>
      <c r="O103" s="5" t="str">
        <f ca="1">IF(B103="","",'Hidden inputs'!$D$11*F103+'Hidden inputs'!$E$11*G103)</f>
        <v/>
      </c>
      <c r="P103" s="11" t="str">
        <f t="shared" ca="1" si="3140"/>
        <v/>
      </c>
      <c r="Q103" s="20" t="str">
        <f t="shared" ca="1" si="3141"/>
        <v/>
      </c>
      <c r="R103" s="3" t="str">
        <f t="shared" ca="1" si="3208"/>
        <v/>
      </c>
      <c r="S103" s="5" t="str" cm="1">
        <f t="array" aca="1" ref="S103" ca="1">IF($B103="","",IF(R103=0,0,IF(DD_Payment="",0,IF(R103&lt;_xlfn.IFS(DD_Frequency="Monthly",1,DD_Frequency="Quarterly",IF(MONTH(R$2)=1,1,IF(MONTH(R$2)=4,1,IF(MONTH(R$2)=7,1,IF(MONTH(R$2)=10,1,0)))),DD_Frequency="Annually",IF(MONTH(R$2)=1,1,0))*DD_Payment,R103,_xlfn.IFS(DD_Frequency="Monthly",1,DD_Frequency="Quarterly",IF(MONTH(R$2)=1,1,IF(MONTH(R$2)=4,1,IF(MONTH(R$2)=7,1,IF(MONTH(R$2)=10,1,0)))),DD_Frequency="Annually",IF(MONTH(R$2)=1,1,0))*DD_Payment))))</f>
        <v/>
      </c>
      <c r="T103" s="3" t="str">
        <f t="shared" ref="T103" ca="1" si="4874">IF(B103="","",IF(R103&gt;S103,(R103-S103/2)*(rate_A*((T$1+A103)/365)),0))</f>
        <v/>
      </c>
      <c r="U103" s="3" t="str">
        <f t="shared" ca="1" si="3210"/>
        <v/>
      </c>
      <c r="V103" s="3" t="str">
        <f t="shared" ref="V103" ca="1" si="4875">IF(B103="","",G103*(1+rate_A*(T$1+A103)/365))</f>
        <v/>
      </c>
      <c r="W103" s="3" t="str">
        <f t="shared" ref="W103" ca="1" si="4876">IF(B103="","",H103*(1+rate_A*(T$1+A103)/365))</f>
        <v/>
      </c>
      <c r="X103" s="3" t="str">
        <f t="shared" ref="X103" ca="1" si="4877">IF(B103="","",I103*(1+rate_joint*(T$1+A103)/365))</f>
        <v/>
      </c>
      <c r="Y103" s="5" t="str">
        <f t="shared" ca="1" si="3309"/>
        <v/>
      </c>
      <c r="Z103" s="5" t="str" cm="1">
        <f t="array" aca="1" ref="Z103" ca="1">IF(Y103="","",_xlfn.IFS(Y103&lt;='Hidden inputs'!$C$15,Y103*'Hidden inputs'!$D$15,Y103&lt;='Hidden inputs'!$C$16,'Hidden inputs'!$C$15*'Hidden inputs'!$D$15+(Y103-'Hidden inputs'!$B$16)*'Hidden inputs'!$D$16,Y103&lt;='Hidden inputs'!$C$17,'Hidden inputs'!$C$15*'Hidden inputs'!$D$15+('Hidden inputs'!$C$16-'Hidden inputs'!$B$16)*'Hidden inputs'!$D$16+(Y103-'Hidden inputs'!$B$17)*'Hidden inputs'!$D$17,Y103&gt;'Hidden inputs'!$B$18,'Hidden inputs'!$C$15*'Hidden inputs'!$D$15+('Hidden inputs'!$C$16-'Hidden inputs'!$B$16)*'Hidden inputs'!$D$16+('Hidden inputs'!$C$17-'Hidden inputs'!$B$17)*'Hidden inputs'!$D$17+(Y103-'Hidden inputs'!$B$18)*'Hidden inputs'!$D$18))</f>
        <v/>
      </c>
      <c r="AA103" s="10" t="str">
        <f t="shared" ca="1" si="3310"/>
        <v/>
      </c>
      <c r="AB103" s="5" t="str">
        <f t="shared" ca="1" si="3214"/>
        <v/>
      </c>
      <c r="AC103" s="5" t="str">
        <f t="shared" ca="1" si="3311"/>
        <v/>
      </c>
      <c r="AD103" s="5" t="str">
        <f ca="1">IF(B103="","",'Hidden inputs'!$D$11*U103+'Hidden inputs'!$E$11*V103)</f>
        <v/>
      </c>
      <c r="AE103" s="11" t="str">
        <f t="shared" ca="1" si="3146"/>
        <v/>
      </c>
      <c r="AF103" s="9" t="str">
        <f t="shared" ca="1" si="3215"/>
        <v/>
      </c>
      <c r="AG103" s="3" t="str">
        <f t="shared" ca="1" si="3216"/>
        <v/>
      </c>
      <c r="AH103" s="5" t="str" cm="1">
        <f t="array" aca="1" ref="AH103" ca="1">IF($B103="","",IF(AG103=0,0,IF(DD_Payment="",0,IF(AG103&lt;_xlfn.IFS(DD_Frequency="Monthly",1,DD_Frequency="Quarterly",IF(MONTH(AG$2)=1,1,IF(MONTH(AG$2)=4,1,IF(MONTH(AG$2)=7,1,IF(MONTH(AG$2)=10,1,0)))),DD_Frequency="Annually",IF(MONTH(AG$2)=1,1,0))*DD_Payment,AG103,_xlfn.IFS(DD_Frequency="Monthly",1,DD_Frequency="Quarterly",IF(MONTH(AG$2)=1,1,IF(MONTH(AG$2)=4,1,IF(MONTH(AG$2)=7,1,IF(MONTH(AG$2)=10,1,0)))),DD_Frequency="Annually",IF(MONTH(AG$2)=1,1,0))*DD_Payment))))</f>
        <v/>
      </c>
      <c r="AI103" s="3" t="str">
        <f t="shared" ref="AI103" ca="1" si="4878">IF($B103="","",IF(AG103&gt;AH103,(AG103-AH103/2)*(rate_A*(AI$1/365)),0))</f>
        <v/>
      </c>
      <c r="AJ103" s="3" t="str">
        <f t="shared" ca="1" si="3313"/>
        <v/>
      </c>
      <c r="AK103" s="3" t="str">
        <f t="shared" ref="AK103" ca="1" si="4879">IF($B103="","",V103*(1+rate_A*AI$1/365))</f>
        <v/>
      </c>
      <c r="AL103" s="3" t="str">
        <f t="shared" ref="AL103" ca="1" si="4880">IF($B103="","",W103*(1+rate_A*AI$1/365))</f>
        <v/>
      </c>
      <c r="AM103" s="3" t="str">
        <f t="shared" ref="AM103" ca="1" si="4881">IF($B103="","",X103*(1+rate_joint*AI$1/365))</f>
        <v/>
      </c>
      <c r="AN103" s="5" t="str">
        <f t="shared" ca="1" si="3317"/>
        <v/>
      </c>
      <c r="AO103" s="5" t="str" cm="1">
        <f t="array" aca="1" ref="AO103" ca="1">IF(AN103="","",_xlfn.IFS(AN103&lt;='Hidden inputs'!$C$15,AN103*'Hidden inputs'!$D$15,AN103&lt;='Hidden inputs'!$C$16,'Hidden inputs'!$C$15*'Hidden inputs'!$D$15+(AN103-'Hidden inputs'!$B$16)*'Hidden inputs'!$D$16,AN103&lt;='Hidden inputs'!$C$17,'Hidden inputs'!$C$15*'Hidden inputs'!$D$15+('Hidden inputs'!$C$16-'Hidden inputs'!$B$16)*'Hidden inputs'!$D$16+(AN103-'Hidden inputs'!$B$17)*'Hidden inputs'!$D$17,AN103&gt;'Hidden inputs'!$B$18,'Hidden inputs'!$C$15*'Hidden inputs'!$D$15+('Hidden inputs'!$C$16-'Hidden inputs'!$B$16)*'Hidden inputs'!$D$16+('Hidden inputs'!$C$17-'Hidden inputs'!$B$17)*'Hidden inputs'!$D$17+(AN103-'Hidden inputs'!$B$18)*'Hidden inputs'!$D$18))</f>
        <v/>
      </c>
      <c r="AP103" s="10" t="str">
        <f t="shared" ca="1" si="3318"/>
        <v/>
      </c>
      <c r="AQ103" s="5" t="str">
        <f t="shared" ca="1" si="3221"/>
        <v/>
      </c>
      <c r="AR103" s="5" t="str">
        <f t="shared" ca="1" si="3222"/>
        <v/>
      </c>
      <c r="AS103" s="5" t="str">
        <f ca="1">IF($B103="","",'Hidden inputs'!$D$11*AJ103+'Hidden inputs'!$E$11*AK103)</f>
        <v/>
      </c>
      <c r="AT103" s="11" t="str">
        <f t="shared" ca="1" si="3151"/>
        <v/>
      </c>
      <c r="AU103" s="9" t="str">
        <f t="shared" ca="1" si="3223"/>
        <v/>
      </c>
      <c r="AV103" s="3" t="str">
        <f t="shared" ca="1" si="3224"/>
        <v/>
      </c>
      <c r="AW103" s="5" t="str" cm="1">
        <f t="array" aca="1" ref="AW103" ca="1">IF($B103="","",IF(AV103=0,0,IF(DD_Payment="",0,IF(AV103&lt;_xlfn.IFS(DD_Frequency="Monthly",1,DD_Frequency="Quarterly",IF(MONTH(AV$2)=1,1,IF(MONTH(AV$2)=4,1,IF(MONTH(AV$2)=7,1,IF(MONTH(AV$2)=10,1,0)))),DD_Frequency="Annually",IF(MONTH(AV$2)=1,1,0))*DD_Payment,AV103,_xlfn.IFS(DD_Frequency="Monthly",1,DD_Frequency="Quarterly",IF(MONTH(AV$2)=1,1,IF(MONTH(AV$2)=4,1,IF(MONTH(AV$2)=7,1,IF(MONTH(AV$2)=10,1,0)))),DD_Frequency="Annually",IF(MONTH(AV$2)=1,1,0))*DD_Payment))))</f>
        <v/>
      </c>
      <c r="AX103" s="3" t="str">
        <f t="shared" ref="AX103" ca="1" si="4882">IF($B103="","",IF(AV103&gt;AW103,(AV103-AW103/2)*(rate_A*(AX$1/365)),0))</f>
        <v/>
      </c>
      <c r="AY103" s="3" t="str">
        <f t="shared" ca="1" si="3320"/>
        <v/>
      </c>
      <c r="AZ103" s="3" t="str">
        <f t="shared" ref="AZ103" ca="1" si="4883">IF($B103="","",AK103*(1+rate_A*AX$1/365))</f>
        <v/>
      </c>
      <c r="BA103" s="3" t="str">
        <f t="shared" ref="BA103" ca="1" si="4884">IF($B103="","",AL103*(1+rate_A*AX$1/365))</f>
        <v/>
      </c>
      <c r="BB103" s="3" t="str">
        <f t="shared" ref="BB103" ca="1" si="4885">IF($B103="","",AM103*(1+rate_joint*AX$1/365))</f>
        <v/>
      </c>
      <c r="BC103" s="5" t="str">
        <f t="shared" ca="1" si="3324"/>
        <v/>
      </c>
      <c r="BD103" s="5" t="str" cm="1">
        <f t="array" aca="1" ref="BD103" ca="1">IF(BC103="","",_xlfn.IFS(BC103&lt;='Hidden inputs'!$C$15,BC103*'Hidden inputs'!$D$15,BC103&lt;='Hidden inputs'!$C$16,'Hidden inputs'!$C$15*'Hidden inputs'!$D$15+(BC103-'Hidden inputs'!$B$16)*'Hidden inputs'!$D$16,BC103&lt;='Hidden inputs'!$C$17,'Hidden inputs'!$C$15*'Hidden inputs'!$D$15+('Hidden inputs'!$C$16-'Hidden inputs'!$B$16)*'Hidden inputs'!$D$16+(BC103-'Hidden inputs'!$B$17)*'Hidden inputs'!$D$17,BC103&gt;'Hidden inputs'!$B$18,'Hidden inputs'!$C$15*'Hidden inputs'!$D$15+('Hidden inputs'!$C$16-'Hidden inputs'!$B$16)*'Hidden inputs'!$D$16+('Hidden inputs'!$C$17-'Hidden inputs'!$B$17)*'Hidden inputs'!$D$17+(BC103-'Hidden inputs'!$B$18)*'Hidden inputs'!$D$18))</f>
        <v/>
      </c>
      <c r="BE103" s="10" t="str">
        <f t="shared" ca="1" si="3325"/>
        <v/>
      </c>
      <c r="BF103" s="5" t="str">
        <f t="shared" ca="1" si="3229"/>
        <v/>
      </c>
      <c r="BG103" s="5" t="str">
        <f t="shared" ca="1" si="3230"/>
        <v/>
      </c>
      <c r="BH103" s="5" t="str">
        <f ca="1">IF($B103="","",'Hidden inputs'!$D$11*AY103+'Hidden inputs'!$E$11*AZ103)</f>
        <v/>
      </c>
      <c r="BI103" s="11" t="str">
        <f t="shared" ca="1" si="3156"/>
        <v/>
      </c>
      <c r="BJ103" s="9" t="str">
        <f t="shared" ca="1" si="3231"/>
        <v/>
      </c>
      <c r="BK103" s="3" t="str">
        <f t="shared" ca="1" si="3232"/>
        <v/>
      </c>
      <c r="BL103" s="5" t="str" cm="1">
        <f t="array" aca="1" ref="BL103" ca="1">IF($B103="","",IF(BK103=0,0,IF(DD_Payment="",0,IF(BK103&lt;_xlfn.IFS(DD_Frequency="Monthly",1,DD_Frequency="Quarterly",IF(MONTH(BK$2)=1,1,IF(MONTH(BK$2)=4,1,IF(MONTH(BK$2)=7,1,IF(MONTH(BK$2)=10,1,0)))),DD_Frequency="Annually",IF(MONTH(BK$2)=1,1,0))*DD_Payment,BK103,_xlfn.IFS(DD_Frequency="Monthly",1,DD_Frequency="Quarterly",IF(MONTH(BK$2)=1,1,IF(MONTH(BK$2)=4,1,IF(MONTH(BK$2)=7,1,IF(MONTH(BK$2)=10,1,0)))),DD_Frequency="Annually",IF(MONTH(BK$2)=1,1,0))*DD_Payment))))</f>
        <v/>
      </c>
      <c r="BM103" s="3" t="str">
        <f t="shared" ref="BM103" ca="1" si="4886">IF($B103="","",IF(BK103&gt;BL103,(BK103-BL103/2)*(rate_A*(BM$1/365)),0))</f>
        <v/>
      </c>
      <c r="BN103" s="3" t="str">
        <f t="shared" ca="1" si="3327"/>
        <v/>
      </c>
      <c r="BO103" s="3" t="str">
        <f t="shared" ref="BO103" ca="1" si="4887">IF($B103="","",AZ103*(1+rate_A*BM$1/365))</f>
        <v/>
      </c>
      <c r="BP103" s="3" t="str">
        <f t="shared" ref="BP103" ca="1" si="4888">IF($B103="","",BA103*(1+rate_A*BM$1/365))</f>
        <v/>
      </c>
      <c r="BQ103" s="3" t="str">
        <f t="shared" ref="BQ103" ca="1" si="4889">IF($B103="","",BB103*(1+rate_joint*BM$1/365))</f>
        <v/>
      </c>
      <c r="BR103" s="5" t="str">
        <f t="shared" ca="1" si="3331"/>
        <v/>
      </c>
      <c r="BS103" s="5" t="str" cm="1">
        <f t="array" aca="1" ref="BS103" ca="1">IF(BR103="","",_xlfn.IFS(BR103&lt;='Hidden inputs'!$C$15,BR103*'Hidden inputs'!$D$15,BR103&lt;='Hidden inputs'!$C$16,'Hidden inputs'!$C$15*'Hidden inputs'!$D$15+(BR103-'Hidden inputs'!$B$16)*'Hidden inputs'!$D$16,BR103&lt;='Hidden inputs'!$C$17,'Hidden inputs'!$C$15*'Hidden inputs'!$D$15+('Hidden inputs'!$C$16-'Hidden inputs'!$B$16)*'Hidden inputs'!$D$16+(BR103-'Hidden inputs'!$B$17)*'Hidden inputs'!$D$17,BR103&gt;'Hidden inputs'!$B$18,'Hidden inputs'!$C$15*'Hidden inputs'!$D$15+('Hidden inputs'!$C$16-'Hidden inputs'!$B$16)*'Hidden inputs'!$D$16+('Hidden inputs'!$C$17-'Hidden inputs'!$B$17)*'Hidden inputs'!$D$17+(BR103-'Hidden inputs'!$B$18)*'Hidden inputs'!$D$18))</f>
        <v/>
      </c>
      <c r="BT103" s="10" t="str">
        <f t="shared" ca="1" si="3332"/>
        <v/>
      </c>
      <c r="BU103" s="5" t="str">
        <f t="shared" ca="1" si="3237"/>
        <v/>
      </c>
      <c r="BV103" s="5" t="str">
        <f t="shared" ca="1" si="3238"/>
        <v/>
      </c>
      <c r="BW103" s="5" t="str">
        <f ca="1">IF($B103="","",'Hidden inputs'!$D$11*BN103+'Hidden inputs'!$E$11*BO103)</f>
        <v/>
      </c>
      <c r="BX103" s="11" t="str">
        <f t="shared" ca="1" si="3161"/>
        <v/>
      </c>
      <c r="BY103" s="9" t="str">
        <f t="shared" ca="1" si="3239"/>
        <v/>
      </c>
      <c r="BZ103" s="3" t="str">
        <f t="shared" ca="1" si="3240"/>
        <v/>
      </c>
      <c r="CA103" s="5" t="str" cm="1">
        <f t="array" aca="1" ref="CA103" ca="1">IF($B103="","",IF(BZ103=0,0,IF(DD_Payment="",0,IF(BZ103&lt;_xlfn.IFS(DD_Frequency="Monthly",1,DD_Frequency="Quarterly",IF(MONTH(BZ$2)=1,1,IF(MONTH(BZ$2)=4,1,IF(MONTH(BZ$2)=7,1,IF(MONTH(BZ$2)=10,1,0)))),DD_Frequency="Annually",IF(MONTH(BZ$2)=1,1,0))*DD_Payment,BZ103,_xlfn.IFS(DD_Frequency="Monthly",1,DD_Frequency="Quarterly",IF(MONTH(BZ$2)=1,1,IF(MONTH(BZ$2)=4,1,IF(MONTH(BZ$2)=7,1,IF(MONTH(BZ$2)=10,1,0)))),DD_Frequency="Annually",IF(MONTH(BZ$2)=1,1,0))*DD_Payment))))</f>
        <v/>
      </c>
      <c r="CB103" s="3" t="str">
        <f t="shared" ref="CB103" ca="1" si="4890">IF($B103="","",IF(BZ103&gt;CA103,(BZ103-CA103/2)*(rate_A*(CB$1/365)),0))</f>
        <v/>
      </c>
      <c r="CC103" s="3" t="str">
        <f t="shared" ca="1" si="3334"/>
        <v/>
      </c>
      <c r="CD103" s="3" t="str">
        <f t="shared" ref="CD103" ca="1" si="4891">IF($B103="","",BO103*(1+rate_A*CB$1/365))</f>
        <v/>
      </c>
      <c r="CE103" s="3" t="str">
        <f t="shared" ref="CE103" ca="1" si="4892">IF($B103="","",BP103*(1+rate_A*CB$1/365))</f>
        <v/>
      </c>
      <c r="CF103" s="3" t="str">
        <f t="shared" ref="CF103" ca="1" si="4893">IF($B103="","",BQ103*(1+rate_joint*CB$1/365))</f>
        <v/>
      </c>
      <c r="CG103" s="5" t="str">
        <f t="shared" ca="1" si="3338"/>
        <v/>
      </c>
      <c r="CH103" s="5" t="str" cm="1">
        <f t="array" aca="1" ref="CH103" ca="1">IF(CG103="","",_xlfn.IFS(CG103&lt;='Hidden inputs'!$C$15,CG103*'Hidden inputs'!$D$15,CG103&lt;='Hidden inputs'!$C$16,'Hidden inputs'!$C$15*'Hidden inputs'!$D$15+(CG103-'Hidden inputs'!$B$16)*'Hidden inputs'!$D$16,CG103&lt;='Hidden inputs'!$C$17,'Hidden inputs'!$C$15*'Hidden inputs'!$D$15+('Hidden inputs'!$C$16-'Hidden inputs'!$B$16)*'Hidden inputs'!$D$16+(CG103-'Hidden inputs'!$B$17)*'Hidden inputs'!$D$17,CG103&gt;'Hidden inputs'!$B$18,'Hidden inputs'!$C$15*'Hidden inputs'!$D$15+('Hidden inputs'!$C$16-'Hidden inputs'!$B$16)*'Hidden inputs'!$D$16+('Hidden inputs'!$C$17-'Hidden inputs'!$B$17)*'Hidden inputs'!$D$17+(CG103-'Hidden inputs'!$B$18)*'Hidden inputs'!$D$18))</f>
        <v/>
      </c>
      <c r="CI103" s="10" t="str">
        <f t="shared" ca="1" si="3339"/>
        <v/>
      </c>
      <c r="CJ103" s="5" t="str">
        <f t="shared" ca="1" si="3245"/>
        <v/>
      </c>
      <c r="CK103" s="5" t="str">
        <f t="shared" ca="1" si="3246"/>
        <v/>
      </c>
      <c r="CL103" s="5" t="str">
        <f ca="1">IF($B103="","",'Hidden inputs'!$D$11*CC103+'Hidden inputs'!$E$11*CD103)</f>
        <v/>
      </c>
      <c r="CM103" s="11" t="str">
        <f t="shared" ca="1" si="3166"/>
        <v/>
      </c>
      <c r="CN103" s="9" t="str">
        <f t="shared" ca="1" si="3247"/>
        <v/>
      </c>
      <c r="CO103" s="3" t="str">
        <f t="shared" ca="1" si="3248"/>
        <v/>
      </c>
      <c r="CP103" s="5" t="str" cm="1">
        <f t="array" aca="1" ref="CP103" ca="1">IF($B103="","",IF(CO103=0,0,IF(DD_Payment="",0,IF(CO103&lt;_xlfn.IFS(DD_Frequency="Monthly",1,DD_Frequency="Quarterly",IF(MONTH(CO$2)=1,1,IF(MONTH(CO$2)=4,1,IF(MONTH(CO$2)=7,1,IF(MONTH(CO$2)=10,1,0)))),DD_Frequency="Annually",IF(MONTH(CO$2)=1,1,0))*DD_Payment,CO103,_xlfn.IFS(DD_Frequency="Monthly",1,DD_Frequency="Quarterly",IF(MONTH(CO$2)=1,1,IF(MONTH(CO$2)=4,1,IF(MONTH(CO$2)=7,1,IF(MONTH(CO$2)=10,1,0)))),DD_Frequency="Annually",IF(MONTH(CO$2)=1,1,0))*DD_Payment))))</f>
        <v/>
      </c>
      <c r="CQ103" s="3" t="str">
        <f t="shared" ref="CQ103" ca="1" si="4894">IF($B103="","",IF(CO103&gt;CP103,(CO103-CP103/2)*(rate_A*(CQ$1/365)),0))</f>
        <v/>
      </c>
      <c r="CR103" s="3" t="str">
        <f t="shared" ca="1" si="3341"/>
        <v/>
      </c>
      <c r="CS103" s="3" t="str">
        <f t="shared" ref="CS103" ca="1" si="4895">IF($B103="","",CD103*(1+rate_A*CQ$1/365))</f>
        <v/>
      </c>
      <c r="CT103" s="3" t="str">
        <f t="shared" ref="CT103" ca="1" si="4896">IF($B103="","",CE103*(1+rate_A*CQ$1/365))</f>
        <v/>
      </c>
      <c r="CU103" s="3" t="str">
        <f t="shared" ref="CU103" ca="1" si="4897">IF($B103="","",CF103*(1+rate_joint*CQ$1/365))</f>
        <v/>
      </c>
      <c r="CV103" s="5" t="str">
        <f t="shared" ca="1" si="3345"/>
        <v/>
      </c>
      <c r="CW103" s="5" t="str" cm="1">
        <f t="array" aca="1" ref="CW103" ca="1">IF(CV103="","",_xlfn.IFS(CV103&lt;='Hidden inputs'!$C$15,CV103*'Hidden inputs'!$D$15,CV103&lt;='Hidden inputs'!$C$16,'Hidden inputs'!$C$15*'Hidden inputs'!$D$15+(CV103-'Hidden inputs'!$B$16)*'Hidden inputs'!$D$16,CV103&lt;='Hidden inputs'!$C$17,'Hidden inputs'!$C$15*'Hidden inputs'!$D$15+('Hidden inputs'!$C$16-'Hidden inputs'!$B$16)*'Hidden inputs'!$D$16+(CV103-'Hidden inputs'!$B$17)*'Hidden inputs'!$D$17,CV103&gt;'Hidden inputs'!$B$18,'Hidden inputs'!$C$15*'Hidden inputs'!$D$15+('Hidden inputs'!$C$16-'Hidden inputs'!$B$16)*'Hidden inputs'!$D$16+('Hidden inputs'!$C$17-'Hidden inputs'!$B$17)*'Hidden inputs'!$D$17+(CV103-'Hidden inputs'!$B$18)*'Hidden inputs'!$D$18))</f>
        <v/>
      </c>
      <c r="CX103" s="10" t="str">
        <f t="shared" ca="1" si="3346"/>
        <v/>
      </c>
      <c r="CY103" s="5" t="str">
        <f t="shared" ca="1" si="3253"/>
        <v/>
      </c>
      <c r="CZ103" s="5" t="str">
        <f t="shared" ca="1" si="3254"/>
        <v/>
      </c>
      <c r="DA103" s="5" t="str">
        <f ca="1">IF($B103="","",'Hidden inputs'!$D$11*CR103+'Hidden inputs'!$E$11*CS103)</f>
        <v/>
      </c>
      <c r="DB103" s="11" t="str">
        <f t="shared" ca="1" si="3171"/>
        <v/>
      </c>
      <c r="DC103" s="9" t="str">
        <f t="shared" ca="1" si="3255"/>
        <v/>
      </c>
      <c r="DD103" s="3" t="str">
        <f t="shared" ca="1" si="3256"/>
        <v/>
      </c>
      <c r="DE103" s="5" t="str" cm="1">
        <f t="array" aca="1" ref="DE103" ca="1">IF($B103="","",IF(DD103=0,0,IF(DD_Payment="",0,IF(DD103&lt;_xlfn.IFS(DD_Frequency="Monthly",1,DD_Frequency="Quarterly",IF(MONTH(DD$2)=1,1,IF(MONTH(DD$2)=4,1,IF(MONTH(DD$2)=7,1,IF(MONTH(DD$2)=10,1,0)))),DD_Frequency="Annually",IF(MONTH(DD$2)=1,1,0))*DD_Payment,DD103,_xlfn.IFS(DD_Frequency="Monthly",1,DD_Frequency="Quarterly",IF(MONTH(DD$2)=1,1,IF(MONTH(DD$2)=4,1,IF(MONTH(DD$2)=7,1,IF(MONTH(DD$2)=10,1,0)))),DD_Frequency="Annually",IF(MONTH(DD$2)=1,1,0))*DD_Payment))))</f>
        <v/>
      </c>
      <c r="DF103" s="3" t="str">
        <f t="shared" ref="DF103" ca="1" si="4898">IF($B103="","",IF(DD103&gt;DE103,(DD103-DE103/2)*(rate_A*(DF$1/365)),0))</f>
        <v/>
      </c>
      <c r="DG103" s="3" t="str">
        <f t="shared" ca="1" si="3348"/>
        <v/>
      </c>
      <c r="DH103" s="3" t="str">
        <f t="shared" ref="DH103" ca="1" si="4899">IF($B103="","",CS103*(1+rate_A*DF$1/365))</f>
        <v/>
      </c>
      <c r="DI103" s="3" t="str">
        <f t="shared" ref="DI103" ca="1" si="4900">IF($B103="","",CT103*(1+rate_A*DF$1/365))</f>
        <v/>
      </c>
      <c r="DJ103" s="3" t="str">
        <f t="shared" ref="DJ103" ca="1" si="4901">IF($B103="","",CU103*(1+rate_joint*DF$1/365))</f>
        <v/>
      </c>
      <c r="DK103" s="5" t="str">
        <f t="shared" ca="1" si="3352"/>
        <v/>
      </c>
      <c r="DL103" s="5" t="str" cm="1">
        <f t="array" aca="1" ref="DL103" ca="1">IF(DK103="","",_xlfn.IFS(DK103&lt;='Hidden inputs'!$C$15,DK103*'Hidden inputs'!$D$15,DK103&lt;='Hidden inputs'!$C$16,'Hidden inputs'!$C$15*'Hidden inputs'!$D$15+(DK103-'Hidden inputs'!$B$16)*'Hidden inputs'!$D$16,DK103&lt;='Hidden inputs'!$C$17,'Hidden inputs'!$C$15*'Hidden inputs'!$D$15+('Hidden inputs'!$C$16-'Hidden inputs'!$B$16)*'Hidden inputs'!$D$16+(DK103-'Hidden inputs'!$B$17)*'Hidden inputs'!$D$17,DK103&gt;'Hidden inputs'!$B$18,'Hidden inputs'!$C$15*'Hidden inputs'!$D$15+('Hidden inputs'!$C$16-'Hidden inputs'!$B$16)*'Hidden inputs'!$D$16+('Hidden inputs'!$C$17-'Hidden inputs'!$B$17)*'Hidden inputs'!$D$17+(DK103-'Hidden inputs'!$B$18)*'Hidden inputs'!$D$18))</f>
        <v/>
      </c>
      <c r="DM103" s="10" t="str">
        <f t="shared" ca="1" si="3353"/>
        <v/>
      </c>
      <c r="DN103" s="5" t="str">
        <f t="shared" ca="1" si="3261"/>
        <v/>
      </c>
      <c r="DO103" s="5" t="str">
        <f t="shared" ca="1" si="3262"/>
        <v/>
      </c>
      <c r="DP103" s="5" t="str">
        <f ca="1">IF($B103="","",'Hidden inputs'!$D$11*DG103+'Hidden inputs'!$E$11*DH103)</f>
        <v/>
      </c>
      <c r="DQ103" s="11" t="str">
        <f t="shared" ca="1" si="3176"/>
        <v/>
      </c>
      <c r="DR103" s="9" t="str">
        <f t="shared" ca="1" si="3263"/>
        <v/>
      </c>
      <c r="DS103" s="3" t="str">
        <f t="shared" ca="1" si="3264"/>
        <v/>
      </c>
      <c r="DT103" s="5" t="str" cm="1">
        <f t="array" aca="1" ref="DT103" ca="1">IF($B103="","",IF(DS103=0,0,IF(DD_Payment="",0,IF(DS103&lt;_xlfn.IFS(DD_Frequency="Monthly",1,DD_Frequency="Quarterly",IF(MONTH(DS$2)=1,1,IF(MONTH(DS$2)=4,1,IF(MONTH(DS$2)=7,1,IF(MONTH(DS$2)=10,1,0)))),DD_Frequency="Annually",IF(MONTH(DS$2)=1,1,0))*DD_Payment,DS103,_xlfn.IFS(DD_Frequency="Monthly",1,DD_Frequency="Quarterly",IF(MONTH(DS$2)=1,1,IF(MONTH(DS$2)=4,1,IF(MONTH(DS$2)=7,1,IF(MONTH(DS$2)=10,1,0)))),DD_Frequency="Annually",IF(MONTH(DS$2)=1,1,0))*DD_Payment))))</f>
        <v/>
      </c>
      <c r="DU103" s="3" t="str">
        <f t="shared" ref="DU103" ca="1" si="4902">IF($B103="","",IF(DS103&gt;DT103,(DS103-DT103/2)*(rate_A*(DU$1/365)),0))</f>
        <v/>
      </c>
      <c r="DV103" s="3" t="str">
        <f t="shared" ca="1" si="3355"/>
        <v/>
      </c>
      <c r="DW103" s="3" t="str">
        <f t="shared" ref="DW103" ca="1" si="4903">IF($B103="","",DH103*(1+rate_A*DU$1/365))</f>
        <v/>
      </c>
      <c r="DX103" s="3" t="str">
        <f t="shared" ref="DX103" ca="1" si="4904">IF($B103="","",DI103*(1+rate_A*DU$1/365))</f>
        <v/>
      </c>
      <c r="DY103" s="3" t="str">
        <f t="shared" ref="DY103" ca="1" si="4905">IF($B103="","",DJ103*(1+rate_joint*DU$1/365))</f>
        <v/>
      </c>
      <c r="DZ103" s="5" t="str">
        <f t="shared" ca="1" si="3359"/>
        <v/>
      </c>
      <c r="EA103" s="5" t="str" cm="1">
        <f t="array" aca="1" ref="EA103" ca="1">IF(DZ103="","",_xlfn.IFS(DZ103&lt;='Hidden inputs'!$C$15,DZ103*'Hidden inputs'!$D$15,DZ103&lt;='Hidden inputs'!$C$16,'Hidden inputs'!$C$15*'Hidden inputs'!$D$15+(DZ103-'Hidden inputs'!$B$16)*'Hidden inputs'!$D$16,DZ103&lt;='Hidden inputs'!$C$17,'Hidden inputs'!$C$15*'Hidden inputs'!$D$15+('Hidden inputs'!$C$16-'Hidden inputs'!$B$16)*'Hidden inputs'!$D$16+(DZ103-'Hidden inputs'!$B$17)*'Hidden inputs'!$D$17,DZ103&gt;'Hidden inputs'!$B$18,'Hidden inputs'!$C$15*'Hidden inputs'!$D$15+('Hidden inputs'!$C$16-'Hidden inputs'!$B$16)*'Hidden inputs'!$D$16+('Hidden inputs'!$C$17-'Hidden inputs'!$B$17)*'Hidden inputs'!$D$17+(DZ103-'Hidden inputs'!$B$18)*'Hidden inputs'!$D$18))</f>
        <v/>
      </c>
      <c r="EB103" s="10" t="str">
        <f t="shared" ca="1" si="3360"/>
        <v/>
      </c>
      <c r="EC103" s="5" t="str">
        <f t="shared" ca="1" si="3269"/>
        <v/>
      </c>
      <c r="ED103" s="5" t="str">
        <f t="shared" ca="1" si="3270"/>
        <v/>
      </c>
      <c r="EE103" s="5" t="str">
        <f ca="1">IF($B103="","",'Hidden inputs'!$D$11*DV103+'Hidden inputs'!$E$11*DW103)</f>
        <v/>
      </c>
      <c r="EF103" s="11" t="str">
        <f t="shared" ca="1" si="3181"/>
        <v/>
      </c>
      <c r="EG103" s="9" t="str">
        <f t="shared" ca="1" si="3271"/>
        <v/>
      </c>
      <c r="EH103" s="3" t="str">
        <f t="shared" ca="1" si="3272"/>
        <v/>
      </c>
      <c r="EI103" s="5" t="str" cm="1">
        <f t="array" aca="1" ref="EI103" ca="1">IF($B103="","",IF(EH103=0,0,IF(DD_Payment="",0,IF(EH103&lt;_xlfn.IFS(DD_Frequency="Monthly",1,DD_Frequency="Quarterly",IF(MONTH(EH$2)=1,1,IF(MONTH(EH$2)=4,1,IF(MONTH(EH$2)=7,1,IF(MONTH(EH$2)=10,1,0)))),DD_Frequency="Annually",IF(MONTH(EH$2)=1,1,0))*DD_Payment,EH103,_xlfn.IFS(DD_Frequency="Monthly",1,DD_Frequency="Quarterly",IF(MONTH(EH$2)=1,1,IF(MONTH(EH$2)=4,1,IF(MONTH(EH$2)=7,1,IF(MONTH(EH$2)=10,1,0)))),DD_Frequency="Annually",IF(MONTH(EH$2)=1,1,0))*DD_Payment))))</f>
        <v/>
      </c>
      <c r="EJ103" s="3" t="str">
        <f t="shared" ref="EJ103" ca="1" si="4906">IF($B103="","",IF(EH103&gt;EI103,(EH103-EI103/2)*(rate_A*(EJ$1/365)),0))</f>
        <v/>
      </c>
      <c r="EK103" s="3" t="str">
        <f t="shared" ca="1" si="3362"/>
        <v/>
      </c>
      <c r="EL103" s="3" t="str">
        <f t="shared" ref="EL103" ca="1" si="4907">IF($B103="","",DW103*(1+rate_A*EJ$1/365))</f>
        <v/>
      </c>
      <c r="EM103" s="3" t="str">
        <f t="shared" ref="EM103" ca="1" si="4908">IF($B103="","",DX103*(1+rate_A*EJ$1/365))</f>
        <v/>
      </c>
      <c r="EN103" s="3" t="str">
        <f t="shared" ref="EN103" ca="1" si="4909">IF($B103="","",DY103*(1+rate_joint*EJ$1/365))</f>
        <v/>
      </c>
      <c r="EO103" s="5" t="str">
        <f t="shared" ca="1" si="3366"/>
        <v/>
      </c>
      <c r="EP103" s="5" t="str" cm="1">
        <f t="array" aca="1" ref="EP103" ca="1">IF(EO103="","",_xlfn.IFS(EO103&lt;='Hidden inputs'!$C$15,EO103*'Hidden inputs'!$D$15,EO103&lt;='Hidden inputs'!$C$16,'Hidden inputs'!$C$15*'Hidden inputs'!$D$15+(EO103-'Hidden inputs'!$B$16)*'Hidden inputs'!$D$16,EO103&lt;='Hidden inputs'!$C$17,'Hidden inputs'!$C$15*'Hidden inputs'!$D$15+('Hidden inputs'!$C$16-'Hidden inputs'!$B$16)*'Hidden inputs'!$D$16+(EO103-'Hidden inputs'!$B$17)*'Hidden inputs'!$D$17,EO103&gt;'Hidden inputs'!$B$18,'Hidden inputs'!$C$15*'Hidden inputs'!$D$15+('Hidden inputs'!$C$16-'Hidden inputs'!$B$16)*'Hidden inputs'!$D$16+('Hidden inputs'!$C$17-'Hidden inputs'!$B$17)*'Hidden inputs'!$D$17+(EO103-'Hidden inputs'!$B$18)*'Hidden inputs'!$D$18))</f>
        <v/>
      </c>
      <c r="EQ103" s="10" t="str">
        <f t="shared" ca="1" si="3367"/>
        <v/>
      </c>
      <c r="ER103" s="5" t="str">
        <f t="shared" ca="1" si="3277"/>
        <v/>
      </c>
      <c r="ES103" s="5" t="str">
        <f t="shared" ca="1" si="3278"/>
        <v/>
      </c>
      <c r="ET103" s="5" t="str">
        <f ca="1">IF($B103="","",'Hidden inputs'!$D$11*EK103+'Hidden inputs'!$E$11*EL103)</f>
        <v/>
      </c>
      <c r="EU103" s="11" t="str">
        <f t="shared" ca="1" si="3186"/>
        <v/>
      </c>
      <c r="EV103" s="9" t="str">
        <f t="shared" ca="1" si="3279"/>
        <v/>
      </c>
      <c r="EW103" s="3" t="str">
        <f t="shared" ca="1" si="3280"/>
        <v/>
      </c>
      <c r="EX103" s="5" t="str" cm="1">
        <f t="array" aca="1" ref="EX103" ca="1">IF($B103="","",IF(EW103=0,0,IF(DD_Payment="",0,IF(EW103&lt;_xlfn.IFS(DD_Frequency="Monthly",1,DD_Frequency="Quarterly",IF(MONTH(EW$2)=1,1,IF(MONTH(EW$2)=4,1,IF(MONTH(EW$2)=7,1,IF(MONTH(EW$2)=10,1,0)))),DD_Frequency="Annually",IF(MONTH(EW$2)=1,1,0))*DD_Payment,EW103,_xlfn.IFS(DD_Frequency="Monthly",1,DD_Frequency="Quarterly",IF(MONTH(EW$2)=1,1,IF(MONTH(EW$2)=4,1,IF(MONTH(EW$2)=7,1,IF(MONTH(EW$2)=10,1,0)))),DD_Frequency="Annually",IF(MONTH(EW$2)=1,1,0))*DD_Payment))))</f>
        <v/>
      </c>
      <c r="EY103" s="3" t="str">
        <f t="shared" ref="EY103" ca="1" si="4910">IF($B103="","",IF(EW103&gt;EX103,(EW103-EX103/2)*(rate_A*(EY$1/365)),0))</f>
        <v/>
      </c>
      <c r="EZ103" s="3" t="str">
        <f t="shared" ca="1" si="3369"/>
        <v/>
      </c>
      <c r="FA103" s="3" t="str">
        <f t="shared" ref="FA103" ca="1" si="4911">IF($B103="","",EL103*(1+rate_A*EY$1/365))</f>
        <v/>
      </c>
      <c r="FB103" s="3" t="str">
        <f t="shared" ref="FB103" ca="1" si="4912">IF($B103="","",EM103*(1+rate_A*EY$1/365))</f>
        <v/>
      </c>
      <c r="FC103" s="3" t="str">
        <f t="shared" ref="FC103" ca="1" si="4913">IF($B103="","",EN103*(1+rate_joint*EY$1/365))</f>
        <v/>
      </c>
      <c r="FD103" s="5" t="str">
        <f t="shared" ca="1" si="3373"/>
        <v/>
      </c>
      <c r="FE103" s="5" t="str" cm="1">
        <f t="array" aca="1" ref="FE103" ca="1">IF(FD103="","",_xlfn.IFS(FD103&lt;='Hidden inputs'!$C$15,FD103*'Hidden inputs'!$D$15,FD103&lt;='Hidden inputs'!$C$16,'Hidden inputs'!$C$15*'Hidden inputs'!$D$15+(FD103-'Hidden inputs'!$B$16)*'Hidden inputs'!$D$16,FD103&lt;='Hidden inputs'!$C$17,'Hidden inputs'!$C$15*'Hidden inputs'!$D$15+('Hidden inputs'!$C$16-'Hidden inputs'!$B$16)*'Hidden inputs'!$D$16+(FD103-'Hidden inputs'!$B$17)*'Hidden inputs'!$D$17,FD103&gt;'Hidden inputs'!$B$18,'Hidden inputs'!$C$15*'Hidden inputs'!$D$15+('Hidden inputs'!$C$16-'Hidden inputs'!$B$16)*'Hidden inputs'!$D$16+('Hidden inputs'!$C$17-'Hidden inputs'!$B$17)*'Hidden inputs'!$D$17+(FD103-'Hidden inputs'!$B$18)*'Hidden inputs'!$D$18))</f>
        <v/>
      </c>
      <c r="FF103" s="10" t="str">
        <f t="shared" ca="1" si="3374"/>
        <v/>
      </c>
      <c r="FG103" s="5" t="str">
        <f t="shared" ca="1" si="3285"/>
        <v/>
      </c>
      <c r="FH103" s="5" t="str">
        <f t="shared" ca="1" si="3286"/>
        <v/>
      </c>
      <c r="FI103" s="5" t="str">
        <f ca="1">IF($B103="","",'Hidden inputs'!$D$11*EZ103+'Hidden inputs'!$E$11*FA103)</f>
        <v/>
      </c>
      <c r="FJ103" s="11" t="str">
        <f t="shared" ca="1" si="3191"/>
        <v/>
      </c>
      <c r="FK103" s="9" t="str">
        <f t="shared" ca="1" si="3287"/>
        <v/>
      </c>
      <c r="FL103" s="3" t="str">
        <f t="shared" ca="1" si="3288"/>
        <v/>
      </c>
      <c r="FM103" s="5" t="str" cm="1">
        <f t="array" aca="1" ref="FM103" ca="1">IF($B103="","",IF(FL103=0,0,IF(DD_Payment="",0,IF(FL103&lt;_xlfn.IFS(DD_Frequency="Monthly",1,DD_Frequency="Quarterly",IF(MONTH(FL$2)=1,1,IF(MONTH(FL$2)=4,1,IF(MONTH(FL$2)=7,1,IF(MONTH(FL$2)=10,1,0)))),DD_Frequency="Annually",IF(MONTH(FL$2)=1,1,0))*DD_Payment,FL103,_xlfn.IFS(DD_Frequency="Monthly",1,DD_Frequency="Quarterly",IF(MONTH(FL$2)=1,1,IF(MONTH(FL$2)=4,1,IF(MONTH(FL$2)=7,1,IF(MONTH(FL$2)=10,1,0)))),DD_Frequency="Annually",IF(MONTH(FL$2)=1,1,0))*DD_Payment))))</f>
        <v/>
      </c>
      <c r="FN103" s="3" t="str">
        <f t="shared" ref="FN103" ca="1" si="4914">IF($B103="","",IF(FL103&gt;FM103,(FL103-FM103/2)*(rate_A*(FN$1/365)),0))</f>
        <v/>
      </c>
      <c r="FO103" s="3" t="str">
        <f t="shared" ca="1" si="3376"/>
        <v/>
      </c>
      <c r="FP103" s="3" t="str">
        <f t="shared" ref="FP103" ca="1" si="4915">IF($B103="","",FA103*(1+rate_A*FN$1/365))</f>
        <v/>
      </c>
      <c r="FQ103" s="3" t="str">
        <f t="shared" ref="FQ103" ca="1" si="4916">IF($B103="","",FB103*(1+rate_A*FN$1/365))</f>
        <v/>
      </c>
      <c r="FR103" s="3" t="str">
        <f t="shared" ref="FR103" ca="1" si="4917">IF($B103="","",FC103*(1+rate_joint*FN$1/365))</f>
        <v/>
      </c>
      <c r="FS103" s="5" t="str">
        <f t="shared" ca="1" si="3380"/>
        <v/>
      </c>
      <c r="FT103" s="5" t="str" cm="1">
        <f t="array" aca="1" ref="FT103" ca="1">IF(FS103="","",_xlfn.IFS(FS103&lt;='Hidden inputs'!$C$15,FS103*'Hidden inputs'!$D$15,FS103&lt;='Hidden inputs'!$C$16,'Hidden inputs'!$C$15*'Hidden inputs'!$D$15+(FS103-'Hidden inputs'!$B$16)*'Hidden inputs'!$D$16,FS103&lt;='Hidden inputs'!$C$17,'Hidden inputs'!$C$15*'Hidden inputs'!$D$15+('Hidden inputs'!$C$16-'Hidden inputs'!$B$16)*'Hidden inputs'!$D$16+(FS103-'Hidden inputs'!$B$17)*'Hidden inputs'!$D$17,FS103&gt;'Hidden inputs'!$B$18,'Hidden inputs'!$C$15*'Hidden inputs'!$D$15+('Hidden inputs'!$C$16-'Hidden inputs'!$B$16)*'Hidden inputs'!$D$16+('Hidden inputs'!$C$17-'Hidden inputs'!$B$17)*'Hidden inputs'!$D$17+(FS103-'Hidden inputs'!$B$18)*'Hidden inputs'!$D$18))</f>
        <v/>
      </c>
      <c r="FU103" s="10" t="str">
        <f t="shared" ca="1" si="3381"/>
        <v/>
      </c>
      <c r="FV103" s="5" t="str">
        <f t="shared" ca="1" si="3293"/>
        <v/>
      </c>
      <c r="FW103" s="5" t="str">
        <f t="shared" ca="1" si="3294"/>
        <v/>
      </c>
      <c r="FX103" s="5" t="str">
        <f ca="1">IF($B103="","",'Hidden inputs'!$D$11*FO103+'Hidden inputs'!$E$11*FP103)</f>
        <v/>
      </c>
      <c r="FY103" s="11" t="str">
        <f t="shared" ca="1" si="3196"/>
        <v/>
      </c>
      <c r="FZ103" s="9" t="str">
        <f t="shared" ca="1" si="3295"/>
        <v/>
      </c>
      <c r="GA103" s="5" t="str">
        <f t="shared" ca="1" si="3296"/>
        <v/>
      </c>
      <c r="GB103" s="5" t="str">
        <f t="shared" ca="1" si="3297"/>
        <v/>
      </c>
      <c r="GC103" s="5" t="str">
        <f t="shared" ca="1" si="3197"/>
        <v/>
      </c>
      <c r="GD103" s="5" t="str">
        <f t="shared" ca="1" si="3198"/>
        <v/>
      </c>
    </row>
    <row r="104" spans="1:186" x14ac:dyDescent="0.35">
      <c r="A104" s="2" t="str">
        <f t="shared" ca="1" si="3199"/>
        <v/>
      </c>
      <c r="B104" s="6" t="str">
        <f t="shared" ca="1" si="3200"/>
        <v/>
      </c>
      <c r="C104" s="5" t="str">
        <f t="shared" ca="1" si="3298"/>
        <v/>
      </c>
      <c r="D104" s="5" t="str" cm="1">
        <f t="array" aca="1" ref="D104" ca="1">IF($B104="","",IF(C104=0,0,IF(DD_Payment="",0,IF(C104&lt;_xlfn.IFS(DD_Frequency="Monthly",1,DD_Frequency="Quarterly",IF(MONTH(C$2)=1,1,IF(MONTH(C$2)=4,1,IF(MONTH(C$2)=7,1,IF(MONTH(C$2)=10,1,0)))),DD_Frequency="Annually",IF(MONTH(C$2)=1,1,0))*DD_Payment,C104,_xlfn.IFS(DD_Frequency="Monthly",1,DD_Frequency="Quarterly",IF(MONTH(C$2)=1,1,IF(MONTH(C$2)=4,1,IF(MONTH(C$2)=7,1,IF(MONTH(C$2)=10,1,0)))),DD_Frequency="Annually",IF(MONTH(C$2)=1,1,0))*DD_Payment))))</f>
        <v/>
      </c>
      <c r="E104" s="5" t="str">
        <f t="shared" ref="E104" ca="1" si="4918">IF(B104="","",IF(C104&gt;D104,(C104-D104/2)*(rate_A*(E$1/365)),0))</f>
        <v/>
      </c>
      <c r="F104" s="5" t="str">
        <f t="shared" ca="1" si="3202"/>
        <v/>
      </c>
      <c r="G104" s="5" t="str">
        <f t="shared" ref="G104" ca="1" si="4919">IF(B104="","",G103*(1+rate_A*E$1/365))</f>
        <v/>
      </c>
      <c r="H104" s="5" t="str">
        <f t="shared" ref="H104" ca="1" si="4920">IF(B104="","",H103*(1+rate_A*E$1/365))</f>
        <v/>
      </c>
      <c r="I104" s="5" t="str">
        <f t="shared" ref="I104" ca="1" si="4921">IF(B104="","",I103*(1+rate_joint*E$1/365))</f>
        <v/>
      </c>
      <c r="J104" s="5" t="str">
        <f t="shared" ca="1" si="3303"/>
        <v/>
      </c>
      <c r="K104" s="5" t="str" cm="1">
        <f t="array" aca="1" ref="K104" ca="1">IF(J104="","",_xlfn.IFS(J104&lt;='Hidden inputs'!$C$15,J104*'Hidden inputs'!$D$15,J104&lt;='Hidden inputs'!$C$16,'Hidden inputs'!$C$15*'Hidden inputs'!$D$15+(J104-'Hidden inputs'!$B$16)*'Hidden inputs'!$D$16,J104&lt;='Hidden inputs'!$C$17,'Hidden inputs'!$C$15*'Hidden inputs'!$D$15+('Hidden inputs'!$C$16-'Hidden inputs'!$B$16)*'Hidden inputs'!$D$16+(J104-'Hidden inputs'!$B$17)*'Hidden inputs'!$D$17,J104&gt;'Hidden inputs'!$B$18,'Hidden inputs'!$C$15*'Hidden inputs'!$D$15+('Hidden inputs'!$C$16-'Hidden inputs'!$B$16)*'Hidden inputs'!$D$16+('Hidden inputs'!$C$17-'Hidden inputs'!$B$17)*'Hidden inputs'!$D$17+(J104-'Hidden inputs'!$B$18)*'Hidden inputs'!$D$18))</f>
        <v/>
      </c>
      <c r="L104" s="11" t="str">
        <f t="shared" ca="1" si="3304"/>
        <v/>
      </c>
      <c r="M104" s="5" t="str">
        <f t="shared" ca="1" si="3206"/>
        <v/>
      </c>
      <c r="N104" s="5" t="str">
        <f t="shared" ca="1" si="3207"/>
        <v/>
      </c>
      <c r="O104" s="5" t="str">
        <f ca="1">IF(B104="","",'Hidden inputs'!$D$11*F104+'Hidden inputs'!$E$11*G104)</f>
        <v/>
      </c>
      <c r="P104" s="11" t="str">
        <f t="shared" ca="1" si="3140"/>
        <v/>
      </c>
      <c r="Q104" s="20" t="str">
        <f t="shared" ca="1" si="3141"/>
        <v/>
      </c>
      <c r="R104" s="3" t="str">
        <f t="shared" ca="1" si="3208"/>
        <v/>
      </c>
      <c r="S104" s="5" t="str" cm="1">
        <f t="array" aca="1" ref="S104" ca="1">IF($B104="","",IF(R104=0,0,IF(DD_Payment="",0,IF(R104&lt;_xlfn.IFS(DD_Frequency="Monthly",1,DD_Frequency="Quarterly",IF(MONTH(R$2)=1,1,IF(MONTH(R$2)=4,1,IF(MONTH(R$2)=7,1,IF(MONTH(R$2)=10,1,0)))),DD_Frequency="Annually",IF(MONTH(R$2)=1,1,0))*DD_Payment,R104,_xlfn.IFS(DD_Frequency="Monthly",1,DD_Frequency="Quarterly",IF(MONTH(R$2)=1,1,IF(MONTH(R$2)=4,1,IF(MONTH(R$2)=7,1,IF(MONTH(R$2)=10,1,0)))),DD_Frequency="Annually",IF(MONTH(R$2)=1,1,0))*DD_Payment))))</f>
        <v/>
      </c>
      <c r="T104" s="3" t="str">
        <f t="shared" ref="T104" ca="1" si="4922">IF(B104="","",IF(R104&gt;S104,(R104-S104/2)*(rate_A*((T$1+A104)/365)),0))</f>
        <v/>
      </c>
      <c r="U104" s="3" t="str">
        <f t="shared" ca="1" si="3210"/>
        <v/>
      </c>
      <c r="V104" s="3" t="str">
        <f t="shared" ref="V104" ca="1" si="4923">IF(B104="","",G104*(1+rate_A*(T$1+A104)/365))</f>
        <v/>
      </c>
      <c r="W104" s="3" t="str">
        <f t="shared" ref="W104" ca="1" si="4924">IF(B104="","",H104*(1+rate_A*(T$1+A104)/365))</f>
        <v/>
      </c>
      <c r="X104" s="3" t="str">
        <f t="shared" ref="X104" ca="1" si="4925">IF(B104="","",I104*(1+rate_joint*(T$1+A104)/365))</f>
        <v/>
      </c>
      <c r="Y104" s="5" t="str">
        <f t="shared" ca="1" si="3309"/>
        <v/>
      </c>
      <c r="Z104" s="5" t="str" cm="1">
        <f t="array" aca="1" ref="Z104" ca="1">IF(Y104="","",_xlfn.IFS(Y104&lt;='Hidden inputs'!$C$15,Y104*'Hidden inputs'!$D$15,Y104&lt;='Hidden inputs'!$C$16,'Hidden inputs'!$C$15*'Hidden inputs'!$D$15+(Y104-'Hidden inputs'!$B$16)*'Hidden inputs'!$D$16,Y104&lt;='Hidden inputs'!$C$17,'Hidden inputs'!$C$15*'Hidden inputs'!$D$15+('Hidden inputs'!$C$16-'Hidden inputs'!$B$16)*'Hidden inputs'!$D$16+(Y104-'Hidden inputs'!$B$17)*'Hidden inputs'!$D$17,Y104&gt;'Hidden inputs'!$B$18,'Hidden inputs'!$C$15*'Hidden inputs'!$D$15+('Hidden inputs'!$C$16-'Hidden inputs'!$B$16)*'Hidden inputs'!$D$16+('Hidden inputs'!$C$17-'Hidden inputs'!$B$17)*'Hidden inputs'!$D$17+(Y104-'Hidden inputs'!$B$18)*'Hidden inputs'!$D$18))</f>
        <v/>
      </c>
      <c r="AA104" s="10" t="str">
        <f t="shared" ca="1" si="3310"/>
        <v/>
      </c>
      <c r="AB104" s="5" t="str">
        <f t="shared" ca="1" si="3214"/>
        <v/>
      </c>
      <c r="AC104" s="5" t="str">
        <f t="shared" ca="1" si="3311"/>
        <v/>
      </c>
      <c r="AD104" s="5" t="str">
        <f ca="1">IF(B104="","",'Hidden inputs'!$D$11*U104+'Hidden inputs'!$E$11*V104)</f>
        <v/>
      </c>
      <c r="AE104" s="11" t="str">
        <f t="shared" ca="1" si="3146"/>
        <v/>
      </c>
      <c r="AF104" s="9" t="str">
        <f t="shared" ca="1" si="3215"/>
        <v/>
      </c>
      <c r="AG104" s="3" t="str">
        <f t="shared" ca="1" si="3216"/>
        <v/>
      </c>
      <c r="AH104" s="5" t="str" cm="1">
        <f t="array" aca="1" ref="AH104" ca="1">IF($B104="","",IF(AG104=0,0,IF(DD_Payment="",0,IF(AG104&lt;_xlfn.IFS(DD_Frequency="Monthly",1,DD_Frequency="Quarterly",IF(MONTH(AG$2)=1,1,IF(MONTH(AG$2)=4,1,IF(MONTH(AG$2)=7,1,IF(MONTH(AG$2)=10,1,0)))),DD_Frequency="Annually",IF(MONTH(AG$2)=1,1,0))*DD_Payment,AG104,_xlfn.IFS(DD_Frequency="Monthly",1,DD_Frequency="Quarterly",IF(MONTH(AG$2)=1,1,IF(MONTH(AG$2)=4,1,IF(MONTH(AG$2)=7,1,IF(MONTH(AG$2)=10,1,0)))),DD_Frequency="Annually",IF(MONTH(AG$2)=1,1,0))*DD_Payment))))</f>
        <v/>
      </c>
      <c r="AI104" s="3" t="str">
        <f t="shared" ref="AI104" ca="1" si="4926">IF($B104="","",IF(AG104&gt;AH104,(AG104-AH104/2)*(rate_A*(AI$1/365)),0))</f>
        <v/>
      </c>
      <c r="AJ104" s="3" t="str">
        <f t="shared" ca="1" si="3313"/>
        <v/>
      </c>
      <c r="AK104" s="3" t="str">
        <f t="shared" ref="AK104" ca="1" si="4927">IF($B104="","",V104*(1+rate_A*AI$1/365))</f>
        <v/>
      </c>
      <c r="AL104" s="3" t="str">
        <f t="shared" ref="AL104" ca="1" si="4928">IF($B104="","",W104*(1+rate_A*AI$1/365))</f>
        <v/>
      </c>
      <c r="AM104" s="3" t="str">
        <f t="shared" ref="AM104" ca="1" si="4929">IF($B104="","",X104*(1+rate_joint*AI$1/365))</f>
        <v/>
      </c>
      <c r="AN104" s="5" t="str">
        <f t="shared" ca="1" si="3317"/>
        <v/>
      </c>
      <c r="AO104" s="5" t="str" cm="1">
        <f t="array" aca="1" ref="AO104" ca="1">IF(AN104="","",_xlfn.IFS(AN104&lt;='Hidden inputs'!$C$15,AN104*'Hidden inputs'!$D$15,AN104&lt;='Hidden inputs'!$C$16,'Hidden inputs'!$C$15*'Hidden inputs'!$D$15+(AN104-'Hidden inputs'!$B$16)*'Hidden inputs'!$D$16,AN104&lt;='Hidden inputs'!$C$17,'Hidden inputs'!$C$15*'Hidden inputs'!$D$15+('Hidden inputs'!$C$16-'Hidden inputs'!$B$16)*'Hidden inputs'!$D$16+(AN104-'Hidden inputs'!$B$17)*'Hidden inputs'!$D$17,AN104&gt;'Hidden inputs'!$B$18,'Hidden inputs'!$C$15*'Hidden inputs'!$D$15+('Hidden inputs'!$C$16-'Hidden inputs'!$B$16)*'Hidden inputs'!$D$16+('Hidden inputs'!$C$17-'Hidden inputs'!$B$17)*'Hidden inputs'!$D$17+(AN104-'Hidden inputs'!$B$18)*'Hidden inputs'!$D$18))</f>
        <v/>
      </c>
      <c r="AP104" s="10" t="str">
        <f t="shared" ca="1" si="3318"/>
        <v/>
      </c>
      <c r="AQ104" s="5" t="str">
        <f t="shared" ca="1" si="3221"/>
        <v/>
      </c>
      <c r="AR104" s="5" t="str">
        <f t="shared" ca="1" si="3222"/>
        <v/>
      </c>
      <c r="AS104" s="5" t="str">
        <f ca="1">IF($B104="","",'Hidden inputs'!$D$11*AJ104+'Hidden inputs'!$E$11*AK104)</f>
        <v/>
      </c>
      <c r="AT104" s="11" t="str">
        <f t="shared" ca="1" si="3151"/>
        <v/>
      </c>
      <c r="AU104" s="9" t="str">
        <f t="shared" ca="1" si="3223"/>
        <v/>
      </c>
      <c r="AV104" s="3" t="str">
        <f t="shared" ca="1" si="3224"/>
        <v/>
      </c>
      <c r="AW104" s="5" t="str" cm="1">
        <f t="array" aca="1" ref="AW104" ca="1">IF($B104="","",IF(AV104=0,0,IF(DD_Payment="",0,IF(AV104&lt;_xlfn.IFS(DD_Frequency="Monthly",1,DD_Frequency="Quarterly",IF(MONTH(AV$2)=1,1,IF(MONTH(AV$2)=4,1,IF(MONTH(AV$2)=7,1,IF(MONTH(AV$2)=10,1,0)))),DD_Frequency="Annually",IF(MONTH(AV$2)=1,1,0))*DD_Payment,AV104,_xlfn.IFS(DD_Frequency="Monthly",1,DD_Frequency="Quarterly",IF(MONTH(AV$2)=1,1,IF(MONTH(AV$2)=4,1,IF(MONTH(AV$2)=7,1,IF(MONTH(AV$2)=10,1,0)))),DD_Frequency="Annually",IF(MONTH(AV$2)=1,1,0))*DD_Payment))))</f>
        <v/>
      </c>
      <c r="AX104" s="3" t="str">
        <f t="shared" ref="AX104" ca="1" si="4930">IF($B104="","",IF(AV104&gt;AW104,(AV104-AW104/2)*(rate_A*(AX$1/365)),0))</f>
        <v/>
      </c>
      <c r="AY104" s="3" t="str">
        <f t="shared" ca="1" si="3320"/>
        <v/>
      </c>
      <c r="AZ104" s="3" t="str">
        <f t="shared" ref="AZ104" ca="1" si="4931">IF($B104="","",AK104*(1+rate_A*AX$1/365))</f>
        <v/>
      </c>
      <c r="BA104" s="3" t="str">
        <f t="shared" ref="BA104" ca="1" si="4932">IF($B104="","",AL104*(1+rate_A*AX$1/365))</f>
        <v/>
      </c>
      <c r="BB104" s="3" t="str">
        <f t="shared" ref="BB104" ca="1" si="4933">IF($B104="","",AM104*(1+rate_joint*AX$1/365))</f>
        <v/>
      </c>
      <c r="BC104" s="5" t="str">
        <f t="shared" ca="1" si="3324"/>
        <v/>
      </c>
      <c r="BD104" s="5" t="str" cm="1">
        <f t="array" aca="1" ref="BD104" ca="1">IF(BC104="","",_xlfn.IFS(BC104&lt;='Hidden inputs'!$C$15,BC104*'Hidden inputs'!$D$15,BC104&lt;='Hidden inputs'!$C$16,'Hidden inputs'!$C$15*'Hidden inputs'!$D$15+(BC104-'Hidden inputs'!$B$16)*'Hidden inputs'!$D$16,BC104&lt;='Hidden inputs'!$C$17,'Hidden inputs'!$C$15*'Hidden inputs'!$D$15+('Hidden inputs'!$C$16-'Hidden inputs'!$B$16)*'Hidden inputs'!$D$16+(BC104-'Hidden inputs'!$B$17)*'Hidden inputs'!$D$17,BC104&gt;'Hidden inputs'!$B$18,'Hidden inputs'!$C$15*'Hidden inputs'!$D$15+('Hidden inputs'!$C$16-'Hidden inputs'!$B$16)*'Hidden inputs'!$D$16+('Hidden inputs'!$C$17-'Hidden inputs'!$B$17)*'Hidden inputs'!$D$17+(BC104-'Hidden inputs'!$B$18)*'Hidden inputs'!$D$18))</f>
        <v/>
      </c>
      <c r="BE104" s="10" t="str">
        <f t="shared" ca="1" si="3325"/>
        <v/>
      </c>
      <c r="BF104" s="5" t="str">
        <f t="shared" ca="1" si="3229"/>
        <v/>
      </c>
      <c r="BG104" s="5" t="str">
        <f t="shared" ca="1" si="3230"/>
        <v/>
      </c>
      <c r="BH104" s="5" t="str">
        <f ca="1">IF($B104="","",'Hidden inputs'!$D$11*AY104+'Hidden inputs'!$E$11*AZ104)</f>
        <v/>
      </c>
      <c r="BI104" s="11" t="str">
        <f t="shared" ca="1" si="3156"/>
        <v/>
      </c>
      <c r="BJ104" s="9" t="str">
        <f t="shared" ca="1" si="3231"/>
        <v/>
      </c>
      <c r="BK104" s="3" t="str">
        <f t="shared" ca="1" si="3232"/>
        <v/>
      </c>
      <c r="BL104" s="5" t="str" cm="1">
        <f t="array" aca="1" ref="BL104" ca="1">IF($B104="","",IF(BK104=0,0,IF(DD_Payment="",0,IF(BK104&lt;_xlfn.IFS(DD_Frequency="Monthly",1,DD_Frequency="Quarterly",IF(MONTH(BK$2)=1,1,IF(MONTH(BK$2)=4,1,IF(MONTH(BK$2)=7,1,IF(MONTH(BK$2)=10,1,0)))),DD_Frequency="Annually",IF(MONTH(BK$2)=1,1,0))*DD_Payment,BK104,_xlfn.IFS(DD_Frequency="Monthly",1,DD_Frequency="Quarterly",IF(MONTH(BK$2)=1,1,IF(MONTH(BK$2)=4,1,IF(MONTH(BK$2)=7,1,IF(MONTH(BK$2)=10,1,0)))),DD_Frequency="Annually",IF(MONTH(BK$2)=1,1,0))*DD_Payment))))</f>
        <v/>
      </c>
      <c r="BM104" s="3" t="str">
        <f t="shared" ref="BM104" ca="1" si="4934">IF($B104="","",IF(BK104&gt;BL104,(BK104-BL104/2)*(rate_A*(BM$1/365)),0))</f>
        <v/>
      </c>
      <c r="BN104" s="3" t="str">
        <f t="shared" ca="1" si="3327"/>
        <v/>
      </c>
      <c r="BO104" s="3" t="str">
        <f t="shared" ref="BO104" ca="1" si="4935">IF($B104="","",AZ104*(1+rate_A*BM$1/365))</f>
        <v/>
      </c>
      <c r="BP104" s="3" t="str">
        <f t="shared" ref="BP104" ca="1" si="4936">IF($B104="","",BA104*(1+rate_A*BM$1/365))</f>
        <v/>
      </c>
      <c r="BQ104" s="3" t="str">
        <f t="shared" ref="BQ104" ca="1" si="4937">IF($B104="","",BB104*(1+rate_joint*BM$1/365))</f>
        <v/>
      </c>
      <c r="BR104" s="5" t="str">
        <f t="shared" ca="1" si="3331"/>
        <v/>
      </c>
      <c r="BS104" s="5" t="str" cm="1">
        <f t="array" aca="1" ref="BS104" ca="1">IF(BR104="","",_xlfn.IFS(BR104&lt;='Hidden inputs'!$C$15,BR104*'Hidden inputs'!$D$15,BR104&lt;='Hidden inputs'!$C$16,'Hidden inputs'!$C$15*'Hidden inputs'!$D$15+(BR104-'Hidden inputs'!$B$16)*'Hidden inputs'!$D$16,BR104&lt;='Hidden inputs'!$C$17,'Hidden inputs'!$C$15*'Hidden inputs'!$D$15+('Hidden inputs'!$C$16-'Hidden inputs'!$B$16)*'Hidden inputs'!$D$16+(BR104-'Hidden inputs'!$B$17)*'Hidden inputs'!$D$17,BR104&gt;'Hidden inputs'!$B$18,'Hidden inputs'!$C$15*'Hidden inputs'!$D$15+('Hidden inputs'!$C$16-'Hidden inputs'!$B$16)*'Hidden inputs'!$D$16+('Hidden inputs'!$C$17-'Hidden inputs'!$B$17)*'Hidden inputs'!$D$17+(BR104-'Hidden inputs'!$B$18)*'Hidden inputs'!$D$18))</f>
        <v/>
      </c>
      <c r="BT104" s="10" t="str">
        <f t="shared" ca="1" si="3332"/>
        <v/>
      </c>
      <c r="BU104" s="5" t="str">
        <f t="shared" ca="1" si="3237"/>
        <v/>
      </c>
      <c r="BV104" s="5" t="str">
        <f t="shared" ca="1" si="3238"/>
        <v/>
      </c>
      <c r="BW104" s="5" t="str">
        <f ca="1">IF($B104="","",'Hidden inputs'!$D$11*BN104+'Hidden inputs'!$E$11*BO104)</f>
        <v/>
      </c>
      <c r="BX104" s="11" t="str">
        <f t="shared" ca="1" si="3161"/>
        <v/>
      </c>
      <c r="BY104" s="9" t="str">
        <f t="shared" ca="1" si="3239"/>
        <v/>
      </c>
      <c r="BZ104" s="3" t="str">
        <f t="shared" ca="1" si="3240"/>
        <v/>
      </c>
      <c r="CA104" s="5" t="str" cm="1">
        <f t="array" aca="1" ref="CA104" ca="1">IF($B104="","",IF(BZ104=0,0,IF(DD_Payment="",0,IF(BZ104&lt;_xlfn.IFS(DD_Frequency="Monthly",1,DD_Frequency="Quarterly",IF(MONTH(BZ$2)=1,1,IF(MONTH(BZ$2)=4,1,IF(MONTH(BZ$2)=7,1,IF(MONTH(BZ$2)=10,1,0)))),DD_Frequency="Annually",IF(MONTH(BZ$2)=1,1,0))*DD_Payment,BZ104,_xlfn.IFS(DD_Frequency="Monthly",1,DD_Frequency="Quarterly",IF(MONTH(BZ$2)=1,1,IF(MONTH(BZ$2)=4,1,IF(MONTH(BZ$2)=7,1,IF(MONTH(BZ$2)=10,1,0)))),DD_Frequency="Annually",IF(MONTH(BZ$2)=1,1,0))*DD_Payment))))</f>
        <v/>
      </c>
      <c r="CB104" s="3" t="str">
        <f t="shared" ref="CB104" ca="1" si="4938">IF($B104="","",IF(BZ104&gt;CA104,(BZ104-CA104/2)*(rate_A*(CB$1/365)),0))</f>
        <v/>
      </c>
      <c r="CC104" s="3" t="str">
        <f t="shared" ca="1" si="3334"/>
        <v/>
      </c>
      <c r="CD104" s="3" t="str">
        <f t="shared" ref="CD104" ca="1" si="4939">IF($B104="","",BO104*(1+rate_A*CB$1/365))</f>
        <v/>
      </c>
      <c r="CE104" s="3" t="str">
        <f t="shared" ref="CE104" ca="1" si="4940">IF($B104="","",BP104*(1+rate_A*CB$1/365))</f>
        <v/>
      </c>
      <c r="CF104" s="3" t="str">
        <f t="shared" ref="CF104" ca="1" si="4941">IF($B104="","",BQ104*(1+rate_joint*CB$1/365))</f>
        <v/>
      </c>
      <c r="CG104" s="5" t="str">
        <f t="shared" ca="1" si="3338"/>
        <v/>
      </c>
      <c r="CH104" s="5" t="str" cm="1">
        <f t="array" aca="1" ref="CH104" ca="1">IF(CG104="","",_xlfn.IFS(CG104&lt;='Hidden inputs'!$C$15,CG104*'Hidden inputs'!$D$15,CG104&lt;='Hidden inputs'!$C$16,'Hidden inputs'!$C$15*'Hidden inputs'!$D$15+(CG104-'Hidden inputs'!$B$16)*'Hidden inputs'!$D$16,CG104&lt;='Hidden inputs'!$C$17,'Hidden inputs'!$C$15*'Hidden inputs'!$D$15+('Hidden inputs'!$C$16-'Hidden inputs'!$B$16)*'Hidden inputs'!$D$16+(CG104-'Hidden inputs'!$B$17)*'Hidden inputs'!$D$17,CG104&gt;'Hidden inputs'!$B$18,'Hidden inputs'!$C$15*'Hidden inputs'!$D$15+('Hidden inputs'!$C$16-'Hidden inputs'!$B$16)*'Hidden inputs'!$D$16+('Hidden inputs'!$C$17-'Hidden inputs'!$B$17)*'Hidden inputs'!$D$17+(CG104-'Hidden inputs'!$B$18)*'Hidden inputs'!$D$18))</f>
        <v/>
      </c>
      <c r="CI104" s="10" t="str">
        <f t="shared" ca="1" si="3339"/>
        <v/>
      </c>
      <c r="CJ104" s="5" t="str">
        <f t="shared" ca="1" si="3245"/>
        <v/>
      </c>
      <c r="CK104" s="5" t="str">
        <f t="shared" ca="1" si="3246"/>
        <v/>
      </c>
      <c r="CL104" s="5" t="str">
        <f ca="1">IF($B104="","",'Hidden inputs'!$D$11*CC104+'Hidden inputs'!$E$11*CD104)</f>
        <v/>
      </c>
      <c r="CM104" s="11" t="str">
        <f t="shared" ca="1" si="3166"/>
        <v/>
      </c>
      <c r="CN104" s="9" t="str">
        <f t="shared" ca="1" si="3247"/>
        <v/>
      </c>
      <c r="CO104" s="3" t="str">
        <f t="shared" ca="1" si="3248"/>
        <v/>
      </c>
      <c r="CP104" s="5" t="str" cm="1">
        <f t="array" aca="1" ref="CP104" ca="1">IF($B104="","",IF(CO104=0,0,IF(DD_Payment="",0,IF(CO104&lt;_xlfn.IFS(DD_Frequency="Monthly",1,DD_Frequency="Quarterly",IF(MONTH(CO$2)=1,1,IF(MONTH(CO$2)=4,1,IF(MONTH(CO$2)=7,1,IF(MONTH(CO$2)=10,1,0)))),DD_Frequency="Annually",IF(MONTH(CO$2)=1,1,0))*DD_Payment,CO104,_xlfn.IFS(DD_Frequency="Monthly",1,DD_Frequency="Quarterly",IF(MONTH(CO$2)=1,1,IF(MONTH(CO$2)=4,1,IF(MONTH(CO$2)=7,1,IF(MONTH(CO$2)=10,1,0)))),DD_Frequency="Annually",IF(MONTH(CO$2)=1,1,0))*DD_Payment))))</f>
        <v/>
      </c>
      <c r="CQ104" s="3" t="str">
        <f t="shared" ref="CQ104" ca="1" si="4942">IF($B104="","",IF(CO104&gt;CP104,(CO104-CP104/2)*(rate_A*(CQ$1/365)),0))</f>
        <v/>
      </c>
      <c r="CR104" s="3" t="str">
        <f t="shared" ca="1" si="3341"/>
        <v/>
      </c>
      <c r="CS104" s="3" t="str">
        <f t="shared" ref="CS104" ca="1" si="4943">IF($B104="","",CD104*(1+rate_A*CQ$1/365))</f>
        <v/>
      </c>
      <c r="CT104" s="3" t="str">
        <f t="shared" ref="CT104" ca="1" si="4944">IF($B104="","",CE104*(1+rate_A*CQ$1/365))</f>
        <v/>
      </c>
      <c r="CU104" s="3" t="str">
        <f t="shared" ref="CU104" ca="1" si="4945">IF($B104="","",CF104*(1+rate_joint*CQ$1/365))</f>
        <v/>
      </c>
      <c r="CV104" s="5" t="str">
        <f t="shared" ca="1" si="3345"/>
        <v/>
      </c>
      <c r="CW104" s="5" t="str" cm="1">
        <f t="array" aca="1" ref="CW104" ca="1">IF(CV104="","",_xlfn.IFS(CV104&lt;='Hidden inputs'!$C$15,CV104*'Hidden inputs'!$D$15,CV104&lt;='Hidden inputs'!$C$16,'Hidden inputs'!$C$15*'Hidden inputs'!$D$15+(CV104-'Hidden inputs'!$B$16)*'Hidden inputs'!$D$16,CV104&lt;='Hidden inputs'!$C$17,'Hidden inputs'!$C$15*'Hidden inputs'!$D$15+('Hidden inputs'!$C$16-'Hidden inputs'!$B$16)*'Hidden inputs'!$D$16+(CV104-'Hidden inputs'!$B$17)*'Hidden inputs'!$D$17,CV104&gt;'Hidden inputs'!$B$18,'Hidden inputs'!$C$15*'Hidden inputs'!$D$15+('Hidden inputs'!$C$16-'Hidden inputs'!$B$16)*'Hidden inputs'!$D$16+('Hidden inputs'!$C$17-'Hidden inputs'!$B$17)*'Hidden inputs'!$D$17+(CV104-'Hidden inputs'!$B$18)*'Hidden inputs'!$D$18))</f>
        <v/>
      </c>
      <c r="CX104" s="10" t="str">
        <f t="shared" ca="1" si="3346"/>
        <v/>
      </c>
      <c r="CY104" s="5" t="str">
        <f t="shared" ca="1" si="3253"/>
        <v/>
      </c>
      <c r="CZ104" s="5" t="str">
        <f t="shared" ca="1" si="3254"/>
        <v/>
      </c>
      <c r="DA104" s="5" t="str">
        <f ca="1">IF($B104="","",'Hidden inputs'!$D$11*CR104+'Hidden inputs'!$E$11*CS104)</f>
        <v/>
      </c>
      <c r="DB104" s="11" t="str">
        <f t="shared" ca="1" si="3171"/>
        <v/>
      </c>
      <c r="DC104" s="9" t="str">
        <f t="shared" ca="1" si="3255"/>
        <v/>
      </c>
      <c r="DD104" s="3" t="str">
        <f t="shared" ca="1" si="3256"/>
        <v/>
      </c>
      <c r="DE104" s="5" t="str" cm="1">
        <f t="array" aca="1" ref="DE104" ca="1">IF($B104="","",IF(DD104=0,0,IF(DD_Payment="",0,IF(DD104&lt;_xlfn.IFS(DD_Frequency="Monthly",1,DD_Frequency="Quarterly",IF(MONTH(DD$2)=1,1,IF(MONTH(DD$2)=4,1,IF(MONTH(DD$2)=7,1,IF(MONTH(DD$2)=10,1,0)))),DD_Frequency="Annually",IF(MONTH(DD$2)=1,1,0))*DD_Payment,DD104,_xlfn.IFS(DD_Frequency="Monthly",1,DD_Frequency="Quarterly",IF(MONTH(DD$2)=1,1,IF(MONTH(DD$2)=4,1,IF(MONTH(DD$2)=7,1,IF(MONTH(DD$2)=10,1,0)))),DD_Frequency="Annually",IF(MONTH(DD$2)=1,1,0))*DD_Payment))))</f>
        <v/>
      </c>
      <c r="DF104" s="3" t="str">
        <f t="shared" ref="DF104" ca="1" si="4946">IF($B104="","",IF(DD104&gt;DE104,(DD104-DE104/2)*(rate_A*(DF$1/365)),0))</f>
        <v/>
      </c>
      <c r="DG104" s="3" t="str">
        <f t="shared" ca="1" si="3348"/>
        <v/>
      </c>
      <c r="DH104" s="3" t="str">
        <f t="shared" ref="DH104" ca="1" si="4947">IF($B104="","",CS104*(1+rate_A*DF$1/365))</f>
        <v/>
      </c>
      <c r="DI104" s="3" t="str">
        <f t="shared" ref="DI104" ca="1" si="4948">IF($B104="","",CT104*(1+rate_A*DF$1/365))</f>
        <v/>
      </c>
      <c r="DJ104" s="3" t="str">
        <f t="shared" ref="DJ104" ca="1" si="4949">IF($B104="","",CU104*(1+rate_joint*DF$1/365))</f>
        <v/>
      </c>
      <c r="DK104" s="5" t="str">
        <f t="shared" ca="1" si="3352"/>
        <v/>
      </c>
      <c r="DL104" s="5" t="str" cm="1">
        <f t="array" aca="1" ref="DL104" ca="1">IF(DK104="","",_xlfn.IFS(DK104&lt;='Hidden inputs'!$C$15,DK104*'Hidden inputs'!$D$15,DK104&lt;='Hidden inputs'!$C$16,'Hidden inputs'!$C$15*'Hidden inputs'!$D$15+(DK104-'Hidden inputs'!$B$16)*'Hidden inputs'!$D$16,DK104&lt;='Hidden inputs'!$C$17,'Hidden inputs'!$C$15*'Hidden inputs'!$D$15+('Hidden inputs'!$C$16-'Hidden inputs'!$B$16)*'Hidden inputs'!$D$16+(DK104-'Hidden inputs'!$B$17)*'Hidden inputs'!$D$17,DK104&gt;'Hidden inputs'!$B$18,'Hidden inputs'!$C$15*'Hidden inputs'!$D$15+('Hidden inputs'!$C$16-'Hidden inputs'!$B$16)*'Hidden inputs'!$D$16+('Hidden inputs'!$C$17-'Hidden inputs'!$B$17)*'Hidden inputs'!$D$17+(DK104-'Hidden inputs'!$B$18)*'Hidden inputs'!$D$18))</f>
        <v/>
      </c>
      <c r="DM104" s="10" t="str">
        <f t="shared" ca="1" si="3353"/>
        <v/>
      </c>
      <c r="DN104" s="5" t="str">
        <f t="shared" ca="1" si="3261"/>
        <v/>
      </c>
      <c r="DO104" s="5" t="str">
        <f t="shared" ca="1" si="3262"/>
        <v/>
      </c>
      <c r="DP104" s="5" t="str">
        <f ca="1">IF($B104="","",'Hidden inputs'!$D$11*DG104+'Hidden inputs'!$E$11*DH104)</f>
        <v/>
      </c>
      <c r="DQ104" s="11" t="str">
        <f t="shared" ca="1" si="3176"/>
        <v/>
      </c>
      <c r="DR104" s="9" t="str">
        <f t="shared" ca="1" si="3263"/>
        <v/>
      </c>
      <c r="DS104" s="3" t="str">
        <f t="shared" ca="1" si="3264"/>
        <v/>
      </c>
      <c r="DT104" s="5" t="str" cm="1">
        <f t="array" aca="1" ref="DT104" ca="1">IF($B104="","",IF(DS104=0,0,IF(DD_Payment="",0,IF(DS104&lt;_xlfn.IFS(DD_Frequency="Monthly",1,DD_Frequency="Quarterly",IF(MONTH(DS$2)=1,1,IF(MONTH(DS$2)=4,1,IF(MONTH(DS$2)=7,1,IF(MONTH(DS$2)=10,1,0)))),DD_Frequency="Annually",IF(MONTH(DS$2)=1,1,0))*DD_Payment,DS104,_xlfn.IFS(DD_Frequency="Monthly",1,DD_Frequency="Quarterly",IF(MONTH(DS$2)=1,1,IF(MONTH(DS$2)=4,1,IF(MONTH(DS$2)=7,1,IF(MONTH(DS$2)=10,1,0)))),DD_Frequency="Annually",IF(MONTH(DS$2)=1,1,0))*DD_Payment))))</f>
        <v/>
      </c>
      <c r="DU104" s="3" t="str">
        <f t="shared" ref="DU104" ca="1" si="4950">IF($B104="","",IF(DS104&gt;DT104,(DS104-DT104/2)*(rate_A*(DU$1/365)),0))</f>
        <v/>
      </c>
      <c r="DV104" s="3" t="str">
        <f t="shared" ca="1" si="3355"/>
        <v/>
      </c>
      <c r="DW104" s="3" t="str">
        <f t="shared" ref="DW104" ca="1" si="4951">IF($B104="","",DH104*(1+rate_A*DU$1/365))</f>
        <v/>
      </c>
      <c r="DX104" s="3" t="str">
        <f t="shared" ref="DX104" ca="1" si="4952">IF($B104="","",DI104*(1+rate_A*DU$1/365))</f>
        <v/>
      </c>
      <c r="DY104" s="3" t="str">
        <f t="shared" ref="DY104" ca="1" si="4953">IF($B104="","",DJ104*(1+rate_joint*DU$1/365))</f>
        <v/>
      </c>
      <c r="DZ104" s="5" t="str">
        <f t="shared" ca="1" si="3359"/>
        <v/>
      </c>
      <c r="EA104" s="5" t="str" cm="1">
        <f t="array" aca="1" ref="EA104" ca="1">IF(DZ104="","",_xlfn.IFS(DZ104&lt;='Hidden inputs'!$C$15,DZ104*'Hidden inputs'!$D$15,DZ104&lt;='Hidden inputs'!$C$16,'Hidden inputs'!$C$15*'Hidden inputs'!$D$15+(DZ104-'Hidden inputs'!$B$16)*'Hidden inputs'!$D$16,DZ104&lt;='Hidden inputs'!$C$17,'Hidden inputs'!$C$15*'Hidden inputs'!$D$15+('Hidden inputs'!$C$16-'Hidden inputs'!$B$16)*'Hidden inputs'!$D$16+(DZ104-'Hidden inputs'!$B$17)*'Hidden inputs'!$D$17,DZ104&gt;'Hidden inputs'!$B$18,'Hidden inputs'!$C$15*'Hidden inputs'!$D$15+('Hidden inputs'!$C$16-'Hidden inputs'!$B$16)*'Hidden inputs'!$D$16+('Hidden inputs'!$C$17-'Hidden inputs'!$B$17)*'Hidden inputs'!$D$17+(DZ104-'Hidden inputs'!$B$18)*'Hidden inputs'!$D$18))</f>
        <v/>
      </c>
      <c r="EB104" s="10" t="str">
        <f t="shared" ca="1" si="3360"/>
        <v/>
      </c>
      <c r="EC104" s="5" t="str">
        <f t="shared" ca="1" si="3269"/>
        <v/>
      </c>
      <c r="ED104" s="5" t="str">
        <f t="shared" ca="1" si="3270"/>
        <v/>
      </c>
      <c r="EE104" s="5" t="str">
        <f ca="1">IF($B104="","",'Hidden inputs'!$D$11*DV104+'Hidden inputs'!$E$11*DW104)</f>
        <v/>
      </c>
      <c r="EF104" s="11" t="str">
        <f t="shared" ca="1" si="3181"/>
        <v/>
      </c>
      <c r="EG104" s="9" t="str">
        <f t="shared" ca="1" si="3271"/>
        <v/>
      </c>
      <c r="EH104" s="3" t="str">
        <f t="shared" ca="1" si="3272"/>
        <v/>
      </c>
      <c r="EI104" s="5" t="str" cm="1">
        <f t="array" aca="1" ref="EI104" ca="1">IF($B104="","",IF(EH104=0,0,IF(DD_Payment="",0,IF(EH104&lt;_xlfn.IFS(DD_Frequency="Monthly",1,DD_Frequency="Quarterly",IF(MONTH(EH$2)=1,1,IF(MONTH(EH$2)=4,1,IF(MONTH(EH$2)=7,1,IF(MONTH(EH$2)=10,1,0)))),DD_Frequency="Annually",IF(MONTH(EH$2)=1,1,0))*DD_Payment,EH104,_xlfn.IFS(DD_Frequency="Monthly",1,DD_Frequency="Quarterly",IF(MONTH(EH$2)=1,1,IF(MONTH(EH$2)=4,1,IF(MONTH(EH$2)=7,1,IF(MONTH(EH$2)=10,1,0)))),DD_Frequency="Annually",IF(MONTH(EH$2)=1,1,0))*DD_Payment))))</f>
        <v/>
      </c>
      <c r="EJ104" s="3" t="str">
        <f t="shared" ref="EJ104" ca="1" si="4954">IF($B104="","",IF(EH104&gt;EI104,(EH104-EI104/2)*(rate_A*(EJ$1/365)),0))</f>
        <v/>
      </c>
      <c r="EK104" s="3" t="str">
        <f t="shared" ca="1" si="3362"/>
        <v/>
      </c>
      <c r="EL104" s="3" t="str">
        <f t="shared" ref="EL104" ca="1" si="4955">IF($B104="","",DW104*(1+rate_A*EJ$1/365))</f>
        <v/>
      </c>
      <c r="EM104" s="3" t="str">
        <f t="shared" ref="EM104" ca="1" si="4956">IF($B104="","",DX104*(1+rate_A*EJ$1/365))</f>
        <v/>
      </c>
      <c r="EN104" s="3" t="str">
        <f t="shared" ref="EN104" ca="1" si="4957">IF($B104="","",DY104*(1+rate_joint*EJ$1/365))</f>
        <v/>
      </c>
      <c r="EO104" s="5" t="str">
        <f t="shared" ca="1" si="3366"/>
        <v/>
      </c>
      <c r="EP104" s="5" t="str" cm="1">
        <f t="array" aca="1" ref="EP104" ca="1">IF(EO104="","",_xlfn.IFS(EO104&lt;='Hidden inputs'!$C$15,EO104*'Hidden inputs'!$D$15,EO104&lt;='Hidden inputs'!$C$16,'Hidden inputs'!$C$15*'Hidden inputs'!$D$15+(EO104-'Hidden inputs'!$B$16)*'Hidden inputs'!$D$16,EO104&lt;='Hidden inputs'!$C$17,'Hidden inputs'!$C$15*'Hidden inputs'!$D$15+('Hidden inputs'!$C$16-'Hidden inputs'!$B$16)*'Hidden inputs'!$D$16+(EO104-'Hidden inputs'!$B$17)*'Hidden inputs'!$D$17,EO104&gt;'Hidden inputs'!$B$18,'Hidden inputs'!$C$15*'Hidden inputs'!$D$15+('Hidden inputs'!$C$16-'Hidden inputs'!$B$16)*'Hidden inputs'!$D$16+('Hidden inputs'!$C$17-'Hidden inputs'!$B$17)*'Hidden inputs'!$D$17+(EO104-'Hidden inputs'!$B$18)*'Hidden inputs'!$D$18))</f>
        <v/>
      </c>
      <c r="EQ104" s="10" t="str">
        <f t="shared" ca="1" si="3367"/>
        <v/>
      </c>
      <c r="ER104" s="5" t="str">
        <f t="shared" ca="1" si="3277"/>
        <v/>
      </c>
      <c r="ES104" s="5" t="str">
        <f t="shared" ca="1" si="3278"/>
        <v/>
      </c>
      <c r="ET104" s="5" t="str">
        <f ca="1">IF($B104="","",'Hidden inputs'!$D$11*EK104+'Hidden inputs'!$E$11*EL104)</f>
        <v/>
      </c>
      <c r="EU104" s="11" t="str">
        <f t="shared" ca="1" si="3186"/>
        <v/>
      </c>
      <c r="EV104" s="9" t="str">
        <f t="shared" ca="1" si="3279"/>
        <v/>
      </c>
      <c r="EW104" s="3" t="str">
        <f t="shared" ca="1" si="3280"/>
        <v/>
      </c>
      <c r="EX104" s="5" t="str" cm="1">
        <f t="array" aca="1" ref="EX104" ca="1">IF($B104="","",IF(EW104=0,0,IF(DD_Payment="",0,IF(EW104&lt;_xlfn.IFS(DD_Frequency="Monthly",1,DD_Frequency="Quarterly",IF(MONTH(EW$2)=1,1,IF(MONTH(EW$2)=4,1,IF(MONTH(EW$2)=7,1,IF(MONTH(EW$2)=10,1,0)))),DD_Frequency="Annually",IF(MONTH(EW$2)=1,1,0))*DD_Payment,EW104,_xlfn.IFS(DD_Frequency="Monthly",1,DD_Frequency="Quarterly",IF(MONTH(EW$2)=1,1,IF(MONTH(EW$2)=4,1,IF(MONTH(EW$2)=7,1,IF(MONTH(EW$2)=10,1,0)))),DD_Frequency="Annually",IF(MONTH(EW$2)=1,1,0))*DD_Payment))))</f>
        <v/>
      </c>
      <c r="EY104" s="3" t="str">
        <f t="shared" ref="EY104" ca="1" si="4958">IF($B104="","",IF(EW104&gt;EX104,(EW104-EX104/2)*(rate_A*(EY$1/365)),0))</f>
        <v/>
      </c>
      <c r="EZ104" s="3" t="str">
        <f t="shared" ca="1" si="3369"/>
        <v/>
      </c>
      <c r="FA104" s="3" t="str">
        <f t="shared" ref="FA104" ca="1" si="4959">IF($B104="","",EL104*(1+rate_A*EY$1/365))</f>
        <v/>
      </c>
      <c r="FB104" s="3" t="str">
        <f t="shared" ref="FB104" ca="1" si="4960">IF($B104="","",EM104*(1+rate_A*EY$1/365))</f>
        <v/>
      </c>
      <c r="FC104" s="3" t="str">
        <f t="shared" ref="FC104" ca="1" si="4961">IF($B104="","",EN104*(1+rate_joint*EY$1/365))</f>
        <v/>
      </c>
      <c r="FD104" s="5" t="str">
        <f t="shared" ca="1" si="3373"/>
        <v/>
      </c>
      <c r="FE104" s="5" t="str" cm="1">
        <f t="array" aca="1" ref="FE104" ca="1">IF(FD104="","",_xlfn.IFS(FD104&lt;='Hidden inputs'!$C$15,FD104*'Hidden inputs'!$D$15,FD104&lt;='Hidden inputs'!$C$16,'Hidden inputs'!$C$15*'Hidden inputs'!$D$15+(FD104-'Hidden inputs'!$B$16)*'Hidden inputs'!$D$16,FD104&lt;='Hidden inputs'!$C$17,'Hidden inputs'!$C$15*'Hidden inputs'!$D$15+('Hidden inputs'!$C$16-'Hidden inputs'!$B$16)*'Hidden inputs'!$D$16+(FD104-'Hidden inputs'!$B$17)*'Hidden inputs'!$D$17,FD104&gt;'Hidden inputs'!$B$18,'Hidden inputs'!$C$15*'Hidden inputs'!$D$15+('Hidden inputs'!$C$16-'Hidden inputs'!$B$16)*'Hidden inputs'!$D$16+('Hidden inputs'!$C$17-'Hidden inputs'!$B$17)*'Hidden inputs'!$D$17+(FD104-'Hidden inputs'!$B$18)*'Hidden inputs'!$D$18))</f>
        <v/>
      </c>
      <c r="FF104" s="10" t="str">
        <f t="shared" ca="1" si="3374"/>
        <v/>
      </c>
      <c r="FG104" s="5" t="str">
        <f t="shared" ca="1" si="3285"/>
        <v/>
      </c>
      <c r="FH104" s="5" t="str">
        <f t="shared" ca="1" si="3286"/>
        <v/>
      </c>
      <c r="FI104" s="5" t="str">
        <f ca="1">IF($B104="","",'Hidden inputs'!$D$11*EZ104+'Hidden inputs'!$E$11*FA104)</f>
        <v/>
      </c>
      <c r="FJ104" s="11" t="str">
        <f t="shared" ca="1" si="3191"/>
        <v/>
      </c>
      <c r="FK104" s="9" t="str">
        <f t="shared" ca="1" si="3287"/>
        <v/>
      </c>
      <c r="FL104" s="3" t="str">
        <f t="shared" ca="1" si="3288"/>
        <v/>
      </c>
      <c r="FM104" s="5" t="str" cm="1">
        <f t="array" aca="1" ref="FM104" ca="1">IF($B104="","",IF(FL104=0,0,IF(DD_Payment="",0,IF(FL104&lt;_xlfn.IFS(DD_Frequency="Monthly",1,DD_Frequency="Quarterly",IF(MONTH(FL$2)=1,1,IF(MONTH(FL$2)=4,1,IF(MONTH(FL$2)=7,1,IF(MONTH(FL$2)=10,1,0)))),DD_Frequency="Annually",IF(MONTH(FL$2)=1,1,0))*DD_Payment,FL104,_xlfn.IFS(DD_Frequency="Monthly",1,DD_Frequency="Quarterly",IF(MONTH(FL$2)=1,1,IF(MONTH(FL$2)=4,1,IF(MONTH(FL$2)=7,1,IF(MONTH(FL$2)=10,1,0)))),DD_Frequency="Annually",IF(MONTH(FL$2)=1,1,0))*DD_Payment))))</f>
        <v/>
      </c>
      <c r="FN104" s="3" t="str">
        <f t="shared" ref="FN104" ca="1" si="4962">IF($B104="","",IF(FL104&gt;FM104,(FL104-FM104/2)*(rate_A*(FN$1/365)),0))</f>
        <v/>
      </c>
      <c r="FO104" s="3" t="str">
        <f t="shared" ca="1" si="3376"/>
        <v/>
      </c>
      <c r="FP104" s="3" t="str">
        <f t="shared" ref="FP104" ca="1" si="4963">IF($B104="","",FA104*(1+rate_A*FN$1/365))</f>
        <v/>
      </c>
      <c r="FQ104" s="3" t="str">
        <f t="shared" ref="FQ104" ca="1" si="4964">IF($B104="","",FB104*(1+rate_A*FN$1/365))</f>
        <v/>
      </c>
      <c r="FR104" s="3" t="str">
        <f t="shared" ref="FR104" ca="1" si="4965">IF($B104="","",FC104*(1+rate_joint*FN$1/365))</f>
        <v/>
      </c>
      <c r="FS104" s="5" t="str">
        <f t="shared" ca="1" si="3380"/>
        <v/>
      </c>
      <c r="FT104" s="5" t="str" cm="1">
        <f t="array" aca="1" ref="FT104" ca="1">IF(FS104="","",_xlfn.IFS(FS104&lt;='Hidden inputs'!$C$15,FS104*'Hidden inputs'!$D$15,FS104&lt;='Hidden inputs'!$C$16,'Hidden inputs'!$C$15*'Hidden inputs'!$D$15+(FS104-'Hidden inputs'!$B$16)*'Hidden inputs'!$D$16,FS104&lt;='Hidden inputs'!$C$17,'Hidden inputs'!$C$15*'Hidden inputs'!$D$15+('Hidden inputs'!$C$16-'Hidden inputs'!$B$16)*'Hidden inputs'!$D$16+(FS104-'Hidden inputs'!$B$17)*'Hidden inputs'!$D$17,FS104&gt;'Hidden inputs'!$B$18,'Hidden inputs'!$C$15*'Hidden inputs'!$D$15+('Hidden inputs'!$C$16-'Hidden inputs'!$B$16)*'Hidden inputs'!$D$16+('Hidden inputs'!$C$17-'Hidden inputs'!$B$17)*'Hidden inputs'!$D$17+(FS104-'Hidden inputs'!$B$18)*'Hidden inputs'!$D$18))</f>
        <v/>
      </c>
      <c r="FU104" s="10" t="str">
        <f t="shared" ca="1" si="3381"/>
        <v/>
      </c>
      <c r="FV104" s="5" t="str">
        <f t="shared" ca="1" si="3293"/>
        <v/>
      </c>
      <c r="FW104" s="5" t="str">
        <f t="shared" ca="1" si="3294"/>
        <v/>
      </c>
      <c r="FX104" s="5" t="str">
        <f ca="1">IF($B104="","",'Hidden inputs'!$D$11*FO104+'Hidden inputs'!$E$11*FP104)</f>
        <v/>
      </c>
      <c r="FY104" s="11" t="str">
        <f t="shared" ca="1" si="3196"/>
        <v/>
      </c>
      <c r="FZ104" s="9" t="str">
        <f t="shared" ca="1" si="3295"/>
        <v/>
      </c>
      <c r="GA104" s="5" t="str">
        <f t="shared" ca="1" si="3296"/>
        <v/>
      </c>
      <c r="GB104" s="5" t="str">
        <f t="shared" ca="1" si="3297"/>
        <v/>
      </c>
      <c r="GC104" s="5" t="str">
        <f t="shared" ca="1" si="3197"/>
        <v/>
      </c>
      <c r="GD104" s="5" t="str">
        <f t="shared" ca="1" si="3198"/>
        <v/>
      </c>
    </row>
    <row r="105" spans="1:186" x14ac:dyDescent="0.35">
      <c r="A105" s="2" t="str">
        <f t="shared" ca="1" si="3199"/>
        <v/>
      </c>
      <c r="B105" s="6" t="str">
        <f t="shared" ca="1" si="3200"/>
        <v/>
      </c>
      <c r="C105" s="5" t="str">
        <f t="shared" ca="1" si="3298"/>
        <v/>
      </c>
      <c r="D105" s="5" t="str" cm="1">
        <f t="array" aca="1" ref="D105" ca="1">IF($B105="","",IF(C105=0,0,IF(DD_Payment="",0,IF(C105&lt;_xlfn.IFS(DD_Frequency="Monthly",1,DD_Frequency="Quarterly",IF(MONTH(C$2)=1,1,IF(MONTH(C$2)=4,1,IF(MONTH(C$2)=7,1,IF(MONTH(C$2)=10,1,0)))),DD_Frequency="Annually",IF(MONTH(C$2)=1,1,0))*DD_Payment,C105,_xlfn.IFS(DD_Frequency="Monthly",1,DD_Frequency="Quarterly",IF(MONTH(C$2)=1,1,IF(MONTH(C$2)=4,1,IF(MONTH(C$2)=7,1,IF(MONTH(C$2)=10,1,0)))),DD_Frequency="Annually",IF(MONTH(C$2)=1,1,0))*DD_Payment))))</f>
        <v/>
      </c>
      <c r="E105" s="5" t="str">
        <f t="shared" ref="E105" ca="1" si="4966">IF(B105="","",IF(C105&gt;D105,(C105-D105/2)*(rate_A*(E$1/365)),0))</f>
        <v/>
      </c>
      <c r="F105" s="5" t="str">
        <f t="shared" ca="1" si="3202"/>
        <v/>
      </c>
      <c r="G105" s="5" t="str">
        <f t="shared" ref="G105" ca="1" si="4967">IF(B105="","",G104*(1+rate_A*E$1/365))</f>
        <v/>
      </c>
      <c r="H105" s="5" t="str">
        <f t="shared" ref="H105" ca="1" si="4968">IF(B105="","",H104*(1+rate_A*E$1/365))</f>
        <v/>
      </c>
      <c r="I105" s="5" t="str">
        <f t="shared" ref="I105" ca="1" si="4969">IF(B105="","",I104*(1+rate_joint*E$1/365))</f>
        <v/>
      </c>
      <c r="J105" s="5" t="str">
        <f t="shared" ca="1" si="3303"/>
        <v/>
      </c>
      <c r="K105" s="5" t="str" cm="1">
        <f t="array" aca="1" ref="K105" ca="1">IF(J105="","",_xlfn.IFS(J105&lt;='Hidden inputs'!$C$15,J105*'Hidden inputs'!$D$15,J105&lt;='Hidden inputs'!$C$16,'Hidden inputs'!$C$15*'Hidden inputs'!$D$15+(J105-'Hidden inputs'!$B$16)*'Hidden inputs'!$D$16,J105&lt;='Hidden inputs'!$C$17,'Hidden inputs'!$C$15*'Hidden inputs'!$D$15+('Hidden inputs'!$C$16-'Hidden inputs'!$B$16)*'Hidden inputs'!$D$16+(J105-'Hidden inputs'!$B$17)*'Hidden inputs'!$D$17,J105&gt;'Hidden inputs'!$B$18,'Hidden inputs'!$C$15*'Hidden inputs'!$D$15+('Hidden inputs'!$C$16-'Hidden inputs'!$B$16)*'Hidden inputs'!$D$16+('Hidden inputs'!$C$17-'Hidden inputs'!$B$17)*'Hidden inputs'!$D$17+(J105-'Hidden inputs'!$B$18)*'Hidden inputs'!$D$18))</f>
        <v/>
      </c>
      <c r="L105" s="11" t="str">
        <f t="shared" ca="1" si="3304"/>
        <v/>
      </c>
      <c r="M105" s="5" t="str">
        <f t="shared" ca="1" si="3206"/>
        <v/>
      </c>
      <c r="N105" s="5" t="str">
        <f t="shared" ca="1" si="3207"/>
        <v/>
      </c>
      <c r="O105" s="5" t="str">
        <f ca="1">IF(B105="","",'Hidden inputs'!$D$11*F105+'Hidden inputs'!$E$11*G105)</f>
        <v/>
      </c>
      <c r="P105" s="11" t="str">
        <f t="shared" ca="1" si="3140"/>
        <v/>
      </c>
      <c r="Q105" s="20" t="str">
        <f t="shared" ca="1" si="3141"/>
        <v/>
      </c>
      <c r="R105" s="3" t="str">
        <f t="shared" ca="1" si="3208"/>
        <v/>
      </c>
      <c r="S105" s="5" t="str" cm="1">
        <f t="array" aca="1" ref="S105" ca="1">IF($B105="","",IF(R105=0,0,IF(DD_Payment="",0,IF(R105&lt;_xlfn.IFS(DD_Frequency="Monthly",1,DD_Frequency="Quarterly",IF(MONTH(R$2)=1,1,IF(MONTH(R$2)=4,1,IF(MONTH(R$2)=7,1,IF(MONTH(R$2)=10,1,0)))),DD_Frequency="Annually",IF(MONTH(R$2)=1,1,0))*DD_Payment,R105,_xlfn.IFS(DD_Frequency="Monthly",1,DD_Frequency="Quarterly",IF(MONTH(R$2)=1,1,IF(MONTH(R$2)=4,1,IF(MONTH(R$2)=7,1,IF(MONTH(R$2)=10,1,0)))),DD_Frequency="Annually",IF(MONTH(R$2)=1,1,0))*DD_Payment))))</f>
        <v/>
      </c>
      <c r="T105" s="3" t="str">
        <f t="shared" ref="T105" ca="1" si="4970">IF(B105="","",IF(R105&gt;S105,(R105-S105/2)*(rate_A*((T$1+A105)/365)),0))</f>
        <v/>
      </c>
      <c r="U105" s="3" t="str">
        <f t="shared" ca="1" si="3210"/>
        <v/>
      </c>
      <c r="V105" s="3" t="str">
        <f t="shared" ref="V105" ca="1" si="4971">IF(B105="","",G105*(1+rate_A*(T$1+A105)/365))</f>
        <v/>
      </c>
      <c r="W105" s="3" t="str">
        <f t="shared" ref="W105" ca="1" si="4972">IF(B105="","",H105*(1+rate_A*(T$1+A105)/365))</f>
        <v/>
      </c>
      <c r="X105" s="3" t="str">
        <f t="shared" ref="X105" ca="1" si="4973">IF(B105="","",I105*(1+rate_joint*(T$1+A105)/365))</f>
        <v/>
      </c>
      <c r="Y105" s="5" t="str">
        <f t="shared" ca="1" si="3309"/>
        <v/>
      </c>
      <c r="Z105" s="5" t="str" cm="1">
        <f t="array" aca="1" ref="Z105" ca="1">IF(Y105="","",_xlfn.IFS(Y105&lt;='Hidden inputs'!$C$15,Y105*'Hidden inputs'!$D$15,Y105&lt;='Hidden inputs'!$C$16,'Hidden inputs'!$C$15*'Hidden inputs'!$D$15+(Y105-'Hidden inputs'!$B$16)*'Hidden inputs'!$D$16,Y105&lt;='Hidden inputs'!$C$17,'Hidden inputs'!$C$15*'Hidden inputs'!$D$15+('Hidden inputs'!$C$16-'Hidden inputs'!$B$16)*'Hidden inputs'!$D$16+(Y105-'Hidden inputs'!$B$17)*'Hidden inputs'!$D$17,Y105&gt;'Hidden inputs'!$B$18,'Hidden inputs'!$C$15*'Hidden inputs'!$D$15+('Hidden inputs'!$C$16-'Hidden inputs'!$B$16)*'Hidden inputs'!$D$16+('Hidden inputs'!$C$17-'Hidden inputs'!$B$17)*'Hidden inputs'!$D$17+(Y105-'Hidden inputs'!$B$18)*'Hidden inputs'!$D$18))</f>
        <v/>
      </c>
      <c r="AA105" s="10" t="str">
        <f t="shared" ca="1" si="3310"/>
        <v/>
      </c>
      <c r="AB105" s="5" t="str">
        <f t="shared" ca="1" si="3214"/>
        <v/>
      </c>
      <c r="AC105" s="5" t="str">
        <f t="shared" ca="1" si="3311"/>
        <v/>
      </c>
      <c r="AD105" s="5" t="str">
        <f ca="1">IF(B105="","",'Hidden inputs'!$D$11*U105+'Hidden inputs'!$E$11*V105)</f>
        <v/>
      </c>
      <c r="AE105" s="11" t="str">
        <f t="shared" ca="1" si="3146"/>
        <v/>
      </c>
      <c r="AF105" s="9" t="str">
        <f t="shared" ca="1" si="3215"/>
        <v/>
      </c>
      <c r="AG105" s="3" t="str">
        <f t="shared" ca="1" si="3216"/>
        <v/>
      </c>
      <c r="AH105" s="5" t="str" cm="1">
        <f t="array" aca="1" ref="AH105" ca="1">IF($B105="","",IF(AG105=0,0,IF(DD_Payment="",0,IF(AG105&lt;_xlfn.IFS(DD_Frequency="Monthly",1,DD_Frequency="Quarterly",IF(MONTH(AG$2)=1,1,IF(MONTH(AG$2)=4,1,IF(MONTH(AG$2)=7,1,IF(MONTH(AG$2)=10,1,0)))),DD_Frequency="Annually",IF(MONTH(AG$2)=1,1,0))*DD_Payment,AG105,_xlfn.IFS(DD_Frequency="Monthly",1,DD_Frequency="Quarterly",IF(MONTH(AG$2)=1,1,IF(MONTH(AG$2)=4,1,IF(MONTH(AG$2)=7,1,IF(MONTH(AG$2)=10,1,0)))),DD_Frequency="Annually",IF(MONTH(AG$2)=1,1,0))*DD_Payment))))</f>
        <v/>
      </c>
      <c r="AI105" s="3" t="str">
        <f t="shared" ref="AI105" ca="1" si="4974">IF($B105="","",IF(AG105&gt;AH105,(AG105-AH105/2)*(rate_A*(AI$1/365)),0))</f>
        <v/>
      </c>
      <c r="AJ105" s="3" t="str">
        <f t="shared" ca="1" si="3313"/>
        <v/>
      </c>
      <c r="AK105" s="3" t="str">
        <f t="shared" ref="AK105" ca="1" si="4975">IF($B105="","",V105*(1+rate_A*AI$1/365))</f>
        <v/>
      </c>
      <c r="AL105" s="3" t="str">
        <f t="shared" ref="AL105" ca="1" si="4976">IF($B105="","",W105*(1+rate_A*AI$1/365))</f>
        <v/>
      </c>
      <c r="AM105" s="3" t="str">
        <f t="shared" ref="AM105" ca="1" si="4977">IF($B105="","",X105*(1+rate_joint*AI$1/365))</f>
        <v/>
      </c>
      <c r="AN105" s="5" t="str">
        <f t="shared" ca="1" si="3317"/>
        <v/>
      </c>
      <c r="AO105" s="5" t="str" cm="1">
        <f t="array" aca="1" ref="AO105" ca="1">IF(AN105="","",_xlfn.IFS(AN105&lt;='Hidden inputs'!$C$15,AN105*'Hidden inputs'!$D$15,AN105&lt;='Hidden inputs'!$C$16,'Hidden inputs'!$C$15*'Hidden inputs'!$D$15+(AN105-'Hidden inputs'!$B$16)*'Hidden inputs'!$D$16,AN105&lt;='Hidden inputs'!$C$17,'Hidden inputs'!$C$15*'Hidden inputs'!$D$15+('Hidden inputs'!$C$16-'Hidden inputs'!$B$16)*'Hidden inputs'!$D$16+(AN105-'Hidden inputs'!$B$17)*'Hidden inputs'!$D$17,AN105&gt;'Hidden inputs'!$B$18,'Hidden inputs'!$C$15*'Hidden inputs'!$D$15+('Hidden inputs'!$C$16-'Hidden inputs'!$B$16)*'Hidden inputs'!$D$16+('Hidden inputs'!$C$17-'Hidden inputs'!$B$17)*'Hidden inputs'!$D$17+(AN105-'Hidden inputs'!$B$18)*'Hidden inputs'!$D$18))</f>
        <v/>
      </c>
      <c r="AP105" s="10" t="str">
        <f t="shared" ca="1" si="3318"/>
        <v/>
      </c>
      <c r="AQ105" s="5" t="str">
        <f t="shared" ca="1" si="3221"/>
        <v/>
      </c>
      <c r="AR105" s="5" t="str">
        <f t="shared" ca="1" si="3222"/>
        <v/>
      </c>
      <c r="AS105" s="5" t="str">
        <f ca="1">IF($B105="","",'Hidden inputs'!$D$11*AJ105+'Hidden inputs'!$E$11*AK105)</f>
        <v/>
      </c>
      <c r="AT105" s="11" t="str">
        <f t="shared" ca="1" si="3151"/>
        <v/>
      </c>
      <c r="AU105" s="9" t="str">
        <f t="shared" ca="1" si="3223"/>
        <v/>
      </c>
      <c r="AV105" s="3" t="str">
        <f t="shared" ca="1" si="3224"/>
        <v/>
      </c>
      <c r="AW105" s="5" t="str" cm="1">
        <f t="array" aca="1" ref="AW105" ca="1">IF($B105="","",IF(AV105=0,0,IF(DD_Payment="",0,IF(AV105&lt;_xlfn.IFS(DD_Frequency="Monthly",1,DD_Frequency="Quarterly",IF(MONTH(AV$2)=1,1,IF(MONTH(AV$2)=4,1,IF(MONTH(AV$2)=7,1,IF(MONTH(AV$2)=10,1,0)))),DD_Frequency="Annually",IF(MONTH(AV$2)=1,1,0))*DD_Payment,AV105,_xlfn.IFS(DD_Frequency="Monthly",1,DD_Frequency="Quarterly",IF(MONTH(AV$2)=1,1,IF(MONTH(AV$2)=4,1,IF(MONTH(AV$2)=7,1,IF(MONTH(AV$2)=10,1,0)))),DD_Frequency="Annually",IF(MONTH(AV$2)=1,1,0))*DD_Payment))))</f>
        <v/>
      </c>
      <c r="AX105" s="3" t="str">
        <f t="shared" ref="AX105" ca="1" si="4978">IF($B105="","",IF(AV105&gt;AW105,(AV105-AW105/2)*(rate_A*(AX$1/365)),0))</f>
        <v/>
      </c>
      <c r="AY105" s="3" t="str">
        <f t="shared" ca="1" si="3320"/>
        <v/>
      </c>
      <c r="AZ105" s="3" t="str">
        <f t="shared" ref="AZ105" ca="1" si="4979">IF($B105="","",AK105*(1+rate_A*AX$1/365))</f>
        <v/>
      </c>
      <c r="BA105" s="3" t="str">
        <f t="shared" ref="BA105" ca="1" si="4980">IF($B105="","",AL105*(1+rate_A*AX$1/365))</f>
        <v/>
      </c>
      <c r="BB105" s="3" t="str">
        <f t="shared" ref="BB105" ca="1" si="4981">IF($B105="","",AM105*(1+rate_joint*AX$1/365))</f>
        <v/>
      </c>
      <c r="BC105" s="5" t="str">
        <f t="shared" ca="1" si="3324"/>
        <v/>
      </c>
      <c r="BD105" s="5" t="str" cm="1">
        <f t="array" aca="1" ref="BD105" ca="1">IF(BC105="","",_xlfn.IFS(BC105&lt;='Hidden inputs'!$C$15,BC105*'Hidden inputs'!$D$15,BC105&lt;='Hidden inputs'!$C$16,'Hidden inputs'!$C$15*'Hidden inputs'!$D$15+(BC105-'Hidden inputs'!$B$16)*'Hidden inputs'!$D$16,BC105&lt;='Hidden inputs'!$C$17,'Hidden inputs'!$C$15*'Hidden inputs'!$D$15+('Hidden inputs'!$C$16-'Hidden inputs'!$B$16)*'Hidden inputs'!$D$16+(BC105-'Hidden inputs'!$B$17)*'Hidden inputs'!$D$17,BC105&gt;'Hidden inputs'!$B$18,'Hidden inputs'!$C$15*'Hidden inputs'!$D$15+('Hidden inputs'!$C$16-'Hidden inputs'!$B$16)*'Hidden inputs'!$D$16+('Hidden inputs'!$C$17-'Hidden inputs'!$B$17)*'Hidden inputs'!$D$17+(BC105-'Hidden inputs'!$B$18)*'Hidden inputs'!$D$18))</f>
        <v/>
      </c>
      <c r="BE105" s="10" t="str">
        <f t="shared" ca="1" si="3325"/>
        <v/>
      </c>
      <c r="BF105" s="5" t="str">
        <f t="shared" ca="1" si="3229"/>
        <v/>
      </c>
      <c r="BG105" s="5" t="str">
        <f t="shared" ca="1" si="3230"/>
        <v/>
      </c>
      <c r="BH105" s="5" t="str">
        <f ca="1">IF($B105="","",'Hidden inputs'!$D$11*AY105+'Hidden inputs'!$E$11*AZ105)</f>
        <v/>
      </c>
      <c r="BI105" s="11" t="str">
        <f t="shared" ca="1" si="3156"/>
        <v/>
      </c>
      <c r="BJ105" s="9" t="str">
        <f t="shared" ca="1" si="3231"/>
        <v/>
      </c>
      <c r="BK105" s="3" t="str">
        <f t="shared" ca="1" si="3232"/>
        <v/>
      </c>
      <c r="BL105" s="5" t="str" cm="1">
        <f t="array" aca="1" ref="BL105" ca="1">IF($B105="","",IF(BK105=0,0,IF(DD_Payment="",0,IF(BK105&lt;_xlfn.IFS(DD_Frequency="Monthly",1,DD_Frequency="Quarterly",IF(MONTH(BK$2)=1,1,IF(MONTH(BK$2)=4,1,IF(MONTH(BK$2)=7,1,IF(MONTH(BK$2)=10,1,0)))),DD_Frequency="Annually",IF(MONTH(BK$2)=1,1,0))*DD_Payment,BK105,_xlfn.IFS(DD_Frequency="Monthly",1,DD_Frequency="Quarterly",IF(MONTH(BK$2)=1,1,IF(MONTH(BK$2)=4,1,IF(MONTH(BK$2)=7,1,IF(MONTH(BK$2)=10,1,0)))),DD_Frequency="Annually",IF(MONTH(BK$2)=1,1,0))*DD_Payment))))</f>
        <v/>
      </c>
      <c r="BM105" s="3" t="str">
        <f t="shared" ref="BM105" ca="1" si="4982">IF($B105="","",IF(BK105&gt;BL105,(BK105-BL105/2)*(rate_A*(BM$1/365)),0))</f>
        <v/>
      </c>
      <c r="BN105" s="3" t="str">
        <f t="shared" ca="1" si="3327"/>
        <v/>
      </c>
      <c r="BO105" s="3" t="str">
        <f t="shared" ref="BO105" ca="1" si="4983">IF($B105="","",AZ105*(1+rate_A*BM$1/365))</f>
        <v/>
      </c>
      <c r="BP105" s="3" t="str">
        <f t="shared" ref="BP105" ca="1" si="4984">IF($B105="","",BA105*(1+rate_A*BM$1/365))</f>
        <v/>
      </c>
      <c r="BQ105" s="3" t="str">
        <f t="shared" ref="BQ105" ca="1" si="4985">IF($B105="","",BB105*(1+rate_joint*BM$1/365))</f>
        <v/>
      </c>
      <c r="BR105" s="5" t="str">
        <f t="shared" ca="1" si="3331"/>
        <v/>
      </c>
      <c r="BS105" s="5" t="str" cm="1">
        <f t="array" aca="1" ref="BS105" ca="1">IF(BR105="","",_xlfn.IFS(BR105&lt;='Hidden inputs'!$C$15,BR105*'Hidden inputs'!$D$15,BR105&lt;='Hidden inputs'!$C$16,'Hidden inputs'!$C$15*'Hidden inputs'!$D$15+(BR105-'Hidden inputs'!$B$16)*'Hidden inputs'!$D$16,BR105&lt;='Hidden inputs'!$C$17,'Hidden inputs'!$C$15*'Hidden inputs'!$D$15+('Hidden inputs'!$C$16-'Hidden inputs'!$B$16)*'Hidden inputs'!$D$16+(BR105-'Hidden inputs'!$B$17)*'Hidden inputs'!$D$17,BR105&gt;'Hidden inputs'!$B$18,'Hidden inputs'!$C$15*'Hidden inputs'!$D$15+('Hidden inputs'!$C$16-'Hidden inputs'!$B$16)*'Hidden inputs'!$D$16+('Hidden inputs'!$C$17-'Hidden inputs'!$B$17)*'Hidden inputs'!$D$17+(BR105-'Hidden inputs'!$B$18)*'Hidden inputs'!$D$18))</f>
        <v/>
      </c>
      <c r="BT105" s="10" t="str">
        <f t="shared" ca="1" si="3332"/>
        <v/>
      </c>
      <c r="BU105" s="5" t="str">
        <f t="shared" ca="1" si="3237"/>
        <v/>
      </c>
      <c r="BV105" s="5" t="str">
        <f t="shared" ca="1" si="3238"/>
        <v/>
      </c>
      <c r="BW105" s="5" t="str">
        <f ca="1">IF($B105="","",'Hidden inputs'!$D$11*BN105+'Hidden inputs'!$E$11*BO105)</f>
        <v/>
      </c>
      <c r="BX105" s="11" t="str">
        <f t="shared" ca="1" si="3161"/>
        <v/>
      </c>
      <c r="BY105" s="9" t="str">
        <f t="shared" ca="1" si="3239"/>
        <v/>
      </c>
      <c r="BZ105" s="3" t="str">
        <f t="shared" ca="1" si="3240"/>
        <v/>
      </c>
      <c r="CA105" s="5" t="str" cm="1">
        <f t="array" aca="1" ref="CA105" ca="1">IF($B105="","",IF(BZ105=0,0,IF(DD_Payment="",0,IF(BZ105&lt;_xlfn.IFS(DD_Frequency="Monthly",1,DD_Frequency="Quarterly",IF(MONTH(BZ$2)=1,1,IF(MONTH(BZ$2)=4,1,IF(MONTH(BZ$2)=7,1,IF(MONTH(BZ$2)=10,1,0)))),DD_Frequency="Annually",IF(MONTH(BZ$2)=1,1,0))*DD_Payment,BZ105,_xlfn.IFS(DD_Frequency="Monthly",1,DD_Frequency="Quarterly",IF(MONTH(BZ$2)=1,1,IF(MONTH(BZ$2)=4,1,IF(MONTH(BZ$2)=7,1,IF(MONTH(BZ$2)=10,1,0)))),DD_Frequency="Annually",IF(MONTH(BZ$2)=1,1,0))*DD_Payment))))</f>
        <v/>
      </c>
      <c r="CB105" s="3" t="str">
        <f t="shared" ref="CB105" ca="1" si="4986">IF($B105="","",IF(BZ105&gt;CA105,(BZ105-CA105/2)*(rate_A*(CB$1/365)),0))</f>
        <v/>
      </c>
      <c r="CC105" s="3" t="str">
        <f t="shared" ca="1" si="3334"/>
        <v/>
      </c>
      <c r="CD105" s="3" t="str">
        <f t="shared" ref="CD105" ca="1" si="4987">IF($B105="","",BO105*(1+rate_A*CB$1/365))</f>
        <v/>
      </c>
      <c r="CE105" s="3" t="str">
        <f t="shared" ref="CE105" ca="1" si="4988">IF($B105="","",BP105*(1+rate_A*CB$1/365))</f>
        <v/>
      </c>
      <c r="CF105" s="3" t="str">
        <f t="shared" ref="CF105" ca="1" si="4989">IF($B105="","",BQ105*(1+rate_joint*CB$1/365))</f>
        <v/>
      </c>
      <c r="CG105" s="5" t="str">
        <f t="shared" ca="1" si="3338"/>
        <v/>
      </c>
      <c r="CH105" s="5" t="str" cm="1">
        <f t="array" aca="1" ref="CH105" ca="1">IF(CG105="","",_xlfn.IFS(CG105&lt;='Hidden inputs'!$C$15,CG105*'Hidden inputs'!$D$15,CG105&lt;='Hidden inputs'!$C$16,'Hidden inputs'!$C$15*'Hidden inputs'!$D$15+(CG105-'Hidden inputs'!$B$16)*'Hidden inputs'!$D$16,CG105&lt;='Hidden inputs'!$C$17,'Hidden inputs'!$C$15*'Hidden inputs'!$D$15+('Hidden inputs'!$C$16-'Hidden inputs'!$B$16)*'Hidden inputs'!$D$16+(CG105-'Hidden inputs'!$B$17)*'Hidden inputs'!$D$17,CG105&gt;'Hidden inputs'!$B$18,'Hidden inputs'!$C$15*'Hidden inputs'!$D$15+('Hidden inputs'!$C$16-'Hidden inputs'!$B$16)*'Hidden inputs'!$D$16+('Hidden inputs'!$C$17-'Hidden inputs'!$B$17)*'Hidden inputs'!$D$17+(CG105-'Hidden inputs'!$B$18)*'Hidden inputs'!$D$18))</f>
        <v/>
      </c>
      <c r="CI105" s="10" t="str">
        <f t="shared" ca="1" si="3339"/>
        <v/>
      </c>
      <c r="CJ105" s="5" t="str">
        <f t="shared" ca="1" si="3245"/>
        <v/>
      </c>
      <c r="CK105" s="5" t="str">
        <f t="shared" ca="1" si="3246"/>
        <v/>
      </c>
      <c r="CL105" s="5" t="str">
        <f ca="1">IF($B105="","",'Hidden inputs'!$D$11*CC105+'Hidden inputs'!$E$11*CD105)</f>
        <v/>
      </c>
      <c r="CM105" s="11" t="str">
        <f t="shared" ca="1" si="3166"/>
        <v/>
      </c>
      <c r="CN105" s="9" t="str">
        <f t="shared" ca="1" si="3247"/>
        <v/>
      </c>
      <c r="CO105" s="3" t="str">
        <f t="shared" ca="1" si="3248"/>
        <v/>
      </c>
      <c r="CP105" s="5" t="str" cm="1">
        <f t="array" aca="1" ref="CP105" ca="1">IF($B105="","",IF(CO105=0,0,IF(DD_Payment="",0,IF(CO105&lt;_xlfn.IFS(DD_Frequency="Monthly",1,DD_Frequency="Quarterly",IF(MONTH(CO$2)=1,1,IF(MONTH(CO$2)=4,1,IF(MONTH(CO$2)=7,1,IF(MONTH(CO$2)=10,1,0)))),DD_Frequency="Annually",IF(MONTH(CO$2)=1,1,0))*DD_Payment,CO105,_xlfn.IFS(DD_Frequency="Monthly",1,DD_Frequency="Quarterly",IF(MONTH(CO$2)=1,1,IF(MONTH(CO$2)=4,1,IF(MONTH(CO$2)=7,1,IF(MONTH(CO$2)=10,1,0)))),DD_Frequency="Annually",IF(MONTH(CO$2)=1,1,0))*DD_Payment))))</f>
        <v/>
      </c>
      <c r="CQ105" s="3" t="str">
        <f t="shared" ref="CQ105" ca="1" si="4990">IF($B105="","",IF(CO105&gt;CP105,(CO105-CP105/2)*(rate_A*(CQ$1/365)),0))</f>
        <v/>
      </c>
      <c r="CR105" s="3" t="str">
        <f t="shared" ca="1" si="3341"/>
        <v/>
      </c>
      <c r="CS105" s="3" t="str">
        <f t="shared" ref="CS105" ca="1" si="4991">IF($B105="","",CD105*(1+rate_A*CQ$1/365))</f>
        <v/>
      </c>
      <c r="CT105" s="3" t="str">
        <f t="shared" ref="CT105" ca="1" si="4992">IF($B105="","",CE105*(1+rate_A*CQ$1/365))</f>
        <v/>
      </c>
      <c r="CU105" s="3" t="str">
        <f t="shared" ref="CU105" ca="1" si="4993">IF($B105="","",CF105*(1+rate_joint*CQ$1/365))</f>
        <v/>
      </c>
      <c r="CV105" s="5" t="str">
        <f t="shared" ca="1" si="3345"/>
        <v/>
      </c>
      <c r="CW105" s="5" t="str" cm="1">
        <f t="array" aca="1" ref="CW105" ca="1">IF(CV105="","",_xlfn.IFS(CV105&lt;='Hidden inputs'!$C$15,CV105*'Hidden inputs'!$D$15,CV105&lt;='Hidden inputs'!$C$16,'Hidden inputs'!$C$15*'Hidden inputs'!$D$15+(CV105-'Hidden inputs'!$B$16)*'Hidden inputs'!$D$16,CV105&lt;='Hidden inputs'!$C$17,'Hidden inputs'!$C$15*'Hidden inputs'!$D$15+('Hidden inputs'!$C$16-'Hidden inputs'!$B$16)*'Hidden inputs'!$D$16+(CV105-'Hidden inputs'!$B$17)*'Hidden inputs'!$D$17,CV105&gt;'Hidden inputs'!$B$18,'Hidden inputs'!$C$15*'Hidden inputs'!$D$15+('Hidden inputs'!$C$16-'Hidden inputs'!$B$16)*'Hidden inputs'!$D$16+('Hidden inputs'!$C$17-'Hidden inputs'!$B$17)*'Hidden inputs'!$D$17+(CV105-'Hidden inputs'!$B$18)*'Hidden inputs'!$D$18))</f>
        <v/>
      </c>
      <c r="CX105" s="10" t="str">
        <f t="shared" ca="1" si="3346"/>
        <v/>
      </c>
      <c r="CY105" s="5" t="str">
        <f t="shared" ca="1" si="3253"/>
        <v/>
      </c>
      <c r="CZ105" s="5" t="str">
        <f t="shared" ca="1" si="3254"/>
        <v/>
      </c>
      <c r="DA105" s="5" t="str">
        <f ca="1">IF($B105="","",'Hidden inputs'!$D$11*CR105+'Hidden inputs'!$E$11*CS105)</f>
        <v/>
      </c>
      <c r="DB105" s="11" t="str">
        <f t="shared" ca="1" si="3171"/>
        <v/>
      </c>
      <c r="DC105" s="9" t="str">
        <f t="shared" ca="1" si="3255"/>
        <v/>
      </c>
      <c r="DD105" s="3" t="str">
        <f t="shared" ca="1" si="3256"/>
        <v/>
      </c>
      <c r="DE105" s="5" t="str" cm="1">
        <f t="array" aca="1" ref="DE105" ca="1">IF($B105="","",IF(DD105=0,0,IF(DD_Payment="",0,IF(DD105&lt;_xlfn.IFS(DD_Frequency="Monthly",1,DD_Frequency="Quarterly",IF(MONTH(DD$2)=1,1,IF(MONTH(DD$2)=4,1,IF(MONTH(DD$2)=7,1,IF(MONTH(DD$2)=10,1,0)))),DD_Frequency="Annually",IF(MONTH(DD$2)=1,1,0))*DD_Payment,DD105,_xlfn.IFS(DD_Frequency="Monthly",1,DD_Frequency="Quarterly",IF(MONTH(DD$2)=1,1,IF(MONTH(DD$2)=4,1,IF(MONTH(DD$2)=7,1,IF(MONTH(DD$2)=10,1,0)))),DD_Frequency="Annually",IF(MONTH(DD$2)=1,1,0))*DD_Payment))))</f>
        <v/>
      </c>
      <c r="DF105" s="3" t="str">
        <f t="shared" ref="DF105" ca="1" si="4994">IF($B105="","",IF(DD105&gt;DE105,(DD105-DE105/2)*(rate_A*(DF$1/365)),0))</f>
        <v/>
      </c>
      <c r="DG105" s="3" t="str">
        <f t="shared" ca="1" si="3348"/>
        <v/>
      </c>
      <c r="DH105" s="3" t="str">
        <f t="shared" ref="DH105" ca="1" si="4995">IF($B105="","",CS105*(1+rate_A*DF$1/365))</f>
        <v/>
      </c>
      <c r="DI105" s="3" t="str">
        <f t="shared" ref="DI105" ca="1" si="4996">IF($B105="","",CT105*(1+rate_A*DF$1/365))</f>
        <v/>
      </c>
      <c r="DJ105" s="3" t="str">
        <f t="shared" ref="DJ105" ca="1" si="4997">IF($B105="","",CU105*(1+rate_joint*DF$1/365))</f>
        <v/>
      </c>
      <c r="DK105" s="5" t="str">
        <f t="shared" ca="1" si="3352"/>
        <v/>
      </c>
      <c r="DL105" s="5" t="str" cm="1">
        <f t="array" aca="1" ref="DL105" ca="1">IF(DK105="","",_xlfn.IFS(DK105&lt;='Hidden inputs'!$C$15,DK105*'Hidden inputs'!$D$15,DK105&lt;='Hidden inputs'!$C$16,'Hidden inputs'!$C$15*'Hidden inputs'!$D$15+(DK105-'Hidden inputs'!$B$16)*'Hidden inputs'!$D$16,DK105&lt;='Hidden inputs'!$C$17,'Hidden inputs'!$C$15*'Hidden inputs'!$D$15+('Hidden inputs'!$C$16-'Hidden inputs'!$B$16)*'Hidden inputs'!$D$16+(DK105-'Hidden inputs'!$B$17)*'Hidden inputs'!$D$17,DK105&gt;'Hidden inputs'!$B$18,'Hidden inputs'!$C$15*'Hidden inputs'!$D$15+('Hidden inputs'!$C$16-'Hidden inputs'!$B$16)*'Hidden inputs'!$D$16+('Hidden inputs'!$C$17-'Hidden inputs'!$B$17)*'Hidden inputs'!$D$17+(DK105-'Hidden inputs'!$B$18)*'Hidden inputs'!$D$18))</f>
        <v/>
      </c>
      <c r="DM105" s="10" t="str">
        <f t="shared" ca="1" si="3353"/>
        <v/>
      </c>
      <c r="DN105" s="5" t="str">
        <f t="shared" ca="1" si="3261"/>
        <v/>
      </c>
      <c r="DO105" s="5" t="str">
        <f t="shared" ca="1" si="3262"/>
        <v/>
      </c>
      <c r="DP105" s="5" t="str">
        <f ca="1">IF($B105="","",'Hidden inputs'!$D$11*DG105+'Hidden inputs'!$E$11*DH105)</f>
        <v/>
      </c>
      <c r="DQ105" s="11" t="str">
        <f t="shared" ca="1" si="3176"/>
        <v/>
      </c>
      <c r="DR105" s="9" t="str">
        <f t="shared" ca="1" si="3263"/>
        <v/>
      </c>
      <c r="DS105" s="3" t="str">
        <f t="shared" ca="1" si="3264"/>
        <v/>
      </c>
      <c r="DT105" s="5" t="str" cm="1">
        <f t="array" aca="1" ref="DT105" ca="1">IF($B105="","",IF(DS105=0,0,IF(DD_Payment="",0,IF(DS105&lt;_xlfn.IFS(DD_Frequency="Monthly",1,DD_Frequency="Quarterly",IF(MONTH(DS$2)=1,1,IF(MONTH(DS$2)=4,1,IF(MONTH(DS$2)=7,1,IF(MONTH(DS$2)=10,1,0)))),DD_Frequency="Annually",IF(MONTH(DS$2)=1,1,0))*DD_Payment,DS105,_xlfn.IFS(DD_Frequency="Monthly",1,DD_Frequency="Quarterly",IF(MONTH(DS$2)=1,1,IF(MONTH(DS$2)=4,1,IF(MONTH(DS$2)=7,1,IF(MONTH(DS$2)=10,1,0)))),DD_Frequency="Annually",IF(MONTH(DS$2)=1,1,0))*DD_Payment))))</f>
        <v/>
      </c>
      <c r="DU105" s="3" t="str">
        <f t="shared" ref="DU105" ca="1" si="4998">IF($B105="","",IF(DS105&gt;DT105,(DS105-DT105/2)*(rate_A*(DU$1/365)),0))</f>
        <v/>
      </c>
      <c r="DV105" s="3" t="str">
        <f t="shared" ca="1" si="3355"/>
        <v/>
      </c>
      <c r="DW105" s="3" t="str">
        <f t="shared" ref="DW105" ca="1" si="4999">IF($B105="","",DH105*(1+rate_A*DU$1/365))</f>
        <v/>
      </c>
      <c r="DX105" s="3" t="str">
        <f t="shared" ref="DX105" ca="1" si="5000">IF($B105="","",DI105*(1+rate_A*DU$1/365))</f>
        <v/>
      </c>
      <c r="DY105" s="3" t="str">
        <f t="shared" ref="DY105" ca="1" si="5001">IF($B105="","",DJ105*(1+rate_joint*DU$1/365))</f>
        <v/>
      </c>
      <c r="DZ105" s="5" t="str">
        <f t="shared" ca="1" si="3359"/>
        <v/>
      </c>
      <c r="EA105" s="5" t="str" cm="1">
        <f t="array" aca="1" ref="EA105" ca="1">IF(DZ105="","",_xlfn.IFS(DZ105&lt;='Hidden inputs'!$C$15,DZ105*'Hidden inputs'!$D$15,DZ105&lt;='Hidden inputs'!$C$16,'Hidden inputs'!$C$15*'Hidden inputs'!$D$15+(DZ105-'Hidden inputs'!$B$16)*'Hidden inputs'!$D$16,DZ105&lt;='Hidden inputs'!$C$17,'Hidden inputs'!$C$15*'Hidden inputs'!$D$15+('Hidden inputs'!$C$16-'Hidden inputs'!$B$16)*'Hidden inputs'!$D$16+(DZ105-'Hidden inputs'!$B$17)*'Hidden inputs'!$D$17,DZ105&gt;'Hidden inputs'!$B$18,'Hidden inputs'!$C$15*'Hidden inputs'!$D$15+('Hidden inputs'!$C$16-'Hidden inputs'!$B$16)*'Hidden inputs'!$D$16+('Hidden inputs'!$C$17-'Hidden inputs'!$B$17)*'Hidden inputs'!$D$17+(DZ105-'Hidden inputs'!$B$18)*'Hidden inputs'!$D$18))</f>
        <v/>
      </c>
      <c r="EB105" s="10" t="str">
        <f t="shared" ca="1" si="3360"/>
        <v/>
      </c>
      <c r="EC105" s="5" t="str">
        <f t="shared" ca="1" si="3269"/>
        <v/>
      </c>
      <c r="ED105" s="5" t="str">
        <f t="shared" ca="1" si="3270"/>
        <v/>
      </c>
      <c r="EE105" s="5" t="str">
        <f ca="1">IF($B105="","",'Hidden inputs'!$D$11*DV105+'Hidden inputs'!$E$11*DW105)</f>
        <v/>
      </c>
      <c r="EF105" s="11" t="str">
        <f t="shared" ca="1" si="3181"/>
        <v/>
      </c>
      <c r="EG105" s="9" t="str">
        <f t="shared" ca="1" si="3271"/>
        <v/>
      </c>
      <c r="EH105" s="3" t="str">
        <f t="shared" ca="1" si="3272"/>
        <v/>
      </c>
      <c r="EI105" s="5" t="str" cm="1">
        <f t="array" aca="1" ref="EI105" ca="1">IF($B105="","",IF(EH105=0,0,IF(DD_Payment="",0,IF(EH105&lt;_xlfn.IFS(DD_Frequency="Monthly",1,DD_Frequency="Quarterly",IF(MONTH(EH$2)=1,1,IF(MONTH(EH$2)=4,1,IF(MONTH(EH$2)=7,1,IF(MONTH(EH$2)=10,1,0)))),DD_Frequency="Annually",IF(MONTH(EH$2)=1,1,0))*DD_Payment,EH105,_xlfn.IFS(DD_Frequency="Monthly",1,DD_Frequency="Quarterly",IF(MONTH(EH$2)=1,1,IF(MONTH(EH$2)=4,1,IF(MONTH(EH$2)=7,1,IF(MONTH(EH$2)=10,1,0)))),DD_Frequency="Annually",IF(MONTH(EH$2)=1,1,0))*DD_Payment))))</f>
        <v/>
      </c>
      <c r="EJ105" s="3" t="str">
        <f t="shared" ref="EJ105" ca="1" si="5002">IF($B105="","",IF(EH105&gt;EI105,(EH105-EI105/2)*(rate_A*(EJ$1/365)),0))</f>
        <v/>
      </c>
      <c r="EK105" s="3" t="str">
        <f t="shared" ca="1" si="3362"/>
        <v/>
      </c>
      <c r="EL105" s="3" t="str">
        <f t="shared" ref="EL105" ca="1" si="5003">IF($B105="","",DW105*(1+rate_A*EJ$1/365))</f>
        <v/>
      </c>
      <c r="EM105" s="3" t="str">
        <f t="shared" ref="EM105" ca="1" si="5004">IF($B105="","",DX105*(1+rate_A*EJ$1/365))</f>
        <v/>
      </c>
      <c r="EN105" s="3" t="str">
        <f t="shared" ref="EN105" ca="1" si="5005">IF($B105="","",DY105*(1+rate_joint*EJ$1/365))</f>
        <v/>
      </c>
      <c r="EO105" s="5" t="str">
        <f t="shared" ca="1" si="3366"/>
        <v/>
      </c>
      <c r="EP105" s="5" t="str" cm="1">
        <f t="array" aca="1" ref="EP105" ca="1">IF(EO105="","",_xlfn.IFS(EO105&lt;='Hidden inputs'!$C$15,EO105*'Hidden inputs'!$D$15,EO105&lt;='Hidden inputs'!$C$16,'Hidden inputs'!$C$15*'Hidden inputs'!$D$15+(EO105-'Hidden inputs'!$B$16)*'Hidden inputs'!$D$16,EO105&lt;='Hidden inputs'!$C$17,'Hidden inputs'!$C$15*'Hidden inputs'!$D$15+('Hidden inputs'!$C$16-'Hidden inputs'!$B$16)*'Hidden inputs'!$D$16+(EO105-'Hidden inputs'!$B$17)*'Hidden inputs'!$D$17,EO105&gt;'Hidden inputs'!$B$18,'Hidden inputs'!$C$15*'Hidden inputs'!$D$15+('Hidden inputs'!$C$16-'Hidden inputs'!$B$16)*'Hidden inputs'!$D$16+('Hidden inputs'!$C$17-'Hidden inputs'!$B$17)*'Hidden inputs'!$D$17+(EO105-'Hidden inputs'!$B$18)*'Hidden inputs'!$D$18))</f>
        <v/>
      </c>
      <c r="EQ105" s="10" t="str">
        <f t="shared" ca="1" si="3367"/>
        <v/>
      </c>
      <c r="ER105" s="5" t="str">
        <f t="shared" ca="1" si="3277"/>
        <v/>
      </c>
      <c r="ES105" s="5" t="str">
        <f t="shared" ca="1" si="3278"/>
        <v/>
      </c>
      <c r="ET105" s="5" t="str">
        <f ca="1">IF($B105="","",'Hidden inputs'!$D$11*EK105+'Hidden inputs'!$E$11*EL105)</f>
        <v/>
      </c>
      <c r="EU105" s="11" t="str">
        <f t="shared" ca="1" si="3186"/>
        <v/>
      </c>
      <c r="EV105" s="9" t="str">
        <f t="shared" ca="1" si="3279"/>
        <v/>
      </c>
      <c r="EW105" s="3" t="str">
        <f t="shared" ca="1" si="3280"/>
        <v/>
      </c>
      <c r="EX105" s="5" t="str" cm="1">
        <f t="array" aca="1" ref="EX105" ca="1">IF($B105="","",IF(EW105=0,0,IF(DD_Payment="",0,IF(EW105&lt;_xlfn.IFS(DD_Frequency="Monthly",1,DD_Frequency="Quarterly",IF(MONTH(EW$2)=1,1,IF(MONTH(EW$2)=4,1,IF(MONTH(EW$2)=7,1,IF(MONTH(EW$2)=10,1,0)))),DD_Frequency="Annually",IF(MONTH(EW$2)=1,1,0))*DD_Payment,EW105,_xlfn.IFS(DD_Frequency="Monthly",1,DD_Frequency="Quarterly",IF(MONTH(EW$2)=1,1,IF(MONTH(EW$2)=4,1,IF(MONTH(EW$2)=7,1,IF(MONTH(EW$2)=10,1,0)))),DD_Frequency="Annually",IF(MONTH(EW$2)=1,1,0))*DD_Payment))))</f>
        <v/>
      </c>
      <c r="EY105" s="3" t="str">
        <f t="shared" ref="EY105" ca="1" si="5006">IF($B105="","",IF(EW105&gt;EX105,(EW105-EX105/2)*(rate_A*(EY$1/365)),0))</f>
        <v/>
      </c>
      <c r="EZ105" s="3" t="str">
        <f t="shared" ca="1" si="3369"/>
        <v/>
      </c>
      <c r="FA105" s="3" t="str">
        <f t="shared" ref="FA105" ca="1" si="5007">IF($B105="","",EL105*(1+rate_A*EY$1/365))</f>
        <v/>
      </c>
      <c r="FB105" s="3" t="str">
        <f t="shared" ref="FB105" ca="1" si="5008">IF($B105="","",EM105*(1+rate_A*EY$1/365))</f>
        <v/>
      </c>
      <c r="FC105" s="3" t="str">
        <f t="shared" ref="FC105" ca="1" si="5009">IF($B105="","",EN105*(1+rate_joint*EY$1/365))</f>
        <v/>
      </c>
      <c r="FD105" s="5" t="str">
        <f t="shared" ca="1" si="3373"/>
        <v/>
      </c>
      <c r="FE105" s="5" t="str" cm="1">
        <f t="array" aca="1" ref="FE105" ca="1">IF(FD105="","",_xlfn.IFS(FD105&lt;='Hidden inputs'!$C$15,FD105*'Hidden inputs'!$D$15,FD105&lt;='Hidden inputs'!$C$16,'Hidden inputs'!$C$15*'Hidden inputs'!$D$15+(FD105-'Hidden inputs'!$B$16)*'Hidden inputs'!$D$16,FD105&lt;='Hidden inputs'!$C$17,'Hidden inputs'!$C$15*'Hidden inputs'!$D$15+('Hidden inputs'!$C$16-'Hidden inputs'!$B$16)*'Hidden inputs'!$D$16+(FD105-'Hidden inputs'!$B$17)*'Hidden inputs'!$D$17,FD105&gt;'Hidden inputs'!$B$18,'Hidden inputs'!$C$15*'Hidden inputs'!$D$15+('Hidden inputs'!$C$16-'Hidden inputs'!$B$16)*'Hidden inputs'!$D$16+('Hidden inputs'!$C$17-'Hidden inputs'!$B$17)*'Hidden inputs'!$D$17+(FD105-'Hidden inputs'!$B$18)*'Hidden inputs'!$D$18))</f>
        <v/>
      </c>
      <c r="FF105" s="10" t="str">
        <f t="shared" ca="1" si="3374"/>
        <v/>
      </c>
      <c r="FG105" s="5" t="str">
        <f t="shared" ca="1" si="3285"/>
        <v/>
      </c>
      <c r="FH105" s="5" t="str">
        <f t="shared" ca="1" si="3286"/>
        <v/>
      </c>
      <c r="FI105" s="5" t="str">
        <f ca="1">IF($B105="","",'Hidden inputs'!$D$11*EZ105+'Hidden inputs'!$E$11*FA105)</f>
        <v/>
      </c>
      <c r="FJ105" s="11" t="str">
        <f t="shared" ca="1" si="3191"/>
        <v/>
      </c>
      <c r="FK105" s="9" t="str">
        <f t="shared" ca="1" si="3287"/>
        <v/>
      </c>
      <c r="FL105" s="3" t="str">
        <f t="shared" ca="1" si="3288"/>
        <v/>
      </c>
      <c r="FM105" s="5" t="str" cm="1">
        <f t="array" aca="1" ref="FM105" ca="1">IF($B105="","",IF(FL105=0,0,IF(DD_Payment="",0,IF(FL105&lt;_xlfn.IFS(DD_Frequency="Monthly",1,DD_Frequency="Quarterly",IF(MONTH(FL$2)=1,1,IF(MONTH(FL$2)=4,1,IF(MONTH(FL$2)=7,1,IF(MONTH(FL$2)=10,1,0)))),DD_Frequency="Annually",IF(MONTH(FL$2)=1,1,0))*DD_Payment,FL105,_xlfn.IFS(DD_Frequency="Monthly",1,DD_Frequency="Quarterly",IF(MONTH(FL$2)=1,1,IF(MONTH(FL$2)=4,1,IF(MONTH(FL$2)=7,1,IF(MONTH(FL$2)=10,1,0)))),DD_Frequency="Annually",IF(MONTH(FL$2)=1,1,0))*DD_Payment))))</f>
        <v/>
      </c>
      <c r="FN105" s="3" t="str">
        <f t="shared" ref="FN105" ca="1" si="5010">IF($B105="","",IF(FL105&gt;FM105,(FL105-FM105/2)*(rate_A*(FN$1/365)),0))</f>
        <v/>
      </c>
      <c r="FO105" s="3" t="str">
        <f t="shared" ca="1" si="3376"/>
        <v/>
      </c>
      <c r="FP105" s="3" t="str">
        <f t="shared" ref="FP105" ca="1" si="5011">IF($B105="","",FA105*(1+rate_A*FN$1/365))</f>
        <v/>
      </c>
      <c r="FQ105" s="3" t="str">
        <f t="shared" ref="FQ105" ca="1" si="5012">IF($B105="","",FB105*(1+rate_A*FN$1/365))</f>
        <v/>
      </c>
      <c r="FR105" s="3" t="str">
        <f t="shared" ref="FR105" ca="1" si="5013">IF($B105="","",FC105*(1+rate_joint*FN$1/365))</f>
        <v/>
      </c>
      <c r="FS105" s="5" t="str">
        <f t="shared" ca="1" si="3380"/>
        <v/>
      </c>
      <c r="FT105" s="5" t="str" cm="1">
        <f t="array" aca="1" ref="FT105" ca="1">IF(FS105="","",_xlfn.IFS(FS105&lt;='Hidden inputs'!$C$15,FS105*'Hidden inputs'!$D$15,FS105&lt;='Hidden inputs'!$C$16,'Hidden inputs'!$C$15*'Hidden inputs'!$D$15+(FS105-'Hidden inputs'!$B$16)*'Hidden inputs'!$D$16,FS105&lt;='Hidden inputs'!$C$17,'Hidden inputs'!$C$15*'Hidden inputs'!$D$15+('Hidden inputs'!$C$16-'Hidden inputs'!$B$16)*'Hidden inputs'!$D$16+(FS105-'Hidden inputs'!$B$17)*'Hidden inputs'!$D$17,FS105&gt;'Hidden inputs'!$B$18,'Hidden inputs'!$C$15*'Hidden inputs'!$D$15+('Hidden inputs'!$C$16-'Hidden inputs'!$B$16)*'Hidden inputs'!$D$16+('Hidden inputs'!$C$17-'Hidden inputs'!$B$17)*'Hidden inputs'!$D$17+(FS105-'Hidden inputs'!$B$18)*'Hidden inputs'!$D$18))</f>
        <v/>
      </c>
      <c r="FU105" s="10" t="str">
        <f t="shared" ca="1" si="3381"/>
        <v/>
      </c>
      <c r="FV105" s="5" t="str">
        <f t="shared" ca="1" si="3293"/>
        <v/>
      </c>
      <c r="FW105" s="5" t="str">
        <f t="shared" ca="1" si="3294"/>
        <v/>
      </c>
      <c r="FX105" s="5" t="str">
        <f ca="1">IF($B105="","",'Hidden inputs'!$D$11*FO105+'Hidden inputs'!$E$11*FP105)</f>
        <v/>
      </c>
      <c r="FY105" s="11" t="str">
        <f t="shared" ca="1" si="3196"/>
        <v/>
      </c>
      <c r="FZ105" s="9" t="str">
        <f t="shared" ca="1" si="3295"/>
        <v/>
      </c>
      <c r="GA105" s="5" t="str">
        <f t="shared" ca="1" si="3296"/>
        <v/>
      </c>
      <c r="GB105" s="5" t="str">
        <f t="shared" ca="1" si="3297"/>
        <v/>
      </c>
      <c r="GC105" s="5" t="str">
        <f t="shared" ca="1" si="3197"/>
        <v/>
      </c>
      <c r="GD105" s="5" t="str">
        <f t="shared" ca="1" si="3198"/>
        <v/>
      </c>
    </row>
    <row r="106" spans="1:186" x14ac:dyDescent="0.35">
      <c r="A106" s="2" t="str">
        <f t="shared" ca="1" si="3199"/>
        <v/>
      </c>
      <c r="B106" s="6" t="str">
        <f t="shared" ca="1" si="3200"/>
        <v/>
      </c>
      <c r="C106" s="5" t="str">
        <f t="shared" ca="1" si="3298"/>
        <v/>
      </c>
      <c r="D106" s="5" t="str" cm="1">
        <f t="array" aca="1" ref="D106" ca="1">IF($B106="","",IF(C106=0,0,IF(DD_Payment="",0,IF(C106&lt;_xlfn.IFS(DD_Frequency="Monthly",1,DD_Frequency="Quarterly",IF(MONTH(C$2)=1,1,IF(MONTH(C$2)=4,1,IF(MONTH(C$2)=7,1,IF(MONTH(C$2)=10,1,0)))),DD_Frequency="Annually",IF(MONTH(C$2)=1,1,0))*DD_Payment,C106,_xlfn.IFS(DD_Frequency="Monthly",1,DD_Frequency="Quarterly",IF(MONTH(C$2)=1,1,IF(MONTH(C$2)=4,1,IF(MONTH(C$2)=7,1,IF(MONTH(C$2)=10,1,0)))),DD_Frequency="Annually",IF(MONTH(C$2)=1,1,0))*DD_Payment))))</f>
        <v/>
      </c>
      <c r="E106" s="5" t="str">
        <f t="shared" ref="E106" ca="1" si="5014">IF(B106="","",IF(C106&gt;D106,(C106-D106/2)*(rate_A*(E$1/365)),0))</f>
        <v/>
      </c>
      <c r="F106" s="5" t="str">
        <f t="shared" ca="1" si="3202"/>
        <v/>
      </c>
      <c r="G106" s="5" t="str">
        <f t="shared" ref="G106" ca="1" si="5015">IF(B106="","",G105*(1+rate_A*E$1/365))</f>
        <v/>
      </c>
      <c r="H106" s="5" t="str">
        <f t="shared" ref="H106" ca="1" si="5016">IF(B106="","",H105*(1+rate_A*E$1/365))</f>
        <v/>
      </c>
      <c r="I106" s="5" t="str">
        <f t="shared" ref="I106" ca="1" si="5017">IF(B106="","",I105*(1+rate_joint*E$1/365))</f>
        <v/>
      </c>
      <c r="J106" s="5" t="str">
        <f t="shared" ca="1" si="3303"/>
        <v/>
      </c>
      <c r="K106" s="5" t="str" cm="1">
        <f t="array" aca="1" ref="K106" ca="1">IF(J106="","",_xlfn.IFS(J106&lt;='Hidden inputs'!$C$15,J106*'Hidden inputs'!$D$15,J106&lt;='Hidden inputs'!$C$16,'Hidden inputs'!$C$15*'Hidden inputs'!$D$15+(J106-'Hidden inputs'!$B$16)*'Hidden inputs'!$D$16,J106&lt;='Hidden inputs'!$C$17,'Hidden inputs'!$C$15*'Hidden inputs'!$D$15+('Hidden inputs'!$C$16-'Hidden inputs'!$B$16)*'Hidden inputs'!$D$16+(J106-'Hidden inputs'!$B$17)*'Hidden inputs'!$D$17,J106&gt;'Hidden inputs'!$B$18,'Hidden inputs'!$C$15*'Hidden inputs'!$D$15+('Hidden inputs'!$C$16-'Hidden inputs'!$B$16)*'Hidden inputs'!$D$16+('Hidden inputs'!$C$17-'Hidden inputs'!$B$17)*'Hidden inputs'!$D$17+(J106-'Hidden inputs'!$B$18)*'Hidden inputs'!$D$18))</f>
        <v/>
      </c>
      <c r="L106" s="11" t="str">
        <f t="shared" ca="1" si="3304"/>
        <v/>
      </c>
      <c r="M106" s="5" t="str">
        <f t="shared" ca="1" si="3206"/>
        <v/>
      </c>
      <c r="N106" s="5" t="str">
        <f t="shared" ca="1" si="3207"/>
        <v/>
      </c>
      <c r="O106" s="5" t="str">
        <f ca="1">IF(B106="","",'Hidden inputs'!$D$11*F106+'Hidden inputs'!$E$11*G106)</f>
        <v/>
      </c>
      <c r="P106" s="11" t="str">
        <f t="shared" ca="1" si="3140"/>
        <v/>
      </c>
      <c r="Q106" s="20" t="str">
        <f t="shared" ca="1" si="3141"/>
        <v/>
      </c>
      <c r="R106" s="3" t="str">
        <f t="shared" ca="1" si="3208"/>
        <v/>
      </c>
      <c r="S106" s="5" t="str" cm="1">
        <f t="array" aca="1" ref="S106" ca="1">IF($B106="","",IF(R106=0,0,IF(DD_Payment="",0,IF(R106&lt;_xlfn.IFS(DD_Frequency="Monthly",1,DD_Frequency="Quarterly",IF(MONTH(R$2)=1,1,IF(MONTH(R$2)=4,1,IF(MONTH(R$2)=7,1,IF(MONTH(R$2)=10,1,0)))),DD_Frequency="Annually",IF(MONTH(R$2)=1,1,0))*DD_Payment,R106,_xlfn.IFS(DD_Frequency="Monthly",1,DD_Frequency="Quarterly",IF(MONTH(R$2)=1,1,IF(MONTH(R$2)=4,1,IF(MONTH(R$2)=7,1,IF(MONTH(R$2)=10,1,0)))),DD_Frequency="Annually",IF(MONTH(R$2)=1,1,0))*DD_Payment))))</f>
        <v/>
      </c>
      <c r="T106" s="3" t="str">
        <f t="shared" ref="T106" ca="1" si="5018">IF(B106="","",IF(R106&gt;S106,(R106-S106/2)*(rate_A*((T$1+A106)/365)),0))</f>
        <v/>
      </c>
      <c r="U106" s="3" t="str">
        <f t="shared" ca="1" si="3210"/>
        <v/>
      </c>
      <c r="V106" s="3" t="str">
        <f t="shared" ref="V106" ca="1" si="5019">IF(B106="","",G106*(1+rate_A*(T$1+A106)/365))</f>
        <v/>
      </c>
      <c r="W106" s="3" t="str">
        <f t="shared" ref="W106" ca="1" si="5020">IF(B106="","",H106*(1+rate_A*(T$1+A106)/365))</f>
        <v/>
      </c>
      <c r="X106" s="3" t="str">
        <f t="shared" ref="X106" ca="1" si="5021">IF(B106="","",I106*(1+rate_joint*(T$1+A106)/365))</f>
        <v/>
      </c>
      <c r="Y106" s="5" t="str">
        <f t="shared" ca="1" si="3309"/>
        <v/>
      </c>
      <c r="Z106" s="5" t="str" cm="1">
        <f t="array" aca="1" ref="Z106" ca="1">IF(Y106="","",_xlfn.IFS(Y106&lt;='Hidden inputs'!$C$15,Y106*'Hidden inputs'!$D$15,Y106&lt;='Hidden inputs'!$C$16,'Hidden inputs'!$C$15*'Hidden inputs'!$D$15+(Y106-'Hidden inputs'!$B$16)*'Hidden inputs'!$D$16,Y106&lt;='Hidden inputs'!$C$17,'Hidden inputs'!$C$15*'Hidden inputs'!$D$15+('Hidden inputs'!$C$16-'Hidden inputs'!$B$16)*'Hidden inputs'!$D$16+(Y106-'Hidden inputs'!$B$17)*'Hidden inputs'!$D$17,Y106&gt;'Hidden inputs'!$B$18,'Hidden inputs'!$C$15*'Hidden inputs'!$D$15+('Hidden inputs'!$C$16-'Hidden inputs'!$B$16)*'Hidden inputs'!$D$16+('Hidden inputs'!$C$17-'Hidden inputs'!$B$17)*'Hidden inputs'!$D$17+(Y106-'Hidden inputs'!$B$18)*'Hidden inputs'!$D$18))</f>
        <v/>
      </c>
      <c r="AA106" s="10" t="str">
        <f t="shared" ca="1" si="3310"/>
        <v/>
      </c>
      <c r="AB106" s="5" t="str">
        <f t="shared" ca="1" si="3214"/>
        <v/>
      </c>
      <c r="AC106" s="5" t="str">
        <f t="shared" ca="1" si="3311"/>
        <v/>
      </c>
      <c r="AD106" s="5" t="str">
        <f ca="1">IF(B106="","",'Hidden inputs'!$D$11*U106+'Hidden inputs'!$E$11*V106)</f>
        <v/>
      </c>
      <c r="AE106" s="11" t="str">
        <f t="shared" ca="1" si="3146"/>
        <v/>
      </c>
      <c r="AF106" s="9" t="str">
        <f t="shared" ca="1" si="3215"/>
        <v/>
      </c>
      <c r="AG106" s="3" t="str">
        <f t="shared" ca="1" si="3216"/>
        <v/>
      </c>
      <c r="AH106" s="5" t="str" cm="1">
        <f t="array" aca="1" ref="AH106" ca="1">IF($B106="","",IF(AG106=0,0,IF(DD_Payment="",0,IF(AG106&lt;_xlfn.IFS(DD_Frequency="Monthly",1,DD_Frequency="Quarterly",IF(MONTH(AG$2)=1,1,IF(MONTH(AG$2)=4,1,IF(MONTH(AG$2)=7,1,IF(MONTH(AG$2)=10,1,0)))),DD_Frequency="Annually",IF(MONTH(AG$2)=1,1,0))*DD_Payment,AG106,_xlfn.IFS(DD_Frequency="Monthly",1,DD_Frequency="Quarterly",IF(MONTH(AG$2)=1,1,IF(MONTH(AG$2)=4,1,IF(MONTH(AG$2)=7,1,IF(MONTH(AG$2)=10,1,0)))),DD_Frequency="Annually",IF(MONTH(AG$2)=1,1,0))*DD_Payment))))</f>
        <v/>
      </c>
      <c r="AI106" s="3" t="str">
        <f t="shared" ref="AI106" ca="1" si="5022">IF($B106="","",IF(AG106&gt;AH106,(AG106-AH106/2)*(rate_A*(AI$1/365)),0))</f>
        <v/>
      </c>
      <c r="AJ106" s="3" t="str">
        <f t="shared" ca="1" si="3313"/>
        <v/>
      </c>
      <c r="AK106" s="3" t="str">
        <f t="shared" ref="AK106" ca="1" si="5023">IF($B106="","",V106*(1+rate_A*AI$1/365))</f>
        <v/>
      </c>
      <c r="AL106" s="3" t="str">
        <f t="shared" ref="AL106" ca="1" si="5024">IF($B106="","",W106*(1+rate_A*AI$1/365))</f>
        <v/>
      </c>
      <c r="AM106" s="3" t="str">
        <f t="shared" ref="AM106" ca="1" si="5025">IF($B106="","",X106*(1+rate_joint*AI$1/365))</f>
        <v/>
      </c>
      <c r="AN106" s="5" t="str">
        <f t="shared" ca="1" si="3317"/>
        <v/>
      </c>
      <c r="AO106" s="5" t="str" cm="1">
        <f t="array" aca="1" ref="AO106" ca="1">IF(AN106="","",_xlfn.IFS(AN106&lt;='Hidden inputs'!$C$15,AN106*'Hidden inputs'!$D$15,AN106&lt;='Hidden inputs'!$C$16,'Hidden inputs'!$C$15*'Hidden inputs'!$D$15+(AN106-'Hidden inputs'!$B$16)*'Hidden inputs'!$D$16,AN106&lt;='Hidden inputs'!$C$17,'Hidden inputs'!$C$15*'Hidden inputs'!$D$15+('Hidden inputs'!$C$16-'Hidden inputs'!$B$16)*'Hidden inputs'!$D$16+(AN106-'Hidden inputs'!$B$17)*'Hidden inputs'!$D$17,AN106&gt;'Hidden inputs'!$B$18,'Hidden inputs'!$C$15*'Hidden inputs'!$D$15+('Hidden inputs'!$C$16-'Hidden inputs'!$B$16)*'Hidden inputs'!$D$16+('Hidden inputs'!$C$17-'Hidden inputs'!$B$17)*'Hidden inputs'!$D$17+(AN106-'Hidden inputs'!$B$18)*'Hidden inputs'!$D$18))</f>
        <v/>
      </c>
      <c r="AP106" s="10" t="str">
        <f t="shared" ca="1" si="3318"/>
        <v/>
      </c>
      <c r="AQ106" s="5" t="str">
        <f t="shared" ca="1" si="3221"/>
        <v/>
      </c>
      <c r="AR106" s="5" t="str">
        <f t="shared" ca="1" si="3222"/>
        <v/>
      </c>
      <c r="AS106" s="5" t="str">
        <f ca="1">IF($B106="","",'Hidden inputs'!$D$11*AJ106+'Hidden inputs'!$E$11*AK106)</f>
        <v/>
      </c>
      <c r="AT106" s="11" t="str">
        <f t="shared" ca="1" si="3151"/>
        <v/>
      </c>
      <c r="AU106" s="9" t="str">
        <f t="shared" ca="1" si="3223"/>
        <v/>
      </c>
      <c r="AV106" s="3" t="str">
        <f t="shared" ca="1" si="3224"/>
        <v/>
      </c>
      <c r="AW106" s="5" t="str" cm="1">
        <f t="array" aca="1" ref="AW106" ca="1">IF($B106="","",IF(AV106=0,0,IF(DD_Payment="",0,IF(AV106&lt;_xlfn.IFS(DD_Frequency="Monthly",1,DD_Frequency="Quarterly",IF(MONTH(AV$2)=1,1,IF(MONTH(AV$2)=4,1,IF(MONTH(AV$2)=7,1,IF(MONTH(AV$2)=10,1,0)))),DD_Frequency="Annually",IF(MONTH(AV$2)=1,1,0))*DD_Payment,AV106,_xlfn.IFS(DD_Frequency="Monthly",1,DD_Frequency="Quarterly",IF(MONTH(AV$2)=1,1,IF(MONTH(AV$2)=4,1,IF(MONTH(AV$2)=7,1,IF(MONTH(AV$2)=10,1,0)))),DD_Frequency="Annually",IF(MONTH(AV$2)=1,1,0))*DD_Payment))))</f>
        <v/>
      </c>
      <c r="AX106" s="3" t="str">
        <f t="shared" ref="AX106" ca="1" si="5026">IF($B106="","",IF(AV106&gt;AW106,(AV106-AW106/2)*(rate_A*(AX$1/365)),0))</f>
        <v/>
      </c>
      <c r="AY106" s="3" t="str">
        <f t="shared" ca="1" si="3320"/>
        <v/>
      </c>
      <c r="AZ106" s="3" t="str">
        <f t="shared" ref="AZ106" ca="1" si="5027">IF($B106="","",AK106*(1+rate_A*AX$1/365))</f>
        <v/>
      </c>
      <c r="BA106" s="3" t="str">
        <f t="shared" ref="BA106" ca="1" si="5028">IF($B106="","",AL106*(1+rate_A*AX$1/365))</f>
        <v/>
      </c>
      <c r="BB106" s="3" t="str">
        <f t="shared" ref="BB106" ca="1" si="5029">IF($B106="","",AM106*(1+rate_joint*AX$1/365))</f>
        <v/>
      </c>
      <c r="BC106" s="5" t="str">
        <f t="shared" ca="1" si="3324"/>
        <v/>
      </c>
      <c r="BD106" s="5" t="str" cm="1">
        <f t="array" aca="1" ref="BD106" ca="1">IF(BC106="","",_xlfn.IFS(BC106&lt;='Hidden inputs'!$C$15,BC106*'Hidden inputs'!$D$15,BC106&lt;='Hidden inputs'!$C$16,'Hidden inputs'!$C$15*'Hidden inputs'!$D$15+(BC106-'Hidden inputs'!$B$16)*'Hidden inputs'!$D$16,BC106&lt;='Hidden inputs'!$C$17,'Hidden inputs'!$C$15*'Hidden inputs'!$D$15+('Hidden inputs'!$C$16-'Hidden inputs'!$B$16)*'Hidden inputs'!$D$16+(BC106-'Hidden inputs'!$B$17)*'Hidden inputs'!$D$17,BC106&gt;'Hidden inputs'!$B$18,'Hidden inputs'!$C$15*'Hidden inputs'!$D$15+('Hidden inputs'!$C$16-'Hidden inputs'!$B$16)*'Hidden inputs'!$D$16+('Hidden inputs'!$C$17-'Hidden inputs'!$B$17)*'Hidden inputs'!$D$17+(BC106-'Hidden inputs'!$B$18)*'Hidden inputs'!$D$18))</f>
        <v/>
      </c>
      <c r="BE106" s="10" t="str">
        <f t="shared" ca="1" si="3325"/>
        <v/>
      </c>
      <c r="BF106" s="5" t="str">
        <f t="shared" ca="1" si="3229"/>
        <v/>
      </c>
      <c r="BG106" s="5" t="str">
        <f t="shared" ca="1" si="3230"/>
        <v/>
      </c>
      <c r="BH106" s="5" t="str">
        <f ca="1">IF($B106="","",'Hidden inputs'!$D$11*AY106+'Hidden inputs'!$E$11*AZ106)</f>
        <v/>
      </c>
      <c r="BI106" s="11" t="str">
        <f t="shared" ca="1" si="3156"/>
        <v/>
      </c>
      <c r="BJ106" s="9" t="str">
        <f t="shared" ca="1" si="3231"/>
        <v/>
      </c>
      <c r="BK106" s="3" t="str">
        <f t="shared" ca="1" si="3232"/>
        <v/>
      </c>
      <c r="BL106" s="5" t="str" cm="1">
        <f t="array" aca="1" ref="BL106" ca="1">IF($B106="","",IF(BK106=0,0,IF(DD_Payment="",0,IF(BK106&lt;_xlfn.IFS(DD_Frequency="Monthly",1,DD_Frequency="Quarterly",IF(MONTH(BK$2)=1,1,IF(MONTH(BK$2)=4,1,IF(MONTH(BK$2)=7,1,IF(MONTH(BK$2)=10,1,0)))),DD_Frequency="Annually",IF(MONTH(BK$2)=1,1,0))*DD_Payment,BK106,_xlfn.IFS(DD_Frequency="Monthly",1,DD_Frequency="Quarterly",IF(MONTH(BK$2)=1,1,IF(MONTH(BK$2)=4,1,IF(MONTH(BK$2)=7,1,IF(MONTH(BK$2)=10,1,0)))),DD_Frequency="Annually",IF(MONTH(BK$2)=1,1,0))*DD_Payment))))</f>
        <v/>
      </c>
      <c r="BM106" s="3" t="str">
        <f t="shared" ref="BM106" ca="1" si="5030">IF($B106="","",IF(BK106&gt;BL106,(BK106-BL106/2)*(rate_A*(BM$1/365)),0))</f>
        <v/>
      </c>
      <c r="BN106" s="3" t="str">
        <f t="shared" ca="1" si="3327"/>
        <v/>
      </c>
      <c r="BO106" s="3" t="str">
        <f t="shared" ref="BO106" ca="1" si="5031">IF($B106="","",AZ106*(1+rate_A*BM$1/365))</f>
        <v/>
      </c>
      <c r="BP106" s="3" t="str">
        <f t="shared" ref="BP106" ca="1" si="5032">IF($B106="","",BA106*(1+rate_A*BM$1/365))</f>
        <v/>
      </c>
      <c r="BQ106" s="3" t="str">
        <f t="shared" ref="BQ106" ca="1" si="5033">IF($B106="","",BB106*(1+rate_joint*BM$1/365))</f>
        <v/>
      </c>
      <c r="BR106" s="5" t="str">
        <f t="shared" ca="1" si="3331"/>
        <v/>
      </c>
      <c r="BS106" s="5" t="str" cm="1">
        <f t="array" aca="1" ref="BS106" ca="1">IF(BR106="","",_xlfn.IFS(BR106&lt;='Hidden inputs'!$C$15,BR106*'Hidden inputs'!$D$15,BR106&lt;='Hidden inputs'!$C$16,'Hidden inputs'!$C$15*'Hidden inputs'!$D$15+(BR106-'Hidden inputs'!$B$16)*'Hidden inputs'!$D$16,BR106&lt;='Hidden inputs'!$C$17,'Hidden inputs'!$C$15*'Hidden inputs'!$D$15+('Hidden inputs'!$C$16-'Hidden inputs'!$B$16)*'Hidden inputs'!$D$16+(BR106-'Hidden inputs'!$B$17)*'Hidden inputs'!$D$17,BR106&gt;'Hidden inputs'!$B$18,'Hidden inputs'!$C$15*'Hidden inputs'!$D$15+('Hidden inputs'!$C$16-'Hidden inputs'!$B$16)*'Hidden inputs'!$D$16+('Hidden inputs'!$C$17-'Hidden inputs'!$B$17)*'Hidden inputs'!$D$17+(BR106-'Hidden inputs'!$B$18)*'Hidden inputs'!$D$18))</f>
        <v/>
      </c>
      <c r="BT106" s="10" t="str">
        <f t="shared" ca="1" si="3332"/>
        <v/>
      </c>
      <c r="BU106" s="5" t="str">
        <f t="shared" ca="1" si="3237"/>
        <v/>
      </c>
      <c r="BV106" s="5" t="str">
        <f t="shared" ca="1" si="3238"/>
        <v/>
      </c>
      <c r="BW106" s="5" t="str">
        <f ca="1">IF($B106="","",'Hidden inputs'!$D$11*BN106+'Hidden inputs'!$E$11*BO106)</f>
        <v/>
      </c>
      <c r="BX106" s="11" t="str">
        <f t="shared" ca="1" si="3161"/>
        <v/>
      </c>
      <c r="BY106" s="9" t="str">
        <f t="shared" ca="1" si="3239"/>
        <v/>
      </c>
      <c r="BZ106" s="3" t="str">
        <f t="shared" ca="1" si="3240"/>
        <v/>
      </c>
      <c r="CA106" s="5" t="str" cm="1">
        <f t="array" aca="1" ref="CA106" ca="1">IF($B106="","",IF(BZ106=0,0,IF(DD_Payment="",0,IF(BZ106&lt;_xlfn.IFS(DD_Frequency="Monthly",1,DD_Frequency="Quarterly",IF(MONTH(BZ$2)=1,1,IF(MONTH(BZ$2)=4,1,IF(MONTH(BZ$2)=7,1,IF(MONTH(BZ$2)=10,1,0)))),DD_Frequency="Annually",IF(MONTH(BZ$2)=1,1,0))*DD_Payment,BZ106,_xlfn.IFS(DD_Frequency="Monthly",1,DD_Frequency="Quarterly",IF(MONTH(BZ$2)=1,1,IF(MONTH(BZ$2)=4,1,IF(MONTH(BZ$2)=7,1,IF(MONTH(BZ$2)=10,1,0)))),DD_Frequency="Annually",IF(MONTH(BZ$2)=1,1,0))*DD_Payment))))</f>
        <v/>
      </c>
      <c r="CB106" s="3" t="str">
        <f t="shared" ref="CB106" ca="1" si="5034">IF($B106="","",IF(BZ106&gt;CA106,(BZ106-CA106/2)*(rate_A*(CB$1/365)),0))</f>
        <v/>
      </c>
      <c r="CC106" s="3" t="str">
        <f t="shared" ca="1" si="3334"/>
        <v/>
      </c>
      <c r="CD106" s="3" t="str">
        <f t="shared" ref="CD106" ca="1" si="5035">IF($B106="","",BO106*(1+rate_A*CB$1/365))</f>
        <v/>
      </c>
      <c r="CE106" s="3" t="str">
        <f t="shared" ref="CE106" ca="1" si="5036">IF($B106="","",BP106*(1+rate_A*CB$1/365))</f>
        <v/>
      </c>
      <c r="CF106" s="3" t="str">
        <f t="shared" ref="CF106" ca="1" si="5037">IF($B106="","",BQ106*(1+rate_joint*CB$1/365))</f>
        <v/>
      </c>
      <c r="CG106" s="5" t="str">
        <f t="shared" ca="1" si="3338"/>
        <v/>
      </c>
      <c r="CH106" s="5" t="str" cm="1">
        <f t="array" aca="1" ref="CH106" ca="1">IF(CG106="","",_xlfn.IFS(CG106&lt;='Hidden inputs'!$C$15,CG106*'Hidden inputs'!$D$15,CG106&lt;='Hidden inputs'!$C$16,'Hidden inputs'!$C$15*'Hidden inputs'!$D$15+(CG106-'Hidden inputs'!$B$16)*'Hidden inputs'!$D$16,CG106&lt;='Hidden inputs'!$C$17,'Hidden inputs'!$C$15*'Hidden inputs'!$D$15+('Hidden inputs'!$C$16-'Hidden inputs'!$B$16)*'Hidden inputs'!$D$16+(CG106-'Hidden inputs'!$B$17)*'Hidden inputs'!$D$17,CG106&gt;'Hidden inputs'!$B$18,'Hidden inputs'!$C$15*'Hidden inputs'!$D$15+('Hidden inputs'!$C$16-'Hidden inputs'!$B$16)*'Hidden inputs'!$D$16+('Hidden inputs'!$C$17-'Hidden inputs'!$B$17)*'Hidden inputs'!$D$17+(CG106-'Hidden inputs'!$B$18)*'Hidden inputs'!$D$18))</f>
        <v/>
      </c>
      <c r="CI106" s="10" t="str">
        <f t="shared" ca="1" si="3339"/>
        <v/>
      </c>
      <c r="CJ106" s="5" t="str">
        <f t="shared" ca="1" si="3245"/>
        <v/>
      </c>
      <c r="CK106" s="5" t="str">
        <f t="shared" ca="1" si="3246"/>
        <v/>
      </c>
      <c r="CL106" s="5" t="str">
        <f ca="1">IF($B106="","",'Hidden inputs'!$D$11*CC106+'Hidden inputs'!$E$11*CD106)</f>
        <v/>
      </c>
      <c r="CM106" s="11" t="str">
        <f t="shared" ca="1" si="3166"/>
        <v/>
      </c>
      <c r="CN106" s="9" t="str">
        <f t="shared" ca="1" si="3247"/>
        <v/>
      </c>
      <c r="CO106" s="3" t="str">
        <f t="shared" ca="1" si="3248"/>
        <v/>
      </c>
      <c r="CP106" s="5" t="str" cm="1">
        <f t="array" aca="1" ref="CP106" ca="1">IF($B106="","",IF(CO106=0,0,IF(DD_Payment="",0,IF(CO106&lt;_xlfn.IFS(DD_Frequency="Monthly",1,DD_Frequency="Quarterly",IF(MONTH(CO$2)=1,1,IF(MONTH(CO$2)=4,1,IF(MONTH(CO$2)=7,1,IF(MONTH(CO$2)=10,1,0)))),DD_Frequency="Annually",IF(MONTH(CO$2)=1,1,0))*DD_Payment,CO106,_xlfn.IFS(DD_Frequency="Monthly",1,DD_Frequency="Quarterly",IF(MONTH(CO$2)=1,1,IF(MONTH(CO$2)=4,1,IF(MONTH(CO$2)=7,1,IF(MONTH(CO$2)=10,1,0)))),DD_Frequency="Annually",IF(MONTH(CO$2)=1,1,0))*DD_Payment))))</f>
        <v/>
      </c>
      <c r="CQ106" s="3" t="str">
        <f t="shared" ref="CQ106" ca="1" si="5038">IF($B106="","",IF(CO106&gt;CP106,(CO106-CP106/2)*(rate_A*(CQ$1/365)),0))</f>
        <v/>
      </c>
      <c r="CR106" s="3" t="str">
        <f t="shared" ca="1" si="3341"/>
        <v/>
      </c>
      <c r="CS106" s="3" t="str">
        <f t="shared" ref="CS106" ca="1" si="5039">IF($B106="","",CD106*(1+rate_A*CQ$1/365))</f>
        <v/>
      </c>
      <c r="CT106" s="3" t="str">
        <f t="shared" ref="CT106" ca="1" si="5040">IF($B106="","",CE106*(1+rate_A*CQ$1/365))</f>
        <v/>
      </c>
      <c r="CU106" s="3" t="str">
        <f t="shared" ref="CU106" ca="1" si="5041">IF($B106="","",CF106*(1+rate_joint*CQ$1/365))</f>
        <v/>
      </c>
      <c r="CV106" s="5" t="str">
        <f t="shared" ca="1" si="3345"/>
        <v/>
      </c>
      <c r="CW106" s="5" t="str" cm="1">
        <f t="array" aca="1" ref="CW106" ca="1">IF(CV106="","",_xlfn.IFS(CV106&lt;='Hidden inputs'!$C$15,CV106*'Hidden inputs'!$D$15,CV106&lt;='Hidden inputs'!$C$16,'Hidden inputs'!$C$15*'Hidden inputs'!$D$15+(CV106-'Hidden inputs'!$B$16)*'Hidden inputs'!$D$16,CV106&lt;='Hidden inputs'!$C$17,'Hidden inputs'!$C$15*'Hidden inputs'!$D$15+('Hidden inputs'!$C$16-'Hidden inputs'!$B$16)*'Hidden inputs'!$D$16+(CV106-'Hidden inputs'!$B$17)*'Hidden inputs'!$D$17,CV106&gt;'Hidden inputs'!$B$18,'Hidden inputs'!$C$15*'Hidden inputs'!$D$15+('Hidden inputs'!$C$16-'Hidden inputs'!$B$16)*'Hidden inputs'!$D$16+('Hidden inputs'!$C$17-'Hidden inputs'!$B$17)*'Hidden inputs'!$D$17+(CV106-'Hidden inputs'!$B$18)*'Hidden inputs'!$D$18))</f>
        <v/>
      </c>
      <c r="CX106" s="10" t="str">
        <f t="shared" ca="1" si="3346"/>
        <v/>
      </c>
      <c r="CY106" s="5" t="str">
        <f t="shared" ca="1" si="3253"/>
        <v/>
      </c>
      <c r="CZ106" s="5" t="str">
        <f t="shared" ca="1" si="3254"/>
        <v/>
      </c>
      <c r="DA106" s="5" t="str">
        <f ca="1">IF($B106="","",'Hidden inputs'!$D$11*CR106+'Hidden inputs'!$E$11*CS106)</f>
        <v/>
      </c>
      <c r="DB106" s="11" t="str">
        <f t="shared" ca="1" si="3171"/>
        <v/>
      </c>
      <c r="DC106" s="9" t="str">
        <f t="shared" ca="1" si="3255"/>
        <v/>
      </c>
      <c r="DD106" s="3" t="str">
        <f t="shared" ca="1" si="3256"/>
        <v/>
      </c>
      <c r="DE106" s="5" t="str" cm="1">
        <f t="array" aca="1" ref="DE106" ca="1">IF($B106="","",IF(DD106=0,0,IF(DD_Payment="",0,IF(DD106&lt;_xlfn.IFS(DD_Frequency="Monthly",1,DD_Frequency="Quarterly",IF(MONTH(DD$2)=1,1,IF(MONTH(DD$2)=4,1,IF(MONTH(DD$2)=7,1,IF(MONTH(DD$2)=10,1,0)))),DD_Frequency="Annually",IF(MONTH(DD$2)=1,1,0))*DD_Payment,DD106,_xlfn.IFS(DD_Frequency="Monthly",1,DD_Frequency="Quarterly",IF(MONTH(DD$2)=1,1,IF(MONTH(DD$2)=4,1,IF(MONTH(DD$2)=7,1,IF(MONTH(DD$2)=10,1,0)))),DD_Frequency="Annually",IF(MONTH(DD$2)=1,1,0))*DD_Payment))))</f>
        <v/>
      </c>
      <c r="DF106" s="3" t="str">
        <f t="shared" ref="DF106" ca="1" si="5042">IF($B106="","",IF(DD106&gt;DE106,(DD106-DE106/2)*(rate_A*(DF$1/365)),0))</f>
        <v/>
      </c>
      <c r="DG106" s="3" t="str">
        <f t="shared" ca="1" si="3348"/>
        <v/>
      </c>
      <c r="DH106" s="3" t="str">
        <f t="shared" ref="DH106" ca="1" si="5043">IF($B106="","",CS106*(1+rate_A*DF$1/365))</f>
        <v/>
      </c>
      <c r="DI106" s="3" t="str">
        <f t="shared" ref="DI106" ca="1" si="5044">IF($B106="","",CT106*(1+rate_A*DF$1/365))</f>
        <v/>
      </c>
      <c r="DJ106" s="3" t="str">
        <f t="shared" ref="DJ106" ca="1" si="5045">IF($B106="","",CU106*(1+rate_joint*DF$1/365))</f>
        <v/>
      </c>
      <c r="DK106" s="5" t="str">
        <f t="shared" ca="1" si="3352"/>
        <v/>
      </c>
      <c r="DL106" s="5" t="str" cm="1">
        <f t="array" aca="1" ref="DL106" ca="1">IF(DK106="","",_xlfn.IFS(DK106&lt;='Hidden inputs'!$C$15,DK106*'Hidden inputs'!$D$15,DK106&lt;='Hidden inputs'!$C$16,'Hidden inputs'!$C$15*'Hidden inputs'!$D$15+(DK106-'Hidden inputs'!$B$16)*'Hidden inputs'!$D$16,DK106&lt;='Hidden inputs'!$C$17,'Hidden inputs'!$C$15*'Hidden inputs'!$D$15+('Hidden inputs'!$C$16-'Hidden inputs'!$B$16)*'Hidden inputs'!$D$16+(DK106-'Hidden inputs'!$B$17)*'Hidden inputs'!$D$17,DK106&gt;'Hidden inputs'!$B$18,'Hidden inputs'!$C$15*'Hidden inputs'!$D$15+('Hidden inputs'!$C$16-'Hidden inputs'!$B$16)*'Hidden inputs'!$D$16+('Hidden inputs'!$C$17-'Hidden inputs'!$B$17)*'Hidden inputs'!$D$17+(DK106-'Hidden inputs'!$B$18)*'Hidden inputs'!$D$18))</f>
        <v/>
      </c>
      <c r="DM106" s="10" t="str">
        <f t="shared" ca="1" si="3353"/>
        <v/>
      </c>
      <c r="DN106" s="5" t="str">
        <f t="shared" ca="1" si="3261"/>
        <v/>
      </c>
      <c r="DO106" s="5" t="str">
        <f t="shared" ca="1" si="3262"/>
        <v/>
      </c>
      <c r="DP106" s="5" t="str">
        <f ca="1">IF($B106="","",'Hidden inputs'!$D$11*DG106+'Hidden inputs'!$E$11*DH106)</f>
        <v/>
      </c>
      <c r="DQ106" s="11" t="str">
        <f t="shared" ca="1" si="3176"/>
        <v/>
      </c>
      <c r="DR106" s="9" t="str">
        <f t="shared" ca="1" si="3263"/>
        <v/>
      </c>
      <c r="DS106" s="3" t="str">
        <f t="shared" ca="1" si="3264"/>
        <v/>
      </c>
      <c r="DT106" s="5" t="str" cm="1">
        <f t="array" aca="1" ref="DT106" ca="1">IF($B106="","",IF(DS106=0,0,IF(DD_Payment="",0,IF(DS106&lt;_xlfn.IFS(DD_Frequency="Monthly",1,DD_Frequency="Quarterly",IF(MONTH(DS$2)=1,1,IF(MONTH(DS$2)=4,1,IF(MONTH(DS$2)=7,1,IF(MONTH(DS$2)=10,1,0)))),DD_Frequency="Annually",IF(MONTH(DS$2)=1,1,0))*DD_Payment,DS106,_xlfn.IFS(DD_Frequency="Monthly",1,DD_Frequency="Quarterly",IF(MONTH(DS$2)=1,1,IF(MONTH(DS$2)=4,1,IF(MONTH(DS$2)=7,1,IF(MONTH(DS$2)=10,1,0)))),DD_Frequency="Annually",IF(MONTH(DS$2)=1,1,0))*DD_Payment))))</f>
        <v/>
      </c>
      <c r="DU106" s="3" t="str">
        <f t="shared" ref="DU106" ca="1" si="5046">IF($B106="","",IF(DS106&gt;DT106,(DS106-DT106/2)*(rate_A*(DU$1/365)),0))</f>
        <v/>
      </c>
      <c r="DV106" s="3" t="str">
        <f t="shared" ca="1" si="3355"/>
        <v/>
      </c>
      <c r="DW106" s="3" t="str">
        <f t="shared" ref="DW106" ca="1" si="5047">IF($B106="","",DH106*(1+rate_A*DU$1/365))</f>
        <v/>
      </c>
      <c r="DX106" s="3" t="str">
        <f t="shared" ref="DX106" ca="1" si="5048">IF($B106="","",DI106*(1+rate_A*DU$1/365))</f>
        <v/>
      </c>
      <c r="DY106" s="3" t="str">
        <f t="shared" ref="DY106" ca="1" si="5049">IF($B106="","",DJ106*(1+rate_joint*DU$1/365))</f>
        <v/>
      </c>
      <c r="DZ106" s="5" t="str">
        <f t="shared" ca="1" si="3359"/>
        <v/>
      </c>
      <c r="EA106" s="5" t="str" cm="1">
        <f t="array" aca="1" ref="EA106" ca="1">IF(DZ106="","",_xlfn.IFS(DZ106&lt;='Hidden inputs'!$C$15,DZ106*'Hidden inputs'!$D$15,DZ106&lt;='Hidden inputs'!$C$16,'Hidden inputs'!$C$15*'Hidden inputs'!$D$15+(DZ106-'Hidden inputs'!$B$16)*'Hidden inputs'!$D$16,DZ106&lt;='Hidden inputs'!$C$17,'Hidden inputs'!$C$15*'Hidden inputs'!$D$15+('Hidden inputs'!$C$16-'Hidden inputs'!$B$16)*'Hidden inputs'!$D$16+(DZ106-'Hidden inputs'!$B$17)*'Hidden inputs'!$D$17,DZ106&gt;'Hidden inputs'!$B$18,'Hidden inputs'!$C$15*'Hidden inputs'!$D$15+('Hidden inputs'!$C$16-'Hidden inputs'!$B$16)*'Hidden inputs'!$D$16+('Hidden inputs'!$C$17-'Hidden inputs'!$B$17)*'Hidden inputs'!$D$17+(DZ106-'Hidden inputs'!$B$18)*'Hidden inputs'!$D$18))</f>
        <v/>
      </c>
      <c r="EB106" s="10" t="str">
        <f t="shared" ca="1" si="3360"/>
        <v/>
      </c>
      <c r="EC106" s="5" t="str">
        <f t="shared" ca="1" si="3269"/>
        <v/>
      </c>
      <c r="ED106" s="5" t="str">
        <f t="shared" ca="1" si="3270"/>
        <v/>
      </c>
      <c r="EE106" s="5" t="str">
        <f ca="1">IF($B106="","",'Hidden inputs'!$D$11*DV106+'Hidden inputs'!$E$11*DW106)</f>
        <v/>
      </c>
      <c r="EF106" s="11" t="str">
        <f t="shared" ca="1" si="3181"/>
        <v/>
      </c>
      <c r="EG106" s="9" t="str">
        <f t="shared" ca="1" si="3271"/>
        <v/>
      </c>
      <c r="EH106" s="3" t="str">
        <f t="shared" ca="1" si="3272"/>
        <v/>
      </c>
      <c r="EI106" s="5" t="str" cm="1">
        <f t="array" aca="1" ref="EI106" ca="1">IF($B106="","",IF(EH106=0,0,IF(DD_Payment="",0,IF(EH106&lt;_xlfn.IFS(DD_Frequency="Monthly",1,DD_Frequency="Quarterly",IF(MONTH(EH$2)=1,1,IF(MONTH(EH$2)=4,1,IF(MONTH(EH$2)=7,1,IF(MONTH(EH$2)=10,1,0)))),DD_Frequency="Annually",IF(MONTH(EH$2)=1,1,0))*DD_Payment,EH106,_xlfn.IFS(DD_Frequency="Monthly",1,DD_Frequency="Quarterly",IF(MONTH(EH$2)=1,1,IF(MONTH(EH$2)=4,1,IF(MONTH(EH$2)=7,1,IF(MONTH(EH$2)=10,1,0)))),DD_Frequency="Annually",IF(MONTH(EH$2)=1,1,0))*DD_Payment))))</f>
        <v/>
      </c>
      <c r="EJ106" s="3" t="str">
        <f t="shared" ref="EJ106" ca="1" si="5050">IF($B106="","",IF(EH106&gt;EI106,(EH106-EI106/2)*(rate_A*(EJ$1/365)),0))</f>
        <v/>
      </c>
      <c r="EK106" s="3" t="str">
        <f t="shared" ca="1" si="3362"/>
        <v/>
      </c>
      <c r="EL106" s="3" t="str">
        <f t="shared" ref="EL106" ca="1" si="5051">IF($B106="","",DW106*(1+rate_A*EJ$1/365))</f>
        <v/>
      </c>
      <c r="EM106" s="3" t="str">
        <f t="shared" ref="EM106" ca="1" si="5052">IF($B106="","",DX106*(1+rate_A*EJ$1/365))</f>
        <v/>
      </c>
      <c r="EN106" s="3" t="str">
        <f t="shared" ref="EN106" ca="1" si="5053">IF($B106="","",DY106*(1+rate_joint*EJ$1/365))</f>
        <v/>
      </c>
      <c r="EO106" s="5" t="str">
        <f t="shared" ca="1" si="3366"/>
        <v/>
      </c>
      <c r="EP106" s="5" t="str" cm="1">
        <f t="array" aca="1" ref="EP106" ca="1">IF(EO106="","",_xlfn.IFS(EO106&lt;='Hidden inputs'!$C$15,EO106*'Hidden inputs'!$D$15,EO106&lt;='Hidden inputs'!$C$16,'Hidden inputs'!$C$15*'Hidden inputs'!$D$15+(EO106-'Hidden inputs'!$B$16)*'Hidden inputs'!$D$16,EO106&lt;='Hidden inputs'!$C$17,'Hidden inputs'!$C$15*'Hidden inputs'!$D$15+('Hidden inputs'!$C$16-'Hidden inputs'!$B$16)*'Hidden inputs'!$D$16+(EO106-'Hidden inputs'!$B$17)*'Hidden inputs'!$D$17,EO106&gt;'Hidden inputs'!$B$18,'Hidden inputs'!$C$15*'Hidden inputs'!$D$15+('Hidden inputs'!$C$16-'Hidden inputs'!$B$16)*'Hidden inputs'!$D$16+('Hidden inputs'!$C$17-'Hidden inputs'!$B$17)*'Hidden inputs'!$D$17+(EO106-'Hidden inputs'!$B$18)*'Hidden inputs'!$D$18))</f>
        <v/>
      </c>
      <c r="EQ106" s="10" t="str">
        <f t="shared" ca="1" si="3367"/>
        <v/>
      </c>
      <c r="ER106" s="5" t="str">
        <f t="shared" ca="1" si="3277"/>
        <v/>
      </c>
      <c r="ES106" s="5" t="str">
        <f t="shared" ca="1" si="3278"/>
        <v/>
      </c>
      <c r="ET106" s="5" t="str">
        <f ca="1">IF($B106="","",'Hidden inputs'!$D$11*EK106+'Hidden inputs'!$E$11*EL106)</f>
        <v/>
      </c>
      <c r="EU106" s="11" t="str">
        <f t="shared" ca="1" si="3186"/>
        <v/>
      </c>
      <c r="EV106" s="9" t="str">
        <f t="shared" ca="1" si="3279"/>
        <v/>
      </c>
      <c r="EW106" s="3" t="str">
        <f t="shared" ca="1" si="3280"/>
        <v/>
      </c>
      <c r="EX106" s="5" t="str" cm="1">
        <f t="array" aca="1" ref="EX106" ca="1">IF($B106="","",IF(EW106=0,0,IF(DD_Payment="",0,IF(EW106&lt;_xlfn.IFS(DD_Frequency="Monthly",1,DD_Frequency="Quarterly",IF(MONTH(EW$2)=1,1,IF(MONTH(EW$2)=4,1,IF(MONTH(EW$2)=7,1,IF(MONTH(EW$2)=10,1,0)))),DD_Frequency="Annually",IF(MONTH(EW$2)=1,1,0))*DD_Payment,EW106,_xlfn.IFS(DD_Frequency="Monthly",1,DD_Frequency="Quarterly",IF(MONTH(EW$2)=1,1,IF(MONTH(EW$2)=4,1,IF(MONTH(EW$2)=7,1,IF(MONTH(EW$2)=10,1,0)))),DD_Frequency="Annually",IF(MONTH(EW$2)=1,1,0))*DD_Payment))))</f>
        <v/>
      </c>
      <c r="EY106" s="3" t="str">
        <f t="shared" ref="EY106" ca="1" si="5054">IF($B106="","",IF(EW106&gt;EX106,(EW106-EX106/2)*(rate_A*(EY$1/365)),0))</f>
        <v/>
      </c>
      <c r="EZ106" s="3" t="str">
        <f t="shared" ca="1" si="3369"/>
        <v/>
      </c>
      <c r="FA106" s="3" t="str">
        <f t="shared" ref="FA106" ca="1" si="5055">IF($B106="","",EL106*(1+rate_A*EY$1/365))</f>
        <v/>
      </c>
      <c r="FB106" s="3" t="str">
        <f t="shared" ref="FB106" ca="1" si="5056">IF($B106="","",EM106*(1+rate_A*EY$1/365))</f>
        <v/>
      </c>
      <c r="FC106" s="3" t="str">
        <f t="shared" ref="FC106" ca="1" si="5057">IF($B106="","",EN106*(1+rate_joint*EY$1/365))</f>
        <v/>
      </c>
      <c r="FD106" s="5" t="str">
        <f t="shared" ca="1" si="3373"/>
        <v/>
      </c>
      <c r="FE106" s="5" t="str" cm="1">
        <f t="array" aca="1" ref="FE106" ca="1">IF(FD106="","",_xlfn.IFS(FD106&lt;='Hidden inputs'!$C$15,FD106*'Hidden inputs'!$D$15,FD106&lt;='Hidden inputs'!$C$16,'Hidden inputs'!$C$15*'Hidden inputs'!$D$15+(FD106-'Hidden inputs'!$B$16)*'Hidden inputs'!$D$16,FD106&lt;='Hidden inputs'!$C$17,'Hidden inputs'!$C$15*'Hidden inputs'!$D$15+('Hidden inputs'!$C$16-'Hidden inputs'!$B$16)*'Hidden inputs'!$D$16+(FD106-'Hidden inputs'!$B$17)*'Hidden inputs'!$D$17,FD106&gt;'Hidden inputs'!$B$18,'Hidden inputs'!$C$15*'Hidden inputs'!$D$15+('Hidden inputs'!$C$16-'Hidden inputs'!$B$16)*'Hidden inputs'!$D$16+('Hidden inputs'!$C$17-'Hidden inputs'!$B$17)*'Hidden inputs'!$D$17+(FD106-'Hidden inputs'!$B$18)*'Hidden inputs'!$D$18))</f>
        <v/>
      </c>
      <c r="FF106" s="10" t="str">
        <f t="shared" ca="1" si="3374"/>
        <v/>
      </c>
      <c r="FG106" s="5" t="str">
        <f t="shared" ca="1" si="3285"/>
        <v/>
      </c>
      <c r="FH106" s="5" t="str">
        <f t="shared" ca="1" si="3286"/>
        <v/>
      </c>
      <c r="FI106" s="5" t="str">
        <f ca="1">IF($B106="","",'Hidden inputs'!$D$11*EZ106+'Hidden inputs'!$E$11*FA106)</f>
        <v/>
      </c>
      <c r="FJ106" s="11" t="str">
        <f t="shared" ca="1" si="3191"/>
        <v/>
      </c>
      <c r="FK106" s="9" t="str">
        <f t="shared" ca="1" si="3287"/>
        <v/>
      </c>
      <c r="FL106" s="3" t="str">
        <f t="shared" ca="1" si="3288"/>
        <v/>
      </c>
      <c r="FM106" s="5" t="str" cm="1">
        <f t="array" aca="1" ref="FM106" ca="1">IF($B106="","",IF(FL106=0,0,IF(DD_Payment="",0,IF(FL106&lt;_xlfn.IFS(DD_Frequency="Monthly",1,DD_Frequency="Quarterly",IF(MONTH(FL$2)=1,1,IF(MONTH(FL$2)=4,1,IF(MONTH(FL$2)=7,1,IF(MONTH(FL$2)=10,1,0)))),DD_Frequency="Annually",IF(MONTH(FL$2)=1,1,0))*DD_Payment,FL106,_xlfn.IFS(DD_Frequency="Monthly",1,DD_Frequency="Quarterly",IF(MONTH(FL$2)=1,1,IF(MONTH(FL$2)=4,1,IF(MONTH(FL$2)=7,1,IF(MONTH(FL$2)=10,1,0)))),DD_Frequency="Annually",IF(MONTH(FL$2)=1,1,0))*DD_Payment))))</f>
        <v/>
      </c>
      <c r="FN106" s="3" t="str">
        <f t="shared" ref="FN106" ca="1" si="5058">IF($B106="","",IF(FL106&gt;FM106,(FL106-FM106/2)*(rate_A*(FN$1/365)),0))</f>
        <v/>
      </c>
      <c r="FO106" s="3" t="str">
        <f t="shared" ca="1" si="3376"/>
        <v/>
      </c>
      <c r="FP106" s="3" t="str">
        <f t="shared" ref="FP106" ca="1" si="5059">IF($B106="","",FA106*(1+rate_A*FN$1/365))</f>
        <v/>
      </c>
      <c r="FQ106" s="3" t="str">
        <f t="shared" ref="FQ106" ca="1" si="5060">IF($B106="","",FB106*(1+rate_A*FN$1/365))</f>
        <v/>
      </c>
      <c r="FR106" s="3" t="str">
        <f t="shared" ref="FR106" ca="1" si="5061">IF($B106="","",FC106*(1+rate_joint*FN$1/365))</f>
        <v/>
      </c>
      <c r="FS106" s="5" t="str">
        <f t="shared" ca="1" si="3380"/>
        <v/>
      </c>
      <c r="FT106" s="5" t="str" cm="1">
        <f t="array" aca="1" ref="FT106" ca="1">IF(FS106="","",_xlfn.IFS(FS106&lt;='Hidden inputs'!$C$15,FS106*'Hidden inputs'!$D$15,FS106&lt;='Hidden inputs'!$C$16,'Hidden inputs'!$C$15*'Hidden inputs'!$D$15+(FS106-'Hidden inputs'!$B$16)*'Hidden inputs'!$D$16,FS106&lt;='Hidden inputs'!$C$17,'Hidden inputs'!$C$15*'Hidden inputs'!$D$15+('Hidden inputs'!$C$16-'Hidden inputs'!$B$16)*'Hidden inputs'!$D$16+(FS106-'Hidden inputs'!$B$17)*'Hidden inputs'!$D$17,FS106&gt;'Hidden inputs'!$B$18,'Hidden inputs'!$C$15*'Hidden inputs'!$D$15+('Hidden inputs'!$C$16-'Hidden inputs'!$B$16)*'Hidden inputs'!$D$16+('Hidden inputs'!$C$17-'Hidden inputs'!$B$17)*'Hidden inputs'!$D$17+(FS106-'Hidden inputs'!$B$18)*'Hidden inputs'!$D$18))</f>
        <v/>
      </c>
      <c r="FU106" s="10" t="str">
        <f t="shared" ca="1" si="3381"/>
        <v/>
      </c>
      <c r="FV106" s="5" t="str">
        <f t="shared" ca="1" si="3293"/>
        <v/>
      </c>
      <c r="FW106" s="5" t="str">
        <f t="shared" ca="1" si="3294"/>
        <v/>
      </c>
      <c r="FX106" s="5" t="str">
        <f ca="1">IF($B106="","",'Hidden inputs'!$D$11*FO106+'Hidden inputs'!$E$11*FP106)</f>
        <v/>
      </c>
      <c r="FY106" s="11" t="str">
        <f t="shared" ca="1" si="3196"/>
        <v/>
      </c>
      <c r="FZ106" s="9" t="str">
        <f t="shared" ca="1" si="3295"/>
        <v/>
      </c>
      <c r="GA106" s="5" t="str">
        <f t="shared" ca="1" si="3296"/>
        <v/>
      </c>
      <c r="GB106" s="5" t="str">
        <f t="shared" ca="1" si="3297"/>
        <v/>
      </c>
      <c r="GC106" s="5" t="str">
        <f t="shared" ca="1" si="3197"/>
        <v/>
      </c>
      <c r="GD106" s="5" t="str">
        <f t="shared" ca="1" si="3198"/>
        <v/>
      </c>
    </row>
    <row r="107" spans="1:186" x14ac:dyDescent="0.35">
      <c r="A107" s="2" t="str">
        <f t="shared" ca="1" si="3199"/>
        <v/>
      </c>
      <c r="B107" s="6" t="str">
        <f t="shared" ca="1" si="3200"/>
        <v/>
      </c>
      <c r="C107" s="5" t="str">
        <f t="shared" ca="1" si="3298"/>
        <v/>
      </c>
      <c r="D107" s="5" t="str" cm="1">
        <f t="array" aca="1" ref="D107" ca="1">IF($B107="","",IF(C107=0,0,IF(DD_Payment="",0,IF(C107&lt;_xlfn.IFS(DD_Frequency="Monthly",1,DD_Frequency="Quarterly",IF(MONTH(C$2)=1,1,IF(MONTH(C$2)=4,1,IF(MONTH(C$2)=7,1,IF(MONTH(C$2)=10,1,0)))),DD_Frequency="Annually",IF(MONTH(C$2)=1,1,0))*DD_Payment,C107,_xlfn.IFS(DD_Frequency="Monthly",1,DD_Frequency="Quarterly",IF(MONTH(C$2)=1,1,IF(MONTH(C$2)=4,1,IF(MONTH(C$2)=7,1,IF(MONTH(C$2)=10,1,0)))),DD_Frequency="Annually",IF(MONTH(C$2)=1,1,0))*DD_Payment))))</f>
        <v/>
      </c>
      <c r="E107" s="5" t="str">
        <f t="shared" ref="E107" ca="1" si="5062">IF(B107="","",IF(C107&gt;D107,(C107-D107/2)*(rate_A*(E$1/365)),0))</f>
        <v/>
      </c>
      <c r="F107" s="5" t="str">
        <f t="shared" ca="1" si="3202"/>
        <v/>
      </c>
      <c r="G107" s="5" t="str">
        <f t="shared" ref="G107" ca="1" si="5063">IF(B107="","",G106*(1+rate_A*E$1/365))</f>
        <v/>
      </c>
      <c r="H107" s="5" t="str">
        <f t="shared" ref="H107" ca="1" si="5064">IF(B107="","",H106*(1+rate_A*E$1/365))</f>
        <v/>
      </c>
      <c r="I107" s="5" t="str">
        <f t="shared" ref="I107" ca="1" si="5065">IF(B107="","",I106*(1+rate_joint*E$1/365))</f>
        <v/>
      </c>
      <c r="J107" s="5" t="str">
        <f t="shared" ca="1" si="3303"/>
        <v/>
      </c>
      <c r="K107" s="5" t="str" cm="1">
        <f t="array" aca="1" ref="K107" ca="1">IF(J107="","",_xlfn.IFS(J107&lt;='Hidden inputs'!$C$15,J107*'Hidden inputs'!$D$15,J107&lt;='Hidden inputs'!$C$16,'Hidden inputs'!$C$15*'Hidden inputs'!$D$15+(J107-'Hidden inputs'!$B$16)*'Hidden inputs'!$D$16,J107&lt;='Hidden inputs'!$C$17,'Hidden inputs'!$C$15*'Hidden inputs'!$D$15+('Hidden inputs'!$C$16-'Hidden inputs'!$B$16)*'Hidden inputs'!$D$16+(J107-'Hidden inputs'!$B$17)*'Hidden inputs'!$D$17,J107&gt;'Hidden inputs'!$B$18,'Hidden inputs'!$C$15*'Hidden inputs'!$D$15+('Hidden inputs'!$C$16-'Hidden inputs'!$B$16)*'Hidden inputs'!$D$16+('Hidden inputs'!$C$17-'Hidden inputs'!$B$17)*'Hidden inputs'!$D$17+(J107-'Hidden inputs'!$B$18)*'Hidden inputs'!$D$18))</f>
        <v/>
      </c>
      <c r="L107" s="11" t="str">
        <f t="shared" ca="1" si="3304"/>
        <v/>
      </c>
      <c r="M107" s="5" t="str">
        <f t="shared" ca="1" si="3206"/>
        <v/>
      </c>
      <c r="N107" s="5" t="str">
        <f t="shared" ca="1" si="3207"/>
        <v/>
      </c>
      <c r="O107" s="5" t="str">
        <f ca="1">IF(B107="","",'Hidden inputs'!$D$11*F107+'Hidden inputs'!$E$11*G107)</f>
        <v/>
      </c>
      <c r="P107" s="11" t="str">
        <f t="shared" ca="1" si="3140"/>
        <v/>
      </c>
      <c r="Q107" s="20" t="str">
        <f t="shared" ca="1" si="3141"/>
        <v/>
      </c>
      <c r="R107" s="3" t="str">
        <f t="shared" ca="1" si="3208"/>
        <v/>
      </c>
      <c r="S107" s="5" t="str" cm="1">
        <f t="array" aca="1" ref="S107" ca="1">IF($B107="","",IF(R107=0,0,IF(DD_Payment="",0,IF(R107&lt;_xlfn.IFS(DD_Frequency="Monthly",1,DD_Frequency="Quarterly",IF(MONTH(R$2)=1,1,IF(MONTH(R$2)=4,1,IF(MONTH(R$2)=7,1,IF(MONTH(R$2)=10,1,0)))),DD_Frequency="Annually",IF(MONTH(R$2)=1,1,0))*DD_Payment,R107,_xlfn.IFS(DD_Frequency="Monthly",1,DD_Frequency="Quarterly",IF(MONTH(R$2)=1,1,IF(MONTH(R$2)=4,1,IF(MONTH(R$2)=7,1,IF(MONTH(R$2)=10,1,0)))),DD_Frequency="Annually",IF(MONTH(R$2)=1,1,0))*DD_Payment))))</f>
        <v/>
      </c>
      <c r="T107" s="3" t="str">
        <f t="shared" ref="T107" ca="1" si="5066">IF(B107="","",IF(R107&gt;S107,(R107-S107/2)*(rate_A*((T$1+A107)/365)),0))</f>
        <v/>
      </c>
      <c r="U107" s="3" t="str">
        <f t="shared" ca="1" si="3210"/>
        <v/>
      </c>
      <c r="V107" s="3" t="str">
        <f t="shared" ref="V107" ca="1" si="5067">IF(B107="","",G107*(1+rate_A*(T$1+A107)/365))</f>
        <v/>
      </c>
      <c r="W107" s="3" t="str">
        <f t="shared" ref="W107" ca="1" si="5068">IF(B107="","",H107*(1+rate_A*(T$1+A107)/365))</f>
        <v/>
      </c>
      <c r="X107" s="3" t="str">
        <f t="shared" ref="X107" ca="1" si="5069">IF(B107="","",I107*(1+rate_joint*(T$1+A107)/365))</f>
        <v/>
      </c>
      <c r="Y107" s="5" t="str">
        <f t="shared" ca="1" si="3309"/>
        <v/>
      </c>
      <c r="Z107" s="5" t="str" cm="1">
        <f t="array" aca="1" ref="Z107" ca="1">IF(Y107="","",_xlfn.IFS(Y107&lt;='Hidden inputs'!$C$15,Y107*'Hidden inputs'!$D$15,Y107&lt;='Hidden inputs'!$C$16,'Hidden inputs'!$C$15*'Hidden inputs'!$D$15+(Y107-'Hidden inputs'!$B$16)*'Hidden inputs'!$D$16,Y107&lt;='Hidden inputs'!$C$17,'Hidden inputs'!$C$15*'Hidden inputs'!$D$15+('Hidden inputs'!$C$16-'Hidden inputs'!$B$16)*'Hidden inputs'!$D$16+(Y107-'Hidden inputs'!$B$17)*'Hidden inputs'!$D$17,Y107&gt;'Hidden inputs'!$B$18,'Hidden inputs'!$C$15*'Hidden inputs'!$D$15+('Hidden inputs'!$C$16-'Hidden inputs'!$B$16)*'Hidden inputs'!$D$16+('Hidden inputs'!$C$17-'Hidden inputs'!$B$17)*'Hidden inputs'!$D$17+(Y107-'Hidden inputs'!$B$18)*'Hidden inputs'!$D$18))</f>
        <v/>
      </c>
      <c r="AA107" s="10" t="str">
        <f t="shared" ca="1" si="3310"/>
        <v/>
      </c>
      <c r="AB107" s="5" t="str">
        <f t="shared" ca="1" si="3214"/>
        <v/>
      </c>
      <c r="AC107" s="5" t="str">
        <f t="shared" ca="1" si="3311"/>
        <v/>
      </c>
      <c r="AD107" s="5" t="str">
        <f ca="1">IF(B107="","",'Hidden inputs'!$D$11*U107+'Hidden inputs'!$E$11*V107)</f>
        <v/>
      </c>
      <c r="AE107" s="11" t="str">
        <f t="shared" ca="1" si="3146"/>
        <v/>
      </c>
      <c r="AF107" s="9" t="str">
        <f t="shared" ca="1" si="3215"/>
        <v/>
      </c>
      <c r="AG107" s="3" t="str">
        <f t="shared" ca="1" si="3216"/>
        <v/>
      </c>
      <c r="AH107" s="5" t="str" cm="1">
        <f t="array" aca="1" ref="AH107" ca="1">IF($B107="","",IF(AG107=0,0,IF(DD_Payment="",0,IF(AG107&lt;_xlfn.IFS(DD_Frequency="Monthly",1,DD_Frequency="Quarterly",IF(MONTH(AG$2)=1,1,IF(MONTH(AG$2)=4,1,IF(MONTH(AG$2)=7,1,IF(MONTH(AG$2)=10,1,0)))),DD_Frequency="Annually",IF(MONTH(AG$2)=1,1,0))*DD_Payment,AG107,_xlfn.IFS(DD_Frequency="Monthly",1,DD_Frequency="Quarterly",IF(MONTH(AG$2)=1,1,IF(MONTH(AG$2)=4,1,IF(MONTH(AG$2)=7,1,IF(MONTH(AG$2)=10,1,0)))),DD_Frequency="Annually",IF(MONTH(AG$2)=1,1,0))*DD_Payment))))</f>
        <v/>
      </c>
      <c r="AI107" s="3" t="str">
        <f t="shared" ref="AI107" ca="1" si="5070">IF($B107="","",IF(AG107&gt;AH107,(AG107-AH107/2)*(rate_A*(AI$1/365)),0))</f>
        <v/>
      </c>
      <c r="AJ107" s="3" t="str">
        <f t="shared" ca="1" si="3313"/>
        <v/>
      </c>
      <c r="AK107" s="3" t="str">
        <f t="shared" ref="AK107" ca="1" si="5071">IF($B107="","",V107*(1+rate_A*AI$1/365))</f>
        <v/>
      </c>
      <c r="AL107" s="3" t="str">
        <f t="shared" ref="AL107" ca="1" si="5072">IF($B107="","",W107*(1+rate_A*AI$1/365))</f>
        <v/>
      </c>
      <c r="AM107" s="3" t="str">
        <f t="shared" ref="AM107" ca="1" si="5073">IF($B107="","",X107*(1+rate_joint*AI$1/365))</f>
        <v/>
      </c>
      <c r="AN107" s="5" t="str">
        <f t="shared" ca="1" si="3317"/>
        <v/>
      </c>
      <c r="AO107" s="5" t="str" cm="1">
        <f t="array" aca="1" ref="AO107" ca="1">IF(AN107="","",_xlfn.IFS(AN107&lt;='Hidden inputs'!$C$15,AN107*'Hidden inputs'!$D$15,AN107&lt;='Hidden inputs'!$C$16,'Hidden inputs'!$C$15*'Hidden inputs'!$D$15+(AN107-'Hidden inputs'!$B$16)*'Hidden inputs'!$D$16,AN107&lt;='Hidden inputs'!$C$17,'Hidden inputs'!$C$15*'Hidden inputs'!$D$15+('Hidden inputs'!$C$16-'Hidden inputs'!$B$16)*'Hidden inputs'!$D$16+(AN107-'Hidden inputs'!$B$17)*'Hidden inputs'!$D$17,AN107&gt;'Hidden inputs'!$B$18,'Hidden inputs'!$C$15*'Hidden inputs'!$D$15+('Hidden inputs'!$C$16-'Hidden inputs'!$B$16)*'Hidden inputs'!$D$16+('Hidden inputs'!$C$17-'Hidden inputs'!$B$17)*'Hidden inputs'!$D$17+(AN107-'Hidden inputs'!$B$18)*'Hidden inputs'!$D$18))</f>
        <v/>
      </c>
      <c r="AP107" s="10" t="str">
        <f t="shared" ca="1" si="3318"/>
        <v/>
      </c>
      <c r="AQ107" s="5" t="str">
        <f t="shared" ca="1" si="3221"/>
        <v/>
      </c>
      <c r="AR107" s="5" t="str">
        <f t="shared" ca="1" si="3222"/>
        <v/>
      </c>
      <c r="AS107" s="5" t="str">
        <f ca="1">IF($B107="","",'Hidden inputs'!$D$11*AJ107+'Hidden inputs'!$E$11*AK107)</f>
        <v/>
      </c>
      <c r="AT107" s="11" t="str">
        <f t="shared" ca="1" si="3151"/>
        <v/>
      </c>
      <c r="AU107" s="9" t="str">
        <f t="shared" ca="1" si="3223"/>
        <v/>
      </c>
      <c r="AV107" s="3" t="str">
        <f t="shared" ca="1" si="3224"/>
        <v/>
      </c>
      <c r="AW107" s="5" t="str" cm="1">
        <f t="array" aca="1" ref="AW107" ca="1">IF($B107="","",IF(AV107=0,0,IF(DD_Payment="",0,IF(AV107&lt;_xlfn.IFS(DD_Frequency="Monthly",1,DD_Frequency="Quarterly",IF(MONTH(AV$2)=1,1,IF(MONTH(AV$2)=4,1,IF(MONTH(AV$2)=7,1,IF(MONTH(AV$2)=10,1,0)))),DD_Frequency="Annually",IF(MONTH(AV$2)=1,1,0))*DD_Payment,AV107,_xlfn.IFS(DD_Frequency="Monthly",1,DD_Frequency="Quarterly",IF(MONTH(AV$2)=1,1,IF(MONTH(AV$2)=4,1,IF(MONTH(AV$2)=7,1,IF(MONTH(AV$2)=10,1,0)))),DD_Frequency="Annually",IF(MONTH(AV$2)=1,1,0))*DD_Payment))))</f>
        <v/>
      </c>
      <c r="AX107" s="3" t="str">
        <f t="shared" ref="AX107" ca="1" si="5074">IF($B107="","",IF(AV107&gt;AW107,(AV107-AW107/2)*(rate_A*(AX$1/365)),0))</f>
        <v/>
      </c>
      <c r="AY107" s="3" t="str">
        <f t="shared" ca="1" si="3320"/>
        <v/>
      </c>
      <c r="AZ107" s="3" t="str">
        <f t="shared" ref="AZ107" ca="1" si="5075">IF($B107="","",AK107*(1+rate_A*AX$1/365))</f>
        <v/>
      </c>
      <c r="BA107" s="3" t="str">
        <f t="shared" ref="BA107" ca="1" si="5076">IF($B107="","",AL107*(1+rate_A*AX$1/365))</f>
        <v/>
      </c>
      <c r="BB107" s="3" t="str">
        <f t="shared" ref="BB107" ca="1" si="5077">IF($B107="","",AM107*(1+rate_joint*AX$1/365))</f>
        <v/>
      </c>
      <c r="BC107" s="5" t="str">
        <f t="shared" ca="1" si="3324"/>
        <v/>
      </c>
      <c r="BD107" s="5" t="str" cm="1">
        <f t="array" aca="1" ref="BD107" ca="1">IF(BC107="","",_xlfn.IFS(BC107&lt;='Hidden inputs'!$C$15,BC107*'Hidden inputs'!$D$15,BC107&lt;='Hidden inputs'!$C$16,'Hidden inputs'!$C$15*'Hidden inputs'!$D$15+(BC107-'Hidden inputs'!$B$16)*'Hidden inputs'!$D$16,BC107&lt;='Hidden inputs'!$C$17,'Hidden inputs'!$C$15*'Hidden inputs'!$D$15+('Hidden inputs'!$C$16-'Hidden inputs'!$B$16)*'Hidden inputs'!$D$16+(BC107-'Hidden inputs'!$B$17)*'Hidden inputs'!$D$17,BC107&gt;'Hidden inputs'!$B$18,'Hidden inputs'!$C$15*'Hidden inputs'!$D$15+('Hidden inputs'!$C$16-'Hidden inputs'!$B$16)*'Hidden inputs'!$D$16+('Hidden inputs'!$C$17-'Hidden inputs'!$B$17)*'Hidden inputs'!$D$17+(BC107-'Hidden inputs'!$B$18)*'Hidden inputs'!$D$18))</f>
        <v/>
      </c>
      <c r="BE107" s="10" t="str">
        <f t="shared" ca="1" si="3325"/>
        <v/>
      </c>
      <c r="BF107" s="5" t="str">
        <f t="shared" ca="1" si="3229"/>
        <v/>
      </c>
      <c r="BG107" s="5" t="str">
        <f t="shared" ca="1" si="3230"/>
        <v/>
      </c>
      <c r="BH107" s="5" t="str">
        <f ca="1">IF($B107="","",'Hidden inputs'!$D$11*AY107+'Hidden inputs'!$E$11*AZ107)</f>
        <v/>
      </c>
      <c r="BI107" s="11" t="str">
        <f t="shared" ca="1" si="3156"/>
        <v/>
      </c>
      <c r="BJ107" s="9" t="str">
        <f t="shared" ca="1" si="3231"/>
        <v/>
      </c>
      <c r="BK107" s="3" t="str">
        <f t="shared" ca="1" si="3232"/>
        <v/>
      </c>
      <c r="BL107" s="5" t="str" cm="1">
        <f t="array" aca="1" ref="BL107" ca="1">IF($B107="","",IF(BK107=0,0,IF(DD_Payment="",0,IF(BK107&lt;_xlfn.IFS(DD_Frequency="Monthly",1,DD_Frequency="Quarterly",IF(MONTH(BK$2)=1,1,IF(MONTH(BK$2)=4,1,IF(MONTH(BK$2)=7,1,IF(MONTH(BK$2)=10,1,0)))),DD_Frequency="Annually",IF(MONTH(BK$2)=1,1,0))*DD_Payment,BK107,_xlfn.IFS(DD_Frequency="Monthly",1,DD_Frequency="Quarterly",IF(MONTH(BK$2)=1,1,IF(MONTH(BK$2)=4,1,IF(MONTH(BK$2)=7,1,IF(MONTH(BK$2)=10,1,0)))),DD_Frequency="Annually",IF(MONTH(BK$2)=1,1,0))*DD_Payment))))</f>
        <v/>
      </c>
      <c r="BM107" s="3" t="str">
        <f t="shared" ref="BM107" ca="1" si="5078">IF($B107="","",IF(BK107&gt;BL107,(BK107-BL107/2)*(rate_A*(BM$1/365)),0))</f>
        <v/>
      </c>
      <c r="BN107" s="3" t="str">
        <f t="shared" ca="1" si="3327"/>
        <v/>
      </c>
      <c r="BO107" s="3" t="str">
        <f t="shared" ref="BO107" ca="1" si="5079">IF($B107="","",AZ107*(1+rate_A*BM$1/365))</f>
        <v/>
      </c>
      <c r="BP107" s="3" t="str">
        <f t="shared" ref="BP107" ca="1" si="5080">IF($B107="","",BA107*(1+rate_A*BM$1/365))</f>
        <v/>
      </c>
      <c r="BQ107" s="3" t="str">
        <f t="shared" ref="BQ107" ca="1" si="5081">IF($B107="","",BB107*(1+rate_joint*BM$1/365))</f>
        <v/>
      </c>
      <c r="BR107" s="5" t="str">
        <f t="shared" ca="1" si="3331"/>
        <v/>
      </c>
      <c r="BS107" s="5" t="str" cm="1">
        <f t="array" aca="1" ref="BS107" ca="1">IF(BR107="","",_xlfn.IFS(BR107&lt;='Hidden inputs'!$C$15,BR107*'Hidden inputs'!$D$15,BR107&lt;='Hidden inputs'!$C$16,'Hidden inputs'!$C$15*'Hidden inputs'!$D$15+(BR107-'Hidden inputs'!$B$16)*'Hidden inputs'!$D$16,BR107&lt;='Hidden inputs'!$C$17,'Hidden inputs'!$C$15*'Hidden inputs'!$D$15+('Hidden inputs'!$C$16-'Hidden inputs'!$B$16)*'Hidden inputs'!$D$16+(BR107-'Hidden inputs'!$B$17)*'Hidden inputs'!$D$17,BR107&gt;'Hidden inputs'!$B$18,'Hidden inputs'!$C$15*'Hidden inputs'!$D$15+('Hidden inputs'!$C$16-'Hidden inputs'!$B$16)*'Hidden inputs'!$D$16+('Hidden inputs'!$C$17-'Hidden inputs'!$B$17)*'Hidden inputs'!$D$17+(BR107-'Hidden inputs'!$B$18)*'Hidden inputs'!$D$18))</f>
        <v/>
      </c>
      <c r="BT107" s="10" t="str">
        <f t="shared" ca="1" si="3332"/>
        <v/>
      </c>
      <c r="BU107" s="5" t="str">
        <f t="shared" ca="1" si="3237"/>
        <v/>
      </c>
      <c r="BV107" s="5" t="str">
        <f t="shared" ca="1" si="3238"/>
        <v/>
      </c>
      <c r="BW107" s="5" t="str">
        <f ca="1">IF($B107="","",'Hidden inputs'!$D$11*BN107+'Hidden inputs'!$E$11*BO107)</f>
        <v/>
      </c>
      <c r="BX107" s="11" t="str">
        <f t="shared" ca="1" si="3161"/>
        <v/>
      </c>
      <c r="BY107" s="9" t="str">
        <f t="shared" ca="1" si="3239"/>
        <v/>
      </c>
      <c r="BZ107" s="3" t="str">
        <f t="shared" ca="1" si="3240"/>
        <v/>
      </c>
      <c r="CA107" s="5" t="str" cm="1">
        <f t="array" aca="1" ref="CA107" ca="1">IF($B107="","",IF(BZ107=0,0,IF(DD_Payment="",0,IF(BZ107&lt;_xlfn.IFS(DD_Frequency="Monthly",1,DD_Frequency="Quarterly",IF(MONTH(BZ$2)=1,1,IF(MONTH(BZ$2)=4,1,IF(MONTH(BZ$2)=7,1,IF(MONTH(BZ$2)=10,1,0)))),DD_Frequency="Annually",IF(MONTH(BZ$2)=1,1,0))*DD_Payment,BZ107,_xlfn.IFS(DD_Frequency="Monthly",1,DD_Frequency="Quarterly",IF(MONTH(BZ$2)=1,1,IF(MONTH(BZ$2)=4,1,IF(MONTH(BZ$2)=7,1,IF(MONTH(BZ$2)=10,1,0)))),DD_Frequency="Annually",IF(MONTH(BZ$2)=1,1,0))*DD_Payment))))</f>
        <v/>
      </c>
      <c r="CB107" s="3" t="str">
        <f t="shared" ref="CB107" ca="1" si="5082">IF($B107="","",IF(BZ107&gt;CA107,(BZ107-CA107/2)*(rate_A*(CB$1/365)),0))</f>
        <v/>
      </c>
      <c r="CC107" s="3" t="str">
        <f t="shared" ca="1" si="3334"/>
        <v/>
      </c>
      <c r="CD107" s="3" t="str">
        <f t="shared" ref="CD107" ca="1" si="5083">IF($B107="","",BO107*(1+rate_A*CB$1/365))</f>
        <v/>
      </c>
      <c r="CE107" s="3" t="str">
        <f t="shared" ref="CE107" ca="1" si="5084">IF($B107="","",BP107*(1+rate_A*CB$1/365))</f>
        <v/>
      </c>
      <c r="CF107" s="3" t="str">
        <f t="shared" ref="CF107" ca="1" si="5085">IF($B107="","",BQ107*(1+rate_joint*CB$1/365))</f>
        <v/>
      </c>
      <c r="CG107" s="5" t="str">
        <f t="shared" ca="1" si="3338"/>
        <v/>
      </c>
      <c r="CH107" s="5" t="str" cm="1">
        <f t="array" aca="1" ref="CH107" ca="1">IF(CG107="","",_xlfn.IFS(CG107&lt;='Hidden inputs'!$C$15,CG107*'Hidden inputs'!$D$15,CG107&lt;='Hidden inputs'!$C$16,'Hidden inputs'!$C$15*'Hidden inputs'!$D$15+(CG107-'Hidden inputs'!$B$16)*'Hidden inputs'!$D$16,CG107&lt;='Hidden inputs'!$C$17,'Hidden inputs'!$C$15*'Hidden inputs'!$D$15+('Hidden inputs'!$C$16-'Hidden inputs'!$B$16)*'Hidden inputs'!$D$16+(CG107-'Hidden inputs'!$B$17)*'Hidden inputs'!$D$17,CG107&gt;'Hidden inputs'!$B$18,'Hidden inputs'!$C$15*'Hidden inputs'!$D$15+('Hidden inputs'!$C$16-'Hidden inputs'!$B$16)*'Hidden inputs'!$D$16+('Hidden inputs'!$C$17-'Hidden inputs'!$B$17)*'Hidden inputs'!$D$17+(CG107-'Hidden inputs'!$B$18)*'Hidden inputs'!$D$18))</f>
        <v/>
      </c>
      <c r="CI107" s="10" t="str">
        <f t="shared" ca="1" si="3339"/>
        <v/>
      </c>
      <c r="CJ107" s="5" t="str">
        <f t="shared" ca="1" si="3245"/>
        <v/>
      </c>
      <c r="CK107" s="5" t="str">
        <f t="shared" ca="1" si="3246"/>
        <v/>
      </c>
      <c r="CL107" s="5" t="str">
        <f ca="1">IF($B107="","",'Hidden inputs'!$D$11*CC107+'Hidden inputs'!$E$11*CD107)</f>
        <v/>
      </c>
      <c r="CM107" s="11" t="str">
        <f t="shared" ca="1" si="3166"/>
        <v/>
      </c>
      <c r="CN107" s="9" t="str">
        <f t="shared" ca="1" si="3247"/>
        <v/>
      </c>
      <c r="CO107" s="3" t="str">
        <f t="shared" ca="1" si="3248"/>
        <v/>
      </c>
      <c r="CP107" s="5" t="str" cm="1">
        <f t="array" aca="1" ref="CP107" ca="1">IF($B107="","",IF(CO107=0,0,IF(DD_Payment="",0,IF(CO107&lt;_xlfn.IFS(DD_Frequency="Monthly",1,DD_Frequency="Quarterly",IF(MONTH(CO$2)=1,1,IF(MONTH(CO$2)=4,1,IF(MONTH(CO$2)=7,1,IF(MONTH(CO$2)=10,1,0)))),DD_Frequency="Annually",IF(MONTH(CO$2)=1,1,0))*DD_Payment,CO107,_xlfn.IFS(DD_Frequency="Monthly",1,DD_Frequency="Quarterly",IF(MONTH(CO$2)=1,1,IF(MONTH(CO$2)=4,1,IF(MONTH(CO$2)=7,1,IF(MONTH(CO$2)=10,1,0)))),DD_Frequency="Annually",IF(MONTH(CO$2)=1,1,0))*DD_Payment))))</f>
        <v/>
      </c>
      <c r="CQ107" s="3" t="str">
        <f t="shared" ref="CQ107" ca="1" si="5086">IF($B107="","",IF(CO107&gt;CP107,(CO107-CP107/2)*(rate_A*(CQ$1/365)),0))</f>
        <v/>
      </c>
      <c r="CR107" s="3" t="str">
        <f t="shared" ca="1" si="3341"/>
        <v/>
      </c>
      <c r="CS107" s="3" t="str">
        <f t="shared" ref="CS107" ca="1" si="5087">IF($B107="","",CD107*(1+rate_A*CQ$1/365))</f>
        <v/>
      </c>
      <c r="CT107" s="3" t="str">
        <f t="shared" ref="CT107" ca="1" si="5088">IF($B107="","",CE107*(1+rate_A*CQ$1/365))</f>
        <v/>
      </c>
      <c r="CU107" s="3" t="str">
        <f t="shared" ref="CU107" ca="1" si="5089">IF($B107="","",CF107*(1+rate_joint*CQ$1/365))</f>
        <v/>
      </c>
      <c r="CV107" s="5" t="str">
        <f t="shared" ca="1" si="3345"/>
        <v/>
      </c>
      <c r="CW107" s="5" t="str" cm="1">
        <f t="array" aca="1" ref="CW107" ca="1">IF(CV107="","",_xlfn.IFS(CV107&lt;='Hidden inputs'!$C$15,CV107*'Hidden inputs'!$D$15,CV107&lt;='Hidden inputs'!$C$16,'Hidden inputs'!$C$15*'Hidden inputs'!$D$15+(CV107-'Hidden inputs'!$B$16)*'Hidden inputs'!$D$16,CV107&lt;='Hidden inputs'!$C$17,'Hidden inputs'!$C$15*'Hidden inputs'!$D$15+('Hidden inputs'!$C$16-'Hidden inputs'!$B$16)*'Hidden inputs'!$D$16+(CV107-'Hidden inputs'!$B$17)*'Hidden inputs'!$D$17,CV107&gt;'Hidden inputs'!$B$18,'Hidden inputs'!$C$15*'Hidden inputs'!$D$15+('Hidden inputs'!$C$16-'Hidden inputs'!$B$16)*'Hidden inputs'!$D$16+('Hidden inputs'!$C$17-'Hidden inputs'!$B$17)*'Hidden inputs'!$D$17+(CV107-'Hidden inputs'!$B$18)*'Hidden inputs'!$D$18))</f>
        <v/>
      </c>
      <c r="CX107" s="10" t="str">
        <f t="shared" ca="1" si="3346"/>
        <v/>
      </c>
      <c r="CY107" s="5" t="str">
        <f t="shared" ca="1" si="3253"/>
        <v/>
      </c>
      <c r="CZ107" s="5" t="str">
        <f t="shared" ca="1" si="3254"/>
        <v/>
      </c>
      <c r="DA107" s="5" t="str">
        <f ca="1">IF($B107="","",'Hidden inputs'!$D$11*CR107+'Hidden inputs'!$E$11*CS107)</f>
        <v/>
      </c>
      <c r="DB107" s="11" t="str">
        <f t="shared" ca="1" si="3171"/>
        <v/>
      </c>
      <c r="DC107" s="9" t="str">
        <f t="shared" ca="1" si="3255"/>
        <v/>
      </c>
      <c r="DD107" s="3" t="str">
        <f t="shared" ca="1" si="3256"/>
        <v/>
      </c>
      <c r="DE107" s="5" t="str" cm="1">
        <f t="array" aca="1" ref="DE107" ca="1">IF($B107="","",IF(DD107=0,0,IF(DD_Payment="",0,IF(DD107&lt;_xlfn.IFS(DD_Frequency="Monthly",1,DD_Frequency="Quarterly",IF(MONTH(DD$2)=1,1,IF(MONTH(DD$2)=4,1,IF(MONTH(DD$2)=7,1,IF(MONTH(DD$2)=10,1,0)))),DD_Frequency="Annually",IF(MONTH(DD$2)=1,1,0))*DD_Payment,DD107,_xlfn.IFS(DD_Frequency="Monthly",1,DD_Frequency="Quarterly",IF(MONTH(DD$2)=1,1,IF(MONTH(DD$2)=4,1,IF(MONTH(DD$2)=7,1,IF(MONTH(DD$2)=10,1,0)))),DD_Frequency="Annually",IF(MONTH(DD$2)=1,1,0))*DD_Payment))))</f>
        <v/>
      </c>
      <c r="DF107" s="3" t="str">
        <f t="shared" ref="DF107" ca="1" si="5090">IF($B107="","",IF(DD107&gt;DE107,(DD107-DE107/2)*(rate_A*(DF$1/365)),0))</f>
        <v/>
      </c>
      <c r="DG107" s="3" t="str">
        <f t="shared" ca="1" si="3348"/>
        <v/>
      </c>
      <c r="DH107" s="3" t="str">
        <f t="shared" ref="DH107" ca="1" si="5091">IF($B107="","",CS107*(1+rate_A*DF$1/365))</f>
        <v/>
      </c>
      <c r="DI107" s="3" t="str">
        <f t="shared" ref="DI107" ca="1" si="5092">IF($B107="","",CT107*(1+rate_A*DF$1/365))</f>
        <v/>
      </c>
      <c r="DJ107" s="3" t="str">
        <f t="shared" ref="DJ107" ca="1" si="5093">IF($B107="","",CU107*(1+rate_joint*DF$1/365))</f>
        <v/>
      </c>
      <c r="DK107" s="5" t="str">
        <f t="shared" ca="1" si="3352"/>
        <v/>
      </c>
      <c r="DL107" s="5" t="str" cm="1">
        <f t="array" aca="1" ref="DL107" ca="1">IF(DK107="","",_xlfn.IFS(DK107&lt;='Hidden inputs'!$C$15,DK107*'Hidden inputs'!$D$15,DK107&lt;='Hidden inputs'!$C$16,'Hidden inputs'!$C$15*'Hidden inputs'!$D$15+(DK107-'Hidden inputs'!$B$16)*'Hidden inputs'!$D$16,DK107&lt;='Hidden inputs'!$C$17,'Hidden inputs'!$C$15*'Hidden inputs'!$D$15+('Hidden inputs'!$C$16-'Hidden inputs'!$B$16)*'Hidden inputs'!$D$16+(DK107-'Hidden inputs'!$B$17)*'Hidden inputs'!$D$17,DK107&gt;'Hidden inputs'!$B$18,'Hidden inputs'!$C$15*'Hidden inputs'!$D$15+('Hidden inputs'!$C$16-'Hidden inputs'!$B$16)*'Hidden inputs'!$D$16+('Hidden inputs'!$C$17-'Hidden inputs'!$B$17)*'Hidden inputs'!$D$17+(DK107-'Hidden inputs'!$B$18)*'Hidden inputs'!$D$18))</f>
        <v/>
      </c>
      <c r="DM107" s="10" t="str">
        <f t="shared" ca="1" si="3353"/>
        <v/>
      </c>
      <c r="DN107" s="5" t="str">
        <f t="shared" ca="1" si="3261"/>
        <v/>
      </c>
      <c r="DO107" s="5" t="str">
        <f t="shared" ca="1" si="3262"/>
        <v/>
      </c>
      <c r="DP107" s="5" t="str">
        <f ca="1">IF($B107="","",'Hidden inputs'!$D$11*DG107+'Hidden inputs'!$E$11*DH107)</f>
        <v/>
      </c>
      <c r="DQ107" s="11" t="str">
        <f t="shared" ca="1" si="3176"/>
        <v/>
      </c>
      <c r="DR107" s="9" t="str">
        <f t="shared" ca="1" si="3263"/>
        <v/>
      </c>
      <c r="DS107" s="3" t="str">
        <f t="shared" ca="1" si="3264"/>
        <v/>
      </c>
      <c r="DT107" s="5" t="str" cm="1">
        <f t="array" aca="1" ref="DT107" ca="1">IF($B107="","",IF(DS107=0,0,IF(DD_Payment="",0,IF(DS107&lt;_xlfn.IFS(DD_Frequency="Monthly",1,DD_Frequency="Quarterly",IF(MONTH(DS$2)=1,1,IF(MONTH(DS$2)=4,1,IF(MONTH(DS$2)=7,1,IF(MONTH(DS$2)=10,1,0)))),DD_Frequency="Annually",IF(MONTH(DS$2)=1,1,0))*DD_Payment,DS107,_xlfn.IFS(DD_Frequency="Monthly",1,DD_Frequency="Quarterly",IF(MONTH(DS$2)=1,1,IF(MONTH(DS$2)=4,1,IF(MONTH(DS$2)=7,1,IF(MONTH(DS$2)=10,1,0)))),DD_Frequency="Annually",IF(MONTH(DS$2)=1,1,0))*DD_Payment))))</f>
        <v/>
      </c>
      <c r="DU107" s="3" t="str">
        <f t="shared" ref="DU107" ca="1" si="5094">IF($B107="","",IF(DS107&gt;DT107,(DS107-DT107/2)*(rate_A*(DU$1/365)),0))</f>
        <v/>
      </c>
      <c r="DV107" s="3" t="str">
        <f t="shared" ca="1" si="3355"/>
        <v/>
      </c>
      <c r="DW107" s="3" t="str">
        <f t="shared" ref="DW107" ca="1" si="5095">IF($B107="","",DH107*(1+rate_A*DU$1/365))</f>
        <v/>
      </c>
      <c r="DX107" s="3" t="str">
        <f t="shared" ref="DX107" ca="1" si="5096">IF($B107="","",DI107*(1+rate_A*DU$1/365))</f>
        <v/>
      </c>
      <c r="DY107" s="3" t="str">
        <f t="shared" ref="DY107" ca="1" si="5097">IF($B107="","",DJ107*(1+rate_joint*DU$1/365))</f>
        <v/>
      </c>
      <c r="DZ107" s="5" t="str">
        <f t="shared" ca="1" si="3359"/>
        <v/>
      </c>
      <c r="EA107" s="5" t="str" cm="1">
        <f t="array" aca="1" ref="EA107" ca="1">IF(DZ107="","",_xlfn.IFS(DZ107&lt;='Hidden inputs'!$C$15,DZ107*'Hidden inputs'!$D$15,DZ107&lt;='Hidden inputs'!$C$16,'Hidden inputs'!$C$15*'Hidden inputs'!$D$15+(DZ107-'Hidden inputs'!$B$16)*'Hidden inputs'!$D$16,DZ107&lt;='Hidden inputs'!$C$17,'Hidden inputs'!$C$15*'Hidden inputs'!$D$15+('Hidden inputs'!$C$16-'Hidden inputs'!$B$16)*'Hidden inputs'!$D$16+(DZ107-'Hidden inputs'!$B$17)*'Hidden inputs'!$D$17,DZ107&gt;'Hidden inputs'!$B$18,'Hidden inputs'!$C$15*'Hidden inputs'!$D$15+('Hidden inputs'!$C$16-'Hidden inputs'!$B$16)*'Hidden inputs'!$D$16+('Hidden inputs'!$C$17-'Hidden inputs'!$B$17)*'Hidden inputs'!$D$17+(DZ107-'Hidden inputs'!$B$18)*'Hidden inputs'!$D$18))</f>
        <v/>
      </c>
      <c r="EB107" s="10" t="str">
        <f t="shared" ca="1" si="3360"/>
        <v/>
      </c>
      <c r="EC107" s="5" t="str">
        <f t="shared" ca="1" si="3269"/>
        <v/>
      </c>
      <c r="ED107" s="5" t="str">
        <f t="shared" ca="1" si="3270"/>
        <v/>
      </c>
      <c r="EE107" s="5" t="str">
        <f ca="1">IF($B107="","",'Hidden inputs'!$D$11*DV107+'Hidden inputs'!$E$11*DW107)</f>
        <v/>
      </c>
      <c r="EF107" s="11" t="str">
        <f t="shared" ca="1" si="3181"/>
        <v/>
      </c>
      <c r="EG107" s="9" t="str">
        <f t="shared" ca="1" si="3271"/>
        <v/>
      </c>
      <c r="EH107" s="3" t="str">
        <f t="shared" ca="1" si="3272"/>
        <v/>
      </c>
      <c r="EI107" s="5" t="str" cm="1">
        <f t="array" aca="1" ref="EI107" ca="1">IF($B107="","",IF(EH107=0,0,IF(DD_Payment="",0,IF(EH107&lt;_xlfn.IFS(DD_Frequency="Monthly",1,DD_Frequency="Quarterly",IF(MONTH(EH$2)=1,1,IF(MONTH(EH$2)=4,1,IF(MONTH(EH$2)=7,1,IF(MONTH(EH$2)=10,1,0)))),DD_Frequency="Annually",IF(MONTH(EH$2)=1,1,0))*DD_Payment,EH107,_xlfn.IFS(DD_Frequency="Monthly",1,DD_Frequency="Quarterly",IF(MONTH(EH$2)=1,1,IF(MONTH(EH$2)=4,1,IF(MONTH(EH$2)=7,1,IF(MONTH(EH$2)=10,1,0)))),DD_Frequency="Annually",IF(MONTH(EH$2)=1,1,0))*DD_Payment))))</f>
        <v/>
      </c>
      <c r="EJ107" s="3" t="str">
        <f t="shared" ref="EJ107" ca="1" si="5098">IF($B107="","",IF(EH107&gt;EI107,(EH107-EI107/2)*(rate_A*(EJ$1/365)),0))</f>
        <v/>
      </c>
      <c r="EK107" s="3" t="str">
        <f t="shared" ca="1" si="3362"/>
        <v/>
      </c>
      <c r="EL107" s="3" t="str">
        <f t="shared" ref="EL107" ca="1" si="5099">IF($B107="","",DW107*(1+rate_A*EJ$1/365))</f>
        <v/>
      </c>
      <c r="EM107" s="3" t="str">
        <f t="shared" ref="EM107" ca="1" si="5100">IF($B107="","",DX107*(1+rate_A*EJ$1/365))</f>
        <v/>
      </c>
      <c r="EN107" s="3" t="str">
        <f t="shared" ref="EN107" ca="1" si="5101">IF($B107="","",DY107*(1+rate_joint*EJ$1/365))</f>
        <v/>
      </c>
      <c r="EO107" s="5" t="str">
        <f t="shared" ca="1" si="3366"/>
        <v/>
      </c>
      <c r="EP107" s="5" t="str" cm="1">
        <f t="array" aca="1" ref="EP107" ca="1">IF(EO107="","",_xlfn.IFS(EO107&lt;='Hidden inputs'!$C$15,EO107*'Hidden inputs'!$D$15,EO107&lt;='Hidden inputs'!$C$16,'Hidden inputs'!$C$15*'Hidden inputs'!$D$15+(EO107-'Hidden inputs'!$B$16)*'Hidden inputs'!$D$16,EO107&lt;='Hidden inputs'!$C$17,'Hidden inputs'!$C$15*'Hidden inputs'!$D$15+('Hidden inputs'!$C$16-'Hidden inputs'!$B$16)*'Hidden inputs'!$D$16+(EO107-'Hidden inputs'!$B$17)*'Hidden inputs'!$D$17,EO107&gt;'Hidden inputs'!$B$18,'Hidden inputs'!$C$15*'Hidden inputs'!$D$15+('Hidden inputs'!$C$16-'Hidden inputs'!$B$16)*'Hidden inputs'!$D$16+('Hidden inputs'!$C$17-'Hidden inputs'!$B$17)*'Hidden inputs'!$D$17+(EO107-'Hidden inputs'!$B$18)*'Hidden inputs'!$D$18))</f>
        <v/>
      </c>
      <c r="EQ107" s="10" t="str">
        <f t="shared" ca="1" si="3367"/>
        <v/>
      </c>
      <c r="ER107" s="5" t="str">
        <f t="shared" ca="1" si="3277"/>
        <v/>
      </c>
      <c r="ES107" s="5" t="str">
        <f t="shared" ca="1" si="3278"/>
        <v/>
      </c>
      <c r="ET107" s="5" t="str">
        <f ca="1">IF($B107="","",'Hidden inputs'!$D$11*EK107+'Hidden inputs'!$E$11*EL107)</f>
        <v/>
      </c>
      <c r="EU107" s="11" t="str">
        <f t="shared" ca="1" si="3186"/>
        <v/>
      </c>
      <c r="EV107" s="9" t="str">
        <f t="shared" ca="1" si="3279"/>
        <v/>
      </c>
      <c r="EW107" s="3" t="str">
        <f t="shared" ca="1" si="3280"/>
        <v/>
      </c>
      <c r="EX107" s="5" t="str" cm="1">
        <f t="array" aca="1" ref="EX107" ca="1">IF($B107="","",IF(EW107=0,0,IF(DD_Payment="",0,IF(EW107&lt;_xlfn.IFS(DD_Frequency="Monthly",1,DD_Frequency="Quarterly",IF(MONTH(EW$2)=1,1,IF(MONTH(EW$2)=4,1,IF(MONTH(EW$2)=7,1,IF(MONTH(EW$2)=10,1,0)))),DD_Frequency="Annually",IF(MONTH(EW$2)=1,1,0))*DD_Payment,EW107,_xlfn.IFS(DD_Frequency="Monthly",1,DD_Frequency="Quarterly",IF(MONTH(EW$2)=1,1,IF(MONTH(EW$2)=4,1,IF(MONTH(EW$2)=7,1,IF(MONTH(EW$2)=10,1,0)))),DD_Frequency="Annually",IF(MONTH(EW$2)=1,1,0))*DD_Payment))))</f>
        <v/>
      </c>
      <c r="EY107" s="3" t="str">
        <f t="shared" ref="EY107" ca="1" si="5102">IF($B107="","",IF(EW107&gt;EX107,(EW107-EX107/2)*(rate_A*(EY$1/365)),0))</f>
        <v/>
      </c>
      <c r="EZ107" s="3" t="str">
        <f t="shared" ca="1" si="3369"/>
        <v/>
      </c>
      <c r="FA107" s="3" t="str">
        <f t="shared" ref="FA107" ca="1" si="5103">IF($B107="","",EL107*(1+rate_A*EY$1/365))</f>
        <v/>
      </c>
      <c r="FB107" s="3" t="str">
        <f t="shared" ref="FB107" ca="1" si="5104">IF($B107="","",EM107*(1+rate_A*EY$1/365))</f>
        <v/>
      </c>
      <c r="FC107" s="3" t="str">
        <f t="shared" ref="FC107" ca="1" si="5105">IF($B107="","",EN107*(1+rate_joint*EY$1/365))</f>
        <v/>
      </c>
      <c r="FD107" s="5" t="str">
        <f t="shared" ca="1" si="3373"/>
        <v/>
      </c>
      <c r="FE107" s="5" t="str" cm="1">
        <f t="array" aca="1" ref="FE107" ca="1">IF(FD107="","",_xlfn.IFS(FD107&lt;='Hidden inputs'!$C$15,FD107*'Hidden inputs'!$D$15,FD107&lt;='Hidden inputs'!$C$16,'Hidden inputs'!$C$15*'Hidden inputs'!$D$15+(FD107-'Hidden inputs'!$B$16)*'Hidden inputs'!$D$16,FD107&lt;='Hidden inputs'!$C$17,'Hidden inputs'!$C$15*'Hidden inputs'!$D$15+('Hidden inputs'!$C$16-'Hidden inputs'!$B$16)*'Hidden inputs'!$D$16+(FD107-'Hidden inputs'!$B$17)*'Hidden inputs'!$D$17,FD107&gt;'Hidden inputs'!$B$18,'Hidden inputs'!$C$15*'Hidden inputs'!$D$15+('Hidden inputs'!$C$16-'Hidden inputs'!$B$16)*'Hidden inputs'!$D$16+('Hidden inputs'!$C$17-'Hidden inputs'!$B$17)*'Hidden inputs'!$D$17+(FD107-'Hidden inputs'!$B$18)*'Hidden inputs'!$D$18))</f>
        <v/>
      </c>
      <c r="FF107" s="10" t="str">
        <f t="shared" ca="1" si="3374"/>
        <v/>
      </c>
      <c r="FG107" s="5" t="str">
        <f t="shared" ca="1" si="3285"/>
        <v/>
      </c>
      <c r="FH107" s="5" t="str">
        <f t="shared" ca="1" si="3286"/>
        <v/>
      </c>
      <c r="FI107" s="5" t="str">
        <f ca="1">IF($B107="","",'Hidden inputs'!$D$11*EZ107+'Hidden inputs'!$E$11*FA107)</f>
        <v/>
      </c>
      <c r="FJ107" s="11" t="str">
        <f t="shared" ca="1" si="3191"/>
        <v/>
      </c>
      <c r="FK107" s="9" t="str">
        <f t="shared" ca="1" si="3287"/>
        <v/>
      </c>
      <c r="FL107" s="3" t="str">
        <f t="shared" ca="1" si="3288"/>
        <v/>
      </c>
      <c r="FM107" s="5" t="str" cm="1">
        <f t="array" aca="1" ref="FM107" ca="1">IF($B107="","",IF(FL107=0,0,IF(DD_Payment="",0,IF(FL107&lt;_xlfn.IFS(DD_Frequency="Monthly",1,DD_Frequency="Quarterly",IF(MONTH(FL$2)=1,1,IF(MONTH(FL$2)=4,1,IF(MONTH(FL$2)=7,1,IF(MONTH(FL$2)=10,1,0)))),DD_Frequency="Annually",IF(MONTH(FL$2)=1,1,0))*DD_Payment,FL107,_xlfn.IFS(DD_Frequency="Monthly",1,DD_Frequency="Quarterly",IF(MONTH(FL$2)=1,1,IF(MONTH(FL$2)=4,1,IF(MONTH(FL$2)=7,1,IF(MONTH(FL$2)=10,1,0)))),DD_Frequency="Annually",IF(MONTH(FL$2)=1,1,0))*DD_Payment))))</f>
        <v/>
      </c>
      <c r="FN107" s="3" t="str">
        <f t="shared" ref="FN107" ca="1" si="5106">IF($B107="","",IF(FL107&gt;FM107,(FL107-FM107/2)*(rate_A*(FN$1/365)),0))</f>
        <v/>
      </c>
      <c r="FO107" s="3" t="str">
        <f t="shared" ca="1" si="3376"/>
        <v/>
      </c>
      <c r="FP107" s="3" t="str">
        <f t="shared" ref="FP107" ca="1" si="5107">IF($B107="","",FA107*(1+rate_A*FN$1/365))</f>
        <v/>
      </c>
      <c r="FQ107" s="3" t="str">
        <f t="shared" ref="FQ107" ca="1" si="5108">IF($B107="","",FB107*(1+rate_A*FN$1/365))</f>
        <v/>
      </c>
      <c r="FR107" s="3" t="str">
        <f t="shared" ref="FR107" ca="1" si="5109">IF($B107="","",FC107*(1+rate_joint*FN$1/365))</f>
        <v/>
      </c>
      <c r="FS107" s="5" t="str">
        <f t="shared" ca="1" si="3380"/>
        <v/>
      </c>
      <c r="FT107" s="5" t="str" cm="1">
        <f t="array" aca="1" ref="FT107" ca="1">IF(FS107="","",_xlfn.IFS(FS107&lt;='Hidden inputs'!$C$15,FS107*'Hidden inputs'!$D$15,FS107&lt;='Hidden inputs'!$C$16,'Hidden inputs'!$C$15*'Hidden inputs'!$D$15+(FS107-'Hidden inputs'!$B$16)*'Hidden inputs'!$D$16,FS107&lt;='Hidden inputs'!$C$17,'Hidden inputs'!$C$15*'Hidden inputs'!$D$15+('Hidden inputs'!$C$16-'Hidden inputs'!$B$16)*'Hidden inputs'!$D$16+(FS107-'Hidden inputs'!$B$17)*'Hidden inputs'!$D$17,FS107&gt;'Hidden inputs'!$B$18,'Hidden inputs'!$C$15*'Hidden inputs'!$D$15+('Hidden inputs'!$C$16-'Hidden inputs'!$B$16)*'Hidden inputs'!$D$16+('Hidden inputs'!$C$17-'Hidden inputs'!$B$17)*'Hidden inputs'!$D$17+(FS107-'Hidden inputs'!$B$18)*'Hidden inputs'!$D$18))</f>
        <v/>
      </c>
      <c r="FU107" s="10" t="str">
        <f t="shared" ca="1" si="3381"/>
        <v/>
      </c>
      <c r="FV107" s="5" t="str">
        <f t="shared" ca="1" si="3293"/>
        <v/>
      </c>
      <c r="FW107" s="5" t="str">
        <f t="shared" ca="1" si="3294"/>
        <v/>
      </c>
      <c r="FX107" s="5" t="str">
        <f ca="1">IF($B107="","",'Hidden inputs'!$D$11*FO107+'Hidden inputs'!$E$11*FP107)</f>
        <v/>
      </c>
      <c r="FY107" s="11" t="str">
        <f t="shared" ca="1" si="3196"/>
        <v/>
      </c>
      <c r="FZ107" s="9" t="str">
        <f t="shared" ca="1" si="3295"/>
        <v/>
      </c>
      <c r="GA107" s="5" t="str">
        <f t="shared" ca="1" si="3296"/>
        <v/>
      </c>
      <c r="GB107" s="5" t="str">
        <f t="shared" ca="1" si="3297"/>
        <v/>
      </c>
      <c r="GC107" s="5" t="str">
        <f t="shared" ca="1" si="3197"/>
        <v/>
      </c>
      <c r="GD107" s="5" t="str">
        <f t="shared" ca="1" si="3198"/>
        <v/>
      </c>
    </row>
    <row r="108" spans="1:186" x14ac:dyDescent="0.35">
      <c r="A108" s="2" t="str">
        <f t="shared" ca="1" si="3199"/>
        <v/>
      </c>
      <c r="B108" s="6" t="str">
        <f t="shared" ca="1" si="3200"/>
        <v/>
      </c>
      <c r="C108" s="5" t="str">
        <f t="shared" ca="1" si="3298"/>
        <v/>
      </c>
      <c r="D108" s="5" t="str" cm="1">
        <f t="array" aca="1" ref="D108" ca="1">IF($B108="","",IF(C108=0,0,IF(DD_Payment="",0,IF(C108&lt;_xlfn.IFS(DD_Frequency="Monthly",1,DD_Frequency="Quarterly",IF(MONTH(C$2)=1,1,IF(MONTH(C$2)=4,1,IF(MONTH(C$2)=7,1,IF(MONTH(C$2)=10,1,0)))),DD_Frequency="Annually",IF(MONTH(C$2)=1,1,0))*DD_Payment,C108,_xlfn.IFS(DD_Frequency="Monthly",1,DD_Frequency="Quarterly",IF(MONTH(C$2)=1,1,IF(MONTH(C$2)=4,1,IF(MONTH(C$2)=7,1,IF(MONTH(C$2)=10,1,0)))),DD_Frequency="Annually",IF(MONTH(C$2)=1,1,0))*DD_Payment))))</f>
        <v/>
      </c>
      <c r="E108" s="5" t="str">
        <f t="shared" ref="E108" ca="1" si="5110">IF(B108="","",IF(C108&gt;D108,(C108-D108/2)*(rate_A*(E$1/365)),0))</f>
        <v/>
      </c>
      <c r="F108" s="5" t="str">
        <f t="shared" ca="1" si="3202"/>
        <v/>
      </c>
      <c r="G108" s="5" t="str">
        <f t="shared" ref="G108" ca="1" si="5111">IF(B108="","",G107*(1+rate_A*E$1/365))</f>
        <v/>
      </c>
      <c r="H108" s="5" t="str">
        <f t="shared" ref="H108" ca="1" si="5112">IF(B108="","",H107*(1+rate_A*E$1/365))</f>
        <v/>
      </c>
      <c r="I108" s="5" t="str">
        <f t="shared" ref="I108" ca="1" si="5113">IF(B108="","",I107*(1+rate_joint*E$1/365))</f>
        <v/>
      </c>
      <c r="J108" s="5" t="str">
        <f t="shared" ca="1" si="3303"/>
        <v/>
      </c>
      <c r="K108" s="5" t="str" cm="1">
        <f t="array" aca="1" ref="K108" ca="1">IF(J108="","",_xlfn.IFS(J108&lt;='Hidden inputs'!$C$15,J108*'Hidden inputs'!$D$15,J108&lt;='Hidden inputs'!$C$16,'Hidden inputs'!$C$15*'Hidden inputs'!$D$15+(J108-'Hidden inputs'!$B$16)*'Hidden inputs'!$D$16,J108&lt;='Hidden inputs'!$C$17,'Hidden inputs'!$C$15*'Hidden inputs'!$D$15+('Hidden inputs'!$C$16-'Hidden inputs'!$B$16)*'Hidden inputs'!$D$16+(J108-'Hidden inputs'!$B$17)*'Hidden inputs'!$D$17,J108&gt;'Hidden inputs'!$B$18,'Hidden inputs'!$C$15*'Hidden inputs'!$D$15+('Hidden inputs'!$C$16-'Hidden inputs'!$B$16)*'Hidden inputs'!$D$16+('Hidden inputs'!$C$17-'Hidden inputs'!$B$17)*'Hidden inputs'!$D$17+(J108-'Hidden inputs'!$B$18)*'Hidden inputs'!$D$18))</f>
        <v/>
      </c>
      <c r="L108" s="11" t="str">
        <f t="shared" ca="1" si="3304"/>
        <v/>
      </c>
      <c r="M108" s="5" t="str">
        <f t="shared" ca="1" si="3206"/>
        <v/>
      </c>
      <c r="N108" s="5" t="str">
        <f t="shared" ca="1" si="3207"/>
        <v/>
      </c>
      <c r="O108" s="5" t="str">
        <f ca="1">IF(B108="","",'Hidden inputs'!$D$11*F108+'Hidden inputs'!$E$11*G108)</f>
        <v/>
      </c>
      <c r="P108" s="11" t="str">
        <f t="shared" ca="1" si="3140"/>
        <v/>
      </c>
      <c r="Q108" s="20" t="str">
        <f t="shared" ca="1" si="3141"/>
        <v/>
      </c>
      <c r="R108" s="3" t="str">
        <f t="shared" ca="1" si="3208"/>
        <v/>
      </c>
      <c r="S108" s="5" t="str" cm="1">
        <f t="array" aca="1" ref="S108" ca="1">IF($B108="","",IF(R108=0,0,IF(DD_Payment="",0,IF(R108&lt;_xlfn.IFS(DD_Frequency="Monthly",1,DD_Frequency="Quarterly",IF(MONTH(R$2)=1,1,IF(MONTH(R$2)=4,1,IF(MONTH(R$2)=7,1,IF(MONTH(R$2)=10,1,0)))),DD_Frequency="Annually",IF(MONTH(R$2)=1,1,0))*DD_Payment,R108,_xlfn.IFS(DD_Frequency="Monthly",1,DD_Frequency="Quarterly",IF(MONTH(R$2)=1,1,IF(MONTH(R$2)=4,1,IF(MONTH(R$2)=7,1,IF(MONTH(R$2)=10,1,0)))),DD_Frequency="Annually",IF(MONTH(R$2)=1,1,0))*DD_Payment))))</f>
        <v/>
      </c>
      <c r="T108" s="3" t="str">
        <f t="shared" ref="T108" ca="1" si="5114">IF(B108="","",IF(R108&gt;S108,(R108-S108/2)*(rate_A*((T$1+A108)/365)),0))</f>
        <v/>
      </c>
      <c r="U108" s="3" t="str">
        <f t="shared" ca="1" si="3210"/>
        <v/>
      </c>
      <c r="V108" s="3" t="str">
        <f t="shared" ref="V108" ca="1" si="5115">IF(B108="","",G108*(1+rate_A*(T$1+A108)/365))</f>
        <v/>
      </c>
      <c r="W108" s="3" t="str">
        <f t="shared" ref="W108" ca="1" si="5116">IF(B108="","",H108*(1+rate_A*(T$1+A108)/365))</f>
        <v/>
      </c>
      <c r="X108" s="3" t="str">
        <f t="shared" ref="X108" ca="1" si="5117">IF(B108="","",I108*(1+rate_joint*(T$1+A108)/365))</f>
        <v/>
      </c>
      <c r="Y108" s="5" t="str">
        <f t="shared" ca="1" si="3309"/>
        <v/>
      </c>
      <c r="Z108" s="5" t="str" cm="1">
        <f t="array" aca="1" ref="Z108" ca="1">IF(Y108="","",_xlfn.IFS(Y108&lt;='Hidden inputs'!$C$15,Y108*'Hidden inputs'!$D$15,Y108&lt;='Hidden inputs'!$C$16,'Hidden inputs'!$C$15*'Hidden inputs'!$D$15+(Y108-'Hidden inputs'!$B$16)*'Hidden inputs'!$D$16,Y108&lt;='Hidden inputs'!$C$17,'Hidden inputs'!$C$15*'Hidden inputs'!$D$15+('Hidden inputs'!$C$16-'Hidden inputs'!$B$16)*'Hidden inputs'!$D$16+(Y108-'Hidden inputs'!$B$17)*'Hidden inputs'!$D$17,Y108&gt;'Hidden inputs'!$B$18,'Hidden inputs'!$C$15*'Hidden inputs'!$D$15+('Hidden inputs'!$C$16-'Hidden inputs'!$B$16)*'Hidden inputs'!$D$16+('Hidden inputs'!$C$17-'Hidden inputs'!$B$17)*'Hidden inputs'!$D$17+(Y108-'Hidden inputs'!$B$18)*'Hidden inputs'!$D$18))</f>
        <v/>
      </c>
      <c r="AA108" s="10" t="str">
        <f t="shared" ca="1" si="3310"/>
        <v/>
      </c>
      <c r="AB108" s="5" t="str">
        <f t="shared" ca="1" si="3214"/>
        <v/>
      </c>
      <c r="AC108" s="5" t="str">
        <f t="shared" ca="1" si="3311"/>
        <v/>
      </c>
      <c r="AD108" s="5" t="str">
        <f ca="1">IF(B108="","",'Hidden inputs'!$D$11*U108+'Hidden inputs'!$E$11*V108)</f>
        <v/>
      </c>
      <c r="AE108" s="11" t="str">
        <f t="shared" ca="1" si="3146"/>
        <v/>
      </c>
      <c r="AF108" s="9" t="str">
        <f t="shared" ca="1" si="3215"/>
        <v/>
      </c>
      <c r="AG108" s="3" t="str">
        <f t="shared" ca="1" si="3216"/>
        <v/>
      </c>
      <c r="AH108" s="5" t="str" cm="1">
        <f t="array" aca="1" ref="AH108" ca="1">IF($B108="","",IF(AG108=0,0,IF(DD_Payment="",0,IF(AG108&lt;_xlfn.IFS(DD_Frequency="Monthly",1,DD_Frequency="Quarterly",IF(MONTH(AG$2)=1,1,IF(MONTH(AG$2)=4,1,IF(MONTH(AG$2)=7,1,IF(MONTH(AG$2)=10,1,0)))),DD_Frequency="Annually",IF(MONTH(AG$2)=1,1,0))*DD_Payment,AG108,_xlfn.IFS(DD_Frequency="Monthly",1,DD_Frequency="Quarterly",IF(MONTH(AG$2)=1,1,IF(MONTH(AG$2)=4,1,IF(MONTH(AG$2)=7,1,IF(MONTH(AG$2)=10,1,0)))),DD_Frequency="Annually",IF(MONTH(AG$2)=1,1,0))*DD_Payment))))</f>
        <v/>
      </c>
      <c r="AI108" s="3" t="str">
        <f t="shared" ref="AI108" ca="1" si="5118">IF($B108="","",IF(AG108&gt;AH108,(AG108-AH108/2)*(rate_A*(AI$1/365)),0))</f>
        <v/>
      </c>
      <c r="AJ108" s="3" t="str">
        <f t="shared" ca="1" si="3313"/>
        <v/>
      </c>
      <c r="AK108" s="3" t="str">
        <f t="shared" ref="AK108" ca="1" si="5119">IF($B108="","",V108*(1+rate_A*AI$1/365))</f>
        <v/>
      </c>
      <c r="AL108" s="3" t="str">
        <f t="shared" ref="AL108" ca="1" si="5120">IF($B108="","",W108*(1+rate_A*AI$1/365))</f>
        <v/>
      </c>
      <c r="AM108" s="3" t="str">
        <f t="shared" ref="AM108" ca="1" si="5121">IF($B108="","",X108*(1+rate_joint*AI$1/365))</f>
        <v/>
      </c>
      <c r="AN108" s="5" t="str">
        <f t="shared" ca="1" si="3317"/>
        <v/>
      </c>
      <c r="AO108" s="5" t="str" cm="1">
        <f t="array" aca="1" ref="AO108" ca="1">IF(AN108="","",_xlfn.IFS(AN108&lt;='Hidden inputs'!$C$15,AN108*'Hidden inputs'!$D$15,AN108&lt;='Hidden inputs'!$C$16,'Hidden inputs'!$C$15*'Hidden inputs'!$D$15+(AN108-'Hidden inputs'!$B$16)*'Hidden inputs'!$D$16,AN108&lt;='Hidden inputs'!$C$17,'Hidden inputs'!$C$15*'Hidden inputs'!$D$15+('Hidden inputs'!$C$16-'Hidden inputs'!$B$16)*'Hidden inputs'!$D$16+(AN108-'Hidden inputs'!$B$17)*'Hidden inputs'!$D$17,AN108&gt;'Hidden inputs'!$B$18,'Hidden inputs'!$C$15*'Hidden inputs'!$D$15+('Hidden inputs'!$C$16-'Hidden inputs'!$B$16)*'Hidden inputs'!$D$16+('Hidden inputs'!$C$17-'Hidden inputs'!$B$17)*'Hidden inputs'!$D$17+(AN108-'Hidden inputs'!$B$18)*'Hidden inputs'!$D$18))</f>
        <v/>
      </c>
      <c r="AP108" s="10" t="str">
        <f t="shared" ca="1" si="3318"/>
        <v/>
      </c>
      <c r="AQ108" s="5" t="str">
        <f t="shared" ca="1" si="3221"/>
        <v/>
      </c>
      <c r="AR108" s="5" t="str">
        <f t="shared" ca="1" si="3222"/>
        <v/>
      </c>
      <c r="AS108" s="5" t="str">
        <f ca="1">IF($B108="","",'Hidden inputs'!$D$11*AJ108+'Hidden inputs'!$E$11*AK108)</f>
        <v/>
      </c>
      <c r="AT108" s="11" t="str">
        <f t="shared" ca="1" si="3151"/>
        <v/>
      </c>
      <c r="AU108" s="9" t="str">
        <f t="shared" ca="1" si="3223"/>
        <v/>
      </c>
      <c r="AV108" s="3" t="str">
        <f t="shared" ca="1" si="3224"/>
        <v/>
      </c>
      <c r="AW108" s="5" t="str" cm="1">
        <f t="array" aca="1" ref="AW108" ca="1">IF($B108="","",IF(AV108=0,0,IF(DD_Payment="",0,IF(AV108&lt;_xlfn.IFS(DD_Frequency="Monthly",1,DD_Frequency="Quarterly",IF(MONTH(AV$2)=1,1,IF(MONTH(AV$2)=4,1,IF(MONTH(AV$2)=7,1,IF(MONTH(AV$2)=10,1,0)))),DD_Frequency="Annually",IF(MONTH(AV$2)=1,1,0))*DD_Payment,AV108,_xlfn.IFS(DD_Frequency="Monthly",1,DD_Frequency="Quarterly",IF(MONTH(AV$2)=1,1,IF(MONTH(AV$2)=4,1,IF(MONTH(AV$2)=7,1,IF(MONTH(AV$2)=10,1,0)))),DD_Frequency="Annually",IF(MONTH(AV$2)=1,1,0))*DD_Payment))))</f>
        <v/>
      </c>
      <c r="AX108" s="3" t="str">
        <f t="shared" ref="AX108" ca="1" si="5122">IF($B108="","",IF(AV108&gt;AW108,(AV108-AW108/2)*(rate_A*(AX$1/365)),0))</f>
        <v/>
      </c>
      <c r="AY108" s="3" t="str">
        <f t="shared" ca="1" si="3320"/>
        <v/>
      </c>
      <c r="AZ108" s="3" t="str">
        <f t="shared" ref="AZ108" ca="1" si="5123">IF($B108="","",AK108*(1+rate_A*AX$1/365))</f>
        <v/>
      </c>
      <c r="BA108" s="3" t="str">
        <f t="shared" ref="BA108" ca="1" si="5124">IF($B108="","",AL108*(1+rate_A*AX$1/365))</f>
        <v/>
      </c>
      <c r="BB108" s="3" t="str">
        <f t="shared" ref="BB108" ca="1" si="5125">IF($B108="","",AM108*(1+rate_joint*AX$1/365))</f>
        <v/>
      </c>
      <c r="BC108" s="5" t="str">
        <f t="shared" ca="1" si="3324"/>
        <v/>
      </c>
      <c r="BD108" s="5" t="str" cm="1">
        <f t="array" aca="1" ref="BD108" ca="1">IF(BC108="","",_xlfn.IFS(BC108&lt;='Hidden inputs'!$C$15,BC108*'Hidden inputs'!$D$15,BC108&lt;='Hidden inputs'!$C$16,'Hidden inputs'!$C$15*'Hidden inputs'!$D$15+(BC108-'Hidden inputs'!$B$16)*'Hidden inputs'!$D$16,BC108&lt;='Hidden inputs'!$C$17,'Hidden inputs'!$C$15*'Hidden inputs'!$D$15+('Hidden inputs'!$C$16-'Hidden inputs'!$B$16)*'Hidden inputs'!$D$16+(BC108-'Hidden inputs'!$B$17)*'Hidden inputs'!$D$17,BC108&gt;'Hidden inputs'!$B$18,'Hidden inputs'!$C$15*'Hidden inputs'!$D$15+('Hidden inputs'!$C$16-'Hidden inputs'!$B$16)*'Hidden inputs'!$D$16+('Hidden inputs'!$C$17-'Hidden inputs'!$B$17)*'Hidden inputs'!$D$17+(BC108-'Hidden inputs'!$B$18)*'Hidden inputs'!$D$18))</f>
        <v/>
      </c>
      <c r="BE108" s="10" t="str">
        <f t="shared" ca="1" si="3325"/>
        <v/>
      </c>
      <c r="BF108" s="5" t="str">
        <f t="shared" ca="1" si="3229"/>
        <v/>
      </c>
      <c r="BG108" s="5" t="str">
        <f t="shared" ca="1" si="3230"/>
        <v/>
      </c>
      <c r="BH108" s="5" t="str">
        <f ca="1">IF($B108="","",'Hidden inputs'!$D$11*AY108+'Hidden inputs'!$E$11*AZ108)</f>
        <v/>
      </c>
      <c r="BI108" s="11" t="str">
        <f t="shared" ca="1" si="3156"/>
        <v/>
      </c>
      <c r="BJ108" s="9" t="str">
        <f t="shared" ca="1" si="3231"/>
        <v/>
      </c>
      <c r="BK108" s="3" t="str">
        <f t="shared" ca="1" si="3232"/>
        <v/>
      </c>
      <c r="BL108" s="5" t="str" cm="1">
        <f t="array" aca="1" ref="BL108" ca="1">IF($B108="","",IF(BK108=0,0,IF(DD_Payment="",0,IF(BK108&lt;_xlfn.IFS(DD_Frequency="Monthly",1,DD_Frequency="Quarterly",IF(MONTH(BK$2)=1,1,IF(MONTH(BK$2)=4,1,IF(MONTH(BK$2)=7,1,IF(MONTH(BK$2)=10,1,0)))),DD_Frequency="Annually",IF(MONTH(BK$2)=1,1,0))*DD_Payment,BK108,_xlfn.IFS(DD_Frequency="Monthly",1,DD_Frequency="Quarterly",IF(MONTH(BK$2)=1,1,IF(MONTH(BK$2)=4,1,IF(MONTH(BK$2)=7,1,IF(MONTH(BK$2)=10,1,0)))),DD_Frequency="Annually",IF(MONTH(BK$2)=1,1,0))*DD_Payment))))</f>
        <v/>
      </c>
      <c r="BM108" s="3" t="str">
        <f t="shared" ref="BM108" ca="1" si="5126">IF($B108="","",IF(BK108&gt;BL108,(BK108-BL108/2)*(rate_A*(BM$1/365)),0))</f>
        <v/>
      </c>
      <c r="BN108" s="3" t="str">
        <f t="shared" ca="1" si="3327"/>
        <v/>
      </c>
      <c r="BO108" s="3" t="str">
        <f t="shared" ref="BO108" ca="1" si="5127">IF($B108="","",AZ108*(1+rate_A*BM$1/365))</f>
        <v/>
      </c>
      <c r="BP108" s="3" t="str">
        <f t="shared" ref="BP108" ca="1" si="5128">IF($B108="","",BA108*(1+rate_A*BM$1/365))</f>
        <v/>
      </c>
      <c r="BQ108" s="3" t="str">
        <f t="shared" ref="BQ108" ca="1" si="5129">IF($B108="","",BB108*(1+rate_joint*BM$1/365))</f>
        <v/>
      </c>
      <c r="BR108" s="5" t="str">
        <f t="shared" ca="1" si="3331"/>
        <v/>
      </c>
      <c r="BS108" s="5" t="str" cm="1">
        <f t="array" aca="1" ref="BS108" ca="1">IF(BR108="","",_xlfn.IFS(BR108&lt;='Hidden inputs'!$C$15,BR108*'Hidden inputs'!$D$15,BR108&lt;='Hidden inputs'!$C$16,'Hidden inputs'!$C$15*'Hidden inputs'!$D$15+(BR108-'Hidden inputs'!$B$16)*'Hidden inputs'!$D$16,BR108&lt;='Hidden inputs'!$C$17,'Hidden inputs'!$C$15*'Hidden inputs'!$D$15+('Hidden inputs'!$C$16-'Hidden inputs'!$B$16)*'Hidden inputs'!$D$16+(BR108-'Hidden inputs'!$B$17)*'Hidden inputs'!$D$17,BR108&gt;'Hidden inputs'!$B$18,'Hidden inputs'!$C$15*'Hidden inputs'!$D$15+('Hidden inputs'!$C$16-'Hidden inputs'!$B$16)*'Hidden inputs'!$D$16+('Hidden inputs'!$C$17-'Hidden inputs'!$B$17)*'Hidden inputs'!$D$17+(BR108-'Hidden inputs'!$B$18)*'Hidden inputs'!$D$18))</f>
        <v/>
      </c>
      <c r="BT108" s="10" t="str">
        <f t="shared" ca="1" si="3332"/>
        <v/>
      </c>
      <c r="BU108" s="5" t="str">
        <f t="shared" ca="1" si="3237"/>
        <v/>
      </c>
      <c r="BV108" s="5" t="str">
        <f t="shared" ca="1" si="3238"/>
        <v/>
      </c>
      <c r="BW108" s="5" t="str">
        <f ca="1">IF($B108="","",'Hidden inputs'!$D$11*BN108+'Hidden inputs'!$E$11*BO108)</f>
        <v/>
      </c>
      <c r="BX108" s="11" t="str">
        <f t="shared" ca="1" si="3161"/>
        <v/>
      </c>
      <c r="BY108" s="9" t="str">
        <f t="shared" ca="1" si="3239"/>
        <v/>
      </c>
      <c r="BZ108" s="3" t="str">
        <f t="shared" ca="1" si="3240"/>
        <v/>
      </c>
      <c r="CA108" s="5" t="str" cm="1">
        <f t="array" aca="1" ref="CA108" ca="1">IF($B108="","",IF(BZ108=0,0,IF(DD_Payment="",0,IF(BZ108&lt;_xlfn.IFS(DD_Frequency="Monthly",1,DD_Frequency="Quarterly",IF(MONTH(BZ$2)=1,1,IF(MONTH(BZ$2)=4,1,IF(MONTH(BZ$2)=7,1,IF(MONTH(BZ$2)=10,1,0)))),DD_Frequency="Annually",IF(MONTH(BZ$2)=1,1,0))*DD_Payment,BZ108,_xlfn.IFS(DD_Frequency="Monthly",1,DD_Frequency="Quarterly",IF(MONTH(BZ$2)=1,1,IF(MONTH(BZ$2)=4,1,IF(MONTH(BZ$2)=7,1,IF(MONTH(BZ$2)=10,1,0)))),DD_Frequency="Annually",IF(MONTH(BZ$2)=1,1,0))*DD_Payment))))</f>
        <v/>
      </c>
      <c r="CB108" s="3" t="str">
        <f t="shared" ref="CB108" ca="1" si="5130">IF($B108="","",IF(BZ108&gt;CA108,(BZ108-CA108/2)*(rate_A*(CB$1/365)),0))</f>
        <v/>
      </c>
      <c r="CC108" s="3" t="str">
        <f t="shared" ca="1" si="3334"/>
        <v/>
      </c>
      <c r="CD108" s="3" t="str">
        <f t="shared" ref="CD108" ca="1" si="5131">IF($B108="","",BO108*(1+rate_A*CB$1/365))</f>
        <v/>
      </c>
      <c r="CE108" s="3" t="str">
        <f t="shared" ref="CE108" ca="1" si="5132">IF($B108="","",BP108*(1+rate_A*CB$1/365))</f>
        <v/>
      </c>
      <c r="CF108" s="3" t="str">
        <f t="shared" ref="CF108" ca="1" si="5133">IF($B108="","",BQ108*(1+rate_joint*CB$1/365))</f>
        <v/>
      </c>
      <c r="CG108" s="5" t="str">
        <f t="shared" ca="1" si="3338"/>
        <v/>
      </c>
      <c r="CH108" s="5" t="str" cm="1">
        <f t="array" aca="1" ref="CH108" ca="1">IF(CG108="","",_xlfn.IFS(CG108&lt;='Hidden inputs'!$C$15,CG108*'Hidden inputs'!$D$15,CG108&lt;='Hidden inputs'!$C$16,'Hidden inputs'!$C$15*'Hidden inputs'!$D$15+(CG108-'Hidden inputs'!$B$16)*'Hidden inputs'!$D$16,CG108&lt;='Hidden inputs'!$C$17,'Hidden inputs'!$C$15*'Hidden inputs'!$D$15+('Hidden inputs'!$C$16-'Hidden inputs'!$B$16)*'Hidden inputs'!$D$16+(CG108-'Hidden inputs'!$B$17)*'Hidden inputs'!$D$17,CG108&gt;'Hidden inputs'!$B$18,'Hidden inputs'!$C$15*'Hidden inputs'!$D$15+('Hidden inputs'!$C$16-'Hidden inputs'!$B$16)*'Hidden inputs'!$D$16+('Hidden inputs'!$C$17-'Hidden inputs'!$B$17)*'Hidden inputs'!$D$17+(CG108-'Hidden inputs'!$B$18)*'Hidden inputs'!$D$18))</f>
        <v/>
      </c>
      <c r="CI108" s="10" t="str">
        <f t="shared" ca="1" si="3339"/>
        <v/>
      </c>
      <c r="CJ108" s="5" t="str">
        <f t="shared" ca="1" si="3245"/>
        <v/>
      </c>
      <c r="CK108" s="5" t="str">
        <f t="shared" ca="1" si="3246"/>
        <v/>
      </c>
      <c r="CL108" s="5" t="str">
        <f ca="1">IF($B108="","",'Hidden inputs'!$D$11*CC108+'Hidden inputs'!$E$11*CD108)</f>
        <v/>
      </c>
      <c r="CM108" s="11" t="str">
        <f t="shared" ca="1" si="3166"/>
        <v/>
      </c>
      <c r="CN108" s="9" t="str">
        <f t="shared" ca="1" si="3247"/>
        <v/>
      </c>
      <c r="CO108" s="3" t="str">
        <f t="shared" ca="1" si="3248"/>
        <v/>
      </c>
      <c r="CP108" s="5" t="str" cm="1">
        <f t="array" aca="1" ref="CP108" ca="1">IF($B108="","",IF(CO108=0,0,IF(DD_Payment="",0,IF(CO108&lt;_xlfn.IFS(DD_Frequency="Monthly",1,DD_Frequency="Quarterly",IF(MONTH(CO$2)=1,1,IF(MONTH(CO$2)=4,1,IF(MONTH(CO$2)=7,1,IF(MONTH(CO$2)=10,1,0)))),DD_Frequency="Annually",IF(MONTH(CO$2)=1,1,0))*DD_Payment,CO108,_xlfn.IFS(DD_Frequency="Monthly",1,DD_Frequency="Quarterly",IF(MONTH(CO$2)=1,1,IF(MONTH(CO$2)=4,1,IF(MONTH(CO$2)=7,1,IF(MONTH(CO$2)=10,1,0)))),DD_Frequency="Annually",IF(MONTH(CO$2)=1,1,0))*DD_Payment))))</f>
        <v/>
      </c>
      <c r="CQ108" s="3" t="str">
        <f t="shared" ref="CQ108" ca="1" si="5134">IF($B108="","",IF(CO108&gt;CP108,(CO108-CP108/2)*(rate_A*(CQ$1/365)),0))</f>
        <v/>
      </c>
      <c r="CR108" s="3" t="str">
        <f t="shared" ca="1" si="3341"/>
        <v/>
      </c>
      <c r="CS108" s="3" t="str">
        <f t="shared" ref="CS108" ca="1" si="5135">IF($B108="","",CD108*(1+rate_A*CQ$1/365))</f>
        <v/>
      </c>
      <c r="CT108" s="3" t="str">
        <f t="shared" ref="CT108" ca="1" si="5136">IF($B108="","",CE108*(1+rate_A*CQ$1/365))</f>
        <v/>
      </c>
      <c r="CU108" s="3" t="str">
        <f t="shared" ref="CU108" ca="1" si="5137">IF($B108="","",CF108*(1+rate_joint*CQ$1/365))</f>
        <v/>
      </c>
      <c r="CV108" s="5" t="str">
        <f t="shared" ca="1" si="3345"/>
        <v/>
      </c>
      <c r="CW108" s="5" t="str" cm="1">
        <f t="array" aca="1" ref="CW108" ca="1">IF(CV108="","",_xlfn.IFS(CV108&lt;='Hidden inputs'!$C$15,CV108*'Hidden inputs'!$D$15,CV108&lt;='Hidden inputs'!$C$16,'Hidden inputs'!$C$15*'Hidden inputs'!$D$15+(CV108-'Hidden inputs'!$B$16)*'Hidden inputs'!$D$16,CV108&lt;='Hidden inputs'!$C$17,'Hidden inputs'!$C$15*'Hidden inputs'!$D$15+('Hidden inputs'!$C$16-'Hidden inputs'!$B$16)*'Hidden inputs'!$D$16+(CV108-'Hidden inputs'!$B$17)*'Hidden inputs'!$D$17,CV108&gt;'Hidden inputs'!$B$18,'Hidden inputs'!$C$15*'Hidden inputs'!$D$15+('Hidden inputs'!$C$16-'Hidden inputs'!$B$16)*'Hidden inputs'!$D$16+('Hidden inputs'!$C$17-'Hidden inputs'!$B$17)*'Hidden inputs'!$D$17+(CV108-'Hidden inputs'!$B$18)*'Hidden inputs'!$D$18))</f>
        <v/>
      </c>
      <c r="CX108" s="10" t="str">
        <f t="shared" ca="1" si="3346"/>
        <v/>
      </c>
      <c r="CY108" s="5" t="str">
        <f t="shared" ca="1" si="3253"/>
        <v/>
      </c>
      <c r="CZ108" s="5" t="str">
        <f t="shared" ca="1" si="3254"/>
        <v/>
      </c>
      <c r="DA108" s="5" t="str">
        <f ca="1">IF($B108="","",'Hidden inputs'!$D$11*CR108+'Hidden inputs'!$E$11*CS108)</f>
        <v/>
      </c>
      <c r="DB108" s="11" t="str">
        <f t="shared" ca="1" si="3171"/>
        <v/>
      </c>
      <c r="DC108" s="9" t="str">
        <f t="shared" ca="1" si="3255"/>
        <v/>
      </c>
      <c r="DD108" s="3" t="str">
        <f t="shared" ca="1" si="3256"/>
        <v/>
      </c>
      <c r="DE108" s="5" t="str" cm="1">
        <f t="array" aca="1" ref="DE108" ca="1">IF($B108="","",IF(DD108=0,0,IF(DD_Payment="",0,IF(DD108&lt;_xlfn.IFS(DD_Frequency="Monthly",1,DD_Frequency="Quarterly",IF(MONTH(DD$2)=1,1,IF(MONTH(DD$2)=4,1,IF(MONTH(DD$2)=7,1,IF(MONTH(DD$2)=10,1,0)))),DD_Frequency="Annually",IF(MONTH(DD$2)=1,1,0))*DD_Payment,DD108,_xlfn.IFS(DD_Frequency="Monthly",1,DD_Frequency="Quarterly",IF(MONTH(DD$2)=1,1,IF(MONTH(DD$2)=4,1,IF(MONTH(DD$2)=7,1,IF(MONTH(DD$2)=10,1,0)))),DD_Frequency="Annually",IF(MONTH(DD$2)=1,1,0))*DD_Payment))))</f>
        <v/>
      </c>
      <c r="DF108" s="3" t="str">
        <f t="shared" ref="DF108" ca="1" si="5138">IF($B108="","",IF(DD108&gt;DE108,(DD108-DE108/2)*(rate_A*(DF$1/365)),0))</f>
        <v/>
      </c>
      <c r="DG108" s="3" t="str">
        <f t="shared" ca="1" si="3348"/>
        <v/>
      </c>
      <c r="DH108" s="3" t="str">
        <f t="shared" ref="DH108" ca="1" si="5139">IF($B108="","",CS108*(1+rate_A*DF$1/365))</f>
        <v/>
      </c>
      <c r="DI108" s="3" t="str">
        <f t="shared" ref="DI108" ca="1" si="5140">IF($B108="","",CT108*(1+rate_A*DF$1/365))</f>
        <v/>
      </c>
      <c r="DJ108" s="3" t="str">
        <f t="shared" ref="DJ108" ca="1" si="5141">IF($B108="","",CU108*(1+rate_joint*DF$1/365))</f>
        <v/>
      </c>
      <c r="DK108" s="5" t="str">
        <f t="shared" ca="1" si="3352"/>
        <v/>
      </c>
      <c r="DL108" s="5" t="str" cm="1">
        <f t="array" aca="1" ref="DL108" ca="1">IF(DK108="","",_xlfn.IFS(DK108&lt;='Hidden inputs'!$C$15,DK108*'Hidden inputs'!$D$15,DK108&lt;='Hidden inputs'!$C$16,'Hidden inputs'!$C$15*'Hidden inputs'!$D$15+(DK108-'Hidden inputs'!$B$16)*'Hidden inputs'!$D$16,DK108&lt;='Hidden inputs'!$C$17,'Hidden inputs'!$C$15*'Hidden inputs'!$D$15+('Hidden inputs'!$C$16-'Hidden inputs'!$B$16)*'Hidden inputs'!$D$16+(DK108-'Hidden inputs'!$B$17)*'Hidden inputs'!$D$17,DK108&gt;'Hidden inputs'!$B$18,'Hidden inputs'!$C$15*'Hidden inputs'!$D$15+('Hidden inputs'!$C$16-'Hidden inputs'!$B$16)*'Hidden inputs'!$D$16+('Hidden inputs'!$C$17-'Hidden inputs'!$B$17)*'Hidden inputs'!$D$17+(DK108-'Hidden inputs'!$B$18)*'Hidden inputs'!$D$18))</f>
        <v/>
      </c>
      <c r="DM108" s="10" t="str">
        <f t="shared" ca="1" si="3353"/>
        <v/>
      </c>
      <c r="DN108" s="5" t="str">
        <f t="shared" ca="1" si="3261"/>
        <v/>
      </c>
      <c r="DO108" s="5" t="str">
        <f t="shared" ca="1" si="3262"/>
        <v/>
      </c>
      <c r="DP108" s="5" t="str">
        <f ca="1">IF($B108="","",'Hidden inputs'!$D$11*DG108+'Hidden inputs'!$E$11*DH108)</f>
        <v/>
      </c>
      <c r="DQ108" s="11" t="str">
        <f t="shared" ca="1" si="3176"/>
        <v/>
      </c>
      <c r="DR108" s="9" t="str">
        <f t="shared" ca="1" si="3263"/>
        <v/>
      </c>
      <c r="DS108" s="3" t="str">
        <f t="shared" ca="1" si="3264"/>
        <v/>
      </c>
      <c r="DT108" s="5" t="str" cm="1">
        <f t="array" aca="1" ref="DT108" ca="1">IF($B108="","",IF(DS108=0,0,IF(DD_Payment="",0,IF(DS108&lt;_xlfn.IFS(DD_Frequency="Monthly",1,DD_Frequency="Quarterly",IF(MONTH(DS$2)=1,1,IF(MONTH(DS$2)=4,1,IF(MONTH(DS$2)=7,1,IF(MONTH(DS$2)=10,1,0)))),DD_Frequency="Annually",IF(MONTH(DS$2)=1,1,0))*DD_Payment,DS108,_xlfn.IFS(DD_Frequency="Monthly",1,DD_Frequency="Quarterly",IF(MONTH(DS$2)=1,1,IF(MONTH(DS$2)=4,1,IF(MONTH(DS$2)=7,1,IF(MONTH(DS$2)=10,1,0)))),DD_Frequency="Annually",IF(MONTH(DS$2)=1,1,0))*DD_Payment))))</f>
        <v/>
      </c>
      <c r="DU108" s="3" t="str">
        <f t="shared" ref="DU108" ca="1" si="5142">IF($B108="","",IF(DS108&gt;DT108,(DS108-DT108/2)*(rate_A*(DU$1/365)),0))</f>
        <v/>
      </c>
      <c r="DV108" s="3" t="str">
        <f t="shared" ca="1" si="3355"/>
        <v/>
      </c>
      <c r="DW108" s="3" t="str">
        <f t="shared" ref="DW108" ca="1" si="5143">IF($B108="","",DH108*(1+rate_A*DU$1/365))</f>
        <v/>
      </c>
      <c r="DX108" s="3" t="str">
        <f t="shared" ref="DX108" ca="1" si="5144">IF($B108="","",DI108*(1+rate_A*DU$1/365))</f>
        <v/>
      </c>
      <c r="DY108" s="3" t="str">
        <f t="shared" ref="DY108" ca="1" si="5145">IF($B108="","",DJ108*(1+rate_joint*DU$1/365))</f>
        <v/>
      </c>
      <c r="DZ108" s="5" t="str">
        <f t="shared" ca="1" si="3359"/>
        <v/>
      </c>
      <c r="EA108" s="5" t="str" cm="1">
        <f t="array" aca="1" ref="EA108" ca="1">IF(DZ108="","",_xlfn.IFS(DZ108&lt;='Hidden inputs'!$C$15,DZ108*'Hidden inputs'!$D$15,DZ108&lt;='Hidden inputs'!$C$16,'Hidden inputs'!$C$15*'Hidden inputs'!$D$15+(DZ108-'Hidden inputs'!$B$16)*'Hidden inputs'!$D$16,DZ108&lt;='Hidden inputs'!$C$17,'Hidden inputs'!$C$15*'Hidden inputs'!$D$15+('Hidden inputs'!$C$16-'Hidden inputs'!$B$16)*'Hidden inputs'!$D$16+(DZ108-'Hidden inputs'!$B$17)*'Hidden inputs'!$D$17,DZ108&gt;'Hidden inputs'!$B$18,'Hidden inputs'!$C$15*'Hidden inputs'!$D$15+('Hidden inputs'!$C$16-'Hidden inputs'!$B$16)*'Hidden inputs'!$D$16+('Hidden inputs'!$C$17-'Hidden inputs'!$B$17)*'Hidden inputs'!$D$17+(DZ108-'Hidden inputs'!$B$18)*'Hidden inputs'!$D$18))</f>
        <v/>
      </c>
      <c r="EB108" s="10" t="str">
        <f t="shared" ca="1" si="3360"/>
        <v/>
      </c>
      <c r="EC108" s="5" t="str">
        <f t="shared" ca="1" si="3269"/>
        <v/>
      </c>
      <c r="ED108" s="5" t="str">
        <f t="shared" ca="1" si="3270"/>
        <v/>
      </c>
      <c r="EE108" s="5" t="str">
        <f ca="1">IF($B108="","",'Hidden inputs'!$D$11*DV108+'Hidden inputs'!$E$11*DW108)</f>
        <v/>
      </c>
      <c r="EF108" s="11" t="str">
        <f t="shared" ca="1" si="3181"/>
        <v/>
      </c>
      <c r="EG108" s="9" t="str">
        <f t="shared" ca="1" si="3271"/>
        <v/>
      </c>
      <c r="EH108" s="3" t="str">
        <f t="shared" ca="1" si="3272"/>
        <v/>
      </c>
      <c r="EI108" s="5" t="str" cm="1">
        <f t="array" aca="1" ref="EI108" ca="1">IF($B108="","",IF(EH108=0,0,IF(DD_Payment="",0,IF(EH108&lt;_xlfn.IFS(DD_Frequency="Monthly",1,DD_Frequency="Quarterly",IF(MONTH(EH$2)=1,1,IF(MONTH(EH$2)=4,1,IF(MONTH(EH$2)=7,1,IF(MONTH(EH$2)=10,1,0)))),DD_Frequency="Annually",IF(MONTH(EH$2)=1,1,0))*DD_Payment,EH108,_xlfn.IFS(DD_Frequency="Monthly",1,DD_Frequency="Quarterly",IF(MONTH(EH$2)=1,1,IF(MONTH(EH$2)=4,1,IF(MONTH(EH$2)=7,1,IF(MONTH(EH$2)=10,1,0)))),DD_Frequency="Annually",IF(MONTH(EH$2)=1,1,0))*DD_Payment))))</f>
        <v/>
      </c>
      <c r="EJ108" s="3" t="str">
        <f t="shared" ref="EJ108" ca="1" si="5146">IF($B108="","",IF(EH108&gt;EI108,(EH108-EI108/2)*(rate_A*(EJ$1/365)),0))</f>
        <v/>
      </c>
      <c r="EK108" s="3" t="str">
        <f t="shared" ca="1" si="3362"/>
        <v/>
      </c>
      <c r="EL108" s="3" t="str">
        <f t="shared" ref="EL108" ca="1" si="5147">IF($B108="","",DW108*(1+rate_A*EJ$1/365))</f>
        <v/>
      </c>
      <c r="EM108" s="3" t="str">
        <f t="shared" ref="EM108" ca="1" si="5148">IF($B108="","",DX108*(1+rate_A*EJ$1/365))</f>
        <v/>
      </c>
      <c r="EN108" s="3" t="str">
        <f t="shared" ref="EN108" ca="1" si="5149">IF($B108="","",DY108*(1+rate_joint*EJ$1/365))</f>
        <v/>
      </c>
      <c r="EO108" s="5" t="str">
        <f t="shared" ca="1" si="3366"/>
        <v/>
      </c>
      <c r="EP108" s="5" t="str" cm="1">
        <f t="array" aca="1" ref="EP108" ca="1">IF(EO108="","",_xlfn.IFS(EO108&lt;='Hidden inputs'!$C$15,EO108*'Hidden inputs'!$D$15,EO108&lt;='Hidden inputs'!$C$16,'Hidden inputs'!$C$15*'Hidden inputs'!$D$15+(EO108-'Hidden inputs'!$B$16)*'Hidden inputs'!$D$16,EO108&lt;='Hidden inputs'!$C$17,'Hidden inputs'!$C$15*'Hidden inputs'!$D$15+('Hidden inputs'!$C$16-'Hidden inputs'!$B$16)*'Hidden inputs'!$D$16+(EO108-'Hidden inputs'!$B$17)*'Hidden inputs'!$D$17,EO108&gt;'Hidden inputs'!$B$18,'Hidden inputs'!$C$15*'Hidden inputs'!$D$15+('Hidden inputs'!$C$16-'Hidden inputs'!$B$16)*'Hidden inputs'!$D$16+('Hidden inputs'!$C$17-'Hidden inputs'!$B$17)*'Hidden inputs'!$D$17+(EO108-'Hidden inputs'!$B$18)*'Hidden inputs'!$D$18))</f>
        <v/>
      </c>
      <c r="EQ108" s="10" t="str">
        <f t="shared" ca="1" si="3367"/>
        <v/>
      </c>
      <c r="ER108" s="5" t="str">
        <f t="shared" ca="1" si="3277"/>
        <v/>
      </c>
      <c r="ES108" s="5" t="str">
        <f t="shared" ca="1" si="3278"/>
        <v/>
      </c>
      <c r="ET108" s="5" t="str">
        <f ca="1">IF($B108="","",'Hidden inputs'!$D$11*EK108+'Hidden inputs'!$E$11*EL108)</f>
        <v/>
      </c>
      <c r="EU108" s="11" t="str">
        <f t="shared" ca="1" si="3186"/>
        <v/>
      </c>
      <c r="EV108" s="9" t="str">
        <f t="shared" ca="1" si="3279"/>
        <v/>
      </c>
      <c r="EW108" s="3" t="str">
        <f t="shared" ca="1" si="3280"/>
        <v/>
      </c>
      <c r="EX108" s="5" t="str" cm="1">
        <f t="array" aca="1" ref="EX108" ca="1">IF($B108="","",IF(EW108=0,0,IF(DD_Payment="",0,IF(EW108&lt;_xlfn.IFS(DD_Frequency="Monthly",1,DD_Frequency="Quarterly",IF(MONTH(EW$2)=1,1,IF(MONTH(EW$2)=4,1,IF(MONTH(EW$2)=7,1,IF(MONTH(EW$2)=10,1,0)))),DD_Frequency="Annually",IF(MONTH(EW$2)=1,1,0))*DD_Payment,EW108,_xlfn.IFS(DD_Frequency="Monthly",1,DD_Frequency="Quarterly",IF(MONTH(EW$2)=1,1,IF(MONTH(EW$2)=4,1,IF(MONTH(EW$2)=7,1,IF(MONTH(EW$2)=10,1,0)))),DD_Frequency="Annually",IF(MONTH(EW$2)=1,1,0))*DD_Payment))))</f>
        <v/>
      </c>
      <c r="EY108" s="3" t="str">
        <f t="shared" ref="EY108" ca="1" si="5150">IF($B108="","",IF(EW108&gt;EX108,(EW108-EX108/2)*(rate_A*(EY$1/365)),0))</f>
        <v/>
      </c>
      <c r="EZ108" s="3" t="str">
        <f t="shared" ca="1" si="3369"/>
        <v/>
      </c>
      <c r="FA108" s="3" t="str">
        <f t="shared" ref="FA108" ca="1" si="5151">IF($B108="","",EL108*(1+rate_A*EY$1/365))</f>
        <v/>
      </c>
      <c r="FB108" s="3" t="str">
        <f t="shared" ref="FB108" ca="1" si="5152">IF($B108="","",EM108*(1+rate_A*EY$1/365))</f>
        <v/>
      </c>
      <c r="FC108" s="3" t="str">
        <f t="shared" ref="FC108" ca="1" si="5153">IF($B108="","",EN108*(1+rate_joint*EY$1/365))</f>
        <v/>
      </c>
      <c r="FD108" s="5" t="str">
        <f t="shared" ca="1" si="3373"/>
        <v/>
      </c>
      <c r="FE108" s="5" t="str" cm="1">
        <f t="array" aca="1" ref="FE108" ca="1">IF(FD108="","",_xlfn.IFS(FD108&lt;='Hidden inputs'!$C$15,FD108*'Hidden inputs'!$D$15,FD108&lt;='Hidden inputs'!$C$16,'Hidden inputs'!$C$15*'Hidden inputs'!$D$15+(FD108-'Hidden inputs'!$B$16)*'Hidden inputs'!$D$16,FD108&lt;='Hidden inputs'!$C$17,'Hidden inputs'!$C$15*'Hidden inputs'!$D$15+('Hidden inputs'!$C$16-'Hidden inputs'!$B$16)*'Hidden inputs'!$D$16+(FD108-'Hidden inputs'!$B$17)*'Hidden inputs'!$D$17,FD108&gt;'Hidden inputs'!$B$18,'Hidden inputs'!$C$15*'Hidden inputs'!$D$15+('Hidden inputs'!$C$16-'Hidden inputs'!$B$16)*'Hidden inputs'!$D$16+('Hidden inputs'!$C$17-'Hidden inputs'!$B$17)*'Hidden inputs'!$D$17+(FD108-'Hidden inputs'!$B$18)*'Hidden inputs'!$D$18))</f>
        <v/>
      </c>
      <c r="FF108" s="10" t="str">
        <f t="shared" ca="1" si="3374"/>
        <v/>
      </c>
      <c r="FG108" s="5" t="str">
        <f t="shared" ca="1" si="3285"/>
        <v/>
      </c>
      <c r="FH108" s="5" t="str">
        <f t="shared" ca="1" si="3286"/>
        <v/>
      </c>
      <c r="FI108" s="5" t="str">
        <f ca="1">IF($B108="","",'Hidden inputs'!$D$11*EZ108+'Hidden inputs'!$E$11*FA108)</f>
        <v/>
      </c>
      <c r="FJ108" s="11" t="str">
        <f t="shared" ca="1" si="3191"/>
        <v/>
      </c>
      <c r="FK108" s="9" t="str">
        <f t="shared" ca="1" si="3287"/>
        <v/>
      </c>
      <c r="FL108" s="3" t="str">
        <f t="shared" ca="1" si="3288"/>
        <v/>
      </c>
      <c r="FM108" s="5" t="str" cm="1">
        <f t="array" aca="1" ref="FM108" ca="1">IF($B108="","",IF(FL108=0,0,IF(DD_Payment="",0,IF(FL108&lt;_xlfn.IFS(DD_Frequency="Monthly",1,DD_Frequency="Quarterly",IF(MONTH(FL$2)=1,1,IF(MONTH(FL$2)=4,1,IF(MONTH(FL$2)=7,1,IF(MONTH(FL$2)=10,1,0)))),DD_Frequency="Annually",IF(MONTH(FL$2)=1,1,0))*DD_Payment,FL108,_xlfn.IFS(DD_Frequency="Monthly",1,DD_Frequency="Quarterly",IF(MONTH(FL$2)=1,1,IF(MONTH(FL$2)=4,1,IF(MONTH(FL$2)=7,1,IF(MONTH(FL$2)=10,1,0)))),DD_Frequency="Annually",IF(MONTH(FL$2)=1,1,0))*DD_Payment))))</f>
        <v/>
      </c>
      <c r="FN108" s="3" t="str">
        <f t="shared" ref="FN108" ca="1" si="5154">IF($B108="","",IF(FL108&gt;FM108,(FL108-FM108/2)*(rate_A*(FN$1/365)),0))</f>
        <v/>
      </c>
      <c r="FO108" s="3" t="str">
        <f t="shared" ca="1" si="3376"/>
        <v/>
      </c>
      <c r="FP108" s="3" t="str">
        <f t="shared" ref="FP108" ca="1" si="5155">IF($B108="","",FA108*(1+rate_A*FN$1/365))</f>
        <v/>
      </c>
      <c r="FQ108" s="3" t="str">
        <f t="shared" ref="FQ108" ca="1" si="5156">IF($B108="","",FB108*(1+rate_A*FN$1/365))</f>
        <v/>
      </c>
      <c r="FR108" s="3" t="str">
        <f t="shared" ref="FR108" ca="1" si="5157">IF($B108="","",FC108*(1+rate_joint*FN$1/365))</f>
        <v/>
      </c>
      <c r="FS108" s="5" t="str">
        <f t="shared" ca="1" si="3380"/>
        <v/>
      </c>
      <c r="FT108" s="5" t="str" cm="1">
        <f t="array" aca="1" ref="FT108" ca="1">IF(FS108="","",_xlfn.IFS(FS108&lt;='Hidden inputs'!$C$15,FS108*'Hidden inputs'!$D$15,FS108&lt;='Hidden inputs'!$C$16,'Hidden inputs'!$C$15*'Hidden inputs'!$D$15+(FS108-'Hidden inputs'!$B$16)*'Hidden inputs'!$D$16,FS108&lt;='Hidden inputs'!$C$17,'Hidden inputs'!$C$15*'Hidden inputs'!$D$15+('Hidden inputs'!$C$16-'Hidden inputs'!$B$16)*'Hidden inputs'!$D$16+(FS108-'Hidden inputs'!$B$17)*'Hidden inputs'!$D$17,FS108&gt;'Hidden inputs'!$B$18,'Hidden inputs'!$C$15*'Hidden inputs'!$D$15+('Hidden inputs'!$C$16-'Hidden inputs'!$B$16)*'Hidden inputs'!$D$16+('Hidden inputs'!$C$17-'Hidden inputs'!$B$17)*'Hidden inputs'!$D$17+(FS108-'Hidden inputs'!$B$18)*'Hidden inputs'!$D$18))</f>
        <v/>
      </c>
      <c r="FU108" s="10" t="str">
        <f t="shared" ca="1" si="3381"/>
        <v/>
      </c>
      <c r="FV108" s="5" t="str">
        <f t="shared" ca="1" si="3293"/>
        <v/>
      </c>
      <c r="FW108" s="5" t="str">
        <f t="shared" ca="1" si="3294"/>
        <v/>
      </c>
      <c r="FX108" s="5" t="str">
        <f ca="1">IF($B108="","",'Hidden inputs'!$D$11*FO108+'Hidden inputs'!$E$11*FP108)</f>
        <v/>
      </c>
      <c r="FY108" s="11" t="str">
        <f t="shared" ca="1" si="3196"/>
        <v/>
      </c>
      <c r="FZ108" s="9" t="str">
        <f t="shared" ca="1" si="3295"/>
        <v/>
      </c>
      <c r="GA108" s="5" t="str">
        <f t="shared" ca="1" si="3296"/>
        <v/>
      </c>
      <c r="GB108" s="5" t="str">
        <f t="shared" ca="1" si="3297"/>
        <v/>
      </c>
      <c r="GC108" s="5" t="str">
        <f t="shared" ca="1" si="3197"/>
        <v/>
      </c>
      <c r="GD108" s="5" t="str">
        <f t="shared" ca="1" si="3198"/>
        <v/>
      </c>
    </row>
    <row r="109" spans="1:186" x14ac:dyDescent="0.35">
      <c r="A109" s="2" t="str">
        <f t="shared" ca="1" si="3199"/>
        <v/>
      </c>
      <c r="B109" s="6" t="str">
        <f t="shared" ca="1" si="3200"/>
        <v/>
      </c>
      <c r="C109" s="5" t="str">
        <f t="shared" ca="1" si="3298"/>
        <v/>
      </c>
      <c r="D109" s="5" t="str" cm="1">
        <f t="array" aca="1" ref="D109" ca="1">IF($B109="","",IF(C109=0,0,IF(DD_Payment="",0,IF(C109&lt;_xlfn.IFS(DD_Frequency="Monthly",1,DD_Frequency="Quarterly",IF(MONTH(C$2)=1,1,IF(MONTH(C$2)=4,1,IF(MONTH(C$2)=7,1,IF(MONTH(C$2)=10,1,0)))),DD_Frequency="Annually",IF(MONTH(C$2)=1,1,0))*DD_Payment,C109,_xlfn.IFS(DD_Frequency="Monthly",1,DD_Frequency="Quarterly",IF(MONTH(C$2)=1,1,IF(MONTH(C$2)=4,1,IF(MONTH(C$2)=7,1,IF(MONTH(C$2)=10,1,0)))),DD_Frequency="Annually",IF(MONTH(C$2)=1,1,0))*DD_Payment))))</f>
        <v/>
      </c>
      <c r="E109" s="5" t="str">
        <f t="shared" ref="E109" ca="1" si="5158">IF(B109="","",IF(C109&gt;D109,(C109-D109/2)*(rate_A*(E$1/365)),0))</f>
        <v/>
      </c>
      <c r="F109" s="5" t="str">
        <f t="shared" ca="1" si="3202"/>
        <v/>
      </c>
      <c r="G109" s="5" t="str">
        <f t="shared" ref="G109" ca="1" si="5159">IF(B109="","",G108*(1+rate_A*E$1/365))</f>
        <v/>
      </c>
      <c r="H109" s="5" t="str">
        <f t="shared" ref="H109" ca="1" si="5160">IF(B109="","",H108*(1+rate_A*E$1/365))</f>
        <v/>
      </c>
      <c r="I109" s="5" t="str">
        <f t="shared" ref="I109" ca="1" si="5161">IF(B109="","",I108*(1+rate_joint*E$1/365))</f>
        <v/>
      </c>
      <c r="J109" s="5" t="str">
        <f t="shared" ca="1" si="3303"/>
        <v/>
      </c>
      <c r="K109" s="5" t="str" cm="1">
        <f t="array" aca="1" ref="K109" ca="1">IF(J109="","",_xlfn.IFS(J109&lt;='Hidden inputs'!$C$15,J109*'Hidden inputs'!$D$15,J109&lt;='Hidden inputs'!$C$16,'Hidden inputs'!$C$15*'Hidden inputs'!$D$15+(J109-'Hidden inputs'!$B$16)*'Hidden inputs'!$D$16,J109&lt;='Hidden inputs'!$C$17,'Hidden inputs'!$C$15*'Hidden inputs'!$D$15+('Hidden inputs'!$C$16-'Hidden inputs'!$B$16)*'Hidden inputs'!$D$16+(J109-'Hidden inputs'!$B$17)*'Hidden inputs'!$D$17,J109&gt;'Hidden inputs'!$B$18,'Hidden inputs'!$C$15*'Hidden inputs'!$D$15+('Hidden inputs'!$C$16-'Hidden inputs'!$B$16)*'Hidden inputs'!$D$16+('Hidden inputs'!$C$17-'Hidden inputs'!$B$17)*'Hidden inputs'!$D$17+(J109-'Hidden inputs'!$B$18)*'Hidden inputs'!$D$18))</f>
        <v/>
      </c>
      <c r="L109" s="11" t="str">
        <f t="shared" ca="1" si="3304"/>
        <v/>
      </c>
      <c r="M109" s="5" t="str">
        <f t="shared" ca="1" si="3206"/>
        <v/>
      </c>
      <c r="N109" s="5" t="str">
        <f t="shared" ca="1" si="3207"/>
        <v/>
      </c>
      <c r="O109" s="5" t="str">
        <f ca="1">IF(B109="","",'Hidden inputs'!$D$11*F109+'Hidden inputs'!$E$11*G109)</f>
        <v/>
      </c>
      <c r="P109" s="11" t="str">
        <f t="shared" ca="1" si="3140"/>
        <v/>
      </c>
      <c r="Q109" s="20" t="str">
        <f t="shared" ca="1" si="3141"/>
        <v/>
      </c>
      <c r="R109" s="3" t="str">
        <f t="shared" ca="1" si="3208"/>
        <v/>
      </c>
      <c r="S109" s="5" t="str" cm="1">
        <f t="array" aca="1" ref="S109" ca="1">IF($B109="","",IF(R109=0,0,IF(DD_Payment="",0,IF(R109&lt;_xlfn.IFS(DD_Frequency="Monthly",1,DD_Frequency="Quarterly",IF(MONTH(R$2)=1,1,IF(MONTH(R$2)=4,1,IF(MONTH(R$2)=7,1,IF(MONTH(R$2)=10,1,0)))),DD_Frequency="Annually",IF(MONTH(R$2)=1,1,0))*DD_Payment,R109,_xlfn.IFS(DD_Frequency="Monthly",1,DD_Frequency="Quarterly",IF(MONTH(R$2)=1,1,IF(MONTH(R$2)=4,1,IF(MONTH(R$2)=7,1,IF(MONTH(R$2)=10,1,0)))),DD_Frequency="Annually",IF(MONTH(R$2)=1,1,0))*DD_Payment))))</f>
        <v/>
      </c>
      <c r="T109" s="3" t="str">
        <f t="shared" ref="T109" ca="1" si="5162">IF(B109="","",IF(R109&gt;S109,(R109-S109/2)*(rate_A*((T$1+A109)/365)),0))</f>
        <v/>
      </c>
      <c r="U109" s="3" t="str">
        <f t="shared" ca="1" si="3210"/>
        <v/>
      </c>
      <c r="V109" s="3" t="str">
        <f t="shared" ref="V109" ca="1" si="5163">IF(B109="","",G109*(1+rate_A*(T$1+A109)/365))</f>
        <v/>
      </c>
      <c r="W109" s="3" t="str">
        <f t="shared" ref="W109" ca="1" si="5164">IF(B109="","",H109*(1+rate_A*(T$1+A109)/365))</f>
        <v/>
      </c>
      <c r="X109" s="3" t="str">
        <f t="shared" ref="X109" ca="1" si="5165">IF(B109="","",I109*(1+rate_joint*(T$1+A109)/365))</f>
        <v/>
      </c>
      <c r="Y109" s="5" t="str">
        <f t="shared" ca="1" si="3309"/>
        <v/>
      </c>
      <c r="Z109" s="5" t="str" cm="1">
        <f t="array" aca="1" ref="Z109" ca="1">IF(Y109="","",_xlfn.IFS(Y109&lt;='Hidden inputs'!$C$15,Y109*'Hidden inputs'!$D$15,Y109&lt;='Hidden inputs'!$C$16,'Hidden inputs'!$C$15*'Hidden inputs'!$D$15+(Y109-'Hidden inputs'!$B$16)*'Hidden inputs'!$D$16,Y109&lt;='Hidden inputs'!$C$17,'Hidden inputs'!$C$15*'Hidden inputs'!$D$15+('Hidden inputs'!$C$16-'Hidden inputs'!$B$16)*'Hidden inputs'!$D$16+(Y109-'Hidden inputs'!$B$17)*'Hidden inputs'!$D$17,Y109&gt;'Hidden inputs'!$B$18,'Hidden inputs'!$C$15*'Hidden inputs'!$D$15+('Hidden inputs'!$C$16-'Hidden inputs'!$B$16)*'Hidden inputs'!$D$16+('Hidden inputs'!$C$17-'Hidden inputs'!$B$17)*'Hidden inputs'!$D$17+(Y109-'Hidden inputs'!$B$18)*'Hidden inputs'!$D$18))</f>
        <v/>
      </c>
      <c r="AA109" s="10" t="str">
        <f t="shared" ca="1" si="3310"/>
        <v/>
      </c>
      <c r="AB109" s="5" t="str">
        <f t="shared" ca="1" si="3214"/>
        <v/>
      </c>
      <c r="AC109" s="5" t="str">
        <f t="shared" ca="1" si="3311"/>
        <v/>
      </c>
      <c r="AD109" s="5" t="str">
        <f ca="1">IF(B109="","",'Hidden inputs'!$D$11*U109+'Hidden inputs'!$E$11*V109)</f>
        <v/>
      </c>
      <c r="AE109" s="11" t="str">
        <f t="shared" ca="1" si="3146"/>
        <v/>
      </c>
      <c r="AF109" s="9" t="str">
        <f t="shared" ca="1" si="3215"/>
        <v/>
      </c>
      <c r="AG109" s="3" t="str">
        <f t="shared" ca="1" si="3216"/>
        <v/>
      </c>
      <c r="AH109" s="5" t="str" cm="1">
        <f t="array" aca="1" ref="AH109" ca="1">IF($B109="","",IF(AG109=0,0,IF(DD_Payment="",0,IF(AG109&lt;_xlfn.IFS(DD_Frequency="Monthly",1,DD_Frequency="Quarterly",IF(MONTH(AG$2)=1,1,IF(MONTH(AG$2)=4,1,IF(MONTH(AG$2)=7,1,IF(MONTH(AG$2)=10,1,0)))),DD_Frequency="Annually",IF(MONTH(AG$2)=1,1,0))*DD_Payment,AG109,_xlfn.IFS(DD_Frequency="Monthly",1,DD_Frequency="Quarterly",IF(MONTH(AG$2)=1,1,IF(MONTH(AG$2)=4,1,IF(MONTH(AG$2)=7,1,IF(MONTH(AG$2)=10,1,0)))),DD_Frequency="Annually",IF(MONTH(AG$2)=1,1,0))*DD_Payment))))</f>
        <v/>
      </c>
      <c r="AI109" s="3" t="str">
        <f t="shared" ref="AI109" ca="1" si="5166">IF($B109="","",IF(AG109&gt;AH109,(AG109-AH109/2)*(rate_A*(AI$1/365)),0))</f>
        <v/>
      </c>
      <c r="AJ109" s="3" t="str">
        <f t="shared" ca="1" si="3313"/>
        <v/>
      </c>
      <c r="AK109" s="3" t="str">
        <f t="shared" ref="AK109" ca="1" si="5167">IF($B109="","",V109*(1+rate_A*AI$1/365))</f>
        <v/>
      </c>
      <c r="AL109" s="3" t="str">
        <f t="shared" ref="AL109" ca="1" si="5168">IF($B109="","",W109*(1+rate_A*AI$1/365))</f>
        <v/>
      </c>
      <c r="AM109" s="3" t="str">
        <f t="shared" ref="AM109" ca="1" si="5169">IF($B109="","",X109*(1+rate_joint*AI$1/365))</f>
        <v/>
      </c>
      <c r="AN109" s="5" t="str">
        <f t="shared" ca="1" si="3317"/>
        <v/>
      </c>
      <c r="AO109" s="5" t="str" cm="1">
        <f t="array" aca="1" ref="AO109" ca="1">IF(AN109="","",_xlfn.IFS(AN109&lt;='Hidden inputs'!$C$15,AN109*'Hidden inputs'!$D$15,AN109&lt;='Hidden inputs'!$C$16,'Hidden inputs'!$C$15*'Hidden inputs'!$D$15+(AN109-'Hidden inputs'!$B$16)*'Hidden inputs'!$D$16,AN109&lt;='Hidden inputs'!$C$17,'Hidden inputs'!$C$15*'Hidden inputs'!$D$15+('Hidden inputs'!$C$16-'Hidden inputs'!$B$16)*'Hidden inputs'!$D$16+(AN109-'Hidden inputs'!$B$17)*'Hidden inputs'!$D$17,AN109&gt;'Hidden inputs'!$B$18,'Hidden inputs'!$C$15*'Hidden inputs'!$D$15+('Hidden inputs'!$C$16-'Hidden inputs'!$B$16)*'Hidden inputs'!$D$16+('Hidden inputs'!$C$17-'Hidden inputs'!$B$17)*'Hidden inputs'!$D$17+(AN109-'Hidden inputs'!$B$18)*'Hidden inputs'!$D$18))</f>
        <v/>
      </c>
      <c r="AP109" s="10" t="str">
        <f t="shared" ca="1" si="3318"/>
        <v/>
      </c>
      <c r="AQ109" s="5" t="str">
        <f t="shared" ca="1" si="3221"/>
        <v/>
      </c>
      <c r="AR109" s="5" t="str">
        <f t="shared" ca="1" si="3222"/>
        <v/>
      </c>
      <c r="AS109" s="5" t="str">
        <f ca="1">IF($B109="","",'Hidden inputs'!$D$11*AJ109+'Hidden inputs'!$E$11*AK109)</f>
        <v/>
      </c>
      <c r="AT109" s="11" t="str">
        <f t="shared" ca="1" si="3151"/>
        <v/>
      </c>
      <c r="AU109" s="9" t="str">
        <f t="shared" ca="1" si="3223"/>
        <v/>
      </c>
      <c r="AV109" s="3" t="str">
        <f t="shared" ca="1" si="3224"/>
        <v/>
      </c>
      <c r="AW109" s="5" t="str" cm="1">
        <f t="array" aca="1" ref="AW109" ca="1">IF($B109="","",IF(AV109=0,0,IF(DD_Payment="",0,IF(AV109&lt;_xlfn.IFS(DD_Frequency="Monthly",1,DD_Frequency="Quarterly",IF(MONTH(AV$2)=1,1,IF(MONTH(AV$2)=4,1,IF(MONTH(AV$2)=7,1,IF(MONTH(AV$2)=10,1,0)))),DD_Frequency="Annually",IF(MONTH(AV$2)=1,1,0))*DD_Payment,AV109,_xlfn.IFS(DD_Frequency="Monthly",1,DD_Frequency="Quarterly",IF(MONTH(AV$2)=1,1,IF(MONTH(AV$2)=4,1,IF(MONTH(AV$2)=7,1,IF(MONTH(AV$2)=10,1,0)))),DD_Frequency="Annually",IF(MONTH(AV$2)=1,1,0))*DD_Payment))))</f>
        <v/>
      </c>
      <c r="AX109" s="3" t="str">
        <f t="shared" ref="AX109" ca="1" si="5170">IF($B109="","",IF(AV109&gt;AW109,(AV109-AW109/2)*(rate_A*(AX$1/365)),0))</f>
        <v/>
      </c>
      <c r="AY109" s="3" t="str">
        <f t="shared" ca="1" si="3320"/>
        <v/>
      </c>
      <c r="AZ109" s="3" t="str">
        <f t="shared" ref="AZ109" ca="1" si="5171">IF($B109="","",AK109*(1+rate_A*AX$1/365))</f>
        <v/>
      </c>
      <c r="BA109" s="3" t="str">
        <f t="shared" ref="BA109" ca="1" si="5172">IF($B109="","",AL109*(1+rate_A*AX$1/365))</f>
        <v/>
      </c>
      <c r="BB109" s="3" t="str">
        <f t="shared" ref="BB109" ca="1" si="5173">IF($B109="","",AM109*(1+rate_joint*AX$1/365))</f>
        <v/>
      </c>
      <c r="BC109" s="5" t="str">
        <f t="shared" ca="1" si="3324"/>
        <v/>
      </c>
      <c r="BD109" s="5" t="str" cm="1">
        <f t="array" aca="1" ref="BD109" ca="1">IF(BC109="","",_xlfn.IFS(BC109&lt;='Hidden inputs'!$C$15,BC109*'Hidden inputs'!$D$15,BC109&lt;='Hidden inputs'!$C$16,'Hidden inputs'!$C$15*'Hidden inputs'!$D$15+(BC109-'Hidden inputs'!$B$16)*'Hidden inputs'!$D$16,BC109&lt;='Hidden inputs'!$C$17,'Hidden inputs'!$C$15*'Hidden inputs'!$D$15+('Hidden inputs'!$C$16-'Hidden inputs'!$B$16)*'Hidden inputs'!$D$16+(BC109-'Hidden inputs'!$B$17)*'Hidden inputs'!$D$17,BC109&gt;'Hidden inputs'!$B$18,'Hidden inputs'!$C$15*'Hidden inputs'!$D$15+('Hidden inputs'!$C$16-'Hidden inputs'!$B$16)*'Hidden inputs'!$D$16+('Hidden inputs'!$C$17-'Hidden inputs'!$B$17)*'Hidden inputs'!$D$17+(BC109-'Hidden inputs'!$B$18)*'Hidden inputs'!$D$18))</f>
        <v/>
      </c>
      <c r="BE109" s="10" t="str">
        <f t="shared" ca="1" si="3325"/>
        <v/>
      </c>
      <c r="BF109" s="5" t="str">
        <f t="shared" ca="1" si="3229"/>
        <v/>
      </c>
      <c r="BG109" s="5" t="str">
        <f t="shared" ca="1" si="3230"/>
        <v/>
      </c>
      <c r="BH109" s="5" t="str">
        <f ca="1">IF($B109="","",'Hidden inputs'!$D$11*AY109+'Hidden inputs'!$E$11*AZ109)</f>
        <v/>
      </c>
      <c r="BI109" s="11" t="str">
        <f t="shared" ca="1" si="3156"/>
        <v/>
      </c>
      <c r="BJ109" s="9" t="str">
        <f t="shared" ca="1" si="3231"/>
        <v/>
      </c>
      <c r="BK109" s="3" t="str">
        <f t="shared" ca="1" si="3232"/>
        <v/>
      </c>
      <c r="BL109" s="5" t="str" cm="1">
        <f t="array" aca="1" ref="BL109" ca="1">IF($B109="","",IF(BK109=0,0,IF(DD_Payment="",0,IF(BK109&lt;_xlfn.IFS(DD_Frequency="Monthly",1,DD_Frequency="Quarterly",IF(MONTH(BK$2)=1,1,IF(MONTH(BK$2)=4,1,IF(MONTH(BK$2)=7,1,IF(MONTH(BK$2)=10,1,0)))),DD_Frequency="Annually",IF(MONTH(BK$2)=1,1,0))*DD_Payment,BK109,_xlfn.IFS(DD_Frequency="Monthly",1,DD_Frequency="Quarterly",IF(MONTH(BK$2)=1,1,IF(MONTH(BK$2)=4,1,IF(MONTH(BK$2)=7,1,IF(MONTH(BK$2)=10,1,0)))),DD_Frequency="Annually",IF(MONTH(BK$2)=1,1,0))*DD_Payment))))</f>
        <v/>
      </c>
      <c r="BM109" s="3" t="str">
        <f t="shared" ref="BM109" ca="1" si="5174">IF($B109="","",IF(BK109&gt;BL109,(BK109-BL109/2)*(rate_A*(BM$1/365)),0))</f>
        <v/>
      </c>
      <c r="BN109" s="3" t="str">
        <f t="shared" ca="1" si="3327"/>
        <v/>
      </c>
      <c r="BO109" s="3" t="str">
        <f t="shared" ref="BO109" ca="1" si="5175">IF($B109="","",AZ109*(1+rate_A*BM$1/365))</f>
        <v/>
      </c>
      <c r="BP109" s="3" t="str">
        <f t="shared" ref="BP109" ca="1" si="5176">IF($B109="","",BA109*(1+rate_A*BM$1/365))</f>
        <v/>
      </c>
      <c r="BQ109" s="3" t="str">
        <f t="shared" ref="BQ109" ca="1" si="5177">IF($B109="","",BB109*(1+rate_joint*BM$1/365))</f>
        <v/>
      </c>
      <c r="BR109" s="5" t="str">
        <f t="shared" ca="1" si="3331"/>
        <v/>
      </c>
      <c r="BS109" s="5" t="str" cm="1">
        <f t="array" aca="1" ref="BS109" ca="1">IF(BR109="","",_xlfn.IFS(BR109&lt;='Hidden inputs'!$C$15,BR109*'Hidden inputs'!$D$15,BR109&lt;='Hidden inputs'!$C$16,'Hidden inputs'!$C$15*'Hidden inputs'!$D$15+(BR109-'Hidden inputs'!$B$16)*'Hidden inputs'!$D$16,BR109&lt;='Hidden inputs'!$C$17,'Hidden inputs'!$C$15*'Hidden inputs'!$D$15+('Hidden inputs'!$C$16-'Hidden inputs'!$B$16)*'Hidden inputs'!$D$16+(BR109-'Hidden inputs'!$B$17)*'Hidden inputs'!$D$17,BR109&gt;'Hidden inputs'!$B$18,'Hidden inputs'!$C$15*'Hidden inputs'!$D$15+('Hidden inputs'!$C$16-'Hidden inputs'!$B$16)*'Hidden inputs'!$D$16+('Hidden inputs'!$C$17-'Hidden inputs'!$B$17)*'Hidden inputs'!$D$17+(BR109-'Hidden inputs'!$B$18)*'Hidden inputs'!$D$18))</f>
        <v/>
      </c>
      <c r="BT109" s="10" t="str">
        <f t="shared" ca="1" si="3332"/>
        <v/>
      </c>
      <c r="BU109" s="5" t="str">
        <f t="shared" ca="1" si="3237"/>
        <v/>
      </c>
      <c r="BV109" s="5" t="str">
        <f t="shared" ca="1" si="3238"/>
        <v/>
      </c>
      <c r="BW109" s="5" t="str">
        <f ca="1">IF($B109="","",'Hidden inputs'!$D$11*BN109+'Hidden inputs'!$E$11*BO109)</f>
        <v/>
      </c>
      <c r="BX109" s="11" t="str">
        <f t="shared" ca="1" si="3161"/>
        <v/>
      </c>
      <c r="BY109" s="9" t="str">
        <f t="shared" ca="1" si="3239"/>
        <v/>
      </c>
      <c r="BZ109" s="3" t="str">
        <f t="shared" ca="1" si="3240"/>
        <v/>
      </c>
      <c r="CA109" s="5" t="str" cm="1">
        <f t="array" aca="1" ref="CA109" ca="1">IF($B109="","",IF(BZ109=0,0,IF(DD_Payment="",0,IF(BZ109&lt;_xlfn.IFS(DD_Frequency="Monthly",1,DD_Frequency="Quarterly",IF(MONTH(BZ$2)=1,1,IF(MONTH(BZ$2)=4,1,IF(MONTH(BZ$2)=7,1,IF(MONTH(BZ$2)=10,1,0)))),DD_Frequency="Annually",IF(MONTH(BZ$2)=1,1,0))*DD_Payment,BZ109,_xlfn.IFS(DD_Frequency="Monthly",1,DD_Frequency="Quarterly",IF(MONTH(BZ$2)=1,1,IF(MONTH(BZ$2)=4,1,IF(MONTH(BZ$2)=7,1,IF(MONTH(BZ$2)=10,1,0)))),DD_Frequency="Annually",IF(MONTH(BZ$2)=1,1,0))*DD_Payment))))</f>
        <v/>
      </c>
      <c r="CB109" s="3" t="str">
        <f t="shared" ref="CB109" ca="1" si="5178">IF($B109="","",IF(BZ109&gt;CA109,(BZ109-CA109/2)*(rate_A*(CB$1/365)),0))</f>
        <v/>
      </c>
      <c r="CC109" s="3" t="str">
        <f t="shared" ca="1" si="3334"/>
        <v/>
      </c>
      <c r="CD109" s="3" t="str">
        <f t="shared" ref="CD109" ca="1" si="5179">IF($B109="","",BO109*(1+rate_A*CB$1/365))</f>
        <v/>
      </c>
      <c r="CE109" s="3" t="str">
        <f t="shared" ref="CE109" ca="1" si="5180">IF($B109="","",BP109*(1+rate_A*CB$1/365))</f>
        <v/>
      </c>
      <c r="CF109" s="3" t="str">
        <f t="shared" ref="CF109" ca="1" si="5181">IF($B109="","",BQ109*(1+rate_joint*CB$1/365))</f>
        <v/>
      </c>
      <c r="CG109" s="5" t="str">
        <f t="shared" ca="1" si="3338"/>
        <v/>
      </c>
      <c r="CH109" s="5" t="str" cm="1">
        <f t="array" aca="1" ref="CH109" ca="1">IF(CG109="","",_xlfn.IFS(CG109&lt;='Hidden inputs'!$C$15,CG109*'Hidden inputs'!$D$15,CG109&lt;='Hidden inputs'!$C$16,'Hidden inputs'!$C$15*'Hidden inputs'!$D$15+(CG109-'Hidden inputs'!$B$16)*'Hidden inputs'!$D$16,CG109&lt;='Hidden inputs'!$C$17,'Hidden inputs'!$C$15*'Hidden inputs'!$D$15+('Hidden inputs'!$C$16-'Hidden inputs'!$B$16)*'Hidden inputs'!$D$16+(CG109-'Hidden inputs'!$B$17)*'Hidden inputs'!$D$17,CG109&gt;'Hidden inputs'!$B$18,'Hidden inputs'!$C$15*'Hidden inputs'!$D$15+('Hidden inputs'!$C$16-'Hidden inputs'!$B$16)*'Hidden inputs'!$D$16+('Hidden inputs'!$C$17-'Hidden inputs'!$B$17)*'Hidden inputs'!$D$17+(CG109-'Hidden inputs'!$B$18)*'Hidden inputs'!$D$18))</f>
        <v/>
      </c>
      <c r="CI109" s="10" t="str">
        <f t="shared" ca="1" si="3339"/>
        <v/>
      </c>
      <c r="CJ109" s="5" t="str">
        <f t="shared" ca="1" si="3245"/>
        <v/>
      </c>
      <c r="CK109" s="5" t="str">
        <f t="shared" ca="1" si="3246"/>
        <v/>
      </c>
      <c r="CL109" s="5" t="str">
        <f ca="1">IF($B109="","",'Hidden inputs'!$D$11*CC109+'Hidden inputs'!$E$11*CD109)</f>
        <v/>
      </c>
      <c r="CM109" s="11" t="str">
        <f t="shared" ca="1" si="3166"/>
        <v/>
      </c>
      <c r="CN109" s="9" t="str">
        <f t="shared" ca="1" si="3247"/>
        <v/>
      </c>
      <c r="CO109" s="3" t="str">
        <f t="shared" ca="1" si="3248"/>
        <v/>
      </c>
      <c r="CP109" s="5" t="str" cm="1">
        <f t="array" aca="1" ref="CP109" ca="1">IF($B109="","",IF(CO109=0,0,IF(DD_Payment="",0,IF(CO109&lt;_xlfn.IFS(DD_Frequency="Monthly",1,DD_Frequency="Quarterly",IF(MONTH(CO$2)=1,1,IF(MONTH(CO$2)=4,1,IF(MONTH(CO$2)=7,1,IF(MONTH(CO$2)=10,1,0)))),DD_Frequency="Annually",IF(MONTH(CO$2)=1,1,0))*DD_Payment,CO109,_xlfn.IFS(DD_Frequency="Monthly",1,DD_Frequency="Quarterly",IF(MONTH(CO$2)=1,1,IF(MONTH(CO$2)=4,1,IF(MONTH(CO$2)=7,1,IF(MONTH(CO$2)=10,1,0)))),DD_Frequency="Annually",IF(MONTH(CO$2)=1,1,0))*DD_Payment))))</f>
        <v/>
      </c>
      <c r="CQ109" s="3" t="str">
        <f t="shared" ref="CQ109" ca="1" si="5182">IF($B109="","",IF(CO109&gt;CP109,(CO109-CP109/2)*(rate_A*(CQ$1/365)),0))</f>
        <v/>
      </c>
      <c r="CR109" s="3" t="str">
        <f t="shared" ca="1" si="3341"/>
        <v/>
      </c>
      <c r="CS109" s="3" t="str">
        <f t="shared" ref="CS109" ca="1" si="5183">IF($B109="","",CD109*(1+rate_A*CQ$1/365))</f>
        <v/>
      </c>
      <c r="CT109" s="3" t="str">
        <f t="shared" ref="CT109" ca="1" si="5184">IF($B109="","",CE109*(1+rate_A*CQ$1/365))</f>
        <v/>
      </c>
      <c r="CU109" s="3" t="str">
        <f t="shared" ref="CU109" ca="1" si="5185">IF($B109="","",CF109*(1+rate_joint*CQ$1/365))</f>
        <v/>
      </c>
      <c r="CV109" s="5" t="str">
        <f t="shared" ca="1" si="3345"/>
        <v/>
      </c>
      <c r="CW109" s="5" t="str" cm="1">
        <f t="array" aca="1" ref="CW109" ca="1">IF(CV109="","",_xlfn.IFS(CV109&lt;='Hidden inputs'!$C$15,CV109*'Hidden inputs'!$D$15,CV109&lt;='Hidden inputs'!$C$16,'Hidden inputs'!$C$15*'Hidden inputs'!$D$15+(CV109-'Hidden inputs'!$B$16)*'Hidden inputs'!$D$16,CV109&lt;='Hidden inputs'!$C$17,'Hidden inputs'!$C$15*'Hidden inputs'!$D$15+('Hidden inputs'!$C$16-'Hidden inputs'!$B$16)*'Hidden inputs'!$D$16+(CV109-'Hidden inputs'!$B$17)*'Hidden inputs'!$D$17,CV109&gt;'Hidden inputs'!$B$18,'Hidden inputs'!$C$15*'Hidden inputs'!$D$15+('Hidden inputs'!$C$16-'Hidden inputs'!$B$16)*'Hidden inputs'!$D$16+('Hidden inputs'!$C$17-'Hidden inputs'!$B$17)*'Hidden inputs'!$D$17+(CV109-'Hidden inputs'!$B$18)*'Hidden inputs'!$D$18))</f>
        <v/>
      </c>
      <c r="CX109" s="10" t="str">
        <f t="shared" ca="1" si="3346"/>
        <v/>
      </c>
      <c r="CY109" s="5" t="str">
        <f t="shared" ca="1" si="3253"/>
        <v/>
      </c>
      <c r="CZ109" s="5" t="str">
        <f t="shared" ca="1" si="3254"/>
        <v/>
      </c>
      <c r="DA109" s="5" t="str">
        <f ca="1">IF($B109="","",'Hidden inputs'!$D$11*CR109+'Hidden inputs'!$E$11*CS109)</f>
        <v/>
      </c>
      <c r="DB109" s="11" t="str">
        <f t="shared" ca="1" si="3171"/>
        <v/>
      </c>
      <c r="DC109" s="9" t="str">
        <f t="shared" ca="1" si="3255"/>
        <v/>
      </c>
      <c r="DD109" s="3" t="str">
        <f t="shared" ca="1" si="3256"/>
        <v/>
      </c>
      <c r="DE109" s="5" t="str" cm="1">
        <f t="array" aca="1" ref="DE109" ca="1">IF($B109="","",IF(DD109=0,0,IF(DD_Payment="",0,IF(DD109&lt;_xlfn.IFS(DD_Frequency="Monthly",1,DD_Frequency="Quarterly",IF(MONTH(DD$2)=1,1,IF(MONTH(DD$2)=4,1,IF(MONTH(DD$2)=7,1,IF(MONTH(DD$2)=10,1,0)))),DD_Frequency="Annually",IF(MONTH(DD$2)=1,1,0))*DD_Payment,DD109,_xlfn.IFS(DD_Frequency="Monthly",1,DD_Frequency="Quarterly",IF(MONTH(DD$2)=1,1,IF(MONTH(DD$2)=4,1,IF(MONTH(DD$2)=7,1,IF(MONTH(DD$2)=10,1,0)))),DD_Frequency="Annually",IF(MONTH(DD$2)=1,1,0))*DD_Payment))))</f>
        <v/>
      </c>
      <c r="DF109" s="3" t="str">
        <f t="shared" ref="DF109" ca="1" si="5186">IF($B109="","",IF(DD109&gt;DE109,(DD109-DE109/2)*(rate_A*(DF$1/365)),0))</f>
        <v/>
      </c>
      <c r="DG109" s="3" t="str">
        <f t="shared" ca="1" si="3348"/>
        <v/>
      </c>
      <c r="DH109" s="3" t="str">
        <f t="shared" ref="DH109" ca="1" si="5187">IF($B109="","",CS109*(1+rate_A*DF$1/365))</f>
        <v/>
      </c>
      <c r="DI109" s="3" t="str">
        <f t="shared" ref="DI109" ca="1" si="5188">IF($B109="","",CT109*(1+rate_A*DF$1/365))</f>
        <v/>
      </c>
      <c r="DJ109" s="3" t="str">
        <f t="shared" ref="DJ109" ca="1" si="5189">IF($B109="","",CU109*(1+rate_joint*DF$1/365))</f>
        <v/>
      </c>
      <c r="DK109" s="5" t="str">
        <f t="shared" ca="1" si="3352"/>
        <v/>
      </c>
      <c r="DL109" s="5" t="str" cm="1">
        <f t="array" aca="1" ref="DL109" ca="1">IF(DK109="","",_xlfn.IFS(DK109&lt;='Hidden inputs'!$C$15,DK109*'Hidden inputs'!$D$15,DK109&lt;='Hidden inputs'!$C$16,'Hidden inputs'!$C$15*'Hidden inputs'!$D$15+(DK109-'Hidden inputs'!$B$16)*'Hidden inputs'!$D$16,DK109&lt;='Hidden inputs'!$C$17,'Hidden inputs'!$C$15*'Hidden inputs'!$D$15+('Hidden inputs'!$C$16-'Hidden inputs'!$B$16)*'Hidden inputs'!$D$16+(DK109-'Hidden inputs'!$B$17)*'Hidden inputs'!$D$17,DK109&gt;'Hidden inputs'!$B$18,'Hidden inputs'!$C$15*'Hidden inputs'!$D$15+('Hidden inputs'!$C$16-'Hidden inputs'!$B$16)*'Hidden inputs'!$D$16+('Hidden inputs'!$C$17-'Hidden inputs'!$B$17)*'Hidden inputs'!$D$17+(DK109-'Hidden inputs'!$B$18)*'Hidden inputs'!$D$18))</f>
        <v/>
      </c>
      <c r="DM109" s="10" t="str">
        <f t="shared" ca="1" si="3353"/>
        <v/>
      </c>
      <c r="DN109" s="5" t="str">
        <f t="shared" ca="1" si="3261"/>
        <v/>
      </c>
      <c r="DO109" s="5" t="str">
        <f t="shared" ca="1" si="3262"/>
        <v/>
      </c>
      <c r="DP109" s="5" t="str">
        <f ca="1">IF($B109="","",'Hidden inputs'!$D$11*DG109+'Hidden inputs'!$E$11*DH109)</f>
        <v/>
      </c>
      <c r="DQ109" s="11" t="str">
        <f t="shared" ca="1" si="3176"/>
        <v/>
      </c>
      <c r="DR109" s="9" t="str">
        <f t="shared" ca="1" si="3263"/>
        <v/>
      </c>
      <c r="DS109" s="3" t="str">
        <f t="shared" ca="1" si="3264"/>
        <v/>
      </c>
      <c r="DT109" s="5" t="str" cm="1">
        <f t="array" aca="1" ref="DT109" ca="1">IF($B109="","",IF(DS109=0,0,IF(DD_Payment="",0,IF(DS109&lt;_xlfn.IFS(DD_Frequency="Monthly",1,DD_Frequency="Quarterly",IF(MONTH(DS$2)=1,1,IF(MONTH(DS$2)=4,1,IF(MONTH(DS$2)=7,1,IF(MONTH(DS$2)=10,1,0)))),DD_Frequency="Annually",IF(MONTH(DS$2)=1,1,0))*DD_Payment,DS109,_xlfn.IFS(DD_Frequency="Monthly",1,DD_Frequency="Quarterly",IF(MONTH(DS$2)=1,1,IF(MONTH(DS$2)=4,1,IF(MONTH(DS$2)=7,1,IF(MONTH(DS$2)=10,1,0)))),DD_Frequency="Annually",IF(MONTH(DS$2)=1,1,0))*DD_Payment))))</f>
        <v/>
      </c>
      <c r="DU109" s="3" t="str">
        <f t="shared" ref="DU109" ca="1" si="5190">IF($B109="","",IF(DS109&gt;DT109,(DS109-DT109/2)*(rate_A*(DU$1/365)),0))</f>
        <v/>
      </c>
      <c r="DV109" s="3" t="str">
        <f t="shared" ca="1" si="3355"/>
        <v/>
      </c>
      <c r="DW109" s="3" t="str">
        <f t="shared" ref="DW109" ca="1" si="5191">IF($B109="","",DH109*(1+rate_A*DU$1/365))</f>
        <v/>
      </c>
      <c r="DX109" s="3" t="str">
        <f t="shared" ref="DX109" ca="1" si="5192">IF($B109="","",DI109*(1+rate_A*DU$1/365))</f>
        <v/>
      </c>
      <c r="DY109" s="3" t="str">
        <f t="shared" ref="DY109" ca="1" si="5193">IF($B109="","",DJ109*(1+rate_joint*DU$1/365))</f>
        <v/>
      </c>
      <c r="DZ109" s="5" t="str">
        <f t="shared" ca="1" si="3359"/>
        <v/>
      </c>
      <c r="EA109" s="5" t="str" cm="1">
        <f t="array" aca="1" ref="EA109" ca="1">IF(DZ109="","",_xlfn.IFS(DZ109&lt;='Hidden inputs'!$C$15,DZ109*'Hidden inputs'!$D$15,DZ109&lt;='Hidden inputs'!$C$16,'Hidden inputs'!$C$15*'Hidden inputs'!$D$15+(DZ109-'Hidden inputs'!$B$16)*'Hidden inputs'!$D$16,DZ109&lt;='Hidden inputs'!$C$17,'Hidden inputs'!$C$15*'Hidden inputs'!$D$15+('Hidden inputs'!$C$16-'Hidden inputs'!$B$16)*'Hidden inputs'!$D$16+(DZ109-'Hidden inputs'!$B$17)*'Hidden inputs'!$D$17,DZ109&gt;'Hidden inputs'!$B$18,'Hidden inputs'!$C$15*'Hidden inputs'!$D$15+('Hidden inputs'!$C$16-'Hidden inputs'!$B$16)*'Hidden inputs'!$D$16+('Hidden inputs'!$C$17-'Hidden inputs'!$B$17)*'Hidden inputs'!$D$17+(DZ109-'Hidden inputs'!$B$18)*'Hidden inputs'!$D$18))</f>
        <v/>
      </c>
      <c r="EB109" s="10" t="str">
        <f t="shared" ca="1" si="3360"/>
        <v/>
      </c>
      <c r="EC109" s="5" t="str">
        <f t="shared" ca="1" si="3269"/>
        <v/>
      </c>
      <c r="ED109" s="5" t="str">
        <f t="shared" ca="1" si="3270"/>
        <v/>
      </c>
      <c r="EE109" s="5" t="str">
        <f ca="1">IF($B109="","",'Hidden inputs'!$D$11*DV109+'Hidden inputs'!$E$11*DW109)</f>
        <v/>
      </c>
      <c r="EF109" s="11" t="str">
        <f t="shared" ca="1" si="3181"/>
        <v/>
      </c>
      <c r="EG109" s="9" t="str">
        <f t="shared" ca="1" si="3271"/>
        <v/>
      </c>
      <c r="EH109" s="3" t="str">
        <f t="shared" ca="1" si="3272"/>
        <v/>
      </c>
      <c r="EI109" s="5" t="str" cm="1">
        <f t="array" aca="1" ref="EI109" ca="1">IF($B109="","",IF(EH109=0,0,IF(DD_Payment="",0,IF(EH109&lt;_xlfn.IFS(DD_Frequency="Monthly",1,DD_Frequency="Quarterly",IF(MONTH(EH$2)=1,1,IF(MONTH(EH$2)=4,1,IF(MONTH(EH$2)=7,1,IF(MONTH(EH$2)=10,1,0)))),DD_Frequency="Annually",IF(MONTH(EH$2)=1,1,0))*DD_Payment,EH109,_xlfn.IFS(DD_Frequency="Monthly",1,DD_Frequency="Quarterly",IF(MONTH(EH$2)=1,1,IF(MONTH(EH$2)=4,1,IF(MONTH(EH$2)=7,1,IF(MONTH(EH$2)=10,1,0)))),DD_Frequency="Annually",IF(MONTH(EH$2)=1,1,0))*DD_Payment))))</f>
        <v/>
      </c>
      <c r="EJ109" s="3" t="str">
        <f t="shared" ref="EJ109" ca="1" si="5194">IF($B109="","",IF(EH109&gt;EI109,(EH109-EI109/2)*(rate_A*(EJ$1/365)),0))</f>
        <v/>
      </c>
      <c r="EK109" s="3" t="str">
        <f t="shared" ca="1" si="3362"/>
        <v/>
      </c>
      <c r="EL109" s="3" t="str">
        <f t="shared" ref="EL109" ca="1" si="5195">IF($B109="","",DW109*(1+rate_A*EJ$1/365))</f>
        <v/>
      </c>
      <c r="EM109" s="3" t="str">
        <f t="shared" ref="EM109" ca="1" si="5196">IF($B109="","",DX109*(1+rate_A*EJ$1/365))</f>
        <v/>
      </c>
      <c r="EN109" s="3" t="str">
        <f t="shared" ref="EN109" ca="1" si="5197">IF($B109="","",DY109*(1+rate_joint*EJ$1/365))</f>
        <v/>
      </c>
      <c r="EO109" s="5" t="str">
        <f t="shared" ca="1" si="3366"/>
        <v/>
      </c>
      <c r="EP109" s="5" t="str" cm="1">
        <f t="array" aca="1" ref="EP109" ca="1">IF(EO109="","",_xlfn.IFS(EO109&lt;='Hidden inputs'!$C$15,EO109*'Hidden inputs'!$D$15,EO109&lt;='Hidden inputs'!$C$16,'Hidden inputs'!$C$15*'Hidden inputs'!$D$15+(EO109-'Hidden inputs'!$B$16)*'Hidden inputs'!$D$16,EO109&lt;='Hidden inputs'!$C$17,'Hidden inputs'!$C$15*'Hidden inputs'!$D$15+('Hidden inputs'!$C$16-'Hidden inputs'!$B$16)*'Hidden inputs'!$D$16+(EO109-'Hidden inputs'!$B$17)*'Hidden inputs'!$D$17,EO109&gt;'Hidden inputs'!$B$18,'Hidden inputs'!$C$15*'Hidden inputs'!$D$15+('Hidden inputs'!$C$16-'Hidden inputs'!$B$16)*'Hidden inputs'!$D$16+('Hidden inputs'!$C$17-'Hidden inputs'!$B$17)*'Hidden inputs'!$D$17+(EO109-'Hidden inputs'!$B$18)*'Hidden inputs'!$D$18))</f>
        <v/>
      </c>
      <c r="EQ109" s="10" t="str">
        <f t="shared" ca="1" si="3367"/>
        <v/>
      </c>
      <c r="ER109" s="5" t="str">
        <f t="shared" ca="1" si="3277"/>
        <v/>
      </c>
      <c r="ES109" s="5" t="str">
        <f t="shared" ca="1" si="3278"/>
        <v/>
      </c>
      <c r="ET109" s="5" t="str">
        <f ca="1">IF($B109="","",'Hidden inputs'!$D$11*EK109+'Hidden inputs'!$E$11*EL109)</f>
        <v/>
      </c>
      <c r="EU109" s="11" t="str">
        <f t="shared" ca="1" si="3186"/>
        <v/>
      </c>
      <c r="EV109" s="9" t="str">
        <f t="shared" ca="1" si="3279"/>
        <v/>
      </c>
      <c r="EW109" s="3" t="str">
        <f t="shared" ca="1" si="3280"/>
        <v/>
      </c>
      <c r="EX109" s="5" t="str" cm="1">
        <f t="array" aca="1" ref="EX109" ca="1">IF($B109="","",IF(EW109=0,0,IF(DD_Payment="",0,IF(EW109&lt;_xlfn.IFS(DD_Frequency="Monthly",1,DD_Frequency="Quarterly",IF(MONTH(EW$2)=1,1,IF(MONTH(EW$2)=4,1,IF(MONTH(EW$2)=7,1,IF(MONTH(EW$2)=10,1,0)))),DD_Frequency="Annually",IF(MONTH(EW$2)=1,1,0))*DD_Payment,EW109,_xlfn.IFS(DD_Frequency="Monthly",1,DD_Frequency="Quarterly",IF(MONTH(EW$2)=1,1,IF(MONTH(EW$2)=4,1,IF(MONTH(EW$2)=7,1,IF(MONTH(EW$2)=10,1,0)))),DD_Frequency="Annually",IF(MONTH(EW$2)=1,1,0))*DD_Payment))))</f>
        <v/>
      </c>
      <c r="EY109" s="3" t="str">
        <f t="shared" ref="EY109" ca="1" si="5198">IF($B109="","",IF(EW109&gt;EX109,(EW109-EX109/2)*(rate_A*(EY$1/365)),0))</f>
        <v/>
      </c>
      <c r="EZ109" s="3" t="str">
        <f t="shared" ca="1" si="3369"/>
        <v/>
      </c>
      <c r="FA109" s="3" t="str">
        <f t="shared" ref="FA109" ca="1" si="5199">IF($B109="","",EL109*(1+rate_A*EY$1/365))</f>
        <v/>
      </c>
      <c r="FB109" s="3" t="str">
        <f t="shared" ref="FB109" ca="1" si="5200">IF($B109="","",EM109*(1+rate_A*EY$1/365))</f>
        <v/>
      </c>
      <c r="FC109" s="3" t="str">
        <f t="shared" ref="FC109" ca="1" si="5201">IF($B109="","",EN109*(1+rate_joint*EY$1/365))</f>
        <v/>
      </c>
      <c r="FD109" s="5" t="str">
        <f t="shared" ca="1" si="3373"/>
        <v/>
      </c>
      <c r="FE109" s="5" t="str" cm="1">
        <f t="array" aca="1" ref="FE109" ca="1">IF(FD109="","",_xlfn.IFS(FD109&lt;='Hidden inputs'!$C$15,FD109*'Hidden inputs'!$D$15,FD109&lt;='Hidden inputs'!$C$16,'Hidden inputs'!$C$15*'Hidden inputs'!$D$15+(FD109-'Hidden inputs'!$B$16)*'Hidden inputs'!$D$16,FD109&lt;='Hidden inputs'!$C$17,'Hidden inputs'!$C$15*'Hidden inputs'!$D$15+('Hidden inputs'!$C$16-'Hidden inputs'!$B$16)*'Hidden inputs'!$D$16+(FD109-'Hidden inputs'!$B$17)*'Hidden inputs'!$D$17,FD109&gt;'Hidden inputs'!$B$18,'Hidden inputs'!$C$15*'Hidden inputs'!$D$15+('Hidden inputs'!$C$16-'Hidden inputs'!$B$16)*'Hidden inputs'!$D$16+('Hidden inputs'!$C$17-'Hidden inputs'!$B$17)*'Hidden inputs'!$D$17+(FD109-'Hidden inputs'!$B$18)*'Hidden inputs'!$D$18))</f>
        <v/>
      </c>
      <c r="FF109" s="10" t="str">
        <f t="shared" ca="1" si="3374"/>
        <v/>
      </c>
      <c r="FG109" s="5" t="str">
        <f t="shared" ca="1" si="3285"/>
        <v/>
      </c>
      <c r="FH109" s="5" t="str">
        <f t="shared" ca="1" si="3286"/>
        <v/>
      </c>
      <c r="FI109" s="5" t="str">
        <f ca="1">IF($B109="","",'Hidden inputs'!$D$11*EZ109+'Hidden inputs'!$E$11*FA109)</f>
        <v/>
      </c>
      <c r="FJ109" s="11" t="str">
        <f t="shared" ca="1" si="3191"/>
        <v/>
      </c>
      <c r="FK109" s="9" t="str">
        <f t="shared" ca="1" si="3287"/>
        <v/>
      </c>
      <c r="FL109" s="3" t="str">
        <f t="shared" ca="1" si="3288"/>
        <v/>
      </c>
      <c r="FM109" s="5" t="str" cm="1">
        <f t="array" aca="1" ref="FM109" ca="1">IF($B109="","",IF(FL109=0,0,IF(DD_Payment="",0,IF(FL109&lt;_xlfn.IFS(DD_Frequency="Monthly",1,DD_Frequency="Quarterly",IF(MONTH(FL$2)=1,1,IF(MONTH(FL$2)=4,1,IF(MONTH(FL$2)=7,1,IF(MONTH(FL$2)=10,1,0)))),DD_Frequency="Annually",IF(MONTH(FL$2)=1,1,0))*DD_Payment,FL109,_xlfn.IFS(DD_Frequency="Monthly",1,DD_Frequency="Quarterly",IF(MONTH(FL$2)=1,1,IF(MONTH(FL$2)=4,1,IF(MONTH(FL$2)=7,1,IF(MONTH(FL$2)=10,1,0)))),DD_Frequency="Annually",IF(MONTH(FL$2)=1,1,0))*DD_Payment))))</f>
        <v/>
      </c>
      <c r="FN109" s="3" t="str">
        <f t="shared" ref="FN109" ca="1" si="5202">IF($B109="","",IF(FL109&gt;FM109,(FL109-FM109/2)*(rate_A*(FN$1/365)),0))</f>
        <v/>
      </c>
      <c r="FO109" s="3" t="str">
        <f t="shared" ca="1" si="3376"/>
        <v/>
      </c>
      <c r="FP109" s="3" t="str">
        <f t="shared" ref="FP109" ca="1" si="5203">IF($B109="","",FA109*(1+rate_A*FN$1/365))</f>
        <v/>
      </c>
      <c r="FQ109" s="3" t="str">
        <f t="shared" ref="FQ109" ca="1" si="5204">IF($B109="","",FB109*(1+rate_A*FN$1/365))</f>
        <v/>
      </c>
      <c r="FR109" s="3" t="str">
        <f t="shared" ref="FR109" ca="1" si="5205">IF($B109="","",FC109*(1+rate_joint*FN$1/365))</f>
        <v/>
      </c>
      <c r="FS109" s="5" t="str">
        <f t="shared" ca="1" si="3380"/>
        <v/>
      </c>
      <c r="FT109" s="5" t="str" cm="1">
        <f t="array" aca="1" ref="FT109" ca="1">IF(FS109="","",_xlfn.IFS(FS109&lt;='Hidden inputs'!$C$15,FS109*'Hidden inputs'!$D$15,FS109&lt;='Hidden inputs'!$C$16,'Hidden inputs'!$C$15*'Hidden inputs'!$D$15+(FS109-'Hidden inputs'!$B$16)*'Hidden inputs'!$D$16,FS109&lt;='Hidden inputs'!$C$17,'Hidden inputs'!$C$15*'Hidden inputs'!$D$15+('Hidden inputs'!$C$16-'Hidden inputs'!$B$16)*'Hidden inputs'!$D$16+(FS109-'Hidden inputs'!$B$17)*'Hidden inputs'!$D$17,FS109&gt;'Hidden inputs'!$B$18,'Hidden inputs'!$C$15*'Hidden inputs'!$D$15+('Hidden inputs'!$C$16-'Hidden inputs'!$B$16)*'Hidden inputs'!$D$16+('Hidden inputs'!$C$17-'Hidden inputs'!$B$17)*'Hidden inputs'!$D$17+(FS109-'Hidden inputs'!$B$18)*'Hidden inputs'!$D$18))</f>
        <v/>
      </c>
      <c r="FU109" s="10" t="str">
        <f t="shared" ca="1" si="3381"/>
        <v/>
      </c>
      <c r="FV109" s="5" t="str">
        <f t="shared" ca="1" si="3293"/>
        <v/>
      </c>
      <c r="FW109" s="5" t="str">
        <f t="shared" ca="1" si="3294"/>
        <v/>
      </c>
      <c r="FX109" s="5" t="str">
        <f ca="1">IF($B109="","",'Hidden inputs'!$D$11*FO109+'Hidden inputs'!$E$11*FP109)</f>
        <v/>
      </c>
      <c r="FY109" s="11" t="str">
        <f t="shared" ca="1" si="3196"/>
        <v/>
      </c>
      <c r="FZ109" s="9" t="str">
        <f t="shared" ca="1" si="3295"/>
        <v/>
      </c>
      <c r="GA109" s="5" t="str">
        <f t="shared" ca="1" si="3296"/>
        <v/>
      </c>
      <c r="GB109" s="5" t="str">
        <f t="shared" ca="1" si="3297"/>
        <v/>
      </c>
      <c r="GC109" s="5" t="str">
        <f t="shared" ca="1" si="3197"/>
        <v/>
      </c>
      <c r="GD109" s="5" t="str">
        <f t="shared" ca="1" si="3198"/>
        <v/>
      </c>
    </row>
    <row r="110" spans="1:186" x14ac:dyDescent="0.35">
      <c r="A110" s="2" t="str">
        <f t="shared" ca="1" si="3199"/>
        <v/>
      </c>
      <c r="B110" s="6" t="str">
        <f t="shared" ca="1" si="3200"/>
        <v/>
      </c>
      <c r="C110" s="5" t="str">
        <f t="shared" ca="1" si="3298"/>
        <v/>
      </c>
      <c r="D110" s="5" t="str" cm="1">
        <f t="array" aca="1" ref="D110" ca="1">IF($B110="","",IF(C110=0,0,IF(DD_Payment="",0,IF(C110&lt;_xlfn.IFS(DD_Frequency="Monthly",1,DD_Frequency="Quarterly",IF(MONTH(C$2)=1,1,IF(MONTH(C$2)=4,1,IF(MONTH(C$2)=7,1,IF(MONTH(C$2)=10,1,0)))),DD_Frequency="Annually",IF(MONTH(C$2)=1,1,0))*DD_Payment,C110,_xlfn.IFS(DD_Frequency="Monthly",1,DD_Frequency="Quarterly",IF(MONTH(C$2)=1,1,IF(MONTH(C$2)=4,1,IF(MONTH(C$2)=7,1,IF(MONTH(C$2)=10,1,0)))),DD_Frequency="Annually",IF(MONTH(C$2)=1,1,0))*DD_Payment))))</f>
        <v/>
      </c>
      <c r="E110" s="5" t="str">
        <f t="shared" ref="E110" ca="1" si="5206">IF(B110="","",IF(C110&gt;D110,(C110-D110/2)*(rate_A*(E$1/365)),0))</f>
        <v/>
      </c>
      <c r="F110" s="5" t="str">
        <f t="shared" ca="1" si="3202"/>
        <v/>
      </c>
      <c r="G110" s="5" t="str">
        <f t="shared" ref="G110" ca="1" si="5207">IF(B110="","",G109*(1+rate_A*E$1/365))</f>
        <v/>
      </c>
      <c r="H110" s="5" t="str">
        <f t="shared" ref="H110" ca="1" si="5208">IF(B110="","",H109*(1+rate_A*E$1/365))</f>
        <v/>
      </c>
      <c r="I110" s="5" t="str">
        <f t="shared" ref="I110" ca="1" si="5209">IF(B110="","",I109*(1+rate_joint*E$1/365))</f>
        <v/>
      </c>
      <c r="J110" s="5" t="str">
        <f t="shared" ca="1" si="3303"/>
        <v/>
      </c>
      <c r="K110" s="5" t="str" cm="1">
        <f t="array" aca="1" ref="K110" ca="1">IF(J110="","",_xlfn.IFS(J110&lt;='Hidden inputs'!$C$15,J110*'Hidden inputs'!$D$15,J110&lt;='Hidden inputs'!$C$16,'Hidden inputs'!$C$15*'Hidden inputs'!$D$15+(J110-'Hidden inputs'!$B$16)*'Hidden inputs'!$D$16,J110&lt;='Hidden inputs'!$C$17,'Hidden inputs'!$C$15*'Hidden inputs'!$D$15+('Hidden inputs'!$C$16-'Hidden inputs'!$B$16)*'Hidden inputs'!$D$16+(J110-'Hidden inputs'!$B$17)*'Hidden inputs'!$D$17,J110&gt;'Hidden inputs'!$B$18,'Hidden inputs'!$C$15*'Hidden inputs'!$D$15+('Hidden inputs'!$C$16-'Hidden inputs'!$B$16)*'Hidden inputs'!$D$16+('Hidden inputs'!$C$17-'Hidden inputs'!$B$17)*'Hidden inputs'!$D$17+(J110-'Hidden inputs'!$B$18)*'Hidden inputs'!$D$18))</f>
        <v/>
      </c>
      <c r="L110" s="11" t="str">
        <f t="shared" ca="1" si="3304"/>
        <v/>
      </c>
      <c r="M110" s="5" t="str">
        <f t="shared" ca="1" si="3206"/>
        <v/>
      </c>
      <c r="N110" s="5" t="str">
        <f t="shared" ca="1" si="3207"/>
        <v/>
      </c>
      <c r="O110" s="5" t="str">
        <f ca="1">IF(B110="","",'Hidden inputs'!$D$11*F110+'Hidden inputs'!$E$11*G110)</f>
        <v/>
      </c>
      <c r="P110" s="11" t="str">
        <f t="shared" ca="1" si="3140"/>
        <v/>
      </c>
      <c r="Q110" s="20" t="str">
        <f t="shared" ca="1" si="3141"/>
        <v/>
      </c>
      <c r="R110" s="3" t="str">
        <f t="shared" ca="1" si="3208"/>
        <v/>
      </c>
      <c r="S110" s="5" t="str" cm="1">
        <f t="array" aca="1" ref="S110" ca="1">IF($B110="","",IF(R110=0,0,IF(DD_Payment="",0,IF(R110&lt;_xlfn.IFS(DD_Frequency="Monthly",1,DD_Frequency="Quarterly",IF(MONTH(R$2)=1,1,IF(MONTH(R$2)=4,1,IF(MONTH(R$2)=7,1,IF(MONTH(R$2)=10,1,0)))),DD_Frequency="Annually",IF(MONTH(R$2)=1,1,0))*DD_Payment,R110,_xlfn.IFS(DD_Frequency="Monthly",1,DD_Frequency="Quarterly",IF(MONTH(R$2)=1,1,IF(MONTH(R$2)=4,1,IF(MONTH(R$2)=7,1,IF(MONTH(R$2)=10,1,0)))),DD_Frequency="Annually",IF(MONTH(R$2)=1,1,0))*DD_Payment))))</f>
        <v/>
      </c>
      <c r="T110" s="3" t="str">
        <f t="shared" ref="T110" ca="1" si="5210">IF(B110="","",IF(R110&gt;S110,(R110-S110/2)*(rate_A*((T$1+A110)/365)),0))</f>
        <v/>
      </c>
      <c r="U110" s="3" t="str">
        <f t="shared" ca="1" si="3210"/>
        <v/>
      </c>
      <c r="V110" s="3" t="str">
        <f t="shared" ref="V110" ca="1" si="5211">IF(B110="","",G110*(1+rate_A*(T$1+A110)/365))</f>
        <v/>
      </c>
      <c r="W110" s="3" t="str">
        <f t="shared" ref="W110" ca="1" si="5212">IF(B110="","",H110*(1+rate_A*(T$1+A110)/365))</f>
        <v/>
      </c>
      <c r="X110" s="3" t="str">
        <f t="shared" ref="X110" ca="1" si="5213">IF(B110="","",I110*(1+rate_joint*(T$1+A110)/365))</f>
        <v/>
      </c>
      <c r="Y110" s="5" t="str">
        <f t="shared" ca="1" si="3309"/>
        <v/>
      </c>
      <c r="Z110" s="5" t="str" cm="1">
        <f t="array" aca="1" ref="Z110" ca="1">IF(Y110="","",_xlfn.IFS(Y110&lt;='Hidden inputs'!$C$15,Y110*'Hidden inputs'!$D$15,Y110&lt;='Hidden inputs'!$C$16,'Hidden inputs'!$C$15*'Hidden inputs'!$D$15+(Y110-'Hidden inputs'!$B$16)*'Hidden inputs'!$D$16,Y110&lt;='Hidden inputs'!$C$17,'Hidden inputs'!$C$15*'Hidden inputs'!$D$15+('Hidden inputs'!$C$16-'Hidden inputs'!$B$16)*'Hidden inputs'!$D$16+(Y110-'Hidden inputs'!$B$17)*'Hidden inputs'!$D$17,Y110&gt;'Hidden inputs'!$B$18,'Hidden inputs'!$C$15*'Hidden inputs'!$D$15+('Hidden inputs'!$C$16-'Hidden inputs'!$B$16)*'Hidden inputs'!$D$16+('Hidden inputs'!$C$17-'Hidden inputs'!$B$17)*'Hidden inputs'!$D$17+(Y110-'Hidden inputs'!$B$18)*'Hidden inputs'!$D$18))</f>
        <v/>
      </c>
      <c r="AA110" s="10" t="str">
        <f t="shared" ca="1" si="3310"/>
        <v/>
      </c>
      <c r="AB110" s="5" t="str">
        <f t="shared" ca="1" si="3214"/>
        <v/>
      </c>
      <c r="AC110" s="5" t="str">
        <f t="shared" ca="1" si="3311"/>
        <v/>
      </c>
      <c r="AD110" s="5" t="str">
        <f ca="1">IF(B110="","",'Hidden inputs'!$D$11*U110+'Hidden inputs'!$E$11*V110)</f>
        <v/>
      </c>
      <c r="AE110" s="11" t="str">
        <f t="shared" ca="1" si="3146"/>
        <v/>
      </c>
      <c r="AF110" s="9" t="str">
        <f t="shared" ca="1" si="3215"/>
        <v/>
      </c>
      <c r="AG110" s="3" t="str">
        <f t="shared" ca="1" si="3216"/>
        <v/>
      </c>
      <c r="AH110" s="5" t="str" cm="1">
        <f t="array" aca="1" ref="AH110" ca="1">IF($B110="","",IF(AG110=0,0,IF(DD_Payment="",0,IF(AG110&lt;_xlfn.IFS(DD_Frequency="Monthly",1,DD_Frequency="Quarterly",IF(MONTH(AG$2)=1,1,IF(MONTH(AG$2)=4,1,IF(MONTH(AG$2)=7,1,IF(MONTH(AG$2)=10,1,0)))),DD_Frequency="Annually",IF(MONTH(AG$2)=1,1,0))*DD_Payment,AG110,_xlfn.IFS(DD_Frequency="Monthly",1,DD_Frequency="Quarterly",IF(MONTH(AG$2)=1,1,IF(MONTH(AG$2)=4,1,IF(MONTH(AG$2)=7,1,IF(MONTH(AG$2)=10,1,0)))),DD_Frequency="Annually",IF(MONTH(AG$2)=1,1,0))*DD_Payment))))</f>
        <v/>
      </c>
      <c r="AI110" s="3" t="str">
        <f t="shared" ref="AI110" ca="1" si="5214">IF($B110="","",IF(AG110&gt;AH110,(AG110-AH110/2)*(rate_A*(AI$1/365)),0))</f>
        <v/>
      </c>
      <c r="AJ110" s="3" t="str">
        <f t="shared" ca="1" si="3313"/>
        <v/>
      </c>
      <c r="AK110" s="3" t="str">
        <f t="shared" ref="AK110" ca="1" si="5215">IF($B110="","",V110*(1+rate_A*AI$1/365))</f>
        <v/>
      </c>
      <c r="AL110" s="3" t="str">
        <f t="shared" ref="AL110" ca="1" si="5216">IF($B110="","",W110*(1+rate_A*AI$1/365))</f>
        <v/>
      </c>
      <c r="AM110" s="3" t="str">
        <f t="shared" ref="AM110" ca="1" si="5217">IF($B110="","",X110*(1+rate_joint*AI$1/365))</f>
        <v/>
      </c>
      <c r="AN110" s="5" t="str">
        <f t="shared" ca="1" si="3317"/>
        <v/>
      </c>
      <c r="AO110" s="5" t="str" cm="1">
        <f t="array" aca="1" ref="AO110" ca="1">IF(AN110="","",_xlfn.IFS(AN110&lt;='Hidden inputs'!$C$15,AN110*'Hidden inputs'!$D$15,AN110&lt;='Hidden inputs'!$C$16,'Hidden inputs'!$C$15*'Hidden inputs'!$D$15+(AN110-'Hidden inputs'!$B$16)*'Hidden inputs'!$D$16,AN110&lt;='Hidden inputs'!$C$17,'Hidden inputs'!$C$15*'Hidden inputs'!$D$15+('Hidden inputs'!$C$16-'Hidden inputs'!$B$16)*'Hidden inputs'!$D$16+(AN110-'Hidden inputs'!$B$17)*'Hidden inputs'!$D$17,AN110&gt;'Hidden inputs'!$B$18,'Hidden inputs'!$C$15*'Hidden inputs'!$D$15+('Hidden inputs'!$C$16-'Hidden inputs'!$B$16)*'Hidden inputs'!$D$16+('Hidden inputs'!$C$17-'Hidden inputs'!$B$17)*'Hidden inputs'!$D$17+(AN110-'Hidden inputs'!$B$18)*'Hidden inputs'!$D$18))</f>
        <v/>
      </c>
      <c r="AP110" s="10" t="str">
        <f t="shared" ca="1" si="3318"/>
        <v/>
      </c>
      <c r="AQ110" s="5" t="str">
        <f t="shared" ca="1" si="3221"/>
        <v/>
      </c>
      <c r="AR110" s="5" t="str">
        <f t="shared" ca="1" si="3222"/>
        <v/>
      </c>
      <c r="AS110" s="5" t="str">
        <f ca="1">IF($B110="","",'Hidden inputs'!$D$11*AJ110+'Hidden inputs'!$E$11*AK110)</f>
        <v/>
      </c>
      <c r="AT110" s="11" t="str">
        <f t="shared" ca="1" si="3151"/>
        <v/>
      </c>
      <c r="AU110" s="9" t="str">
        <f t="shared" ca="1" si="3223"/>
        <v/>
      </c>
      <c r="AV110" s="3" t="str">
        <f t="shared" ca="1" si="3224"/>
        <v/>
      </c>
      <c r="AW110" s="5" t="str" cm="1">
        <f t="array" aca="1" ref="AW110" ca="1">IF($B110="","",IF(AV110=0,0,IF(DD_Payment="",0,IF(AV110&lt;_xlfn.IFS(DD_Frequency="Monthly",1,DD_Frequency="Quarterly",IF(MONTH(AV$2)=1,1,IF(MONTH(AV$2)=4,1,IF(MONTH(AV$2)=7,1,IF(MONTH(AV$2)=10,1,0)))),DD_Frequency="Annually",IF(MONTH(AV$2)=1,1,0))*DD_Payment,AV110,_xlfn.IFS(DD_Frequency="Monthly",1,DD_Frequency="Quarterly",IF(MONTH(AV$2)=1,1,IF(MONTH(AV$2)=4,1,IF(MONTH(AV$2)=7,1,IF(MONTH(AV$2)=10,1,0)))),DD_Frequency="Annually",IF(MONTH(AV$2)=1,1,0))*DD_Payment))))</f>
        <v/>
      </c>
      <c r="AX110" s="3" t="str">
        <f t="shared" ref="AX110" ca="1" si="5218">IF($B110="","",IF(AV110&gt;AW110,(AV110-AW110/2)*(rate_A*(AX$1/365)),0))</f>
        <v/>
      </c>
      <c r="AY110" s="3" t="str">
        <f t="shared" ca="1" si="3320"/>
        <v/>
      </c>
      <c r="AZ110" s="3" t="str">
        <f t="shared" ref="AZ110" ca="1" si="5219">IF($B110="","",AK110*(1+rate_A*AX$1/365))</f>
        <v/>
      </c>
      <c r="BA110" s="3" t="str">
        <f t="shared" ref="BA110" ca="1" si="5220">IF($B110="","",AL110*(1+rate_A*AX$1/365))</f>
        <v/>
      </c>
      <c r="BB110" s="3" t="str">
        <f t="shared" ref="BB110" ca="1" si="5221">IF($B110="","",AM110*(1+rate_joint*AX$1/365))</f>
        <v/>
      </c>
      <c r="BC110" s="5" t="str">
        <f t="shared" ca="1" si="3324"/>
        <v/>
      </c>
      <c r="BD110" s="5" t="str" cm="1">
        <f t="array" aca="1" ref="BD110" ca="1">IF(BC110="","",_xlfn.IFS(BC110&lt;='Hidden inputs'!$C$15,BC110*'Hidden inputs'!$D$15,BC110&lt;='Hidden inputs'!$C$16,'Hidden inputs'!$C$15*'Hidden inputs'!$D$15+(BC110-'Hidden inputs'!$B$16)*'Hidden inputs'!$D$16,BC110&lt;='Hidden inputs'!$C$17,'Hidden inputs'!$C$15*'Hidden inputs'!$D$15+('Hidden inputs'!$C$16-'Hidden inputs'!$B$16)*'Hidden inputs'!$D$16+(BC110-'Hidden inputs'!$B$17)*'Hidden inputs'!$D$17,BC110&gt;'Hidden inputs'!$B$18,'Hidden inputs'!$C$15*'Hidden inputs'!$D$15+('Hidden inputs'!$C$16-'Hidden inputs'!$B$16)*'Hidden inputs'!$D$16+('Hidden inputs'!$C$17-'Hidden inputs'!$B$17)*'Hidden inputs'!$D$17+(BC110-'Hidden inputs'!$B$18)*'Hidden inputs'!$D$18))</f>
        <v/>
      </c>
      <c r="BE110" s="10" t="str">
        <f t="shared" ca="1" si="3325"/>
        <v/>
      </c>
      <c r="BF110" s="5" t="str">
        <f t="shared" ca="1" si="3229"/>
        <v/>
      </c>
      <c r="BG110" s="5" t="str">
        <f t="shared" ca="1" si="3230"/>
        <v/>
      </c>
      <c r="BH110" s="5" t="str">
        <f ca="1">IF($B110="","",'Hidden inputs'!$D$11*AY110+'Hidden inputs'!$E$11*AZ110)</f>
        <v/>
      </c>
      <c r="BI110" s="11" t="str">
        <f t="shared" ca="1" si="3156"/>
        <v/>
      </c>
      <c r="BJ110" s="9" t="str">
        <f t="shared" ca="1" si="3231"/>
        <v/>
      </c>
      <c r="BK110" s="3" t="str">
        <f t="shared" ca="1" si="3232"/>
        <v/>
      </c>
      <c r="BL110" s="5" t="str" cm="1">
        <f t="array" aca="1" ref="BL110" ca="1">IF($B110="","",IF(BK110=0,0,IF(DD_Payment="",0,IF(BK110&lt;_xlfn.IFS(DD_Frequency="Monthly",1,DD_Frequency="Quarterly",IF(MONTH(BK$2)=1,1,IF(MONTH(BK$2)=4,1,IF(MONTH(BK$2)=7,1,IF(MONTH(BK$2)=10,1,0)))),DD_Frequency="Annually",IF(MONTH(BK$2)=1,1,0))*DD_Payment,BK110,_xlfn.IFS(DD_Frequency="Monthly",1,DD_Frequency="Quarterly",IF(MONTH(BK$2)=1,1,IF(MONTH(BK$2)=4,1,IF(MONTH(BK$2)=7,1,IF(MONTH(BK$2)=10,1,0)))),DD_Frequency="Annually",IF(MONTH(BK$2)=1,1,0))*DD_Payment))))</f>
        <v/>
      </c>
      <c r="BM110" s="3" t="str">
        <f t="shared" ref="BM110" ca="1" si="5222">IF($B110="","",IF(BK110&gt;BL110,(BK110-BL110/2)*(rate_A*(BM$1/365)),0))</f>
        <v/>
      </c>
      <c r="BN110" s="3" t="str">
        <f t="shared" ca="1" si="3327"/>
        <v/>
      </c>
      <c r="BO110" s="3" t="str">
        <f t="shared" ref="BO110" ca="1" si="5223">IF($B110="","",AZ110*(1+rate_A*BM$1/365))</f>
        <v/>
      </c>
      <c r="BP110" s="3" t="str">
        <f t="shared" ref="BP110" ca="1" si="5224">IF($B110="","",BA110*(1+rate_A*BM$1/365))</f>
        <v/>
      </c>
      <c r="BQ110" s="3" t="str">
        <f t="shared" ref="BQ110" ca="1" si="5225">IF($B110="","",BB110*(1+rate_joint*BM$1/365))</f>
        <v/>
      </c>
      <c r="BR110" s="5" t="str">
        <f t="shared" ca="1" si="3331"/>
        <v/>
      </c>
      <c r="BS110" s="5" t="str" cm="1">
        <f t="array" aca="1" ref="BS110" ca="1">IF(BR110="","",_xlfn.IFS(BR110&lt;='Hidden inputs'!$C$15,BR110*'Hidden inputs'!$D$15,BR110&lt;='Hidden inputs'!$C$16,'Hidden inputs'!$C$15*'Hidden inputs'!$D$15+(BR110-'Hidden inputs'!$B$16)*'Hidden inputs'!$D$16,BR110&lt;='Hidden inputs'!$C$17,'Hidden inputs'!$C$15*'Hidden inputs'!$D$15+('Hidden inputs'!$C$16-'Hidden inputs'!$B$16)*'Hidden inputs'!$D$16+(BR110-'Hidden inputs'!$B$17)*'Hidden inputs'!$D$17,BR110&gt;'Hidden inputs'!$B$18,'Hidden inputs'!$C$15*'Hidden inputs'!$D$15+('Hidden inputs'!$C$16-'Hidden inputs'!$B$16)*'Hidden inputs'!$D$16+('Hidden inputs'!$C$17-'Hidden inputs'!$B$17)*'Hidden inputs'!$D$17+(BR110-'Hidden inputs'!$B$18)*'Hidden inputs'!$D$18))</f>
        <v/>
      </c>
      <c r="BT110" s="10" t="str">
        <f t="shared" ca="1" si="3332"/>
        <v/>
      </c>
      <c r="BU110" s="5" t="str">
        <f t="shared" ca="1" si="3237"/>
        <v/>
      </c>
      <c r="BV110" s="5" t="str">
        <f t="shared" ca="1" si="3238"/>
        <v/>
      </c>
      <c r="BW110" s="5" t="str">
        <f ca="1">IF($B110="","",'Hidden inputs'!$D$11*BN110+'Hidden inputs'!$E$11*BO110)</f>
        <v/>
      </c>
      <c r="BX110" s="11" t="str">
        <f t="shared" ca="1" si="3161"/>
        <v/>
      </c>
      <c r="BY110" s="9" t="str">
        <f t="shared" ca="1" si="3239"/>
        <v/>
      </c>
      <c r="BZ110" s="3" t="str">
        <f t="shared" ca="1" si="3240"/>
        <v/>
      </c>
      <c r="CA110" s="5" t="str" cm="1">
        <f t="array" aca="1" ref="CA110" ca="1">IF($B110="","",IF(BZ110=0,0,IF(DD_Payment="",0,IF(BZ110&lt;_xlfn.IFS(DD_Frequency="Monthly",1,DD_Frequency="Quarterly",IF(MONTH(BZ$2)=1,1,IF(MONTH(BZ$2)=4,1,IF(MONTH(BZ$2)=7,1,IF(MONTH(BZ$2)=10,1,0)))),DD_Frequency="Annually",IF(MONTH(BZ$2)=1,1,0))*DD_Payment,BZ110,_xlfn.IFS(DD_Frequency="Monthly",1,DD_Frequency="Quarterly",IF(MONTH(BZ$2)=1,1,IF(MONTH(BZ$2)=4,1,IF(MONTH(BZ$2)=7,1,IF(MONTH(BZ$2)=10,1,0)))),DD_Frequency="Annually",IF(MONTH(BZ$2)=1,1,0))*DD_Payment))))</f>
        <v/>
      </c>
      <c r="CB110" s="3" t="str">
        <f t="shared" ref="CB110" ca="1" si="5226">IF($B110="","",IF(BZ110&gt;CA110,(BZ110-CA110/2)*(rate_A*(CB$1/365)),0))</f>
        <v/>
      </c>
      <c r="CC110" s="3" t="str">
        <f t="shared" ca="1" si="3334"/>
        <v/>
      </c>
      <c r="CD110" s="3" t="str">
        <f t="shared" ref="CD110" ca="1" si="5227">IF($B110="","",BO110*(1+rate_A*CB$1/365))</f>
        <v/>
      </c>
      <c r="CE110" s="3" t="str">
        <f t="shared" ref="CE110" ca="1" si="5228">IF($B110="","",BP110*(1+rate_A*CB$1/365))</f>
        <v/>
      </c>
      <c r="CF110" s="3" t="str">
        <f t="shared" ref="CF110" ca="1" si="5229">IF($B110="","",BQ110*(1+rate_joint*CB$1/365))</f>
        <v/>
      </c>
      <c r="CG110" s="5" t="str">
        <f t="shared" ca="1" si="3338"/>
        <v/>
      </c>
      <c r="CH110" s="5" t="str" cm="1">
        <f t="array" aca="1" ref="CH110" ca="1">IF(CG110="","",_xlfn.IFS(CG110&lt;='Hidden inputs'!$C$15,CG110*'Hidden inputs'!$D$15,CG110&lt;='Hidden inputs'!$C$16,'Hidden inputs'!$C$15*'Hidden inputs'!$D$15+(CG110-'Hidden inputs'!$B$16)*'Hidden inputs'!$D$16,CG110&lt;='Hidden inputs'!$C$17,'Hidden inputs'!$C$15*'Hidden inputs'!$D$15+('Hidden inputs'!$C$16-'Hidden inputs'!$B$16)*'Hidden inputs'!$D$16+(CG110-'Hidden inputs'!$B$17)*'Hidden inputs'!$D$17,CG110&gt;'Hidden inputs'!$B$18,'Hidden inputs'!$C$15*'Hidden inputs'!$D$15+('Hidden inputs'!$C$16-'Hidden inputs'!$B$16)*'Hidden inputs'!$D$16+('Hidden inputs'!$C$17-'Hidden inputs'!$B$17)*'Hidden inputs'!$D$17+(CG110-'Hidden inputs'!$B$18)*'Hidden inputs'!$D$18))</f>
        <v/>
      </c>
      <c r="CI110" s="10" t="str">
        <f t="shared" ca="1" si="3339"/>
        <v/>
      </c>
      <c r="CJ110" s="5" t="str">
        <f t="shared" ca="1" si="3245"/>
        <v/>
      </c>
      <c r="CK110" s="5" t="str">
        <f t="shared" ca="1" si="3246"/>
        <v/>
      </c>
      <c r="CL110" s="5" t="str">
        <f ca="1">IF($B110="","",'Hidden inputs'!$D$11*CC110+'Hidden inputs'!$E$11*CD110)</f>
        <v/>
      </c>
      <c r="CM110" s="11" t="str">
        <f t="shared" ca="1" si="3166"/>
        <v/>
      </c>
      <c r="CN110" s="9" t="str">
        <f t="shared" ca="1" si="3247"/>
        <v/>
      </c>
      <c r="CO110" s="3" t="str">
        <f t="shared" ca="1" si="3248"/>
        <v/>
      </c>
      <c r="CP110" s="5" t="str" cm="1">
        <f t="array" aca="1" ref="CP110" ca="1">IF($B110="","",IF(CO110=0,0,IF(DD_Payment="",0,IF(CO110&lt;_xlfn.IFS(DD_Frequency="Monthly",1,DD_Frequency="Quarterly",IF(MONTH(CO$2)=1,1,IF(MONTH(CO$2)=4,1,IF(MONTH(CO$2)=7,1,IF(MONTH(CO$2)=10,1,0)))),DD_Frequency="Annually",IF(MONTH(CO$2)=1,1,0))*DD_Payment,CO110,_xlfn.IFS(DD_Frequency="Monthly",1,DD_Frequency="Quarterly",IF(MONTH(CO$2)=1,1,IF(MONTH(CO$2)=4,1,IF(MONTH(CO$2)=7,1,IF(MONTH(CO$2)=10,1,0)))),DD_Frequency="Annually",IF(MONTH(CO$2)=1,1,0))*DD_Payment))))</f>
        <v/>
      </c>
      <c r="CQ110" s="3" t="str">
        <f t="shared" ref="CQ110" ca="1" si="5230">IF($B110="","",IF(CO110&gt;CP110,(CO110-CP110/2)*(rate_A*(CQ$1/365)),0))</f>
        <v/>
      </c>
      <c r="CR110" s="3" t="str">
        <f t="shared" ca="1" si="3341"/>
        <v/>
      </c>
      <c r="CS110" s="3" t="str">
        <f t="shared" ref="CS110" ca="1" si="5231">IF($B110="","",CD110*(1+rate_A*CQ$1/365))</f>
        <v/>
      </c>
      <c r="CT110" s="3" t="str">
        <f t="shared" ref="CT110" ca="1" si="5232">IF($B110="","",CE110*(1+rate_A*CQ$1/365))</f>
        <v/>
      </c>
      <c r="CU110" s="3" t="str">
        <f t="shared" ref="CU110" ca="1" si="5233">IF($B110="","",CF110*(1+rate_joint*CQ$1/365))</f>
        <v/>
      </c>
      <c r="CV110" s="5" t="str">
        <f t="shared" ca="1" si="3345"/>
        <v/>
      </c>
      <c r="CW110" s="5" t="str" cm="1">
        <f t="array" aca="1" ref="CW110" ca="1">IF(CV110="","",_xlfn.IFS(CV110&lt;='Hidden inputs'!$C$15,CV110*'Hidden inputs'!$D$15,CV110&lt;='Hidden inputs'!$C$16,'Hidden inputs'!$C$15*'Hidden inputs'!$D$15+(CV110-'Hidden inputs'!$B$16)*'Hidden inputs'!$D$16,CV110&lt;='Hidden inputs'!$C$17,'Hidden inputs'!$C$15*'Hidden inputs'!$D$15+('Hidden inputs'!$C$16-'Hidden inputs'!$B$16)*'Hidden inputs'!$D$16+(CV110-'Hidden inputs'!$B$17)*'Hidden inputs'!$D$17,CV110&gt;'Hidden inputs'!$B$18,'Hidden inputs'!$C$15*'Hidden inputs'!$D$15+('Hidden inputs'!$C$16-'Hidden inputs'!$B$16)*'Hidden inputs'!$D$16+('Hidden inputs'!$C$17-'Hidden inputs'!$B$17)*'Hidden inputs'!$D$17+(CV110-'Hidden inputs'!$B$18)*'Hidden inputs'!$D$18))</f>
        <v/>
      </c>
      <c r="CX110" s="10" t="str">
        <f t="shared" ca="1" si="3346"/>
        <v/>
      </c>
      <c r="CY110" s="5" t="str">
        <f t="shared" ca="1" si="3253"/>
        <v/>
      </c>
      <c r="CZ110" s="5" t="str">
        <f t="shared" ca="1" si="3254"/>
        <v/>
      </c>
      <c r="DA110" s="5" t="str">
        <f ca="1">IF($B110="","",'Hidden inputs'!$D$11*CR110+'Hidden inputs'!$E$11*CS110)</f>
        <v/>
      </c>
      <c r="DB110" s="11" t="str">
        <f t="shared" ca="1" si="3171"/>
        <v/>
      </c>
      <c r="DC110" s="9" t="str">
        <f t="shared" ca="1" si="3255"/>
        <v/>
      </c>
      <c r="DD110" s="3" t="str">
        <f t="shared" ca="1" si="3256"/>
        <v/>
      </c>
      <c r="DE110" s="5" t="str" cm="1">
        <f t="array" aca="1" ref="DE110" ca="1">IF($B110="","",IF(DD110=0,0,IF(DD_Payment="",0,IF(DD110&lt;_xlfn.IFS(DD_Frequency="Monthly",1,DD_Frequency="Quarterly",IF(MONTH(DD$2)=1,1,IF(MONTH(DD$2)=4,1,IF(MONTH(DD$2)=7,1,IF(MONTH(DD$2)=10,1,0)))),DD_Frequency="Annually",IF(MONTH(DD$2)=1,1,0))*DD_Payment,DD110,_xlfn.IFS(DD_Frequency="Monthly",1,DD_Frequency="Quarterly",IF(MONTH(DD$2)=1,1,IF(MONTH(DD$2)=4,1,IF(MONTH(DD$2)=7,1,IF(MONTH(DD$2)=10,1,0)))),DD_Frequency="Annually",IF(MONTH(DD$2)=1,1,0))*DD_Payment))))</f>
        <v/>
      </c>
      <c r="DF110" s="3" t="str">
        <f t="shared" ref="DF110" ca="1" si="5234">IF($B110="","",IF(DD110&gt;DE110,(DD110-DE110/2)*(rate_A*(DF$1/365)),0))</f>
        <v/>
      </c>
      <c r="DG110" s="3" t="str">
        <f t="shared" ca="1" si="3348"/>
        <v/>
      </c>
      <c r="DH110" s="3" t="str">
        <f t="shared" ref="DH110" ca="1" si="5235">IF($B110="","",CS110*(1+rate_A*DF$1/365))</f>
        <v/>
      </c>
      <c r="DI110" s="3" t="str">
        <f t="shared" ref="DI110" ca="1" si="5236">IF($B110="","",CT110*(1+rate_A*DF$1/365))</f>
        <v/>
      </c>
      <c r="DJ110" s="3" t="str">
        <f t="shared" ref="DJ110" ca="1" si="5237">IF($B110="","",CU110*(1+rate_joint*DF$1/365))</f>
        <v/>
      </c>
      <c r="DK110" s="5" t="str">
        <f t="shared" ca="1" si="3352"/>
        <v/>
      </c>
      <c r="DL110" s="5" t="str" cm="1">
        <f t="array" aca="1" ref="DL110" ca="1">IF(DK110="","",_xlfn.IFS(DK110&lt;='Hidden inputs'!$C$15,DK110*'Hidden inputs'!$D$15,DK110&lt;='Hidden inputs'!$C$16,'Hidden inputs'!$C$15*'Hidden inputs'!$D$15+(DK110-'Hidden inputs'!$B$16)*'Hidden inputs'!$D$16,DK110&lt;='Hidden inputs'!$C$17,'Hidden inputs'!$C$15*'Hidden inputs'!$D$15+('Hidden inputs'!$C$16-'Hidden inputs'!$B$16)*'Hidden inputs'!$D$16+(DK110-'Hidden inputs'!$B$17)*'Hidden inputs'!$D$17,DK110&gt;'Hidden inputs'!$B$18,'Hidden inputs'!$C$15*'Hidden inputs'!$D$15+('Hidden inputs'!$C$16-'Hidden inputs'!$B$16)*'Hidden inputs'!$D$16+('Hidden inputs'!$C$17-'Hidden inputs'!$B$17)*'Hidden inputs'!$D$17+(DK110-'Hidden inputs'!$B$18)*'Hidden inputs'!$D$18))</f>
        <v/>
      </c>
      <c r="DM110" s="10" t="str">
        <f t="shared" ca="1" si="3353"/>
        <v/>
      </c>
      <c r="DN110" s="5" t="str">
        <f t="shared" ca="1" si="3261"/>
        <v/>
      </c>
      <c r="DO110" s="5" t="str">
        <f t="shared" ca="1" si="3262"/>
        <v/>
      </c>
      <c r="DP110" s="5" t="str">
        <f ca="1">IF($B110="","",'Hidden inputs'!$D$11*DG110+'Hidden inputs'!$E$11*DH110)</f>
        <v/>
      </c>
      <c r="DQ110" s="11" t="str">
        <f t="shared" ca="1" si="3176"/>
        <v/>
      </c>
      <c r="DR110" s="9" t="str">
        <f t="shared" ca="1" si="3263"/>
        <v/>
      </c>
      <c r="DS110" s="3" t="str">
        <f t="shared" ca="1" si="3264"/>
        <v/>
      </c>
      <c r="DT110" s="5" t="str" cm="1">
        <f t="array" aca="1" ref="DT110" ca="1">IF($B110="","",IF(DS110=0,0,IF(DD_Payment="",0,IF(DS110&lt;_xlfn.IFS(DD_Frequency="Monthly",1,DD_Frequency="Quarterly",IF(MONTH(DS$2)=1,1,IF(MONTH(DS$2)=4,1,IF(MONTH(DS$2)=7,1,IF(MONTH(DS$2)=10,1,0)))),DD_Frequency="Annually",IF(MONTH(DS$2)=1,1,0))*DD_Payment,DS110,_xlfn.IFS(DD_Frequency="Monthly",1,DD_Frequency="Quarterly",IF(MONTH(DS$2)=1,1,IF(MONTH(DS$2)=4,1,IF(MONTH(DS$2)=7,1,IF(MONTH(DS$2)=10,1,0)))),DD_Frequency="Annually",IF(MONTH(DS$2)=1,1,0))*DD_Payment))))</f>
        <v/>
      </c>
      <c r="DU110" s="3" t="str">
        <f t="shared" ref="DU110" ca="1" si="5238">IF($B110="","",IF(DS110&gt;DT110,(DS110-DT110/2)*(rate_A*(DU$1/365)),0))</f>
        <v/>
      </c>
      <c r="DV110" s="3" t="str">
        <f t="shared" ca="1" si="3355"/>
        <v/>
      </c>
      <c r="DW110" s="3" t="str">
        <f t="shared" ref="DW110" ca="1" si="5239">IF($B110="","",DH110*(1+rate_A*DU$1/365))</f>
        <v/>
      </c>
      <c r="DX110" s="3" t="str">
        <f t="shared" ref="DX110" ca="1" si="5240">IF($B110="","",DI110*(1+rate_A*DU$1/365))</f>
        <v/>
      </c>
      <c r="DY110" s="3" t="str">
        <f t="shared" ref="DY110" ca="1" si="5241">IF($B110="","",DJ110*(1+rate_joint*DU$1/365))</f>
        <v/>
      </c>
      <c r="DZ110" s="5" t="str">
        <f t="shared" ca="1" si="3359"/>
        <v/>
      </c>
      <c r="EA110" s="5" t="str" cm="1">
        <f t="array" aca="1" ref="EA110" ca="1">IF(DZ110="","",_xlfn.IFS(DZ110&lt;='Hidden inputs'!$C$15,DZ110*'Hidden inputs'!$D$15,DZ110&lt;='Hidden inputs'!$C$16,'Hidden inputs'!$C$15*'Hidden inputs'!$D$15+(DZ110-'Hidden inputs'!$B$16)*'Hidden inputs'!$D$16,DZ110&lt;='Hidden inputs'!$C$17,'Hidden inputs'!$C$15*'Hidden inputs'!$D$15+('Hidden inputs'!$C$16-'Hidden inputs'!$B$16)*'Hidden inputs'!$D$16+(DZ110-'Hidden inputs'!$B$17)*'Hidden inputs'!$D$17,DZ110&gt;'Hidden inputs'!$B$18,'Hidden inputs'!$C$15*'Hidden inputs'!$D$15+('Hidden inputs'!$C$16-'Hidden inputs'!$B$16)*'Hidden inputs'!$D$16+('Hidden inputs'!$C$17-'Hidden inputs'!$B$17)*'Hidden inputs'!$D$17+(DZ110-'Hidden inputs'!$B$18)*'Hidden inputs'!$D$18))</f>
        <v/>
      </c>
      <c r="EB110" s="10" t="str">
        <f t="shared" ca="1" si="3360"/>
        <v/>
      </c>
      <c r="EC110" s="5" t="str">
        <f t="shared" ca="1" si="3269"/>
        <v/>
      </c>
      <c r="ED110" s="5" t="str">
        <f t="shared" ca="1" si="3270"/>
        <v/>
      </c>
      <c r="EE110" s="5" t="str">
        <f ca="1">IF($B110="","",'Hidden inputs'!$D$11*DV110+'Hidden inputs'!$E$11*DW110)</f>
        <v/>
      </c>
      <c r="EF110" s="11" t="str">
        <f t="shared" ca="1" si="3181"/>
        <v/>
      </c>
      <c r="EG110" s="9" t="str">
        <f t="shared" ca="1" si="3271"/>
        <v/>
      </c>
      <c r="EH110" s="3" t="str">
        <f t="shared" ca="1" si="3272"/>
        <v/>
      </c>
      <c r="EI110" s="5" t="str" cm="1">
        <f t="array" aca="1" ref="EI110" ca="1">IF($B110="","",IF(EH110=0,0,IF(DD_Payment="",0,IF(EH110&lt;_xlfn.IFS(DD_Frequency="Monthly",1,DD_Frequency="Quarterly",IF(MONTH(EH$2)=1,1,IF(MONTH(EH$2)=4,1,IF(MONTH(EH$2)=7,1,IF(MONTH(EH$2)=10,1,0)))),DD_Frequency="Annually",IF(MONTH(EH$2)=1,1,0))*DD_Payment,EH110,_xlfn.IFS(DD_Frequency="Monthly",1,DD_Frequency="Quarterly",IF(MONTH(EH$2)=1,1,IF(MONTH(EH$2)=4,1,IF(MONTH(EH$2)=7,1,IF(MONTH(EH$2)=10,1,0)))),DD_Frequency="Annually",IF(MONTH(EH$2)=1,1,0))*DD_Payment))))</f>
        <v/>
      </c>
      <c r="EJ110" s="3" t="str">
        <f t="shared" ref="EJ110" ca="1" si="5242">IF($B110="","",IF(EH110&gt;EI110,(EH110-EI110/2)*(rate_A*(EJ$1/365)),0))</f>
        <v/>
      </c>
      <c r="EK110" s="3" t="str">
        <f t="shared" ca="1" si="3362"/>
        <v/>
      </c>
      <c r="EL110" s="3" t="str">
        <f t="shared" ref="EL110" ca="1" si="5243">IF($B110="","",DW110*(1+rate_A*EJ$1/365))</f>
        <v/>
      </c>
      <c r="EM110" s="3" t="str">
        <f t="shared" ref="EM110" ca="1" si="5244">IF($B110="","",DX110*(1+rate_A*EJ$1/365))</f>
        <v/>
      </c>
      <c r="EN110" s="3" t="str">
        <f t="shared" ref="EN110" ca="1" si="5245">IF($B110="","",DY110*(1+rate_joint*EJ$1/365))</f>
        <v/>
      </c>
      <c r="EO110" s="5" t="str">
        <f t="shared" ca="1" si="3366"/>
        <v/>
      </c>
      <c r="EP110" s="5" t="str" cm="1">
        <f t="array" aca="1" ref="EP110" ca="1">IF(EO110="","",_xlfn.IFS(EO110&lt;='Hidden inputs'!$C$15,EO110*'Hidden inputs'!$D$15,EO110&lt;='Hidden inputs'!$C$16,'Hidden inputs'!$C$15*'Hidden inputs'!$D$15+(EO110-'Hidden inputs'!$B$16)*'Hidden inputs'!$D$16,EO110&lt;='Hidden inputs'!$C$17,'Hidden inputs'!$C$15*'Hidden inputs'!$D$15+('Hidden inputs'!$C$16-'Hidden inputs'!$B$16)*'Hidden inputs'!$D$16+(EO110-'Hidden inputs'!$B$17)*'Hidden inputs'!$D$17,EO110&gt;'Hidden inputs'!$B$18,'Hidden inputs'!$C$15*'Hidden inputs'!$D$15+('Hidden inputs'!$C$16-'Hidden inputs'!$B$16)*'Hidden inputs'!$D$16+('Hidden inputs'!$C$17-'Hidden inputs'!$B$17)*'Hidden inputs'!$D$17+(EO110-'Hidden inputs'!$B$18)*'Hidden inputs'!$D$18))</f>
        <v/>
      </c>
      <c r="EQ110" s="10" t="str">
        <f t="shared" ca="1" si="3367"/>
        <v/>
      </c>
      <c r="ER110" s="5" t="str">
        <f t="shared" ca="1" si="3277"/>
        <v/>
      </c>
      <c r="ES110" s="5" t="str">
        <f t="shared" ca="1" si="3278"/>
        <v/>
      </c>
      <c r="ET110" s="5" t="str">
        <f ca="1">IF($B110="","",'Hidden inputs'!$D$11*EK110+'Hidden inputs'!$E$11*EL110)</f>
        <v/>
      </c>
      <c r="EU110" s="11" t="str">
        <f t="shared" ca="1" si="3186"/>
        <v/>
      </c>
      <c r="EV110" s="9" t="str">
        <f t="shared" ca="1" si="3279"/>
        <v/>
      </c>
      <c r="EW110" s="3" t="str">
        <f t="shared" ca="1" si="3280"/>
        <v/>
      </c>
      <c r="EX110" s="5" t="str" cm="1">
        <f t="array" aca="1" ref="EX110" ca="1">IF($B110="","",IF(EW110=0,0,IF(DD_Payment="",0,IF(EW110&lt;_xlfn.IFS(DD_Frequency="Monthly",1,DD_Frequency="Quarterly",IF(MONTH(EW$2)=1,1,IF(MONTH(EW$2)=4,1,IF(MONTH(EW$2)=7,1,IF(MONTH(EW$2)=10,1,0)))),DD_Frequency="Annually",IF(MONTH(EW$2)=1,1,0))*DD_Payment,EW110,_xlfn.IFS(DD_Frequency="Monthly",1,DD_Frequency="Quarterly",IF(MONTH(EW$2)=1,1,IF(MONTH(EW$2)=4,1,IF(MONTH(EW$2)=7,1,IF(MONTH(EW$2)=10,1,0)))),DD_Frequency="Annually",IF(MONTH(EW$2)=1,1,0))*DD_Payment))))</f>
        <v/>
      </c>
      <c r="EY110" s="3" t="str">
        <f t="shared" ref="EY110" ca="1" si="5246">IF($B110="","",IF(EW110&gt;EX110,(EW110-EX110/2)*(rate_A*(EY$1/365)),0))</f>
        <v/>
      </c>
      <c r="EZ110" s="3" t="str">
        <f t="shared" ca="1" si="3369"/>
        <v/>
      </c>
      <c r="FA110" s="3" t="str">
        <f t="shared" ref="FA110" ca="1" si="5247">IF($B110="","",EL110*(1+rate_A*EY$1/365))</f>
        <v/>
      </c>
      <c r="FB110" s="3" t="str">
        <f t="shared" ref="FB110" ca="1" si="5248">IF($B110="","",EM110*(1+rate_A*EY$1/365))</f>
        <v/>
      </c>
      <c r="FC110" s="3" t="str">
        <f t="shared" ref="FC110" ca="1" si="5249">IF($B110="","",EN110*(1+rate_joint*EY$1/365))</f>
        <v/>
      </c>
      <c r="FD110" s="5" t="str">
        <f t="shared" ca="1" si="3373"/>
        <v/>
      </c>
      <c r="FE110" s="5" t="str" cm="1">
        <f t="array" aca="1" ref="FE110" ca="1">IF(FD110="","",_xlfn.IFS(FD110&lt;='Hidden inputs'!$C$15,FD110*'Hidden inputs'!$D$15,FD110&lt;='Hidden inputs'!$C$16,'Hidden inputs'!$C$15*'Hidden inputs'!$D$15+(FD110-'Hidden inputs'!$B$16)*'Hidden inputs'!$D$16,FD110&lt;='Hidden inputs'!$C$17,'Hidden inputs'!$C$15*'Hidden inputs'!$D$15+('Hidden inputs'!$C$16-'Hidden inputs'!$B$16)*'Hidden inputs'!$D$16+(FD110-'Hidden inputs'!$B$17)*'Hidden inputs'!$D$17,FD110&gt;'Hidden inputs'!$B$18,'Hidden inputs'!$C$15*'Hidden inputs'!$D$15+('Hidden inputs'!$C$16-'Hidden inputs'!$B$16)*'Hidden inputs'!$D$16+('Hidden inputs'!$C$17-'Hidden inputs'!$B$17)*'Hidden inputs'!$D$17+(FD110-'Hidden inputs'!$B$18)*'Hidden inputs'!$D$18))</f>
        <v/>
      </c>
      <c r="FF110" s="10" t="str">
        <f t="shared" ca="1" si="3374"/>
        <v/>
      </c>
      <c r="FG110" s="5" t="str">
        <f t="shared" ca="1" si="3285"/>
        <v/>
      </c>
      <c r="FH110" s="5" t="str">
        <f t="shared" ca="1" si="3286"/>
        <v/>
      </c>
      <c r="FI110" s="5" t="str">
        <f ca="1">IF($B110="","",'Hidden inputs'!$D$11*EZ110+'Hidden inputs'!$E$11*FA110)</f>
        <v/>
      </c>
      <c r="FJ110" s="11" t="str">
        <f t="shared" ca="1" si="3191"/>
        <v/>
      </c>
      <c r="FK110" s="9" t="str">
        <f t="shared" ca="1" si="3287"/>
        <v/>
      </c>
      <c r="FL110" s="3" t="str">
        <f t="shared" ca="1" si="3288"/>
        <v/>
      </c>
      <c r="FM110" s="5" t="str" cm="1">
        <f t="array" aca="1" ref="FM110" ca="1">IF($B110="","",IF(FL110=0,0,IF(DD_Payment="",0,IF(FL110&lt;_xlfn.IFS(DD_Frequency="Monthly",1,DD_Frequency="Quarterly",IF(MONTH(FL$2)=1,1,IF(MONTH(FL$2)=4,1,IF(MONTH(FL$2)=7,1,IF(MONTH(FL$2)=10,1,0)))),DD_Frequency="Annually",IF(MONTH(FL$2)=1,1,0))*DD_Payment,FL110,_xlfn.IFS(DD_Frequency="Monthly",1,DD_Frequency="Quarterly",IF(MONTH(FL$2)=1,1,IF(MONTH(FL$2)=4,1,IF(MONTH(FL$2)=7,1,IF(MONTH(FL$2)=10,1,0)))),DD_Frequency="Annually",IF(MONTH(FL$2)=1,1,0))*DD_Payment))))</f>
        <v/>
      </c>
      <c r="FN110" s="3" t="str">
        <f t="shared" ref="FN110" ca="1" si="5250">IF($B110="","",IF(FL110&gt;FM110,(FL110-FM110/2)*(rate_A*(FN$1/365)),0))</f>
        <v/>
      </c>
      <c r="FO110" s="3" t="str">
        <f t="shared" ca="1" si="3376"/>
        <v/>
      </c>
      <c r="FP110" s="3" t="str">
        <f t="shared" ref="FP110" ca="1" si="5251">IF($B110="","",FA110*(1+rate_A*FN$1/365))</f>
        <v/>
      </c>
      <c r="FQ110" s="3" t="str">
        <f t="shared" ref="FQ110" ca="1" si="5252">IF($B110="","",FB110*(1+rate_A*FN$1/365))</f>
        <v/>
      </c>
      <c r="FR110" s="3" t="str">
        <f t="shared" ref="FR110" ca="1" si="5253">IF($B110="","",FC110*(1+rate_joint*FN$1/365))</f>
        <v/>
      </c>
      <c r="FS110" s="5" t="str">
        <f t="shared" ca="1" si="3380"/>
        <v/>
      </c>
      <c r="FT110" s="5" t="str" cm="1">
        <f t="array" aca="1" ref="FT110" ca="1">IF(FS110="","",_xlfn.IFS(FS110&lt;='Hidden inputs'!$C$15,FS110*'Hidden inputs'!$D$15,FS110&lt;='Hidden inputs'!$C$16,'Hidden inputs'!$C$15*'Hidden inputs'!$D$15+(FS110-'Hidden inputs'!$B$16)*'Hidden inputs'!$D$16,FS110&lt;='Hidden inputs'!$C$17,'Hidden inputs'!$C$15*'Hidden inputs'!$D$15+('Hidden inputs'!$C$16-'Hidden inputs'!$B$16)*'Hidden inputs'!$D$16+(FS110-'Hidden inputs'!$B$17)*'Hidden inputs'!$D$17,FS110&gt;'Hidden inputs'!$B$18,'Hidden inputs'!$C$15*'Hidden inputs'!$D$15+('Hidden inputs'!$C$16-'Hidden inputs'!$B$16)*'Hidden inputs'!$D$16+('Hidden inputs'!$C$17-'Hidden inputs'!$B$17)*'Hidden inputs'!$D$17+(FS110-'Hidden inputs'!$B$18)*'Hidden inputs'!$D$18))</f>
        <v/>
      </c>
      <c r="FU110" s="10" t="str">
        <f t="shared" ca="1" si="3381"/>
        <v/>
      </c>
      <c r="FV110" s="5" t="str">
        <f t="shared" ca="1" si="3293"/>
        <v/>
      </c>
      <c r="FW110" s="5" t="str">
        <f t="shared" ca="1" si="3294"/>
        <v/>
      </c>
      <c r="FX110" s="5" t="str">
        <f ca="1">IF($B110="","",'Hidden inputs'!$D$11*FO110+'Hidden inputs'!$E$11*FP110)</f>
        <v/>
      </c>
      <c r="FY110" s="11" t="str">
        <f t="shared" ca="1" si="3196"/>
        <v/>
      </c>
      <c r="FZ110" s="9" t="str">
        <f t="shared" ca="1" si="3295"/>
        <v/>
      </c>
      <c r="GA110" s="5" t="str">
        <f t="shared" ca="1" si="3296"/>
        <v/>
      </c>
      <c r="GB110" s="5" t="str">
        <f t="shared" ca="1" si="3297"/>
        <v/>
      </c>
      <c r="GC110" s="5" t="str">
        <f t="shared" ca="1" si="3197"/>
        <v/>
      </c>
      <c r="GD110" s="5" t="str">
        <f t="shared" ca="1" si="3198"/>
        <v/>
      </c>
    </row>
    <row r="111" spans="1:186" x14ac:dyDescent="0.35">
      <c r="A111" s="2" t="str">
        <f t="shared" ca="1" si="3199"/>
        <v/>
      </c>
      <c r="B111" s="6" t="str">
        <f t="shared" ca="1" si="3200"/>
        <v/>
      </c>
      <c r="C111" s="5" t="str">
        <f t="shared" ca="1" si="3298"/>
        <v/>
      </c>
      <c r="D111" s="5" t="str" cm="1">
        <f t="array" aca="1" ref="D111" ca="1">IF($B111="","",IF(C111=0,0,IF(DD_Payment="",0,IF(C111&lt;_xlfn.IFS(DD_Frequency="Monthly",1,DD_Frequency="Quarterly",IF(MONTH(C$2)=1,1,IF(MONTH(C$2)=4,1,IF(MONTH(C$2)=7,1,IF(MONTH(C$2)=10,1,0)))),DD_Frequency="Annually",IF(MONTH(C$2)=1,1,0))*DD_Payment,C111,_xlfn.IFS(DD_Frequency="Monthly",1,DD_Frequency="Quarterly",IF(MONTH(C$2)=1,1,IF(MONTH(C$2)=4,1,IF(MONTH(C$2)=7,1,IF(MONTH(C$2)=10,1,0)))),DD_Frequency="Annually",IF(MONTH(C$2)=1,1,0))*DD_Payment))))</f>
        <v/>
      </c>
      <c r="E111" s="5" t="str">
        <f t="shared" ref="E111" ca="1" si="5254">IF(B111="","",IF(C111&gt;D111,(C111-D111/2)*(rate_A*(E$1/365)),0))</f>
        <v/>
      </c>
      <c r="F111" s="5" t="str">
        <f t="shared" ca="1" si="3202"/>
        <v/>
      </c>
      <c r="G111" s="5" t="str">
        <f t="shared" ref="G111" ca="1" si="5255">IF(B111="","",G110*(1+rate_A*E$1/365))</f>
        <v/>
      </c>
      <c r="H111" s="5" t="str">
        <f t="shared" ref="H111" ca="1" si="5256">IF(B111="","",H110*(1+rate_A*E$1/365))</f>
        <v/>
      </c>
      <c r="I111" s="5" t="str">
        <f t="shared" ref="I111" ca="1" si="5257">IF(B111="","",I110*(1+rate_joint*E$1/365))</f>
        <v/>
      </c>
      <c r="J111" s="5" t="str">
        <f t="shared" ca="1" si="3303"/>
        <v/>
      </c>
      <c r="K111" s="5" t="str" cm="1">
        <f t="array" aca="1" ref="K111" ca="1">IF(J111="","",_xlfn.IFS(J111&lt;='Hidden inputs'!$C$15,J111*'Hidden inputs'!$D$15,J111&lt;='Hidden inputs'!$C$16,'Hidden inputs'!$C$15*'Hidden inputs'!$D$15+(J111-'Hidden inputs'!$B$16)*'Hidden inputs'!$D$16,J111&lt;='Hidden inputs'!$C$17,'Hidden inputs'!$C$15*'Hidden inputs'!$D$15+('Hidden inputs'!$C$16-'Hidden inputs'!$B$16)*'Hidden inputs'!$D$16+(J111-'Hidden inputs'!$B$17)*'Hidden inputs'!$D$17,J111&gt;'Hidden inputs'!$B$18,'Hidden inputs'!$C$15*'Hidden inputs'!$D$15+('Hidden inputs'!$C$16-'Hidden inputs'!$B$16)*'Hidden inputs'!$D$16+('Hidden inputs'!$C$17-'Hidden inputs'!$B$17)*'Hidden inputs'!$D$17+(J111-'Hidden inputs'!$B$18)*'Hidden inputs'!$D$18))</f>
        <v/>
      </c>
      <c r="L111" s="11" t="str">
        <f t="shared" ca="1" si="3304"/>
        <v/>
      </c>
      <c r="M111" s="5" t="str">
        <f t="shared" ca="1" si="3206"/>
        <v/>
      </c>
      <c r="N111" s="5" t="str">
        <f t="shared" ca="1" si="3207"/>
        <v/>
      </c>
      <c r="O111" s="5" t="str">
        <f ca="1">IF(B111="","",'Hidden inputs'!$D$11*F111+'Hidden inputs'!$E$11*G111)</f>
        <v/>
      </c>
      <c r="P111" s="11" t="str">
        <f t="shared" ca="1" si="3140"/>
        <v/>
      </c>
      <c r="Q111" s="20" t="str">
        <f t="shared" ca="1" si="3141"/>
        <v/>
      </c>
      <c r="R111" s="3" t="str">
        <f t="shared" ca="1" si="3208"/>
        <v/>
      </c>
      <c r="S111" s="5" t="str" cm="1">
        <f t="array" aca="1" ref="S111" ca="1">IF($B111="","",IF(R111=0,0,IF(DD_Payment="",0,IF(R111&lt;_xlfn.IFS(DD_Frequency="Monthly",1,DD_Frequency="Quarterly",IF(MONTH(R$2)=1,1,IF(MONTH(R$2)=4,1,IF(MONTH(R$2)=7,1,IF(MONTH(R$2)=10,1,0)))),DD_Frequency="Annually",IF(MONTH(R$2)=1,1,0))*DD_Payment,R111,_xlfn.IFS(DD_Frequency="Monthly",1,DD_Frequency="Quarterly",IF(MONTH(R$2)=1,1,IF(MONTH(R$2)=4,1,IF(MONTH(R$2)=7,1,IF(MONTH(R$2)=10,1,0)))),DD_Frequency="Annually",IF(MONTH(R$2)=1,1,0))*DD_Payment))))</f>
        <v/>
      </c>
      <c r="T111" s="3" t="str">
        <f t="shared" ref="T111" ca="1" si="5258">IF(B111="","",IF(R111&gt;S111,(R111-S111/2)*(rate_A*((T$1+A111)/365)),0))</f>
        <v/>
      </c>
      <c r="U111" s="3" t="str">
        <f t="shared" ca="1" si="3210"/>
        <v/>
      </c>
      <c r="V111" s="3" t="str">
        <f t="shared" ref="V111" ca="1" si="5259">IF(B111="","",G111*(1+rate_A*(T$1+A111)/365))</f>
        <v/>
      </c>
      <c r="W111" s="3" t="str">
        <f t="shared" ref="W111" ca="1" si="5260">IF(B111="","",H111*(1+rate_A*(T$1+A111)/365))</f>
        <v/>
      </c>
      <c r="X111" s="3" t="str">
        <f t="shared" ref="X111" ca="1" si="5261">IF(B111="","",I111*(1+rate_joint*(T$1+A111)/365))</f>
        <v/>
      </c>
      <c r="Y111" s="5" t="str">
        <f t="shared" ca="1" si="3309"/>
        <v/>
      </c>
      <c r="Z111" s="5" t="str" cm="1">
        <f t="array" aca="1" ref="Z111" ca="1">IF(Y111="","",_xlfn.IFS(Y111&lt;='Hidden inputs'!$C$15,Y111*'Hidden inputs'!$D$15,Y111&lt;='Hidden inputs'!$C$16,'Hidden inputs'!$C$15*'Hidden inputs'!$D$15+(Y111-'Hidden inputs'!$B$16)*'Hidden inputs'!$D$16,Y111&lt;='Hidden inputs'!$C$17,'Hidden inputs'!$C$15*'Hidden inputs'!$D$15+('Hidden inputs'!$C$16-'Hidden inputs'!$B$16)*'Hidden inputs'!$D$16+(Y111-'Hidden inputs'!$B$17)*'Hidden inputs'!$D$17,Y111&gt;'Hidden inputs'!$B$18,'Hidden inputs'!$C$15*'Hidden inputs'!$D$15+('Hidden inputs'!$C$16-'Hidden inputs'!$B$16)*'Hidden inputs'!$D$16+('Hidden inputs'!$C$17-'Hidden inputs'!$B$17)*'Hidden inputs'!$D$17+(Y111-'Hidden inputs'!$B$18)*'Hidden inputs'!$D$18))</f>
        <v/>
      </c>
      <c r="AA111" s="10" t="str">
        <f t="shared" ca="1" si="3310"/>
        <v/>
      </c>
      <c r="AB111" s="5" t="str">
        <f t="shared" ca="1" si="3214"/>
        <v/>
      </c>
      <c r="AC111" s="5" t="str">
        <f t="shared" ca="1" si="3311"/>
        <v/>
      </c>
      <c r="AD111" s="5" t="str">
        <f ca="1">IF(B111="","",'Hidden inputs'!$D$11*U111+'Hidden inputs'!$E$11*V111)</f>
        <v/>
      </c>
      <c r="AE111" s="11" t="str">
        <f t="shared" ca="1" si="3146"/>
        <v/>
      </c>
      <c r="AF111" s="9" t="str">
        <f t="shared" ca="1" si="3215"/>
        <v/>
      </c>
      <c r="AG111" s="3" t="str">
        <f t="shared" ca="1" si="3216"/>
        <v/>
      </c>
      <c r="AH111" s="5" t="str" cm="1">
        <f t="array" aca="1" ref="AH111" ca="1">IF($B111="","",IF(AG111=0,0,IF(DD_Payment="",0,IF(AG111&lt;_xlfn.IFS(DD_Frequency="Monthly",1,DD_Frequency="Quarterly",IF(MONTH(AG$2)=1,1,IF(MONTH(AG$2)=4,1,IF(MONTH(AG$2)=7,1,IF(MONTH(AG$2)=10,1,0)))),DD_Frequency="Annually",IF(MONTH(AG$2)=1,1,0))*DD_Payment,AG111,_xlfn.IFS(DD_Frequency="Monthly",1,DD_Frequency="Quarterly",IF(MONTH(AG$2)=1,1,IF(MONTH(AG$2)=4,1,IF(MONTH(AG$2)=7,1,IF(MONTH(AG$2)=10,1,0)))),DD_Frequency="Annually",IF(MONTH(AG$2)=1,1,0))*DD_Payment))))</f>
        <v/>
      </c>
      <c r="AI111" s="3" t="str">
        <f t="shared" ref="AI111" ca="1" si="5262">IF($B111="","",IF(AG111&gt;AH111,(AG111-AH111/2)*(rate_A*(AI$1/365)),0))</f>
        <v/>
      </c>
      <c r="AJ111" s="3" t="str">
        <f t="shared" ca="1" si="3313"/>
        <v/>
      </c>
      <c r="AK111" s="3" t="str">
        <f t="shared" ref="AK111" ca="1" si="5263">IF($B111="","",V111*(1+rate_A*AI$1/365))</f>
        <v/>
      </c>
      <c r="AL111" s="3" t="str">
        <f t="shared" ref="AL111" ca="1" si="5264">IF($B111="","",W111*(1+rate_A*AI$1/365))</f>
        <v/>
      </c>
      <c r="AM111" s="3" t="str">
        <f t="shared" ref="AM111" ca="1" si="5265">IF($B111="","",X111*(1+rate_joint*AI$1/365))</f>
        <v/>
      </c>
      <c r="AN111" s="5" t="str">
        <f t="shared" ca="1" si="3317"/>
        <v/>
      </c>
      <c r="AO111" s="5" t="str" cm="1">
        <f t="array" aca="1" ref="AO111" ca="1">IF(AN111="","",_xlfn.IFS(AN111&lt;='Hidden inputs'!$C$15,AN111*'Hidden inputs'!$D$15,AN111&lt;='Hidden inputs'!$C$16,'Hidden inputs'!$C$15*'Hidden inputs'!$D$15+(AN111-'Hidden inputs'!$B$16)*'Hidden inputs'!$D$16,AN111&lt;='Hidden inputs'!$C$17,'Hidden inputs'!$C$15*'Hidden inputs'!$D$15+('Hidden inputs'!$C$16-'Hidden inputs'!$B$16)*'Hidden inputs'!$D$16+(AN111-'Hidden inputs'!$B$17)*'Hidden inputs'!$D$17,AN111&gt;'Hidden inputs'!$B$18,'Hidden inputs'!$C$15*'Hidden inputs'!$D$15+('Hidden inputs'!$C$16-'Hidden inputs'!$B$16)*'Hidden inputs'!$D$16+('Hidden inputs'!$C$17-'Hidden inputs'!$B$17)*'Hidden inputs'!$D$17+(AN111-'Hidden inputs'!$B$18)*'Hidden inputs'!$D$18))</f>
        <v/>
      </c>
      <c r="AP111" s="10" t="str">
        <f t="shared" ca="1" si="3318"/>
        <v/>
      </c>
      <c r="AQ111" s="5" t="str">
        <f t="shared" ca="1" si="3221"/>
        <v/>
      </c>
      <c r="AR111" s="5" t="str">
        <f t="shared" ca="1" si="3222"/>
        <v/>
      </c>
      <c r="AS111" s="5" t="str">
        <f ca="1">IF($B111="","",'Hidden inputs'!$D$11*AJ111+'Hidden inputs'!$E$11*AK111)</f>
        <v/>
      </c>
      <c r="AT111" s="11" t="str">
        <f t="shared" ca="1" si="3151"/>
        <v/>
      </c>
      <c r="AU111" s="9" t="str">
        <f t="shared" ca="1" si="3223"/>
        <v/>
      </c>
      <c r="AV111" s="3" t="str">
        <f t="shared" ca="1" si="3224"/>
        <v/>
      </c>
      <c r="AW111" s="5" t="str" cm="1">
        <f t="array" aca="1" ref="AW111" ca="1">IF($B111="","",IF(AV111=0,0,IF(DD_Payment="",0,IF(AV111&lt;_xlfn.IFS(DD_Frequency="Monthly",1,DD_Frequency="Quarterly",IF(MONTH(AV$2)=1,1,IF(MONTH(AV$2)=4,1,IF(MONTH(AV$2)=7,1,IF(MONTH(AV$2)=10,1,0)))),DD_Frequency="Annually",IF(MONTH(AV$2)=1,1,0))*DD_Payment,AV111,_xlfn.IFS(DD_Frequency="Monthly",1,DD_Frequency="Quarterly",IF(MONTH(AV$2)=1,1,IF(MONTH(AV$2)=4,1,IF(MONTH(AV$2)=7,1,IF(MONTH(AV$2)=10,1,0)))),DD_Frequency="Annually",IF(MONTH(AV$2)=1,1,0))*DD_Payment))))</f>
        <v/>
      </c>
      <c r="AX111" s="3" t="str">
        <f t="shared" ref="AX111" ca="1" si="5266">IF($B111="","",IF(AV111&gt;AW111,(AV111-AW111/2)*(rate_A*(AX$1/365)),0))</f>
        <v/>
      </c>
      <c r="AY111" s="3" t="str">
        <f t="shared" ca="1" si="3320"/>
        <v/>
      </c>
      <c r="AZ111" s="3" t="str">
        <f t="shared" ref="AZ111" ca="1" si="5267">IF($B111="","",AK111*(1+rate_A*AX$1/365))</f>
        <v/>
      </c>
      <c r="BA111" s="3" t="str">
        <f t="shared" ref="BA111" ca="1" si="5268">IF($B111="","",AL111*(1+rate_A*AX$1/365))</f>
        <v/>
      </c>
      <c r="BB111" s="3" t="str">
        <f t="shared" ref="BB111" ca="1" si="5269">IF($B111="","",AM111*(1+rate_joint*AX$1/365))</f>
        <v/>
      </c>
      <c r="BC111" s="5" t="str">
        <f t="shared" ca="1" si="3324"/>
        <v/>
      </c>
      <c r="BD111" s="5" t="str" cm="1">
        <f t="array" aca="1" ref="BD111" ca="1">IF(BC111="","",_xlfn.IFS(BC111&lt;='Hidden inputs'!$C$15,BC111*'Hidden inputs'!$D$15,BC111&lt;='Hidden inputs'!$C$16,'Hidden inputs'!$C$15*'Hidden inputs'!$D$15+(BC111-'Hidden inputs'!$B$16)*'Hidden inputs'!$D$16,BC111&lt;='Hidden inputs'!$C$17,'Hidden inputs'!$C$15*'Hidden inputs'!$D$15+('Hidden inputs'!$C$16-'Hidden inputs'!$B$16)*'Hidden inputs'!$D$16+(BC111-'Hidden inputs'!$B$17)*'Hidden inputs'!$D$17,BC111&gt;'Hidden inputs'!$B$18,'Hidden inputs'!$C$15*'Hidden inputs'!$D$15+('Hidden inputs'!$C$16-'Hidden inputs'!$B$16)*'Hidden inputs'!$D$16+('Hidden inputs'!$C$17-'Hidden inputs'!$B$17)*'Hidden inputs'!$D$17+(BC111-'Hidden inputs'!$B$18)*'Hidden inputs'!$D$18))</f>
        <v/>
      </c>
      <c r="BE111" s="10" t="str">
        <f t="shared" ca="1" si="3325"/>
        <v/>
      </c>
      <c r="BF111" s="5" t="str">
        <f t="shared" ca="1" si="3229"/>
        <v/>
      </c>
      <c r="BG111" s="5" t="str">
        <f t="shared" ca="1" si="3230"/>
        <v/>
      </c>
      <c r="BH111" s="5" t="str">
        <f ca="1">IF($B111="","",'Hidden inputs'!$D$11*AY111+'Hidden inputs'!$E$11*AZ111)</f>
        <v/>
      </c>
      <c r="BI111" s="11" t="str">
        <f t="shared" ca="1" si="3156"/>
        <v/>
      </c>
      <c r="BJ111" s="9" t="str">
        <f t="shared" ca="1" si="3231"/>
        <v/>
      </c>
      <c r="BK111" s="3" t="str">
        <f t="shared" ca="1" si="3232"/>
        <v/>
      </c>
      <c r="BL111" s="5" t="str" cm="1">
        <f t="array" aca="1" ref="BL111" ca="1">IF($B111="","",IF(BK111=0,0,IF(DD_Payment="",0,IF(BK111&lt;_xlfn.IFS(DD_Frequency="Monthly",1,DD_Frequency="Quarterly",IF(MONTH(BK$2)=1,1,IF(MONTH(BK$2)=4,1,IF(MONTH(BK$2)=7,1,IF(MONTH(BK$2)=10,1,0)))),DD_Frequency="Annually",IF(MONTH(BK$2)=1,1,0))*DD_Payment,BK111,_xlfn.IFS(DD_Frequency="Monthly",1,DD_Frequency="Quarterly",IF(MONTH(BK$2)=1,1,IF(MONTH(BK$2)=4,1,IF(MONTH(BK$2)=7,1,IF(MONTH(BK$2)=10,1,0)))),DD_Frequency="Annually",IF(MONTH(BK$2)=1,1,0))*DD_Payment))))</f>
        <v/>
      </c>
      <c r="BM111" s="3" t="str">
        <f t="shared" ref="BM111" ca="1" si="5270">IF($B111="","",IF(BK111&gt;BL111,(BK111-BL111/2)*(rate_A*(BM$1/365)),0))</f>
        <v/>
      </c>
      <c r="BN111" s="3" t="str">
        <f t="shared" ca="1" si="3327"/>
        <v/>
      </c>
      <c r="BO111" s="3" t="str">
        <f t="shared" ref="BO111" ca="1" si="5271">IF($B111="","",AZ111*(1+rate_A*BM$1/365))</f>
        <v/>
      </c>
      <c r="BP111" s="3" t="str">
        <f t="shared" ref="BP111" ca="1" si="5272">IF($B111="","",BA111*(1+rate_A*BM$1/365))</f>
        <v/>
      </c>
      <c r="BQ111" s="3" t="str">
        <f t="shared" ref="BQ111" ca="1" si="5273">IF($B111="","",BB111*(1+rate_joint*BM$1/365))</f>
        <v/>
      </c>
      <c r="BR111" s="5" t="str">
        <f t="shared" ca="1" si="3331"/>
        <v/>
      </c>
      <c r="BS111" s="5" t="str" cm="1">
        <f t="array" aca="1" ref="BS111" ca="1">IF(BR111="","",_xlfn.IFS(BR111&lt;='Hidden inputs'!$C$15,BR111*'Hidden inputs'!$D$15,BR111&lt;='Hidden inputs'!$C$16,'Hidden inputs'!$C$15*'Hidden inputs'!$D$15+(BR111-'Hidden inputs'!$B$16)*'Hidden inputs'!$D$16,BR111&lt;='Hidden inputs'!$C$17,'Hidden inputs'!$C$15*'Hidden inputs'!$D$15+('Hidden inputs'!$C$16-'Hidden inputs'!$B$16)*'Hidden inputs'!$D$16+(BR111-'Hidden inputs'!$B$17)*'Hidden inputs'!$D$17,BR111&gt;'Hidden inputs'!$B$18,'Hidden inputs'!$C$15*'Hidden inputs'!$D$15+('Hidden inputs'!$C$16-'Hidden inputs'!$B$16)*'Hidden inputs'!$D$16+('Hidden inputs'!$C$17-'Hidden inputs'!$B$17)*'Hidden inputs'!$D$17+(BR111-'Hidden inputs'!$B$18)*'Hidden inputs'!$D$18))</f>
        <v/>
      </c>
      <c r="BT111" s="10" t="str">
        <f t="shared" ca="1" si="3332"/>
        <v/>
      </c>
      <c r="BU111" s="5" t="str">
        <f t="shared" ca="1" si="3237"/>
        <v/>
      </c>
      <c r="BV111" s="5" t="str">
        <f t="shared" ca="1" si="3238"/>
        <v/>
      </c>
      <c r="BW111" s="5" t="str">
        <f ca="1">IF($B111="","",'Hidden inputs'!$D$11*BN111+'Hidden inputs'!$E$11*BO111)</f>
        <v/>
      </c>
      <c r="BX111" s="11" t="str">
        <f t="shared" ca="1" si="3161"/>
        <v/>
      </c>
      <c r="BY111" s="9" t="str">
        <f t="shared" ca="1" si="3239"/>
        <v/>
      </c>
      <c r="BZ111" s="3" t="str">
        <f t="shared" ca="1" si="3240"/>
        <v/>
      </c>
      <c r="CA111" s="5" t="str" cm="1">
        <f t="array" aca="1" ref="CA111" ca="1">IF($B111="","",IF(BZ111=0,0,IF(DD_Payment="",0,IF(BZ111&lt;_xlfn.IFS(DD_Frequency="Monthly",1,DD_Frequency="Quarterly",IF(MONTH(BZ$2)=1,1,IF(MONTH(BZ$2)=4,1,IF(MONTH(BZ$2)=7,1,IF(MONTH(BZ$2)=10,1,0)))),DD_Frequency="Annually",IF(MONTH(BZ$2)=1,1,0))*DD_Payment,BZ111,_xlfn.IFS(DD_Frequency="Monthly",1,DD_Frequency="Quarterly",IF(MONTH(BZ$2)=1,1,IF(MONTH(BZ$2)=4,1,IF(MONTH(BZ$2)=7,1,IF(MONTH(BZ$2)=10,1,0)))),DD_Frequency="Annually",IF(MONTH(BZ$2)=1,1,0))*DD_Payment))))</f>
        <v/>
      </c>
      <c r="CB111" s="3" t="str">
        <f t="shared" ref="CB111" ca="1" si="5274">IF($B111="","",IF(BZ111&gt;CA111,(BZ111-CA111/2)*(rate_A*(CB$1/365)),0))</f>
        <v/>
      </c>
      <c r="CC111" s="3" t="str">
        <f t="shared" ca="1" si="3334"/>
        <v/>
      </c>
      <c r="CD111" s="3" t="str">
        <f t="shared" ref="CD111" ca="1" si="5275">IF($B111="","",BO111*(1+rate_A*CB$1/365))</f>
        <v/>
      </c>
      <c r="CE111" s="3" t="str">
        <f t="shared" ref="CE111" ca="1" si="5276">IF($B111="","",BP111*(1+rate_A*CB$1/365))</f>
        <v/>
      </c>
      <c r="CF111" s="3" t="str">
        <f t="shared" ref="CF111" ca="1" si="5277">IF($B111="","",BQ111*(1+rate_joint*CB$1/365))</f>
        <v/>
      </c>
      <c r="CG111" s="5" t="str">
        <f t="shared" ca="1" si="3338"/>
        <v/>
      </c>
      <c r="CH111" s="5" t="str" cm="1">
        <f t="array" aca="1" ref="CH111" ca="1">IF(CG111="","",_xlfn.IFS(CG111&lt;='Hidden inputs'!$C$15,CG111*'Hidden inputs'!$D$15,CG111&lt;='Hidden inputs'!$C$16,'Hidden inputs'!$C$15*'Hidden inputs'!$D$15+(CG111-'Hidden inputs'!$B$16)*'Hidden inputs'!$D$16,CG111&lt;='Hidden inputs'!$C$17,'Hidden inputs'!$C$15*'Hidden inputs'!$D$15+('Hidden inputs'!$C$16-'Hidden inputs'!$B$16)*'Hidden inputs'!$D$16+(CG111-'Hidden inputs'!$B$17)*'Hidden inputs'!$D$17,CG111&gt;'Hidden inputs'!$B$18,'Hidden inputs'!$C$15*'Hidden inputs'!$D$15+('Hidden inputs'!$C$16-'Hidden inputs'!$B$16)*'Hidden inputs'!$D$16+('Hidden inputs'!$C$17-'Hidden inputs'!$B$17)*'Hidden inputs'!$D$17+(CG111-'Hidden inputs'!$B$18)*'Hidden inputs'!$D$18))</f>
        <v/>
      </c>
      <c r="CI111" s="10" t="str">
        <f t="shared" ca="1" si="3339"/>
        <v/>
      </c>
      <c r="CJ111" s="5" t="str">
        <f t="shared" ca="1" si="3245"/>
        <v/>
      </c>
      <c r="CK111" s="5" t="str">
        <f t="shared" ca="1" si="3246"/>
        <v/>
      </c>
      <c r="CL111" s="5" t="str">
        <f ca="1">IF($B111="","",'Hidden inputs'!$D$11*CC111+'Hidden inputs'!$E$11*CD111)</f>
        <v/>
      </c>
      <c r="CM111" s="11" t="str">
        <f t="shared" ca="1" si="3166"/>
        <v/>
      </c>
      <c r="CN111" s="9" t="str">
        <f t="shared" ca="1" si="3247"/>
        <v/>
      </c>
      <c r="CO111" s="3" t="str">
        <f t="shared" ca="1" si="3248"/>
        <v/>
      </c>
      <c r="CP111" s="5" t="str" cm="1">
        <f t="array" aca="1" ref="CP111" ca="1">IF($B111="","",IF(CO111=0,0,IF(DD_Payment="",0,IF(CO111&lt;_xlfn.IFS(DD_Frequency="Monthly",1,DD_Frequency="Quarterly",IF(MONTH(CO$2)=1,1,IF(MONTH(CO$2)=4,1,IF(MONTH(CO$2)=7,1,IF(MONTH(CO$2)=10,1,0)))),DD_Frequency="Annually",IF(MONTH(CO$2)=1,1,0))*DD_Payment,CO111,_xlfn.IFS(DD_Frequency="Monthly",1,DD_Frequency="Quarterly",IF(MONTH(CO$2)=1,1,IF(MONTH(CO$2)=4,1,IF(MONTH(CO$2)=7,1,IF(MONTH(CO$2)=10,1,0)))),DD_Frequency="Annually",IF(MONTH(CO$2)=1,1,0))*DD_Payment))))</f>
        <v/>
      </c>
      <c r="CQ111" s="3" t="str">
        <f t="shared" ref="CQ111" ca="1" si="5278">IF($B111="","",IF(CO111&gt;CP111,(CO111-CP111/2)*(rate_A*(CQ$1/365)),0))</f>
        <v/>
      </c>
      <c r="CR111" s="3" t="str">
        <f t="shared" ca="1" si="3341"/>
        <v/>
      </c>
      <c r="CS111" s="3" t="str">
        <f t="shared" ref="CS111" ca="1" si="5279">IF($B111="","",CD111*(1+rate_A*CQ$1/365))</f>
        <v/>
      </c>
      <c r="CT111" s="3" t="str">
        <f t="shared" ref="CT111" ca="1" si="5280">IF($B111="","",CE111*(1+rate_A*CQ$1/365))</f>
        <v/>
      </c>
      <c r="CU111" s="3" t="str">
        <f t="shared" ref="CU111" ca="1" si="5281">IF($B111="","",CF111*(1+rate_joint*CQ$1/365))</f>
        <v/>
      </c>
      <c r="CV111" s="5" t="str">
        <f t="shared" ca="1" si="3345"/>
        <v/>
      </c>
      <c r="CW111" s="5" t="str" cm="1">
        <f t="array" aca="1" ref="CW111" ca="1">IF(CV111="","",_xlfn.IFS(CV111&lt;='Hidden inputs'!$C$15,CV111*'Hidden inputs'!$D$15,CV111&lt;='Hidden inputs'!$C$16,'Hidden inputs'!$C$15*'Hidden inputs'!$D$15+(CV111-'Hidden inputs'!$B$16)*'Hidden inputs'!$D$16,CV111&lt;='Hidden inputs'!$C$17,'Hidden inputs'!$C$15*'Hidden inputs'!$D$15+('Hidden inputs'!$C$16-'Hidden inputs'!$B$16)*'Hidden inputs'!$D$16+(CV111-'Hidden inputs'!$B$17)*'Hidden inputs'!$D$17,CV111&gt;'Hidden inputs'!$B$18,'Hidden inputs'!$C$15*'Hidden inputs'!$D$15+('Hidden inputs'!$C$16-'Hidden inputs'!$B$16)*'Hidden inputs'!$D$16+('Hidden inputs'!$C$17-'Hidden inputs'!$B$17)*'Hidden inputs'!$D$17+(CV111-'Hidden inputs'!$B$18)*'Hidden inputs'!$D$18))</f>
        <v/>
      </c>
      <c r="CX111" s="10" t="str">
        <f t="shared" ca="1" si="3346"/>
        <v/>
      </c>
      <c r="CY111" s="5" t="str">
        <f t="shared" ca="1" si="3253"/>
        <v/>
      </c>
      <c r="CZ111" s="5" t="str">
        <f t="shared" ca="1" si="3254"/>
        <v/>
      </c>
      <c r="DA111" s="5" t="str">
        <f ca="1">IF($B111="","",'Hidden inputs'!$D$11*CR111+'Hidden inputs'!$E$11*CS111)</f>
        <v/>
      </c>
      <c r="DB111" s="11" t="str">
        <f t="shared" ca="1" si="3171"/>
        <v/>
      </c>
      <c r="DC111" s="9" t="str">
        <f t="shared" ca="1" si="3255"/>
        <v/>
      </c>
      <c r="DD111" s="3" t="str">
        <f t="shared" ca="1" si="3256"/>
        <v/>
      </c>
      <c r="DE111" s="5" t="str" cm="1">
        <f t="array" aca="1" ref="DE111" ca="1">IF($B111="","",IF(DD111=0,0,IF(DD_Payment="",0,IF(DD111&lt;_xlfn.IFS(DD_Frequency="Monthly",1,DD_Frequency="Quarterly",IF(MONTH(DD$2)=1,1,IF(MONTH(DD$2)=4,1,IF(MONTH(DD$2)=7,1,IF(MONTH(DD$2)=10,1,0)))),DD_Frequency="Annually",IF(MONTH(DD$2)=1,1,0))*DD_Payment,DD111,_xlfn.IFS(DD_Frequency="Monthly",1,DD_Frequency="Quarterly",IF(MONTH(DD$2)=1,1,IF(MONTH(DD$2)=4,1,IF(MONTH(DD$2)=7,1,IF(MONTH(DD$2)=10,1,0)))),DD_Frequency="Annually",IF(MONTH(DD$2)=1,1,0))*DD_Payment))))</f>
        <v/>
      </c>
      <c r="DF111" s="3" t="str">
        <f t="shared" ref="DF111" ca="1" si="5282">IF($B111="","",IF(DD111&gt;DE111,(DD111-DE111/2)*(rate_A*(DF$1/365)),0))</f>
        <v/>
      </c>
      <c r="DG111" s="3" t="str">
        <f t="shared" ca="1" si="3348"/>
        <v/>
      </c>
      <c r="DH111" s="3" t="str">
        <f t="shared" ref="DH111" ca="1" si="5283">IF($B111="","",CS111*(1+rate_A*DF$1/365))</f>
        <v/>
      </c>
      <c r="DI111" s="3" t="str">
        <f t="shared" ref="DI111" ca="1" si="5284">IF($B111="","",CT111*(1+rate_A*DF$1/365))</f>
        <v/>
      </c>
      <c r="DJ111" s="3" t="str">
        <f t="shared" ref="DJ111" ca="1" si="5285">IF($B111="","",CU111*(1+rate_joint*DF$1/365))</f>
        <v/>
      </c>
      <c r="DK111" s="5" t="str">
        <f t="shared" ca="1" si="3352"/>
        <v/>
      </c>
      <c r="DL111" s="5" t="str" cm="1">
        <f t="array" aca="1" ref="DL111" ca="1">IF(DK111="","",_xlfn.IFS(DK111&lt;='Hidden inputs'!$C$15,DK111*'Hidden inputs'!$D$15,DK111&lt;='Hidden inputs'!$C$16,'Hidden inputs'!$C$15*'Hidden inputs'!$D$15+(DK111-'Hidden inputs'!$B$16)*'Hidden inputs'!$D$16,DK111&lt;='Hidden inputs'!$C$17,'Hidden inputs'!$C$15*'Hidden inputs'!$D$15+('Hidden inputs'!$C$16-'Hidden inputs'!$B$16)*'Hidden inputs'!$D$16+(DK111-'Hidden inputs'!$B$17)*'Hidden inputs'!$D$17,DK111&gt;'Hidden inputs'!$B$18,'Hidden inputs'!$C$15*'Hidden inputs'!$D$15+('Hidden inputs'!$C$16-'Hidden inputs'!$B$16)*'Hidden inputs'!$D$16+('Hidden inputs'!$C$17-'Hidden inputs'!$B$17)*'Hidden inputs'!$D$17+(DK111-'Hidden inputs'!$B$18)*'Hidden inputs'!$D$18))</f>
        <v/>
      </c>
      <c r="DM111" s="10" t="str">
        <f t="shared" ca="1" si="3353"/>
        <v/>
      </c>
      <c r="DN111" s="5" t="str">
        <f t="shared" ca="1" si="3261"/>
        <v/>
      </c>
      <c r="DO111" s="5" t="str">
        <f t="shared" ca="1" si="3262"/>
        <v/>
      </c>
      <c r="DP111" s="5" t="str">
        <f ca="1">IF($B111="","",'Hidden inputs'!$D$11*DG111+'Hidden inputs'!$E$11*DH111)</f>
        <v/>
      </c>
      <c r="DQ111" s="11" t="str">
        <f t="shared" ca="1" si="3176"/>
        <v/>
      </c>
      <c r="DR111" s="9" t="str">
        <f t="shared" ca="1" si="3263"/>
        <v/>
      </c>
      <c r="DS111" s="3" t="str">
        <f t="shared" ca="1" si="3264"/>
        <v/>
      </c>
      <c r="DT111" s="5" t="str" cm="1">
        <f t="array" aca="1" ref="DT111" ca="1">IF($B111="","",IF(DS111=0,0,IF(DD_Payment="",0,IF(DS111&lt;_xlfn.IFS(DD_Frequency="Monthly",1,DD_Frequency="Quarterly",IF(MONTH(DS$2)=1,1,IF(MONTH(DS$2)=4,1,IF(MONTH(DS$2)=7,1,IF(MONTH(DS$2)=10,1,0)))),DD_Frequency="Annually",IF(MONTH(DS$2)=1,1,0))*DD_Payment,DS111,_xlfn.IFS(DD_Frequency="Monthly",1,DD_Frequency="Quarterly",IF(MONTH(DS$2)=1,1,IF(MONTH(DS$2)=4,1,IF(MONTH(DS$2)=7,1,IF(MONTH(DS$2)=10,1,0)))),DD_Frequency="Annually",IF(MONTH(DS$2)=1,1,0))*DD_Payment))))</f>
        <v/>
      </c>
      <c r="DU111" s="3" t="str">
        <f t="shared" ref="DU111" ca="1" si="5286">IF($B111="","",IF(DS111&gt;DT111,(DS111-DT111/2)*(rate_A*(DU$1/365)),0))</f>
        <v/>
      </c>
      <c r="DV111" s="3" t="str">
        <f t="shared" ca="1" si="3355"/>
        <v/>
      </c>
      <c r="DW111" s="3" t="str">
        <f t="shared" ref="DW111" ca="1" si="5287">IF($B111="","",DH111*(1+rate_A*DU$1/365))</f>
        <v/>
      </c>
      <c r="DX111" s="3" t="str">
        <f t="shared" ref="DX111" ca="1" si="5288">IF($B111="","",DI111*(1+rate_A*DU$1/365))</f>
        <v/>
      </c>
      <c r="DY111" s="3" t="str">
        <f t="shared" ref="DY111" ca="1" si="5289">IF($B111="","",DJ111*(1+rate_joint*DU$1/365))</f>
        <v/>
      </c>
      <c r="DZ111" s="5" t="str">
        <f t="shared" ca="1" si="3359"/>
        <v/>
      </c>
      <c r="EA111" s="5" t="str" cm="1">
        <f t="array" aca="1" ref="EA111" ca="1">IF(DZ111="","",_xlfn.IFS(DZ111&lt;='Hidden inputs'!$C$15,DZ111*'Hidden inputs'!$D$15,DZ111&lt;='Hidden inputs'!$C$16,'Hidden inputs'!$C$15*'Hidden inputs'!$D$15+(DZ111-'Hidden inputs'!$B$16)*'Hidden inputs'!$D$16,DZ111&lt;='Hidden inputs'!$C$17,'Hidden inputs'!$C$15*'Hidden inputs'!$D$15+('Hidden inputs'!$C$16-'Hidden inputs'!$B$16)*'Hidden inputs'!$D$16+(DZ111-'Hidden inputs'!$B$17)*'Hidden inputs'!$D$17,DZ111&gt;'Hidden inputs'!$B$18,'Hidden inputs'!$C$15*'Hidden inputs'!$D$15+('Hidden inputs'!$C$16-'Hidden inputs'!$B$16)*'Hidden inputs'!$D$16+('Hidden inputs'!$C$17-'Hidden inputs'!$B$17)*'Hidden inputs'!$D$17+(DZ111-'Hidden inputs'!$B$18)*'Hidden inputs'!$D$18))</f>
        <v/>
      </c>
      <c r="EB111" s="10" t="str">
        <f t="shared" ca="1" si="3360"/>
        <v/>
      </c>
      <c r="EC111" s="5" t="str">
        <f t="shared" ca="1" si="3269"/>
        <v/>
      </c>
      <c r="ED111" s="5" t="str">
        <f t="shared" ca="1" si="3270"/>
        <v/>
      </c>
      <c r="EE111" s="5" t="str">
        <f ca="1">IF($B111="","",'Hidden inputs'!$D$11*DV111+'Hidden inputs'!$E$11*DW111)</f>
        <v/>
      </c>
      <c r="EF111" s="11" t="str">
        <f t="shared" ca="1" si="3181"/>
        <v/>
      </c>
      <c r="EG111" s="9" t="str">
        <f t="shared" ca="1" si="3271"/>
        <v/>
      </c>
      <c r="EH111" s="3" t="str">
        <f t="shared" ca="1" si="3272"/>
        <v/>
      </c>
      <c r="EI111" s="5" t="str" cm="1">
        <f t="array" aca="1" ref="EI111" ca="1">IF($B111="","",IF(EH111=0,0,IF(DD_Payment="",0,IF(EH111&lt;_xlfn.IFS(DD_Frequency="Monthly",1,DD_Frequency="Quarterly",IF(MONTH(EH$2)=1,1,IF(MONTH(EH$2)=4,1,IF(MONTH(EH$2)=7,1,IF(MONTH(EH$2)=10,1,0)))),DD_Frequency="Annually",IF(MONTH(EH$2)=1,1,0))*DD_Payment,EH111,_xlfn.IFS(DD_Frequency="Monthly",1,DD_Frequency="Quarterly",IF(MONTH(EH$2)=1,1,IF(MONTH(EH$2)=4,1,IF(MONTH(EH$2)=7,1,IF(MONTH(EH$2)=10,1,0)))),DD_Frequency="Annually",IF(MONTH(EH$2)=1,1,0))*DD_Payment))))</f>
        <v/>
      </c>
      <c r="EJ111" s="3" t="str">
        <f t="shared" ref="EJ111" ca="1" si="5290">IF($B111="","",IF(EH111&gt;EI111,(EH111-EI111/2)*(rate_A*(EJ$1/365)),0))</f>
        <v/>
      </c>
      <c r="EK111" s="3" t="str">
        <f t="shared" ca="1" si="3362"/>
        <v/>
      </c>
      <c r="EL111" s="3" t="str">
        <f t="shared" ref="EL111" ca="1" si="5291">IF($B111="","",DW111*(1+rate_A*EJ$1/365))</f>
        <v/>
      </c>
      <c r="EM111" s="3" t="str">
        <f t="shared" ref="EM111" ca="1" si="5292">IF($B111="","",DX111*(1+rate_A*EJ$1/365))</f>
        <v/>
      </c>
      <c r="EN111" s="3" t="str">
        <f t="shared" ref="EN111" ca="1" si="5293">IF($B111="","",DY111*(1+rate_joint*EJ$1/365))</f>
        <v/>
      </c>
      <c r="EO111" s="5" t="str">
        <f t="shared" ca="1" si="3366"/>
        <v/>
      </c>
      <c r="EP111" s="5" t="str" cm="1">
        <f t="array" aca="1" ref="EP111" ca="1">IF(EO111="","",_xlfn.IFS(EO111&lt;='Hidden inputs'!$C$15,EO111*'Hidden inputs'!$D$15,EO111&lt;='Hidden inputs'!$C$16,'Hidden inputs'!$C$15*'Hidden inputs'!$D$15+(EO111-'Hidden inputs'!$B$16)*'Hidden inputs'!$D$16,EO111&lt;='Hidden inputs'!$C$17,'Hidden inputs'!$C$15*'Hidden inputs'!$D$15+('Hidden inputs'!$C$16-'Hidden inputs'!$B$16)*'Hidden inputs'!$D$16+(EO111-'Hidden inputs'!$B$17)*'Hidden inputs'!$D$17,EO111&gt;'Hidden inputs'!$B$18,'Hidden inputs'!$C$15*'Hidden inputs'!$D$15+('Hidden inputs'!$C$16-'Hidden inputs'!$B$16)*'Hidden inputs'!$D$16+('Hidden inputs'!$C$17-'Hidden inputs'!$B$17)*'Hidden inputs'!$D$17+(EO111-'Hidden inputs'!$B$18)*'Hidden inputs'!$D$18))</f>
        <v/>
      </c>
      <c r="EQ111" s="10" t="str">
        <f t="shared" ca="1" si="3367"/>
        <v/>
      </c>
      <c r="ER111" s="5" t="str">
        <f t="shared" ca="1" si="3277"/>
        <v/>
      </c>
      <c r="ES111" s="5" t="str">
        <f t="shared" ca="1" si="3278"/>
        <v/>
      </c>
      <c r="ET111" s="5" t="str">
        <f ca="1">IF($B111="","",'Hidden inputs'!$D$11*EK111+'Hidden inputs'!$E$11*EL111)</f>
        <v/>
      </c>
      <c r="EU111" s="11" t="str">
        <f t="shared" ca="1" si="3186"/>
        <v/>
      </c>
      <c r="EV111" s="9" t="str">
        <f t="shared" ca="1" si="3279"/>
        <v/>
      </c>
      <c r="EW111" s="3" t="str">
        <f t="shared" ca="1" si="3280"/>
        <v/>
      </c>
      <c r="EX111" s="5" t="str" cm="1">
        <f t="array" aca="1" ref="EX111" ca="1">IF($B111="","",IF(EW111=0,0,IF(DD_Payment="",0,IF(EW111&lt;_xlfn.IFS(DD_Frequency="Monthly",1,DD_Frequency="Quarterly",IF(MONTH(EW$2)=1,1,IF(MONTH(EW$2)=4,1,IF(MONTH(EW$2)=7,1,IF(MONTH(EW$2)=10,1,0)))),DD_Frequency="Annually",IF(MONTH(EW$2)=1,1,0))*DD_Payment,EW111,_xlfn.IFS(DD_Frequency="Monthly",1,DD_Frequency="Quarterly",IF(MONTH(EW$2)=1,1,IF(MONTH(EW$2)=4,1,IF(MONTH(EW$2)=7,1,IF(MONTH(EW$2)=10,1,0)))),DD_Frequency="Annually",IF(MONTH(EW$2)=1,1,0))*DD_Payment))))</f>
        <v/>
      </c>
      <c r="EY111" s="3" t="str">
        <f t="shared" ref="EY111" ca="1" si="5294">IF($B111="","",IF(EW111&gt;EX111,(EW111-EX111/2)*(rate_A*(EY$1/365)),0))</f>
        <v/>
      </c>
      <c r="EZ111" s="3" t="str">
        <f t="shared" ca="1" si="3369"/>
        <v/>
      </c>
      <c r="FA111" s="3" t="str">
        <f t="shared" ref="FA111" ca="1" si="5295">IF($B111="","",EL111*(1+rate_A*EY$1/365))</f>
        <v/>
      </c>
      <c r="FB111" s="3" t="str">
        <f t="shared" ref="FB111" ca="1" si="5296">IF($B111="","",EM111*(1+rate_A*EY$1/365))</f>
        <v/>
      </c>
      <c r="FC111" s="3" t="str">
        <f t="shared" ref="FC111" ca="1" si="5297">IF($B111="","",EN111*(1+rate_joint*EY$1/365))</f>
        <v/>
      </c>
      <c r="FD111" s="5" t="str">
        <f t="shared" ca="1" si="3373"/>
        <v/>
      </c>
      <c r="FE111" s="5" t="str" cm="1">
        <f t="array" aca="1" ref="FE111" ca="1">IF(FD111="","",_xlfn.IFS(FD111&lt;='Hidden inputs'!$C$15,FD111*'Hidden inputs'!$D$15,FD111&lt;='Hidden inputs'!$C$16,'Hidden inputs'!$C$15*'Hidden inputs'!$D$15+(FD111-'Hidden inputs'!$B$16)*'Hidden inputs'!$D$16,FD111&lt;='Hidden inputs'!$C$17,'Hidden inputs'!$C$15*'Hidden inputs'!$D$15+('Hidden inputs'!$C$16-'Hidden inputs'!$B$16)*'Hidden inputs'!$D$16+(FD111-'Hidden inputs'!$B$17)*'Hidden inputs'!$D$17,FD111&gt;'Hidden inputs'!$B$18,'Hidden inputs'!$C$15*'Hidden inputs'!$D$15+('Hidden inputs'!$C$16-'Hidden inputs'!$B$16)*'Hidden inputs'!$D$16+('Hidden inputs'!$C$17-'Hidden inputs'!$B$17)*'Hidden inputs'!$D$17+(FD111-'Hidden inputs'!$B$18)*'Hidden inputs'!$D$18))</f>
        <v/>
      </c>
      <c r="FF111" s="10" t="str">
        <f t="shared" ca="1" si="3374"/>
        <v/>
      </c>
      <c r="FG111" s="5" t="str">
        <f t="shared" ca="1" si="3285"/>
        <v/>
      </c>
      <c r="FH111" s="5" t="str">
        <f t="shared" ca="1" si="3286"/>
        <v/>
      </c>
      <c r="FI111" s="5" t="str">
        <f ca="1">IF($B111="","",'Hidden inputs'!$D$11*EZ111+'Hidden inputs'!$E$11*FA111)</f>
        <v/>
      </c>
      <c r="FJ111" s="11" t="str">
        <f t="shared" ca="1" si="3191"/>
        <v/>
      </c>
      <c r="FK111" s="9" t="str">
        <f t="shared" ca="1" si="3287"/>
        <v/>
      </c>
      <c r="FL111" s="3" t="str">
        <f t="shared" ca="1" si="3288"/>
        <v/>
      </c>
      <c r="FM111" s="5" t="str" cm="1">
        <f t="array" aca="1" ref="FM111" ca="1">IF($B111="","",IF(FL111=0,0,IF(DD_Payment="",0,IF(FL111&lt;_xlfn.IFS(DD_Frequency="Monthly",1,DD_Frequency="Quarterly",IF(MONTH(FL$2)=1,1,IF(MONTH(FL$2)=4,1,IF(MONTH(FL$2)=7,1,IF(MONTH(FL$2)=10,1,0)))),DD_Frequency="Annually",IF(MONTH(FL$2)=1,1,0))*DD_Payment,FL111,_xlfn.IFS(DD_Frequency="Monthly",1,DD_Frequency="Quarterly",IF(MONTH(FL$2)=1,1,IF(MONTH(FL$2)=4,1,IF(MONTH(FL$2)=7,1,IF(MONTH(FL$2)=10,1,0)))),DD_Frequency="Annually",IF(MONTH(FL$2)=1,1,0))*DD_Payment))))</f>
        <v/>
      </c>
      <c r="FN111" s="3" t="str">
        <f t="shared" ref="FN111" ca="1" si="5298">IF($B111="","",IF(FL111&gt;FM111,(FL111-FM111/2)*(rate_A*(FN$1/365)),0))</f>
        <v/>
      </c>
      <c r="FO111" s="3" t="str">
        <f t="shared" ca="1" si="3376"/>
        <v/>
      </c>
      <c r="FP111" s="3" t="str">
        <f t="shared" ref="FP111" ca="1" si="5299">IF($B111="","",FA111*(1+rate_A*FN$1/365))</f>
        <v/>
      </c>
      <c r="FQ111" s="3" t="str">
        <f t="shared" ref="FQ111" ca="1" si="5300">IF($B111="","",FB111*(1+rate_A*FN$1/365))</f>
        <v/>
      </c>
      <c r="FR111" s="3" t="str">
        <f t="shared" ref="FR111" ca="1" si="5301">IF($B111="","",FC111*(1+rate_joint*FN$1/365))</f>
        <v/>
      </c>
      <c r="FS111" s="5" t="str">
        <f t="shared" ca="1" si="3380"/>
        <v/>
      </c>
      <c r="FT111" s="5" t="str" cm="1">
        <f t="array" aca="1" ref="FT111" ca="1">IF(FS111="","",_xlfn.IFS(FS111&lt;='Hidden inputs'!$C$15,FS111*'Hidden inputs'!$D$15,FS111&lt;='Hidden inputs'!$C$16,'Hidden inputs'!$C$15*'Hidden inputs'!$D$15+(FS111-'Hidden inputs'!$B$16)*'Hidden inputs'!$D$16,FS111&lt;='Hidden inputs'!$C$17,'Hidden inputs'!$C$15*'Hidden inputs'!$D$15+('Hidden inputs'!$C$16-'Hidden inputs'!$B$16)*'Hidden inputs'!$D$16+(FS111-'Hidden inputs'!$B$17)*'Hidden inputs'!$D$17,FS111&gt;'Hidden inputs'!$B$18,'Hidden inputs'!$C$15*'Hidden inputs'!$D$15+('Hidden inputs'!$C$16-'Hidden inputs'!$B$16)*'Hidden inputs'!$D$16+('Hidden inputs'!$C$17-'Hidden inputs'!$B$17)*'Hidden inputs'!$D$17+(FS111-'Hidden inputs'!$B$18)*'Hidden inputs'!$D$18))</f>
        <v/>
      </c>
      <c r="FU111" s="10" t="str">
        <f t="shared" ca="1" si="3381"/>
        <v/>
      </c>
      <c r="FV111" s="5" t="str">
        <f t="shared" ca="1" si="3293"/>
        <v/>
      </c>
      <c r="FW111" s="5" t="str">
        <f t="shared" ca="1" si="3294"/>
        <v/>
      </c>
      <c r="FX111" s="5" t="str">
        <f ca="1">IF($B111="","",'Hidden inputs'!$D$11*FO111+'Hidden inputs'!$E$11*FP111)</f>
        <v/>
      </c>
      <c r="FY111" s="11" t="str">
        <f t="shared" ca="1" si="3196"/>
        <v/>
      </c>
      <c r="FZ111" s="9" t="str">
        <f t="shared" ca="1" si="3295"/>
        <v/>
      </c>
      <c r="GA111" s="5" t="str">
        <f t="shared" ca="1" si="3296"/>
        <v/>
      </c>
      <c r="GB111" s="5" t="str">
        <f t="shared" ca="1" si="3297"/>
        <v/>
      </c>
      <c r="GC111" s="5" t="str">
        <f t="shared" ca="1" si="3197"/>
        <v/>
      </c>
      <c r="GD111" s="5" t="str">
        <f t="shared" ca="1" si="3198"/>
        <v/>
      </c>
    </row>
    <row r="112" spans="1:186" x14ac:dyDescent="0.35">
      <c r="A112" s="2" t="str">
        <f t="shared" ca="1" si="3199"/>
        <v/>
      </c>
      <c r="B112" s="6" t="str">
        <f t="shared" ca="1" si="3200"/>
        <v/>
      </c>
      <c r="C112" s="5" t="str">
        <f t="shared" ca="1" si="3298"/>
        <v/>
      </c>
      <c r="D112" s="5" t="str" cm="1">
        <f t="array" aca="1" ref="D112" ca="1">IF($B112="","",IF(C112=0,0,IF(DD_Payment="",0,IF(C112&lt;_xlfn.IFS(DD_Frequency="Monthly",1,DD_Frequency="Quarterly",IF(MONTH(C$2)=1,1,IF(MONTH(C$2)=4,1,IF(MONTH(C$2)=7,1,IF(MONTH(C$2)=10,1,0)))),DD_Frequency="Annually",IF(MONTH(C$2)=1,1,0))*DD_Payment,C112,_xlfn.IFS(DD_Frequency="Monthly",1,DD_Frequency="Quarterly",IF(MONTH(C$2)=1,1,IF(MONTH(C$2)=4,1,IF(MONTH(C$2)=7,1,IF(MONTH(C$2)=10,1,0)))),DD_Frequency="Annually",IF(MONTH(C$2)=1,1,0))*DD_Payment))))</f>
        <v/>
      </c>
      <c r="E112" s="5" t="str">
        <f t="shared" ref="E112" ca="1" si="5302">IF(B112="","",IF(C112&gt;D112,(C112-D112/2)*(rate_A*(E$1/365)),0))</f>
        <v/>
      </c>
      <c r="F112" s="5" t="str">
        <f t="shared" ca="1" si="3202"/>
        <v/>
      </c>
      <c r="G112" s="5" t="str">
        <f t="shared" ref="G112" ca="1" si="5303">IF(B112="","",G111*(1+rate_A*E$1/365))</f>
        <v/>
      </c>
      <c r="H112" s="5" t="str">
        <f t="shared" ref="H112" ca="1" si="5304">IF(B112="","",H111*(1+rate_A*E$1/365))</f>
        <v/>
      </c>
      <c r="I112" s="5" t="str">
        <f t="shared" ref="I112" ca="1" si="5305">IF(B112="","",I111*(1+rate_joint*E$1/365))</f>
        <v/>
      </c>
      <c r="J112" s="5" t="str">
        <f t="shared" ca="1" si="3303"/>
        <v/>
      </c>
      <c r="K112" s="5" t="str" cm="1">
        <f t="array" aca="1" ref="K112" ca="1">IF(J112="","",_xlfn.IFS(J112&lt;='Hidden inputs'!$C$15,J112*'Hidden inputs'!$D$15,J112&lt;='Hidden inputs'!$C$16,'Hidden inputs'!$C$15*'Hidden inputs'!$D$15+(J112-'Hidden inputs'!$B$16)*'Hidden inputs'!$D$16,J112&lt;='Hidden inputs'!$C$17,'Hidden inputs'!$C$15*'Hidden inputs'!$D$15+('Hidden inputs'!$C$16-'Hidden inputs'!$B$16)*'Hidden inputs'!$D$16+(J112-'Hidden inputs'!$B$17)*'Hidden inputs'!$D$17,J112&gt;'Hidden inputs'!$B$18,'Hidden inputs'!$C$15*'Hidden inputs'!$D$15+('Hidden inputs'!$C$16-'Hidden inputs'!$B$16)*'Hidden inputs'!$D$16+('Hidden inputs'!$C$17-'Hidden inputs'!$B$17)*'Hidden inputs'!$D$17+(J112-'Hidden inputs'!$B$18)*'Hidden inputs'!$D$18))</f>
        <v/>
      </c>
      <c r="L112" s="11" t="str">
        <f t="shared" ca="1" si="3304"/>
        <v/>
      </c>
      <c r="M112" s="5" t="str">
        <f t="shared" ca="1" si="3206"/>
        <v/>
      </c>
      <c r="N112" s="5" t="str">
        <f t="shared" ca="1" si="3207"/>
        <v/>
      </c>
      <c r="O112" s="5" t="str">
        <f ca="1">IF(B112="","",'Hidden inputs'!$D$11*F112+'Hidden inputs'!$E$11*G112)</f>
        <v/>
      </c>
      <c r="P112" s="11" t="str">
        <f t="shared" ca="1" si="3140"/>
        <v/>
      </c>
      <c r="Q112" s="20" t="str">
        <f t="shared" ca="1" si="3141"/>
        <v/>
      </c>
      <c r="R112" s="3" t="str">
        <f t="shared" ca="1" si="3208"/>
        <v/>
      </c>
      <c r="S112" s="5" t="str" cm="1">
        <f t="array" aca="1" ref="S112" ca="1">IF($B112="","",IF(R112=0,0,IF(DD_Payment="",0,IF(R112&lt;_xlfn.IFS(DD_Frequency="Monthly",1,DD_Frequency="Quarterly",IF(MONTH(R$2)=1,1,IF(MONTH(R$2)=4,1,IF(MONTH(R$2)=7,1,IF(MONTH(R$2)=10,1,0)))),DD_Frequency="Annually",IF(MONTH(R$2)=1,1,0))*DD_Payment,R112,_xlfn.IFS(DD_Frequency="Monthly",1,DD_Frequency="Quarterly",IF(MONTH(R$2)=1,1,IF(MONTH(R$2)=4,1,IF(MONTH(R$2)=7,1,IF(MONTH(R$2)=10,1,0)))),DD_Frequency="Annually",IF(MONTH(R$2)=1,1,0))*DD_Payment))))</f>
        <v/>
      </c>
      <c r="T112" s="3" t="str">
        <f t="shared" ref="T112" ca="1" si="5306">IF(B112="","",IF(R112&gt;S112,(R112-S112/2)*(rate_A*((T$1+A112)/365)),0))</f>
        <v/>
      </c>
      <c r="U112" s="3" t="str">
        <f t="shared" ca="1" si="3210"/>
        <v/>
      </c>
      <c r="V112" s="3" t="str">
        <f t="shared" ref="V112" ca="1" si="5307">IF(B112="","",G112*(1+rate_A*(T$1+A112)/365))</f>
        <v/>
      </c>
      <c r="W112" s="3" t="str">
        <f t="shared" ref="W112" ca="1" si="5308">IF(B112="","",H112*(1+rate_A*(T$1+A112)/365))</f>
        <v/>
      </c>
      <c r="X112" s="3" t="str">
        <f t="shared" ref="X112" ca="1" si="5309">IF(B112="","",I112*(1+rate_joint*(T$1+A112)/365))</f>
        <v/>
      </c>
      <c r="Y112" s="5" t="str">
        <f t="shared" ca="1" si="3309"/>
        <v/>
      </c>
      <c r="Z112" s="5" t="str" cm="1">
        <f t="array" aca="1" ref="Z112" ca="1">IF(Y112="","",_xlfn.IFS(Y112&lt;='Hidden inputs'!$C$15,Y112*'Hidden inputs'!$D$15,Y112&lt;='Hidden inputs'!$C$16,'Hidden inputs'!$C$15*'Hidden inputs'!$D$15+(Y112-'Hidden inputs'!$B$16)*'Hidden inputs'!$D$16,Y112&lt;='Hidden inputs'!$C$17,'Hidden inputs'!$C$15*'Hidden inputs'!$D$15+('Hidden inputs'!$C$16-'Hidden inputs'!$B$16)*'Hidden inputs'!$D$16+(Y112-'Hidden inputs'!$B$17)*'Hidden inputs'!$D$17,Y112&gt;'Hidden inputs'!$B$18,'Hidden inputs'!$C$15*'Hidden inputs'!$D$15+('Hidden inputs'!$C$16-'Hidden inputs'!$B$16)*'Hidden inputs'!$D$16+('Hidden inputs'!$C$17-'Hidden inputs'!$B$17)*'Hidden inputs'!$D$17+(Y112-'Hidden inputs'!$B$18)*'Hidden inputs'!$D$18))</f>
        <v/>
      </c>
      <c r="AA112" s="10" t="str">
        <f t="shared" ca="1" si="3310"/>
        <v/>
      </c>
      <c r="AB112" s="5" t="str">
        <f t="shared" ca="1" si="3214"/>
        <v/>
      </c>
      <c r="AC112" s="5" t="str">
        <f t="shared" ca="1" si="3311"/>
        <v/>
      </c>
      <c r="AD112" s="5" t="str">
        <f ca="1">IF(B112="","",'Hidden inputs'!$D$11*U112+'Hidden inputs'!$E$11*V112)</f>
        <v/>
      </c>
      <c r="AE112" s="11" t="str">
        <f t="shared" ca="1" si="3146"/>
        <v/>
      </c>
      <c r="AF112" s="9" t="str">
        <f t="shared" ca="1" si="3215"/>
        <v/>
      </c>
      <c r="AG112" s="3" t="str">
        <f t="shared" ca="1" si="3216"/>
        <v/>
      </c>
      <c r="AH112" s="5" t="str" cm="1">
        <f t="array" aca="1" ref="AH112" ca="1">IF($B112="","",IF(AG112=0,0,IF(DD_Payment="",0,IF(AG112&lt;_xlfn.IFS(DD_Frequency="Monthly",1,DD_Frequency="Quarterly",IF(MONTH(AG$2)=1,1,IF(MONTH(AG$2)=4,1,IF(MONTH(AG$2)=7,1,IF(MONTH(AG$2)=10,1,0)))),DD_Frequency="Annually",IF(MONTH(AG$2)=1,1,0))*DD_Payment,AG112,_xlfn.IFS(DD_Frequency="Monthly",1,DD_Frequency="Quarterly",IF(MONTH(AG$2)=1,1,IF(MONTH(AG$2)=4,1,IF(MONTH(AG$2)=7,1,IF(MONTH(AG$2)=10,1,0)))),DD_Frequency="Annually",IF(MONTH(AG$2)=1,1,0))*DD_Payment))))</f>
        <v/>
      </c>
      <c r="AI112" s="3" t="str">
        <f t="shared" ref="AI112" ca="1" si="5310">IF($B112="","",IF(AG112&gt;AH112,(AG112-AH112/2)*(rate_A*(AI$1/365)),0))</f>
        <v/>
      </c>
      <c r="AJ112" s="3" t="str">
        <f t="shared" ca="1" si="3313"/>
        <v/>
      </c>
      <c r="AK112" s="3" t="str">
        <f t="shared" ref="AK112" ca="1" si="5311">IF($B112="","",V112*(1+rate_A*AI$1/365))</f>
        <v/>
      </c>
      <c r="AL112" s="3" t="str">
        <f t="shared" ref="AL112" ca="1" si="5312">IF($B112="","",W112*(1+rate_A*AI$1/365))</f>
        <v/>
      </c>
      <c r="AM112" s="3" t="str">
        <f t="shared" ref="AM112" ca="1" si="5313">IF($B112="","",X112*(1+rate_joint*AI$1/365))</f>
        <v/>
      </c>
      <c r="AN112" s="5" t="str">
        <f t="shared" ca="1" si="3317"/>
        <v/>
      </c>
      <c r="AO112" s="5" t="str" cm="1">
        <f t="array" aca="1" ref="AO112" ca="1">IF(AN112="","",_xlfn.IFS(AN112&lt;='Hidden inputs'!$C$15,AN112*'Hidden inputs'!$D$15,AN112&lt;='Hidden inputs'!$C$16,'Hidden inputs'!$C$15*'Hidden inputs'!$D$15+(AN112-'Hidden inputs'!$B$16)*'Hidden inputs'!$D$16,AN112&lt;='Hidden inputs'!$C$17,'Hidden inputs'!$C$15*'Hidden inputs'!$D$15+('Hidden inputs'!$C$16-'Hidden inputs'!$B$16)*'Hidden inputs'!$D$16+(AN112-'Hidden inputs'!$B$17)*'Hidden inputs'!$D$17,AN112&gt;'Hidden inputs'!$B$18,'Hidden inputs'!$C$15*'Hidden inputs'!$D$15+('Hidden inputs'!$C$16-'Hidden inputs'!$B$16)*'Hidden inputs'!$D$16+('Hidden inputs'!$C$17-'Hidden inputs'!$B$17)*'Hidden inputs'!$D$17+(AN112-'Hidden inputs'!$B$18)*'Hidden inputs'!$D$18))</f>
        <v/>
      </c>
      <c r="AP112" s="10" t="str">
        <f t="shared" ca="1" si="3318"/>
        <v/>
      </c>
      <c r="AQ112" s="5" t="str">
        <f t="shared" ca="1" si="3221"/>
        <v/>
      </c>
      <c r="AR112" s="5" t="str">
        <f t="shared" ca="1" si="3222"/>
        <v/>
      </c>
      <c r="AS112" s="5" t="str">
        <f ca="1">IF($B112="","",'Hidden inputs'!$D$11*AJ112+'Hidden inputs'!$E$11*AK112)</f>
        <v/>
      </c>
      <c r="AT112" s="11" t="str">
        <f t="shared" ca="1" si="3151"/>
        <v/>
      </c>
      <c r="AU112" s="9" t="str">
        <f t="shared" ca="1" si="3223"/>
        <v/>
      </c>
      <c r="AV112" s="3" t="str">
        <f t="shared" ca="1" si="3224"/>
        <v/>
      </c>
      <c r="AW112" s="5" t="str" cm="1">
        <f t="array" aca="1" ref="AW112" ca="1">IF($B112="","",IF(AV112=0,0,IF(DD_Payment="",0,IF(AV112&lt;_xlfn.IFS(DD_Frequency="Monthly",1,DD_Frequency="Quarterly",IF(MONTH(AV$2)=1,1,IF(MONTH(AV$2)=4,1,IF(MONTH(AV$2)=7,1,IF(MONTH(AV$2)=10,1,0)))),DD_Frequency="Annually",IF(MONTH(AV$2)=1,1,0))*DD_Payment,AV112,_xlfn.IFS(DD_Frequency="Monthly",1,DD_Frequency="Quarterly",IF(MONTH(AV$2)=1,1,IF(MONTH(AV$2)=4,1,IF(MONTH(AV$2)=7,1,IF(MONTH(AV$2)=10,1,0)))),DD_Frequency="Annually",IF(MONTH(AV$2)=1,1,0))*DD_Payment))))</f>
        <v/>
      </c>
      <c r="AX112" s="3" t="str">
        <f t="shared" ref="AX112" ca="1" si="5314">IF($B112="","",IF(AV112&gt;AW112,(AV112-AW112/2)*(rate_A*(AX$1/365)),0))</f>
        <v/>
      </c>
      <c r="AY112" s="3" t="str">
        <f t="shared" ca="1" si="3320"/>
        <v/>
      </c>
      <c r="AZ112" s="3" t="str">
        <f t="shared" ref="AZ112" ca="1" si="5315">IF($B112="","",AK112*(1+rate_A*AX$1/365))</f>
        <v/>
      </c>
      <c r="BA112" s="3" t="str">
        <f t="shared" ref="BA112" ca="1" si="5316">IF($B112="","",AL112*(1+rate_A*AX$1/365))</f>
        <v/>
      </c>
      <c r="BB112" s="3" t="str">
        <f t="shared" ref="BB112" ca="1" si="5317">IF($B112="","",AM112*(1+rate_joint*AX$1/365))</f>
        <v/>
      </c>
      <c r="BC112" s="5" t="str">
        <f t="shared" ca="1" si="3324"/>
        <v/>
      </c>
      <c r="BD112" s="5" t="str" cm="1">
        <f t="array" aca="1" ref="BD112" ca="1">IF(BC112="","",_xlfn.IFS(BC112&lt;='Hidden inputs'!$C$15,BC112*'Hidden inputs'!$D$15,BC112&lt;='Hidden inputs'!$C$16,'Hidden inputs'!$C$15*'Hidden inputs'!$D$15+(BC112-'Hidden inputs'!$B$16)*'Hidden inputs'!$D$16,BC112&lt;='Hidden inputs'!$C$17,'Hidden inputs'!$C$15*'Hidden inputs'!$D$15+('Hidden inputs'!$C$16-'Hidden inputs'!$B$16)*'Hidden inputs'!$D$16+(BC112-'Hidden inputs'!$B$17)*'Hidden inputs'!$D$17,BC112&gt;'Hidden inputs'!$B$18,'Hidden inputs'!$C$15*'Hidden inputs'!$D$15+('Hidden inputs'!$C$16-'Hidden inputs'!$B$16)*'Hidden inputs'!$D$16+('Hidden inputs'!$C$17-'Hidden inputs'!$B$17)*'Hidden inputs'!$D$17+(BC112-'Hidden inputs'!$B$18)*'Hidden inputs'!$D$18))</f>
        <v/>
      </c>
      <c r="BE112" s="10" t="str">
        <f t="shared" ca="1" si="3325"/>
        <v/>
      </c>
      <c r="BF112" s="5" t="str">
        <f t="shared" ca="1" si="3229"/>
        <v/>
      </c>
      <c r="BG112" s="5" t="str">
        <f t="shared" ca="1" si="3230"/>
        <v/>
      </c>
      <c r="BH112" s="5" t="str">
        <f ca="1">IF($B112="","",'Hidden inputs'!$D$11*AY112+'Hidden inputs'!$E$11*AZ112)</f>
        <v/>
      </c>
      <c r="BI112" s="11" t="str">
        <f t="shared" ca="1" si="3156"/>
        <v/>
      </c>
      <c r="BJ112" s="9" t="str">
        <f t="shared" ca="1" si="3231"/>
        <v/>
      </c>
      <c r="BK112" s="3" t="str">
        <f t="shared" ca="1" si="3232"/>
        <v/>
      </c>
      <c r="BL112" s="5" t="str" cm="1">
        <f t="array" aca="1" ref="BL112" ca="1">IF($B112="","",IF(BK112=0,0,IF(DD_Payment="",0,IF(BK112&lt;_xlfn.IFS(DD_Frequency="Monthly",1,DD_Frequency="Quarterly",IF(MONTH(BK$2)=1,1,IF(MONTH(BK$2)=4,1,IF(MONTH(BK$2)=7,1,IF(MONTH(BK$2)=10,1,0)))),DD_Frequency="Annually",IF(MONTH(BK$2)=1,1,0))*DD_Payment,BK112,_xlfn.IFS(DD_Frequency="Monthly",1,DD_Frequency="Quarterly",IF(MONTH(BK$2)=1,1,IF(MONTH(BK$2)=4,1,IF(MONTH(BK$2)=7,1,IF(MONTH(BK$2)=10,1,0)))),DD_Frequency="Annually",IF(MONTH(BK$2)=1,1,0))*DD_Payment))))</f>
        <v/>
      </c>
      <c r="BM112" s="3" t="str">
        <f t="shared" ref="BM112" ca="1" si="5318">IF($B112="","",IF(BK112&gt;BL112,(BK112-BL112/2)*(rate_A*(BM$1/365)),0))</f>
        <v/>
      </c>
      <c r="BN112" s="3" t="str">
        <f t="shared" ca="1" si="3327"/>
        <v/>
      </c>
      <c r="BO112" s="3" t="str">
        <f t="shared" ref="BO112" ca="1" si="5319">IF($B112="","",AZ112*(1+rate_A*BM$1/365))</f>
        <v/>
      </c>
      <c r="BP112" s="3" t="str">
        <f t="shared" ref="BP112" ca="1" si="5320">IF($B112="","",BA112*(1+rate_A*BM$1/365))</f>
        <v/>
      </c>
      <c r="BQ112" s="3" t="str">
        <f t="shared" ref="BQ112" ca="1" si="5321">IF($B112="","",BB112*(1+rate_joint*BM$1/365))</f>
        <v/>
      </c>
      <c r="BR112" s="5" t="str">
        <f t="shared" ca="1" si="3331"/>
        <v/>
      </c>
      <c r="BS112" s="5" t="str" cm="1">
        <f t="array" aca="1" ref="BS112" ca="1">IF(BR112="","",_xlfn.IFS(BR112&lt;='Hidden inputs'!$C$15,BR112*'Hidden inputs'!$D$15,BR112&lt;='Hidden inputs'!$C$16,'Hidden inputs'!$C$15*'Hidden inputs'!$D$15+(BR112-'Hidden inputs'!$B$16)*'Hidden inputs'!$D$16,BR112&lt;='Hidden inputs'!$C$17,'Hidden inputs'!$C$15*'Hidden inputs'!$D$15+('Hidden inputs'!$C$16-'Hidden inputs'!$B$16)*'Hidden inputs'!$D$16+(BR112-'Hidden inputs'!$B$17)*'Hidden inputs'!$D$17,BR112&gt;'Hidden inputs'!$B$18,'Hidden inputs'!$C$15*'Hidden inputs'!$D$15+('Hidden inputs'!$C$16-'Hidden inputs'!$B$16)*'Hidden inputs'!$D$16+('Hidden inputs'!$C$17-'Hidden inputs'!$B$17)*'Hidden inputs'!$D$17+(BR112-'Hidden inputs'!$B$18)*'Hidden inputs'!$D$18))</f>
        <v/>
      </c>
      <c r="BT112" s="10" t="str">
        <f t="shared" ca="1" si="3332"/>
        <v/>
      </c>
      <c r="BU112" s="5" t="str">
        <f t="shared" ca="1" si="3237"/>
        <v/>
      </c>
      <c r="BV112" s="5" t="str">
        <f t="shared" ca="1" si="3238"/>
        <v/>
      </c>
      <c r="BW112" s="5" t="str">
        <f ca="1">IF($B112="","",'Hidden inputs'!$D$11*BN112+'Hidden inputs'!$E$11*BO112)</f>
        <v/>
      </c>
      <c r="BX112" s="11" t="str">
        <f t="shared" ca="1" si="3161"/>
        <v/>
      </c>
      <c r="BY112" s="9" t="str">
        <f t="shared" ca="1" si="3239"/>
        <v/>
      </c>
      <c r="BZ112" s="3" t="str">
        <f t="shared" ca="1" si="3240"/>
        <v/>
      </c>
      <c r="CA112" s="5" t="str" cm="1">
        <f t="array" aca="1" ref="CA112" ca="1">IF($B112="","",IF(BZ112=0,0,IF(DD_Payment="",0,IF(BZ112&lt;_xlfn.IFS(DD_Frequency="Monthly",1,DD_Frequency="Quarterly",IF(MONTH(BZ$2)=1,1,IF(MONTH(BZ$2)=4,1,IF(MONTH(BZ$2)=7,1,IF(MONTH(BZ$2)=10,1,0)))),DD_Frequency="Annually",IF(MONTH(BZ$2)=1,1,0))*DD_Payment,BZ112,_xlfn.IFS(DD_Frequency="Monthly",1,DD_Frequency="Quarterly",IF(MONTH(BZ$2)=1,1,IF(MONTH(BZ$2)=4,1,IF(MONTH(BZ$2)=7,1,IF(MONTH(BZ$2)=10,1,0)))),DD_Frequency="Annually",IF(MONTH(BZ$2)=1,1,0))*DD_Payment))))</f>
        <v/>
      </c>
      <c r="CB112" s="3" t="str">
        <f t="shared" ref="CB112" ca="1" si="5322">IF($B112="","",IF(BZ112&gt;CA112,(BZ112-CA112/2)*(rate_A*(CB$1/365)),0))</f>
        <v/>
      </c>
      <c r="CC112" s="3" t="str">
        <f t="shared" ca="1" si="3334"/>
        <v/>
      </c>
      <c r="CD112" s="3" t="str">
        <f t="shared" ref="CD112" ca="1" si="5323">IF($B112="","",BO112*(1+rate_A*CB$1/365))</f>
        <v/>
      </c>
      <c r="CE112" s="3" t="str">
        <f t="shared" ref="CE112" ca="1" si="5324">IF($B112="","",BP112*(1+rate_A*CB$1/365))</f>
        <v/>
      </c>
      <c r="CF112" s="3" t="str">
        <f t="shared" ref="CF112" ca="1" si="5325">IF($B112="","",BQ112*(1+rate_joint*CB$1/365))</f>
        <v/>
      </c>
      <c r="CG112" s="5" t="str">
        <f t="shared" ca="1" si="3338"/>
        <v/>
      </c>
      <c r="CH112" s="5" t="str" cm="1">
        <f t="array" aca="1" ref="CH112" ca="1">IF(CG112="","",_xlfn.IFS(CG112&lt;='Hidden inputs'!$C$15,CG112*'Hidden inputs'!$D$15,CG112&lt;='Hidden inputs'!$C$16,'Hidden inputs'!$C$15*'Hidden inputs'!$D$15+(CG112-'Hidden inputs'!$B$16)*'Hidden inputs'!$D$16,CG112&lt;='Hidden inputs'!$C$17,'Hidden inputs'!$C$15*'Hidden inputs'!$D$15+('Hidden inputs'!$C$16-'Hidden inputs'!$B$16)*'Hidden inputs'!$D$16+(CG112-'Hidden inputs'!$B$17)*'Hidden inputs'!$D$17,CG112&gt;'Hidden inputs'!$B$18,'Hidden inputs'!$C$15*'Hidden inputs'!$D$15+('Hidden inputs'!$C$16-'Hidden inputs'!$B$16)*'Hidden inputs'!$D$16+('Hidden inputs'!$C$17-'Hidden inputs'!$B$17)*'Hidden inputs'!$D$17+(CG112-'Hidden inputs'!$B$18)*'Hidden inputs'!$D$18))</f>
        <v/>
      </c>
      <c r="CI112" s="10" t="str">
        <f t="shared" ca="1" si="3339"/>
        <v/>
      </c>
      <c r="CJ112" s="5" t="str">
        <f t="shared" ca="1" si="3245"/>
        <v/>
      </c>
      <c r="CK112" s="5" t="str">
        <f t="shared" ca="1" si="3246"/>
        <v/>
      </c>
      <c r="CL112" s="5" t="str">
        <f ca="1">IF($B112="","",'Hidden inputs'!$D$11*CC112+'Hidden inputs'!$E$11*CD112)</f>
        <v/>
      </c>
      <c r="CM112" s="11" t="str">
        <f t="shared" ca="1" si="3166"/>
        <v/>
      </c>
      <c r="CN112" s="9" t="str">
        <f t="shared" ca="1" si="3247"/>
        <v/>
      </c>
      <c r="CO112" s="3" t="str">
        <f t="shared" ca="1" si="3248"/>
        <v/>
      </c>
      <c r="CP112" s="5" t="str" cm="1">
        <f t="array" aca="1" ref="CP112" ca="1">IF($B112="","",IF(CO112=0,0,IF(DD_Payment="",0,IF(CO112&lt;_xlfn.IFS(DD_Frequency="Monthly",1,DD_Frequency="Quarterly",IF(MONTH(CO$2)=1,1,IF(MONTH(CO$2)=4,1,IF(MONTH(CO$2)=7,1,IF(MONTH(CO$2)=10,1,0)))),DD_Frequency="Annually",IF(MONTH(CO$2)=1,1,0))*DD_Payment,CO112,_xlfn.IFS(DD_Frequency="Monthly",1,DD_Frequency="Quarterly",IF(MONTH(CO$2)=1,1,IF(MONTH(CO$2)=4,1,IF(MONTH(CO$2)=7,1,IF(MONTH(CO$2)=10,1,0)))),DD_Frequency="Annually",IF(MONTH(CO$2)=1,1,0))*DD_Payment))))</f>
        <v/>
      </c>
      <c r="CQ112" s="3" t="str">
        <f t="shared" ref="CQ112" ca="1" si="5326">IF($B112="","",IF(CO112&gt;CP112,(CO112-CP112/2)*(rate_A*(CQ$1/365)),0))</f>
        <v/>
      </c>
      <c r="CR112" s="3" t="str">
        <f t="shared" ca="1" si="3341"/>
        <v/>
      </c>
      <c r="CS112" s="3" t="str">
        <f t="shared" ref="CS112" ca="1" si="5327">IF($B112="","",CD112*(1+rate_A*CQ$1/365))</f>
        <v/>
      </c>
      <c r="CT112" s="3" t="str">
        <f t="shared" ref="CT112" ca="1" si="5328">IF($B112="","",CE112*(1+rate_A*CQ$1/365))</f>
        <v/>
      </c>
      <c r="CU112" s="3" t="str">
        <f t="shared" ref="CU112" ca="1" si="5329">IF($B112="","",CF112*(1+rate_joint*CQ$1/365))</f>
        <v/>
      </c>
      <c r="CV112" s="5" t="str">
        <f t="shared" ca="1" si="3345"/>
        <v/>
      </c>
      <c r="CW112" s="5" t="str" cm="1">
        <f t="array" aca="1" ref="CW112" ca="1">IF(CV112="","",_xlfn.IFS(CV112&lt;='Hidden inputs'!$C$15,CV112*'Hidden inputs'!$D$15,CV112&lt;='Hidden inputs'!$C$16,'Hidden inputs'!$C$15*'Hidden inputs'!$D$15+(CV112-'Hidden inputs'!$B$16)*'Hidden inputs'!$D$16,CV112&lt;='Hidden inputs'!$C$17,'Hidden inputs'!$C$15*'Hidden inputs'!$D$15+('Hidden inputs'!$C$16-'Hidden inputs'!$B$16)*'Hidden inputs'!$D$16+(CV112-'Hidden inputs'!$B$17)*'Hidden inputs'!$D$17,CV112&gt;'Hidden inputs'!$B$18,'Hidden inputs'!$C$15*'Hidden inputs'!$D$15+('Hidden inputs'!$C$16-'Hidden inputs'!$B$16)*'Hidden inputs'!$D$16+('Hidden inputs'!$C$17-'Hidden inputs'!$B$17)*'Hidden inputs'!$D$17+(CV112-'Hidden inputs'!$B$18)*'Hidden inputs'!$D$18))</f>
        <v/>
      </c>
      <c r="CX112" s="10" t="str">
        <f t="shared" ca="1" si="3346"/>
        <v/>
      </c>
      <c r="CY112" s="5" t="str">
        <f t="shared" ca="1" si="3253"/>
        <v/>
      </c>
      <c r="CZ112" s="5" t="str">
        <f t="shared" ca="1" si="3254"/>
        <v/>
      </c>
      <c r="DA112" s="5" t="str">
        <f ca="1">IF($B112="","",'Hidden inputs'!$D$11*CR112+'Hidden inputs'!$E$11*CS112)</f>
        <v/>
      </c>
      <c r="DB112" s="11" t="str">
        <f t="shared" ca="1" si="3171"/>
        <v/>
      </c>
      <c r="DC112" s="9" t="str">
        <f t="shared" ca="1" si="3255"/>
        <v/>
      </c>
      <c r="DD112" s="3" t="str">
        <f t="shared" ca="1" si="3256"/>
        <v/>
      </c>
      <c r="DE112" s="5" t="str" cm="1">
        <f t="array" aca="1" ref="DE112" ca="1">IF($B112="","",IF(DD112=0,0,IF(DD_Payment="",0,IF(DD112&lt;_xlfn.IFS(DD_Frequency="Monthly",1,DD_Frequency="Quarterly",IF(MONTH(DD$2)=1,1,IF(MONTH(DD$2)=4,1,IF(MONTH(DD$2)=7,1,IF(MONTH(DD$2)=10,1,0)))),DD_Frequency="Annually",IF(MONTH(DD$2)=1,1,0))*DD_Payment,DD112,_xlfn.IFS(DD_Frequency="Monthly",1,DD_Frequency="Quarterly",IF(MONTH(DD$2)=1,1,IF(MONTH(DD$2)=4,1,IF(MONTH(DD$2)=7,1,IF(MONTH(DD$2)=10,1,0)))),DD_Frequency="Annually",IF(MONTH(DD$2)=1,1,0))*DD_Payment))))</f>
        <v/>
      </c>
      <c r="DF112" s="3" t="str">
        <f t="shared" ref="DF112" ca="1" si="5330">IF($B112="","",IF(DD112&gt;DE112,(DD112-DE112/2)*(rate_A*(DF$1/365)),0))</f>
        <v/>
      </c>
      <c r="DG112" s="3" t="str">
        <f t="shared" ca="1" si="3348"/>
        <v/>
      </c>
      <c r="DH112" s="3" t="str">
        <f t="shared" ref="DH112" ca="1" si="5331">IF($B112="","",CS112*(1+rate_A*DF$1/365))</f>
        <v/>
      </c>
      <c r="DI112" s="3" t="str">
        <f t="shared" ref="DI112" ca="1" si="5332">IF($B112="","",CT112*(1+rate_A*DF$1/365))</f>
        <v/>
      </c>
      <c r="DJ112" s="3" t="str">
        <f t="shared" ref="DJ112" ca="1" si="5333">IF($B112="","",CU112*(1+rate_joint*DF$1/365))</f>
        <v/>
      </c>
      <c r="DK112" s="5" t="str">
        <f t="shared" ca="1" si="3352"/>
        <v/>
      </c>
      <c r="DL112" s="5" t="str" cm="1">
        <f t="array" aca="1" ref="DL112" ca="1">IF(DK112="","",_xlfn.IFS(DK112&lt;='Hidden inputs'!$C$15,DK112*'Hidden inputs'!$D$15,DK112&lt;='Hidden inputs'!$C$16,'Hidden inputs'!$C$15*'Hidden inputs'!$D$15+(DK112-'Hidden inputs'!$B$16)*'Hidden inputs'!$D$16,DK112&lt;='Hidden inputs'!$C$17,'Hidden inputs'!$C$15*'Hidden inputs'!$D$15+('Hidden inputs'!$C$16-'Hidden inputs'!$B$16)*'Hidden inputs'!$D$16+(DK112-'Hidden inputs'!$B$17)*'Hidden inputs'!$D$17,DK112&gt;'Hidden inputs'!$B$18,'Hidden inputs'!$C$15*'Hidden inputs'!$D$15+('Hidden inputs'!$C$16-'Hidden inputs'!$B$16)*'Hidden inputs'!$D$16+('Hidden inputs'!$C$17-'Hidden inputs'!$B$17)*'Hidden inputs'!$D$17+(DK112-'Hidden inputs'!$B$18)*'Hidden inputs'!$D$18))</f>
        <v/>
      </c>
      <c r="DM112" s="10" t="str">
        <f t="shared" ca="1" si="3353"/>
        <v/>
      </c>
      <c r="DN112" s="5" t="str">
        <f t="shared" ca="1" si="3261"/>
        <v/>
      </c>
      <c r="DO112" s="5" t="str">
        <f t="shared" ca="1" si="3262"/>
        <v/>
      </c>
      <c r="DP112" s="5" t="str">
        <f ca="1">IF($B112="","",'Hidden inputs'!$D$11*DG112+'Hidden inputs'!$E$11*DH112)</f>
        <v/>
      </c>
      <c r="DQ112" s="11" t="str">
        <f t="shared" ca="1" si="3176"/>
        <v/>
      </c>
      <c r="DR112" s="9" t="str">
        <f t="shared" ca="1" si="3263"/>
        <v/>
      </c>
      <c r="DS112" s="3" t="str">
        <f t="shared" ca="1" si="3264"/>
        <v/>
      </c>
      <c r="DT112" s="5" t="str" cm="1">
        <f t="array" aca="1" ref="DT112" ca="1">IF($B112="","",IF(DS112=0,0,IF(DD_Payment="",0,IF(DS112&lt;_xlfn.IFS(DD_Frequency="Monthly",1,DD_Frequency="Quarterly",IF(MONTH(DS$2)=1,1,IF(MONTH(DS$2)=4,1,IF(MONTH(DS$2)=7,1,IF(MONTH(DS$2)=10,1,0)))),DD_Frequency="Annually",IF(MONTH(DS$2)=1,1,0))*DD_Payment,DS112,_xlfn.IFS(DD_Frequency="Monthly",1,DD_Frequency="Quarterly",IF(MONTH(DS$2)=1,1,IF(MONTH(DS$2)=4,1,IF(MONTH(DS$2)=7,1,IF(MONTH(DS$2)=10,1,0)))),DD_Frequency="Annually",IF(MONTH(DS$2)=1,1,0))*DD_Payment))))</f>
        <v/>
      </c>
      <c r="DU112" s="3" t="str">
        <f t="shared" ref="DU112" ca="1" si="5334">IF($B112="","",IF(DS112&gt;DT112,(DS112-DT112/2)*(rate_A*(DU$1/365)),0))</f>
        <v/>
      </c>
      <c r="DV112" s="3" t="str">
        <f t="shared" ca="1" si="3355"/>
        <v/>
      </c>
      <c r="DW112" s="3" t="str">
        <f t="shared" ref="DW112" ca="1" si="5335">IF($B112="","",DH112*(1+rate_A*DU$1/365))</f>
        <v/>
      </c>
      <c r="DX112" s="3" t="str">
        <f t="shared" ref="DX112" ca="1" si="5336">IF($B112="","",DI112*(1+rate_A*DU$1/365))</f>
        <v/>
      </c>
      <c r="DY112" s="3" t="str">
        <f t="shared" ref="DY112" ca="1" si="5337">IF($B112="","",DJ112*(1+rate_joint*DU$1/365))</f>
        <v/>
      </c>
      <c r="DZ112" s="5" t="str">
        <f t="shared" ca="1" si="3359"/>
        <v/>
      </c>
      <c r="EA112" s="5" t="str" cm="1">
        <f t="array" aca="1" ref="EA112" ca="1">IF(DZ112="","",_xlfn.IFS(DZ112&lt;='Hidden inputs'!$C$15,DZ112*'Hidden inputs'!$D$15,DZ112&lt;='Hidden inputs'!$C$16,'Hidden inputs'!$C$15*'Hidden inputs'!$D$15+(DZ112-'Hidden inputs'!$B$16)*'Hidden inputs'!$D$16,DZ112&lt;='Hidden inputs'!$C$17,'Hidden inputs'!$C$15*'Hidden inputs'!$D$15+('Hidden inputs'!$C$16-'Hidden inputs'!$B$16)*'Hidden inputs'!$D$16+(DZ112-'Hidden inputs'!$B$17)*'Hidden inputs'!$D$17,DZ112&gt;'Hidden inputs'!$B$18,'Hidden inputs'!$C$15*'Hidden inputs'!$D$15+('Hidden inputs'!$C$16-'Hidden inputs'!$B$16)*'Hidden inputs'!$D$16+('Hidden inputs'!$C$17-'Hidden inputs'!$B$17)*'Hidden inputs'!$D$17+(DZ112-'Hidden inputs'!$B$18)*'Hidden inputs'!$D$18))</f>
        <v/>
      </c>
      <c r="EB112" s="10" t="str">
        <f t="shared" ca="1" si="3360"/>
        <v/>
      </c>
      <c r="EC112" s="5" t="str">
        <f t="shared" ca="1" si="3269"/>
        <v/>
      </c>
      <c r="ED112" s="5" t="str">
        <f t="shared" ca="1" si="3270"/>
        <v/>
      </c>
      <c r="EE112" s="5" t="str">
        <f ca="1">IF($B112="","",'Hidden inputs'!$D$11*DV112+'Hidden inputs'!$E$11*DW112)</f>
        <v/>
      </c>
      <c r="EF112" s="11" t="str">
        <f t="shared" ca="1" si="3181"/>
        <v/>
      </c>
      <c r="EG112" s="9" t="str">
        <f t="shared" ca="1" si="3271"/>
        <v/>
      </c>
      <c r="EH112" s="3" t="str">
        <f t="shared" ca="1" si="3272"/>
        <v/>
      </c>
      <c r="EI112" s="5" t="str" cm="1">
        <f t="array" aca="1" ref="EI112" ca="1">IF($B112="","",IF(EH112=0,0,IF(DD_Payment="",0,IF(EH112&lt;_xlfn.IFS(DD_Frequency="Monthly",1,DD_Frequency="Quarterly",IF(MONTH(EH$2)=1,1,IF(MONTH(EH$2)=4,1,IF(MONTH(EH$2)=7,1,IF(MONTH(EH$2)=10,1,0)))),DD_Frequency="Annually",IF(MONTH(EH$2)=1,1,0))*DD_Payment,EH112,_xlfn.IFS(DD_Frequency="Monthly",1,DD_Frequency="Quarterly",IF(MONTH(EH$2)=1,1,IF(MONTH(EH$2)=4,1,IF(MONTH(EH$2)=7,1,IF(MONTH(EH$2)=10,1,0)))),DD_Frequency="Annually",IF(MONTH(EH$2)=1,1,0))*DD_Payment))))</f>
        <v/>
      </c>
      <c r="EJ112" s="3" t="str">
        <f t="shared" ref="EJ112" ca="1" si="5338">IF($B112="","",IF(EH112&gt;EI112,(EH112-EI112/2)*(rate_A*(EJ$1/365)),0))</f>
        <v/>
      </c>
      <c r="EK112" s="3" t="str">
        <f t="shared" ca="1" si="3362"/>
        <v/>
      </c>
      <c r="EL112" s="3" t="str">
        <f t="shared" ref="EL112" ca="1" si="5339">IF($B112="","",DW112*(1+rate_A*EJ$1/365))</f>
        <v/>
      </c>
      <c r="EM112" s="3" t="str">
        <f t="shared" ref="EM112" ca="1" si="5340">IF($B112="","",DX112*(1+rate_A*EJ$1/365))</f>
        <v/>
      </c>
      <c r="EN112" s="3" t="str">
        <f t="shared" ref="EN112" ca="1" si="5341">IF($B112="","",DY112*(1+rate_joint*EJ$1/365))</f>
        <v/>
      </c>
      <c r="EO112" s="5" t="str">
        <f t="shared" ca="1" si="3366"/>
        <v/>
      </c>
      <c r="EP112" s="5" t="str" cm="1">
        <f t="array" aca="1" ref="EP112" ca="1">IF(EO112="","",_xlfn.IFS(EO112&lt;='Hidden inputs'!$C$15,EO112*'Hidden inputs'!$D$15,EO112&lt;='Hidden inputs'!$C$16,'Hidden inputs'!$C$15*'Hidden inputs'!$D$15+(EO112-'Hidden inputs'!$B$16)*'Hidden inputs'!$D$16,EO112&lt;='Hidden inputs'!$C$17,'Hidden inputs'!$C$15*'Hidden inputs'!$D$15+('Hidden inputs'!$C$16-'Hidden inputs'!$B$16)*'Hidden inputs'!$D$16+(EO112-'Hidden inputs'!$B$17)*'Hidden inputs'!$D$17,EO112&gt;'Hidden inputs'!$B$18,'Hidden inputs'!$C$15*'Hidden inputs'!$D$15+('Hidden inputs'!$C$16-'Hidden inputs'!$B$16)*'Hidden inputs'!$D$16+('Hidden inputs'!$C$17-'Hidden inputs'!$B$17)*'Hidden inputs'!$D$17+(EO112-'Hidden inputs'!$B$18)*'Hidden inputs'!$D$18))</f>
        <v/>
      </c>
      <c r="EQ112" s="10" t="str">
        <f t="shared" ca="1" si="3367"/>
        <v/>
      </c>
      <c r="ER112" s="5" t="str">
        <f t="shared" ca="1" si="3277"/>
        <v/>
      </c>
      <c r="ES112" s="5" t="str">
        <f t="shared" ca="1" si="3278"/>
        <v/>
      </c>
      <c r="ET112" s="5" t="str">
        <f ca="1">IF($B112="","",'Hidden inputs'!$D$11*EK112+'Hidden inputs'!$E$11*EL112)</f>
        <v/>
      </c>
      <c r="EU112" s="11" t="str">
        <f t="shared" ca="1" si="3186"/>
        <v/>
      </c>
      <c r="EV112" s="9" t="str">
        <f t="shared" ca="1" si="3279"/>
        <v/>
      </c>
      <c r="EW112" s="3" t="str">
        <f t="shared" ca="1" si="3280"/>
        <v/>
      </c>
      <c r="EX112" s="5" t="str" cm="1">
        <f t="array" aca="1" ref="EX112" ca="1">IF($B112="","",IF(EW112=0,0,IF(DD_Payment="",0,IF(EW112&lt;_xlfn.IFS(DD_Frequency="Monthly",1,DD_Frequency="Quarterly",IF(MONTH(EW$2)=1,1,IF(MONTH(EW$2)=4,1,IF(MONTH(EW$2)=7,1,IF(MONTH(EW$2)=10,1,0)))),DD_Frequency="Annually",IF(MONTH(EW$2)=1,1,0))*DD_Payment,EW112,_xlfn.IFS(DD_Frequency="Monthly",1,DD_Frequency="Quarterly",IF(MONTH(EW$2)=1,1,IF(MONTH(EW$2)=4,1,IF(MONTH(EW$2)=7,1,IF(MONTH(EW$2)=10,1,0)))),DD_Frequency="Annually",IF(MONTH(EW$2)=1,1,0))*DD_Payment))))</f>
        <v/>
      </c>
      <c r="EY112" s="3" t="str">
        <f t="shared" ref="EY112" ca="1" si="5342">IF($B112="","",IF(EW112&gt;EX112,(EW112-EX112/2)*(rate_A*(EY$1/365)),0))</f>
        <v/>
      </c>
      <c r="EZ112" s="3" t="str">
        <f t="shared" ca="1" si="3369"/>
        <v/>
      </c>
      <c r="FA112" s="3" t="str">
        <f t="shared" ref="FA112" ca="1" si="5343">IF($B112="","",EL112*(1+rate_A*EY$1/365))</f>
        <v/>
      </c>
      <c r="FB112" s="3" t="str">
        <f t="shared" ref="FB112" ca="1" si="5344">IF($B112="","",EM112*(1+rate_A*EY$1/365))</f>
        <v/>
      </c>
      <c r="FC112" s="3" t="str">
        <f t="shared" ref="FC112" ca="1" si="5345">IF($B112="","",EN112*(1+rate_joint*EY$1/365))</f>
        <v/>
      </c>
      <c r="FD112" s="5" t="str">
        <f t="shared" ca="1" si="3373"/>
        <v/>
      </c>
      <c r="FE112" s="5" t="str" cm="1">
        <f t="array" aca="1" ref="FE112" ca="1">IF(FD112="","",_xlfn.IFS(FD112&lt;='Hidden inputs'!$C$15,FD112*'Hidden inputs'!$D$15,FD112&lt;='Hidden inputs'!$C$16,'Hidden inputs'!$C$15*'Hidden inputs'!$D$15+(FD112-'Hidden inputs'!$B$16)*'Hidden inputs'!$D$16,FD112&lt;='Hidden inputs'!$C$17,'Hidden inputs'!$C$15*'Hidden inputs'!$D$15+('Hidden inputs'!$C$16-'Hidden inputs'!$B$16)*'Hidden inputs'!$D$16+(FD112-'Hidden inputs'!$B$17)*'Hidden inputs'!$D$17,FD112&gt;'Hidden inputs'!$B$18,'Hidden inputs'!$C$15*'Hidden inputs'!$D$15+('Hidden inputs'!$C$16-'Hidden inputs'!$B$16)*'Hidden inputs'!$D$16+('Hidden inputs'!$C$17-'Hidden inputs'!$B$17)*'Hidden inputs'!$D$17+(FD112-'Hidden inputs'!$B$18)*'Hidden inputs'!$D$18))</f>
        <v/>
      </c>
      <c r="FF112" s="10" t="str">
        <f t="shared" ca="1" si="3374"/>
        <v/>
      </c>
      <c r="FG112" s="5" t="str">
        <f t="shared" ca="1" si="3285"/>
        <v/>
      </c>
      <c r="FH112" s="5" t="str">
        <f t="shared" ca="1" si="3286"/>
        <v/>
      </c>
      <c r="FI112" s="5" t="str">
        <f ca="1">IF($B112="","",'Hidden inputs'!$D$11*EZ112+'Hidden inputs'!$E$11*FA112)</f>
        <v/>
      </c>
      <c r="FJ112" s="11" t="str">
        <f t="shared" ca="1" si="3191"/>
        <v/>
      </c>
      <c r="FK112" s="9" t="str">
        <f t="shared" ca="1" si="3287"/>
        <v/>
      </c>
      <c r="FL112" s="3" t="str">
        <f t="shared" ca="1" si="3288"/>
        <v/>
      </c>
      <c r="FM112" s="5" t="str" cm="1">
        <f t="array" aca="1" ref="FM112" ca="1">IF($B112="","",IF(FL112=0,0,IF(DD_Payment="",0,IF(FL112&lt;_xlfn.IFS(DD_Frequency="Monthly",1,DD_Frequency="Quarterly",IF(MONTH(FL$2)=1,1,IF(MONTH(FL$2)=4,1,IF(MONTH(FL$2)=7,1,IF(MONTH(FL$2)=10,1,0)))),DD_Frequency="Annually",IF(MONTH(FL$2)=1,1,0))*DD_Payment,FL112,_xlfn.IFS(DD_Frequency="Monthly",1,DD_Frequency="Quarterly",IF(MONTH(FL$2)=1,1,IF(MONTH(FL$2)=4,1,IF(MONTH(FL$2)=7,1,IF(MONTH(FL$2)=10,1,0)))),DD_Frequency="Annually",IF(MONTH(FL$2)=1,1,0))*DD_Payment))))</f>
        <v/>
      </c>
      <c r="FN112" s="3" t="str">
        <f t="shared" ref="FN112" ca="1" si="5346">IF($B112="","",IF(FL112&gt;FM112,(FL112-FM112/2)*(rate_A*(FN$1/365)),0))</f>
        <v/>
      </c>
      <c r="FO112" s="3" t="str">
        <f t="shared" ca="1" si="3376"/>
        <v/>
      </c>
      <c r="FP112" s="3" t="str">
        <f t="shared" ref="FP112" ca="1" si="5347">IF($B112="","",FA112*(1+rate_A*FN$1/365))</f>
        <v/>
      </c>
      <c r="FQ112" s="3" t="str">
        <f t="shared" ref="FQ112" ca="1" si="5348">IF($B112="","",FB112*(1+rate_A*FN$1/365))</f>
        <v/>
      </c>
      <c r="FR112" s="3" t="str">
        <f t="shared" ref="FR112" ca="1" si="5349">IF($B112="","",FC112*(1+rate_joint*FN$1/365))</f>
        <v/>
      </c>
      <c r="FS112" s="5" t="str">
        <f t="shared" ca="1" si="3380"/>
        <v/>
      </c>
      <c r="FT112" s="5" t="str" cm="1">
        <f t="array" aca="1" ref="FT112" ca="1">IF(FS112="","",_xlfn.IFS(FS112&lt;='Hidden inputs'!$C$15,FS112*'Hidden inputs'!$D$15,FS112&lt;='Hidden inputs'!$C$16,'Hidden inputs'!$C$15*'Hidden inputs'!$D$15+(FS112-'Hidden inputs'!$B$16)*'Hidden inputs'!$D$16,FS112&lt;='Hidden inputs'!$C$17,'Hidden inputs'!$C$15*'Hidden inputs'!$D$15+('Hidden inputs'!$C$16-'Hidden inputs'!$B$16)*'Hidden inputs'!$D$16+(FS112-'Hidden inputs'!$B$17)*'Hidden inputs'!$D$17,FS112&gt;'Hidden inputs'!$B$18,'Hidden inputs'!$C$15*'Hidden inputs'!$D$15+('Hidden inputs'!$C$16-'Hidden inputs'!$B$16)*'Hidden inputs'!$D$16+('Hidden inputs'!$C$17-'Hidden inputs'!$B$17)*'Hidden inputs'!$D$17+(FS112-'Hidden inputs'!$B$18)*'Hidden inputs'!$D$18))</f>
        <v/>
      </c>
      <c r="FU112" s="10" t="str">
        <f t="shared" ca="1" si="3381"/>
        <v/>
      </c>
      <c r="FV112" s="5" t="str">
        <f t="shared" ca="1" si="3293"/>
        <v/>
      </c>
      <c r="FW112" s="5" t="str">
        <f t="shared" ca="1" si="3294"/>
        <v/>
      </c>
      <c r="FX112" s="5" t="str">
        <f ca="1">IF($B112="","",'Hidden inputs'!$D$11*FO112+'Hidden inputs'!$E$11*FP112)</f>
        <v/>
      </c>
      <c r="FY112" s="11" t="str">
        <f t="shared" ca="1" si="3196"/>
        <v/>
      </c>
      <c r="FZ112" s="9" t="str">
        <f t="shared" ca="1" si="3295"/>
        <v/>
      </c>
      <c r="GA112" s="5" t="str">
        <f t="shared" ca="1" si="3296"/>
        <v/>
      </c>
      <c r="GB112" s="5" t="str">
        <f t="shared" ca="1" si="3297"/>
        <v/>
      </c>
      <c r="GC112" s="5" t="str">
        <f t="shared" ca="1" si="3197"/>
        <v/>
      </c>
      <c r="GD112" s="5" t="str">
        <f t="shared" ca="1" si="3198"/>
        <v/>
      </c>
    </row>
    <row r="113" spans="1:186" x14ac:dyDescent="0.35">
      <c r="A113" s="2" t="str">
        <f t="shared" ca="1" si="3199"/>
        <v/>
      </c>
      <c r="B113" s="6" t="str">
        <f t="shared" ca="1" si="3200"/>
        <v/>
      </c>
      <c r="C113" s="5" t="str">
        <f t="shared" ca="1" si="3298"/>
        <v/>
      </c>
      <c r="D113" s="5" t="str" cm="1">
        <f t="array" aca="1" ref="D113" ca="1">IF($B113="","",IF(C113=0,0,IF(DD_Payment="",0,IF(C113&lt;_xlfn.IFS(DD_Frequency="Monthly",1,DD_Frequency="Quarterly",IF(MONTH(C$2)=1,1,IF(MONTH(C$2)=4,1,IF(MONTH(C$2)=7,1,IF(MONTH(C$2)=10,1,0)))),DD_Frequency="Annually",IF(MONTH(C$2)=1,1,0))*DD_Payment,C113,_xlfn.IFS(DD_Frequency="Monthly",1,DD_Frequency="Quarterly",IF(MONTH(C$2)=1,1,IF(MONTH(C$2)=4,1,IF(MONTH(C$2)=7,1,IF(MONTH(C$2)=10,1,0)))),DD_Frequency="Annually",IF(MONTH(C$2)=1,1,0))*DD_Payment))))</f>
        <v/>
      </c>
      <c r="E113" s="5" t="str">
        <f t="shared" ref="E113" ca="1" si="5350">IF(B113="","",IF(C113&gt;D113,(C113-D113/2)*(rate_A*(E$1/365)),0))</f>
        <v/>
      </c>
      <c r="F113" s="5" t="str">
        <f t="shared" ca="1" si="3202"/>
        <v/>
      </c>
      <c r="G113" s="5" t="str">
        <f t="shared" ref="G113" ca="1" si="5351">IF(B113="","",G112*(1+rate_A*E$1/365))</f>
        <v/>
      </c>
      <c r="H113" s="5" t="str">
        <f t="shared" ref="H113" ca="1" si="5352">IF(B113="","",H112*(1+rate_A*E$1/365))</f>
        <v/>
      </c>
      <c r="I113" s="5" t="str">
        <f t="shared" ref="I113" ca="1" si="5353">IF(B113="","",I112*(1+rate_joint*E$1/365))</f>
        <v/>
      </c>
      <c r="J113" s="5" t="str">
        <f t="shared" ca="1" si="3303"/>
        <v/>
      </c>
      <c r="K113" s="5" t="str" cm="1">
        <f t="array" aca="1" ref="K113" ca="1">IF(J113="","",_xlfn.IFS(J113&lt;='Hidden inputs'!$C$15,J113*'Hidden inputs'!$D$15,J113&lt;='Hidden inputs'!$C$16,'Hidden inputs'!$C$15*'Hidden inputs'!$D$15+(J113-'Hidden inputs'!$B$16)*'Hidden inputs'!$D$16,J113&lt;='Hidden inputs'!$C$17,'Hidden inputs'!$C$15*'Hidden inputs'!$D$15+('Hidden inputs'!$C$16-'Hidden inputs'!$B$16)*'Hidden inputs'!$D$16+(J113-'Hidden inputs'!$B$17)*'Hidden inputs'!$D$17,J113&gt;'Hidden inputs'!$B$18,'Hidden inputs'!$C$15*'Hidden inputs'!$D$15+('Hidden inputs'!$C$16-'Hidden inputs'!$B$16)*'Hidden inputs'!$D$16+('Hidden inputs'!$C$17-'Hidden inputs'!$B$17)*'Hidden inputs'!$D$17+(J113-'Hidden inputs'!$B$18)*'Hidden inputs'!$D$18))</f>
        <v/>
      </c>
      <c r="L113" s="11" t="str">
        <f t="shared" ca="1" si="3304"/>
        <v/>
      </c>
      <c r="M113" s="5" t="str">
        <f t="shared" ca="1" si="3206"/>
        <v/>
      </c>
      <c r="N113" s="5" t="str">
        <f t="shared" ca="1" si="3207"/>
        <v/>
      </c>
      <c r="O113" s="5" t="str">
        <f ca="1">IF(B113="","",'Hidden inputs'!$D$11*F113+'Hidden inputs'!$E$11*G113)</f>
        <v/>
      </c>
      <c r="P113" s="11" t="str">
        <f t="shared" ca="1" si="3140"/>
        <v/>
      </c>
      <c r="Q113" s="20" t="str">
        <f t="shared" ca="1" si="3141"/>
        <v/>
      </c>
      <c r="R113" s="3" t="str">
        <f t="shared" ca="1" si="3208"/>
        <v/>
      </c>
      <c r="S113" s="5" t="str" cm="1">
        <f t="array" aca="1" ref="S113" ca="1">IF($B113="","",IF(R113=0,0,IF(DD_Payment="",0,IF(R113&lt;_xlfn.IFS(DD_Frequency="Monthly",1,DD_Frequency="Quarterly",IF(MONTH(R$2)=1,1,IF(MONTH(R$2)=4,1,IF(MONTH(R$2)=7,1,IF(MONTH(R$2)=10,1,0)))),DD_Frequency="Annually",IF(MONTH(R$2)=1,1,0))*DD_Payment,R113,_xlfn.IFS(DD_Frequency="Monthly",1,DD_Frequency="Quarterly",IF(MONTH(R$2)=1,1,IF(MONTH(R$2)=4,1,IF(MONTH(R$2)=7,1,IF(MONTH(R$2)=10,1,0)))),DD_Frequency="Annually",IF(MONTH(R$2)=1,1,0))*DD_Payment))))</f>
        <v/>
      </c>
      <c r="T113" s="3" t="str">
        <f t="shared" ref="T113" ca="1" si="5354">IF(B113="","",IF(R113&gt;S113,(R113-S113/2)*(rate_A*((T$1+A113)/365)),0))</f>
        <v/>
      </c>
      <c r="U113" s="3" t="str">
        <f t="shared" ca="1" si="3210"/>
        <v/>
      </c>
      <c r="V113" s="3" t="str">
        <f t="shared" ref="V113" ca="1" si="5355">IF(B113="","",G113*(1+rate_A*(T$1+A113)/365))</f>
        <v/>
      </c>
      <c r="W113" s="3" t="str">
        <f t="shared" ref="W113" ca="1" si="5356">IF(B113="","",H113*(1+rate_A*(T$1+A113)/365))</f>
        <v/>
      </c>
      <c r="X113" s="3" t="str">
        <f t="shared" ref="X113" ca="1" si="5357">IF(B113="","",I113*(1+rate_joint*(T$1+A113)/365))</f>
        <v/>
      </c>
      <c r="Y113" s="5" t="str">
        <f t="shared" ca="1" si="3309"/>
        <v/>
      </c>
      <c r="Z113" s="5" t="str" cm="1">
        <f t="array" aca="1" ref="Z113" ca="1">IF(Y113="","",_xlfn.IFS(Y113&lt;='Hidden inputs'!$C$15,Y113*'Hidden inputs'!$D$15,Y113&lt;='Hidden inputs'!$C$16,'Hidden inputs'!$C$15*'Hidden inputs'!$D$15+(Y113-'Hidden inputs'!$B$16)*'Hidden inputs'!$D$16,Y113&lt;='Hidden inputs'!$C$17,'Hidden inputs'!$C$15*'Hidden inputs'!$D$15+('Hidden inputs'!$C$16-'Hidden inputs'!$B$16)*'Hidden inputs'!$D$16+(Y113-'Hidden inputs'!$B$17)*'Hidden inputs'!$D$17,Y113&gt;'Hidden inputs'!$B$18,'Hidden inputs'!$C$15*'Hidden inputs'!$D$15+('Hidden inputs'!$C$16-'Hidden inputs'!$B$16)*'Hidden inputs'!$D$16+('Hidden inputs'!$C$17-'Hidden inputs'!$B$17)*'Hidden inputs'!$D$17+(Y113-'Hidden inputs'!$B$18)*'Hidden inputs'!$D$18))</f>
        <v/>
      </c>
      <c r="AA113" s="10" t="str">
        <f t="shared" ca="1" si="3310"/>
        <v/>
      </c>
      <c r="AB113" s="5" t="str">
        <f t="shared" ca="1" si="3214"/>
        <v/>
      </c>
      <c r="AC113" s="5" t="str">
        <f t="shared" ca="1" si="3311"/>
        <v/>
      </c>
      <c r="AD113" s="5" t="str">
        <f ca="1">IF(B113="","",'Hidden inputs'!$D$11*U113+'Hidden inputs'!$E$11*V113)</f>
        <v/>
      </c>
      <c r="AE113" s="11" t="str">
        <f t="shared" ca="1" si="3146"/>
        <v/>
      </c>
      <c r="AF113" s="9" t="str">
        <f t="shared" ca="1" si="3215"/>
        <v/>
      </c>
      <c r="AG113" s="3" t="str">
        <f t="shared" ca="1" si="3216"/>
        <v/>
      </c>
      <c r="AH113" s="5" t="str" cm="1">
        <f t="array" aca="1" ref="AH113" ca="1">IF($B113="","",IF(AG113=0,0,IF(DD_Payment="",0,IF(AG113&lt;_xlfn.IFS(DD_Frequency="Monthly",1,DD_Frequency="Quarterly",IF(MONTH(AG$2)=1,1,IF(MONTH(AG$2)=4,1,IF(MONTH(AG$2)=7,1,IF(MONTH(AG$2)=10,1,0)))),DD_Frequency="Annually",IF(MONTH(AG$2)=1,1,0))*DD_Payment,AG113,_xlfn.IFS(DD_Frequency="Monthly",1,DD_Frequency="Quarterly",IF(MONTH(AG$2)=1,1,IF(MONTH(AG$2)=4,1,IF(MONTH(AG$2)=7,1,IF(MONTH(AG$2)=10,1,0)))),DD_Frequency="Annually",IF(MONTH(AG$2)=1,1,0))*DD_Payment))))</f>
        <v/>
      </c>
      <c r="AI113" s="3" t="str">
        <f t="shared" ref="AI113" ca="1" si="5358">IF($B113="","",IF(AG113&gt;AH113,(AG113-AH113/2)*(rate_A*(AI$1/365)),0))</f>
        <v/>
      </c>
      <c r="AJ113" s="3" t="str">
        <f t="shared" ca="1" si="3313"/>
        <v/>
      </c>
      <c r="AK113" s="3" t="str">
        <f t="shared" ref="AK113" ca="1" si="5359">IF($B113="","",V113*(1+rate_A*AI$1/365))</f>
        <v/>
      </c>
      <c r="AL113" s="3" t="str">
        <f t="shared" ref="AL113" ca="1" si="5360">IF($B113="","",W113*(1+rate_A*AI$1/365))</f>
        <v/>
      </c>
      <c r="AM113" s="3" t="str">
        <f t="shared" ref="AM113" ca="1" si="5361">IF($B113="","",X113*(1+rate_joint*AI$1/365))</f>
        <v/>
      </c>
      <c r="AN113" s="5" t="str">
        <f t="shared" ca="1" si="3317"/>
        <v/>
      </c>
      <c r="AO113" s="5" t="str" cm="1">
        <f t="array" aca="1" ref="AO113" ca="1">IF(AN113="","",_xlfn.IFS(AN113&lt;='Hidden inputs'!$C$15,AN113*'Hidden inputs'!$D$15,AN113&lt;='Hidden inputs'!$C$16,'Hidden inputs'!$C$15*'Hidden inputs'!$D$15+(AN113-'Hidden inputs'!$B$16)*'Hidden inputs'!$D$16,AN113&lt;='Hidden inputs'!$C$17,'Hidden inputs'!$C$15*'Hidden inputs'!$D$15+('Hidden inputs'!$C$16-'Hidden inputs'!$B$16)*'Hidden inputs'!$D$16+(AN113-'Hidden inputs'!$B$17)*'Hidden inputs'!$D$17,AN113&gt;'Hidden inputs'!$B$18,'Hidden inputs'!$C$15*'Hidden inputs'!$D$15+('Hidden inputs'!$C$16-'Hidden inputs'!$B$16)*'Hidden inputs'!$D$16+('Hidden inputs'!$C$17-'Hidden inputs'!$B$17)*'Hidden inputs'!$D$17+(AN113-'Hidden inputs'!$B$18)*'Hidden inputs'!$D$18))</f>
        <v/>
      </c>
      <c r="AP113" s="10" t="str">
        <f t="shared" ca="1" si="3318"/>
        <v/>
      </c>
      <c r="AQ113" s="5" t="str">
        <f t="shared" ca="1" si="3221"/>
        <v/>
      </c>
      <c r="AR113" s="5" t="str">
        <f t="shared" ca="1" si="3222"/>
        <v/>
      </c>
      <c r="AS113" s="5" t="str">
        <f ca="1">IF($B113="","",'Hidden inputs'!$D$11*AJ113+'Hidden inputs'!$E$11*AK113)</f>
        <v/>
      </c>
      <c r="AT113" s="11" t="str">
        <f t="shared" ca="1" si="3151"/>
        <v/>
      </c>
      <c r="AU113" s="9" t="str">
        <f t="shared" ca="1" si="3223"/>
        <v/>
      </c>
      <c r="AV113" s="3" t="str">
        <f t="shared" ca="1" si="3224"/>
        <v/>
      </c>
      <c r="AW113" s="5" t="str" cm="1">
        <f t="array" aca="1" ref="AW113" ca="1">IF($B113="","",IF(AV113=0,0,IF(DD_Payment="",0,IF(AV113&lt;_xlfn.IFS(DD_Frequency="Monthly",1,DD_Frequency="Quarterly",IF(MONTH(AV$2)=1,1,IF(MONTH(AV$2)=4,1,IF(MONTH(AV$2)=7,1,IF(MONTH(AV$2)=10,1,0)))),DD_Frequency="Annually",IF(MONTH(AV$2)=1,1,0))*DD_Payment,AV113,_xlfn.IFS(DD_Frequency="Monthly",1,DD_Frequency="Quarterly",IF(MONTH(AV$2)=1,1,IF(MONTH(AV$2)=4,1,IF(MONTH(AV$2)=7,1,IF(MONTH(AV$2)=10,1,0)))),DD_Frequency="Annually",IF(MONTH(AV$2)=1,1,0))*DD_Payment))))</f>
        <v/>
      </c>
      <c r="AX113" s="3" t="str">
        <f t="shared" ref="AX113" ca="1" si="5362">IF($B113="","",IF(AV113&gt;AW113,(AV113-AW113/2)*(rate_A*(AX$1/365)),0))</f>
        <v/>
      </c>
      <c r="AY113" s="3" t="str">
        <f t="shared" ca="1" si="3320"/>
        <v/>
      </c>
      <c r="AZ113" s="3" t="str">
        <f t="shared" ref="AZ113" ca="1" si="5363">IF($B113="","",AK113*(1+rate_A*AX$1/365))</f>
        <v/>
      </c>
      <c r="BA113" s="3" t="str">
        <f t="shared" ref="BA113" ca="1" si="5364">IF($B113="","",AL113*(1+rate_A*AX$1/365))</f>
        <v/>
      </c>
      <c r="BB113" s="3" t="str">
        <f t="shared" ref="BB113" ca="1" si="5365">IF($B113="","",AM113*(1+rate_joint*AX$1/365))</f>
        <v/>
      </c>
      <c r="BC113" s="5" t="str">
        <f t="shared" ca="1" si="3324"/>
        <v/>
      </c>
      <c r="BD113" s="5" t="str" cm="1">
        <f t="array" aca="1" ref="BD113" ca="1">IF(BC113="","",_xlfn.IFS(BC113&lt;='Hidden inputs'!$C$15,BC113*'Hidden inputs'!$D$15,BC113&lt;='Hidden inputs'!$C$16,'Hidden inputs'!$C$15*'Hidden inputs'!$D$15+(BC113-'Hidden inputs'!$B$16)*'Hidden inputs'!$D$16,BC113&lt;='Hidden inputs'!$C$17,'Hidden inputs'!$C$15*'Hidden inputs'!$D$15+('Hidden inputs'!$C$16-'Hidden inputs'!$B$16)*'Hidden inputs'!$D$16+(BC113-'Hidden inputs'!$B$17)*'Hidden inputs'!$D$17,BC113&gt;'Hidden inputs'!$B$18,'Hidden inputs'!$C$15*'Hidden inputs'!$D$15+('Hidden inputs'!$C$16-'Hidden inputs'!$B$16)*'Hidden inputs'!$D$16+('Hidden inputs'!$C$17-'Hidden inputs'!$B$17)*'Hidden inputs'!$D$17+(BC113-'Hidden inputs'!$B$18)*'Hidden inputs'!$D$18))</f>
        <v/>
      </c>
      <c r="BE113" s="10" t="str">
        <f t="shared" ca="1" si="3325"/>
        <v/>
      </c>
      <c r="BF113" s="5" t="str">
        <f t="shared" ca="1" si="3229"/>
        <v/>
      </c>
      <c r="BG113" s="5" t="str">
        <f t="shared" ca="1" si="3230"/>
        <v/>
      </c>
      <c r="BH113" s="5" t="str">
        <f ca="1">IF($B113="","",'Hidden inputs'!$D$11*AY113+'Hidden inputs'!$E$11*AZ113)</f>
        <v/>
      </c>
      <c r="BI113" s="11" t="str">
        <f t="shared" ca="1" si="3156"/>
        <v/>
      </c>
      <c r="BJ113" s="9" t="str">
        <f t="shared" ca="1" si="3231"/>
        <v/>
      </c>
      <c r="BK113" s="3" t="str">
        <f t="shared" ca="1" si="3232"/>
        <v/>
      </c>
      <c r="BL113" s="5" t="str" cm="1">
        <f t="array" aca="1" ref="BL113" ca="1">IF($B113="","",IF(BK113=0,0,IF(DD_Payment="",0,IF(BK113&lt;_xlfn.IFS(DD_Frequency="Monthly",1,DD_Frequency="Quarterly",IF(MONTH(BK$2)=1,1,IF(MONTH(BK$2)=4,1,IF(MONTH(BK$2)=7,1,IF(MONTH(BK$2)=10,1,0)))),DD_Frequency="Annually",IF(MONTH(BK$2)=1,1,0))*DD_Payment,BK113,_xlfn.IFS(DD_Frequency="Monthly",1,DD_Frequency="Quarterly",IF(MONTH(BK$2)=1,1,IF(MONTH(BK$2)=4,1,IF(MONTH(BK$2)=7,1,IF(MONTH(BK$2)=10,1,0)))),DD_Frequency="Annually",IF(MONTH(BK$2)=1,1,0))*DD_Payment))))</f>
        <v/>
      </c>
      <c r="BM113" s="3" t="str">
        <f t="shared" ref="BM113" ca="1" si="5366">IF($B113="","",IF(BK113&gt;BL113,(BK113-BL113/2)*(rate_A*(BM$1/365)),0))</f>
        <v/>
      </c>
      <c r="BN113" s="3" t="str">
        <f t="shared" ca="1" si="3327"/>
        <v/>
      </c>
      <c r="BO113" s="3" t="str">
        <f t="shared" ref="BO113" ca="1" si="5367">IF($B113="","",AZ113*(1+rate_A*BM$1/365))</f>
        <v/>
      </c>
      <c r="BP113" s="3" t="str">
        <f t="shared" ref="BP113" ca="1" si="5368">IF($B113="","",BA113*(1+rate_A*BM$1/365))</f>
        <v/>
      </c>
      <c r="BQ113" s="3" t="str">
        <f t="shared" ref="BQ113" ca="1" si="5369">IF($B113="","",BB113*(1+rate_joint*BM$1/365))</f>
        <v/>
      </c>
      <c r="BR113" s="5" t="str">
        <f t="shared" ca="1" si="3331"/>
        <v/>
      </c>
      <c r="BS113" s="5" t="str" cm="1">
        <f t="array" aca="1" ref="BS113" ca="1">IF(BR113="","",_xlfn.IFS(BR113&lt;='Hidden inputs'!$C$15,BR113*'Hidden inputs'!$D$15,BR113&lt;='Hidden inputs'!$C$16,'Hidden inputs'!$C$15*'Hidden inputs'!$D$15+(BR113-'Hidden inputs'!$B$16)*'Hidden inputs'!$D$16,BR113&lt;='Hidden inputs'!$C$17,'Hidden inputs'!$C$15*'Hidden inputs'!$D$15+('Hidden inputs'!$C$16-'Hidden inputs'!$B$16)*'Hidden inputs'!$D$16+(BR113-'Hidden inputs'!$B$17)*'Hidden inputs'!$D$17,BR113&gt;'Hidden inputs'!$B$18,'Hidden inputs'!$C$15*'Hidden inputs'!$D$15+('Hidden inputs'!$C$16-'Hidden inputs'!$B$16)*'Hidden inputs'!$D$16+('Hidden inputs'!$C$17-'Hidden inputs'!$B$17)*'Hidden inputs'!$D$17+(BR113-'Hidden inputs'!$B$18)*'Hidden inputs'!$D$18))</f>
        <v/>
      </c>
      <c r="BT113" s="10" t="str">
        <f t="shared" ca="1" si="3332"/>
        <v/>
      </c>
      <c r="BU113" s="5" t="str">
        <f t="shared" ca="1" si="3237"/>
        <v/>
      </c>
      <c r="BV113" s="5" t="str">
        <f t="shared" ca="1" si="3238"/>
        <v/>
      </c>
      <c r="BW113" s="5" t="str">
        <f ca="1">IF($B113="","",'Hidden inputs'!$D$11*BN113+'Hidden inputs'!$E$11*BO113)</f>
        <v/>
      </c>
      <c r="BX113" s="11" t="str">
        <f t="shared" ca="1" si="3161"/>
        <v/>
      </c>
      <c r="BY113" s="9" t="str">
        <f t="shared" ca="1" si="3239"/>
        <v/>
      </c>
      <c r="BZ113" s="3" t="str">
        <f t="shared" ca="1" si="3240"/>
        <v/>
      </c>
      <c r="CA113" s="5" t="str" cm="1">
        <f t="array" aca="1" ref="CA113" ca="1">IF($B113="","",IF(BZ113=0,0,IF(DD_Payment="",0,IF(BZ113&lt;_xlfn.IFS(DD_Frequency="Monthly",1,DD_Frequency="Quarterly",IF(MONTH(BZ$2)=1,1,IF(MONTH(BZ$2)=4,1,IF(MONTH(BZ$2)=7,1,IF(MONTH(BZ$2)=10,1,0)))),DD_Frequency="Annually",IF(MONTH(BZ$2)=1,1,0))*DD_Payment,BZ113,_xlfn.IFS(DD_Frequency="Monthly",1,DD_Frequency="Quarterly",IF(MONTH(BZ$2)=1,1,IF(MONTH(BZ$2)=4,1,IF(MONTH(BZ$2)=7,1,IF(MONTH(BZ$2)=10,1,0)))),DD_Frequency="Annually",IF(MONTH(BZ$2)=1,1,0))*DD_Payment))))</f>
        <v/>
      </c>
      <c r="CB113" s="3" t="str">
        <f t="shared" ref="CB113" ca="1" si="5370">IF($B113="","",IF(BZ113&gt;CA113,(BZ113-CA113/2)*(rate_A*(CB$1/365)),0))</f>
        <v/>
      </c>
      <c r="CC113" s="3" t="str">
        <f t="shared" ca="1" si="3334"/>
        <v/>
      </c>
      <c r="CD113" s="3" t="str">
        <f t="shared" ref="CD113" ca="1" si="5371">IF($B113="","",BO113*(1+rate_A*CB$1/365))</f>
        <v/>
      </c>
      <c r="CE113" s="3" t="str">
        <f t="shared" ref="CE113" ca="1" si="5372">IF($B113="","",BP113*(1+rate_A*CB$1/365))</f>
        <v/>
      </c>
      <c r="CF113" s="3" t="str">
        <f t="shared" ref="CF113" ca="1" si="5373">IF($B113="","",BQ113*(1+rate_joint*CB$1/365))</f>
        <v/>
      </c>
      <c r="CG113" s="5" t="str">
        <f t="shared" ca="1" si="3338"/>
        <v/>
      </c>
      <c r="CH113" s="5" t="str" cm="1">
        <f t="array" aca="1" ref="CH113" ca="1">IF(CG113="","",_xlfn.IFS(CG113&lt;='Hidden inputs'!$C$15,CG113*'Hidden inputs'!$D$15,CG113&lt;='Hidden inputs'!$C$16,'Hidden inputs'!$C$15*'Hidden inputs'!$D$15+(CG113-'Hidden inputs'!$B$16)*'Hidden inputs'!$D$16,CG113&lt;='Hidden inputs'!$C$17,'Hidden inputs'!$C$15*'Hidden inputs'!$D$15+('Hidden inputs'!$C$16-'Hidden inputs'!$B$16)*'Hidden inputs'!$D$16+(CG113-'Hidden inputs'!$B$17)*'Hidden inputs'!$D$17,CG113&gt;'Hidden inputs'!$B$18,'Hidden inputs'!$C$15*'Hidden inputs'!$D$15+('Hidden inputs'!$C$16-'Hidden inputs'!$B$16)*'Hidden inputs'!$D$16+('Hidden inputs'!$C$17-'Hidden inputs'!$B$17)*'Hidden inputs'!$D$17+(CG113-'Hidden inputs'!$B$18)*'Hidden inputs'!$D$18))</f>
        <v/>
      </c>
      <c r="CI113" s="10" t="str">
        <f t="shared" ca="1" si="3339"/>
        <v/>
      </c>
      <c r="CJ113" s="5" t="str">
        <f t="shared" ca="1" si="3245"/>
        <v/>
      </c>
      <c r="CK113" s="5" t="str">
        <f t="shared" ca="1" si="3246"/>
        <v/>
      </c>
      <c r="CL113" s="5" t="str">
        <f ca="1">IF($B113="","",'Hidden inputs'!$D$11*CC113+'Hidden inputs'!$E$11*CD113)</f>
        <v/>
      </c>
      <c r="CM113" s="11" t="str">
        <f t="shared" ca="1" si="3166"/>
        <v/>
      </c>
      <c r="CN113" s="9" t="str">
        <f t="shared" ca="1" si="3247"/>
        <v/>
      </c>
      <c r="CO113" s="3" t="str">
        <f t="shared" ca="1" si="3248"/>
        <v/>
      </c>
      <c r="CP113" s="5" t="str" cm="1">
        <f t="array" aca="1" ref="CP113" ca="1">IF($B113="","",IF(CO113=0,0,IF(DD_Payment="",0,IF(CO113&lt;_xlfn.IFS(DD_Frequency="Monthly",1,DD_Frequency="Quarterly",IF(MONTH(CO$2)=1,1,IF(MONTH(CO$2)=4,1,IF(MONTH(CO$2)=7,1,IF(MONTH(CO$2)=10,1,0)))),DD_Frequency="Annually",IF(MONTH(CO$2)=1,1,0))*DD_Payment,CO113,_xlfn.IFS(DD_Frequency="Monthly",1,DD_Frequency="Quarterly",IF(MONTH(CO$2)=1,1,IF(MONTH(CO$2)=4,1,IF(MONTH(CO$2)=7,1,IF(MONTH(CO$2)=10,1,0)))),DD_Frequency="Annually",IF(MONTH(CO$2)=1,1,0))*DD_Payment))))</f>
        <v/>
      </c>
      <c r="CQ113" s="3" t="str">
        <f t="shared" ref="CQ113" ca="1" si="5374">IF($B113="","",IF(CO113&gt;CP113,(CO113-CP113/2)*(rate_A*(CQ$1/365)),0))</f>
        <v/>
      </c>
      <c r="CR113" s="3" t="str">
        <f t="shared" ca="1" si="3341"/>
        <v/>
      </c>
      <c r="CS113" s="3" t="str">
        <f t="shared" ref="CS113" ca="1" si="5375">IF($B113="","",CD113*(1+rate_A*CQ$1/365))</f>
        <v/>
      </c>
      <c r="CT113" s="3" t="str">
        <f t="shared" ref="CT113" ca="1" si="5376">IF($B113="","",CE113*(1+rate_A*CQ$1/365))</f>
        <v/>
      </c>
      <c r="CU113" s="3" t="str">
        <f t="shared" ref="CU113" ca="1" si="5377">IF($B113="","",CF113*(1+rate_joint*CQ$1/365))</f>
        <v/>
      </c>
      <c r="CV113" s="5" t="str">
        <f t="shared" ca="1" si="3345"/>
        <v/>
      </c>
      <c r="CW113" s="5" t="str" cm="1">
        <f t="array" aca="1" ref="CW113" ca="1">IF(CV113="","",_xlfn.IFS(CV113&lt;='Hidden inputs'!$C$15,CV113*'Hidden inputs'!$D$15,CV113&lt;='Hidden inputs'!$C$16,'Hidden inputs'!$C$15*'Hidden inputs'!$D$15+(CV113-'Hidden inputs'!$B$16)*'Hidden inputs'!$D$16,CV113&lt;='Hidden inputs'!$C$17,'Hidden inputs'!$C$15*'Hidden inputs'!$D$15+('Hidden inputs'!$C$16-'Hidden inputs'!$B$16)*'Hidden inputs'!$D$16+(CV113-'Hidden inputs'!$B$17)*'Hidden inputs'!$D$17,CV113&gt;'Hidden inputs'!$B$18,'Hidden inputs'!$C$15*'Hidden inputs'!$D$15+('Hidden inputs'!$C$16-'Hidden inputs'!$B$16)*'Hidden inputs'!$D$16+('Hidden inputs'!$C$17-'Hidden inputs'!$B$17)*'Hidden inputs'!$D$17+(CV113-'Hidden inputs'!$B$18)*'Hidden inputs'!$D$18))</f>
        <v/>
      </c>
      <c r="CX113" s="10" t="str">
        <f t="shared" ca="1" si="3346"/>
        <v/>
      </c>
      <c r="CY113" s="5" t="str">
        <f t="shared" ca="1" si="3253"/>
        <v/>
      </c>
      <c r="CZ113" s="5" t="str">
        <f t="shared" ca="1" si="3254"/>
        <v/>
      </c>
      <c r="DA113" s="5" t="str">
        <f ca="1">IF($B113="","",'Hidden inputs'!$D$11*CR113+'Hidden inputs'!$E$11*CS113)</f>
        <v/>
      </c>
      <c r="DB113" s="11" t="str">
        <f t="shared" ca="1" si="3171"/>
        <v/>
      </c>
      <c r="DC113" s="9" t="str">
        <f t="shared" ca="1" si="3255"/>
        <v/>
      </c>
      <c r="DD113" s="3" t="str">
        <f t="shared" ca="1" si="3256"/>
        <v/>
      </c>
      <c r="DE113" s="5" t="str" cm="1">
        <f t="array" aca="1" ref="DE113" ca="1">IF($B113="","",IF(DD113=0,0,IF(DD_Payment="",0,IF(DD113&lt;_xlfn.IFS(DD_Frequency="Monthly",1,DD_Frequency="Quarterly",IF(MONTH(DD$2)=1,1,IF(MONTH(DD$2)=4,1,IF(MONTH(DD$2)=7,1,IF(MONTH(DD$2)=10,1,0)))),DD_Frequency="Annually",IF(MONTH(DD$2)=1,1,0))*DD_Payment,DD113,_xlfn.IFS(DD_Frequency="Monthly",1,DD_Frequency="Quarterly",IF(MONTH(DD$2)=1,1,IF(MONTH(DD$2)=4,1,IF(MONTH(DD$2)=7,1,IF(MONTH(DD$2)=10,1,0)))),DD_Frequency="Annually",IF(MONTH(DD$2)=1,1,0))*DD_Payment))))</f>
        <v/>
      </c>
      <c r="DF113" s="3" t="str">
        <f t="shared" ref="DF113" ca="1" si="5378">IF($B113="","",IF(DD113&gt;DE113,(DD113-DE113/2)*(rate_A*(DF$1/365)),0))</f>
        <v/>
      </c>
      <c r="DG113" s="3" t="str">
        <f t="shared" ca="1" si="3348"/>
        <v/>
      </c>
      <c r="DH113" s="3" t="str">
        <f t="shared" ref="DH113" ca="1" si="5379">IF($B113="","",CS113*(1+rate_A*DF$1/365))</f>
        <v/>
      </c>
      <c r="DI113" s="3" t="str">
        <f t="shared" ref="DI113" ca="1" si="5380">IF($B113="","",CT113*(1+rate_A*DF$1/365))</f>
        <v/>
      </c>
      <c r="DJ113" s="3" t="str">
        <f t="shared" ref="DJ113" ca="1" si="5381">IF($B113="","",CU113*(1+rate_joint*DF$1/365))</f>
        <v/>
      </c>
      <c r="DK113" s="5" t="str">
        <f t="shared" ca="1" si="3352"/>
        <v/>
      </c>
      <c r="DL113" s="5" t="str" cm="1">
        <f t="array" aca="1" ref="DL113" ca="1">IF(DK113="","",_xlfn.IFS(DK113&lt;='Hidden inputs'!$C$15,DK113*'Hidden inputs'!$D$15,DK113&lt;='Hidden inputs'!$C$16,'Hidden inputs'!$C$15*'Hidden inputs'!$D$15+(DK113-'Hidden inputs'!$B$16)*'Hidden inputs'!$D$16,DK113&lt;='Hidden inputs'!$C$17,'Hidden inputs'!$C$15*'Hidden inputs'!$D$15+('Hidden inputs'!$C$16-'Hidden inputs'!$B$16)*'Hidden inputs'!$D$16+(DK113-'Hidden inputs'!$B$17)*'Hidden inputs'!$D$17,DK113&gt;'Hidden inputs'!$B$18,'Hidden inputs'!$C$15*'Hidden inputs'!$D$15+('Hidden inputs'!$C$16-'Hidden inputs'!$B$16)*'Hidden inputs'!$D$16+('Hidden inputs'!$C$17-'Hidden inputs'!$B$17)*'Hidden inputs'!$D$17+(DK113-'Hidden inputs'!$B$18)*'Hidden inputs'!$D$18))</f>
        <v/>
      </c>
      <c r="DM113" s="10" t="str">
        <f t="shared" ca="1" si="3353"/>
        <v/>
      </c>
      <c r="DN113" s="5" t="str">
        <f t="shared" ca="1" si="3261"/>
        <v/>
      </c>
      <c r="DO113" s="5" t="str">
        <f t="shared" ca="1" si="3262"/>
        <v/>
      </c>
      <c r="DP113" s="5" t="str">
        <f ca="1">IF($B113="","",'Hidden inputs'!$D$11*DG113+'Hidden inputs'!$E$11*DH113)</f>
        <v/>
      </c>
      <c r="DQ113" s="11" t="str">
        <f t="shared" ca="1" si="3176"/>
        <v/>
      </c>
      <c r="DR113" s="9" t="str">
        <f t="shared" ca="1" si="3263"/>
        <v/>
      </c>
      <c r="DS113" s="3" t="str">
        <f t="shared" ca="1" si="3264"/>
        <v/>
      </c>
      <c r="DT113" s="5" t="str" cm="1">
        <f t="array" aca="1" ref="DT113" ca="1">IF($B113="","",IF(DS113=0,0,IF(DD_Payment="",0,IF(DS113&lt;_xlfn.IFS(DD_Frequency="Monthly",1,DD_Frequency="Quarterly",IF(MONTH(DS$2)=1,1,IF(MONTH(DS$2)=4,1,IF(MONTH(DS$2)=7,1,IF(MONTH(DS$2)=10,1,0)))),DD_Frequency="Annually",IF(MONTH(DS$2)=1,1,0))*DD_Payment,DS113,_xlfn.IFS(DD_Frequency="Monthly",1,DD_Frequency="Quarterly",IF(MONTH(DS$2)=1,1,IF(MONTH(DS$2)=4,1,IF(MONTH(DS$2)=7,1,IF(MONTH(DS$2)=10,1,0)))),DD_Frequency="Annually",IF(MONTH(DS$2)=1,1,0))*DD_Payment))))</f>
        <v/>
      </c>
      <c r="DU113" s="3" t="str">
        <f t="shared" ref="DU113" ca="1" si="5382">IF($B113="","",IF(DS113&gt;DT113,(DS113-DT113/2)*(rate_A*(DU$1/365)),0))</f>
        <v/>
      </c>
      <c r="DV113" s="3" t="str">
        <f t="shared" ca="1" si="3355"/>
        <v/>
      </c>
      <c r="DW113" s="3" t="str">
        <f t="shared" ref="DW113" ca="1" si="5383">IF($B113="","",DH113*(1+rate_A*DU$1/365))</f>
        <v/>
      </c>
      <c r="DX113" s="3" t="str">
        <f t="shared" ref="DX113" ca="1" si="5384">IF($B113="","",DI113*(1+rate_A*DU$1/365))</f>
        <v/>
      </c>
      <c r="DY113" s="3" t="str">
        <f t="shared" ref="DY113" ca="1" si="5385">IF($B113="","",DJ113*(1+rate_joint*DU$1/365))</f>
        <v/>
      </c>
      <c r="DZ113" s="5" t="str">
        <f t="shared" ca="1" si="3359"/>
        <v/>
      </c>
      <c r="EA113" s="5" t="str" cm="1">
        <f t="array" aca="1" ref="EA113" ca="1">IF(DZ113="","",_xlfn.IFS(DZ113&lt;='Hidden inputs'!$C$15,DZ113*'Hidden inputs'!$D$15,DZ113&lt;='Hidden inputs'!$C$16,'Hidden inputs'!$C$15*'Hidden inputs'!$D$15+(DZ113-'Hidden inputs'!$B$16)*'Hidden inputs'!$D$16,DZ113&lt;='Hidden inputs'!$C$17,'Hidden inputs'!$C$15*'Hidden inputs'!$D$15+('Hidden inputs'!$C$16-'Hidden inputs'!$B$16)*'Hidden inputs'!$D$16+(DZ113-'Hidden inputs'!$B$17)*'Hidden inputs'!$D$17,DZ113&gt;'Hidden inputs'!$B$18,'Hidden inputs'!$C$15*'Hidden inputs'!$D$15+('Hidden inputs'!$C$16-'Hidden inputs'!$B$16)*'Hidden inputs'!$D$16+('Hidden inputs'!$C$17-'Hidden inputs'!$B$17)*'Hidden inputs'!$D$17+(DZ113-'Hidden inputs'!$B$18)*'Hidden inputs'!$D$18))</f>
        <v/>
      </c>
      <c r="EB113" s="10" t="str">
        <f t="shared" ca="1" si="3360"/>
        <v/>
      </c>
      <c r="EC113" s="5" t="str">
        <f t="shared" ca="1" si="3269"/>
        <v/>
      </c>
      <c r="ED113" s="5" t="str">
        <f t="shared" ca="1" si="3270"/>
        <v/>
      </c>
      <c r="EE113" s="5" t="str">
        <f ca="1">IF($B113="","",'Hidden inputs'!$D$11*DV113+'Hidden inputs'!$E$11*DW113)</f>
        <v/>
      </c>
      <c r="EF113" s="11" t="str">
        <f t="shared" ca="1" si="3181"/>
        <v/>
      </c>
      <c r="EG113" s="9" t="str">
        <f t="shared" ca="1" si="3271"/>
        <v/>
      </c>
      <c r="EH113" s="3" t="str">
        <f t="shared" ca="1" si="3272"/>
        <v/>
      </c>
      <c r="EI113" s="5" t="str" cm="1">
        <f t="array" aca="1" ref="EI113" ca="1">IF($B113="","",IF(EH113=0,0,IF(DD_Payment="",0,IF(EH113&lt;_xlfn.IFS(DD_Frequency="Monthly",1,DD_Frequency="Quarterly",IF(MONTH(EH$2)=1,1,IF(MONTH(EH$2)=4,1,IF(MONTH(EH$2)=7,1,IF(MONTH(EH$2)=10,1,0)))),DD_Frequency="Annually",IF(MONTH(EH$2)=1,1,0))*DD_Payment,EH113,_xlfn.IFS(DD_Frequency="Monthly",1,DD_Frequency="Quarterly",IF(MONTH(EH$2)=1,1,IF(MONTH(EH$2)=4,1,IF(MONTH(EH$2)=7,1,IF(MONTH(EH$2)=10,1,0)))),DD_Frequency="Annually",IF(MONTH(EH$2)=1,1,0))*DD_Payment))))</f>
        <v/>
      </c>
      <c r="EJ113" s="3" t="str">
        <f t="shared" ref="EJ113" ca="1" si="5386">IF($B113="","",IF(EH113&gt;EI113,(EH113-EI113/2)*(rate_A*(EJ$1/365)),0))</f>
        <v/>
      </c>
      <c r="EK113" s="3" t="str">
        <f t="shared" ca="1" si="3362"/>
        <v/>
      </c>
      <c r="EL113" s="3" t="str">
        <f t="shared" ref="EL113" ca="1" si="5387">IF($B113="","",DW113*(1+rate_A*EJ$1/365))</f>
        <v/>
      </c>
      <c r="EM113" s="3" t="str">
        <f t="shared" ref="EM113" ca="1" si="5388">IF($B113="","",DX113*(1+rate_A*EJ$1/365))</f>
        <v/>
      </c>
      <c r="EN113" s="3" t="str">
        <f t="shared" ref="EN113" ca="1" si="5389">IF($B113="","",DY113*(1+rate_joint*EJ$1/365))</f>
        <v/>
      </c>
      <c r="EO113" s="5" t="str">
        <f t="shared" ca="1" si="3366"/>
        <v/>
      </c>
      <c r="EP113" s="5" t="str" cm="1">
        <f t="array" aca="1" ref="EP113" ca="1">IF(EO113="","",_xlfn.IFS(EO113&lt;='Hidden inputs'!$C$15,EO113*'Hidden inputs'!$D$15,EO113&lt;='Hidden inputs'!$C$16,'Hidden inputs'!$C$15*'Hidden inputs'!$D$15+(EO113-'Hidden inputs'!$B$16)*'Hidden inputs'!$D$16,EO113&lt;='Hidden inputs'!$C$17,'Hidden inputs'!$C$15*'Hidden inputs'!$D$15+('Hidden inputs'!$C$16-'Hidden inputs'!$B$16)*'Hidden inputs'!$D$16+(EO113-'Hidden inputs'!$B$17)*'Hidden inputs'!$D$17,EO113&gt;'Hidden inputs'!$B$18,'Hidden inputs'!$C$15*'Hidden inputs'!$D$15+('Hidden inputs'!$C$16-'Hidden inputs'!$B$16)*'Hidden inputs'!$D$16+('Hidden inputs'!$C$17-'Hidden inputs'!$B$17)*'Hidden inputs'!$D$17+(EO113-'Hidden inputs'!$B$18)*'Hidden inputs'!$D$18))</f>
        <v/>
      </c>
      <c r="EQ113" s="10" t="str">
        <f t="shared" ca="1" si="3367"/>
        <v/>
      </c>
      <c r="ER113" s="5" t="str">
        <f t="shared" ca="1" si="3277"/>
        <v/>
      </c>
      <c r="ES113" s="5" t="str">
        <f t="shared" ca="1" si="3278"/>
        <v/>
      </c>
      <c r="ET113" s="5" t="str">
        <f ca="1">IF($B113="","",'Hidden inputs'!$D$11*EK113+'Hidden inputs'!$E$11*EL113)</f>
        <v/>
      </c>
      <c r="EU113" s="11" t="str">
        <f t="shared" ca="1" si="3186"/>
        <v/>
      </c>
      <c r="EV113" s="9" t="str">
        <f t="shared" ca="1" si="3279"/>
        <v/>
      </c>
      <c r="EW113" s="3" t="str">
        <f t="shared" ca="1" si="3280"/>
        <v/>
      </c>
      <c r="EX113" s="5" t="str" cm="1">
        <f t="array" aca="1" ref="EX113" ca="1">IF($B113="","",IF(EW113=0,0,IF(DD_Payment="",0,IF(EW113&lt;_xlfn.IFS(DD_Frequency="Monthly",1,DD_Frequency="Quarterly",IF(MONTH(EW$2)=1,1,IF(MONTH(EW$2)=4,1,IF(MONTH(EW$2)=7,1,IF(MONTH(EW$2)=10,1,0)))),DD_Frequency="Annually",IF(MONTH(EW$2)=1,1,0))*DD_Payment,EW113,_xlfn.IFS(DD_Frequency="Monthly",1,DD_Frequency="Quarterly",IF(MONTH(EW$2)=1,1,IF(MONTH(EW$2)=4,1,IF(MONTH(EW$2)=7,1,IF(MONTH(EW$2)=10,1,0)))),DD_Frequency="Annually",IF(MONTH(EW$2)=1,1,0))*DD_Payment))))</f>
        <v/>
      </c>
      <c r="EY113" s="3" t="str">
        <f t="shared" ref="EY113" ca="1" si="5390">IF($B113="","",IF(EW113&gt;EX113,(EW113-EX113/2)*(rate_A*(EY$1/365)),0))</f>
        <v/>
      </c>
      <c r="EZ113" s="3" t="str">
        <f t="shared" ca="1" si="3369"/>
        <v/>
      </c>
      <c r="FA113" s="3" t="str">
        <f t="shared" ref="FA113" ca="1" si="5391">IF($B113="","",EL113*(1+rate_A*EY$1/365))</f>
        <v/>
      </c>
      <c r="FB113" s="3" t="str">
        <f t="shared" ref="FB113" ca="1" si="5392">IF($B113="","",EM113*(1+rate_A*EY$1/365))</f>
        <v/>
      </c>
      <c r="FC113" s="3" t="str">
        <f t="shared" ref="FC113" ca="1" si="5393">IF($B113="","",EN113*(1+rate_joint*EY$1/365))</f>
        <v/>
      </c>
      <c r="FD113" s="5" t="str">
        <f t="shared" ca="1" si="3373"/>
        <v/>
      </c>
      <c r="FE113" s="5" t="str" cm="1">
        <f t="array" aca="1" ref="FE113" ca="1">IF(FD113="","",_xlfn.IFS(FD113&lt;='Hidden inputs'!$C$15,FD113*'Hidden inputs'!$D$15,FD113&lt;='Hidden inputs'!$C$16,'Hidden inputs'!$C$15*'Hidden inputs'!$D$15+(FD113-'Hidden inputs'!$B$16)*'Hidden inputs'!$D$16,FD113&lt;='Hidden inputs'!$C$17,'Hidden inputs'!$C$15*'Hidden inputs'!$D$15+('Hidden inputs'!$C$16-'Hidden inputs'!$B$16)*'Hidden inputs'!$D$16+(FD113-'Hidden inputs'!$B$17)*'Hidden inputs'!$D$17,FD113&gt;'Hidden inputs'!$B$18,'Hidden inputs'!$C$15*'Hidden inputs'!$D$15+('Hidden inputs'!$C$16-'Hidden inputs'!$B$16)*'Hidden inputs'!$D$16+('Hidden inputs'!$C$17-'Hidden inputs'!$B$17)*'Hidden inputs'!$D$17+(FD113-'Hidden inputs'!$B$18)*'Hidden inputs'!$D$18))</f>
        <v/>
      </c>
      <c r="FF113" s="10" t="str">
        <f t="shared" ca="1" si="3374"/>
        <v/>
      </c>
      <c r="FG113" s="5" t="str">
        <f t="shared" ca="1" si="3285"/>
        <v/>
      </c>
      <c r="FH113" s="5" t="str">
        <f t="shared" ca="1" si="3286"/>
        <v/>
      </c>
      <c r="FI113" s="5" t="str">
        <f ca="1">IF($B113="","",'Hidden inputs'!$D$11*EZ113+'Hidden inputs'!$E$11*FA113)</f>
        <v/>
      </c>
      <c r="FJ113" s="11" t="str">
        <f t="shared" ca="1" si="3191"/>
        <v/>
      </c>
      <c r="FK113" s="9" t="str">
        <f t="shared" ca="1" si="3287"/>
        <v/>
      </c>
      <c r="FL113" s="3" t="str">
        <f t="shared" ca="1" si="3288"/>
        <v/>
      </c>
      <c r="FM113" s="5" t="str" cm="1">
        <f t="array" aca="1" ref="FM113" ca="1">IF($B113="","",IF(FL113=0,0,IF(DD_Payment="",0,IF(FL113&lt;_xlfn.IFS(DD_Frequency="Monthly",1,DD_Frequency="Quarterly",IF(MONTH(FL$2)=1,1,IF(MONTH(FL$2)=4,1,IF(MONTH(FL$2)=7,1,IF(MONTH(FL$2)=10,1,0)))),DD_Frequency="Annually",IF(MONTH(FL$2)=1,1,0))*DD_Payment,FL113,_xlfn.IFS(DD_Frequency="Monthly",1,DD_Frequency="Quarterly",IF(MONTH(FL$2)=1,1,IF(MONTH(FL$2)=4,1,IF(MONTH(FL$2)=7,1,IF(MONTH(FL$2)=10,1,0)))),DD_Frequency="Annually",IF(MONTH(FL$2)=1,1,0))*DD_Payment))))</f>
        <v/>
      </c>
      <c r="FN113" s="3" t="str">
        <f t="shared" ref="FN113" ca="1" si="5394">IF($B113="","",IF(FL113&gt;FM113,(FL113-FM113/2)*(rate_A*(FN$1/365)),0))</f>
        <v/>
      </c>
      <c r="FO113" s="3" t="str">
        <f t="shared" ca="1" si="3376"/>
        <v/>
      </c>
      <c r="FP113" s="3" t="str">
        <f t="shared" ref="FP113" ca="1" si="5395">IF($B113="","",FA113*(1+rate_A*FN$1/365))</f>
        <v/>
      </c>
      <c r="FQ113" s="3" t="str">
        <f t="shared" ref="FQ113" ca="1" si="5396">IF($B113="","",FB113*(1+rate_A*FN$1/365))</f>
        <v/>
      </c>
      <c r="FR113" s="3" t="str">
        <f t="shared" ref="FR113" ca="1" si="5397">IF($B113="","",FC113*(1+rate_joint*FN$1/365))</f>
        <v/>
      </c>
      <c r="FS113" s="5" t="str">
        <f t="shared" ca="1" si="3380"/>
        <v/>
      </c>
      <c r="FT113" s="5" t="str" cm="1">
        <f t="array" aca="1" ref="FT113" ca="1">IF(FS113="","",_xlfn.IFS(FS113&lt;='Hidden inputs'!$C$15,FS113*'Hidden inputs'!$D$15,FS113&lt;='Hidden inputs'!$C$16,'Hidden inputs'!$C$15*'Hidden inputs'!$D$15+(FS113-'Hidden inputs'!$B$16)*'Hidden inputs'!$D$16,FS113&lt;='Hidden inputs'!$C$17,'Hidden inputs'!$C$15*'Hidden inputs'!$D$15+('Hidden inputs'!$C$16-'Hidden inputs'!$B$16)*'Hidden inputs'!$D$16+(FS113-'Hidden inputs'!$B$17)*'Hidden inputs'!$D$17,FS113&gt;'Hidden inputs'!$B$18,'Hidden inputs'!$C$15*'Hidden inputs'!$D$15+('Hidden inputs'!$C$16-'Hidden inputs'!$B$16)*'Hidden inputs'!$D$16+('Hidden inputs'!$C$17-'Hidden inputs'!$B$17)*'Hidden inputs'!$D$17+(FS113-'Hidden inputs'!$B$18)*'Hidden inputs'!$D$18))</f>
        <v/>
      </c>
      <c r="FU113" s="10" t="str">
        <f t="shared" ca="1" si="3381"/>
        <v/>
      </c>
      <c r="FV113" s="5" t="str">
        <f t="shared" ca="1" si="3293"/>
        <v/>
      </c>
      <c r="FW113" s="5" t="str">
        <f t="shared" ca="1" si="3294"/>
        <v/>
      </c>
      <c r="FX113" s="5" t="str">
        <f ca="1">IF($B113="","",'Hidden inputs'!$D$11*FO113+'Hidden inputs'!$E$11*FP113)</f>
        <v/>
      </c>
      <c r="FY113" s="11" t="str">
        <f t="shared" ca="1" si="3196"/>
        <v/>
      </c>
      <c r="FZ113" s="9" t="str">
        <f t="shared" ca="1" si="3295"/>
        <v/>
      </c>
      <c r="GA113" s="5" t="str">
        <f t="shared" ca="1" si="3296"/>
        <v/>
      </c>
      <c r="GB113" s="5" t="str">
        <f t="shared" ca="1" si="3297"/>
        <v/>
      </c>
      <c r="GC113" s="5" t="str">
        <f t="shared" ca="1" si="3197"/>
        <v/>
      </c>
      <c r="GD113" s="5" t="str">
        <f t="shared" ca="1" si="3198"/>
        <v/>
      </c>
    </row>
    <row r="114" spans="1:186" x14ac:dyDescent="0.35">
      <c r="A114" s="2" t="str">
        <f t="shared" ca="1" si="3199"/>
        <v/>
      </c>
      <c r="B114" s="6" t="str">
        <f t="shared" ca="1" si="3200"/>
        <v/>
      </c>
      <c r="C114" s="5" t="str">
        <f t="shared" ca="1" si="3298"/>
        <v/>
      </c>
      <c r="D114" s="5" t="str" cm="1">
        <f t="array" aca="1" ref="D114" ca="1">IF($B114="","",IF(C114=0,0,IF(DD_Payment="",0,IF(C114&lt;_xlfn.IFS(DD_Frequency="Monthly",1,DD_Frequency="Quarterly",IF(MONTH(C$2)=1,1,IF(MONTH(C$2)=4,1,IF(MONTH(C$2)=7,1,IF(MONTH(C$2)=10,1,0)))),DD_Frequency="Annually",IF(MONTH(C$2)=1,1,0))*DD_Payment,C114,_xlfn.IFS(DD_Frequency="Monthly",1,DD_Frequency="Quarterly",IF(MONTH(C$2)=1,1,IF(MONTH(C$2)=4,1,IF(MONTH(C$2)=7,1,IF(MONTH(C$2)=10,1,0)))),DD_Frequency="Annually",IF(MONTH(C$2)=1,1,0))*DD_Payment))))</f>
        <v/>
      </c>
      <c r="E114" s="5" t="str">
        <f t="shared" ref="E114" ca="1" si="5398">IF(B114="","",IF(C114&gt;D114,(C114-D114/2)*(rate_A*(E$1/365)),0))</f>
        <v/>
      </c>
      <c r="F114" s="5" t="str">
        <f t="shared" ca="1" si="3202"/>
        <v/>
      </c>
      <c r="G114" s="5" t="str">
        <f t="shared" ref="G114" ca="1" si="5399">IF(B114="","",G113*(1+rate_A*E$1/365))</f>
        <v/>
      </c>
      <c r="H114" s="5" t="str">
        <f t="shared" ref="H114" ca="1" si="5400">IF(B114="","",H113*(1+rate_A*E$1/365))</f>
        <v/>
      </c>
      <c r="I114" s="5" t="str">
        <f t="shared" ref="I114" ca="1" si="5401">IF(B114="","",I113*(1+rate_joint*E$1/365))</f>
        <v/>
      </c>
      <c r="J114" s="5" t="str">
        <f t="shared" ca="1" si="3303"/>
        <v/>
      </c>
      <c r="K114" s="5" t="str" cm="1">
        <f t="array" aca="1" ref="K114" ca="1">IF(J114="","",_xlfn.IFS(J114&lt;='Hidden inputs'!$C$15,J114*'Hidden inputs'!$D$15,J114&lt;='Hidden inputs'!$C$16,'Hidden inputs'!$C$15*'Hidden inputs'!$D$15+(J114-'Hidden inputs'!$B$16)*'Hidden inputs'!$D$16,J114&lt;='Hidden inputs'!$C$17,'Hidden inputs'!$C$15*'Hidden inputs'!$D$15+('Hidden inputs'!$C$16-'Hidden inputs'!$B$16)*'Hidden inputs'!$D$16+(J114-'Hidden inputs'!$B$17)*'Hidden inputs'!$D$17,J114&gt;'Hidden inputs'!$B$18,'Hidden inputs'!$C$15*'Hidden inputs'!$D$15+('Hidden inputs'!$C$16-'Hidden inputs'!$B$16)*'Hidden inputs'!$D$16+('Hidden inputs'!$C$17-'Hidden inputs'!$B$17)*'Hidden inputs'!$D$17+(J114-'Hidden inputs'!$B$18)*'Hidden inputs'!$D$18))</f>
        <v/>
      </c>
      <c r="L114" s="11" t="str">
        <f t="shared" ca="1" si="3304"/>
        <v/>
      </c>
      <c r="M114" s="5" t="str">
        <f t="shared" ca="1" si="3206"/>
        <v/>
      </c>
      <c r="N114" s="5" t="str">
        <f t="shared" ca="1" si="3207"/>
        <v/>
      </c>
      <c r="O114" s="5" t="str">
        <f ca="1">IF(B114="","",'Hidden inputs'!$D$11*F114+'Hidden inputs'!$E$11*G114)</f>
        <v/>
      </c>
      <c r="P114" s="11" t="str">
        <f t="shared" ca="1" si="3140"/>
        <v/>
      </c>
      <c r="Q114" s="20" t="str">
        <f t="shared" ca="1" si="3141"/>
        <v/>
      </c>
      <c r="R114" s="3" t="str">
        <f t="shared" ca="1" si="3208"/>
        <v/>
      </c>
      <c r="S114" s="5" t="str" cm="1">
        <f t="array" aca="1" ref="S114" ca="1">IF($B114="","",IF(R114=0,0,IF(DD_Payment="",0,IF(R114&lt;_xlfn.IFS(DD_Frequency="Monthly",1,DD_Frequency="Quarterly",IF(MONTH(R$2)=1,1,IF(MONTH(R$2)=4,1,IF(MONTH(R$2)=7,1,IF(MONTH(R$2)=10,1,0)))),DD_Frequency="Annually",IF(MONTH(R$2)=1,1,0))*DD_Payment,R114,_xlfn.IFS(DD_Frequency="Monthly",1,DD_Frequency="Quarterly",IF(MONTH(R$2)=1,1,IF(MONTH(R$2)=4,1,IF(MONTH(R$2)=7,1,IF(MONTH(R$2)=10,1,0)))),DD_Frequency="Annually",IF(MONTH(R$2)=1,1,0))*DD_Payment))))</f>
        <v/>
      </c>
      <c r="T114" s="3" t="str">
        <f t="shared" ref="T114" ca="1" si="5402">IF(B114="","",IF(R114&gt;S114,(R114-S114/2)*(rate_A*((T$1+A114)/365)),0))</f>
        <v/>
      </c>
      <c r="U114" s="3" t="str">
        <f t="shared" ca="1" si="3210"/>
        <v/>
      </c>
      <c r="V114" s="3" t="str">
        <f t="shared" ref="V114" ca="1" si="5403">IF(B114="","",G114*(1+rate_A*(T$1+A114)/365))</f>
        <v/>
      </c>
      <c r="W114" s="3" t="str">
        <f t="shared" ref="W114" ca="1" si="5404">IF(B114="","",H114*(1+rate_A*(T$1+A114)/365))</f>
        <v/>
      </c>
      <c r="X114" s="3" t="str">
        <f t="shared" ref="X114" ca="1" si="5405">IF(B114="","",I114*(1+rate_joint*(T$1+A114)/365))</f>
        <v/>
      </c>
      <c r="Y114" s="5" t="str">
        <f t="shared" ca="1" si="3309"/>
        <v/>
      </c>
      <c r="Z114" s="5" t="str" cm="1">
        <f t="array" aca="1" ref="Z114" ca="1">IF(Y114="","",_xlfn.IFS(Y114&lt;='Hidden inputs'!$C$15,Y114*'Hidden inputs'!$D$15,Y114&lt;='Hidden inputs'!$C$16,'Hidden inputs'!$C$15*'Hidden inputs'!$D$15+(Y114-'Hidden inputs'!$B$16)*'Hidden inputs'!$D$16,Y114&lt;='Hidden inputs'!$C$17,'Hidden inputs'!$C$15*'Hidden inputs'!$D$15+('Hidden inputs'!$C$16-'Hidden inputs'!$B$16)*'Hidden inputs'!$D$16+(Y114-'Hidden inputs'!$B$17)*'Hidden inputs'!$D$17,Y114&gt;'Hidden inputs'!$B$18,'Hidden inputs'!$C$15*'Hidden inputs'!$D$15+('Hidden inputs'!$C$16-'Hidden inputs'!$B$16)*'Hidden inputs'!$D$16+('Hidden inputs'!$C$17-'Hidden inputs'!$B$17)*'Hidden inputs'!$D$17+(Y114-'Hidden inputs'!$B$18)*'Hidden inputs'!$D$18))</f>
        <v/>
      </c>
      <c r="AA114" s="10" t="str">
        <f t="shared" ca="1" si="3310"/>
        <v/>
      </c>
      <c r="AB114" s="5" t="str">
        <f t="shared" ca="1" si="3214"/>
        <v/>
      </c>
      <c r="AC114" s="5" t="str">
        <f t="shared" ca="1" si="3311"/>
        <v/>
      </c>
      <c r="AD114" s="5" t="str">
        <f ca="1">IF(B114="","",'Hidden inputs'!$D$11*U114+'Hidden inputs'!$E$11*V114)</f>
        <v/>
      </c>
      <c r="AE114" s="11" t="str">
        <f t="shared" ca="1" si="3146"/>
        <v/>
      </c>
      <c r="AF114" s="9" t="str">
        <f t="shared" ca="1" si="3215"/>
        <v/>
      </c>
      <c r="AG114" s="3" t="str">
        <f t="shared" ca="1" si="3216"/>
        <v/>
      </c>
      <c r="AH114" s="5" t="str" cm="1">
        <f t="array" aca="1" ref="AH114" ca="1">IF($B114="","",IF(AG114=0,0,IF(DD_Payment="",0,IF(AG114&lt;_xlfn.IFS(DD_Frequency="Monthly",1,DD_Frequency="Quarterly",IF(MONTH(AG$2)=1,1,IF(MONTH(AG$2)=4,1,IF(MONTH(AG$2)=7,1,IF(MONTH(AG$2)=10,1,0)))),DD_Frequency="Annually",IF(MONTH(AG$2)=1,1,0))*DD_Payment,AG114,_xlfn.IFS(DD_Frequency="Monthly",1,DD_Frequency="Quarterly",IF(MONTH(AG$2)=1,1,IF(MONTH(AG$2)=4,1,IF(MONTH(AG$2)=7,1,IF(MONTH(AG$2)=10,1,0)))),DD_Frequency="Annually",IF(MONTH(AG$2)=1,1,0))*DD_Payment))))</f>
        <v/>
      </c>
      <c r="AI114" s="3" t="str">
        <f t="shared" ref="AI114" ca="1" si="5406">IF($B114="","",IF(AG114&gt;AH114,(AG114-AH114/2)*(rate_A*(AI$1/365)),0))</f>
        <v/>
      </c>
      <c r="AJ114" s="3" t="str">
        <f t="shared" ca="1" si="3313"/>
        <v/>
      </c>
      <c r="AK114" s="3" t="str">
        <f t="shared" ref="AK114" ca="1" si="5407">IF($B114="","",V114*(1+rate_A*AI$1/365))</f>
        <v/>
      </c>
      <c r="AL114" s="3" t="str">
        <f t="shared" ref="AL114" ca="1" si="5408">IF($B114="","",W114*(1+rate_A*AI$1/365))</f>
        <v/>
      </c>
      <c r="AM114" s="3" t="str">
        <f t="shared" ref="AM114" ca="1" si="5409">IF($B114="","",X114*(1+rate_joint*AI$1/365))</f>
        <v/>
      </c>
      <c r="AN114" s="5" t="str">
        <f t="shared" ca="1" si="3317"/>
        <v/>
      </c>
      <c r="AO114" s="5" t="str" cm="1">
        <f t="array" aca="1" ref="AO114" ca="1">IF(AN114="","",_xlfn.IFS(AN114&lt;='Hidden inputs'!$C$15,AN114*'Hidden inputs'!$D$15,AN114&lt;='Hidden inputs'!$C$16,'Hidden inputs'!$C$15*'Hidden inputs'!$D$15+(AN114-'Hidden inputs'!$B$16)*'Hidden inputs'!$D$16,AN114&lt;='Hidden inputs'!$C$17,'Hidden inputs'!$C$15*'Hidden inputs'!$D$15+('Hidden inputs'!$C$16-'Hidden inputs'!$B$16)*'Hidden inputs'!$D$16+(AN114-'Hidden inputs'!$B$17)*'Hidden inputs'!$D$17,AN114&gt;'Hidden inputs'!$B$18,'Hidden inputs'!$C$15*'Hidden inputs'!$D$15+('Hidden inputs'!$C$16-'Hidden inputs'!$B$16)*'Hidden inputs'!$D$16+('Hidden inputs'!$C$17-'Hidden inputs'!$B$17)*'Hidden inputs'!$D$17+(AN114-'Hidden inputs'!$B$18)*'Hidden inputs'!$D$18))</f>
        <v/>
      </c>
      <c r="AP114" s="10" t="str">
        <f t="shared" ca="1" si="3318"/>
        <v/>
      </c>
      <c r="AQ114" s="5" t="str">
        <f t="shared" ca="1" si="3221"/>
        <v/>
      </c>
      <c r="AR114" s="5" t="str">
        <f t="shared" ca="1" si="3222"/>
        <v/>
      </c>
      <c r="AS114" s="5" t="str">
        <f ca="1">IF($B114="","",'Hidden inputs'!$D$11*AJ114+'Hidden inputs'!$E$11*AK114)</f>
        <v/>
      </c>
      <c r="AT114" s="11" t="str">
        <f t="shared" ca="1" si="3151"/>
        <v/>
      </c>
      <c r="AU114" s="9" t="str">
        <f t="shared" ca="1" si="3223"/>
        <v/>
      </c>
      <c r="AV114" s="3" t="str">
        <f t="shared" ca="1" si="3224"/>
        <v/>
      </c>
      <c r="AW114" s="5" t="str" cm="1">
        <f t="array" aca="1" ref="AW114" ca="1">IF($B114="","",IF(AV114=0,0,IF(DD_Payment="",0,IF(AV114&lt;_xlfn.IFS(DD_Frequency="Monthly",1,DD_Frequency="Quarterly",IF(MONTH(AV$2)=1,1,IF(MONTH(AV$2)=4,1,IF(MONTH(AV$2)=7,1,IF(MONTH(AV$2)=10,1,0)))),DD_Frequency="Annually",IF(MONTH(AV$2)=1,1,0))*DD_Payment,AV114,_xlfn.IFS(DD_Frequency="Monthly",1,DD_Frequency="Quarterly",IF(MONTH(AV$2)=1,1,IF(MONTH(AV$2)=4,1,IF(MONTH(AV$2)=7,1,IF(MONTH(AV$2)=10,1,0)))),DD_Frequency="Annually",IF(MONTH(AV$2)=1,1,0))*DD_Payment))))</f>
        <v/>
      </c>
      <c r="AX114" s="3" t="str">
        <f t="shared" ref="AX114" ca="1" si="5410">IF($B114="","",IF(AV114&gt;AW114,(AV114-AW114/2)*(rate_A*(AX$1/365)),0))</f>
        <v/>
      </c>
      <c r="AY114" s="3" t="str">
        <f t="shared" ca="1" si="3320"/>
        <v/>
      </c>
      <c r="AZ114" s="3" t="str">
        <f t="shared" ref="AZ114" ca="1" si="5411">IF($B114="","",AK114*(1+rate_A*AX$1/365))</f>
        <v/>
      </c>
      <c r="BA114" s="3" t="str">
        <f t="shared" ref="BA114" ca="1" si="5412">IF($B114="","",AL114*(1+rate_A*AX$1/365))</f>
        <v/>
      </c>
      <c r="BB114" s="3" t="str">
        <f t="shared" ref="BB114" ca="1" si="5413">IF($B114="","",AM114*(1+rate_joint*AX$1/365))</f>
        <v/>
      </c>
      <c r="BC114" s="5" t="str">
        <f t="shared" ca="1" si="3324"/>
        <v/>
      </c>
      <c r="BD114" s="5" t="str" cm="1">
        <f t="array" aca="1" ref="BD114" ca="1">IF(BC114="","",_xlfn.IFS(BC114&lt;='Hidden inputs'!$C$15,BC114*'Hidden inputs'!$D$15,BC114&lt;='Hidden inputs'!$C$16,'Hidden inputs'!$C$15*'Hidden inputs'!$D$15+(BC114-'Hidden inputs'!$B$16)*'Hidden inputs'!$D$16,BC114&lt;='Hidden inputs'!$C$17,'Hidden inputs'!$C$15*'Hidden inputs'!$D$15+('Hidden inputs'!$C$16-'Hidden inputs'!$B$16)*'Hidden inputs'!$D$16+(BC114-'Hidden inputs'!$B$17)*'Hidden inputs'!$D$17,BC114&gt;'Hidden inputs'!$B$18,'Hidden inputs'!$C$15*'Hidden inputs'!$D$15+('Hidden inputs'!$C$16-'Hidden inputs'!$B$16)*'Hidden inputs'!$D$16+('Hidden inputs'!$C$17-'Hidden inputs'!$B$17)*'Hidden inputs'!$D$17+(BC114-'Hidden inputs'!$B$18)*'Hidden inputs'!$D$18))</f>
        <v/>
      </c>
      <c r="BE114" s="10" t="str">
        <f t="shared" ca="1" si="3325"/>
        <v/>
      </c>
      <c r="BF114" s="5" t="str">
        <f t="shared" ca="1" si="3229"/>
        <v/>
      </c>
      <c r="BG114" s="5" t="str">
        <f t="shared" ca="1" si="3230"/>
        <v/>
      </c>
      <c r="BH114" s="5" t="str">
        <f ca="1">IF($B114="","",'Hidden inputs'!$D$11*AY114+'Hidden inputs'!$E$11*AZ114)</f>
        <v/>
      </c>
      <c r="BI114" s="11" t="str">
        <f t="shared" ca="1" si="3156"/>
        <v/>
      </c>
      <c r="BJ114" s="9" t="str">
        <f t="shared" ca="1" si="3231"/>
        <v/>
      </c>
      <c r="BK114" s="3" t="str">
        <f t="shared" ca="1" si="3232"/>
        <v/>
      </c>
      <c r="BL114" s="5" t="str" cm="1">
        <f t="array" aca="1" ref="BL114" ca="1">IF($B114="","",IF(BK114=0,0,IF(DD_Payment="",0,IF(BK114&lt;_xlfn.IFS(DD_Frequency="Monthly",1,DD_Frequency="Quarterly",IF(MONTH(BK$2)=1,1,IF(MONTH(BK$2)=4,1,IF(MONTH(BK$2)=7,1,IF(MONTH(BK$2)=10,1,0)))),DD_Frequency="Annually",IF(MONTH(BK$2)=1,1,0))*DD_Payment,BK114,_xlfn.IFS(DD_Frequency="Monthly",1,DD_Frequency="Quarterly",IF(MONTH(BK$2)=1,1,IF(MONTH(BK$2)=4,1,IF(MONTH(BK$2)=7,1,IF(MONTH(BK$2)=10,1,0)))),DD_Frequency="Annually",IF(MONTH(BK$2)=1,1,0))*DD_Payment))))</f>
        <v/>
      </c>
      <c r="BM114" s="3" t="str">
        <f t="shared" ref="BM114" ca="1" si="5414">IF($B114="","",IF(BK114&gt;BL114,(BK114-BL114/2)*(rate_A*(BM$1/365)),0))</f>
        <v/>
      </c>
      <c r="BN114" s="3" t="str">
        <f t="shared" ca="1" si="3327"/>
        <v/>
      </c>
      <c r="BO114" s="3" t="str">
        <f t="shared" ref="BO114" ca="1" si="5415">IF($B114="","",AZ114*(1+rate_A*BM$1/365))</f>
        <v/>
      </c>
      <c r="BP114" s="3" t="str">
        <f t="shared" ref="BP114" ca="1" si="5416">IF($B114="","",BA114*(1+rate_A*BM$1/365))</f>
        <v/>
      </c>
      <c r="BQ114" s="3" t="str">
        <f t="shared" ref="BQ114" ca="1" si="5417">IF($B114="","",BB114*(1+rate_joint*BM$1/365))</f>
        <v/>
      </c>
      <c r="BR114" s="5" t="str">
        <f t="shared" ca="1" si="3331"/>
        <v/>
      </c>
      <c r="BS114" s="5" t="str" cm="1">
        <f t="array" aca="1" ref="BS114" ca="1">IF(BR114="","",_xlfn.IFS(BR114&lt;='Hidden inputs'!$C$15,BR114*'Hidden inputs'!$D$15,BR114&lt;='Hidden inputs'!$C$16,'Hidden inputs'!$C$15*'Hidden inputs'!$D$15+(BR114-'Hidden inputs'!$B$16)*'Hidden inputs'!$D$16,BR114&lt;='Hidden inputs'!$C$17,'Hidden inputs'!$C$15*'Hidden inputs'!$D$15+('Hidden inputs'!$C$16-'Hidden inputs'!$B$16)*'Hidden inputs'!$D$16+(BR114-'Hidden inputs'!$B$17)*'Hidden inputs'!$D$17,BR114&gt;'Hidden inputs'!$B$18,'Hidden inputs'!$C$15*'Hidden inputs'!$D$15+('Hidden inputs'!$C$16-'Hidden inputs'!$B$16)*'Hidden inputs'!$D$16+('Hidden inputs'!$C$17-'Hidden inputs'!$B$17)*'Hidden inputs'!$D$17+(BR114-'Hidden inputs'!$B$18)*'Hidden inputs'!$D$18))</f>
        <v/>
      </c>
      <c r="BT114" s="10" t="str">
        <f t="shared" ca="1" si="3332"/>
        <v/>
      </c>
      <c r="BU114" s="5" t="str">
        <f t="shared" ca="1" si="3237"/>
        <v/>
      </c>
      <c r="BV114" s="5" t="str">
        <f t="shared" ca="1" si="3238"/>
        <v/>
      </c>
      <c r="BW114" s="5" t="str">
        <f ca="1">IF($B114="","",'Hidden inputs'!$D$11*BN114+'Hidden inputs'!$E$11*BO114)</f>
        <v/>
      </c>
      <c r="BX114" s="11" t="str">
        <f t="shared" ca="1" si="3161"/>
        <v/>
      </c>
      <c r="BY114" s="9" t="str">
        <f t="shared" ca="1" si="3239"/>
        <v/>
      </c>
      <c r="BZ114" s="3" t="str">
        <f t="shared" ca="1" si="3240"/>
        <v/>
      </c>
      <c r="CA114" s="5" t="str" cm="1">
        <f t="array" aca="1" ref="CA114" ca="1">IF($B114="","",IF(BZ114=0,0,IF(DD_Payment="",0,IF(BZ114&lt;_xlfn.IFS(DD_Frequency="Monthly",1,DD_Frequency="Quarterly",IF(MONTH(BZ$2)=1,1,IF(MONTH(BZ$2)=4,1,IF(MONTH(BZ$2)=7,1,IF(MONTH(BZ$2)=10,1,0)))),DD_Frequency="Annually",IF(MONTH(BZ$2)=1,1,0))*DD_Payment,BZ114,_xlfn.IFS(DD_Frequency="Monthly",1,DD_Frequency="Quarterly",IF(MONTH(BZ$2)=1,1,IF(MONTH(BZ$2)=4,1,IF(MONTH(BZ$2)=7,1,IF(MONTH(BZ$2)=10,1,0)))),DD_Frequency="Annually",IF(MONTH(BZ$2)=1,1,0))*DD_Payment))))</f>
        <v/>
      </c>
      <c r="CB114" s="3" t="str">
        <f t="shared" ref="CB114" ca="1" si="5418">IF($B114="","",IF(BZ114&gt;CA114,(BZ114-CA114/2)*(rate_A*(CB$1/365)),0))</f>
        <v/>
      </c>
      <c r="CC114" s="3" t="str">
        <f t="shared" ca="1" si="3334"/>
        <v/>
      </c>
      <c r="CD114" s="3" t="str">
        <f t="shared" ref="CD114" ca="1" si="5419">IF($B114="","",BO114*(1+rate_A*CB$1/365))</f>
        <v/>
      </c>
      <c r="CE114" s="3" t="str">
        <f t="shared" ref="CE114" ca="1" si="5420">IF($B114="","",BP114*(1+rate_A*CB$1/365))</f>
        <v/>
      </c>
      <c r="CF114" s="3" t="str">
        <f t="shared" ref="CF114" ca="1" si="5421">IF($B114="","",BQ114*(1+rate_joint*CB$1/365))</f>
        <v/>
      </c>
      <c r="CG114" s="5" t="str">
        <f t="shared" ca="1" si="3338"/>
        <v/>
      </c>
      <c r="CH114" s="5" t="str" cm="1">
        <f t="array" aca="1" ref="CH114" ca="1">IF(CG114="","",_xlfn.IFS(CG114&lt;='Hidden inputs'!$C$15,CG114*'Hidden inputs'!$D$15,CG114&lt;='Hidden inputs'!$C$16,'Hidden inputs'!$C$15*'Hidden inputs'!$D$15+(CG114-'Hidden inputs'!$B$16)*'Hidden inputs'!$D$16,CG114&lt;='Hidden inputs'!$C$17,'Hidden inputs'!$C$15*'Hidden inputs'!$D$15+('Hidden inputs'!$C$16-'Hidden inputs'!$B$16)*'Hidden inputs'!$D$16+(CG114-'Hidden inputs'!$B$17)*'Hidden inputs'!$D$17,CG114&gt;'Hidden inputs'!$B$18,'Hidden inputs'!$C$15*'Hidden inputs'!$D$15+('Hidden inputs'!$C$16-'Hidden inputs'!$B$16)*'Hidden inputs'!$D$16+('Hidden inputs'!$C$17-'Hidden inputs'!$B$17)*'Hidden inputs'!$D$17+(CG114-'Hidden inputs'!$B$18)*'Hidden inputs'!$D$18))</f>
        <v/>
      </c>
      <c r="CI114" s="10" t="str">
        <f t="shared" ca="1" si="3339"/>
        <v/>
      </c>
      <c r="CJ114" s="5" t="str">
        <f t="shared" ca="1" si="3245"/>
        <v/>
      </c>
      <c r="CK114" s="5" t="str">
        <f t="shared" ca="1" si="3246"/>
        <v/>
      </c>
      <c r="CL114" s="5" t="str">
        <f ca="1">IF($B114="","",'Hidden inputs'!$D$11*CC114+'Hidden inputs'!$E$11*CD114)</f>
        <v/>
      </c>
      <c r="CM114" s="11" t="str">
        <f t="shared" ca="1" si="3166"/>
        <v/>
      </c>
      <c r="CN114" s="9" t="str">
        <f t="shared" ca="1" si="3247"/>
        <v/>
      </c>
      <c r="CO114" s="3" t="str">
        <f t="shared" ca="1" si="3248"/>
        <v/>
      </c>
      <c r="CP114" s="5" t="str" cm="1">
        <f t="array" aca="1" ref="CP114" ca="1">IF($B114="","",IF(CO114=0,0,IF(DD_Payment="",0,IF(CO114&lt;_xlfn.IFS(DD_Frequency="Monthly",1,DD_Frequency="Quarterly",IF(MONTH(CO$2)=1,1,IF(MONTH(CO$2)=4,1,IF(MONTH(CO$2)=7,1,IF(MONTH(CO$2)=10,1,0)))),DD_Frequency="Annually",IF(MONTH(CO$2)=1,1,0))*DD_Payment,CO114,_xlfn.IFS(DD_Frequency="Monthly",1,DD_Frequency="Quarterly",IF(MONTH(CO$2)=1,1,IF(MONTH(CO$2)=4,1,IF(MONTH(CO$2)=7,1,IF(MONTH(CO$2)=10,1,0)))),DD_Frequency="Annually",IF(MONTH(CO$2)=1,1,0))*DD_Payment))))</f>
        <v/>
      </c>
      <c r="CQ114" s="3" t="str">
        <f t="shared" ref="CQ114" ca="1" si="5422">IF($B114="","",IF(CO114&gt;CP114,(CO114-CP114/2)*(rate_A*(CQ$1/365)),0))</f>
        <v/>
      </c>
      <c r="CR114" s="3" t="str">
        <f t="shared" ca="1" si="3341"/>
        <v/>
      </c>
      <c r="CS114" s="3" t="str">
        <f t="shared" ref="CS114" ca="1" si="5423">IF($B114="","",CD114*(1+rate_A*CQ$1/365))</f>
        <v/>
      </c>
      <c r="CT114" s="3" t="str">
        <f t="shared" ref="CT114" ca="1" si="5424">IF($B114="","",CE114*(1+rate_A*CQ$1/365))</f>
        <v/>
      </c>
      <c r="CU114" s="3" t="str">
        <f t="shared" ref="CU114" ca="1" si="5425">IF($B114="","",CF114*(1+rate_joint*CQ$1/365))</f>
        <v/>
      </c>
      <c r="CV114" s="5" t="str">
        <f t="shared" ca="1" si="3345"/>
        <v/>
      </c>
      <c r="CW114" s="5" t="str" cm="1">
        <f t="array" aca="1" ref="CW114" ca="1">IF(CV114="","",_xlfn.IFS(CV114&lt;='Hidden inputs'!$C$15,CV114*'Hidden inputs'!$D$15,CV114&lt;='Hidden inputs'!$C$16,'Hidden inputs'!$C$15*'Hidden inputs'!$D$15+(CV114-'Hidden inputs'!$B$16)*'Hidden inputs'!$D$16,CV114&lt;='Hidden inputs'!$C$17,'Hidden inputs'!$C$15*'Hidden inputs'!$D$15+('Hidden inputs'!$C$16-'Hidden inputs'!$B$16)*'Hidden inputs'!$D$16+(CV114-'Hidden inputs'!$B$17)*'Hidden inputs'!$D$17,CV114&gt;'Hidden inputs'!$B$18,'Hidden inputs'!$C$15*'Hidden inputs'!$D$15+('Hidden inputs'!$C$16-'Hidden inputs'!$B$16)*'Hidden inputs'!$D$16+('Hidden inputs'!$C$17-'Hidden inputs'!$B$17)*'Hidden inputs'!$D$17+(CV114-'Hidden inputs'!$B$18)*'Hidden inputs'!$D$18))</f>
        <v/>
      </c>
      <c r="CX114" s="10" t="str">
        <f t="shared" ca="1" si="3346"/>
        <v/>
      </c>
      <c r="CY114" s="5" t="str">
        <f t="shared" ca="1" si="3253"/>
        <v/>
      </c>
      <c r="CZ114" s="5" t="str">
        <f t="shared" ca="1" si="3254"/>
        <v/>
      </c>
      <c r="DA114" s="5" t="str">
        <f ca="1">IF($B114="","",'Hidden inputs'!$D$11*CR114+'Hidden inputs'!$E$11*CS114)</f>
        <v/>
      </c>
      <c r="DB114" s="11" t="str">
        <f t="shared" ca="1" si="3171"/>
        <v/>
      </c>
      <c r="DC114" s="9" t="str">
        <f t="shared" ca="1" si="3255"/>
        <v/>
      </c>
      <c r="DD114" s="3" t="str">
        <f t="shared" ca="1" si="3256"/>
        <v/>
      </c>
      <c r="DE114" s="5" t="str" cm="1">
        <f t="array" aca="1" ref="DE114" ca="1">IF($B114="","",IF(DD114=0,0,IF(DD_Payment="",0,IF(DD114&lt;_xlfn.IFS(DD_Frequency="Monthly",1,DD_Frequency="Quarterly",IF(MONTH(DD$2)=1,1,IF(MONTH(DD$2)=4,1,IF(MONTH(DD$2)=7,1,IF(MONTH(DD$2)=10,1,0)))),DD_Frequency="Annually",IF(MONTH(DD$2)=1,1,0))*DD_Payment,DD114,_xlfn.IFS(DD_Frequency="Monthly",1,DD_Frequency="Quarterly",IF(MONTH(DD$2)=1,1,IF(MONTH(DD$2)=4,1,IF(MONTH(DD$2)=7,1,IF(MONTH(DD$2)=10,1,0)))),DD_Frequency="Annually",IF(MONTH(DD$2)=1,1,0))*DD_Payment))))</f>
        <v/>
      </c>
      <c r="DF114" s="3" t="str">
        <f t="shared" ref="DF114" ca="1" si="5426">IF($B114="","",IF(DD114&gt;DE114,(DD114-DE114/2)*(rate_A*(DF$1/365)),0))</f>
        <v/>
      </c>
      <c r="DG114" s="3" t="str">
        <f t="shared" ca="1" si="3348"/>
        <v/>
      </c>
      <c r="DH114" s="3" t="str">
        <f t="shared" ref="DH114" ca="1" si="5427">IF($B114="","",CS114*(1+rate_A*DF$1/365))</f>
        <v/>
      </c>
      <c r="DI114" s="3" t="str">
        <f t="shared" ref="DI114" ca="1" si="5428">IF($B114="","",CT114*(1+rate_A*DF$1/365))</f>
        <v/>
      </c>
      <c r="DJ114" s="3" t="str">
        <f t="shared" ref="DJ114" ca="1" si="5429">IF($B114="","",CU114*(1+rate_joint*DF$1/365))</f>
        <v/>
      </c>
      <c r="DK114" s="5" t="str">
        <f t="shared" ca="1" si="3352"/>
        <v/>
      </c>
      <c r="DL114" s="5" t="str" cm="1">
        <f t="array" aca="1" ref="DL114" ca="1">IF(DK114="","",_xlfn.IFS(DK114&lt;='Hidden inputs'!$C$15,DK114*'Hidden inputs'!$D$15,DK114&lt;='Hidden inputs'!$C$16,'Hidden inputs'!$C$15*'Hidden inputs'!$D$15+(DK114-'Hidden inputs'!$B$16)*'Hidden inputs'!$D$16,DK114&lt;='Hidden inputs'!$C$17,'Hidden inputs'!$C$15*'Hidden inputs'!$D$15+('Hidden inputs'!$C$16-'Hidden inputs'!$B$16)*'Hidden inputs'!$D$16+(DK114-'Hidden inputs'!$B$17)*'Hidden inputs'!$D$17,DK114&gt;'Hidden inputs'!$B$18,'Hidden inputs'!$C$15*'Hidden inputs'!$D$15+('Hidden inputs'!$C$16-'Hidden inputs'!$B$16)*'Hidden inputs'!$D$16+('Hidden inputs'!$C$17-'Hidden inputs'!$B$17)*'Hidden inputs'!$D$17+(DK114-'Hidden inputs'!$B$18)*'Hidden inputs'!$D$18))</f>
        <v/>
      </c>
      <c r="DM114" s="10" t="str">
        <f t="shared" ca="1" si="3353"/>
        <v/>
      </c>
      <c r="DN114" s="5" t="str">
        <f t="shared" ca="1" si="3261"/>
        <v/>
      </c>
      <c r="DO114" s="5" t="str">
        <f t="shared" ca="1" si="3262"/>
        <v/>
      </c>
      <c r="DP114" s="5" t="str">
        <f ca="1">IF($B114="","",'Hidden inputs'!$D$11*DG114+'Hidden inputs'!$E$11*DH114)</f>
        <v/>
      </c>
      <c r="DQ114" s="11" t="str">
        <f t="shared" ca="1" si="3176"/>
        <v/>
      </c>
      <c r="DR114" s="9" t="str">
        <f t="shared" ca="1" si="3263"/>
        <v/>
      </c>
      <c r="DS114" s="3" t="str">
        <f t="shared" ca="1" si="3264"/>
        <v/>
      </c>
      <c r="DT114" s="5" t="str" cm="1">
        <f t="array" aca="1" ref="DT114" ca="1">IF($B114="","",IF(DS114=0,0,IF(DD_Payment="",0,IF(DS114&lt;_xlfn.IFS(DD_Frequency="Monthly",1,DD_Frequency="Quarterly",IF(MONTH(DS$2)=1,1,IF(MONTH(DS$2)=4,1,IF(MONTH(DS$2)=7,1,IF(MONTH(DS$2)=10,1,0)))),DD_Frequency="Annually",IF(MONTH(DS$2)=1,1,0))*DD_Payment,DS114,_xlfn.IFS(DD_Frequency="Monthly",1,DD_Frequency="Quarterly",IF(MONTH(DS$2)=1,1,IF(MONTH(DS$2)=4,1,IF(MONTH(DS$2)=7,1,IF(MONTH(DS$2)=10,1,0)))),DD_Frequency="Annually",IF(MONTH(DS$2)=1,1,0))*DD_Payment))))</f>
        <v/>
      </c>
      <c r="DU114" s="3" t="str">
        <f t="shared" ref="DU114" ca="1" si="5430">IF($B114="","",IF(DS114&gt;DT114,(DS114-DT114/2)*(rate_A*(DU$1/365)),0))</f>
        <v/>
      </c>
      <c r="DV114" s="3" t="str">
        <f t="shared" ca="1" si="3355"/>
        <v/>
      </c>
      <c r="DW114" s="3" t="str">
        <f t="shared" ref="DW114" ca="1" si="5431">IF($B114="","",DH114*(1+rate_A*DU$1/365))</f>
        <v/>
      </c>
      <c r="DX114" s="3" t="str">
        <f t="shared" ref="DX114" ca="1" si="5432">IF($B114="","",DI114*(1+rate_A*DU$1/365))</f>
        <v/>
      </c>
      <c r="DY114" s="3" t="str">
        <f t="shared" ref="DY114" ca="1" si="5433">IF($B114="","",DJ114*(1+rate_joint*DU$1/365))</f>
        <v/>
      </c>
      <c r="DZ114" s="5" t="str">
        <f t="shared" ca="1" si="3359"/>
        <v/>
      </c>
      <c r="EA114" s="5" t="str" cm="1">
        <f t="array" aca="1" ref="EA114" ca="1">IF(DZ114="","",_xlfn.IFS(DZ114&lt;='Hidden inputs'!$C$15,DZ114*'Hidden inputs'!$D$15,DZ114&lt;='Hidden inputs'!$C$16,'Hidden inputs'!$C$15*'Hidden inputs'!$D$15+(DZ114-'Hidden inputs'!$B$16)*'Hidden inputs'!$D$16,DZ114&lt;='Hidden inputs'!$C$17,'Hidden inputs'!$C$15*'Hidden inputs'!$D$15+('Hidden inputs'!$C$16-'Hidden inputs'!$B$16)*'Hidden inputs'!$D$16+(DZ114-'Hidden inputs'!$B$17)*'Hidden inputs'!$D$17,DZ114&gt;'Hidden inputs'!$B$18,'Hidden inputs'!$C$15*'Hidden inputs'!$D$15+('Hidden inputs'!$C$16-'Hidden inputs'!$B$16)*'Hidden inputs'!$D$16+('Hidden inputs'!$C$17-'Hidden inputs'!$B$17)*'Hidden inputs'!$D$17+(DZ114-'Hidden inputs'!$B$18)*'Hidden inputs'!$D$18))</f>
        <v/>
      </c>
      <c r="EB114" s="10" t="str">
        <f t="shared" ca="1" si="3360"/>
        <v/>
      </c>
      <c r="EC114" s="5" t="str">
        <f t="shared" ca="1" si="3269"/>
        <v/>
      </c>
      <c r="ED114" s="5" t="str">
        <f t="shared" ca="1" si="3270"/>
        <v/>
      </c>
      <c r="EE114" s="5" t="str">
        <f ca="1">IF($B114="","",'Hidden inputs'!$D$11*DV114+'Hidden inputs'!$E$11*DW114)</f>
        <v/>
      </c>
      <c r="EF114" s="11" t="str">
        <f t="shared" ca="1" si="3181"/>
        <v/>
      </c>
      <c r="EG114" s="9" t="str">
        <f t="shared" ca="1" si="3271"/>
        <v/>
      </c>
      <c r="EH114" s="3" t="str">
        <f t="shared" ca="1" si="3272"/>
        <v/>
      </c>
      <c r="EI114" s="5" t="str" cm="1">
        <f t="array" aca="1" ref="EI114" ca="1">IF($B114="","",IF(EH114=0,0,IF(DD_Payment="",0,IF(EH114&lt;_xlfn.IFS(DD_Frequency="Monthly",1,DD_Frequency="Quarterly",IF(MONTH(EH$2)=1,1,IF(MONTH(EH$2)=4,1,IF(MONTH(EH$2)=7,1,IF(MONTH(EH$2)=10,1,0)))),DD_Frequency="Annually",IF(MONTH(EH$2)=1,1,0))*DD_Payment,EH114,_xlfn.IFS(DD_Frequency="Monthly",1,DD_Frequency="Quarterly",IF(MONTH(EH$2)=1,1,IF(MONTH(EH$2)=4,1,IF(MONTH(EH$2)=7,1,IF(MONTH(EH$2)=10,1,0)))),DD_Frequency="Annually",IF(MONTH(EH$2)=1,1,0))*DD_Payment))))</f>
        <v/>
      </c>
      <c r="EJ114" s="3" t="str">
        <f t="shared" ref="EJ114" ca="1" si="5434">IF($B114="","",IF(EH114&gt;EI114,(EH114-EI114/2)*(rate_A*(EJ$1/365)),0))</f>
        <v/>
      </c>
      <c r="EK114" s="3" t="str">
        <f t="shared" ca="1" si="3362"/>
        <v/>
      </c>
      <c r="EL114" s="3" t="str">
        <f t="shared" ref="EL114" ca="1" si="5435">IF($B114="","",DW114*(1+rate_A*EJ$1/365))</f>
        <v/>
      </c>
      <c r="EM114" s="3" t="str">
        <f t="shared" ref="EM114" ca="1" si="5436">IF($B114="","",DX114*(1+rate_A*EJ$1/365))</f>
        <v/>
      </c>
      <c r="EN114" s="3" t="str">
        <f t="shared" ref="EN114" ca="1" si="5437">IF($B114="","",DY114*(1+rate_joint*EJ$1/365))</f>
        <v/>
      </c>
      <c r="EO114" s="5" t="str">
        <f t="shared" ca="1" si="3366"/>
        <v/>
      </c>
      <c r="EP114" s="5" t="str" cm="1">
        <f t="array" aca="1" ref="EP114" ca="1">IF(EO114="","",_xlfn.IFS(EO114&lt;='Hidden inputs'!$C$15,EO114*'Hidden inputs'!$D$15,EO114&lt;='Hidden inputs'!$C$16,'Hidden inputs'!$C$15*'Hidden inputs'!$D$15+(EO114-'Hidden inputs'!$B$16)*'Hidden inputs'!$D$16,EO114&lt;='Hidden inputs'!$C$17,'Hidden inputs'!$C$15*'Hidden inputs'!$D$15+('Hidden inputs'!$C$16-'Hidden inputs'!$B$16)*'Hidden inputs'!$D$16+(EO114-'Hidden inputs'!$B$17)*'Hidden inputs'!$D$17,EO114&gt;'Hidden inputs'!$B$18,'Hidden inputs'!$C$15*'Hidden inputs'!$D$15+('Hidden inputs'!$C$16-'Hidden inputs'!$B$16)*'Hidden inputs'!$D$16+('Hidden inputs'!$C$17-'Hidden inputs'!$B$17)*'Hidden inputs'!$D$17+(EO114-'Hidden inputs'!$B$18)*'Hidden inputs'!$D$18))</f>
        <v/>
      </c>
      <c r="EQ114" s="10" t="str">
        <f t="shared" ca="1" si="3367"/>
        <v/>
      </c>
      <c r="ER114" s="5" t="str">
        <f t="shared" ca="1" si="3277"/>
        <v/>
      </c>
      <c r="ES114" s="5" t="str">
        <f t="shared" ca="1" si="3278"/>
        <v/>
      </c>
      <c r="ET114" s="5" t="str">
        <f ca="1">IF($B114="","",'Hidden inputs'!$D$11*EK114+'Hidden inputs'!$E$11*EL114)</f>
        <v/>
      </c>
      <c r="EU114" s="11" t="str">
        <f t="shared" ca="1" si="3186"/>
        <v/>
      </c>
      <c r="EV114" s="9" t="str">
        <f t="shared" ca="1" si="3279"/>
        <v/>
      </c>
      <c r="EW114" s="3" t="str">
        <f t="shared" ca="1" si="3280"/>
        <v/>
      </c>
      <c r="EX114" s="5" t="str" cm="1">
        <f t="array" aca="1" ref="EX114" ca="1">IF($B114="","",IF(EW114=0,0,IF(DD_Payment="",0,IF(EW114&lt;_xlfn.IFS(DD_Frequency="Monthly",1,DD_Frequency="Quarterly",IF(MONTH(EW$2)=1,1,IF(MONTH(EW$2)=4,1,IF(MONTH(EW$2)=7,1,IF(MONTH(EW$2)=10,1,0)))),DD_Frequency="Annually",IF(MONTH(EW$2)=1,1,0))*DD_Payment,EW114,_xlfn.IFS(DD_Frequency="Monthly",1,DD_Frequency="Quarterly",IF(MONTH(EW$2)=1,1,IF(MONTH(EW$2)=4,1,IF(MONTH(EW$2)=7,1,IF(MONTH(EW$2)=10,1,0)))),DD_Frequency="Annually",IF(MONTH(EW$2)=1,1,0))*DD_Payment))))</f>
        <v/>
      </c>
      <c r="EY114" s="3" t="str">
        <f t="shared" ref="EY114" ca="1" si="5438">IF($B114="","",IF(EW114&gt;EX114,(EW114-EX114/2)*(rate_A*(EY$1/365)),0))</f>
        <v/>
      </c>
      <c r="EZ114" s="3" t="str">
        <f t="shared" ca="1" si="3369"/>
        <v/>
      </c>
      <c r="FA114" s="3" t="str">
        <f t="shared" ref="FA114" ca="1" si="5439">IF($B114="","",EL114*(1+rate_A*EY$1/365))</f>
        <v/>
      </c>
      <c r="FB114" s="3" t="str">
        <f t="shared" ref="FB114" ca="1" si="5440">IF($B114="","",EM114*(1+rate_A*EY$1/365))</f>
        <v/>
      </c>
      <c r="FC114" s="3" t="str">
        <f t="shared" ref="FC114" ca="1" si="5441">IF($B114="","",EN114*(1+rate_joint*EY$1/365))</f>
        <v/>
      </c>
      <c r="FD114" s="5" t="str">
        <f t="shared" ca="1" si="3373"/>
        <v/>
      </c>
      <c r="FE114" s="5" t="str" cm="1">
        <f t="array" aca="1" ref="FE114" ca="1">IF(FD114="","",_xlfn.IFS(FD114&lt;='Hidden inputs'!$C$15,FD114*'Hidden inputs'!$D$15,FD114&lt;='Hidden inputs'!$C$16,'Hidden inputs'!$C$15*'Hidden inputs'!$D$15+(FD114-'Hidden inputs'!$B$16)*'Hidden inputs'!$D$16,FD114&lt;='Hidden inputs'!$C$17,'Hidden inputs'!$C$15*'Hidden inputs'!$D$15+('Hidden inputs'!$C$16-'Hidden inputs'!$B$16)*'Hidden inputs'!$D$16+(FD114-'Hidden inputs'!$B$17)*'Hidden inputs'!$D$17,FD114&gt;'Hidden inputs'!$B$18,'Hidden inputs'!$C$15*'Hidden inputs'!$D$15+('Hidden inputs'!$C$16-'Hidden inputs'!$B$16)*'Hidden inputs'!$D$16+('Hidden inputs'!$C$17-'Hidden inputs'!$B$17)*'Hidden inputs'!$D$17+(FD114-'Hidden inputs'!$B$18)*'Hidden inputs'!$D$18))</f>
        <v/>
      </c>
      <c r="FF114" s="10" t="str">
        <f t="shared" ca="1" si="3374"/>
        <v/>
      </c>
      <c r="FG114" s="5" t="str">
        <f t="shared" ca="1" si="3285"/>
        <v/>
      </c>
      <c r="FH114" s="5" t="str">
        <f t="shared" ca="1" si="3286"/>
        <v/>
      </c>
      <c r="FI114" s="5" t="str">
        <f ca="1">IF($B114="","",'Hidden inputs'!$D$11*EZ114+'Hidden inputs'!$E$11*FA114)</f>
        <v/>
      </c>
      <c r="FJ114" s="11" t="str">
        <f t="shared" ca="1" si="3191"/>
        <v/>
      </c>
      <c r="FK114" s="9" t="str">
        <f t="shared" ca="1" si="3287"/>
        <v/>
      </c>
      <c r="FL114" s="3" t="str">
        <f t="shared" ca="1" si="3288"/>
        <v/>
      </c>
      <c r="FM114" s="5" t="str" cm="1">
        <f t="array" aca="1" ref="FM114" ca="1">IF($B114="","",IF(FL114=0,0,IF(DD_Payment="",0,IF(FL114&lt;_xlfn.IFS(DD_Frequency="Monthly",1,DD_Frequency="Quarterly",IF(MONTH(FL$2)=1,1,IF(MONTH(FL$2)=4,1,IF(MONTH(FL$2)=7,1,IF(MONTH(FL$2)=10,1,0)))),DD_Frequency="Annually",IF(MONTH(FL$2)=1,1,0))*DD_Payment,FL114,_xlfn.IFS(DD_Frequency="Monthly",1,DD_Frequency="Quarterly",IF(MONTH(FL$2)=1,1,IF(MONTH(FL$2)=4,1,IF(MONTH(FL$2)=7,1,IF(MONTH(FL$2)=10,1,0)))),DD_Frequency="Annually",IF(MONTH(FL$2)=1,1,0))*DD_Payment))))</f>
        <v/>
      </c>
      <c r="FN114" s="3" t="str">
        <f t="shared" ref="FN114" ca="1" si="5442">IF($B114="","",IF(FL114&gt;FM114,(FL114-FM114/2)*(rate_A*(FN$1/365)),0))</f>
        <v/>
      </c>
      <c r="FO114" s="3" t="str">
        <f t="shared" ca="1" si="3376"/>
        <v/>
      </c>
      <c r="FP114" s="3" t="str">
        <f t="shared" ref="FP114" ca="1" si="5443">IF($B114="","",FA114*(1+rate_A*FN$1/365))</f>
        <v/>
      </c>
      <c r="FQ114" s="3" t="str">
        <f t="shared" ref="FQ114" ca="1" si="5444">IF($B114="","",FB114*(1+rate_A*FN$1/365))</f>
        <v/>
      </c>
      <c r="FR114" s="3" t="str">
        <f t="shared" ref="FR114" ca="1" si="5445">IF($B114="","",FC114*(1+rate_joint*FN$1/365))</f>
        <v/>
      </c>
      <c r="FS114" s="5" t="str">
        <f t="shared" ca="1" si="3380"/>
        <v/>
      </c>
      <c r="FT114" s="5" t="str" cm="1">
        <f t="array" aca="1" ref="FT114" ca="1">IF(FS114="","",_xlfn.IFS(FS114&lt;='Hidden inputs'!$C$15,FS114*'Hidden inputs'!$D$15,FS114&lt;='Hidden inputs'!$C$16,'Hidden inputs'!$C$15*'Hidden inputs'!$D$15+(FS114-'Hidden inputs'!$B$16)*'Hidden inputs'!$D$16,FS114&lt;='Hidden inputs'!$C$17,'Hidden inputs'!$C$15*'Hidden inputs'!$D$15+('Hidden inputs'!$C$16-'Hidden inputs'!$B$16)*'Hidden inputs'!$D$16+(FS114-'Hidden inputs'!$B$17)*'Hidden inputs'!$D$17,FS114&gt;'Hidden inputs'!$B$18,'Hidden inputs'!$C$15*'Hidden inputs'!$D$15+('Hidden inputs'!$C$16-'Hidden inputs'!$B$16)*'Hidden inputs'!$D$16+('Hidden inputs'!$C$17-'Hidden inputs'!$B$17)*'Hidden inputs'!$D$17+(FS114-'Hidden inputs'!$B$18)*'Hidden inputs'!$D$18))</f>
        <v/>
      </c>
      <c r="FU114" s="10" t="str">
        <f t="shared" ca="1" si="3381"/>
        <v/>
      </c>
      <c r="FV114" s="5" t="str">
        <f t="shared" ca="1" si="3293"/>
        <v/>
      </c>
      <c r="FW114" s="5" t="str">
        <f t="shared" ca="1" si="3294"/>
        <v/>
      </c>
      <c r="FX114" s="5" t="str">
        <f ca="1">IF($B114="","",'Hidden inputs'!$D$11*FO114+'Hidden inputs'!$E$11*FP114)</f>
        <v/>
      </c>
      <c r="FY114" s="11" t="str">
        <f t="shared" ca="1" si="3196"/>
        <v/>
      </c>
      <c r="FZ114" s="9" t="str">
        <f t="shared" ca="1" si="3295"/>
        <v/>
      </c>
      <c r="GA114" s="5" t="str">
        <f t="shared" ca="1" si="3296"/>
        <v/>
      </c>
      <c r="GB114" s="5" t="str">
        <f t="shared" ca="1" si="3297"/>
        <v/>
      </c>
      <c r="GC114" s="5" t="str">
        <f t="shared" ca="1" si="3197"/>
        <v/>
      </c>
      <c r="GD114" s="5" t="str">
        <f t="shared" ca="1" si="3198"/>
        <v/>
      </c>
    </row>
    <row r="115" spans="1:186" x14ac:dyDescent="0.35">
      <c r="A115" s="2" t="str">
        <f t="shared" ca="1" si="3199"/>
        <v/>
      </c>
      <c r="B115" s="6" t="str">
        <f t="shared" ca="1" si="3200"/>
        <v/>
      </c>
      <c r="C115" s="5" t="str">
        <f t="shared" ca="1" si="3298"/>
        <v/>
      </c>
      <c r="D115" s="5" t="str" cm="1">
        <f t="array" aca="1" ref="D115" ca="1">IF($B115="","",IF(C115=0,0,IF(DD_Payment="",0,IF(C115&lt;_xlfn.IFS(DD_Frequency="Monthly",1,DD_Frequency="Quarterly",IF(MONTH(C$2)=1,1,IF(MONTH(C$2)=4,1,IF(MONTH(C$2)=7,1,IF(MONTH(C$2)=10,1,0)))),DD_Frequency="Annually",IF(MONTH(C$2)=1,1,0))*DD_Payment,C115,_xlfn.IFS(DD_Frequency="Monthly",1,DD_Frequency="Quarterly",IF(MONTH(C$2)=1,1,IF(MONTH(C$2)=4,1,IF(MONTH(C$2)=7,1,IF(MONTH(C$2)=10,1,0)))),DD_Frequency="Annually",IF(MONTH(C$2)=1,1,0))*DD_Payment))))</f>
        <v/>
      </c>
      <c r="E115" s="5" t="str">
        <f t="shared" ref="E115" ca="1" si="5446">IF(B115="","",IF(C115&gt;D115,(C115-D115/2)*(rate_A*(E$1/365)),0))</f>
        <v/>
      </c>
      <c r="F115" s="5" t="str">
        <f t="shared" ca="1" si="3202"/>
        <v/>
      </c>
      <c r="G115" s="5" t="str">
        <f t="shared" ref="G115" ca="1" si="5447">IF(B115="","",G114*(1+rate_A*E$1/365))</f>
        <v/>
      </c>
      <c r="H115" s="5" t="str">
        <f t="shared" ref="H115" ca="1" si="5448">IF(B115="","",H114*(1+rate_A*E$1/365))</f>
        <v/>
      </c>
      <c r="I115" s="5" t="str">
        <f t="shared" ref="I115" ca="1" si="5449">IF(B115="","",I114*(1+rate_joint*E$1/365))</f>
        <v/>
      </c>
      <c r="J115" s="5" t="str">
        <f t="shared" ca="1" si="3303"/>
        <v/>
      </c>
      <c r="K115" s="5" t="str" cm="1">
        <f t="array" aca="1" ref="K115" ca="1">IF(J115="","",_xlfn.IFS(J115&lt;='Hidden inputs'!$C$15,J115*'Hidden inputs'!$D$15,J115&lt;='Hidden inputs'!$C$16,'Hidden inputs'!$C$15*'Hidden inputs'!$D$15+(J115-'Hidden inputs'!$B$16)*'Hidden inputs'!$D$16,J115&lt;='Hidden inputs'!$C$17,'Hidden inputs'!$C$15*'Hidden inputs'!$D$15+('Hidden inputs'!$C$16-'Hidden inputs'!$B$16)*'Hidden inputs'!$D$16+(J115-'Hidden inputs'!$B$17)*'Hidden inputs'!$D$17,J115&gt;'Hidden inputs'!$B$18,'Hidden inputs'!$C$15*'Hidden inputs'!$D$15+('Hidden inputs'!$C$16-'Hidden inputs'!$B$16)*'Hidden inputs'!$D$16+('Hidden inputs'!$C$17-'Hidden inputs'!$B$17)*'Hidden inputs'!$D$17+(J115-'Hidden inputs'!$B$18)*'Hidden inputs'!$D$18))</f>
        <v/>
      </c>
      <c r="L115" s="11" t="str">
        <f t="shared" ca="1" si="3304"/>
        <v/>
      </c>
      <c r="M115" s="5" t="str">
        <f t="shared" ca="1" si="3206"/>
        <v/>
      </c>
      <c r="N115" s="5" t="str">
        <f t="shared" ca="1" si="3207"/>
        <v/>
      </c>
      <c r="O115" s="5" t="str">
        <f ca="1">IF(B115="","",'Hidden inputs'!$D$11*F115+'Hidden inputs'!$E$11*G115)</f>
        <v/>
      </c>
      <c r="P115" s="11" t="str">
        <f t="shared" ca="1" si="3140"/>
        <v/>
      </c>
      <c r="Q115" s="20" t="str">
        <f t="shared" ca="1" si="3141"/>
        <v/>
      </c>
      <c r="R115" s="3" t="str">
        <f t="shared" ca="1" si="3208"/>
        <v/>
      </c>
      <c r="S115" s="5" t="str" cm="1">
        <f t="array" aca="1" ref="S115" ca="1">IF($B115="","",IF(R115=0,0,IF(DD_Payment="",0,IF(R115&lt;_xlfn.IFS(DD_Frequency="Monthly",1,DD_Frequency="Quarterly",IF(MONTH(R$2)=1,1,IF(MONTH(R$2)=4,1,IF(MONTH(R$2)=7,1,IF(MONTH(R$2)=10,1,0)))),DD_Frequency="Annually",IF(MONTH(R$2)=1,1,0))*DD_Payment,R115,_xlfn.IFS(DD_Frequency="Monthly",1,DD_Frequency="Quarterly",IF(MONTH(R$2)=1,1,IF(MONTH(R$2)=4,1,IF(MONTH(R$2)=7,1,IF(MONTH(R$2)=10,1,0)))),DD_Frequency="Annually",IF(MONTH(R$2)=1,1,0))*DD_Payment))))</f>
        <v/>
      </c>
      <c r="T115" s="3" t="str">
        <f t="shared" ref="T115" ca="1" si="5450">IF(B115="","",IF(R115&gt;S115,(R115-S115/2)*(rate_A*((T$1+A115)/365)),0))</f>
        <v/>
      </c>
      <c r="U115" s="3" t="str">
        <f t="shared" ca="1" si="3210"/>
        <v/>
      </c>
      <c r="V115" s="3" t="str">
        <f t="shared" ref="V115" ca="1" si="5451">IF(B115="","",G115*(1+rate_A*(T$1+A115)/365))</f>
        <v/>
      </c>
      <c r="W115" s="3" t="str">
        <f t="shared" ref="W115" ca="1" si="5452">IF(B115="","",H115*(1+rate_A*(T$1+A115)/365))</f>
        <v/>
      </c>
      <c r="X115" s="3" t="str">
        <f t="shared" ref="X115" ca="1" si="5453">IF(B115="","",I115*(1+rate_joint*(T$1+A115)/365))</f>
        <v/>
      </c>
      <c r="Y115" s="5" t="str">
        <f t="shared" ca="1" si="3309"/>
        <v/>
      </c>
      <c r="Z115" s="5" t="str" cm="1">
        <f t="array" aca="1" ref="Z115" ca="1">IF(Y115="","",_xlfn.IFS(Y115&lt;='Hidden inputs'!$C$15,Y115*'Hidden inputs'!$D$15,Y115&lt;='Hidden inputs'!$C$16,'Hidden inputs'!$C$15*'Hidden inputs'!$D$15+(Y115-'Hidden inputs'!$B$16)*'Hidden inputs'!$D$16,Y115&lt;='Hidden inputs'!$C$17,'Hidden inputs'!$C$15*'Hidden inputs'!$D$15+('Hidden inputs'!$C$16-'Hidden inputs'!$B$16)*'Hidden inputs'!$D$16+(Y115-'Hidden inputs'!$B$17)*'Hidden inputs'!$D$17,Y115&gt;'Hidden inputs'!$B$18,'Hidden inputs'!$C$15*'Hidden inputs'!$D$15+('Hidden inputs'!$C$16-'Hidden inputs'!$B$16)*'Hidden inputs'!$D$16+('Hidden inputs'!$C$17-'Hidden inputs'!$B$17)*'Hidden inputs'!$D$17+(Y115-'Hidden inputs'!$B$18)*'Hidden inputs'!$D$18))</f>
        <v/>
      </c>
      <c r="AA115" s="10" t="str">
        <f t="shared" ca="1" si="3310"/>
        <v/>
      </c>
      <c r="AB115" s="5" t="str">
        <f t="shared" ca="1" si="3214"/>
        <v/>
      </c>
      <c r="AC115" s="5" t="str">
        <f t="shared" ca="1" si="3311"/>
        <v/>
      </c>
      <c r="AD115" s="5" t="str">
        <f ca="1">IF(B115="","",'Hidden inputs'!$D$11*U115+'Hidden inputs'!$E$11*V115)</f>
        <v/>
      </c>
      <c r="AE115" s="11" t="str">
        <f t="shared" ca="1" si="3146"/>
        <v/>
      </c>
      <c r="AF115" s="9" t="str">
        <f t="shared" ca="1" si="3215"/>
        <v/>
      </c>
      <c r="AG115" s="3" t="str">
        <f t="shared" ca="1" si="3216"/>
        <v/>
      </c>
      <c r="AH115" s="5" t="str" cm="1">
        <f t="array" aca="1" ref="AH115" ca="1">IF($B115="","",IF(AG115=0,0,IF(DD_Payment="",0,IF(AG115&lt;_xlfn.IFS(DD_Frequency="Monthly",1,DD_Frequency="Quarterly",IF(MONTH(AG$2)=1,1,IF(MONTH(AG$2)=4,1,IF(MONTH(AG$2)=7,1,IF(MONTH(AG$2)=10,1,0)))),DD_Frequency="Annually",IF(MONTH(AG$2)=1,1,0))*DD_Payment,AG115,_xlfn.IFS(DD_Frequency="Monthly",1,DD_Frequency="Quarterly",IF(MONTH(AG$2)=1,1,IF(MONTH(AG$2)=4,1,IF(MONTH(AG$2)=7,1,IF(MONTH(AG$2)=10,1,0)))),DD_Frequency="Annually",IF(MONTH(AG$2)=1,1,0))*DD_Payment))))</f>
        <v/>
      </c>
      <c r="AI115" s="3" t="str">
        <f t="shared" ref="AI115" ca="1" si="5454">IF($B115="","",IF(AG115&gt;AH115,(AG115-AH115/2)*(rate_A*(AI$1/365)),0))</f>
        <v/>
      </c>
      <c r="AJ115" s="3" t="str">
        <f t="shared" ca="1" si="3313"/>
        <v/>
      </c>
      <c r="AK115" s="3" t="str">
        <f t="shared" ref="AK115" ca="1" si="5455">IF($B115="","",V115*(1+rate_A*AI$1/365))</f>
        <v/>
      </c>
      <c r="AL115" s="3" t="str">
        <f t="shared" ref="AL115" ca="1" si="5456">IF($B115="","",W115*(1+rate_A*AI$1/365))</f>
        <v/>
      </c>
      <c r="AM115" s="3" t="str">
        <f t="shared" ref="AM115" ca="1" si="5457">IF($B115="","",X115*(1+rate_joint*AI$1/365))</f>
        <v/>
      </c>
      <c r="AN115" s="5" t="str">
        <f t="shared" ca="1" si="3317"/>
        <v/>
      </c>
      <c r="AO115" s="5" t="str" cm="1">
        <f t="array" aca="1" ref="AO115" ca="1">IF(AN115="","",_xlfn.IFS(AN115&lt;='Hidden inputs'!$C$15,AN115*'Hidden inputs'!$D$15,AN115&lt;='Hidden inputs'!$C$16,'Hidden inputs'!$C$15*'Hidden inputs'!$D$15+(AN115-'Hidden inputs'!$B$16)*'Hidden inputs'!$D$16,AN115&lt;='Hidden inputs'!$C$17,'Hidden inputs'!$C$15*'Hidden inputs'!$D$15+('Hidden inputs'!$C$16-'Hidden inputs'!$B$16)*'Hidden inputs'!$D$16+(AN115-'Hidden inputs'!$B$17)*'Hidden inputs'!$D$17,AN115&gt;'Hidden inputs'!$B$18,'Hidden inputs'!$C$15*'Hidden inputs'!$D$15+('Hidden inputs'!$C$16-'Hidden inputs'!$B$16)*'Hidden inputs'!$D$16+('Hidden inputs'!$C$17-'Hidden inputs'!$B$17)*'Hidden inputs'!$D$17+(AN115-'Hidden inputs'!$B$18)*'Hidden inputs'!$D$18))</f>
        <v/>
      </c>
      <c r="AP115" s="10" t="str">
        <f t="shared" ca="1" si="3318"/>
        <v/>
      </c>
      <c r="AQ115" s="5" t="str">
        <f t="shared" ca="1" si="3221"/>
        <v/>
      </c>
      <c r="AR115" s="5" t="str">
        <f t="shared" ca="1" si="3222"/>
        <v/>
      </c>
      <c r="AS115" s="5" t="str">
        <f ca="1">IF($B115="","",'Hidden inputs'!$D$11*AJ115+'Hidden inputs'!$E$11*AK115)</f>
        <v/>
      </c>
      <c r="AT115" s="11" t="str">
        <f t="shared" ca="1" si="3151"/>
        <v/>
      </c>
      <c r="AU115" s="9" t="str">
        <f t="shared" ca="1" si="3223"/>
        <v/>
      </c>
      <c r="AV115" s="3" t="str">
        <f t="shared" ca="1" si="3224"/>
        <v/>
      </c>
      <c r="AW115" s="5" t="str" cm="1">
        <f t="array" aca="1" ref="AW115" ca="1">IF($B115="","",IF(AV115=0,0,IF(DD_Payment="",0,IF(AV115&lt;_xlfn.IFS(DD_Frequency="Monthly",1,DD_Frequency="Quarterly",IF(MONTH(AV$2)=1,1,IF(MONTH(AV$2)=4,1,IF(MONTH(AV$2)=7,1,IF(MONTH(AV$2)=10,1,0)))),DD_Frequency="Annually",IF(MONTH(AV$2)=1,1,0))*DD_Payment,AV115,_xlfn.IFS(DD_Frequency="Monthly",1,DD_Frequency="Quarterly",IF(MONTH(AV$2)=1,1,IF(MONTH(AV$2)=4,1,IF(MONTH(AV$2)=7,1,IF(MONTH(AV$2)=10,1,0)))),DD_Frequency="Annually",IF(MONTH(AV$2)=1,1,0))*DD_Payment))))</f>
        <v/>
      </c>
      <c r="AX115" s="3" t="str">
        <f t="shared" ref="AX115" ca="1" si="5458">IF($B115="","",IF(AV115&gt;AW115,(AV115-AW115/2)*(rate_A*(AX$1/365)),0))</f>
        <v/>
      </c>
      <c r="AY115" s="3" t="str">
        <f t="shared" ca="1" si="3320"/>
        <v/>
      </c>
      <c r="AZ115" s="3" t="str">
        <f t="shared" ref="AZ115" ca="1" si="5459">IF($B115="","",AK115*(1+rate_A*AX$1/365))</f>
        <v/>
      </c>
      <c r="BA115" s="3" t="str">
        <f t="shared" ref="BA115" ca="1" si="5460">IF($B115="","",AL115*(1+rate_A*AX$1/365))</f>
        <v/>
      </c>
      <c r="BB115" s="3" t="str">
        <f t="shared" ref="BB115" ca="1" si="5461">IF($B115="","",AM115*(1+rate_joint*AX$1/365))</f>
        <v/>
      </c>
      <c r="BC115" s="5" t="str">
        <f t="shared" ca="1" si="3324"/>
        <v/>
      </c>
      <c r="BD115" s="5" t="str" cm="1">
        <f t="array" aca="1" ref="BD115" ca="1">IF(BC115="","",_xlfn.IFS(BC115&lt;='Hidden inputs'!$C$15,BC115*'Hidden inputs'!$D$15,BC115&lt;='Hidden inputs'!$C$16,'Hidden inputs'!$C$15*'Hidden inputs'!$D$15+(BC115-'Hidden inputs'!$B$16)*'Hidden inputs'!$D$16,BC115&lt;='Hidden inputs'!$C$17,'Hidden inputs'!$C$15*'Hidden inputs'!$D$15+('Hidden inputs'!$C$16-'Hidden inputs'!$B$16)*'Hidden inputs'!$D$16+(BC115-'Hidden inputs'!$B$17)*'Hidden inputs'!$D$17,BC115&gt;'Hidden inputs'!$B$18,'Hidden inputs'!$C$15*'Hidden inputs'!$D$15+('Hidden inputs'!$C$16-'Hidden inputs'!$B$16)*'Hidden inputs'!$D$16+('Hidden inputs'!$C$17-'Hidden inputs'!$B$17)*'Hidden inputs'!$D$17+(BC115-'Hidden inputs'!$B$18)*'Hidden inputs'!$D$18))</f>
        <v/>
      </c>
      <c r="BE115" s="10" t="str">
        <f t="shared" ca="1" si="3325"/>
        <v/>
      </c>
      <c r="BF115" s="5" t="str">
        <f t="shared" ca="1" si="3229"/>
        <v/>
      </c>
      <c r="BG115" s="5" t="str">
        <f t="shared" ca="1" si="3230"/>
        <v/>
      </c>
      <c r="BH115" s="5" t="str">
        <f ca="1">IF($B115="","",'Hidden inputs'!$D$11*AY115+'Hidden inputs'!$E$11*AZ115)</f>
        <v/>
      </c>
      <c r="BI115" s="11" t="str">
        <f t="shared" ca="1" si="3156"/>
        <v/>
      </c>
      <c r="BJ115" s="9" t="str">
        <f t="shared" ca="1" si="3231"/>
        <v/>
      </c>
      <c r="BK115" s="3" t="str">
        <f t="shared" ca="1" si="3232"/>
        <v/>
      </c>
      <c r="BL115" s="5" t="str" cm="1">
        <f t="array" aca="1" ref="BL115" ca="1">IF($B115="","",IF(BK115=0,0,IF(DD_Payment="",0,IF(BK115&lt;_xlfn.IFS(DD_Frequency="Monthly",1,DD_Frequency="Quarterly",IF(MONTH(BK$2)=1,1,IF(MONTH(BK$2)=4,1,IF(MONTH(BK$2)=7,1,IF(MONTH(BK$2)=10,1,0)))),DD_Frequency="Annually",IF(MONTH(BK$2)=1,1,0))*DD_Payment,BK115,_xlfn.IFS(DD_Frequency="Monthly",1,DD_Frequency="Quarterly",IF(MONTH(BK$2)=1,1,IF(MONTH(BK$2)=4,1,IF(MONTH(BK$2)=7,1,IF(MONTH(BK$2)=10,1,0)))),DD_Frequency="Annually",IF(MONTH(BK$2)=1,1,0))*DD_Payment))))</f>
        <v/>
      </c>
      <c r="BM115" s="3" t="str">
        <f t="shared" ref="BM115" ca="1" si="5462">IF($B115="","",IF(BK115&gt;BL115,(BK115-BL115/2)*(rate_A*(BM$1/365)),0))</f>
        <v/>
      </c>
      <c r="BN115" s="3" t="str">
        <f t="shared" ca="1" si="3327"/>
        <v/>
      </c>
      <c r="BO115" s="3" t="str">
        <f t="shared" ref="BO115" ca="1" si="5463">IF($B115="","",AZ115*(1+rate_A*BM$1/365))</f>
        <v/>
      </c>
      <c r="BP115" s="3" t="str">
        <f t="shared" ref="BP115" ca="1" si="5464">IF($B115="","",BA115*(1+rate_A*BM$1/365))</f>
        <v/>
      </c>
      <c r="BQ115" s="3" t="str">
        <f t="shared" ref="BQ115" ca="1" si="5465">IF($B115="","",BB115*(1+rate_joint*BM$1/365))</f>
        <v/>
      </c>
      <c r="BR115" s="5" t="str">
        <f t="shared" ca="1" si="3331"/>
        <v/>
      </c>
      <c r="BS115" s="5" t="str" cm="1">
        <f t="array" aca="1" ref="BS115" ca="1">IF(BR115="","",_xlfn.IFS(BR115&lt;='Hidden inputs'!$C$15,BR115*'Hidden inputs'!$D$15,BR115&lt;='Hidden inputs'!$C$16,'Hidden inputs'!$C$15*'Hidden inputs'!$D$15+(BR115-'Hidden inputs'!$B$16)*'Hidden inputs'!$D$16,BR115&lt;='Hidden inputs'!$C$17,'Hidden inputs'!$C$15*'Hidden inputs'!$D$15+('Hidden inputs'!$C$16-'Hidden inputs'!$B$16)*'Hidden inputs'!$D$16+(BR115-'Hidden inputs'!$B$17)*'Hidden inputs'!$D$17,BR115&gt;'Hidden inputs'!$B$18,'Hidden inputs'!$C$15*'Hidden inputs'!$D$15+('Hidden inputs'!$C$16-'Hidden inputs'!$B$16)*'Hidden inputs'!$D$16+('Hidden inputs'!$C$17-'Hidden inputs'!$B$17)*'Hidden inputs'!$D$17+(BR115-'Hidden inputs'!$B$18)*'Hidden inputs'!$D$18))</f>
        <v/>
      </c>
      <c r="BT115" s="10" t="str">
        <f t="shared" ca="1" si="3332"/>
        <v/>
      </c>
      <c r="BU115" s="5" t="str">
        <f t="shared" ca="1" si="3237"/>
        <v/>
      </c>
      <c r="BV115" s="5" t="str">
        <f t="shared" ca="1" si="3238"/>
        <v/>
      </c>
      <c r="BW115" s="5" t="str">
        <f ca="1">IF($B115="","",'Hidden inputs'!$D$11*BN115+'Hidden inputs'!$E$11*BO115)</f>
        <v/>
      </c>
      <c r="BX115" s="11" t="str">
        <f t="shared" ca="1" si="3161"/>
        <v/>
      </c>
      <c r="BY115" s="9" t="str">
        <f t="shared" ca="1" si="3239"/>
        <v/>
      </c>
      <c r="BZ115" s="3" t="str">
        <f t="shared" ca="1" si="3240"/>
        <v/>
      </c>
      <c r="CA115" s="5" t="str" cm="1">
        <f t="array" aca="1" ref="CA115" ca="1">IF($B115="","",IF(BZ115=0,0,IF(DD_Payment="",0,IF(BZ115&lt;_xlfn.IFS(DD_Frequency="Monthly",1,DD_Frequency="Quarterly",IF(MONTH(BZ$2)=1,1,IF(MONTH(BZ$2)=4,1,IF(MONTH(BZ$2)=7,1,IF(MONTH(BZ$2)=10,1,0)))),DD_Frequency="Annually",IF(MONTH(BZ$2)=1,1,0))*DD_Payment,BZ115,_xlfn.IFS(DD_Frequency="Monthly",1,DD_Frequency="Quarterly",IF(MONTH(BZ$2)=1,1,IF(MONTH(BZ$2)=4,1,IF(MONTH(BZ$2)=7,1,IF(MONTH(BZ$2)=10,1,0)))),DD_Frequency="Annually",IF(MONTH(BZ$2)=1,1,0))*DD_Payment))))</f>
        <v/>
      </c>
      <c r="CB115" s="3" t="str">
        <f t="shared" ref="CB115" ca="1" si="5466">IF($B115="","",IF(BZ115&gt;CA115,(BZ115-CA115/2)*(rate_A*(CB$1/365)),0))</f>
        <v/>
      </c>
      <c r="CC115" s="3" t="str">
        <f t="shared" ca="1" si="3334"/>
        <v/>
      </c>
      <c r="CD115" s="3" t="str">
        <f t="shared" ref="CD115" ca="1" si="5467">IF($B115="","",BO115*(1+rate_A*CB$1/365))</f>
        <v/>
      </c>
      <c r="CE115" s="3" t="str">
        <f t="shared" ref="CE115" ca="1" si="5468">IF($B115="","",BP115*(1+rate_A*CB$1/365))</f>
        <v/>
      </c>
      <c r="CF115" s="3" t="str">
        <f t="shared" ref="CF115" ca="1" si="5469">IF($B115="","",BQ115*(1+rate_joint*CB$1/365))</f>
        <v/>
      </c>
      <c r="CG115" s="5" t="str">
        <f t="shared" ca="1" si="3338"/>
        <v/>
      </c>
      <c r="CH115" s="5" t="str" cm="1">
        <f t="array" aca="1" ref="CH115" ca="1">IF(CG115="","",_xlfn.IFS(CG115&lt;='Hidden inputs'!$C$15,CG115*'Hidden inputs'!$D$15,CG115&lt;='Hidden inputs'!$C$16,'Hidden inputs'!$C$15*'Hidden inputs'!$D$15+(CG115-'Hidden inputs'!$B$16)*'Hidden inputs'!$D$16,CG115&lt;='Hidden inputs'!$C$17,'Hidden inputs'!$C$15*'Hidden inputs'!$D$15+('Hidden inputs'!$C$16-'Hidden inputs'!$B$16)*'Hidden inputs'!$D$16+(CG115-'Hidden inputs'!$B$17)*'Hidden inputs'!$D$17,CG115&gt;'Hidden inputs'!$B$18,'Hidden inputs'!$C$15*'Hidden inputs'!$D$15+('Hidden inputs'!$C$16-'Hidden inputs'!$B$16)*'Hidden inputs'!$D$16+('Hidden inputs'!$C$17-'Hidden inputs'!$B$17)*'Hidden inputs'!$D$17+(CG115-'Hidden inputs'!$B$18)*'Hidden inputs'!$D$18))</f>
        <v/>
      </c>
      <c r="CI115" s="10" t="str">
        <f t="shared" ca="1" si="3339"/>
        <v/>
      </c>
      <c r="CJ115" s="5" t="str">
        <f t="shared" ca="1" si="3245"/>
        <v/>
      </c>
      <c r="CK115" s="5" t="str">
        <f t="shared" ca="1" si="3246"/>
        <v/>
      </c>
      <c r="CL115" s="5" t="str">
        <f ca="1">IF($B115="","",'Hidden inputs'!$D$11*CC115+'Hidden inputs'!$E$11*CD115)</f>
        <v/>
      </c>
      <c r="CM115" s="11" t="str">
        <f t="shared" ca="1" si="3166"/>
        <v/>
      </c>
      <c r="CN115" s="9" t="str">
        <f t="shared" ca="1" si="3247"/>
        <v/>
      </c>
      <c r="CO115" s="3" t="str">
        <f t="shared" ca="1" si="3248"/>
        <v/>
      </c>
      <c r="CP115" s="5" t="str" cm="1">
        <f t="array" aca="1" ref="CP115" ca="1">IF($B115="","",IF(CO115=0,0,IF(DD_Payment="",0,IF(CO115&lt;_xlfn.IFS(DD_Frequency="Monthly",1,DD_Frequency="Quarterly",IF(MONTH(CO$2)=1,1,IF(MONTH(CO$2)=4,1,IF(MONTH(CO$2)=7,1,IF(MONTH(CO$2)=10,1,0)))),DD_Frequency="Annually",IF(MONTH(CO$2)=1,1,0))*DD_Payment,CO115,_xlfn.IFS(DD_Frequency="Monthly",1,DD_Frequency="Quarterly",IF(MONTH(CO$2)=1,1,IF(MONTH(CO$2)=4,1,IF(MONTH(CO$2)=7,1,IF(MONTH(CO$2)=10,1,0)))),DD_Frequency="Annually",IF(MONTH(CO$2)=1,1,0))*DD_Payment))))</f>
        <v/>
      </c>
      <c r="CQ115" s="3" t="str">
        <f t="shared" ref="CQ115" ca="1" si="5470">IF($B115="","",IF(CO115&gt;CP115,(CO115-CP115/2)*(rate_A*(CQ$1/365)),0))</f>
        <v/>
      </c>
      <c r="CR115" s="3" t="str">
        <f t="shared" ca="1" si="3341"/>
        <v/>
      </c>
      <c r="CS115" s="3" t="str">
        <f t="shared" ref="CS115" ca="1" si="5471">IF($B115="","",CD115*(1+rate_A*CQ$1/365))</f>
        <v/>
      </c>
      <c r="CT115" s="3" t="str">
        <f t="shared" ref="CT115" ca="1" si="5472">IF($B115="","",CE115*(1+rate_A*CQ$1/365))</f>
        <v/>
      </c>
      <c r="CU115" s="3" t="str">
        <f t="shared" ref="CU115" ca="1" si="5473">IF($B115="","",CF115*(1+rate_joint*CQ$1/365))</f>
        <v/>
      </c>
      <c r="CV115" s="5" t="str">
        <f t="shared" ca="1" si="3345"/>
        <v/>
      </c>
      <c r="CW115" s="5" t="str" cm="1">
        <f t="array" aca="1" ref="CW115" ca="1">IF(CV115="","",_xlfn.IFS(CV115&lt;='Hidden inputs'!$C$15,CV115*'Hidden inputs'!$D$15,CV115&lt;='Hidden inputs'!$C$16,'Hidden inputs'!$C$15*'Hidden inputs'!$D$15+(CV115-'Hidden inputs'!$B$16)*'Hidden inputs'!$D$16,CV115&lt;='Hidden inputs'!$C$17,'Hidden inputs'!$C$15*'Hidden inputs'!$D$15+('Hidden inputs'!$C$16-'Hidden inputs'!$B$16)*'Hidden inputs'!$D$16+(CV115-'Hidden inputs'!$B$17)*'Hidden inputs'!$D$17,CV115&gt;'Hidden inputs'!$B$18,'Hidden inputs'!$C$15*'Hidden inputs'!$D$15+('Hidden inputs'!$C$16-'Hidden inputs'!$B$16)*'Hidden inputs'!$D$16+('Hidden inputs'!$C$17-'Hidden inputs'!$B$17)*'Hidden inputs'!$D$17+(CV115-'Hidden inputs'!$B$18)*'Hidden inputs'!$D$18))</f>
        <v/>
      </c>
      <c r="CX115" s="10" t="str">
        <f t="shared" ca="1" si="3346"/>
        <v/>
      </c>
      <c r="CY115" s="5" t="str">
        <f t="shared" ca="1" si="3253"/>
        <v/>
      </c>
      <c r="CZ115" s="5" t="str">
        <f t="shared" ca="1" si="3254"/>
        <v/>
      </c>
      <c r="DA115" s="5" t="str">
        <f ca="1">IF($B115="","",'Hidden inputs'!$D$11*CR115+'Hidden inputs'!$E$11*CS115)</f>
        <v/>
      </c>
      <c r="DB115" s="11" t="str">
        <f t="shared" ca="1" si="3171"/>
        <v/>
      </c>
      <c r="DC115" s="9" t="str">
        <f t="shared" ca="1" si="3255"/>
        <v/>
      </c>
      <c r="DD115" s="3" t="str">
        <f t="shared" ca="1" si="3256"/>
        <v/>
      </c>
      <c r="DE115" s="5" t="str" cm="1">
        <f t="array" aca="1" ref="DE115" ca="1">IF($B115="","",IF(DD115=0,0,IF(DD_Payment="",0,IF(DD115&lt;_xlfn.IFS(DD_Frequency="Monthly",1,DD_Frequency="Quarterly",IF(MONTH(DD$2)=1,1,IF(MONTH(DD$2)=4,1,IF(MONTH(DD$2)=7,1,IF(MONTH(DD$2)=10,1,0)))),DD_Frequency="Annually",IF(MONTH(DD$2)=1,1,0))*DD_Payment,DD115,_xlfn.IFS(DD_Frequency="Monthly",1,DD_Frequency="Quarterly",IF(MONTH(DD$2)=1,1,IF(MONTH(DD$2)=4,1,IF(MONTH(DD$2)=7,1,IF(MONTH(DD$2)=10,1,0)))),DD_Frequency="Annually",IF(MONTH(DD$2)=1,1,0))*DD_Payment))))</f>
        <v/>
      </c>
      <c r="DF115" s="3" t="str">
        <f t="shared" ref="DF115" ca="1" si="5474">IF($B115="","",IF(DD115&gt;DE115,(DD115-DE115/2)*(rate_A*(DF$1/365)),0))</f>
        <v/>
      </c>
      <c r="DG115" s="3" t="str">
        <f t="shared" ca="1" si="3348"/>
        <v/>
      </c>
      <c r="DH115" s="3" t="str">
        <f t="shared" ref="DH115" ca="1" si="5475">IF($B115="","",CS115*(1+rate_A*DF$1/365))</f>
        <v/>
      </c>
      <c r="DI115" s="3" t="str">
        <f t="shared" ref="DI115" ca="1" si="5476">IF($B115="","",CT115*(1+rate_A*DF$1/365))</f>
        <v/>
      </c>
      <c r="DJ115" s="3" t="str">
        <f t="shared" ref="DJ115" ca="1" si="5477">IF($B115="","",CU115*(1+rate_joint*DF$1/365))</f>
        <v/>
      </c>
      <c r="DK115" s="5" t="str">
        <f t="shared" ca="1" si="3352"/>
        <v/>
      </c>
      <c r="DL115" s="5" t="str" cm="1">
        <f t="array" aca="1" ref="DL115" ca="1">IF(DK115="","",_xlfn.IFS(DK115&lt;='Hidden inputs'!$C$15,DK115*'Hidden inputs'!$D$15,DK115&lt;='Hidden inputs'!$C$16,'Hidden inputs'!$C$15*'Hidden inputs'!$D$15+(DK115-'Hidden inputs'!$B$16)*'Hidden inputs'!$D$16,DK115&lt;='Hidden inputs'!$C$17,'Hidden inputs'!$C$15*'Hidden inputs'!$D$15+('Hidden inputs'!$C$16-'Hidden inputs'!$B$16)*'Hidden inputs'!$D$16+(DK115-'Hidden inputs'!$B$17)*'Hidden inputs'!$D$17,DK115&gt;'Hidden inputs'!$B$18,'Hidden inputs'!$C$15*'Hidden inputs'!$D$15+('Hidden inputs'!$C$16-'Hidden inputs'!$B$16)*'Hidden inputs'!$D$16+('Hidden inputs'!$C$17-'Hidden inputs'!$B$17)*'Hidden inputs'!$D$17+(DK115-'Hidden inputs'!$B$18)*'Hidden inputs'!$D$18))</f>
        <v/>
      </c>
      <c r="DM115" s="10" t="str">
        <f t="shared" ca="1" si="3353"/>
        <v/>
      </c>
      <c r="DN115" s="5" t="str">
        <f t="shared" ca="1" si="3261"/>
        <v/>
      </c>
      <c r="DO115" s="5" t="str">
        <f t="shared" ca="1" si="3262"/>
        <v/>
      </c>
      <c r="DP115" s="5" t="str">
        <f ca="1">IF($B115="","",'Hidden inputs'!$D$11*DG115+'Hidden inputs'!$E$11*DH115)</f>
        <v/>
      </c>
      <c r="DQ115" s="11" t="str">
        <f t="shared" ca="1" si="3176"/>
        <v/>
      </c>
      <c r="DR115" s="9" t="str">
        <f t="shared" ca="1" si="3263"/>
        <v/>
      </c>
      <c r="DS115" s="3" t="str">
        <f t="shared" ca="1" si="3264"/>
        <v/>
      </c>
      <c r="DT115" s="5" t="str" cm="1">
        <f t="array" aca="1" ref="DT115" ca="1">IF($B115="","",IF(DS115=0,0,IF(DD_Payment="",0,IF(DS115&lt;_xlfn.IFS(DD_Frequency="Monthly",1,DD_Frequency="Quarterly",IF(MONTH(DS$2)=1,1,IF(MONTH(DS$2)=4,1,IF(MONTH(DS$2)=7,1,IF(MONTH(DS$2)=10,1,0)))),DD_Frequency="Annually",IF(MONTH(DS$2)=1,1,0))*DD_Payment,DS115,_xlfn.IFS(DD_Frequency="Monthly",1,DD_Frequency="Quarterly",IF(MONTH(DS$2)=1,1,IF(MONTH(DS$2)=4,1,IF(MONTH(DS$2)=7,1,IF(MONTH(DS$2)=10,1,0)))),DD_Frequency="Annually",IF(MONTH(DS$2)=1,1,0))*DD_Payment))))</f>
        <v/>
      </c>
      <c r="DU115" s="3" t="str">
        <f t="shared" ref="DU115" ca="1" si="5478">IF($B115="","",IF(DS115&gt;DT115,(DS115-DT115/2)*(rate_A*(DU$1/365)),0))</f>
        <v/>
      </c>
      <c r="DV115" s="3" t="str">
        <f t="shared" ca="1" si="3355"/>
        <v/>
      </c>
      <c r="DW115" s="3" t="str">
        <f t="shared" ref="DW115" ca="1" si="5479">IF($B115="","",DH115*(1+rate_A*DU$1/365))</f>
        <v/>
      </c>
      <c r="DX115" s="3" t="str">
        <f t="shared" ref="DX115" ca="1" si="5480">IF($B115="","",DI115*(1+rate_A*DU$1/365))</f>
        <v/>
      </c>
      <c r="DY115" s="3" t="str">
        <f t="shared" ref="DY115" ca="1" si="5481">IF($B115="","",DJ115*(1+rate_joint*DU$1/365))</f>
        <v/>
      </c>
      <c r="DZ115" s="5" t="str">
        <f t="shared" ca="1" si="3359"/>
        <v/>
      </c>
      <c r="EA115" s="5" t="str" cm="1">
        <f t="array" aca="1" ref="EA115" ca="1">IF(DZ115="","",_xlfn.IFS(DZ115&lt;='Hidden inputs'!$C$15,DZ115*'Hidden inputs'!$D$15,DZ115&lt;='Hidden inputs'!$C$16,'Hidden inputs'!$C$15*'Hidden inputs'!$D$15+(DZ115-'Hidden inputs'!$B$16)*'Hidden inputs'!$D$16,DZ115&lt;='Hidden inputs'!$C$17,'Hidden inputs'!$C$15*'Hidden inputs'!$D$15+('Hidden inputs'!$C$16-'Hidden inputs'!$B$16)*'Hidden inputs'!$D$16+(DZ115-'Hidden inputs'!$B$17)*'Hidden inputs'!$D$17,DZ115&gt;'Hidden inputs'!$B$18,'Hidden inputs'!$C$15*'Hidden inputs'!$D$15+('Hidden inputs'!$C$16-'Hidden inputs'!$B$16)*'Hidden inputs'!$D$16+('Hidden inputs'!$C$17-'Hidden inputs'!$B$17)*'Hidden inputs'!$D$17+(DZ115-'Hidden inputs'!$B$18)*'Hidden inputs'!$D$18))</f>
        <v/>
      </c>
      <c r="EB115" s="10" t="str">
        <f t="shared" ca="1" si="3360"/>
        <v/>
      </c>
      <c r="EC115" s="5" t="str">
        <f t="shared" ca="1" si="3269"/>
        <v/>
      </c>
      <c r="ED115" s="5" t="str">
        <f t="shared" ca="1" si="3270"/>
        <v/>
      </c>
      <c r="EE115" s="5" t="str">
        <f ca="1">IF($B115="","",'Hidden inputs'!$D$11*DV115+'Hidden inputs'!$E$11*DW115)</f>
        <v/>
      </c>
      <c r="EF115" s="11" t="str">
        <f t="shared" ca="1" si="3181"/>
        <v/>
      </c>
      <c r="EG115" s="9" t="str">
        <f t="shared" ca="1" si="3271"/>
        <v/>
      </c>
      <c r="EH115" s="3" t="str">
        <f t="shared" ca="1" si="3272"/>
        <v/>
      </c>
      <c r="EI115" s="5" t="str" cm="1">
        <f t="array" aca="1" ref="EI115" ca="1">IF($B115="","",IF(EH115=0,0,IF(DD_Payment="",0,IF(EH115&lt;_xlfn.IFS(DD_Frequency="Monthly",1,DD_Frequency="Quarterly",IF(MONTH(EH$2)=1,1,IF(MONTH(EH$2)=4,1,IF(MONTH(EH$2)=7,1,IF(MONTH(EH$2)=10,1,0)))),DD_Frequency="Annually",IF(MONTH(EH$2)=1,1,0))*DD_Payment,EH115,_xlfn.IFS(DD_Frequency="Monthly",1,DD_Frequency="Quarterly",IF(MONTH(EH$2)=1,1,IF(MONTH(EH$2)=4,1,IF(MONTH(EH$2)=7,1,IF(MONTH(EH$2)=10,1,0)))),DD_Frequency="Annually",IF(MONTH(EH$2)=1,1,0))*DD_Payment))))</f>
        <v/>
      </c>
      <c r="EJ115" s="3" t="str">
        <f t="shared" ref="EJ115" ca="1" si="5482">IF($B115="","",IF(EH115&gt;EI115,(EH115-EI115/2)*(rate_A*(EJ$1/365)),0))</f>
        <v/>
      </c>
      <c r="EK115" s="3" t="str">
        <f t="shared" ca="1" si="3362"/>
        <v/>
      </c>
      <c r="EL115" s="3" t="str">
        <f t="shared" ref="EL115" ca="1" si="5483">IF($B115="","",DW115*(1+rate_A*EJ$1/365))</f>
        <v/>
      </c>
      <c r="EM115" s="3" t="str">
        <f t="shared" ref="EM115" ca="1" si="5484">IF($B115="","",DX115*(1+rate_A*EJ$1/365))</f>
        <v/>
      </c>
      <c r="EN115" s="3" t="str">
        <f t="shared" ref="EN115" ca="1" si="5485">IF($B115="","",DY115*(1+rate_joint*EJ$1/365))</f>
        <v/>
      </c>
      <c r="EO115" s="5" t="str">
        <f t="shared" ca="1" si="3366"/>
        <v/>
      </c>
      <c r="EP115" s="5" t="str" cm="1">
        <f t="array" aca="1" ref="EP115" ca="1">IF(EO115="","",_xlfn.IFS(EO115&lt;='Hidden inputs'!$C$15,EO115*'Hidden inputs'!$D$15,EO115&lt;='Hidden inputs'!$C$16,'Hidden inputs'!$C$15*'Hidden inputs'!$D$15+(EO115-'Hidden inputs'!$B$16)*'Hidden inputs'!$D$16,EO115&lt;='Hidden inputs'!$C$17,'Hidden inputs'!$C$15*'Hidden inputs'!$D$15+('Hidden inputs'!$C$16-'Hidden inputs'!$B$16)*'Hidden inputs'!$D$16+(EO115-'Hidden inputs'!$B$17)*'Hidden inputs'!$D$17,EO115&gt;'Hidden inputs'!$B$18,'Hidden inputs'!$C$15*'Hidden inputs'!$D$15+('Hidden inputs'!$C$16-'Hidden inputs'!$B$16)*'Hidden inputs'!$D$16+('Hidden inputs'!$C$17-'Hidden inputs'!$B$17)*'Hidden inputs'!$D$17+(EO115-'Hidden inputs'!$B$18)*'Hidden inputs'!$D$18))</f>
        <v/>
      </c>
      <c r="EQ115" s="10" t="str">
        <f t="shared" ca="1" si="3367"/>
        <v/>
      </c>
      <c r="ER115" s="5" t="str">
        <f t="shared" ca="1" si="3277"/>
        <v/>
      </c>
      <c r="ES115" s="5" t="str">
        <f t="shared" ca="1" si="3278"/>
        <v/>
      </c>
      <c r="ET115" s="5" t="str">
        <f ca="1">IF($B115="","",'Hidden inputs'!$D$11*EK115+'Hidden inputs'!$E$11*EL115)</f>
        <v/>
      </c>
      <c r="EU115" s="11" t="str">
        <f t="shared" ca="1" si="3186"/>
        <v/>
      </c>
      <c r="EV115" s="9" t="str">
        <f t="shared" ca="1" si="3279"/>
        <v/>
      </c>
      <c r="EW115" s="3" t="str">
        <f t="shared" ca="1" si="3280"/>
        <v/>
      </c>
      <c r="EX115" s="5" t="str" cm="1">
        <f t="array" aca="1" ref="EX115" ca="1">IF($B115="","",IF(EW115=0,0,IF(DD_Payment="",0,IF(EW115&lt;_xlfn.IFS(DD_Frequency="Monthly",1,DD_Frequency="Quarterly",IF(MONTH(EW$2)=1,1,IF(MONTH(EW$2)=4,1,IF(MONTH(EW$2)=7,1,IF(MONTH(EW$2)=10,1,0)))),DD_Frequency="Annually",IF(MONTH(EW$2)=1,1,0))*DD_Payment,EW115,_xlfn.IFS(DD_Frequency="Monthly",1,DD_Frequency="Quarterly",IF(MONTH(EW$2)=1,1,IF(MONTH(EW$2)=4,1,IF(MONTH(EW$2)=7,1,IF(MONTH(EW$2)=10,1,0)))),DD_Frequency="Annually",IF(MONTH(EW$2)=1,1,0))*DD_Payment))))</f>
        <v/>
      </c>
      <c r="EY115" s="3" t="str">
        <f t="shared" ref="EY115" ca="1" si="5486">IF($B115="","",IF(EW115&gt;EX115,(EW115-EX115/2)*(rate_A*(EY$1/365)),0))</f>
        <v/>
      </c>
      <c r="EZ115" s="3" t="str">
        <f t="shared" ca="1" si="3369"/>
        <v/>
      </c>
      <c r="FA115" s="3" t="str">
        <f t="shared" ref="FA115" ca="1" si="5487">IF($B115="","",EL115*(1+rate_A*EY$1/365))</f>
        <v/>
      </c>
      <c r="FB115" s="3" t="str">
        <f t="shared" ref="FB115" ca="1" si="5488">IF($B115="","",EM115*(1+rate_A*EY$1/365))</f>
        <v/>
      </c>
      <c r="FC115" s="3" t="str">
        <f t="shared" ref="FC115" ca="1" si="5489">IF($B115="","",EN115*(1+rate_joint*EY$1/365))</f>
        <v/>
      </c>
      <c r="FD115" s="5" t="str">
        <f t="shared" ca="1" si="3373"/>
        <v/>
      </c>
      <c r="FE115" s="5" t="str" cm="1">
        <f t="array" aca="1" ref="FE115" ca="1">IF(FD115="","",_xlfn.IFS(FD115&lt;='Hidden inputs'!$C$15,FD115*'Hidden inputs'!$D$15,FD115&lt;='Hidden inputs'!$C$16,'Hidden inputs'!$C$15*'Hidden inputs'!$D$15+(FD115-'Hidden inputs'!$B$16)*'Hidden inputs'!$D$16,FD115&lt;='Hidden inputs'!$C$17,'Hidden inputs'!$C$15*'Hidden inputs'!$D$15+('Hidden inputs'!$C$16-'Hidden inputs'!$B$16)*'Hidden inputs'!$D$16+(FD115-'Hidden inputs'!$B$17)*'Hidden inputs'!$D$17,FD115&gt;'Hidden inputs'!$B$18,'Hidden inputs'!$C$15*'Hidden inputs'!$D$15+('Hidden inputs'!$C$16-'Hidden inputs'!$B$16)*'Hidden inputs'!$D$16+('Hidden inputs'!$C$17-'Hidden inputs'!$B$17)*'Hidden inputs'!$D$17+(FD115-'Hidden inputs'!$B$18)*'Hidden inputs'!$D$18))</f>
        <v/>
      </c>
      <c r="FF115" s="10" t="str">
        <f t="shared" ca="1" si="3374"/>
        <v/>
      </c>
      <c r="FG115" s="5" t="str">
        <f t="shared" ca="1" si="3285"/>
        <v/>
      </c>
      <c r="FH115" s="5" t="str">
        <f t="shared" ca="1" si="3286"/>
        <v/>
      </c>
      <c r="FI115" s="5" t="str">
        <f ca="1">IF($B115="","",'Hidden inputs'!$D$11*EZ115+'Hidden inputs'!$E$11*FA115)</f>
        <v/>
      </c>
      <c r="FJ115" s="11" t="str">
        <f t="shared" ca="1" si="3191"/>
        <v/>
      </c>
      <c r="FK115" s="9" t="str">
        <f t="shared" ca="1" si="3287"/>
        <v/>
      </c>
      <c r="FL115" s="3" t="str">
        <f t="shared" ca="1" si="3288"/>
        <v/>
      </c>
      <c r="FM115" s="5" t="str" cm="1">
        <f t="array" aca="1" ref="FM115" ca="1">IF($B115="","",IF(FL115=0,0,IF(DD_Payment="",0,IF(FL115&lt;_xlfn.IFS(DD_Frequency="Monthly",1,DD_Frequency="Quarterly",IF(MONTH(FL$2)=1,1,IF(MONTH(FL$2)=4,1,IF(MONTH(FL$2)=7,1,IF(MONTH(FL$2)=10,1,0)))),DD_Frequency="Annually",IF(MONTH(FL$2)=1,1,0))*DD_Payment,FL115,_xlfn.IFS(DD_Frequency="Monthly",1,DD_Frequency="Quarterly",IF(MONTH(FL$2)=1,1,IF(MONTH(FL$2)=4,1,IF(MONTH(FL$2)=7,1,IF(MONTH(FL$2)=10,1,0)))),DD_Frequency="Annually",IF(MONTH(FL$2)=1,1,0))*DD_Payment))))</f>
        <v/>
      </c>
      <c r="FN115" s="3" t="str">
        <f t="shared" ref="FN115" ca="1" si="5490">IF($B115="","",IF(FL115&gt;FM115,(FL115-FM115/2)*(rate_A*(FN$1/365)),0))</f>
        <v/>
      </c>
      <c r="FO115" s="3" t="str">
        <f t="shared" ca="1" si="3376"/>
        <v/>
      </c>
      <c r="FP115" s="3" t="str">
        <f t="shared" ref="FP115" ca="1" si="5491">IF($B115="","",FA115*(1+rate_A*FN$1/365))</f>
        <v/>
      </c>
      <c r="FQ115" s="3" t="str">
        <f t="shared" ref="FQ115" ca="1" si="5492">IF($B115="","",FB115*(1+rate_A*FN$1/365))</f>
        <v/>
      </c>
      <c r="FR115" s="3" t="str">
        <f t="shared" ref="FR115" ca="1" si="5493">IF($B115="","",FC115*(1+rate_joint*FN$1/365))</f>
        <v/>
      </c>
      <c r="FS115" s="5" t="str">
        <f t="shared" ca="1" si="3380"/>
        <v/>
      </c>
      <c r="FT115" s="5" t="str" cm="1">
        <f t="array" aca="1" ref="FT115" ca="1">IF(FS115="","",_xlfn.IFS(FS115&lt;='Hidden inputs'!$C$15,FS115*'Hidden inputs'!$D$15,FS115&lt;='Hidden inputs'!$C$16,'Hidden inputs'!$C$15*'Hidden inputs'!$D$15+(FS115-'Hidden inputs'!$B$16)*'Hidden inputs'!$D$16,FS115&lt;='Hidden inputs'!$C$17,'Hidden inputs'!$C$15*'Hidden inputs'!$D$15+('Hidden inputs'!$C$16-'Hidden inputs'!$B$16)*'Hidden inputs'!$D$16+(FS115-'Hidden inputs'!$B$17)*'Hidden inputs'!$D$17,FS115&gt;'Hidden inputs'!$B$18,'Hidden inputs'!$C$15*'Hidden inputs'!$D$15+('Hidden inputs'!$C$16-'Hidden inputs'!$B$16)*'Hidden inputs'!$D$16+('Hidden inputs'!$C$17-'Hidden inputs'!$B$17)*'Hidden inputs'!$D$17+(FS115-'Hidden inputs'!$B$18)*'Hidden inputs'!$D$18))</f>
        <v/>
      </c>
      <c r="FU115" s="10" t="str">
        <f t="shared" ca="1" si="3381"/>
        <v/>
      </c>
      <c r="FV115" s="5" t="str">
        <f t="shared" ca="1" si="3293"/>
        <v/>
      </c>
      <c r="FW115" s="5" t="str">
        <f t="shared" ca="1" si="3294"/>
        <v/>
      </c>
      <c r="FX115" s="5" t="str">
        <f ca="1">IF($B115="","",'Hidden inputs'!$D$11*FO115+'Hidden inputs'!$E$11*FP115)</f>
        <v/>
      </c>
      <c r="FY115" s="11" t="str">
        <f t="shared" ca="1" si="3196"/>
        <v/>
      </c>
      <c r="FZ115" s="9" t="str">
        <f t="shared" ca="1" si="3295"/>
        <v/>
      </c>
      <c r="GA115" s="5" t="str">
        <f t="shared" ca="1" si="3296"/>
        <v/>
      </c>
      <c r="GB115" s="5" t="str">
        <f t="shared" ca="1" si="3297"/>
        <v/>
      </c>
      <c r="GC115" s="5" t="str">
        <f t="shared" ca="1" si="3197"/>
        <v/>
      </c>
      <c r="GD115" s="5" t="str">
        <f t="shared" ca="1" si="3198"/>
        <v/>
      </c>
    </row>
    <row r="116" spans="1:186" x14ac:dyDescent="0.35">
      <c r="A116" s="2" t="str">
        <f t="shared" ca="1" si="3199"/>
        <v/>
      </c>
      <c r="B116" s="6" t="str">
        <f t="shared" ca="1" si="3200"/>
        <v/>
      </c>
      <c r="C116" s="5" t="str">
        <f t="shared" ca="1" si="3298"/>
        <v/>
      </c>
      <c r="D116" s="5" t="str" cm="1">
        <f t="array" aca="1" ref="D116" ca="1">IF($B116="","",IF(C116=0,0,IF(DD_Payment="",0,IF(C116&lt;_xlfn.IFS(DD_Frequency="Monthly",1,DD_Frequency="Quarterly",IF(MONTH(C$2)=1,1,IF(MONTH(C$2)=4,1,IF(MONTH(C$2)=7,1,IF(MONTH(C$2)=10,1,0)))),DD_Frequency="Annually",IF(MONTH(C$2)=1,1,0))*DD_Payment,C116,_xlfn.IFS(DD_Frequency="Monthly",1,DD_Frequency="Quarterly",IF(MONTH(C$2)=1,1,IF(MONTH(C$2)=4,1,IF(MONTH(C$2)=7,1,IF(MONTH(C$2)=10,1,0)))),DD_Frequency="Annually",IF(MONTH(C$2)=1,1,0))*DD_Payment))))</f>
        <v/>
      </c>
      <c r="E116" s="5" t="str">
        <f t="shared" ref="E116" ca="1" si="5494">IF(B116="","",IF(C116&gt;D116,(C116-D116/2)*(rate_A*(E$1/365)),0))</f>
        <v/>
      </c>
      <c r="F116" s="5" t="str">
        <f t="shared" ca="1" si="3202"/>
        <v/>
      </c>
      <c r="G116" s="5" t="str">
        <f t="shared" ref="G116" ca="1" si="5495">IF(B116="","",G115*(1+rate_A*E$1/365))</f>
        <v/>
      </c>
      <c r="H116" s="5" t="str">
        <f t="shared" ref="H116" ca="1" si="5496">IF(B116="","",H115*(1+rate_A*E$1/365))</f>
        <v/>
      </c>
      <c r="I116" s="5" t="str">
        <f t="shared" ref="I116" ca="1" si="5497">IF(B116="","",I115*(1+rate_joint*E$1/365))</f>
        <v/>
      </c>
      <c r="J116" s="5" t="str">
        <f t="shared" ca="1" si="3303"/>
        <v/>
      </c>
      <c r="K116" s="5" t="str" cm="1">
        <f t="array" aca="1" ref="K116" ca="1">IF(J116="","",_xlfn.IFS(J116&lt;='Hidden inputs'!$C$15,J116*'Hidden inputs'!$D$15,J116&lt;='Hidden inputs'!$C$16,'Hidden inputs'!$C$15*'Hidden inputs'!$D$15+(J116-'Hidden inputs'!$B$16)*'Hidden inputs'!$D$16,J116&lt;='Hidden inputs'!$C$17,'Hidden inputs'!$C$15*'Hidden inputs'!$D$15+('Hidden inputs'!$C$16-'Hidden inputs'!$B$16)*'Hidden inputs'!$D$16+(J116-'Hidden inputs'!$B$17)*'Hidden inputs'!$D$17,J116&gt;'Hidden inputs'!$B$18,'Hidden inputs'!$C$15*'Hidden inputs'!$D$15+('Hidden inputs'!$C$16-'Hidden inputs'!$B$16)*'Hidden inputs'!$D$16+('Hidden inputs'!$C$17-'Hidden inputs'!$B$17)*'Hidden inputs'!$D$17+(J116-'Hidden inputs'!$B$18)*'Hidden inputs'!$D$18))</f>
        <v/>
      </c>
      <c r="L116" s="11" t="str">
        <f t="shared" ca="1" si="3304"/>
        <v/>
      </c>
      <c r="M116" s="5" t="str">
        <f t="shared" ca="1" si="3206"/>
        <v/>
      </c>
      <c r="N116" s="5" t="str">
        <f t="shared" ca="1" si="3207"/>
        <v/>
      </c>
      <c r="O116" s="5" t="str">
        <f ca="1">IF(B116="","",'Hidden inputs'!$D$11*F116+'Hidden inputs'!$E$11*G116)</f>
        <v/>
      </c>
      <c r="P116" s="11" t="str">
        <f t="shared" ca="1" si="3140"/>
        <v/>
      </c>
      <c r="Q116" s="20" t="str">
        <f t="shared" ca="1" si="3141"/>
        <v/>
      </c>
      <c r="R116" s="3" t="str">
        <f t="shared" ca="1" si="3208"/>
        <v/>
      </c>
      <c r="S116" s="5" t="str" cm="1">
        <f t="array" aca="1" ref="S116" ca="1">IF($B116="","",IF(R116=0,0,IF(DD_Payment="",0,IF(R116&lt;_xlfn.IFS(DD_Frequency="Monthly",1,DD_Frequency="Quarterly",IF(MONTH(R$2)=1,1,IF(MONTH(R$2)=4,1,IF(MONTH(R$2)=7,1,IF(MONTH(R$2)=10,1,0)))),DD_Frequency="Annually",IF(MONTH(R$2)=1,1,0))*DD_Payment,R116,_xlfn.IFS(DD_Frequency="Monthly",1,DD_Frequency="Quarterly",IF(MONTH(R$2)=1,1,IF(MONTH(R$2)=4,1,IF(MONTH(R$2)=7,1,IF(MONTH(R$2)=10,1,0)))),DD_Frequency="Annually",IF(MONTH(R$2)=1,1,0))*DD_Payment))))</f>
        <v/>
      </c>
      <c r="T116" s="3" t="str">
        <f t="shared" ref="T116" ca="1" si="5498">IF(B116="","",IF(R116&gt;S116,(R116-S116/2)*(rate_A*((T$1+A116)/365)),0))</f>
        <v/>
      </c>
      <c r="U116" s="3" t="str">
        <f t="shared" ca="1" si="3210"/>
        <v/>
      </c>
      <c r="V116" s="3" t="str">
        <f t="shared" ref="V116" ca="1" si="5499">IF(B116="","",G116*(1+rate_A*(T$1+A116)/365))</f>
        <v/>
      </c>
      <c r="W116" s="3" t="str">
        <f t="shared" ref="W116" ca="1" si="5500">IF(B116="","",H116*(1+rate_A*(T$1+A116)/365))</f>
        <v/>
      </c>
      <c r="X116" s="3" t="str">
        <f t="shared" ref="X116" ca="1" si="5501">IF(B116="","",I116*(1+rate_joint*(T$1+A116)/365))</f>
        <v/>
      </c>
      <c r="Y116" s="5" t="str">
        <f t="shared" ca="1" si="3309"/>
        <v/>
      </c>
      <c r="Z116" s="5" t="str" cm="1">
        <f t="array" aca="1" ref="Z116" ca="1">IF(Y116="","",_xlfn.IFS(Y116&lt;='Hidden inputs'!$C$15,Y116*'Hidden inputs'!$D$15,Y116&lt;='Hidden inputs'!$C$16,'Hidden inputs'!$C$15*'Hidden inputs'!$D$15+(Y116-'Hidden inputs'!$B$16)*'Hidden inputs'!$D$16,Y116&lt;='Hidden inputs'!$C$17,'Hidden inputs'!$C$15*'Hidden inputs'!$D$15+('Hidden inputs'!$C$16-'Hidden inputs'!$B$16)*'Hidden inputs'!$D$16+(Y116-'Hidden inputs'!$B$17)*'Hidden inputs'!$D$17,Y116&gt;'Hidden inputs'!$B$18,'Hidden inputs'!$C$15*'Hidden inputs'!$D$15+('Hidden inputs'!$C$16-'Hidden inputs'!$B$16)*'Hidden inputs'!$D$16+('Hidden inputs'!$C$17-'Hidden inputs'!$B$17)*'Hidden inputs'!$D$17+(Y116-'Hidden inputs'!$B$18)*'Hidden inputs'!$D$18))</f>
        <v/>
      </c>
      <c r="AA116" s="10" t="str">
        <f t="shared" ca="1" si="3310"/>
        <v/>
      </c>
      <c r="AB116" s="5" t="str">
        <f t="shared" ca="1" si="3214"/>
        <v/>
      </c>
      <c r="AC116" s="5" t="str">
        <f t="shared" ca="1" si="3311"/>
        <v/>
      </c>
      <c r="AD116" s="5" t="str">
        <f ca="1">IF(B116="","",'Hidden inputs'!$D$11*U116+'Hidden inputs'!$E$11*V116)</f>
        <v/>
      </c>
      <c r="AE116" s="11" t="str">
        <f t="shared" ca="1" si="3146"/>
        <v/>
      </c>
      <c r="AF116" s="9" t="str">
        <f t="shared" ca="1" si="3215"/>
        <v/>
      </c>
      <c r="AG116" s="3" t="str">
        <f t="shared" ca="1" si="3216"/>
        <v/>
      </c>
      <c r="AH116" s="5" t="str" cm="1">
        <f t="array" aca="1" ref="AH116" ca="1">IF($B116="","",IF(AG116=0,0,IF(DD_Payment="",0,IF(AG116&lt;_xlfn.IFS(DD_Frequency="Monthly",1,DD_Frequency="Quarterly",IF(MONTH(AG$2)=1,1,IF(MONTH(AG$2)=4,1,IF(MONTH(AG$2)=7,1,IF(MONTH(AG$2)=10,1,0)))),DD_Frequency="Annually",IF(MONTH(AG$2)=1,1,0))*DD_Payment,AG116,_xlfn.IFS(DD_Frequency="Monthly",1,DD_Frequency="Quarterly",IF(MONTH(AG$2)=1,1,IF(MONTH(AG$2)=4,1,IF(MONTH(AG$2)=7,1,IF(MONTH(AG$2)=10,1,0)))),DD_Frequency="Annually",IF(MONTH(AG$2)=1,1,0))*DD_Payment))))</f>
        <v/>
      </c>
      <c r="AI116" s="3" t="str">
        <f t="shared" ref="AI116" ca="1" si="5502">IF($B116="","",IF(AG116&gt;AH116,(AG116-AH116/2)*(rate_A*(AI$1/365)),0))</f>
        <v/>
      </c>
      <c r="AJ116" s="3" t="str">
        <f t="shared" ca="1" si="3313"/>
        <v/>
      </c>
      <c r="AK116" s="3" t="str">
        <f t="shared" ref="AK116" ca="1" si="5503">IF($B116="","",V116*(1+rate_A*AI$1/365))</f>
        <v/>
      </c>
      <c r="AL116" s="3" t="str">
        <f t="shared" ref="AL116" ca="1" si="5504">IF($B116="","",W116*(1+rate_A*AI$1/365))</f>
        <v/>
      </c>
      <c r="AM116" s="3" t="str">
        <f t="shared" ref="AM116" ca="1" si="5505">IF($B116="","",X116*(1+rate_joint*AI$1/365))</f>
        <v/>
      </c>
      <c r="AN116" s="5" t="str">
        <f t="shared" ca="1" si="3317"/>
        <v/>
      </c>
      <c r="AO116" s="5" t="str" cm="1">
        <f t="array" aca="1" ref="AO116" ca="1">IF(AN116="","",_xlfn.IFS(AN116&lt;='Hidden inputs'!$C$15,AN116*'Hidden inputs'!$D$15,AN116&lt;='Hidden inputs'!$C$16,'Hidden inputs'!$C$15*'Hidden inputs'!$D$15+(AN116-'Hidden inputs'!$B$16)*'Hidden inputs'!$D$16,AN116&lt;='Hidden inputs'!$C$17,'Hidden inputs'!$C$15*'Hidden inputs'!$D$15+('Hidden inputs'!$C$16-'Hidden inputs'!$B$16)*'Hidden inputs'!$D$16+(AN116-'Hidden inputs'!$B$17)*'Hidden inputs'!$D$17,AN116&gt;'Hidden inputs'!$B$18,'Hidden inputs'!$C$15*'Hidden inputs'!$D$15+('Hidden inputs'!$C$16-'Hidden inputs'!$B$16)*'Hidden inputs'!$D$16+('Hidden inputs'!$C$17-'Hidden inputs'!$B$17)*'Hidden inputs'!$D$17+(AN116-'Hidden inputs'!$B$18)*'Hidden inputs'!$D$18))</f>
        <v/>
      </c>
      <c r="AP116" s="10" t="str">
        <f t="shared" ca="1" si="3318"/>
        <v/>
      </c>
      <c r="AQ116" s="5" t="str">
        <f t="shared" ca="1" si="3221"/>
        <v/>
      </c>
      <c r="AR116" s="5" t="str">
        <f t="shared" ca="1" si="3222"/>
        <v/>
      </c>
      <c r="AS116" s="5" t="str">
        <f ca="1">IF($B116="","",'Hidden inputs'!$D$11*AJ116+'Hidden inputs'!$E$11*AK116)</f>
        <v/>
      </c>
      <c r="AT116" s="11" t="str">
        <f t="shared" ca="1" si="3151"/>
        <v/>
      </c>
      <c r="AU116" s="9" t="str">
        <f t="shared" ca="1" si="3223"/>
        <v/>
      </c>
      <c r="AV116" s="3" t="str">
        <f t="shared" ca="1" si="3224"/>
        <v/>
      </c>
      <c r="AW116" s="5" t="str" cm="1">
        <f t="array" aca="1" ref="AW116" ca="1">IF($B116="","",IF(AV116=0,0,IF(DD_Payment="",0,IF(AV116&lt;_xlfn.IFS(DD_Frequency="Monthly",1,DD_Frequency="Quarterly",IF(MONTH(AV$2)=1,1,IF(MONTH(AV$2)=4,1,IF(MONTH(AV$2)=7,1,IF(MONTH(AV$2)=10,1,0)))),DD_Frequency="Annually",IF(MONTH(AV$2)=1,1,0))*DD_Payment,AV116,_xlfn.IFS(DD_Frequency="Monthly",1,DD_Frequency="Quarterly",IF(MONTH(AV$2)=1,1,IF(MONTH(AV$2)=4,1,IF(MONTH(AV$2)=7,1,IF(MONTH(AV$2)=10,1,0)))),DD_Frequency="Annually",IF(MONTH(AV$2)=1,1,0))*DD_Payment))))</f>
        <v/>
      </c>
      <c r="AX116" s="3" t="str">
        <f t="shared" ref="AX116" ca="1" si="5506">IF($B116="","",IF(AV116&gt;AW116,(AV116-AW116/2)*(rate_A*(AX$1/365)),0))</f>
        <v/>
      </c>
      <c r="AY116" s="3" t="str">
        <f t="shared" ca="1" si="3320"/>
        <v/>
      </c>
      <c r="AZ116" s="3" t="str">
        <f t="shared" ref="AZ116" ca="1" si="5507">IF($B116="","",AK116*(1+rate_A*AX$1/365))</f>
        <v/>
      </c>
      <c r="BA116" s="3" t="str">
        <f t="shared" ref="BA116" ca="1" si="5508">IF($B116="","",AL116*(1+rate_A*AX$1/365))</f>
        <v/>
      </c>
      <c r="BB116" s="3" t="str">
        <f t="shared" ref="BB116" ca="1" si="5509">IF($B116="","",AM116*(1+rate_joint*AX$1/365))</f>
        <v/>
      </c>
      <c r="BC116" s="5" t="str">
        <f t="shared" ca="1" si="3324"/>
        <v/>
      </c>
      <c r="BD116" s="5" t="str" cm="1">
        <f t="array" aca="1" ref="BD116" ca="1">IF(BC116="","",_xlfn.IFS(BC116&lt;='Hidden inputs'!$C$15,BC116*'Hidden inputs'!$D$15,BC116&lt;='Hidden inputs'!$C$16,'Hidden inputs'!$C$15*'Hidden inputs'!$D$15+(BC116-'Hidden inputs'!$B$16)*'Hidden inputs'!$D$16,BC116&lt;='Hidden inputs'!$C$17,'Hidden inputs'!$C$15*'Hidden inputs'!$D$15+('Hidden inputs'!$C$16-'Hidden inputs'!$B$16)*'Hidden inputs'!$D$16+(BC116-'Hidden inputs'!$B$17)*'Hidden inputs'!$D$17,BC116&gt;'Hidden inputs'!$B$18,'Hidden inputs'!$C$15*'Hidden inputs'!$D$15+('Hidden inputs'!$C$16-'Hidden inputs'!$B$16)*'Hidden inputs'!$D$16+('Hidden inputs'!$C$17-'Hidden inputs'!$B$17)*'Hidden inputs'!$D$17+(BC116-'Hidden inputs'!$B$18)*'Hidden inputs'!$D$18))</f>
        <v/>
      </c>
      <c r="BE116" s="10" t="str">
        <f t="shared" ca="1" si="3325"/>
        <v/>
      </c>
      <c r="BF116" s="5" t="str">
        <f t="shared" ca="1" si="3229"/>
        <v/>
      </c>
      <c r="BG116" s="5" t="str">
        <f t="shared" ca="1" si="3230"/>
        <v/>
      </c>
      <c r="BH116" s="5" t="str">
        <f ca="1">IF($B116="","",'Hidden inputs'!$D$11*AY116+'Hidden inputs'!$E$11*AZ116)</f>
        <v/>
      </c>
      <c r="BI116" s="11" t="str">
        <f t="shared" ca="1" si="3156"/>
        <v/>
      </c>
      <c r="BJ116" s="9" t="str">
        <f t="shared" ca="1" si="3231"/>
        <v/>
      </c>
      <c r="BK116" s="3" t="str">
        <f t="shared" ca="1" si="3232"/>
        <v/>
      </c>
      <c r="BL116" s="5" t="str" cm="1">
        <f t="array" aca="1" ref="BL116" ca="1">IF($B116="","",IF(BK116=0,0,IF(DD_Payment="",0,IF(BK116&lt;_xlfn.IFS(DD_Frequency="Monthly",1,DD_Frequency="Quarterly",IF(MONTH(BK$2)=1,1,IF(MONTH(BK$2)=4,1,IF(MONTH(BK$2)=7,1,IF(MONTH(BK$2)=10,1,0)))),DD_Frequency="Annually",IF(MONTH(BK$2)=1,1,0))*DD_Payment,BK116,_xlfn.IFS(DD_Frequency="Monthly",1,DD_Frequency="Quarterly",IF(MONTH(BK$2)=1,1,IF(MONTH(BK$2)=4,1,IF(MONTH(BK$2)=7,1,IF(MONTH(BK$2)=10,1,0)))),DD_Frequency="Annually",IF(MONTH(BK$2)=1,1,0))*DD_Payment))))</f>
        <v/>
      </c>
      <c r="BM116" s="3" t="str">
        <f t="shared" ref="BM116" ca="1" si="5510">IF($B116="","",IF(BK116&gt;BL116,(BK116-BL116/2)*(rate_A*(BM$1/365)),0))</f>
        <v/>
      </c>
      <c r="BN116" s="3" t="str">
        <f t="shared" ca="1" si="3327"/>
        <v/>
      </c>
      <c r="BO116" s="3" t="str">
        <f t="shared" ref="BO116" ca="1" si="5511">IF($B116="","",AZ116*(1+rate_A*BM$1/365))</f>
        <v/>
      </c>
      <c r="BP116" s="3" t="str">
        <f t="shared" ref="BP116" ca="1" si="5512">IF($B116="","",BA116*(1+rate_A*BM$1/365))</f>
        <v/>
      </c>
      <c r="BQ116" s="3" t="str">
        <f t="shared" ref="BQ116" ca="1" si="5513">IF($B116="","",BB116*(1+rate_joint*BM$1/365))</f>
        <v/>
      </c>
      <c r="BR116" s="5" t="str">
        <f t="shared" ca="1" si="3331"/>
        <v/>
      </c>
      <c r="BS116" s="5" t="str" cm="1">
        <f t="array" aca="1" ref="BS116" ca="1">IF(BR116="","",_xlfn.IFS(BR116&lt;='Hidden inputs'!$C$15,BR116*'Hidden inputs'!$D$15,BR116&lt;='Hidden inputs'!$C$16,'Hidden inputs'!$C$15*'Hidden inputs'!$D$15+(BR116-'Hidden inputs'!$B$16)*'Hidden inputs'!$D$16,BR116&lt;='Hidden inputs'!$C$17,'Hidden inputs'!$C$15*'Hidden inputs'!$D$15+('Hidden inputs'!$C$16-'Hidden inputs'!$B$16)*'Hidden inputs'!$D$16+(BR116-'Hidden inputs'!$B$17)*'Hidden inputs'!$D$17,BR116&gt;'Hidden inputs'!$B$18,'Hidden inputs'!$C$15*'Hidden inputs'!$D$15+('Hidden inputs'!$C$16-'Hidden inputs'!$B$16)*'Hidden inputs'!$D$16+('Hidden inputs'!$C$17-'Hidden inputs'!$B$17)*'Hidden inputs'!$D$17+(BR116-'Hidden inputs'!$B$18)*'Hidden inputs'!$D$18))</f>
        <v/>
      </c>
      <c r="BT116" s="10" t="str">
        <f t="shared" ca="1" si="3332"/>
        <v/>
      </c>
      <c r="BU116" s="5" t="str">
        <f t="shared" ca="1" si="3237"/>
        <v/>
      </c>
      <c r="BV116" s="5" t="str">
        <f t="shared" ca="1" si="3238"/>
        <v/>
      </c>
      <c r="BW116" s="5" t="str">
        <f ca="1">IF($B116="","",'Hidden inputs'!$D$11*BN116+'Hidden inputs'!$E$11*BO116)</f>
        <v/>
      </c>
      <c r="BX116" s="11" t="str">
        <f t="shared" ca="1" si="3161"/>
        <v/>
      </c>
      <c r="BY116" s="9" t="str">
        <f t="shared" ca="1" si="3239"/>
        <v/>
      </c>
      <c r="BZ116" s="3" t="str">
        <f t="shared" ca="1" si="3240"/>
        <v/>
      </c>
      <c r="CA116" s="5" t="str" cm="1">
        <f t="array" aca="1" ref="CA116" ca="1">IF($B116="","",IF(BZ116=0,0,IF(DD_Payment="",0,IF(BZ116&lt;_xlfn.IFS(DD_Frequency="Monthly",1,DD_Frequency="Quarterly",IF(MONTH(BZ$2)=1,1,IF(MONTH(BZ$2)=4,1,IF(MONTH(BZ$2)=7,1,IF(MONTH(BZ$2)=10,1,0)))),DD_Frequency="Annually",IF(MONTH(BZ$2)=1,1,0))*DD_Payment,BZ116,_xlfn.IFS(DD_Frequency="Monthly",1,DD_Frequency="Quarterly",IF(MONTH(BZ$2)=1,1,IF(MONTH(BZ$2)=4,1,IF(MONTH(BZ$2)=7,1,IF(MONTH(BZ$2)=10,1,0)))),DD_Frequency="Annually",IF(MONTH(BZ$2)=1,1,0))*DD_Payment))))</f>
        <v/>
      </c>
      <c r="CB116" s="3" t="str">
        <f t="shared" ref="CB116" ca="1" si="5514">IF($B116="","",IF(BZ116&gt;CA116,(BZ116-CA116/2)*(rate_A*(CB$1/365)),0))</f>
        <v/>
      </c>
      <c r="CC116" s="3" t="str">
        <f t="shared" ca="1" si="3334"/>
        <v/>
      </c>
      <c r="CD116" s="3" t="str">
        <f t="shared" ref="CD116" ca="1" si="5515">IF($B116="","",BO116*(1+rate_A*CB$1/365))</f>
        <v/>
      </c>
      <c r="CE116" s="3" t="str">
        <f t="shared" ref="CE116" ca="1" si="5516">IF($B116="","",BP116*(1+rate_A*CB$1/365))</f>
        <v/>
      </c>
      <c r="CF116" s="3" t="str">
        <f t="shared" ref="CF116" ca="1" si="5517">IF($B116="","",BQ116*(1+rate_joint*CB$1/365))</f>
        <v/>
      </c>
      <c r="CG116" s="5" t="str">
        <f t="shared" ca="1" si="3338"/>
        <v/>
      </c>
      <c r="CH116" s="5" t="str" cm="1">
        <f t="array" aca="1" ref="CH116" ca="1">IF(CG116="","",_xlfn.IFS(CG116&lt;='Hidden inputs'!$C$15,CG116*'Hidden inputs'!$D$15,CG116&lt;='Hidden inputs'!$C$16,'Hidden inputs'!$C$15*'Hidden inputs'!$D$15+(CG116-'Hidden inputs'!$B$16)*'Hidden inputs'!$D$16,CG116&lt;='Hidden inputs'!$C$17,'Hidden inputs'!$C$15*'Hidden inputs'!$D$15+('Hidden inputs'!$C$16-'Hidden inputs'!$B$16)*'Hidden inputs'!$D$16+(CG116-'Hidden inputs'!$B$17)*'Hidden inputs'!$D$17,CG116&gt;'Hidden inputs'!$B$18,'Hidden inputs'!$C$15*'Hidden inputs'!$D$15+('Hidden inputs'!$C$16-'Hidden inputs'!$B$16)*'Hidden inputs'!$D$16+('Hidden inputs'!$C$17-'Hidden inputs'!$B$17)*'Hidden inputs'!$D$17+(CG116-'Hidden inputs'!$B$18)*'Hidden inputs'!$D$18))</f>
        <v/>
      </c>
      <c r="CI116" s="10" t="str">
        <f t="shared" ca="1" si="3339"/>
        <v/>
      </c>
      <c r="CJ116" s="5" t="str">
        <f t="shared" ca="1" si="3245"/>
        <v/>
      </c>
      <c r="CK116" s="5" t="str">
        <f t="shared" ca="1" si="3246"/>
        <v/>
      </c>
      <c r="CL116" s="5" t="str">
        <f ca="1">IF($B116="","",'Hidden inputs'!$D$11*CC116+'Hidden inputs'!$E$11*CD116)</f>
        <v/>
      </c>
      <c r="CM116" s="11" t="str">
        <f t="shared" ca="1" si="3166"/>
        <v/>
      </c>
      <c r="CN116" s="9" t="str">
        <f t="shared" ca="1" si="3247"/>
        <v/>
      </c>
      <c r="CO116" s="3" t="str">
        <f t="shared" ca="1" si="3248"/>
        <v/>
      </c>
      <c r="CP116" s="5" t="str" cm="1">
        <f t="array" aca="1" ref="CP116" ca="1">IF($B116="","",IF(CO116=0,0,IF(DD_Payment="",0,IF(CO116&lt;_xlfn.IFS(DD_Frequency="Monthly",1,DD_Frequency="Quarterly",IF(MONTH(CO$2)=1,1,IF(MONTH(CO$2)=4,1,IF(MONTH(CO$2)=7,1,IF(MONTH(CO$2)=10,1,0)))),DD_Frequency="Annually",IF(MONTH(CO$2)=1,1,0))*DD_Payment,CO116,_xlfn.IFS(DD_Frequency="Monthly",1,DD_Frequency="Quarterly",IF(MONTH(CO$2)=1,1,IF(MONTH(CO$2)=4,1,IF(MONTH(CO$2)=7,1,IF(MONTH(CO$2)=10,1,0)))),DD_Frequency="Annually",IF(MONTH(CO$2)=1,1,0))*DD_Payment))))</f>
        <v/>
      </c>
      <c r="CQ116" s="3" t="str">
        <f t="shared" ref="CQ116" ca="1" si="5518">IF($B116="","",IF(CO116&gt;CP116,(CO116-CP116/2)*(rate_A*(CQ$1/365)),0))</f>
        <v/>
      </c>
      <c r="CR116" s="3" t="str">
        <f t="shared" ca="1" si="3341"/>
        <v/>
      </c>
      <c r="CS116" s="3" t="str">
        <f t="shared" ref="CS116" ca="1" si="5519">IF($B116="","",CD116*(1+rate_A*CQ$1/365))</f>
        <v/>
      </c>
      <c r="CT116" s="3" t="str">
        <f t="shared" ref="CT116" ca="1" si="5520">IF($B116="","",CE116*(1+rate_A*CQ$1/365))</f>
        <v/>
      </c>
      <c r="CU116" s="3" t="str">
        <f t="shared" ref="CU116" ca="1" si="5521">IF($B116="","",CF116*(1+rate_joint*CQ$1/365))</f>
        <v/>
      </c>
      <c r="CV116" s="5" t="str">
        <f t="shared" ca="1" si="3345"/>
        <v/>
      </c>
      <c r="CW116" s="5" t="str" cm="1">
        <f t="array" aca="1" ref="CW116" ca="1">IF(CV116="","",_xlfn.IFS(CV116&lt;='Hidden inputs'!$C$15,CV116*'Hidden inputs'!$D$15,CV116&lt;='Hidden inputs'!$C$16,'Hidden inputs'!$C$15*'Hidden inputs'!$D$15+(CV116-'Hidden inputs'!$B$16)*'Hidden inputs'!$D$16,CV116&lt;='Hidden inputs'!$C$17,'Hidden inputs'!$C$15*'Hidden inputs'!$D$15+('Hidden inputs'!$C$16-'Hidden inputs'!$B$16)*'Hidden inputs'!$D$16+(CV116-'Hidden inputs'!$B$17)*'Hidden inputs'!$D$17,CV116&gt;'Hidden inputs'!$B$18,'Hidden inputs'!$C$15*'Hidden inputs'!$D$15+('Hidden inputs'!$C$16-'Hidden inputs'!$B$16)*'Hidden inputs'!$D$16+('Hidden inputs'!$C$17-'Hidden inputs'!$B$17)*'Hidden inputs'!$D$17+(CV116-'Hidden inputs'!$B$18)*'Hidden inputs'!$D$18))</f>
        <v/>
      </c>
      <c r="CX116" s="10" t="str">
        <f t="shared" ca="1" si="3346"/>
        <v/>
      </c>
      <c r="CY116" s="5" t="str">
        <f t="shared" ca="1" si="3253"/>
        <v/>
      </c>
      <c r="CZ116" s="5" t="str">
        <f t="shared" ca="1" si="3254"/>
        <v/>
      </c>
      <c r="DA116" s="5" t="str">
        <f ca="1">IF($B116="","",'Hidden inputs'!$D$11*CR116+'Hidden inputs'!$E$11*CS116)</f>
        <v/>
      </c>
      <c r="DB116" s="11" t="str">
        <f t="shared" ca="1" si="3171"/>
        <v/>
      </c>
      <c r="DC116" s="9" t="str">
        <f t="shared" ca="1" si="3255"/>
        <v/>
      </c>
      <c r="DD116" s="3" t="str">
        <f t="shared" ca="1" si="3256"/>
        <v/>
      </c>
      <c r="DE116" s="5" t="str" cm="1">
        <f t="array" aca="1" ref="DE116" ca="1">IF($B116="","",IF(DD116=0,0,IF(DD_Payment="",0,IF(DD116&lt;_xlfn.IFS(DD_Frequency="Monthly",1,DD_Frequency="Quarterly",IF(MONTH(DD$2)=1,1,IF(MONTH(DD$2)=4,1,IF(MONTH(DD$2)=7,1,IF(MONTH(DD$2)=10,1,0)))),DD_Frequency="Annually",IF(MONTH(DD$2)=1,1,0))*DD_Payment,DD116,_xlfn.IFS(DD_Frequency="Monthly",1,DD_Frequency="Quarterly",IF(MONTH(DD$2)=1,1,IF(MONTH(DD$2)=4,1,IF(MONTH(DD$2)=7,1,IF(MONTH(DD$2)=10,1,0)))),DD_Frequency="Annually",IF(MONTH(DD$2)=1,1,0))*DD_Payment))))</f>
        <v/>
      </c>
      <c r="DF116" s="3" t="str">
        <f t="shared" ref="DF116" ca="1" si="5522">IF($B116="","",IF(DD116&gt;DE116,(DD116-DE116/2)*(rate_A*(DF$1/365)),0))</f>
        <v/>
      </c>
      <c r="DG116" s="3" t="str">
        <f t="shared" ca="1" si="3348"/>
        <v/>
      </c>
      <c r="DH116" s="3" t="str">
        <f t="shared" ref="DH116" ca="1" si="5523">IF($B116="","",CS116*(1+rate_A*DF$1/365))</f>
        <v/>
      </c>
      <c r="DI116" s="3" t="str">
        <f t="shared" ref="DI116" ca="1" si="5524">IF($B116="","",CT116*(1+rate_A*DF$1/365))</f>
        <v/>
      </c>
      <c r="DJ116" s="3" t="str">
        <f t="shared" ref="DJ116" ca="1" si="5525">IF($B116="","",CU116*(1+rate_joint*DF$1/365))</f>
        <v/>
      </c>
      <c r="DK116" s="5" t="str">
        <f t="shared" ca="1" si="3352"/>
        <v/>
      </c>
      <c r="DL116" s="5" t="str" cm="1">
        <f t="array" aca="1" ref="DL116" ca="1">IF(DK116="","",_xlfn.IFS(DK116&lt;='Hidden inputs'!$C$15,DK116*'Hidden inputs'!$D$15,DK116&lt;='Hidden inputs'!$C$16,'Hidden inputs'!$C$15*'Hidden inputs'!$D$15+(DK116-'Hidden inputs'!$B$16)*'Hidden inputs'!$D$16,DK116&lt;='Hidden inputs'!$C$17,'Hidden inputs'!$C$15*'Hidden inputs'!$D$15+('Hidden inputs'!$C$16-'Hidden inputs'!$B$16)*'Hidden inputs'!$D$16+(DK116-'Hidden inputs'!$B$17)*'Hidden inputs'!$D$17,DK116&gt;'Hidden inputs'!$B$18,'Hidden inputs'!$C$15*'Hidden inputs'!$D$15+('Hidden inputs'!$C$16-'Hidden inputs'!$B$16)*'Hidden inputs'!$D$16+('Hidden inputs'!$C$17-'Hidden inputs'!$B$17)*'Hidden inputs'!$D$17+(DK116-'Hidden inputs'!$B$18)*'Hidden inputs'!$D$18))</f>
        <v/>
      </c>
      <c r="DM116" s="10" t="str">
        <f t="shared" ca="1" si="3353"/>
        <v/>
      </c>
      <c r="DN116" s="5" t="str">
        <f t="shared" ca="1" si="3261"/>
        <v/>
      </c>
      <c r="DO116" s="5" t="str">
        <f t="shared" ca="1" si="3262"/>
        <v/>
      </c>
      <c r="DP116" s="5" t="str">
        <f ca="1">IF($B116="","",'Hidden inputs'!$D$11*DG116+'Hidden inputs'!$E$11*DH116)</f>
        <v/>
      </c>
      <c r="DQ116" s="11" t="str">
        <f t="shared" ca="1" si="3176"/>
        <v/>
      </c>
      <c r="DR116" s="9" t="str">
        <f t="shared" ca="1" si="3263"/>
        <v/>
      </c>
      <c r="DS116" s="3" t="str">
        <f t="shared" ca="1" si="3264"/>
        <v/>
      </c>
      <c r="DT116" s="5" t="str" cm="1">
        <f t="array" aca="1" ref="DT116" ca="1">IF($B116="","",IF(DS116=0,0,IF(DD_Payment="",0,IF(DS116&lt;_xlfn.IFS(DD_Frequency="Monthly",1,DD_Frequency="Quarterly",IF(MONTH(DS$2)=1,1,IF(MONTH(DS$2)=4,1,IF(MONTH(DS$2)=7,1,IF(MONTH(DS$2)=10,1,0)))),DD_Frequency="Annually",IF(MONTH(DS$2)=1,1,0))*DD_Payment,DS116,_xlfn.IFS(DD_Frequency="Monthly",1,DD_Frequency="Quarterly",IF(MONTH(DS$2)=1,1,IF(MONTH(DS$2)=4,1,IF(MONTH(DS$2)=7,1,IF(MONTH(DS$2)=10,1,0)))),DD_Frequency="Annually",IF(MONTH(DS$2)=1,1,0))*DD_Payment))))</f>
        <v/>
      </c>
      <c r="DU116" s="3" t="str">
        <f t="shared" ref="DU116" ca="1" si="5526">IF($B116="","",IF(DS116&gt;DT116,(DS116-DT116/2)*(rate_A*(DU$1/365)),0))</f>
        <v/>
      </c>
      <c r="DV116" s="3" t="str">
        <f t="shared" ca="1" si="3355"/>
        <v/>
      </c>
      <c r="DW116" s="3" t="str">
        <f t="shared" ref="DW116" ca="1" si="5527">IF($B116="","",DH116*(1+rate_A*DU$1/365))</f>
        <v/>
      </c>
      <c r="DX116" s="3" t="str">
        <f t="shared" ref="DX116" ca="1" si="5528">IF($B116="","",DI116*(1+rate_A*DU$1/365))</f>
        <v/>
      </c>
      <c r="DY116" s="3" t="str">
        <f t="shared" ref="DY116" ca="1" si="5529">IF($B116="","",DJ116*(1+rate_joint*DU$1/365))</f>
        <v/>
      </c>
      <c r="DZ116" s="5" t="str">
        <f t="shared" ca="1" si="3359"/>
        <v/>
      </c>
      <c r="EA116" s="5" t="str" cm="1">
        <f t="array" aca="1" ref="EA116" ca="1">IF(DZ116="","",_xlfn.IFS(DZ116&lt;='Hidden inputs'!$C$15,DZ116*'Hidden inputs'!$D$15,DZ116&lt;='Hidden inputs'!$C$16,'Hidden inputs'!$C$15*'Hidden inputs'!$D$15+(DZ116-'Hidden inputs'!$B$16)*'Hidden inputs'!$D$16,DZ116&lt;='Hidden inputs'!$C$17,'Hidden inputs'!$C$15*'Hidden inputs'!$D$15+('Hidden inputs'!$C$16-'Hidden inputs'!$B$16)*'Hidden inputs'!$D$16+(DZ116-'Hidden inputs'!$B$17)*'Hidden inputs'!$D$17,DZ116&gt;'Hidden inputs'!$B$18,'Hidden inputs'!$C$15*'Hidden inputs'!$D$15+('Hidden inputs'!$C$16-'Hidden inputs'!$B$16)*'Hidden inputs'!$D$16+('Hidden inputs'!$C$17-'Hidden inputs'!$B$17)*'Hidden inputs'!$D$17+(DZ116-'Hidden inputs'!$B$18)*'Hidden inputs'!$D$18))</f>
        <v/>
      </c>
      <c r="EB116" s="10" t="str">
        <f t="shared" ca="1" si="3360"/>
        <v/>
      </c>
      <c r="EC116" s="5" t="str">
        <f t="shared" ca="1" si="3269"/>
        <v/>
      </c>
      <c r="ED116" s="5" t="str">
        <f t="shared" ca="1" si="3270"/>
        <v/>
      </c>
      <c r="EE116" s="5" t="str">
        <f ca="1">IF($B116="","",'Hidden inputs'!$D$11*DV116+'Hidden inputs'!$E$11*DW116)</f>
        <v/>
      </c>
      <c r="EF116" s="11" t="str">
        <f t="shared" ca="1" si="3181"/>
        <v/>
      </c>
      <c r="EG116" s="9" t="str">
        <f t="shared" ca="1" si="3271"/>
        <v/>
      </c>
      <c r="EH116" s="3" t="str">
        <f t="shared" ca="1" si="3272"/>
        <v/>
      </c>
      <c r="EI116" s="5" t="str" cm="1">
        <f t="array" aca="1" ref="EI116" ca="1">IF($B116="","",IF(EH116=0,0,IF(DD_Payment="",0,IF(EH116&lt;_xlfn.IFS(DD_Frequency="Monthly",1,DD_Frequency="Quarterly",IF(MONTH(EH$2)=1,1,IF(MONTH(EH$2)=4,1,IF(MONTH(EH$2)=7,1,IF(MONTH(EH$2)=10,1,0)))),DD_Frequency="Annually",IF(MONTH(EH$2)=1,1,0))*DD_Payment,EH116,_xlfn.IFS(DD_Frequency="Monthly",1,DD_Frequency="Quarterly",IF(MONTH(EH$2)=1,1,IF(MONTH(EH$2)=4,1,IF(MONTH(EH$2)=7,1,IF(MONTH(EH$2)=10,1,0)))),DD_Frequency="Annually",IF(MONTH(EH$2)=1,1,0))*DD_Payment))))</f>
        <v/>
      </c>
      <c r="EJ116" s="3" t="str">
        <f t="shared" ref="EJ116" ca="1" si="5530">IF($B116="","",IF(EH116&gt;EI116,(EH116-EI116/2)*(rate_A*(EJ$1/365)),0))</f>
        <v/>
      </c>
      <c r="EK116" s="3" t="str">
        <f t="shared" ca="1" si="3362"/>
        <v/>
      </c>
      <c r="EL116" s="3" t="str">
        <f t="shared" ref="EL116" ca="1" si="5531">IF($B116="","",DW116*(1+rate_A*EJ$1/365))</f>
        <v/>
      </c>
      <c r="EM116" s="3" t="str">
        <f t="shared" ref="EM116" ca="1" si="5532">IF($B116="","",DX116*(1+rate_A*EJ$1/365))</f>
        <v/>
      </c>
      <c r="EN116" s="3" t="str">
        <f t="shared" ref="EN116" ca="1" si="5533">IF($B116="","",DY116*(1+rate_joint*EJ$1/365))</f>
        <v/>
      </c>
      <c r="EO116" s="5" t="str">
        <f t="shared" ca="1" si="3366"/>
        <v/>
      </c>
      <c r="EP116" s="5" t="str" cm="1">
        <f t="array" aca="1" ref="EP116" ca="1">IF(EO116="","",_xlfn.IFS(EO116&lt;='Hidden inputs'!$C$15,EO116*'Hidden inputs'!$D$15,EO116&lt;='Hidden inputs'!$C$16,'Hidden inputs'!$C$15*'Hidden inputs'!$D$15+(EO116-'Hidden inputs'!$B$16)*'Hidden inputs'!$D$16,EO116&lt;='Hidden inputs'!$C$17,'Hidden inputs'!$C$15*'Hidden inputs'!$D$15+('Hidden inputs'!$C$16-'Hidden inputs'!$B$16)*'Hidden inputs'!$D$16+(EO116-'Hidden inputs'!$B$17)*'Hidden inputs'!$D$17,EO116&gt;'Hidden inputs'!$B$18,'Hidden inputs'!$C$15*'Hidden inputs'!$D$15+('Hidden inputs'!$C$16-'Hidden inputs'!$B$16)*'Hidden inputs'!$D$16+('Hidden inputs'!$C$17-'Hidden inputs'!$B$17)*'Hidden inputs'!$D$17+(EO116-'Hidden inputs'!$B$18)*'Hidden inputs'!$D$18))</f>
        <v/>
      </c>
      <c r="EQ116" s="10" t="str">
        <f t="shared" ca="1" si="3367"/>
        <v/>
      </c>
      <c r="ER116" s="5" t="str">
        <f t="shared" ca="1" si="3277"/>
        <v/>
      </c>
      <c r="ES116" s="5" t="str">
        <f t="shared" ca="1" si="3278"/>
        <v/>
      </c>
      <c r="ET116" s="5" t="str">
        <f ca="1">IF($B116="","",'Hidden inputs'!$D$11*EK116+'Hidden inputs'!$E$11*EL116)</f>
        <v/>
      </c>
      <c r="EU116" s="11" t="str">
        <f t="shared" ca="1" si="3186"/>
        <v/>
      </c>
      <c r="EV116" s="9" t="str">
        <f t="shared" ca="1" si="3279"/>
        <v/>
      </c>
      <c r="EW116" s="3" t="str">
        <f t="shared" ca="1" si="3280"/>
        <v/>
      </c>
      <c r="EX116" s="5" t="str" cm="1">
        <f t="array" aca="1" ref="EX116" ca="1">IF($B116="","",IF(EW116=0,0,IF(DD_Payment="",0,IF(EW116&lt;_xlfn.IFS(DD_Frequency="Monthly",1,DD_Frequency="Quarterly",IF(MONTH(EW$2)=1,1,IF(MONTH(EW$2)=4,1,IF(MONTH(EW$2)=7,1,IF(MONTH(EW$2)=10,1,0)))),DD_Frequency="Annually",IF(MONTH(EW$2)=1,1,0))*DD_Payment,EW116,_xlfn.IFS(DD_Frequency="Monthly",1,DD_Frequency="Quarterly",IF(MONTH(EW$2)=1,1,IF(MONTH(EW$2)=4,1,IF(MONTH(EW$2)=7,1,IF(MONTH(EW$2)=10,1,0)))),DD_Frequency="Annually",IF(MONTH(EW$2)=1,1,0))*DD_Payment))))</f>
        <v/>
      </c>
      <c r="EY116" s="3" t="str">
        <f t="shared" ref="EY116" ca="1" si="5534">IF($B116="","",IF(EW116&gt;EX116,(EW116-EX116/2)*(rate_A*(EY$1/365)),0))</f>
        <v/>
      </c>
      <c r="EZ116" s="3" t="str">
        <f t="shared" ca="1" si="3369"/>
        <v/>
      </c>
      <c r="FA116" s="3" t="str">
        <f t="shared" ref="FA116" ca="1" si="5535">IF($B116="","",EL116*(1+rate_A*EY$1/365))</f>
        <v/>
      </c>
      <c r="FB116" s="3" t="str">
        <f t="shared" ref="FB116" ca="1" si="5536">IF($B116="","",EM116*(1+rate_A*EY$1/365))</f>
        <v/>
      </c>
      <c r="FC116" s="3" t="str">
        <f t="shared" ref="FC116" ca="1" si="5537">IF($B116="","",EN116*(1+rate_joint*EY$1/365))</f>
        <v/>
      </c>
      <c r="FD116" s="5" t="str">
        <f t="shared" ca="1" si="3373"/>
        <v/>
      </c>
      <c r="FE116" s="5" t="str" cm="1">
        <f t="array" aca="1" ref="FE116" ca="1">IF(FD116="","",_xlfn.IFS(FD116&lt;='Hidden inputs'!$C$15,FD116*'Hidden inputs'!$D$15,FD116&lt;='Hidden inputs'!$C$16,'Hidden inputs'!$C$15*'Hidden inputs'!$D$15+(FD116-'Hidden inputs'!$B$16)*'Hidden inputs'!$D$16,FD116&lt;='Hidden inputs'!$C$17,'Hidden inputs'!$C$15*'Hidden inputs'!$D$15+('Hidden inputs'!$C$16-'Hidden inputs'!$B$16)*'Hidden inputs'!$D$16+(FD116-'Hidden inputs'!$B$17)*'Hidden inputs'!$D$17,FD116&gt;'Hidden inputs'!$B$18,'Hidden inputs'!$C$15*'Hidden inputs'!$D$15+('Hidden inputs'!$C$16-'Hidden inputs'!$B$16)*'Hidden inputs'!$D$16+('Hidden inputs'!$C$17-'Hidden inputs'!$B$17)*'Hidden inputs'!$D$17+(FD116-'Hidden inputs'!$B$18)*'Hidden inputs'!$D$18))</f>
        <v/>
      </c>
      <c r="FF116" s="10" t="str">
        <f t="shared" ca="1" si="3374"/>
        <v/>
      </c>
      <c r="FG116" s="5" t="str">
        <f t="shared" ca="1" si="3285"/>
        <v/>
      </c>
      <c r="FH116" s="5" t="str">
        <f t="shared" ca="1" si="3286"/>
        <v/>
      </c>
      <c r="FI116" s="5" t="str">
        <f ca="1">IF($B116="","",'Hidden inputs'!$D$11*EZ116+'Hidden inputs'!$E$11*FA116)</f>
        <v/>
      </c>
      <c r="FJ116" s="11" t="str">
        <f t="shared" ca="1" si="3191"/>
        <v/>
      </c>
      <c r="FK116" s="9" t="str">
        <f t="shared" ca="1" si="3287"/>
        <v/>
      </c>
      <c r="FL116" s="3" t="str">
        <f t="shared" ca="1" si="3288"/>
        <v/>
      </c>
      <c r="FM116" s="5" t="str" cm="1">
        <f t="array" aca="1" ref="FM116" ca="1">IF($B116="","",IF(FL116=0,0,IF(DD_Payment="",0,IF(FL116&lt;_xlfn.IFS(DD_Frequency="Monthly",1,DD_Frequency="Quarterly",IF(MONTH(FL$2)=1,1,IF(MONTH(FL$2)=4,1,IF(MONTH(FL$2)=7,1,IF(MONTH(FL$2)=10,1,0)))),DD_Frequency="Annually",IF(MONTH(FL$2)=1,1,0))*DD_Payment,FL116,_xlfn.IFS(DD_Frequency="Monthly",1,DD_Frequency="Quarterly",IF(MONTH(FL$2)=1,1,IF(MONTH(FL$2)=4,1,IF(MONTH(FL$2)=7,1,IF(MONTH(FL$2)=10,1,0)))),DD_Frequency="Annually",IF(MONTH(FL$2)=1,1,0))*DD_Payment))))</f>
        <v/>
      </c>
      <c r="FN116" s="3" t="str">
        <f t="shared" ref="FN116" ca="1" si="5538">IF($B116="","",IF(FL116&gt;FM116,(FL116-FM116/2)*(rate_A*(FN$1/365)),0))</f>
        <v/>
      </c>
      <c r="FO116" s="3" t="str">
        <f t="shared" ca="1" si="3376"/>
        <v/>
      </c>
      <c r="FP116" s="3" t="str">
        <f t="shared" ref="FP116" ca="1" si="5539">IF($B116="","",FA116*(1+rate_A*FN$1/365))</f>
        <v/>
      </c>
      <c r="FQ116" s="3" t="str">
        <f t="shared" ref="FQ116" ca="1" si="5540">IF($B116="","",FB116*(1+rate_A*FN$1/365))</f>
        <v/>
      </c>
      <c r="FR116" s="3" t="str">
        <f t="shared" ref="FR116" ca="1" si="5541">IF($B116="","",FC116*(1+rate_joint*FN$1/365))</f>
        <v/>
      </c>
      <c r="FS116" s="5" t="str">
        <f t="shared" ca="1" si="3380"/>
        <v/>
      </c>
      <c r="FT116" s="5" t="str" cm="1">
        <f t="array" aca="1" ref="FT116" ca="1">IF(FS116="","",_xlfn.IFS(FS116&lt;='Hidden inputs'!$C$15,FS116*'Hidden inputs'!$D$15,FS116&lt;='Hidden inputs'!$C$16,'Hidden inputs'!$C$15*'Hidden inputs'!$D$15+(FS116-'Hidden inputs'!$B$16)*'Hidden inputs'!$D$16,FS116&lt;='Hidden inputs'!$C$17,'Hidden inputs'!$C$15*'Hidden inputs'!$D$15+('Hidden inputs'!$C$16-'Hidden inputs'!$B$16)*'Hidden inputs'!$D$16+(FS116-'Hidden inputs'!$B$17)*'Hidden inputs'!$D$17,FS116&gt;'Hidden inputs'!$B$18,'Hidden inputs'!$C$15*'Hidden inputs'!$D$15+('Hidden inputs'!$C$16-'Hidden inputs'!$B$16)*'Hidden inputs'!$D$16+('Hidden inputs'!$C$17-'Hidden inputs'!$B$17)*'Hidden inputs'!$D$17+(FS116-'Hidden inputs'!$B$18)*'Hidden inputs'!$D$18))</f>
        <v/>
      </c>
      <c r="FU116" s="10" t="str">
        <f t="shared" ca="1" si="3381"/>
        <v/>
      </c>
      <c r="FV116" s="5" t="str">
        <f t="shared" ca="1" si="3293"/>
        <v/>
      </c>
      <c r="FW116" s="5" t="str">
        <f t="shared" ca="1" si="3294"/>
        <v/>
      </c>
      <c r="FX116" s="5" t="str">
        <f ca="1">IF($B116="","",'Hidden inputs'!$D$11*FO116+'Hidden inputs'!$E$11*FP116)</f>
        <v/>
      </c>
      <c r="FY116" s="11" t="str">
        <f t="shared" ca="1" si="3196"/>
        <v/>
      </c>
      <c r="FZ116" s="9" t="str">
        <f t="shared" ca="1" si="3295"/>
        <v/>
      </c>
      <c r="GA116" s="5" t="str">
        <f t="shared" ca="1" si="3296"/>
        <v/>
      </c>
      <c r="GB116" s="5" t="str">
        <f t="shared" ca="1" si="3297"/>
        <v/>
      </c>
      <c r="GC116" s="5" t="str">
        <f t="shared" ca="1" si="3197"/>
        <v/>
      </c>
      <c r="GD116" s="5" t="str">
        <f t="shared" ca="1" si="3198"/>
        <v/>
      </c>
    </row>
    <row r="117" spans="1:186" x14ac:dyDescent="0.35">
      <c r="A117" s="2" t="str">
        <f t="shared" ca="1" si="3199"/>
        <v/>
      </c>
      <c r="B117" s="6" t="str">
        <f t="shared" ca="1" si="3200"/>
        <v/>
      </c>
      <c r="C117" s="5" t="str">
        <f t="shared" ca="1" si="3298"/>
        <v/>
      </c>
      <c r="D117" s="5" t="str" cm="1">
        <f t="array" aca="1" ref="D117" ca="1">IF($B117="","",IF(C117=0,0,IF(DD_Payment="",0,IF(C117&lt;_xlfn.IFS(DD_Frequency="Monthly",1,DD_Frequency="Quarterly",IF(MONTH(C$2)=1,1,IF(MONTH(C$2)=4,1,IF(MONTH(C$2)=7,1,IF(MONTH(C$2)=10,1,0)))),DD_Frequency="Annually",IF(MONTH(C$2)=1,1,0))*DD_Payment,C117,_xlfn.IFS(DD_Frequency="Monthly",1,DD_Frequency="Quarterly",IF(MONTH(C$2)=1,1,IF(MONTH(C$2)=4,1,IF(MONTH(C$2)=7,1,IF(MONTH(C$2)=10,1,0)))),DD_Frequency="Annually",IF(MONTH(C$2)=1,1,0))*DD_Payment))))</f>
        <v/>
      </c>
      <c r="E117" s="5" t="str">
        <f t="shared" ref="E117" ca="1" si="5542">IF(B117="","",IF(C117&gt;D117,(C117-D117/2)*(rate_A*(E$1/365)),0))</f>
        <v/>
      </c>
      <c r="F117" s="5" t="str">
        <f t="shared" ca="1" si="3202"/>
        <v/>
      </c>
      <c r="G117" s="5" t="str">
        <f t="shared" ref="G117" ca="1" si="5543">IF(B117="","",G116*(1+rate_A*E$1/365))</f>
        <v/>
      </c>
      <c r="H117" s="5" t="str">
        <f t="shared" ref="H117" ca="1" si="5544">IF(B117="","",H116*(1+rate_A*E$1/365))</f>
        <v/>
      </c>
      <c r="I117" s="5" t="str">
        <f t="shared" ref="I117" ca="1" si="5545">IF(B117="","",I116*(1+rate_joint*E$1/365))</f>
        <v/>
      </c>
      <c r="J117" s="5" t="str">
        <f t="shared" ca="1" si="3303"/>
        <v/>
      </c>
      <c r="K117" s="5" t="str" cm="1">
        <f t="array" aca="1" ref="K117" ca="1">IF(J117="","",_xlfn.IFS(J117&lt;='Hidden inputs'!$C$15,J117*'Hidden inputs'!$D$15,J117&lt;='Hidden inputs'!$C$16,'Hidden inputs'!$C$15*'Hidden inputs'!$D$15+(J117-'Hidden inputs'!$B$16)*'Hidden inputs'!$D$16,J117&lt;='Hidden inputs'!$C$17,'Hidden inputs'!$C$15*'Hidden inputs'!$D$15+('Hidden inputs'!$C$16-'Hidden inputs'!$B$16)*'Hidden inputs'!$D$16+(J117-'Hidden inputs'!$B$17)*'Hidden inputs'!$D$17,J117&gt;'Hidden inputs'!$B$18,'Hidden inputs'!$C$15*'Hidden inputs'!$D$15+('Hidden inputs'!$C$16-'Hidden inputs'!$B$16)*'Hidden inputs'!$D$16+('Hidden inputs'!$C$17-'Hidden inputs'!$B$17)*'Hidden inputs'!$D$17+(J117-'Hidden inputs'!$B$18)*'Hidden inputs'!$D$18))</f>
        <v/>
      </c>
      <c r="L117" s="11" t="str">
        <f t="shared" ca="1" si="3304"/>
        <v/>
      </c>
      <c r="M117" s="5" t="str">
        <f t="shared" ca="1" si="3206"/>
        <v/>
      </c>
      <c r="N117" s="5" t="str">
        <f t="shared" ca="1" si="3207"/>
        <v/>
      </c>
      <c r="O117" s="5" t="str">
        <f ca="1">IF(B117="","",'Hidden inputs'!$D$11*F117+'Hidden inputs'!$E$11*G117)</f>
        <v/>
      </c>
      <c r="P117" s="11" t="str">
        <f t="shared" ca="1" si="3140"/>
        <v/>
      </c>
      <c r="Q117" s="20" t="str">
        <f t="shared" ca="1" si="3141"/>
        <v/>
      </c>
      <c r="R117" s="3" t="str">
        <f t="shared" ca="1" si="3208"/>
        <v/>
      </c>
      <c r="S117" s="5" t="str" cm="1">
        <f t="array" aca="1" ref="S117" ca="1">IF($B117="","",IF(R117=0,0,IF(DD_Payment="",0,IF(R117&lt;_xlfn.IFS(DD_Frequency="Monthly",1,DD_Frequency="Quarterly",IF(MONTH(R$2)=1,1,IF(MONTH(R$2)=4,1,IF(MONTH(R$2)=7,1,IF(MONTH(R$2)=10,1,0)))),DD_Frequency="Annually",IF(MONTH(R$2)=1,1,0))*DD_Payment,R117,_xlfn.IFS(DD_Frequency="Monthly",1,DD_Frequency="Quarterly",IF(MONTH(R$2)=1,1,IF(MONTH(R$2)=4,1,IF(MONTH(R$2)=7,1,IF(MONTH(R$2)=10,1,0)))),DD_Frequency="Annually",IF(MONTH(R$2)=1,1,0))*DD_Payment))))</f>
        <v/>
      </c>
      <c r="T117" s="3" t="str">
        <f t="shared" ref="T117" ca="1" si="5546">IF(B117="","",IF(R117&gt;S117,(R117-S117/2)*(rate_A*((T$1+A117)/365)),0))</f>
        <v/>
      </c>
      <c r="U117" s="3" t="str">
        <f t="shared" ca="1" si="3210"/>
        <v/>
      </c>
      <c r="V117" s="3" t="str">
        <f t="shared" ref="V117" ca="1" si="5547">IF(B117="","",G117*(1+rate_A*(T$1+A117)/365))</f>
        <v/>
      </c>
      <c r="W117" s="3" t="str">
        <f t="shared" ref="W117" ca="1" si="5548">IF(B117="","",H117*(1+rate_A*(T$1+A117)/365))</f>
        <v/>
      </c>
      <c r="X117" s="3" t="str">
        <f t="shared" ref="X117" ca="1" si="5549">IF(B117="","",I117*(1+rate_joint*(T$1+A117)/365))</f>
        <v/>
      </c>
      <c r="Y117" s="5" t="str">
        <f t="shared" ca="1" si="3309"/>
        <v/>
      </c>
      <c r="Z117" s="5" t="str" cm="1">
        <f t="array" aca="1" ref="Z117" ca="1">IF(Y117="","",_xlfn.IFS(Y117&lt;='Hidden inputs'!$C$15,Y117*'Hidden inputs'!$D$15,Y117&lt;='Hidden inputs'!$C$16,'Hidden inputs'!$C$15*'Hidden inputs'!$D$15+(Y117-'Hidden inputs'!$B$16)*'Hidden inputs'!$D$16,Y117&lt;='Hidden inputs'!$C$17,'Hidden inputs'!$C$15*'Hidden inputs'!$D$15+('Hidden inputs'!$C$16-'Hidden inputs'!$B$16)*'Hidden inputs'!$D$16+(Y117-'Hidden inputs'!$B$17)*'Hidden inputs'!$D$17,Y117&gt;'Hidden inputs'!$B$18,'Hidden inputs'!$C$15*'Hidden inputs'!$D$15+('Hidden inputs'!$C$16-'Hidden inputs'!$B$16)*'Hidden inputs'!$D$16+('Hidden inputs'!$C$17-'Hidden inputs'!$B$17)*'Hidden inputs'!$D$17+(Y117-'Hidden inputs'!$B$18)*'Hidden inputs'!$D$18))</f>
        <v/>
      </c>
      <c r="AA117" s="10" t="str">
        <f t="shared" ca="1" si="3310"/>
        <v/>
      </c>
      <c r="AB117" s="5" t="str">
        <f t="shared" ca="1" si="3214"/>
        <v/>
      </c>
      <c r="AC117" s="5" t="str">
        <f t="shared" ca="1" si="3311"/>
        <v/>
      </c>
      <c r="AD117" s="5" t="str">
        <f ca="1">IF(B117="","",'Hidden inputs'!$D$11*U117+'Hidden inputs'!$E$11*V117)</f>
        <v/>
      </c>
      <c r="AE117" s="11" t="str">
        <f t="shared" ca="1" si="3146"/>
        <v/>
      </c>
      <c r="AF117" s="9" t="str">
        <f t="shared" ca="1" si="3215"/>
        <v/>
      </c>
      <c r="AG117" s="3" t="str">
        <f t="shared" ca="1" si="3216"/>
        <v/>
      </c>
      <c r="AH117" s="5" t="str" cm="1">
        <f t="array" aca="1" ref="AH117" ca="1">IF($B117="","",IF(AG117=0,0,IF(DD_Payment="",0,IF(AG117&lt;_xlfn.IFS(DD_Frequency="Monthly",1,DD_Frequency="Quarterly",IF(MONTH(AG$2)=1,1,IF(MONTH(AG$2)=4,1,IF(MONTH(AG$2)=7,1,IF(MONTH(AG$2)=10,1,0)))),DD_Frequency="Annually",IF(MONTH(AG$2)=1,1,0))*DD_Payment,AG117,_xlfn.IFS(DD_Frequency="Monthly",1,DD_Frequency="Quarterly",IF(MONTH(AG$2)=1,1,IF(MONTH(AG$2)=4,1,IF(MONTH(AG$2)=7,1,IF(MONTH(AG$2)=10,1,0)))),DD_Frequency="Annually",IF(MONTH(AG$2)=1,1,0))*DD_Payment))))</f>
        <v/>
      </c>
      <c r="AI117" s="3" t="str">
        <f t="shared" ref="AI117" ca="1" si="5550">IF($B117="","",IF(AG117&gt;AH117,(AG117-AH117/2)*(rate_A*(AI$1/365)),0))</f>
        <v/>
      </c>
      <c r="AJ117" s="3" t="str">
        <f t="shared" ca="1" si="3313"/>
        <v/>
      </c>
      <c r="AK117" s="3" t="str">
        <f t="shared" ref="AK117" ca="1" si="5551">IF($B117="","",V117*(1+rate_A*AI$1/365))</f>
        <v/>
      </c>
      <c r="AL117" s="3" t="str">
        <f t="shared" ref="AL117" ca="1" si="5552">IF($B117="","",W117*(1+rate_A*AI$1/365))</f>
        <v/>
      </c>
      <c r="AM117" s="3" t="str">
        <f t="shared" ref="AM117" ca="1" si="5553">IF($B117="","",X117*(1+rate_joint*AI$1/365))</f>
        <v/>
      </c>
      <c r="AN117" s="5" t="str">
        <f t="shared" ca="1" si="3317"/>
        <v/>
      </c>
      <c r="AO117" s="5" t="str" cm="1">
        <f t="array" aca="1" ref="AO117" ca="1">IF(AN117="","",_xlfn.IFS(AN117&lt;='Hidden inputs'!$C$15,AN117*'Hidden inputs'!$D$15,AN117&lt;='Hidden inputs'!$C$16,'Hidden inputs'!$C$15*'Hidden inputs'!$D$15+(AN117-'Hidden inputs'!$B$16)*'Hidden inputs'!$D$16,AN117&lt;='Hidden inputs'!$C$17,'Hidden inputs'!$C$15*'Hidden inputs'!$D$15+('Hidden inputs'!$C$16-'Hidden inputs'!$B$16)*'Hidden inputs'!$D$16+(AN117-'Hidden inputs'!$B$17)*'Hidden inputs'!$D$17,AN117&gt;'Hidden inputs'!$B$18,'Hidden inputs'!$C$15*'Hidden inputs'!$D$15+('Hidden inputs'!$C$16-'Hidden inputs'!$B$16)*'Hidden inputs'!$D$16+('Hidden inputs'!$C$17-'Hidden inputs'!$B$17)*'Hidden inputs'!$D$17+(AN117-'Hidden inputs'!$B$18)*'Hidden inputs'!$D$18))</f>
        <v/>
      </c>
      <c r="AP117" s="10" t="str">
        <f t="shared" ca="1" si="3318"/>
        <v/>
      </c>
      <c r="AQ117" s="5" t="str">
        <f t="shared" ca="1" si="3221"/>
        <v/>
      </c>
      <c r="AR117" s="5" t="str">
        <f t="shared" ca="1" si="3222"/>
        <v/>
      </c>
      <c r="AS117" s="5" t="str">
        <f ca="1">IF($B117="","",'Hidden inputs'!$D$11*AJ117+'Hidden inputs'!$E$11*AK117)</f>
        <v/>
      </c>
      <c r="AT117" s="11" t="str">
        <f t="shared" ca="1" si="3151"/>
        <v/>
      </c>
      <c r="AU117" s="9" t="str">
        <f t="shared" ca="1" si="3223"/>
        <v/>
      </c>
      <c r="AV117" s="3" t="str">
        <f t="shared" ca="1" si="3224"/>
        <v/>
      </c>
      <c r="AW117" s="5" t="str" cm="1">
        <f t="array" aca="1" ref="AW117" ca="1">IF($B117="","",IF(AV117=0,0,IF(DD_Payment="",0,IF(AV117&lt;_xlfn.IFS(DD_Frequency="Monthly",1,DD_Frequency="Quarterly",IF(MONTH(AV$2)=1,1,IF(MONTH(AV$2)=4,1,IF(MONTH(AV$2)=7,1,IF(MONTH(AV$2)=10,1,0)))),DD_Frequency="Annually",IF(MONTH(AV$2)=1,1,0))*DD_Payment,AV117,_xlfn.IFS(DD_Frequency="Monthly",1,DD_Frequency="Quarterly",IF(MONTH(AV$2)=1,1,IF(MONTH(AV$2)=4,1,IF(MONTH(AV$2)=7,1,IF(MONTH(AV$2)=10,1,0)))),DD_Frequency="Annually",IF(MONTH(AV$2)=1,1,0))*DD_Payment))))</f>
        <v/>
      </c>
      <c r="AX117" s="3" t="str">
        <f t="shared" ref="AX117" ca="1" si="5554">IF($B117="","",IF(AV117&gt;AW117,(AV117-AW117/2)*(rate_A*(AX$1/365)),0))</f>
        <v/>
      </c>
      <c r="AY117" s="3" t="str">
        <f t="shared" ca="1" si="3320"/>
        <v/>
      </c>
      <c r="AZ117" s="3" t="str">
        <f t="shared" ref="AZ117" ca="1" si="5555">IF($B117="","",AK117*(1+rate_A*AX$1/365))</f>
        <v/>
      </c>
      <c r="BA117" s="3" t="str">
        <f t="shared" ref="BA117" ca="1" si="5556">IF($B117="","",AL117*(1+rate_A*AX$1/365))</f>
        <v/>
      </c>
      <c r="BB117" s="3" t="str">
        <f t="shared" ref="BB117" ca="1" si="5557">IF($B117="","",AM117*(1+rate_joint*AX$1/365))</f>
        <v/>
      </c>
      <c r="BC117" s="5" t="str">
        <f t="shared" ca="1" si="3324"/>
        <v/>
      </c>
      <c r="BD117" s="5" t="str" cm="1">
        <f t="array" aca="1" ref="BD117" ca="1">IF(BC117="","",_xlfn.IFS(BC117&lt;='Hidden inputs'!$C$15,BC117*'Hidden inputs'!$D$15,BC117&lt;='Hidden inputs'!$C$16,'Hidden inputs'!$C$15*'Hidden inputs'!$D$15+(BC117-'Hidden inputs'!$B$16)*'Hidden inputs'!$D$16,BC117&lt;='Hidden inputs'!$C$17,'Hidden inputs'!$C$15*'Hidden inputs'!$D$15+('Hidden inputs'!$C$16-'Hidden inputs'!$B$16)*'Hidden inputs'!$D$16+(BC117-'Hidden inputs'!$B$17)*'Hidden inputs'!$D$17,BC117&gt;'Hidden inputs'!$B$18,'Hidden inputs'!$C$15*'Hidden inputs'!$D$15+('Hidden inputs'!$C$16-'Hidden inputs'!$B$16)*'Hidden inputs'!$D$16+('Hidden inputs'!$C$17-'Hidden inputs'!$B$17)*'Hidden inputs'!$D$17+(BC117-'Hidden inputs'!$B$18)*'Hidden inputs'!$D$18))</f>
        <v/>
      </c>
      <c r="BE117" s="10" t="str">
        <f t="shared" ca="1" si="3325"/>
        <v/>
      </c>
      <c r="BF117" s="5" t="str">
        <f t="shared" ca="1" si="3229"/>
        <v/>
      </c>
      <c r="BG117" s="5" t="str">
        <f t="shared" ca="1" si="3230"/>
        <v/>
      </c>
      <c r="BH117" s="5" t="str">
        <f ca="1">IF($B117="","",'Hidden inputs'!$D$11*AY117+'Hidden inputs'!$E$11*AZ117)</f>
        <v/>
      </c>
      <c r="BI117" s="11" t="str">
        <f t="shared" ca="1" si="3156"/>
        <v/>
      </c>
      <c r="BJ117" s="9" t="str">
        <f t="shared" ca="1" si="3231"/>
        <v/>
      </c>
      <c r="BK117" s="3" t="str">
        <f t="shared" ca="1" si="3232"/>
        <v/>
      </c>
      <c r="BL117" s="5" t="str" cm="1">
        <f t="array" aca="1" ref="BL117" ca="1">IF($B117="","",IF(BK117=0,0,IF(DD_Payment="",0,IF(BK117&lt;_xlfn.IFS(DD_Frequency="Monthly",1,DD_Frequency="Quarterly",IF(MONTH(BK$2)=1,1,IF(MONTH(BK$2)=4,1,IF(MONTH(BK$2)=7,1,IF(MONTH(BK$2)=10,1,0)))),DD_Frequency="Annually",IF(MONTH(BK$2)=1,1,0))*DD_Payment,BK117,_xlfn.IFS(DD_Frequency="Monthly",1,DD_Frequency="Quarterly",IF(MONTH(BK$2)=1,1,IF(MONTH(BK$2)=4,1,IF(MONTH(BK$2)=7,1,IF(MONTH(BK$2)=10,1,0)))),DD_Frequency="Annually",IF(MONTH(BK$2)=1,1,0))*DD_Payment))))</f>
        <v/>
      </c>
      <c r="BM117" s="3" t="str">
        <f t="shared" ref="BM117" ca="1" si="5558">IF($B117="","",IF(BK117&gt;BL117,(BK117-BL117/2)*(rate_A*(BM$1/365)),0))</f>
        <v/>
      </c>
      <c r="BN117" s="3" t="str">
        <f t="shared" ca="1" si="3327"/>
        <v/>
      </c>
      <c r="BO117" s="3" t="str">
        <f t="shared" ref="BO117" ca="1" si="5559">IF($B117="","",AZ117*(1+rate_A*BM$1/365))</f>
        <v/>
      </c>
      <c r="BP117" s="3" t="str">
        <f t="shared" ref="BP117" ca="1" si="5560">IF($B117="","",BA117*(1+rate_A*BM$1/365))</f>
        <v/>
      </c>
      <c r="BQ117" s="3" t="str">
        <f t="shared" ref="BQ117" ca="1" si="5561">IF($B117="","",BB117*(1+rate_joint*BM$1/365))</f>
        <v/>
      </c>
      <c r="BR117" s="5" t="str">
        <f t="shared" ca="1" si="3331"/>
        <v/>
      </c>
      <c r="BS117" s="5" t="str" cm="1">
        <f t="array" aca="1" ref="BS117" ca="1">IF(BR117="","",_xlfn.IFS(BR117&lt;='Hidden inputs'!$C$15,BR117*'Hidden inputs'!$D$15,BR117&lt;='Hidden inputs'!$C$16,'Hidden inputs'!$C$15*'Hidden inputs'!$D$15+(BR117-'Hidden inputs'!$B$16)*'Hidden inputs'!$D$16,BR117&lt;='Hidden inputs'!$C$17,'Hidden inputs'!$C$15*'Hidden inputs'!$D$15+('Hidden inputs'!$C$16-'Hidden inputs'!$B$16)*'Hidden inputs'!$D$16+(BR117-'Hidden inputs'!$B$17)*'Hidden inputs'!$D$17,BR117&gt;'Hidden inputs'!$B$18,'Hidden inputs'!$C$15*'Hidden inputs'!$D$15+('Hidden inputs'!$C$16-'Hidden inputs'!$B$16)*'Hidden inputs'!$D$16+('Hidden inputs'!$C$17-'Hidden inputs'!$B$17)*'Hidden inputs'!$D$17+(BR117-'Hidden inputs'!$B$18)*'Hidden inputs'!$D$18))</f>
        <v/>
      </c>
      <c r="BT117" s="10" t="str">
        <f t="shared" ca="1" si="3332"/>
        <v/>
      </c>
      <c r="BU117" s="5" t="str">
        <f t="shared" ca="1" si="3237"/>
        <v/>
      </c>
      <c r="BV117" s="5" t="str">
        <f t="shared" ca="1" si="3238"/>
        <v/>
      </c>
      <c r="BW117" s="5" t="str">
        <f ca="1">IF($B117="","",'Hidden inputs'!$D$11*BN117+'Hidden inputs'!$E$11*BO117)</f>
        <v/>
      </c>
      <c r="BX117" s="11" t="str">
        <f t="shared" ca="1" si="3161"/>
        <v/>
      </c>
      <c r="BY117" s="9" t="str">
        <f t="shared" ca="1" si="3239"/>
        <v/>
      </c>
      <c r="BZ117" s="3" t="str">
        <f t="shared" ca="1" si="3240"/>
        <v/>
      </c>
      <c r="CA117" s="5" t="str" cm="1">
        <f t="array" aca="1" ref="CA117" ca="1">IF($B117="","",IF(BZ117=0,0,IF(DD_Payment="",0,IF(BZ117&lt;_xlfn.IFS(DD_Frequency="Monthly",1,DD_Frequency="Quarterly",IF(MONTH(BZ$2)=1,1,IF(MONTH(BZ$2)=4,1,IF(MONTH(BZ$2)=7,1,IF(MONTH(BZ$2)=10,1,0)))),DD_Frequency="Annually",IF(MONTH(BZ$2)=1,1,0))*DD_Payment,BZ117,_xlfn.IFS(DD_Frequency="Monthly",1,DD_Frequency="Quarterly",IF(MONTH(BZ$2)=1,1,IF(MONTH(BZ$2)=4,1,IF(MONTH(BZ$2)=7,1,IF(MONTH(BZ$2)=10,1,0)))),DD_Frequency="Annually",IF(MONTH(BZ$2)=1,1,0))*DD_Payment))))</f>
        <v/>
      </c>
      <c r="CB117" s="3" t="str">
        <f t="shared" ref="CB117" ca="1" si="5562">IF($B117="","",IF(BZ117&gt;CA117,(BZ117-CA117/2)*(rate_A*(CB$1/365)),0))</f>
        <v/>
      </c>
      <c r="CC117" s="3" t="str">
        <f t="shared" ca="1" si="3334"/>
        <v/>
      </c>
      <c r="CD117" s="3" t="str">
        <f t="shared" ref="CD117" ca="1" si="5563">IF($B117="","",BO117*(1+rate_A*CB$1/365))</f>
        <v/>
      </c>
      <c r="CE117" s="3" t="str">
        <f t="shared" ref="CE117" ca="1" si="5564">IF($B117="","",BP117*(1+rate_A*CB$1/365))</f>
        <v/>
      </c>
      <c r="CF117" s="3" t="str">
        <f t="shared" ref="CF117" ca="1" si="5565">IF($B117="","",BQ117*(1+rate_joint*CB$1/365))</f>
        <v/>
      </c>
      <c r="CG117" s="5" t="str">
        <f t="shared" ca="1" si="3338"/>
        <v/>
      </c>
      <c r="CH117" s="5" t="str" cm="1">
        <f t="array" aca="1" ref="CH117" ca="1">IF(CG117="","",_xlfn.IFS(CG117&lt;='Hidden inputs'!$C$15,CG117*'Hidden inputs'!$D$15,CG117&lt;='Hidden inputs'!$C$16,'Hidden inputs'!$C$15*'Hidden inputs'!$D$15+(CG117-'Hidden inputs'!$B$16)*'Hidden inputs'!$D$16,CG117&lt;='Hidden inputs'!$C$17,'Hidden inputs'!$C$15*'Hidden inputs'!$D$15+('Hidden inputs'!$C$16-'Hidden inputs'!$B$16)*'Hidden inputs'!$D$16+(CG117-'Hidden inputs'!$B$17)*'Hidden inputs'!$D$17,CG117&gt;'Hidden inputs'!$B$18,'Hidden inputs'!$C$15*'Hidden inputs'!$D$15+('Hidden inputs'!$C$16-'Hidden inputs'!$B$16)*'Hidden inputs'!$D$16+('Hidden inputs'!$C$17-'Hidden inputs'!$B$17)*'Hidden inputs'!$D$17+(CG117-'Hidden inputs'!$B$18)*'Hidden inputs'!$D$18))</f>
        <v/>
      </c>
      <c r="CI117" s="10" t="str">
        <f t="shared" ca="1" si="3339"/>
        <v/>
      </c>
      <c r="CJ117" s="5" t="str">
        <f t="shared" ca="1" si="3245"/>
        <v/>
      </c>
      <c r="CK117" s="5" t="str">
        <f t="shared" ca="1" si="3246"/>
        <v/>
      </c>
      <c r="CL117" s="5" t="str">
        <f ca="1">IF($B117="","",'Hidden inputs'!$D$11*CC117+'Hidden inputs'!$E$11*CD117)</f>
        <v/>
      </c>
      <c r="CM117" s="11" t="str">
        <f t="shared" ca="1" si="3166"/>
        <v/>
      </c>
      <c r="CN117" s="9" t="str">
        <f t="shared" ca="1" si="3247"/>
        <v/>
      </c>
      <c r="CO117" s="3" t="str">
        <f t="shared" ca="1" si="3248"/>
        <v/>
      </c>
      <c r="CP117" s="5" t="str" cm="1">
        <f t="array" aca="1" ref="CP117" ca="1">IF($B117="","",IF(CO117=0,0,IF(DD_Payment="",0,IF(CO117&lt;_xlfn.IFS(DD_Frequency="Monthly",1,DD_Frequency="Quarterly",IF(MONTH(CO$2)=1,1,IF(MONTH(CO$2)=4,1,IF(MONTH(CO$2)=7,1,IF(MONTH(CO$2)=10,1,0)))),DD_Frequency="Annually",IF(MONTH(CO$2)=1,1,0))*DD_Payment,CO117,_xlfn.IFS(DD_Frequency="Monthly",1,DD_Frequency="Quarterly",IF(MONTH(CO$2)=1,1,IF(MONTH(CO$2)=4,1,IF(MONTH(CO$2)=7,1,IF(MONTH(CO$2)=10,1,0)))),DD_Frequency="Annually",IF(MONTH(CO$2)=1,1,0))*DD_Payment))))</f>
        <v/>
      </c>
      <c r="CQ117" s="3" t="str">
        <f t="shared" ref="CQ117" ca="1" si="5566">IF($B117="","",IF(CO117&gt;CP117,(CO117-CP117/2)*(rate_A*(CQ$1/365)),0))</f>
        <v/>
      </c>
      <c r="CR117" s="3" t="str">
        <f t="shared" ca="1" si="3341"/>
        <v/>
      </c>
      <c r="CS117" s="3" t="str">
        <f t="shared" ref="CS117" ca="1" si="5567">IF($B117="","",CD117*(1+rate_A*CQ$1/365))</f>
        <v/>
      </c>
      <c r="CT117" s="3" t="str">
        <f t="shared" ref="CT117" ca="1" si="5568">IF($B117="","",CE117*(1+rate_A*CQ$1/365))</f>
        <v/>
      </c>
      <c r="CU117" s="3" t="str">
        <f t="shared" ref="CU117" ca="1" si="5569">IF($B117="","",CF117*(1+rate_joint*CQ$1/365))</f>
        <v/>
      </c>
      <c r="CV117" s="5" t="str">
        <f t="shared" ca="1" si="3345"/>
        <v/>
      </c>
      <c r="CW117" s="5" t="str" cm="1">
        <f t="array" aca="1" ref="CW117" ca="1">IF(CV117="","",_xlfn.IFS(CV117&lt;='Hidden inputs'!$C$15,CV117*'Hidden inputs'!$D$15,CV117&lt;='Hidden inputs'!$C$16,'Hidden inputs'!$C$15*'Hidden inputs'!$D$15+(CV117-'Hidden inputs'!$B$16)*'Hidden inputs'!$D$16,CV117&lt;='Hidden inputs'!$C$17,'Hidden inputs'!$C$15*'Hidden inputs'!$D$15+('Hidden inputs'!$C$16-'Hidden inputs'!$B$16)*'Hidden inputs'!$D$16+(CV117-'Hidden inputs'!$B$17)*'Hidden inputs'!$D$17,CV117&gt;'Hidden inputs'!$B$18,'Hidden inputs'!$C$15*'Hidden inputs'!$D$15+('Hidden inputs'!$C$16-'Hidden inputs'!$B$16)*'Hidden inputs'!$D$16+('Hidden inputs'!$C$17-'Hidden inputs'!$B$17)*'Hidden inputs'!$D$17+(CV117-'Hidden inputs'!$B$18)*'Hidden inputs'!$D$18))</f>
        <v/>
      </c>
      <c r="CX117" s="10" t="str">
        <f t="shared" ca="1" si="3346"/>
        <v/>
      </c>
      <c r="CY117" s="5" t="str">
        <f t="shared" ca="1" si="3253"/>
        <v/>
      </c>
      <c r="CZ117" s="5" t="str">
        <f t="shared" ca="1" si="3254"/>
        <v/>
      </c>
      <c r="DA117" s="5" t="str">
        <f ca="1">IF($B117="","",'Hidden inputs'!$D$11*CR117+'Hidden inputs'!$E$11*CS117)</f>
        <v/>
      </c>
      <c r="DB117" s="11" t="str">
        <f t="shared" ca="1" si="3171"/>
        <v/>
      </c>
      <c r="DC117" s="9" t="str">
        <f t="shared" ca="1" si="3255"/>
        <v/>
      </c>
      <c r="DD117" s="3" t="str">
        <f t="shared" ca="1" si="3256"/>
        <v/>
      </c>
      <c r="DE117" s="5" t="str" cm="1">
        <f t="array" aca="1" ref="DE117" ca="1">IF($B117="","",IF(DD117=0,0,IF(DD_Payment="",0,IF(DD117&lt;_xlfn.IFS(DD_Frequency="Monthly",1,DD_Frequency="Quarterly",IF(MONTH(DD$2)=1,1,IF(MONTH(DD$2)=4,1,IF(MONTH(DD$2)=7,1,IF(MONTH(DD$2)=10,1,0)))),DD_Frequency="Annually",IF(MONTH(DD$2)=1,1,0))*DD_Payment,DD117,_xlfn.IFS(DD_Frequency="Monthly",1,DD_Frequency="Quarterly",IF(MONTH(DD$2)=1,1,IF(MONTH(DD$2)=4,1,IF(MONTH(DD$2)=7,1,IF(MONTH(DD$2)=10,1,0)))),DD_Frequency="Annually",IF(MONTH(DD$2)=1,1,0))*DD_Payment))))</f>
        <v/>
      </c>
      <c r="DF117" s="3" t="str">
        <f t="shared" ref="DF117" ca="1" si="5570">IF($B117="","",IF(DD117&gt;DE117,(DD117-DE117/2)*(rate_A*(DF$1/365)),0))</f>
        <v/>
      </c>
      <c r="DG117" s="3" t="str">
        <f t="shared" ca="1" si="3348"/>
        <v/>
      </c>
      <c r="DH117" s="3" t="str">
        <f t="shared" ref="DH117" ca="1" si="5571">IF($B117="","",CS117*(1+rate_A*DF$1/365))</f>
        <v/>
      </c>
      <c r="DI117" s="3" t="str">
        <f t="shared" ref="DI117" ca="1" si="5572">IF($B117="","",CT117*(1+rate_A*DF$1/365))</f>
        <v/>
      </c>
      <c r="DJ117" s="3" t="str">
        <f t="shared" ref="DJ117" ca="1" si="5573">IF($B117="","",CU117*(1+rate_joint*DF$1/365))</f>
        <v/>
      </c>
      <c r="DK117" s="5" t="str">
        <f t="shared" ca="1" si="3352"/>
        <v/>
      </c>
      <c r="DL117" s="5" t="str" cm="1">
        <f t="array" aca="1" ref="DL117" ca="1">IF(DK117="","",_xlfn.IFS(DK117&lt;='Hidden inputs'!$C$15,DK117*'Hidden inputs'!$D$15,DK117&lt;='Hidden inputs'!$C$16,'Hidden inputs'!$C$15*'Hidden inputs'!$D$15+(DK117-'Hidden inputs'!$B$16)*'Hidden inputs'!$D$16,DK117&lt;='Hidden inputs'!$C$17,'Hidden inputs'!$C$15*'Hidden inputs'!$D$15+('Hidden inputs'!$C$16-'Hidden inputs'!$B$16)*'Hidden inputs'!$D$16+(DK117-'Hidden inputs'!$B$17)*'Hidden inputs'!$D$17,DK117&gt;'Hidden inputs'!$B$18,'Hidden inputs'!$C$15*'Hidden inputs'!$D$15+('Hidden inputs'!$C$16-'Hidden inputs'!$B$16)*'Hidden inputs'!$D$16+('Hidden inputs'!$C$17-'Hidden inputs'!$B$17)*'Hidden inputs'!$D$17+(DK117-'Hidden inputs'!$B$18)*'Hidden inputs'!$D$18))</f>
        <v/>
      </c>
      <c r="DM117" s="10" t="str">
        <f t="shared" ca="1" si="3353"/>
        <v/>
      </c>
      <c r="DN117" s="5" t="str">
        <f t="shared" ca="1" si="3261"/>
        <v/>
      </c>
      <c r="DO117" s="5" t="str">
        <f t="shared" ca="1" si="3262"/>
        <v/>
      </c>
      <c r="DP117" s="5" t="str">
        <f ca="1">IF($B117="","",'Hidden inputs'!$D$11*DG117+'Hidden inputs'!$E$11*DH117)</f>
        <v/>
      </c>
      <c r="DQ117" s="11" t="str">
        <f t="shared" ca="1" si="3176"/>
        <v/>
      </c>
      <c r="DR117" s="9" t="str">
        <f t="shared" ca="1" si="3263"/>
        <v/>
      </c>
      <c r="DS117" s="3" t="str">
        <f t="shared" ca="1" si="3264"/>
        <v/>
      </c>
      <c r="DT117" s="5" t="str" cm="1">
        <f t="array" aca="1" ref="DT117" ca="1">IF($B117="","",IF(DS117=0,0,IF(DD_Payment="",0,IF(DS117&lt;_xlfn.IFS(DD_Frequency="Monthly",1,DD_Frequency="Quarterly",IF(MONTH(DS$2)=1,1,IF(MONTH(DS$2)=4,1,IF(MONTH(DS$2)=7,1,IF(MONTH(DS$2)=10,1,0)))),DD_Frequency="Annually",IF(MONTH(DS$2)=1,1,0))*DD_Payment,DS117,_xlfn.IFS(DD_Frequency="Monthly",1,DD_Frequency="Quarterly",IF(MONTH(DS$2)=1,1,IF(MONTH(DS$2)=4,1,IF(MONTH(DS$2)=7,1,IF(MONTH(DS$2)=10,1,0)))),DD_Frequency="Annually",IF(MONTH(DS$2)=1,1,0))*DD_Payment))))</f>
        <v/>
      </c>
      <c r="DU117" s="3" t="str">
        <f t="shared" ref="DU117" ca="1" si="5574">IF($B117="","",IF(DS117&gt;DT117,(DS117-DT117/2)*(rate_A*(DU$1/365)),0))</f>
        <v/>
      </c>
      <c r="DV117" s="3" t="str">
        <f t="shared" ca="1" si="3355"/>
        <v/>
      </c>
      <c r="DW117" s="3" t="str">
        <f t="shared" ref="DW117" ca="1" si="5575">IF($B117="","",DH117*(1+rate_A*DU$1/365))</f>
        <v/>
      </c>
      <c r="DX117" s="3" t="str">
        <f t="shared" ref="DX117" ca="1" si="5576">IF($B117="","",DI117*(1+rate_A*DU$1/365))</f>
        <v/>
      </c>
      <c r="DY117" s="3" t="str">
        <f t="shared" ref="DY117" ca="1" si="5577">IF($B117="","",DJ117*(1+rate_joint*DU$1/365))</f>
        <v/>
      </c>
      <c r="DZ117" s="5" t="str">
        <f t="shared" ca="1" si="3359"/>
        <v/>
      </c>
      <c r="EA117" s="5" t="str" cm="1">
        <f t="array" aca="1" ref="EA117" ca="1">IF(DZ117="","",_xlfn.IFS(DZ117&lt;='Hidden inputs'!$C$15,DZ117*'Hidden inputs'!$D$15,DZ117&lt;='Hidden inputs'!$C$16,'Hidden inputs'!$C$15*'Hidden inputs'!$D$15+(DZ117-'Hidden inputs'!$B$16)*'Hidden inputs'!$D$16,DZ117&lt;='Hidden inputs'!$C$17,'Hidden inputs'!$C$15*'Hidden inputs'!$D$15+('Hidden inputs'!$C$16-'Hidden inputs'!$B$16)*'Hidden inputs'!$D$16+(DZ117-'Hidden inputs'!$B$17)*'Hidden inputs'!$D$17,DZ117&gt;'Hidden inputs'!$B$18,'Hidden inputs'!$C$15*'Hidden inputs'!$D$15+('Hidden inputs'!$C$16-'Hidden inputs'!$B$16)*'Hidden inputs'!$D$16+('Hidden inputs'!$C$17-'Hidden inputs'!$B$17)*'Hidden inputs'!$D$17+(DZ117-'Hidden inputs'!$B$18)*'Hidden inputs'!$D$18))</f>
        <v/>
      </c>
      <c r="EB117" s="10" t="str">
        <f t="shared" ca="1" si="3360"/>
        <v/>
      </c>
      <c r="EC117" s="5" t="str">
        <f t="shared" ca="1" si="3269"/>
        <v/>
      </c>
      <c r="ED117" s="5" t="str">
        <f t="shared" ca="1" si="3270"/>
        <v/>
      </c>
      <c r="EE117" s="5" t="str">
        <f ca="1">IF($B117="","",'Hidden inputs'!$D$11*DV117+'Hidden inputs'!$E$11*DW117)</f>
        <v/>
      </c>
      <c r="EF117" s="11" t="str">
        <f t="shared" ca="1" si="3181"/>
        <v/>
      </c>
      <c r="EG117" s="9" t="str">
        <f t="shared" ca="1" si="3271"/>
        <v/>
      </c>
      <c r="EH117" s="3" t="str">
        <f t="shared" ca="1" si="3272"/>
        <v/>
      </c>
      <c r="EI117" s="5" t="str" cm="1">
        <f t="array" aca="1" ref="EI117" ca="1">IF($B117="","",IF(EH117=0,0,IF(DD_Payment="",0,IF(EH117&lt;_xlfn.IFS(DD_Frequency="Monthly",1,DD_Frequency="Quarterly",IF(MONTH(EH$2)=1,1,IF(MONTH(EH$2)=4,1,IF(MONTH(EH$2)=7,1,IF(MONTH(EH$2)=10,1,0)))),DD_Frequency="Annually",IF(MONTH(EH$2)=1,1,0))*DD_Payment,EH117,_xlfn.IFS(DD_Frequency="Monthly",1,DD_Frequency="Quarterly",IF(MONTH(EH$2)=1,1,IF(MONTH(EH$2)=4,1,IF(MONTH(EH$2)=7,1,IF(MONTH(EH$2)=10,1,0)))),DD_Frequency="Annually",IF(MONTH(EH$2)=1,1,0))*DD_Payment))))</f>
        <v/>
      </c>
      <c r="EJ117" s="3" t="str">
        <f t="shared" ref="EJ117" ca="1" si="5578">IF($B117="","",IF(EH117&gt;EI117,(EH117-EI117/2)*(rate_A*(EJ$1/365)),0))</f>
        <v/>
      </c>
      <c r="EK117" s="3" t="str">
        <f t="shared" ca="1" si="3362"/>
        <v/>
      </c>
      <c r="EL117" s="3" t="str">
        <f t="shared" ref="EL117" ca="1" si="5579">IF($B117="","",DW117*(1+rate_A*EJ$1/365))</f>
        <v/>
      </c>
      <c r="EM117" s="3" t="str">
        <f t="shared" ref="EM117" ca="1" si="5580">IF($B117="","",DX117*(1+rate_A*EJ$1/365))</f>
        <v/>
      </c>
      <c r="EN117" s="3" t="str">
        <f t="shared" ref="EN117" ca="1" si="5581">IF($B117="","",DY117*(1+rate_joint*EJ$1/365))</f>
        <v/>
      </c>
      <c r="EO117" s="5" t="str">
        <f t="shared" ca="1" si="3366"/>
        <v/>
      </c>
      <c r="EP117" s="5" t="str" cm="1">
        <f t="array" aca="1" ref="EP117" ca="1">IF(EO117="","",_xlfn.IFS(EO117&lt;='Hidden inputs'!$C$15,EO117*'Hidden inputs'!$D$15,EO117&lt;='Hidden inputs'!$C$16,'Hidden inputs'!$C$15*'Hidden inputs'!$D$15+(EO117-'Hidden inputs'!$B$16)*'Hidden inputs'!$D$16,EO117&lt;='Hidden inputs'!$C$17,'Hidden inputs'!$C$15*'Hidden inputs'!$D$15+('Hidden inputs'!$C$16-'Hidden inputs'!$B$16)*'Hidden inputs'!$D$16+(EO117-'Hidden inputs'!$B$17)*'Hidden inputs'!$D$17,EO117&gt;'Hidden inputs'!$B$18,'Hidden inputs'!$C$15*'Hidden inputs'!$D$15+('Hidden inputs'!$C$16-'Hidden inputs'!$B$16)*'Hidden inputs'!$D$16+('Hidden inputs'!$C$17-'Hidden inputs'!$B$17)*'Hidden inputs'!$D$17+(EO117-'Hidden inputs'!$B$18)*'Hidden inputs'!$D$18))</f>
        <v/>
      </c>
      <c r="EQ117" s="10" t="str">
        <f t="shared" ca="1" si="3367"/>
        <v/>
      </c>
      <c r="ER117" s="5" t="str">
        <f t="shared" ca="1" si="3277"/>
        <v/>
      </c>
      <c r="ES117" s="5" t="str">
        <f t="shared" ca="1" si="3278"/>
        <v/>
      </c>
      <c r="ET117" s="5" t="str">
        <f ca="1">IF($B117="","",'Hidden inputs'!$D$11*EK117+'Hidden inputs'!$E$11*EL117)</f>
        <v/>
      </c>
      <c r="EU117" s="11" t="str">
        <f t="shared" ca="1" si="3186"/>
        <v/>
      </c>
      <c r="EV117" s="9" t="str">
        <f t="shared" ca="1" si="3279"/>
        <v/>
      </c>
      <c r="EW117" s="3" t="str">
        <f t="shared" ca="1" si="3280"/>
        <v/>
      </c>
      <c r="EX117" s="5" t="str" cm="1">
        <f t="array" aca="1" ref="EX117" ca="1">IF($B117="","",IF(EW117=0,0,IF(DD_Payment="",0,IF(EW117&lt;_xlfn.IFS(DD_Frequency="Monthly",1,DD_Frequency="Quarterly",IF(MONTH(EW$2)=1,1,IF(MONTH(EW$2)=4,1,IF(MONTH(EW$2)=7,1,IF(MONTH(EW$2)=10,1,0)))),DD_Frequency="Annually",IF(MONTH(EW$2)=1,1,0))*DD_Payment,EW117,_xlfn.IFS(DD_Frequency="Monthly",1,DD_Frequency="Quarterly",IF(MONTH(EW$2)=1,1,IF(MONTH(EW$2)=4,1,IF(MONTH(EW$2)=7,1,IF(MONTH(EW$2)=10,1,0)))),DD_Frequency="Annually",IF(MONTH(EW$2)=1,1,0))*DD_Payment))))</f>
        <v/>
      </c>
      <c r="EY117" s="3" t="str">
        <f t="shared" ref="EY117" ca="1" si="5582">IF($B117="","",IF(EW117&gt;EX117,(EW117-EX117/2)*(rate_A*(EY$1/365)),0))</f>
        <v/>
      </c>
      <c r="EZ117" s="3" t="str">
        <f t="shared" ca="1" si="3369"/>
        <v/>
      </c>
      <c r="FA117" s="3" t="str">
        <f t="shared" ref="FA117" ca="1" si="5583">IF($B117="","",EL117*(1+rate_A*EY$1/365))</f>
        <v/>
      </c>
      <c r="FB117" s="3" t="str">
        <f t="shared" ref="FB117" ca="1" si="5584">IF($B117="","",EM117*(1+rate_A*EY$1/365))</f>
        <v/>
      </c>
      <c r="FC117" s="3" t="str">
        <f t="shared" ref="FC117" ca="1" si="5585">IF($B117="","",EN117*(1+rate_joint*EY$1/365))</f>
        <v/>
      </c>
      <c r="FD117" s="5" t="str">
        <f t="shared" ca="1" si="3373"/>
        <v/>
      </c>
      <c r="FE117" s="5" t="str" cm="1">
        <f t="array" aca="1" ref="FE117" ca="1">IF(FD117="","",_xlfn.IFS(FD117&lt;='Hidden inputs'!$C$15,FD117*'Hidden inputs'!$D$15,FD117&lt;='Hidden inputs'!$C$16,'Hidden inputs'!$C$15*'Hidden inputs'!$D$15+(FD117-'Hidden inputs'!$B$16)*'Hidden inputs'!$D$16,FD117&lt;='Hidden inputs'!$C$17,'Hidden inputs'!$C$15*'Hidden inputs'!$D$15+('Hidden inputs'!$C$16-'Hidden inputs'!$B$16)*'Hidden inputs'!$D$16+(FD117-'Hidden inputs'!$B$17)*'Hidden inputs'!$D$17,FD117&gt;'Hidden inputs'!$B$18,'Hidden inputs'!$C$15*'Hidden inputs'!$D$15+('Hidden inputs'!$C$16-'Hidden inputs'!$B$16)*'Hidden inputs'!$D$16+('Hidden inputs'!$C$17-'Hidden inputs'!$B$17)*'Hidden inputs'!$D$17+(FD117-'Hidden inputs'!$B$18)*'Hidden inputs'!$D$18))</f>
        <v/>
      </c>
      <c r="FF117" s="10" t="str">
        <f t="shared" ca="1" si="3374"/>
        <v/>
      </c>
      <c r="FG117" s="5" t="str">
        <f t="shared" ca="1" si="3285"/>
        <v/>
      </c>
      <c r="FH117" s="5" t="str">
        <f t="shared" ca="1" si="3286"/>
        <v/>
      </c>
      <c r="FI117" s="5" t="str">
        <f ca="1">IF($B117="","",'Hidden inputs'!$D$11*EZ117+'Hidden inputs'!$E$11*FA117)</f>
        <v/>
      </c>
      <c r="FJ117" s="11" t="str">
        <f t="shared" ca="1" si="3191"/>
        <v/>
      </c>
      <c r="FK117" s="9" t="str">
        <f t="shared" ca="1" si="3287"/>
        <v/>
      </c>
      <c r="FL117" s="3" t="str">
        <f t="shared" ca="1" si="3288"/>
        <v/>
      </c>
      <c r="FM117" s="5" t="str" cm="1">
        <f t="array" aca="1" ref="FM117" ca="1">IF($B117="","",IF(FL117=0,0,IF(DD_Payment="",0,IF(FL117&lt;_xlfn.IFS(DD_Frequency="Monthly",1,DD_Frequency="Quarterly",IF(MONTH(FL$2)=1,1,IF(MONTH(FL$2)=4,1,IF(MONTH(FL$2)=7,1,IF(MONTH(FL$2)=10,1,0)))),DD_Frequency="Annually",IF(MONTH(FL$2)=1,1,0))*DD_Payment,FL117,_xlfn.IFS(DD_Frequency="Monthly",1,DD_Frequency="Quarterly",IF(MONTH(FL$2)=1,1,IF(MONTH(FL$2)=4,1,IF(MONTH(FL$2)=7,1,IF(MONTH(FL$2)=10,1,0)))),DD_Frequency="Annually",IF(MONTH(FL$2)=1,1,0))*DD_Payment))))</f>
        <v/>
      </c>
      <c r="FN117" s="3" t="str">
        <f t="shared" ref="FN117" ca="1" si="5586">IF($B117="","",IF(FL117&gt;FM117,(FL117-FM117/2)*(rate_A*(FN$1/365)),0))</f>
        <v/>
      </c>
      <c r="FO117" s="3" t="str">
        <f t="shared" ca="1" si="3376"/>
        <v/>
      </c>
      <c r="FP117" s="3" t="str">
        <f t="shared" ref="FP117" ca="1" si="5587">IF($B117="","",FA117*(1+rate_A*FN$1/365))</f>
        <v/>
      </c>
      <c r="FQ117" s="3" t="str">
        <f t="shared" ref="FQ117" ca="1" si="5588">IF($B117="","",FB117*(1+rate_A*FN$1/365))</f>
        <v/>
      </c>
      <c r="FR117" s="3" t="str">
        <f t="shared" ref="FR117" ca="1" si="5589">IF($B117="","",FC117*(1+rate_joint*FN$1/365))</f>
        <v/>
      </c>
      <c r="FS117" s="5" t="str">
        <f t="shared" ca="1" si="3380"/>
        <v/>
      </c>
      <c r="FT117" s="5" t="str" cm="1">
        <f t="array" aca="1" ref="FT117" ca="1">IF(FS117="","",_xlfn.IFS(FS117&lt;='Hidden inputs'!$C$15,FS117*'Hidden inputs'!$D$15,FS117&lt;='Hidden inputs'!$C$16,'Hidden inputs'!$C$15*'Hidden inputs'!$D$15+(FS117-'Hidden inputs'!$B$16)*'Hidden inputs'!$D$16,FS117&lt;='Hidden inputs'!$C$17,'Hidden inputs'!$C$15*'Hidden inputs'!$D$15+('Hidden inputs'!$C$16-'Hidden inputs'!$B$16)*'Hidden inputs'!$D$16+(FS117-'Hidden inputs'!$B$17)*'Hidden inputs'!$D$17,FS117&gt;'Hidden inputs'!$B$18,'Hidden inputs'!$C$15*'Hidden inputs'!$D$15+('Hidden inputs'!$C$16-'Hidden inputs'!$B$16)*'Hidden inputs'!$D$16+('Hidden inputs'!$C$17-'Hidden inputs'!$B$17)*'Hidden inputs'!$D$17+(FS117-'Hidden inputs'!$B$18)*'Hidden inputs'!$D$18))</f>
        <v/>
      </c>
      <c r="FU117" s="10" t="str">
        <f t="shared" ca="1" si="3381"/>
        <v/>
      </c>
      <c r="FV117" s="5" t="str">
        <f t="shared" ca="1" si="3293"/>
        <v/>
      </c>
      <c r="FW117" s="5" t="str">
        <f t="shared" ca="1" si="3294"/>
        <v/>
      </c>
      <c r="FX117" s="5" t="str">
        <f ca="1">IF($B117="","",'Hidden inputs'!$D$11*FO117+'Hidden inputs'!$E$11*FP117)</f>
        <v/>
      </c>
      <c r="FY117" s="11" t="str">
        <f t="shared" ca="1" si="3196"/>
        <v/>
      </c>
      <c r="FZ117" s="9" t="str">
        <f t="shared" ca="1" si="3295"/>
        <v/>
      </c>
      <c r="GA117" s="5" t="str">
        <f t="shared" ca="1" si="3296"/>
        <v/>
      </c>
      <c r="GB117" s="5" t="str">
        <f t="shared" ca="1" si="3297"/>
        <v/>
      </c>
      <c r="GC117" s="5" t="str">
        <f t="shared" ca="1" si="3197"/>
        <v/>
      </c>
      <c r="GD117" s="5" t="str">
        <f t="shared" ca="1" si="3198"/>
        <v/>
      </c>
    </row>
    <row r="118" spans="1:186" x14ac:dyDescent="0.35">
      <c r="A118" s="2" t="str">
        <f t="shared" ca="1" si="3199"/>
        <v/>
      </c>
      <c r="B118" s="6" t="str">
        <f t="shared" ca="1" si="3200"/>
        <v/>
      </c>
      <c r="C118" s="5" t="str">
        <f t="shared" ca="1" si="3298"/>
        <v/>
      </c>
      <c r="D118" s="5" t="str" cm="1">
        <f t="array" aca="1" ref="D118" ca="1">IF($B118="","",IF(C118=0,0,IF(DD_Payment="",0,IF(C118&lt;_xlfn.IFS(DD_Frequency="Monthly",1,DD_Frequency="Quarterly",IF(MONTH(C$2)=1,1,IF(MONTH(C$2)=4,1,IF(MONTH(C$2)=7,1,IF(MONTH(C$2)=10,1,0)))),DD_Frequency="Annually",IF(MONTH(C$2)=1,1,0))*DD_Payment,C118,_xlfn.IFS(DD_Frequency="Monthly",1,DD_Frequency="Quarterly",IF(MONTH(C$2)=1,1,IF(MONTH(C$2)=4,1,IF(MONTH(C$2)=7,1,IF(MONTH(C$2)=10,1,0)))),DD_Frequency="Annually",IF(MONTH(C$2)=1,1,0))*DD_Payment))))</f>
        <v/>
      </c>
      <c r="E118" s="5" t="str">
        <f t="shared" ref="E118" ca="1" si="5590">IF(B118="","",IF(C118&gt;D118,(C118-D118/2)*(rate_A*(E$1/365)),0))</f>
        <v/>
      </c>
      <c r="F118" s="5" t="str">
        <f t="shared" ca="1" si="3202"/>
        <v/>
      </c>
      <c r="G118" s="5" t="str">
        <f t="shared" ref="G118" ca="1" si="5591">IF(B118="","",G117*(1+rate_A*E$1/365))</f>
        <v/>
      </c>
      <c r="H118" s="5" t="str">
        <f t="shared" ref="H118" ca="1" si="5592">IF(B118="","",H117*(1+rate_A*E$1/365))</f>
        <v/>
      </c>
      <c r="I118" s="5" t="str">
        <f t="shared" ref="I118" ca="1" si="5593">IF(B118="","",I117*(1+rate_joint*E$1/365))</f>
        <v/>
      </c>
      <c r="J118" s="5" t="str">
        <f t="shared" ca="1" si="3303"/>
        <v/>
      </c>
      <c r="K118" s="5" t="str" cm="1">
        <f t="array" aca="1" ref="K118" ca="1">IF(J118="","",_xlfn.IFS(J118&lt;='Hidden inputs'!$C$15,J118*'Hidden inputs'!$D$15,J118&lt;='Hidden inputs'!$C$16,'Hidden inputs'!$C$15*'Hidden inputs'!$D$15+(J118-'Hidden inputs'!$B$16)*'Hidden inputs'!$D$16,J118&lt;='Hidden inputs'!$C$17,'Hidden inputs'!$C$15*'Hidden inputs'!$D$15+('Hidden inputs'!$C$16-'Hidden inputs'!$B$16)*'Hidden inputs'!$D$16+(J118-'Hidden inputs'!$B$17)*'Hidden inputs'!$D$17,J118&gt;'Hidden inputs'!$B$18,'Hidden inputs'!$C$15*'Hidden inputs'!$D$15+('Hidden inputs'!$C$16-'Hidden inputs'!$B$16)*'Hidden inputs'!$D$16+('Hidden inputs'!$C$17-'Hidden inputs'!$B$17)*'Hidden inputs'!$D$17+(J118-'Hidden inputs'!$B$18)*'Hidden inputs'!$D$18))</f>
        <v/>
      </c>
      <c r="L118" s="11" t="str">
        <f t="shared" ca="1" si="3304"/>
        <v/>
      </c>
      <c r="M118" s="5" t="str">
        <f t="shared" ca="1" si="3206"/>
        <v/>
      </c>
      <c r="N118" s="5" t="str">
        <f t="shared" ca="1" si="3207"/>
        <v/>
      </c>
      <c r="O118" s="5" t="str">
        <f ca="1">IF(B118="","",'Hidden inputs'!$D$11*F118+'Hidden inputs'!$E$11*G118)</f>
        <v/>
      </c>
      <c r="P118" s="11" t="str">
        <f t="shared" ca="1" si="3140"/>
        <v/>
      </c>
      <c r="Q118" s="20" t="str">
        <f t="shared" ca="1" si="3141"/>
        <v/>
      </c>
      <c r="R118" s="3" t="str">
        <f t="shared" ca="1" si="3208"/>
        <v/>
      </c>
      <c r="S118" s="5" t="str" cm="1">
        <f t="array" aca="1" ref="S118" ca="1">IF($B118="","",IF(R118=0,0,IF(DD_Payment="",0,IF(R118&lt;_xlfn.IFS(DD_Frequency="Monthly",1,DD_Frequency="Quarterly",IF(MONTH(R$2)=1,1,IF(MONTH(R$2)=4,1,IF(MONTH(R$2)=7,1,IF(MONTH(R$2)=10,1,0)))),DD_Frequency="Annually",IF(MONTH(R$2)=1,1,0))*DD_Payment,R118,_xlfn.IFS(DD_Frequency="Monthly",1,DD_Frequency="Quarterly",IF(MONTH(R$2)=1,1,IF(MONTH(R$2)=4,1,IF(MONTH(R$2)=7,1,IF(MONTH(R$2)=10,1,0)))),DD_Frequency="Annually",IF(MONTH(R$2)=1,1,0))*DD_Payment))))</f>
        <v/>
      </c>
      <c r="T118" s="3" t="str">
        <f t="shared" ref="T118" ca="1" si="5594">IF(B118="","",IF(R118&gt;S118,(R118-S118/2)*(rate_A*((T$1+A118)/365)),0))</f>
        <v/>
      </c>
      <c r="U118" s="3" t="str">
        <f t="shared" ca="1" si="3210"/>
        <v/>
      </c>
      <c r="V118" s="3" t="str">
        <f t="shared" ref="V118" ca="1" si="5595">IF(B118="","",G118*(1+rate_A*(T$1+A118)/365))</f>
        <v/>
      </c>
      <c r="W118" s="3" t="str">
        <f t="shared" ref="W118" ca="1" si="5596">IF(B118="","",H118*(1+rate_A*(T$1+A118)/365))</f>
        <v/>
      </c>
      <c r="X118" s="3" t="str">
        <f t="shared" ref="X118" ca="1" si="5597">IF(B118="","",I118*(1+rate_joint*(T$1+A118)/365))</f>
        <v/>
      </c>
      <c r="Y118" s="5" t="str">
        <f t="shared" ca="1" si="3309"/>
        <v/>
      </c>
      <c r="Z118" s="5" t="str" cm="1">
        <f t="array" aca="1" ref="Z118" ca="1">IF(Y118="","",_xlfn.IFS(Y118&lt;='Hidden inputs'!$C$15,Y118*'Hidden inputs'!$D$15,Y118&lt;='Hidden inputs'!$C$16,'Hidden inputs'!$C$15*'Hidden inputs'!$D$15+(Y118-'Hidden inputs'!$B$16)*'Hidden inputs'!$D$16,Y118&lt;='Hidden inputs'!$C$17,'Hidden inputs'!$C$15*'Hidden inputs'!$D$15+('Hidden inputs'!$C$16-'Hidden inputs'!$B$16)*'Hidden inputs'!$D$16+(Y118-'Hidden inputs'!$B$17)*'Hidden inputs'!$D$17,Y118&gt;'Hidden inputs'!$B$18,'Hidden inputs'!$C$15*'Hidden inputs'!$D$15+('Hidden inputs'!$C$16-'Hidden inputs'!$B$16)*'Hidden inputs'!$D$16+('Hidden inputs'!$C$17-'Hidden inputs'!$B$17)*'Hidden inputs'!$D$17+(Y118-'Hidden inputs'!$B$18)*'Hidden inputs'!$D$18))</f>
        <v/>
      </c>
      <c r="AA118" s="10" t="str">
        <f t="shared" ca="1" si="3310"/>
        <v/>
      </c>
      <c r="AB118" s="5" t="str">
        <f t="shared" ca="1" si="3214"/>
        <v/>
      </c>
      <c r="AC118" s="5" t="str">
        <f t="shared" ca="1" si="3311"/>
        <v/>
      </c>
      <c r="AD118" s="5" t="str">
        <f ca="1">IF(B118="","",'Hidden inputs'!$D$11*U118+'Hidden inputs'!$E$11*V118)</f>
        <v/>
      </c>
      <c r="AE118" s="11" t="str">
        <f t="shared" ca="1" si="3146"/>
        <v/>
      </c>
      <c r="AF118" s="9" t="str">
        <f t="shared" ca="1" si="3215"/>
        <v/>
      </c>
      <c r="AG118" s="3" t="str">
        <f t="shared" ca="1" si="3216"/>
        <v/>
      </c>
      <c r="AH118" s="5" t="str" cm="1">
        <f t="array" aca="1" ref="AH118" ca="1">IF($B118="","",IF(AG118=0,0,IF(DD_Payment="",0,IF(AG118&lt;_xlfn.IFS(DD_Frequency="Monthly",1,DD_Frequency="Quarterly",IF(MONTH(AG$2)=1,1,IF(MONTH(AG$2)=4,1,IF(MONTH(AG$2)=7,1,IF(MONTH(AG$2)=10,1,0)))),DD_Frequency="Annually",IF(MONTH(AG$2)=1,1,0))*DD_Payment,AG118,_xlfn.IFS(DD_Frequency="Monthly",1,DD_Frequency="Quarterly",IF(MONTH(AG$2)=1,1,IF(MONTH(AG$2)=4,1,IF(MONTH(AG$2)=7,1,IF(MONTH(AG$2)=10,1,0)))),DD_Frequency="Annually",IF(MONTH(AG$2)=1,1,0))*DD_Payment))))</f>
        <v/>
      </c>
      <c r="AI118" s="3" t="str">
        <f t="shared" ref="AI118" ca="1" si="5598">IF($B118="","",IF(AG118&gt;AH118,(AG118-AH118/2)*(rate_A*(AI$1/365)),0))</f>
        <v/>
      </c>
      <c r="AJ118" s="3" t="str">
        <f t="shared" ca="1" si="3313"/>
        <v/>
      </c>
      <c r="AK118" s="3" t="str">
        <f t="shared" ref="AK118" ca="1" si="5599">IF($B118="","",V118*(1+rate_A*AI$1/365))</f>
        <v/>
      </c>
      <c r="AL118" s="3" t="str">
        <f t="shared" ref="AL118" ca="1" si="5600">IF($B118="","",W118*(1+rate_A*AI$1/365))</f>
        <v/>
      </c>
      <c r="AM118" s="3" t="str">
        <f t="shared" ref="AM118" ca="1" si="5601">IF($B118="","",X118*(1+rate_joint*AI$1/365))</f>
        <v/>
      </c>
      <c r="AN118" s="5" t="str">
        <f t="shared" ca="1" si="3317"/>
        <v/>
      </c>
      <c r="AO118" s="5" t="str" cm="1">
        <f t="array" aca="1" ref="AO118" ca="1">IF(AN118="","",_xlfn.IFS(AN118&lt;='Hidden inputs'!$C$15,AN118*'Hidden inputs'!$D$15,AN118&lt;='Hidden inputs'!$C$16,'Hidden inputs'!$C$15*'Hidden inputs'!$D$15+(AN118-'Hidden inputs'!$B$16)*'Hidden inputs'!$D$16,AN118&lt;='Hidden inputs'!$C$17,'Hidden inputs'!$C$15*'Hidden inputs'!$D$15+('Hidden inputs'!$C$16-'Hidden inputs'!$B$16)*'Hidden inputs'!$D$16+(AN118-'Hidden inputs'!$B$17)*'Hidden inputs'!$D$17,AN118&gt;'Hidden inputs'!$B$18,'Hidden inputs'!$C$15*'Hidden inputs'!$D$15+('Hidden inputs'!$C$16-'Hidden inputs'!$B$16)*'Hidden inputs'!$D$16+('Hidden inputs'!$C$17-'Hidden inputs'!$B$17)*'Hidden inputs'!$D$17+(AN118-'Hidden inputs'!$B$18)*'Hidden inputs'!$D$18))</f>
        <v/>
      </c>
      <c r="AP118" s="10" t="str">
        <f t="shared" ca="1" si="3318"/>
        <v/>
      </c>
      <c r="AQ118" s="5" t="str">
        <f t="shared" ca="1" si="3221"/>
        <v/>
      </c>
      <c r="AR118" s="5" t="str">
        <f t="shared" ca="1" si="3222"/>
        <v/>
      </c>
      <c r="AS118" s="5" t="str">
        <f ca="1">IF($B118="","",'Hidden inputs'!$D$11*AJ118+'Hidden inputs'!$E$11*AK118)</f>
        <v/>
      </c>
      <c r="AT118" s="11" t="str">
        <f t="shared" ca="1" si="3151"/>
        <v/>
      </c>
      <c r="AU118" s="9" t="str">
        <f t="shared" ca="1" si="3223"/>
        <v/>
      </c>
      <c r="AV118" s="3" t="str">
        <f t="shared" ca="1" si="3224"/>
        <v/>
      </c>
      <c r="AW118" s="5" t="str" cm="1">
        <f t="array" aca="1" ref="AW118" ca="1">IF($B118="","",IF(AV118=0,0,IF(DD_Payment="",0,IF(AV118&lt;_xlfn.IFS(DD_Frequency="Monthly",1,DD_Frequency="Quarterly",IF(MONTH(AV$2)=1,1,IF(MONTH(AV$2)=4,1,IF(MONTH(AV$2)=7,1,IF(MONTH(AV$2)=10,1,0)))),DD_Frequency="Annually",IF(MONTH(AV$2)=1,1,0))*DD_Payment,AV118,_xlfn.IFS(DD_Frequency="Monthly",1,DD_Frequency="Quarterly",IF(MONTH(AV$2)=1,1,IF(MONTH(AV$2)=4,1,IF(MONTH(AV$2)=7,1,IF(MONTH(AV$2)=10,1,0)))),DD_Frequency="Annually",IF(MONTH(AV$2)=1,1,0))*DD_Payment))))</f>
        <v/>
      </c>
      <c r="AX118" s="3" t="str">
        <f t="shared" ref="AX118" ca="1" si="5602">IF($B118="","",IF(AV118&gt;AW118,(AV118-AW118/2)*(rate_A*(AX$1/365)),0))</f>
        <v/>
      </c>
      <c r="AY118" s="3" t="str">
        <f t="shared" ca="1" si="3320"/>
        <v/>
      </c>
      <c r="AZ118" s="3" t="str">
        <f t="shared" ref="AZ118" ca="1" si="5603">IF($B118="","",AK118*(1+rate_A*AX$1/365))</f>
        <v/>
      </c>
      <c r="BA118" s="3" t="str">
        <f t="shared" ref="BA118" ca="1" si="5604">IF($B118="","",AL118*(1+rate_A*AX$1/365))</f>
        <v/>
      </c>
      <c r="BB118" s="3" t="str">
        <f t="shared" ref="BB118" ca="1" si="5605">IF($B118="","",AM118*(1+rate_joint*AX$1/365))</f>
        <v/>
      </c>
      <c r="BC118" s="5" t="str">
        <f t="shared" ca="1" si="3324"/>
        <v/>
      </c>
      <c r="BD118" s="5" t="str" cm="1">
        <f t="array" aca="1" ref="BD118" ca="1">IF(BC118="","",_xlfn.IFS(BC118&lt;='Hidden inputs'!$C$15,BC118*'Hidden inputs'!$D$15,BC118&lt;='Hidden inputs'!$C$16,'Hidden inputs'!$C$15*'Hidden inputs'!$D$15+(BC118-'Hidden inputs'!$B$16)*'Hidden inputs'!$D$16,BC118&lt;='Hidden inputs'!$C$17,'Hidden inputs'!$C$15*'Hidden inputs'!$D$15+('Hidden inputs'!$C$16-'Hidden inputs'!$B$16)*'Hidden inputs'!$D$16+(BC118-'Hidden inputs'!$B$17)*'Hidden inputs'!$D$17,BC118&gt;'Hidden inputs'!$B$18,'Hidden inputs'!$C$15*'Hidden inputs'!$D$15+('Hidden inputs'!$C$16-'Hidden inputs'!$B$16)*'Hidden inputs'!$D$16+('Hidden inputs'!$C$17-'Hidden inputs'!$B$17)*'Hidden inputs'!$D$17+(BC118-'Hidden inputs'!$B$18)*'Hidden inputs'!$D$18))</f>
        <v/>
      </c>
      <c r="BE118" s="10" t="str">
        <f t="shared" ca="1" si="3325"/>
        <v/>
      </c>
      <c r="BF118" s="5" t="str">
        <f t="shared" ca="1" si="3229"/>
        <v/>
      </c>
      <c r="BG118" s="5" t="str">
        <f t="shared" ca="1" si="3230"/>
        <v/>
      </c>
      <c r="BH118" s="5" t="str">
        <f ca="1">IF($B118="","",'Hidden inputs'!$D$11*AY118+'Hidden inputs'!$E$11*AZ118)</f>
        <v/>
      </c>
      <c r="BI118" s="11" t="str">
        <f t="shared" ca="1" si="3156"/>
        <v/>
      </c>
      <c r="BJ118" s="9" t="str">
        <f t="shared" ca="1" si="3231"/>
        <v/>
      </c>
      <c r="BK118" s="3" t="str">
        <f t="shared" ca="1" si="3232"/>
        <v/>
      </c>
      <c r="BL118" s="5" t="str" cm="1">
        <f t="array" aca="1" ref="BL118" ca="1">IF($B118="","",IF(BK118=0,0,IF(DD_Payment="",0,IF(BK118&lt;_xlfn.IFS(DD_Frequency="Monthly",1,DD_Frequency="Quarterly",IF(MONTH(BK$2)=1,1,IF(MONTH(BK$2)=4,1,IF(MONTH(BK$2)=7,1,IF(MONTH(BK$2)=10,1,0)))),DD_Frequency="Annually",IF(MONTH(BK$2)=1,1,0))*DD_Payment,BK118,_xlfn.IFS(DD_Frequency="Monthly",1,DD_Frequency="Quarterly",IF(MONTH(BK$2)=1,1,IF(MONTH(BK$2)=4,1,IF(MONTH(BK$2)=7,1,IF(MONTH(BK$2)=10,1,0)))),DD_Frequency="Annually",IF(MONTH(BK$2)=1,1,0))*DD_Payment))))</f>
        <v/>
      </c>
      <c r="BM118" s="3" t="str">
        <f t="shared" ref="BM118" ca="1" si="5606">IF($B118="","",IF(BK118&gt;BL118,(BK118-BL118/2)*(rate_A*(BM$1/365)),0))</f>
        <v/>
      </c>
      <c r="BN118" s="3" t="str">
        <f t="shared" ca="1" si="3327"/>
        <v/>
      </c>
      <c r="BO118" s="3" t="str">
        <f t="shared" ref="BO118" ca="1" si="5607">IF($B118="","",AZ118*(1+rate_A*BM$1/365))</f>
        <v/>
      </c>
      <c r="BP118" s="3" t="str">
        <f t="shared" ref="BP118" ca="1" si="5608">IF($B118="","",BA118*(1+rate_A*BM$1/365))</f>
        <v/>
      </c>
      <c r="BQ118" s="3" t="str">
        <f t="shared" ref="BQ118" ca="1" si="5609">IF($B118="","",BB118*(1+rate_joint*BM$1/365))</f>
        <v/>
      </c>
      <c r="BR118" s="5" t="str">
        <f t="shared" ca="1" si="3331"/>
        <v/>
      </c>
      <c r="BS118" s="5" t="str" cm="1">
        <f t="array" aca="1" ref="BS118" ca="1">IF(BR118="","",_xlfn.IFS(BR118&lt;='Hidden inputs'!$C$15,BR118*'Hidden inputs'!$D$15,BR118&lt;='Hidden inputs'!$C$16,'Hidden inputs'!$C$15*'Hidden inputs'!$D$15+(BR118-'Hidden inputs'!$B$16)*'Hidden inputs'!$D$16,BR118&lt;='Hidden inputs'!$C$17,'Hidden inputs'!$C$15*'Hidden inputs'!$D$15+('Hidden inputs'!$C$16-'Hidden inputs'!$B$16)*'Hidden inputs'!$D$16+(BR118-'Hidden inputs'!$B$17)*'Hidden inputs'!$D$17,BR118&gt;'Hidden inputs'!$B$18,'Hidden inputs'!$C$15*'Hidden inputs'!$D$15+('Hidden inputs'!$C$16-'Hidden inputs'!$B$16)*'Hidden inputs'!$D$16+('Hidden inputs'!$C$17-'Hidden inputs'!$B$17)*'Hidden inputs'!$D$17+(BR118-'Hidden inputs'!$B$18)*'Hidden inputs'!$D$18))</f>
        <v/>
      </c>
      <c r="BT118" s="10" t="str">
        <f t="shared" ca="1" si="3332"/>
        <v/>
      </c>
      <c r="BU118" s="5" t="str">
        <f t="shared" ca="1" si="3237"/>
        <v/>
      </c>
      <c r="BV118" s="5" t="str">
        <f t="shared" ca="1" si="3238"/>
        <v/>
      </c>
      <c r="BW118" s="5" t="str">
        <f ca="1">IF($B118="","",'Hidden inputs'!$D$11*BN118+'Hidden inputs'!$E$11*BO118)</f>
        <v/>
      </c>
      <c r="BX118" s="11" t="str">
        <f t="shared" ca="1" si="3161"/>
        <v/>
      </c>
      <c r="BY118" s="9" t="str">
        <f t="shared" ca="1" si="3239"/>
        <v/>
      </c>
      <c r="BZ118" s="3" t="str">
        <f t="shared" ca="1" si="3240"/>
        <v/>
      </c>
      <c r="CA118" s="5" t="str" cm="1">
        <f t="array" aca="1" ref="CA118" ca="1">IF($B118="","",IF(BZ118=0,0,IF(DD_Payment="",0,IF(BZ118&lt;_xlfn.IFS(DD_Frequency="Monthly",1,DD_Frequency="Quarterly",IF(MONTH(BZ$2)=1,1,IF(MONTH(BZ$2)=4,1,IF(MONTH(BZ$2)=7,1,IF(MONTH(BZ$2)=10,1,0)))),DD_Frequency="Annually",IF(MONTH(BZ$2)=1,1,0))*DD_Payment,BZ118,_xlfn.IFS(DD_Frequency="Monthly",1,DD_Frequency="Quarterly",IF(MONTH(BZ$2)=1,1,IF(MONTH(BZ$2)=4,1,IF(MONTH(BZ$2)=7,1,IF(MONTH(BZ$2)=10,1,0)))),DD_Frequency="Annually",IF(MONTH(BZ$2)=1,1,0))*DD_Payment))))</f>
        <v/>
      </c>
      <c r="CB118" s="3" t="str">
        <f t="shared" ref="CB118" ca="1" si="5610">IF($B118="","",IF(BZ118&gt;CA118,(BZ118-CA118/2)*(rate_A*(CB$1/365)),0))</f>
        <v/>
      </c>
      <c r="CC118" s="3" t="str">
        <f t="shared" ca="1" si="3334"/>
        <v/>
      </c>
      <c r="CD118" s="3" t="str">
        <f t="shared" ref="CD118" ca="1" si="5611">IF($B118="","",BO118*(1+rate_A*CB$1/365))</f>
        <v/>
      </c>
      <c r="CE118" s="3" t="str">
        <f t="shared" ref="CE118" ca="1" si="5612">IF($B118="","",BP118*(1+rate_A*CB$1/365))</f>
        <v/>
      </c>
      <c r="CF118" s="3" t="str">
        <f t="shared" ref="CF118" ca="1" si="5613">IF($B118="","",BQ118*(1+rate_joint*CB$1/365))</f>
        <v/>
      </c>
      <c r="CG118" s="5" t="str">
        <f t="shared" ca="1" si="3338"/>
        <v/>
      </c>
      <c r="CH118" s="5" t="str" cm="1">
        <f t="array" aca="1" ref="CH118" ca="1">IF(CG118="","",_xlfn.IFS(CG118&lt;='Hidden inputs'!$C$15,CG118*'Hidden inputs'!$D$15,CG118&lt;='Hidden inputs'!$C$16,'Hidden inputs'!$C$15*'Hidden inputs'!$D$15+(CG118-'Hidden inputs'!$B$16)*'Hidden inputs'!$D$16,CG118&lt;='Hidden inputs'!$C$17,'Hidden inputs'!$C$15*'Hidden inputs'!$D$15+('Hidden inputs'!$C$16-'Hidden inputs'!$B$16)*'Hidden inputs'!$D$16+(CG118-'Hidden inputs'!$B$17)*'Hidden inputs'!$D$17,CG118&gt;'Hidden inputs'!$B$18,'Hidden inputs'!$C$15*'Hidden inputs'!$D$15+('Hidden inputs'!$C$16-'Hidden inputs'!$B$16)*'Hidden inputs'!$D$16+('Hidden inputs'!$C$17-'Hidden inputs'!$B$17)*'Hidden inputs'!$D$17+(CG118-'Hidden inputs'!$B$18)*'Hidden inputs'!$D$18))</f>
        <v/>
      </c>
      <c r="CI118" s="10" t="str">
        <f t="shared" ca="1" si="3339"/>
        <v/>
      </c>
      <c r="CJ118" s="5" t="str">
        <f t="shared" ca="1" si="3245"/>
        <v/>
      </c>
      <c r="CK118" s="5" t="str">
        <f t="shared" ca="1" si="3246"/>
        <v/>
      </c>
      <c r="CL118" s="5" t="str">
        <f ca="1">IF($B118="","",'Hidden inputs'!$D$11*CC118+'Hidden inputs'!$E$11*CD118)</f>
        <v/>
      </c>
      <c r="CM118" s="11" t="str">
        <f t="shared" ca="1" si="3166"/>
        <v/>
      </c>
      <c r="CN118" s="9" t="str">
        <f t="shared" ca="1" si="3247"/>
        <v/>
      </c>
      <c r="CO118" s="3" t="str">
        <f t="shared" ca="1" si="3248"/>
        <v/>
      </c>
      <c r="CP118" s="5" t="str" cm="1">
        <f t="array" aca="1" ref="CP118" ca="1">IF($B118="","",IF(CO118=0,0,IF(DD_Payment="",0,IF(CO118&lt;_xlfn.IFS(DD_Frequency="Monthly",1,DD_Frequency="Quarterly",IF(MONTH(CO$2)=1,1,IF(MONTH(CO$2)=4,1,IF(MONTH(CO$2)=7,1,IF(MONTH(CO$2)=10,1,0)))),DD_Frequency="Annually",IF(MONTH(CO$2)=1,1,0))*DD_Payment,CO118,_xlfn.IFS(DD_Frequency="Monthly",1,DD_Frequency="Quarterly",IF(MONTH(CO$2)=1,1,IF(MONTH(CO$2)=4,1,IF(MONTH(CO$2)=7,1,IF(MONTH(CO$2)=10,1,0)))),DD_Frequency="Annually",IF(MONTH(CO$2)=1,1,0))*DD_Payment))))</f>
        <v/>
      </c>
      <c r="CQ118" s="3" t="str">
        <f t="shared" ref="CQ118" ca="1" si="5614">IF($B118="","",IF(CO118&gt;CP118,(CO118-CP118/2)*(rate_A*(CQ$1/365)),0))</f>
        <v/>
      </c>
      <c r="CR118" s="3" t="str">
        <f t="shared" ca="1" si="3341"/>
        <v/>
      </c>
      <c r="CS118" s="3" t="str">
        <f t="shared" ref="CS118" ca="1" si="5615">IF($B118="","",CD118*(1+rate_A*CQ$1/365))</f>
        <v/>
      </c>
      <c r="CT118" s="3" t="str">
        <f t="shared" ref="CT118" ca="1" si="5616">IF($B118="","",CE118*(1+rate_A*CQ$1/365))</f>
        <v/>
      </c>
      <c r="CU118" s="3" t="str">
        <f t="shared" ref="CU118" ca="1" si="5617">IF($B118="","",CF118*(1+rate_joint*CQ$1/365))</f>
        <v/>
      </c>
      <c r="CV118" s="5" t="str">
        <f t="shared" ca="1" si="3345"/>
        <v/>
      </c>
      <c r="CW118" s="5" t="str" cm="1">
        <f t="array" aca="1" ref="CW118" ca="1">IF(CV118="","",_xlfn.IFS(CV118&lt;='Hidden inputs'!$C$15,CV118*'Hidden inputs'!$D$15,CV118&lt;='Hidden inputs'!$C$16,'Hidden inputs'!$C$15*'Hidden inputs'!$D$15+(CV118-'Hidden inputs'!$B$16)*'Hidden inputs'!$D$16,CV118&lt;='Hidden inputs'!$C$17,'Hidden inputs'!$C$15*'Hidden inputs'!$D$15+('Hidden inputs'!$C$16-'Hidden inputs'!$B$16)*'Hidden inputs'!$D$16+(CV118-'Hidden inputs'!$B$17)*'Hidden inputs'!$D$17,CV118&gt;'Hidden inputs'!$B$18,'Hidden inputs'!$C$15*'Hidden inputs'!$D$15+('Hidden inputs'!$C$16-'Hidden inputs'!$B$16)*'Hidden inputs'!$D$16+('Hidden inputs'!$C$17-'Hidden inputs'!$B$17)*'Hidden inputs'!$D$17+(CV118-'Hidden inputs'!$B$18)*'Hidden inputs'!$D$18))</f>
        <v/>
      </c>
      <c r="CX118" s="10" t="str">
        <f t="shared" ca="1" si="3346"/>
        <v/>
      </c>
      <c r="CY118" s="5" t="str">
        <f t="shared" ca="1" si="3253"/>
        <v/>
      </c>
      <c r="CZ118" s="5" t="str">
        <f t="shared" ca="1" si="3254"/>
        <v/>
      </c>
      <c r="DA118" s="5" t="str">
        <f ca="1">IF($B118="","",'Hidden inputs'!$D$11*CR118+'Hidden inputs'!$E$11*CS118)</f>
        <v/>
      </c>
      <c r="DB118" s="11" t="str">
        <f t="shared" ca="1" si="3171"/>
        <v/>
      </c>
      <c r="DC118" s="9" t="str">
        <f t="shared" ca="1" si="3255"/>
        <v/>
      </c>
      <c r="DD118" s="3" t="str">
        <f t="shared" ca="1" si="3256"/>
        <v/>
      </c>
      <c r="DE118" s="5" t="str" cm="1">
        <f t="array" aca="1" ref="DE118" ca="1">IF($B118="","",IF(DD118=0,0,IF(DD_Payment="",0,IF(DD118&lt;_xlfn.IFS(DD_Frequency="Monthly",1,DD_Frequency="Quarterly",IF(MONTH(DD$2)=1,1,IF(MONTH(DD$2)=4,1,IF(MONTH(DD$2)=7,1,IF(MONTH(DD$2)=10,1,0)))),DD_Frequency="Annually",IF(MONTH(DD$2)=1,1,0))*DD_Payment,DD118,_xlfn.IFS(DD_Frequency="Monthly",1,DD_Frequency="Quarterly",IF(MONTH(DD$2)=1,1,IF(MONTH(DD$2)=4,1,IF(MONTH(DD$2)=7,1,IF(MONTH(DD$2)=10,1,0)))),DD_Frequency="Annually",IF(MONTH(DD$2)=1,1,0))*DD_Payment))))</f>
        <v/>
      </c>
      <c r="DF118" s="3" t="str">
        <f t="shared" ref="DF118" ca="1" si="5618">IF($B118="","",IF(DD118&gt;DE118,(DD118-DE118/2)*(rate_A*(DF$1/365)),0))</f>
        <v/>
      </c>
      <c r="DG118" s="3" t="str">
        <f t="shared" ca="1" si="3348"/>
        <v/>
      </c>
      <c r="DH118" s="3" t="str">
        <f t="shared" ref="DH118" ca="1" si="5619">IF($B118="","",CS118*(1+rate_A*DF$1/365))</f>
        <v/>
      </c>
      <c r="DI118" s="3" t="str">
        <f t="shared" ref="DI118" ca="1" si="5620">IF($B118="","",CT118*(1+rate_A*DF$1/365))</f>
        <v/>
      </c>
      <c r="DJ118" s="3" t="str">
        <f t="shared" ref="DJ118" ca="1" si="5621">IF($B118="","",CU118*(1+rate_joint*DF$1/365))</f>
        <v/>
      </c>
      <c r="DK118" s="5" t="str">
        <f t="shared" ca="1" si="3352"/>
        <v/>
      </c>
      <c r="DL118" s="5" t="str" cm="1">
        <f t="array" aca="1" ref="DL118" ca="1">IF(DK118="","",_xlfn.IFS(DK118&lt;='Hidden inputs'!$C$15,DK118*'Hidden inputs'!$D$15,DK118&lt;='Hidden inputs'!$C$16,'Hidden inputs'!$C$15*'Hidden inputs'!$D$15+(DK118-'Hidden inputs'!$B$16)*'Hidden inputs'!$D$16,DK118&lt;='Hidden inputs'!$C$17,'Hidden inputs'!$C$15*'Hidden inputs'!$D$15+('Hidden inputs'!$C$16-'Hidden inputs'!$B$16)*'Hidden inputs'!$D$16+(DK118-'Hidden inputs'!$B$17)*'Hidden inputs'!$D$17,DK118&gt;'Hidden inputs'!$B$18,'Hidden inputs'!$C$15*'Hidden inputs'!$D$15+('Hidden inputs'!$C$16-'Hidden inputs'!$B$16)*'Hidden inputs'!$D$16+('Hidden inputs'!$C$17-'Hidden inputs'!$B$17)*'Hidden inputs'!$D$17+(DK118-'Hidden inputs'!$B$18)*'Hidden inputs'!$D$18))</f>
        <v/>
      </c>
      <c r="DM118" s="10" t="str">
        <f t="shared" ca="1" si="3353"/>
        <v/>
      </c>
      <c r="DN118" s="5" t="str">
        <f t="shared" ca="1" si="3261"/>
        <v/>
      </c>
      <c r="DO118" s="5" t="str">
        <f t="shared" ca="1" si="3262"/>
        <v/>
      </c>
      <c r="DP118" s="5" t="str">
        <f ca="1">IF($B118="","",'Hidden inputs'!$D$11*DG118+'Hidden inputs'!$E$11*DH118)</f>
        <v/>
      </c>
      <c r="DQ118" s="11" t="str">
        <f t="shared" ca="1" si="3176"/>
        <v/>
      </c>
      <c r="DR118" s="9" t="str">
        <f t="shared" ca="1" si="3263"/>
        <v/>
      </c>
      <c r="DS118" s="3" t="str">
        <f t="shared" ca="1" si="3264"/>
        <v/>
      </c>
      <c r="DT118" s="5" t="str" cm="1">
        <f t="array" aca="1" ref="DT118" ca="1">IF($B118="","",IF(DS118=0,0,IF(DD_Payment="",0,IF(DS118&lt;_xlfn.IFS(DD_Frequency="Monthly",1,DD_Frequency="Quarterly",IF(MONTH(DS$2)=1,1,IF(MONTH(DS$2)=4,1,IF(MONTH(DS$2)=7,1,IF(MONTH(DS$2)=10,1,0)))),DD_Frequency="Annually",IF(MONTH(DS$2)=1,1,0))*DD_Payment,DS118,_xlfn.IFS(DD_Frequency="Monthly",1,DD_Frequency="Quarterly",IF(MONTH(DS$2)=1,1,IF(MONTH(DS$2)=4,1,IF(MONTH(DS$2)=7,1,IF(MONTH(DS$2)=10,1,0)))),DD_Frequency="Annually",IF(MONTH(DS$2)=1,1,0))*DD_Payment))))</f>
        <v/>
      </c>
      <c r="DU118" s="3" t="str">
        <f t="shared" ref="DU118" ca="1" si="5622">IF($B118="","",IF(DS118&gt;DT118,(DS118-DT118/2)*(rate_A*(DU$1/365)),0))</f>
        <v/>
      </c>
      <c r="DV118" s="3" t="str">
        <f t="shared" ca="1" si="3355"/>
        <v/>
      </c>
      <c r="DW118" s="3" t="str">
        <f t="shared" ref="DW118" ca="1" si="5623">IF($B118="","",DH118*(1+rate_A*DU$1/365))</f>
        <v/>
      </c>
      <c r="DX118" s="3" t="str">
        <f t="shared" ref="DX118" ca="1" si="5624">IF($B118="","",DI118*(1+rate_A*DU$1/365))</f>
        <v/>
      </c>
      <c r="DY118" s="3" t="str">
        <f t="shared" ref="DY118" ca="1" si="5625">IF($B118="","",DJ118*(1+rate_joint*DU$1/365))</f>
        <v/>
      </c>
      <c r="DZ118" s="5" t="str">
        <f t="shared" ca="1" si="3359"/>
        <v/>
      </c>
      <c r="EA118" s="5" t="str" cm="1">
        <f t="array" aca="1" ref="EA118" ca="1">IF(DZ118="","",_xlfn.IFS(DZ118&lt;='Hidden inputs'!$C$15,DZ118*'Hidden inputs'!$D$15,DZ118&lt;='Hidden inputs'!$C$16,'Hidden inputs'!$C$15*'Hidden inputs'!$D$15+(DZ118-'Hidden inputs'!$B$16)*'Hidden inputs'!$D$16,DZ118&lt;='Hidden inputs'!$C$17,'Hidden inputs'!$C$15*'Hidden inputs'!$D$15+('Hidden inputs'!$C$16-'Hidden inputs'!$B$16)*'Hidden inputs'!$D$16+(DZ118-'Hidden inputs'!$B$17)*'Hidden inputs'!$D$17,DZ118&gt;'Hidden inputs'!$B$18,'Hidden inputs'!$C$15*'Hidden inputs'!$D$15+('Hidden inputs'!$C$16-'Hidden inputs'!$B$16)*'Hidden inputs'!$D$16+('Hidden inputs'!$C$17-'Hidden inputs'!$B$17)*'Hidden inputs'!$D$17+(DZ118-'Hidden inputs'!$B$18)*'Hidden inputs'!$D$18))</f>
        <v/>
      </c>
      <c r="EB118" s="10" t="str">
        <f t="shared" ca="1" si="3360"/>
        <v/>
      </c>
      <c r="EC118" s="5" t="str">
        <f t="shared" ca="1" si="3269"/>
        <v/>
      </c>
      <c r="ED118" s="5" t="str">
        <f t="shared" ca="1" si="3270"/>
        <v/>
      </c>
      <c r="EE118" s="5" t="str">
        <f ca="1">IF($B118="","",'Hidden inputs'!$D$11*DV118+'Hidden inputs'!$E$11*DW118)</f>
        <v/>
      </c>
      <c r="EF118" s="11" t="str">
        <f t="shared" ca="1" si="3181"/>
        <v/>
      </c>
      <c r="EG118" s="9" t="str">
        <f t="shared" ca="1" si="3271"/>
        <v/>
      </c>
      <c r="EH118" s="3" t="str">
        <f t="shared" ca="1" si="3272"/>
        <v/>
      </c>
      <c r="EI118" s="5" t="str" cm="1">
        <f t="array" aca="1" ref="EI118" ca="1">IF($B118="","",IF(EH118=0,0,IF(DD_Payment="",0,IF(EH118&lt;_xlfn.IFS(DD_Frequency="Monthly",1,DD_Frequency="Quarterly",IF(MONTH(EH$2)=1,1,IF(MONTH(EH$2)=4,1,IF(MONTH(EH$2)=7,1,IF(MONTH(EH$2)=10,1,0)))),DD_Frequency="Annually",IF(MONTH(EH$2)=1,1,0))*DD_Payment,EH118,_xlfn.IFS(DD_Frequency="Monthly",1,DD_Frequency="Quarterly",IF(MONTH(EH$2)=1,1,IF(MONTH(EH$2)=4,1,IF(MONTH(EH$2)=7,1,IF(MONTH(EH$2)=10,1,0)))),DD_Frequency="Annually",IF(MONTH(EH$2)=1,1,0))*DD_Payment))))</f>
        <v/>
      </c>
      <c r="EJ118" s="3" t="str">
        <f t="shared" ref="EJ118" ca="1" si="5626">IF($B118="","",IF(EH118&gt;EI118,(EH118-EI118/2)*(rate_A*(EJ$1/365)),0))</f>
        <v/>
      </c>
      <c r="EK118" s="3" t="str">
        <f t="shared" ca="1" si="3362"/>
        <v/>
      </c>
      <c r="EL118" s="3" t="str">
        <f t="shared" ref="EL118" ca="1" si="5627">IF($B118="","",DW118*(1+rate_A*EJ$1/365))</f>
        <v/>
      </c>
      <c r="EM118" s="3" t="str">
        <f t="shared" ref="EM118" ca="1" si="5628">IF($B118="","",DX118*(1+rate_A*EJ$1/365))</f>
        <v/>
      </c>
      <c r="EN118" s="3" t="str">
        <f t="shared" ref="EN118" ca="1" si="5629">IF($B118="","",DY118*(1+rate_joint*EJ$1/365))</f>
        <v/>
      </c>
      <c r="EO118" s="5" t="str">
        <f t="shared" ca="1" si="3366"/>
        <v/>
      </c>
      <c r="EP118" s="5" t="str" cm="1">
        <f t="array" aca="1" ref="EP118" ca="1">IF(EO118="","",_xlfn.IFS(EO118&lt;='Hidden inputs'!$C$15,EO118*'Hidden inputs'!$D$15,EO118&lt;='Hidden inputs'!$C$16,'Hidden inputs'!$C$15*'Hidden inputs'!$D$15+(EO118-'Hidden inputs'!$B$16)*'Hidden inputs'!$D$16,EO118&lt;='Hidden inputs'!$C$17,'Hidden inputs'!$C$15*'Hidden inputs'!$D$15+('Hidden inputs'!$C$16-'Hidden inputs'!$B$16)*'Hidden inputs'!$D$16+(EO118-'Hidden inputs'!$B$17)*'Hidden inputs'!$D$17,EO118&gt;'Hidden inputs'!$B$18,'Hidden inputs'!$C$15*'Hidden inputs'!$D$15+('Hidden inputs'!$C$16-'Hidden inputs'!$B$16)*'Hidden inputs'!$D$16+('Hidden inputs'!$C$17-'Hidden inputs'!$B$17)*'Hidden inputs'!$D$17+(EO118-'Hidden inputs'!$B$18)*'Hidden inputs'!$D$18))</f>
        <v/>
      </c>
      <c r="EQ118" s="10" t="str">
        <f t="shared" ca="1" si="3367"/>
        <v/>
      </c>
      <c r="ER118" s="5" t="str">
        <f t="shared" ca="1" si="3277"/>
        <v/>
      </c>
      <c r="ES118" s="5" t="str">
        <f t="shared" ca="1" si="3278"/>
        <v/>
      </c>
      <c r="ET118" s="5" t="str">
        <f ca="1">IF($B118="","",'Hidden inputs'!$D$11*EK118+'Hidden inputs'!$E$11*EL118)</f>
        <v/>
      </c>
      <c r="EU118" s="11" t="str">
        <f t="shared" ca="1" si="3186"/>
        <v/>
      </c>
      <c r="EV118" s="9" t="str">
        <f t="shared" ca="1" si="3279"/>
        <v/>
      </c>
      <c r="EW118" s="3" t="str">
        <f t="shared" ca="1" si="3280"/>
        <v/>
      </c>
      <c r="EX118" s="5" t="str" cm="1">
        <f t="array" aca="1" ref="EX118" ca="1">IF($B118="","",IF(EW118=0,0,IF(DD_Payment="",0,IF(EW118&lt;_xlfn.IFS(DD_Frequency="Monthly",1,DD_Frequency="Quarterly",IF(MONTH(EW$2)=1,1,IF(MONTH(EW$2)=4,1,IF(MONTH(EW$2)=7,1,IF(MONTH(EW$2)=10,1,0)))),DD_Frequency="Annually",IF(MONTH(EW$2)=1,1,0))*DD_Payment,EW118,_xlfn.IFS(DD_Frequency="Monthly",1,DD_Frequency="Quarterly",IF(MONTH(EW$2)=1,1,IF(MONTH(EW$2)=4,1,IF(MONTH(EW$2)=7,1,IF(MONTH(EW$2)=10,1,0)))),DD_Frequency="Annually",IF(MONTH(EW$2)=1,1,0))*DD_Payment))))</f>
        <v/>
      </c>
      <c r="EY118" s="3" t="str">
        <f t="shared" ref="EY118" ca="1" si="5630">IF($B118="","",IF(EW118&gt;EX118,(EW118-EX118/2)*(rate_A*(EY$1/365)),0))</f>
        <v/>
      </c>
      <c r="EZ118" s="3" t="str">
        <f t="shared" ca="1" si="3369"/>
        <v/>
      </c>
      <c r="FA118" s="3" t="str">
        <f t="shared" ref="FA118" ca="1" si="5631">IF($B118="","",EL118*(1+rate_A*EY$1/365))</f>
        <v/>
      </c>
      <c r="FB118" s="3" t="str">
        <f t="shared" ref="FB118" ca="1" si="5632">IF($B118="","",EM118*(1+rate_A*EY$1/365))</f>
        <v/>
      </c>
      <c r="FC118" s="3" t="str">
        <f t="shared" ref="FC118" ca="1" si="5633">IF($B118="","",EN118*(1+rate_joint*EY$1/365))</f>
        <v/>
      </c>
      <c r="FD118" s="5" t="str">
        <f t="shared" ca="1" si="3373"/>
        <v/>
      </c>
      <c r="FE118" s="5" t="str" cm="1">
        <f t="array" aca="1" ref="FE118" ca="1">IF(FD118="","",_xlfn.IFS(FD118&lt;='Hidden inputs'!$C$15,FD118*'Hidden inputs'!$D$15,FD118&lt;='Hidden inputs'!$C$16,'Hidden inputs'!$C$15*'Hidden inputs'!$D$15+(FD118-'Hidden inputs'!$B$16)*'Hidden inputs'!$D$16,FD118&lt;='Hidden inputs'!$C$17,'Hidden inputs'!$C$15*'Hidden inputs'!$D$15+('Hidden inputs'!$C$16-'Hidden inputs'!$B$16)*'Hidden inputs'!$D$16+(FD118-'Hidden inputs'!$B$17)*'Hidden inputs'!$D$17,FD118&gt;'Hidden inputs'!$B$18,'Hidden inputs'!$C$15*'Hidden inputs'!$D$15+('Hidden inputs'!$C$16-'Hidden inputs'!$B$16)*'Hidden inputs'!$D$16+('Hidden inputs'!$C$17-'Hidden inputs'!$B$17)*'Hidden inputs'!$D$17+(FD118-'Hidden inputs'!$B$18)*'Hidden inputs'!$D$18))</f>
        <v/>
      </c>
      <c r="FF118" s="10" t="str">
        <f t="shared" ca="1" si="3374"/>
        <v/>
      </c>
      <c r="FG118" s="5" t="str">
        <f t="shared" ca="1" si="3285"/>
        <v/>
      </c>
      <c r="FH118" s="5" t="str">
        <f t="shared" ca="1" si="3286"/>
        <v/>
      </c>
      <c r="FI118" s="5" t="str">
        <f ca="1">IF($B118="","",'Hidden inputs'!$D$11*EZ118+'Hidden inputs'!$E$11*FA118)</f>
        <v/>
      </c>
      <c r="FJ118" s="11" t="str">
        <f t="shared" ca="1" si="3191"/>
        <v/>
      </c>
      <c r="FK118" s="9" t="str">
        <f t="shared" ca="1" si="3287"/>
        <v/>
      </c>
      <c r="FL118" s="3" t="str">
        <f t="shared" ca="1" si="3288"/>
        <v/>
      </c>
      <c r="FM118" s="5" t="str" cm="1">
        <f t="array" aca="1" ref="FM118" ca="1">IF($B118="","",IF(FL118=0,0,IF(DD_Payment="",0,IF(FL118&lt;_xlfn.IFS(DD_Frequency="Monthly",1,DD_Frequency="Quarterly",IF(MONTH(FL$2)=1,1,IF(MONTH(FL$2)=4,1,IF(MONTH(FL$2)=7,1,IF(MONTH(FL$2)=10,1,0)))),DD_Frequency="Annually",IF(MONTH(FL$2)=1,1,0))*DD_Payment,FL118,_xlfn.IFS(DD_Frequency="Monthly",1,DD_Frequency="Quarterly",IF(MONTH(FL$2)=1,1,IF(MONTH(FL$2)=4,1,IF(MONTH(FL$2)=7,1,IF(MONTH(FL$2)=10,1,0)))),DD_Frequency="Annually",IF(MONTH(FL$2)=1,1,0))*DD_Payment))))</f>
        <v/>
      </c>
      <c r="FN118" s="3" t="str">
        <f t="shared" ref="FN118" ca="1" si="5634">IF($B118="","",IF(FL118&gt;FM118,(FL118-FM118/2)*(rate_A*(FN$1/365)),0))</f>
        <v/>
      </c>
      <c r="FO118" s="3" t="str">
        <f t="shared" ca="1" si="3376"/>
        <v/>
      </c>
      <c r="FP118" s="3" t="str">
        <f t="shared" ref="FP118" ca="1" si="5635">IF($B118="","",FA118*(1+rate_A*FN$1/365))</f>
        <v/>
      </c>
      <c r="FQ118" s="3" t="str">
        <f t="shared" ref="FQ118" ca="1" si="5636">IF($B118="","",FB118*(1+rate_A*FN$1/365))</f>
        <v/>
      </c>
      <c r="FR118" s="3" t="str">
        <f t="shared" ref="FR118" ca="1" si="5637">IF($B118="","",FC118*(1+rate_joint*FN$1/365))</f>
        <v/>
      </c>
      <c r="FS118" s="5" t="str">
        <f t="shared" ca="1" si="3380"/>
        <v/>
      </c>
      <c r="FT118" s="5" t="str" cm="1">
        <f t="array" aca="1" ref="FT118" ca="1">IF(FS118="","",_xlfn.IFS(FS118&lt;='Hidden inputs'!$C$15,FS118*'Hidden inputs'!$D$15,FS118&lt;='Hidden inputs'!$C$16,'Hidden inputs'!$C$15*'Hidden inputs'!$D$15+(FS118-'Hidden inputs'!$B$16)*'Hidden inputs'!$D$16,FS118&lt;='Hidden inputs'!$C$17,'Hidden inputs'!$C$15*'Hidden inputs'!$D$15+('Hidden inputs'!$C$16-'Hidden inputs'!$B$16)*'Hidden inputs'!$D$16+(FS118-'Hidden inputs'!$B$17)*'Hidden inputs'!$D$17,FS118&gt;'Hidden inputs'!$B$18,'Hidden inputs'!$C$15*'Hidden inputs'!$D$15+('Hidden inputs'!$C$16-'Hidden inputs'!$B$16)*'Hidden inputs'!$D$16+('Hidden inputs'!$C$17-'Hidden inputs'!$B$17)*'Hidden inputs'!$D$17+(FS118-'Hidden inputs'!$B$18)*'Hidden inputs'!$D$18))</f>
        <v/>
      </c>
      <c r="FU118" s="10" t="str">
        <f t="shared" ca="1" si="3381"/>
        <v/>
      </c>
      <c r="FV118" s="5" t="str">
        <f t="shared" ca="1" si="3293"/>
        <v/>
      </c>
      <c r="FW118" s="5" t="str">
        <f t="shared" ca="1" si="3294"/>
        <v/>
      </c>
      <c r="FX118" s="5" t="str">
        <f ca="1">IF($B118="","",'Hidden inputs'!$D$11*FO118+'Hidden inputs'!$E$11*FP118)</f>
        <v/>
      </c>
      <c r="FY118" s="11" t="str">
        <f t="shared" ca="1" si="3196"/>
        <v/>
      </c>
      <c r="FZ118" s="9" t="str">
        <f t="shared" ca="1" si="3295"/>
        <v/>
      </c>
      <c r="GA118" s="5" t="str">
        <f t="shared" ca="1" si="3296"/>
        <v/>
      </c>
      <c r="GB118" s="5" t="str">
        <f t="shared" ca="1" si="3297"/>
        <v/>
      </c>
      <c r="GC118" s="5" t="str">
        <f t="shared" ca="1" si="3197"/>
        <v/>
      </c>
      <c r="GD118" s="5" t="str">
        <f t="shared" ca="1" si="3198"/>
        <v/>
      </c>
    </row>
    <row r="119" spans="1:186" x14ac:dyDescent="0.35">
      <c r="A119" s="2" t="str">
        <f t="shared" ca="1" si="3199"/>
        <v/>
      </c>
      <c r="B119" s="6" t="str">
        <f t="shared" ca="1" si="3200"/>
        <v/>
      </c>
      <c r="C119" s="5" t="str">
        <f t="shared" ca="1" si="3298"/>
        <v/>
      </c>
      <c r="D119" s="5" t="str" cm="1">
        <f t="array" aca="1" ref="D119" ca="1">IF($B119="","",IF(C119=0,0,IF(DD_Payment="",0,IF(C119&lt;_xlfn.IFS(DD_Frequency="Monthly",1,DD_Frequency="Quarterly",IF(MONTH(C$2)=1,1,IF(MONTH(C$2)=4,1,IF(MONTH(C$2)=7,1,IF(MONTH(C$2)=10,1,0)))),DD_Frequency="Annually",IF(MONTH(C$2)=1,1,0))*DD_Payment,C119,_xlfn.IFS(DD_Frequency="Monthly",1,DD_Frequency="Quarterly",IF(MONTH(C$2)=1,1,IF(MONTH(C$2)=4,1,IF(MONTH(C$2)=7,1,IF(MONTH(C$2)=10,1,0)))),DD_Frequency="Annually",IF(MONTH(C$2)=1,1,0))*DD_Payment))))</f>
        <v/>
      </c>
      <c r="E119" s="5" t="str">
        <f t="shared" ref="E119" ca="1" si="5638">IF(B119="","",IF(C119&gt;D119,(C119-D119/2)*(rate_A*(E$1/365)),0))</f>
        <v/>
      </c>
      <c r="F119" s="5" t="str">
        <f t="shared" ca="1" si="3202"/>
        <v/>
      </c>
      <c r="G119" s="5" t="str">
        <f t="shared" ref="G119" ca="1" si="5639">IF(B119="","",G118*(1+rate_A*E$1/365))</f>
        <v/>
      </c>
      <c r="H119" s="5" t="str">
        <f t="shared" ref="H119" ca="1" si="5640">IF(B119="","",H118*(1+rate_A*E$1/365))</f>
        <v/>
      </c>
      <c r="I119" s="5" t="str">
        <f t="shared" ref="I119" ca="1" si="5641">IF(B119="","",I118*(1+rate_joint*E$1/365))</f>
        <v/>
      </c>
      <c r="J119" s="5" t="str">
        <f t="shared" ca="1" si="3303"/>
        <v/>
      </c>
      <c r="K119" s="5" t="str" cm="1">
        <f t="array" aca="1" ref="K119" ca="1">IF(J119="","",_xlfn.IFS(J119&lt;='Hidden inputs'!$C$15,J119*'Hidden inputs'!$D$15,J119&lt;='Hidden inputs'!$C$16,'Hidden inputs'!$C$15*'Hidden inputs'!$D$15+(J119-'Hidden inputs'!$B$16)*'Hidden inputs'!$D$16,J119&lt;='Hidden inputs'!$C$17,'Hidden inputs'!$C$15*'Hidden inputs'!$D$15+('Hidden inputs'!$C$16-'Hidden inputs'!$B$16)*'Hidden inputs'!$D$16+(J119-'Hidden inputs'!$B$17)*'Hidden inputs'!$D$17,J119&gt;'Hidden inputs'!$B$18,'Hidden inputs'!$C$15*'Hidden inputs'!$D$15+('Hidden inputs'!$C$16-'Hidden inputs'!$B$16)*'Hidden inputs'!$D$16+('Hidden inputs'!$C$17-'Hidden inputs'!$B$17)*'Hidden inputs'!$D$17+(J119-'Hidden inputs'!$B$18)*'Hidden inputs'!$D$18))</f>
        <v/>
      </c>
      <c r="L119" s="11" t="str">
        <f t="shared" ca="1" si="3304"/>
        <v/>
      </c>
      <c r="M119" s="5" t="str">
        <f t="shared" ca="1" si="3206"/>
        <v/>
      </c>
      <c r="N119" s="5" t="str">
        <f t="shared" ca="1" si="3207"/>
        <v/>
      </c>
      <c r="O119" s="5" t="str">
        <f ca="1">IF(B119="","",'Hidden inputs'!$D$11*F119+'Hidden inputs'!$E$11*G119)</f>
        <v/>
      </c>
      <c r="P119" s="11" t="str">
        <f t="shared" ca="1" si="3140"/>
        <v/>
      </c>
      <c r="Q119" s="20" t="str">
        <f t="shared" ca="1" si="3141"/>
        <v/>
      </c>
      <c r="R119" s="3" t="str">
        <f t="shared" ca="1" si="3208"/>
        <v/>
      </c>
      <c r="S119" s="5" t="str" cm="1">
        <f t="array" aca="1" ref="S119" ca="1">IF($B119="","",IF(R119=0,0,IF(DD_Payment="",0,IF(R119&lt;_xlfn.IFS(DD_Frequency="Monthly",1,DD_Frequency="Quarterly",IF(MONTH(R$2)=1,1,IF(MONTH(R$2)=4,1,IF(MONTH(R$2)=7,1,IF(MONTH(R$2)=10,1,0)))),DD_Frequency="Annually",IF(MONTH(R$2)=1,1,0))*DD_Payment,R119,_xlfn.IFS(DD_Frequency="Monthly",1,DD_Frequency="Quarterly",IF(MONTH(R$2)=1,1,IF(MONTH(R$2)=4,1,IF(MONTH(R$2)=7,1,IF(MONTH(R$2)=10,1,0)))),DD_Frequency="Annually",IF(MONTH(R$2)=1,1,0))*DD_Payment))))</f>
        <v/>
      </c>
      <c r="T119" s="3" t="str">
        <f t="shared" ref="T119" ca="1" si="5642">IF(B119="","",IF(R119&gt;S119,(R119-S119/2)*(rate_A*((T$1+A119)/365)),0))</f>
        <v/>
      </c>
      <c r="U119" s="3" t="str">
        <f t="shared" ca="1" si="3210"/>
        <v/>
      </c>
      <c r="V119" s="3" t="str">
        <f t="shared" ref="V119" ca="1" si="5643">IF(B119="","",G119*(1+rate_A*(T$1+A119)/365))</f>
        <v/>
      </c>
      <c r="W119" s="3" t="str">
        <f t="shared" ref="W119" ca="1" si="5644">IF(B119="","",H119*(1+rate_A*(T$1+A119)/365))</f>
        <v/>
      </c>
      <c r="X119" s="3" t="str">
        <f t="shared" ref="X119" ca="1" si="5645">IF(B119="","",I119*(1+rate_joint*(T$1+A119)/365))</f>
        <v/>
      </c>
      <c r="Y119" s="5" t="str">
        <f t="shared" ca="1" si="3309"/>
        <v/>
      </c>
      <c r="Z119" s="5" t="str" cm="1">
        <f t="array" aca="1" ref="Z119" ca="1">IF(Y119="","",_xlfn.IFS(Y119&lt;='Hidden inputs'!$C$15,Y119*'Hidden inputs'!$D$15,Y119&lt;='Hidden inputs'!$C$16,'Hidden inputs'!$C$15*'Hidden inputs'!$D$15+(Y119-'Hidden inputs'!$B$16)*'Hidden inputs'!$D$16,Y119&lt;='Hidden inputs'!$C$17,'Hidden inputs'!$C$15*'Hidden inputs'!$D$15+('Hidden inputs'!$C$16-'Hidden inputs'!$B$16)*'Hidden inputs'!$D$16+(Y119-'Hidden inputs'!$B$17)*'Hidden inputs'!$D$17,Y119&gt;'Hidden inputs'!$B$18,'Hidden inputs'!$C$15*'Hidden inputs'!$D$15+('Hidden inputs'!$C$16-'Hidden inputs'!$B$16)*'Hidden inputs'!$D$16+('Hidden inputs'!$C$17-'Hidden inputs'!$B$17)*'Hidden inputs'!$D$17+(Y119-'Hidden inputs'!$B$18)*'Hidden inputs'!$D$18))</f>
        <v/>
      </c>
      <c r="AA119" s="10" t="str">
        <f t="shared" ca="1" si="3310"/>
        <v/>
      </c>
      <c r="AB119" s="5" t="str">
        <f t="shared" ca="1" si="3214"/>
        <v/>
      </c>
      <c r="AC119" s="5" t="str">
        <f t="shared" ca="1" si="3311"/>
        <v/>
      </c>
      <c r="AD119" s="5" t="str">
        <f ca="1">IF(B119="","",'Hidden inputs'!$D$11*U119+'Hidden inputs'!$E$11*V119)</f>
        <v/>
      </c>
      <c r="AE119" s="11" t="str">
        <f t="shared" ca="1" si="3146"/>
        <v/>
      </c>
      <c r="AF119" s="9" t="str">
        <f t="shared" ca="1" si="3215"/>
        <v/>
      </c>
      <c r="AG119" s="3" t="str">
        <f t="shared" ca="1" si="3216"/>
        <v/>
      </c>
      <c r="AH119" s="5" t="str" cm="1">
        <f t="array" aca="1" ref="AH119" ca="1">IF($B119="","",IF(AG119=0,0,IF(DD_Payment="",0,IF(AG119&lt;_xlfn.IFS(DD_Frequency="Monthly",1,DD_Frequency="Quarterly",IF(MONTH(AG$2)=1,1,IF(MONTH(AG$2)=4,1,IF(MONTH(AG$2)=7,1,IF(MONTH(AG$2)=10,1,0)))),DD_Frequency="Annually",IF(MONTH(AG$2)=1,1,0))*DD_Payment,AG119,_xlfn.IFS(DD_Frequency="Monthly",1,DD_Frequency="Quarterly",IF(MONTH(AG$2)=1,1,IF(MONTH(AG$2)=4,1,IF(MONTH(AG$2)=7,1,IF(MONTH(AG$2)=10,1,0)))),DD_Frequency="Annually",IF(MONTH(AG$2)=1,1,0))*DD_Payment))))</f>
        <v/>
      </c>
      <c r="AI119" s="3" t="str">
        <f t="shared" ref="AI119" ca="1" si="5646">IF($B119="","",IF(AG119&gt;AH119,(AG119-AH119/2)*(rate_A*(AI$1/365)),0))</f>
        <v/>
      </c>
      <c r="AJ119" s="3" t="str">
        <f t="shared" ca="1" si="3313"/>
        <v/>
      </c>
      <c r="AK119" s="3" t="str">
        <f t="shared" ref="AK119" ca="1" si="5647">IF($B119="","",V119*(1+rate_A*AI$1/365))</f>
        <v/>
      </c>
      <c r="AL119" s="3" t="str">
        <f t="shared" ref="AL119" ca="1" si="5648">IF($B119="","",W119*(1+rate_A*AI$1/365))</f>
        <v/>
      </c>
      <c r="AM119" s="3" t="str">
        <f t="shared" ref="AM119" ca="1" si="5649">IF($B119="","",X119*(1+rate_joint*AI$1/365))</f>
        <v/>
      </c>
      <c r="AN119" s="5" t="str">
        <f t="shared" ca="1" si="3317"/>
        <v/>
      </c>
      <c r="AO119" s="5" t="str" cm="1">
        <f t="array" aca="1" ref="AO119" ca="1">IF(AN119="","",_xlfn.IFS(AN119&lt;='Hidden inputs'!$C$15,AN119*'Hidden inputs'!$D$15,AN119&lt;='Hidden inputs'!$C$16,'Hidden inputs'!$C$15*'Hidden inputs'!$D$15+(AN119-'Hidden inputs'!$B$16)*'Hidden inputs'!$D$16,AN119&lt;='Hidden inputs'!$C$17,'Hidden inputs'!$C$15*'Hidden inputs'!$D$15+('Hidden inputs'!$C$16-'Hidden inputs'!$B$16)*'Hidden inputs'!$D$16+(AN119-'Hidden inputs'!$B$17)*'Hidden inputs'!$D$17,AN119&gt;'Hidden inputs'!$B$18,'Hidden inputs'!$C$15*'Hidden inputs'!$D$15+('Hidden inputs'!$C$16-'Hidden inputs'!$B$16)*'Hidden inputs'!$D$16+('Hidden inputs'!$C$17-'Hidden inputs'!$B$17)*'Hidden inputs'!$D$17+(AN119-'Hidden inputs'!$B$18)*'Hidden inputs'!$D$18))</f>
        <v/>
      </c>
      <c r="AP119" s="10" t="str">
        <f t="shared" ca="1" si="3318"/>
        <v/>
      </c>
      <c r="AQ119" s="5" t="str">
        <f t="shared" ca="1" si="3221"/>
        <v/>
      </c>
      <c r="AR119" s="5" t="str">
        <f t="shared" ca="1" si="3222"/>
        <v/>
      </c>
      <c r="AS119" s="5" t="str">
        <f ca="1">IF($B119="","",'Hidden inputs'!$D$11*AJ119+'Hidden inputs'!$E$11*AK119)</f>
        <v/>
      </c>
      <c r="AT119" s="11" t="str">
        <f t="shared" ca="1" si="3151"/>
        <v/>
      </c>
      <c r="AU119" s="9" t="str">
        <f t="shared" ca="1" si="3223"/>
        <v/>
      </c>
      <c r="AV119" s="3" t="str">
        <f t="shared" ca="1" si="3224"/>
        <v/>
      </c>
      <c r="AW119" s="5" t="str" cm="1">
        <f t="array" aca="1" ref="AW119" ca="1">IF($B119="","",IF(AV119=0,0,IF(DD_Payment="",0,IF(AV119&lt;_xlfn.IFS(DD_Frequency="Monthly",1,DD_Frequency="Quarterly",IF(MONTH(AV$2)=1,1,IF(MONTH(AV$2)=4,1,IF(MONTH(AV$2)=7,1,IF(MONTH(AV$2)=10,1,0)))),DD_Frequency="Annually",IF(MONTH(AV$2)=1,1,0))*DD_Payment,AV119,_xlfn.IFS(DD_Frequency="Monthly",1,DD_Frequency="Quarterly",IF(MONTH(AV$2)=1,1,IF(MONTH(AV$2)=4,1,IF(MONTH(AV$2)=7,1,IF(MONTH(AV$2)=10,1,0)))),DD_Frequency="Annually",IF(MONTH(AV$2)=1,1,0))*DD_Payment))))</f>
        <v/>
      </c>
      <c r="AX119" s="3" t="str">
        <f t="shared" ref="AX119" ca="1" si="5650">IF($B119="","",IF(AV119&gt;AW119,(AV119-AW119/2)*(rate_A*(AX$1/365)),0))</f>
        <v/>
      </c>
      <c r="AY119" s="3" t="str">
        <f t="shared" ca="1" si="3320"/>
        <v/>
      </c>
      <c r="AZ119" s="3" t="str">
        <f t="shared" ref="AZ119" ca="1" si="5651">IF($B119="","",AK119*(1+rate_A*AX$1/365))</f>
        <v/>
      </c>
      <c r="BA119" s="3" t="str">
        <f t="shared" ref="BA119" ca="1" si="5652">IF($B119="","",AL119*(1+rate_A*AX$1/365))</f>
        <v/>
      </c>
      <c r="BB119" s="3" t="str">
        <f t="shared" ref="BB119" ca="1" si="5653">IF($B119="","",AM119*(1+rate_joint*AX$1/365))</f>
        <v/>
      </c>
      <c r="BC119" s="5" t="str">
        <f t="shared" ca="1" si="3324"/>
        <v/>
      </c>
      <c r="BD119" s="5" t="str" cm="1">
        <f t="array" aca="1" ref="BD119" ca="1">IF(BC119="","",_xlfn.IFS(BC119&lt;='Hidden inputs'!$C$15,BC119*'Hidden inputs'!$D$15,BC119&lt;='Hidden inputs'!$C$16,'Hidden inputs'!$C$15*'Hidden inputs'!$D$15+(BC119-'Hidden inputs'!$B$16)*'Hidden inputs'!$D$16,BC119&lt;='Hidden inputs'!$C$17,'Hidden inputs'!$C$15*'Hidden inputs'!$D$15+('Hidden inputs'!$C$16-'Hidden inputs'!$B$16)*'Hidden inputs'!$D$16+(BC119-'Hidden inputs'!$B$17)*'Hidden inputs'!$D$17,BC119&gt;'Hidden inputs'!$B$18,'Hidden inputs'!$C$15*'Hidden inputs'!$D$15+('Hidden inputs'!$C$16-'Hidden inputs'!$B$16)*'Hidden inputs'!$D$16+('Hidden inputs'!$C$17-'Hidden inputs'!$B$17)*'Hidden inputs'!$D$17+(BC119-'Hidden inputs'!$B$18)*'Hidden inputs'!$D$18))</f>
        <v/>
      </c>
      <c r="BE119" s="10" t="str">
        <f t="shared" ca="1" si="3325"/>
        <v/>
      </c>
      <c r="BF119" s="5" t="str">
        <f t="shared" ca="1" si="3229"/>
        <v/>
      </c>
      <c r="BG119" s="5" t="str">
        <f t="shared" ca="1" si="3230"/>
        <v/>
      </c>
      <c r="BH119" s="5" t="str">
        <f ca="1">IF($B119="","",'Hidden inputs'!$D$11*AY119+'Hidden inputs'!$E$11*AZ119)</f>
        <v/>
      </c>
      <c r="BI119" s="11" t="str">
        <f t="shared" ca="1" si="3156"/>
        <v/>
      </c>
      <c r="BJ119" s="9" t="str">
        <f t="shared" ca="1" si="3231"/>
        <v/>
      </c>
      <c r="BK119" s="3" t="str">
        <f t="shared" ca="1" si="3232"/>
        <v/>
      </c>
      <c r="BL119" s="5" t="str" cm="1">
        <f t="array" aca="1" ref="BL119" ca="1">IF($B119="","",IF(BK119=0,0,IF(DD_Payment="",0,IF(BK119&lt;_xlfn.IFS(DD_Frequency="Monthly",1,DD_Frequency="Quarterly",IF(MONTH(BK$2)=1,1,IF(MONTH(BK$2)=4,1,IF(MONTH(BK$2)=7,1,IF(MONTH(BK$2)=10,1,0)))),DD_Frequency="Annually",IF(MONTH(BK$2)=1,1,0))*DD_Payment,BK119,_xlfn.IFS(DD_Frequency="Monthly",1,DD_Frequency="Quarterly",IF(MONTH(BK$2)=1,1,IF(MONTH(BK$2)=4,1,IF(MONTH(BK$2)=7,1,IF(MONTH(BK$2)=10,1,0)))),DD_Frequency="Annually",IF(MONTH(BK$2)=1,1,0))*DD_Payment))))</f>
        <v/>
      </c>
      <c r="BM119" s="3" t="str">
        <f t="shared" ref="BM119" ca="1" si="5654">IF($B119="","",IF(BK119&gt;BL119,(BK119-BL119/2)*(rate_A*(BM$1/365)),0))</f>
        <v/>
      </c>
      <c r="BN119" s="3" t="str">
        <f t="shared" ca="1" si="3327"/>
        <v/>
      </c>
      <c r="BO119" s="3" t="str">
        <f t="shared" ref="BO119" ca="1" si="5655">IF($B119="","",AZ119*(1+rate_A*BM$1/365))</f>
        <v/>
      </c>
      <c r="BP119" s="3" t="str">
        <f t="shared" ref="BP119" ca="1" si="5656">IF($B119="","",BA119*(1+rate_A*BM$1/365))</f>
        <v/>
      </c>
      <c r="BQ119" s="3" t="str">
        <f t="shared" ref="BQ119" ca="1" si="5657">IF($B119="","",BB119*(1+rate_joint*BM$1/365))</f>
        <v/>
      </c>
      <c r="BR119" s="5" t="str">
        <f t="shared" ca="1" si="3331"/>
        <v/>
      </c>
      <c r="BS119" s="5" t="str" cm="1">
        <f t="array" aca="1" ref="BS119" ca="1">IF(BR119="","",_xlfn.IFS(BR119&lt;='Hidden inputs'!$C$15,BR119*'Hidden inputs'!$D$15,BR119&lt;='Hidden inputs'!$C$16,'Hidden inputs'!$C$15*'Hidden inputs'!$D$15+(BR119-'Hidden inputs'!$B$16)*'Hidden inputs'!$D$16,BR119&lt;='Hidden inputs'!$C$17,'Hidden inputs'!$C$15*'Hidden inputs'!$D$15+('Hidden inputs'!$C$16-'Hidden inputs'!$B$16)*'Hidden inputs'!$D$16+(BR119-'Hidden inputs'!$B$17)*'Hidden inputs'!$D$17,BR119&gt;'Hidden inputs'!$B$18,'Hidden inputs'!$C$15*'Hidden inputs'!$D$15+('Hidden inputs'!$C$16-'Hidden inputs'!$B$16)*'Hidden inputs'!$D$16+('Hidden inputs'!$C$17-'Hidden inputs'!$B$17)*'Hidden inputs'!$D$17+(BR119-'Hidden inputs'!$B$18)*'Hidden inputs'!$D$18))</f>
        <v/>
      </c>
      <c r="BT119" s="10" t="str">
        <f t="shared" ca="1" si="3332"/>
        <v/>
      </c>
      <c r="BU119" s="5" t="str">
        <f t="shared" ca="1" si="3237"/>
        <v/>
      </c>
      <c r="BV119" s="5" t="str">
        <f t="shared" ca="1" si="3238"/>
        <v/>
      </c>
      <c r="BW119" s="5" t="str">
        <f ca="1">IF($B119="","",'Hidden inputs'!$D$11*BN119+'Hidden inputs'!$E$11*BO119)</f>
        <v/>
      </c>
      <c r="BX119" s="11" t="str">
        <f t="shared" ca="1" si="3161"/>
        <v/>
      </c>
      <c r="BY119" s="9" t="str">
        <f t="shared" ca="1" si="3239"/>
        <v/>
      </c>
      <c r="BZ119" s="3" t="str">
        <f t="shared" ca="1" si="3240"/>
        <v/>
      </c>
      <c r="CA119" s="5" t="str" cm="1">
        <f t="array" aca="1" ref="CA119" ca="1">IF($B119="","",IF(BZ119=0,0,IF(DD_Payment="",0,IF(BZ119&lt;_xlfn.IFS(DD_Frequency="Monthly",1,DD_Frequency="Quarterly",IF(MONTH(BZ$2)=1,1,IF(MONTH(BZ$2)=4,1,IF(MONTH(BZ$2)=7,1,IF(MONTH(BZ$2)=10,1,0)))),DD_Frequency="Annually",IF(MONTH(BZ$2)=1,1,0))*DD_Payment,BZ119,_xlfn.IFS(DD_Frequency="Monthly",1,DD_Frequency="Quarterly",IF(MONTH(BZ$2)=1,1,IF(MONTH(BZ$2)=4,1,IF(MONTH(BZ$2)=7,1,IF(MONTH(BZ$2)=10,1,0)))),DD_Frequency="Annually",IF(MONTH(BZ$2)=1,1,0))*DD_Payment))))</f>
        <v/>
      </c>
      <c r="CB119" s="3" t="str">
        <f t="shared" ref="CB119" ca="1" si="5658">IF($B119="","",IF(BZ119&gt;CA119,(BZ119-CA119/2)*(rate_A*(CB$1/365)),0))</f>
        <v/>
      </c>
      <c r="CC119" s="3" t="str">
        <f t="shared" ca="1" si="3334"/>
        <v/>
      </c>
      <c r="CD119" s="3" t="str">
        <f t="shared" ref="CD119" ca="1" si="5659">IF($B119="","",BO119*(1+rate_A*CB$1/365))</f>
        <v/>
      </c>
      <c r="CE119" s="3" t="str">
        <f t="shared" ref="CE119" ca="1" si="5660">IF($B119="","",BP119*(1+rate_A*CB$1/365))</f>
        <v/>
      </c>
      <c r="CF119" s="3" t="str">
        <f t="shared" ref="CF119" ca="1" si="5661">IF($B119="","",BQ119*(1+rate_joint*CB$1/365))</f>
        <v/>
      </c>
      <c r="CG119" s="5" t="str">
        <f t="shared" ca="1" si="3338"/>
        <v/>
      </c>
      <c r="CH119" s="5" t="str" cm="1">
        <f t="array" aca="1" ref="CH119" ca="1">IF(CG119="","",_xlfn.IFS(CG119&lt;='Hidden inputs'!$C$15,CG119*'Hidden inputs'!$D$15,CG119&lt;='Hidden inputs'!$C$16,'Hidden inputs'!$C$15*'Hidden inputs'!$D$15+(CG119-'Hidden inputs'!$B$16)*'Hidden inputs'!$D$16,CG119&lt;='Hidden inputs'!$C$17,'Hidden inputs'!$C$15*'Hidden inputs'!$D$15+('Hidden inputs'!$C$16-'Hidden inputs'!$B$16)*'Hidden inputs'!$D$16+(CG119-'Hidden inputs'!$B$17)*'Hidden inputs'!$D$17,CG119&gt;'Hidden inputs'!$B$18,'Hidden inputs'!$C$15*'Hidden inputs'!$D$15+('Hidden inputs'!$C$16-'Hidden inputs'!$B$16)*'Hidden inputs'!$D$16+('Hidden inputs'!$C$17-'Hidden inputs'!$B$17)*'Hidden inputs'!$D$17+(CG119-'Hidden inputs'!$B$18)*'Hidden inputs'!$D$18))</f>
        <v/>
      </c>
      <c r="CI119" s="10" t="str">
        <f t="shared" ca="1" si="3339"/>
        <v/>
      </c>
      <c r="CJ119" s="5" t="str">
        <f t="shared" ca="1" si="3245"/>
        <v/>
      </c>
      <c r="CK119" s="5" t="str">
        <f t="shared" ca="1" si="3246"/>
        <v/>
      </c>
      <c r="CL119" s="5" t="str">
        <f ca="1">IF($B119="","",'Hidden inputs'!$D$11*CC119+'Hidden inputs'!$E$11*CD119)</f>
        <v/>
      </c>
      <c r="CM119" s="11" t="str">
        <f t="shared" ca="1" si="3166"/>
        <v/>
      </c>
      <c r="CN119" s="9" t="str">
        <f t="shared" ca="1" si="3247"/>
        <v/>
      </c>
      <c r="CO119" s="3" t="str">
        <f t="shared" ca="1" si="3248"/>
        <v/>
      </c>
      <c r="CP119" s="5" t="str" cm="1">
        <f t="array" aca="1" ref="CP119" ca="1">IF($B119="","",IF(CO119=0,0,IF(DD_Payment="",0,IF(CO119&lt;_xlfn.IFS(DD_Frequency="Monthly",1,DD_Frequency="Quarterly",IF(MONTH(CO$2)=1,1,IF(MONTH(CO$2)=4,1,IF(MONTH(CO$2)=7,1,IF(MONTH(CO$2)=10,1,0)))),DD_Frequency="Annually",IF(MONTH(CO$2)=1,1,0))*DD_Payment,CO119,_xlfn.IFS(DD_Frequency="Monthly",1,DD_Frequency="Quarterly",IF(MONTH(CO$2)=1,1,IF(MONTH(CO$2)=4,1,IF(MONTH(CO$2)=7,1,IF(MONTH(CO$2)=10,1,0)))),DD_Frequency="Annually",IF(MONTH(CO$2)=1,1,0))*DD_Payment))))</f>
        <v/>
      </c>
      <c r="CQ119" s="3" t="str">
        <f t="shared" ref="CQ119" ca="1" si="5662">IF($B119="","",IF(CO119&gt;CP119,(CO119-CP119/2)*(rate_A*(CQ$1/365)),0))</f>
        <v/>
      </c>
      <c r="CR119" s="3" t="str">
        <f t="shared" ca="1" si="3341"/>
        <v/>
      </c>
      <c r="CS119" s="3" t="str">
        <f t="shared" ref="CS119" ca="1" si="5663">IF($B119="","",CD119*(1+rate_A*CQ$1/365))</f>
        <v/>
      </c>
      <c r="CT119" s="3" t="str">
        <f t="shared" ref="CT119" ca="1" si="5664">IF($B119="","",CE119*(1+rate_A*CQ$1/365))</f>
        <v/>
      </c>
      <c r="CU119" s="3" t="str">
        <f t="shared" ref="CU119" ca="1" si="5665">IF($B119="","",CF119*(1+rate_joint*CQ$1/365))</f>
        <v/>
      </c>
      <c r="CV119" s="5" t="str">
        <f t="shared" ca="1" si="3345"/>
        <v/>
      </c>
      <c r="CW119" s="5" t="str" cm="1">
        <f t="array" aca="1" ref="CW119" ca="1">IF(CV119="","",_xlfn.IFS(CV119&lt;='Hidden inputs'!$C$15,CV119*'Hidden inputs'!$D$15,CV119&lt;='Hidden inputs'!$C$16,'Hidden inputs'!$C$15*'Hidden inputs'!$D$15+(CV119-'Hidden inputs'!$B$16)*'Hidden inputs'!$D$16,CV119&lt;='Hidden inputs'!$C$17,'Hidden inputs'!$C$15*'Hidden inputs'!$D$15+('Hidden inputs'!$C$16-'Hidden inputs'!$B$16)*'Hidden inputs'!$D$16+(CV119-'Hidden inputs'!$B$17)*'Hidden inputs'!$D$17,CV119&gt;'Hidden inputs'!$B$18,'Hidden inputs'!$C$15*'Hidden inputs'!$D$15+('Hidden inputs'!$C$16-'Hidden inputs'!$B$16)*'Hidden inputs'!$D$16+('Hidden inputs'!$C$17-'Hidden inputs'!$B$17)*'Hidden inputs'!$D$17+(CV119-'Hidden inputs'!$B$18)*'Hidden inputs'!$D$18))</f>
        <v/>
      </c>
      <c r="CX119" s="10" t="str">
        <f t="shared" ca="1" si="3346"/>
        <v/>
      </c>
      <c r="CY119" s="5" t="str">
        <f t="shared" ca="1" si="3253"/>
        <v/>
      </c>
      <c r="CZ119" s="5" t="str">
        <f t="shared" ca="1" si="3254"/>
        <v/>
      </c>
      <c r="DA119" s="5" t="str">
        <f ca="1">IF($B119="","",'Hidden inputs'!$D$11*CR119+'Hidden inputs'!$E$11*CS119)</f>
        <v/>
      </c>
      <c r="DB119" s="11" t="str">
        <f t="shared" ca="1" si="3171"/>
        <v/>
      </c>
      <c r="DC119" s="9" t="str">
        <f t="shared" ca="1" si="3255"/>
        <v/>
      </c>
      <c r="DD119" s="3" t="str">
        <f t="shared" ca="1" si="3256"/>
        <v/>
      </c>
      <c r="DE119" s="5" t="str" cm="1">
        <f t="array" aca="1" ref="DE119" ca="1">IF($B119="","",IF(DD119=0,0,IF(DD_Payment="",0,IF(DD119&lt;_xlfn.IFS(DD_Frequency="Monthly",1,DD_Frequency="Quarterly",IF(MONTH(DD$2)=1,1,IF(MONTH(DD$2)=4,1,IF(MONTH(DD$2)=7,1,IF(MONTH(DD$2)=10,1,0)))),DD_Frequency="Annually",IF(MONTH(DD$2)=1,1,0))*DD_Payment,DD119,_xlfn.IFS(DD_Frequency="Monthly",1,DD_Frequency="Quarterly",IF(MONTH(DD$2)=1,1,IF(MONTH(DD$2)=4,1,IF(MONTH(DD$2)=7,1,IF(MONTH(DD$2)=10,1,0)))),DD_Frequency="Annually",IF(MONTH(DD$2)=1,1,0))*DD_Payment))))</f>
        <v/>
      </c>
      <c r="DF119" s="3" t="str">
        <f t="shared" ref="DF119" ca="1" si="5666">IF($B119="","",IF(DD119&gt;DE119,(DD119-DE119/2)*(rate_A*(DF$1/365)),0))</f>
        <v/>
      </c>
      <c r="DG119" s="3" t="str">
        <f t="shared" ca="1" si="3348"/>
        <v/>
      </c>
      <c r="DH119" s="3" t="str">
        <f t="shared" ref="DH119" ca="1" si="5667">IF($B119="","",CS119*(1+rate_A*DF$1/365))</f>
        <v/>
      </c>
      <c r="DI119" s="3" t="str">
        <f t="shared" ref="DI119" ca="1" si="5668">IF($B119="","",CT119*(1+rate_A*DF$1/365))</f>
        <v/>
      </c>
      <c r="DJ119" s="3" t="str">
        <f t="shared" ref="DJ119" ca="1" si="5669">IF($B119="","",CU119*(1+rate_joint*DF$1/365))</f>
        <v/>
      </c>
      <c r="DK119" s="5" t="str">
        <f t="shared" ca="1" si="3352"/>
        <v/>
      </c>
      <c r="DL119" s="5" t="str" cm="1">
        <f t="array" aca="1" ref="DL119" ca="1">IF(DK119="","",_xlfn.IFS(DK119&lt;='Hidden inputs'!$C$15,DK119*'Hidden inputs'!$D$15,DK119&lt;='Hidden inputs'!$C$16,'Hidden inputs'!$C$15*'Hidden inputs'!$D$15+(DK119-'Hidden inputs'!$B$16)*'Hidden inputs'!$D$16,DK119&lt;='Hidden inputs'!$C$17,'Hidden inputs'!$C$15*'Hidden inputs'!$D$15+('Hidden inputs'!$C$16-'Hidden inputs'!$B$16)*'Hidden inputs'!$D$16+(DK119-'Hidden inputs'!$B$17)*'Hidden inputs'!$D$17,DK119&gt;'Hidden inputs'!$B$18,'Hidden inputs'!$C$15*'Hidden inputs'!$D$15+('Hidden inputs'!$C$16-'Hidden inputs'!$B$16)*'Hidden inputs'!$D$16+('Hidden inputs'!$C$17-'Hidden inputs'!$B$17)*'Hidden inputs'!$D$17+(DK119-'Hidden inputs'!$B$18)*'Hidden inputs'!$D$18))</f>
        <v/>
      </c>
      <c r="DM119" s="10" t="str">
        <f t="shared" ca="1" si="3353"/>
        <v/>
      </c>
      <c r="DN119" s="5" t="str">
        <f t="shared" ca="1" si="3261"/>
        <v/>
      </c>
      <c r="DO119" s="5" t="str">
        <f t="shared" ca="1" si="3262"/>
        <v/>
      </c>
      <c r="DP119" s="5" t="str">
        <f ca="1">IF($B119="","",'Hidden inputs'!$D$11*DG119+'Hidden inputs'!$E$11*DH119)</f>
        <v/>
      </c>
      <c r="DQ119" s="11" t="str">
        <f t="shared" ca="1" si="3176"/>
        <v/>
      </c>
      <c r="DR119" s="9" t="str">
        <f t="shared" ca="1" si="3263"/>
        <v/>
      </c>
      <c r="DS119" s="3" t="str">
        <f t="shared" ca="1" si="3264"/>
        <v/>
      </c>
      <c r="DT119" s="5" t="str" cm="1">
        <f t="array" aca="1" ref="DT119" ca="1">IF($B119="","",IF(DS119=0,0,IF(DD_Payment="",0,IF(DS119&lt;_xlfn.IFS(DD_Frequency="Monthly",1,DD_Frequency="Quarterly",IF(MONTH(DS$2)=1,1,IF(MONTH(DS$2)=4,1,IF(MONTH(DS$2)=7,1,IF(MONTH(DS$2)=10,1,0)))),DD_Frequency="Annually",IF(MONTH(DS$2)=1,1,0))*DD_Payment,DS119,_xlfn.IFS(DD_Frequency="Monthly",1,DD_Frequency="Quarterly",IF(MONTH(DS$2)=1,1,IF(MONTH(DS$2)=4,1,IF(MONTH(DS$2)=7,1,IF(MONTH(DS$2)=10,1,0)))),DD_Frequency="Annually",IF(MONTH(DS$2)=1,1,0))*DD_Payment))))</f>
        <v/>
      </c>
      <c r="DU119" s="3" t="str">
        <f t="shared" ref="DU119" ca="1" si="5670">IF($B119="","",IF(DS119&gt;DT119,(DS119-DT119/2)*(rate_A*(DU$1/365)),0))</f>
        <v/>
      </c>
      <c r="DV119" s="3" t="str">
        <f t="shared" ca="1" si="3355"/>
        <v/>
      </c>
      <c r="DW119" s="3" t="str">
        <f t="shared" ref="DW119" ca="1" si="5671">IF($B119="","",DH119*(1+rate_A*DU$1/365))</f>
        <v/>
      </c>
      <c r="DX119" s="3" t="str">
        <f t="shared" ref="DX119" ca="1" si="5672">IF($B119="","",DI119*(1+rate_A*DU$1/365))</f>
        <v/>
      </c>
      <c r="DY119" s="3" t="str">
        <f t="shared" ref="DY119" ca="1" si="5673">IF($B119="","",DJ119*(1+rate_joint*DU$1/365))</f>
        <v/>
      </c>
      <c r="DZ119" s="5" t="str">
        <f t="shared" ca="1" si="3359"/>
        <v/>
      </c>
      <c r="EA119" s="5" t="str" cm="1">
        <f t="array" aca="1" ref="EA119" ca="1">IF(DZ119="","",_xlfn.IFS(DZ119&lt;='Hidden inputs'!$C$15,DZ119*'Hidden inputs'!$D$15,DZ119&lt;='Hidden inputs'!$C$16,'Hidden inputs'!$C$15*'Hidden inputs'!$D$15+(DZ119-'Hidden inputs'!$B$16)*'Hidden inputs'!$D$16,DZ119&lt;='Hidden inputs'!$C$17,'Hidden inputs'!$C$15*'Hidden inputs'!$D$15+('Hidden inputs'!$C$16-'Hidden inputs'!$B$16)*'Hidden inputs'!$D$16+(DZ119-'Hidden inputs'!$B$17)*'Hidden inputs'!$D$17,DZ119&gt;'Hidden inputs'!$B$18,'Hidden inputs'!$C$15*'Hidden inputs'!$D$15+('Hidden inputs'!$C$16-'Hidden inputs'!$B$16)*'Hidden inputs'!$D$16+('Hidden inputs'!$C$17-'Hidden inputs'!$B$17)*'Hidden inputs'!$D$17+(DZ119-'Hidden inputs'!$B$18)*'Hidden inputs'!$D$18))</f>
        <v/>
      </c>
      <c r="EB119" s="10" t="str">
        <f t="shared" ca="1" si="3360"/>
        <v/>
      </c>
      <c r="EC119" s="5" t="str">
        <f t="shared" ca="1" si="3269"/>
        <v/>
      </c>
      <c r="ED119" s="5" t="str">
        <f t="shared" ca="1" si="3270"/>
        <v/>
      </c>
      <c r="EE119" s="5" t="str">
        <f ca="1">IF($B119="","",'Hidden inputs'!$D$11*DV119+'Hidden inputs'!$E$11*DW119)</f>
        <v/>
      </c>
      <c r="EF119" s="11" t="str">
        <f t="shared" ca="1" si="3181"/>
        <v/>
      </c>
      <c r="EG119" s="9" t="str">
        <f t="shared" ca="1" si="3271"/>
        <v/>
      </c>
      <c r="EH119" s="3" t="str">
        <f t="shared" ca="1" si="3272"/>
        <v/>
      </c>
      <c r="EI119" s="5" t="str" cm="1">
        <f t="array" aca="1" ref="EI119" ca="1">IF($B119="","",IF(EH119=0,0,IF(DD_Payment="",0,IF(EH119&lt;_xlfn.IFS(DD_Frequency="Monthly",1,DD_Frequency="Quarterly",IF(MONTH(EH$2)=1,1,IF(MONTH(EH$2)=4,1,IF(MONTH(EH$2)=7,1,IF(MONTH(EH$2)=10,1,0)))),DD_Frequency="Annually",IF(MONTH(EH$2)=1,1,0))*DD_Payment,EH119,_xlfn.IFS(DD_Frequency="Monthly",1,DD_Frequency="Quarterly",IF(MONTH(EH$2)=1,1,IF(MONTH(EH$2)=4,1,IF(MONTH(EH$2)=7,1,IF(MONTH(EH$2)=10,1,0)))),DD_Frequency="Annually",IF(MONTH(EH$2)=1,1,0))*DD_Payment))))</f>
        <v/>
      </c>
      <c r="EJ119" s="3" t="str">
        <f t="shared" ref="EJ119" ca="1" si="5674">IF($B119="","",IF(EH119&gt;EI119,(EH119-EI119/2)*(rate_A*(EJ$1/365)),0))</f>
        <v/>
      </c>
      <c r="EK119" s="3" t="str">
        <f t="shared" ca="1" si="3362"/>
        <v/>
      </c>
      <c r="EL119" s="3" t="str">
        <f t="shared" ref="EL119" ca="1" si="5675">IF($B119="","",DW119*(1+rate_A*EJ$1/365))</f>
        <v/>
      </c>
      <c r="EM119" s="3" t="str">
        <f t="shared" ref="EM119" ca="1" si="5676">IF($B119="","",DX119*(1+rate_A*EJ$1/365))</f>
        <v/>
      </c>
      <c r="EN119" s="3" t="str">
        <f t="shared" ref="EN119" ca="1" si="5677">IF($B119="","",DY119*(1+rate_joint*EJ$1/365))</f>
        <v/>
      </c>
      <c r="EO119" s="5" t="str">
        <f t="shared" ca="1" si="3366"/>
        <v/>
      </c>
      <c r="EP119" s="5" t="str" cm="1">
        <f t="array" aca="1" ref="EP119" ca="1">IF(EO119="","",_xlfn.IFS(EO119&lt;='Hidden inputs'!$C$15,EO119*'Hidden inputs'!$D$15,EO119&lt;='Hidden inputs'!$C$16,'Hidden inputs'!$C$15*'Hidden inputs'!$D$15+(EO119-'Hidden inputs'!$B$16)*'Hidden inputs'!$D$16,EO119&lt;='Hidden inputs'!$C$17,'Hidden inputs'!$C$15*'Hidden inputs'!$D$15+('Hidden inputs'!$C$16-'Hidden inputs'!$B$16)*'Hidden inputs'!$D$16+(EO119-'Hidden inputs'!$B$17)*'Hidden inputs'!$D$17,EO119&gt;'Hidden inputs'!$B$18,'Hidden inputs'!$C$15*'Hidden inputs'!$D$15+('Hidden inputs'!$C$16-'Hidden inputs'!$B$16)*'Hidden inputs'!$D$16+('Hidden inputs'!$C$17-'Hidden inputs'!$B$17)*'Hidden inputs'!$D$17+(EO119-'Hidden inputs'!$B$18)*'Hidden inputs'!$D$18))</f>
        <v/>
      </c>
      <c r="EQ119" s="10" t="str">
        <f t="shared" ca="1" si="3367"/>
        <v/>
      </c>
      <c r="ER119" s="5" t="str">
        <f t="shared" ca="1" si="3277"/>
        <v/>
      </c>
      <c r="ES119" s="5" t="str">
        <f t="shared" ca="1" si="3278"/>
        <v/>
      </c>
      <c r="ET119" s="5" t="str">
        <f ca="1">IF($B119="","",'Hidden inputs'!$D$11*EK119+'Hidden inputs'!$E$11*EL119)</f>
        <v/>
      </c>
      <c r="EU119" s="11" t="str">
        <f t="shared" ca="1" si="3186"/>
        <v/>
      </c>
      <c r="EV119" s="9" t="str">
        <f t="shared" ca="1" si="3279"/>
        <v/>
      </c>
      <c r="EW119" s="3" t="str">
        <f t="shared" ca="1" si="3280"/>
        <v/>
      </c>
      <c r="EX119" s="5" t="str" cm="1">
        <f t="array" aca="1" ref="EX119" ca="1">IF($B119="","",IF(EW119=0,0,IF(DD_Payment="",0,IF(EW119&lt;_xlfn.IFS(DD_Frequency="Monthly",1,DD_Frequency="Quarterly",IF(MONTH(EW$2)=1,1,IF(MONTH(EW$2)=4,1,IF(MONTH(EW$2)=7,1,IF(MONTH(EW$2)=10,1,0)))),DD_Frequency="Annually",IF(MONTH(EW$2)=1,1,0))*DD_Payment,EW119,_xlfn.IFS(DD_Frequency="Monthly",1,DD_Frequency="Quarterly",IF(MONTH(EW$2)=1,1,IF(MONTH(EW$2)=4,1,IF(MONTH(EW$2)=7,1,IF(MONTH(EW$2)=10,1,0)))),DD_Frequency="Annually",IF(MONTH(EW$2)=1,1,0))*DD_Payment))))</f>
        <v/>
      </c>
      <c r="EY119" s="3" t="str">
        <f t="shared" ref="EY119" ca="1" si="5678">IF($B119="","",IF(EW119&gt;EX119,(EW119-EX119/2)*(rate_A*(EY$1/365)),0))</f>
        <v/>
      </c>
      <c r="EZ119" s="3" t="str">
        <f t="shared" ca="1" si="3369"/>
        <v/>
      </c>
      <c r="FA119" s="3" t="str">
        <f t="shared" ref="FA119" ca="1" si="5679">IF($B119="","",EL119*(1+rate_A*EY$1/365))</f>
        <v/>
      </c>
      <c r="FB119" s="3" t="str">
        <f t="shared" ref="FB119" ca="1" si="5680">IF($B119="","",EM119*(1+rate_A*EY$1/365))</f>
        <v/>
      </c>
      <c r="FC119" s="3" t="str">
        <f t="shared" ref="FC119" ca="1" si="5681">IF($B119="","",EN119*(1+rate_joint*EY$1/365))</f>
        <v/>
      </c>
      <c r="FD119" s="5" t="str">
        <f t="shared" ca="1" si="3373"/>
        <v/>
      </c>
      <c r="FE119" s="5" t="str" cm="1">
        <f t="array" aca="1" ref="FE119" ca="1">IF(FD119="","",_xlfn.IFS(FD119&lt;='Hidden inputs'!$C$15,FD119*'Hidden inputs'!$D$15,FD119&lt;='Hidden inputs'!$C$16,'Hidden inputs'!$C$15*'Hidden inputs'!$D$15+(FD119-'Hidden inputs'!$B$16)*'Hidden inputs'!$D$16,FD119&lt;='Hidden inputs'!$C$17,'Hidden inputs'!$C$15*'Hidden inputs'!$D$15+('Hidden inputs'!$C$16-'Hidden inputs'!$B$16)*'Hidden inputs'!$D$16+(FD119-'Hidden inputs'!$B$17)*'Hidden inputs'!$D$17,FD119&gt;'Hidden inputs'!$B$18,'Hidden inputs'!$C$15*'Hidden inputs'!$D$15+('Hidden inputs'!$C$16-'Hidden inputs'!$B$16)*'Hidden inputs'!$D$16+('Hidden inputs'!$C$17-'Hidden inputs'!$B$17)*'Hidden inputs'!$D$17+(FD119-'Hidden inputs'!$B$18)*'Hidden inputs'!$D$18))</f>
        <v/>
      </c>
      <c r="FF119" s="10" t="str">
        <f t="shared" ca="1" si="3374"/>
        <v/>
      </c>
      <c r="FG119" s="5" t="str">
        <f t="shared" ca="1" si="3285"/>
        <v/>
      </c>
      <c r="FH119" s="5" t="str">
        <f t="shared" ca="1" si="3286"/>
        <v/>
      </c>
      <c r="FI119" s="5" t="str">
        <f ca="1">IF($B119="","",'Hidden inputs'!$D$11*EZ119+'Hidden inputs'!$E$11*FA119)</f>
        <v/>
      </c>
      <c r="FJ119" s="11" t="str">
        <f t="shared" ca="1" si="3191"/>
        <v/>
      </c>
      <c r="FK119" s="9" t="str">
        <f t="shared" ca="1" si="3287"/>
        <v/>
      </c>
      <c r="FL119" s="3" t="str">
        <f t="shared" ca="1" si="3288"/>
        <v/>
      </c>
      <c r="FM119" s="5" t="str" cm="1">
        <f t="array" aca="1" ref="FM119" ca="1">IF($B119="","",IF(FL119=0,0,IF(DD_Payment="",0,IF(FL119&lt;_xlfn.IFS(DD_Frequency="Monthly",1,DD_Frequency="Quarterly",IF(MONTH(FL$2)=1,1,IF(MONTH(FL$2)=4,1,IF(MONTH(FL$2)=7,1,IF(MONTH(FL$2)=10,1,0)))),DD_Frequency="Annually",IF(MONTH(FL$2)=1,1,0))*DD_Payment,FL119,_xlfn.IFS(DD_Frequency="Monthly",1,DD_Frequency="Quarterly",IF(MONTH(FL$2)=1,1,IF(MONTH(FL$2)=4,1,IF(MONTH(FL$2)=7,1,IF(MONTH(FL$2)=10,1,0)))),DD_Frequency="Annually",IF(MONTH(FL$2)=1,1,0))*DD_Payment))))</f>
        <v/>
      </c>
      <c r="FN119" s="3" t="str">
        <f t="shared" ref="FN119" ca="1" si="5682">IF($B119="","",IF(FL119&gt;FM119,(FL119-FM119/2)*(rate_A*(FN$1/365)),0))</f>
        <v/>
      </c>
      <c r="FO119" s="3" t="str">
        <f t="shared" ca="1" si="3376"/>
        <v/>
      </c>
      <c r="FP119" s="3" t="str">
        <f t="shared" ref="FP119" ca="1" si="5683">IF($B119="","",FA119*(1+rate_A*FN$1/365))</f>
        <v/>
      </c>
      <c r="FQ119" s="3" t="str">
        <f t="shared" ref="FQ119" ca="1" si="5684">IF($B119="","",FB119*(1+rate_A*FN$1/365))</f>
        <v/>
      </c>
      <c r="FR119" s="3" t="str">
        <f t="shared" ref="FR119" ca="1" si="5685">IF($B119="","",FC119*(1+rate_joint*FN$1/365))</f>
        <v/>
      </c>
      <c r="FS119" s="5" t="str">
        <f t="shared" ca="1" si="3380"/>
        <v/>
      </c>
      <c r="FT119" s="5" t="str" cm="1">
        <f t="array" aca="1" ref="FT119" ca="1">IF(FS119="","",_xlfn.IFS(FS119&lt;='Hidden inputs'!$C$15,FS119*'Hidden inputs'!$D$15,FS119&lt;='Hidden inputs'!$C$16,'Hidden inputs'!$C$15*'Hidden inputs'!$D$15+(FS119-'Hidden inputs'!$B$16)*'Hidden inputs'!$D$16,FS119&lt;='Hidden inputs'!$C$17,'Hidden inputs'!$C$15*'Hidden inputs'!$D$15+('Hidden inputs'!$C$16-'Hidden inputs'!$B$16)*'Hidden inputs'!$D$16+(FS119-'Hidden inputs'!$B$17)*'Hidden inputs'!$D$17,FS119&gt;'Hidden inputs'!$B$18,'Hidden inputs'!$C$15*'Hidden inputs'!$D$15+('Hidden inputs'!$C$16-'Hidden inputs'!$B$16)*'Hidden inputs'!$D$16+('Hidden inputs'!$C$17-'Hidden inputs'!$B$17)*'Hidden inputs'!$D$17+(FS119-'Hidden inputs'!$B$18)*'Hidden inputs'!$D$18))</f>
        <v/>
      </c>
      <c r="FU119" s="10" t="str">
        <f t="shared" ca="1" si="3381"/>
        <v/>
      </c>
      <c r="FV119" s="5" t="str">
        <f t="shared" ca="1" si="3293"/>
        <v/>
      </c>
      <c r="FW119" s="5" t="str">
        <f t="shared" ca="1" si="3294"/>
        <v/>
      </c>
      <c r="FX119" s="5" t="str">
        <f ca="1">IF($B119="","",'Hidden inputs'!$D$11*FO119+'Hidden inputs'!$E$11*FP119)</f>
        <v/>
      </c>
      <c r="FY119" s="11" t="str">
        <f t="shared" ca="1" si="3196"/>
        <v/>
      </c>
      <c r="FZ119" s="9" t="str">
        <f t="shared" ca="1" si="3295"/>
        <v/>
      </c>
      <c r="GA119" s="5" t="str">
        <f t="shared" ca="1" si="3296"/>
        <v/>
      </c>
      <c r="GB119" s="5" t="str">
        <f t="shared" ca="1" si="3297"/>
        <v/>
      </c>
      <c r="GC119" s="5" t="str">
        <f t="shared" ca="1" si="3197"/>
        <v/>
      </c>
      <c r="GD119" s="5" t="str">
        <f t="shared" ca="1" si="3198"/>
        <v/>
      </c>
    </row>
    <row r="120" spans="1:186" x14ac:dyDescent="0.35">
      <c r="A120" s="2" t="str">
        <f t="shared" ca="1" si="3199"/>
        <v/>
      </c>
      <c r="B120" s="6" t="str">
        <f t="shared" ca="1" si="3200"/>
        <v/>
      </c>
      <c r="C120" s="5" t="str">
        <f t="shared" ca="1" si="3298"/>
        <v/>
      </c>
      <c r="D120" s="5" t="str" cm="1">
        <f t="array" aca="1" ref="D120" ca="1">IF($B120="","",IF(C120=0,0,IF(DD_Payment="",0,IF(C120&lt;_xlfn.IFS(DD_Frequency="Monthly",1,DD_Frequency="Quarterly",IF(MONTH(C$2)=1,1,IF(MONTH(C$2)=4,1,IF(MONTH(C$2)=7,1,IF(MONTH(C$2)=10,1,0)))),DD_Frequency="Annually",IF(MONTH(C$2)=1,1,0))*DD_Payment,C120,_xlfn.IFS(DD_Frequency="Monthly",1,DD_Frequency="Quarterly",IF(MONTH(C$2)=1,1,IF(MONTH(C$2)=4,1,IF(MONTH(C$2)=7,1,IF(MONTH(C$2)=10,1,0)))),DD_Frequency="Annually",IF(MONTH(C$2)=1,1,0))*DD_Payment))))</f>
        <v/>
      </c>
      <c r="E120" s="5" t="str">
        <f t="shared" ref="E120" ca="1" si="5686">IF(B120="","",IF(C120&gt;D120,(C120-D120/2)*(rate_A*(E$1/365)),0))</f>
        <v/>
      </c>
      <c r="F120" s="5" t="str">
        <f t="shared" ca="1" si="3202"/>
        <v/>
      </c>
      <c r="G120" s="5" t="str">
        <f t="shared" ref="G120" ca="1" si="5687">IF(B120="","",G119*(1+rate_A*E$1/365))</f>
        <v/>
      </c>
      <c r="H120" s="5" t="str">
        <f t="shared" ref="H120" ca="1" si="5688">IF(B120="","",H119*(1+rate_A*E$1/365))</f>
        <v/>
      </c>
      <c r="I120" s="5" t="str">
        <f t="shared" ref="I120" ca="1" si="5689">IF(B120="","",I119*(1+rate_joint*E$1/365))</f>
        <v/>
      </c>
      <c r="J120" s="5" t="str">
        <f t="shared" ca="1" si="3303"/>
        <v/>
      </c>
      <c r="K120" s="5" t="str" cm="1">
        <f t="array" aca="1" ref="K120" ca="1">IF(J120="","",_xlfn.IFS(J120&lt;='Hidden inputs'!$C$15,J120*'Hidden inputs'!$D$15,J120&lt;='Hidden inputs'!$C$16,'Hidden inputs'!$C$15*'Hidden inputs'!$D$15+(J120-'Hidden inputs'!$B$16)*'Hidden inputs'!$D$16,J120&lt;='Hidden inputs'!$C$17,'Hidden inputs'!$C$15*'Hidden inputs'!$D$15+('Hidden inputs'!$C$16-'Hidden inputs'!$B$16)*'Hidden inputs'!$D$16+(J120-'Hidden inputs'!$B$17)*'Hidden inputs'!$D$17,J120&gt;'Hidden inputs'!$B$18,'Hidden inputs'!$C$15*'Hidden inputs'!$D$15+('Hidden inputs'!$C$16-'Hidden inputs'!$B$16)*'Hidden inputs'!$D$16+('Hidden inputs'!$C$17-'Hidden inputs'!$B$17)*'Hidden inputs'!$D$17+(J120-'Hidden inputs'!$B$18)*'Hidden inputs'!$D$18))</f>
        <v/>
      </c>
      <c r="L120" s="11" t="str">
        <f t="shared" ca="1" si="3304"/>
        <v/>
      </c>
      <c r="M120" s="5" t="str">
        <f t="shared" ca="1" si="3206"/>
        <v/>
      </c>
      <c r="N120" s="5" t="str">
        <f t="shared" ca="1" si="3207"/>
        <v/>
      </c>
      <c r="O120" s="5" t="str">
        <f ca="1">IF(B120="","",'Hidden inputs'!$D$11*F120+'Hidden inputs'!$E$11*G120)</f>
        <v/>
      </c>
      <c r="P120" s="11" t="str">
        <f t="shared" ca="1" si="3140"/>
        <v/>
      </c>
      <c r="Q120" s="20" t="str">
        <f t="shared" ca="1" si="3141"/>
        <v/>
      </c>
      <c r="R120" s="3" t="str">
        <f t="shared" ca="1" si="3208"/>
        <v/>
      </c>
      <c r="S120" s="5" t="str" cm="1">
        <f t="array" aca="1" ref="S120" ca="1">IF($B120="","",IF(R120=0,0,IF(DD_Payment="",0,IF(R120&lt;_xlfn.IFS(DD_Frequency="Monthly",1,DD_Frequency="Quarterly",IF(MONTH(R$2)=1,1,IF(MONTH(R$2)=4,1,IF(MONTH(R$2)=7,1,IF(MONTH(R$2)=10,1,0)))),DD_Frequency="Annually",IF(MONTH(R$2)=1,1,0))*DD_Payment,R120,_xlfn.IFS(DD_Frequency="Monthly",1,DD_Frequency="Quarterly",IF(MONTH(R$2)=1,1,IF(MONTH(R$2)=4,1,IF(MONTH(R$2)=7,1,IF(MONTH(R$2)=10,1,0)))),DD_Frequency="Annually",IF(MONTH(R$2)=1,1,0))*DD_Payment))))</f>
        <v/>
      </c>
      <c r="T120" s="3" t="str">
        <f t="shared" ref="T120" ca="1" si="5690">IF(B120="","",IF(R120&gt;S120,(R120-S120/2)*(rate_A*((T$1+A120)/365)),0))</f>
        <v/>
      </c>
      <c r="U120" s="3" t="str">
        <f t="shared" ca="1" si="3210"/>
        <v/>
      </c>
      <c r="V120" s="3" t="str">
        <f t="shared" ref="V120" ca="1" si="5691">IF(B120="","",G120*(1+rate_A*(T$1+A120)/365))</f>
        <v/>
      </c>
      <c r="W120" s="3" t="str">
        <f t="shared" ref="W120" ca="1" si="5692">IF(B120="","",H120*(1+rate_A*(T$1+A120)/365))</f>
        <v/>
      </c>
      <c r="X120" s="3" t="str">
        <f t="shared" ref="X120" ca="1" si="5693">IF(B120="","",I120*(1+rate_joint*(T$1+A120)/365))</f>
        <v/>
      </c>
      <c r="Y120" s="5" t="str">
        <f t="shared" ca="1" si="3309"/>
        <v/>
      </c>
      <c r="Z120" s="5" t="str" cm="1">
        <f t="array" aca="1" ref="Z120" ca="1">IF(Y120="","",_xlfn.IFS(Y120&lt;='Hidden inputs'!$C$15,Y120*'Hidden inputs'!$D$15,Y120&lt;='Hidden inputs'!$C$16,'Hidden inputs'!$C$15*'Hidden inputs'!$D$15+(Y120-'Hidden inputs'!$B$16)*'Hidden inputs'!$D$16,Y120&lt;='Hidden inputs'!$C$17,'Hidden inputs'!$C$15*'Hidden inputs'!$D$15+('Hidden inputs'!$C$16-'Hidden inputs'!$B$16)*'Hidden inputs'!$D$16+(Y120-'Hidden inputs'!$B$17)*'Hidden inputs'!$D$17,Y120&gt;'Hidden inputs'!$B$18,'Hidden inputs'!$C$15*'Hidden inputs'!$D$15+('Hidden inputs'!$C$16-'Hidden inputs'!$B$16)*'Hidden inputs'!$D$16+('Hidden inputs'!$C$17-'Hidden inputs'!$B$17)*'Hidden inputs'!$D$17+(Y120-'Hidden inputs'!$B$18)*'Hidden inputs'!$D$18))</f>
        <v/>
      </c>
      <c r="AA120" s="10" t="str">
        <f t="shared" ca="1" si="3310"/>
        <v/>
      </c>
      <c r="AB120" s="5" t="str">
        <f t="shared" ca="1" si="3214"/>
        <v/>
      </c>
      <c r="AC120" s="5" t="str">
        <f t="shared" ca="1" si="3311"/>
        <v/>
      </c>
      <c r="AD120" s="5" t="str">
        <f ca="1">IF(B120="","",'Hidden inputs'!$D$11*U120+'Hidden inputs'!$E$11*V120)</f>
        <v/>
      </c>
      <c r="AE120" s="11" t="str">
        <f t="shared" ca="1" si="3146"/>
        <v/>
      </c>
      <c r="AF120" s="9" t="str">
        <f t="shared" ca="1" si="3215"/>
        <v/>
      </c>
      <c r="AG120" s="3" t="str">
        <f t="shared" ca="1" si="3216"/>
        <v/>
      </c>
      <c r="AH120" s="5" t="str" cm="1">
        <f t="array" aca="1" ref="AH120" ca="1">IF($B120="","",IF(AG120=0,0,IF(DD_Payment="",0,IF(AG120&lt;_xlfn.IFS(DD_Frequency="Monthly",1,DD_Frequency="Quarterly",IF(MONTH(AG$2)=1,1,IF(MONTH(AG$2)=4,1,IF(MONTH(AG$2)=7,1,IF(MONTH(AG$2)=10,1,0)))),DD_Frequency="Annually",IF(MONTH(AG$2)=1,1,0))*DD_Payment,AG120,_xlfn.IFS(DD_Frequency="Monthly",1,DD_Frequency="Quarterly",IF(MONTH(AG$2)=1,1,IF(MONTH(AG$2)=4,1,IF(MONTH(AG$2)=7,1,IF(MONTH(AG$2)=10,1,0)))),DD_Frequency="Annually",IF(MONTH(AG$2)=1,1,0))*DD_Payment))))</f>
        <v/>
      </c>
      <c r="AI120" s="3" t="str">
        <f t="shared" ref="AI120" ca="1" si="5694">IF($B120="","",IF(AG120&gt;AH120,(AG120-AH120/2)*(rate_A*(AI$1/365)),0))</f>
        <v/>
      </c>
      <c r="AJ120" s="3" t="str">
        <f t="shared" ca="1" si="3313"/>
        <v/>
      </c>
      <c r="AK120" s="3" t="str">
        <f t="shared" ref="AK120" ca="1" si="5695">IF($B120="","",V120*(1+rate_A*AI$1/365))</f>
        <v/>
      </c>
      <c r="AL120" s="3" t="str">
        <f t="shared" ref="AL120" ca="1" si="5696">IF($B120="","",W120*(1+rate_A*AI$1/365))</f>
        <v/>
      </c>
      <c r="AM120" s="3" t="str">
        <f t="shared" ref="AM120" ca="1" si="5697">IF($B120="","",X120*(1+rate_joint*AI$1/365))</f>
        <v/>
      </c>
      <c r="AN120" s="5" t="str">
        <f t="shared" ca="1" si="3317"/>
        <v/>
      </c>
      <c r="AO120" s="5" t="str" cm="1">
        <f t="array" aca="1" ref="AO120" ca="1">IF(AN120="","",_xlfn.IFS(AN120&lt;='Hidden inputs'!$C$15,AN120*'Hidden inputs'!$D$15,AN120&lt;='Hidden inputs'!$C$16,'Hidden inputs'!$C$15*'Hidden inputs'!$D$15+(AN120-'Hidden inputs'!$B$16)*'Hidden inputs'!$D$16,AN120&lt;='Hidden inputs'!$C$17,'Hidden inputs'!$C$15*'Hidden inputs'!$D$15+('Hidden inputs'!$C$16-'Hidden inputs'!$B$16)*'Hidden inputs'!$D$16+(AN120-'Hidden inputs'!$B$17)*'Hidden inputs'!$D$17,AN120&gt;'Hidden inputs'!$B$18,'Hidden inputs'!$C$15*'Hidden inputs'!$D$15+('Hidden inputs'!$C$16-'Hidden inputs'!$B$16)*'Hidden inputs'!$D$16+('Hidden inputs'!$C$17-'Hidden inputs'!$B$17)*'Hidden inputs'!$D$17+(AN120-'Hidden inputs'!$B$18)*'Hidden inputs'!$D$18))</f>
        <v/>
      </c>
      <c r="AP120" s="10" t="str">
        <f t="shared" ca="1" si="3318"/>
        <v/>
      </c>
      <c r="AQ120" s="5" t="str">
        <f t="shared" ca="1" si="3221"/>
        <v/>
      </c>
      <c r="AR120" s="5" t="str">
        <f t="shared" ca="1" si="3222"/>
        <v/>
      </c>
      <c r="AS120" s="5" t="str">
        <f ca="1">IF($B120="","",'Hidden inputs'!$D$11*AJ120+'Hidden inputs'!$E$11*AK120)</f>
        <v/>
      </c>
      <c r="AT120" s="11" t="str">
        <f t="shared" ca="1" si="3151"/>
        <v/>
      </c>
      <c r="AU120" s="9" t="str">
        <f t="shared" ca="1" si="3223"/>
        <v/>
      </c>
      <c r="AV120" s="3" t="str">
        <f t="shared" ca="1" si="3224"/>
        <v/>
      </c>
      <c r="AW120" s="5" t="str" cm="1">
        <f t="array" aca="1" ref="AW120" ca="1">IF($B120="","",IF(AV120=0,0,IF(DD_Payment="",0,IF(AV120&lt;_xlfn.IFS(DD_Frequency="Monthly",1,DD_Frequency="Quarterly",IF(MONTH(AV$2)=1,1,IF(MONTH(AV$2)=4,1,IF(MONTH(AV$2)=7,1,IF(MONTH(AV$2)=10,1,0)))),DD_Frequency="Annually",IF(MONTH(AV$2)=1,1,0))*DD_Payment,AV120,_xlfn.IFS(DD_Frequency="Monthly",1,DD_Frequency="Quarterly",IF(MONTH(AV$2)=1,1,IF(MONTH(AV$2)=4,1,IF(MONTH(AV$2)=7,1,IF(MONTH(AV$2)=10,1,0)))),DD_Frequency="Annually",IF(MONTH(AV$2)=1,1,0))*DD_Payment))))</f>
        <v/>
      </c>
      <c r="AX120" s="3" t="str">
        <f t="shared" ref="AX120" ca="1" si="5698">IF($B120="","",IF(AV120&gt;AW120,(AV120-AW120/2)*(rate_A*(AX$1/365)),0))</f>
        <v/>
      </c>
      <c r="AY120" s="3" t="str">
        <f t="shared" ca="1" si="3320"/>
        <v/>
      </c>
      <c r="AZ120" s="3" t="str">
        <f t="shared" ref="AZ120" ca="1" si="5699">IF($B120="","",AK120*(1+rate_A*AX$1/365))</f>
        <v/>
      </c>
      <c r="BA120" s="3" t="str">
        <f t="shared" ref="BA120" ca="1" si="5700">IF($B120="","",AL120*(1+rate_A*AX$1/365))</f>
        <v/>
      </c>
      <c r="BB120" s="3" t="str">
        <f t="shared" ref="BB120" ca="1" si="5701">IF($B120="","",AM120*(1+rate_joint*AX$1/365))</f>
        <v/>
      </c>
      <c r="BC120" s="5" t="str">
        <f t="shared" ca="1" si="3324"/>
        <v/>
      </c>
      <c r="BD120" s="5" t="str" cm="1">
        <f t="array" aca="1" ref="BD120" ca="1">IF(BC120="","",_xlfn.IFS(BC120&lt;='Hidden inputs'!$C$15,BC120*'Hidden inputs'!$D$15,BC120&lt;='Hidden inputs'!$C$16,'Hidden inputs'!$C$15*'Hidden inputs'!$D$15+(BC120-'Hidden inputs'!$B$16)*'Hidden inputs'!$D$16,BC120&lt;='Hidden inputs'!$C$17,'Hidden inputs'!$C$15*'Hidden inputs'!$D$15+('Hidden inputs'!$C$16-'Hidden inputs'!$B$16)*'Hidden inputs'!$D$16+(BC120-'Hidden inputs'!$B$17)*'Hidden inputs'!$D$17,BC120&gt;'Hidden inputs'!$B$18,'Hidden inputs'!$C$15*'Hidden inputs'!$D$15+('Hidden inputs'!$C$16-'Hidden inputs'!$B$16)*'Hidden inputs'!$D$16+('Hidden inputs'!$C$17-'Hidden inputs'!$B$17)*'Hidden inputs'!$D$17+(BC120-'Hidden inputs'!$B$18)*'Hidden inputs'!$D$18))</f>
        <v/>
      </c>
      <c r="BE120" s="10" t="str">
        <f t="shared" ca="1" si="3325"/>
        <v/>
      </c>
      <c r="BF120" s="5" t="str">
        <f t="shared" ca="1" si="3229"/>
        <v/>
      </c>
      <c r="BG120" s="5" t="str">
        <f t="shared" ca="1" si="3230"/>
        <v/>
      </c>
      <c r="BH120" s="5" t="str">
        <f ca="1">IF($B120="","",'Hidden inputs'!$D$11*AY120+'Hidden inputs'!$E$11*AZ120)</f>
        <v/>
      </c>
      <c r="BI120" s="11" t="str">
        <f t="shared" ca="1" si="3156"/>
        <v/>
      </c>
      <c r="BJ120" s="9" t="str">
        <f t="shared" ca="1" si="3231"/>
        <v/>
      </c>
      <c r="BK120" s="3" t="str">
        <f t="shared" ca="1" si="3232"/>
        <v/>
      </c>
      <c r="BL120" s="5" t="str" cm="1">
        <f t="array" aca="1" ref="BL120" ca="1">IF($B120="","",IF(BK120=0,0,IF(DD_Payment="",0,IF(BK120&lt;_xlfn.IFS(DD_Frequency="Monthly",1,DD_Frequency="Quarterly",IF(MONTH(BK$2)=1,1,IF(MONTH(BK$2)=4,1,IF(MONTH(BK$2)=7,1,IF(MONTH(BK$2)=10,1,0)))),DD_Frequency="Annually",IF(MONTH(BK$2)=1,1,0))*DD_Payment,BK120,_xlfn.IFS(DD_Frequency="Monthly",1,DD_Frequency="Quarterly",IF(MONTH(BK$2)=1,1,IF(MONTH(BK$2)=4,1,IF(MONTH(BK$2)=7,1,IF(MONTH(BK$2)=10,1,0)))),DD_Frequency="Annually",IF(MONTH(BK$2)=1,1,0))*DD_Payment))))</f>
        <v/>
      </c>
      <c r="BM120" s="3" t="str">
        <f t="shared" ref="BM120" ca="1" si="5702">IF($B120="","",IF(BK120&gt;BL120,(BK120-BL120/2)*(rate_A*(BM$1/365)),0))</f>
        <v/>
      </c>
      <c r="BN120" s="3" t="str">
        <f t="shared" ca="1" si="3327"/>
        <v/>
      </c>
      <c r="BO120" s="3" t="str">
        <f t="shared" ref="BO120" ca="1" si="5703">IF($B120="","",AZ120*(1+rate_A*BM$1/365))</f>
        <v/>
      </c>
      <c r="BP120" s="3" t="str">
        <f t="shared" ref="BP120" ca="1" si="5704">IF($B120="","",BA120*(1+rate_A*BM$1/365))</f>
        <v/>
      </c>
      <c r="BQ120" s="3" t="str">
        <f t="shared" ref="BQ120" ca="1" si="5705">IF($B120="","",BB120*(1+rate_joint*BM$1/365))</f>
        <v/>
      </c>
      <c r="BR120" s="5" t="str">
        <f t="shared" ca="1" si="3331"/>
        <v/>
      </c>
      <c r="BS120" s="5" t="str" cm="1">
        <f t="array" aca="1" ref="BS120" ca="1">IF(BR120="","",_xlfn.IFS(BR120&lt;='Hidden inputs'!$C$15,BR120*'Hidden inputs'!$D$15,BR120&lt;='Hidden inputs'!$C$16,'Hidden inputs'!$C$15*'Hidden inputs'!$D$15+(BR120-'Hidden inputs'!$B$16)*'Hidden inputs'!$D$16,BR120&lt;='Hidden inputs'!$C$17,'Hidden inputs'!$C$15*'Hidden inputs'!$D$15+('Hidden inputs'!$C$16-'Hidden inputs'!$B$16)*'Hidden inputs'!$D$16+(BR120-'Hidden inputs'!$B$17)*'Hidden inputs'!$D$17,BR120&gt;'Hidden inputs'!$B$18,'Hidden inputs'!$C$15*'Hidden inputs'!$D$15+('Hidden inputs'!$C$16-'Hidden inputs'!$B$16)*'Hidden inputs'!$D$16+('Hidden inputs'!$C$17-'Hidden inputs'!$B$17)*'Hidden inputs'!$D$17+(BR120-'Hidden inputs'!$B$18)*'Hidden inputs'!$D$18))</f>
        <v/>
      </c>
      <c r="BT120" s="10" t="str">
        <f t="shared" ca="1" si="3332"/>
        <v/>
      </c>
      <c r="BU120" s="5" t="str">
        <f t="shared" ca="1" si="3237"/>
        <v/>
      </c>
      <c r="BV120" s="5" t="str">
        <f t="shared" ca="1" si="3238"/>
        <v/>
      </c>
      <c r="BW120" s="5" t="str">
        <f ca="1">IF($B120="","",'Hidden inputs'!$D$11*BN120+'Hidden inputs'!$E$11*BO120)</f>
        <v/>
      </c>
      <c r="BX120" s="11" t="str">
        <f t="shared" ca="1" si="3161"/>
        <v/>
      </c>
      <c r="BY120" s="9" t="str">
        <f t="shared" ca="1" si="3239"/>
        <v/>
      </c>
      <c r="BZ120" s="3" t="str">
        <f t="shared" ca="1" si="3240"/>
        <v/>
      </c>
      <c r="CA120" s="5" t="str" cm="1">
        <f t="array" aca="1" ref="CA120" ca="1">IF($B120="","",IF(BZ120=0,0,IF(DD_Payment="",0,IF(BZ120&lt;_xlfn.IFS(DD_Frequency="Monthly",1,DD_Frequency="Quarterly",IF(MONTH(BZ$2)=1,1,IF(MONTH(BZ$2)=4,1,IF(MONTH(BZ$2)=7,1,IF(MONTH(BZ$2)=10,1,0)))),DD_Frequency="Annually",IF(MONTH(BZ$2)=1,1,0))*DD_Payment,BZ120,_xlfn.IFS(DD_Frequency="Monthly",1,DD_Frequency="Quarterly",IF(MONTH(BZ$2)=1,1,IF(MONTH(BZ$2)=4,1,IF(MONTH(BZ$2)=7,1,IF(MONTH(BZ$2)=10,1,0)))),DD_Frequency="Annually",IF(MONTH(BZ$2)=1,1,0))*DD_Payment))))</f>
        <v/>
      </c>
      <c r="CB120" s="3" t="str">
        <f t="shared" ref="CB120" ca="1" si="5706">IF($B120="","",IF(BZ120&gt;CA120,(BZ120-CA120/2)*(rate_A*(CB$1/365)),0))</f>
        <v/>
      </c>
      <c r="CC120" s="3" t="str">
        <f t="shared" ca="1" si="3334"/>
        <v/>
      </c>
      <c r="CD120" s="3" t="str">
        <f t="shared" ref="CD120" ca="1" si="5707">IF($B120="","",BO120*(1+rate_A*CB$1/365))</f>
        <v/>
      </c>
      <c r="CE120" s="3" t="str">
        <f t="shared" ref="CE120" ca="1" si="5708">IF($B120="","",BP120*(1+rate_A*CB$1/365))</f>
        <v/>
      </c>
      <c r="CF120" s="3" t="str">
        <f t="shared" ref="CF120" ca="1" si="5709">IF($B120="","",BQ120*(1+rate_joint*CB$1/365))</f>
        <v/>
      </c>
      <c r="CG120" s="5" t="str">
        <f t="shared" ca="1" si="3338"/>
        <v/>
      </c>
      <c r="CH120" s="5" t="str" cm="1">
        <f t="array" aca="1" ref="CH120" ca="1">IF(CG120="","",_xlfn.IFS(CG120&lt;='Hidden inputs'!$C$15,CG120*'Hidden inputs'!$D$15,CG120&lt;='Hidden inputs'!$C$16,'Hidden inputs'!$C$15*'Hidden inputs'!$D$15+(CG120-'Hidden inputs'!$B$16)*'Hidden inputs'!$D$16,CG120&lt;='Hidden inputs'!$C$17,'Hidden inputs'!$C$15*'Hidden inputs'!$D$15+('Hidden inputs'!$C$16-'Hidden inputs'!$B$16)*'Hidden inputs'!$D$16+(CG120-'Hidden inputs'!$B$17)*'Hidden inputs'!$D$17,CG120&gt;'Hidden inputs'!$B$18,'Hidden inputs'!$C$15*'Hidden inputs'!$D$15+('Hidden inputs'!$C$16-'Hidden inputs'!$B$16)*'Hidden inputs'!$D$16+('Hidden inputs'!$C$17-'Hidden inputs'!$B$17)*'Hidden inputs'!$D$17+(CG120-'Hidden inputs'!$B$18)*'Hidden inputs'!$D$18))</f>
        <v/>
      </c>
      <c r="CI120" s="10" t="str">
        <f t="shared" ca="1" si="3339"/>
        <v/>
      </c>
      <c r="CJ120" s="5" t="str">
        <f t="shared" ca="1" si="3245"/>
        <v/>
      </c>
      <c r="CK120" s="5" t="str">
        <f t="shared" ca="1" si="3246"/>
        <v/>
      </c>
      <c r="CL120" s="5" t="str">
        <f ca="1">IF($B120="","",'Hidden inputs'!$D$11*CC120+'Hidden inputs'!$E$11*CD120)</f>
        <v/>
      </c>
      <c r="CM120" s="11" t="str">
        <f t="shared" ca="1" si="3166"/>
        <v/>
      </c>
      <c r="CN120" s="9" t="str">
        <f t="shared" ca="1" si="3247"/>
        <v/>
      </c>
      <c r="CO120" s="3" t="str">
        <f t="shared" ca="1" si="3248"/>
        <v/>
      </c>
      <c r="CP120" s="5" t="str" cm="1">
        <f t="array" aca="1" ref="CP120" ca="1">IF($B120="","",IF(CO120=0,0,IF(DD_Payment="",0,IF(CO120&lt;_xlfn.IFS(DD_Frequency="Monthly",1,DD_Frequency="Quarterly",IF(MONTH(CO$2)=1,1,IF(MONTH(CO$2)=4,1,IF(MONTH(CO$2)=7,1,IF(MONTH(CO$2)=10,1,0)))),DD_Frequency="Annually",IF(MONTH(CO$2)=1,1,0))*DD_Payment,CO120,_xlfn.IFS(DD_Frequency="Monthly",1,DD_Frequency="Quarterly",IF(MONTH(CO$2)=1,1,IF(MONTH(CO$2)=4,1,IF(MONTH(CO$2)=7,1,IF(MONTH(CO$2)=10,1,0)))),DD_Frequency="Annually",IF(MONTH(CO$2)=1,1,0))*DD_Payment))))</f>
        <v/>
      </c>
      <c r="CQ120" s="3" t="str">
        <f t="shared" ref="CQ120" ca="1" si="5710">IF($B120="","",IF(CO120&gt;CP120,(CO120-CP120/2)*(rate_A*(CQ$1/365)),0))</f>
        <v/>
      </c>
      <c r="CR120" s="3" t="str">
        <f t="shared" ca="1" si="3341"/>
        <v/>
      </c>
      <c r="CS120" s="3" t="str">
        <f t="shared" ref="CS120" ca="1" si="5711">IF($B120="","",CD120*(1+rate_A*CQ$1/365))</f>
        <v/>
      </c>
      <c r="CT120" s="3" t="str">
        <f t="shared" ref="CT120" ca="1" si="5712">IF($B120="","",CE120*(1+rate_A*CQ$1/365))</f>
        <v/>
      </c>
      <c r="CU120" s="3" t="str">
        <f t="shared" ref="CU120" ca="1" si="5713">IF($B120="","",CF120*(1+rate_joint*CQ$1/365))</f>
        <v/>
      </c>
      <c r="CV120" s="5" t="str">
        <f t="shared" ca="1" si="3345"/>
        <v/>
      </c>
      <c r="CW120" s="5" t="str" cm="1">
        <f t="array" aca="1" ref="CW120" ca="1">IF(CV120="","",_xlfn.IFS(CV120&lt;='Hidden inputs'!$C$15,CV120*'Hidden inputs'!$D$15,CV120&lt;='Hidden inputs'!$C$16,'Hidden inputs'!$C$15*'Hidden inputs'!$D$15+(CV120-'Hidden inputs'!$B$16)*'Hidden inputs'!$D$16,CV120&lt;='Hidden inputs'!$C$17,'Hidden inputs'!$C$15*'Hidden inputs'!$D$15+('Hidden inputs'!$C$16-'Hidden inputs'!$B$16)*'Hidden inputs'!$D$16+(CV120-'Hidden inputs'!$B$17)*'Hidden inputs'!$D$17,CV120&gt;'Hidden inputs'!$B$18,'Hidden inputs'!$C$15*'Hidden inputs'!$D$15+('Hidden inputs'!$C$16-'Hidden inputs'!$B$16)*'Hidden inputs'!$D$16+('Hidden inputs'!$C$17-'Hidden inputs'!$B$17)*'Hidden inputs'!$D$17+(CV120-'Hidden inputs'!$B$18)*'Hidden inputs'!$D$18))</f>
        <v/>
      </c>
      <c r="CX120" s="10" t="str">
        <f t="shared" ca="1" si="3346"/>
        <v/>
      </c>
      <c r="CY120" s="5" t="str">
        <f t="shared" ca="1" si="3253"/>
        <v/>
      </c>
      <c r="CZ120" s="5" t="str">
        <f t="shared" ca="1" si="3254"/>
        <v/>
      </c>
      <c r="DA120" s="5" t="str">
        <f ca="1">IF($B120="","",'Hidden inputs'!$D$11*CR120+'Hidden inputs'!$E$11*CS120)</f>
        <v/>
      </c>
      <c r="DB120" s="11" t="str">
        <f t="shared" ca="1" si="3171"/>
        <v/>
      </c>
      <c r="DC120" s="9" t="str">
        <f t="shared" ca="1" si="3255"/>
        <v/>
      </c>
      <c r="DD120" s="3" t="str">
        <f t="shared" ca="1" si="3256"/>
        <v/>
      </c>
      <c r="DE120" s="5" t="str" cm="1">
        <f t="array" aca="1" ref="DE120" ca="1">IF($B120="","",IF(DD120=0,0,IF(DD_Payment="",0,IF(DD120&lt;_xlfn.IFS(DD_Frequency="Monthly",1,DD_Frequency="Quarterly",IF(MONTH(DD$2)=1,1,IF(MONTH(DD$2)=4,1,IF(MONTH(DD$2)=7,1,IF(MONTH(DD$2)=10,1,0)))),DD_Frequency="Annually",IF(MONTH(DD$2)=1,1,0))*DD_Payment,DD120,_xlfn.IFS(DD_Frequency="Monthly",1,DD_Frequency="Quarterly",IF(MONTH(DD$2)=1,1,IF(MONTH(DD$2)=4,1,IF(MONTH(DD$2)=7,1,IF(MONTH(DD$2)=10,1,0)))),DD_Frequency="Annually",IF(MONTH(DD$2)=1,1,0))*DD_Payment))))</f>
        <v/>
      </c>
      <c r="DF120" s="3" t="str">
        <f t="shared" ref="DF120" ca="1" si="5714">IF($B120="","",IF(DD120&gt;DE120,(DD120-DE120/2)*(rate_A*(DF$1/365)),0))</f>
        <v/>
      </c>
      <c r="DG120" s="3" t="str">
        <f t="shared" ca="1" si="3348"/>
        <v/>
      </c>
      <c r="DH120" s="3" t="str">
        <f t="shared" ref="DH120" ca="1" si="5715">IF($B120="","",CS120*(1+rate_A*DF$1/365))</f>
        <v/>
      </c>
      <c r="DI120" s="3" t="str">
        <f t="shared" ref="DI120" ca="1" si="5716">IF($B120="","",CT120*(1+rate_A*DF$1/365))</f>
        <v/>
      </c>
      <c r="DJ120" s="3" t="str">
        <f t="shared" ref="DJ120" ca="1" si="5717">IF($B120="","",CU120*(1+rate_joint*DF$1/365))</f>
        <v/>
      </c>
      <c r="DK120" s="5" t="str">
        <f t="shared" ca="1" si="3352"/>
        <v/>
      </c>
      <c r="DL120" s="5" t="str" cm="1">
        <f t="array" aca="1" ref="DL120" ca="1">IF(DK120="","",_xlfn.IFS(DK120&lt;='Hidden inputs'!$C$15,DK120*'Hidden inputs'!$D$15,DK120&lt;='Hidden inputs'!$C$16,'Hidden inputs'!$C$15*'Hidden inputs'!$D$15+(DK120-'Hidden inputs'!$B$16)*'Hidden inputs'!$D$16,DK120&lt;='Hidden inputs'!$C$17,'Hidden inputs'!$C$15*'Hidden inputs'!$D$15+('Hidden inputs'!$C$16-'Hidden inputs'!$B$16)*'Hidden inputs'!$D$16+(DK120-'Hidden inputs'!$B$17)*'Hidden inputs'!$D$17,DK120&gt;'Hidden inputs'!$B$18,'Hidden inputs'!$C$15*'Hidden inputs'!$D$15+('Hidden inputs'!$C$16-'Hidden inputs'!$B$16)*'Hidden inputs'!$D$16+('Hidden inputs'!$C$17-'Hidden inputs'!$B$17)*'Hidden inputs'!$D$17+(DK120-'Hidden inputs'!$B$18)*'Hidden inputs'!$D$18))</f>
        <v/>
      </c>
      <c r="DM120" s="10" t="str">
        <f t="shared" ca="1" si="3353"/>
        <v/>
      </c>
      <c r="DN120" s="5" t="str">
        <f t="shared" ca="1" si="3261"/>
        <v/>
      </c>
      <c r="DO120" s="5" t="str">
        <f t="shared" ca="1" si="3262"/>
        <v/>
      </c>
      <c r="DP120" s="5" t="str">
        <f ca="1">IF($B120="","",'Hidden inputs'!$D$11*DG120+'Hidden inputs'!$E$11*DH120)</f>
        <v/>
      </c>
      <c r="DQ120" s="11" t="str">
        <f t="shared" ca="1" si="3176"/>
        <v/>
      </c>
      <c r="DR120" s="9" t="str">
        <f t="shared" ca="1" si="3263"/>
        <v/>
      </c>
      <c r="DS120" s="3" t="str">
        <f t="shared" ca="1" si="3264"/>
        <v/>
      </c>
      <c r="DT120" s="5" t="str" cm="1">
        <f t="array" aca="1" ref="DT120" ca="1">IF($B120="","",IF(DS120=0,0,IF(DD_Payment="",0,IF(DS120&lt;_xlfn.IFS(DD_Frequency="Monthly",1,DD_Frequency="Quarterly",IF(MONTH(DS$2)=1,1,IF(MONTH(DS$2)=4,1,IF(MONTH(DS$2)=7,1,IF(MONTH(DS$2)=10,1,0)))),DD_Frequency="Annually",IF(MONTH(DS$2)=1,1,0))*DD_Payment,DS120,_xlfn.IFS(DD_Frequency="Monthly",1,DD_Frequency="Quarterly",IF(MONTH(DS$2)=1,1,IF(MONTH(DS$2)=4,1,IF(MONTH(DS$2)=7,1,IF(MONTH(DS$2)=10,1,0)))),DD_Frequency="Annually",IF(MONTH(DS$2)=1,1,0))*DD_Payment))))</f>
        <v/>
      </c>
      <c r="DU120" s="3" t="str">
        <f t="shared" ref="DU120" ca="1" si="5718">IF($B120="","",IF(DS120&gt;DT120,(DS120-DT120/2)*(rate_A*(DU$1/365)),0))</f>
        <v/>
      </c>
      <c r="DV120" s="3" t="str">
        <f t="shared" ca="1" si="3355"/>
        <v/>
      </c>
      <c r="DW120" s="3" t="str">
        <f t="shared" ref="DW120" ca="1" si="5719">IF($B120="","",DH120*(1+rate_A*DU$1/365))</f>
        <v/>
      </c>
      <c r="DX120" s="3" t="str">
        <f t="shared" ref="DX120" ca="1" si="5720">IF($B120="","",DI120*(1+rate_A*DU$1/365))</f>
        <v/>
      </c>
      <c r="DY120" s="3" t="str">
        <f t="shared" ref="DY120" ca="1" si="5721">IF($B120="","",DJ120*(1+rate_joint*DU$1/365))</f>
        <v/>
      </c>
      <c r="DZ120" s="5" t="str">
        <f t="shared" ca="1" si="3359"/>
        <v/>
      </c>
      <c r="EA120" s="5" t="str" cm="1">
        <f t="array" aca="1" ref="EA120" ca="1">IF(DZ120="","",_xlfn.IFS(DZ120&lt;='Hidden inputs'!$C$15,DZ120*'Hidden inputs'!$D$15,DZ120&lt;='Hidden inputs'!$C$16,'Hidden inputs'!$C$15*'Hidden inputs'!$D$15+(DZ120-'Hidden inputs'!$B$16)*'Hidden inputs'!$D$16,DZ120&lt;='Hidden inputs'!$C$17,'Hidden inputs'!$C$15*'Hidden inputs'!$D$15+('Hidden inputs'!$C$16-'Hidden inputs'!$B$16)*'Hidden inputs'!$D$16+(DZ120-'Hidden inputs'!$B$17)*'Hidden inputs'!$D$17,DZ120&gt;'Hidden inputs'!$B$18,'Hidden inputs'!$C$15*'Hidden inputs'!$D$15+('Hidden inputs'!$C$16-'Hidden inputs'!$B$16)*'Hidden inputs'!$D$16+('Hidden inputs'!$C$17-'Hidden inputs'!$B$17)*'Hidden inputs'!$D$17+(DZ120-'Hidden inputs'!$B$18)*'Hidden inputs'!$D$18))</f>
        <v/>
      </c>
      <c r="EB120" s="10" t="str">
        <f t="shared" ca="1" si="3360"/>
        <v/>
      </c>
      <c r="EC120" s="5" t="str">
        <f t="shared" ca="1" si="3269"/>
        <v/>
      </c>
      <c r="ED120" s="5" t="str">
        <f t="shared" ca="1" si="3270"/>
        <v/>
      </c>
      <c r="EE120" s="5" t="str">
        <f ca="1">IF($B120="","",'Hidden inputs'!$D$11*DV120+'Hidden inputs'!$E$11*DW120)</f>
        <v/>
      </c>
      <c r="EF120" s="11" t="str">
        <f t="shared" ca="1" si="3181"/>
        <v/>
      </c>
      <c r="EG120" s="9" t="str">
        <f t="shared" ca="1" si="3271"/>
        <v/>
      </c>
      <c r="EH120" s="3" t="str">
        <f t="shared" ca="1" si="3272"/>
        <v/>
      </c>
      <c r="EI120" s="5" t="str" cm="1">
        <f t="array" aca="1" ref="EI120" ca="1">IF($B120="","",IF(EH120=0,0,IF(DD_Payment="",0,IF(EH120&lt;_xlfn.IFS(DD_Frequency="Monthly",1,DD_Frequency="Quarterly",IF(MONTH(EH$2)=1,1,IF(MONTH(EH$2)=4,1,IF(MONTH(EH$2)=7,1,IF(MONTH(EH$2)=10,1,0)))),DD_Frequency="Annually",IF(MONTH(EH$2)=1,1,0))*DD_Payment,EH120,_xlfn.IFS(DD_Frequency="Monthly",1,DD_Frequency="Quarterly",IF(MONTH(EH$2)=1,1,IF(MONTH(EH$2)=4,1,IF(MONTH(EH$2)=7,1,IF(MONTH(EH$2)=10,1,0)))),DD_Frequency="Annually",IF(MONTH(EH$2)=1,1,0))*DD_Payment))))</f>
        <v/>
      </c>
      <c r="EJ120" s="3" t="str">
        <f t="shared" ref="EJ120" ca="1" si="5722">IF($B120="","",IF(EH120&gt;EI120,(EH120-EI120/2)*(rate_A*(EJ$1/365)),0))</f>
        <v/>
      </c>
      <c r="EK120" s="3" t="str">
        <f t="shared" ca="1" si="3362"/>
        <v/>
      </c>
      <c r="EL120" s="3" t="str">
        <f t="shared" ref="EL120" ca="1" si="5723">IF($B120="","",DW120*(1+rate_A*EJ$1/365))</f>
        <v/>
      </c>
      <c r="EM120" s="3" t="str">
        <f t="shared" ref="EM120" ca="1" si="5724">IF($B120="","",DX120*(1+rate_A*EJ$1/365))</f>
        <v/>
      </c>
      <c r="EN120" s="3" t="str">
        <f t="shared" ref="EN120" ca="1" si="5725">IF($B120="","",DY120*(1+rate_joint*EJ$1/365))</f>
        <v/>
      </c>
      <c r="EO120" s="5" t="str">
        <f t="shared" ca="1" si="3366"/>
        <v/>
      </c>
      <c r="EP120" s="5" t="str" cm="1">
        <f t="array" aca="1" ref="EP120" ca="1">IF(EO120="","",_xlfn.IFS(EO120&lt;='Hidden inputs'!$C$15,EO120*'Hidden inputs'!$D$15,EO120&lt;='Hidden inputs'!$C$16,'Hidden inputs'!$C$15*'Hidden inputs'!$D$15+(EO120-'Hidden inputs'!$B$16)*'Hidden inputs'!$D$16,EO120&lt;='Hidden inputs'!$C$17,'Hidden inputs'!$C$15*'Hidden inputs'!$D$15+('Hidden inputs'!$C$16-'Hidden inputs'!$B$16)*'Hidden inputs'!$D$16+(EO120-'Hidden inputs'!$B$17)*'Hidden inputs'!$D$17,EO120&gt;'Hidden inputs'!$B$18,'Hidden inputs'!$C$15*'Hidden inputs'!$D$15+('Hidden inputs'!$C$16-'Hidden inputs'!$B$16)*'Hidden inputs'!$D$16+('Hidden inputs'!$C$17-'Hidden inputs'!$B$17)*'Hidden inputs'!$D$17+(EO120-'Hidden inputs'!$B$18)*'Hidden inputs'!$D$18))</f>
        <v/>
      </c>
      <c r="EQ120" s="10" t="str">
        <f t="shared" ca="1" si="3367"/>
        <v/>
      </c>
      <c r="ER120" s="5" t="str">
        <f t="shared" ca="1" si="3277"/>
        <v/>
      </c>
      <c r="ES120" s="5" t="str">
        <f t="shared" ca="1" si="3278"/>
        <v/>
      </c>
      <c r="ET120" s="5" t="str">
        <f ca="1">IF($B120="","",'Hidden inputs'!$D$11*EK120+'Hidden inputs'!$E$11*EL120)</f>
        <v/>
      </c>
      <c r="EU120" s="11" t="str">
        <f t="shared" ca="1" si="3186"/>
        <v/>
      </c>
      <c r="EV120" s="9" t="str">
        <f t="shared" ca="1" si="3279"/>
        <v/>
      </c>
      <c r="EW120" s="3" t="str">
        <f t="shared" ca="1" si="3280"/>
        <v/>
      </c>
      <c r="EX120" s="5" t="str" cm="1">
        <f t="array" aca="1" ref="EX120" ca="1">IF($B120="","",IF(EW120=0,0,IF(DD_Payment="",0,IF(EW120&lt;_xlfn.IFS(DD_Frequency="Monthly",1,DD_Frequency="Quarterly",IF(MONTH(EW$2)=1,1,IF(MONTH(EW$2)=4,1,IF(MONTH(EW$2)=7,1,IF(MONTH(EW$2)=10,1,0)))),DD_Frequency="Annually",IF(MONTH(EW$2)=1,1,0))*DD_Payment,EW120,_xlfn.IFS(DD_Frequency="Monthly",1,DD_Frequency="Quarterly",IF(MONTH(EW$2)=1,1,IF(MONTH(EW$2)=4,1,IF(MONTH(EW$2)=7,1,IF(MONTH(EW$2)=10,1,0)))),DD_Frequency="Annually",IF(MONTH(EW$2)=1,1,0))*DD_Payment))))</f>
        <v/>
      </c>
      <c r="EY120" s="3" t="str">
        <f t="shared" ref="EY120" ca="1" si="5726">IF($B120="","",IF(EW120&gt;EX120,(EW120-EX120/2)*(rate_A*(EY$1/365)),0))</f>
        <v/>
      </c>
      <c r="EZ120" s="3" t="str">
        <f t="shared" ca="1" si="3369"/>
        <v/>
      </c>
      <c r="FA120" s="3" t="str">
        <f t="shared" ref="FA120" ca="1" si="5727">IF($B120="","",EL120*(1+rate_A*EY$1/365))</f>
        <v/>
      </c>
      <c r="FB120" s="3" t="str">
        <f t="shared" ref="FB120" ca="1" si="5728">IF($B120="","",EM120*(1+rate_A*EY$1/365))</f>
        <v/>
      </c>
      <c r="FC120" s="3" t="str">
        <f t="shared" ref="FC120" ca="1" si="5729">IF($B120="","",EN120*(1+rate_joint*EY$1/365))</f>
        <v/>
      </c>
      <c r="FD120" s="5" t="str">
        <f t="shared" ca="1" si="3373"/>
        <v/>
      </c>
      <c r="FE120" s="5" t="str" cm="1">
        <f t="array" aca="1" ref="FE120" ca="1">IF(FD120="","",_xlfn.IFS(FD120&lt;='Hidden inputs'!$C$15,FD120*'Hidden inputs'!$D$15,FD120&lt;='Hidden inputs'!$C$16,'Hidden inputs'!$C$15*'Hidden inputs'!$D$15+(FD120-'Hidden inputs'!$B$16)*'Hidden inputs'!$D$16,FD120&lt;='Hidden inputs'!$C$17,'Hidden inputs'!$C$15*'Hidden inputs'!$D$15+('Hidden inputs'!$C$16-'Hidden inputs'!$B$16)*'Hidden inputs'!$D$16+(FD120-'Hidden inputs'!$B$17)*'Hidden inputs'!$D$17,FD120&gt;'Hidden inputs'!$B$18,'Hidden inputs'!$C$15*'Hidden inputs'!$D$15+('Hidden inputs'!$C$16-'Hidden inputs'!$B$16)*'Hidden inputs'!$D$16+('Hidden inputs'!$C$17-'Hidden inputs'!$B$17)*'Hidden inputs'!$D$17+(FD120-'Hidden inputs'!$B$18)*'Hidden inputs'!$D$18))</f>
        <v/>
      </c>
      <c r="FF120" s="10" t="str">
        <f t="shared" ca="1" si="3374"/>
        <v/>
      </c>
      <c r="FG120" s="5" t="str">
        <f t="shared" ca="1" si="3285"/>
        <v/>
      </c>
      <c r="FH120" s="5" t="str">
        <f t="shared" ca="1" si="3286"/>
        <v/>
      </c>
      <c r="FI120" s="5" t="str">
        <f ca="1">IF($B120="","",'Hidden inputs'!$D$11*EZ120+'Hidden inputs'!$E$11*FA120)</f>
        <v/>
      </c>
      <c r="FJ120" s="11" t="str">
        <f t="shared" ca="1" si="3191"/>
        <v/>
      </c>
      <c r="FK120" s="9" t="str">
        <f t="shared" ca="1" si="3287"/>
        <v/>
      </c>
      <c r="FL120" s="3" t="str">
        <f t="shared" ca="1" si="3288"/>
        <v/>
      </c>
      <c r="FM120" s="5" t="str" cm="1">
        <f t="array" aca="1" ref="FM120" ca="1">IF($B120="","",IF(FL120=0,0,IF(DD_Payment="",0,IF(FL120&lt;_xlfn.IFS(DD_Frequency="Monthly",1,DD_Frequency="Quarterly",IF(MONTH(FL$2)=1,1,IF(MONTH(FL$2)=4,1,IF(MONTH(FL$2)=7,1,IF(MONTH(FL$2)=10,1,0)))),DD_Frequency="Annually",IF(MONTH(FL$2)=1,1,0))*DD_Payment,FL120,_xlfn.IFS(DD_Frequency="Monthly",1,DD_Frequency="Quarterly",IF(MONTH(FL$2)=1,1,IF(MONTH(FL$2)=4,1,IF(MONTH(FL$2)=7,1,IF(MONTH(FL$2)=10,1,0)))),DD_Frequency="Annually",IF(MONTH(FL$2)=1,1,0))*DD_Payment))))</f>
        <v/>
      </c>
      <c r="FN120" s="3" t="str">
        <f t="shared" ref="FN120" ca="1" si="5730">IF($B120="","",IF(FL120&gt;FM120,(FL120-FM120/2)*(rate_A*(FN$1/365)),0))</f>
        <v/>
      </c>
      <c r="FO120" s="3" t="str">
        <f t="shared" ca="1" si="3376"/>
        <v/>
      </c>
      <c r="FP120" s="3" t="str">
        <f t="shared" ref="FP120" ca="1" si="5731">IF($B120="","",FA120*(1+rate_A*FN$1/365))</f>
        <v/>
      </c>
      <c r="FQ120" s="3" t="str">
        <f t="shared" ref="FQ120" ca="1" si="5732">IF($B120="","",FB120*(1+rate_A*FN$1/365))</f>
        <v/>
      </c>
      <c r="FR120" s="3" t="str">
        <f t="shared" ref="FR120" ca="1" si="5733">IF($B120="","",FC120*(1+rate_joint*FN$1/365))</f>
        <v/>
      </c>
      <c r="FS120" s="5" t="str">
        <f t="shared" ca="1" si="3380"/>
        <v/>
      </c>
      <c r="FT120" s="5" t="str" cm="1">
        <f t="array" aca="1" ref="FT120" ca="1">IF(FS120="","",_xlfn.IFS(FS120&lt;='Hidden inputs'!$C$15,FS120*'Hidden inputs'!$D$15,FS120&lt;='Hidden inputs'!$C$16,'Hidden inputs'!$C$15*'Hidden inputs'!$D$15+(FS120-'Hidden inputs'!$B$16)*'Hidden inputs'!$D$16,FS120&lt;='Hidden inputs'!$C$17,'Hidden inputs'!$C$15*'Hidden inputs'!$D$15+('Hidden inputs'!$C$16-'Hidden inputs'!$B$16)*'Hidden inputs'!$D$16+(FS120-'Hidden inputs'!$B$17)*'Hidden inputs'!$D$17,FS120&gt;'Hidden inputs'!$B$18,'Hidden inputs'!$C$15*'Hidden inputs'!$D$15+('Hidden inputs'!$C$16-'Hidden inputs'!$B$16)*'Hidden inputs'!$D$16+('Hidden inputs'!$C$17-'Hidden inputs'!$B$17)*'Hidden inputs'!$D$17+(FS120-'Hidden inputs'!$B$18)*'Hidden inputs'!$D$18))</f>
        <v/>
      </c>
      <c r="FU120" s="10" t="str">
        <f t="shared" ca="1" si="3381"/>
        <v/>
      </c>
      <c r="FV120" s="5" t="str">
        <f t="shared" ca="1" si="3293"/>
        <v/>
      </c>
      <c r="FW120" s="5" t="str">
        <f t="shared" ca="1" si="3294"/>
        <v/>
      </c>
      <c r="FX120" s="5" t="str">
        <f ca="1">IF($B120="","",'Hidden inputs'!$D$11*FO120+'Hidden inputs'!$E$11*FP120)</f>
        <v/>
      </c>
      <c r="FY120" s="11" t="str">
        <f t="shared" ca="1" si="3196"/>
        <v/>
      </c>
      <c r="FZ120" s="9" t="str">
        <f t="shared" ca="1" si="3295"/>
        <v/>
      </c>
      <c r="GA120" s="5" t="str">
        <f t="shared" ca="1" si="3296"/>
        <v/>
      </c>
      <c r="GB120" s="5" t="str">
        <f t="shared" ca="1" si="3297"/>
        <v/>
      </c>
      <c r="GC120" s="5" t="str">
        <f t="shared" ca="1" si="3197"/>
        <v/>
      </c>
      <c r="GD120" s="5" t="str">
        <f t="shared" ca="1" si="3198"/>
        <v/>
      </c>
    </row>
    <row r="121" spans="1:186" x14ac:dyDescent="0.35">
      <c r="A121" s="2" t="str">
        <f t="shared" ca="1" si="3199"/>
        <v/>
      </c>
      <c r="B121" s="6" t="str">
        <f t="shared" ca="1" si="3200"/>
        <v/>
      </c>
      <c r="C121" s="5" t="str">
        <f t="shared" ca="1" si="3298"/>
        <v/>
      </c>
      <c r="D121" s="5" t="str" cm="1">
        <f t="array" aca="1" ref="D121" ca="1">IF($B121="","",IF(C121=0,0,IF(DD_Payment="",0,IF(C121&lt;_xlfn.IFS(DD_Frequency="Monthly",1,DD_Frequency="Quarterly",IF(MONTH(C$2)=1,1,IF(MONTH(C$2)=4,1,IF(MONTH(C$2)=7,1,IF(MONTH(C$2)=10,1,0)))),DD_Frequency="Annually",IF(MONTH(C$2)=1,1,0))*DD_Payment,C121,_xlfn.IFS(DD_Frequency="Monthly",1,DD_Frequency="Quarterly",IF(MONTH(C$2)=1,1,IF(MONTH(C$2)=4,1,IF(MONTH(C$2)=7,1,IF(MONTH(C$2)=10,1,0)))),DD_Frequency="Annually",IF(MONTH(C$2)=1,1,0))*DD_Payment))))</f>
        <v/>
      </c>
      <c r="E121" s="5" t="str">
        <f t="shared" ref="E121" ca="1" si="5734">IF(B121="","",IF(C121&gt;D121,(C121-D121/2)*(rate_A*(E$1/365)),0))</f>
        <v/>
      </c>
      <c r="F121" s="5" t="str">
        <f t="shared" ca="1" si="3202"/>
        <v/>
      </c>
      <c r="G121" s="5" t="str">
        <f t="shared" ref="G121" ca="1" si="5735">IF(B121="","",G120*(1+rate_A*E$1/365))</f>
        <v/>
      </c>
      <c r="H121" s="5" t="str">
        <f t="shared" ref="H121" ca="1" si="5736">IF(B121="","",H120*(1+rate_A*E$1/365))</f>
        <v/>
      </c>
      <c r="I121" s="5" t="str">
        <f t="shared" ref="I121" ca="1" si="5737">IF(B121="","",I120*(1+rate_joint*E$1/365))</f>
        <v/>
      </c>
      <c r="J121" s="5" t="str">
        <f t="shared" ca="1" si="3303"/>
        <v/>
      </c>
      <c r="K121" s="5" t="str" cm="1">
        <f t="array" aca="1" ref="K121" ca="1">IF(J121="","",_xlfn.IFS(J121&lt;='Hidden inputs'!$C$15,J121*'Hidden inputs'!$D$15,J121&lt;='Hidden inputs'!$C$16,'Hidden inputs'!$C$15*'Hidden inputs'!$D$15+(J121-'Hidden inputs'!$B$16)*'Hidden inputs'!$D$16,J121&lt;='Hidden inputs'!$C$17,'Hidden inputs'!$C$15*'Hidden inputs'!$D$15+('Hidden inputs'!$C$16-'Hidden inputs'!$B$16)*'Hidden inputs'!$D$16+(J121-'Hidden inputs'!$B$17)*'Hidden inputs'!$D$17,J121&gt;'Hidden inputs'!$B$18,'Hidden inputs'!$C$15*'Hidden inputs'!$D$15+('Hidden inputs'!$C$16-'Hidden inputs'!$B$16)*'Hidden inputs'!$D$16+('Hidden inputs'!$C$17-'Hidden inputs'!$B$17)*'Hidden inputs'!$D$17+(J121-'Hidden inputs'!$B$18)*'Hidden inputs'!$D$18))</f>
        <v/>
      </c>
      <c r="L121" s="11" t="str">
        <f t="shared" ca="1" si="3304"/>
        <v/>
      </c>
      <c r="M121" s="5" t="str">
        <f t="shared" ca="1" si="3206"/>
        <v/>
      </c>
      <c r="N121" s="5" t="str">
        <f t="shared" ca="1" si="3207"/>
        <v/>
      </c>
      <c r="O121" s="5" t="str">
        <f ca="1">IF(B121="","",'Hidden inputs'!$D$11*F121+'Hidden inputs'!$E$11*G121)</f>
        <v/>
      </c>
      <c r="P121" s="11" t="str">
        <f t="shared" ca="1" si="3140"/>
        <v/>
      </c>
      <c r="Q121" s="20" t="str">
        <f t="shared" ca="1" si="3141"/>
        <v/>
      </c>
      <c r="R121" s="3" t="str">
        <f t="shared" ca="1" si="3208"/>
        <v/>
      </c>
      <c r="S121" s="5" t="str" cm="1">
        <f t="array" aca="1" ref="S121" ca="1">IF($B121="","",IF(R121=0,0,IF(DD_Payment="",0,IF(R121&lt;_xlfn.IFS(DD_Frequency="Monthly",1,DD_Frequency="Quarterly",IF(MONTH(R$2)=1,1,IF(MONTH(R$2)=4,1,IF(MONTH(R$2)=7,1,IF(MONTH(R$2)=10,1,0)))),DD_Frequency="Annually",IF(MONTH(R$2)=1,1,0))*DD_Payment,R121,_xlfn.IFS(DD_Frequency="Monthly",1,DD_Frequency="Quarterly",IF(MONTH(R$2)=1,1,IF(MONTH(R$2)=4,1,IF(MONTH(R$2)=7,1,IF(MONTH(R$2)=10,1,0)))),DD_Frequency="Annually",IF(MONTH(R$2)=1,1,0))*DD_Payment))))</f>
        <v/>
      </c>
      <c r="T121" s="3" t="str">
        <f t="shared" ref="T121" ca="1" si="5738">IF(B121="","",IF(R121&gt;S121,(R121-S121/2)*(rate_A*((T$1+A121)/365)),0))</f>
        <v/>
      </c>
      <c r="U121" s="3" t="str">
        <f t="shared" ca="1" si="3210"/>
        <v/>
      </c>
      <c r="V121" s="3" t="str">
        <f t="shared" ref="V121" ca="1" si="5739">IF(B121="","",G121*(1+rate_A*(T$1+A121)/365))</f>
        <v/>
      </c>
      <c r="W121" s="3" t="str">
        <f t="shared" ref="W121" ca="1" si="5740">IF(B121="","",H121*(1+rate_A*(T$1+A121)/365))</f>
        <v/>
      </c>
      <c r="X121" s="3" t="str">
        <f t="shared" ref="X121" ca="1" si="5741">IF(B121="","",I121*(1+rate_joint*(T$1+A121)/365))</f>
        <v/>
      </c>
      <c r="Y121" s="5" t="str">
        <f t="shared" ca="1" si="3309"/>
        <v/>
      </c>
      <c r="Z121" s="5" t="str" cm="1">
        <f t="array" aca="1" ref="Z121" ca="1">IF(Y121="","",_xlfn.IFS(Y121&lt;='Hidden inputs'!$C$15,Y121*'Hidden inputs'!$D$15,Y121&lt;='Hidden inputs'!$C$16,'Hidden inputs'!$C$15*'Hidden inputs'!$D$15+(Y121-'Hidden inputs'!$B$16)*'Hidden inputs'!$D$16,Y121&lt;='Hidden inputs'!$C$17,'Hidden inputs'!$C$15*'Hidden inputs'!$D$15+('Hidden inputs'!$C$16-'Hidden inputs'!$B$16)*'Hidden inputs'!$D$16+(Y121-'Hidden inputs'!$B$17)*'Hidden inputs'!$D$17,Y121&gt;'Hidden inputs'!$B$18,'Hidden inputs'!$C$15*'Hidden inputs'!$D$15+('Hidden inputs'!$C$16-'Hidden inputs'!$B$16)*'Hidden inputs'!$D$16+('Hidden inputs'!$C$17-'Hidden inputs'!$B$17)*'Hidden inputs'!$D$17+(Y121-'Hidden inputs'!$B$18)*'Hidden inputs'!$D$18))</f>
        <v/>
      </c>
      <c r="AA121" s="10" t="str">
        <f t="shared" ca="1" si="3310"/>
        <v/>
      </c>
      <c r="AB121" s="5" t="str">
        <f t="shared" ca="1" si="3214"/>
        <v/>
      </c>
      <c r="AC121" s="5" t="str">
        <f t="shared" ca="1" si="3311"/>
        <v/>
      </c>
      <c r="AD121" s="5" t="str">
        <f ca="1">IF(B121="","",'Hidden inputs'!$D$11*U121+'Hidden inputs'!$E$11*V121)</f>
        <v/>
      </c>
      <c r="AE121" s="11" t="str">
        <f t="shared" ca="1" si="3146"/>
        <v/>
      </c>
      <c r="AF121" s="9" t="str">
        <f t="shared" ca="1" si="3215"/>
        <v/>
      </c>
      <c r="AG121" s="3" t="str">
        <f t="shared" ca="1" si="3216"/>
        <v/>
      </c>
      <c r="AH121" s="5" t="str" cm="1">
        <f t="array" aca="1" ref="AH121" ca="1">IF($B121="","",IF(AG121=0,0,IF(DD_Payment="",0,IF(AG121&lt;_xlfn.IFS(DD_Frequency="Monthly",1,DD_Frequency="Quarterly",IF(MONTH(AG$2)=1,1,IF(MONTH(AG$2)=4,1,IF(MONTH(AG$2)=7,1,IF(MONTH(AG$2)=10,1,0)))),DD_Frequency="Annually",IF(MONTH(AG$2)=1,1,0))*DD_Payment,AG121,_xlfn.IFS(DD_Frequency="Monthly",1,DD_Frequency="Quarterly",IF(MONTH(AG$2)=1,1,IF(MONTH(AG$2)=4,1,IF(MONTH(AG$2)=7,1,IF(MONTH(AG$2)=10,1,0)))),DD_Frequency="Annually",IF(MONTH(AG$2)=1,1,0))*DD_Payment))))</f>
        <v/>
      </c>
      <c r="AI121" s="3" t="str">
        <f t="shared" ref="AI121" ca="1" si="5742">IF($B121="","",IF(AG121&gt;AH121,(AG121-AH121/2)*(rate_A*(AI$1/365)),0))</f>
        <v/>
      </c>
      <c r="AJ121" s="3" t="str">
        <f t="shared" ca="1" si="3313"/>
        <v/>
      </c>
      <c r="AK121" s="3" t="str">
        <f t="shared" ref="AK121" ca="1" si="5743">IF($B121="","",V121*(1+rate_A*AI$1/365))</f>
        <v/>
      </c>
      <c r="AL121" s="3" t="str">
        <f t="shared" ref="AL121" ca="1" si="5744">IF($B121="","",W121*(1+rate_A*AI$1/365))</f>
        <v/>
      </c>
      <c r="AM121" s="3" t="str">
        <f t="shared" ref="AM121" ca="1" si="5745">IF($B121="","",X121*(1+rate_joint*AI$1/365))</f>
        <v/>
      </c>
      <c r="AN121" s="5" t="str">
        <f t="shared" ca="1" si="3317"/>
        <v/>
      </c>
      <c r="AO121" s="5" t="str" cm="1">
        <f t="array" aca="1" ref="AO121" ca="1">IF(AN121="","",_xlfn.IFS(AN121&lt;='Hidden inputs'!$C$15,AN121*'Hidden inputs'!$D$15,AN121&lt;='Hidden inputs'!$C$16,'Hidden inputs'!$C$15*'Hidden inputs'!$D$15+(AN121-'Hidden inputs'!$B$16)*'Hidden inputs'!$D$16,AN121&lt;='Hidden inputs'!$C$17,'Hidden inputs'!$C$15*'Hidden inputs'!$D$15+('Hidden inputs'!$C$16-'Hidden inputs'!$B$16)*'Hidden inputs'!$D$16+(AN121-'Hidden inputs'!$B$17)*'Hidden inputs'!$D$17,AN121&gt;'Hidden inputs'!$B$18,'Hidden inputs'!$C$15*'Hidden inputs'!$D$15+('Hidden inputs'!$C$16-'Hidden inputs'!$B$16)*'Hidden inputs'!$D$16+('Hidden inputs'!$C$17-'Hidden inputs'!$B$17)*'Hidden inputs'!$D$17+(AN121-'Hidden inputs'!$B$18)*'Hidden inputs'!$D$18))</f>
        <v/>
      </c>
      <c r="AP121" s="10" t="str">
        <f t="shared" ca="1" si="3318"/>
        <v/>
      </c>
      <c r="AQ121" s="5" t="str">
        <f t="shared" ca="1" si="3221"/>
        <v/>
      </c>
      <c r="AR121" s="5" t="str">
        <f t="shared" ca="1" si="3222"/>
        <v/>
      </c>
      <c r="AS121" s="5" t="str">
        <f ca="1">IF($B121="","",'Hidden inputs'!$D$11*AJ121+'Hidden inputs'!$E$11*AK121)</f>
        <v/>
      </c>
      <c r="AT121" s="11" t="str">
        <f t="shared" ca="1" si="3151"/>
        <v/>
      </c>
      <c r="AU121" s="9" t="str">
        <f t="shared" ca="1" si="3223"/>
        <v/>
      </c>
      <c r="AV121" s="3" t="str">
        <f t="shared" ca="1" si="3224"/>
        <v/>
      </c>
      <c r="AW121" s="5" t="str" cm="1">
        <f t="array" aca="1" ref="AW121" ca="1">IF($B121="","",IF(AV121=0,0,IF(DD_Payment="",0,IF(AV121&lt;_xlfn.IFS(DD_Frequency="Monthly",1,DD_Frequency="Quarterly",IF(MONTH(AV$2)=1,1,IF(MONTH(AV$2)=4,1,IF(MONTH(AV$2)=7,1,IF(MONTH(AV$2)=10,1,0)))),DD_Frequency="Annually",IF(MONTH(AV$2)=1,1,0))*DD_Payment,AV121,_xlfn.IFS(DD_Frequency="Monthly",1,DD_Frequency="Quarterly",IF(MONTH(AV$2)=1,1,IF(MONTH(AV$2)=4,1,IF(MONTH(AV$2)=7,1,IF(MONTH(AV$2)=10,1,0)))),DD_Frequency="Annually",IF(MONTH(AV$2)=1,1,0))*DD_Payment))))</f>
        <v/>
      </c>
      <c r="AX121" s="3" t="str">
        <f t="shared" ref="AX121" ca="1" si="5746">IF($B121="","",IF(AV121&gt;AW121,(AV121-AW121/2)*(rate_A*(AX$1/365)),0))</f>
        <v/>
      </c>
      <c r="AY121" s="3" t="str">
        <f t="shared" ca="1" si="3320"/>
        <v/>
      </c>
      <c r="AZ121" s="3" t="str">
        <f t="shared" ref="AZ121" ca="1" si="5747">IF($B121="","",AK121*(1+rate_A*AX$1/365))</f>
        <v/>
      </c>
      <c r="BA121" s="3" t="str">
        <f t="shared" ref="BA121" ca="1" si="5748">IF($B121="","",AL121*(1+rate_A*AX$1/365))</f>
        <v/>
      </c>
      <c r="BB121" s="3" t="str">
        <f t="shared" ref="BB121" ca="1" si="5749">IF($B121="","",AM121*(1+rate_joint*AX$1/365))</f>
        <v/>
      </c>
      <c r="BC121" s="5" t="str">
        <f t="shared" ca="1" si="3324"/>
        <v/>
      </c>
      <c r="BD121" s="5" t="str" cm="1">
        <f t="array" aca="1" ref="BD121" ca="1">IF(BC121="","",_xlfn.IFS(BC121&lt;='Hidden inputs'!$C$15,BC121*'Hidden inputs'!$D$15,BC121&lt;='Hidden inputs'!$C$16,'Hidden inputs'!$C$15*'Hidden inputs'!$D$15+(BC121-'Hidden inputs'!$B$16)*'Hidden inputs'!$D$16,BC121&lt;='Hidden inputs'!$C$17,'Hidden inputs'!$C$15*'Hidden inputs'!$D$15+('Hidden inputs'!$C$16-'Hidden inputs'!$B$16)*'Hidden inputs'!$D$16+(BC121-'Hidden inputs'!$B$17)*'Hidden inputs'!$D$17,BC121&gt;'Hidden inputs'!$B$18,'Hidden inputs'!$C$15*'Hidden inputs'!$D$15+('Hidden inputs'!$C$16-'Hidden inputs'!$B$16)*'Hidden inputs'!$D$16+('Hidden inputs'!$C$17-'Hidden inputs'!$B$17)*'Hidden inputs'!$D$17+(BC121-'Hidden inputs'!$B$18)*'Hidden inputs'!$D$18))</f>
        <v/>
      </c>
      <c r="BE121" s="10" t="str">
        <f t="shared" ca="1" si="3325"/>
        <v/>
      </c>
      <c r="BF121" s="5" t="str">
        <f t="shared" ca="1" si="3229"/>
        <v/>
      </c>
      <c r="BG121" s="5" t="str">
        <f t="shared" ca="1" si="3230"/>
        <v/>
      </c>
      <c r="BH121" s="5" t="str">
        <f ca="1">IF($B121="","",'Hidden inputs'!$D$11*AY121+'Hidden inputs'!$E$11*AZ121)</f>
        <v/>
      </c>
      <c r="BI121" s="11" t="str">
        <f t="shared" ca="1" si="3156"/>
        <v/>
      </c>
      <c r="BJ121" s="9" t="str">
        <f t="shared" ca="1" si="3231"/>
        <v/>
      </c>
      <c r="BK121" s="3" t="str">
        <f t="shared" ca="1" si="3232"/>
        <v/>
      </c>
      <c r="BL121" s="5" t="str" cm="1">
        <f t="array" aca="1" ref="BL121" ca="1">IF($B121="","",IF(BK121=0,0,IF(DD_Payment="",0,IF(BK121&lt;_xlfn.IFS(DD_Frequency="Monthly",1,DD_Frequency="Quarterly",IF(MONTH(BK$2)=1,1,IF(MONTH(BK$2)=4,1,IF(MONTH(BK$2)=7,1,IF(MONTH(BK$2)=10,1,0)))),DD_Frequency="Annually",IF(MONTH(BK$2)=1,1,0))*DD_Payment,BK121,_xlfn.IFS(DD_Frequency="Monthly",1,DD_Frequency="Quarterly",IF(MONTH(BK$2)=1,1,IF(MONTH(BK$2)=4,1,IF(MONTH(BK$2)=7,1,IF(MONTH(BK$2)=10,1,0)))),DD_Frequency="Annually",IF(MONTH(BK$2)=1,1,0))*DD_Payment))))</f>
        <v/>
      </c>
      <c r="BM121" s="3" t="str">
        <f t="shared" ref="BM121" ca="1" si="5750">IF($B121="","",IF(BK121&gt;BL121,(BK121-BL121/2)*(rate_A*(BM$1/365)),0))</f>
        <v/>
      </c>
      <c r="BN121" s="3" t="str">
        <f t="shared" ca="1" si="3327"/>
        <v/>
      </c>
      <c r="BO121" s="3" t="str">
        <f t="shared" ref="BO121" ca="1" si="5751">IF($B121="","",AZ121*(1+rate_A*BM$1/365))</f>
        <v/>
      </c>
      <c r="BP121" s="3" t="str">
        <f t="shared" ref="BP121" ca="1" si="5752">IF($B121="","",BA121*(1+rate_A*BM$1/365))</f>
        <v/>
      </c>
      <c r="BQ121" s="3" t="str">
        <f t="shared" ref="BQ121" ca="1" si="5753">IF($B121="","",BB121*(1+rate_joint*BM$1/365))</f>
        <v/>
      </c>
      <c r="BR121" s="5" t="str">
        <f t="shared" ca="1" si="3331"/>
        <v/>
      </c>
      <c r="BS121" s="5" t="str" cm="1">
        <f t="array" aca="1" ref="BS121" ca="1">IF(BR121="","",_xlfn.IFS(BR121&lt;='Hidden inputs'!$C$15,BR121*'Hidden inputs'!$D$15,BR121&lt;='Hidden inputs'!$C$16,'Hidden inputs'!$C$15*'Hidden inputs'!$D$15+(BR121-'Hidden inputs'!$B$16)*'Hidden inputs'!$D$16,BR121&lt;='Hidden inputs'!$C$17,'Hidden inputs'!$C$15*'Hidden inputs'!$D$15+('Hidden inputs'!$C$16-'Hidden inputs'!$B$16)*'Hidden inputs'!$D$16+(BR121-'Hidden inputs'!$B$17)*'Hidden inputs'!$D$17,BR121&gt;'Hidden inputs'!$B$18,'Hidden inputs'!$C$15*'Hidden inputs'!$D$15+('Hidden inputs'!$C$16-'Hidden inputs'!$B$16)*'Hidden inputs'!$D$16+('Hidden inputs'!$C$17-'Hidden inputs'!$B$17)*'Hidden inputs'!$D$17+(BR121-'Hidden inputs'!$B$18)*'Hidden inputs'!$D$18))</f>
        <v/>
      </c>
      <c r="BT121" s="10" t="str">
        <f t="shared" ca="1" si="3332"/>
        <v/>
      </c>
      <c r="BU121" s="5" t="str">
        <f t="shared" ca="1" si="3237"/>
        <v/>
      </c>
      <c r="BV121" s="5" t="str">
        <f t="shared" ca="1" si="3238"/>
        <v/>
      </c>
      <c r="BW121" s="5" t="str">
        <f ca="1">IF($B121="","",'Hidden inputs'!$D$11*BN121+'Hidden inputs'!$E$11*BO121)</f>
        <v/>
      </c>
      <c r="BX121" s="11" t="str">
        <f t="shared" ca="1" si="3161"/>
        <v/>
      </c>
      <c r="BY121" s="9" t="str">
        <f t="shared" ca="1" si="3239"/>
        <v/>
      </c>
      <c r="BZ121" s="3" t="str">
        <f t="shared" ca="1" si="3240"/>
        <v/>
      </c>
      <c r="CA121" s="5" t="str" cm="1">
        <f t="array" aca="1" ref="CA121" ca="1">IF($B121="","",IF(BZ121=0,0,IF(DD_Payment="",0,IF(BZ121&lt;_xlfn.IFS(DD_Frequency="Monthly",1,DD_Frequency="Quarterly",IF(MONTH(BZ$2)=1,1,IF(MONTH(BZ$2)=4,1,IF(MONTH(BZ$2)=7,1,IF(MONTH(BZ$2)=10,1,0)))),DD_Frequency="Annually",IF(MONTH(BZ$2)=1,1,0))*DD_Payment,BZ121,_xlfn.IFS(DD_Frequency="Monthly",1,DD_Frequency="Quarterly",IF(MONTH(BZ$2)=1,1,IF(MONTH(BZ$2)=4,1,IF(MONTH(BZ$2)=7,1,IF(MONTH(BZ$2)=10,1,0)))),DD_Frequency="Annually",IF(MONTH(BZ$2)=1,1,0))*DD_Payment))))</f>
        <v/>
      </c>
      <c r="CB121" s="3" t="str">
        <f t="shared" ref="CB121" ca="1" si="5754">IF($B121="","",IF(BZ121&gt;CA121,(BZ121-CA121/2)*(rate_A*(CB$1/365)),0))</f>
        <v/>
      </c>
      <c r="CC121" s="3" t="str">
        <f t="shared" ca="1" si="3334"/>
        <v/>
      </c>
      <c r="CD121" s="3" t="str">
        <f t="shared" ref="CD121" ca="1" si="5755">IF($B121="","",BO121*(1+rate_A*CB$1/365))</f>
        <v/>
      </c>
      <c r="CE121" s="3" t="str">
        <f t="shared" ref="CE121" ca="1" si="5756">IF($B121="","",BP121*(1+rate_A*CB$1/365))</f>
        <v/>
      </c>
      <c r="CF121" s="3" t="str">
        <f t="shared" ref="CF121" ca="1" si="5757">IF($B121="","",BQ121*(1+rate_joint*CB$1/365))</f>
        <v/>
      </c>
      <c r="CG121" s="5" t="str">
        <f t="shared" ca="1" si="3338"/>
        <v/>
      </c>
      <c r="CH121" s="5" t="str" cm="1">
        <f t="array" aca="1" ref="CH121" ca="1">IF(CG121="","",_xlfn.IFS(CG121&lt;='Hidden inputs'!$C$15,CG121*'Hidden inputs'!$D$15,CG121&lt;='Hidden inputs'!$C$16,'Hidden inputs'!$C$15*'Hidden inputs'!$D$15+(CG121-'Hidden inputs'!$B$16)*'Hidden inputs'!$D$16,CG121&lt;='Hidden inputs'!$C$17,'Hidden inputs'!$C$15*'Hidden inputs'!$D$15+('Hidden inputs'!$C$16-'Hidden inputs'!$B$16)*'Hidden inputs'!$D$16+(CG121-'Hidden inputs'!$B$17)*'Hidden inputs'!$D$17,CG121&gt;'Hidden inputs'!$B$18,'Hidden inputs'!$C$15*'Hidden inputs'!$D$15+('Hidden inputs'!$C$16-'Hidden inputs'!$B$16)*'Hidden inputs'!$D$16+('Hidden inputs'!$C$17-'Hidden inputs'!$B$17)*'Hidden inputs'!$D$17+(CG121-'Hidden inputs'!$B$18)*'Hidden inputs'!$D$18))</f>
        <v/>
      </c>
      <c r="CI121" s="10" t="str">
        <f t="shared" ca="1" si="3339"/>
        <v/>
      </c>
      <c r="CJ121" s="5" t="str">
        <f t="shared" ca="1" si="3245"/>
        <v/>
      </c>
      <c r="CK121" s="5" t="str">
        <f t="shared" ca="1" si="3246"/>
        <v/>
      </c>
      <c r="CL121" s="5" t="str">
        <f ca="1">IF($B121="","",'Hidden inputs'!$D$11*CC121+'Hidden inputs'!$E$11*CD121)</f>
        <v/>
      </c>
      <c r="CM121" s="11" t="str">
        <f t="shared" ca="1" si="3166"/>
        <v/>
      </c>
      <c r="CN121" s="9" t="str">
        <f t="shared" ca="1" si="3247"/>
        <v/>
      </c>
      <c r="CO121" s="3" t="str">
        <f t="shared" ca="1" si="3248"/>
        <v/>
      </c>
      <c r="CP121" s="5" t="str" cm="1">
        <f t="array" aca="1" ref="CP121" ca="1">IF($B121="","",IF(CO121=0,0,IF(DD_Payment="",0,IF(CO121&lt;_xlfn.IFS(DD_Frequency="Monthly",1,DD_Frequency="Quarterly",IF(MONTH(CO$2)=1,1,IF(MONTH(CO$2)=4,1,IF(MONTH(CO$2)=7,1,IF(MONTH(CO$2)=10,1,0)))),DD_Frequency="Annually",IF(MONTH(CO$2)=1,1,0))*DD_Payment,CO121,_xlfn.IFS(DD_Frequency="Monthly",1,DD_Frequency="Quarterly",IF(MONTH(CO$2)=1,1,IF(MONTH(CO$2)=4,1,IF(MONTH(CO$2)=7,1,IF(MONTH(CO$2)=10,1,0)))),DD_Frequency="Annually",IF(MONTH(CO$2)=1,1,0))*DD_Payment))))</f>
        <v/>
      </c>
      <c r="CQ121" s="3" t="str">
        <f t="shared" ref="CQ121" ca="1" si="5758">IF($B121="","",IF(CO121&gt;CP121,(CO121-CP121/2)*(rate_A*(CQ$1/365)),0))</f>
        <v/>
      </c>
      <c r="CR121" s="3" t="str">
        <f t="shared" ca="1" si="3341"/>
        <v/>
      </c>
      <c r="CS121" s="3" t="str">
        <f t="shared" ref="CS121" ca="1" si="5759">IF($B121="","",CD121*(1+rate_A*CQ$1/365))</f>
        <v/>
      </c>
      <c r="CT121" s="3" t="str">
        <f t="shared" ref="CT121" ca="1" si="5760">IF($B121="","",CE121*(1+rate_A*CQ$1/365))</f>
        <v/>
      </c>
      <c r="CU121" s="3" t="str">
        <f t="shared" ref="CU121" ca="1" si="5761">IF($B121="","",CF121*(1+rate_joint*CQ$1/365))</f>
        <v/>
      </c>
      <c r="CV121" s="5" t="str">
        <f t="shared" ca="1" si="3345"/>
        <v/>
      </c>
      <c r="CW121" s="5" t="str" cm="1">
        <f t="array" aca="1" ref="CW121" ca="1">IF(CV121="","",_xlfn.IFS(CV121&lt;='Hidden inputs'!$C$15,CV121*'Hidden inputs'!$D$15,CV121&lt;='Hidden inputs'!$C$16,'Hidden inputs'!$C$15*'Hidden inputs'!$D$15+(CV121-'Hidden inputs'!$B$16)*'Hidden inputs'!$D$16,CV121&lt;='Hidden inputs'!$C$17,'Hidden inputs'!$C$15*'Hidden inputs'!$D$15+('Hidden inputs'!$C$16-'Hidden inputs'!$B$16)*'Hidden inputs'!$D$16+(CV121-'Hidden inputs'!$B$17)*'Hidden inputs'!$D$17,CV121&gt;'Hidden inputs'!$B$18,'Hidden inputs'!$C$15*'Hidden inputs'!$D$15+('Hidden inputs'!$C$16-'Hidden inputs'!$B$16)*'Hidden inputs'!$D$16+('Hidden inputs'!$C$17-'Hidden inputs'!$B$17)*'Hidden inputs'!$D$17+(CV121-'Hidden inputs'!$B$18)*'Hidden inputs'!$D$18))</f>
        <v/>
      </c>
      <c r="CX121" s="10" t="str">
        <f t="shared" ca="1" si="3346"/>
        <v/>
      </c>
      <c r="CY121" s="5" t="str">
        <f t="shared" ca="1" si="3253"/>
        <v/>
      </c>
      <c r="CZ121" s="5" t="str">
        <f t="shared" ca="1" si="3254"/>
        <v/>
      </c>
      <c r="DA121" s="5" t="str">
        <f ca="1">IF($B121="","",'Hidden inputs'!$D$11*CR121+'Hidden inputs'!$E$11*CS121)</f>
        <v/>
      </c>
      <c r="DB121" s="11" t="str">
        <f t="shared" ca="1" si="3171"/>
        <v/>
      </c>
      <c r="DC121" s="9" t="str">
        <f t="shared" ca="1" si="3255"/>
        <v/>
      </c>
      <c r="DD121" s="3" t="str">
        <f t="shared" ca="1" si="3256"/>
        <v/>
      </c>
      <c r="DE121" s="5" t="str" cm="1">
        <f t="array" aca="1" ref="DE121" ca="1">IF($B121="","",IF(DD121=0,0,IF(DD_Payment="",0,IF(DD121&lt;_xlfn.IFS(DD_Frequency="Monthly",1,DD_Frequency="Quarterly",IF(MONTH(DD$2)=1,1,IF(MONTH(DD$2)=4,1,IF(MONTH(DD$2)=7,1,IF(MONTH(DD$2)=10,1,0)))),DD_Frequency="Annually",IF(MONTH(DD$2)=1,1,0))*DD_Payment,DD121,_xlfn.IFS(DD_Frequency="Monthly",1,DD_Frequency="Quarterly",IF(MONTH(DD$2)=1,1,IF(MONTH(DD$2)=4,1,IF(MONTH(DD$2)=7,1,IF(MONTH(DD$2)=10,1,0)))),DD_Frequency="Annually",IF(MONTH(DD$2)=1,1,0))*DD_Payment))))</f>
        <v/>
      </c>
      <c r="DF121" s="3" t="str">
        <f t="shared" ref="DF121" ca="1" si="5762">IF($B121="","",IF(DD121&gt;DE121,(DD121-DE121/2)*(rate_A*(DF$1/365)),0))</f>
        <v/>
      </c>
      <c r="DG121" s="3" t="str">
        <f t="shared" ca="1" si="3348"/>
        <v/>
      </c>
      <c r="DH121" s="3" t="str">
        <f t="shared" ref="DH121" ca="1" si="5763">IF($B121="","",CS121*(1+rate_A*DF$1/365))</f>
        <v/>
      </c>
      <c r="DI121" s="3" t="str">
        <f t="shared" ref="DI121" ca="1" si="5764">IF($B121="","",CT121*(1+rate_A*DF$1/365))</f>
        <v/>
      </c>
      <c r="DJ121" s="3" t="str">
        <f t="shared" ref="DJ121" ca="1" si="5765">IF($B121="","",CU121*(1+rate_joint*DF$1/365))</f>
        <v/>
      </c>
      <c r="DK121" s="5" t="str">
        <f t="shared" ca="1" si="3352"/>
        <v/>
      </c>
      <c r="DL121" s="5" t="str" cm="1">
        <f t="array" aca="1" ref="DL121" ca="1">IF(DK121="","",_xlfn.IFS(DK121&lt;='Hidden inputs'!$C$15,DK121*'Hidden inputs'!$D$15,DK121&lt;='Hidden inputs'!$C$16,'Hidden inputs'!$C$15*'Hidden inputs'!$D$15+(DK121-'Hidden inputs'!$B$16)*'Hidden inputs'!$D$16,DK121&lt;='Hidden inputs'!$C$17,'Hidden inputs'!$C$15*'Hidden inputs'!$D$15+('Hidden inputs'!$C$16-'Hidden inputs'!$B$16)*'Hidden inputs'!$D$16+(DK121-'Hidden inputs'!$B$17)*'Hidden inputs'!$D$17,DK121&gt;'Hidden inputs'!$B$18,'Hidden inputs'!$C$15*'Hidden inputs'!$D$15+('Hidden inputs'!$C$16-'Hidden inputs'!$B$16)*'Hidden inputs'!$D$16+('Hidden inputs'!$C$17-'Hidden inputs'!$B$17)*'Hidden inputs'!$D$17+(DK121-'Hidden inputs'!$B$18)*'Hidden inputs'!$D$18))</f>
        <v/>
      </c>
      <c r="DM121" s="10" t="str">
        <f t="shared" ca="1" si="3353"/>
        <v/>
      </c>
      <c r="DN121" s="5" t="str">
        <f t="shared" ca="1" si="3261"/>
        <v/>
      </c>
      <c r="DO121" s="5" t="str">
        <f t="shared" ca="1" si="3262"/>
        <v/>
      </c>
      <c r="DP121" s="5" t="str">
        <f ca="1">IF($B121="","",'Hidden inputs'!$D$11*DG121+'Hidden inputs'!$E$11*DH121)</f>
        <v/>
      </c>
      <c r="DQ121" s="11" t="str">
        <f t="shared" ca="1" si="3176"/>
        <v/>
      </c>
      <c r="DR121" s="9" t="str">
        <f t="shared" ca="1" si="3263"/>
        <v/>
      </c>
      <c r="DS121" s="3" t="str">
        <f t="shared" ca="1" si="3264"/>
        <v/>
      </c>
      <c r="DT121" s="5" t="str" cm="1">
        <f t="array" aca="1" ref="DT121" ca="1">IF($B121="","",IF(DS121=0,0,IF(DD_Payment="",0,IF(DS121&lt;_xlfn.IFS(DD_Frequency="Monthly",1,DD_Frequency="Quarterly",IF(MONTH(DS$2)=1,1,IF(MONTH(DS$2)=4,1,IF(MONTH(DS$2)=7,1,IF(MONTH(DS$2)=10,1,0)))),DD_Frequency="Annually",IF(MONTH(DS$2)=1,1,0))*DD_Payment,DS121,_xlfn.IFS(DD_Frequency="Monthly",1,DD_Frequency="Quarterly",IF(MONTH(DS$2)=1,1,IF(MONTH(DS$2)=4,1,IF(MONTH(DS$2)=7,1,IF(MONTH(DS$2)=10,1,0)))),DD_Frequency="Annually",IF(MONTH(DS$2)=1,1,0))*DD_Payment))))</f>
        <v/>
      </c>
      <c r="DU121" s="3" t="str">
        <f t="shared" ref="DU121" ca="1" si="5766">IF($B121="","",IF(DS121&gt;DT121,(DS121-DT121/2)*(rate_A*(DU$1/365)),0))</f>
        <v/>
      </c>
      <c r="DV121" s="3" t="str">
        <f t="shared" ca="1" si="3355"/>
        <v/>
      </c>
      <c r="DW121" s="3" t="str">
        <f t="shared" ref="DW121" ca="1" si="5767">IF($B121="","",DH121*(1+rate_A*DU$1/365))</f>
        <v/>
      </c>
      <c r="DX121" s="3" t="str">
        <f t="shared" ref="DX121" ca="1" si="5768">IF($B121="","",DI121*(1+rate_A*DU$1/365))</f>
        <v/>
      </c>
      <c r="DY121" s="3" t="str">
        <f t="shared" ref="DY121" ca="1" si="5769">IF($B121="","",DJ121*(1+rate_joint*DU$1/365))</f>
        <v/>
      </c>
      <c r="DZ121" s="5" t="str">
        <f t="shared" ca="1" si="3359"/>
        <v/>
      </c>
      <c r="EA121" s="5" t="str" cm="1">
        <f t="array" aca="1" ref="EA121" ca="1">IF(DZ121="","",_xlfn.IFS(DZ121&lt;='Hidden inputs'!$C$15,DZ121*'Hidden inputs'!$D$15,DZ121&lt;='Hidden inputs'!$C$16,'Hidden inputs'!$C$15*'Hidden inputs'!$D$15+(DZ121-'Hidden inputs'!$B$16)*'Hidden inputs'!$D$16,DZ121&lt;='Hidden inputs'!$C$17,'Hidden inputs'!$C$15*'Hidden inputs'!$D$15+('Hidden inputs'!$C$16-'Hidden inputs'!$B$16)*'Hidden inputs'!$D$16+(DZ121-'Hidden inputs'!$B$17)*'Hidden inputs'!$D$17,DZ121&gt;'Hidden inputs'!$B$18,'Hidden inputs'!$C$15*'Hidden inputs'!$D$15+('Hidden inputs'!$C$16-'Hidden inputs'!$B$16)*'Hidden inputs'!$D$16+('Hidden inputs'!$C$17-'Hidden inputs'!$B$17)*'Hidden inputs'!$D$17+(DZ121-'Hidden inputs'!$B$18)*'Hidden inputs'!$D$18))</f>
        <v/>
      </c>
      <c r="EB121" s="10" t="str">
        <f t="shared" ca="1" si="3360"/>
        <v/>
      </c>
      <c r="EC121" s="5" t="str">
        <f t="shared" ca="1" si="3269"/>
        <v/>
      </c>
      <c r="ED121" s="5" t="str">
        <f t="shared" ca="1" si="3270"/>
        <v/>
      </c>
      <c r="EE121" s="5" t="str">
        <f ca="1">IF($B121="","",'Hidden inputs'!$D$11*DV121+'Hidden inputs'!$E$11*DW121)</f>
        <v/>
      </c>
      <c r="EF121" s="11" t="str">
        <f t="shared" ca="1" si="3181"/>
        <v/>
      </c>
      <c r="EG121" s="9" t="str">
        <f t="shared" ca="1" si="3271"/>
        <v/>
      </c>
      <c r="EH121" s="3" t="str">
        <f t="shared" ca="1" si="3272"/>
        <v/>
      </c>
      <c r="EI121" s="5" t="str" cm="1">
        <f t="array" aca="1" ref="EI121" ca="1">IF($B121="","",IF(EH121=0,0,IF(DD_Payment="",0,IF(EH121&lt;_xlfn.IFS(DD_Frequency="Monthly",1,DD_Frequency="Quarterly",IF(MONTH(EH$2)=1,1,IF(MONTH(EH$2)=4,1,IF(MONTH(EH$2)=7,1,IF(MONTH(EH$2)=10,1,0)))),DD_Frequency="Annually",IF(MONTH(EH$2)=1,1,0))*DD_Payment,EH121,_xlfn.IFS(DD_Frequency="Monthly",1,DD_Frequency="Quarterly",IF(MONTH(EH$2)=1,1,IF(MONTH(EH$2)=4,1,IF(MONTH(EH$2)=7,1,IF(MONTH(EH$2)=10,1,0)))),DD_Frequency="Annually",IF(MONTH(EH$2)=1,1,0))*DD_Payment))))</f>
        <v/>
      </c>
      <c r="EJ121" s="3" t="str">
        <f t="shared" ref="EJ121" ca="1" si="5770">IF($B121="","",IF(EH121&gt;EI121,(EH121-EI121/2)*(rate_A*(EJ$1/365)),0))</f>
        <v/>
      </c>
      <c r="EK121" s="3" t="str">
        <f t="shared" ca="1" si="3362"/>
        <v/>
      </c>
      <c r="EL121" s="3" t="str">
        <f t="shared" ref="EL121" ca="1" si="5771">IF($B121="","",DW121*(1+rate_A*EJ$1/365))</f>
        <v/>
      </c>
      <c r="EM121" s="3" t="str">
        <f t="shared" ref="EM121" ca="1" si="5772">IF($B121="","",DX121*(1+rate_A*EJ$1/365))</f>
        <v/>
      </c>
      <c r="EN121" s="3" t="str">
        <f t="shared" ref="EN121" ca="1" si="5773">IF($B121="","",DY121*(1+rate_joint*EJ$1/365))</f>
        <v/>
      </c>
      <c r="EO121" s="5" t="str">
        <f t="shared" ca="1" si="3366"/>
        <v/>
      </c>
      <c r="EP121" s="5" t="str" cm="1">
        <f t="array" aca="1" ref="EP121" ca="1">IF(EO121="","",_xlfn.IFS(EO121&lt;='Hidden inputs'!$C$15,EO121*'Hidden inputs'!$D$15,EO121&lt;='Hidden inputs'!$C$16,'Hidden inputs'!$C$15*'Hidden inputs'!$D$15+(EO121-'Hidden inputs'!$B$16)*'Hidden inputs'!$D$16,EO121&lt;='Hidden inputs'!$C$17,'Hidden inputs'!$C$15*'Hidden inputs'!$D$15+('Hidden inputs'!$C$16-'Hidden inputs'!$B$16)*'Hidden inputs'!$D$16+(EO121-'Hidden inputs'!$B$17)*'Hidden inputs'!$D$17,EO121&gt;'Hidden inputs'!$B$18,'Hidden inputs'!$C$15*'Hidden inputs'!$D$15+('Hidden inputs'!$C$16-'Hidden inputs'!$B$16)*'Hidden inputs'!$D$16+('Hidden inputs'!$C$17-'Hidden inputs'!$B$17)*'Hidden inputs'!$D$17+(EO121-'Hidden inputs'!$B$18)*'Hidden inputs'!$D$18))</f>
        <v/>
      </c>
      <c r="EQ121" s="10" t="str">
        <f t="shared" ca="1" si="3367"/>
        <v/>
      </c>
      <c r="ER121" s="5" t="str">
        <f t="shared" ca="1" si="3277"/>
        <v/>
      </c>
      <c r="ES121" s="5" t="str">
        <f t="shared" ca="1" si="3278"/>
        <v/>
      </c>
      <c r="ET121" s="5" t="str">
        <f ca="1">IF($B121="","",'Hidden inputs'!$D$11*EK121+'Hidden inputs'!$E$11*EL121)</f>
        <v/>
      </c>
      <c r="EU121" s="11" t="str">
        <f t="shared" ca="1" si="3186"/>
        <v/>
      </c>
      <c r="EV121" s="9" t="str">
        <f t="shared" ca="1" si="3279"/>
        <v/>
      </c>
      <c r="EW121" s="3" t="str">
        <f t="shared" ca="1" si="3280"/>
        <v/>
      </c>
      <c r="EX121" s="5" t="str" cm="1">
        <f t="array" aca="1" ref="EX121" ca="1">IF($B121="","",IF(EW121=0,0,IF(DD_Payment="",0,IF(EW121&lt;_xlfn.IFS(DD_Frequency="Monthly",1,DD_Frequency="Quarterly",IF(MONTH(EW$2)=1,1,IF(MONTH(EW$2)=4,1,IF(MONTH(EW$2)=7,1,IF(MONTH(EW$2)=10,1,0)))),DD_Frequency="Annually",IF(MONTH(EW$2)=1,1,0))*DD_Payment,EW121,_xlfn.IFS(DD_Frequency="Monthly",1,DD_Frequency="Quarterly",IF(MONTH(EW$2)=1,1,IF(MONTH(EW$2)=4,1,IF(MONTH(EW$2)=7,1,IF(MONTH(EW$2)=10,1,0)))),DD_Frequency="Annually",IF(MONTH(EW$2)=1,1,0))*DD_Payment))))</f>
        <v/>
      </c>
      <c r="EY121" s="3" t="str">
        <f t="shared" ref="EY121" ca="1" si="5774">IF($B121="","",IF(EW121&gt;EX121,(EW121-EX121/2)*(rate_A*(EY$1/365)),0))</f>
        <v/>
      </c>
      <c r="EZ121" s="3" t="str">
        <f t="shared" ca="1" si="3369"/>
        <v/>
      </c>
      <c r="FA121" s="3" t="str">
        <f t="shared" ref="FA121" ca="1" si="5775">IF($B121="","",EL121*(1+rate_A*EY$1/365))</f>
        <v/>
      </c>
      <c r="FB121" s="3" t="str">
        <f t="shared" ref="FB121" ca="1" si="5776">IF($B121="","",EM121*(1+rate_A*EY$1/365))</f>
        <v/>
      </c>
      <c r="FC121" s="3" t="str">
        <f t="shared" ref="FC121" ca="1" si="5777">IF($B121="","",EN121*(1+rate_joint*EY$1/365))</f>
        <v/>
      </c>
      <c r="FD121" s="5" t="str">
        <f t="shared" ca="1" si="3373"/>
        <v/>
      </c>
      <c r="FE121" s="5" t="str" cm="1">
        <f t="array" aca="1" ref="FE121" ca="1">IF(FD121="","",_xlfn.IFS(FD121&lt;='Hidden inputs'!$C$15,FD121*'Hidden inputs'!$D$15,FD121&lt;='Hidden inputs'!$C$16,'Hidden inputs'!$C$15*'Hidden inputs'!$D$15+(FD121-'Hidden inputs'!$B$16)*'Hidden inputs'!$D$16,FD121&lt;='Hidden inputs'!$C$17,'Hidden inputs'!$C$15*'Hidden inputs'!$D$15+('Hidden inputs'!$C$16-'Hidden inputs'!$B$16)*'Hidden inputs'!$D$16+(FD121-'Hidden inputs'!$B$17)*'Hidden inputs'!$D$17,FD121&gt;'Hidden inputs'!$B$18,'Hidden inputs'!$C$15*'Hidden inputs'!$D$15+('Hidden inputs'!$C$16-'Hidden inputs'!$B$16)*'Hidden inputs'!$D$16+('Hidden inputs'!$C$17-'Hidden inputs'!$B$17)*'Hidden inputs'!$D$17+(FD121-'Hidden inputs'!$B$18)*'Hidden inputs'!$D$18))</f>
        <v/>
      </c>
      <c r="FF121" s="10" t="str">
        <f t="shared" ca="1" si="3374"/>
        <v/>
      </c>
      <c r="FG121" s="5" t="str">
        <f t="shared" ca="1" si="3285"/>
        <v/>
      </c>
      <c r="FH121" s="5" t="str">
        <f t="shared" ca="1" si="3286"/>
        <v/>
      </c>
      <c r="FI121" s="5" t="str">
        <f ca="1">IF($B121="","",'Hidden inputs'!$D$11*EZ121+'Hidden inputs'!$E$11*FA121)</f>
        <v/>
      </c>
      <c r="FJ121" s="11" t="str">
        <f t="shared" ca="1" si="3191"/>
        <v/>
      </c>
      <c r="FK121" s="9" t="str">
        <f t="shared" ca="1" si="3287"/>
        <v/>
      </c>
      <c r="FL121" s="3" t="str">
        <f t="shared" ca="1" si="3288"/>
        <v/>
      </c>
      <c r="FM121" s="5" t="str" cm="1">
        <f t="array" aca="1" ref="FM121" ca="1">IF($B121="","",IF(FL121=0,0,IF(DD_Payment="",0,IF(FL121&lt;_xlfn.IFS(DD_Frequency="Monthly",1,DD_Frequency="Quarterly",IF(MONTH(FL$2)=1,1,IF(MONTH(FL$2)=4,1,IF(MONTH(FL$2)=7,1,IF(MONTH(FL$2)=10,1,0)))),DD_Frequency="Annually",IF(MONTH(FL$2)=1,1,0))*DD_Payment,FL121,_xlfn.IFS(DD_Frequency="Monthly",1,DD_Frequency="Quarterly",IF(MONTH(FL$2)=1,1,IF(MONTH(FL$2)=4,1,IF(MONTH(FL$2)=7,1,IF(MONTH(FL$2)=10,1,0)))),DD_Frequency="Annually",IF(MONTH(FL$2)=1,1,0))*DD_Payment))))</f>
        <v/>
      </c>
      <c r="FN121" s="3" t="str">
        <f t="shared" ref="FN121" ca="1" si="5778">IF($B121="","",IF(FL121&gt;FM121,(FL121-FM121/2)*(rate_A*(FN$1/365)),0))</f>
        <v/>
      </c>
      <c r="FO121" s="3" t="str">
        <f t="shared" ca="1" si="3376"/>
        <v/>
      </c>
      <c r="FP121" s="3" t="str">
        <f t="shared" ref="FP121" ca="1" si="5779">IF($B121="","",FA121*(1+rate_A*FN$1/365))</f>
        <v/>
      </c>
      <c r="FQ121" s="3" t="str">
        <f t="shared" ref="FQ121" ca="1" si="5780">IF($B121="","",FB121*(1+rate_A*FN$1/365))</f>
        <v/>
      </c>
      <c r="FR121" s="3" t="str">
        <f t="shared" ref="FR121" ca="1" si="5781">IF($B121="","",FC121*(1+rate_joint*FN$1/365))</f>
        <v/>
      </c>
      <c r="FS121" s="5" t="str">
        <f t="shared" ca="1" si="3380"/>
        <v/>
      </c>
      <c r="FT121" s="5" t="str" cm="1">
        <f t="array" aca="1" ref="FT121" ca="1">IF(FS121="","",_xlfn.IFS(FS121&lt;='Hidden inputs'!$C$15,FS121*'Hidden inputs'!$D$15,FS121&lt;='Hidden inputs'!$C$16,'Hidden inputs'!$C$15*'Hidden inputs'!$D$15+(FS121-'Hidden inputs'!$B$16)*'Hidden inputs'!$D$16,FS121&lt;='Hidden inputs'!$C$17,'Hidden inputs'!$C$15*'Hidden inputs'!$D$15+('Hidden inputs'!$C$16-'Hidden inputs'!$B$16)*'Hidden inputs'!$D$16+(FS121-'Hidden inputs'!$B$17)*'Hidden inputs'!$D$17,FS121&gt;'Hidden inputs'!$B$18,'Hidden inputs'!$C$15*'Hidden inputs'!$D$15+('Hidden inputs'!$C$16-'Hidden inputs'!$B$16)*'Hidden inputs'!$D$16+('Hidden inputs'!$C$17-'Hidden inputs'!$B$17)*'Hidden inputs'!$D$17+(FS121-'Hidden inputs'!$B$18)*'Hidden inputs'!$D$18))</f>
        <v/>
      </c>
      <c r="FU121" s="10" t="str">
        <f t="shared" ca="1" si="3381"/>
        <v/>
      </c>
      <c r="FV121" s="5" t="str">
        <f t="shared" ca="1" si="3293"/>
        <v/>
      </c>
      <c r="FW121" s="5" t="str">
        <f t="shared" ca="1" si="3294"/>
        <v/>
      </c>
      <c r="FX121" s="5" t="str">
        <f ca="1">IF($B121="","",'Hidden inputs'!$D$11*FO121+'Hidden inputs'!$E$11*FP121)</f>
        <v/>
      </c>
      <c r="FY121" s="11" t="str">
        <f t="shared" ca="1" si="3196"/>
        <v/>
      </c>
      <c r="FZ121" s="9" t="str">
        <f t="shared" ca="1" si="3295"/>
        <v/>
      </c>
      <c r="GA121" s="5" t="str">
        <f t="shared" ca="1" si="3296"/>
        <v/>
      </c>
      <c r="GB121" s="5" t="str">
        <f t="shared" ca="1" si="3297"/>
        <v/>
      </c>
      <c r="GC121" s="5" t="str">
        <f t="shared" ca="1" si="3197"/>
        <v/>
      </c>
      <c r="GD121" s="5" t="str">
        <f t="shared" ca="1" si="3198"/>
        <v/>
      </c>
    </row>
    <row r="122" spans="1:186" x14ac:dyDescent="0.35">
      <c r="A122" s="2" t="str">
        <f t="shared" ca="1" si="3199"/>
        <v/>
      </c>
      <c r="B122" s="6" t="str">
        <f t="shared" ca="1" si="3200"/>
        <v/>
      </c>
      <c r="C122" s="5" t="str">
        <f t="shared" ca="1" si="3298"/>
        <v/>
      </c>
      <c r="D122" s="5" t="str" cm="1">
        <f t="array" aca="1" ref="D122" ca="1">IF($B122="","",IF(C122=0,0,IF(DD_Payment="",0,IF(C122&lt;_xlfn.IFS(DD_Frequency="Monthly",1,DD_Frequency="Quarterly",IF(MONTH(C$2)=1,1,IF(MONTH(C$2)=4,1,IF(MONTH(C$2)=7,1,IF(MONTH(C$2)=10,1,0)))),DD_Frequency="Annually",IF(MONTH(C$2)=1,1,0))*DD_Payment,C122,_xlfn.IFS(DD_Frequency="Monthly",1,DD_Frequency="Quarterly",IF(MONTH(C$2)=1,1,IF(MONTH(C$2)=4,1,IF(MONTH(C$2)=7,1,IF(MONTH(C$2)=10,1,0)))),DD_Frequency="Annually",IF(MONTH(C$2)=1,1,0))*DD_Payment))))</f>
        <v/>
      </c>
      <c r="E122" s="5" t="str">
        <f t="shared" ref="E122" ca="1" si="5782">IF(B122="","",IF(C122&gt;D122,(C122-D122/2)*(rate_A*(E$1/365)),0))</f>
        <v/>
      </c>
      <c r="F122" s="5" t="str">
        <f t="shared" ca="1" si="3202"/>
        <v/>
      </c>
      <c r="G122" s="5" t="str">
        <f t="shared" ref="G122" ca="1" si="5783">IF(B122="","",G121*(1+rate_A*E$1/365))</f>
        <v/>
      </c>
      <c r="H122" s="5" t="str">
        <f t="shared" ref="H122" ca="1" si="5784">IF(B122="","",H121*(1+rate_A*E$1/365))</f>
        <v/>
      </c>
      <c r="I122" s="5" t="str">
        <f t="shared" ref="I122" ca="1" si="5785">IF(B122="","",I121*(1+rate_joint*E$1/365))</f>
        <v/>
      </c>
      <c r="J122" s="5" t="str">
        <f t="shared" ca="1" si="3303"/>
        <v/>
      </c>
      <c r="K122" s="5" t="str" cm="1">
        <f t="array" aca="1" ref="K122" ca="1">IF(J122="","",_xlfn.IFS(J122&lt;='Hidden inputs'!$C$15,J122*'Hidden inputs'!$D$15,J122&lt;='Hidden inputs'!$C$16,'Hidden inputs'!$C$15*'Hidden inputs'!$D$15+(J122-'Hidden inputs'!$B$16)*'Hidden inputs'!$D$16,J122&lt;='Hidden inputs'!$C$17,'Hidden inputs'!$C$15*'Hidden inputs'!$D$15+('Hidden inputs'!$C$16-'Hidden inputs'!$B$16)*'Hidden inputs'!$D$16+(J122-'Hidden inputs'!$B$17)*'Hidden inputs'!$D$17,J122&gt;'Hidden inputs'!$B$18,'Hidden inputs'!$C$15*'Hidden inputs'!$D$15+('Hidden inputs'!$C$16-'Hidden inputs'!$B$16)*'Hidden inputs'!$D$16+('Hidden inputs'!$C$17-'Hidden inputs'!$B$17)*'Hidden inputs'!$D$17+(J122-'Hidden inputs'!$B$18)*'Hidden inputs'!$D$18))</f>
        <v/>
      </c>
      <c r="L122" s="11" t="str">
        <f t="shared" ca="1" si="3304"/>
        <v/>
      </c>
      <c r="M122" s="5" t="str">
        <f t="shared" ca="1" si="3206"/>
        <v/>
      </c>
      <c r="N122" s="5" t="str">
        <f t="shared" ca="1" si="3207"/>
        <v/>
      </c>
      <c r="O122" s="5" t="str">
        <f ca="1">IF(B122="","",'Hidden inputs'!$D$11*F122+'Hidden inputs'!$E$11*G122)</f>
        <v/>
      </c>
      <c r="P122" s="11" t="str">
        <f t="shared" ca="1" si="3140"/>
        <v/>
      </c>
      <c r="Q122" s="20" t="str">
        <f t="shared" ca="1" si="3141"/>
        <v/>
      </c>
      <c r="R122" s="3" t="str">
        <f t="shared" ca="1" si="3208"/>
        <v/>
      </c>
      <c r="S122" s="5" t="str" cm="1">
        <f t="array" aca="1" ref="S122" ca="1">IF($B122="","",IF(R122=0,0,IF(DD_Payment="",0,IF(R122&lt;_xlfn.IFS(DD_Frequency="Monthly",1,DD_Frequency="Quarterly",IF(MONTH(R$2)=1,1,IF(MONTH(R$2)=4,1,IF(MONTH(R$2)=7,1,IF(MONTH(R$2)=10,1,0)))),DD_Frequency="Annually",IF(MONTH(R$2)=1,1,0))*DD_Payment,R122,_xlfn.IFS(DD_Frequency="Monthly",1,DD_Frequency="Quarterly",IF(MONTH(R$2)=1,1,IF(MONTH(R$2)=4,1,IF(MONTH(R$2)=7,1,IF(MONTH(R$2)=10,1,0)))),DD_Frequency="Annually",IF(MONTH(R$2)=1,1,0))*DD_Payment))))</f>
        <v/>
      </c>
      <c r="T122" s="3" t="str">
        <f t="shared" ref="T122" ca="1" si="5786">IF(B122="","",IF(R122&gt;S122,(R122-S122/2)*(rate_A*((T$1+A122)/365)),0))</f>
        <v/>
      </c>
      <c r="U122" s="3" t="str">
        <f t="shared" ca="1" si="3210"/>
        <v/>
      </c>
      <c r="V122" s="3" t="str">
        <f t="shared" ref="V122" ca="1" si="5787">IF(B122="","",G122*(1+rate_A*(T$1+A122)/365))</f>
        <v/>
      </c>
      <c r="W122" s="3" t="str">
        <f t="shared" ref="W122" ca="1" si="5788">IF(B122="","",H122*(1+rate_A*(T$1+A122)/365))</f>
        <v/>
      </c>
      <c r="X122" s="3" t="str">
        <f t="shared" ref="X122" ca="1" si="5789">IF(B122="","",I122*(1+rate_joint*(T$1+A122)/365))</f>
        <v/>
      </c>
      <c r="Y122" s="5" t="str">
        <f t="shared" ca="1" si="3309"/>
        <v/>
      </c>
      <c r="Z122" s="5" t="str" cm="1">
        <f t="array" aca="1" ref="Z122" ca="1">IF(Y122="","",_xlfn.IFS(Y122&lt;='Hidden inputs'!$C$15,Y122*'Hidden inputs'!$D$15,Y122&lt;='Hidden inputs'!$C$16,'Hidden inputs'!$C$15*'Hidden inputs'!$D$15+(Y122-'Hidden inputs'!$B$16)*'Hidden inputs'!$D$16,Y122&lt;='Hidden inputs'!$C$17,'Hidden inputs'!$C$15*'Hidden inputs'!$D$15+('Hidden inputs'!$C$16-'Hidden inputs'!$B$16)*'Hidden inputs'!$D$16+(Y122-'Hidden inputs'!$B$17)*'Hidden inputs'!$D$17,Y122&gt;'Hidden inputs'!$B$18,'Hidden inputs'!$C$15*'Hidden inputs'!$D$15+('Hidden inputs'!$C$16-'Hidden inputs'!$B$16)*'Hidden inputs'!$D$16+('Hidden inputs'!$C$17-'Hidden inputs'!$B$17)*'Hidden inputs'!$D$17+(Y122-'Hidden inputs'!$B$18)*'Hidden inputs'!$D$18))</f>
        <v/>
      </c>
      <c r="AA122" s="10" t="str">
        <f t="shared" ca="1" si="3310"/>
        <v/>
      </c>
      <c r="AB122" s="5" t="str">
        <f t="shared" ca="1" si="3214"/>
        <v/>
      </c>
      <c r="AC122" s="5" t="str">
        <f t="shared" ca="1" si="3311"/>
        <v/>
      </c>
      <c r="AD122" s="5" t="str">
        <f ca="1">IF(B122="","",'Hidden inputs'!$D$11*U122+'Hidden inputs'!$E$11*V122)</f>
        <v/>
      </c>
      <c r="AE122" s="11" t="str">
        <f t="shared" ca="1" si="3146"/>
        <v/>
      </c>
      <c r="AF122" s="9" t="str">
        <f t="shared" ca="1" si="3215"/>
        <v/>
      </c>
      <c r="AG122" s="3" t="str">
        <f t="shared" ca="1" si="3216"/>
        <v/>
      </c>
      <c r="AH122" s="5" t="str" cm="1">
        <f t="array" aca="1" ref="AH122" ca="1">IF($B122="","",IF(AG122=0,0,IF(DD_Payment="",0,IF(AG122&lt;_xlfn.IFS(DD_Frequency="Monthly",1,DD_Frequency="Quarterly",IF(MONTH(AG$2)=1,1,IF(MONTH(AG$2)=4,1,IF(MONTH(AG$2)=7,1,IF(MONTH(AG$2)=10,1,0)))),DD_Frequency="Annually",IF(MONTH(AG$2)=1,1,0))*DD_Payment,AG122,_xlfn.IFS(DD_Frequency="Monthly",1,DD_Frequency="Quarterly",IF(MONTH(AG$2)=1,1,IF(MONTH(AG$2)=4,1,IF(MONTH(AG$2)=7,1,IF(MONTH(AG$2)=10,1,0)))),DD_Frequency="Annually",IF(MONTH(AG$2)=1,1,0))*DD_Payment))))</f>
        <v/>
      </c>
      <c r="AI122" s="3" t="str">
        <f t="shared" ref="AI122" ca="1" si="5790">IF($B122="","",IF(AG122&gt;AH122,(AG122-AH122/2)*(rate_A*(AI$1/365)),0))</f>
        <v/>
      </c>
      <c r="AJ122" s="3" t="str">
        <f t="shared" ca="1" si="3313"/>
        <v/>
      </c>
      <c r="AK122" s="3" t="str">
        <f t="shared" ref="AK122" ca="1" si="5791">IF($B122="","",V122*(1+rate_A*AI$1/365))</f>
        <v/>
      </c>
      <c r="AL122" s="3" t="str">
        <f t="shared" ref="AL122" ca="1" si="5792">IF($B122="","",W122*(1+rate_A*AI$1/365))</f>
        <v/>
      </c>
      <c r="AM122" s="3" t="str">
        <f t="shared" ref="AM122" ca="1" si="5793">IF($B122="","",X122*(1+rate_joint*AI$1/365))</f>
        <v/>
      </c>
      <c r="AN122" s="5" t="str">
        <f t="shared" ca="1" si="3317"/>
        <v/>
      </c>
      <c r="AO122" s="5" t="str" cm="1">
        <f t="array" aca="1" ref="AO122" ca="1">IF(AN122="","",_xlfn.IFS(AN122&lt;='Hidden inputs'!$C$15,AN122*'Hidden inputs'!$D$15,AN122&lt;='Hidden inputs'!$C$16,'Hidden inputs'!$C$15*'Hidden inputs'!$D$15+(AN122-'Hidden inputs'!$B$16)*'Hidden inputs'!$D$16,AN122&lt;='Hidden inputs'!$C$17,'Hidden inputs'!$C$15*'Hidden inputs'!$D$15+('Hidden inputs'!$C$16-'Hidden inputs'!$B$16)*'Hidden inputs'!$D$16+(AN122-'Hidden inputs'!$B$17)*'Hidden inputs'!$D$17,AN122&gt;'Hidden inputs'!$B$18,'Hidden inputs'!$C$15*'Hidden inputs'!$D$15+('Hidden inputs'!$C$16-'Hidden inputs'!$B$16)*'Hidden inputs'!$D$16+('Hidden inputs'!$C$17-'Hidden inputs'!$B$17)*'Hidden inputs'!$D$17+(AN122-'Hidden inputs'!$B$18)*'Hidden inputs'!$D$18))</f>
        <v/>
      </c>
      <c r="AP122" s="10" t="str">
        <f t="shared" ca="1" si="3318"/>
        <v/>
      </c>
      <c r="AQ122" s="5" t="str">
        <f t="shared" ca="1" si="3221"/>
        <v/>
      </c>
      <c r="AR122" s="5" t="str">
        <f t="shared" ca="1" si="3222"/>
        <v/>
      </c>
      <c r="AS122" s="5" t="str">
        <f ca="1">IF($B122="","",'Hidden inputs'!$D$11*AJ122+'Hidden inputs'!$E$11*AK122)</f>
        <v/>
      </c>
      <c r="AT122" s="11" t="str">
        <f t="shared" ca="1" si="3151"/>
        <v/>
      </c>
      <c r="AU122" s="9" t="str">
        <f t="shared" ca="1" si="3223"/>
        <v/>
      </c>
      <c r="AV122" s="3" t="str">
        <f t="shared" ca="1" si="3224"/>
        <v/>
      </c>
      <c r="AW122" s="5" t="str" cm="1">
        <f t="array" aca="1" ref="AW122" ca="1">IF($B122="","",IF(AV122=0,0,IF(DD_Payment="",0,IF(AV122&lt;_xlfn.IFS(DD_Frequency="Monthly",1,DD_Frequency="Quarterly",IF(MONTH(AV$2)=1,1,IF(MONTH(AV$2)=4,1,IF(MONTH(AV$2)=7,1,IF(MONTH(AV$2)=10,1,0)))),DD_Frequency="Annually",IF(MONTH(AV$2)=1,1,0))*DD_Payment,AV122,_xlfn.IFS(DD_Frequency="Monthly",1,DD_Frequency="Quarterly",IF(MONTH(AV$2)=1,1,IF(MONTH(AV$2)=4,1,IF(MONTH(AV$2)=7,1,IF(MONTH(AV$2)=10,1,0)))),DD_Frequency="Annually",IF(MONTH(AV$2)=1,1,0))*DD_Payment))))</f>
        <v/>
      </c>
      <c r="AX122" s="3" t="str">
        <f t="shared" ref="AX122" ca="1" si="5794">IF($B122="","",IF(AV122&gt;AW122,(AV122-AW122/2)*(rate_A*(AX$1/365)),0))</f>
        <v/>
      </c>
      <c r="AY122" s="3" t="str">
        <f t="shared" ca="1" si="3320"/>
        <v/>
      </c>
      <c r="AZ122" s="3" t="str">
        <f t="shared" ref="AZ122" ca="1" si="5795">IF($B122="","",AK122*(1+rate_A*AX$1/365))</f>
        <v/>
      </c>
      <c r="BA122" s="3" t="str">
        <f t="shared" ref="BA122" ca="1" si="5796">IF($B122="","",AL122*(1+rate_A*AX$1/365))</f>
        <v/>
      </c>
      <c r="BB122" s="3" t="str">
        <f t="shared" ref="BB122" ca="1" si="5797">IF($B122="","",AM122*(1+rate_joint*AX$1/365))</f>
        <v/>
      </c>
      <c r="BC122" s="5" t="str">
        <f t="shared" ca="1" si="3324"/>
        <v/>
      </c>
      <c r="BD122" s="5" t="str" cm="1">
        <f t="array" aca="1" ref="BD122" ca="1">IF(BC122="","",_xlfn.IFS(BC122&lt;='Hidden inputs'!$C$15,BC122*'Hidden inputs'!$D$15,BC122&lt;='Hidden inputs'!$C$16,'Hidden inputs'!$C$15*'Hidden inputs'!$D$15+(BC122-'Hidden inputs'!$B$16)*'Hidden inputs'!$D$16,BC122&lt;='Hidden inputs'!$C$17,'Hidden inputs'!$C$15*'Hidden inputs'!$D$15+('Hidden inputs'!$C$16-'Hidden inputs'!$B$16)*'Hidden inputs'!$D$16+(BC122-'Hidden inputs'!$B$17)*'Hidden inputs'!$D$17,BC122&gt;'Hidden inputs'!$B$18,'Hidden inputs'!$C$15*'Hidden inputs'!$D$15+('Hidden inputs'!$C$16-'Hidden inputs'!$B$16)*'Hidden inputs'!$D$16+('Hidden inputs'!$C$17-'Hidden inputs'!$B$17)*'Hidden inputs'!$D$17+(BC122-'Hidden inputs'!$B$18)*'Hidden inputs'!$D$18))</f>
        <v/>
      </c>
      <c r="BE122" s="10" t="str">
        <f t="shared" ca="1" si="3325"/>
        <v/>
      </c>
      <c r="BF122" s="5" t="str">
        <f t="shared" ca="1" si="3229"/>
        <v/>
      </c>
      <c r="BG122" s="5" t="str">
        <f t="shared" ca="1" si="3230"/>
        <v/>
      </c>
      <c r="BH122" s="5" t="str">
        <f ca="1">IF($B122="","",'Hidden inputs'!$D$11*AY122+'Hidden inputs'!$E$11*AZ122)</f>
        <v/>
      </c>
      <c r="BI122" s="11" t="str">
        <f t="shared" ca="1" si="3156"/>
        <v/>
      </c>
      <c r="BJ122" s="9" t="str">
        <f t="shared" ca="1" si="3231"/>
        <v/>
      </c>
      <c r="BK122" s="3" t="str">
        <f t="shared" ca="1" si="3232"/>
        <v/>
      </c>
      <c r="BL122" s="5" t="str" cm="1">
        <f t="array" aca="1" ref="BL122" ca="1">IF($B122="","",IF(BK122=0,0,IF(DD_Payment="",0,IF(BK122&lt;_xlfn.IFS(DD_Frequency="Monthly",1,DD_Frequency="Quarterly",IF(MONTH(BK$2)=1,1,IF(MONTH(BK$2)=4,1,IF(MONTH(BK$2)=7,1,IF(MONTH(BK$2)=10,1,0)))),DD_Frequency="Annually",IF(MONTH(BK$2)=1,1,0))*DD_Payment,BK122,_xlfn.IFS(DD_Frequency="Monthly",1,DD_Frequency="Quarterly",IF(MONTH(BK$2)=1,1,IF(MONTH(BK$2)=4,1,IF(MONTH(BK$2)=7,1,IF(MONTH(BK$2)=10,1,0)))),DD_Frequency="Annually",IF(MONTH(BK$2)=1,1,0))*DD_Payment))))</f>
        <v/>
      </c>
      <c r="BM122" s="3" t="str">
        <f t="shared" ref="BM122" ca="1" si="5798">IF($B122="","",IF(BK122&gt;BL122,(BK122-BL122/2)*(rate_A*(BM$1/365)),0))</f>
        <v/>
      </c>
      <c r="BN122" s="3" t="str">
        <f t="shared" ca="1" si="3327"/>
        <v/>
      </c>
      <c r="BO122" s="3" t="str">
        <f t="shared" ref="BO122" ca="1" si="5799">IF($B122="","",AZ122*(1+rate_A*BM$1/365))</f>
        <v/>
      </c>
      <c r="BP122" s="3" t="str">
        <f t="shared" ref="BP122" ca="1" si="5800">IF($B122="","",BA122*(1+rate_A*BM$1/365))</f>
        <v/>
      </c>
      <c r="BQ122" s="3" t="str">
        <f t="shared" ref="BQ122" ca="1" si="5801">IF($B122="","",BB122*(1+rate_joint*BM$1/365))</f>
        <v/>
      </c>
      <c r="BR122" s="5" t="str">
        <f t="shared" ca="1" si="3331"/>
        <v/>
      </c>
      <c r="BS122" s="5" t="str" cm="1">
        <f t="array" aca="1" ref="BS122" ca="1">IF(BR122="","",_xlfn.IFS(BR122&lt;='Hidden inputs'!$C$15,BR122*'Hidden inputs'!$D$15,BR122&lt;='Hidden inputs'!$C$16,'Hidden inputs'!$C$15*'Hidden inputs'!$D$15+(BR122-'Hidden inputs'!$B$16)*'Hidden inputs'!$D$16,BR122&lt;='Hidden inputs'!$C$17,'Hidden inputs'!$C$15*'Hidden inputs'!$D$15+('Hidden inputs'!$C$16-'Hidden inputs'!$B$16)*'Hidden inputs'!$D$16+(BR122-'Hidden inputs'!$B$17)*'Hidden inputs'!$D$17,BR122&gt;'Hidden inputs'!$B$18,'Hidden inputs'!$C$15*'Hidden inputs'!$D$15+('Hidden inputs'!$C$16-'Hidden inputs'!$B$16)*'Hidden inputs'!$D$16+('Hidden inputs'!$C$17-'Hidden inputs'!$B$17)*'Hidden inputs'!$D$17+(BR122-'Hidden inputs'!$B$18)*'Hidden inputs'!$D$18))</f>
        <v/>
      </c>
      <c r="BT122" s="10" t="str">
        <f t="shared" ca="1" si="3332"/>
        <v/>
      </c>
      <c r="BU122" s="5" t="str">
        <f t="shared" ca="1" si="3237"/>
        <v/>
      </c>
      <c r="BV122" s="5" t="str">
        <f t="shared" ca="1" si="3238"/>
        <v/>
      </c>
      <c r="BW122" s="5" t="str">
        <f ca="1">IF($B122="","",'Hidden inputs'!$D$11*BN122+'Hidden inputs'!$E$11*BO122)</f>
        <v/>
      </c>
      <c r="BX122" s="11" t="str">
        <f t="shared" ca="1" si="3161"/>
        <v/>
      </c>
      <c r="BY122" s="9" t="str">
        <f t="shared" ca="1" si="3239"/>
        <v/>
      </c>
      <c r="BZ122" s="3" t="str">
        <f t="shared" ca="1" si="3240"/>
        <v/>
      </c>
      <c r="CA122" s="5" t="str" cm="1">
        <f t="array" aca="1" ref="CA122" ca="1">IF($B122="","",IF(BZ122=0,0,IF(DD_Payment="",0,IF(BZ122&lt;_xlfn.IFS(DD_Frequency="Monthly",1,DD_Frequency="Quarterly",IF(MONTH(BZ$2)=1,1,IF(MONTH(BZ$2)=4,1,IF(MONTH(BZ$2)=7,1,IF(MONTH(BZ$2)=10,1,0)))),DD_Frequency="Annually",IF(MONTH(BZ$2)=1,1,0))*DD_Payment,BZ122,_xlfn.IFS(DD_Frequency="Monthly",1,DD_Frequency="Quarterly",IF(MONTH(BZ$2)=1,1,IF(MONTH(BZ$2)=4,1,IF(MONTH(BZ$2)=7,1,IF(MONTH(BZ$2)=10,1,0)))),DD_Frequency="Annually",IF(MONTH(BZ$2)=1,1,0))*DD_Payment))))</f>
        <v/>
      </c>
      <c r="CB122" s="3" t="str">
        <f t="shared" ref="CB122" ca="1" si="5802">IF($B122="","",IF(BZ122&gt;CA122,(BZ122-CA122/2)*(rate_A*(CB$1/365)),0))</f>
        <v/>
      </c>
      <c r="CC122" s="3" t="str">
        <f t="shared" ca="1" si="3334"/>
        <v/>
      </c>
      <c r="CD122" s="3" t="str">
        <f t="shared" ref="CD122" ca="1" si="5803">IF($B122="","",BO122*(1+rate_A*CB$1/365))</f>
        <v/>
      </c>
      <c r="CE122" s="3" t="str">
        <f t="shared" ref="CE122" ca="1" si="5804">IF($B122="","",BP122*(1+rate_A*CB$1/365))</f>
        <v/>
      </c>
      <c r="CF122" s="3" t="str">
        <f t="shared" ref="CF122" ca="1" si="5805">IF($B122="","",BQ122*(1+rate_joint*CB$1/365))</f>
        <v/>
      </c>
      <c r="CG122" s="5" t="str">
        <f t="shared" ca="1" si="3338"/>
        <v/>
      </c>
      <c r="CH122" s="5" t="str" cm="1">
        <f t="array" aca="1" ref="CH122" ca="1">IF(CG122="","",_xlfn.IFS(CG122&lt;='Hidden inputs'!$C$15,CG122*'Hidden inputs'!$D$15,CG122&lt;='Hidden inputs'!$C$16,'Hidden inputs'!$C$15*'Hidden inputs'!$D$15+(CG122-'Hidden inputs'!$B$16)*'Hidden inputs'!$D$16,CG122&lt;='Hidden inputs'!$C$17,'Hidden inputs'!$C$15*'Hidden inputs'!$D$15+('Hidden inputs'!$C$16-'Hidden inputs'!$B$16)*'Hidden inputs'!$D$16+(CG122-'Hidden inputs'!$B$17)*'Hidden inputs'!$D$17,CG122&gt;'Hidden inputs'!$B$18,'Hidden inputs'!$C$15*'Hidden inputs'!$D$15+('Hidden inputs'!$C$16-'Hidden inputs'!$B$16)*'Hidden inputs'!$D$16+('Hidden inputs'!$C$17-'Hidden inputs'!$B$17)*'Hidden inputs'!$D$17+(CG122-'Hidden inputs'!$B$18)*'Hidden inputs'!$D$18))</f>
        <v/>
      </c>
      <c r="CI122" s="10" t="str">
        <f t="shared" ca="1" si="3339"/>
        <v/>
      </c>
      <c r="CJ122" s="5" t="str">
        <f t="shared" ca="1" si="3245"/>
        <v/>
      </c>
      <c r="CK122" s="5" t="str">
        <f t="shared" ca="1" si="3246"/>
        <v/>
      </c>
      <c r="CL122" s="5" t="str">
        <f ca="1">IF($B122="","",'Hidden inputs'!$D$11*CC122+'Hidden inputs'!$E$11*CD122)</f>
        <v/>
      </c>
      <c r="CM122" s="11" t="str">
        <f t="shared" ca="1" si="3166"/>
        <v/>
      </c>
      <c r="CN122" s="9" t="str">
        <f t="shared" ca="1" si="3247"/>
        <v/>
      </c>
      <c r="CO122" s="3" t="str">
        <f t="shared" ca="1" si="3248"/>
        <v/>
      </c>
      <c r="CP122" s="5" t="str" cm="1">
        <f t="array" aca="1" ref="CP122" ca="1">IF($B122="","",IF(CO122=0,0,IF(DD_Payment="",0,IF(CO122&lt;_xlfn.IFS(DD_Frequency="Monthly",1,DD_Frequency="Quarterly",IF(MONTH(CO$2)=1,1,IF(MONTH(CO$2)=4,1,IF(MONTH(CO$2)=7,1,IF(MONTH(CO$2)=10,1,0)))),DD_Frequency="Annually",IF(MONTH(CO$2)=1,1,0))*DD_Payment,CO122,_xlfn.IFS(DD_Frequency="Monthly",1,DD_Frequency="Quarterly",IF(MONTH(CO$2)=1,1,IF(MONTH(CO$2)=4,1,IF(MONTH(CO$2)=7,1,IF(MONTH(CO$2)=10,1,0)))),DD_Frequency="Annually",IF(MONTH(CO$2)=1,1,0))*DD_Payment))))</f>
        <v/>
      </c>
      <c r="CQ122" s="3" t="str">
        <f t="shared" ref="CQ122" ca="1" si="5806">IF($B122="","",IF(CO122&gt;CP122,(CO122-CP122/2)*(rate_A*(CQ$1/365)),0))</f>
        <v/>
      </c>
      <c r="CR122" s="3" t="str">
        <f t="shared" ca="1" si="3341"/>
        <v/>
      </c>
      <c r="CS122" s="3" t="str">
        <f t="shared" ref="CS122" ca="1" si="5807">IF($B122="","",CD122*(1+rate_A*CQ$1/365))</f>
        <v/>
      </c>
      <c r="CT122" s="3" t="str">
        <f t="shared" ref="CT122" ca="1" si="5808">IF($B122="","",CE122*(1+rate_A*CQ$1/365))</f>
        <v/>
      </c>
      <c r="CU122" s="3" t="str">
        <f t="shared" ref="CU122" ca="1" si="5809">IF($B122="","",CF122*(1+rate_joint*CQ$1/365))</f>
        <v/>
      </c>
      <c r="CV122" s="5" t="str">
        <f t="shared" ca="1" si="3345"/>
        <v/>
      </c>
      <c r="CW122" s="5" t="str" cm="1">
        <f t="array" aca="1" ref="CW122" ca="1">IF(CV122="","",_xlfn.IFS(CV122&lt;='Hidden inputs'!$C$15,CV122*'Hidden inputs'!$D$15,CV122&lt;='Hidden inputs'!$C$16,'Hidden inputs'!$C$15*'Hidden inputs'!$D$15+(CV122-'Hidden inputs'!$B$16)*'Hidden inputs'!$D$16,CV122&lt;='Hidden inputs'!$C$17,'Hidden inputs'!$C$15*'Hidden inputs'!$D$15+('Hidden inputs'!$C$16-'Hidden inputs'!$B$16)*'Hidden inputs'!$D$16+(CV122-'Hidden inputs'!$B$17)*'Hidden inputs'!$D$17,CV122&gt;'Hidden inputs'!$B$18,'Hidden inputs'!$C$15*'Hidden inputs'!$D$15+('Hidden inputs'!$C$16-'Hidden inputs'!$B$16)*'Hidden inputs'!$D$16+('Hidden inputs'!$C$17-'Hidden inputs'!$B$17)*'Hidden inputs'!$D$17+(CV122-'Hidden inputs'!$B$18)*'Hidden inputs'!$D$18))</f>
        <v/>
      </c>
      <c r="CX122" s="10" t="str">
        <f t="shared" ca="1" si="3346"/>
        <v/>
      </c>
      <c r="CY122" s="5" t="str">
        <f t="shared" ca="1" si="3253"/>
        <v/>
      </c>
      <c r="CZ122" s="5" t="str">
        <f t="shared" ca="1" si="3254"/>
        <v/>
      </c>
      <c r="DA122" s="5" t="str">
        <f ca="1">IF($B122="","",'Hidden inputs'!$D$11*CR122+'Hidden inputs'!$E$11*CS122)</f>
        <v/>
      </c>
      <c r="DB122" s="11" t="str">
        <f t="shared" ca="1" si="3171"/>
        <v/>
      </c>
      <c r="DC122" s="9" t="str">
        <f t="shared" ca="1" si="3255"/>
        <v/>
      </c>
      <c r="DD122" s="3" t="str">
        <f t="shared" ca="1" si="3256"/>
        <v/>
      </c>
      <c r="DE122" s="5" t="str" cm="1">
        <f t="array" aca="1" ref="DE122" ca="1">IF($B122="","",IF(DD122=0,0,IF(DD_Payment="",0,IF(DD122&lt;_xlfn.IFS(DD_Frequency="Monthly",1,DD_Frequency="Quarterly",IF(MONTH(DD$2)=1,1,IF(MONTH(DD$2)=4,1,IF(MONTH(DD$2)=7,1,IF(MONTH(DD$2)=10,1,0)))),DD_Frequency="Annually",IF(MONTH(DD$2)=1,1,0))*DD_Payment,DD122,_xlfn.IFS(DD_Frequency="Monthly",1,DD_Frequency="Quarterly",IF(MONTH(DD$2)=1,1,IF(MONTH(DD$2)=4,1,IF(MONTH(DD$2)=7,1,IF(MONTH(DD$2)=10,1,0)))),DD_Frequency="Annually",IF(MONTH(DD$2)=1,1,0))*DD_Payment))))</f>
        <v/>
      </c>
      <c r="DF122" s="3" t="str">
        <f t="shared" ref="DF122" ca="1" si="5810">IF($B122="","",IF(DD122&gt;DE122,(DD122-DE122/2)*(rate_A*(DF$1/365)),0))</f>
        <v/>
      </c>
      <c r="DG122" s="3" t="str">
        <f t="shared" ca="1" si="3348"/>
        <v/>
      </c>
      <c r="DH122" s="3" t="str">
        <f t="shared" ref="DH122" ca="1" si="5811">IF($B122="","",CS122*(1+rate_A*DF$1/365))</f>
        <v/>
      </c>
      <c r="DI122" s="3" t="str">
        <f t="shared" ref="DI122" ca="1" si="5812">IF($B122="","",CT122*(1+rate_A*DF$1/365))</f>
        <v/>
      </c>
      <c r="DJ122" s="3" t="str">
        <f t="shared" ref="DJ122" ca="1" si="5813">IF($B122="","",CU122*(1+rate_joint*DF$1/365))</f>
        <v/>
      </c>
      <c r="DK122" s="5" t="str">
        <f t="shared" ca="1" si="3352"/>
        <v/>
      </c>
      <c r="DL122" s="5" t="str" cm="1">
        <f t="array" aca="1" ref="DL122" ca="1">IF(DK122="","",_xlfn.IFS(DK122&lt;='Hidden inputs'!$C$15,DK122*'Hidden inputs'!$D$15,DK122&lt;='Hidden inputs'!$C$16,'Hidden inputs'!$C$15*'Hidden inputs'!$D$15+(DK122-'Hidden inputs'!$B$16)*'Hidden inputs'!$D$16,DK122&lt;='Hidden inputs'!$C$17,'Hidden inputs'!$C$15*'Hidden inputs'!$D$15+('Hidden inputs'!$C$16-'Hidden inputs'!$B$16)*'Hidden inputs'!$D$16+(DK122-'Hidden inputs'!$B$17)*'Hidden inputs'!$D$17,DK122&gt;'Hidden inputs'!$B$18,'Hidden inputs'!$C$15*'Hidden inputs'!$D$15+('Hidden inputs'!$C$16-'Hidden inputs'!$B$16)*'Hidden inputs'!$D$16+('Hidden inputs'!$C$17-'Hidden inputs'!$B$17)*'Hidden inputs'!$D$17+(DK122-'Hidden inputs'!$B$18)*'Hidden inputs'!$D$18))</f>
        <v/>
      </c>
      <c r="DM122" s="10" t="str">
        <f t="shared" ca="1" si="3353"/>
        <v/>
      </c>
      <c r="DN122" s="5" t="str">
        <f t="shared" ca="1" si="3261"/>
        <v/>
      </c>
      <c r="DO122" s="5" t="str">
        <f t="shared" ca="1" si="3262"/>
        <v/>
      </c>
      <c r="DP122" s="5" t="str">
        <f ca="1">IF($B122="","",'Hidden inputs'!$D$11*DG122+'Hidden inputs'!$E$11*DH122)</f>
        <v/>
      </c>
      <c r="DQ122" s="11" t="str">
        <f t="shared" ca="1" si="3176"/>
        <v/>
      </c>
      <c r="DR122" s="9" t="str">
        <f t="shared" ca="1" si="3263"/>
        <v/>
      </c>
      <c r="DS122" s="3" t="str">
        <f t="shared" ca="1" si="3264"/>
        <v/>
      </c>
      <c r="DT122" s="5" t="str" cm="1">
        <f t="array" aca="1" ref="DT122" ca="1">IF($B122="","",IF(DS122=0,0,IF(DD_Payment="",0,IF(DS122&lt;_xlfn.IFS(DD_Frequency="Monthly",1,DD_Frequency="Quarterly",IF(MONTH(DS$2)=1,1,IF(MONTH(DS$2)=4,1,IF(MONTH(DS$2)=7,1,IF(MONTH(DS$2)=10,1,0)))),DD_Frequency="Annually",IF(MONTH(DS$2)=1,1,0))*DD_Payment,DS122,_xlfn.IFS(DD_Frequency="Monthly",1,DD_Frequency="Quarterly",IF(MONTH(DS$2)=1,1,IF(MONTH(DS$2)=4,1,IF(MONTH(DS$2)=7,1,IF(MONTH(DS$2)=10,1,0)))),DD_Frequency="Annually",IF(MONTH(DS$2)=1,1,0))*DD_Payment))))</f>
        <v/>
      </c>
      <c r="DU122" s="3" t="str">
        <f t="shared" ref="DU122" ca="1" si="5814">IF($B122="","",IF(DS122&gt;DT122,(DS122-DT122/2)*(rate_A*(DU$1/365)),0))</f>
        <v/>
      </c>
      <c r="DV122" s="3" t="str">
        <f t="shared" ca="1" si="3355"/>
        <v/>
      </c>
      <c r="DW122" s="3" t="str">
        <f t="shared" ref="DW122" ca="1" si="5815">IF($B122="","",DH122*(1+rate_A*DU$1/365))</f>
        <v/>
      </c>
      <c r="DX122" s="3" t="str">
        <f t="shared" ref="DX122" ca="1" si="5816">IF($B122="","",DI122*(1+rate_A*DU$1/365))</f>
        <v/>
      </c>
      <c r="DY122" s="3" t="str">
        <f t="shared" ref="DY122" ca="1" si="5817">IF($B122="","",DJ122*(1+rate_joint*DU$1/365))</f>
        <v/>
      </c>
      <c r="DZ122" s="5" t="str">
        <f t="shared" ca="1" si="3359"/>
        <v/>
      </c>
      <c r="EA122" s="5" t="str" cm="1">
        <f t="array" aca="1" ref="EA122" ca="1">IF(DZ122="","",_xlfn.IFS(DZ122&lt;='Hidden inputs'!$C$15,DZ122*'Hidden inputs'!$D$15,DZ122&lt;='Hidden inputs'!$C$16,'Hidden inputs'!$C$15*'Hidden inputs'!$D$15+(DZ122-'Hidden inputs'!$B$16)*'Hidden inputs'!$D$16,DZ122&lt;='Hidden inputs'!$C$17,'Hidden inputs'!$C$15*'Hidden inputs'!$D$15+('Hidden inputs'!$C$16-'Hidden inputs'!$B$16)*'Hidden inputs'!$D$16+(DZ122-'Hidden inputs'!$B$17)*'Hidden inputs'!$D$17,DZ122&gt;'Hidden inputs'!$B$18,'Hidden inputs'!$C$15*'Hidden inputs'!$D$15+('Hidden inputs'!$C$16-'Hidden inputs'!$B$16)*'Hidden inputs'!$D$16+('Hidden inputs'!$C$17-'Hidden inputs'!$B$17)*'Hidden inputs'!$D$17+(DZ122-'Hidden inputs'!$B$18)*'Hidden inputs'!$D$18))</f>
        <v/>
      </c>
      <c r="EB122" s="10" t="str">
        <f t="shared" ca="1" si="3360"/>
        <v/>
      </c>
      <c r="EC122" s="5" t="str">
        <f t="shared" ca="1" si="3269"/>
        <v/>
      </c>
      <c r="ED122" s="5" t="str">
        <f t="shared" ca="1" si="3270"/>
        <v/>
      </c>
      <c r="EE122" s="5" t="str">
        <f ca="1">IF($B122="","",'Hidden inputs'!$D$11*DV122+'Hidden inputs'!$E$11*DW122)</f>
        <v/>
      </c>
      <c r="EF122" s="11" t="str">
        <f t="shared" ca="1" si="3181"/>
        <v/>
      </c>
      <c r="EG122" s="9" t="str">
        <f t="shared" ca="1" si="3271"/>
        <v/>
      </c>
      <c r="EH122" s="3" t="str">
        <f t="shared" ca="1" si="3272"/>
        <v/>
      </c>
      <c r="EI122" s="5" t="str" cm="1">
        <f t="array" aca="1" ref="EI122" ca="1">IF($B122="","",IF(EH122=0,0,IF(DD_Payment="",0,IF(EH122&lt;_xlfn.IFS(DD_Frequency="Monthly",1,DD_Frequency="Quarterly",IF(MONTH(EH$2)=1,1,IF(MONTH(EH$2)=4,1,IF(MONTH(EH$2)=7,1,IF(MONTH(EH$2)=10,1,0)))),DD_Frequency="Annually",IF(MONTH(EH$2)=1,1,0))*DD_Payment,EH122,_xlfn.IFS(DD_Frequency="Monthly",1,DD_Frequency="Quarterly",IF(MONTH(EH$2)=1,1,IF(MONTH(EH$2)=4,1,IF(MONTH(EH$2)=7,1,IF(MONTH(EH$2)=10,1,0)))),DD_Frequency="Annually",IF(MONTH(EH$2)=1,1,0))*DD_Payment))))</f>
        <v/>
      </c>
      <c r="EJ122" s="3" t="str">
        <f t="shared" ref="EJ122" ca="1" si="5818">IF($B122="","",IF(EH122&gt;EI122,(EH122-EI122/2)*(rate_A*(EJ$1/365)),0))</f>
        <v/>
      </c>
      <c r="EK122" s="3" t="str">
        <f t="shared" ca="1" si="3362"/>
        <v/>
      </c>
      <c r="EL122" s="3" t="str">
        <f t="shared" ref="EL122" ca="1" si="5819">IF($B122="","",DW122*(1+rate_A*EJ$1/365))</f>
        <v/>
      </c>
      <c r="EM122" s="3" t="str">
        <f t="shared" ref="EM122" ca="1" si="5820">IF($B122="","",DX122*(1+rate_A*EJ$1/365))</f>
        <v/>
      </c>
      <c r="EN122" s="3" t="str">
        <f t="shared" ref="EN122" ca="1" si="5821">IF($B122="","",DY122*(1+rate_joint*EJ$1/365))</f>
        <v/>
      </c>
      <c r="EO122" s="5" t="str">
        <f t="shared" ca="1" si="3366"/>
        <v/>
      </c>
      <c r="EP122" s="5" t="str" cm="1">
        <f t="array" aca="1" ref="EP122" ca="1">IF(EO122="","",_xlfn.IFS(EO122&lt;='Hidden inputs'!$C$15,EO122*'Hidden inputs'!$D$15,EO122&lt;='Hidden inputs'!$C$16,'Hidden inputs'!$C$15*'Hidden inputs'!$D$15+(EO122-'Hidden inputs'!$B$16)*'Hidden inputs'!$D$16,EO122&lt;='Hidden inputs'!$C$17,'Hidden inputs'!$C$15*'Hidden inputs'!$D$15+('Hidden inputs'!$C$16-'Hidden inputs'!$B$16)*'Hidden inputs'!$D$16+(EO122-'Hidden inputs'!$B$17)*'Hidden inputs'!$D$17,EO122&gt;'Hidden inputs'!$B$18,'Hidden inputs'!$C$15*'Hidden inputs'!$D$15+('Hidden inputs'!$C$16-'Hidden inputs'!$B$16)*'Hidden inputs'!$D$16+('Hidden inputs'!$C$17-'Hidden inputs'!$B$17)*'Hidden inputs'!$D$17+(EO122-'Hidden inputs'!$B$18)*'Hidden inputs'!$D$18))</f>
        <v/>
      </c>
      <c r="EQ122" s="10" t="str">
        <f t="shared" ca="1" si="3367"/>
        <v/>
      </c>
      <c r="ER122" s="5" t="str">
        <f t="shared" ca="1" si="3277"/>
        <v/>
      </c>
      <c r="ES122" s="5" t="str">
        <f t="shared" ca="1" si="3278"/>
        <v/>
      </c>
      <c r="ET122" s="5" t="str">
        <f ca="1">IF($B122="","",'Hidden inputs'!$D$11*EK122+'Hidden inputs'!$E$11*EL122)</f>
        <v/>
      </c>
      <c r="EU122" s="11" t="str">
        <f t="shared" ca="1" si="3186"/>
        <v/>
      </c>
      <c r="EV122" s="9" t="str">
        <f t="shared" ca="1" si="3279"/>
        <v/>
      </c>
      <c r="EW122" s="3" t="str">
        <f t="shared" ca="1" si="3280"/>
        <v/>
      </c>
      <c r="EX122" s="5" t="str" cm="1">
        <f t="array" aca="1" ref="EX122" ca="1">IF($B122="","",IF(EW122=0,0,IF(DD_Payment="",0,IF(EW122&lt;_xlfn.IFS(DD_Frequency="Monthly",1,DD_Frequency="Quarterly",IF(MONTH(EW$2)=1,1,IF(MONTH(EW$2)=4,1,IF(MONTH(EW$2)=7,1,IF(MONTH(EW$2)=10,1,0)))),DD_Frequency="Annually",IF(MONTH(EW$2)=1,1,0))*DD_Payment,EW122,_xlfn.IFS(DD_Frequency="Monthly",1,DD_Frequency="Quarterly",IF(MONTH(EW$2)=1,1,IF(MONTH(EW$2)=4,1,IF(MONTH(EW$2)=7,1,IF(MONTH(EW$2)=10,1,0)))),DD_Frequency="Annually",IF(MONTH(EW$2)=1,1,0))*DD_Payment))))</f>
        <v/>
      </c>
      <c r="EY122" s="3" t="str">
        <f t="shared" ref="EY122" ca="1" si="5822">IF($B122="","",IF(EW122&gt;EX122,(EW122-EX122/2)*(rate_A*(EY$1/365)),0))</f>
        <v/>
      </c>
      <c r="EZ122" s="3" t="str">
        <f t="shared" ca="1" si="3369"/>
        <v/>
      </c>
      <c r="FA122" s="3" t="str">
        <f t="shared" ref="FA122" ca="1" si="5823">IF($B122="","",EL122*(1+rate_A*EY$1/365))</f>
        <v/>
      </c>
      <c r="FB122" s="3" t="str">
        <f t="shared" ref="FB122" ca="1" si="5824">IF($B122="","",EM122*(1+rate_A*EY$1/365))</f>
        <v/>
      </c>
      <c r="FC122" s="3" t="str">
        <f t="shared" ref="FC122" ca="1" si="5825">IF($B122="","",EN122*(1+rate_joint*EY$1/365))</f>
        <v/>
      </c>
      <c r="FD122" s="5" t="str">
        <f t="shared" ca="1" si="3373"/>
        <v/>
      </c>
      <c r="FE122" s="5" t="str" cm="1">
        <f t="array" aca="1" ref="FE122" ca="1">IF(FD122="","",_xlfn.IFS(FD122&lt;='Hidden inputs'!$C$15,FD122*'Hidden inputs'!$D$15,FD122&lt;='Hidden inputs'!$C$16,'Hidden inputs'!$C$15*'Hidden inputs'!$D$15+(FD122-'Hidden inputs'!$B$16)*'Hidden inputs'!$D$16,FD122&lt;='Hidden inputs'!$C$17,'Hidden inputs'!$C$15*'Hidden inputs'!$D$15+('Hidden inputs'!$C$16-'Hidden inputs'!$B$16)*'Hidden inputs'!$D$16+(FD122-'Hidden inputs'!$B$17)*'Hidden inputs'!$D$17,FD122&gt;'Hidden inputs'!$B$18,'Hidden inputs'!$C$15*'Hidden inputs'!$D$15+('Hidden inputs'!$C$16-'Hidden inputs'!$B$16)*'Hidden inputs'!$D$16+('Hidden inputs'!$C$17-'Hidden inputs'!$B$17)*'Hidden inputs'!$D$17+(FD122-'Hidden inputs'!$B$18)*'Hidden inputs'!$D$18))</f>
        <v/>
      </c>
      <c r="FF122" s="10" t="str">
        <f t="shared" ca="1" si="3374"/>
        <v/>
      </c>
      <c r="FG122" s="5" t="str">
        <f t="shared" ca="1" si="3285"/>
        <v/>
      </c>
      <c r="FH122" s="5" t="str">
        <f t="shared" ca="1" si="3286"/>
        <v/>
      </c>
      <c r="FI122" s="5" t="str">
        <f ca="1">IF($B122="","",'Hidden inputs'!$D$11*EZ122+'Hidden inputs'!$E$11*FA122)</f>
        <v/>
      </c>
      <c r="FJ122" s="11" t="str">
        <f t="shared" ca="1" si="3191"/>
        <v/>
      </c>
      <c r="FK122" s="9" t="str">
        <f t="shared" ca="1" si="3287"/>
        <v/>
      </c>
      <c r="FL122" s="3" t="str">
        <f t="shared" ca="1" si="3288"/>
        <v/>
      </c>
      <c r="FM122" s="5" t="str" cm="1">
        <f t="array" aca="1" ref="FM122" ca="1">IF($B122="","",IF(FL122=0,0,IF(DD_Payment="",0,IF(FL122&lt;_xlfn.IFS(DD_Frequency="Monthly",1,DD_Frequency="Quarterly",IF(MONTH(FL$2)=1,1,IF(MONTH(FL$2)=4,1,IF(MONTH(FL$2)=7,1,IF(MONTH(FL$2)=10,1,0)))),DD_Frequency="Annually",IF(MONTH(FL$2)=1,1,0))*DD_Payment,FL122,_xlfn.IFS(DD_Frequency="Monthly",1,DD_Frequency="Quarterly",IF(MONTH(FL$2)=1,1,IF(MONTH(FL$2)=4,1,IF(MONTH(FL$2)=7,1,IF(MONTH(FL$2)=10,1,0)))),DD_Frequency="Annually",IF(MONTH(FL$2)=1,1,0))*DD_Payment))))</f>
        <v/>
      </c>
      <c r="FN122" s="3" t="str">
        <f t="shared" ref="FN122" ca="1" si="5826">IF($B122="","",IF(FL122&gt;FM122,(FL122-FM122/2)*(rate_A*(FN$1/365)),0))</f>
        <v/>
      </c>
      <c r="FO122" s="3" t="str">
        <f t="shared" ca="1" si="3376"/>
        <v/>
      </c>
      <c r="FP122" s="3" t="str">
        <f t="shared" ref="FP122" ca="1" si="5827">IF($B122="","",FA122*(1+rate_A*FN$1/365))</f>
        <v/>
      </c>
      <c r="FQ122" s="3" t="str">
        <f t="shared" ref="FQ122" ca="1" si="5828">IF($B122="","",FB122*(1+rate_A*FN$1/365))</f>
        <v/>
      </c>
      <c r="FR122" s="3" t="str">
        <f t="shared" ref="FR122" ca="1" si="5829">IF($B122="","",FC122*(1+rate_joint*FN$1/365))</f>
        <v/>
      </c>
      <c r="FS122" s="5" t="str">
        <f t="shared" ca="1" si="3380"/>
        <v/>
      </c>
      <c r="FT122" s="5" t="str" cm="1">
        <f t="array" aca="1" ref="FT122" ca="1">IF(FS122="","",_xlfn.IFS(FS122&lt;='Hidden inputs'!$C$15,FS122*'Hidden inputs'!$D$15,FS122&lt;='Hidden inputs'!$C$16,'Hidden inputs'!$C$15*'Hidden inputs'!$D$15+(FS122-'Hidden inputs'!$B$16)*'Hidden inputs'!$D$16,FS122&lt;='Hidden inputs'!$C$17,'Hidden inputs'!$C$15*'Hidden inputs'!$D$15+('Hidden inputs'!$C$16-'Hidden inputs'!$B$16)*'Hidden inputs'!$D$16+(FS122-'Hidden inputs'!$B$17)*'Hidden inputs'!$D$17,FS122&gt;'Hidden inputs'!$B$18,'Hidden inputs'!$C$15*'Hidden inputs'!$D$15+('Hidden inputs'!$C$16-'Hidden inputs'!$B$16)*'Hidden inputs'!$D$16+('Hidden inputs'!$C$17-'Hidden inputs'!$B$17)*'Hidden inputs'!$D$17+(FS122-'Hidden inputs'!$B$18)*'Hidden inputs'!$D$18))</f>
        <v/>
      </c>
      <c r="FU122" s="10" t="str">
        <f t="shared" ca="1" si="3381"/>
        <v/>
      </c>
      <c r="FV122" s="5" t="str">
        <f t="shared" ca="1" si="3293"/>
        <v/>
      </c>
      <c r="FW122" s="5" t="str">
        <f t="shared" ca="1" si="3294"/>
        <v/>
      </c>
      <c r="FX122" s="5" t="str">
        <f ca="1">IF($B122="","",'Hidden inputs'!$D$11*FO122+'Hidden inputs'!$E$11*FP122)</f>
        <v/>
      </c>
      <c r="FY122" s="11" t="str">
        <f t="shared" ca="1" si="3196"/>
        <v/>
      </c>
      <c r="FZ122" s="9" t="str">
        <f t="shared" ca="1" si="3295"/>
        <v/>
      </c>
      <c r="GA122" s="5" t="str">
        <f t="shared" ca="1" si="3296"/>
        <v/>
      </c>
      <c r="GB122" s="5" t="str">
        <f t="shared" ca="1" si="3297"/>
        <v/>
      </c>
      <c r="GC122" s="5" t="str">
        <f t="shared" ca="1" si="3197"/>
        <v/>
      </c>
      <c r="GD122" s="5" t="str">
        <f t="shared" ca="1" si="3198"/>
        <v/>
      </c>
    </row>
    <row r="123" spans="1:186" x14ac:dyDescent="0.35">
      <c r="A123" s="2" t="str">
        <f t="shared" ca="1" si="3199"/>
        <v/>
      </c>
      <c r="B123" s="6" t="str">
        <f t="shared" ca="1" si="3200"/>
        <v/>
      </c>
      <c r="C123" s="5" t="str">
        <f t="shared" ca="1" si="3298"/>
        <v/>
      </c>
      <c r="D123" s="5" t="str" cm="1">
        <f t="array" aca="1" ref="D123" ca="1">IF($B123="","",IF(C123=0,0,IF(DD_Payment="",0,IF(C123&lt;_xlfn.IFS(DD_Frequency="Monthly",1,DD_Frequency="Quarterly",IF(MONTH(C$2)=1,1,IF(MONTH(C$2)=4,1,IF(MONTH(C$2)=7,1,IF(MONTH(C$2)=10,1,0)))),DD_Frequency="Annually",IF(MONTH(C$2)=1,1,0))*DD_Payment,C123,_xlfn.IFS(DD_Frequency="Monthly",1,DD_Frequency="Quarterly",IF(MONTH(C$2)=1,1,IF(MONTH(C$2)=4,1,IF(MONTH(C$2)=7,1,IF(MONTH(C$2)=10,1,0)))),DD_Frequency="Annually",IF(MONTH(C$2)=1,1,0))*DD_Payment))))</f>
        <v/>
      </c>
      <c r="E123" s="5" t="str">
        <f t="shared" ref="E123" ca="1" si="5830">IF(B123="","",IF(C123&gt;D123,(C123-D123/2)*(rate_A*(E$1/365)),0))</f>
        <v/>
      </c>
      <c r="F123" s="5" t="str">
        <f t="shared" ca="1" si="3202"/>
        <v/>
      </c>
      <c r="G123" s="5" t="str">
        <f t="shared" ref="G123" ca="1" si="5831">IF(B123="","",G122*(1+rate_A*E$1/365))</f>
        <v/>
      </c>
      <c r="H123" s="5" t="str">
        <f t="shared" ref="H123" ca="1" si="5832">IF(B123="","",H122*(1+rate_A*E$1/365))</f>
        <v/>
      </c>
      <c r="I123" s="5" t="str">
        <f t="shared" ref="I123" ca="1" si="5833">IF(B123="","",I122*(1+rate_joint*E$1/365))</f>
        <v/>
      </c>
      <c r="J123" s="5" t="str">
        <f t="shared" ca="1" si="3303"/>
        <v/>
      </c>
      <c r="K123" s="5" t="str" cm="1">
        <f t="array" aca="1" ref="K123" ca="1">IF(J123="","",_xlfn.IFS(J123&lt;='Hidden inputs'!$C$15,J123*'Hidden inputs'!$D$15,J123&lt;='Hidden inputs'!$C$16,'Hidden inputs'!$C$15*'Hidden inputs'!$D$15+(J123-'Hidden inputs'!$B$16)*'Hidden inputs'!$D$16,J123&lt;='Hidden inputs'!$C$17,'Hidden inputs'!$C$15*'Hidden inputs'!$D$15+('Hidden inputs'!$C$16-'Hidden inputs'!$B$16)*'Hidden inputs'!$D$16+(J123-'Hidden inputs'!$B$17)*'Hidden inputs'!$D$17,J123&gt;'Hidden inputs'!$B$18,'Hidden inputs'!$C$15*'Hidden inputs'!$D$15+('Hidden inputs'!$C$16-'Hidden inputs'!$B$16)*'Hidden inputs'!$D$16+('Hidden inputs'!$C$17-'Hidden inputs'!$B$17)*'Hidden inputs'!$D$17+(J123-'Hidden inputs'!$B$18)*'Hidden inputs'!$D$18))</f>
        <v/>
      </c>
      <c r="L123" s="11" t="str">
        <f t="shared" ca="1" si="3304"/>
        <v/>
      </c>
      <c r="M123" s="5" t="str">
        <f t="shared" ca="1" si="3206"/>
        <v/>
      </c>
      <c r="N123" s="5" t="str">
        <f t="shared" ca="1" si="3207"/>
        <v/>
      </c>
      <c r="O123" s="5" t="str">
        <f ca="1">IF(B123="","",'Hidden inputs'!$D$11*F123+'Hidden inputs'!$E$11*G123)</f>
        <v/>
      </c>
      <c r="P123" s="11" t="str">
        <f t="shared" ca="1" si="3140"/>
        <v/>
      </c>
      <c r="Q123" s="20" t="str">
        <f t="shared" ca="1" si="3141"/>
        <v/>
      </c>
      <c r="R123" s="3" t="str">
        <f t="shared" ca="1" si="3208"/>
        <v/>
      </c>
      <c r="S123" s="5" t="str" cm="1">
        <f t="array" aca="1" ref="S123" ca="1">IF($B123="","",IF(R123=0,0,IF(DD_Payment="",0,IF(R123&lt;_xlfn.IFS(DD_Frequency="Monthly",1,DD_Frequency="Quarterly",IF(MONTH(R$2)=1,1,IF(MONTH(R$2)=4,1,IF(MONTH(R$2)=7,1,IF(MONTH(R$2)=10,1,0)))),DD_Frequency="Annually",IF(MONTH(R$2)=1,1,0))*DD_Payment,R123,_xlfn.IFS(DD_Frequency="Monthly",1,DD_Frequency="Quarterly",IF(MONTH(R$2)=1,1,IF(MONTH(R$2)=4,1,IF(MONTH(R$2)=7,1,IF(MONTH(R$2)=10,1,0)))),DD_Frequency="Annually",IF(MONTH(R$2)=1,1,0))*DD_Payment))))</f>
        <v/>
      </c>
      <c r="T123" s="3" t="str">
        <f t="shared" ref="T123" ca="1" si="5834">IF(B123="","",IF(R123&gt;S123,(R123-S123/2)*(rate_A*((T$1+A123)/365)),0))</f>
        <v/>
      </c>
      <c r="U123" s="3" t="str">
        <f t="shared" ca="1" si="3210"/>
        <v/>
      </c>
      <c r="V123" s="3" t="str">
        <f t="shared" ref="V123" ca="1" si="5835">IF(B123="","",G123*(1+rate_A*(T$1+A123)/365))</f>
        <v/>
      </c>
      <c r="W123" s="3" t="str">
        <f t="shared" ref="W123" ca="1" si="5836">IF(B123="","",H123*(1+rate_A*(T$1+A123)/365))</f>
        <v/>
      </c>
      <c r="X123" s="3" t="str">
        <f t="shared" ref="X123" ca="1" si="5837">IF(B123="","",I123*(1+rate_joint*(T$1+A123)/365))</f>
        <v/>
      </c>
      <c r="Y123" s="5" t="str">
        <f t="shared" ca="1" si="3309"/>
        <v/>
      </c>
      <c r="Z123" s="5" t="str" cm="1">
        <f t="array" aca="1" ref="Z123" ca="1">IF(Y123="","",_xlfn.IFS(Y123&lt;='Hidden inputs'!$C$15,Y123*'Hidden inputs'!$D$15,Y123&lt;='Hidden inputs'!$C$16,'Hidden inputs'!$C$15*'Hidden inputs'!$D$15+(Y123-'Hidden inputs'!$B$16)*'Hidden inputs'!$D$16,Y123&lt;='Hidden inputs'!$C$17,'Hidden inputs'!$C$15*'Hidden inputs'!$D$15+('Hidden inputs'!$C$16-'Hidden inputs'!$B$16)*'Hidden inputs'!$D$16+(Y123-'Hidden inputs'!$B$17)*'Hidden inputs'!$D$17,Y123&gt;'Hidden inputs'!$B$18,'Hidden inputs'!$C$15*'Hidden inputs'!$D$15+('Hidden inputs'!$C$16-'Hidden inputs'!$B$16)*'Hidden inputs'!$D$16+('Hidden inputs'!$C$17-'Hidden inputs'!$B$17)*'Hidden inputs'!$D$17+(Y123-'Hidden inputs'!$B$18)*'Hidden inputs'!$D$18))</f>
        <v/>
      </c>
      <c r="AA123" s="10" t="str">
        <f t="shared" ca="1" si="3310"/>
        <v/>
      </c>
      <c r="AB123" s="5" t="str">
        <f t="shared" ca="1" si="3214"/>
        <v/>
      </c>
      <c r="AC123" s="5" t="str">
        <f t="shared" ca="1" si="3311"/>
        <v/>
      </c>
      <c r="AD123" s="5" t="str">
        <f ca="1">IF(B123="","",'Hidden inputs'!$D$11*U123+'Hidden inputs'!$E$11*V123)</f>
        <v/>
      </c>
      <c r="AE123" s="11" t="str">
        <f t="shared" ca="1" si="3146"/>
        <v/>
      </c>
      <c r="AF123" s="9" t="str">
        <f t="shared" ca="1" si="3215"/>
        <v/>
      </c>
      <c r="AG123" s="3" t="str">
        <f t="shared" ca="1" si="3216"/>
        <v/>
      </c>
      <c r="AH123" s="5" t="str" cm="1">
        <f t="array" aca="1" ref="AH123" ca="1">IF($B123="","",IF(AG123=0,0,IF(DD_Payment="",0,IF(AG123&lt;_xlfn.IFS(DD_Frequency="Monthly",1,DD_Frequency="Quarterly",IF(MONTH(AG$2)=1,1,IF(MONTH(AG$2)=4,1,IF(MONTH(AG$2)=7,1,IF(MONTH(AG$2)=10,1,0)))),DD_Frequency="Annually",IF(MONTH(AG$2)=1,1,0))*DD_Payment,AG123,_xlfn.IFS(DD_Frequency="Monthly",1,DD_Frequency="Quarterly",IF(MONTH(AG$2)=1,1,IF(MONTH(AG$2)=4,1,IF(MONTH(AG$2)=7,1,IF(MONTH(AG$2)=10,1,0)))),DD_Frequency="Annually",IF(MONTH(AG$2)=1,1,0))*DD_Payment))))</f>
        <v/>
      </c>
      <c r="AI123" s="3" t="str">
        <f t="shared" ref="AI123" ca="1" si="5838">IF($B123="","",IF(AG123&gt;AH123,(AG123-AH123/2)*(rate_A*(AI$1/365)),0))</f>
        <v/>
      </c>
      <c r="AJ123" s="3" t="str">
        <f t="shared" ca="1" si="3313"/>
        <v/>
      </c>
      <c r="AK123" s="3" t="str">
        <f t="shared" ref="AK123" ca="1" si="5839">IF($B123="","",V123*(1+rate_A*AI$1/365))</f>
        <v/>
      </c>
      <c r="AL123" s="3" t="str">
        <f t="shared" ref="AL123" ca="1" si="5840">IF($B123="","",W123*(1+rate_A*AI$1/365))</f>
        <v/>
      </c>
      <c r="AM123" s="3" t="str">
        <f t="shared" ref="AM123" ca="1" si="5841">IF($B123="","",X123*(1+rate_joint*AI$1/365))</f>
        <v/>
      </c>
      <c r="AN123" s="5" t="str">
        <f t="shared" ca="1" si="3317"/>
        <v/>
      </c>
      <c r="AO123" s="5" t="str" cm="1">
        <f t="array" aca="1" ref="AO123" ca="1">IF(AN123="","",_xlfn.IFS(AN123&lt;='Hidden inputs'!$C$15,AN123*'Hidden inputs'!$D$15,AN123&lt;='Hidden inputs'!$C$16,'Hidden inputs'!$C$15*'Hidden inputs'!$D$15+(AN123-'Hidden inputs'!$B$16)*'Hidden inputs'!$D$16,AN123&lt;='Hidden inputs'!$C$17,'Hidden inputs'!$C$15*'Hidden inputs'!$D$15+('Hidden inputs'!$C$16-'Hidden inputs'!$B$16)*'Hidden inputs'!$D$16+(AN123-'Hidden inputs'!$B$17)*'Hidden inputs'!$D$17,AN123&gt;'Hidden inputs'!$B$18,'Hidden inputs'!$C$15*'Hidden inputs'!$D$15+('Hidden inputs'!$C$16-'Hidden inputs'!$B$16)*'Hidden inputs'!$D$16+('Hidden inputs'!$C$17-'Hidden inputs'!$B$17)*'Hidden inputs'!$D$17+(AN123-'Hidden inputs'!$B$18)*'Hidden inputs'!$D$18))</f>
        <v/>
      </c>
      <c r="AP123" s="10" t="str">
        <f t="shared" ca="1" si="3318"/>
        <v/>
      </c>
      <c r="AQ123" s="5" t="str">
        <f t="shared" ca="1" si="3221"/>
        <v/>
      </c>
      <c r="AR123" s="5" t="str">
        <f t="shared" ca="1" si="3222"/>
        <v/>
      </c>
      <c r="AS123" s="5" t="str">
        <f ca="1">IF($B123="","",'Hidden inputs'!$D$11*AJ123+'Hidden inputs'!$E$11*AK123)</f>
        <v/>
      </c>
      <c r="AT123" s="11" t="str">
        <f t="shared" ca="1" si="3151"/>
        <v/>
      </c>
      <c r="AU123" s="9" t="str">
        <f t="shared" ca="1" si="3223"/>
        <v/>
      </c>
      <c r="AV123" s="3" t="str">
        <f t="shared" ca="1" si="3224"/>
        <v/>
      </c>
      <c r="AW123" s="5" t="str" cm="1">
        <f t="array" aca="1" ref="AW123" ca="1">IF($B123="","",IF(AV123=0,0,IF(DD_Payment="",0,IF(AV123&lt;_xlfn.IFS(DD_Frequency="Monthly",1,DD_Frequency="Quarterly",IF(MONTH(AV$2)=1,1,IF(MONTH(AV$2)=4,1,IF(MONTH(AV$2)=7,1,IF(MONTH(AV$2)=10,1,0)))),DD_Frequency="Annually",IF(MONTH(AV$2)=1,1,0))*DD_Payment,AV123,_xlfn.IFS(DD_Frequency="Monthly",1,DD_Frequency="Quarterly",IF(MONTH(AV$2)=1,1,IF(MONTH(AV$2)=4,1,IF(MONTH(AV$2)=7,1,IF(MONTH(AV$2)=10,1,0)))),DD_Frequency="Annually",IF(MONTH(AV$2)=1,1,0))*DD_Payment))))</f>
        <v/>
      </c>
      <c r="AX123" s="3" t="str">
        <f t="shared" ref="AX123" ca="1" si="5842">IF($B123="","",IF(AV123&gt;AW123,(AV123-AW123/2)*(rate_A*(AX$1/365)),0))</f>
        <v/>
      </c>
      <c r="AY123" s="3" t="str">
        <f t="shared" ca="1" si="3320"/>
        <v/>
      </c>
      <c r="AZ123" s="3" t="str">
        <f t="shared" ref="AZ123" ca="1" si="5843">IF($B123="","",AK123*(1+rate_A*AX$1/365))</f>
        <v/>
      </c>
      <c r="BA123" s="3" t="str">
        <f t="shared" ref="BA123" ca="1" si="5844">IF($B123="","",AL123*(1+rate_A*AX$1/365))</f>
        <v/>
      </c>
      <c r="BB123" s="3" t="str">
        <f t="shared" ref="BB123" ca="1" si="5845">IF($B123="","",AM123*(1+rate_joint*AX$1/365))</f>
        <v/>
      </c>
      <c r="BC123" s="5" t="str">
        <f t="shared" ca="1" si="3324"/>
        <v/>
      </c>
      <c r="BD123" s="5" t="str" cm="1">
        <f t="array" aca="1" ref="BD123" ca="1">IF(BC123="","",_xlfn.IFS(BC123&lt;='Hidden inputs'!$C$15,BC123*'Hidden inputs'!$D$15,BC123&lt;='Hidden inputs'!$C$16,'Hidden inputs'!$C$15*'Hidden inputs'!$D$15+(BC123-'Hidden inputs'!$B$16)*'Hidden inputs'!$D$16,BC123&lt;='Hidden inputs'!$C$17,'Hidden inputs'!$C$15*'Hidden inputs'!$D$15+('Hidden inputs'!$C$16-'Hidden inputs'!$B$16)*'Hidden inputs'!$D$16+(BC123-'Hidden inputs'!$B$17)*'Hidden inputs'!$D$17,BC123&gt;'Hidden inputs'!$B$18,'Hidden inputs'!$C$15*'Hidden inputs'!$D$15+('Hidden inputs'!$C$16-'Hidden inputs'!$B$16)*'Hidden inputs'!$D$16+('Hidden inputs'!$C$17-'Hidden inputs'!$B$17)*'Hidden inputs'!$D$17+(BC123-'Hidden inputs'!$B$18)*'Hidden inputs'!$D$18))</f>
        <v/>
      </c>
      <c r="BE123" s="10" t="str">
        <f t="shared" ca="1" si="3325"/>
        <v/>
      </c>
      <c r="BF123" s="5" t="str">
        <f t="shared" ca="1" si="3229"/>
        <v/>
      </c>
      <c r="BG123" s="5" t="str">
        <f t="shared" ca="1" si="3230"/>
        <v/>
      </c>
      <c r="BH123" s="5" t="str">
        <f ca="1">IF($B123="","",'Hidden inputs'!$D$11*AY123+'Hidden inputs'!$E$11*AZ123)</f>
        <v/>
      </c>
      <c r="BI123" s="11" t="str">
        <f t="shared" ca="1" si="3156"/>
        <v/>
      </c>
      <c r="BJ123" s="9" t="str">
        <f t="shared" ca="1" si="3231"/>
        <v/>
      </c>
      <c r="BK123" s="3" t="str">
        <f t="shared" ca="1" si="3232"/>
        <v/>
      </c>
      <c r="BL123" s="5" t="str" cm="1">
        <f t="array" aca="1" ref="BL123" ca="1">IF($B123="","",IF(BK123=0,0,IF(DD_Payment="",0,IF(BK123&lt;_xlfn.IFS(DD_Frequency="Monthly",1,DD_Frequency="Quarterly",IF(MONTH(BK$2)=1,1,IF(MONTH(BK$2)=4,1,IF(MONTH(BK$2)=7,1,IF(MONTH(BK$2)=10,1,0)))),DD_Frequency="Annually",IF(MONTH(BK$2)=1,1,0))*DD_Payment,BK123,_xlfn.IFS(DD_Frequency="Monthly",1,DD_Frequency="Quarterly",IF(MONTH(BK$2)=1,1,IF(MONTH(BK$2)=4,1,IF(MONTH(BK$2)=7,1,IF(MONTH(BK$2)=10,1,0)))),DD_Frequency="Annually",IF(MONTH(BK$2)=1,1,0))*DD_Payment))))</f>
        <v/>
      </c>
      <c r="BM123" s="3" t="str">
        <f t="shared" ref="BM123" ca="1" si="5846">IF($B123="","",IF(BK123&gt;BL123,(BK123-BL123/2)*(rate_A*(BM$1/365)),0))</f>
        <v/>
      </c>
      <c r="BN123" s="3" t="str">
        <f t="shared" ca="1" si="3327"/>
        <v/>
      </c>
      <c r="BO123" s="3" t="str">
        <f t="shared" ref="BO123" ca="1" si="5847">IF($B123="","",AZ123*(1+rate_A*BM$1/365))</f>
        <v/>
      </c>
      <c r="BP123" s="3" t="str">
        <f t="shared" ref="BP123" ca="1" si="5848">IF($B123="","",BA123*(1+rate_A*BM$1/365))</f>
        <v/>
      </c>
      <c r="BQ123" s="3" t="str">
        <f t="shared" ref="BQ123" ca="1" si="5849">IF($B123="","",BB123*(1+rate_joint*BM$1/365))</f>
        <v/>
      </c>
      <c r="BR123" s="5" t="str">
        <f t="shared" ca="1" si="3331"/>
        <v/>
      </c>
      <c r="BS123" s="5" t="str" cm="1">
        <f t="array" aca="1" ref="BS123" ca="1">IF(BR123="","",_xlfn.IFS(BR123&lt;='Hidden inputs'!$C$15,BR123*'Hidden inputs'!$D$15,BR123&lt;='Hidden inputs'!$C$16,'Hidden inputs'!$C$15*'Hidden inputs'!$D$15+(BR123-'Hidden inputs'!$B$16)*'Hidden inputs'!$D$16,BR123&lt;='Hidden inputs'!$C$17,'Hidden inputs'!$C$15*'Hidden inputs'!$D$15+('Hidden inputs'!$C$16-'Hidden inputs'!$B$16)*'Hidden inputs'!$D$16+(BR123-'Hidden inputs'!$B$17)*'Hidden inputs'!$D$17,BR123&gt;'Hidden inputs'!$B$18,'Hidden inputs'!$C$15*'Hidden inputs'!$D$15+('Hidden inputs'!$C$16-'Hidden inputs'!$B$16)*'Hidden inputs'!$D$16+('Hidden inputs'!$C$17-'Hidden inputs'!$B$17)*'Hidden inputs'!$D$17+(BR123-'Hidden inputs'!$B$18)*'Hidden inputs'!$D$18))</f>
        <v/>
      </c>
      <c r="BT123" s="10" t="str">
        <f t="shared" ca="1" si="3332"/>
        <v/>
      </c>
      <c r="BU123" s="5" t="str">
        <f t="shared" ca="1" si="3237"/>
        <v/>
      </c>
      <c r="BV123" s="5" t="str">
        <f t="shared" ca="1" si="3238"/>
        <v/>
      </c>
      <c r="BW123" s="5" t="str">
        <f ca="1">IF($B123="","",'Hidden inputs'!$D$11*BN123+'Hidden inputs'!$E$11*BO123)</f>
        <v/>
      </c>
      <c r="BX123" s="11" t="str">
        <f t="shared" ca="1" si="3161"/>
        <v/>
      </c>
      <c r="BY123" s="9" t="str">
        <f t="shared" ca="1" si="3239"/>
        <v/>
      </c>
      <c r="BZ123" s="3" t="str">
        <f t="shared" ca="1" si="3240"/>
        <v/>
      </c>
      <c r="CA123" s="5" t="str" cm="1">
        <f t="array" aca="1" ref="CA123" ca="1">IF($B123="","",IF(BZ123=0,0,IF(DD_Payment="",0,IF(BZ123&lt;_xlfn.IFS(DD_Frequency="Monthly",1,DD_Frequency="Quarterly",IF(MONTH(BZ$2)=1,1,IF(MONTH(BZ$2)=4,1,IF(MONTH(BZ$2)=7,1,IF(MONTH(BZ$2)=10,1,0)))),DD_Frequency="Annually",IF(MONTH(BZ$2)=1,1,0))*DD_Payment,BZ123,_xlfn.IFS(DD_Frequency="Monthly",1,DD_Frequency="Quarterly",IF(MONTH(BZ$2)=1,1,IF(MONTH(BZ$2)=4,1,IF(MONTH(BZ$2)=7,1,IF(MONTH(BZ$2)=10,1,0)))),DD_Frequency="Annually",IF(MONTH(BZ$2)=1,1,0))*DD_Payment))))</f>
        <v/>
      </c>
      <c r="CB123" s="3" t="str">
        <f t="shared" ref="CB123" ca="1" si="5850">IF($B123="","",IF(BZ123&gt;CA123,(BZ123-CA123/2)*(rate_A*(CB$1/365)),0))</f>
        <v/>
      </c>
      <c r="CC123" s="3" t="str">
        <f t="shared" ca="1" si="3334"/>
        <v/>
      </c>
      <c r="CD123" s="3" t="str">
        <f t="shared" ref="CD123" ca="1" si="5851">IF($B123="","",BO123*(1+rate_A*CB$1/365))</f>
        <v/>
      </c>
      <c r="CE123" s="3" t="str">
        <f t="shared" ref="CE123" ca="1" si="5852">IF($B123="","",BP123*(1+rate_A*CB$1/365))</f>
        <v/>
      </c>
      <c r="CF123" s="3" t="str">
        <f t="shared" ref="CF123" ca="1" si="5853">IF($B123="","",BQ123*(1+rate_joint*CB$1/365))</f>
        <v/>
      </c>
      <c r="CG123" s="5" t="str">
        <f t="shared" ca="1" si="3338"/>
        <v/>
      </c>
      <c r="CH123" s="5" t="str" cm="1">
        <f t="array" aca="1" ref="CH123" ca="1">IF(CG123="","",_xlfn.IFS(CG123&lt;='Hidden inputs'!$C$15,CG123*'Hidden inputs'!$D$15,CG123&lt;='Hidden inputs'!$C$16,'Hidden inputs'!$C$15*'Hidden inputs'!$D$15+(CG123-'Hidden inputs'!$B$16)*'Hidden inputs'!$D$16,CG123&lt;='Hidden inputs'!$C$17,'Hidden inputs'!$C$15*'Hidden inputs'!$D$15+('Hidden inputs'!$C$16-'Hidden inputs'!$B$16)*'Hidden inputs'!$D$16+(CG123-'Hidden inputs'!$B$17)*'Hidden inputs'!$D$17,CG123&gt;'Hidden inputs'!$B$18,'Hidden inputs'!$C$15*'Hidden inputs'!$D$15+('Hidden inputs'!$C$16-'Hidden inputs'!$B$16)*'Hidden inputs'!$D$16+('Hidden inputs'!$C$17-'Hidden inputs'!$B$17)*'Hidden inputs'!$D$17+(CG123-'Hidden inputs'!$B$18)*'Hidden inputs'!$D$18))</f>
        <v/>
      </c>
      <c r="CI123" s="10" t="str">
        <f t="shared" ca="1" si="3339"/>
        <v/>
      </c>
      <c r="CJ123" s="5" t="str">
        <f t="shared" ca="1" si="3245"/>
        <v/>
      </c>
      <c r="CK123" s="5" t="str">
        <f t="shared" ca="1" si="3246"/>
        <v/>
      </c>
      <c r="CL123" s="5" t="str">
        <f ca="1">IF($B123="","",'Hidden inputs'!$D$11*CC123+'Hidden inputs'!$E$11*CD123)</f>
        <v/>
      </c>
      <c r="CM123" s="11" t="str">
        <f t="shared" ca="1" si="3166"/>
        <v/>
      </c>
      <c r="CN123" s="9" t="str">
        <f t="shared" ca="1" si="3247"/>
        <v/>
      </c>
      <c r="CO123" s="3" t="str">
        <f t="shared" ca="1" si="3248"/>
        <v/>
      </c>
      <c r="CP123" s="5" t="str" cm="1">
        <f t="array" aca="1" ref="CP123" ca="1">IF($B123="","",IF(CO123=0,0,IF(DD_Payment="",0,IF(CO123&lt;_xlfn.IFS(DD_Frequency="Monthly",1,DD_Frequency="Quarterly",IF(MONTH(CO$2)=1,1,IF(MONTH(CO$2)=4,1,IF(MONTH(CO$2)=7,1,IF(MONTH(CO$2)=10,1,0)))),DD_Frequency="Annually",IF(MONTH(CO$2)=1,1,0))*DD_Payment,CO123,_xlfn.IFS(DD_Frequency="Monthly",1,DD_Frequency="Quarterly",IF(MONTH(CO$2)=1,1,IF(MONTH(CO$2)=4,1,IF(MONTH(CO$2)=7,1,IF(MONTH(CO$2)=10,1,0)))),DD_Frequency="Annually",IF(MONTH(CO$2)=1,1,0))*DD_Payment))))</f>
        <v/>
      </c>
      <c r="CQ123" s="3" t="str">
        <f t="shared" ref="CQ123" ca="1" si="5854">IF($B123="","",IF(CO123&gt;CP123,(CO123-CP123/2)*(rate_A*(CQ$1/365)),0))</f>
        <v/>
      </c>
      <c r="CR123" s="3" t="str">
        <f t="shared" ca="1" si="3341"/>
        <v/>
      </c>
      <c r="CS123" s="3" t="str">
        <f t="shared" ref="CS123" ca="1" si="5855">IF($B123="","",CD123*(1+rate_A*CQ$1/365))</f>
        <v/>
      </c>
      <c r="CT123" s="3" t="str">
        <f t="shared" ref="CT123" ca="1" si="5856">IF($B123="","",CE123*(1+rate_A*CQ$1/365))</f>
        <v/>
      </c>
      <c r="CU123" s="3" t="str">
        <f t="shared" ref="CU123" ca="1" si="5857">IF($B123="","",CF123*(1+rate_joint*CQ$1/365))</f>
        <v/>
      </c>
      <c r="CV123" s="5" t="str">
        <f t="shared" ca="1" si="3345"/>
        <v/>
      </c>
      <c r="CW123" s="5" t="str" cm="1">
        <f t="array" aca="1" ref="CW123" ca="1">IF(CV123="","",_xlfn.IFS(CV123&lt;='Hidden inputs'!$C$15,CV123*'Hidden inputs'!$D$15,CV123&lt;='Hidden inputs'!$C$16,'Hidden inputs'!$C$15*'Hidden inputs'!$D$15+(CV123-'Hidden inputs'!$B$16)*'Hidden inputs'!$D$16,CV123&lt;='Hidden inputs'!$C$17,'Hidden inputs'!$C$15*'Hidden inputs'!$D$15+('Hidden inputs'!$C$16-'Hidden inputs'!$B$16)*'Hidden inputs'!$D$16+(CV123-'Hidden inputs'!$B$17)*'Hidden inputs'!$D$17,CV123&gt;'Hidden inputs'!$B$18,'Hidden inputs'!$C$15*'Hidden inputs'!$D$15+('Hidden inputs'!$C$16-'Hidden inputs'!$B$16)*'Hidden inputs'!$D$16+('Hidden inputs'!$C$17-'Hidden inputs'!$B$17)*'Hidden inputs'!$D$17+(CV123-'Hidden inputs'!$B$18)*'Hidden inputs'!$D$18))</f>
        <v/>
      </c>
      <c r="CX123" s="10" t="str">
        <f t="shared" ca="1" si="3346"/>
        <v/>
      </c>
      <c r="CY123" s="5" t="str">
        <f t="shared" ca="1" si="3253"/>
        <v/>
      </c>
      <c r="CZ123" s="5" t="str">
        <f t="shared" ca="1" si="3254"/>
        <v/>
      </c>
      <c r="DA123" s="5" t="str">
        <f ca="1">IF($B123="","",'Hidden inputs'!$D$11*CR123+'Hidden inputs'!$E$11*CS123)</f>
        <v/>
      </c>
      <c r="DB123" s="11" t="str">
        <f t="shared" ca="1" si="3171"/>
        <v/>
      </c>
      <c r="DC123" s="9" t="str">
        <f t="shared" ca="1" si="3255"/>
        <v/>
      </c>
      <c r="DD123" s="3" t="str">
        <f t="shared" ca="1" si="3256"/>
        <v/>
      </c>
      <c r="DE123" s="5" t="str" cm="1">
        <f t="array" aca="1" ref="DE123" ca="1">IF($B123="","",IF(DD123=0,0,IF(DD_Payment="",0,IF(DD123&lt;_xlfn.IFS(DD_Frequency="Monthly",1,DD_Frequency="Quarterly",IF(MONTH(DD$2)=1,1,IF(MONTH(DD$2)=4,1,IF(MONTH(DD$2)=7,1,IF(MONTH(DD$2)=10,1,0)))),DD_Frequency="Annually",IF(MONTH(DD$2)=1,1,0))*DD_Payment,DD123,_xlfn.IFS(DD_Frequency="Monthly",1,DD_Frequency="Quarterly",IF(MONTH(DD$2)=1,1,IF(MONTH(DD$2)=4,1,IF(MONTH(DD$2)=7,1,IF(MONTH(DD$2)=10,1,0)))),DD_Frequency="Annually",IF(MONTH(DD$2)=1,1,0))*DD_Payment))))</f>
        <v/>
      </c>
      <c r="DF123" s="3" t="str">
        <f t="shared" ref="DF123" ca="1" si="5858">IF($B123="","",IF(DD123&gt;DE123,(DD123-DE123/2)*(rate_A*(DF$1/365)),0))</f>
        <v/>
      </c>
      <c r="DG123" s="3" t="str">
        <f t="shared" ca="1" si="3348"/>
        <v/>
      </c>
      <c r="DH123" s="3" t="str">
        <f t="shared" ref="DH123" ca="1" si="5859">IF($B123="","",CS123*(1+rate_A*DF$1/365))</f>
        <v/>
      </c>
      <c r="DI123" s="3" t="str">
        <f t="shared" ref="DI123" ca="1" si="5860">IF($B123="","",CT123*(1+rate_A*DF$1/365))</f>
        <v/>
      </c>
      <c r="DJ123" s="3" t="str">
        <f t="shared" ref="DJ123" ca="1" si="5861">IF($B123="","",CU123*(1+rate_joint*DF$1/365))</f>
        <v/>
      </c>
      <c r="DK123" s="5" t="str">
        <f t="shared" ca="1" si="3352"/>
        <v/>
      </c>
      <c r="DL123" s="5" t="str" cm="1">
        <f t="array" aca="1" ref="DL123" ca="1">IF(DK123="","",_xlfn.IFS(DK123&lt;='Hidden inputs'!$C$15,DK123*'Hidden inputs'!$D$15,DK123&lt;='Hidden inputs'!$C$16,'Hidden inputs'!$C$15*'Hidden inputs'!$D$15+(DK123-'Hidden inputs'!$B$16)*'Hidden inputs'!$D$16,DK123&lt;='Hidden inputs'!$C$17,'Hidden inputs'!$C$15*'Hidden inputs'!$D$15+('Hidden inputs'!$C$16-'Hidden inputs'!$B$16)*'Hidden inputs'!$D$16+(DK123-'Hidden inputs'!$B$17)*'Hidden inputs'!$D$17,DK123&gt;'Hidden inputs'!$B$18,'Hidden inputs'!$C$15*'Hidden inputs'!$D$15+('Hidden inputs'!$C$16-'Hidden inputs'!$B$16)*'Hidden inputs'!$D$16+('Hidden inputs'!$C$17-'Hidden inputs'!$B$17)*'Hidden inputs'!$D$17+(DK123-'Hidden inputs'!$B$18)*'Hidden inputs'!$D$18))</f>
        <v/>
      </c>
      <c r="DM123" s="10" t="str">
        <f t="shared" ca="1" si="3353"/>
        <v/>
      </c>
      <c r="DN123" s="5" t="str">
        <f t="shared" ca="1" si="3261"/>
        <v/>
      </c>
      <c r="DO123" s="5" t="str">
        <f t="shared" ca="1" si="3262"/>
        <v/>
      </c>
      <c r="DP123" s="5" t="str">
        <f ca="1">IF($B123="","",'Hidden inputs'!$D$11*DG123+'Hidden inputs'!$E$11*DH123)</f>
        <v/>
      </c>
      <c r="DQ123" s="11" t="str">
        <f t="shared" ca="1" si="3176"/>
        <v/>
      </c>
      <c r="DR123" s="9" t="str">
        <f t="shared" ca="1" si="3263"/>
        <v/>
      </c>
      <c r="DS123" s="3" t="str">
        <f t="shared" ca="1" si="3264"/>
        <v/>
      </c>
      <c r="DT123" s="5" t="str" cm="1">
        <f t="array" aca="1" ref="DT123" ca="1">IF($B123="","",IF(DS123=0,0,IF(DD_Payment="",0,IF(DS123&lt;_xlfn.IFS(DD_Frequency="Monthly",1,DD_Frequency="Quarterly",IF(MONTH(DS$2)=1,1,IF(MONTH(DS$2)=4,1,IF(MONTH(DS$2)=7,1,IF(MONTH(DS$2)=10,1,0)))),DD_Frequency="Annually",IF(MONTH(DS$2)=1,1,0))*DD_Payment,DS123,_xlfn.IFS(DD_Frequency="Monthly",1,DD_Frequency="Quarterly",IF(MONTH(DS$2)=1,1,IF(MONTH(DS$2)=4,1,IF(MONTH(DS$2)=7,1,IF(MONTH(DS$2)=10,1,0)))),DD_Frequency="Annually",IF(MONTH(DS$2)=1,1,0))*DD_Payment))))</f>
        <v/>
      </c>
      <c r="DU123" s="3" t="str">
        <f t="shared" ref="DU123" ca="1" si="5862">IF($B123="","",IF(DS123&gt;DT123,(DS123-DT123/2)*(rate_A*(DU$1/365)),0))</f>
        <v/>
      </c>
      <c r="DV123" s="3" t="str">
        <f t="shared" ca="1" si="3355"/>
        <v/>
      </c>
      <c r="DW123" s="3" t="str">
        <f t="shared" ref="DW123" ca="1" si="5863">IF($B123="","",DH123*(1+rate_A*DU$1/365))</f>
        <v/>
      </c>
      <c r="DX123" s="3" t="str">
        <f t="shared" ref="DX123" ca="1" si="5864">IF($B123="","",DI123*(1+rate_A*DU$1/365))</f>
        <v/>
      </c>
      <c r="DY123" s="3" t="str">
        <f t="shared" ref="DY123" ca="1" si="5865">IF($B123="","",DJ123*(1+rate_joint*DU$1/365))</f>
        <v/>
      </c>
      <c r="DZ123" s="5" t="str">
        <f t="shared" ca="1" si="3359"/>
        <v/>
      </c>
      <c r="EA123" s="5" t="str" cm="1">
        <f t="array" aca="1" ref="EA123" ca="1">IF(DZ123="","",_xlfn.IFS(DZ123&lt;='Hidden inputs'!$C$15,DZ123*'Hidden inputs'!$D$15,DZ123&lt;='Hidden inputs'!$C$16,'Hidden inputs'!$C$15*'Hidden inputs'!$D$15+(DZ123-'Hidden inputs'!$B$16)*'Hidden inputs'!$D$16,DZ123&lt;='Hidden inputs'!$C$17,'Hidden inputs'!$C$15*'Hidden inputs'!$D$15+('Hidden inputs'!$C$16-'Hidden inputs'!$B$16)*'Hidden inputs'!$D$16+(DZ123-'Hidden inputs'!$B$17)*'Hidden inputs'!$D$17,DZ123&gt;'Hidden inputs'!$B$18,'Hidden inputs'!$C$15*'Hidden inputs'!$D$15+('Hidden inputs'!$C$16-'Hidden inputs'!$B$16)*'Hidden inputs'!$D$16+('Hidden inputs'!$C$17-'Hidden inputs'!$B$17)*'Hidden inputs'!$D$17+(DZ123-'Hidden inputs'!$B$18)*'Hidden inputs'!$D$18))</f>
        <v/>
      </c>
      <c r="EB123" s="10" t="str">
        <f t="shared" ca="1" si="3360"/>
        <v/>
      </c>
      <c r="EC123" s="5" t="str">
        <f t="shared" ca="1" si="3269"/>
        <v/>
      </c>
      <c r="ED123" s="5" t="str">
        <f t="shared" ca="1" si="3270"/>
        <v/>
      </c>
      <c r="EE123" s="5" t="str">
        <f ca="1">IF($B123="","",'Hidden inputs'!$D$11*DV123+'Hidden inputs'!$E$11*DW123)</f>
        <v/>
      </c>
      <c r="EF123" s="11" t="str">
        <f t="shared" ca="1" si="3181"/>
        <v/>
      </c>
      <c r="EG123" s="9" t="str">
        <f t="shared" ca="1" si="3271"/>
        <v/>
      </c>
      <c r="EH123" s="3" t="str">
        <f t="shared" ca="1" si="3272"/>
        <v/>
      </c>
      <c r="EI123" s="5" t="str" cm="1">
        <f t="array" aca="1" ref="EI123" ca="1">IF($B123="","",IF(EH123=0,0,IF(DD_Payment="",0,IF(EH123&lt;_xlfn.IFS(DD_Frequency="Monthly",1,DD_Frequency="Quarterly",IF(MONTH(EH$2)=1,1,IF(MONTH(EH$2)=4,1,IF(MONTH(EH$2)=7,1,IF(MONTH(EH$2)=10,1,0)))),DD_Frequency="Annually",IF(MONTH(EH$2)=1,1,0))*DD_Payment,EH123,_xlfn.IFS(DD_Frequency="Monthly",1,DD_Frequency="Quarterly",IF(MONTH(EH$2)=1,1,IF(MONTH(EH$2)=4,1,IF(MONTH(EH$2)=7,1,IF(MONTH(EH$2)=10,1,0)))),DD_Frequency="Annually",IF(MONTH(EH$2)=1,1,0))*DD_Payment))))</f>
        <v/>
      </c>
      <c r="EJ123" s="3" t="str">
        <f t="shared" ref="EJ123" ca="1" si="5866">IF($B123="","",IF(EH123&gt;EI123,(EH123-EI123/2)*(rate_A*(EJ$1/365)),0))</f>
        <v/>
      </c>
      <c r="EK123" s="3" t="str">
        <f t="shared" ca="1" si="3362"/>
        <v/>
      </c>
      <c r="EL123" s="3" t="str">
        <f t="shared" ref="EL123" ca="1" si="5867">IF($B123="","",DW123*(1+rate_A*EJ$1/365))</f>
        <v/>
      </c>
      <c r="EM123" s="3" t="str">
        <f t="shared" ref="EM123" ca="1" si="5868">IF($B123="","",DX123*(1+rate_A*EJ$1/365))</f>
        <v/>
      </c>
      <c r="EN123" s="3" t="str">
        <f t="shared" ref="EN123" ca="1" si="5869">IF($B123="","",DY123*(1+rate_joint*EJ$1/365))</f>
        <v/>
      </c>
      <c r="EO123" s="5" t="str">
        <f t="shared" ca="1" si="3366"/>
        <v/>
      </c>
      <c r="EP123" s="5" t="str" cm="1">
        <f t="array" aca="1" ref="EP123" ca="1">IF(EO123="","",_xlfn.IFS(EO123&lt;='Hidden inputs'!$C$15,EO123*'Hidden inputs'!$D$15,EO123&lt;='Hidden inputs'!$C$16,'Hidden inputs'!$C$15*'Hidden inputs'!$D$15+(EO123-'Hidden inputs'!$B$16)*'Hidden inputs'!$D$16,EO123&lt;='Hidden inputs'!$C$17,'Hidden inputs'!$C$15*'Hidden inputs'!$D$15+('Hidden inputs'!$C$16-'Hidden inputs'!$B$16)*'Hidden inputs'!$D$16+(EO123-'Hidden inputs'!$B$17)*'Hidden inputs'!$D$17,EO123&gt;'Hidden inputs'!$B$18,'Hidden inputs'!$C$15*'Hidden inputs'!$D$15+('Hidden inputs'!$C$16-'Hidden inputs'!$B$16)*'Hidden inputs'!$D$16+('Hidden inputs'!$C$17-'Hidden inputs'!$B$17)*'Hidden inputs'!$D$17+(EO123-'Hidden inputs'!$B$18)*'Hidden inputs'!$D$18))</f>
        <v/>
      </c>
      <c r="EQ123" s="10" t="str">
        <f t="shared" ca="1" si="3367"/>
        <v/>
      </c>
      <c r="ER123" s="5" t="str">
        <f t="shared" ca="1" si="3277"/>
        <v/>
      </c>
      <c r="ES123" s="5" t="str">
        <f t="shared" ca="1" si="3278"/>
        <v/>
      </c>
      <c r="ET123" s="5" t="str">
        <f ca="1">IF($B123="","",'Hidden inputs'!$D$11*EK123+'Hidden inputs'!$E$11*EL123)</f>
        <v/>
      </c>
      <c r="EU123" s="11" t="str">
        <f t="shared" ca="1" si="3186"/>
        <v/>
      </c>
      <c r="EV123" s="9" t="str">
        <f t="shared" ca="1" si="3279"/>
        <v/>
      </c>
      <c r="EW123" s="3" t="str">
        <f t="shared" ca="1" si="3280"/>
        <v/>
      </c>
      <c r="EX123" s="5" t="str" cm="1">
        <f t="array" aca="1" ref="EX123" ca="1">IF($B123="","",IF(EW123=0,0,IF(DD_Payment="",0,IF(EW123&lt;_xlfn.IFS(DD_Frequency="Monthly",1,DD_Frequency="Quarterly",IF(MONTH(EW$2)=1,1,IF(MONTH(EW$2)=4,1,IF(MONTH(EW$2)=7,1,IF(MONTH(EW$2)=10,1,0)))),DD_Frequency="Annually",IF(MONTH(EW$2)=1,1,0))*DD_Payment,EW123,_xlfn.IFS(DD_Frequency="Monthly",1,DD_Frequency="Quarterly",IF(MONTH(EW$2)=1,1,IF(MONTH(EW$2)=4,1,IF(MONTH(EW$2)=7,1,IF(MONTH(EW$2)=10,1,0)))),DD_Frequency="Annually",IF(MONTH(EW$2)=1,1,0))*DD_Payment))))</f>
        <v/>
      </c>
      <c r="EY123" s="3" t="str">
        <f t="shared" ref="EY123" ca="1" si="5870">IF($B123="","",IF(EW123&gt;EX123,(EW123-EX123/2)*(rate_A*(EY$1/365)),0))</f>
        <v/>
      </c>
      <c r="EZ123" s="3" t="str">
        <f t="shared" ca="1" si="3369"/>
        <v/>
      </c>
      <c r="FA123" s="3" t="str">
        <f t="shared" ref="FA123" ca="1" si="5871">IF($B123="","",EL123*(1+rate_A*EY$1/365))</f>
        <v/>
      </c>
      <c r="FB123" s="3" t="str">
        <f t="shared" ref="FB123" ca="1" si="5872">IF($B123="","",EM123*(1+rate_A*EY$1/365))</f>
        <v/>
      </c>
      <c r="FC123" s="3" t="str">
        <f t="shared" ref="FC123" ca="1" si="5873">IF($B123="","",EN123*(1+rate_joint*EY$1/365))</f>
        <v/>
      </c>
      <c r="FD123" s="5" t="str">
        <f t="shared" ca="1" si="3373"/>
        <v/>
      </c>
      <c r="FE123" s="5" t="str" cm="1">
        <f t="array" aca="1" ref="FE123" ca="1">IF(FD123="","",_xlfn.IFS(FD123&lt;='Hidden inputs'!$C$15,FD123*'Hidden inputs'!$D$15,FD123&lt;='Hidden inputs'!$C$16,'Hidden inputs'!$C$15*'Hidden inputs'!$D$15+(FD123-'Hidden inputs'!$B$16)*'Hidden inputs'!$D$16,FD123&lt;='Hidden inputs'!$C$17,'Hidden inputs'!$C$15*'Hidden inputs'!$D$15+('Hidden inputs'!$C$16-'Hidden inputs'!$B$16)*'Hidden inputs'!$D$16+(FD123-'Hidden inputs'!$B$17)*'Hidden inputs'!$D$17,FD123&gt;'Hidden inputs'!$B$18,'Hidden inputs'!$C$15*'Hidden inputs'!$D$15+('Hidden inputs'!$C$16-'Hidden inputs'!$B$16)*'Hidden inputs'!$D$16+('Hidden inputs'!$C$17-'Hidden inputs'!$B$17)*'Hidden inputs'!$D$17+(FD123-'Hidden inputs'!$B$18)*'Hidden inputs'!$D$18))</f>
        <v/>
      </c>
      <c r="FF123" s="10" t="str">
        <f t="shared" ca="1" si="3374"/>
        <v/>
      </c>
      <c r="FG123" s="5" t="str">
        <f t="shared" ca="1" si="3285"/>
        <v/>
      </c>
      <c r="FH123" s="5" t="str">
        <f t="shared" ca="1" si="3286"/>
        <v/>
      </c>
      <c r="FI123" s="5" t="str">
        <f ca="1">IF($B123="","",'Hidden inputs'!$D$11*EZ123+'Hidden inputs'!$E$11*FA123)</f>
        <v/>
      </c>
      <c r="FJ123" s="11" t="str">
        <f t="shared" ca="1" si="3191"/>
        <v/>
      </c>
      <c r="FK123" s="9" t="str">
        <f t="shared" ca="1" si="3287"/>
        <v/>
      </c>
      <c r="FL123" s="3" t="str">
        <f t="shared" ca="1" si="3288"/>
        <v/>
      </c>
      <c r="FM123" s="5" t="str" cm="1">
        <f t="array" aca="1" ref="FM123" ca="1">IF($B123="","",IF(FL123=0,0,IF(DD_Payment="",0,IF(FL123&lt;_xlfn.IFS(DD_Frequency="Monthly",1,DD_Frequency="Quarterly",IF(MONTH(FL$2)=1,1,IF(MONTH(FL$2)=4,1,IF(MONTH(FL$2)=7,1,IF(MONTH(FL$2)=10,1,0)))),DD_Frequency="Annually",IF(MONTH(FL$2)=1,1,0))*DD_Payment,FL123,_xlfn.IFS(DD_Frequency="Monthly",1,DD_Frequency="Quarterly",IF(MONTH(FL$2)=1,1,IF(MONTH(FL$2)=4,1,IF(MONTH(FL$2)=7,1,IF(MONTH(FL$2)=10,1,0)))),DD_Frequency="Annually",IF(MONTH(FL$2)=1,1,0))*DD_Payment))))</f>
        <v/>
      </c>
      <c r="FN123" s="3" t="str">
        <f t="shared" ref="FN123" ca="1" si="5874">IF($B123="","",IF(FL123&gt;FM123,(FL123-FM123/2)*(rate_A*(FN$1/365)),0))</f>
        <v/>
      </c>
      <c r="FO123" s="3" t="str">
        <f t="shared" ca="1" si="3376"/>
        <v/>
      </c>
      <c r="FP123" s="3" t="str">
        <f t="shared" ref="FP123" ca="1" si="5875">IF($B123="","",FA123*(1+rate_A*FN$1/365))</f>
        <v/>
      </c>
      <c r="FQ123" s="3" t="str">
        <f t="shared" ref="FQ123" ca="1" si="5876">IF($B123="","",FB123*(1+rate_A*FN$1/365))</f>
        <v/>
      </c>
      <c r="FR123" s="3" t="str">
        <f t="shared" ref="FR123" ca="1" si="5877">IF($B123="","",FC123*(1+rate_joint*FN$1/365))</f>
        <v/>
      </c>
      <c r="FS123" s="5" t="str">
        <f t="shared" ca="1" si="3380"/>
        <v/>
      </c>
      <c r="FT123" s="5" t="str" cm="1">
        <f t="array" aca="1" ref="FT123" ca="1">IF(FS123="","",_xlfn.IFS(FS123&lt;='Hidden inputs'!$C$15,FS123*'Hidden inputs'!$D$15,FS123&lt;='Hidden inputs'!$C$16,'Hidden inputs'!$C$15*'Hidden inputs'!$D$15+(FS123-'Hidden inputs'!$B$16)*'Hidden inputs'!$D$16,FS123&lt;='Hidden inputs'!$C$17,'Hidden inputs'!$C$15*'Hidden inputs'!$D$15+('Hidden inputs'!$C$16-'Hidden inputs'!$B$16)*'Hidden inputs'!$D$16+(FS123-'Hidden inputs'!$B$17)*'Hidden inputs'!$D$17,FS123&gt;'Hidden inputs'!$B$18,'Hidden inputs'!$C$15*'Hidden inputs'!$D$15+('Hidden inputs'!$C$16-'Hidden inputs'!$B$16)*'Hidden inputs'!$D$16+('Hidden inputs'!$C$17-'Hidden inputs'!$B$17)*'Hidden inputs'!$D$17+(FS123-'Hidden inputs'!$B$18)*'Hidden inputs'!$D$18))</f>
        <v/>
      </c>
      <c r="FU123" s="10" t="str">
        <f t="shared" ca="1" si="3381"/>
        <v/>
      </c>
      <c r="FV123" s="5" t="str">
        <f t="shared" ca="1" si="3293"/>
        <v/>
      </c>
      <c r="FW123" s="5" t="str">
        <f t="shared" ca="1" si="3294"/>
        <v/>
      </c>
      <c r="FX123" s="5" t="str">
        <f ca="1">IF($B123="","",'Hidden inputs'!$D$11*FO123+'Hidden inputs'!$E$11*FP123)</f>
        <v/>
      </c>
      <c r="FY123" s="11" t="str">
        <f t="shared" ca="1" si="3196"/>
        <v/>
      </c>
      <c r="FZ123" s="9" t="str">
        <f t="shared" ca="1" si="3295"/>
        <v/>
      </c>
      <c r="GA123" s="5" t="str">
        <f t="shared" ca="1" si="3296"/>
        <v/>
      </c>
      <c r="GB123" s="5" t="str">
        <f t="shared" ca="1" si="3297"/>
        <v/>
      </c>
      <c r="GC123" s="5" t="str">
        <f t="shared" ca="1" si="3197"/>
        <v/>
      </c>
      <c r="GD123" s="5" t="str">
        <f t="shared" ca="1" si="3198"/>
        <v/>
      </c>
    </row>
    <row r="124" spans="1:186" x14ac:dyDescent="0.35">
      <c r="A124" s="2" t="str">
        <f t="shared" ca="1" si="3199"/>
        <v/>
      </c>
      <c r="B124" s="6" t="str">
        <f t="shared" ca="1" si="3200"/>
        <v/>
      </c>
      <c r="C124" s="5" t="str">
        <f t="shared" ca="1" si="3298"/>
        <v/>
      </c>
      <c r="D124" s="5" t="str" cm="1">
        <f t="array" aca="1" ref="D124" ca="1">IF($B124="","",IF(C124=0,0,IF(DD_Payment="",0,IF(C124&lt;_xlfn.IFS(DD_Frequency="Monthly",1,DD_Frequency="Quarterly",IF(MONTH(C$2)=1,1,IF(MONTH(C$2)=4,1,IF(MONTH(C$2)=7,1,IF(MONTH(C$2)=10,1,0)))),DD_Frequency="Annually",IF(MONTH(C$2)=1,1,0))*DD_Payment,C124,_xlfn.IFS(DD_Frequency="Monthly",1,DD_Frequency="Quarterly",IF(MONTH(C$2)=1,1,IF(MONTH(C$2)=4,1,IF(MONTH(C$2)=7,1,IF(MONTH(C$2)=10,1,0)))),DD_Frequency="Annually",IF(MONTH(C$2)=1,1,0))*DD_Payment))))</f>
        <v/>
      </c>
      <c r="E124" s="5" t="str">
        <f t="shared" ref="E124" ca="1" si="5878">IF(B124="","",IF(C124&gt;D124,(C124-D124/2)*(rate_A*(E$1/365)),0))</f>
        <v/>
      </c>
      <c r="F124" s="5" t="str">
        <f t="shared" ca="1" si="3202"/>
        <v/>
      </c>
      <c r="G124" s="5" t="str">
        <f t="shared" ref="G124" ca="1" si="5879">IF(B124="","",G123*(1+rate_A*E$1/365))</f>
        <v/>
      </c>
      <c r="H124" s="5" t="str">
        <f t="shared" ref="H124" ca="1" si="5880">IF(B124="","",H123*(1+rate_A*E$1/365))</f>
        <v/>
      </c>
      <c r="I124" s="5" t="str">
        <f t="shared" ref="I124" ca="1" si="5881">IF(B124="","",I123*(1+rate_joint*E$1/365))</f>
        <v/>
      </c>
      <c r="J124" s="5" t="str">
        <f t="shared" ca="1" si="3303"/>
        <v/>
      </c>
      <c r="K124" s="5" t="str" cm="1">
        <f t="array" aca="1" ref="K124" ca="1">IF(J124="","",_xlfn.IFS(J124&lt;='Hidden inputs'!$C$15,J124*'Hidden inputs'!$D$15,J124&lt;='Hidden inputs'!$C$16,'Hidden inputs'!$C$15*'Hidden inputs'!$D$15+(J124-'Hidden inputs'!$B$16)*'Hidden inputs'!$D$16,J124&lt;='Hidden inputs'!$C$17,'Hidden inputs'!$C$15*'Hidden inputs'!$D$15+('Hidden inputs'!$C$16-'Hidden inputs'!$B$16)*'Hidden inputs'!$D$16+(J124-'Hidden inputs'!$B$17)*'Hidden inputs'!$D$17,J124&gt;'Hidden inputs'!$B$18,'Hidden inputs'!$C$15*'Hidden inputs'!$D$15+('Hidden inputs'!$C$16-'Hidden inputs'!$B$16)*'Hidden inputs'!$D$16+('Hidden inputs'!$C$17-'Hidden inputs'!$B$17)*'Hidden inputs'!$D$17+(J124-'Hidden inputs'!$B$18)*'Hidden inputs'!$D$18))</f>
        <v/>
      </c>
      <c r="L124" s="11" t="str">
        <f t="shared" ca="1" si="3304"/>
        <v/>
      </c>
      <c r="M124" s="5" t="str">
        <f t="shared" ca="1" si="3206"/>
        <v/>
      </c>
      <c r="N124" s="5" t="str">
        <f t="shared" ca="1" si="3207"/>
        <v/>
      </c>
      <c r="O124" s="5" t="str">
        <f ca="1">IF(B124="","",'Hidden inputs'!$D$11*F124+'Hidden inputs'!$E$11*G124)</f>
        <v/>
      </c>
      <c r="P124" s="11" t="str">
        <f t="shared" ca="1" si="3140"/>
        <v/>
      </c>
      <c r="Q124" s="20" t="str">
        <f t="shared" ca="1" si="3141"/>
        <v/>
      </c>
      <c r="R124" s="3" t="str">
        <f t="shared" ca="1" si="3208"/>
        <v/>
      </c>
      <c r="S124" s="5" t="str" cm="1">
        <f t="array" aca="1" ref="S124" ca="1">IF($B124="","",IF(R124=0,0,IF(DD_Payment="",0,IF(R124&lt;_xlfn.IFS(DD_Frequency="Monthly",1,DD_Frequency="Quarterly",IF(MONTH(R$2)=1,1,IF(MONTH(R$2)=4,1,IF(MONTH(R$2)=7,1,IF(MONTH(R$2)=10,1,0)))),DD_Frequency="Annually",IF(MONTH(R$2)=1,1,0))*DD_Payment,R124,_xlfn.IFS(DD_Frequency="Monthly",1,DD_Frequency="Quarterly",IF(MONTH(R$2)=1,1,IF(MONTH(R$2)=4,1,IF(MONTH(R$2)=7,1,IF(MONTH(R$2)=10,1,0)))),DD_Frequency="Annually",IF(MONTH(R$2)=1,1,0))*DD_Payment))))</f>
        <v/>
      </c>
      <c r="T124" s="3" t="str">
        <f t="shared" ref="T124" ca="1" si="5882">IF(B124="","",IF(R124&gt;S124,(R124-S124/2)*(rate_A*((T$1+A124)/365)),0))</f>
        <v/>
      </c>
      <c r="U124" s="3" t="str">
        <f t="shared" ca="1" si="3210"/>
        <v/>
      </c>
      <c r="V124" s="3" t="str">
        <f t="shared" ref="V124" ca="1" si="5883">IF(B124="","",G124*(1+rate_A*(T$1+A124)/365))</f>
        <v/>
      </c>
      <c r="W124" s="3" t="str">
        <f t="shared" ref="W124" ca="1" si="5884">IF(B124="","",H124*(1+rate_A*(T$1+A124)/365))</f>
        <v/>
      </c>
      <c r="X124" s="3" t="str">
        <f t="shared" ref="X124" ca="1" si="5885">IF(B124="","",I124*(1+rate_joint*(T$1+A124)/365))</f>
        <v/>
      </c>
      <c r="Y124" s="5" t="str">
        <f t="shared" ca="1" si="3309"/>
        <v/>
      </c>
      <c r="Z124" s="5" t="str" cm="1">
        <f t="array" aca="1" ref="Z124" ca="1">IF(Y124="","",_xlfn.IFS(Y124&lt;='Hidden inputs'!$C$15,Y124*'Hidden inputs'!$D$15,Y124&lt;='Hidden inputs'!$C$16,'Hidden inputs'!$C$15*'Hidden inputs'!$D$15+(Y124-'Hidden inputs'!$B$16)*'Hidden inputs'!$D$16,Y124&lt;='Hidden inputs'!$C$17,'Hidden inputs'!$C$15*'Hidden inputs'!$D$15+('Hidden inputs'!$C$16-'Hidden inputs'!$B$16)*'Hidden inputs'!$D$16+(Y124-'Hidden inputs'!$B$17)*'Hidden inputs'!$D$17,Y124&gt;'Hidden inputs'!$B$18,'Hidden inputs'!$C$15*'Hidden inputs'!$D$15+('Hidden inputs'!$C$16-'Hidden inputs'!$B$16)*'Hidden inputs'!$D$16+('Hidden inputs'!$C$17-'Hidden inputs'!$B$17)*'Hidden inputs'!$D$17+(Y124-'Hidden inputs'!$B$18)*'Hidden inputs'!$D$18))</f>
        <v/>
      </c>
      <c r="AA124" s="10" t="str">
        <f t="shared" ca="1" si="3310"/>
        <v/>
      </c>
      <c r="AB124" s="5" t="str">
        <f t="shared" ca="1" si="3214"/>
        <v/>
      </c>
      <c r="AC124" s="5" t="str">
        <f t="shared" ca="1" si="3311"/>
        <v/>
      </c>
      <c r="AD124" s="5" t="str">
        <f ca="1">IF(B124="","",'Hidden inputs'!$D$11*U124+'Hidden inputs'!$E$11*V124)</f>
        <v/>
      </c>
      <c r="AE124" s="11" t="str">
        <f t="shared" ca="1" si="3146"/>
        <v/>
      </c>
      <c r="AF124" s="9" t="str">
        <f t="shared" ca="1" si="3215"/>
        <v/>
      </c>
      <c r="AG124" s="3" t="str">
        <f t="shared" ca="1" si="3216"/>
        <v/>
      </c>
      <c r="AH124" s="5" t="str" cm="1">
        <f t="array" aca="1" ref="AH124" ca="1">IF($B124="","",IF(AG124=0,0,IF(DD_Payment="",0,IF(AG124&lt;_xlfn.IFS(DD_Frequency="Monthly",1,DD_Frequency="Quarterly",IF(MONTH(AG$2)=1,1,IF(MONTH(AG$2)=4,1,IF(MONTH(AG$2)=7,1,IF(MONTH(AG$2)=10,1,0)))),DD_Frequency="Annually",IF(MONTH(AG$2)=1,1,0))*DD_Payment,AG124,_xlfn.IFS(DD_Frequency="Monthly",1,DD_Frequency="Quarterly",IF(MONTH(AG$2)=1,1,IF(MONTH(AG$2)=4,1,IF(MONTH(AG$2)=7,1,IF(MONTH(AG$2)=10,1,0)))),DD_Frequency="Annually",IF(MONTH(AG$2)=1,1,0))*DD_Payment))))</f>
        <v/>
      </c>
      <c r="AI124" s="3" t="str">
        <f t="shared" ref="AI124" ca="1" si="5886">IF($B124="","",IF(AG124&gt;AH124,(AG124-AH124/2)*(rate_A*(AI$1/365)),0))</f>
        <v/>
      </c>
      <c r="AJ124" s="3" t="str">
        <f t="shared" ca="1" si="3313"/>
        <v/>
      </c>
      <c r="AK124" s="3" t="str">
        <f t="shared" ref="AK124" ca="1" si="5887">IF($B124="","",V124*(1+rate_A*AI$1/365))</f>
        <v/>
      </c>
      <c r="AL124" s="3" t="str">
        <f t="shared" ref="AL124" ca="1" si="5888">IF($B124="","",W124*(1+rate_A*AI$1/365))</f>
        <v/>
      </c>
      <c r="AM124" s="3" t="str">
        <f t="shared" ref="AM124" ca="1" si="5889">IF($B124="","",X124*(1+rate_joint*AI$1/365))</f>
        <v/>
      </c>
      <c r="AN124" s="5" t="str">
        <f t="shared" ca="1" si="3317"/>
        <v/>
      </c>
      <c r="AO124" s="5" t="str" cm="1">
        <f t="array" aca="1" ref="AO124" ca="1">IF(AN124="","",_xlfn.IFS(AN124&lt;='Hidden inputs'!$C$15,AN124*'Hidden inputs'!$D$15,AN124&lt;='Hidden inputs'!$C$16,'Hidden inputs'!$C$15*'Hidden inputs'!$D$15+(AN124-'Hidden inputs'!$B$16)*'Hidden inputs'!$D$16,AN124&lt;='Hidden inputs'!$C$17,'Hidden inputs'!$C$15*'Hidden inputs'!$D$15+('Hidden inputs'!$C$16-'Hidden inputs'!$B$16)*'Hidden inputs'!$D$16+(AN124-'Hidden inputs'!$B$17)*'Hidden inputs'!$D$17,AN124&gt;'Hidden inputs'!$B$18,'Hidden inputs'!$C$15*'Hidden inputs'!$D$15+('Hidden inputs'!$C$16-'Hidden inputs'!$B$16)*'Hidden inputs'!$D$16+('Hidden inputs'!$C$17-'Hidden inputs'!$B$17)*'Hidden inputs'!$D$17+(AN124-'Hidden inputs'!$B$18)*'Hidden inputs'!$D$18))</f>
        <v/>
      </c>
      <c r="AP124" s="10" t="str">
        <f t="shared" ca="1" si="3318"/>
        <v/>
      </c>
      <c r="AQ124" s="5" t="str">
        <f t="shared" ca="1" si="3221"/>
        <v/>
      </c>
      <c r="AR124" s="5" t="str">
        <f t="shared" ca="1" si="3222"/>
        <v/>
      </c>
      <c r="AS124" s="5" t="str">
        <f ca="1">IF($B124="","",'Hidden inputs'!$D$11*AJ124+'Hidden inputs'!$E$11*AK124)</f>
        <v/>
      </c>
      <c r="AT124" s="11" t="str">
        <f t="shared" ca="1" si="3151"/>
        <v/>
      </c>
      <c r="AU124" s="9" t="str">
        <f t="shared" ca="1" si="3223"/>
        <v/>
      </c>
      <c r="AV124" s="3" t="str">
        <f t="shared" ca="1" si="3224"/>
        <v/>
      </c>
      <c r="AW124" s="5" t="str" cm="1">
        <f t="array" aca="1" ref="AW124" ca="1">IF($B124="","",IF(AV124=0,0,IF(DD_Payment="",0,IF(AV124&lt;_xlfn.IFS(DD_Frequency="Monthly",1,DD_Frequency="Quarterly",IF(MONTH(AV$2)=1,1,IF(MONTH(AV$2)=4,1,IF(MONTH(AV$2)=7,1,IF(MONTH(AV$2)=10,1,0)))),DD_Frequency="Annually",IF(MONTH(AV$2)=1,1,0))*DD_Payment,AV124,_xlfn.IFS(DD_Frequency="Monthly",1,DD_Frequency="Quarterly",IF(MONTH(AV$2)=1,1,IF(MONTH(AV$2)=4,1,IF(MONTH(AV$2)=7,1,IF(MONTH(AV$2)=10,1,0)))),DD_Frequency="Annually",IF(MONTH(AV$2)=1,1,0))*DD_Payment))))</f>
        <v/>
      </c>
      <c r="AX124" s="3" t="str">
        <f t="shared" ref="AX124" ca="1" si="5890">IF($B124="","",IF(AV124&gt;AW124,(AV124-AW124/2)*(rate_A*(AX$1/365)),0))</f>
        <v/>
      </c>
      <c r="AY124" s="3" t="str">
        <f t="shared" ca="1" si="3320"/>
        <v/>
      </c>
      <c r="AZ124" s="3" t="str">
        <f t="shared" ref="AZ124" ca="1" si="5891">IF($B124="","",AK124*(1+rate_A*AX$1/365))</f>
        <v/>
      </c>
      <c r="BA124" s="3" t="str">
        <f t="shared" ref="BA124" ca="1" si="5892">IF($B124="","",AL124*(1+rate_A*AX$1/365))</f>
        <v/>
      </c>
      <c r="BB124" s="3" t="str">
        <f t="shared" ref="BB124" ca="1" si="5893">IF($B124="","",AM124*(1+rate_joint*AX$1/365))</f>
        <v/>
      </c>
      <c r="BC124" s="5" t="str">
        <f t="shared" ca="1" si="3324"/>
        <v/>
      </c>
      <c r="BD124" s="5" t="str" cm="1">
        <f t="array" aca="1" ref="BD124" ca="1">IF(BC124="","",_xlfn.IFS(BC124&lt;='Hidden inputs'!$C$15,BC124*'Hidden inputs'!$D$15,BC124&lt;='Hidden inputs'!$C$16,'Hidden inputs'!$C$15*'Hidden inputs'!$D$15+(BC124-'Hidden inputs'!$B$16)*'Hidden inputs'!$D$16,BC124&lt;='Hidden inputs'!$C$17,'Hidden inputs'!$C$15*'Hidden inputs'!$D$15+('Hidden inputs'!$C$16-'Hidden inputs'!$B$16)*'Hidden inputs'!$D$16+(BC124-'Hidden inputs'!$B$17)*'Hidden inputs'!$D$17,BC124&gt;'Hidden inputs'!$B$18,'Hidden inputs'!$C$15*'Hidden inputs'!$D$15+('Hidden inputs'!$C$16-'Hidden inputs'!$B$16)*'Hidden inputs'!$D$16+('Hidden inputs'!$C$17-'Hidden inputs'!$B$17)*'Hidden inputs'!$D$17+(BC124-'Hidden inputs'!$B$18)*'Hidden inputs'!$D$18))</f>
        <v/>
      </c>
      <c r="BE124" s="10" t="str">
        <f t="shared" ca="1" si="3325"/>
        <v/>
      </c>
      <c r="BF124" s="5" t="str">
        <f t="shared" ca="1" si="3229"/>
        <v/>
      </c>
      <c r="BG124" s="5" t="str">
        <f t="shared" ca="1" si="3230"/>
        <v/>
      </c>
      <c r="BH124" s="5" t="str">
        <f ca="1">IF($B124="","",'Hidden inputs'!$D$11*AY124+'Hidden inputs'!$E$11*AZ124)</f>
        <v/>
      </c>
      <c r="BI124" s="11" t="str">
        <f t="shared" ca="1" si="3156"/>
        <v/>
      </c>
      <c r="BJ124" s="9" t="str">
        <f t="shared" ca="1" si="3231"/>
        <v/>
      </c>
      <c r="BK124" s="3" t="str">
        <f t="shared" ca="1" si="3232"/>
        <v/>
      </c>
      <c r="BL124" s="5" t="str" cm="1">
        <f t="array" aca="1" ref="BL124" ca="1">IF($B124="","",IF(BK124=0,0,IF(DD_Payment="",0,IF(BK124&lt;_xlfn.IFS(DD_Frequency="Monthly",1,DD_Frequency="Quarterly",IF(MONTH(BK$2)=1,1,IF(MONTH(BK$2)=4,1,IF(MONTH(BK$2)=7,1,IF(MONTH(BK$2)=10,1,0)))),DD_Frequency="Annually",IF(MONTH(BK$2)=1,1,0))*DD_Payment,BK124,_xlfn.IFS(DD_Frequency="Monthly",1,DD_Frequency="Quarterly",IF(MONTH(BK$2)=1,1,IF(MONTH(BK$2)=4,1,IF(MONTH(BK$2)=7,1,IF(MONTH(BK$2)=10,1,0)))),DD_Frequency="Annually",IF(MONTH(BK$2)=1,1,0))*DD_Payment))))</f>
        <v/>
      </c>
      <c r="BM124" s="3" t="str">
        <f t="shared" ref="BM124" ca="1" si="5894">IF($B124="","",IF(BK124&gt;BL124,(BK124-BL124/2)*(rate_A*(BM$1/365)),0))</f>
        <v/>
      </c>
      <c r="BN124" s="3" t="str">
        <f t="shared" ca="1" si="3327"/>
        <v/>
      </c>
      <c r="BO124" s="3" t="str">
        <f t="shared" ref="BO124" ca="1" si="5895">IF($B124="","",AZ124*(1+rate_A*BM$1/365))</f>
        <v/>
      </c>
      <c r="BP124" s="3" t="str">
        <f t="shared" ref="BP124" ca="1" si="5896">IF($B124="","",BA124*(1+rate_A*BM$1/365))</f>
        <v/>
      </c>
      <c r="BQ124" s="3" t="str">
        <f t="shared" ref="BQ124" ca="1" si="5897">IF($B124="","",BB124*(1+rate_joint*BM$1/365))</f>
        <v/>
      </c>
      <c r="BR124" s="5" t="str">
        <f t="shared" ca="1" si="3331"/>
        <v/>
      </c>
      <c r="BS124" s="5" t="str" cm="1">
        <f t="array" aca="1" ref="BS124" ca="1">IF(BR124="","",_xlfn.IFS(BR124&lt;='Hidden inputs'!$C$15,BR124*'Hidden inputs'!$D$15,BR124&lt;='Hidden inputs'!$C$16,'Hidden inputs'!$C$15*'Hidden inputs'!$D$15+(BR124-'Hidden inputs'!$B$16)*'Hidden inputs'!$D$16,BR124&lt;='Hidden inputs'!$C$17,'Hidden inputs'!$C$15*'Hidden inputs'!$D$15+('Hidden inputs'!$C$16-'Hidden inputs'!$B$16)*'Hidden inputs'!$D$16+(BR124-'Hidden inputs'!$B$17)*'Hidden inputs'!$D$17,BR124&gt;'Hidden inputs'!$B$18,'Hidden inputs'!$C$15*'Hidden inputs'!$D$15+('Hidden inputs'!$C$16-'Hidden inputs'!$B$16)*'Hidden inputs'!$D$16+('Hidden inputs'!$C$17-'Hidden inputs'!$B$17)*'Hidden inputs'!$D$17+(BR124-'Hidden inputs'!$B$18)*'Hidden inputs'!$D$18))</f>
        <v/>
      </c>
      <c r="BT124" s="10" t="str">
        <f t="shared" ca="1" si="3332"/>
        <v/>
      </c>
      <c r="BU124" s="5" t="str">
        <f t="shared" ca="1" si="3237"/>
        <v/>
      </c>
      <c r="BV124" s="5" t="str">
        <f t="shared" ca="1" si="3238"/>
        <v/>
      </c>
      <c r="BW124" s="5" t="str">
        <f ca="1">IF($B124="","",'Hidden inputs'!$D$11*BN124+'Hidden inputs'!$E$11*BO124)</f>
        <v/>
      </c>
      <c r="BX124" s="11" t="str">
        <f t="shared" ca="1" si="3161"/>
        <v/>
      </c>
      <c r="BY124" s="9" t="str">
        <f t="shared" ca="1" si="3239"/>
        <v/>
      </c>
      <c r="BZ124" s="3" t="str">
        <f t="shared" ca="1" si="3240"/>
        <v/>
      </c>
      <c r="CA124" s="5" t="str" cm="1">
        <f t="array" aca="1" ref="CA124" ca="1">IF($B124="","",IF(BZ124=0,0,IF(DD_Payment="",0,IF(BZ124&lt;_xlfn.IFS(DD_Frequency="Monthly",1,DD_Frequency="Quarterly",IF(MONTH(BZ$2)=1,1,IF(MONTH(BZ$2)=4,1,IF(MONTH(BZ$2)=7,1,IF(MONTH(BZ$2)=10,1,0)))),DD_Frequency="Annually",IF(MONTH(BZ$2)=1,1,0))*DD_Payment,BZ124,_xlfn.IFS(DD_Frequency="Monthly",1,DD_Frequency="Quarterly",IF(MONTH(BZ$2)=1,1,IF(MONTH(BZ$2)=4,1,IF(MONTH(BZ$2)=7,1,IF(MONTH(BZ$2)=10,1,0)))),DD_Frequency="Annually",IF(MONTH(BZ$2)=1,1,0))*DD_Payment))))</f>
        <v/>
      </c>
      <c r="CB124" s="3" t="str">
        <f t="shared" ref="CB124" ca="1" si="5898">IF($B124="","",IF(BZ124&gt;CA124,(BZ124-CA124/2)*(rate_A*(CB$1/365)),0))</f>
        <v/>
      </c>
      <c r="CC124" s="3" t="str">
        <f t="shared" ca="1" si="3334"/>
        <v/>
      </c>
      <c r="CD124" s="3" t="str">
        <f t="shared" ref="CD124" ca="1" si="5899">IF($B124="","",BO124*(1+rate_A*CB$1/365))</f>
        <v/>
      </c>
      <c r="CE124" s="3" t="str">
        <f t="shared" ref="CE124" ca="1" si="5900">IF($B124="","",BP124*(1+rate_A*CB$1/365))</f>
        <v/>
      </c>
      <c r="CF124" s="3" t="str">
        <f t="shared" ref="CF124" ca="1" si="5901">IF($B124="","",BQ124*(1+rate_joint*CB$1/365))</f>
        <v/>
      </c>
      <c r="CG124" s="5" t="str">
        <f t="shared" ca="1" si="3338"/>
        <v/>
      </c>
      <c r="CH124" s="5" t="str" cm="1">
        <f t="array" aca="1" ref="CH124" ca="1">IF(CG124="","",_xlfn.IFS(CG124&lt;='Hidden inputs'!$C$15,CG124*'Hidden inputs'!$D$15,CG124&lt;='Hidden inputs'!$C$16,'Hidden inputs'!$C$15*'Hidden inputs'!$D$15+(CG124-'Hidden inputs'!$B$16)*'Hidden inputs'!$D$16,CG124&lt;='Hidden inputs'!$C$17,'Hidden inputs'!$C$15*'Hidden inputs'!$D$15+('Hidden inputs'!$C$16-'Hidden inputs'!$B$16)*'Hidden inputs'!$D$16+(CG124-'Hidden inputs'!$B$17)*'Hidden inputs'!$D$17,CG124&gt;'Hidden inputs'!$B$18,'Hidden inputs'!$C$15*'Hidden inputs'!$D$15+('Hidden inputs'!$C$16-'Hidden inputs'!$B$16)*'Hidden inputs'!$D$16+('Hidden inputs'!$C$17-'Hidden inputs'!$B$17)*'Hidden inputs'!$D$17+(CG124-'Hidden inputs'!$B$18)*'Hidden inputs'!$D$18))</f>
        <v/>
      </c>
      <c r="CI124" s="10" t="str">
        <f t="shared" ca="1" si="3339"/>
        <v/>
      </c>
      <c r="CJ124" s="5" t="str">
        <f t="shared" ca="1" si="3245"/>
        <v/>
      </c>
      <c r="CK124" s="5" t="str">
        <f t="shared" ca="1" si="3246"/>
        <v/>
      </c>
      <c r="CL124" s="5" t="str">
        <f ca="1">IF($B124="","",'Hidden inputs'!$D$11*CC124+'Hidden inputs'!$E$11*CD124)</f>
        <v/>
      </c>
      <c r="CM124" s="11" t="str">
        <f t="shared" ca="1" si="3166"/>
        <v/>
      </c>
      <c r="CN124" s="9" t="str">
        <f t="shared" ca="1" si="3247"/>
        <v/>
      </c>
      <c r="CO124" s="3" t="str">
        <f t="shared" ca="1" si="3248"/>
        <v/>
      </c>
      <c r="CP124" s="5" t="str" cm="1">
        <f t="array" aca="1" ref="CP124" ca="1">IF($B124="","",IF(CO124=0,0,IF(DD_Payment="",0,IF(CO124&lt;_xlfn.IFS(DD_Frequency="Monthly",1,DD_Frequency="Quarterly",IF(MONTH(CO$2)=1,1,IF(MONTH(CO$2)=4,1,IF(MONTH(CO$2)=7,1,IF(MONTH(CO$2)=10,1,0)))),DD_Frequency="Annually",IF(MONTH(CO$2)=1,1,0))*DD_Payment,CO124,_xlfn.IFS(DD_Frequency="Monthly",1,DD_Frequency="Quarterly",IF(MONTH(CO$2)=1,1,IF(MONTH(CO$2)=4,1,IF(MONTH(CO$2)=7,1,IF(MONTH(CO$2)=10,1,0)))),DD_Frequency="Annually",IF(MONTH(CO$2)=1,1,0))*DD_Payment))))</f>
        <v/>
      </c>
      <c r="CQ124" s="3" t="str">
        <f t="shared" ref="CQ124" ca="1" si="5902">IF($B124="","",IF(CO124&gt;CP124,(CO124-CP124/2)*(rate_A*(CQ$1/365)),0))</f>
        <v/>
      </c>
      <c r="CR124" s="3" t="str">
        <f t="shared" ca="1" si="3341"/>
        <v/>
      </c>
      <c r="CS124" s="3" t="str">
        <f t="shared" ref="CS124" ca="1" si="5903">IF($B124="","",CD124*(1+rate_A*CQ$1/365))</f>
        <v/>
      </c>
      <c r="CT124" s="3" t="str">
        <f t="shared" ref="CT124" ca="1" si="5904">IF($B124="","",CE124*(1+rate_A*CQ$1/365))</f>
        <v/>
      </c>
      <c r="CU124" s="3" t="str">
        <f t="shared" ref="CU124" ca="1" si="5905">IF($B124="","",CF124*(1+rate_joint*CQ$1/365))</f>
        <v/>
      </c>
      <c r="CV124" s="5" t="str">
        <f t="shared" ca="1" si="3345"/>
        <v/>
      </c>
      <c r="CW124" s="5" t="str" cm="1">
        <f t="array" aca="1" ref="CW124" ca="1">IF(CV124="","",_xlfn.IFS(CV124&lt;='Hidden inputs'!$C$15,CV124*'Hidden inputs'!$D$15,CV124&lt;='Hidden inputs'!$C$16,'Hidden inputs'!$C$15*'Hidden inputs'!$D$15+(CV124-'Hidden inputs'!$B$16)*'Hidden inputs'!$D$16,CV124&lt;='Hidden inputs'!$C$17,'Hidden inputs'!$C$15*'Hidden inputs'!$D$15+('Hidden inputs'!$C$16-'Hidden inputs'!$B$16)*'Hidden inputs'!$D$16+(CV124-'Hidden inputs'!$B$17)*'Hidden inputs'!$D$17,CV124&gt;'Hidden inputs'!$B$18,'Hidden inputs'!$C$15*'Hidden inputs'!$D$15+('Hidden inputs'!$C$16-'Hidden inputs'!$B$16)*'Hidden inputs'!$D$16+('Hidden inputs'!$C$17-'Hidden inputs'!$B$17)*'Hidden inputs'!$D$17+(CV124-'Hidden inputs'!$B$18)*'Hidden inputs'!$D$18))</f>
        <v/>
      </c>
      <c r="CX124" s="10" t="str">
        <f t="shared" ca="1" si="3346"/>
        <v/>
      </c>
      <c r="CY124" s="5" t="str">
        <f t="shared" ca="1" si="3253"/>
        <v/>
      </c>
      <c r="CZ124" s="5" t="str">
        <f t="shared" ca="1" si="3254"/>
        <v/>
      </c>
      <c r="DA124" s="5" t="str">
        <f ca="1">IF($B124="","",'Hidden inputs'!$D$11*CR124+'Hidden inputs'!$E$11*CS124)</f>
        <v/>
      </c>
      <c r="DB124" s="11" t="str">
        <f t="shared" ca="1" si="3171"/>
        <v/>
      </c>
      <c r="DC124" s="9" t="str">
        <f t="shared" ca="1" si="3255"/>
        <v/>
      </c>
      <c r="DD124" s="3" t="str">
        <f t="shared" ca="1" si="3256"/>
        <v/>
      </c>
      <c r="DE124" s="5" t="str" cm="1">
        <f t="array" aca="1" ref="DE124" ca="1">IF($B124="","",IF(DD124=0,0,IF(DD_Payment="",0,IF(DD124&lt;_xlfn.IFS(DD_Frequency="Monthly",1,DD_Frequency="Quarterly",IF(MONTH(DD$2)=1,1,IF(MONTH(DD$2)=4,1,IF(MONTH(DD$2)=7,1,IF(MONTH(DD$2)=10,1,0)))),DD_Frequency="Annually",IF(MONTH(DD$2)=1,1,0))*DD_Payment,DD124,_xlfn.IFS(DD_Frequency="Monthly",1,DD_Frequency="Quarterly",IF(MONTH(DD$2)=1,1,IF(MONTH(DD$2)=4,1,IF(MONTH(DD$2)=7,1,IF(MONTH(DD$2)=10,1,0)))),DD_Frequency="Annually",IF(MONTH(DD$2)=1,1,0))*DD_Payment))))</f>
        <v/>
      </c>
      <c r="DF124" s="3" t="str">
        <f t="shared" ref="DF124" ca="1" si="5906">IF($B124="","",IF(DD124&gt;DE124,(DD124-DE124/2)*(rate_A*(DF$1/365)),0))</f>
        <v/>
      </c>
      <c r="DG124" s="3" t="str">
        <f t="shared" ca="1" si="3348"/>
        <v/>
      </c>
      <c r="DH124" s="3" t="str">
        <f t="shared" ref="DH124" ca="1" si="5907">IF($B124="","",CS124*(1+rate_A*DF$1/365))</f>
        <v/>
      </c>
      <c r="DI124" s="3" t="str">
        <f t="shared" ref="DI124" ca="1" si="5908">IF($B124="","",CT124*(1+rate_A*DF$1/365))</f>
        <v/>
      </c>
      <c r="DJ124" s="3" t="str">
        <f t="shared" ref="DJ124" ca="1" si="5909">IF($B124="","",CU124*(1+rate_joint*DF$1/365))</f>
        <v/>
      </c>
      <c r="DK124" s="5" t="str">
        <f t="shared" ca="1" si="3352"/>
        <v/>
      </c>
      <c r="DL124" s="5" t="str" cm="1">
        <f t="array" aca="1" ref="DL124" ca="1">IF(DK124="","",_xlfn.IFS(DK124&lt;='Hidden inputs'!$C$15,DK124*'Hidden inputs'!$D$15,DK124&lt;='Hidden inputs'!$C$16,'Hidden inputs'!$C$15*'Hidden inputs'!$D$15+(DK124-'Hidden inputs'!$B$16)*'Hidden inputs'!$D$16,DK124&lt;='Hidden inputs'!$C$17,'Hidden inputs'!$C$15*'Hidden inputs'!$D$15+('Hidden inputs'!$C$16-'Hidden inputs'!$B$16)*'Hidden inputs'!$D$16+(DK124-'Hidden inputs'!$B$17)*'Hidden inputs'!$D$17,DK124&gt;'Hidden inputs'!$B$18,'Hidden inputs'!$C$15*'Hidden inputs'!$D$15+('Hidden inputs'!$C$16-'Hidden inputs'!$B$16)*'Hidden inputs'!$D$16+('Hidden inputs'!$C$17-'Hidden inputs'!$B$17)*'Hidden inputs'!$D$17+(DK124-'Hidden inputs'!$B$18)*'Hidden inputs'!$D$18))</f>
        <v/>
      </c>
      <c r="DM124" s="10" t="str">
        <f t="shared" ca="1" si="3353"/>
        <v/>
      </c>
      <c r="DN124" s="5" t="str">
        <f t="shared" ca="1" si="3261"/>
        <v/>
      </c>
      <c r="DO124" s="5" t="str">
        <f t="shared" ca="1" si="3262"/>
        <v/>
      </c>
      <c r="DP124" s="5" t="str">
        <f ca="1">IF($B124="","",'Hidden inputs'!$D$11*DG124+'Hidden inputs'!$E$11*DH124)</f>
        <v/>
      </c>
      <c r="DQ124" s="11" t="str">
        <f t="shared" ca="1" si="3176"/>
        <v/>
      </c>
      <c r="DR124" s="9" t="str">
        <f t="shared" ca="1" si="3263"/>
        <v/>
      </c>
      <c r="DS124" s="3" t="str">
        <f t="shared" ca="1" si="3264"/>
        <v/>
      </c>
      <c r="DT124" s="5" t="str" cm="1">
        <f t="array" aca="1" ref="DT124" ca="1">IF($B124="","",IF(DS124=0,0,IF(DD_Payment="",0,IF(DS124&lt;_xlfn.IFS(DD_Frequency="Monthly",1,DD_Frequency="Quarterly",IF(MONTH(DS$2)=1,1,IF(MONTH(DS$2)=4,1,IF(MONTH(DS$2)=7,1,IF(MONTH(DS$2)=10,1,0)))),DD_Frequency="Annually",IF(MONTH(DS$2)=1,1,0))*DD_Payment,DS124,_xlfn.IFS(DD_Frequency="Monthly",1,DD_Frequency="Quarterly",IF(MONTH(DS$2)=1,1,IF(MONTH(DS$2)=4,1,IF(MONTH(DS$2)=7,1,IF(MONTH(DS$2)=10,1,0)))),DD_Frequency="Annually",IF(MONTH(DS$2)=1,1,0))*DD_Payment))))</f>
        <v/>
      </c>
      <c r="DU124" s="3" t="str">
        <f t="shared" ref="DU124" ca="1" si="5910">IF($B124="","",IF(DS124&gt;DT124,(DS124-DT124/2)*(rate_A*(DU$1/365)),0))</f>
        <v/>
      </c>
      <c r="DV124" s="3" t="str">
        <f t="shared" ca="1" si="3355"/>
        <v/>
      </c>
      <c r="DW124" s="3" t="str">
        <f t="shared" ref="DW124" ca="1" si="5911">IF($B124="","",DH124*(1+rate_A*DU$1/365))</f>
        <v/>
      </c>
      <c r="DX124" s="3" t="str">
        <f t="shared" ref="DX124" ca="1" si="5912">IF($B124="","",DI124*(1+rate_A*DU$1/365))</f>
        <v/>
      </c>
      <c r="DY124" s="3" t="str">
        <f t="shared" ref="DY124" ca="1" si="5913">IF($B124="","",DJ124*(1+rate_joint*DU$1/365))</f>
        <v/>
      </c>
      <c r="DZ124" s="5" t="str">
        <f t="shared" ca="1" si="3359"/>
        <v/>
      </c>
      <c r="EA124" s="5" t="str" cm="1">
        <f t="array" aca="1" ref="EA124" ca="1">IF(DZ124="","",_xlfn.IFS(DZ124&lt;='Hidden inputs'!$C$15,DZ124*'Hidden inputs'!$D$15,DZ124&lt;='Hidden inputs'!$C$16,'Hidden inputs'!$C$15*'Hidden inputs'!$D$15+(DZ124-'Hidden inputs'!$B$16)*'Hidden inputs'!$D$16,DZ124&lt;='Hidden inputs'!$C$17,'Hidden inputs'!$C$15*'Hidden inputs'!$D$15+('Hidden inputs'!$C$16-'Hidden inputs'!$B$16)*'Hidden inputs'!$D$16+(DZ124-'Hidden inputs'!$B$17)*'Hidden inputs'!$D$17,DZ124&gt;'Hidden inputs'!$B$18,'Hidden inputs'!$C$15*'Hidden inputs'!$D$15+('Hidden inputs'!$C$16-'Hidden inputs'!$B$16)*'Hidden inputs'!$D$16+('Hidden inputs'!$C$17-'Hidden inputs'!$B$17)*'Hidden inputs'!$D$17+(DZ124-'Hidden inputs'!$B$18)*'Hidden inputs'!$D$18))</f>
        <v/>
      </c>
      <c r="EB124" s="10" t="str">
        <f t="shared" ca="1" si="3360"/>
        <v/>
      </c>
      <c r="EC124" s="5" t="str">
        <f t="shared" ca="1" si="3269"/>
        <v/>
      </c>
      <c r="ED124" s="5" t="str">
        <f t="shared" ca="1" si="3270"/>
        <v/>
      </c>
      <c r="EE124" s="5" t="str">
        <f ca="1">IF($B124="","",'Hidden inputs'!$D$11*DV124+'Hidden inputs'!$E$11*DW124)</f>
        <v/>
      </c>
      <c r="EF124" s="11" t="str">
        <f t="shared" ca="1" si="3181"/>
        <v/>
      </c>
      <c r="EG124" s="9" t="str">
        <f t="shared" ca="1" si="3271"/>
        <v/>
      </c>
      <c r="EH124" s="3" t="str">
        <f t="shared" ca="1" si="3272"/>
        <v/>
      </c>
      <c r="EI124" s="5" t="str" cm="1">
        <f t="array" aca="1" ref="EI124" ca="1">IF($B124="","",IF(EH124=0,0,IF(DD_Payment="",0,IF(EH124&lt;_xlfn.IFS(DD_Frequency="Monthly",1,DD_Frequency="Quarterly",IF(MONTH(EH$2)=1,1,IF(MONTH(EH$2)=4,1,IF(MONTH(EH$2)=7,1,IF(MONTH(EH$2)=10,1,0)))),DD_Frequency="Annually",IF(MONTH(EH$2)=1,1,0))*DD_Payment,EH124,_xlfn.IFS(DD_Frequency="Monthly",1,DD_Frequency="Quarterly",IF(MONTH(EH$2)=1,1,IF(MONTH(EH$2)=4,1,IF(MONTH(EH$2)=7,1,IF(MONTH(EH$2)=10,1,0)))),DD_Frequency="Annually",IF(MONTH(EH$2)=1,1,0))*DD_Payment))))</f>
        <v/>
      </c>
      <c r="EJ124" s="3" t="str">
        <f t="shared" ref="EJ124" ca="1" si="5914">IF($B124="","",IF(EH124&gt;EI124,(EH124-EI124/2)*(rate_A*(EJ$1/365)),0))</f>
        <v/>
      </c>
      <c r="EK124" s="3" t="str">
        <f t="shared" ca="1" si="3362"/>
        <v/>
      </c>
      <c r="EL124" s="3" t="str">
        <f t="shared" ref="EL124" ca="1" si="5915">IF($B124="","",DW124*(1+rate_A*EJ$1/365))</f>
        <v/>
      </c>
      <c r="EM124" s="3" t="str">
        <f t="shared" ref="EM124" ca="1" si="5916">IF($B124="","",DX124*(1+rate_A*EJ$1/365))</f>
        <v/>
      </c>
      <c r="EN124" s="3" t="str">
        <f t="shared" ref="EN124" ca="1" si="5917">IF($B124="","",DY124*(1+rate_joint*EJ$1/365))</f>
        <v/>
      </c>
      <c r="EO124" s="5" t="str">
        <f t="shared" ca="1" si="3366"/>
        <v/>
      </c>
      <c r="EP124" s="5" t="str" cm="1">
        <f t="array" aca="1" ref="EP124" ca="1">IF(EO124="","",_xlfn.IFS(EO124&lt;='Hidden inputs'!$C$15,EO124*'Hidden inputs'!$D$15,EO124&lt;='Hidden inputs'!$C$16,'Hidden inputs'!$C$15*'Hidden inputs'!$D$15+(EO124-'Hidden inputs'!$B$16)*'Hidden inputs'!$D$16,EO124&lt;='Hidden inputs'!$C$17,'Hidden inputs'!$C$15*'Hidden inputs'!$D$15+('Hidden inputs'!$C$16-'Hidden inputs'!$B$16)*'Hidden inputs'!$D$16+(EO124-'Hidden inputs'!$B$17)*'Hidden inputs'!$D$17,EO124&gt;'Hidden inputs'!$B$18,'Hidden inputs'!$C$15*'Hidden inputs'!$D$15+('Hidden inputs'!$C$16-'Hidden inputs'!$B$16)*'Hidden inputs'!$D$16+('Hidden inputs'!$C$17-'Hidden inputs'!$B$17)*'Hidden inputs'!$D$17+(EO124-'Hidden inputs'!$B$18)*'Hidden inputs'!$D$18))</f>
        <v/>
      </c>
      <c r="EQ124" s="10" t="str">
        <f t="shared" ca="1" si="3367"/>
        <v/>
      </c>
      <c r="ER124" s="5" t="str">
        <f t="shared" ca="1" si="3277"/>
        <v/>
      </c>
      <c r="ES124" s="5" t="str">
        <f t="shared" ca="1" si="3278"/>
        <v/>
      </c>
      <c r="ET124" s="5" t="str">
        <f ca="1">IF($B124="","",'Hidden inputs'!$D$11*EK124+'Hidden inputs'!$E$11*EL124)</f>
        <v/>
      </c>
      <c r="EU124" s="11" t="str">
        <f t="shared" ca="1" si="3186"/>
        <v/>
      </c>
      <c r="EV124" s="9" t="str">
        <f t="shared" ca="1" si="3279"/>
        <v/>
      </c>
      <c r="EW124" s="3" t="str">
        <f t="shared" ca="1" si="3280"/>
        <v/>
      </c>
      <c r="EX124" s="5" t="str" cm="1">
        <f t="array" aca="1" ref="EX124" ca="1">IF($B124="","",IF(EW124=0,0,IF(DD_Payment="",0,IF(EW124&lt;_xlfn.IFS(DD_Frequency="Monthly",1,DD_Frequency="Quarterly",IF(MONTH(EW$2)=1,1,IF(MONTH(EW$2)=4,1,IF(MONTH(EW$2)=7,1,IF(MONTH(EW$2)=10,1,0)))),DD_Frequency="Annually",IF(MONTH(EW$2)=1,1,0))*DD_Payment,EW124,_xlfn.IFS(DD_Frequency="Monthly",1,DD_Frequency="Quarterly",IF(MONTH(EW$2)=1,1,IF(MONTH(EW$2)=4,1,IF(MONTH(EW$2)=7,1,IF(MONTH(EW$2)=10,1,0)))),DD_Frequency="Annually",IF(MONTH(EW$2)=1,1,0))*DD_Payment))))</f>
        <v/>
      </c>
      <c r="EY124" s="3" t="str">
        <f t="shared" ref="EY124" ca="1" si="5918">IF($B124="","",IF(EW124&gt;EX124,(EW124-EX124/2)*(rate_A*(EY$1/365)),0))</f>
        <v/>
      </c>
      <c r="EZ124" s="3" t="str">
        <f t="shared" ca="1" si="3369"/>
        <v/>
      </c>
      <c r="FA124" s="3" t="str">
        <f t="shared" ref="FA124" ca="1" si="5919">IF($B124="","",EL124*(1+rate_A*EY$1/365))</f>
        <v/>
      </c>
      <c r="FB124" s="3" t="str">
        <f t="shared" ref="FB124" ca="1" si="5920">IF($B124="","",EM124*(1+rate_A*EY$1/365))</f>
        <v/>
      </c>
      <c r="FC124" s="3" t="str">
        <f t="shared" ref="FC124" ca="1" si="5921">IF($B124="","",EN124*(1+rate_joint*EY$1/365))</f>
        <v/>
      </c>
      <c r="FD124" s="5" t="str">
        <f t="shared" ca="1" si="3373"/>
        <v/>
      </c>
      <c r="FE124" s="5" t="str" cm="1">
        <f t="array" aca="1" ref="FE124" ca="1">IF(FD124="","",_xlfn.IFS(FD124&lt;='Hidden inputs'!$C$15,FD124*'Hidden inputs'!$D$15,FD124&lt;='Hidden inputs'!$C$16,'Hidden inputs'!$C$15*'Hidden inputs'!$D$15+(FD124-'Hidden inputs'!$B$16)*'Hidden inputs'!$D$16,FD124&lt;='Hidden inputs'!$C$17,'Hidden inputs'!$C$15*'Hidden inputs'!$D$15+('Hidden inputs'!$C$16-'Hidden inputs'!$B$16)*'Hidden inputs'!$D$16+(FD124-'Hidden inputs'!$B$17)*'Hidden inputs'!$D$17,FD124&gt;'Hidden inputs'!$B$18,'Hidden inputs'!$C$15*'Hidden inputs'!$D$15+('Hidden inputs'!$C$16-'Hidden inputs'!$B$16)*'Hidden inputs'!$D$16+('Hidden inputs'!$C$17-'Hidden inputs'!$B$17)*'Hidden inputs'!$D$17+(FD124-'Hidden inputs'!$B$18)*'Hidden inputs'!$D$18))</f>
        <v/>
      </c>
      <c r="FF124" s="10" t="str">
        <f t="shared" ca="1" si="3374"/>
        <v/>
      </c>
      <c r="FG124" s="5" t="str">
        <f t="shared" ca="1" si="3285"/>
        <v/>
      </c>
      <c r="FH124" s="5" t="str">
        <f t="shared" ca="1" si="3286"/>
        <v/>
      </c>
      <c r="FI124" s="5" t="str">
        <f ca="1">IF($B124="","",'Hidden inputs'!$D$11*EZ124+'Hidden inputs'!$E$11*FA124)</f>
        <v/>
      </c>
      <c r="FJ124" s="11" t="str">
        <f t="shared" ca="1" si="3191"/>
        <v/>
      </c>
      <c r="FK124" s="9" t="str">
        <f t="shared" ca="1" si="3287"/>
        <v/>
      </c>
      <c r="FL124" s="3" t="str">
        <f t="shared" ca="1" si="3288"/>
        <v/>
      </c>
      <c r="FM124" s="5" t="str" cm="1">
        <f t="array" aca="1" ref="FM124" ca="1">IF($B124="","",IF(FL124=0,0,IF(DD_Payment="",0,IF(FL124&lt;_xlfn.IFS(DD_Frequency="Monthly",1,DD_Frequency="Quarterly",IF(MONTH(FL$2)=1,1,IF(MONTH(FL$2)=4,1,IF(MONTH(FL$2)=7,1,IF(MONTH(FL$2)=10,1,0)))),DD_Frequency="Annually",IF(MONTH(FL$2)=1,1,0))*DD_Payment,FL124,_xlfn.IFS(DD_Frequency="Monthly",1,DD_Frequency="Quarterly",IF(MONTH(FL$2)=1,1,IF(MONTH(FL$2)=4,1,IF(MONTH(FL$2)=7,1,IF(MONTH(FL$2)=10,1,0)))),DD_Frequency="Annually",IF(MONTH(FL$2)=1,1,0))*DD_Payment))))</f>
        <v/>
      </c>
      <c r="FN124" s="3" t="str">
        <f t="shared" ref="FN124" ca="1" si="5922">IF($B124="","",IF(FL124&gt;FM124,(FL124-FM124/2)*(rate_A*(FN$1/365)),0))</f>
        <v/>
      </c>
      <c r="FO124" s="3" t="str">
        <f t="shared" ca="1" si="3376"/>
        <v/>
      </c>
      <c r="FP124" s="3" t="str">
        <f t="shared" ref="FP124" ca="1" si="5923">IF($B124="","",FA124*(1+rate_A*FN$1/365))</f>
        <v/>
      </c>
      <c r="FQ124" s="3" t="str">
        <f t="shared" ref="FQ124" ca="1" si="5924">IF($B124="","",FB124*(1+rate_A*FN$1/365))</f>
        <v/>
      </c>
      <c r="FR124" s="3" t="str">
        <f t="shared" ref="FR124" ca="1" si="5925">IF($B124="","",FC124*(1+rate_joint*FN$1/365))</f>
        <v/>
      </c>
      <c r="FS124" s="5" t="str">
        <f t="shared" ca="1" si="3380"/>
        <v/>
      </c>
      <c r="FT124" s="5" t="str" cm="1">
        <f t="array" aca="1" ref="FT124" ca="1">IF(FS124="","",_xlfn.IFS(FS124&lt;='Hidden inputs'!$C$15,FS124*'Hidden inputs'!$D$15,FS124&lt;='Hidden inputs'!$C$16,'Hidden inputs'!$C$15*'Hidden inputs'!$D$15+(FS124-'Hidden inputs'!$B$16)*'Hidden inputs'!$D$16,FS124&lt;='Hidden inputs'!$C$17,'Hidden inputs'!$C$15*'Hidden inputs'!$D$15+('Hidden inputs'!$C$16-'Hidden inputs'!$B$16)*'Hidden inputs'!$D$16+(FS124-'Hidden inputs'!$B$17)*'Hidden inputs'!$D$17,FS124&gt;'Hidden inputs'!$B$18,'Hidden inputs'!$C$15*'Hidden inputs'!$D$15+('Hidden inputs'!$C$16-'Hidden inputs'!$B$16)*'Hidden inputs'!$D$16+('Hidden inputs'!$C$17-'Hidden inputs'!$B$17)*'Hidden inputs'!$D$17+(FS124-'Hidden inputs'!$B$18)*'Hidden inputs'!$D$18))</f>
        <v/>
      </c>
      <c r="FU124" s="10" t="str">
        <f t="shared" ca="1" si="3381"/>
        <v/>
      </c>
      <c r="FV124" s="5" t="str">
        <f t="shared" ca="1" si="3293"/>
        <v/>
      </c>
      <c r="FW124" s="5" t="str">
        <f t="shared" ca="1" si="3294"/>
        <v/>
      </c>
      <c r="FX124" s="5" t="str">
        <f ca="1">IF($B124="","",'Hidden inputs'!$D$11*FO124+'Hidden inputs'!$E$11*FP124)</f>
        <v/>
      </c>
      <c r="FY124" s="11" t="str">
        <f t="shared" ca="1" si="3196"/>
        <v/>
      </c>
      <c r="FZ124" s="9" t="str">
        <f t="shared" ca="1" si="3295"/>
        <v/>
      </c>
      <c r="GA124" s="5" t="str">
        <f t="shared" ca="1" si="3296"/>
        <v/>
      </c>
      <c r="GB124" s="5" t="str">
        <f t="shared" ca="1" si="3297"/>
        <v/>
      </c>
      <c r="GC124" s="5" t="str">
        <f t="shared" ca="1" si="3197"/>
        <v/>
      </c>
      <c r="GD124" s="5" t="str">
        <f t="shared" ca="1" si="3198"/>
        <v/>
      </c>
    </row>
    <row r="125" spans="1:186" x14ac:dyDescent="0.35">
      <c r="A125" s="2" t="str">
        <f t="shared" ca="1" si="3199"/>
        <v/>
      </c>
      <c r="B125" s="6" t="str">
        <f t="shared" ca="1" si="3200"/>
        <v/>
      </c>
      <c r="C125" s="5" t="str">
        <f t="shared" ca="1" si="3298"/>
        <v/>
      </c>
      <c r="D125" s="5" t="str" cm="1">
        <f t="array" aca="1" ref="D125" ca="1">IF($B125="","",IF(C125=0,0,IF(DD_Payment="",0,IF(C125&lt;_xlfn.IFS(DD_Frequency="Monthly",1,DD_Frequency="Quarterly",IF(MONTH(C$2)=1,1,IF(MONTH(C$2)=4,1,IF(MONTH(C$2)=7,1,IF(MONTH(C$2)=10,1,0)))),DD_Frequency="Annually",IF(MONTH(C$2)=1,1,0))*DD_Payment,C125,_xlfn.IFS(DD_Frequency="Monthly",1,DD_Frequency="Quarterly",IF(MONTH(C$2)=1,1,IF(MONTH(C$2)=4,1,IF(MONTH(C$2)=7,1,IF(MONTH(C$2)=10,1,0)))),DD_Frequency="Annually",IF(MONTH(C$2)=1,1,0))*DD_Payment))))</f>
        <v/>
      </c>
      <c r="E125" s="5" t="str">
        <f t="shared" ref="E125" ca="1" si="5926">IF(B125="","",IF(C125&gt;D125,(C125-D125/2)*(rate_A*(E$1/365)),0))</f>
        <v/>
      </c>
      <c r="F125" s="5" t="str">
        <f t="shared" ca="1" si="3202"/>
        <v/>
      </c>
      <c r="G125" s="5" t="str">
        <f t="shared" ref="G125" ca="1" si="5927">IF(B125="","",G124*(1+rate_A*E$1/365))</f>
        <v/>
      </c>
      <c r="H125" s="5" t="str">
        <f t="shared" ref="H125" ca="1" si="5928">IF(B125="","",H124*(1+rate_A*E$1/365))</f>
        <v/>
      </c>
      <c r="I125" s="5" t="str">
        <f t="shared" ref="I125" ca="1" si="5929">IF(B125="","",I124*(1+rate_joint*E$1/365))</f>
        <v/>
      </c>
      <c r="J125" s="5" t="str">
        <f t="shared" ca="1" si="3303"/>
        <v/>
      </c>
      <c r="K125" s="5" t="str" cm="1">
        <f t="array" aca="1" ref="K125" ca="1">IF(J125="","",_xlfn.IFS(J125&lt;='Hidden inputs'!$C$15,J125*'Hidden inputs'!$D$15,J125&lt;='Hidden inputs'!$C$16,'Hidden inputs'!$C$15*'Hidden inputs'!$D$15+(J125-'Hidden inputs'!$B$16)*'Hidden inputs'!$D$16,J125&lt;='Hidden inputs'!$C$17,'Hidden inputs'!$C$15*'Hidden inputs'!$D$15+('Hidden inputs'!$C$16-'Hidden inputs'!$B$16)*'Hidden inputs'!$D$16+(J125-'Hidden inputs'!$B$17)*'Hidden inputs'!$D$17,J125&gt;'Hidden inputs'!$B$18,'Hidden inputs'!$C$15*'Hidden inputs'!$D$15+('Hidden inputs'!$C$16-'Hidden inputs'!$B$16)*'Hidden inputs'!$D$16+('Hidden inputs'!$C$17-'Hidden inputs'!$B$17)*'Hidden inputs'!$D$17+(J125-'Hidden inputs'!$B$18)*'Hidden inputs'!$D$18))</f>
        <v/>
      </c>
      <c r="L125" s="11" t="str">
        <f t="shared" ca="1" si="3304"/>
        <v/>
      </c>
      <c r="M125" s="5" t="str">
        <f t="shared" ca="1" si="3206"/>
        <v/>
      </c>
      <c r="N125" s="5" t="str">
        <f t="shared" ca="1" si="3207"/>
        <v/>
      </c>
      <c r="O125" s="5" t="str">
        <f ca="1">IF(B125="","",'Hidden inputs'!$D$11*F125+'Hidden inputs'!$E$11*G125)</f>
        <v/>
      </c>
      <c r="P125" s="11" t="str">
        <f t="shared" ca="1" si="3140"/>
        <v/>
      </c>
      <c r="Q125" s="20" t="str">
        <f t="shared" ca="1" si="3141"/>
        <v/>
      </c>
      <c r="R125" s="3" t="str">
        <f t="shared" ca="1" si="3208"/>
        <v/>
      </c>
      <c r="S125" s="5" t="str" cm="1">
        <f t="array" aca="1" ref="S125" ca="1">IF($B125="","",IF(R125=0,0,IF(DD_Payment="",0,IF(R125&lt;_xlfn.IFS(DD_Frequency="Monthly",1,DD_Frequency="Quarterly",IF(MONTH(R$2)=1,1,IF(MONTH(R$2)=4,1,IF(MONTH(R$2)=7,1,IF(MONTH(R$2)=10,1,0)))),DD_Frequency="Annually",IF(MONTH(R$2)=1,1,0))*DD_Payment,R125,_xlfn.IFS(DD_Frequency="Monthly",1,DD_Frequency="Quarterly",IF(MONTH(R$2)=1,1,IF(MONTH(R$2)=4,1,IF(MONTH(R$2)=7,1,IF(MONTH(R$2)=10,1,0)))),DD_Frequency="Annually",IF(MONTH(R$2)=1,1,0))*DD_Payment))))</f>
        <v/>
      </c>
      <c r="T125" s="3" t="str">
        <f t="shared" ref="T125" ca="1" si="5930">IF(B125="","",IF(R125&gt;S125,(R125-S125/2)*(rate_A*((T$1+A125)/365)),0))</f>
        <v/>
      </c>
      <c r="U125" s="3" t="str">
        <f t="shared" ca="1" si="3210"/>
        <v/>
      </c>
      <c r="V125" s="3" t="str">
        <f t="shared" ref="V125" ca="1" si="5931">IF(B125="","",G125*(1+rate_A*(T$1+A125)/365))</f>
        <v/>
      </c>
      <c r="W125" s="3" t="str">
        <f t="shared" ref="W125" ca="1" si="5932">IF(B125="","",H125*(1+rate_A*(T$1+A125)/365))</f>
        <v/>
      </c>
      <c r="X125" s="3" t="str">
        <f t="shared" ref="X125" ca="1" si="5933">IF(B125="","",I125*(1+rate_joint*(T$1+A125)/365))</f>
        <v/>
      </c>
      <c r="Y125" s="5" t="str">
        <f t="shared" ca="1" si="3309"/>
        <v/>
      </c>
      <c r="Z125" s="5" t="str" cm="1">
        <f t="array" aca="1" ref="Z125" ca="1">IF(Y125="","",_xlfn.IFS(Y125&lt;='Hidden inputs'!$C$15,Y125*'Hidden inputs'!$D$15,Y125&lt;='Hidden inputs'!$C$16,'Hidden inputs'!$C$15*'Hidden inputs'!$D$15+(Y125-'Hidden inputs'!$B$16)*'Hidden inputs'!$D$16,Y125&lt;='Hidden inputs'!$C$17,'Hidden inputs'!$C$15*'Hidden inputs'!$D$15+('Hidden inputs'!$C$16-'Hidden inputs'!$B$16)*'Hidden inputs'!$D$16+(Y125-'Hidden inputs'!$B$17)*'Hidden inputs'!$D$17,Y125&gt;'Hidden inputs'!$B$18,'Hidden inputs'!$C$15*'Hidden inputs'!$D$15+('Hidden inputs'!$C$16-'Hidden inputs'!$B$16)*'Hidden inputs'!$D$16+('Hidden inputs'!$C$17-'Hidden inputs'!$B$17)*'Hidden inputs'!$D$17+(Y125-'Hidden inputs'!$B$18)*'Hidden inputs'!$D$18))</f>
        <v/>
      </c>
      <c r="AA125" s="10" t="str">
        <f t="shared" ca="1" si="3310"/>
        <v/>
      </c>
      <c r="AB125" s="5" t="str">
        <f t="shared" ca="1" si="3214"/>
        <v/>
      </c>
      <c r="AC125" s="5" t="str">
        <f t="shared" ca="1" si="3311"/>
        <v/>
      </c>
      <c r="AD125" s="5" t="str">
        <f ca="1">IF(B125="","",'Hidden inputs'!$D$11*U125+'Hidden inputs'!$E$11*V125)</f>
        <v/>
      </c>
      <c r="AE125" s="11" t="str">
        <f t="shared" ca="1" si="3146"/>
        <v/>
      </c>
      <c r="AF125" s="9" t="str">
        <f t="shared" ca="1" si="3215"/>
        <v/>
      </c>
      <c r="AG125" s="3" t="str">
        <f t="shared" ca="1" si="3216"/>
        <v/>
      </c>
      <c r="AH125" s="5" t="str" cm="1">
        <f t="array" aca="1" ref="AH125" ca="1">IF($B125="","",IF(AG125=0,0,IF(DD_Payment="",0,IF(AG125&lt;_xlfn.IFS(DD_Frequency="Monthly",1,DD_Frequency="Quarterly",IF(MONTH(AG$2)=1,1,IF(MONTH(AG$2)=4,1,IF(MONTH(AG$2)=7,1,IF(MONTH(AG$2)=10,1,0)))),DD_Frequency="Annually",IF(MONTH(AG$2)=1,1,0))*DD_Payment,AG125,_xlfn.IFS(DD_Frequency="Monthly",1,DD_Frequency="Quarterly",IF(MONTH(AG$2)=1,1,IF(MONTH(AG$2)=4,1,IF(MONTH(AG$2)=7,1,IF(MONTH(AG$2)=10,1,0)))),DD_Frequency="Annually",IF(MONTH(AG$2)=1,1,0))*DD_Payment))))</f>
        <v/>
      </c>
      <c r="AI125" s="3" t="str">
        <f t="shared" ref="AI125" ca="1" si="5934">IF($B125="","",IF(AG125&gt;AH125,(AG125-AH125/2)*(rate_A*(AI$1/365)),0))</f>
        <v/>
      </c>
      <c r="AJ125" s="3" t="str">
        <f t="shared" ca="1" si="3313"/>
        <v/>
      </c>
      <c r="AK125" s="3" t="str">
        <f t="shared" ref="AK125" ca="1" si="5935">IF($B125="","",V125*(1+rate_A*AI$1/365))</f>
        <v/>
      </c>
      <c r="AL125" s="3" t="str">
        <f t="shared" ref="AL125" ca="1" si="5936">IF($B125="","",W125*(1+rate_A*AI$1/365))</f>
        <v/>
      </c>
      <c r="AM125" s="3" t="str">
        <f t="shared" ref="AM125" ca="1" si="5937">IF($B125="","",X125*(1+rate_joint*AI$1/365))</f>
        <v/>
      </c>
      <c r="AN125" s="5" t="str">
        <f t="shared" ca="1" si="3317"/>
        <v/>
      </c>
      <c r="AO125" s="5" t="str" cm="1">
        <f t="array" aca="1" ref="AO125" ca="1">IF(AN125="","",_xlfn.IFS(AN125&lt;='Hidden inputs'!$C$15,AN125*'Hidden inputs'!$D$15,AN125&lt;='Hidden inputs'!$C$16,'Hidden inputs'!$C$15*'Hidden inputs'!$D$15+(AN125-'Hidden inputs'!$B$16)*'Hidden inputs'!$D$16,AN125&lt;='Hidden inputs'!$C$17,'Hidden inputs'!$C$15*'Hidden inputs'!$D$15+('Hidden inputs'!$C$16-'Hidden inputs'!$B$16)*'Hidden inputs'!$D$16+(AN125-'Hidden inputs'!$B$17)*'Hidden inputs'!$D$17,AN125&gt;'Hidden inputs'!$B$18,'Hidden inputs'!$C$15*'Hidden inputs'!$D$15+('Hidden inputs'!$C$16-'Hidden inputs'!$B$16)*'Hidden inputs'!$D$16+('Hidden inputs'!$C$17-'Hidden inputs'!$B$17)*'Hidden inputs'!$D$17+(AN125-'Hidden inputs'!$B$18)*'Hidden inputs'!$D$18))</f>
        <v/>
      </c>
      <c r="AP125" s="10" t="str">
        <f t="shared" ca="1" si="3318"/>
        <v/>
      </c>
      <c r="AQ125" s="5" t="str">
        <f t="shared" ca="1" si="3221"/>
        <v/>
      </c>
      <c r="AR125" s="5" t="str">
        <f t="shared" ca="1" si="3222"/>
        <v/>
      </c>
      <c r="AS125" s="5" t="str">
        <f ca="1">IF($B125="","",'Hidden inputs'!$D$11*AJ125+'Hidden inputs'!$E$11*AK125)</f>
        <v/>
      </c>
      <c r="AT125" s="11" t="str">
        <f t="shared" ca="1" si="3151"/>
        <v/>
      </c>
      <c r="AU125" s="9" t="str">
        <f t="shared" ca="1" si="3223"/>
        <v/>
      </c>
      <c r="AV125" s="3" t="str">
        <f t="shared" ca="1" si="3224"/>
        <v/>
      </c>
      <c r="AW125" s="5" t="str" cm="1">
        <f t="array" aca="1" ref="AW125" ca="1">IF($B125="","",IF(AV125=0,0,IF(DD_Payment="",0,IF(AV125&lt;_xlfn.IFS(DD_Frequency="Monthly",1,DD_Frequency="Quarterly",IF(MONTH(AV$2)=1,1,IF(MONTH(AV$2)=4,1,IF(MONTH(AV$2)=7,1,IF(MONTH(AV$2)=10,1,0)))),DD_Frequency="Annually",IF(MONTH(AV$2)=1,1,0))*DD_Payment,AV125,_xlfn.IFS(DD_Frequency="Monthly",1,DD_Frequency="Quarterly",IF(MONTH(AV$2)=1,1,IF(MONTH(AV$2)=4,1,IF(MONTH(AV$2)=7,1,IF(MONTH(AV$2)=10,1,0)))),DD_Frequency="Annually",IF(MONTH(AV$2)=1,1,0))*DD_Payment))))</f>
        <v/>
      </c>
      <c r="AX125" s="3" t="str">
        <f t="shared" ref="AX125" ca="1" si="5938">IF($B125="","",IF(AV125&gt;AW125,(AV125-AW125/2)*(rate_A*(AX$1/365)),0))</f>
        <v/>
      </c>
      <c r="AY125" s="3" t="str">
        <f t="shared" ca="1" si="3320"/>
        <v/>
      </c>
      <c r="AZ125" s="3" t="str">
        <f t="shared" ref="AZ125" ca="1" si="5939">IF($B125="","",AK125*(1+rate_A*AX$1/365))</f>
        <v/>
      </c>
      <c r="BA125" s="3" t="str">
        <f t="shared" ref="BA125" ca="1" si="5940">IF($B125="","",AL125*(1+rate_A*AX$1/365))</f>
        <v/>
      </c>
      <c r="BB125" s="3" t="str">
        <f t="shared" ref="BB125" ca="1" si="5941">IF($B125="","",AM125*(1+rate_joint*AX$1/365))</f>
        <v/>
      </c>
      <c r="BC125" s="5" t="str">
        <f t="shared" ca="1" si="3324"/>
        <v/>
      </c>
      <c r="BD125" s="5" t="str" cm="1">
        <f t="array" aca="1" ref="BD125" ca="1">IF(BC125="","",_xlfn.IFS(BC125&lt;='Hidden inputs'!$C$15,BC125*'Hidden inputs'!$D$15,BC125&lt;='Hidden inputs'!$C$16,'Hidden inputs'!$C$15*'Hidden inputs'!$D$15+(BC125-'Hidden inputs'!$B$16)*'Hidden inputs'!$D$16,BC125&lt;='Hidden inputs'!$C$17,'Hidden inputs'!$C$15*'Hidden inputs'!$D$15+('Hidden inputs'!$C$16-'Hidden inputs'!$B$16)*'Hidden inputs'!$D$16+(BC125-'Hidden inputs'!$B$17)*'Hidden inputs'!$D$17,BC125&gt;'Hidden inputs'!$B$18,'Hidden inputs'!$C$15*'Hidden inputs'!$D$15+('Hidden inputs'!$C$16-'Hidden inputs'!$B$16)*'Hidden inputs'!$D$16+('Hidden inputs'!$C$17-'Hidden inputs'!$B$17)*'Hidden inputs'!$D$17+(BC125-'Hidden inputs'!$B$18)*'Hidden inputs'!$D$18))</f>
        <v/>
      </c>
      <c r="BE125" s="10" t="str">
        <f t="shared" ca="1" si="3325"/>
        <v/>
      </c>
      <c r="BF125" s="5" t="str">
        <f t="shared" ca="1" si="3229"/>
        <v/>
      </c>
      <c r="BG125" s="5" t="str">
        <f t="shared" ca="1" si="3230"/>
        <v/>
      </c>
      <c r="BH125" s="5" t="str">
        <f ca="1">IF($B125="","",'Hidden inputs'!$D$11*AY125+'Hidden inputs'!$E$11*AZ125)</f>
        <v/>
      </c>
      <c r="BI125" s="11" t="str">
        <f t="shared" ca="1" si="3156"/>
        <v/>
      </c>
      <c r="BJ125" s="9" t="str">
        <f t="shared" ca="1" si="3231"/>
        <v/>
      </c>
      <c r="BK125" s="3" t="str">
        <f t="shared" ca="1" si="3232"/>
        <v/>
      </c>
      <c r="BL125" s="5" t="str" cm="1">
        <f t="array" aca="1" ref="BL125" ca="1">IF($B125="","",IF(BK125=0,0,IF(DD_Payment="",0,IF(BK125&lt;_xlfn.IFS(DD_Frequency="Monthly",1,DD_Frequency="Quarterly",IF(MONTH(BK$2)=1,1,IF(MONTH(BK$2)=4,1,IF(MONTH(BK$2)=7,1,IF(MONTH(BK$2)=10,1,0)))),DD_Frequency="Annually",IF(MONTH(BK$2)=1,1,0))*DD_Payment,BK125,_xlfn.IFS(DD_Frequency="Monthly",1,DD_Frequency="Quarterly",IF(MONTH(BK$2)=1,1,IF(MONTH(BK$2)=4,1,IF(MONTH(BK$2)=7,1,IF(MONTH(BK$2)=10,1,0)))),DD_Frequency="Annually",IF(MONTH(BK$2)=1,1,0))*DD_Payment))))</f>
        <v/>
      </c>
      <c r="BM125" s="3" t="str">
        <f t="shared" ref="BM125" ca="1" si="5942">IF($B125="","",IF(BK125&gt;BL125,(BK125-BL125/2)*(rate_A*(BM$1/365)),0))</f>
        <v/>
      </c>
      <c r="BN125" s="3" t="str">
        <f t="shared" ca="1" si="3327"/>
        <v/>
      </c>
      <c r="BO125" s="3" t="str">
        <f t="shared" ref="BO125" ca="1" si="5943">IF($B125="","",AZ125*(1+rate_A*BM$1/365))</f>
        <v/>
      </c>
      <c r="BP125" s="3" t="str">
        <f t="shared" ref="BP125" ca="1" si="5944">IF($B125="","",BA125*(1+rate_A*BM$1/365))</f>
        <v/>
      </c>
      <c r="BQ125" s="3" t="str">
        <f t="shared" ref="BQ125" ca="1" si="5945">IF($B125="","",BB125*(1+rate_joint*BM$1/365))</f>
        <v/>
      </c>
      <c r="BR125" s="5" t="str">
        <f t="shared" ca="1" si="3331"/>
        <v/>
      </c>
      <c r="BS125" s="5" t="str" cm="1">
        <f t="array" aca="1" ref="BS125" ca="1">IF(BR125="","",_xlfn.IFS(BR125&lt;='Hidden inputs'!$C$15,BR125*'Hidden inputs'!$D$15,BR125&lt;='Hidden inputs'!$C$16,'Hidden inputs'!$C$15*'Hidden inputs'!$D$15+(BR125-'Hidden inputs'!$B$16)*'Hidden inputs'!$D$16,BR125&lt;='Hidden inputs'!$C$17,'Hidden inputs'!$C$15*'Hidden inputs'!$D$15+('Hidden inputs'!$C$16-'Hidden inputs'!$B$16)*'Hidden inputs'!$D$16+(BR125-'Hidden inputs'!$B$17)*'Hidden inputs'!$D$17,BR125&gt;'Hidden inputs'!$B$18,'Hidden inputs'!$C$15*'Hidden inputs'!$D$15+('Hidden inputs'!$C$16-'Hidden inputs'!$B$16)*'Hidden inputs'!$D$16+('Hidden inputs'!$C$17-'Hidden inputs'!$B$17)*'Hidden inputs'!$D$17+(BR125-'Hidden inputs'!$B$18)*'Hidden inputs'!$D$18))</f>
        <v/>
      </c>
      <c r="BT125" s="10" t="str">
        <f t="shared" ca="1" si="3332"/>
        <v/>
      </c>
      <c r="BU125" s="5" t="str">
        <f t="shared" ca="1" si="3237"/>
        <v/>
      </c>
      <c r="BV125" s="5" t="str">
        <f t="shared" ca="1" si="3238"/>
        <v/>
      </c>
      <c r="BW125" s="5" t="str">
        <f ca="1">IF($B125="","",'Hidden inputs'!$D$11*BN125+'Hidden inputs'!$E$11*BO125)</f>
        <v/>
      </c>
      <c r="BX125" s="11" t="str">
        <f t="shared" ca="1" si="3161"/>
        <v/>
      </c>
      <c r="BY125" s="9" t="str">
        <f t="shared" ca="1" si="3239"/>
        <v/>
      </c>
      <c r="BZ125" s="3" t="str">
        <f t="shared" ca="1" si="3240"/>
        <v/>
      </c>
      <c r="CA125" s="5" t="str" cm="1">
        <f t="array" aca="1" ref="CA125" ca="1">IF($B125="","",IF(BZ125=0,0,IF(DD_Payment="",0,IF(BZ125&lt;_xlfn.IFS(DD_Frequency="Monthly",1,DD_Frequency="Quarterly",IF(MONTH(BZ$2)=1,1,IF(MONTH(BZ$2)=4,1,IF(MONTH(BZ$2)=7,1,IF(MONTH(BZ$2)=10,1,0)))),DD_Frequency="Annually",IF(MONTH(BZ$2)=1,1,0))*DD_Payment,BZ125,_xlfn.IFS(DD_Frequency="Monthly",1,DD_Frequency="Quarterly",IF(MONTH(BZ$2)=1,1,IF(MONTH(BZ$2)=4,1,IF(MONTH(BZ$2)=7,1,IF(MONTH(BZ$2)=10,1,0)))),DD_Frequency="Annually",IF(MONTH(BZ$2)=1,1,0))*DD_Payment))))</f>
        <v/>
      </c>
      <c r="CB125" s="3" t="str">
        <f t="shared" ref="CB125" ca="1" si="5946">IF($B125="","",IF(BZ125&gt;CA125,(BZ125-CA125/2)*(rate_A*(CB$1/365)),0))</f>
        <v/>
      </c>
      <c r="CC125" s="3" t="str">
        <f t="shared" ca="1" si="3334"/>
        <v/>
      </c>
      <c r="CD125" s="3" t="str">
        <f t="shared" ref="CD125" ca="1" si="5947">IF($B125="","",BO125*(1+rate_A*CB$1/365))</f>
        <v/>
      </c>
      <c r="CE125" s="3" t="str">
        <f t="shared" ref="CE125" ca="1" si="5948">IF($B125="","",BP125*(1+rate_A*CB$1/365))</f>
        <v/>
      </c>
      <c r="CF125" s="3" t="str">
        <f t="shared" ref="CF125" ca="1" si="5949">IF($B125="","",BQ125*(1+rate_joint*CB$1/365))</f>
        <v/>
      </c>
      <c r="CG125" s="5" t="str">
        <f t="shared" ca="1" si="3338"/>
        <v/>
      </c>
      <c r="CH125" s="5" t="str" cm="1">
        <f t="array" aca="1" ref="CH125" ca="1">IF(CG125="","",_xlfn.IFS(CG125&lt;='Hidden inputs'!$C$15,CG125*'Hidden inputs'!$D$15,CG125&lt;='Hidden inputs'!$C$16,'Hidden inputs'!$C$15*'Hidden inputs'!$D$15+(CG125-'Hidden inputs'!$B$16)*'Hidden inputs'!$D$16,CG125&lt;='Hidden inputs'!$C$17,'Hidden inputs'!$C$15*'Hidden inputs'!$D$15+('Hidden inputs'!$C$16-'Hidden inputs'!$B$16)*'Hidden inputs'!$D$16+(CG125-'Hidden inputs'!$B$17)*'Hidden inputs'!$D$17,CG125&gt;'Hidden inputs'!$B$18,'Hidden inputs'!$C$15*'Hidden inputs'!$D$15+('Hidden inputs'!$C$16-'Hidden inputs'!$B$16)*'Hidden inputs'!$D$16+('Hidden inputs'!$C$17-'Hidden inputs'!$B$17)*'Hidden inputs'!$D$17+(CG125-'Hidden inputs'!$B$18)*'Hidden inputs'!$D$18))</f>
        <v/>
      </c>
      <c r="CI125" s="10" t="str">
        <f t="shared" ca="1" si="3339"/>
        <v/>
      </c>
      <c r="CJ125" s="5" t="str">
        <f t="shared" ca="1" si="3245"/>
        <v/>
      </c>
      <c r="CK125" s="5" t="str">
        <f t="shared" ca="1" si="3246"/>
        <v/>
      </c>
      <c r="CL125" s="5" t="str">
        <f ca="1">IF($B125="","",'Hidden inputs'!$D$11*CC125+'Hidden inputs'!$E$11*CD125)</f>
        <v/>
      </c>
      <c r="CM125" s="11" t="str">
        <f t="shared" ca="1" si="3166"/>
        <v/>
      </c>
      <c r="CN125" s="9" t="str">
        <f t="shared" ca="1" si="3247"/>
        <v/>
      </c>
      <c r="CO125" s="3" t="str">
        <f t="shared" ca="1" si="3248"/>
        <v/>
      </c>
      <c r="CP125" s="5" t="str" cm="1">
        <f t="array" aca="1" ref="CP125" ca="1">IF($B125="","",IF(CO125=0,0,IF(DD_Payment="",0,IF(CO125&lt;_xlfn.IFS(DD_Frequency="Monthly",1,DD_Frequency="Quarterly",IF(MONTH(CO$2)=1,1,IF(MONTH(CO$2)=4,1,IF(MONTH(CO$2)=7,1,IF(MONTH(CO$2)=10,1,0)))),DD_Frequency="Annually",IF(MONTH(CO$2)=1,1,0))*DD_Payment,CO125,_xlfn.IFS(DD_Frequency="Monthly",1,DD_Frequency="Quarterly",IF(MONTH(CO$2)=1,1,IF(MONTH(CO$2)=4,1,IF(MONTH(CO$2)=7,1,IF(MONTH(CO$2)=10,1,0)))),DD_Frequency="Annually",IF(MONTH(CO$2)=1,1,0))*DD_Payment))))</f>
        <v/>
      </c>
      <c r="CQ125" s="3" t="str">
        <f t="shared" ref="CQ125" ca="1" si="5950">IF($B125="","",IF(CO125&gt;CP125,(CO125-CP125/2)*(rate_A*(CQ$1/365)),0))</f>
        <v/>
      </c>
      <c r="CR125" s="3" t="str">
        <f t="shared" ca="1" si="3341"/>
        <v/>
      </c>
      <c r="CS125" s="3" t="str">
        <f t="shared" ref="CS125" ca="1" si="5951">IF($B125="","",CD125*(1+rate_A*CQ$1/365))</f>
        <v/>
      </c>
      <c r="CT125" s="3" t="str">
        <f t="shared" ref="CT125" ca="1" si="5952">IF($B125="","",CE125*(1+rate_A*CQ$1/365))</f>
        <v/>
      </c>
      <c r="CU125" s="3" t="str">
        <f t="shared" ref="CU125" ca="1" si="5953">IF($B125="","",CF125*(1+rate_joint*CQ$1/365))</f>
        <v/>
      </c>
      <c r="CV125" s="5" t="str">
        <f t="shared" ca="1" si="3345"/>
        <v/>
      </c>
      <c r="CW125" s="5" t="str" cm="1">
        <f t="array" aca="1" ref="CW125" ca="1">IF(CV125="","",_xlfn.IFS(CV125&lt;='Hidden inputs'!$C$15,CV125*'Hidden inputs'!$D$15,CV125&lt;='Hidden inputs'!$C$16,'Hidden inputs'!$C$15*'Hidden inputs'!$D$15+(CV125-'Hidden inputs'!$B$16)*'Hidden inputs'!$D$16,CV125&lt;='Hidden inputs'!$C$17,'Hidden inputs'!$C$15*'Hidden inputs'!$D$15+('Hidden inputs'!$C$16-'Hidden inputs'!$B$16)*'Hidden inputs'!$D$16+(CV125-'Hidden inputs'!$B$17)*'Hidden inputs'!$D$17,CV125&gt;'Hidden inputs'!$B$18,'Hidden inputs'!$C$15*'Hidden inputs'!$D$15+('Hidden inputs'!$C$16-'Hidden inputs'!$B$16)*'Hidden inputs'!$D$16+('Hidden inputs'!$C$17-'Hidden inputs'!$B$17)*'Hidden inputs'!$D$17+(CV125-'Hidden inputs'!$B$18)*'Hidden inputs'!$D$18))</f>
        <v/>
      </c>
      <c r="CX125" s="10" t="str">
        <f t="shared" ca="1" si="3346"/>
        <v/>
      </c>
      <c r="CY125" s="5" t="str">
        <f t="shared" ca="1" si="3253"/>
        <v/>
      </c>
      <c r="CZ125" s="5" t="str">
        <f t="shared" ca="1" si="3254"/>
        <v/>
      </c>
      <c r="DA125" s="5" t="str">
        <f ca="1">IF($B125="","",'Hidden inputs'!$D$11*CR125+'Hidden inputs'!$E$11*CS125)</f>
        <v/>
      </c>
      <c r="DB125" s="11" t="str">
        <f t="shared" ca="1" si="3171"/>
        <v/>
      </c>
      <c r="DC125" s="9" t="str">
        <f t="shared" ca="1" si="3255"/>
        <v/>
      </c>
      <c r="DD125" s="3" t="str">
        <f t="shared" ca="1" si="3256"/>
        <v/>
      </c>
      <c r="DE125" s="5" t="str" cm="1">
        <f t="array" aca="1" ref="DE125" ca="1">IF($B125="","",IF(DD125=0,0,IF(DD_Payment="",0,IF(DD125&lt;_xlfn.IFS(DD_Frequency="Monthly",1,DD_Frequency="Quarterly",IF(MONTH(DD$2)=1,1,IF(MONTH(DD$2)=4,1,IF(MONTH(DD$2)=7,1,IF(MONTH(DD$2)=10,1,0)))),DD_Frequency="Annually",IF(MONTH(DD$2)=1,1,0))*DD_Payment,DD125,_xlfn.IFS(DD_Frequency="Monthly",1,DD_Frequency="Quarterly",IF(MONTH(DD$2)=1,1,IF(MONTH(DD$2)=4,1,IF(MONTH(DD$2)=7,1,IF(MONTH(DD$2)=10,1,0)))),DD_Frequency="Annually",IF(MONTH(DD$2)=1,1,0))*DD_Payment))))</f>
        <v/>
      </c>
      <c r="DF125" s="3" t="str">
        <f t="shared" ref="DF125" ca="1" si="5954">IF($B125="","",IF(DD125&gt;DE125,(DD125-DE125/2)*(rate_A*(DF$1/365)),0))</f>
        <v/>
      </c>
      <c r="DG125" s="3" t="str">
        <f t="shared" ca="1" si="3348"/>
        <v/>
      </c>
      <c r="DH125" s="3" t="str">
        <f t="shared" ref="DH125" ca="1" si="5955">IF($B125="","",CS125*(1+rate_A*DF$1/365))</f>
        <v/>
      </c>
      <c r="DI125" s="3" t="str">
        <f t="shared" ref="DI125" ca="1" si="5956">IF($B125="","",CT125*(1+rate_A*DF$1/365))</f>
        <v/>
      </c>
      <c r="DJ125" s="3" t="str">
        <f t="shared" ref="DJ125" ca="1" si="5957">IF($B125="","",CU125*(1+rate_joint*DF$1/365))</f>
        <v/>
      </c>
      <c r="DK125" s="5" t="str">
        <f t="shared" ca="1" si="3352"/>
        <v/>
      </c>
      <c r="DL125" s="5" t="str" cm="1">
        <f t="array" aca="1" ref="DL125" ca="1">IF(DK125="","",_xlfn.IFS(DK125&lt;='Hidden inputs'!$C$15,DK125*'Hidden inputs'!$D$15,DK125&lt;='Hidden inputs'!$C$16,'Hidden inputs'!$C$15*'Hidden inputs'!$D$15+(DK125-'Hidden inputs'!$B$16)*'Hidden inputs'!$D$16,DK125&lt;='Hidden inputs'!$C$17,'Hidden inputs'!$C$15*'Hidden inputs'!$D$15+('Hidden inputs'!$C$16-'Hidden inputs'!$B$16)*'Hidden inputs'!$D$16+(DK125-'Hidden inputs'!$B$17)*'Hidden inputs'!$D$17,DK125&gt;'Hidden inputs'!$B$18,'Hidden inputs'!$C$15*'Hidden inputs'!$D$15+('Hidden inputs'!$C$16-'Hidden inputs'!$B$16)*'Hidden inputs'!$D$16+('Hidden inputs'!$C$17-'Hidden inputs'!$B$17)*'Hidden inputs'!$D$17+(DK125-'Hidden inputs'!$B$18)*'Hidden inputs'!$D$18))</f>
        <v/>
      </c>
      <c r="DM125" s="10" t="str">
        <f t="shared" ca="1" si="3353"/>
        <v/>
      </c>
      <c r="DN125" s="5" t="str">
        <f t="shared" ca="1" si="3261"/>
        <v/>
      </c>
      <c r="DO125" s="5" t="str">
        <f t="shared" ca="1" si="3262"/>
        <v/>
      </c>
      <c r="DP125" s="5" t="str">
        <f ca="1">IF($B125="","",'Hidden inputs'!$D$11*DG125+'Hidden inputs'!$E$11*DH125)</f>
        <v/>
      </c>
      <c r="DQ125" s="11" t="str">
        <f t="shared" ca="1" si="3176"/>
        <v/>
      </c>
      <c r="DR125" s="9" t="str">
        <f t="shared" ca="1" si="3263"/>
        <v/>
      </c>
      <c r="DS125" s="3" t="str">
        <f t="shared" ca="1" si="3264"/>
        <v/>
      </c>
      <c r="DT125" s="5" t="str" cm="1">
        <f t="array" aca="1" ref="DT125" ca="1">IF($B125="","",IF(DS125=0,0,IF(DD_Payment="",0,IF(DS125&lt;_xlfn.IFS(DD_Frequency="Monthly",1,DD_Frequency="Quarterly",IF(MONTH(DS$2)=1,1,IF(MONTH(DS$2)=4,1,IF(MONTH(DS$2)=7,1,IF(MONTH(DS$2)=10,1,0)))),DD_Frequency="Annually",IF(MONTH(DS$2)=1,1,0))*DD_Payment,DS125,_xlfn.IFS(DD_Frequency="Monthly",1,DD_Frequency="Quarterly",IF(MONTH(DS$2)=1,1,IF(MONTH(DS$2)=4,1,IF(MONTH(DS$2)=7,1,IF(MONTH(DS$2)=10,1,0)))),DD_Frequency="Annually",IF(MONTH(DS$2)=1,1,0))*DD_Payment))))</f>
        <v/>
      </c>
      <c r="DU125" s="3" t="str">
        <f t="shared" ref="DU125" ca="1" si="5958">IF($B125="","",IF(DS125&gt;DT125,(DS125-DT125/2)*(rate_A*(DU$1/365)),0))</f>
        <v/>
      </c>
      <c r="DV125" s="3" t="str">
        <f t="shared" ca="1" si="3355"/>
        <v/>
      </c>
      <c r="DW125" s="3" t="str">
        <f t="shared" ref="DW125" ca="1" si="5959">IF($B125="","",DH125*(1+rate_A*DU$1/365))</f>
        <v/>
      </c>
      <c r="DX125" s="3" t="str">
        <f t="shared" ref="DX125" ca="1" si="5960">IF($B125="","",DI125*(1+rate_A*DU$1/365))</f>
        <v/>
      </c>
      <c r="DY125" s="3" t="str">
        <f t="shared" ref="DY125" ca="1" si="5961">IF($B125="","",DJ125*(1+rate_joint*DU$1/365))</f>
        <v/>
      </c>
      <c r="DZ125" s="5" t="str">
        <f t="shared" ca="1" si="3359"/>
        <v/>
      </c>
      <c r="EA125" s="5" t="str" cm="1">
        <f t="array" aca="1" ref="EA125" ca="1">IF(DZ125="","",_xlfn.IFS(DZ125&lt;='Hidden inputs'!$C$15,DZ125*'Hidden inputs'!$D$15,DZ125&lt;='Hidden inputs'!$C$16,'Hidden inputs'!$C$15*'Hidden inputs'!$D$15+(DZ125-'Hidden inputs'!$B$16)*'Hidden inputs'!$D$16,DZ125&lt;='Hidden inputs'!$C$17,'Hidden inputs'!$C$15*'Hidden inputs'!$D$15+('Hidden inputs'!$C$16-'Hidden inputs'!$B$16)*'Hidden inputs'!$D$16+(DZ125-'Hidden inputs'!$B$17)*'Hidden inputs'!$D$17,DZ125&gt;'Hidden inputs'!$B$18,'Hidden inputs'!$C$15*'Hidden inputs'!$D$15+('Hidden inputs'!$C$16-'Hidden inputs'!$B$16)*'Hidden inputs'!$D$16+('Hidden inputs'!$C$17-'Hidden inputs'!$B$17)*'Hidden inputs'!$D$17+(DZ125-'Hidden inputs'!$B$18)*'Hidden inputs'!$D$18))</f>
        <v/>
      </c>
      <c r="EB125" s="10" t="str">
        <f t="shared" ca="1" si="3360"/>
        <v/>
      </c>
      <c r="EC125" s="5" t="str">
        <f t="shared" ca="1" si="3269"/>
        <v/>
      </c>
      <c r="ED125" s="5" t="str">
        <f t="shared" ca="1" si="3270"/>
        <v/>
      </c>
      <c r="EE125" s="5" t="str">
        <f ca="1">IF($B125="","",'Hidden inputs'!$D$11*DV125+'Hidden inputs'!$E$11*DW125)</f>
        <v/>
      </c>
      <c r="EF125" s="11" t="str">
        <f t="shared" ca="1" si="3181"/>
        <v/>
      </c>
      <c r="EG125" s="9" t="str">
        <f t="shared" ca="1" si="3271"/>
        <v/>
      </c>
      <c r="EH125" s="3" t="str">
        <f t="shared" ca="1" si="3272"/>
        <v/>
      </c>
      <c r="EI125" s="5" t="str" cm="1">
        <f t="array" aca="1" ref="EI125" ca="1">IF($B125="","",IF(EH125=0,0,IF(DD_Payment="",0,IF(EH125&lt;_xlfn.IFS(DD_Frequency="Monthly",1,DD_Frequency="Quarterly",IF(MONTH(EH$2)=1,1,IF(MONTH(EH$2)=4,1,IF(MONTH(EH$2)=7,1,IF(MONTH(EH$2)=10,1,0)))),DD_Frequency="Annually",IF(MONTH(EH$2)=1,1,0))*DD_Payment,EH125,_xlfn.IFS(DD_Frequency="Monthly",1,DD_Frequency="Quarterly",IF(MONTH(EH$2)=1,1,IF(MONTH(EH$2)=4,1,IF(MONTH(EH$2)=7,1,IF(MONTH(EH$2)=10,1,0)))),DD_Frequency="Annually",IF(MONTH(EH$2)=1,1,0))*DD_Payment))))</f>
        <v/>
      </c>
      <c r="EJ125" s="3" t="str">
        <f t="shared" ref="EJ125" ca="1" si="5962">IF($B125="","",IF(EH125&gt;EI125,(EH125-EI125/2)*(rate_A*(EJ$1/365)),0))</f>
        <v/>
      </c>
      <c r="EK125" s="3" t="str">
        <f t="shared" ca="1" si="3362"/>
        <v/>
      </c>
      <c r="EL125" s="3" t="str">
        <f t="shared" ref="EL125" ca="1" si="5963">IF($B125="","",DW125*(1+rate_A*EJ$1/365))</f>
        <v/>
      </c>
      <c r="EM125" s="3" t="str">
        <f t="shared" ref="EM125" ca="1" si="5964">IF($B125="","",DX125*(1+rate_A*EJ$1/365))</f>
        <v/>
      </c>
      <c r="EN125" s="3" t="str">
        <f t="shared" ref="EN125" ca="1" si="5965">IF($B125="","",DY125*(1+rate_joint*EJ$1/365))</f>
        <v/>
      </c>
      <c r="EO125" s="5" t="str">
        <f t="shared" ca="1" si="3366"/>
        <v/>
      </c>
      <c r="EP125" s="5" t="str" cm="1">
        <f t="array" aca="1" ref="EP125" ca="1">IF(EO125="","",_xlfn.IFS(EO125&lt;='Hidden inputs'!$C$15,EO125*'Hidden inputs'!$D$15,EO125&lt;='Hidden inputs'!$C$16,'Hidden inputs'!$C$15*'Hidden inputs'!$D$15+(EO125-'Hidden inputs'!$B$16)*'Hidden inputs'!$D$16,EO125&lt;='Hidden inputs'!$C$17,'Hidden inputs'!$C$15*'Hidden inputs'!$D$15+('Hidden inputs'!$C$16-'Hidden inputs'!$B$16)*'Hidden inputs'!$D$16+(EO125-'Hidden inputs'!$B$17)*'Hidden inputs'!$D$17,EO125&gt;'Hidden inputs'!$B$18,'Hidden inputs'!$C$15*'Hidden inputs'!$D$15+('Hidden inputs'!$C$16-'Hidden inputs'!$B$16)*'Hidden inputs'!$D$16+('Hidden inputs'!$C$17-'Hidden inputs'!$B$17)*'Hidden inputs'!$D$17+(EO125-'Hidden inputs'!$B$18)*'Hidden inputs'!$D$18))</f>
        <v/>
      </c>
      <c r="EQ125" s="10" t="str">
        <f t="shared" ca="1" si="3367"/>
        <v/>
      </c>
      <c r="ER125" s="5" t="str">
        <f t="shared" ca="1" si="3277"/>
        <v/>
      </c>
      <c r="ES125" s="5" t="str">
        <f t="shared" ca="1" si="3278"/>
        <v/>
      </c>
      <c r="ET125" s="5" t="str">
        <f ca="1">IF($B125="","",'Hidden inputs'!$D$11*EK125+'Hidden inputs'!$E$11*EL125)</f>
        <v/>
      </c>
      <c r="EU125" s="11" t="str">
        <f t="shared" ca="1" si="3186"/>
        <v/>
      </c>
      <c r="EV125" s="9" t="str">
        <f t="shared" ca="1" si="3279"/>
        <v/>
      </c>
      <c r="EW125" s="3" t="str">
        <f t="shared" ca="1" si="3280"/>
        <v/>
      </c>
      <c r="EX125" s="5" t="str" cm="1">
        <f t="array" aca="1" ref="EX125" ca="1">IF($B125="","",IF(EW125=0,0,IF(DD_Payment="",0,IF(EW125&lt;_xlfn.IFS(DD_Frequency="Monthly",1,DD_Frequency="Quarterly",IF(MONTH(EW$2)=1,1,IF(MONTH(EW$2)=4,1,IF(MONTH(EW$2)=7,1,IF(MONTH(EW$2)=10,1,0)))),DD_Frequency="Annually",IF(MONTH(EW$2)=1,1,0))*DD_Payment,EW125,_xlfn.IFS(DD_Frequency="Monthly",1,DD_Frequency="Quarterly",IF(MONTH(EW$2)=1,1,IF(MONTH(EW$2)=4,1,IF(MONTH(EW$2)=7,1,IF(MONTH(EW$2)=10,1,0)))),DD_Frequency="Annually",IF(MONTH(EW$2)=1,1,0))*DD_Payment))))</f>
        <v/>
      </c>
      <c r="EY125" s="3" t="str">
        <f t="shared" ref="EY125" ca="1" si="5966">IF($B125="","",IF(EW125&gt;EX125,(EW125-EX125/2)*(rate_A*(EY$1/365)),0))</f>
        <v/>
      </c>
      <c r="EZ125" s="3" t="str">
        <f t="shared" ca="1" si="3369"/>
        <v/>
      </c>
      <c r="FA125" s="3" t="str">
        <f t="shared" ref="FA125" ca="1" si="5967">IF($B125="","",EL125*(1+rate_A*EY$1/365))</f>
        <v/>
      </c>
      <c r="FB125" s="3" t="str">
        <f t="shared" ref="FB125" ca="1" si="5968">IF($B125="","",EM125*(1+rate_A*EY$1/365))</f>
        <v/>
      </c>
      <c r="FC125" s="3" t="str">
        <f t="shared" ref="FC125" ca="1" si="5969">IF($B125="","",EN125*(1+rate_joint*EY$1/365))</f>
        <v/>
      </c>
      <c r="FD125" s="5" t="str">
        <f t="shared" ca="1" si="3373"/>
        <v/>
      </c>
      <c r="FE125" s="5" t="str" cm="1">
        <f t="array" aca="1" ref="FE125" ca="1">IF(FD125="","",_xlfn.IFS(FD125&lt;='Hidden inputs'!$C$15,FD125*'Hidden inputs'!$D$15,FD125&lt;='Hidden inputs'!$C$16,'Hidden inputs'!$C$15*'Hidden inputs'!$D$15+(FD125-'Hidden inputs'!$B$16)*'Hidden inputs'!$D$16,FD125&lt;='Hidden inputs'!$C$17,'Hidden inputs'!$C$15*'Hidden inputs'!$D$15+('Hidden inputs'!$C$16-'Hidden inputs'!$B$16)*'Hidden inputs'!$D$16+(FD125-'Hidden inputs'!$B$17)*'Hidden inputs'!$D$17,FD125&gt;'Hidden inputs'!$B$18,'Hidden inputs'!$C$15*'Hidden inputs'!$D$15+('Hidden inputs'!$C$16-'Hidden inputs'!$B$16)*'Hidden inputs'!$D$16+('Hidden inputs'!$C$17-'Hidden inputs'!$B$17)*'Hidden inputs'!$D$17+(FD125-'Hidden inputs'!$B$18)*'Hidden inputs'!$D$18))</f>
        <v/>
      </c>
      <c r="FF125" s="10" t="str">
        <f t="shared" ca="1" si="3374"/>
        <v/>
      </c>
      <c r="FG125" s="5" t="str">
        <f t="shared" ca="1" si="3285"/>
        <v/>
      </c>
      <c r="FH125" s="5" t="str">
        <f t="shared" ca="1" si="3286"/>
        <v/>
      </c>
      <c r="FI125" s="5" t="str">
        <f ca="1">IF($B125="","",'Hidden inputs'!$D$11*EZ125+'Hidden inputs'!$E$11*FA125)</f>
        <v/>
      </c>
      <c r="FJ125" s="11" t="str">
        <f t="shared" ca="1" si="3191"/>
        <v/>
      </c>
      <c r="FK125" s="9" t="str">
        <f t="shared" ca="1" si="3287"/>
        <v/>
      </c>
      <c r="FL125" s="3" t="str">
        <f t="shared" ca="1" si="3288"/>
        <v/>
      </c>
      <c r="FM125" s="5" t="str" cm="1">
        <f t="array" aca="1" ref="FM125" ca="1">IF($B125="","",IF(FL125=0,0,IF(DD_Payment="",0,IF(FL125&lt;_xlfn.IFS(DD_Frequency="Monthly",1,DD_Frequency="Quarterly",IF(MONTH(FL$2)=1,1,IF(MONTH(FL$2)=4,1,IF(MONTH(FL$2)=7,1,IF(MONTH(FL$2)=10,1,0)))),DD_Frequency="Annually",IF(MONTH(FL$2)=1,1,0))*DD_Payment,FL125,_xlfn.IFS(DD_Frequency="Monthly",1,DD_Frequency="Quarterly",IF(MONTH(FL$2)=1,1,IF(MONTH(FL$2)=4,1,IF(MONTH(FL$2)=7,1,IF(MONTH(FL$2)=10,1,0)))),DD_Frequency="Annually",IF(MONTH(FL$2)=1,1,0))*DD_Payment))))</f>
        <v/>
      </c>
      <c r="FN125" s="3" t="str">
        <f t="shared" ref="FN125" ca="1" si="5970">IF($B125="","",IF(FL125&gt;FM125,(FL125-FM125/2)*(rate_A*(FN$1/365)),0))</f>
        <v/>
      </c>
      <c r="FO125" s="3" t="str">
        <f t="shared" ca="1" si="3376"/>
        <v/>
      </c>
      <c r="FP125" s="3" t="str">
        <f t="shared" ref="FP125" ca="1" si="5971">IF($B125="","",FA125*(1+rate_A*FN$1/365))</f>
        <v/>
      </c>
      <c r="FQ125" s="3" t="str">
        <f t="shared" ref="FQ125" ca="1" si="5972">IF($B125="","",FB125*(1+rate_A*FN$1/365))</f>
        <v/>
      </c>
      <c r="FR125" s="3" t="str">
        <f t="shared" ref="FR125" ca="1" si="5973">IF($B125="","",FC125*(1+rate_joint*FN$1/365))</f>
        <v/>
      </c>
      <c r="FS125" s="5" t="str">
        <f t="shared" ca="1" si="3380"/>
        <v/>
      </c>
      <c r="FT125" s="5" t="str" cm="1">
        <f t="array" aca="1" ref="FT125" ca="1">IF(FS125="","",_xlfn.IFS(FS125&lt;='Hidden inputs'!$C$15,FS125*'Hidden inputs'!$D$15,FS125&lt;='Hidden inputs'!$C$16,'Hidden inputs'!$C$15*'Hidden inputs'!$D$15+(FS125-'Hidden inputs'!$B$16)*'Hidden inputs'!$D$16,FS125&lt;='Hidden inputs'!$C$17,'Hidden inputs'!$C$15*'Hidden inputs'!$D$15+('Hidden inputs'!$C$16-'Hidden inputs'!$B$16)*'Hidden inputs'!$D$16+(FS125-'Hidden inputs'!$B$17)*'Hidden inputs'!$D$17,FS125&gt;'Hidden inputs'!$B$18,'Hidden inputs'!$C$15*'Hidden inputs'!$D$15+('Hidden inputs'!$C$16-'Hidden inputs'!$B$16)*'Hidden inputs'!$D$16+('Hidden inputs'!$C$17-'Hidden inputs'!$B$17)*'Hidden inputs'!$D$17+(FS125-'Hidden inputs'!$B$18)*'Hidden inputs'!$D$18))</f>
        <v/>
      </c>
      <c r="FU125" s="10" t="str">
        <f t="shared" ca="1" si="3381"/>
        <v/>
      </c>
      <c r="FV125" s="5" t="str">
        <f t="shared" ca="1" si="3293"/>
        <v/>
      </c>
      <c r="FW125" s="5" t="str">
        <f t="shared" ca="1" si="3294"/>
        <v/>
      </c>
      <c r="FX125" s="5" t="str">
        <f ca="1">IF($B125="","",'Hidden inputs'!$D$11*FO125+'Hidden inputs'!$E$11*FP125)</f>
        <v/>
      </c>
      <c r="FY125" s="11" t="str">
        <f t="shared" ca="1" si="3196"/>
        <v/>
      </c>
      <c r="FZ125" s="9" t="str">
        <f t="shared" ca="1" si="3295"/>
        <v/>
      </c>
      <c r="GA125" s="5" t="str">
        <f t="shared" ca="1" si="3296"/>
        <v/>
      </c>
      <c r="GB125" s="5" t="str">
        <f t="shared" ca="1" si="3297"/>
        <v/>
      </c>
      <c r="GC125" s="5" t="str">
        <f t="shared" ca="1" si="3197"/>
        <v/>
      </c>
      <c r="GD125" s="5" t="str">
        <f t="shared" ca="1" si="3198"/>
        <v/>
      </c>
    </row>
    <row r="126" spans="1:186" x14ac:dyDescent="0.35">
      <c r="A126" s="2" t="str">
        <f t="shared" ca="1" si="3199"/>
        <v/>
      </c>
      <c r="B126" s="6" t="str">
        <f t="shared" ca="1" si="3200"/>
        <v/>
      </c>
      <c r="C126" s="5" t="str">
        <f t="shared" ca="1" si="3298"/>
        <v/>
      </c>
      <c r="D126" s="5" t="str" cm="1">
        <f t="array" aca="1" ref="D126" ca="1">IF($B126="","",IF(C126=0,0,IF(DD_Payment="",0,IF(C126&lt;_xlfn.IFS(DD_Frequency="Monthly",1,DD_Frequency="Quarterly",IF(MONTH(C$2)=1,1,IF(MONTH(C$2)=4,1,IF(MONTH(C$2)=7,1,IF(MONTH(C$2)=10,1,0)))),DD_Frequency="Annually",IF(MONTH(C$2)=1,1,0))*DD_Payment,C126,_xlfn.IFS(DD_Frequency="Monthly",1,DD_Frequency="Quarterly",IF(MONTH(C$2)=1,1,IF(MONTH(C$2)=4,1,IF(MONTH(C$2)=7,1,IF(MONTH(C$2)=10,1,0)))),DD_Frequency="Annually",IF(MONTH(C$2)=1,1,0))*DD_Payment))))</f>
        <v/>
      </c>
      <c r="E126" s="5" t="str">
        <f t="shared" ref="E126" ca="1" si="5974">IF(B126="","",IF(C126&gt;D126,(C126-D126/2)*(rate_A*(E$1/365)),0))</f>
        <v/>
      </c>
      <c r="F126" s="5" t="str">
        <f t="shared" ca="1" si="3202"/>
        <v/>
      </c>
      <c r="G126" s="5" t="str">
        <f t="shared" ref="G126" ca="1" si="5975">IF(B126="","",G125*(1+rate_A*E$1/365))</f>
        <v/>
      </c>
      <c r="H126" s="5" t="str">
        <f t="shared" ref="H126" ca="1" si="5976">IF(B126="","",H125*(1+rate_A*E$1/365))</f>
        <v/>
      </c>
      <c r="I126" s="5" t="str">
        <f t="shared" ref="I126" ca="1" si="5977">IF(B126="","",I125*(1+rate_joint*E$1/365))</f>
        <v/>
      </c>
      <c r="J126" s="5" t="str">
        <f t="shared" ca="1" si="3303"/>
        <v/>
      </c>
      <c r="K126" s="5" t="str" cm="1">
        <f t="array" aca="1" ref="K126" ca="1">IF(J126="","",_xlfn.IFS(J126&lt;='Hidden inputs'!$C$15,J126*'Hidden inputs'!$D$15,J126&lt;='Hidden inputs'!$C$16,'Hidden inputs'!$C$15*'Hidden inputs'!$D$15+(J126-'Hidden inputs'!$B$16)*'Hidden inputs'!$D$16,J126&lt;='Hidden inputs'!$C$17,'Hidden inputs'!$C$15*'Hidden inputs'!$D$15+('Hidden inputs'!$C$16-'Hidden inputs'!$B$16)*'Hidden inputs'!$D$16+(J126-'Hidden inputs'!$B$17)*'Hidden inputs'!$D$17,J126&gt;'Hidden inputs'!$B$18,'Hidden inputs'!$C$15*'Hidden inputs'!$D$15+('Hidden inputs'!$C$16-'Hidden inputs'!$B$16)*'Hidden inputs'!$D$16+('Hidden inputs'!$C$17-'Hidden inputs'!$B$17)*'Hidden inputs'!$D$17+(J126-'Hidden inputs'!$B$18)*'Hidden inputs'!$D$18))</f>
        <v/>
      </c>
      <c r="L126" s="11" t="str">
        <f t="shared" ca="1" si="3304"/>
        <v/>
      </c>
      <c r="M126" s="5" t="str">
        <f t="shared" ca="1" si="3206"/>
        <v/>
      </c>
      <c r="N126" s="5" t="str">
        <f t="shared" ca="1" si="3207"/>
        <v/>
      </c>
      <c r="O126" s="5" t="str">
        <f ca="1">IF(B126="","",'Hidden inputs'!$D$11*F126+'Hidden inputs'!$E$11*G126)</f>
        <v/>
      </c>
      <c r="P126" s="11" t="str">
        <f t="shared" ca="1" si="3140"/>
        <v/>
      </c>
      <c r="Q126" s="20" t="str">
        <f t="shared" ca="1" si="3141"/>
        <v/>
      </c>
      <c r="R126" s="3" t="str">
        <f t="shared" ca="1" si="3208"/>
        <v/>
      </c>
      <c r="S126" s="5" t="str" cm="1">
        <f t="array" aca="1" ref="S126" ca="1">IF($B126="","",IF(R126=0,0,IF(DD_Payment="",0,IF(R126&lt;_xlfn.IFS(DD_Frequency="Monthly",1,DD_Frequency="Quarterly",IF(MONTH(R$2)=1,1,IF(MONTH(R$2)=4,1,IF(MONTH(R$2)=7,1,IF(MONTH(R$2)=10,1,0)))),DD_Frequency="Annually",IF(MONTH(R$2)=1,1,0))*DD_Payment,R126,_xlfn.IFS(DD_Frequency="Monthly",1,DD_Frequency="Quarterly",IF(MONTH(R$2)=1,1,IF(MONTH(R$2)=4,1,IF(MONTH(R$2)=7,1,IF(MONTH(R$2)=10,1,0)))),DD_Frequency="Annually",IF(MONTH(R$2)=1,1,0))*DD_Payment))))</f>
        <v/>
      </c>
      <c r="T126" s="3" t="str">
        <f t="shared" ref="T126" ca="1" si="5978">IF(B126="","",IF(R126&gt;S126,(R126-S126/2)*(rate_A*((T$1+A126)/365)),0))</f>
        <v/>
      </c>
      <c r="U126" s="3" t="str">
        <f t="shared" ca="1" si="3210"/>
        <v/>
      </c>
      <c r="V126" s="3" t="str">
        <f t="shared" ref="V126" ca="1" si="5979">IF(B126="","",G126*(1+rate_A*(T$1+A126)/365))</f>
        <v/>
      </c>
      <c r="W126" s="3" t="str">
        <f t="shared" ref="W126" ca="1" si="5980">IF(B126="","",H126*(1+rate_A*(T$1+A126)/365))</f>
        <v/>
      </c>
      <c r="X126" s="3" t="str">
        <f t="shared" ref="X126" ca="1" si="5981">IF(B126="","",I126*(1+rate_joint*(T$1+A126)/365))</f>
        <v/>
      </c>
      <c r="Y126" s="5" t="str">
        <f t="shared" ca="1" si="3309"/>
        <v/>
      </c>
      <c r="Z126" s="5" t="str" cm="1">
        <f t="array" aca="1" ref="Z126" ca="1">IF(Y126="","",_xlfn.IFS(Y126&lt;='Hidden inputs'!$C$15,Y126*'Hidden inputs'!$D$15,Y126&lt;='Hidden inputs'!$C$16,'Hidden inputs'!$C$15*'Hidden inputs'!$D$15+(Y126-'Hidden inputs'!$B$16)*'Hidden inputs'!$D$16,Y126&lt;='Hidden inputs'!$C$17,'Hidden inputs'!$C$15*'Hidden inputs'!$D$15+('Hidden inputs'!$C$16-'Hidden inputs'!$B$16)*'Hidden inputs'!$D$16+(Y126-'Hidden inputs'!$B$17)*'Hidden inputs'!$D$17,Y126&gt;'Hidden inputs'!$B$18,'Hidden inputs'!$C$15*'Hidden inputs'!$D$15+('Hidden inputs'!$C$16-'Hidden inputs'!$B$16)*'Hidden inputs'!$D$16+('Hidden inputs'!$C$17-'Hidden inputs'!$B$17)*'Hidden inputs'!$D$17+(Y126-'Hidden inputs'!$B$18)*'Hidden inputs'!$D$18))</f>
        <v/>
      </c>
      <c r="AA126" s="10" t="str">
        <f t="shared" ca="1" si="3310"/>
        <v/>
      </c>
      <c r="AB126" s="5" t="str">
        <f t="shared" ca="1" si="3214"/>
        <v/>
      </c>
      <c r="AC126" s="5" t="str">
        <f t="shared" ca="1" si="3311"/>
        <v/>
      </c>
      <c r="AD126" s="5" t="str">
        <f ca="1">IF(B126="","",'Hidden inputs'!$D$11*U126+'Hidden inputs'!$E$11*V126)</f>
        <v/>
      </c>
      <c r="AE126" s="11" t="str">
        <f t="shared" ca="1" si="3146"/>
        <v/>
      </c>
      <c r="AF126" s="9" t="str">
        <f t="shared" ca="1" si="3215"/>
        <v/>
      </c>
      <c r="AG126" s="3" t="str">
        <f t="shared" ca="1" si="3216"/>
        <v/>
      </c>
      <c r="AH126" s="5" t="str" cm="1">
        <f t="array" aca="1" ref="AH126" ca="1">IF($B126="","",IF(AG126=0,0,IF(DD_Payment="",0,IF(AG126&lt;_xlfn.IFS(DD_Frequency="Monthly",1,DD_Frequency="Quarterly",IF(MONTH(AG$2)=1,1,IF(MONTH(AG$2)=4,1,IF(MONTH(AG$2)=7,1,IF(MONTH(AG$2)=10,1,0)))),DD_Frequency="Annually",IF(MONTH(AG$2)=1,1,0))*DD_Payment,AG126,_xlfn.IFS(DD_Frequency="Monthly",1,DD_Frequency="Quarterly",IF(MONTH(AG$2)=1,1,IF(MONTH(AG$2)=4,1,IF(MONTH(AG$2)=7,1,IF(MONTH(AG$2)=10,1,0)))),DD_Frequency="Annually",IF(MONTH(AG$2)=1,1,0))*DD_Payment))))</f>
        <v/>
      </c>
      <c r="AI126" s="3" t="str">
        <f t="shared" ref="AI126" ca="1" si="5982">IF($B126="","",IF(AG126&gt;AH126,(AG126-AH126/2)*(rate_A*(AI$1/365)),0))</f>
        <v/>
      </c>
      <c r="AJ126" s="3" t="str">
        <f t="shared" ca="1" si="3313"/>
        <v/>
      </c>
      <c r="AK126" s="3" t="str">
        <f t="shared" ref="AK126" ca="1" si="5983">IF($B126="","",V126*(1+rate_A*AI$1/365))</f>
        <v/>
      </c>
      <c r="AL126" s="3" t="str">
        <f t="shared" ref="AL126" ca="1" si="5984">IF($B126="","",W126*(1+rate_A*AI$1/365))</f>
        <v/>
      </c>
      <c r="AM126" s="3" t="str">
        <f t="shared" ref="AM126" ca="1" si="5985">IF($B126="","",X126*(1+rate_joint*AI$1/365))</f>
        <v/>
      </c>
      <c r="AN126" s="5" t="str">
        <f t="shared" ca="1" si="3317"/>
        <v/>
      </c>
      <c r="AO126" s="5" t="str" cm="1">
        <f t="array" aca="1" ref="AO126" ca="1">IF(AN126="","",_xlfn.IFS(AN126&lt;='Hidden inputs'!$C$15,AN126*'Hidden inputs'!$D$15,AN126&lt;='Hidden inputs'!$C$16,'Hidden inputs'!$C$15*'Hidden inputs'!$D$15+(AN126-'Hidden inputs'!$B$16)*'Hidden inputs'!$D$16,AN126&lt;='Hidden inputs'!$C$17,'Hidden inputs'!$C$15*'Hidden inputs'!$D$15+('Hidden inputs'!$C$16-'Hidden inputs'!$B$16)*'Hidden inputs'!$D$16+(AN126-'Hidden inputs'!$B$17)*'Hidden inputs'!$D$17,AN126&gt;'Hidden inputs'!$B$18,'Hidden inputs'!$C$15*'Hidden inputs'!$D$15+('Hidden inputs'!$C$16-'Hidden inputs'!$B$16)*'Hidden inputs'!$D$16+('Hidden inputs'!$C$17-'Hidden inputs'!$B$17)*'Hidden inputs'!$D$17+(AN126-'Hidden inputs'!$B$18)*'Hidden inputs'!$D$18))</f>
        <v/>
      </c>
      <c r="AP126" s="10" t="str">
        <f t="shared" ca="1" si="3318"/>
        <v/>
      </c>
      <c r="AQ126" s="5" t="str">
        <f t="shared" ca="1" si="3221"/>
        <v/>
      </c>
      <c r="AR126" s="5" t="str">
        <f t="shared" ca="1" si="3222"/>
        <v/>
      </c>
      <c r="AS126" s="5" t="str">
        <f ca="1">IF($B126="","",'Hidden inputs'!$D$11*AJ126+'Hidden inputs'!$E$11*AK126)</f>
        <v/>
      </c>
      <c r="AT126" s="11" t="str">
        <f t="shared" ca="1" si="3151"/>
        <v/>
      </c>
      <c r="AU126" s="9" t="str">
        <f t="shared" ca="1" si="3223"/>
        <v/>
      </c>
      <c r="AV126" s="3" t="str">
        <f t="shared" ca="1" si="3224"/>
        <v/>
      </c>
      <c r="AW126" s="5" t="str" cm="1">
        <f t="array" aca="1" ref="AW126" ca="1">IF($B126="","",IF(AV126=0,0,IF(DD_Payment="",0,IF(AV126&lt;_xlfn.IFS(DD_Frequency="Monthly",1,DD_Frequency="Quarterly",IF(MONTH(AV$2)=1,1,IF(MONTH(AV$2)=4,1,IF(MONTH(AV$2)=7,1,IF(MONTH(AV$2)=10,1,0)))),DD_Frequency="Annually",IF(MONTH(AV$2)=1,1,0))*DD_Payment,AV126,_xlfn.IFS(DD_Frequency="Monthly",1,DD_Frequency="Quarterly",IF(MONTH(AV$2)=1,1,IF(MONTH(AV$2)=4,1,IF(MONTH(AV$2)=7,1,IF(MONTH(AV$2)=10,1,0)))),DD_Frequency="Annually",IF(MONTH(AV$2)=1,1,0))*DD_Payment))))</f>
        <v/>
      </c>
      <c r="AX126" s="3" t="str">
        <f t="shared" ref="AX126" ca="1" si="5986">IF($B126="","",IF(AV126&gt;AW126,(AV126-AW126/2)*(rate_A*(AX$1/365)),0))</f>
        <v/>
      </c>
      <c r="AY126" s="3" t="str">
        <f t="shared" ca="1" si="3320"/>
        <v/>
      </c>
      <c r="AZ126" s="3" t="str">
        <f t="shared" ref="AZ126" ca="1" si="5987">IF($B126="","",AK126*(1+rate_A*AX$1/365))</f>
        <v/>
      </c>
      <c r="BA126" s="3" t="str">
        <f t="shared" ref="BA126" ca="1" si="5988">IF($B126="","",AL126*(1+rate_A*AX$1/365))</f>
        <v/>
      </c>
      <c r="BB126" s="3" t="str">
        <f t="shared" ref="BB126" ca="1" si="5989">IF($B126="","",AM126*(1+rate_joint*AX$1/365))</f>
        <v/>
      </c>
      <c r="BC126" s="5" t="str">
        <f t="shared" ca="1" si="3324"/>
        <v/>
      </c>
      <c r="BD126" s="5" t="str" cm="1">
        <f t="array" aca="1" ref="BD126" ca="1">IF(BC126="","",_xlfn.IFS(BC126&lt;='Hidden inputs'!$C$15,BC126*'Hidden inputs'!$D$15,BC126&lt;='Hidden inputs'!$C$16,'Hidden inputs'!$C$15*'Hidden inputs'!$D$15+(BC126-'Hidden inputs'!$B$16)*'Hidden inputs'!$D$16,BC126&lt;='Hidden inputs'!$C$17,'Hidden inputs'!$C$15*'Hidden inputs'!$D$15+('Hidden inputs'!$C$16-'Hidden inputs'!$B$16)*'Hidden inputs'!$D$16+(BC126-'Hidden inputs'!$B$17)*'Hidden inputs'!$D$17,BC126&gt;'Hidden inputs'!$B$18,'Hidden inputs'!$C$15*'Hidden inputs'!$D$15+('Hidden inputs'!$C$16-'Hidden inputs'!$B$16)*'Hidden inputs'!$D$16+('Hidden inputs'!$C$17-'Hidden inputs'!$B$17)*'Hidden inputs'!$D$17+(BC126-'Hidden inputs'!$B$18)*'Hidden inputs'!$D$18))</f>
        <v/>
      </c>
      <c r="BE126" s="10" t="str">
        <f t="shared" ca="1" si="3325"/>
        <v/>
      </c>
      <c r="BF126" s="5" t="str">
        <f t="shared" ca="1" si="3229"/>
        <v/>
      </c>
      <c r="BG126" s="5" t="str">
        <f t="shared" ca="1" si="3230"/>
        <v/>
      </c>
      <c r="BH126" s="5" t="str">
        <f ca="1">IF($B126="","",'Hidden inputs'!$D$11*AY126+'Hidden inputs'!$E$11*AZ126)</f>
        <v/>
      </c>
      <c r="BI126" s="11" t="str">
        <f t="shared" ca="1" si="3156"/>
        <v/>
      </c>
      <c r="BJ126" s="9" t="str">
        <f t="shared" ca="1" si="3231"/>
        <v/>
      </c>
      <c r="BK126" s="3" t="str">
        <f t="shared" ca="1" si="3232"/>
        <v/>
      </c>
      <c r="BL126" s="5" t="str" cm="1">
        <f t="array" aca="1" ref="BL126" ca="1">IF($B126="","",IF(BK126=0,0,IF(DD_Payment="",0,IF(BK126&lt;_xlfn.IFS(DD_Frequency="Monthly",1,DD_Frequency="Quarterly",IF(MONTH(BK$2)=1,1,IF(MONTH(BK$2)=4,1,IF(MONTH(BK$2)=7,1,IF(MONTH(BK$2)=10,1,0)))),DD_Frequency="Annually",IF(MONTH(BK$2)=1,1,0))*DD_Payment,BK126,_xlfn.IFS(DD_Frequency="Monthly",1,DD_Frequency="Quarterly",IF(MONTH(BK$2)=1,1,IF(MONTH(BK$2)=4,1,IF(MONTH(BK$2)=7,1,IF(MONTH(BK$2)=10,1,0)))),DD_Frequency="Annually",IF(MONTH(BK$2)=1,1,0))*DD_Payment))))</f>
        <v/>
      </c>
      <c r="BM126" s="3" t="str">
        <f t="shared" ref="BM126" ca="1" si="5990">IF($B126="","",IF(BK126&gt;BL126,(BK126-BL126/2)*(rate_A*(BM$1/365)),0))</f>
        <v/>
      </c>
      <c r="BN126" s="3" t="str">
        <f t="shared" ca="1" si="3327"/>
        <v/>
      </c>
      <c r="BO126" s="3" t="str">
        <f t="shared" ref="BO126" ca="1" si="5991">IF($B126="","",AZ126*(1+rate_A*BM$1/365))</f>
        <v/>
      </c>
      <c r="BP126" s="3" t="str">
        <f t="shared" ref="BP126" ca="1" si="5992">IF($B126="","",BA126*(1+rate_A*BM$1/365))</f>
        <v/>
      </c>
      <c r="BQ126" s="3" t="str">
        <f t="shared" ref="BQ126" ca="1" si="5993">IF($B126="","",BB126*(1+rate_joint*BM$1/365))</f>
        <v/>
      </c>
      <c r="BR126" s="5" t="str">
        <f t="shared" ca="1" si="3331"/>
        <v/>
      </c>
      <c r="BS126" s="5" t="str" cm="1">
        <f t="array" aca="1" ref="BS126" ca="1">IF(BR126="","",_xlfn.IFS(BR126&lt;='Hidden inputs'!$C$15,BR126*'Hidden inputs'!$D$15,BR126&lt;='Hidden inputs'!$C$16,'Hidden inputs'!$C$15*'Hidden inputs'!$D$15+(BR126-'Hidden inputs'!$B$16)*'Hidden inputs'!$D$16,BR126&lt;='Hidden inputs'!$C$17,'Hidden inputs'!$C$15*'Hidden inputs'!$D$15+('Hidden inputs'!$C$16-'Hidden inputs'!$B$16)*'Hidden inputs'!$D$16+(BR126-'Hidden inputs'!$B$17)*'Hidden inputs'!$D$17,BR126&gt;'Hidden inputs'!$B$18,'Hidden inputs'!$C$15*'Hidden inputs'!$D$15+('Hidden inputs'!$C$16-'Hidden inputs'!$B$16)*'Hidden inputs'!$D$16+('Hidden inputs'!$C$17-'Hidden inputs'!$B$17)*'Hidden inputs'!$D$17+(BR126-'Hidden inputs'!$B$18)*'Hidden inputs'!$D$18))</f>
        <v/>
      </c>
      <c r="BT126" s="10" t="str">
        <f t="shared" ca="1" si="3332"/>
        <v/>
      </c>
      <c r="BU126" s="5" t="str">
        <f t="shared" ca="1" si="3237"/>
        <v/>
      </c>
      <c r="BV126" s="5" t="str">
        <f t="shared" ca="1" si="3238"/>
        <v/>
      </c>
      <c r="BW126" s="5" t="str">
        <f ca="1">IF($B126="","",'Hidden inputs'!$D$11*BN126+'Hidden inputs'!$E$11*BO126)</f>
        <v/>
      </c>
      <c r="BX126" s="11" t="str">
        <f t="shared" ca="1" si="3161"/>
        <v/>
      </c>
      <c r="BY126" s="9" t="str">
        <f t="shared" ca="1" si="3239"/>
        <v/>
      </c>
      <c r="BZ126" s="3" t="str">
        <f t="shared" ca="1" si="3240"/>
        <v/>
      </c>
      <c r="CA126" s="5" t="str" cm="1">
        <f t="array" aca="1" ref="CA126" ca="1">IF($B126="","",IF(BZ126=0,0,IF(DD_Payment="",0,IF(BZ126&lt;_xlfn.IFS(DD_Frequency="Monthly",1,DD_Frequency="Quarterly",IF(MONTH(BZ$2)=1,1,IF(MONTH(BZ$2)=4,1,IF(MONTH(BZ$2)=7,1,IF(MONTH(BZ$2)=10,1,0)))),DD_Frequency="Annually",IF(MONTH(BZ$2)=1,1,0))*DD_Payment,BZ126,_xlfn.IFS(DD_Frequency="Monthly",1,DD_Frequency="Quarterly",IF(MONTH(BZ$2)=1,1,IF(MONTH(BZ$2)=4,1,IF(MONTH(BZ$2)=7,1,IF(MONTH(BZ$2)=10,1,0)))),DD_Frequency="Annually",IF(MONTH(BZ$2)=1,1,0))*DD_Payment))))</f>
        <v/>
      </c>
      <c r="CB126" s="3" t="str">
        <f t="shared" ref="CB126" ca="1" si="5994">IF($B126="","",IF(BZ126&gt;CA126,(BZ126-CA126/2)*(rate_A*(CB$1/365)),0))</f>
        <v/>
      </c>
      <c r="CC126" s="3" t="str">
        <f t="shared" ca="1" si="3334"/>
        <v/>
      </c>
      <c r="CD126" s="3" t="str">
        <f t="shared" ref="CD126" ca="1" si="5995">IF($B126="","",BO126*(1+rate_A*CB$1/365))</f>
        <v/>
      </c>
      <c r="CE126" s="3" t="str">
        <f t="shared" ref="CE126" ca="1" si="5996">IF($B126="","",BP126*(1+rate_A*CB$1/365))</f>
        <v/>
      </c>
      <c r="CF126" s="3" t="str">
        <f t="shared" ref="CF126" ca="1" si="5997">IF($B126="","",BQ126*(1+rate_joint*CB$1/365))</f>
        <v/>
      </c>
      <c r="CG126" s="5" t="str">
        <f t="shared" ca="1" si="3338"/>
        <v/>
      </c>
      <c r="CH126" s="5" t="str" cm="1">
        <f t="array" aca="1" ref="CH126" ca="1">IF(CG126="","",_xlfn.IFS(CG126&lt;='Hidden inputs'!$C$15,CG126*'Hidden inputs'!$D$15,CG126&lt;='Hidden inputs'!$C$16,'Hidden inputs'!$C$15*'Hidden inputs'!$D$15+(CG126-'Hidden inputs'!$B$16)*'Hidden inputs'!$D$16,CG126&lt;='Hidden inputs'!$C$17,'Hidden inputs'!$C$15*'Hidden inputs'!$D$15+('Hidden inputs'!$C$16-'Hidden inputs'!$B$16)*'Hidden inputs'!$D$16+(CG126-'Hidden inputs'!$B$17)*'Hidden inputs'!$D$17,CG126&gt;'Hidden inputs'!$B$18,'Hidden inputs'!$C$15*'Hidden inputs'!$D$15+('Hidden inputs'!$C$16-'Hidden inputs'!$B$16)*'Hidden inputs'!$D$16+('Hidden inputs'!$C$17-'Hidden inputs'!$B$17)*'Hidden inputs'!$D$17+(CG126-'Hidden inputs'!$B$18)*'Hidden inputs'!$D$18))</f>
        <v/>
      </c>
      <c r="CI126" s="10" t="str">
        <f t="shared" ca="1" si="3339"/>
        <v/>
      </c>
      <c r="CJ126" s="5" t="str">
        <f t="shared" ca="1" si="3245"/>
        <v/>
      </c>
      <c r="CK126" s="5" t="str">
        <f t="shared" ca="1" si="3246"/>
        <v/>
      </c>
      <c r="CL126" s="5" t="str">
        <f ca="1">IF($B126="","",'Hidden inputs'!$D$11*CC126+'Hidden inputs'!$E$11*CD126)</f>
        <v/>
      </c>
      <c r="CM126" s="11" t="str">
        <f t="shared" ca="1" si="3166"/>
        <v/>
      </c>
      <c r="CN126" s="9" t="str">
        <f t="shared" ca="1" si="3247"/>
        <v/>
      </c>
      <c r="CO126" s="3" t="str">
        <f t="shared" ca="1" si="3248"/>
        <v/>
      </c>
      <c r="CP126" s="5" t="str" cm="1">
        <f t="array" aca="1" ref="CP126" ca="1">IF($B126="","",IF(CO126=0,0,IF(DD_Payment="",0,IF(CO126&lt;_xlfn.IFS(DD_Frequency="Monthly",1,DD_Frequency="Quarterly",IF(MONTH(CO$2)=1,1,IF(MONTH(CO$2)=4,1,IF(MONTH(CO$2)=7,1,IF(MONTH(CO$2)=10,1,0)))),DD_Frequency="Annually",IF(MONTH(CO$2)=1,1,0))*DD_Payment,CO126,_xlfn.IFS(DD_Frequency="Monthly",1,DD_Frequency="Quarterly",IF(MONTH(CO$2)=1,1,IF(MONTH(CO$2)=4,1,IF(MONTH(CO$2)=7,1,IF(MONTH(CO$2)=10,1,0)))),DD_Frequency="Annually",IF(MONTH(CO$2)=1,1,0))*DD_Payment))))</f>
        <v/>
      </c>
      <c r="CQ126" s="3" t="str">
        <f t="shared" ref="CQ126" ca="1" si="5998">IF($B126="","",IF(CO126&gt;CP126,(CO126-CP126/2)*(rate_A*(CQ$1/365)),0))</f>
        <v/>
      </c>
      <c r="CR126" s="3" t="str">
        <f t="shared" ca="1" si="3341"/>
        <v/>
      </c>
      <c r="CS126" s="3" t="str">
        <f t="shared" ref="CS126" ca="1" si="5999">IF($B126="","",CD126*(1+rate_A*CQ$1/365))</f>
        <v/>
      </c>
      <c r="CT126" s="3" t="str">
        <f t="shared" ref="CT126" ca="1" si="6000">IF($B126="","",CE126*(1+rate_A*CQ$1/365))</f>
        <v/>
      </c>
      <c r="CU126" s="3" t="str">
        <f t="shared" ref="CU126" ca="1" si="6001">IF($B126="","",CF126*(1+rate_joint*CQ$1/365))</f>
        <v/>
      </c>
      <c r="CV126" s="5" t="str">
        <f t="shared" ca="1" si="3345"/>
        <v/>
      </c>
      <c r="CW126" s="5" t="str" cm="1">
        <f t="array" aca="1" ref="CW126" ca="1">IF(CV126="","",_xlfn.IFS(CV126&lt;='Hidden inputs'!$C$15,CV126*'Hidden inputs'!$D$15,CV126&lt;='Hidden inputs'!$C$16,'Hidden inputs'!$C$15*'Hidden inputs'!$D$15+(CV126-'Hidden inputs'!$B$16)*'Hidden inputs'!$D$16,CV126&lt;='Hidden inputs'!$C$17,'Hidden inputs'!$C$15*'Hidden inputs'!$D$15+('Hidden inputs'!$C$16-'Hidden inputs'!$B$16)*'Hidden inputs'!$D$16+(CV126-'Hidden inputs'!$B$17)*'Hidden inputs'!$D$17,CV126&gt;'Hidden inputs'!$B$18,'Hidden inputs'!$C$15*'Hidden inputs'!$D$15+('Hidden inputs'!$C$16-'Hidden inputs'!$B$16)*'Hidden inputs'!$D$16+('Hidden inputs'!$C$17-'Hidden inputs'!$B$17)*'Hidden inputs'!$D$17+(CV126-'Hidden inputs'!$B$18)*'Hidden inputs'!$D$18))</f>
        <v/>
      </c>
      <c r="CX126" s="10" t="str">
        <f t="shared" ca="1" si="3346"/>
        <v/>
      </c>
      <c r="CY126" s="5" t="str">
        <f t="shared" ca="1" si="3253"/>
        <v/>
      </c>
      <c r="CZ126" s="5" t="str">
        <f t="shared" ca="1" si="3254"/>
        <v/>
      </c>
      <c r="DA126" s="5" t="str">
        <f ca="1">IF($B126="","",'Hidden inputs'!$D$11*CR126+'Hidden inputs'!$E$11*CS126)</f>
        <v/>
      </c>
      <c r="DB126" s="11" t="str">
        <f t="shared" ca="1" si="3171"/>
        <v/>
      </c>
      <c r="DC126" s="9" t="str">
        <f t="shared" ca="1" si="3255"/>
        <v/>
      </c>
      <c r="DD126" s="3" t="str">
        <f t="shared" ca="1" si="3256"/>
        <v/>
      </c>
      <c r="DE126" s="5" t="str" cm="1">
        <f t="array" aca="1" ref="DE126" ca="1">IF($B126="","",IF(DD126=0,0,IF(DD_Payment="",0,IF(DD126&lt;_xlfn.IFS(DD_Frequency="Monthly",1,DD_Frequency="Quarterly",IF(MONTH(DD$2)=1,1,IF(MONTH(DD$2)=4,1,IF(MONTH(DD$2)=7,1,IF(MONTH(DD$2)=10,1,0)))),DD_Frequency="Annually",IF(MONTH(DD$2)=1,1,0))*DD_Payment,DD126,_xlfn.IFS(DD_Frequency="Monthly",1,DD_Frequency="Quarterly",IF(MONTH(DD$2)=1,1,IF(MONTH(DD$2)=4,1,IF(MONTH(DD$2)=7,1,IF(MONTH(DD$2)=10,1,0)))),DD_Frequency="Annually",IF(MONTH(DD$2)=1,1,0))*DD_Payment))))</f>
        <v/>
      </c>
      <c r="DF126" s="3" t="str">
        <f t="shared" ref="DF126" ca="1" si="6002">IF($B126="","",IF(DD126&gt;DE126,(DD126-DE126/2)*(rate_A*(DF$1/365)),0))</f>
        <v/>
      </c>
      <c r="DG126" s="3" t="str">
        <f t="shared" ca="1" si="3348"/>
        <v/>
      </c>
      <c r="DH126" s="3" t="str">
        <f t="shared" ref="DH126" ca="1" si="6003">IF($B126="","",CS126*(1+rate_A*DF$1/365))</f>
        <v/>
      </c>
      <c r="DI126" s="3" t="str">
        <f t="shared" ref="DI126" ca="1" si="6004">IF($B126="","",CT126*(1+rate_A*DF$1/365))</f>
        <v/>
      </c>
      <c r="DJ126" s="3" t="str">
        <f t="shared" ref="DJ126" ca="1" si="6005">IF($B126="","",CU126*(1+rate_joint*DF$1/365))</f>
        <v/>
      </c>
      <c r="DK126" s="5" t="str">
        <f t="shared" ca="1" si="3352"/>
        <v/>
      </c>
      <c r="DL126" s="5" t="str" cm="1">
        <f t="array" aca="1" ref="DL126" ca="1">IF(DK126="","",_xlfn.IFS(DK126&lt;='Hidden inputs'!$C$15,DK126*'Hidden inputs'!$D$15,DK126&lt;='Hidden inputs'!$C$16,'Hidden inputs'!$C$15*'Hidden inputs'!$D$15+(DK126-'Hidden inputs'!$B$16)*'Hidden inputs'!$D$16,DK126&lt;='Hidden inputs'!$C$17,'Hidden inputs'!$C$15*'Hidden inputs'!$D$15+('Hidden inputs'!$C$16-'Hidden inputs'!$B$16)*'Hidden inputs'!$D$16+(DK126-'Hidden inputs'!$B$17)*'Hidden inputs'!$D$17,DK126&gt;'Hidden inputs'!$B$18,'Hidden inputs'!$C$15*'Hidden inputs'!$D$15+('Hidden inputs'!$C$16-'Hidden inputs'!$B$16)*'Hidden inputs'!$D$16+('Hidden inputs'!$C$17-'Hidden inputs'!$B$17)*'Hidden inputs'!$D$17+(DK126-'Hidden inputs'!$B$18)*'Hidden inputs'!$D$18))</f>
        <v/>
      </c>
      <c r="DM126" s="10" t="str">
        <f t="shared" ca="1" si="3353"/>
        <v/>
      </c>
      <c r="DN126" s="5" t="str">
        <f t="shared" ca="1" si="3261"/>
        <v/>
      </c>
      <c r="DO126" s="5" t="str">
        <f t="shared" ca="1" si="3262"/>
        <v/>
      </c>
      <c r="DP126" s="5" t="str">
        <f ca="1">IF($B126="","",'Hidden inputs'!$D$11*DG126+'Hidden inputs'!$E$11*DH126)</f>
        <v/>
      </c>
      <c r="DQ126" s="11" t="str">
        <f t="shared" ca="1" si="3176"/>
        <v/>
      </c>
      <c r="DR126" s="9" t="str">
        <f t="shared" ca="1" si="3263"/>
        <v/>
      </c>
      <c r="DS126" s="3" t="str">
        <f t="shared" ca="1" si="3264"/>
        <v/>
      </c>
      <c r="DT126" s="5" t="str" cm="1">
        <f t="array" aca="1" ref="DT126" ca="1">IF($B126="","",IF(DS126=0,0,IF(DD_Payment="",0,IF(DS126&lt;_xlfn.IFS(DD_Frequency="Monthly",1,DD_Frequency="Quarterly",IF(MONTH(DS$2)=1,1,IF(MONTH(DS$2)=4,1,IF(MONTH(DS$2)=7,1,IF(MONTH(DS$2)=10,1,0)))),DD_Frequency="Annually",IF(MONTH(DS$2)=1,1,0))*DD_Payment,DS126,_xlfn.IFS(DD_Frequency="Monthly",1,DD_Frequency="Quarterly",IF(MONTH(DS$2)=1,1,IF(MONTH(DS$2)=4,1,IF(MONTH(DS$2)=7,1,IF(MONTH(DS$2)=10,1,0)))),DD_Frequency="Annually",IF(MONTH(DS$2)=1,1,0))*DD_Payment))))</f>
        <v/>
      </c>
      <c r="DU126" s="3" t="str">
        <f t="shared" ref="DU126" ca="1" si="6006">IF($B126="","",IF(DS126&gt;DT126,(DS126-DT126/2)*(rate_A*(DU$1/365)),0))</f>
        <v/>
      </c>
      <c r="DV126" s="3" t="str">
        <f t="shared" ca="1" si="3355"/>
        <v/>
      </c>
      <c r="DW126" s="3" t="str">
        <f t="shared" ref="DW126" ca="1" si="6007">IF($B126="","",DH126*(1+rate_A*DU$1/365))</f>
        <v/>
      </c>
      <c r="DX126" s="3" t="str">
        <f t="shared" ref="DX126" ca="1" si="6008">IF($B126="","",DI126*(1+rate_A*DU$1/365))</f>
        <v/>
      </c>
      <c r="DY126" s="3" t="str">
        <f t="shared" ref="DY126" ca="1" si="6009">IF($B126="","",DJ126*(1+rate_joint*DU$1/365))</f>
        <v/>
      </c>
      <c r="DZ126" s="5" t="str">
        <f t="shared" ca="1" si="3359"/>
        <v/>
      </c>
      <c r="EA126" s="5" t="str" cm="1">
        <f t="array" aca="1" ref="EA126" ca="1">IF(DZ126="","",_xlfn.IFS(DZ126&lt;='Hidden inputs'!$C$15,DZ126*'Hidden inputs'!$D$15,DZ126&lt;='Hidden inputs'!$C$16,'Hidden inputs'!$C$15*'Hidden inputs'!$D$15+(DZ126-'Hidden inputs'!$B$16)*'Hidden inputs'!$D$16,DZ126&lt;='Hidden inputs'!$C$17,'Hidden inputs'!$C$15*'Hidden inputs'!$D$15+('Hidden inputs'!$C$16-'Hidden inputs'!$B$16)*'Hidden inputs'!$D$16+(DZ126-'Hidden inputs'!$B$17)*'Hidden inputs'!$D$17,DZ126&gt;'Hidden inputs'!$B$18,'Hidden inputs'!$C$15*'Hidden inputs'!$D$15+('Hidden inputs'!$C$16-'Hidden inputs'!$B$16)*'Hidden inputs'!$D$16+('Hidden inputs'!$C$17-'Hidden inputs'!$B$17)*'Hidden inputs'!$D$17+(DZ126-'Hidden inputs'!$B$18)*'Hidden inputs'!$D$18))</f>
        <v/>
      </c>
      <c r="EB126" s="10" t="str">
        <f t="shared" ca="1" si="3360"/>
        <v/>
      </c>
      <c r="EC126" s="5" t="str">
        <f t="shared" ca="1" si="3269"/>
        <v/>
      </c>
      <c r="ED126" s="5" t="str">
        <f t="shared" ca="1" si="3270"/>
        <v/>
      </c>
      <c r="EE126" s="5" t="str">
        <f ca="1">IF($B126="","",'Hidden inputs'!$D$11*DV126+'Hidden inputs'!$E$11*DW126)</f>
        <v/>
      </c>
      <c r="EF126" s="11" t="str">
        <f t="shared" ca="1" si="3181"/>
        <v/>
      </c>
      <c r="EG126" s="9" t="str">
        <f t="shared" ca="1" si="3271"/>
        <v/>
      </c>
      <c r="EH126" s="3" t="str">
        <f t="shared" ca="1" si="3272"/>
        <v/>
      </c>
      <c r="EI126" s="5" t="str" cm="1">
        <f t="array" aca="1" ref="EI126" ca="1">IF($B126="","",IF(EH126=0,0,IF(DD_Payment="",0,IF(EH126&lt;_xlfn.IFS(DD_Frequency="Monthly",1,DD_Frequency="Quarterly",IF(MONTH(EH$2)=1,1,IF(MONTH(EH$2)=4,1,IF(MONTH(EH$2)=7,1,IF(MONTH(EH$2)=10,1,0)))),DD_Frequency="Annually",IF(MONTH(EH$2)=1,1,0))*DD_Payment,EH126,_xlfn.IFS(DD_Frequency="Monthly",1,DD_Frequency="Quarterly",IF(MONTH(EH$2)=1,1,IF(MONTH(EH$2)=4,1,IF(MONTH(EH$2)=7,1,IF(MONTH(EH$2)=10,1,0)))),DD_Frequency="Annually",IF(MONTH(EH$2)=1,1,0))*DD_Payment))))</f>
        <v/>
      </c>
      <c r="EJ126" s="3" t="str">
        <f t="shared" ref="EJ126" ca="1" si="6010">IF($B126="","",IF(EH126&gt;EI126,(EH126-EI126/2)*(rate_A*(EJ$1/365)),0))</f>
        <v/>
      </c>
      <c r="EK126" s="3" t="str">
        <f t="shared" ca="1" si="3362"/>
        <v/>
      </c>
      <c r="EL126" s="3" t="str">
        <f t="shared" ref="EL126" ca="1" si="6011">IF($B126="","",DW126*(1+rate_A*EJ$1/365))</f>
        <v/>
      </c>
      <c r="EM126" s="3" t="str">
        <f t="shared" ref="EM126" ca="1" si="6012">IF($B126="","",DX126*(1+rate_A*EJ$1/365))</f>
        <v/>
      </c>
      <c r="EN126" s="3" t="str">
        <f t="shared" ref="EN126" ca="1" si="6013">IF($B126="","",DY126*(1+rate_joint*EJ$1/365))</f>
        <v/>
      </c>
      <c r="EO126" s="5" t="str">
        <f t="shared" ca="1" si="3366"/>
        <v/>
      </c>
      <c r="EP126" s="5" t="str" cm="1">
        <f t="array" aca="1" ref="EP126" ca="1">IF(EO126="","",_xlfn.IFS(EO126&lt;='Hidden inputs'!$C$15,EO126*'Hidden inputs'!$D$15,EO126&lt;='Hidden inputs'!$C$16,'Hidden inputs'!$C$15*'Hidden inputs'!$D$15+(EO126-'Hidden inputs'!$B$16)*'Hidden inputs'!$D$16,EO126&lt;='Hidden inputs'!$C$17,'Hidden inputs'!$C$15*'Hidden inputs'!$D$15+('Hidden inputs'!$C$16-'Hidden inputs'!$B$16)*'Hidden inputs'!$D$16+(EO126-'Hidden inputs'!$B$17)*'Hidden inputs'!$D$17,EO126&gt;'Hidden inputs'!$B$18,'Hidden inputs'!$C$15*'Hidden inputs'!$D$15+('Hidden inputs'!$C$16-'Hidden inputs'!$B$16)*'Hidden inputs'!$D$16+('Hidden inputs'!$C$17-'Hidden inputs'!$B$17)*'Hidden inputs'!$D$17+(EO126-'Hidden inputs'!$B$18)*'Hidden inputs'!$D$18))</f>
        <v/>
      </c>
      <c r="EQ126" s="10" t="str">
        <f t="shared" ca="1" si="3367"/>
        <v/>
      </c>
      <c r="ER126" s="5" t="str">
        <f t="shared" ca="1" si="3277"/>
        <v/>
      </c>
      <c r="ES126" s="5" t="str">
        <f t="shared" ca="1" si="3278"/>
        <v/>
      </c>
      <c r="ET126" s="5" t="str">
        <f ca="1">IF($B126="","",'Hidden inputs'!$D$11*EK126+'Hidden inputs'!$E$11*EL126)</f>
        <v/>
      </c>
      <c r="EU126" s="11" t="str">
        <f t="shared" ca="1" si="3186"/>
        <v/>
      </c>
      <c r="EV126" s="9" t="str">
        <f t="shared" ca="1" si="3279"/>
        <v/>
      </c>
      <c r="EW126" s="3" t="str">
        <f t="shared" ca="1" si="3280"/>
        <v/>
      </c>
      <c r="EX126" s="5" t="str" cm="1">
        <f t="array" aca="1" ref="EX126" ca="1">IF($B126="","",IF(EW126=0,0,IF(DD_Payment="",0,IF(EW126&lt;_xlfn.IFS(DD_Frequency="Monthly",1,DD_Frequency="Quarterly",IF(MONTH(EW$2)=1,1,IF(MONTH(EW$2)=4,1,IF(MONTH(EW$2)=7,1,IF(MONTH(EW$2)=10,1,0)))),DD_Frequency="Annually",IF(MONTH(EW$2)=1,1,0))*DD_Payment,EW126,_xlfn.IFS(DD_Frequency="Monthly",1,DD_Frequency="Quarterly",IF(MONTH(EW$2)=1,1,IF(MONTH(EW$2)=4,1,IF(MONTH(EW$2)=7,1,IF(MONTH(EW$2)=10,1,0)))),DD_Frequency="Annually",IF(MONTH(EW$2)=1,1,0))*DD_Payment))))</f>
        <v/>
      </c>
      <c r="EY126" s="3" t="str">
        <f t="shared" ref="EY126" ca="1" si="6014">IF($B126="","",IF(EW126&gt;EX126,(EW126-EX126/2)*(rate_A*(EY$1/365)),0))</f>
        <v/>
      </c>
      <c r="EZ126" s="3" t="str">
        <f t="shared" ca="1" si="3369"/>
        <v/>
      </c>
      <c r="FA126" s="3" t="str">
        <f t="shared" ref="FA126" ca="1" si="6015">IF($B126="","",EL126*(1+rate_A*EY$1/365))</f>
        <v/>
      </c>
      <c r="FB126" s="3" t="str">
        <f t="shared" ref="FB126" ca="1" si="6016">IF($B126="","",EM126*(1+rate_A*EY$1/365))</f>
        <v/>
      </c>
      <c r="FC126" s="3" t="str">
        <f t="shared" ref="FC126" ca="1" si="6017">IF($B126="","",EN126*(1+rate_joint*EY$1/365))</f>
        <v/>
      </c>
      <c r="FD126" s="5" t="str">
        <f t="shared" ca="1" si="3373"/>
        <v/>
      </c>
      <c r="FE126" s="5" t="str" cm="1">
        <f t="array" aca="1" ref="FE126" ca="1">IF(FD126="","",_xlfn.IFS(FD126&lt;='Hidden inputs'!$C$15,FD126*'Hidden inputs'!$D$15,FD126&lt;='Hidden inputs'!$C$16,'Hidden inputs'!$C$15*'Hidden inputs'!$D$15+(FD126-'Hidden inputs'!$B$16)*'Hidden inputs'!$D$16,FD126&lt;='Hidden inputs'!$C$17,'Hidden inputs'!$C$15*'Hidden inputs'!$D$15+('Hidden inputs'!$C$16-'Hidden inputs'!$B$16)*'Hidden inputs'!$D$16+(FD126-'Hidden inputs'!$B$17)*'Hidden inputs'!$D$17,FD126&gt;'Hidden inputs'!$B$18,'Hidden inputs'!$C$15*'Hidden inputs'!$D$15+('Hidden inputs'!$C$16-'Hidden inputs'!$B$16)*'Hidden inputs'!$D$16+('Hidden inputs'!$C$17-'Hidden inputs'!$B$17)*'Hidden inputs'!$D$17+(FD126-'Hidden inputs'!$B$18)*'Hidden inputs'!$D$18))</f>
        <v/>
      </c>
      <c r="FF126" s="10" t="str">
        <f t="shared" ca="1" si="3374"/>
        <v/>
      </c>
      <c r="FG126" s="5" t="str">
        <f t="shared" ca="1" si="3285"/>
        <v/>
      </c>
      <c r="FH126" s="5" t="str">
        <f t="shared" ca="1" si="3286"/>
        <v/>
      </c>
      <c r="FI126" s="5" t="str">
        <f ca="1">IF($B126="","",'Hidden inputs'!$D$11*EZ126+'Hidden inputs'!$E$11*FA126)</f>
        <v/>
      </c>
      <c r="FJ126" s="11" t="str">
        <f t="shared" ca="1" si="3191"/>
        <v/>
      </c>
      <c r="FK126" s="9" t="str">
        <f t="shared" ca="1" si="3287"/>
        <v/>
      </c>
      <c r="FL126" s="3" t="str">
        <f t="shared" ca="1" si="3288"/>
        <v/>
      </c>
      <c r="FM126" s="5" t="str" cm="1">
        <f t="array" aca="1" ref="FM126" ca="1">IF($B126="","",IF(FL126=0,0,IF(DD_Payment="",0,IF(FL126&lt;_xlfn.IFS(DD_Frequency="Monthly",1,DD_Frequency="Quarterly",IF(MONTH(FL$2)=1,1,IF(MONTH(FL$2)=4,1,IF(MONTH(FL$2)=7,1,IF(MONTH(FL$2)=10,1,0)))),DD_Frequency="Annually",IF(MONTH(FL$2)=1,1,0))*DD_Payment,FL126,_xlfn.IFS(DD_Frequency="Monthly",1,DD_Frequency="Quarterly",IF(MONTH(FL$2)=1,1,IF(MONTH(FL$2)=4,1,IF(MONTH(FL$2)=7,1,IF(MONTH(FL$2)=10,1,0)))),DD_Frequency="Annually",IF(MONTH(FL$2)=1,1,0))*DD_Payment))))</f>
        <v/>
      </c>
      <c r="FN126" s="3" t="str">
        <f t="shared" ref="FN126" ca="1" si="6018">IF($B126="","",IF(FL126&gt;FM126,(FL126-FM126/2)*(rate_A*(FN$1/365)),0))</f>
        <v/>
      </c>
      <c r="FO126" s="3" t="str">
        <f t="shared" ca="1" si="3376"/>
        <v/>
      </c>
      <c r="FP126" s="3" t="str">
        <f t="shared" ref="FP126" ca="1" si="6019">IF($B126="","",FA126*(1+rate_A*FN$1/365))</f>
        <v/>
      </c>
      <c r="FQ126" s="3" t="str">
        <f t="shared" ref="FQ126" ca="1" si="6020">IF($B126="","",FB126*(1+rate_A*FN$1/365))</f>
        <v/>
      </c>
      <c r="FR126" s="3" t="str">
        <f t="shared" ref="FR126" ca="1" si="6021">IF($B126="","",FC126*(1+rate_joint*FN$1/365))</f>
        <v/>
      </c>
      <c r="FS126" s="5" t="str">
        <f t="shared" ca="1" si="3380"/>
        <v/>
      </c>
      <c r="FT126" s="5" t="str" cm="1">
        <f t="array" aca="1" ref="FT126" ca="1">IF(FS126="","",_xlfn.IFS(FS126&lt;='Hidden inputs'!$C$15,FS126*'Hidden inputs'!$D$15,FS126&lt;='Hidden inputs'!$C$16,'Hidden inputs'!$C$15*'Hidden inputs'!$D$15+(FS126-'Hidden inputs'!$B$16)*'Hidden inputs'!$D$16,FS126&lt;='Hidden inputs'!$C$17,'Hidden inputs'!$C$15*'Hidden inputs'!$D$15+('Hidden inputs'!$C$16-'Hidden inputs'!$B$16)*'Hidden inputs'!$D$16+(FS126-'Hidden inputs'!$B$17)*'Hidden inputs'!$D$17,FS126&gt;'Hidden inputs'!$B$18,'Hidden inputs'!$C$15*'Hidden inputs'!$D$15+('Hidden inputs'!$C$16-'Hidden inputs'!$B$16)*'Hidden inputs'!$D$16+('Hidden inputs'!$C$17-'Hidden inputs'!$B$17)*'Hidden inputs'!$D$17+(FS126-'Hidden inputs'!$B$18)*'Hidden inputs'!$D$18))</f>
        <v/>
      </c>
      <c r="FU126" s="10" t="str">
        <f t="shared" ca="1" si="3381"/>
        <v/>
      </c>
      <c r="FV126" s="5" t="str">
        <f t="shared" ca="1" si="3293"/>
        <v/>
      </c>
      <c r="FW126" s="5" t="str">
        <f t="shared" ca="1" si="3294"/>
        <v/>
      </c>
      <c r="FX126" s="5" t="str">
        <f ca="1">IF($B126="","",'Hidden inputs'!$D$11*FO126+'Hidden inputs'!$E$11*FP126)</f>
        <v/>
      </c>
      <c r="FY126" s="11" t="str">
        <f t="shared" ca="1" si="3196"/>
        <v/>
      </c>
      <c r="FZ126" s="9" t="str">
        <f t="shared" ca="1" si="3295"/>
        <v/>
      </c>
      <c r="GA126" s="5" t="str">
        <f t="shared" ca="1" si="3296"/>
        <v/>
      </c>
      <c r="GB126" s="5" t="str">
        <f t="shared" ca="1" si="3297"/>
        <v/>
      </c>
      <c r="GC126" s="5" t="str">
        <f t="shared" ca="1" si="3197"/>
        <v/>
      </c>
      <c r="GD126" s="5" t="str">
        <f t="shared" ca="1" si="3198"/>
        <v/>
      </c>
    </row>
    <row r="127" spans="1:186" x14ac:dyDescent="0.35">
      <c r="A127" s="2" t="str">
        <f t="shared" ca="1" si="3199"/>
        <v/>
      </c>
      <c r="B127" s="6" t="str">
        <f t="shared" ca="1" si="3200"/>
        <v/>
      </c>
      <c r="C127" s="5" t="str">
        <f t="shared" ca="1" si="3298"/>
        <v/>
      </c>
      <c r="D127" s="5" t="str" cm="1">
        <f t="array" aca="1" ref="D127" ca="1">IF($B127="","",IF(C127=0,0,IF(DD_Payment="",0,IF(C127&lt;_xlfn.IFS(DD_Frequency="Monthly",1,DD_Frequency="Quarterly",IF(MONTH(C$2)=1,1,IF(MONTH(C$2)=4,1,IF(MONTH(C$2)=7,1,IF(MONTH(C$2)=10,1,0)))),DD_Frequency="Annually",IF(MONTH(C$2)=1,1,0))*DD_Payment,C127,_xlfn.IFS(DD_Frequency="Monthly",1,DD_Frequency="Quarterly",IF(MONTH(C$2)=1,1,IF(MONTH(C$2)=4,1,IF(MONTH(C$2)=7,1,IF(MONTH(C$2)=10,1,0)))),DD_Frequency="Annually",IF(MONTH(C$2)=1,1,0))*DD_Payment))))</f>
        <v/>
      </c>
      <c r="E127" s="5" t="str">
        <f t="shared" ref="E127" ca="1" si="6022">IF(B127="","",IF(C127&gt;D127,(C127-D127/2)*(rate_A*(E$1/365)),0))</f>
        <v/>
      </c>
      <c r="F127" s="5" t="str">
        <f t="shared" ca="1" si="3202"/>
        <v/>
      </c>
      <c r="G127" s="5" t="str">
        <f t="shared" ref="G127" ca="1" si="6023">IF(B127="","",G126*(1+rate_A*E$1/365))</f>
        <v/>
      </c>
      <c r="H127" s="5" t="str">
        <f t="shared" ref="H127" ca="1" si="6024">IF(B127="","",H126*(1+rate_A*E$1/365))</f>
        <v/>
      </c>
      <c r="I127" s="5" t="str">
        <f t="shared" ref="I127" ca="1" si="6025">IF(B127="","",I126*(1+rate_joint*E$1/365))</f>
        <v/>
      </c>
      <c r="J127" s="5" t="str">
        <f t="shared" ca="1" si="3303"/>
        <v/>
      </c>
      <c r="K127" s="5" t="str" cm="1">
        <f t="array" aca="1" ref="K127" ca="1">IF(J127="","",_xlfn.IFS(J127&lt;='Hidden inputs'!$C$15,J127*'Hidden inputs'!$D$15,J127&lt;='Hidden inputs'!$C$16,'Hidden inputs'!$C$15*'Hidden inputs'!$D$15+(J127-'Hidden inputs'!$B$16)*'Hidden inputs'!$D$16,J127&lt;='Hidden inputs'!$C$17,'Hidden inputs'!$C$15*'Hidden inputs'!$D$15+('Hidden inputs'!$C$16-'Hidden inputs'!$B$16)*'Hidden inputs'!$D$16+(J127-'Hidden inputs'!$B$17)*'Hidden inputs'!$D$17,J127&gt;'Hidden inputs'!$B$18,'Hidden inputs'!$C$15*'Hidden inputs'!$D$15+('Hidden inputs'!$C$16-'Hidden inputs'!$B$16)*'Hidden inputs'!$D$16+('Hidden inputs'!$C$17-'Hidden inputs'!$B$17)*'Hidden inputs'!$D$17+(J127-'Hidden inputs'!$B$18)*'Hidden inputs'!$D$18))</f>
        <v/>
      </c>
      <c r="L127" s="11" t="str">
        <f t="shared" ca="1" si="3304"/>
        <v/>
      </c>
      <c r="M127" s="5" t="str">
        <f t="shared" ca="1" si="3206"/>
        <v/>
      </c>
      <c r="N127" s="5" t="str">
        <f t="shared" ca="1" si="3207"/>
        <v/>
      </c>
      <c r="O127" s="5" t="str">
        <f ca="1">IF(B127="","",'Hidden inputs'!$D$11*F127+'Hidden inputs'!$E$11*G127)</f>
        <v/>
      </c>
      <c r="P127" s="11" t="str">
        <f t="shared" ca="1" si="3140"/>
        <v/>
      </c>
      <c r="Q127" s="20" t="str">
        <f t="shared" ca="1" si="3141"/>
        <v/>
      </c>
      <c r="R127" s="3" t="str">
        <f t="shared" ca="1" si="3208"/>
        <v/>
      </c>
      <c r="S127" s="5" t="str" cm="1">
        <f t="array" aca="1" ref="S127" ca="1">IF($B127="","",IF(R127=0,0,IF(DD_Payment="",0,IF(R127&lt;_xlfn.IFS(DD_Frequency="Monthly",1,DD_Frequency="Quarterly",IF(MONTH(R$2)=1,1,IF(MONTH(R$2)=4,1,IF(MONTH(R$2)=7,1,IF(MONTH(R$2)=10,1,0)))),DD_Frequency="Annually",IF(MONTH(R$2)=1,1,0))*DD_Payment,R127,_xlfn.IFS(DD_Frequency="Monthly",1,DD_Frequency="Quarterly",IF(MONTH(R$2)=1,1,IF(MONTH(R$2)=4,1,IF(MONTH(R$2)=7,1,IF(MONTH(R$2)=10,1,0)))),DD_Frequency="Annually",IF(MONTH(R$2)=1,1,0))*DD_Payment))))</f>
        <v/>
      </c>
      <c r="T127" s="3" t="str">
        <f t="shared" ref="T127" ca="1" si="6026">IF(B127="","",IF(R127&gt;S127,(R127-S127/2)*(rate_A*((T$1+A127)/365)),0))</f>
        <v/>
      </c>
      <c r="U127" s="3" t="str">
        <f t="shared" ca="1" si="3210"/>
        <v/>
      </c>
      <c r="V127" s="3" t="str">
        <f t="shared" ref="V127" ca="1" si="6027">IF(B127="","",G127*(1+rate_A*(T$1+A127)/365))</f>
        <v/>
      </c>
      <c r="W127" s="3" t="str">
        <f t="shared" ref="W127" ca="1" si="6028">IF(B127="","",H127*(1+rate_A*(T$1+A127)/365))</f>
        <v/>
      </c>
      <c r="X127" s="3" t="str">
        <f t="shared" ref="X127" ca="1" si="6029">IF(B127="","",I127*(1+rate_joint*(T$1+A127)/365))</f>
        <v/>
      </c>
      <c r="Y127" s="5" t="str">
        <f t="shared" ca="1" si="3309"/>
        <v/>
      </c>
      <c r="Z127" s="5" t="str" cm="1">
        <f t="array" aca="1" ref="Z127" ca="1">IF(Y127="","",_xlfn.IFS(Y127&lt;='Hidden inputs'!$C$15,Y127*'Hidden inputs'!$D$15,Y127&lt;='Hidden inputs'!$C$16,'Hidden inputs'!$C$15*'Hidden inputs'!$D$15+(Y127-'Hidden inputs'!$B$16)*'Hidden inputs'!$D$16,Y127&lt;='Hidden inputs'!$C$17,'Hidden inputs'!$C$15*'Hidden inputs'!$D$15+('Hidden inputs'!$C$16-'Hidden inputs'!$B$16)*'Hidden inputs'!$D$16+(Y127-'Hidden inputs'!$B$17)*'Hidden inputs'!$D$17,Y127&gt;'Hidden inputs'!$B$18,'Hidden inputs'!$C$15*'Hidden inputs'!$D$15+('Hidden inputs'!$C$16-'Hidden inputs'!$B$16)*'Hidden inputs'!$D$16+('Hidden inputs'!$C$17-'Hidden inputs'!$B$17)*'Hidden inputs'!$D$17+(Y127-'Hidden inputs'!$B$18)*'Hidden inputs'!$D$18))</f>
        <v/>
      </c>
      <c r="AA127" s="10" t="str">
        <f t="shared" ca="1" si="3310"/>
        <v/>
      </c>
      <c r="AB127" s="5" t="str">
        <f t="shared" ca="1" si="3214"/>
        <v/>
      </c>
      <c r="AC127" s="5" t="str">
        <f t="shared" ca="1" si="3311"/>
        <v/>
      </c>
      <c r="AD127" s="5" t="str">
        <f ca="1">IF(B127="","",'Hidden inputs'!$D$11*U127+'Hidden inputs'!$E$11*V127)</f>
        <v/>
      </c>
      <c r="AE127" s="11" t="str">
        <f t="shared" ca="1" si="3146"/>
        <v/>
      </c>
      <c r="AF127" s="9" t="str">
        <f t="shared" ca="1" si="3215"/>
        <v/>
      </c>
      <c r="AG127" s="3" t="str">
        <f t="shared" ca="1" si="3216"/>
        <v/>
      </c>
      <c r="AH127" s="5" t="str" cm="1">
        <f t="array" aca="1" ref="AH127" ca="1">IF($B127="","",IF(AG127=0,0,IF(DD_Payment="",0,IF(AG127&lt;_xlfn.IFS(DD_Frequency="Monthly",1,DD_Frequency="Quarterly",IF(MONTH(AG$2)=1,1,IF(MONTH(AG$2)=4,1,IF(MONTH(AG$2)=7,1,IF(MONTH(AG$2)=10,1,0)))),DD_Frequency="Annually",IF(MONTH(AG$2)=1,1,0))*DD_Payment,AG127,_xlfn.IFS(DD_Frequency="Monthly",1,DD_Frequency="Quarterly",IF(MONTH(AG$2)=1,1,IF(MONTH(AG$2)=4,1,IF(MONTH(AG$2)=7,1,IF(MONTH(AG$2)=10,1,0)))),DD_Frequency="Annually",IF(MONTH(AG$2)=1,1,0))*DD_Payment))))</f>
        <v/>
      </c>
      <c r="AI127" s="3" t="str">
        <f t="shared" ref="AI127" ca="1" si="6030">IF($B127="","",IF(AG127&gt;AH127,(AG127-AH127/2)*(rate_A*(AI$1/365)),0))</f>
        <v/>
      </c>
      <c r="AJ127" s="3" t="str">
        <f t="shared" ca="1" si="3313"/>
        <v/>
      </c>
      <c r="AK127" s="3" t="str">
        <f t="shared" ref="AK127" ca="1" si="6031">IF($B127="","",V127*(1+rate_A*AI$1/365))</f>
        <v/>
      </c>
      <c r="AL127" s="3" t="str">
        <f t="shared" ref="AL127" ca="1" si="6032">IF($B127="","",W127*(1+rate_A*AI$1/365))</f>
        <v/>
      </c>
      <c r="AM127" s="3" t="str">
        <f t="shared" ref="AM127" ca="1" si="6033">IF($B127="","",X127*(1+rate_joint*AI$1/365))</f>
        <v/>
      </c>
      <c r="AN127" s="5" t="str">
        <f t="shared" ca="1" si="3317"/>
        <v/>
      </c>
      <c r="AO127" s="5" t="str" cm="1">
        <f t="array" aca="1" ref="AO127" ca="1">IF(AN127="","",_xlfn.IFS(AN127&lt;='Hidden inputs'!$C$15,AN127*'Hidden inputs'!$D$15,AN127&lt;='Hidden inputs'!$C$16,'Hidden inputs'!$C$15*'Hidden inputs'!$D$15+(AN127-'Hidden inputs'!$B$16)*'Hidden inputs'!$D$16,AN127&lt;='Hidden inputs'!$C$17,'Hidden inputs'!$C$15*'Hidden inputs'!$D$15+('Hidden inputs'!$C$16-'Hidden inputs'!$B$16)*'Hidden inputs'!$D$16+(AN127-'Hidden inputs'!$B$17)*'Hidden inputs'!$D$17,AN127&gt;'Hidden inputs'!$B$18,'Hidden inputs'!$C$15*'Hidden inputs'!$D$15+('Hidden inputs'!$C$16-'Hidden inputs'!$B$16)*'Hidden inputs'!$D$16+('Hidden inputs'!$C$17-'Hidden inputs'!$B$17)*'Hidden inputs'!$D$17+(AN127-'Hidden inputs'!$B$18)*'Hidden inputs'!$D$18))</f>
        <v/>
      </c>
      <c r="AP127" s="10" t="str">
        <f t="shared" ca="1" si="3318"/>
        <v/>
      </c>
      <c r="AQ127" s="5" t="str">
        <f t="shared" ca="1" si="3221"/>
        <v/>
      </c>
      <c r="AR127" s="5" t="str">
        <f t="shared" ca="1" si="3222"/>
        <v/>
      </c>
      <c r="AS127" s="5" t="str">
        <f ca="1">IF($B127="","",'Hidden inputs'!$D$11*AJ127+'Hidden inputs'!$E$11*AK127)</f>
        <v/>
      </c>
      <c r="AT127" s="11" t="str">
        <f t="shared" ca="1" si="3151"/>
        <v/>
      </c>
      <c r="AU127" s="9" t="str">
        <f t="shared" ca="1" si="3223"/>
        <v/>
      </c>
      <c r="AV127" s="3" t="str">
        <f t="shared" ca="1" si="3224"/>
        <v/>
      </c>
      <c r="AW127" s="5" t="str" cm="1">
        <f t="array" aca="1" ref="AW127" ca="1">IF($B127="","",IF(AV127=0,0,IF(DD_Payment="",0,IF(AV127&lt;_xlfn.IFS(DD_Frequency="Monthly",1,DD_Frequency="Quarterly",IF(MONTH(AV$2)=1,1,IF(MONTH(AV$2)=4,1,IF(MONTH(AV$2)=7,1,IF(MONTH(AV$2)=10,1,0)))),DD_Frequency="Annually",IF(MONTH(AV$2)=1,1,0))*DD_Payment,AV127,_xlfn.IFS(DD_Frequency="Monthly",1,DD_Frequency="Quarterly",IF(MONTH(AV$2)=1,1,IF(MONTH(AV$2)=4,1,IF(MONTH(AV$2)=7,1,IF(MONTH(AV$2)=10,1,0)))),DD_Frequency="Annually",IF(MONTH(AV$2)=1,1,0))*DD_Payment))))</f>
        <v/>
      </c>
      <c r="AX127" s="3" t="str">
        <f t="shared" ref="AX127" ca="1" si="6034">IF($B127="","",IF(AV127&gt;AW127,(AV127-AW127/2)*(rate_A*(AX$1/365)),0))</f>
        <v/>
      </c>
      <c r="AY127" s="3" t="str">
        <f t="shared" ca="1" si="3320"/>
        <v/>
      </c>
      <c r="AZ127" s="3" t="str">
        <f t="shared" ref="AZ127" ca="1" si="6035">IF($B127="","",AK127*(1+rate_A*AX$1/365))</f>
        <v/>
      </c>
      <c r="BA127" s="3" t="str">
        <f t="shared" ref="BA127" ca="1" si="6036">IF($B127="","",AL127*(1+rate_A*AX$1/365))</f>
        <v/>
      </c>
      <c r="BB127" s="3" t="str">
        <f t="shared" ref="BB127" ca="1" si="6037">IF($B127="","",AM127*(1+rate_joint*AX$1/365))</f>
        <v/>
      </c>
      <c r="BC127" s="5" t="str">
        <f t="shared" ca="1" si="3324"/>
        <v/>
      </c>
      <c r="BD127" s="5" t="str" cm="1">
        <f t="array" aca="1" ref="BD127" ca="1">IF(BC127="","",_xlfn.IFS(BC127&lt;='Hidden inputs'!$C$15,BC127*'Hidden inputs'!$D$15,BC127&lt;='Hidden inputs'!$C$16,'Hidden inputs'!$C$15*'Hidden inputs'!$D$15+(BC127-'Hidden inputs'!$B$16)*'Hidden inputs'!$D$16,BC127&lt;='Hidden inputs'!$C$17,'Hidden inputs'!$C$15*'Hidden inputs'!$D$15+('Hidden inputs'!$C$16-'Hidden inputs'!$B$16)*'Hidden inputs'!$D$16+(BC127-'Hidden inputs'!$B$17)*'Hidden inputs'!$D$17,BC127&gt;'Hidden inputs'!$B$18,'Hidden inputs'!$C$15*'Hidden inputs'!$D$15+('Hidden inputs'!$C$16-'Hidden inputs'!$B$16)*'Hidden inputs'!$D$16+('Hidden inputs'!$C$17-'Hidden inputs'!$B$17)*'Hidden inputs'!$D$17+(BC127-'Hidden inputs'!$B$18)*'Hidden inputs'!$D$18))</f>
        <v/>
      </c>
      <c r="BE127" s="10" t="str">
        <f t="shared" ca="1" si="3325"/>
        <v/>
      </c>
      <c r="BF127" s="5" t="str">
        <f t="shared" ca="1" si="3229"/>
        <v/>
      </c>
      <c r="BG127" s="5" t="str">
        <f t="shared" ca="1" si="3230"/>
        <v/>
      </c>
      <c r="BH127" s="5" t="str">
        <f ca="1">IF($B127="","",'Hidden inputs'!$D$11*AY127+'Hidden inputs'!$E$11*AZ127)</f>
        <v/>
      </c>
      <c r="BI127" s="11" t="str">
        <f t="shared" ca="1" si="3156"/>
        <v/>
      </c>
      <c r="BJ127" s="9" t="str">
        <f t="shared" ca="1" si="3231"/>
        <v/>
      </c>
      <c r="BK127" s="3" t="str">
        <f t="shared" ca="1" si="3232"/>
        <v/>
      </c>
      <c r="BL127" s="5" t="str" cm="1">
        <f t="array" aca="1" ref="BL127" ca="1">IF($B127="","",IF(BK127=0,0,IF(DD_Payment="",0,IF(BK127&lt;_xlfn.IFS(DD_Frequency="Monthly",1,DD_Frequency="Quarterly",IF(MONTH(BK$2)=1,1,IF(MONTH(BK$2)=4,1,IF(MONTH(BK$2)=7,1,IF(MONTH(BK$2)=10,1,0)))),DD_Frequency="Annually",IF(MONTH(BK$2)=1,1,0))*DD_Payment,BK127,_xlfn.IFS(DD_Frequency="Monthly",1,DD_Frequency="Quarterly",IF(MONTH(BK$2)=1,1,IF(MONTH(BK$2)=4,1,IF(MONTH(BK$2)=7,1,IF(MONTH(BK$2)=10,1,0)))),DD_Frequency="Annually",IF(MONTH(BK$2)=1,1,0))*DD_Payment))))</f>
        <v/>
      </c>
      <c r="BM127" s="3" t="str">
        <f t="shared" ref="BM127" ca="1" si="6038">IF($B127="","",IF(BK127&gt;BL127,(BK127-BL127/2)*(rate_A*(BM$1/365)),0))</f>
        <v/>
      </c>
      <c r="BN127" s="3" t="str">
        <f t="shared" ca="1" si="3327"/>
        <v/>
      </c>
      <c r="BO127" s="3" t="str">
        <f t="shared" ref="BO127" ca="1" si="6039">IF($B127="","",AZ127*(1+rate_A*BM$1/365))</f>
        <v/>
      </c>
      <c r="BP127" s="3" t="str">
        <f t="shared" ref="BP127" ca="1" si="6040">IF($B127="","",BA127*(1+rate_A*BM$1/365))</f>
        <v/>
      </c>
      <c r="BQ127" s="3" t="str">
        <f t="shared" ref="BQ127" ca="1" si="6041">IF($B127="","",BB127*(1+rate_joint*BM$1/365))</f>
        <v/>
      </c>
      <c r="BR127" s="5" t="str">
        <f t="shared" ca="1" si="3331"/>
        <v/>
      </c>
      <c r="BS127" s="5" t="str" cm="1">
        <f t="array" aca="1" ref="BS127" ca="1">IF(BR127="","",_xlfn.IFS(BR127&lt;='Hidden inputs'!$C$15,BR127*'Hidden inputs'!$D$15,BR127&lt;='Hidden inputs'!$C$16,'Hidden inputs'!$C$15*'Hidden inputs'!$D$15+(BR127-'Hidden inputs'!$B$16)*'Hidden inputs'!$D$16,BR127&lt;='Hidden inputs'!$C$17,'Hidden inputs'!$C$15*'Hidden inputs'!$D$15+('Hidden inputs'!$C$16-'Hidden inputs'!$B$16)*'Hidden inputs'!$D$16+(BR127-'Hidden inputs'!$B$17)*'Hidden inputs'!$D$17,BR127&gt;'Hidden inputs'!$B$18,'Hidden inputs'!$C$15*'Hidden inputs'!$D$15+('Hidden inputs'!$C$16-'Hidden inputs'!$B$16)*'Hidden inputs'!$D$16+('Hidden inputs'!$C$17-'Hidden inputs'!$B$17)*'Hidden inputs'!$D$17+(BR127-'Hidden inputs'!$B$18)*'Hidden inputs'!$D$18))</f>
        <v/>
      </c>
      <c r="BT127" s="10" t="str">
        <f t="shared" ca="1" si="3332"/>
        <v/>
      </c>
      <c r="BU127" s="5" t="str">
        <f t="shared" ca="1" si="3237"/>
        <v/>
      </c>
      <c r="BV127" s="5" t="str">
        <f t="shared" ca="1" si="3238"/>
        <v/>
      </c>
      <c r="BW127" s="5" t="str">
        <f ca="1">IF($B127="","",'Hidden inputs'!$D$11*BN127+'Hidden inputs'!$E$11*BO127)</f>
        <v/>
      </c>
      <c r="BX127" s="11" t="str">
        <f t="shared" ca="1" si="3161"/>
        <v/>
      </c>
      <c r="BY127" s="9" t="str">
        <f t="shared" ca="1" si="3239"/>
        <v/>
      </c>
      <c r="BZ127" s="3" t="str">
        <f t="shared" ca="1" si="3240"/>
        <v/>
      </c>
      <c r="CA127" s="5" t="str" cm="1">
        <f t="array" aca="1" ref="CA127" ca="1">IF($B127="","",IF(BZ127=0,0,IF(DD_Payment="",0,IF(BZ127&lt;_xlfn.IFS(DD_Frequency="Monthly",1,DD_Frequency="Quarterly",IF(MONTH(BZ$2)=1,1,IF(MONTH(BZ$2)=4,1,IF(MONTH(BZ$2)=7,1,IF(MONTH(BZ$2)=10,1,0)))),DD_Frequency="Annually",IF(MONTH(BZ$2)=1,1,0))*DD_Payment,BZ127,_xlfn.IFS(DD_Frequency="Monthly",1,DD_Frequency="Quarterly",IF(MONTH(BZ$2)=1,1,IF(MONTH(BZ$2)=4,1,IF(MONTH(BZ$2)=7,1,IF(MONTH(BZ$2)=10,1,0)))),DD_Frequency="Annually",IF(MONTH(BZ$2)=1,1,0))*DD_Payment))))</f>
        <v/>
      </c>
      <c r="CB127" s="3" t="str">
        <f t="shared" ref="CB127" ca="1" si="6042">IF($B127="","",IF(BZ127&gt;CA127,(BZ127-CA127/2)*(rate_A*(CB$1/365)),0))</f>
        <v/>
      </c>
      <c r="CC127" s="3" t="str">
        <f t="shared" ca="1" si="3334"/>
        <v/>
      </c>
      <c r="CD127" s="3" t="str">
        <f t="shared" ref="CD127" ca="1" si="6043">IF($B127="","",BO127*(1+rate_A*CB$1/365))</f>
        <v/>
      </c>
      <c r="CE127" s="3" t="str">
        <f t="shared" ref="CE127" ca="1" si="6044">IF($B127="","",BP127*(1+rate_A*CB$1/365))</f>
        <v/>
      </c>
      <c r="CF127" s="3" t="str">
        <f t="shared" ref="CF127" ca="1" si="6045">IF($B127="","",BQ127*(1+rate_joint*CB$1/365))</f>
        <v/>
      </c>
      <c r="CG127" s="5" t="str">
        <f t="shared" ca="1" si="3338"/>
        <v/>
      </c>
      <c r="CH127" s="5" t="str" cm="1">
        <f t="array" aca="1" ref="CH127" ca="1">IF(CG127="","",_xlfn.IFS(CG127&lt;='Hidden inputs'!$C$15,CG127*'Hidden inputs'!$D$15,CG127&lt;='Hidden inputs'!$C$16,'Hidden inputs'!$C$15*'Hidden inputs'!$D$15+(CG127-'Hidden inputs'!$B$16)*'Hidden inputs'!$D$16,CG127&lt;='Hidden inputs'!$C$17,'Hidden inputs'!$C$15*'Hidden inputs'!$D$15+('Hidden inputs'!$C$16-'Hidden inputs'!$B$16)*'Hidden inputs'!$D$16+(CG127-'Hidden inputs'!$B$17)*'Hidden inputs'!$D$17,CG127&gt;'Hidden inputs'!$B$18,'Hidden inputs'!$C$15*'Hidden inputs'!$D$15+('Hidden inputs'!$C$16-'Hidden inputs'!$B$16)*'Hidden inputs'!$D$16+('Hidden inputs'!$C$17-'Hidden inputs'!$B$17)*'Hidden inputs'!$D$17+(CG127-'Hidden inputs'!$B$18)*'Hidden inputs'!$D$18))</f>
        <v/>
      </c>
      <c r="CI127" s="10" t="str">
        <f t="shared" ca="1" si="3339"/>
        <v/>
      </c>
      <c r="CJ127" s="5" t="str">
        <f t="shared" ca="1" si="3245"/>
        <v/>
      </c>
      <c r="CK127" s="5" t="str">
        <f t="shared" ca="1" si="3246"/>
        <v/>
      </c>
      <c r="CL127" s="5" t="str">
        <f ca="1">IF($B127="","",'Hidden inputs'!$D$11*CC127+'Hidden inputs'!$E$11*CD127)</f>
        <v/>
      </c>
      <c r="CM127" s="11" t="str">
        <f t="shared" ca="1" si="3166"/>
        <v/>
      </c>
      <c r="CN127" s="9" t="str">
        <f t="shared" ca="1" si="3247"/>
        <v/>
      </c>
      <c r="CO127" s="3" t="str">
        <f t="shared" ca="1" si="3248"/>
        <v/>
      </c>
      <c r="CP127" s="5" t="str" cm="1">
        <f t="array" aca="1" ref="CP127" ca="1">IF($B127="","",IF(CO127=0,0,IF(DD_Payment="",0,IF(CO127&lt;_xlfn.IFS(DD_Frequency="Monthly",1,DD_Frequency="Quarterly",IF(MONTH(CO$2)=1,1,IF(MONTH(CO$2)=4,1,IF(MONTH(CO$2)=7,1,IF(MONTH(CO$2)=10,1,0)))),DD_Frequency="Annually",IF(MONTH(CO$2)=1,1,0))*DD_Payment,CO127,_xlfn.IFS(DD_Frequency="Monthly",1,DD_Frequency="Quarterly",IF(MONTH(CO$2)=1,1,IF(MONTH(CO$2)=4,1,IF(MONTH(CO$2)=7,1,IF(MONTH(CO$2)=10,1,0)))),DD_Frequency="Annually",IF(MONTH(CO$2)=1,1,0))*DD_Payment))))</f>
        <v/>
      </c>
      <c r="CQ127" s="3" t="str">
        <f t="shared" ref="CQ127" ca="1" si="6046">IF($B127="","",IF(CO127&gt;CP127,(CO127-CP127/2)*(rate_A*(CQ$1/365)),0))</f>
        <v/>
      </c>
      <c r="CR127" s="3" t="str">
        <f t="shared" ca="1" si="3341"/>
        <v/>
      </c>
      <c r="CS127" s="3" t="str">
        <f t="shared" ref="CS127" ca="1" si="6047">IF($B127="","",CD127*(1+rate_A*CQ$1/365))</f>
        <v/>
      </c>
      <c r="CT127" s="3" t="str">
        <f t="shared" ref="CT127" ca="1" si="6048">IF($B127="","",CE127*(1+rate_A*CQ$1/365))</f>
        <v/>
      </c>
      <c r="CU127" s="3" t="str">
        <f t="shared" ref="CU127" ca="1" si="6049">IF($B127="","",CF127*(1+rate_joint*CQ$1/365))</f>
        <v/>
      </c>
      <c r="CV127" s="5" t="str">
        <f t="shared" ca="1" si="3345"/>
        <v/>
      </c>
      <c r="CW127" s="5" t="str" cm="1">
        <f t="array" aca="1" ref="CW127" ca="1">IF(CV127="","",_xlfn.IFS(CV127&lt;='Hidden inputs'!$C$15,CV127*'Hidden inputs'!$D$15,CV127&lt;='Hidden inputs'!$C$16,'Hidden inputs'!$C$15*'Hidden inputs'!$D$15+(CV127-'Hidden inputs'!$B$16)*'Hidden inputs'!$D$16,CV127&lt;='Hidden inputs'!$C$17,'Hidden inputs'!$C$15*'Hidden inputs'!$D$15+('Hidden inputs'!$C$16-'Hidden inputs'!$B$16)*'Hidden inputs'!$D$16+(CV127-'Hidden inputs'!$B$17)*'Hidden inputs'!$D$17,CV127&gt;'Hidden inputs'!$B$18,'Hidden inputs'!$C$15*'Hidden inputs'!$D$15+('Hidden inputs'!$C$16-'Hidden inputs'!$B$16)*'Hidden inputs'!$D$16+('Hidden inputs'!$C$17-'Hidden inputs'!$B$17)*'Hidden inputs'!$D$17+(CV127-'Hidden inputs'!$B$18)*'Hidden inputs'!$D$18))</f>
        <v/>
      </c>
      <c r="CX127" s="10" t="str">
        <f t="shared" ca="1" si="3346"/>
        <v/>
      </c>
      <c r="CY127" s="5" t="str">
        <f t="shared" ca="1" si="3253"/>
        <v/>
      </c>
      <c r="CZ127" s="5" t="str">
        <f t="shared" ca="1" si="3254"/>
        <v/>
      </c>
      <c r="DA127" s="5" t="str">
        <f ca="1">IF($B127="","",'Hidden inputs'!$D$11*CR127+'Hidden inputs'!$E$11*CS127)</f>
        <v/>
      </c>
      <c r="DB127" s="11" t="str">
        <f t="shared" ca="1" si="3171"/>
        <v/>
      </c>
      <c r="DC127" s="9" t="str">
        <f t="shared" ca="1" si="3255"/>
        <v/>
      </c>
      <c r="DD127" s="3" t="str">
        <f t="shared" ca="1" si="3256"/>
        <v/>
      </c>
      <c r="DE127" s="5" t="str" cm="1">
        <f t="array" aca="1" ref="DE127" ca="1">IF($B127="","",IF(DD127=0,0,IF(DD_Payment="",0,IF(DD127&lt;_xlfn.IFS(DD_Frequency="Monthly",1,DD_Frequency="Quarterly",IF(MONTH(DD$2)=1,1,IF(MONTH(DD$2)=4,1,IF(MONTH(DD$2)=7,1,IF(MONTH(DD$2)=10,1,0)))),DD_Frequency="Annually",IF(MONTH(DD$2)=1,1,0))*DD_Payment,DD127,_xlfn.IFS(DD_Frequency="Monthly",1,DD_Frequency="Quarterly",IF(MONTH(DD$2)=1,1,IF(MONTH(DD$2)=4,1,IF(MONTH(DD$2)=7,1,IF(MONTH(DD$2)=10,1,0)))),DD_Frequency="Annually",IF(MONTH(DD$2)=1,1,0))*DD_Payment))))</f>
        <v/>
      </c>
      <c r="DF127" s="3" t="str">
        <f t="shared" ref="DF127" ca="1" si="6050">IF($B127="","",IF(DD127&gt;DE127,(DD127-DE127/2)*(rate_A*(DF$1/365)),0))</f>
        <v/>
      </c>
      <c r="DG127" s="3" t="str">
        <f t="shared" ca="1" si="3348"/>
        <v/>
      </c>
      <c r="DH127" s="3" t="str">
        <f t="shared" ref="DH127" ca="1" si="6051">IF($B127="","",CS127*(1+rate_A*DF$1/365))</f>
        <v/>
      </c>
      <c r="DI127" s="3" t="str">
        <f t="shared" ref="DI127" ca="1" si="6052">IF($B127="","",CT127*(1+rate_A*DF$1/365))</f>
        <v/>
      </c>
      <c r="DJ127" s="3" t="str">
        <f t="shared" ref="DJ127" ca="1" si="6053">IF($B127="","",CU127*(1+rate_joint*DF$1/365))</f>
        <v/>
      </c>
      <c r="DK127" s="5" t="str">
        <f t="shared" ca="1" si="3352"/>
        <v/>
      </c>
      <c r="DL127" s="5" t="str" cm="1">
        <f t="array" aca="1" ref="DL127" ca="1">IF(DK127="","",_xlfn.IFS(DK127&lt;='Hidden inputs'!$C$15,DK127*'Hidden inputs'!$D$15,DK127&lt;='Hidden inputs'!$C$16,'Hidden inputs'!$C$15*'Hidden inputs'!$D$15+(DK127-'Hidden inputs'!$B$16)*'Hidden inputs'!$D$16,DK127&lt;='Hidden inputs'!$C$17,'Hidden inputs'!$C$15*'Hidden inputs'!$D$15+('Hidden inputs'!$C$16-'Hidden inputs'!$B$16)*'Hidden inputs'!$D$16+(DK127-'Hidden inputs'!$B$17)*'Hidden inputs'!$D$17,DK127&gt;'Hidden inputs'!$B$18,'Hidden inputs'!$C$15*'Hidden inputs'!$D$15+('Hidden inputs'!$C$16-'Hidden inputs'!$B$16)*'Hidden inputs'!$D$16+('Hidden inputs'!$C$17-'Hidden inputs'!$B$17)*'Hidden inputs'!$D$17+(DK127-'Hidden inputs'!$B$18)*'Hidden inputs'!$D$18))</f>
        <v/>
      </c>
      <c r="DM127" s="10" t="str">
        <f t="shared" ca="1" si="3353"/>
        <v/>
      </c>
      <c r="DN127" s="5" t="str">
        <f t="shared" ca="1" si="3261"/>
        <v/>
      </c>
      <c r="DO127" s="5" t="str">
        <f t="shared" ca="1" si="3262"/>
        <v/>
      </c>
      <c r="DP127" s="5" t="str">
        <f ca="1">IF($B127="","",'Hidden inputs'!$D$11*DG127+'Hidden inputs'!$E$11*DH127)</f>
        <v/>
      </c>
      <c r="DQ127" s="11" t="str">
        <f t="shared" ca="1" si="3176"/>
        <v/>
      </c>
      <c r="DR127" s="9" t="str">
        <f t="shared" ca="1" si="3263"/>
        <v/>
      </c>
      <c r="DS127" s="3" t="str">
        <f t="shared" ca="1" si="3264"/>
        <v/>
      </c>
      <c r="DT127" s="5" t="str" cm="1">
        <f t="array" aca="1" ref="DT127" ca="1">IF($B127="","",IF(DS127=0,0,IF(DD_Payment="",0,IF(DS127&lt;_xlfn.IFS(DD_Frequency="Monthly",1,DD_Frequency="Quarterly",IF(MONTH(DS$2)=1,1,IF(MONTH(DS$2)=4,1,IF(MONTH(DS$2)=7,1,IF(MONTH(DS$2)=10,1,0)))),DD_Frequency="Annually",IF(MONTH(DS$2)=1,1,0))*DD_Payment,DS127,_xlfn.IFS(DD_Frequency="Monthly",1,DD_Frequency="Quarterly",IF(MONTH(DS$2)=1,1,IF(MONTH(DS$2)=4,1,IF(MONTH(DS$2)=7,1,IF(MONTH(DS$2)=10,1,0)))),DD_Frequency="Annually",IF(MONTH(DS$2)=1,1,0))*DD_Payment))))</f>
        <v/>
      </c>
      <c r="DU127" s="3" t="str">
        <f t="shared" ref="DU127" ca="1" si="6054">IF($B127="","",IF(DS127&gt;DT127,(DS127-DT127/2)*(rate_A*(DU$1/365)),0))</f>
        <v/>
      </c>
      <c r="DV127" s="3" t="str">
        <f t="shared" ca="1" si="3355"/>
        <v/>
      </c>
      <c r="DW127" s="3" t="str">
        <f t="shared" ref="DW127" ca="1" si="6055">IF($B127="","",DH127*(1+rate_A*DU$1/365))</f>
        <v/>
      </c>
      <c r="DX127" s="3" t="str">
        <f t="shared" ref="DX127" ca="1" si="6056">IF($B127="","",DI127*(1+rate_A*DU$1/365))</f>
        <v/>
      </c>
      <c r="DY127" s="3" t="str">
        <f t="shared" ref="DY127" ca="1" si="6057">IF($B127="","",DJ127*(1+rate_joint*DU$1/365))</f>
        <v/>
      </c>
      <c r="DZ127" s="5" t="str">
        <f t="shared" ca="1" si="3359"/>
        <v/>
      </c>
      <c r="EA127" s="5" t="str" cm="1">
        <f t="array" aca="1" ref="EA127" ca="1">IF(DZ127="","",_xlfn.IFS(DZ127&lt;='Hidden inputs'!$C$15,DZ127*'Hidden inputs'!$D$15,DZ127&lt;='Hidden inputs'!$C$16,'Hidden inputs'!$C$15*'Hidden inputs'!$D$15+(DZ127-'Hidden inputs'!$B$16)*'Hidden inputs'!$D$16,DZ127&lt;='Hidden inputs'!$C$17,'Hidden inputs'!$C$15*'Hidden inputs'!$D$15+('Hidden inputs'!$C$16-'Hidden inputs'!$B$16)*'Hidden inputs'!$D$16+(DZ127-'Hidden inputs'!$B$17)*'Hidden inputs'!$D$17,DZ127&gt;'Hidden inputs'!$B$18,'Hidden inputs'!$C$15*'Hidden inputs'!$D$15+('Hidden inputs'!$C$16-'Hidden inputs'!$B$16)*'Hidden inputs'!$D$16+('Hidden inputs'!$C$17-'Hidden inputs'!$B$17)*'Hidden inputs'!$D$17+(DZ127-'Hidden inputs'!$B$18)*'Hidden inputs'!$D$18))</f>
        <v/>
      </c>
      <c r="EB127" s="10" t="str">
        <f t="shared" ca="1" si="3360"/>
        <v/>
      </c>
      <c r="EC127" s="5" t="str">
        <f t="shared" ca="1" si="3269"/>
        <v/>
      </c>
      <c r="ED127" s="5" t="str">
        <f t="shared" ca="1" si="3270"/>
        <v/>
      </c>
      <c r="EE127" s="5" t="str">
        <f ca="1">IF($B127="","",'Hidden inputs'!$D$11*DV127+'Hidden inputs'!$E$11*DW127)</f>
        <v/>
      </c>
      <c r="EF127" s="11" t="str">
        <f t="shared" ca="1" si="3181"/>
        <v/>
      </c>
      <c r="EG127" s="9" t="str">
        <f t="shared" ca="1" si="3271"/>
        <v/>
      </c>
      <c r="EH127" s="3" t="str">
        <f t="shared" ca="1" si="3272"/>
        <v/>
      </c>
      <c r="EI127" s="5" t="str" cm="1">
        <f t="array" aca="1" ref="EI127" ca="1">IF($B127="","",IF(EH127=0,0,IF(DD_Payment="",0,IF(EH127&lt;_xlfn.IFS(DD_Frequency="Monthly",1,DD_Frequency="Quarterly",IF(MONTH(EH$2)=1,1,IF(MONTH(EH$2)=4,1,IF(MONTH(EH$2)=7,1,IF(MONTH(EH$2)=10,1,0)))),DD_Frequency="Annually",IF(MONTH(EH$2)=1,1,0))*DD_Payment,EH127,_xlfn.IFS(DD_Frequency="Monthly",1,DD_Frequency="Quarterly",IF(MONTH(EH$2)=1,1,IF(MONTH(EH$2)=4,1,IF(MONTH(EH$2)=7,1,IF(MONTH(EH$2)=10,1,0)))),DD_Frequency="Annually",IF(MONTH(EH$2)=1,1,0))*DD_Payment))))</f>
        <v/>
      </c>
      <c r="EJ127" s="3" t="str">
        <f t="shared" ref="EJ127" ca="1" si="6058">IF($B127="","",IF(EH127&gt;EI127,(EH127-EI127/2)*(rate_A*(EJ$1/365)),0))</f>
        <v/>
      </c>
      <c r="EK127" s="3" t="str">
        <f t="shared" ca="1" si="3362"/>
        <v/>
      </c>
      <c r="EL127" s="3" t="str">
        <f t="shared" ref="EL127" ca="1" si="6059">IF($B127="","",DW127*(1+rate_A*EJ$1/365))</f>
        <v/>
      </c>
      <c r="EM127" s="3" t="str">
        <f t="shared" ref="EM127" ca="1" si="6060">IF($B127="","",DX127*(1+rate_A*EJ$1/365))</f>
        <v/>
      </c>
      <c r="EN127" s="3" t="str">
        <f t="shared" ref="EN127" ca="1" si="6061">IF($B127="","",DY127*(1+rate_joint*EJ$1/365))</f>
        <v/>
      </c>
      <c r="EO127" s="5" t="str">
        <f t="shared" ca="1" si="3366"/>
        <v/>
      </c>
      <c r="EP127" s="5" t="str" cm="1">
        <f t="array" aca="1" ref="EP127" ca="1">IF(EO127="","",_xlfn.IFS(EO127&lt;='Hidden inputs'!$C$15,EO127*'Hidden inputs'!$D$15,EO127&lt;='Hidden inputs'!$C$16,'Hidden inputs'!$C$15*'Hidden inputs'!$D$15+(EO127-'Hidden inputs'!$B$16)*'Hidden inputs'!$D$16,EO127&lt;='Hidden inputs'!$C$17,'Hidden inputs'!$C$15*'Hidden inputs'!$D$15+('Hidden inputs'!$C$16-'Hidden inputs'!$B$16)*'Hidden inputs'!$D$16+(EO127-'Hidden inputs'!$B$17)*'Hidden inputs'!$D$17,EO127&gt;'Hidden inputs'!$B$18,'Hidden inputs'!$C$15*'Hidden inputs'!$D$15+('Hidden inputs'!$C$16-'Hidden inputs'!$B$16)*'Hidden inputs'!$D$16+('Hidden inputs'!$C$17-'Hidden inputs'!$B$17)*'Hidden inputs'!$D$17+(EO127-'Hidden inputs'!$B$18)*'Hidden inputs'!$D$18))</f>
        <v/>
      </c>
      <c r="EQ127" s="10" t="str">
        <f t="shared" ca="1" si="3367"/>
        <v/>
      </c>
      <c r="ER127" s="5" t="str">
        <f t="shared" ca="1" si="3277"/>
        <v/>
      </c>
      <c r="ES127" s="5" t="str">
        <f t="shared" ca="1" si="3278"/>
        <v/>
      </c>
      <c r="ET127" s="5" t="str">
        <f ca="1">IF($B127="","",'Hidden inputs'!$D$11*EK127+'Hidden inputs'!$E$11*EL127)</f>
        <v/>
      </c>
      <c r="EU127" s="11" t="str">
        <f t="shared" ca="1" si="3186"/>
        <v/>
      </c>
      <c r="EV127" s="9" t="str">
        <f t="shared" ca="1" si="3279"/>
        <v/>
      </c>
      <c r="EW127" s="3" t="str">
        <f t="shared" ca="1" si="3280"/>
        <v/>
      </c>
      <c r="EX127" s="5" t="str" cm="1">
        <f t="array" aca="1" ref="EX127" ca="1">IF($B127="","",IF(EW127=0,0,IF(DD_Payment="",0,IF(EW127&lt;_xlfn.IFS(DD_Frequency="Monthly",1,DD_Frequency="Quarterly",IF(MONTH(EW$2)=1,1,IF(MONTH(EW$2)=4,1,IF(MONTH(EW$2)=7,1,IF(MONTH(EW$2)=10,1,0)))),DD_Frequency="Annually",IF(MONTH(EW$2)=1,1,0))*DD_Payment,EW127,_xlfn.IFS(DD_Frequency="Monthly",1,DD_Frequency="Quarterly",IF(MONTH(EW$2)=1,1,IF(MONTH(EW$2)=4,1,IF(MONTH(EW$2)=7,1,IF(MONTH(EW$2)=10,1,0)))),DD_Frequency="Annually",IF(MONTH(EW$2)=1,1,0))*DD_Payment))))</f>
        <v/>
      </c>
      <c r="EY127" s="3" t="str">
        <f t="shared" ref="EY127" ca="1" si="6062">IF($B127="","",IF(EW127&gt;EX127,(EW127-EX127/2)*(rate_A*(EY$1/365)),0))</f>
        <v/>
      </c>
      <c r="EZ127" s="3" t="str">
        <f t="shared" ca="1" si="3369"/>
        <v/>
      </c>
      <c r="FA127" s="3" t="str">
        <f t="shared" ref="FA127" ca="1" si="6063">IF($B127="","",EL127*(1+rate_A*EY$1/365))</f>
        <v/>
      </c>
      <c r="FB127" s="3" t="str">
        <f t="shared" ref="FB127" ca="1" si="6064">IF($B127="","",EM127*(1+rate_A*EY$1/365))</f>
        <v/>
      </c>
      <c r="FC127" s="3" t="str">
        <f t="shared" ref="FC127" ca="1" si="6065">IF($B127="","",EN127*(1+rate_joint*EY$1/365))</f>
        <v/>
      </c>
      <c r="FD127" s="5" t="str">
        <f t="shared" ca="1" si="3373"/>
        <v/>
      </c>
      <c r="FE127" s="5" t="str" cm="1">
        <f t="array" aca="1" ref="FE127" ca="1">IF(FD127="","",_xlfn.IFS(FD127&lt;='Hidden inputs'!$C$15,FD127*'Hidden inputs'!$D$15,FD127&lt;='Hidden inputs'!$C$16,'Hidden inputs'!$C$15*'Hidden inputs'!$D$15+(FD127-'Hidden inputs'!$B$16)*'Hidden inputs'!$D$16,FD127&lt;='Hidden inputs'!$C$17,'Hidden inputs'!$C$15*'Hidden inputs'!$D$15+('Hidden inputs'!$C$16-'Hidden inputs'!$B$16)*'Hidden inputs'!$D$16+(FD127-'Hidden inputs'!$B$17)*'Hidden inputs'!$D$17,FD127&gt;'Hidden inputs'!$B$18,'Hidden inputs'!$C$15*'Hidden inputs'!$D$15+('Hidden inputs'!$C$16-'Hidden inputs'!$B$16)*'Hidden inputs'!$D$16+('Hidden inputs'!$C$17-'Hidden inputs'!$B$17)*'Hidden inputs'!$D$17+(FD127-'Hidden inputs'!$B$18)*'Hidden inputs'!$D$18))</f>
        <v/>
      </c>
      <c r="FF127" s="10" t="str">
        <f t="shared" ca="1" si="3374"/>
        <v/>
      </c>
      <c r="FG127" s="5" t="str">
        <f t="shared" ca="1" si="3285"/>
        <v/>
      </c>
      <c r="FH127" s="5" t="str">
        <f t="shared" ca="1" si="3286"/>
        <v/>
      </c>
      <c r="FI127" s="5" t="str">
        <f ca="1">IF($B127="","",'Hidden inputs'!$D$11*EZ127+'Hidden inputs'!$E$11*FA127)</f>
        <v/>
      </c>
      <c r="FJ127" s="11" t="str">
        <f t="shared" ca="1" si="3191"/>
        <v/>
      </c>
      <c r="FK127" s="9" t="str">
        <f t="shared" ca="1" si="3287"/>
        <v/>
      </c>
      <c r="FL127" s="3" t="str">
        <f t="shared" ca="1" si="3288"/>
        <v/>
      </c>
      <c r="FM127" s="5" t="str" cm="1">
        <f t="array" aca="1" ref="FM127" ca="1">IF($B127="","",IF(FL127=0,0,IF(DD_Payment="",0,IF(FL127&lt;_xlfn.IFS(DD_Frequency="Monthly",1,DD_Frequency="Quarterly",IF(MONTH(FL$2)=1,1,IF(MONTH(FL$2)=4,1,IF(MONTH(FL$2)=7,1,IF(MONTH(FL$2)=10,1,0)))),DD_Frequency="Annually",IF(MONTH(FL$2)=1,1,0))*DD_Payment,FL127,_xlfn.IFS(DD_Frequency="Monthly",1,DD_Frequency="Quarterly",IF(MONTH(FL$2)=1,1,IF(MONTH(FL$2)=4,1,IF(MONTH(FL$2)=7,1,IF(MONTH(FL$2)=10,1,0)))),DD_Frequency="Annually",IF(MONTH(FL$2)=1,1,0))*DD_Payment))))</f>
        <v/>
      </c>
      <c r="FN127" s="3" t="str">
        <f t="shared" ref="FN127" ca="1" si="6066">IF($B127="","",IF(FL127&gt;FM127,(FL127-FM127/2)*(rate_A*(FN$1/365)),0))</f>
        <v/>
      </c>
      <c r="FO127" s="3" t="str">
        <f t="shared" ca="1" si="3376"/>
        <v/>
      </c>
      <c r="FP127" s="3" t="str">
        <f t="shared" ref="FP127" ca="1" si="6067">IF($B127="","",FA127*(1+rate_A*FN$1/365))</f>
        <v/>
      </c>
      <c r="FQ127" s="3" t="str">
        <f t="shared" ref="FQ127" ca="1" si="6068">IF($B127="","",FB127*(1+rate_A*FN$1/365))</f>
        <v/>
      </c>
      <c r="FR127" s="3" t="str">
        <f t="shared" ref="FR127" ca="1" si="6069">IF($B127="","",FC127*(1+rate_joint*FN$1/365))</f>
        <v/>
      </c>
      <c r="FS127" s="5" t="str">
        <f t="shared" ca="1" si="3380"/>
        <v/>
      </c>
      <c r="FT127" s="5" t="str" cm="1">
        <f t="array" aca="1" ref="FT127" ca="1">IF(FS127="","",_xlfn.IFS(FS127&lt;='Hidden inputs'!$C$15,FS127*'Hidden inputs'!$D$15,FS127&lt;='Hidden inputs'!$C$16,'Hidden inputs'!$C$15*'Hidden inputs'!$D$15+(FS127-'Hidden inputs'!$B$16)*'Hidden inputs'!$D$16,FS127&lt;='Hidden inputs'!$C$17,'Hidden inputs'!$C$15*'Hidden inputs'!$D$15+('Hidden inputs'!$C$16-'Hidden inputs'!$B$16)*'Hidden inputs'!$D$16+(FS127-'Hidden inputs'!$B$17)*'Hidden inputs'!$D$17,FS127&gt;'Hidden inputs'!$B$18,'Hidden inputs'!$C$15*'Hidden inputs'!$D$15+('Hidden inputs'!$C$16-'Hidden inputs'!$B$16)*'Hidden inputs'!$D$16+('Hidden inputs'!$C$17-'Hidden inputs'!$B$17)*'Hidden inputs'!$D$17+(FS127-'Hidden inputs'!$B$18)*'Hidden inputs'!$D$18))</f>
        <v/>
      </c>
      <c r="FU127" s="10" t="str">
        <f t="shared" ca="1" si="3381"/>
        <v/>
      </c>
      <c r="FV127" s="5" t="str">
        <f t="shared" ca="1" si="3293"/>
        <v/>
      </c>
      <c r="FW127" s="5" t="str">
        <f t="shared" ca="1" si="3294"/>
        <v/>
      </c>
      <c r="FX127" s="5" t="str">
        <f ca="1">IF($B127="","",'Hidden inputs'!$D$11*FO127+'Hidden inputs'!$E$11*FP127)</f>
        <v/>
      </c>
      <c r="FY127" s="11" t="str">
        <f t="shared" ca="1" si="3196"/>
        <v/>
      </c>
      <c r="FZ127" s="9" t="str">
        <f t="shared" ca="1" si="3295"/>
        <v/>
      </c>
      <c r="GA127" s="5" t="str">
        <f t="shared" ca="1" si="3296"/>
        <v/>
      </c>
      <c r="GB127" s="5" t="str">
        <f t="shared" ca="1" si="3297"/>
        <v/>
      </c>
      <c r="GC127" s="5" t="str">
        <f t="shared" ca="1" si="3197"/>
        <v/>
      </c>
      <c r="GD127" s="5" t="str">
        <f t="shared" ca="1" si="3198"/>
        <v/>
      </c>
    </row>
    <row r="128" spans="1:186" x14ac:dyDescent="0.35">
      <c r="A128" s="2" t="str">
        <f t="shared" ca="1" si="3199"/>
        <v/>
      </c>
      <c r="B128" s="6" t="str">
        <f t="shared" ca="1" si="3200"/>
        <v/>
      </c>
      <c r="C128" s="5" t="str">
        <f t="shared" ca="1" si="3298"/>
        <v/>
      </c>
      <c r="D128" s="5" t="str" cm="1">
        <f t="array" aca="1" ref="D128" ca="1">IF($B128="","",IF(C128=0,0,IF(DD_Payment="",0,IF(C128&lt;_xlfn.IFS(DD_Frequency="Monthly",1,DD_Frequency="Quarterly",IF(MONTH(C$2)=1,1,IF(MONTH(C$2)=4,1,IF(MONTH(C$2)=7,1,IF(MONTH(C$2)=10,1,0)))),DD_Frequency="Annually",IF(MONTH(C$2)=1,1,0))*DD_Payment,C128,_xlfn.IFS(DD_Frequency="Monthly",1,DD_Frequency="Quarterly",IF(MONTH(C$2)=1,1,IF(MONTH(C$2)=4,1,IF(MONTH(C$2)=7,1,IF(MONTH(C$2)=10,1,0)))),DD_Frequency="Annually",IF(MONTH(C$2)=1,1,0))*DD_Payment))))</f>
        <v/>
      </c>
      <c r="E128" s="5" t="str">
        <f t="shared" ref="E128" ca="1" si="6070">IF(B128="","",IF(C128&gt;D128,(C128-D128/2)*(rate_A*(E$1/365)),0))</f>
        <v/>
      </c>
      <c r="F128" s="5" t="str">
        <f t="shared" ca="1" si="3202"/>
        <v/>
      </c>
      <c r="G128" s="5" t="str">
        <f t="shared" ref="G128" ca="1" si="6071">IF(B128="","",G127*(1+rate_A*E$1/365))</f>
        <v/>
      </c>
      <c r="H128" s="5" t="str">
        <f t="shared" ref="H128" ca="1" si="6072">IF(B128="","",H127*(1+rate_A*E$1/365))</f>
        <v/>
      </c>
      <c r="I128" s="5" t="str">
        <f t="shared" ref="I128" ca="1" si="6073">IF(B128="","",I127*(1+rate_joint*E$1/365))</f>
        <v/>
      </c>
      <c r="J128" s="5" t="str">
        <f t="shared" ca="1" si="3303"/>
        <v/>
      </c>
      <c r="K128" s="5" t="str" cm="1">
        <f t="array" aca="1" ref="K128" ca="1">IF(J128="","",_xlfn.IFS(J128&lt;='Hidden inputs'!$C$15,J128*'Hidden inputs'!$D$15,J128&lt;='Hidden inputs'!$C$16,'Hidden inputs'!$C$15*'Hidden inputs'!$D$15+(J128-'Hidden inputs'!$B$16)*'Hidden inputs'!$D$16,J128&lt;='Hidden inputs'!$C$17,'Hidden inputs'!$C$15*'Hidden inputs'!$D$15+('Hidden inputs'!$C$16-'Hidden inputs'!$B$16)*'Hidden inputs'!$D$16+(J128-'Hidden inputs'!$B$17)*'Hidden inputs'!$D$17,J128&gt;'Hidden inputs'!$B$18,'Hidden inputs'!$C$15*'Hidden inputs'!$D$15+('Hidden inputs'!$C$16-'Hidden inputs'!$B$16)*'Hidden inputs'!$D$16+('Hidden inputs'!$C$17-'Hidden inputs'!$B$17)*'Hidden inputs'!$D$17+(J128-'Hidden inputs'!$B$18)*'Hidden inputs'!$D$18))</f>
        <v/>
      </c>
      <c r="L128" s="11" t="str">
        <f t="shared" ca="1" si="3304"/>
        <v/>
      </c>
      <c r="M128" s="5" t="str">
        <f t="shared" ca="1" si="3206"/>
        <v/>
      </c>
      <c r="N128" s="5" t="str">
        <f t="shared" ca="1" si="3207"/>
        <v/>
      </c>
      <c r="O128" s="5" t="str">
        <f ca="1">IF(B128="","",'Hidden inputs'!$D$11*F128+'Hidden inputs'!$E$11*G128)</f>
        <v/>
      </c>
      <c r="P128" s="11" t="str">
        <f t="shared" ca="1" si="3140"/>
        <v/>
      </c>
      <c r="Q128" s="20" t="str">
        <f t="shared" ca="1" si="3141"/>
        <v/>
      </c>
      <c r="R128" s="3" t="str">
        <f t="shared" ca="1" si="3208"/>
        <v/>
      </c>
      <c r="S128" s="5" t="str" cm="1">
        <f t="array" aca="1" ref="S128" ca="1">IF($B128="","",IF(R128=0,0,IF(DD_Payment="",0,IF(R128&lt;_xlfn.IFS(DD_Frequency="Monthly",1,DD_Frequency="Quarterly",IF(MONTH(R$2)=1,1,IF(MONTH(R$2)=4,1,IF(MONTH(R$2)=7,1,IF(MONTH(R$2)=10,1,0)))),DD_Frequency="Annually",IF(MONTH(R$2)=1,1,0))*DD_Payment,R128,_xlfn.IFS(DD_Frequency="Monthly",1,DD_Frequency="Quarterly",IF(MONTH(R$2)=1,1,IF(MONTH(R$2)=4,1,IF(MONTH(R$2)=7,1,IF(MONTH(R$2)=10,1,0)))),DD_Frequency="Annually",IF(MONTH(R$2)=1,1,0))*DD_Payment))))</f>
        <v/>
      </c>
      <c r="T128" s="3" t="str">
        <f t="shared" ref="T128" ca="1" si="6074">IF(B128="","",IF(R128&gt;S128,(R128-S128/2)*(rate_A*((T$1+A128)/365)),0))</f>
        <v/>
      </c>
      <c r="U128" s="3" t="str">
        <f t="shared" ca="1" si="3210"/>
        <v/>
      </c>
      <c r="V128" s="3" t="str">
        <f t="shared" ref="V128" ca="1" si="6075">IF(B128="","",G128*(1+rate_A*(T$1+A128)/365))</f>
        <v/>
      </c>
      <c r="W128" s="3" t="str">
        <f t="shared" ref="W128" ca="1" si="6076">IF(B128="","",H128*(1+rate_A*(T$1+A128)/365))</f>
        <v/>
      </c>
      <c r="X128" s="3" t="str">
        <f t="shared" ref="X128" ca="1" si="6077">IF(B128="","",I128*(1+rate_joint*(T$1+A128)/365))</f>
        <v/>
      </c>
      <c r="Y128" s="5" t="str">
        <f t="shared" ca="1" si="3309"/>
        <v/>
      </c>
      <c r="Z128" s="5" t="str" cm="1">
        <f t="array" aca="1" ref="Z128" ca="1">IF(Y128="","",_xlfn.IFS(Y128&lt;='Hidden inputs'!$C$15,Y128*'Hidden inputs'!$D$15,Y128&lt;='Hidden inputs'!$C$16,'Hidden inputs'!$C$15*'Hidden inputs'!$D$15+(Y128-'Hidden inputs'!$B$16)*'Hidden inputs'!$D$16,Y128&lt;='Hidden inputs'!$C$17,'Hidden inputs'!$C$15*'Hidden inputs'!$D$15+('Hidden inputs'!$C$16-'Hidden inputs'!$B$16)*'Hidden inputs'!$D$16+(Y128-'Hidden inputs'!$B$17)*'Hidden inputs'!$D$17,Y128&gt;'Hidden inputs'!$B$18,'Hidden inputs'!$C$15*'Hidden inputs'!$D$15+('Hidden inputs'!$C$16-'Hidden inputs'!$B$16)*'Hidden inputs'!$D$16+('Hidden inputs'!$C$17-'Hidden inputs'!$B$17)*'Hidden inputs'!$D$17+(Y128-'Hidden inputs'!$B$18)*'Hidden inputs'!$D$18))</f>
        <v/>
      </c>
      <c r="AA128" s="10" t="str">
        <f t="shared" ca="1" si="3310"/>
        <v/>
      </c>
      <c r="AB128" s="5" t="str">
        <f t="shared" ca="1" si="3214"/>
        <v/>
      </c>
      <c r="AC128" s="5" t="str">
        <f t="shared" ca="1" si="3311"/>
        <v/>
      </c>
      <c r="AD128" s="5" t="str">
        <f ca="1">IF(B128="","",'Hidden inputs'!$D$11*U128+'Hidden inputs'!$E$11*V128)</f>
        <v/>
      </c>
      <c r="AE128" s="11" t="str">
        <f t="shared" ca="1" si="3146"/>
        <v/>
      </c>
      <c r="AF128" s="9" t="str">
        <f t="shared" ca="1" si="3215"/>
        <v/>
      </c>
      <c r="AG128" s="3" t="str">
        <f t="shared" ca="1" si="3216"/>
        <v/>
      </c>
      <c r="AH128" s="5" t="str" cm="1">
        <f t="array" aca="1" ref="AH128" ca="1">IF($B128="","",IF(AG128=0,0,IF(DD_Payment="",0,IF(AG128&lt;_xlfn.IFS(DD_Frequency="Monthly",1,DD_Frequency="Quarterly",IF(MONTH(AG$2)=1,1,IF(MONTH(AG$2)=4,1,IF(MONTH(AG$2)=7,1,IF(MONTH(AG$2)=10,1,0)))),DD_Frequency="Annually",IF(MONTH(AG$2)=1,1,0))*DD_Payment,AG128,_xlfn.IFS(DD_Frequency="Monthly",1,DD_Frequency="Quarterly",IF(MONTH(AG$2)=1,1,IF(MONTH(AG$2)=4,1,IF(MONTH(AG$2)=7,1,IF(MONTH(AG$2)=10,1,0)))),DD_Frequency="Annually",IF(MONTH(AG$2)=1,1,0))*DD_Payment))))</f>
        <v/>
      </c>
      <c r="AI128" s="3" t="str">
        <f t="shared" ref="AI128" ca="1" si="6078">IF($B128="","",IF(AG128&gt;AH128,(AG128-AH128/2)*(rate_A*(AI$1/365)),0))</f>
        <v/>
      </c>
      <c r="AJ128" s="3" t="str">
        <f t="shared" ca="1" si="3313"/>
        <v/>
      </c>
      <c r="AK128" s="3" t="str">
        <f t="shared" ref="AK128" ca="1" si="6079">IF($B128="","",V128*(1+rate_A*AI$1/365))</f>
        <v/>
      </c>
      <c r="AL128" s="3" t="str">
        <f t="shared" ref="AL128" ca="1" si="6080">IF($B128="","",W128*(1+rate_A*AI$1/365))</f>
        <v/>
      </c>
      <c r="AM128" s="3" t="str">
        <f t="shared" ref="AM128" ca="1" si="6081">IF($B128="","",X128*(1+rate_joint*AI$1/365))</f>
        <v/>
      </c>
      <c r="AN128" s="5" t="str">
        <f t="shared" ca="1" si="3317"/>
        <v/>
      </c>
      <c r="AO128" s="5" t="str" cm="1">
        <f t="array" aca="1" ref="AO128" ca="1">IF(AN128="","",_xlfn.IFS(AN128&lt;='Hidden inputs'!$C$15,AN128*'Hidden inputs'!$D$15,AN128&lt;='Hidden inputs'!$C$16,'Hidden inputs'!$C$15*'Hidden inputs'!$D$15+(AN128-'Hidden inputs'!$B$16)*'Hidden inputs'!$D$16,AN128&lt;='Hidden inputs'!$C$17,'Hidden inputs'!$C$15*'Hidden inputs'!$D$15+('Hidden inputs'!$C$16-'Hidden inputs'!$B$16)*'Hidden inputs'!$D$16+(AN128-'Hidden inputs'!$B$17)*'Hidden inputs'!$D$17,AN128&gt;'Hidden inputs'!$B$18,'Hidden inputs'!$C$15*'Hidden inputs'!$D$15+('Hidden inputs'!$C$16-'Hidden inputs'!$B$16)*'Hidden inputs'!$D$16+('Hidden inputs'!$C$17-'Hidden inputs'!$B$17)*'Hidden inputs'!$D$17+(AN128-'Hidden inputs'!$B$18)*'Hidden inputs'!$D$18))</f>
        <v/>
      </c>
      <c r="AP128" s="10" t="str">
        <f t="shared" ca="1" si="3318"/>
        <v/>
      </c>
      <c r="AQ128" s="5" t="str">
        <f t="shared" ca="1" si="3221"/>
        <v/>
      </c>
      <c r="AR128" s="5" t="str">
        <f t="shared" ca="1" si="3222"/>
        <v/>
      </c>
      <c r="AS128" s="5" t="str">
        <f ca="1">IF($B128="","",'Hidden inputs'!$D$11*AJ128+'Hidden inputs'!$E$11*AK128)</f>
        <v/>
      </c>
      <c r="AT128" s="11" t="str">
        <f t="shared" ca="1" si="3151"/>
        <v/>
      </c>
      <c r="AU128" s="9" t="str">
        <f t="shared" ca="1" si="3223"/>
        <v/>
      </c>
      <c r="AV128" s="3" t="str">
        <f t="shared" ca="1" si="3224"/>
        <v/>
      </c>
      <c r="AW128" s="5" t="str" cm="1">
        <f t="array" aca="1" ref="AW128" ca="1">IF($B128="","",IF(AV128=0,0,IF(DD_Payment="",0,IF(AV128&lt;_xlfn.IFS(DD_Frequency="Monthly",1,DD_Frequency="Quarterly",IF(MONTH(AV$2)=1,1,IF(MONTH(AV$2)=4,1,IF(MONTH(AV$2)=7,1,IF(MONTH(AV$2)=10,1,0)))),DD_Frequency="Annually",IF(MONTH(AV$2)=1,1,0))*DD_Payment,AV128,_xlfn.IFS(DD_Frequency="Monthly",1,DD_Frequency="Quarterly",IF(MONTH(AV$2)=1,1,IF(MONTH(AV$2)=4,1,IF(MONTH(AV$2)=7,1,IF(MONTH(AV$2)=10,1,0)))),DD_Frequency="Annually",IF(MONTH(AV$2)=1,1,0))*DD_Payment))))</f>
        <v/>
      </c>
      <c r="AX128" s="3" t="str">
        <f t="shared" ref="AX128" ca="1" si="6082">IF($B128="","",IF(AV128&gt;AW128,(AV128-AW128/2)*(rate_A*(AX$1/365)),0))</f>
        <v/>
      </c>
      <c r="AY128" s="3" t="str">
        <f t="shared" ca="1" si="3320"/>
        <v/>
      </c>
      <c r="AZ128" s="3" t="str">
        <f t="shared" ref="AZ128" ca="1" si="6083">IF($B128="","",AK128*(1+rate_A*AX$1/365))</f>
        <v/>
      </c>
      <c r="BA128" s="3" t="str">
        <f t="shared" ref="BA128" ca="1" si="6084">IF($B128="","",AL128*(1+rate_A*AX$1/365))</f>
        <v/>
      </c>
      <c r="BB128" s="3" t="str">
        <f t="shared" ref="BB128" ca="1" si="6085">IF($B128="","",AM128*(1+rate_joint*AX$1/365))</f>
        <v/>
      </c>
      <c r="BC128" s="5" t="str">
        <f t="shared" ca="1" si="3324"/>
        <v/>
      </c>
      <c r="BD128" s="5" t="str" cm="1">
        <f t="array" aca="1" ref="BD128" ca="1">IF(BC128="","",_xlfn.IFS(BC128&lt;='Hidden inputs'!$C$15,BC128*'Hidden inputs'!$D$15,BC128&lt;='Hidden inputs'!$C$16,'Hidden inputs'!$C$15*'Hidden inputs'!$D$15+(BC128-'Hidden inputs'!$B$16)*'Hidden inputs'!$D$16,BC128&lt;='Hidden inputs'!$C$17,'Hidden inputs'!$C$15*'Hidden inputs'!$D$15+('Hidden inputs'!$C$16-'Hidden inputs'!$B$16)*'Hidden inputs'!$D$16+(BC128-'Hidden inputs'!$B$17)*'Hidden inputs'!$D$17,BC128&gt;'Hidden inputs'!$B$18,'Hidden inputs'!$C$15*'Hidden inputs'!$D$15+('Hidden inputs'!$C$16-'Hidden inputs'!$B$16)*'Hidden inputs'!$D$16+('Hidden inputs'!$C$17-'Hidden inputs'!$B$17)*'Hidden inputs'!$D$17+(BC128-'Hidden inputs'!$B$18)*'Hidden inputs'!$D$18))</f>
        <v/>
      </c>
      <c r="BE128" s="10" t="str">
        <f t="shared" ca="1" si="3325"/>
        <v/>
      </c>
      <c r="BF128" s="5" t="str">
        <f t="shared" ca="1" si="3229"/>
        <v/>
      </c>
      <c r="BG128" s="5" t="str">
        <f t="shared" ca="1" si="3230"/>
        <v/>
      </c>
      <c r="BH128" s="5" t="str">
        <f ca="1">IF($B128="","",'Hidden inputs'!$D$11*AY128+'Hidden inputs'!$E$11*AZ128)</f>
        <v/>
      </c>
      <c r="BI128" s="11" t="str">
        <f t="shared" ca="1" si="3156"/>
        <v/>
      </c>
      <c r="BJ128" s="9" t="str">
        <f t="shared" ca="1" si="3231"/>
        <v/>
      </c>
      <c r="BK128" s="3" t="str">
        <f t="shared" ca="1" si="3232"/>
        <v/>
      </c>
      <c r="BL128" s="5" t="str" cm="1">
        <f t="array" aca="1" ref="BL128" ca="1">IF($B128="","",IF(BK128=0,0,IF(DD_Payment="",0,IF(BK128&lt;_xlfn.IFS(DD_Frequency="Monthly",1,DD_Frequency="Quarterly",IF(MONTH(BK$2)=1,1,IF(MONTH(BK$2)=4,1,IF(MONTH(BK$2)=7,1,IF(MONTH(BK$2)=10,1,0)))),DD_Frequency="Annually",IF(MONTH(BK$2)=1,1,0))*DD_Payment,BK128,_xlfn.IFS(DD_Frequency="Monthly",1,DD_Frequency="Quarterly",IF(MONTH(BK$2)=1,1,IF(MONTH(BK$2)=4,1,IF(MONTH(BK$2)=7,1,IF(MONTH(BK$2)=10,1,0)))),DD_Frequency="Annually",IF(MONTH(BK$2)=1,1,0))*DD_Payment))))</f>
        <v/>
      </c>
      <c r="BM128" s="3" t="str">
        <f t="shared" ref="BM128" ca="1" si="6086">IF($B128="","",IF(BK128&gt;BL128,(BK128-BL128/2)*(rate_A*(BM$1/365)),0))</f>
        <v/>
      </c>
      <c r="BN128" s="3" t="str">
        <f t="shared" ca="1" si="3327"/>
        <v/>
      </c>
      <c r="BO128" s="3" t="str">
        <f t="shared" ref="BO128" ca="1" si="6087">IF($B128="","",AZ128*(1+rate_A*BM$1/365))</f>
        <v/>
      </c>
      <c r="BP128" s="3" t="str">
        <f t="shared" ref="BP128" ca="1" si="6088">IF($B128="","",BA128*(1+rate_A*BM$1/365))</f>
        <v/>
      </c>
      <c r="BQ128" s="3" t="str">
        <f t="shared" ref="BQ128" ca="1" si="6089">IF($B128="","",BB128*(1+rate_joint*BM$1/365))</f>
        <v/>
      </c>
      <c r="BR128" s="5" t="str">
        <f t="shared" ca="1" si="3331"/>
        <v/>
      </c>
      <c r="BS128" s="5" t="str" cm="1">
        <f t="array" aca="1" ref="BS128" ca="1">IF(BR128="","",_xlfn.IFS(BR128&lt;='Hidden inputs'!$C$15,BR128*'Hidden inputs'!$D$15,BR128&lt;='Hidden inputs'!$C$16,'Hidden inputs'!$C$15*'Hidden inputs'!$D$15+(BR128-'Hidden inputs'!$B$16)*'Hidden inputs'!$D$16,BR128&lt;='Hidden inputs'!$C$17,'Hidden inputs'!$C$15*'Hidden inputs'!$D$15+('Hidden inputs'!$C$16-'Hidden inputs'!$B$16)*'Hidden inputs'!$D$16+(BR128-'Hidden inputs'!$B$17)*'Hidden inputs'!$D$17,BR128&gt;'Hidden inputs'!$B$18,'Hidden inputs'!$C$15*'Hidden inputs'!$D$15+('Hidden inputs'!$C$16-'Hidden inputs'!$B$16)*'Hidden inputs'!$D$16+('Hidden inputs'!$C$17-'Hidden inputs'!$B$17)*'Hidden inputs'!$D$17+(BR128-'Hidden inputs'!$B$18)*'Hidden inputs'!$D$18))</f>
        <v/>
      </c>
      <c r="BT128" s="10" t="str">
        <f t="shared" ca="1" si="3332"/>
        <v/>
      </c>
      <c r="BU128" s="5" t="str">
        <f t="shared" ca="1" si="3237"/>
        <v/>
      </c>
      <c r="BV128" s="5" t="str">
        <f t="shared" ca="1" si="3238"/>
        <v/>
      </c>
      <c r="BW128" s="5" t="str">
        <f ca="1">IF($B128="","",'Hidden inputs'!$D$11*BN128+'Hidden inputs'!$E$11*BO128)</f>
        <v/>
      </c>
      <c r="BX128" s="11" t="str">
        <f t="shared" ca="1" si="3161"/>
        <v/>
      </c>
      <c r="BY128" s="9" t="str">
        <f t="shared" ca="1" si="3239"/>
        <v/>
      </c>
      <c r="BZ128" s="3" t="str">
        <f t="shared" ca="1" si="3240"/>
        <v/>
      </c>
      <c r="CA128" s="5" t="str" cm="1">
        <f t="array" aca="1" ref="CA128" ca="1">IF($B128="","",IF(BZ128=0,0,IF(DD_Payment="",0,IF(BZ128&lt;_xlfn.IFS(DD_Frequency="Monthly",1,DD_Frequency="Quarterly",IF(MONTH(BZ$2)=1,1,IF(MONTH(BZ$2)=4,1,IF(MONTH(BZ$2)=7,1,IF(MONTH(BZ$2)=10,1,0)))),DD_Frequency="Annually",IF(MONTH(BZ$2)=1,1,0))*DD_Payment,BZ128,_xlfn.IFS(DD_Frequency="Monthly",1,DD_Frequency="Quarterly",IF(MONTH(BZ$2)=1,1,IF(MONTH(BZ$2)=4,1,IF(MONTH(BZ$2)=7,1,IF(MONTH(BZ$2)=10,1,0)))),DD_Frequency="Annually",IF(MONTH(BZ$2)=1,1,0))*DD_Payment))))</f>
        <v/>
      </c>
      <c r="CB128" s="3" t="str">
        <f t="shared" ref="CB128" ca="1" si="6090">IF($B128="","",IF(BZ128&gt;CA128,(BZ128-CA128/2)*(rate_A*(CB$1/365)),0))</f>
        <v/>
      </c>
      <c r="CC128" s="3" t="str">
        <f t="shared" ca="1" si="3334"/>
        <v/>
      </c>
      <c r="CD128" s="3" t="str">
        <f t="shared" ref="CD128" ca="1" si="6091">IF($B128="","",BO128*(1+rate_A*CB$1/365))</f>
        <v/>
      </c>
      <c r="CE128" s="3" t="str">
        <f t="shared" ref="CE128" ca="1" si="6092">IF($B128="","",BP128*(1+rate_A*CB$1/365))</f>
        <v/>
      </c>
      <c r="CF128" s="3" t="str">
        <f t="shared" ref="CF128" ca="1" si="6093">IF($B128="","",BQ128*(1+rate_joint*CB$1/365))</f>
        <v/>
      </c>
      <c r="CG128" s="5" t="str">
        <f t="shared" ca="1" si="3338"/>
        <v/>
      </c>
      <c r="CH128" s="5" t="str" cm="1">
        <f t="array" aca="1" ref="CH128" ca="1">IF(CG128="","",_xlfn.IFS(CG128&lt;='Hidden inputs'!$C$15,CG128*'Hidden inputs'!$D$15,CG128&lt;='Hidden inputs'!$C$16,'Hidden inputs'!$C$15*'Hidden inputs'!$D$15+(CG128-'Hidden inputs'!$B$16)*'Hidden inputs'!$D$16,CG128&lt;='Hidden inputs'!$C$17,'Hidden inputs'!$C$15*'Hidden inputs'!$D$15+('Hidden inputs'!$C$16-'Hidden inputs'!$B$16)*'Hidden inputs'!$D$16+(CG128-'Hidden inputs'!$B$17)*'Hidden inputs'!$D$17,CG128&gt;'Hidden inputs'!$B$18,'Hidden inputs'!$C$15*'Hidden inputs'!$D$15+('Hidden inputs'!$C$16-'Hidden inputs'!$B$16)*'Hidden inputs'!$D$16+('Hidden inputs'!$C$17-'Hidden inputs'!$B$17)*'Hidden inputs'!$D$17+(CG128-'Hidden inputs'!$B$18)*'Hidden inputs'!$D$18))</f>
        <v/>
      </c>
      <c r="CI128" s="10" t="str">
        <f t="shared" ca="1" si="3339"/>
        <v/>
      </c>
      <c r="CJ128" s="5" t="str">
        <f t="shared" ca="1" si="3245"/>
        <v/>
      </c>
      <c r="CK128" s="5" t="str">
        <f t="shared" ca="1" si="3246"/>
        <v/>
      </c>
      <c r="CL128" s="5" t="str">
        <f ca="1">IF($B128="","",'Hidden inputs'!$D$11*CC128+'Hidden inputs'!$E$11*CD128)</f>
        <v/>
      </c>
      <c r="CM128" s="11" t="str">
        <f t="shared" ca="1" si="3166"/>
        <v/>
      </c>
      <c r="CN128" s="9" t="str">
        <f t="shared" ca="1" si="3247"/>
        <v/>
      </c>
      <c r="CO128" s="3" t="str">
        <f t="shared" ca="1" si="3248"/>
        <v/>
      </c>
      <c r="CP128" s="5" t="str" cm="1">
        <f t="array" aca="1" ref="CP128" ca="1">IF($B128="","",IF(CO128=0,0,IF(DD_Payment="",0,IF(CO128&lt;_xlfn.IFS(DD_Frequency="Monthly",1,DD_Frequency="Quarterly",IF(MONTH(CO$2)=1,1,IF(MONTH(CO$2)=4,1,IF(MONTH(CO$2)=7,1,IF(MONTH(CO$2)=10,1,0)))),DD_Frequency="Annually",IF(MONTH(CO$2)=1,1,0))*DD_Payment,CO128,_xlfn.IFS(DD_Frequency="Monthly",1,DD_Frequency="Quarterly",IF(MONTH(CO$2)=1,1,IF(MONTH(CO$2)=4,1,IF(MONTH(CO$2)=7,1,IF(MONTH(CO$2)=10,1,0)))),DD_Frequency="Annually",IF(MONTH(CO$2)=1,1,0))*DD_Payment))))</f>
        <v/>
      </c>
      <c r="CQ128" s="3" t="str">
        <f t="shared" ref="CQ128" ca="1" si="6094">IF($B128="","",IF(CO128&gt;CP128,(CO128-CP128/2)*(rate_A*(CQ$1/365)),0))</f>
        <v/>
      </c>
      <c r="CR128" s="3" t="str">
        <f t="shared" ca="1" si="3341"/>
        <v/>
      </c>
      <c r="CS128" s="3" t="str">
        <f t="shared" ref="CS128" ca="1" si="6095">IF($B128="","",CD128*(1+rate_A*CQ$1/365))</f>
        <v/>
      </c>
      <c r="CT128" s="3" t="str">
        <f t="shared" ref="CT128" ca="1" si="6096">IF($B128="","",CE128*(1+rate_A*CQ$1/365))</f>
        <v/>
      </c>
      <c r="CU128" s="3" t="str">
        <f t="shared" ref="CU128" ca="1" si="6097">IF($B128="","",CF128*(1+rate_joint*CQ$1/365))</f>
        <v/>
      </c>
      <c r="CV128" s="5" t="str">
        <f t="shared" ca="1" si="3345"/>
        <v/>
      </c>
      <c r="CW128" s="5" t="str" cm="1">
        <f t="array" aca="1" ref="CW128" ca="1">IF(CV128="","",_xlfn.IFS(CV128&lt;='Hidden inputs'!$C$15,CV128*'Hidden inputs'!$D$15,CV128&lt;='Hidden inputs'!$C$16,'Hidden inputs'!$C$15*'Hidden inputs'!$D$15+(CV128-'Hidden inputs'!$B$16)*'Hidden inputs'!$D$16,CV128&lt;='Hidden inputs'!$C$17,'Hidden inputs'!$C$15*'Hidden inputs'!$D$15+('Hidden inputs'!$C$16-'Hidden inputs'!$B$16)*'Hidden inputs'!$D$16+(CV128-'Hidden inputs'!$B$17)*'Hidden inputs'!$D$17,CV128&gt;'Hidden inputs'!$B$18,'Hidden inputs'!$C$15*'Hidden inputs'!$D$15+('Hidden inputs'!$C$16-'Hidden inputs'!$B$16)*'Hidden inputs'!$D$16+('Hidden inputs'!$C$17-'Hidden inputs'!$B$17)*'Hidden inputs'!$D$17+(CV128-'Hidden inputs'!$B$18)*'Hidden inputs'!$D$18))</f>
        <v/>
      </c>
      <c r="CX128" s="10" t="str">
        <f t="shared" ca="1" si="3346"/>
        <v/>
      </c>
      <c r="CY128" s="5" t="str">
        <f t="shared" ca="1" si="3253"/>
        <v/>
      </c>
      <c r="CZ128" s="5" t="str">
        <f t="shared" ca="1" si="3254"/>
        <v/>
      </c>
      <c r="DA128" s="5" t="str">
        <f ca="1">IF($B128="","",'Hidden inputs'!$D$11*CR128+'Hidden inputs'!$E$11*CS128)</f>
        <v/>
      </c>
      <c r="DB128" s="11" t="str">
        <f t="shared" ca="1" si="3171"/>
        <v/>
      </c>
      <c r="DC128" s="9" t="str">
        <f t="shared" ca="1" si="3255"/>
        <v/>
      </c>
      <c r="DD128" s="3" t="str">
        <f t="shared" ca="1" si="3256"/>
        <v/>
      </c>
      <c r="DE128" s="5" t="str" cm="1">
        <f t="array" aca="1" ref="DE128" ca="1">IF($B128="","",IF(DD128=0,0,IF(DD_Payment="",0,IF(DD128&lt;_xlfn.IFS(DD_Frequency="Monthly",1,DD_Frequency="Quarterly",IF(MONTH(DD$2)=1,1,IF(MONTH(DD$2)=4,1,IF(MONTH(DD$2)=7,1,IF(MONTH(DD$2)=10,1,0)))),DD_Frequency="Annually",IF(MONTH(DD$2)=1,1,0))*DD_Payment,DD128,_xlfn.IFS(DD_Frequency="Monthly",1,DD_Frequency="Quarterly",IF(MONTH(DD$2)=1,1,IF(MONTH(DD$2)=4,1,IF(MONTH(DD$2)=7,1,IF(MONTH(DD$2)=10,1,0)))),DD_Frequency="Annually",IF(MONTH(DD$2)=1,1,0))*DD_Payment))))</f>
        <v/>
      </c>
      <c r="DF128" s="3" t="str">
        <f t="shared" ref="DF128" ca="1" si="6098">IF($B128="","",IF(DD128&gt;DE128,(DD128-DE128/2)*(rate_A*(DF$1/365)),0))</f>
        <v/>
      </c>
      <c r="DG128" s="3" t="str">
        <f t="shared" ca="1" si="3348"/>
        <v/>
      </c>
      <c r="DH128" s="3" t="str">
        <f t="shared" ref="DH128" ca="1" si="6099">IF($B128="","",CS128*(1+rate_A*DF$1/365))</f>
        <v/>
      </c>
      <c r="DI128" s="3" t="str">
        <f t="shared" ref="DI128" ca="1" si="6100">IF($B128="","",CT128*(1+rate_A*DF$1/365))</f>
        <v/>
      </c>
      <c r="DJ128" s="3" t="str">
        <f t="shared" ref="DJ128" ca="1" si="6101">IF($B128="","",CU128*(1+rate_joint*DF$1/365))</f>
        <v/>
      </c>
      <c r="DK128" s="5" t="str">
        <f t="shared" ca="1" si="3352"/>
        <v/>
      </c>
      <c r="DL128" s="5" t="str" cm="1">
        <f t="array" aca="1" ref="DL128" ca="1">IF(DK128="","",_xlfn.IFS(DK128&lt;='Hidden inputs'!$C$15,DK128*'Hidden inputs'!$D$15,DK128&lt;='Hidden inputs'!$C$16,'Hidden inputs'!$C$15*'Hidden inputs'!$D$15+(DK128-'Hidden inputs'!$B$16)*'Hidden inputs'!$D$16,DK128&lt;='Hidden inputs'!$C$17,'Hidden inputs'!$C$15*'Hidden inputs'!$D$15+('Hidden inputs'!$C$16-'Hidden inputs'!$B$16)*'Hidden inputs'!$D$16+(DK128-'Hidden inputs'!$B$17)*'Hidden inputs'!$D$17,DK128&gt;'Hidden inputs'!$B$18,'Hidden inputs'!$C$15*'Hidden inputs'!$D$15+('Hidden inputs'!$C$16-'Hidden inputs'!$B$16)*'Hidden inputs'!$D$16+('Hidden inputs'!$C$17-'Hidden inputs'!$B$17)*'Hidden inputs'!$D$17+(DK128-'Hidden inputs'!$B$18)*'Hidden inputs'!$D$18))</f>
        <v/>
      </c>
      <c r="DM128" s="10" t="str">
        <f t="shared" ca="1" si="3353"/>
        <v/>
      </c>
      <c r="DN128" s="5" t="str">
        <f t="shared" ca="1" si="3261"/>
        <v/>
      </c>
      <c r="DO128" s="5" t="str">
        <f t="shared" ca="1" si="3262"/>
        <v/>
      </c>
      <c r="DP128" s="5" t="str">
        <f ca="1">IF($B128="","",'Hidden inputs'!$D$11*DG128+'Hidden inputs'!$E$11*DH128)</f>
        <v/>
      </c>
      <c r="DQ128" s="11" t="str">
        <f t="shared" ca="1" si="3176"/>
        <v/>
      </c>
      <c r="DR128" s="9" t="str">
        <f t="shared" ca="1" si="3263"/>
        <v/>
      </c>
      <c r="DS128" s="3" t="str">
        <f t="shared" ca="1" si="3264"/>
        <v/>
      </c>
      <c r="DT128" s="5" t="str" cm="1">
        <f t="array" aca="1" ref="DT128" ca="1">IF($B128="","",IF(DS128=0,0,IF(DD_Payment="",0,IF(DS128&lt;_xlfn.IFS(DD_Frequency="Monthly",1,DD_Frequency="Quarterly",IF(MONTH(DS$2)=1,1,IF(MONTH(DS$2)=4,1,IF(MONTH(DS$2)=7,1,IF(MONTH(DS$2)=10,1,0)))),DD_Frequency="Annually",IF(MONTH(DS$2)=1,1,0))*DD_Payment,DS128,_xlfn.IFS(DD_Frequency="Monthly",1,DD_Frequency="Quarterly",IF(MONTH(DS$2)=1,1,IF(MONTH(DS$2)=4,1,IF(MONTH(DS$2)=7,1,IF(MONTH(DS$2)=10,1,0)))),DD_Frequency="Annually",IF(MONTH(DS$2)=1,1,0))*DD_Payment))))</f>
        <v/>
      </c>
      <c r="DU128" s="3" t="str">
        <f t="shared" ref="DU128" ca="1" si="6102">IF($B128="","",IF(DS128&gt;DT128,(DS128-DT128/2)*(rate_A*(DU$1/365)),0))</f>
        <v/>
      </c>
      <c r="DV128" s="3" t="str">
        <f t="shared" ca="1" si="3355"/>
        <v/>
      </c>
      <c r="DW128" s="3" t="str">
        <f t="shared" ref="DW128" ca="1" si="6103">IF($B128="","",DH128*(1+rate_A*DU$1/365))</f>
        <v/>
      </c>
      <c r="DX128" s="3" t="str">
        <f t="shared" ref="DX128" ca="1" si="6104">IF($B128="","",DI128*(1+rate_A*DU$1/365))</f>
        <v/>
      </c>
      <c r="DY128" s="3" t="str">
        <f t="shared" ref="DY128" ca="1" si="6105">IF($B128="","",DJ128*(1+rate_joint*DU$1/365))</f>
        <v/>
      </c>
      <c r="DZ128" s="5" t="str">
        <f t="shared" ca="1" si="3359"/>
        <v/>
      </c>
      <c r="EA128" s="5" t="str" cm="1">
        <f t="array" aca="1" ref="EA128" ca="1">IF(DZ128="","",_xlfn.IFS(DZ128&lt;='Hidden inputs'!$C$15,DZ128*'Hidden inputs'!$D$15,DZ128&lt;='Hidden inputs'!$C$16,'Hidden inputs'!$C$15*'Hidden inputs'!$D$15+(DZ128-'Hidden inputs'!$B$16)*'Hidden inputs'!$D$16,DZ128&lt;='Hidden inputs'!$C$17,'Hidden inputs'!$C$15*'Hidden inputs'!$D$15+('Hidden inputs'!$C$16-'Hidden inputs'!$B$16)*'Hidden inputs'!$D$16+(DZ128-'Hidden inputs'!$B$17)*'Hidden inputs'!$D$17,DZ128&gt;'Hidden inputs'!$B$18,'Hidden inputs'!$C$15*'Hidden inputs'!$D$15+('Hidden inputs'!$C$16-'Hidden inputs'!$B$16)*'Hidden inputs'!$D$16+('Hidden inputs'!$C$17-'Hidden inputs'!$B$17)*'Hidden inputs'!$D$17+(DZ128-'Hidden inputs'!$B$18)*'Hidden inputs'!$D$18))</f>
        <v/>
      </c>
      <c r="EB128" s="10" t="str">
        <f t="shared" ca="1" si="3360"/>
        <v/>
      </c>
      <c r="EC128" s="5" t="str">
        <f t="shared" ca="1" si="3269"/>
        <v/>
      </c>
      <c r="ED128" s="5" t="str">
        <f t="shared" ca="1" si="3270"/>
        <v/>
      </c>
      <c r="EE128" s="5" t="str">
        <f ca="1">IF($B128="","",'Hidden inputs'!$D$11*DV128+'Hidden inputs'!$E$11*DW128)</f>
        <v/>
      </c>
      <c r="EF128" s="11" t="str">
        <f t="shared" ca="1" si="3181"/>
        <v/>
      </c>
      <c r="EG128" s="9" t="str">
        <f t="shared" ca="1" si="3271"/>
        <v/>
      </c>
      <c r="EH128" s="3" t="str">
        <f t="shared" ca="1" si="3272"/>
        <v/>
      </c>
      <c r="EI128" s="5" t="str" cm="1">
        <f t="array" aca="1" ref="EI128" ca="1">IF($B128="","",IF(EH128=0,0,IF(DD_Payment="",0,IF(EH128&lt;_xlfn.IFS(DD_Frequency="Monthly",1,DD_Frequency="Quarterly",IF(MONTH(EH$2)=1,1,IF(MONTH(EH$2)=4,1,IF(MONTH(EH$2)=7,1,IF(MONTH(EH$2)=10,1,0)))),DD_Frequency="Annually",IF(MONTH(EH$2)=1,1,0))*DD_Payment,EH128,_xlfn.IFS(DD_Frequency="Monthly",1,DD_Frequency="Quarterly",IF(MONTH(EH$2)=1,1,IF(MONTH(EH$2)=4,1,IF(MONTH(EH$2)=7,1,IF(MONTH(EH$2)=10,1,0)))),DD_Frequency="Annually",IF(MONTH(EH$2)=1,1,0))*DD_Payment))))</f>
        <v/>
      </c>
      <c r="EJ128" s="3" t="str">
        <f t="shared" ref="EJ128" ca="1" si="6106">IF($B128="","",IF(EH128&gt;EI128,(EH128-EI128/2)*(rate_A*(EJ$1/365)),0))</f>
        <v/>
      </c>
      <c r="EK128" s="3" t="str">
        <f t="shared" ca="1" si="3362"/>
        <v/>
      </c>
      <c r="EL128" s="3" t="str">
        <f t="shared" ref="EL128" ca="1" si="6107">IF($B128="","",DW128*(1+rate_A*EJ$1/365))</f>
        <v/>
      </c>
      <c r="EM128" s="3" t="str">
        <f t="shared" ref="EM128" ca="1" si="6108">IF($B128="","",DX128*(1+rate_A*EJ$1/365))</f>
        <v/>
      </c>
      <c r="EN128" s="3" t="str">
        <f t="shared" ref="EN128" ca="1" si="6109">IF($B128="","",DY128*(1+rate_joint*EJ$1/365))</f>
        <v/>
      </c>
      <c r="EO128" s="5" t="str">
        <f t="shared" ca="1" si="3366"/>
        <v/>
      </c>
      <c r="EP128" s="5" t="str" cm="1">
        <f t="array" aca="1" ref="EP128" ca="1">IF(EO128="","",_xlfn.IFS(EO128&lt;='Hidden inputs'!$C$15,EO128*'Hidden inputs'!$D$15,EO128&lt;='Hidden inputs'!$C$16,'Hidden inputs'!$C$15*'Hidden inputs'!$D$15+(EO128-'Hidden inputs'!$B$16)*'Hidden inputs'!$D$16,EO128&lt;='Hidden inputs'!$C$17,'Hidden inputs'!$C$15*'Hidden inputs'!$D$15+('Hidden inputs'!$C$16-'Hidden inputs'!$B$16)*'Hidden inputs'!$D$16+(EO128-'Hidden inputs'!$B$17)*'Hidden inputs'!$D$17,EO128&gt;'Hidden inputs'!$B$18,'Hidden inputs'!$C$15*'Hidden inputs'!$D$15+('Hidden inputs'!$C$16-'Hidden inputs'!$B$16)*'Hidden inputs'!$D$16+('Hidden inputs'!$C$17-'Hidden inputs'!$B$17)*'Hidden inputs'!$D$17+(EO128-'Hidden inputs'!$B$18)*'Hidden inputs'!$D$18))</f>
        <v/>
      </c>
      <c r="EQ128" s="10" t="str">
        <f t="shared" ca="1" si="3367"/>
        <v/>
      </c>
      <c r="ER128" s="5" t="str">
        <f t="shared" ca="1" si="3277"/>
        <v/>
      </c>
      <c r="ES128" s="5" t="str">
        <f t="shared" ca="1" si="3278"/>
        <v/>
      </c>
      <c r="ET128" s="5" t="str">
        <f ca="1">IF($B128="","",'Hidden inputs'!$D$11*EK128+'Hidden inputs'!$E$11*EL128)</f>
        <v/>
      </c>
      <c r="EU128" s="11" t="str">
        <f t="shared" ca="1" si="3186"/>
        <v/>
      </c>
      <c r="EV128" s="9" t="str">
        <f t="shared" ca="1" si="3279"/>
        <v/>
      </c>
      <c r="EW128" s="3" t="str">
        <f t="shared" ca="1" si="3280"/>
        <v/>
      </c>
      <c r="EX128" s="5" t="str" cm="1">
        <f t="array" aca="1" ref="EX128" ca="1">IF($B128="","",IF(EW128=0,0,IF(DD_Payment="",0,IF(EW128&lt;_xlfn.IFS(DD_Frequency="Monthly",1,DD_Frequency="Quarterly",IF(MONTH(EW$2)=1,1,IF(MONTH(EW$2)=4,1,IF(MONTH(EW$2)=7,1,IF(MONTH(EW$2)=10,1,0)))),DD_Frequency="Annually",IF(MONTH(EW$2)=1,1,0))*DD_Payment,EW128,_xlfn.IFS(DD_Frequency="Monthly",1,DD_Frequency="Quarterly",IF(MONTH(EW$2)=1,1,IF(MONTH(EW$2)=4,1,IF(MONTH(EW$2)=7,1,IF(MONTH(EW$2)=10,1,0)))),DD_Frequency="Annually",IF(MONTH(EW$2)=1,1,0))*DD_Payment))))</f>
        <v/>
      </c>
      <c r="EY128" s="3" t="str">
        <f t="shared" ref="EY128" ca="1" si="6110">IF($B128="","",IF(EW128&gt;EX128,(EW128-EX128/2)*(rate_A*(EY$1/365)),0))</f>
        <v/>
      </c>
      <c r="EZ128" s="3" t="str">
        <f t="shared" ca="1" si="3369"/>
        <v/>
      </c>
      <c r="FA128" s="3" t="str">
        <f t="shared" ref="FA128" ca="1" si="6111">IF($B128="","",EL128*(1+rate_A*EY$1/365))</f>
        <v/>
      </c>
      <c r="FB128" s="3" t="str">
        <f t="shared" ref="FB128" ca="1" si="6112">IF($B128="","",EM128*(1+rate_A*EY$1/365))</f>
        <v/>
      </c>
      <c r="FC128" s="3" t="str">
        <f t="shared" ref="FC128" ca="1" si="6113">IF($B128="","",EN128*(1+rate_joint*EY$1/365))</f>
        <v/>
      </c>
      <c r="FD128" s="5" t="str">
        <f t="shared" ca="1" si="3373"/>
        <v/>
      </c>
      <c r="FE128" s="5" t="str" cm="1">
        <f t="array" aca="1" ref="FE128" ca="1">IF(FD128="","",_xlfn.IFS(FD128&lt;='Hidden inputs'!$C$15,FD128*'Hidden inputs'!$D$15,FD128&lt;='Hidden inputs'!$C$16,'Hidden inputs'!$C$15*'Hidden inputs'!$D$15+(FD128-'Hidden inputs'!$B$16)*'Hidden inputs'!$D$16,FD128&lt;='Hidden inputs'!$C$17,'Hidden inputs'!$C$15*'Hidden inputs'!$D$15+('Hidden inputs'!$C$16-'Hidden inputs'!$B$16)*'Hidden inputs'!$D$16+(FD128-'Hidden inputs'!$B$17)*'Hidden inputs'!$D$17,FD128&gt;'Hidden inputs'!$B$18,'Hidden inputs'!$C$15*'Hidden inputs'!$D$15+('Hidden inputs'!$C$16-'Hidden inputs'!$B$16)*'Hidden inputs'!$D$16+('Hidden inputs'!$C$17-'Hidden inputs'!$B$17)*'Hidden inputs'!$D$17+(FD128-'Hidden inputs'!$B$18)*'Hidden inputs'!$D$18))</f>
        <v/>
      </c>
      <c r="FF128" s="10" t="str">
        <f t="shared" ca="1" si="3374"/>
        <v/>
      </c>
      <c r="FG128" s="5" t="str">
        <f t="shared" ca="1" si="3285"/>
        <v/>
      </c>
      <c r="FH128" s="5" t="str">
        <f t="shared" ca="1" si="3286"/>
        <v/>
      </c>
      <c r="FI128" s="5" t="str">
        <f ca="1">IF($B128="","",'Hidden inputs'!$D$11*EZ128+'Hidden inputs'!$E$11*FA128)</f>
        <v/>
      </c>
      <c r="FJ128" s="11" t="str">
        <f t="shared" ca="1" si="3191"/>
        <v/>
      </c>
      <c r="FK128" s="9" t="str">
        <f t="shared" ca="1" si="3287"/>
        <v/>
      </c>
      <c r="FL128" s="3" t="str">
        <f t="shared" ca="1" si="3288"/>
        <v/>
      </c>
      <c r="FM128" s="5" t="str" cm="1">
        <f t="array" aca="1" ref="FM128" ca="1">IF($B128="","",IF(FL128=0,0,IF(DD_Payment="",0,IF(FL128&lt;_xlfn.IFS(DD_Frequency="Monthly",1,DD_Frequency="Quarterly",IF(MONTH(FL$2)=1,1,IF(MONTH(FL$2)=4,1,IF(MONTH(FL$2)=7,1,IF(MONTH(FL$2)=10,1,0)))),DD_Frequency="Annually",IF(MONTH(FL$2)=1,1,0))*DD_Payment,FL128,_xlfn.IFS(DD_Frequency="Monthly",1,DD_Frequency="Quarterly",IF(MONTH(FL$2)=1,1,IF(MONTH(FL$2)=4,1,IF(MONTH(FL$2)=7,1,IF(MONTH(FL$2)=10,1,0)))),DD_Frequency="Annually",IF(MONTH(FL$2)=1,1,0))*DD_Payment))))</f>
        <v/>
      </c>
      <c r="FN128" s="3" t="str">
        <f t="shared" ref="FN128" ca="1" si="6114">IF($B128="","",IF(FL128&gt;FM128,(FL128-FM128/2)*(rate_A*(FN$1/365)),0))</f>
        <v/>
      </c>
      <c r="FO128" s="3" t="str">
        <f t="shared" ca="1" si="3376"/>
        <v/>
      </c>
      <c r="FP128" s="3" t="str">
        <f t="shared" ref="FP128" ca="1" si="6115">IF($B128="","",FA128*(1+rate_A*FN$1/365))</f>
        <v/>
      </c>
      <c r="FQ128" s="3" t="str">
        <f t="shared" ref="FQ128" ca="1" si="6116">IF($B128="","",FB128*(1+rate_A*FN$1/365))</f>
        <v/>
      </c>
      <c r="FR128" s="3" t="str">
        <f t="shared" ref="FR128" ca="1" si="6117">IF($B128="","",FC128*(1+rate_joint*FN$1/365))</f>
        <v/>
      </c>
      <c r="FS128" s="5" t="str">
        <f t="shared" ca="1" si="3380"/>
        <v/>
      </c>
      <c r="FT128" s="5" t="str" cm="1">
        <f t="array" aca="1" ref="FT128" ca="1">IF(FS128="","",_xlfn.IFS(FS128&lt;='Hidden inputs'!$C$15,FS128*'Hidden inputs'!$D$15,FS128&lt;='Hidden inputs'!$C$16,'Hidden inputs'!$C$15*'Hidden inputs'!$D$15+(FS128-'Hidden inputs'!$B$16)*'Hidden inputs'!$D$16,FS128&lt;='Hidden inputs'!$C$17,'Hidden inputs'!$C$15*'Hidden inputs'!$D$15+('Hidden inputs'!$C$16-'Hidden inputs'!$B$16)*'Hidden inputs'!$D$16+(FS128-'Hidden inputs'!$B$17)*'Hidden inputs'!$D$17,FS128&gt;'Hidden inputs'!$B$18,'Hidden inputs'!$C$15*'Hidden inputs'!$D$15+('Hidden inputs'!$C$16-'Hidden inputs'!$B$16)*'Hidden inputs'!$D$16+('Hidden inputs'!$C$17-'Hidden inputs'!$B$17)*'Hidden inputs'!$D$17+(FS128-'Hidden inputs'!$B$18)*'Hidden inputs'!$D$18))</f>
        <v/>
      </c>
      <c r="FU128" s="10" t="str">
        <f t="shared" ca="1" si="3381"/>
        <v/>
      </c>
      <c r="FV128" s="5" t="str">
        <f t="shared" ca="1" si="3293"/>
        <v/>
      </c>
      <c r="FW128" s="5" t="str">
        <f t="shared" ca="1" si="3294"/>
        <v/>
      </c>
      <c r="FX128" s="5" t="str">
        <f ca="1">IF($B128="","",'Hidden inputs'!$D$11*FO128+'Hidden inputs'!$E$11*FP128)</f>
        <v/>
      </c>
      <c r="FY128" s="11" t="str">
        <f t="shared" ca="1" si="3196"/>
        <v/>
      </c>
      <c r="FZ128" s="9" t="str">
        <f t="shared" ca="1" si="3295"/>
        <v/>
      </c>
      <c r="GA128" s="5" t="str">
        <f t="shared" ca="1" si="3296"/>
        <v/>
      </c>
      <c r="GB128" s="5" t="str">
        <f t="shared" ca="1" si="3297"/>
        <v/>
      </c>
      <c r="GC128" s="5" t="str">
        <f t="shared" ca="1" si="3197"/>
        <v/>
      </c>
      <c r="GD128" s="5" t="str">
        <f t="shared" ca="1" si="3198"/>
        <v/>
      </c>
    </row>
    <row r="129" spans="1:186" x14ac:dyDescent="0.35">
      <c r="A129" s="2" t="str">
        <f t="shared" ca="1" si="3199"/>
        <v/>
      </c>
      <c r="B129" s="6" t="str">
        <f t="shared" ca="1" si="3200"/>
        <v/>
      </c>
      <c r="C129" s="5" t="str">
        <f t="shared" ca="1" si="3298"/>
        <v/>
      </c>
      <c r="D129" s="5" t="str" cm="1">
        <f t="array" aca="1" ref="D129" ca="1">IF($B129="","",IF(C129=0,0,IF(DD_Payment="",0,IF(C129&lt;_xlfn.IFS(DD_Frequency="Monthly",1,DD_Frequency="Quarterly",IF(MONTH(C$2)=1,1,IF(MONTH(C$2)=4,1,IF(MONTH(C$2)=7,1,IF(MONTH(C$2)=10,1,0)))),DD_Frequency="Annually",IF(MONTH(C$2)=1,1,0))*DD_Payment,C129,_xlfn.IFS(DD_Frequency="Monthly",1,DD_Frequency="Quarterly",IF(MONTH(C$2)=1,1,IF(MONTH(C$2)=4,1,IF(MONTH(C$2)=7,1,IF(MONTH(C$2)=10,1,0)))),DD_Frequency="Annually",IF(MONTH(C$2)=1,1,0))*DD_Payment))))</f>
        <v/>
      </c>
      <c r="E129" s="5" t="str">
        <f t="shared" ref="E129" ca="1" si="6118">IF(B129="","",IF(C129&gt;D129,(C129-D129/2)*(rate_A*(E$1/365)),0))</f>
        <v/>
      </c>
      <c r="F129" s="5" t="str">
        <f t="shared" ca="1" si="3202"/>
        <v/>
      </c>
      <c r="G129" s="5" t="str">
        <f t="shared" ref="G129" ca="1" si="6119">IF(B129="","",G128*(1+rate_A*E$1/365))</f>
        <v/>
      </c>
      <c r="H129" s="5" t="str">
        <f t="shared" ref="H129" ca="1" si="6120">IF(B129="","",H128*(1+rate_A*E$1/365))</f>
        <v/>
      </c>
      <c r="I129" s="5" t="str">
        <f t="shared" ref="I129" ca="1" si="6121">IF(B129="","",I128*(1+rate_joint*E$1/365))</f>
        <v/>
      </c>
      <c r="J129" s="5" t="str">
        <f t="shared" ca="1" si="3303"/>
        <v/>
      </c>
      <c r="K129" s="5" t="str" cm="1">
        <f t="array" aca="1" ref="K129" ca="1">IF(J129="","",_xlfn.IFS(J129&lt;='Hidden inputs'!$C$15,J129*'Hidden inputs'!$D$15,J129&lt;='Hidden inputs'!$C$16,'Hidden inputs'!$C$15*'Hidden inputs'!$D$15+(J129-'Hidden inputs'!$B$16)*'Hidden inputs'!$D$16,J129&lt;='Hidden inputs'!$C$17,'Hidden inputs'!$C$15*'Hidden inputs'!$D$15+('Hidden inputs'!$C$16-'Hidden inputs'!$B$16)*'Hidden inputs'!$D$16+(J129-'Hidden inputs'!$B$17)*'Hidden inputs'!$D$17,J129&gt;'Hidden inputs'!$B$18,'Hidden inputs'!$C$15*'Hidden inputs'!$D$15+('Hidden inputs'!$C$16-'Hidden inputs'!$B$16)*'Hidden inputs'!$D$16+('Hidden inputs'!$C$17-'Hidden inputs'!$B$17)*'Hidden inputs'!$D$17+(J129-'Hidden inputs'!$B$18)*'Hidden inputs'!$D$18))</f>
        <v/>
      </c>
      <c r="L129" s="11" t="str">
        <f t="shared" ca="1" si="3304"/>
        <v/>
      </c>
      <c r="M129" s="5" t="str">
        <f t="shared" ca="1" si="3206"/>
        <v/>
      </c>
      <c r="N129" s="5" t="str">
        <f t="shared" ca="1" si="3207"/>
        <v/>
      </c>
      <c r="O129" s="5" t="str">
        <f ca="1">IF(B129="","",'Hidden inputs'!$D$11*F129+'Hidden inputs'!$E$11*G129)</f>
        <v/>
      </c>
      <c r="P129" s="11" t="str">
        <f t="shared" ca="1" si="3140"/>
        <v/>
      </c>
      <c r="Q129" s="20" t="str">
        <f t="shared" ca="1" si="3141"/>
        <v/>
      </c>
      <c r="R129" s="3" t="str">
        <f t="shared" ca="1" si="3208"/>
        <v/>
      </c>
      <c r="S129" s="5" t="str" cm="1">
        <f t="array" aca="1" ref="S129" ca="1">IF($B129="","",IF(R129=0,0,IF(DD_Payment="",0,IF(R129&lt;_xlfn.IFS(DD_Frequency="Monthly",1,DD_Frequency="Quarterly",IF(MONTH(R$2)=1,1,IF(MONTH(R$2)=4,1,IF(MONTH(R$2)=7,1,IF(MONTH(R$2)=10,1,0)))),DD_Frequency="Annually",IF(MONTH(R$2)=1,1,0))*DD_Payment,R129,_xlfn.IFS(DD_Frequency="Monthly",1,DD_Frequency="Quarterly",IF(MONTH(R$2)=1,1,IF(MONTH(R$2)=4,1,IF(MONTH(R$2)=7,1,IF(MONTH(R$2)=10,1,0)))),DD_Frequency="Annually",IF(MONTH(R$2)=1,1,0))*DD_Payment))))</f>
        <v/>
      </c>
      <c r="T129" s="3" t="str">
        <f t="shared" ref="T129" ca="1" si="6122">IF(B129="","",IF(R129&gt;S129,(R129-S129/2)*(rate_A*((T$1+A129)/365)),0))</f>
        <v/>
      </c>
      <c r="U129" s="3" t="str">
        <f t="shared" ca="1" si="3210"/>
        <v/>
      </c>
      <c r="V129" s="3" t="str">
        <f t="shared" ref="V129" ca="1" si="6123">IF(B129="","",G129*(1+rate_A*(T$1+A129)/365))</f>
        <v/>
      </c>
      <c r="W129" s="3" t="str">
        <f t="shared" ref="W129" ca="1" si="6124">IF(B129="","",H129*(1+rate_A*(T$1+A129)/365))</f>
        <v/>
      </c>
      <c r="X129" s="3" t="str">
        <f t="shared" ref="X129" ca="1" si="6125">IF(B129="","",I129*(1+rate_joint*(T$1+A129)/365))</f>
        <v/>
      </c>
      <c r="Y129" s="5" t="str">
        <f t="shared" ca="1" si="3309"/>
        <v/>
      </c>
      <c r="Z129" s="5" t="str" cm="1">
        <f t="array" aca="1" ref="Z129" ca="1">IF(Y129="","",_xlfn.IFS(Y129&lt;='Hidden inputs'!$C$15,Y129*'Hidden inputs'!$D$15,Y129&lt;='Hidden inputs'!$C$16,'Hidden inputs'!$C$15*'Hidden inputs'!$D$15+(Y129-'Hidden inputs'!$B$16)*'Hidden inputs'!$D$16,Y129&lt;='Hidden inputs'!$C$17,'Hidden inputs'!$C$15*'Hidden inputs'!$D$15+('Hidden inputs'!$C$16-'Hidden inputs'!$B$16)*'Hidden inputs'!$D$16+(Y129-'Hidden inputs'!$B$17)*'Hidden inputs'!$D$17,Y129&gt;'Hidden inputs'!$B$18,'Hidden inputs'!$C$15*'Hidden inputs'!$D$15+('Hidden inputs'!$C$16-'Hidden inputs'!$B$16)*'Hidden inputs'!$D$16+('Hidden inputs'!$C$17-'Hidden inputs'!$B$17)*'Hidden inputs'!$D$17+(Y129-'Hidden inputs'!$B$18)*'Hidden inputs'!$D$18))</f>
        <v/>
      </c>
      <c r="AA129" s="10" t="str">
        <f t="shared" ca="1" si="3310"/>
        <v/>
      </c>
      <c r="AB129" s="5" t="str">
        <f t="shared" ca="1" si="3214"/>
        <v/>
      </c>
      <c r="AC129" s="5" t="str">
        <f t="shared" ca="1" si="3311"/>
        <v/>
      </c>
      <c r="AD129" s="5" t="str">
        <f ca="1">IF(B129="","",'Hidden inputs'!$D$11*U129+'Hidden inputs'!$E$11*V129)</f>
        <v/>
      </c>
      <c r="AE129" s="11" t="str">
        <f t="shared" ca="1" si="3146"/>
        <v/>
      </c>
      <c r="AF129" s="9" t="str">
        <f t="shared" ca="1" si="3215"/>
        <v/>
      </c>
      <c r="AG129" s="3" t="str">
        <f t="shared" ca="1" si="3216"/>
        <v/>
      </c>
      <c r="AH129" s="5" t="str" cm="1">
        <f t="array" aca="1" ref="AH129" ca="1">IF($B129="","",IF(AG129=0,0,IF(DD_Payment="",0,IF(AG129&lt;_xlfn.IFS(DD_Frequency="Monthly",1,DD_Frequency="Quarterly",IF(MONTH(AG$2)=1,1,IF(MONTH(AG$2)=4,1,IF(MONTH(AG$2)=7,1,IF(MONTH(AG$2)=10,1,0)))),DD_Frequency="Annually",IF(MONTH(AG$2)=1,1,0))*DD_Payment,AG129,_xlfn.IFS(DD_Frequency="Monthly",1,DD_Frequency="Quarterly",IF(MONTH(AG$2)=1,1,IF(MONTH(AG$2)=4,1,IF(MONTH(AG$2)=7,1,IF(MONTH(AG$2)=10,1,0)))),DD_Frequency="Annually",IF(MONTH(AG$2)=1,1,0))*DD_Payment))))</f>
        <v/>
      </c>
      <c r="AI129" s="3" t="str">
        <f t="shared" ref="AI129" ca="1" si="6126">IF($B129="","",IF(AG129&gt;AH129,(AG129-AH129/2)*(rate_A*(AI$1/365)),0))</f>
        <v/>
      </c>
      <c r="AJ129" s="3" t="str">
        <f t="shared" ca="1" si="3313"/>
        <v/>
      </c>
      <c r="AK129" s="3" t="str">
        <f t="shared" ref="AK129" ca="1" si="6127">IF($B129="","",V129*(1+rate_A*AI$1/365))</f>
        <v/>
      </c>
      <c r="AL129" s="3" t="str">
        <f t="shared" ref="AL129" ca="1" si="6128">IF($B129="","",W129*(1+rate_A*AI$1/365))</f>
        <v/>
      </c>
      <c r="AM129" s="3" t="str">
        <f t="shared" ref="AM129" ca="1" si="6129">IF($B129="","",X129*(1+rate_joint*AI$1/365))</f>
        <v/>
      </c>
      <c r="AN129" s="5" t="str">
        <f t="shared" ca="1" si="3317"/>
        <v/>
      </c>
      <c r="AO129" s="5" t="str" cm="1">
        <f t="array" aca="1" ref="AO129" ca="1">IF(AN129="","",_xlfn.IFS(AN129&lt;='Hidden inputs'!$C$15,AN129*'Hidden inputs'!$D$15,AN129&lt;='Hidden inputs'!$C$16,'Hidden inputs'!$C$15*'Hidden inputs'!$D$15+(AN129-'Hidden inputs'!$B$16)*'Hidden inputs'!$D$16,AN129&lt;='Hidden inputs'!$C$17,'Hidden inputs'!$C$15*'Hidden inputs'!$D$15+('Hidden inputs'!$C$16-'Hidden inputs'!$B$16)*'Hidden inputs'!$D$16+(AN129-'Hidden inputs'!$B$17)*'Hidden inputs'!$D$17,AN129&gt;'Hidden inputs'!$B$18,'Hidden inputs'!$C$15*'Hidden inputs'!$D$15+('Hidden inputs'!$C$16-'Hidden inputs'!$B$16)*'Hidden inputs'!$D$16+('Hidden inputs'!$C$17-'Hidden inputs'!$B$17)*'Hidden inputs'!$D$17+(AN129-'Hidden inputs'!$B$18)*'Hidden inputs'!$D$18))</f>
        <v/>
      </c>
      <c r="AP129" s="10" t="str">
        <f t="shared" ca="1" si="3318"/>
        <v/>
      </c>
      <c r="AQ129" s="5" t="str">
        <f t="shared" ca="1" si="3221"/>
        <v/>
      </c>
      <c r="AR129" s="5" t="str">
        <f t="shared" ca="1" si="3222"/>
        <v/>
      </c>
      <c r="AS129" s="5" t="str">
        <f ca="1">IF($B129="","",'Hidden inputs'!$D$11*AJ129+'Hidden inputs'!$E$11*AK129)</f>
        <v/>
      </c>
      <c r="AT129" s="11" t="str">
        <f t="shared" ca="1" si="3151"/>
        <v/>
      </c>
      <c r="AU129" s="9" t="str">
        <f t="shared" ca="1" si="3223"/>
        <v/>
      </c>
      <c r="AV129" s="3" t="str">
        <f t="shared" ca="1" si="3224"/>
        <v/>
      </c>
      <c r="AW129" s="5" t="str" cm="1">
        <f t="array" aca="1" ref="AW129" ca="1">IF($B129="","",IF(AV129=0,0,IF(DD_Payment="",0,IF(AV129&lt;_xlfn.IFS(DD_Frequency="Monthly",1,DD_Frequency="Quarterly",IF(MONTH(AV$2)=1,1,IF(MONTH(AV$2)=4,1,IF(MONTH(AV$2)=7,1,IF(MONTH(AV$2)=10,1,0)))),DD_Frequency="Annually",IF(MONTH(AV$2)=1,1,0))*DD_Payment,AV129,_xlfn.IFS(DD_Frequency="Monthly",1,DD_Frequency="Quarterly",IF(MONTH(AV$2)=1,1,IF(MONTH(AV$2)=4,1,IF(MONTH(AV$2)=7,1,IF(MONTH(AV$2)=10,1,0)))),DD_Frequency="Annually",IF(MONTH(AV$2)=1,1,0))*DD_Payment))))</f>
        <v/>
      </c>
      <c r="AX129" s="3" t="str">
        <f t="shared" ref="AX129" ca="1" si="6130">IF($B129="","",IF(AV129&gt;AW129,(AV129-AW129/2)*(rate_A*(AX$1/365)),0))</f>
        <v/>
      </c>
      <c r="AY129" s="3" t="str">
        <f t="shared" ca="1" si="3320"/>
        <v/>
      </c>
      <c r="AZ129" s="3" t="str">
        <f t="shared" ref="AZ129" ca="1" si="6131">IF($B129="","",AK129*(1+rate_A*AX$1/365))</f>
        <v/>
      </c>
      <c r="BA129" s="3" t="str">
        <f t="shared" ref="BA129" ca="1" si="6132">IF($B129="","",AL129*(1+rate_A*AX$1/365))</f>
        <v/>
      </c>
      <c r="BB129" s="3" t="str">
        <f t="shared" ref="BB129" ca="1" si="6133">IF($B129="","",AM129*(1+rate_joint*AX$1/365))</f>
        <v/>
      </c>
      <c r="BC129" s="5" t="str">
        <f t="shared" ca="1" si="3324"/>
        <v/>
      </c>
      <c r="BD129" s="5" t="str" cm="1">
        <f t="array" aca="1" ref="BD129" ca="1">IF(BC129="","",_xlfn.IFS(BC129&lt;='Hidden inputs'!$C$15,BC129*'Hidden inputs'!$D$15,BC129&lt;='Hidden inputs'!$C$16,'Hidden inputs'!$C$15*'Hidden inputs'!$D$15+(BC129-'Hidden inputs'!$B$16)*'Hidden inputs'!$D$16,BC129&lt;='Hidden inputs'!$C$17,'Hidden inputs'!$C$15*'Hidden inputs'!$D$15+('Hidden inputs'!$C$16-'Hidden inputs'!$B$16)*'Hidden inputs'!$D$16+(BC129-'Hidden inputs'!$B$17)*'Hidden inputs'!$D$17,BC129&gt;'Hidden inputs'!$B$18,'Hidden inputs'!$C$15*'Hidden inputs'!$D$15+('Hidden inputs'!$C$16-'Hidden inputs'!$B$16)*'Hidden inputs'!$D$16+('Hidden inputs'!$C$17-'Hidden inputs'!$B$17)*'Hidden inputs'!$D$17+(BC129-'Hidden inputs'!$B$18)*'Hidden inputs'!$D$18))</f>
        <v/>
      </c>
      <c r="BE129" s="10" t="str">
        <f t="shared" ca="1" si="3325"/>
        <v/>
      </c>
      <c r="BF129" s="5" t="str">
        <f t="shared" ca="1" si="3229"/>
        <v/>
      </c>
      <c r="BG129" s="5" t="str">
        <f t="shared" ca="1" si="3230"/>
        <v/>
      </c>
      <c r="BH129" s="5" t="str">
        <f ca="1">IF($B129="","",'Hidden inputs'!$D$11*AY129+'Hidden inputs'!$E$11*AZ129)</f>
        <v/>
      </c>
      <c r="BI129" s="11" t="str">
        <f t="shared" ca="1" si="3156"/>
        <v/>
      </c>
      <c r="BJ129" s="9" t="str">
        <f t="shared" ca="1" si="3231"/>
        <v/>
      </c>
      <c r="BK129" s="3" t="str">
        <f t="shared" ca="1" si="3232"/>
        <v/>
      </c>
      <c r="BL129" s="5" t="str" cm="1">
        <f t="array" aca="1" ref="BL129" ca="1">IF($B129="","",IF(BK129=0,0,IF(DD_Payment="",0,IF(BK129&lt;_xlfn.IFS(DD_Frequency="Monthly",1,DD_Frequency="Quarterly",IF(MONTH(BK$2)=1,1,IF(MONTH(BK$2)=4,1,IF(MONTH(BK$2)=7,1,IF(MONTH(BK$2)=10,1,0)))),DD_Frequency="Annually",IF(MONTH(BK$2)=1,1,0))*DD_Payment,BK129,_xlfn.IFS(DD_Frequency="Monthly",1,DD_Frequency="Quarterly",IF(MONTH(BK$2)=1,1,IF(MONTH(BK$2)=4,1,IF(MONTH(BK$2)=7,1,IF(MONTH(BK$2)=10,1,0)))),DD_Frequency="Annually",IF(MONTH(BK$2)=1,1,0))*DD_Payment))))</f>
        <v/>
      </c>
      <c r="BM129" s="3" t="str">
        <f t="shared" ref="BM129" ca="1" si="6134">IF($B129="","",IF(BK129&gt;BL129,(BK129-BL129/2)*(rate_A*(BM$1/365)),0))</f>
        <v/>
      </c>
      <c r="BN129" s="3" t="str">
        <f t="shared" ca="1" si="3327"/>
        <v/>
      </c>
      <c r="BO129" s="3" t="str">
        <f t="shared" ref="BO129" ca="1" si="6135">IF($B129="","",AZ129*(1+rate_A*BM$1/365))</f>
        <v/>
      </c>
      <c r="BP129" s="3" t="str">
        <f t="shared" ref="BP129" ca="1" si="6136">IF($B129="","",BA129*(1+rate_A*BM$1/365))</f>
        <v/>
      </c>
      <c r="BQ129" s="3" t="str">
        <f t="shared" ref="BQ129" ca="1" si="6137">IF($B129="","",BB129*(1+rate_joint*BM$1/365))</f>
        <v/>
      </c>
      <c r="BR129" s="5" t="str">
        <f t="shared" ca="1" si="3331"/>
        <v/>
      </c>
      <c r="BS129" s="5" t="str" cm="1">
        <f t="array" aca="1" ref="BS129" ca="1">IF(BR129="","",_xlfn.IFS(BR129&lt;='Hidden inputs'!$C$15,BR129*'Hidden inputs'!$D$15,BR129&lt;='Hidden inputs'!$C$16,'Hidden inputs'!$C$15*'Hidden inputs'!$D$15+(BR129-'Hidden inputs'!$B$16)*'Hidden inputs'!$D$16,BR129&lt;='Hidden inputs'!$C$17,'Hidden inputs'!$C$15*'Hidden inputs'!$D$15+('Hidden inputs'!$C$16-'Hidden inputs'!$B$16)*'Hidden inputs'!$D$16+(BR129-'Hidden inputs'!$B$17)*'Hidden inputs'!$D$17,BR129&gt;'Hidden inputs'!$B$18,'Hidden inputs'!$C$15*'Hidden inputs'!$D$15+('Hidden inputs'!$C$16-'Hidden inputs'!$B$16)*'Hidden inputs'!$D$16+('Hidden inputs'!$C$17-'Hidden inputs'!$B$17)*'Hidden inputs'!$D$17+(BR129-'Hidden inputs'!$B$18)*'Hidden inputs'!$D$18))</f>
        <v/>
      </c>
      <c r="BT129" s="10" t="str">
        <f t="shared" ca="1" si="3332"/>
        <v/>
      </c>
      <c r="BU129" s="5" t="str">
        <f t="shared" ca="1" si="3237"/>
        <v/>
      </c>
      <c r="BV129" s="5" t="str">
        <f t="shared" ca="1" si="3238"/>
        <v/>
      </c>
      <c r="BW129" s="5" t="str">
        <f ca="1">IF($B129="","",'Hidden inputs'!$D$11*BN129+'Hidden inputs'!$E$11*BO129)</f>
        <v/>
      </c>
      <c r="BX129" s="11" t="str">
        <f t="shared" ca="1" si="3161"/>
        <v/>
      </c>
      <c r="BY129" s="9" t="str">
        <f t="shared" ca="1" si="3239"/>
        <v/>
      </c>
      <c r="BZ129" s="3" t="str">
        <f t="shared" ca="1" si="3240"/>
        <v/>
      </c>
      <c r="CA129" s="5" t="str" cm="1">
        <f t="array" aca="1" ref="CA129" ca="1">IF($B129="","",IF(BZ129=0,0,IF(DD_Payment="",0,IF(BZ129&lt;_xlfn.IFS(DD_Frequency="Monthly",1,DD_Frequency="Quarterly",IF(MONTH(BZ$2)=1,1,IF(MONTH(BZ$2)=4,1,IF(MONTH(BZ$2)=7,1,IF(MONTH(BZ$2)=10,1,0)))),DD_Frequency="Annually",IF(MONTH(BZ$2)=1,1,0))*DD_Payment,BZ129,_xlfn.IFS(DD_Frequency="Monthly",1,DD_Frequency="Quarterly",IF(MONTH(BZ$2)=1,1,IF(MONTH(BZ$2)=4,1,IF(MONTH(BZ$2)=7,1,IF(MONTH(BZ$2)=10,1,0)))),DD_Frequency="Annually",IF(MONTH(BZ$2)=1,1,0))*DD_Payment))))</f>
        <v/>
      </c>
      <c r="CB129" s="3" t="str">
        <f t="shared" ref="CB129" ca="1" si="6138">IF($B129="","",IF(BZ129&gt;CA129,(BZ129-CA129/2)*(rate_A*(CB$1/365)),0))</f>
        <v/>
      </c>
      <c r="CC129" s="3" t="str">
        <f t="shared" ca="1" si="3334"/>
        <v/>
      </c>
      <c r="CD129" s="3" t="str">
        <f t="shared" ref="CD129" ca="1" si="6139">IF($B129="","",BO129*(1+rate_A*CB$1/365))</f>
        <v/>
      </c>
      <c r="CE129" s="3" t="str">
        <f t="shared" ref="CE129" ca="1" si="6140">IF($B129="","",BP129*(1+rate_A*CB$1/365))</f>
        <v/>
      </c>
      <c r="CF129" s="3" t="str">
        <f t="shared" ref="CF129" ca="1" si="6141">IF($B129="","",BQ129*(1+rate_joint*CB$1/365))</f>
        <v/>
      </c>
      <c r="CG129" s="5" t="str">
        <f t="shared" ca="1" si="3338"/>
        <v/>
      </c>
      <c r="CH129" s="5" t="str" cm="1">
        <f t="array" aca="1" ref="CH129" ca="1">IF(CG129="","",_xlfn.IFS(CG129&lt;='Hidden inputs'!$C$15,CG129*'Hidden inputs'!$D$15,CG129&lt;='Hidden inputs'!$C$16,'Hidden inputs'!$C$15*'Hidden inputs'!$D$15+(CG129-'Hidden inputs'!$B$16)*'Hidden inputs'!$D$16,CG129&lt;='Hidden inputs'!$C$17,'Hidden inputs'!$C$15*'Hidden inputs'!$D$15+('Hidden inputs'!$C$16-'Hidden inputs'!$B$16)*'Hidden inputs'!$D$16+(CG129-'Hidden inputs'!$B$17)*'Hidden inputs'!$D$17,CG129&gt;'Hidden inputs'!$B$18,'Hidden inputs'!$C$15*'Hidden inputs'!$D$15+('Hidden inputs'!$C$16-'Hidden inputs'!$B$16)*'Hidden inputs'!$D$16+('Hidden inputs'!$C$17-'Hidden inputs'!$B$17)*'Hidden inputs'!$D$17+(CG129-'Hidden inputs'!$B$18)*'Hidden inputs'!$D$18))</f>
        <v/>
      </c>
      <c r="CI129" s="10" t="str">
        <f t="shared" ca="1" si="3339"/>
        <v/>
      </c>
      <c r="CJ129" s="5" t="str">
        <f t="shared" ca="1" si="3245"/>
        <v/>
      </c>
      <c r="CK129" s="5" t="str">
        <f t="shared" ca="1" si="3246"/>
        <v/>
      </c>
      <c r="CL129" s="5" t="str">
        <f ca="1">IF($B129="","",'Hidden inputs'!$D$11*CC129+'Hidden inputs'!$E$11*CD129)</f>
        <v/>
      </c>
      <c r="CM129" s="11" t="str">
        <f t="shared" ca="1" si="3166"/>
        <v/>
      </c>
      <c r="CN129" s="9" t="str">
        <f t="shared" ca="1" si="3247"/>
        <v/>
      </c>
      <c r="CO129" s="3" t="str">
        <f t="shared" ca="1" si="3248"/>
        <v/>
      </c>
      <c r="CP129" s="5" t="str" cm="1">
        <f t="array" aca="1" ref="CP129" ca="1">IF($B129="","",IF(CO129=0,0,IF(DD_Payment="",0,IF(CO129&lt;_xlfn.IFS(DD_Frequency="Monthly",1,DD_Frequency="Quarterly",IF(MONTH(CO$2)=1,1,IF(MONTH(CO$2)=4,1,IF(MONTH(CO$2)=7,1,IF(MONTH(CO$2)=10,1,0)))),DD_Frequency="Annually",IF(MONTH(CO$2)=1,1,0))*DD_Payment,CO129,_xlfn.IFS(DD_Frequency="Monthly",1,DD_Frequency="Quarterly",IF(MONTH(CO$2)=1,1,IF(MONTH(CO$2)=4,1,IF(MONTH(CO$2)=7,1,IF(MONTH(CO$2)=10,1,0)))),DD_Frequency="Annually",IF(MONTH(CO$2)=1,1,0))*DD_Payment))))</f>
        <v/>
      </c>
      <c r="CQ129" s="3" t="str">
        <f t="shared" ref="CQ129" ca="1" si="6142">IF($B129="","",IF(CO129&gt;CP129,(CO129-CP129/2)*(rate_A*(CQ$1/365)),0))</f>
        <v/>
      </c>
      <c r="CR129" s="3" t="str">
        <f t="shared" ca="1" si="3341"/>
        <v/>
      </c>
      <c r="CS129" s="3" t="str">
        <f t="shared" ref="CS129" ca="1" si="6143">IF($B129="","",CD129*(1+rate_A*CQ$1/365))</f>
        <v/>
      </c>
      <c r="CT129" s="3" t="str">
        <f t="shared" ref="CT129" ca="1" si="6144">IF($B129="","",CE129*(1+rate_A*CQ$1/365))</f>
        <v/>
      </c>
      <c r="CU129" s="3" t="str">
        <f t="shared" ref="CU129" ca="1" si="6145">IF($B129="","",CF129*(1+rate_joint*CQ$1/365))</f>
        <v/>
      </c>
      <c r="CV129" s="5" t="str">
        <f t="shared" ca="1" si="3345"/>
        <v/>
      </c>
      <c r="CW129" s="5" t="str" cm="1">
        <f t="array" aca="1" ref="CW129" ca="1">IF(CV129="","",_xlfn.IFS(CV129&lt;='Hidden inputs'!$C$15,CV129*'Hidden inputs'!$D$15,CV129&lt;='Hidden inputs'!$C$16,'Hidden inputs'!$C$15*'Hidden inputs'!$D$15+(CV129-'Hidden inputs'!$B$16)*'Hidden inputs'!$D$16,CV129&lt;='Hidden inputs'!$C$17,'Hidden inputs'!$C$15*'Hidden inputs'!$D$15+('Hidden inputs'!$C$16-'Hidden inputs'!$B$16)*'Hidden inputs'!$D$16+(CV129-'Hidden inputs'!$B$17)*'Hidden inputs'!$D$17,CV129&gt;'Hidden inputs'!$B$18,'Hidden inputs'!$C$15*'Hidden inputs'!$D$15+('Hidden inputs'!$C$16-'Hidden inputs'!$B$16)*'Hidden inputs'!$D$16+('Hidden inputs'!$C$17-'Hidden inputs'!$B$17)*'Hidden inputs'!$D$17+(CV129-'Hidden inputs'!$B$18)*'Hidden inputs'!$D$18))</f>
        <v/>
      </c>
      <c r="CX129" s="10" t="str">
        <f t="shared" ca="1" si="3346"/>
        <v/>
      </c>
      <c r="CY129" s="5" t="str">
        <f t="shared" ca="1" si="3253"/>
        <v/>
      </c>
      <c r="CZ129" s="5" t="str">
        <f t="shared" ca="1" si="3254"/>
        <v/>
      </c>
      <c r="DA129" s="5" t="str">
        <f ca="1">IF($B129="","",'Hidden inputs'!$D$11*CR129+'Hidden inputs'!$E$11*CS129)</f>
        <v/>
      </c>
      <c r="DB129" s="11" t="str">
        <f t="shared" ca="1" si="3171"/>
        <v/>
      </c>
      <c r="DC129" s="9" t="str">
        <f t="shared" ca="1" si="3255"/>
        <v/>
      </c>
      <c r="DD129" s="3" t="str">
        <f t="shared" ca="1" si="3256"/>
        <v/>
      </c>
      <c r="DE129" s="5" t="str" cm="1">
        <f t="array" aca="1" ref="DE129" ca="1">IF($B129="","",IF(DD129=0,0,IF(DD_Payment="",0,IF(DD129&lt;_xlfn.IFS(DD_Frequency="Monthly",1,DD_Frequency="Quarterly",IF(MONTH(DD$2)=1,1,IF(MONTH(DD$2)=4,1,IF(MONTH(DD$2)=7,1,IF(MONTH(DD$2)=10,1,0)))),DD_Frequency="Annually",IF(MONTH(DD$2)=1,1,0))*DD_Payment,DD129,_xlfn.IFS(DD_Frequency="Monthly",1,DD_Frequency="Quarterly",IF(MONTH(DD$2)=1,1,IF(MONTH(DD$2)=4,1,IF(MONTH(DD$2)=7,1,IF(MONTH(DD$2)=10,1,0)))),DD_Frequency="Annually",IF(MONTH(DD$2)=1,1,0))*DD_Payment))))</f>
        <v/>
      </c>
      <c r="DF129" s="3" t="str">
        <f t="shared" ref="DF129" ca="1" si="6146">IF($B129="","",IF(DD129&gt;DE129,(DD129-DE129/2)*(rate_A*(DF$1/365)),0))</f>
        <v/>
      </c>
      <c r="DG129" s="3" t="str">
        <f t="shared" ca="1" si="3348"/>
        <v/>
      </c>
      <c r="DH129" s="3" t="str">
        <f t="shared" ref="DH129" ca="1" si="6147">IF($B129="","",CS129*(1+rate_A*DF$1/365))</f>
        <v/>
      </c>
      <c r="DI129" s="3" t="str">
        <f t="shared" ref="DI129" ca="1" si="6148">IF($B129="","",CT129*(1+rate_A*DF$1/365))</f>
        <v/>
      </c>
      <c r="DJ129" s="3" t="str">
        <f t="shared" ref="DJ129" ca="1" si="6149">IF($B129="","",CU129*(1+rate_joint*DF$1/365))</f>
        <v/>
      </c>
      <c r="DK129" s="5" t="str">
        <f t="shared" ca="1" si="3352"/>
        <v/>
      </c>
      <c r="DL129" s="5" t="str" cm="1">
        <f t="array" aca="1" ref="DL129" ca="1">IF(DK129="","",_xlfn.IFS(DK129&lt;='Hidden inputs'!$C$15,DK129*'Hidden inputs'!$D$15,DK129&lt;='Hidden inputs'!$C$16,'Hidden inputs'!$C$15*'Hidden inputs'!$D$15+(DK129-'Hidden inputs'!$B$16)*'Hidden inputs'!$D$16,DK129&lt;='Hidden inputs'!$C$17,'Hidden inputs'!$C$15*'Hidden inputs'!$D$15+('Hidden inputs'!$C$16-'Hidden inputs'!$B$16)*'Hidden inputs'!$D$16+(DK129-'Hidden inputs'!$B$17)*'Hidden inputs'!$D$17,DK129&gt;'Hidden inputs'!$B$18,'Hidden inputs'!$C$15*'Hidden inputs'!$D$15+('Hidden inputs'!$C$16-'Hidden inputs'!$B$16)*'Hidden inputs'!$D$16+('Hidden inputs'!$C$17-'Hidden inputs'!$B$17)*'Hidden inputs'!$D$17+(DK129-'Hidden inputs'!$B$18)*'Hidden inputs'!$D$18))</f>
        <v/>
      </c>
      <c r="DM129" s="10" t="str">
        <f t="shared" ca="1" si="3353"/>
        <v/>
      </c>
      <c r="DN129" s="5" t="str">
        <f t="shared" ca="1" si="3261"/>
        <v/>
      </c>
      <c r="DO129" s="5" t="str">
        <f t="shared" ca="1" si="3262"/>
        <v/>
      </c>
      <c r="DP129" s="5" t="str">
        <f ca="1">IF($B129="","",'Hidden inputs'!$D$11*DG129+'Hidden inputs'!$E$11*DH129)</f>
        <v/>
      </c>
      <c r="DQ129" s="11" t="str">
        <f t="shared" ca="1" si="3176"/>
        <v/>
      </c>
      <c r="DR129" s="9" t="str">
        <f t="shared" ca="1" si="3263"/>
        <v/>
      </c>
      <c r="DS129" s="3" t="str">
        <f t="shared" ca="1" si="3264"/>
        <v/>
      </c>
      <c r="DT129" s="5" t="str" cm="1">
        <f t="array" aca="1" ref="DT129" ca="1">IF($B129="","",IF(DS129=0,0,IF(DD_Payment="",0,IF(DS129&lt;_xlfn.IFS(DD_Frequency="Monthly",1,DD_Frequency="Quarterly",IF(MONTH(DS$2)=1,1,IF(MONTH(DS$2)=4,1,IF(MONTH(DS$2)=7,1,IF(MONTH(DS$2)=10,1,0)))),DD_Frequency="Annually",IF(MONTH(DS$2)=1,1,0))*DD_Payment,DS129,_xlfn.IFS(DD_Frequency="Monthly",1,DD_Frequency="Quarterly",IF(MONTH(DS$2)=1,1,IF(MONTH(DS$2)=4,1,IF(MONTH(DS$2)=7,1,IF(MONTH(DS$2)=10,1,0)))),DD_Frequency="Annually",IF(MONTH(DS$2)=1,1,0))*DD_Payment))))</f>
        <v/>
      </c>
      <c r="DU129" s="3" t="str">
        <f t="shared" ref="DU129" ca="1" si="6150">IF($B129="","",IF(DS129&gt;DT129,(DS129-DT129/2)*(rate_A*(DU$1/365)),0))</f>
        <v/>
      </c>
      <c r="DV129" s="3" t="str">
        <f t="shared" ca="1" si="3355"/>
        <v/>
      </c>
      <c r="DW129" s="3" t="str">
        <f t="shared" ref="DW129" ca="1" si="6151">IF($B129="","",DH129*(1+rate_A*DU$1/365))</f>
        <v/>
      </c>
      <c r="DX129" s="3" t="str">
        <f t="shared" ref="DX129" ca="1" si="6152">IF($B129="","",DI129*(1+rate_A*DU$1/365))</f>
        <v/>
      </c>
      <c r="DY129" s="3" t="str">
        <f t="shared" ref="DY129" ca="1" si="6153">IF($B129="","",DJ129*(1+rate_joint*DU$1/365))</f>
        <v/>
      </c>
      <c r="DZ129" s="5" t="str">
        <f t="shared" ca="1" si="3359"/>
        <v/>
      </c>
      <c r="EA129" s="5" t="str" cm="1">
        <f t="array" aca="1" ref="EA129" ca="1">IF(DZ129="","",_xlfn.IFS(DZ129&lt;='Hidden inputs'!$C$15,DZ129*'Hidden inputs'!$D$15,DZ129&lt;='Hidden inputs'!$C$16,'Hidden inputs'!$C$15*'Hidden inputs'!$D$15+(DZ129-'Hidden inputs'!$B$16)*'Hidden inputs'!$D$16,DZ129&lt;='Hidden inputs'!$C$17,'Hidden inputs'!$C$15*'Hidden inputs'!$D$15+('Hidden inputs'!$C$16-'Hidden inputs'!$B$16)*'Hidden inputs'!$D$16+(DZ129-'Hidden inputs'!$B$17)*'Hidden inputs'!$D$17,DZ129&gt;'Hidden inputs'!$B$18,'Hidden inputs'!$C$15*'Hidden inputs'!$D$15+('Hidden inputs'!$C$16-'Hidden inputs'!$B$16)*'Hidden inputs'!$D$16+('Hidden inputs'!$C$17-'Hidden inputs'!$B$17)*'Hidden inputs'!$D$17+(DZ129-'Hidden inputs'!$B$18)*'Hidden inputs'!$D$18))</f>
        <v/>
      </c>
      <c r="EB129" s="10" t="str">
        <f t="shared" ca="1" si="3360"/>
        <v/>
      </c>
      <c r="EC129" s="5" t="str">
        <f t="shared" ca="1" si="3269"/>
        <v/>
      </c>
      <c r="ED129" s="5" t="str">
        <f t="shared" ca="1" si="3270"/>
        <v/>
      </c>
      <c r="EE129" s="5" t="str">
        <f ca="1">IF($B129="","",'Hidden inputs'!$D$11*DV129+'Hidden inputs'!$E$11*DW129)</f>
        <v/>
      </c>
      <c r="EF129" s="11" t="str">
        <f t="shared" ca="1" si="3181"/>
        <v/>
      </c>
      <c r="EG129" s="9" t="str">
        <f t="shared" ca="1" si="3271"/>
        <v/>
      </c>
      <c r="EH129" s="3" t="str">
        <f t="shared" ca="1" si="3272"/>
        <v/>
      </c>
      <c r="EI129" s="5" t="str" cm="1">
        <f t="array" aca="1" ref="EI129" ca="1">IF($B129="","",IF(EH129=0,0,IF(DD_Payment="",0,IF(EH129&lt;_xlfn.IFS(DD_Frequency="Monthly",1,DD_Frequency="Quarterly",IF(MONTH(EH$2)=1,1,IF(MONTH(EH$2)=4,1,IF(MONTH(EH$2)=7,1,IF(MONTH(EH$2)=10,1,0)))),DD_Frequency="Annually",IF(MONTH(EH$2)=1,1,0))*DD_Payment,EH129,_xlfn.IFS(DD_Frequency="Monthly",1,DD_Frequency="Quarterly",IF(MONTH(EH$2)=1,1,IF(MONTH(EH$2)=4,1,IF(MONTH(EH$2)=7,1,IF(MONTH(EH$2)=10,1,0)))),DD_Frequency="Annually",IF(MONTH(EH$2)=1,1,0))*DD_Payment))))</f>
        <v/>
      </c>
      <c r="EJ129" s="3" t="str">
        <f t="shared" ref="EJ129" ca="1" si="6154">IF($B129="","",IF(EH129&gt;EI129,(EH129-EI129/2)*(rate_A*(EJ$1/365)),0))</f>
        <v/>
      </c>
      <c r="EK129" s="3" t="str">
        <f t="shared" ca="1" si="3362"/>
        <v/>
      </c>
      <c r="EL129" s="3" t="str">
        <f t="shared" ref="EL129" ca="1" si="6155">IF($B129="","",DW129*(1+rate_A*EJ$1/365))</f>
        <v/>
      </c>
      <c r="EM129" s="3" t="str">
        <f t="shared" ref="EM129" ca="1" si="6156">IF($B129="","",DX129*(1+rate_A*EJ$1/365))</f>
        <v/>
      </c>
      <c r="EN129" s="3" t="str">
        <f t="shared" ref="EN129" ca="1" si="6157">IF($B129="","",DY129*(1+rate_joint*EJ$1/365))</f>
        <v/>
      </c>
      <c r="EO129" s="5" t="str">
        <f t="shared" ca="1" si="3366"/>
        <v/>
      </c>
      <c r="EP129" s="5" t="str" cm="1">
        <f t="array" aca="1" ref="EP129" ca="1">IF(EO129="","",_xlfn.IFS(EO129&lt;='Hidden inputs'!$C$15,EO129*'Hidden inputs'!$D$15,EO129&lt;='Hidden inputs'!$C$16,'Hidden inputs'!$C$15*'Hidden inputs'!$D$15+(EO129-'Hidden inputs'!$B$16)*'Hidden inputs'!$D$16,EO129&lt;='Hidden inputs'!$C$17,'Hidden inputs'!$C$15*'Hidden inputs'!$D$15+('Hidden inputs'!$C$16-'Hidden inputs'!$B$16)*'Hidden inputs'!$D$16+(EO129-'Hidden inputs'!$B$17)*'Hidden inputs'!$D$17,EO129&gt;'Hidden inputs'!$B$18,'Hidden inputs'!$C$15*'Hidden inputs'!$D$15+('Hidden inputs'!$C$16-'Hidden inputs'!$B$16)*'Hidden inputs'!$D$16+('Hidden inputs'!$C$17-'Hidden inputs'!$B$17)*'Hidden inputs'!$D$17+(EO129-'Hidden inputs'!$B$18)*'Hidden inputs'!$D$18))</f>
        <v/>
      </c>
      <c r="EQ129" s="10" t="str">
        <f t="shared" ca="1" si="3367"/>
        <v/>
      </c>
      <c r="ER129" s="5" t="str">
        <f t="shared" ca="1" si="3277"/>
        <v/>
      </c>
      <c r="ES129" s="5" t="str">
        <f t="shared" ca="1" si="3278"/>
        <v/>
      </c>
      <c r="ET129" s="5" t="str">
        <f ca="1">IF($B129="","",'Hidden inputs'!$D$11*EK129+'Hidden inputs'!$E$11*EL129)</f>
        <v/>
      </c>
      <c r="EU129" s="11" t="str">
        <f t="shared" ca="1" si="3186"/>
        <v/>
      </c>
      <c r="EV129" s="9" t="str">
        <f t="shared" ca="1" si="3279"/>
        <v/>
      </c>
      <c r="EW129" s="3" t="str">
        <f t="shared" ca="1" si="3280"/>
        <v/>
      </c>
      <c r="EX129" s="5" t="str" cm="1">
        <f t="array" aca="1" ref="EX129" ca="1">IF($B129="","",IF(EW129=0,0,IF(DD_Payment="",0,IF(EW129&lt;_xlfn.IFS(DD_Frequency="Monthly",1,DD_Frequency="Quarterly",IF(MONTH(EW$2)=1,1,IF(MONTH(EW$2)=4,1,IF(MONTH(EW$2)=7,1,IF(MONTH(EW$2)=10,1,0)))),DD_Frequency="Annually",IF(MONTH(EW$2)=1,1,0))*DD_Payment,EW129,_xlfn.IFS(DD_Frequency="Monthly",1,DD_Frequency="Quarterly",IF(MONTH(EW$2)=1,1,IF(MONTH(EW$2)=4,1,IF(MONTH(EW$2)=7,1,IF(MONTH(EW$2)=10,1,0)))),DD_Frequency="Annually",IF(MONTH(EW$2)=1,1,0))*DD_Payment))))</f>
        <v/>
      </c>
      <c r="EY129" s="3" t="str">
        <f t="shared" ref="EY129" ca="1" si="6158">IF($B129="","",IF(EW129&gt;EX129,(EW129-EX129/2)*(rate_A*(EY$1/365)),0))</f>
        <v/>
      </c>
      <c r="EZ129" s="3" t="str">
        <f t="shared" ca="1" si="3369"/>
        <v/>
      </c>
      <c r="FA129" s="3" t="str">
        <f t="shared" ref="FA129" ca="1" si="6159">IF($B129="","",EL129*(1+rate_A*EY$1/365))</f>
        <v/>
      </c>
      <c r="FB129" s="3" t="str">
        <f t="shared" ref="FB129" ca="1" si="6160">IF($B129="","",EM129*(1+rate_A*EY$1/365))</f>
        <v/>
      </c>
      <c r="FC129" s="3" t="str">
        <f t="shared" ref="FC129" ca="1" si="6161">IF($B129="","",EN129*(1+rate_joint*EY$1/365))</f>
        <v/>
      </c>
      <c r="FD129" s="5" t="str">
        <f t="shared" ca="1" si="3373"/>
        <v/>
      </c>
      <c r="FE129" s="5" t="str" cm="1">
        <f t="array" aca="1" ref="FE129" ca="1">IF(FD129="","",_xlfn.IFS(FD129&lt;='Hidden inputs'!$C$15,FD129*'Hidden inputs'!$D$15,FD129&lt;='Hidden inputs'!$C$16,'Hidden inputs'!$C$15*'Hidden inputs'!$D$15+(FD129-'Hidden inputs'!$B$16)*'Hidden inputs'!$D$16,FD129&lt;='Hidden inputs'!$C$17,'Hidden inputs'!$C$15*'Hidden inputs'!$D$15+('Hidden inputs'!$C$16-'Hidden inputs'!$B$16)*'Hidden inputs'!$D$16+(FD129-'Hidden inputs'!$B$17)*'Hidden inputs'!$D$17,FD129&gt;'Hidden inputs'!$B$18,'Hidden inputs'!$C$15*'Hidden inputs'!$D$15+('Hidden inputs'!$C$16-'Hidden inputs'!$B$16)*'Hidden inputs'!$D$16+('Hidden inputs'!$C$17-'Hidden inputs'!$B$17)*'Hidden inputs'!$D$17+(FD129-'Hidden inputs'!$B$18)*'Hidden inputs'!$D$18))</f>
        <v/>
      </c>
      <c r="FF129" s="10" t="str">
        <f t="shared" ca="1" si="3374"/>
        <v/>
      </c>
      <c r="FG129" s="5" t="str">
        <f t="shared" ca="1" si="3285"/>
        <v/>
      </c>
      <c r="FH129" s="5" t="str">
        <f t="shared" ca="1" si="3286"/>
        <v/>
      </c>
      <c r="FI129" s="5" t="str">
        <f ca="1">IF($B129="","",'Hidden inputs'!$D$11*EZ129+'Hidden inputs'!$E$11*FA129)</f>
        <v/>
      </c>
      <c r="FJ129" s="11" t="str">
        <f t="shared" ca="1" si="3191"/>
        <v/>
      </c>
      <c r="FK129" s="9" t="str">
        <f t="shared" ca="1" si="3287"/>
        <v/>
      </c>
      <c r="FL129" s="3" t="str">
        <f t="shared" ca="1" si="3288"/>
        <v/>
      </c>
      <c r="FM129" s="5" t="str" cm="1">
        <f t="array" aca="1" ref="FM129" ca="1">IF($B129="","",IF(FL129=0,0,IF(DD_Payment="",0,IF(FL129&lt;_xlfn.IFS(DD_Frequency="Monthly",1,DD_Frequency="Quarterly",IF(MONTH(FL$2)=1,1,IF(MONTH(FL$2)=4,1,IF(MONTH(FL$2)=7,1,IF(MONTH(FL$2)=10,1,0)))),DD_Frequency="Annually",IF(MONTH(FL$2)=1,1,0))*DD_Payment,FL129,_xlfn.IFS(DD_Frequency="Monthly",1,DD_Frequency="Quarterly",IF(MONTH(FL$2)=1,1,IF(MONTH(FL$2)=4,1,IF(MONTH(FL$2)=7,1,IF(MONTH(FL$2)=10,1,0)))),DD_Frequency="Annually",IF(MONTH(FL$2)=1,1,0))*DD_Payment))))</f>
        <v/>
      </c>
      <c r="FN129" s="3" t="str">
        <f t="shared" ref="FN129" ca="1" si="6162">IF($B129="","",IF(FL129&gt;FM129,(FL129-FM129/2)*(rate_A*(FN$1/365)),0))</f>
        <v/>
      </c>
      <c r="FO129" s="3" t="str">
        <f t="shared" ca="1" si="3376"/>
        <v/>
      </c>
      <c r="FP129" s="3" t="str">
        <f t="shared" ref="FP129" ca="1" si="6163">IF($B129="","",FA129*(1+rate_A*FN$1/365))</f>
        <v/>
      </c>
      <c r="FQ129" s="3" t="str">
        <f t="shared" ref="FQ129" ca="1" si="6164">IF($B129="","",FB129*(1+rate_A*FN$1/365))</f>
        <v/>
      </c>
      <c r="FR129" s="3" t="str">
        <f t="shared" ref="FR129" ca="1" si="6165">IF($B129="","",FC129*(1+rate_joint*FN$1/365))</f>
        <v/>
      </c>
      <c r="FS129" s="5" t="str">
        <f t="shared" ca="1" si="3380"/>
        <v/>
      </c>
      <c r="FT129" s="5" t="str" cm="1">
        <f t="array" aca="1" ref="FT129" ca="1">IF(FS129="","",_xlfn.IFS(FS129&lt;='Hidden inputs'!$C$15,FS129*'Hidden inputs'!$D$15,FS129&lt;='Hidden inputs'!$C$16,'Hidden inputs'!$C$15*'Hidden inputs'!$D$15+(FS129-'Hidden inputs'!$B$16)*'Hidden inputs'!$D$16,FS129&lt;='Hidden inputs'!$C$17,'Hidden inputs'!$C$15*'Hidden inputs'!$D$15+('Hidden inputs'!$C$16-'Hidden inputs'!$B$16)*'Hidden inputs'!$D$16+(FS129-'Hidden inputs'!$B$17)*'Hidden inputs'!$D$17,FS129&gt;'Hidden inputs'!$B$18,'Hidden inputs'!$C$15*'Hidden inputs'!$D$15+('Hidden inputs'!$C$16-'Hidden inputs'!$B$16)*'Hidden inputs'!$D$16+('Hidden inputs'!$C$17-'Hidden inputs'!$B$17)*'Hidden inputs'!$D$17+(FS129-'Hidden inputs'!$B$18)*'Hidden inputs'!$D$18))</f>
        <v/>
      </c>
      <c r="FU129" s="10" t="str">
        <f t="shared" ca="1" si="3381"/>
        <v/>
      </c>
      <c r="FV129" s="5" t="str">
        <f t="shared" ca="1" si="3293"/>
        <v/>
      </c>
      <c r="FW129" s="5" t="str">
        <f t="shared" ca="1" si="3294"/>
        <v/>
      </c>
      <c r="FX129" s="5" t="str">
        <f ca="1">IF($B129="","",'Hidden inputs'!$D$11*FO129+'Hidden inputs'!$E$11*FP129)</f>
        <v/>
      </c>
      <c r="FY129" s="11" t="str">
        <f t="shared" ca="1" si="3196"/>
        <v/>
      </c>
      <c r="FZ129" s="9" t="str">
        <f t="shared" ca="1" si="3295"/>
        <v/>
      </c>
      <c r="GA129" s="5" t="str">
        <f t="shared" ca="1" si="3296"/>
        <v/>
      </c>
      <c r="GB129" s="5" t="str">
        <f t="shared" ca="1" si="3297"/>
        <v/>
      </c>
      <c r="GC129" s="5" t="str">
        <f t="shared" ca="1" si="3197"/>
        <v/>
      </c>
      <c r="GD129" s="5" t="str">
        <f t="shared" ca="1" si="3198"/>
        <v/>
      </c>
    </row>
    <row r="130" spans="1:186" x14ac:dyDescent="0.35">
      <c r="A130" s="2" t="str">
        <f t="shared" ca="1" si="3199"/>
        <v/>
      </c>
      <c r="B130" s="6" t="str">
        <f t="shared" ca="1" si="3200"/>
        <v/>
      </c>
      <c r="C130" s="5" t="str">
        <f t="shared" ca="1" si="3298"/>
        <v/>
      </c>
      <c r="D130" s="5" t="str" cm="1">
        <f t="array" aca="1" ref="D130" ca="1">IF($B130="","",IF(C130=0,0,IF(DD_Payment="",0,IF(C130&lt;_xlfn.IFS(DD_Frequency="Monthly",1,DD_Frequency="Quarterly",IF(MONTH(C$2)=1,1,IF(MONTH(C$2)=4,1,IF(MONTH(C$2)=7,1,IF(MONTH(C$2)=10,1,0)))),DD_Frequency="Annually",IF(MONTH(C$2)=1,1,0))*DD_Payment,C130,_xlfn.IFS(DD_Frequency="Monthly",1,DD_Frequency="Quarterly",IF(MONTH(C$2)=1,1,IF(MONTH(C$2)=4,1,IF(MONTH(C$2)=7,1,IF(MONTH(C$2)=10,1,0)))),DD_Frequency="Annually",IF(MONTH(C$2)=1,1,0))*DD_Payment))))</f>
        <v/>
      </c>
      <c r="E130" s="5" t="str">
        <f t="shared" ref="E130" ca="1" si="6166">IF(B130="","",IF(C130&gt;D130,(C130-D130/2)*(rate_A*(E$1/365)),0))</f>
        <v/>
      </c>
      <c r="F130" s="5" t="str">
        <f t="shared" ca="1" si="3202"/>
        <v/>
      </c>
      <c r="G130" s="5" t="str">
        <f t="shared" ref="G130" ca="1" si="6167">IF(B130="","",G129*(1+rate_A*E$1/365))</f>
        <v/>
      </c>
      <c r="H130" s="5" t="str">
        <f t="shared" ref="H130" ca="1" si="6168">IF(B130="","",H129*(1+rate_A*E$1/365))</f>
        <v/>
      </c>
      <c r="I130" s="5" t="str">
        <f t="shared" ref="I130" ca="1" si="6169">IF(B130="","",I129*(1+rate_joint*E$1/365))</f>
        <v/>
      </c>
      <c r="J130" s="5" t="str">
        <f t="shared" ca="1" si="3303"/>
        <v/>
      </c>
      <c r="K130" s="5" t="str" cm="1">
        <f t="array" aca="1" ref="K130" ca="1">IF(J130="","",_xlfn.IFS(J130&lt;='Hidden inputs'!$C$15,J130*'Hidden inputs'!$D$15,J130&lt;='Hidden inputs'!$C$16,'Hidden inputs'!$C$15*'Hidden inputs'!$D$15+(J130-'Hidden inputs'!$B$16)*'Hidden inputs'!$D$16,J130&lt;='Hidden inputs'!$C$17,'Hidden inputs'!$C$15*'Hidden inputs'!$D$15+('Hidden inputs'!$C$16-'Hidden inputs'!$B$16)*'Hidden inputs'!$D$16+(J130-'Hidden inputs'!$B$17)*'Hidden inputs'!$D$17,J130&gt;'Hidden inputs'!$B$18,'Hidden inputs'!$C$15*'Hidden inputs'!$D$15+('Hidden inputs'!$C$16-'Hidden inputs'!$B$16)*'Hidden inputs'!$D$16+('Hidden inputs'!$C$17-'Hidden inputs'!$B$17)*'Hidden inputs'!$D$17+(J130-'Hidden inputs'!$B$18)*'Hidden inputs'!$D$18))</f>
        <v/>
      </c>
      <c r="L130" s="11" t="str">
        <f t="shared" ca="1" si="3304"/>
        <v/>
      </c>
      <c r="M130" s="5" t="str">
        <f t="shared" ca="1" si="3206"/>
        <v/>
      </c>
      <c r="N130" s="5" t="str">
        <f t="shared" ca="1" si="3207"/>
        <v/>
      </c>
      <c r="O130" s="5" t="str">
        <f ca="1">IF(B130="","",'Hidden inputs'!$D$11*F130+'Hidden inputs'!$E$11*G130)</f>
        <v/>
      </c>
      <c r="P130" s="11" t="str">
        <f t="shared" ca="1" si="3140"/>
        <v/>
      </c>
      <c r="Q130" s="20" t="str">
        <f t="shared" ca="1" si="3141"/>
        <v/>
      </c>
      <c r="R130" s="3" t="str">
        <f t="shared" ca="1" si="3208"/>
        <v/>
      </c>
      <c r="S130" s="5" t="str" cm="1">
        <f t="array" aca="1" ref="S130" ca="1">IF($B130="","",IF(R130=0,0,IF(DD_Payment="",0,IF(R130&lt;_xlfn.IFS(DD_Frequency="Monthly",1,DD_Frequency="Quarterly",IF(MONTH(R$2)=1,1,IF(MONTH(R$2)=4,1,IF(MONTH(R$2)=7,1,IF(MONTH(R$2)=10,1,0)))),DD_Frequency="Annually",IF(MONTH(R$2)=1,1,0))*DD_Payment,R130,_xlfn.IFS(DD_Frequency="Monthly",1,DD_Frequency="Quarterly",IF(MONTH(R$2)=1,1,IF(MONTH(R$2)=4,1,IF(MONTH(R$2)=7,1,IF(MONTH(R$2)=10,1,0)))),DD_Frequency="Annually",IF(MONTH(R$2)=1,1,0))*DD_Payment))))</f>
        <v/>
      </c>
      <c r="T130" s="3" t="str">
        <f t="shared" ref="T130" ca="1" si="6170">IF(B130="","",IF(R130&gt;S130,(R130-S130/2)*(rate_A*((T$1+A130)/365)),0))</f>
        <v/>
      </c>
      <c r="U130" s="3" t="str">
        <f t="shared" ca="1" si="3210"/>
        <v/>
      </c>
      <c r="V130" s="3" t="str">
        <f t="shared" ref="V130" ca="1" si="6171">IF(B130="","",G130*(1+rate_A*(T$1+A130)/365))</f>
        <v/>
      </c>
      <c r="W130" s="3" t="str">
        <f t="shared" ref="W130" ca="1" si="6172">IF(B130="","",H130*(1+rate_A*(T$1+A130)/365))</f>
        <v/>
      </c>
      <c r="X130" s="3" t="str">
        <f t="shared" ref="X130" ca="1" si="6173">IF(B130="","",I130*(1+rate_joint*(T$1+A130)/365))</f>
        <v/>
      </c>
      <c r="Y130" s="5" t="str">
        <f t="shared" ca="1" si="3309"/>
        <v/>
      </c>
      <c r="Z130" s="5" t="str" cm="1">
        <f t="array" aca="1" ref="Z130" ca="1">IF(Y130="","",_xlfn.IFS(Y130&lt;='Hidden inputs'!$C$15,Y130*'Hidden inputs'!$D$15,Y130&lt;='Hidden inputs'!$C$16,'Hidden inputs'!$C$15*'Hidden inputs'!$D$15+(Y130-'Hidden inputs'!$B$16)*'Hidden inputs'!$D$16,Y130&lt;='Hidden inputs'!$C$17,'Hidden inputs'!$C$15*'Hidden inputs'!$D$15+('Hidden inputs'!$C$16-'Hidden inputs'!$B$16)*'Hidden inputs'!$D$16+(Y130-'Hidden inputs'!$B$17)*'Hidden inputs'!$D$17,Y130&gt;'Hidden inputs'!$B$18,'Hidden inputs'!$C$15*'Hidden inputs'!$D$15+('Hidden inputs'!$C$16-'Hidden inputs'!$B$16)*'Hidden inputs'!$D$16+('Hidden inputs'!$C$17-'Hidden inputs'!$B$17)*'Hidden inputs'!$D$17+(Y130-'Hidden inputs'!$B$18)*'Hidden inputs'!$D$18))</f>
        <v/>
      </c>
      <c r="AA130" s="10" t="str">
        <f t="shared" ca="1" si="3310"/>
        <v/>
      </c>
      <c r="AB130" s="5" t="str">
        <f t="shared" ca="1" si="3214"/>
        <v/>
      </c>
      <c r="AC130" s="5" t="str">
        <f t="shared" ca="1" si="3311"/>
        <v/>
      </c>
      <c r="AD130" s="5" t="str">
        <f ca="1">IF(B130="","",'Hidden inputs'!$D$11*U130+'Hidden inputs'!$E$11*V130)</f>
        <v/>
      </c>
      <c r="AE130" s="11" t="str">
        <f t="shared" ca="1" si="3146"/>
        <v/>
      </c>
      <c r="AF130" s="9" t="str">
        <f t="shared" ca="1" si="3215"/>
        <v/>
      </c>
      <c r="AG130" s="3" t="str">
        <f t="shared" ca="1" si="3216"/>
        <v/>
      </c>
      <c r="AH130" s="5" t="str" cm="1">
        <f t="array" aca="1" ref="AH130" ca="1">IF($B130="","",IF(AG130=0,0,IF(DD_Payment="",0,IF(AG130&lt;_xlfn.IFS(DD_Frequency="Monthly",1,DD_Frequency="Quarterly",IF(MONTH(AG$2)=1,1,IF(MONTH(AG$2)=4,1,IF(MONTH(AG$2)=7,1,IF(MONTH(AG$2)=10,1,0)))),DD_Frequency="Annually",IF(MONTH(AG$2)=1,1,0))*DD_Payment,AG130,_xlfn.IFS(DD_Frequency="Monthly",1,DD_Frequency="Quarterly",IF(MONTH(AG$2)=1,1,IF(MONTH(AG$2)=4,1,IF(MONTH(AG$2)=7,1,IF(MONTH(AG$2)=10,1,0)))),DD_Frequency="Annually",IF(MONTH(AG$2)=1,1,0))*DD_Payment))))</f>
        <v/>
      </c>
      <c r="AI130" s="3" t="str">
        <f t="shared" ref="AI130" ca="1" si="6174">IF($B130="","",IF(AG130&gt;AH130,(AG130-AH130/2)*(rate_A*(AI$1/365)),0))</f>
        <v/>
      </c>
      <c r="AJ130" s="3" t="str">
        <f t="shared" ca="1" si="3313"/>
        <v/>
      </c>
      <c r="AK130" s="3" t="str">
        <f t="shared" ref="AK130" ca="1" si="6175">IF($B130="","",V130*(1+rate_A*AI$1/365))</f>
        <v/>
      </c>
      <c r="AL130" s="3" t="str">
        <f t="shared" ref="AL130" ca="1" si="6176">IF($B130="","",W130*(1+rate_A*AI$1/365))</f>
        <v/>
      </c>
      <c r="AM130" s="3" t="str">
        <f t="shared" ref="AM130" ca="1" si="6177">IF($B130="","",X130*(1+rate_joint*AI$1/365))</f>
        <v/>
      </c>
      <c r="AN130" s="5" t="str">
        <f t="shared" ca="1" si="3317"/>
        <v/>
      </c>
      <c r="AO130" s="5" t="str" cm="1">
        <f t="array" aca="1" ref="AO130" ca="1">IF(AN130="","",_xlfn.IFS(AN130&lt;='Hidden inputs'!$C$15,AN130*'Hidden inputs'!$D$15,AN130&lt;='Hidden inputs'!$C$16,'Hidden inputs'!$C$15*'Hidden inputs'!$D$15+(AN130-'Hidden inputs'!$B$16)*'Hidden inputs'!$D$16,AN130&lt;='Hidden inputs'!$C$17,'Hidden inputs'!$C$15*'Hidden inputs'!$D$15+('Hidden inputs'!$C$16-'Hidden inputs'!$B$16)*'Hidden inputs'!$D$16+(AN130-'Hidden inputs'!$B$17)*'Hidden inputs'!$D$17,AN130&gt;'Hidden inputs'!$B$18,'Hidden inputs'!$C$15*'Hidden inputs'!$D$15+('Hidden inputs'!$C$16-'Hidden inputs'!$B$16)*'Hidden inputs'!$D$16+('Hidden inputs'!$C$17-'Hidden inputs'!$B$17)*'Hidden inputs'!$D$17+(AN130-'Hidden inputs'!$B$18)*'Hidden inputs'!$D$18))</f>
        <v/>
      </c>
      <c r="AP130" s="10" t="str">
        <f t="shared" ca="1" si="3318"/>
        <v/>
      </c>
      <c r="AQ130" s="5" t="str">
        <f t="shared" ca="1" si="3221"/>
        <v/>
      </c>
      <c r="AR130" s="5" t="str">
        <f t="shared" ca="1" si="3222"/>
        <v/>
      </c>
      <c r="AS130" s="5" t="str">
        <f ca="1">IF($B130="","",'Hidden inputs'!$D$11*AJ130+'Hidden inputs'!$E$11*AK130)</f>
        <v/>
      </c>
      <c r="AT130" s="11" t="str">
        <f t="shared" ca="1" si="3151"/>
        <v/>
      </c>
      <c r="AU130" s="9" t="str">
        <f t="shared" ca="1" si="3223"/>
        <v/>
      </c>
      <c r="AV130" s="3" t="str">
        <f t="shared" ca="1" si="3224"/>
        <v/>
      </c>
      <c r="AW130" s="5" t="str" cm="1">
        <f t="array" aca="1" ref="AW130" ca="1">IF($B130="","",IF(AV130=0,0,IF(DD_Payment="",0,IF(AV130&lt;_xlfn.IFS(DD_Frequency="Monthly",1,DD_Frequency="Quarterly",IF(MONTH(AV$2)=1,1,IF(MONTH(AV$2)=4,1,IF(MONTH(AV$2)=7,1,IF(MONTH(AV$2)=10,1,0)))),DD_Frequency="Annually",IF(MONTH(AV$2)=1,1,0))*DD_Payment,AV130,_xlfn.IFS(DD_Frequency="Monthly",1,DD_Frequency="Quarterly",IF(MONTH(AV$2)=1,1,IF(MONTH(AV$2)=4,1,IF(MONTH(AV$2)=7,1,IF(MONTH(AV$2)=10,1,0)))),DD_Frequency="Annually",IF(MONTH(AV$2)=1,1,0))*DD_Payment))))</f>
        <v/>
      </c>
      <c r="AX130" s="3" t="str">
        <f t="shared" ref="AX130" ca="1" si="6178">IF($B130="","",IF(AV130&gt;AW130,(AV130-AW130/2)*(rate_A*(AX$1/365)),0))</f>
        <v/>
      </c>
      <c r="AY130" s="3" t="str">
        <f t="shared" ca="1" si="3320"/>
        <v/>
      </c>
      <c r="AZ130" s="3" t="str">
        <f t="shared" ref="AZ130" ca="1" si="6179">IF($B130="","",AK130*(1+rate_A*AX$1/365))</f>
        <v/>
      </c>
      <c r="BA130" s="3" t="str">
        <f t="shared" ref="BA130" ca="1" si="6180">IF($B130="","",AL130*(1+rate_A*AX$1/365))</f>
        <v/>
      </c>
      <c r="BB130" s="3" t="str">
        <f t="shared" ref="BB130" ca="1" si="6181">IF($B130="","",AM130*(1+rate_joint*AX$1/365))</f>
        <v/>
      </c>
      <c r="BC130" s="5" t="str">
        <f t="shared" ca="1" si="3324"/>
        <v/>
      </c>
      <c r="BD130" s="5" t="str" cm="1">
        <f t="array" aca="1" ref="BD130" ca="1">IF(BC130="","",_xlfn.IFS(BC130&lt;='Hidden inputs'!$C$15,BC130*'Hidden inputs'!$D$15,BC130&lt;='Hidden inputs'!$C$16,'Hidden inputs'!$C$15*'Hidden inputs'!$D$15+(BC130-'Hidden inputs'!$B$16)*'Hidden inputs'!$D$16,BC130&lt;='Hidden inputs'!$C$17,'Hidden inputs'!$C$15*'Hidden inputs'!$D$15+('Hidden inputs'!$C$16-'Hidden inputs'!$B$16)*'Hidden inputs'!$D$16+(BC130-'Hidden inputs'!$B$17)*'Hidden inputs'!$D$17,BC130&gt;'Hidden inputs'!$B$18,'Hidden inputs'!$C$15*'Hidden inputs'!$D$15+('Hidden inputs'!$C$16-'Hidden inputs'!$B$16)*'Hidden inputs'!$D$16+('Hidden inputs'!$C$17-'Hidden inputs'!$B$17)*'Hidden inputs'!$D$17+(BC130-'Hidden inputs'!$B$18)*'Hidden inputs'!$D$18))</f>
        <v/>
      </c>
      <c r="BE130" s="10" t="str">
        <f t="shared" ca="1" si="3325"/>
        <v/>
      </c>
      <c r="BF130" s="5" t="str">
        <f t="shared" ca="1" si="3229"/>
        <v/>
      </c>
      <c r="BG130" s="5" t="str">
        <f t="shared" ca="1" si="3230"/>
        <v/>
      </c>
      <c r="BH130" s="5" t="str">
        <f ca="1">IF($B130="","",'Hidden inputs'!$D$11*AY130+'Hidden inputs'!$E$11*AZ130)</f>
        <v/>
      </c>
      <c r="BI130" s="11" t="str">
        <f t="shared" ca="1" si="3156"/>
        <v/>
      </c>
      <c r="BJ130" s="9" t="str">
        <f t="shared" ca="1" si="3231"/>
        <v/>
      </c>
      <c r="BK130" s="3" t="str">
        <f t="shared" ca="1" si="3232"/>
        <v/>
      </c>
      <c r="BL130" s="5" t="str" cm="1">
        <f t="array" aca="1" ref="BL130" ca="1">IF($B130="","",IF(BK130=0,0,IF(DD_Payment="",0,IF(BK130&lt;_xlfn.IFS(DD_Frequency="Monthly",1,DD_Frequency="Quarterly",IF(MONTH(BK$2)=1,1,IF(MONTH(BK$2)=4,1,IF(MONTH(BK$2)=7,1,IF(MONTH(BK$2)=10,1,0)))),DD_Frequency="Annually",IF(MONTH(BK$2)=1,1,0))*DD_Payment,BK130,_xlfn.IFS(DD_Frequency="Monthly",1,DD_Frequency="Quarterly",IF(MONTH(BK$2)=1,1,IF(MONTH(BK$2)=4,1,IF(MONTH(BK$2)=7,1,IF(MONTH(BK$2)=10,1,0)))),DD_Frequency="Annually",IF(MONTH(BK$2)=1,1,0))*DD_Payment))))</f>
        <v/>
      </c>
      <c r="BM130" s="3" t="str">
        <f t="shared" ref="BM130" ca="1" si="6182">IF($B130="","",IF(BK130&gt;BL130,(BK130-BL130/2)*(rate_A*(BM$1/365)),0))</f>
        <v/>
      </c>
      <c r="BN130" s="3" t="str">
        <f t="shared" ca="1" si="3327"/>
        <v/>
      </c>
      <c r="BO130" s="3" t="str">
        <f t="shared" ref="BO130" ca="1" si="6183">IF($B130="","",AZ130*(1+rate_A*BM$1/365))</f>
        <v/>
      </c>
      <c r="BP130" s="3" t="str">
        <f t="shared" ref="BP130" ca="1" si="6184">IF($B130="","",BA130*(1+rate_A*BM$1/365))</f>
        <v/>
      </c>
      <c r="BQ130" s="3" t="str">
        <f t="shared" ref="BQ130" ca="1" si="6185">IF($B130="","",BB130*(1+rate_joint*BM$1/365))</f>
        <v/>
      </c>
      <c r="BR130" s="5" t="str">
        <f t="shared" ca="1" si="3331"/>
        <v/>
      </c>
      <c r="BS130" s="5" t="str" cm="1">
        <f t="array" aca="1" ref="BS130" ca="1">IF(BR130="","",_xlfn.IFS(BR130&lt;='Hidden inputs'!$C$15,BR130*'Hidden inputs'!$D$15,BR130&lt;='Hidden inputs'!$C$16,'Hidden inputs'!$C$15*'Hidden inputs'!$D$15+(BR130-'Hidden inputs'!$B$16)*'Hidden inputs'!$D$16,BR130&lt;='Hidden inputs'!$C$17,'Hidden inputs'!$C$15*'Hidden inputs'!$D$15+('Hidden inputs'!$C$16-'Hidden inputs'!$B$16)*'Hidden inputs'!$D$16+(BR130-'Hidden inputs'!$B$17)*'Hidden inputs'!$D$17,BR130&gt;'Hidden inputs'!$B$18,'Hidden inputs'!$C$15*'Hidden inputs'!$D$15+('Hidden inputs'!$C$16-'Hidden inputs'!$B$16)*'Hidden inputs'!$D$16+('Hidden inputs'!$C$17-'Hidden inputs'!$B$17)*'Hidden inputs'!$D$17+(BR130-'Hidden inputs'!$B$18)*'Hidden inputs'!$D$18))</f>
        <v/>
      </c>
      <c r="BT130" s="10" t="str">
        <f t="shared" ca="1" si="3332"/>
        <v/>
      </c>
      <c r="BU130" s="5" t="str">
        <f t="shared" ca="1" si="3237"/>
        <v/>
      </c>
      <c r="BV130" s="5" t="str">
        <f t="shared" ca="1" si="3238"/>
        <v/>
      </c>
      <c r="BW130" s="5" t="str">
        <f ca="1">IF($B130="","",'Hidden inputs'!$D$11*BN130+'Hidden inputs'!$E$11*BO130)</f>
        <v/>
      </c>
      <c r="BX130" s="11" t="str">
        <f t="shared" ca="1" si="3161"/>
        <v/>
      </c>
      <c r="BY130" s="9" t="str">
        <f t="shared" ca="1" si="3239"/>
        <v/>
      </c>
      <c r="BZ130" s="3" t="str">
        <f t="shared" ca="1" si="3240"/>
        <v/>
      </c>
      <c r="CA130" s="5" t="str" cm="1">
        <f t="array" aca="1" ref="CA130" ca="1">IF($B130="","",IF(BZ130=0,0,IF(DD_Payment="",0,IF(BZ130&lt;_xlfn.IFS(DD_Frequency="Monthly",1,DD_Frequency="Quarterly",IF(MONTH(BZ$2)=1,1,IF(MONTH(BZ$2)=4,1,IF(MONTH(BZ$2)=7,1,IF(MONTH(BZ$2)=10,1,0)))),DD_Frequency="Annually",IF(MONTH(BZ$2)=1,1,0))*DD_Payment,BZ130,_xlfn.IFS(DD_Frequency="Monthly",1,DD_Frequency="Quarterly",IF(MONTH(BZ$2)=1,1,IF(MONTH(BZ$2)=4,1,IF(MONTH(BZ$2)=7,1,IF(MONTH(BZ$2)=10,1,0)))),DD_Frequency="Annually",IF(MONTH(BZ$2)=1,1,0))*DD_Payment))))</f>
        <v/>
      </c>
      <c r="CB130" s="3" t="str">
        <f t="shared" ref="CB130" ca="1" si="6186">IF($B130="","",IF(BZ130&gt;CA130,(BZ130-CA130/2)*(rate_A*(CB$1/365)),0))</f>
        <v/>
      </c>
      <c r="CC130" s="3" t="str">
        <f t="shared" ca="1" si="3334"/>
        <v/>
      </c>
      <c r="CD130" s="3" t="str">
        <f t="shared" ref="CD130" ca="1" si="6187">IF($B130="","",BO130*(1+rate_A*CB$1/365))</f>
        <v/>
      </c>
      <c r="CE130" s="3" t="str">
        <f t="shared" ref="CE130" ca="1" si="6188">IF($B130="","",BP130*(1+rate_A*CB$1/365))</f>
        <v/>
      </c>
      <c r="CF130" s="3" t="str">
        <f t="shared" ref="CF130" ca="1" si="6189">IF($B130="","",BQ130*(1+rate_joint*CB$1/365))</f>
        <v/>
      </c>
      <c r="CG130" s="5" t="str">
        <f t="shared" ca="1" si="3338"/>
        <v/>
      </c>
      <c r="CH130" s="5" t="str" cm="1">
        <f t="array" aca="1" ref="CH130" ca="1">IF(CG130="","",_xlfn.IFS(CG130&lt;='Hidden inputs'!$C$15,CG130*'Hidden inputs'!$D$15,CG130&lt;='Hidden inputs'!$C$16,'Hidden inputs'!$C$15*'Hidden inputs'!$D$15+(CG130-'Hidden inputs'!$B$16)*'Hidden inputs'!$D$16,CG130&lt;='Hidden inputs'!$C$17,'Hidden inputs'!$C$15*'Hidden inputs'!$D$15+('Hidden inputs'!$C$16-'Hidden inputs'!$B$16)*'Hidden inputs'!$D$16+(CG130-'Hidden inputs'!$B$17)*'Hidden inputs'!$D$17,CG130&gt;'Hidden inputs'!$B$18,'Hidden inputs'!$C$15*'Hidden inputs'!$D$15+('Hidden inputs'!$C$16-'Hidden inputs'!$B$16)*'Hidden inputs'!$D$16+('Hidden inputs'!$C$17-'Hidden inputs'!$B$17)*'Hidden inputs'!$D$17+(CG130-'Hidden inputs'!$B$18)*'Hidden inputs'!$D$18))</f>
        <v/>
      </c>
      <c r="CI130" s="10" t="str">
        <f t="shared" ca="1" si="3339"/>
        <v/>
      </c>
      <c r="CJ130" s="5" t="str">
        <f t="shared" ca="1" si="3245"/>
        <v/>
      </c>
      <c r="CK130" s="5" t="str">
        <f t="shared" ca="1" si="3246"/>
        <v/>
      </c>
      <c r="CL130" s="5" t="str">
        <f ca="1">IF($B130="","",'Hidden inputs'!$D$11*CC130+'Hidden inputs'!$E$11*CD130)</f>
        <v/>
      </c>
      <c r="CM130" s="11" t="str">
        <f t="shared" ca="1" si="3166"/>
        <v/>
      </c>
      <c r="CN130" s="9" t="str">
        <f t="shared" ca="1" si="3247"/>
        <v/>
      </c>
      <c r="CO130" s="3" t="str">
        <f t="shared" ca="1" si="3248"/>
        <v/>
      </c>
      <c r="CP130" s="5" t="str" cm="1">
        <f t="array" aca="1" ref="CP130" ca="1">IF($B130="","",IF(CO130=0,0,IF(DD_Payment="",0,IF(CO130&lt;_xlfn.IFS(DD_Frequency="Monthly",1,DD_Frequency="Quarterly",IF(MONTH(CO$2)=1,1,IF(MONTH(CO$2)=4,1,IF(MONTH(CO$2)=7,1,IF(MONTH(CO$2)=10,1,0)))),DD_Frequency="Annually",IF(MONTH(CO$2)=1,1,0))*DD_Payment,CO130,_xlfn.IFS(DD_Frequency="Monthly",1,DD_Frequency="Quarterly",IF(MONTH(CO$2)=1,1,IF(MONTH(CO$2)=4,1,IF(MONTH(CO$2)=7,1,IF(MONTH(CO$2)=10,1,0)))),DD_Frequency="Annually",IF(MONTH(CO$2)=1,1,0))*DD_Payment))))</f>
        <v/>
      </c>
      <c r="CQ130" s="3" t="str">
        <f t="shared" ref="CQ130" ca="1" si="6190">IF($B130="","",IF(CO130&gt;CP130,(CO130-CP130/2)*(rate_A*(CQ$1/365)),0))</f>
        <v/>
      </c>
      <c r="CR130" s="3" t="str">
        <f t="shared" ca="1" si="3341"/>
        <v/>
      </c>
      <c r="CS130" s="3" t="str">
        <f t="shared" ref="CS130" ca="1" si="6191">IF($B130="","",CD130*(1+rate_A*CQ$1/365))</f>
        <v/>
      </c>
      <c r="CT130" s="3" t="str">
        <f t="shared" ref="CT130" ca="1" si="6192">IF($B130="","",CE130*(1+rate_A*CQ$1/365))</f>
        <v/>
      </c>
      <c r="CU130" s="3" t="str">
        <f t="shared" ref="CU130" ca="1" si="6193">IF($B130="","",CF130*(1+rate_joint*CQ$1/365))</f>
        <v/>
      </c>
      <c r="CV130" s="5" t="str">
        <f t="shared" ca="1" si="3345"/>
        <v/>
      </c>
      <c r="CW130" s="5" t="str" cm="1">
        <f t="array" aca="1" ref="CW130" ca="1">IF(CV130="","",_xlfn.IFS(CV130&lt;='Hidden inputs'!$C$15,CV130*'Hidden inputs'!$D$15,CV130&lt;='Hidden inputs'!$C$16,'Hidden inputs'!$C$15*'Hidden inputs'!$D$15+(CV130-'Hidden inputs'!$B$16)*'Hidden inputs'!$D$16,CV130&lt;='Hidden inputs'!$C$17,'Hidden inputs'!$C$15*'Hidden inputs'!$D$15+('Hidden inputs'!$C$16-'Hidden inputs'!$B$16)*'Hidden inputs'!$D$16+(CV130-'Hidden inputs'!$B$17)*'Hidden inputs'!$D$17,CV130&gt;'Hidden inputs'!$B$18,'Hidden inputs'!$C$15*'Hidden inputs'!$D$15+('Hidden inputs'!$C$16-'Hidden inputs'!$B$16)*'Hidden inputs'!$D$16+('Hidden inputs'!$C$17-'Hidden inputs'!$B$17)*'Hidden inputs'!$D$17+(CV130-'Hidden inputs'!$B$18)*'Hidden inputs'!$D$18))</f>
        <v/>
      </c>
      <c r="CX130" s="10" t="str">
        <f t="shared" ca="1" si="3346"/>
        <v/>
      </c>
      <c r="CY130" s="5" t="str">
        <f t="shared" ca="1" si="3253"/>
        <v/>
      </c>
      <c r="CZ130" s="5" t="str">
        <f t="shared" ca="1" si="3254"/>
        <v/>
      </c>
      <c r="DA130" s="5" t="str">
        <f ca="1">IF($B130="","",'Hidden inputs'!$D$11*CR130+'Hidden inputs'!$E$11*CS130)</f>
        <v/>
      </c>
      <c r="DB130" s="11" t="str">
        <f t="shared" ca="1" si="3171"/>
        <v/>
      </c>
      <c r="DC130" s="9" t="str">
        <f t="shared" ca="1" si="3255"/>
        <v/>
      </c>
      <c r="DD130" s="3" t="str">
        <f t="shared" ca="1" si="3256"/>
        <v/>
      </c>
      <c r="DE130" s="5" t="str" cm="1">
        <f t="array" aca="1" ref="DE130" ca="1">IF($B130="","",IF(DD130=0,0,IF(DD_Payment="",0,IF(DD130&lt;_xlfn.IFS(DD_Frequency="Monthly",1,DD_Frequency="Quarterly",IF(MONTH(DD$2)=1,1,IF(MONTH(DD$2)=4,1,IF(MONTH(DD$2)=7,1,IF(MONTH(DD$2)=10,1,0)))),DD_Frequency="Annually",IF(MONTH(DD$2)=1,1,0))*DD_Payment,DD130,_xlfn.IFS(DD_Frequency="Monthly",1,DD_Frequency="Quarterly",IF(MONTH(DD$2)=1,1,IF(MONTH(DD$2)=4,1,IF(MONTH(DD$2)=7,1,IF(MONTH(DD$2)=10,1,0)))),DD_Frequency="Annually",IF(MONTH(DD$2)=1,1,0))*DD_Payment))))</f>
        <v/>
      </c>
      <c r="DF130" s="3" t="str">
        <f t="shared" ref="DF130" ca="1" si="6194">IF($B130="","",IF(DD130&gt;DE130,(DD130-DE130/2)*(rate_A*(DF$1/365)),0))</f>
        <v/>
      </c>
      <c r="DG130" s="3" t="str">
        <f t="shared" ca="1" si="3348"/>
        <v/>
      </c>
      <c r="DH130" s="3" t="str">
        <f t="shared" ref="DH130" ca="1" si="6195">IF($B130="","",CS130*(1+rate_A*DF$1/365))</f>
        <v/>
      </c>
      <c r="DI130" s="3" t="str">
        <f t="shared" ref="DI130" ca="1" si="6196">IF($B130="","",CT130*(1+rate_A*DF$1/365))</f>
        <v/>
      </c>
      <c r="DJ130" s="3" t="str">
        <f t="shared" ref="DJ130" ca="1" si="6197">IF($B130="","",CU130*(1+rate_joint*DF$1/365))</f>
        <v/>
      </c>
      <c r="DK130" s="5" t="str">
        <f t="shared" ca="1" si="3352"/>
        <v/>
      </c>
      <c r="DL130" s="5" t="str" cm="1">
        <f t="array" aca="1" ref="DL130" ca="1">IF(DK130="","",_xlfn.IFS(DK130&lt;='Hidden inputs'!$C$15,DK130*'Hidden inputs'!$D$15,DK130&lt;='Hidden inputs'!$C$16,'Hidden inputs'!$C$15*'Hidden inputs'!$D$15+(DK130-'Hidden inputs'!$B$16)*'Hidden inputs'!$D$16,DK130&lt;='Hidden inputs'!$C$17,'Hidden inputs'!$C$15*'Hidden inputs'!$D$15+('Hidden inputs'!$C$16-'Hidden inputs'!$B$16)*'Hidden inputs'!$D$16+(DK130-'Hidden inputs'!$B$17)*'Hidden inputs'!$D$17,DK130&gt;'Hidden inputs'!$B$18,'Hidden inputs'!$C$15*'Hidden inputs'!$D$15+('Hidden inputs'!$C$16-'Hidden inputs'!$B$16)*'Hidden inputs'!$D$16+('Hidden inputs'!$C$17-'Hidden inputs'!$B$17)*'Hidden inputs'!$D$17+(DK130-'Hidden inputs'!$B$18)*'Hidden inputs'!$D$18))</f>
        <v/>
      </c>
      <c r="DM130" s="10" t="str">
        <f t="shared" ca="1" si="3353"/>
        <v/>
      </c>
      <c r="DN130" s="5" t="str">
        <f t="shared" ca="1" si="3261"/>
        <v/>
      </c>
      <c r="DO130" s="5" t="str">
        <f t="shared" ca="1" si="3262"/>
        <v/>
      </c>
      <c r="DP130" s="5" t="str">
        <f ca="1">IF($B130="","",'Hidden inputs'!$D$11*DG130+'Hidden inputs'!$E$11*DH130)</f>
        <v/>
      </c>
      <c r="DQ130" s="11" t="str">
        <f t="shared" ca="1" si="3176"/>
        <v/>
      </c>
      <c r="DR130" s="9" t="str">
        <f t="shared" ca="1" si="3263"/>
        <v/>
      </c>
      <c r="DS130" s="3" t="str">
        <f t="shared" ca="1" si="3264"/>
        <v/>
      </c>
      <c r="DT130" s="5" t="str" cm="1">
        <f t="array" aca="1" ref="DT130" ca="1">IF($B130="","",IF(DS130=0,0,IF(DD_Payment="",0,IF(DS130&lt;_xlfn.IFS(DD_Frequency="Monthly",1,DD_Frequency="Quarterly",IF(MONTH(DS$2)=1,1,IF(MONTH(DS$2)=4,1,IF(MONTH(DS$2)=7,1,IF(MONTH(DS$2)=10,1,0)))),DD_Frequency="Annually",IF(MONTH(DS$2)=1,1,0))*DD_Payment,DS130,_xlfn.IFS(DD_Frequency="Monthly",1,DD_Frequency="Quarterly",IF(MONTH(DS$2)=1,1,IF(MONTH(DS$2)=4,1,IF(MONTH(DS$2)=7,1,IF(MONTH(DS$2)=10,1,0)))),DD_Frequency="Annually",IF(MONTH(DS$2)=1,1,0))*DD_Payment))))</f>
        <v/>
      </c>
      <c r="DU130" s="3" t="str">
        <f t="shared" ref="DU130" ca="1" si="6198">IF($B130="","",IF(DS130&gt;DT130,(DS130-DT130/2)*(rate_A*(DU$1/365)),0))</f>
        <v/>
      </c>
      <c r="DV130" s="3" t="str">
        <f t="shared" ca="1" si="3355"/>
        <v/>
      </c>
      <c r="DW130" s="3" t="str">
        <f t="shared" ref="DW130" ca="1" si="6199">IF($B130="","",DH130*(1+rate_A*DU$1/365))</f>
        <v/>
      </c>
      <c r="DX130" s="3" t="str">
        <f t="shared" ref="DX130" ca="1" si="6200">IF($B130="","",DI130*(1+rate_A*DU$1/365))</f>
        <v/>
      </c>
      <c r="DY130" s="3" t="str">
        <f t="shared" ref="DY130" ca="1" si="6201">IF($B130="","",DJ130*(1+rate_joint*DU$1/365))</f>
        <v/>
      </c>
      <c r="DZ130" s="5" t="str">
        <f t="shared" ca="1" si="3359"/>
        <v/>
      </c>
      <c r="EA130" s="5" t="str" cm="1">
        <f t="array" aca="1" ref="EA130" ca="1">IF(DZ130="","",_xlfn.IFS(DZ130&lt;='Hidden inputs'!$C$15,DZ130*'Hidden inputs'!$D$15,DZ130&lt;='Hidden inputs'!$C$16,'Hidden inputs'!$C$15*'Hidden inputs'!$D$15+(DZ130-'Hidden inputs'!$B$16)*'Hidden inputs'!$D$16,DZ130&lt;='Hidden inputs'!$C$17,'Hidden inputs'!$C$15*'Hidden inputs'!$D$15+('Hidden inputs'!$C$16-'Hidden inputs'!$B$16)*'Hidden inputs'!$D$16+(DZ130-'Hidden inputs'!$B$17)*'Hidden inputs'!$D$17,DZ130&gt;'Hidden inputs'!$B$18,'Hidden inputs'!$C$15*'Hidden inputs'!$D$15+('Hidden inputs'!$C$16-'Hidden inputs'!$B$16)*'Hidden inputs'!$D$16+('Hidden inputs'!$C$17-'Hidden inputs'!$B$17)*'Hidden inputs'!$D$17+(DZ130-'Hidden inputs'!$B$18)*'Hidden inputs'!$D$18))</f>
        <v/>
      </c>
      <c r="EB130" s="10" t="str">
        <f t="shared" ca="1" si="3360"/>
        <v/>
      </c>
      <c r="EC130" s="5" t="str">
        <f t="shared" ca="1" si="3269"/>
        <v/>
      </c>
      <c r="ED130" s="5" t="str">
        <f t="shared" ca="1" si="3270"/>
        <v/>
      </c>
      <c r="EE130" s="5" t="str">
        <f ca="1">IF($B130="","",'Hidden inputs'!$D$11*DV130+'Hidden inputs'!$E$11*DW130)</f>
        <v/>
      </c>
      <c r="EF130" s="11" t="str">
        <f t="shared" ca="1" si="3181"/>
        <v/>
      </c>
      <c r="EG130" s="9" t="str">
        <f t="shared" ca="1" si="3271"/>
        <v/>
      </c>
      <c r="EH130" s="3" t="str">
        <f t="shared" ca="1" si="3272"/>
        <v/>
      </c>
      <c r="EI130" s="5" t="str" cm="1">
        <f t="array" aca="1" ref="EI130" ca="1">IF($B130="","",IF(EH130=0,0,IF(DD_Payment="",0,IF(EH130&lt;_xlfn.IFS(DD_Frequency="Monthly",1,DD_Frequency="Quarterly",IF(MONTH(EH$2)=1,1,IF(MONTH(EH$2)=4,1,IF(MONTH(EH$2)=7,1,IF(MONTH(EH$2)=10,1,0)))),DD_Frequency="Annually",IF(MONTH(EH$2)=1,1,0))*DD_Payment,EH130,_xlfn.IFS(DD_Frequency="Monthly",1,DD_Frequency="Quarterly",IF(MONTH(EH$2)=1,1,IF(MONTH(EH$2)=4,1,IF(MONTH(EH$2)=7,1,IF(MONTH(EH$2)=10,1,0)))),DD_Frequency="Annually",IF(MONTH(EH$2)=1,1,0))*DD_Payment))))</f>
        <v/>
      </c>
      <c r="EJ130" s="3" t="str">
        <f t="shared" ref="EJ130" ca="1" si="6202">IF($B130="","",IF(EH130&gt;EI130,(EH130-EI130/2)*(rate_A*(EJ$1/365)),0))</f>
        <v/>
      </c>
      <c r="EK130" s="3" t="str">
        <f t="shared" ca="1" si="3362"/>
        <v/>
      </c>
      <c r="EL130" s="3" t="str">
        <f t="shared" ref="EL130" ca="1" si="6203">IF($B130="","",DW130*(1+rate_A*EJ$1/365))</f>
        <v/>
      </c>
      <c r="EM130" s="3" t="str">
        <f t="shared" ref="EM130" ca="1" si="6204">IF($B130="","",DX130*(1+rate_A*EJ$1/365))</f>
        <v/>
      </c>
      <c r="EN130" s="3" t="str">
        <f t="shared" ref="EN130" ca="1" si="6205">IF($B130="","",DY130*(1+rate_joint*EJ$1/365))</f>
        <v/>
      </c>
      <c r="EO130" s="5" t="str">
        <f t="shared" ca="1" si="3366"/>
        <v/>
      </c>
      <c r="EP130" s="5" t="str" cm="1">
        <f t="array" aca="1" ref="EP130" ca="1">IF(EO130="","",_xlfn.IFS(EO130&lt;='Hidden inputs'!$C$15,EO130*'Hidden inputs'!$D$15,EO130&lt;='Hidden inputs'!$C$16,'Hidden inputs'!$C$15*'Hidden inputs'!$D$15+(EO130-'Hidden inputs'!$B$16)*'Hidden inputs'!$D$16,EO130&lt;='Hidden inputs'!$C$17,'Hidden inputs'!$C$15*'Hidden inputs'!$D$15+('Hidden inputs'!$C$16-'Hidden inputs'!$B$16)*'Hidden inputs'!$D$16+(EO130-'Hidden inputs'!$B$17)*'Hidden inputs'!$D$17,EO130&gt;'Hidden inputs'!$B$18,'Hidden inputs'!$C$15*'Hidden inputs'!$D$15+('Hidden inputs'!$C$16-'Hidden inputs'!$B$16)*'Hidden inputs'!$D$16+('Hidden inputs'!$C$17-'Hidden inputs'!$B$17)*'Hidden inputs'!$D$17+(EO130-'Hidden inputs'!$B$18)*'Hidden inputs'!$D$18))</f>
        <v/>
      </c>
      <c r="EQ130" s="10" t="str">
        <f t="shared" ca="1" si="3367"/>
        <v/>
      </c>
      <c r="ER130" s="5" t="str">
        <f t="shared" ca="1" si="3277"/>
        <v/>
      </c>
      <c r="ES130" s="5" t="str">
        <f t="shared" ca="1" si="3278"/>
        <v/>
      </c>
      <c r="ET130" s="5" t="str">
        <f ca="1">IF($B130="","",'Hidden inputs'!$D$11*EK130+'Hidden inputs'!$E$11*EL130)</f>
        <v/>
      </c>
      <c r="EU130" s="11" t="str">
        <f t="shared" ca="1" si="3186"/>
        <v/>
      </c>
      <c r="EV130" s="9" t="str">
        <f t="shared" ca="1" si="3279"/>
        <v/>
      </c>
      <c r="EW130" s="3" t="str">
        <f t="shared" ca="1" si="3280"/>
        <v/>
      </c>
      <c r="EX130" s="5" t="str" cm="1">
        <f t="array" aca="1" ref="EX130" ca="1">IF($B130="","",IF(EW130=0,0,IF(DD_Payment="",0,IF(EW130&lt;_xlfn.IFS(DD_Frequency="Monthly",1,DD_Frequency="Quarterly",IF(MONTH(EW$2)=1,1,IF(MONTH(EW$2)=4,1,IF(MONTH(EW$2)=7,1,IF(MONTH(EW$2)=10,1,0)))),DD_Frequency="Annually",IF(MONTH(EW$2)=1,1,0))*DD_Payment,EW130,_xlfn.IFS(DD_Frequency="Monthly",1,DD_Frequency="Quarterly",IF(MONTH(EW$2)=1,1,IF(MONTH(EW$2)=4,1,IF(MONTH(EW$2)=7,1,IF(MONTH(EW$2)=10,1,0)))),DD_Frequency="Annually",IF(MONTH(EW$2)=1,1,0))*DD_Payment))))</f>
        <v/>
      </c>
      <c r="EY130" s="3" t="str">
        <f t="shared" ref="EY130" ca="1" si="6206">IF($B130="","",IF(EW130&gt;EX130,(EW130-EX130/2)*(rate_A*(EY$1/365)),0))</f>
        <v/>
      </c>
      <c r="EZ130" s="3" t="str">
        <f t="shared" ca="1" si="3369"/>
        <v/>
      </c>
      <c r="FA130" s="3" t="str">
        <f t="shared" ref="FA130" ca="1" si="6207">IF($B130="","",EL130*(1+rate_A*EY$1/365))</f>
        <v/>
      </c>
      <c r="FB130" s="3" t="str">
        <f t="shared" ref="FB130" ca="1" si="6208">IF($B130="","",EM130*(1+rate_A*EY$1/365))</f>
        <v/>
      </c>
      <c r="FC130" s="3" t="str">
        <f t="shared" ref="FC130" ca="1" si="6209">IF($B130="","",EN130*(1+rate_joint*EY$1/365))</f>
        <v/>
      </c>
      <c r="FD130" s="5" t="str">
        <f t="shared" ca="1" si="3373"/>
        <v/>
      </c>
      <c r="FE130" s="5" t="str" cm="1">
        <f t="array" aca="1" ref="FE130" ca="1">IF(FD130="","",_xlfn.IFS(FD130&lt;='Hidden inputs'!$C$15,FD130*'Hidden inputs'!$D$15,FD130&lt;='Hidden inputs'!$C$16,'Hidden inputs'!$C$15*'Hidden inputs'!$D$15+(FD130-'Hidden inputs'!$B$16)*'Hidden inputs'!$D$16,FD130&lt;='Hidden inputs'!$C$17,'Hidden inputs'!$C$15*'Hidden inputs'!$D$15+('Hidden inputs'!$C$16-'Hidden inputs'!$B$16)*'Hidden inputs'!$D$16+(FD130-'Hidden inputs'!$B$17)*'Hidden inputs'!$D$17,FD130&gt;'Hidden inputs'!$B$18,'Hidden inputs'!$C$15*'Hidden inputs'!$D$15+('Hidden inputs'!$C$16-'Hidden inputs'!$B$16)*'Hidden inputs'!$D$16+('Hidden inputs'!$C$17-'Hidden inputs'!$B$17)*'Hidden inputs'!$D$17+(FD130-'Hidden inputs'!$B$18)*'Hidden inputs'!$D$18))</f>
        <v/>
      </c>
      <c r="FF130" s="10" t="str">
        <f t="shared" ca="1" si="3374"/>
        <v/>
      </c>
      <c r="FG130" s="5" t="str">
        <f t="shared" ca="1" si="3285"/>
        <v/>
      </c>
      <c r="FH130" s="5" t="str">
        <f t="shared" ca="1" si="3286"/>
        <v/>
      </c>
      <c r="FI130" s="5" t="str">
        <f ca="1">IF($B130="","",'Hidden inputs'!$D$11*EZ130+'Hidden inputs'!$E$11*FA130)</f>
        <v/>
      </c>
      <c r="FJ130" s="11" t="str">
        <f t="shared" ca="1" si="3191"/>
        <v/>
      </c>
      <c r="FK130" s="9" t="str">
        <f t="shared" ca="1" si="3287"/>
        <v/>
      </c>
      <c r="FL130" s="3" t="str">
        <f t="shared" ca="1" si="3288"/>
        <v/>
      </c>
      <c r="FM130" s="5" t="str" cm="1">
        <f t="array" aca="1" ref="FM130" ca="1">IF($B130="","",IF(FL130=0,0,IF(DD_Payment="",0,IF(FL130&lt;_xlfn.IFS(DD_Frequency="Monthly",1,DD_Frequency="Quarterly",IF(MONTH(FL$2)=1,1,IF(MONTH(FL$2)=4,1,IF(MONTH(FL$2)=7,1,IF(MONTH(FL$2)=10,1,0)))),DD_Frequency="Annually",IF(MONTH(FL$2)=1,1,0))*DD_Payment,FL130,_xlfn.IFS(DD_Frequency="Monthly",1,DD_Frequency="Quarterly",IF(MONTH(FL$2)=1,1,IF(MONTH(FL$2)=4,1,IF(MONTH(FL$2)=7,1,IF(MONTH(FL$2)=10,1,0)))),DD_Frequency="Annually",IF(MONTH(FL$2)=1,1,0))*DD_Payment))))</f>
        <v/>
      </c>
      <c r="FN130" s="3" t="str">
        <f t="shared" ref="FN130" ca="1" si="6210">IF($B130="","",IF(FL130&gt;FM130,(FL130-FM130/2)*(rate_A*(FN$1/365)),0))</f>
        <v/>
      </c>
      <c r="FO130" s="3" t="str">
        <f t="shared" ca="1" si="3376"/>
        <v/>
      </c>
      <c r="FP130" s="3" t="str">
        <f t="shared" ref="FP130" ca="1" si="6211">IF($B130="","",FA130*(1+rate_A*FN$1/365))</f>
        <v/>
      </c>
      <c r="FQ130" s="3" t="str">
        <f t="shared" ref="FQ130" ca="1" si="6212">IF($B130="","",FB130*(1+rate_A*FN$1/365))</f>
        <v/>
      </c>
      <c r="FR130" s="3" t="str">
        <f t="shared" ref="FR130" ca="1" si="6213">IF($B130="","",FC130*(1+rate_joint*FN$1/365))</f>
        <v/>
      </c>
      <c r="FS130" s="5" t="str">
        <f t="shared" ca="1" si="3380"/>
        <v/>
      </c>
      <c r="FT130" s="5" t="str" cm="1">
        <f t="array" aca="1" ref="FT130" ca="1">IF(FS130="","",_xlfn.IFS(FS130&lt;='Hidden inputs'!$C$15,FS130*'Hidden inputs'!$D$15,FS130&lt;='Hidden inputs'!$C$16,'Hidden inputs'!$C$15*'Hidden inputs'!$D$15+(FS130-'Hidden inputs'!$B$16)*'Hidden inputs'!$D$16,FS130&lt;='Hidden inputs'!$C$17,'Hidden inputs'!$C$15*'Hidden inputs'!$D$15+('Hidden inputs'!$C$16-'Hidden inputs'!$B$16)*'Hidden inputs'!$D$16+(FS130-'Hidden inputs'!$B$17)*'Hidden inputs'!$D$17,FS130&gt;'Hidden inputs'!$B$18,'Hidden inputs'!$C$15*'Hidden inputs'!$D$15+('Hidden inputs'!$C$16-'Hidden inputs'!$B$16)*'Hidden inputs'!$D$16+('Hidden inputs'!$C$17-'Hidden inputs'!$B$17)*'Hidden inputs'!$D$17+(FS130-'Hidden inputs'!$B$18)*'Hidden inputs'!$D$18))</f>
        <v/>
      </c>
      <c r="FU130" s="10" t="str">
        <f t="shared" ca="1" si="3381"/>
        <v/>
      </c>
      <c r="FV130" s="5" t="str">
        <f t="shared" ca="1" si="3293"/>
        <v/>
      </c>
      <c r="FW130" s="5" t="str">
        <f t="shared" ca="1" si="3294"/>
        <v/>
      </c>
      <c r="FX130" s="5" t="str">
        <f ca="1">IF($B130="","",'Hidden inputs'!$D$11*FO130+'Hidden inputs'!$E$11*FP130)</f>
        <v/>
      </c>
      <c r="FY130" s="11" t="str">
        <f t="shared" ca="1" si="3196"/>
        <v/>
      </c>
      <c r="FZ130" s="9" t="str">
        <f t="shared" ca="1" si="3295"/>
        <v/>
      </c>
      <c r="GA130" s="5" t="str">
        <f t="shared" ca="1" si="3296"/>
        <v/>
      </c>
      <c r="GB130" s="5" t="str">
        <f t="shared" ca="1" si="3297"/>
        <v/>
      </c>
      <c r="GC130" s="5" t="str">
        <f t="shared" ca="1" si="3197"/>
        <v/>
      </c>
      <c r="GD130" s="5" t="str">
        <f t="shared" ca="1" si="3198"/>
        <v/>
      </c>
    </row>
    <row r="131" spans="1:186" x14ac:dyDescent="0.35">
      <c r="A131" s="2" t="str">
        <f t="shared" ca="1" si="3199"/>
        <v/>
      </c>
      <c r="B131" s="6" t="str">
        <f t="shared" ca="1" si="3200"/>
        <v/>
      </c>
      <c r="C131" s="5" t="str">
        <f t="shared" ca="1" si="3298"/>
        <v/>
      </c>
      <c r="D131" s="5" t="str" cm="1">
        <f t="array" aca="1" ref="D131" ca="1">IF($B131="","",IF(C131=0,0,IF(DD_Payment="",0,IF(C131&lt;_xlfn.IFS(DD_Frequency="Monthly",1,DD_Frequency="Quarterly",IF(MONTH(C$2)=1,1,IF(MONTH(C$2)=4,1,IF(MONTH(C$2)=7,1,IF(MONTH(C$2)=10,1,0)))),DD_Frequency="Annually",IF(MONTH(C$2)=1,1,0))*DD_Payment,C131,_xlfn.IFS(DD_Frequency="Monthly",1,DD_Frequency="Quarterly",IF(MONTH(C$2)=1,1,IF(MONTH(C$2)=4,1,IF(MONTH(C$2)=7,1,IF(MONTH(C$2)=10,1,0)))),DD_Frequency="Annually",IF(MONTH(C$2)=1,1,0))*DD_Payment))))</f>
        <v/>
      </c>
      <c r="E131" s="5" t="str">
        <f t="shared" ref="E131" ca="1" si="6214">IF(B131="","",IF(C131&gt;D131,(C131-D131/2)*(rate_A*(E$1/365)),0))</f>
        <v/>
      </c>
      <c r="F131" s="5" t="str">
        <f t="shared" ca="1" si="3202"/>
        <v/>
      </c>
      <c r="G131" s="5" t="str">
        <f t="shared" ref="G131" ca="1" si="6215">IF(B131="","",G130*(1+rate_A*E$1/365))</f>
        <v/>
      </c>
      <c r="H131" s="5" t="str">
        <f t="shared" ref="H131" ca="1" si="6216">IF(B131="","",H130*(1+rate_A*E$1/365))</f>
        <v/>
      </c>
      <c r="I131" s="5" t="str">
        <f t="shared" ref="I131" ca="1" si="6217">IF(B131="","",I130*(1+rate_joint*E$1/365))</f>
        <v/>
      </c>
      <c r="J131" s="5" t="str">
        <f t="shared" ca="1" si="3303"/>
        <v/>
      </c>
      <c r="K131" s="5" t="str" cm="1">
        <f t="array" aca="1" ref="K131" ca="1">IF(J131="","",_xlfn.IFS(J131&lt;='Hidden inputs'!$C$15,J131*'Hidden inputs'!$D$15,J131&lt;='Hidden inputs'!$C$16,'Hidden inputs'!$C$15*'Hidden inputs'!$D$15+(J131-'Hidden inputs'!$B$16)*'Hidden inputs'!$D$16,J131&lt;='Hidden inputs'!$C$17,'Hidden inputs'!$C$15*'Hidden inputs'!$D$15+('Hidden inputs'!$C$16-'Hidden inputs'!$B$16)*'Hidden inputs'!$D$16+(J131-'Hidden inputs'!$B$17)*'Hidden inputs'!$D$17,J131&gt;'Hidden inputs'!$B$18,'Hidden inputs'!$C$15*'Hidden inputs'!$D$15+('Hidden inputs'!$C$16-'Hidden inputs'!$B$16)*'Hidden inputs'!$D$16+('Hidden inputs'!$C$17-'Hidden inputs'!$B$17)*'Hidden inputs'!$D$17+(J131-'Hidden inputs'!$B$18)*'Hidden inputs'!$D$18))</f>
        <v/>
      </c>
      <c r="L131" s="11" t="str">
        <f t="shared" ca="1" si="3304"/>
        <v/>
      </c>
      <c r="M131" s="5" t="str">
        <f t="shared" ca="1" si="3206"/>
        <v/>
      </c>
      <c r="N131" s="5" t="str">
        <f t="shared" ca="1" si="3207"/>
        <v/>
      </c>
      <c r="O131" s="5" t="str">
        <f ca="1">IF(B131="","",'Hidden inputs'!$D$11*F131+'Hidden inputs'!$E$11*G131)</f>
        <v/>
      </c>
      <c r="P131" s="11" t="str">
        <f t="shared" ca="1" si="3140"/>
        <v/>
      </c>
      <c r="Q131" s="20" t="str">
        <f t="shared" ca="1" si="3141"/>
        <v/>
      </c>
      <c r="R131" s="3" t="str">
        <f t="shared" ca="1" si="3208"/>
        <v/>
      </c>
      <c r="S131" s="5" t="str" cm="1">
        <f t="array" aca="1" ref="S131" ca="1">IF($B131="","",IF(R131=0,0,IF(DD_Payment="",0,IF(R131&lt;_xlfn.IFS(DD_Frequency="Monthly",1,DD_Frequency="Quarterly",IF(MONTH(R$2)=1,1,IF(MONTH(R$2)=4,1,IF(MONTH(R$2)=7,1,IF(MONTH(R$2)=10,1,0)))),DD_Frequency="Annually",IF(MONTH(R$2)=1,1,0))*DD_Payment,R131,_xlfn.IFS(DD_Frequency="Monthly",1,DD_Frequency="Quarterly",IF(MONTH(R$2)=1,1,IF(MONTH(R$2)=4,1,IF(MONTH(R$2)=7,1,IF(MONTH(R$2)=10,1,0)))),DD_Frequency="Annually",IF(MONTH(R$2)=1,1,0))*DD_Payment))))</f>
        <v/>
      </c>
      <c r="T131" s="3" t="str">
        <f t="shared" ref="T131" ca="1" si="6218">IF(B131="","",IF(R131&gt;S131,(R131-S131/2)*(rate_A*((T$1+A131)/365)),0))</f>
        <v/>
      </c>
      <c r="U131" s="3" t="str">
        <f t="shared" ca="1" si="3210"/>
        <v/>
      </c>
      <c r="V131" s="3" t="str">
        <f t="shared" ref="V131" ca="1" si="6219">IF(B131="","",G131*(1+rate_A*(T$1+A131)/365))</f>
        <v/>
      </c>
      <c r="W131" s="3" t="str">
        <f t="shared" ref="W131" ca="1" si="6220">IF(B131="","",H131*(1+rate_A*(T$1+A131)/365))</f>
        <v/>
      </c>
      <c r="X131" s="3" t="str">
        <f t="shared" ref="X131" ca="1" si="6221">IF(B131="","",I131*(1+rate_joint*(T$1+A131)/365))</f>
        <v/>
      </c>
      <c r="Y131" s="5" t="str">
        <f t="shared" ca="1" si="3309"/>
        <v/>
      </c>
      <c r="Z131" s="5" t="str" cm="1">
        <f t="array" aca="1" ref="Z131" ca="1">IF(Y131="","",_xlfn.IFS(Y131&lt;='Hidden inputs'!$C$15,Y131*'Hidden inputs'!$D$15,Y131&lt;='Hidden inputs'!$C$16,'Hidden inputs'!$C$15*'Hidden inputs'!$D$15+(Y131-'Hidden inputs'!$B$16)*'Hidden inputs'!$D$16,Y131&lt;='Hidden inputs'!$C$17,'Hidden inputs'!$C$15*'Hidden inputs'!$D$15+('Hidden inputs'!$C$16-'Hidden inputs'!$B$16)*'Hidden inputs'!$D$16+(Y131-'Hidden inputs'!$B$17)*'Hidden inputs'!$D$17,Y131&gt;'Hidden inputs'!$B$18,'Hidden inputs'!$C$15*'Hidden inputs'!$D$15+('Hidden inputs'!$C$16-'Hidden inputs'!$B$16)*'Hidden inputs'!$D$16+('Hidden inputs'!$C$17-'Hidden inputs'!$B$17)*'Hidden inputs'!$D$17+(Y131-'Hidden inputs'!$B$18)*'Hidden inputs'!$D$18))</f>
        <v/>
      </c>
      <c r="AA131" s="10" t="str">
        <f t="shared" ca="1" si="3310"/>
        <v/>
      </c>
      <c r="AB131" s="5" t="str">
        <f t="shared" ca="1" si="3214"/>
        <v/>
      </c>
      <c r="AC131" s="5" t="str">
        <f t="shared" ca="1" si="3311"/>
        <v/>
      </c>
      <c r="AD131" s="5" t="str">
        <f ca="1">IF(B131="","",'Hidden inputs'!$D$11*U131+'Hidden inputs'!$E$11*V131)</f>
        <v/>
      </c>
      <c r="AE131" s="11" t="str">
        <f t="shared" ca="1" si="3146"/>
        <v/>
      </c>
      <c r="AF131" s="9" t="str">
        <f t="shared" ca="1" si="3215"/>
        <v/>
      </c>
      <c r="AG131" s="3" t="str">
        <f t="shared" ca="1" si="3216"/>
        <v/>
      </c>
      <c r="AH131" s="5" t="str" cm="1">
        <f t="array" aca="1" ref="AH131" ca="1">IF($B131="","",IF(AG131=0,0,IF(DD_Payment="",0,IF(AG131&lt;_xlfn.IFS(DD_Frequency="Monthly",1,DD_Frequency="Quarterly",IF(MONTH(AG$2)=1,1,IF(MONTH(AG$2)=4,1,IF(MONTH(AG$2)=7,1,IF(MONTH(AG$2)=10,1,0)))),DD_Frequency="Annually",IF(MONTH(AG$2)=1,1,0))*DD_Payment,AG131,_xlfn.IFS(DD_Frequency="Monthly",1,DD_Frequency="Quarterly",IF(MONTH(AG$2)=1,1,IF(MONTH(AG$2)=4,1,IF(MONTH(AG$2)=7,1,IF(MONTH(AG$2)=10,1,0)))),DD_Frequency="Annually",IF(MONTH(AG$2)=1,1,0))*DD_Payment))))</f>
        <v/>
      </c>
      <c r="AI131" s="3" t="str">
        <f t="shared" ref="AI131" ca="1" si="6222">IF($B131="","",IF(AG131&gt;AH131,(AG131-AH131/2)*(rate_A*(AI$1/365)),0))</f>
        <v/>
      </c>
      <c r="AJ131" s="3" t="str">
        <f t="shared" ca="1" si="3313"/>
        <v/>
      </c>
      <c r="AK131" s="3" t="str">
        <f t="shared" ref="AK131" ca="1" si="6223">IF($B131="","",V131*(1+rate_A*AI$1/365))</f>
        <v/>
      </c>
      <c r="AL131" s="3" t="str">
        <f t="shared" ref="AL131" ca="1" si="6224">IF($B131="","",W131*(1+rate_A*AI$1/365))</f>
        <v/>
      </c>
      <c r="AM131" s="3" t="str">
        <f t="shared" ref="AM131" ca="1" si="6225">IF($B131="","",X131*(1+rate_joint*AI$1/365))</f>
        <v/>
      </c>
      <c r="AN131" s="5" t="str">
        <f t="shared" ca="1" si="3317"/>
        <v/>
      </c>
      <c r="AO131" s="5" t="str" cm="1">
        <f t="array" aca="1" ref="AO131" ca="1">IF(AN131="","",_xlfn.IFS(AN131&lt;='Hidden inputs'!$C$15,AN131*'Hidden inputs'!$D$15,AN131&lt;='Hidden inputs'!$C$16,'Hidden inputs'!$C$15*'Hidden inputs'!$D$15+(AN131-'Hidden inputs'!$B$16)*'Hidden inputs'!$D$16,AN131&lt;='Hidden inputs'!$C$17,'Hidden inputs'!$C$15*'Hidden inputs'!$D$15+('Hidden inputs'!$C$16-'Hidden inputs'!$B$16)*'Hidden inputs'!$D$16+(AN131-'Hidden inputs'!$B$17)*'Hidden inputs'!$D$17,AN131&gt;'Hidden inputs'!$B$18,'Hidden inputs'!$C$15*'Hidden inputs'!$D$15+('Hidden inputs'!$C$16-'Hidden inputs'!$B$16)*'Hidden inputs'!$D$16+('Hidden inputs'!$C$17-'Hidden inputs'!$B$17)*'Hidden inputs'!$D$17+(AN131-'Hidden inputs'!$B$18)*'Hidden inputs'!$D$18))</f>
        <v/>
      </c>
      <c r="AP131" s="10" t="str">
        <f t="shared" ca="1" si="3318"/>
        <v/>
      </c>
      <c r="AQ131" s="5" t="str">
        <f t="shared" ca="1" si="3221"/>
        <v/>
      </c>
      <c r="AR131" s="5" t="str">
        <f t="shared" ca="1" si="3222"/>
        <v/>
      </c>
      <c r="AS131" s="5" t="str">
        <f ca="1">IF($B131="","",'Hidden inputs'!$D$11*AJ131+'Hidden inputs'!$E$11*AK131)</f>
        <v/>
      </c>
      <c r="AT131" s="11" t="str">
        <f t="shared" ca="1" si="3151"/>
        <v/>
      </c>
      <c r="AU131" s="9" t="str">
        <f t="shared" ca="1" si="3223"/>
        <v/>
      </c>
      <c r="AV131" s="3" t="str">
        <f t="shared" ca="1" si="3224"/>
        <v/>
      </c>
      <c r="AW131" s="5" t="str" cm="1">
        <f t="array" aca="1" ref="AW131" ca="1">IF($B131="","",IF(AV131=0,0,IF(DD_Payment="",0,IF(AV131&lt;_xlfn.IFS(DD_Frequency="Monthly",1,DD_Frequency="Quarterly",IF(MONTH(AV$2)=1,1,IF(MONTH(AV$2)=4,1,IF(MONTH(AV$2)=7,1,IF(MONTH(AV$2)=10,1,0)))),DD_Frequency="Annually",IF(MONTH(AV$2)=1,1,0))*DD_Payment,AV131,_xlfn.IFS(DD_Frequency="Monthly",1,DD_Frequency="Quarterly",IF(MONTH(AV$2)=1,1,IF(MONTH(AV$2)=4,1,IF(MONTH(AV$2)=7,1,IF(MONTH(AV$2)=10,1,0)))),DD_Frequency="Annually",IF(MONTH(AV$2)=1,1,0))*DD_Payment))))</f>
        <v/>
      </c>
      <c r="AX131" s="3" t="str">
        <f t="shared" ref="AX131" ca="1" si="6226">IF($B131="","",IF(AV131&gt;AW131,(AV131-AW131/2)*(rate_A*(AX$1/365)),0))</f>
        <v/>
      </c>
      <c r="AY131" s="3" t="str">
        <f t="shared" ca="1" si="3320"/>
        <v/>
      </c>
      <c r="AZ131" s="3" t="str">
        <f t="shared" ref="AZ131" ca="1" si="6227">IF($B131="","",AK131*(1+rate_A*AX$1/365))</f>
        <v/>
      </c>
      <c r="BA131" s="3" t="str">
        <f t="shared" ref="BA131" ca="1" si="6228">IF($B131="","",AL131*(1+rate_A*AX$1/365))</f>
        <v/>
      </c>
      <c r="BB131" s="3" t="str">
        <f t="shared" ref="BB131" ca="1" si="6229">IF($B131="","",AM131*(1+rate_joint*AX$1/365))</f>
        <v/>
      </c>
      <c r="BC131" s="5" t="str">
        <f t="shared" ca="1" si="3324"/>
        <v/>
      </c>
      <c r="BD131" s="5" t="str" cm="1">
        <f t="array" aca="1" ref="BD131" ca="1">IF(BC131="","",_xlfn.IFS(BC131&lt;='Hidden inputs'!$C$15,BC131*'Hidden inputs'!$D$15,BC131&lt;='Hidden inputs'!$C$16,'Hidden inputs'!$C$15*'Hidden inputs'!$D$15+(BC131-'Hidden inputs'!$B$16)*'Hidden inputs'!$D$16,BC131&lt;='Hidden inputs'!$C$17,'Hidden inputs'!$C$15*'Hidden inputs'!$D$15+('Hidden inputs'!$C$16-'Hidden inputs'!$B$16)*'Hidden inputs'!$D$16+(BC131-'Hidden inputs'!$B$17)*'Hidden inputs'!$D$17,BC131&gt;'Hidden inputs'!$B$18,'Hidden inputs'!$C$15*'Hidden inputs'!$D$15+('Hidden inputs'!$C$16-'Hidden inputs'!$B$16)*'Hidden inputs'!$D$16+('Hidden inputs'!$C$17-'Hidden inputs'!$B$17)*'Hidden inputs'!$D$17+(BC131-'Hidden inputs'!$B$18)*'Hidden inputs'!$D$18))</f>
        <v/>
      </c>
      <c r="BE131" s="10" t="str">
        <f t="shared" ca="1" si="3325"/>
        <v/>
      </c>
      <c r="BF131" s="5" t="str">
        <f t="shared" ca="1" si="3229"/>
        <v/>
      </c>
      <c r="BG131" s="5" t="str">
        <f t="shared" ca="1" si="3230"/>
        <v/>
      </c>
      <c r="BH131" s="5" t="str">
        <f ca="1">IF($B131="","",'Hidden inputs'!$D$11*AY131+'Hidden inputs'!$E$11*AZ131)</f>
        <v/>
      </c>
      <c r="BI131" s="11" t="str">
        <f t="shared" ca="1" si="3156"/>
        <v/>
      </c>
      <c r="BJ131" s="9" t="str">
        <f t="shared" ca="1" si="3231"/>
        <v/>
      </c>
      <c r="BK131" s="3" t="str">
        <f t="shared" ca="1" si="3232"/>
        <v/>
      </c>
      <c r="BL131" s="5" t="str" cm="1">
        <f t="array" aca="1" ref="BL131" ca="1">IF($B131="","",IF(BK131=0,0,IF(DD_Payment="",0,IF(BK131&lt;_xlfn.IFS(DD_Frequency="Monthly",1,DD_Frequency="Quarterly",IF(MONTH(BK$2)=1,1,IF(MONTH(BK$2)=4,1,IF(MONTH(BK$2)=7,1,IF(MONTH(BK$2)=10,1,0)))),DD_Frequency="Annually",IF(MONTH(BK$2)=1,1,0))*DD_Payment,BK131,_xlfn.IFS(DD_Frequency="Monthly",1,DD_Frequency="Quarterly",IF(MONTH(BK$2)=1,1,IF(MONTH(BK$2)=4,1,IF(MONTH(BK$2)=7,1,IF(MONTH(BK$2)=10,1,0)))),DD_Frequency="Annually",IF(MONTH(BK$2)=1,1,0))*DD_Payment))))</f>
        <v/>
      </c>
      <c r="BM131" s="3" t="str">
        <f t="shared" ref="BM131" ca="1" si="6230">IF($B131="","",IF(BK131&gt;BL131,(BK131-BL131/2)*(rate_A*(BM$1/365)),0))</f>
        <v/>
      </c>
      <c r="BN131" s="3" t="str">
        <f t="shared" ca="1" si="3327"/>
        <v/>
      </c>
      <c r="BO131" s="3" t="str">
        <f t="shared" ref="BO131" ca="1" si="6231">IF($B131="","",AZ131*(1+rate_A*BM$1/365))</f>
        <v/>
      </c>
      <c r="BP131" s="3" t="str">
        <f t="shared" ref="BP131" ca="1" si="6232">IF($B131="","",BA131*(1+rate_A*BM$1/365))</f>
        <v/>
      </c>
      <c r="BQ131" s="3" t="str">
        <f t="shared" ref="BQ131" ca="1" si="6233">IF($B131="","",BB131*(1+rate_joint*BM$1/365))</f>
        <v/>
      </c>
      <c r="BR131" s="5" t="str">
        <f t="shared" ca="1" si="3331"/>
        <v/>
      </c>
      <c r="BS131" s="5" t="str" cm="1">
        <f t="array" aca="1" ref="BS131" ca="1">IF(BR131="","",_xlfn.IFS(BR131&lt;='Hidden inputs'!$C$15,BR131*'Hidden inputs'!$D$15,BR131&lt;='Hidden inputs'!$C$16,'Hidden inputs'!$C$15*'Hidden inputs'!$D$15+(BR131-'Hidden inputs'!$B$16)*'Hidden inputs'!$D$16,BR131&lt;='Hidden inputs'!$C$17,'Hidden inputs'!$C$15*'Hidden inputs'!$D$15+('Hidden inputs'!$C$16-'Hidden inputs'!$B$16)*'Hidden inputs'!$D$16+(BR131-'Hidden inputs'!$B$17)*'Hidden inputs'!$D$17,BR131&gt;'Hidden inputs'!$B$18,'Hidden inputs'!$C$15*'Hidden inputs'!$D$15+('Hidden inputs'!$C$16-'Hidden inputs'!$B$16)*'Hidden inputs'!$D$16+('Hidden inputs'!$C$17-'Hidden inputs'!$B$17)*'Hidden inputs'!$D$17+(BR131-'Hidden inputs'!$B$18)*'Hidden inputs'!$D$18))</f>
        <v/>
      </c>
      <c r="BT131" s="10" t="str">
        <f t="shared" ca="1" si="3332"/>
        <v/>
      </c>
      <c r="BU131" s="5" t="str">
        <f t="shared" ca="1" si="3237"/>
        <v/>
      </c>
      <c r="BV131" s="5" t="str">
        <f t="shared" ca="1" si="3238"/>
        <v/>
      </c>
      <c r="BW131" s="5" t="str">
        <f ca="1">IF($B131="","",'Hidden inputs'!$D$11*BN131+'Hidden inputs'!$E$11*BO131)</f>
        <v/>
      </c>
      <c r="BX131" s="11" t="str">
        <f t="shared" ca="1" si="3161"/>
        <v/>
      </c>
      <c r="BY131" s="9" t="str">
        <f t="shared" ca="1" si="3239"/>
        <v/>
      </c>
      <c r="BZ131" s="3" t="str">
        <f t="shared" ca="1" si="3240"/>
        <v/>
      </c>
      <c r="CA131" s="5" t="str" cm="1">
        <f t="array" aca="1" ref="CA131" ca="1">IF($B131="","",IF(BZ131=0,0,IF(DD_Payment="",0,IF(BZ131&lt;_xlfn.IFS(DD_Frequency="Monthly",1,DD_Frequency="Quarterly",IF(MONTH(BZ$2)=1,1,IF(MONTH(BZ$2)=4,1,IF(MONTH(BZ$2)=7,1,IF(MONTH(BZ$2)=10,1,0)))),DD_Frequency="Annually",IF(MONTH(BZ$2)=1,1,0))*DD_Payment,BZ131,_xlfn.IFS(DD_Frequency="Monthly",1,DD_Frequency="Quarterly",IF(MONTH(BZ$2)=1,1,IF(MONTH(BZ$2)=4,1,IF(MONTH(BZ$2)=7,1,IF(MONTH(BZ$2)=10,1,0)))),DD_Frequency="Annually",IF(MONTH(BZ$2)=1,1,0))*DD_Payment))))</f>
        <v/>
      </c>
      <c r="CB131" s="3" t="str">
        <f t="shared" ref="CB131" ca="1" si="6234">IF($B131="","",IF(BZ131&gt;CA131,(BZ131-CA131/2)*(rate_A*(CB$1/365)),0))</f>
        <v/>
      </c>
      <c r="CC131" s="3" t="str">
        <f t="shared" ca="1" si="3334"/>
        <v/>
      </c>
      <c r="CD131" s="3" t="str">
        <f t="shared" ref="CD131" ca="1" si="6235">IF($B131="","",BO131*(1+rate_A*CB$1/365))</f>
        <v/>
      </c>
      <c r="CE131" s="3" t="str">
        <f t="shared" ref="CE131" ca="1" si="6236">IF($B131="","",BP131*(1+rate_A*CB$1/365))</f>
        <v/>
      </c>
      <c r="CF131" s="3" t="str">
        <f t="shared" ref="CF131" ca="1" si="6237">IF($B131="","",BQ131*(1+rate_joint*CB$1/365))</f>
        <v/>
      </c>
      <c r="CG131" s="5" t="str">
        <f t="shared" ca="1" si="3338"/>
        <v/>
      </c>
      <c r="CH131" s="5" t="str" cm="1">
        <f t="array" aca="1" ref="CH131" ca="1">IF(CG131="","",_xlfn.IFS(CG131&lt;='Hidden inputs'!$C$15,CG131*'Hidden inputs'!$D$15,CG131&lt;='Hidden inputs'!$C$16,'Hidden inputs'!$C$15*'Hidden inputs'!$D$15+(CG131-'Hidden inputs'!$B$16)*'Hidden inputs'!$D$16,CG131&lt;='Hidden inputs'!$C$17,'Hidden inputs'!$C$15*'Hidden inputs'!$D$15+('Hidden inputs'!$C$16-'Hidden inputs'!$B$16)*'Hidden inputs'!$D$16+(CG131-'Hidden inputs'!$B$17)*'Hidden inputs'!$D$17,CG131&gt;'Hidden inputs'!$B$18,'Hidden inputs'!$C$15*'Hidden inputs'!$D$15+('Hidden inputs'!$C$16-'Hidden inputs'!$B$16)*'Hidden inputs'!$D$16+('Hidden inputs'!$C$17-'Hidden inputs'!$B$17)*'Hidden inputs'!$D$17+(CG131-'Hidden inputs'!$B$18)*'Hidden inputs'!$D$18))</f>
        <v/>
      </c>
      <c r="CI131" s="10" t="str">
        <f t="shared" ca="1" si="3339"/>
        <v/>
      </c>
      <c r="CJ131" s="5" t="str">
        <f t="shared" ca="1" si="3245"/>
        <v/>
      </c>
      <c r="CK131" s="5" t="str">
        <f t="shared" ca="1" si="3246"/>
        <v/>
      </c>
      <c r="CL131" s="5" t="str">
        <f ca="1">IF($B131="","",'Hidden inputs'!$D$11*CC131+'Hidden inputs'!$E$11*CD131)</f>
        <v/>
      </c>
      <c r="CM131" s="11" t="str">
        <f t="shared" ca="1" si="3166"/>
        <v/>
      </c>
      <c r="CN131" s="9" t="str">
        <f t="shared" ca="1" si="3247"/>
        <v/>
      </c>
      <c r="CO131" s="3" t="str">
        <f t="shared" ca="1" si="3248"/>
        <v/>
      </c>
      <c r="CP131" s="5" t="str" cm="1">
        <f t="array" aca="1" ref="CP131" ca="1">IF($B131="","",IF(CO131=0,0,IF(DD_Payment="",0,IF(CO131&lt;_xlfn.IFS(DD_Frequency="Monthly",1,DD_Frequency="Quarterly",IF(MONTH(CO$2)=1,1,IF(MONTH(CO$2)=4,1,IF(MONTH(CO$2)=7,1,IF(MONTH(CO$2)=10,1,0)))),DD_Frequency="Annually",IF(MONTH(CO$2)=1,1,0))*DD_Payment,CO131,_xlfn.IFS(DD_Frequency="Monthly",1,DD_Frequency="Quarterly",IF(MONTH(CO$2)=1,1,IF(MONTH(CO$2)=4,1,IF(MONTH(CO$2)=7,1,IF(MONTH(CO$2)=10,1,0)))),DD_Frequency="Annually",IF(MONTH(CO$2)=1,1,0))*DD_Payment))))</f>
        <v/>
      </c>
      <c r="CQ131" s="3" t="str">
        <f t="shared" ref="CQ131" ca="1" si="6238">IF($B131="","",IF(CO131&gt;CP131,(CO131-CP131/2)*(rate_A*(CQ$1/365)),0))</f>
        <v/>
      </c>
      <c r="CR131" s="3" t="str">
        <f t="shared" ca="1" si="3341"/>
        <v/>
      </c>
      <c r="CS131" s="3" t="str">
        <f t="shared" ref="CS131" ca="1" si="6239">IF($B131="","",CD131*(1+rate_A*CQ$1/365))</f>
        <v/>
      </c>
      <c r="CT131" s="3" t="str">
        <f t="shared" ref="CT131" ca="1" si="6240">IF($B131="","",CE131*(1+rate_A*CQ$1/365))</f>
        <v/>
      </c>
      <c r="CU131" s="3" t="str">
        <f t="shared" ref="CU131" ca="1" si="6241">IF($B131="","",CF131*(1+rate_joint*CQ$1/365))</f>
        <v/>
      </c>
      <c r="CV131" s="5" t="str">
        <f t="shared" ca="1" si="3345"/>
        <v/>
      </c>
      <c r="CW131" s="5" t="str" cm="1">
        <f t="array" aca="1" ref="CW131" ca="1">IF(CV131="","",_xlfn.IFS(CV131&lt;='Hidden inputs'!$C$15,CV131*'Hidden inputs'!$D$15,CV131&lt;='Hidden inputs'!$C$16,'Hidden inputs'!$C$15*'Hidden inputs'!$D$15+(CV131-'Hidden inputs'!$B$16)*'Hidden inputs'!$D$16,CV131&lt;='Hidden inputs'!$C$17,'Hidden inputs'!$C$15*'Hidden inputs'!$D$15+('Hidden inputs'!$C$16-'Hidden inputs'!$B$16)*'Hidden inputs'!$D$16+(CV131-'Hidden inputs'!$B$17)*'Hidden inputs'!$D$17,CV131&gt;'Hidden inputs'!$B$18,'Hidden inputs'!$C$15*'Hidden inputs'!$D$15+('Hidden inputs'!$C$16-'Hidden inputs'!$B$16)*'Hidden inputs'!$D$16+('Hidden inputs'!$C$17-'Hidden inputs'!$B$17)*'Hidden inputs'!$D$17+(CV131-'Hidden inputs'!$B$18)*'Hidden inputs'!$D$18))</f>
        <v/>
      </c>
      <c r="CX131" s="10" t="str">
        <f t="shared" ca="1" si="3346"/>
        <v/>
      </c>
      <c r="CY131" s="5" t="str">
        <f t="shared" ca="1" si="3253"/>
        <v/>
      </c>
      <c r="CZ131" s="5" t="str">
        <f t="shared" ca="1" si="3254"/>
        <v/>
      </c>
      <c r="DA131" s="5" t="str">
        <f ca="1">IF($B131="","",'Hidden inputs'!$D$11*CR131+'Hidden inputs'!$E$11*CS131)</f>
        <v/>
      </c>
      <c r="DB131" s="11" t="str">
        <f t="shared" ca="1" si="3171"/>
        <v/>
      </c>
      <c r="DC131" s="9" t="str">
        <f t="shared" ca="1" si="3255"/>
        <v/>
      </c>
      <c r="DD131" s="3" t="str">
        <f t="shared" ca="1" si="3256"/>
        <v/>
      </c>
      <c r="DE131" s="5" t="str" cm="1">
        <f t="array" aca="1" ref="DE131" ca="1">IF($B131="","",IF(DD131=0,0,IF(DD_Payment="",0,IF(DD131&lt;_xlfn.IFS(DD_Frequency="Monthly",1,DD_Frequency="Quarterly",IF(MONTH(DD$2)=1,1,IF(MONTH(DD$2)=4,1,IF(MONTH(DD$2)=7,1,IF(MONTH(DD$2)=10,1,0)))),DD_Frequency="Annually",IF(MONTH(DD$2)=1,1,0))*DD_Payment,DD131,_xlfn.IFS(DD_Frequency="Monthly",1,DD_Frequency="Quarterly",IF(MONTH(DD$2)=1,1,IF(MONTH(DD$2)=4,1,IF(MONTH(DD$2)=7,1,IF(MONTH(DD$2)=10,1,0)))),DD_Frequency="Annually",IF(MONTH(DD$2)=1,1,0))*DD_Payment))))</f>
        <v/>
      </c>
      <c r="DF131" s="3" t="str">
        <f t="shared" ref="DF131" ca="1" si="6242">IF($B131="","",IF(DD131&gt;DE131,(DD131-DE131/2)*(rate_A*(DF$1/365)),0))</f>
        <v/>
      </c>
      <c r="DG131" s="3" t="str">
        <f t="shared" ca="1" si="3348"/>
        <v/>
      </c>
      <c r="DH131" s="3" t="str">
        <f t="shared" ref="DH131" ca="1" si="6243">IF($B131="","",CS131*(1+rate_A*DF$1/365))</f>
        <v/>
      </c>
      <c r="DI131" s="3" t="str">
        <f t="shared" ref="DI131" ca="1" si="6244">IF($B131="","",CT131*(1+rate_A*DF$1/365))</f>
        <v/>
      </c>
      <c r="DJ131" s="3" t="str">
        <f t="shared" ref="DJ131" ca="1" si="6245">IF($B131="","",CU131*(1+rate_joint*DF$1/365))</f>
        <v/>
      </c>
      <c r="DK131" s="5" t="str">
        <f t="shared" ca="1" si="3352"/>
        <v/>
      </c>
      <c r="DL131" s="5" t="str" cm="1">
        <f t="array" aca="1" ref="DL131" ca="1">IF(DK131="","",_xlfn.IFS(DK131&lt;='Hidden inputs'!$C$15,DK131*'Hidden inputs'!$D$15,DK131&lt;='Hidden inputs'!$C$16,'Hidden inputs'!$C$15*'Hidden inputs'!$D$15+(DK131-'Hidden inputs'!$B$16)*'Hidden inputs'!$D$16,DK131&lt;='Hidden inputs'!$C$17,'Hidden inputs'!$C$15*'Hidden inputs'!$D$15+('Hidden inputs'!$C$16-'Hidden inputs'!$B$16)*'Hidden inputs'!$D$16+(DK131-'Hidden inputs'!$B$17)*'Hidden inputs'!$D$17,DK131&gt;'Hidden inputs'!$B$18,'Hidden inputs'!$C$15*'Hidden inputs'!$D$15+('Hidden inputs'!$C$16-'Hidden inputs'!$B$16)*'Hidden inputs'!$D$16+('Hidden inputs'!$C$17-'Hidden inputs'!$B$17)*'Hidden inputs'!$D$17+(DK131-'Hidden inputs'!$B$18)*'Hidden inputs'!$D$18))</f>
        <v/>
      </c>
      <c r="DM131" s="10" t="str">
        <f t="shared" ca="1" si="3353"/>
        <v/>
      </c>
      <c r="DN131" s="5" t="str">
        <f t="shared" ca="1" si="3261"/>
        <v/>
      </c>
      <c r="DO131" s="5" t="str">
        <f t="shared" ca="1" si="3262"/>
        <v/>
      </c>
      <c r="DP131" s="5" t="str">
        <f ca="1">IF($B131="","",'Hidden inputs'!$D$11*DG131+'Hidden inputs'!$E$11*DH131)</f>
        <v/>
      </c>
      <c r="DQ131" s="11" t="str">
        <f t="shared" ca="1" si="3176"/>
        <v/>
      </c>
      <c r="DR131" s="9" t="str">
        <f t="shared" ca="1" si="3263"/>
        <v/>
      </c>
      <c r="DS131" s="3" t="str">
        <f t="shared" ca="1" si="3264"/>
        <v/>
      </c>
      <c r="DT131" s="5" t="str" cm="1">
        <f t="array" aca="1" ref="DT131" ca="1">IF($B131="","",IF(DS131=0,0,IF(DD_Payment="",0,IF(DS131&lt;_xlfn.IFS(DD_Frequency="Monthly",1,DD_Frequency="Quarterly",IF(MONTH(DS$2)=1,1,IF(MONTH(DS$2)=4,1,IF(MONTH(DS$2)=7,1,IF(MONTH(DS$2)=10,1,0)))),DD_Frequency="Annually",IF(MONTH(DS$2)=1,1,0))*DD_Payment,DS131,_xlfn.IFS(DD_Frequency="Monthly",1,DD_Frequency="Quarterly",IF(MONTH(DS$2)=1,1,IF(MONTH(DS$2)=4,1,IF(MONTH(DS$2)=7,1,IF(MONTH(DS$2)=10,1,0)))),DD_Frequency="Annually",IF(MONTH(DS$2)=1,1,0))*DD_Payment))))</f>
        <v/>
      </c>
      <c r="DU131" s="3" t="str">
        <f t="shared" ref="DU131" ca="1" si="6246">IF($B131="","",IF(DS131&gt;DT131,(DS131-DT131/2)*(rate_A*(DU$1/365)),0))</f>
        <v/>
      </c>
      <c r="DV131" s="3" t="str">
        <f t="shared" ca="1" si="3355"/>
        <v/>
      </c>
      <c r="DW131" s="3" t="str">
        <f t="shared" ref="DW131" ca="1" si="6247">IF($B131="","",DH131*(1+rate_A*DU$1/365))</f>
        <v/>
      </c>
      <c r="DX131" s="3" t="str">
        <f t="shared" ref="DX131" ca="1" si="6248">IF($B131="","",DI131*(1+rate_A*DU$1/365))</f>
        <v/>
      </c>
      <c r="DY131" s="3" t="str">
        <f t="shared" ref="DY131" ca="1" si="6249">IF($B131="","",DJ131*(1+rate_joint*DU$1/365))</f>
        <v/>
      </c>
      <c r="DZ131" s="5" t="str">
        <f t="shared" ca="1" si="3359"/>
        <v/>
      </c>
      <c r="EA131" s="5" t="str" cm="1">
        <f t="array" aca="1" ref="EA131" ca="1">IF(DZ131="","",_xlfn.IFS(DZ131&lt;='Hidden inputs'!$C$15,DZ131*'Hidden inputs'!$D$15,DZ131&lt;='Hidden inputs'!$C$16,'Hidden inputs'!$C$15*'Hidden inputs'!$D$15+(DZ131-'Hidden inputs'!$B$16)*'Hidden inputs'!$D$16,DZ131&lt;='Hidden inputs'!$C$17,'Hidden inputs'!$C$15*'Hidden inputs'!$D$15+('Hidden inputs'!$C$16-'Hidden inputs'!$B$16)*'Hidden inputs'!$D$16+(DZ131-'Hidden inputs'!$B$17)*'Hidden inputs'!$D$17,DZ131&gt;'Hidden inputs'!$B$18,'Hidden inputs'!$C$15*'Hidden inputs'!$D$15+('Hidden inputs'!$C$16-'Hidden inputs'!$B$16)*'Hidden inputs'!$D$16+('Hidden inputs'!$C$17-'Hidden inputs'!$B$17)*'Hidden inputs'!$D$17+(DZ131-'Hidden inputs'!$B$18)*'Hidden inputs'!$D$18))</f>
        <v/>
      </c>
      <c r="EB131" s="10" t="str">
        <f t="shared" ca="1" si="3360"/>
        <v/>
      </c>
      <c r="EC131" s="5" t="str">
        <f t="shared" ca="1" si="3269"/>
        <v/>
      </c>
      <c r="ED131" s="5" t="str">
        <f t="shared" ca="1" si="3270"/>
        <v/>
      </c>
      <c r="EE131" s="5" t="str">
        <f ca="1">IF($B131="","",'Hidden inputs'!$D$11*DV131+'Hidden inputs'!$E$11*DW131)</f>
        <v/>
      </c>
      <c r="EF131" s="11" t="str">
        <f t="shared" ca="1" si="3181"/>
        <v/>
      </c>
      <c r="EG131" s="9" t="str">
        <f t="shared" ca="1" si="3271"/>
        <v/>
      </c>
      <c r="EH131" s="3" t="str">
        <f t="shared" ca="1" si="3272"/>
        <v/>
      </c>
      <c r="EI131" s="5" t="str" cm="1">
        <f t="array" aca="1" ref="EI131" ca="1">IF($B131="","",IF(EH131=0,0,IF(DD_Payment="",0,IF(EH131&lt;_xlfn.IFS(DD_Frequency="Monthly",1,DD_Frequency="Quarterly",IF(MONTH(EH$2)=1,1,IF(MONTH(EH$2)=4,1,IF(MONTH(EH$2)=7,1,IF(MONTH(EH$2)=10,1,0)))),DD_Frequency="Annually",IF(MONTH(EH$2)=1,1,0))*DD_Payment,EH131,_xlfn.IFS(DD_Frequency="Monthly",1,DD_Frequency="Quarterly",IF(MONTH(EH$2)=1,1,IF(MONTH(EH$2)=4,1,IF(MONTH(EH$2)=7,1,IF(MONTH(EH$2)=10,1,0)))),DD_Frequency="Annually",IF(MONTH(EH$2)=1,1,0))*DD_Payment))))</f>
        <v/>
      </c>
      <c r="EJ131" s="3" t="str">
        <f t="shared" ref="EJ131" ca="1" si="6250">IF($B131="","",IF(EH131&gt;EI131,(EH131-EI131/2)*(rate_A*(EJ$1/365)),0))</f>
        <v/>
      </c>
      <c r="EK131" s="3" t="str">
        <f t="shared" ca="1" si="3362"/>
        <v/>
      </c>
      <c r="EL131" s="3" t="str">
        <f t="shared" ref="EL131" ca="1" si="6251">IF($B131="","",DW131*(1+rate_A*EJ$1/365))</f>
        <v/>
      </c>
      <c r="EM131" s="3" t="str">
        <f t="shared" ref="EM131" ca="1" si="6252">IF($B131="","",DX131*(1+rate_A*EJ$1/365))</f>
        <v/>
      </c>
      <c r="EN131" s="3" t="str">
        <f t="shared" ref="EN131" ca="1" si="6253">IF($B131="","",DY131*(1+rate_joint*EJ$1/365))</f>
        <v/>
      </c>
      <c r="EO131" s="5" t="str">
        <f t="shared" ca="1" si="3366"/>
        <v/>
      </c>
      <c r="EP131" s="5" t="str" cm="1">
        <f t="array" aca="1" ref="EP131" ca="1">IF(EO131="","",_xlfn.IFS(EO131&lt;='Hidden inputs'!$C$15,EO131*'Hidden inputs'!$D$15,EO131&lt;='Hidden inputs'!$C$16,'Hidden inputs'!$C$15*'Hidden inputs'!$D$15+(EO131-'Hidden inputs'!$B$16)*'Hidden inputs'!$D$16,EO131&lt;='Hidden inputs'!$C$17,'Hidden inputs'!$C$15*'Hidden inputs'!$D$15+('Hidden inputs'!$C$16-'Hidden inputs'!$B$16)*'Hidden inputs'!$D$16+(EO131-'Hidden inputs'!$B$17)*'Hidden inputs'!$D$17,EO131&gt;'Hidden inputs'!$B$18,'Hidden inputs'!$C$15*'Hidden inputs'!$D$15+('Hidden inputs'!$C$16-'Hidden inputs'!$B$16)*'Hidden inputs'!$D$16+('Hidden inputs'!$C$17-'Hidden inputs'!$B$17)*'Hidden inputs'!$D$17+(EO131-'Hidden inputs'!$B$18)*'Hidden inputs'!$D$18))</f>
        <v/>
      </c>
      <c r="EQ131" s="10" t="str">
        <f t="shared" ca="1" si="3367"/>
        <v/>
      </c>
      <c r="ER131" s="5" t="str">
        <f t="shared" ca="1" si="3277"/>
        <v/>
      </c>
      <c r="ES131" s="5" t="str">
        <f t="shared" ca="1" si="3278"/>
        <v/>
      </c>
      <c r="ET131" s="5" t="str">
        <f ca="1">IF($B131="","",'Hidden inputs'!$D$11*EK131+'Hidden inputs'!$E$11*EL131)</f>
        <v/>
      </c>
      <c r="EU131" s="11" t="str">
        <f t="shared" ca="1" si="3186"/>
        <v/>
      </c>
      <c r="EV131" s="9" t="str">
        <f t="shared" ca="1" si="3279"/>
        <v/>
      </c>
      <c r="EW131" s="3" t="str">
        <f t="shared" ca="1" si="3280"/>
        <v/>
      </c>
      <c r="EX131" s="5" t="str" cm="1">
        <f t="array" aca="1" ref="EX131" ca="1">IF($B131="","",IF(EW131=0,0,IF(DD_Payment="",0,IF(EW131&lt;_xlfn.IFS(DD_Frequency="Monthly",1,DD_Frequency="Quarterly",IF(MONTH(EW$2)=1,1,IF(MONTH(EW$2)=4,1,IF(MONTH(EW$2)=7,1,IF(MONTH(EW$2)=10,1,0)))),DD_Frequency="Annually",IF(MONTH(EW$2)=1,1,0))*DD_Payment,EW131,_xlfn.IFS(DD_Frequency="Monthly",1,DD_Frequency="Quarterly",IF(MONTH(EW$2)=1,1,IF(MONTH(EW$2)=4,1,IF(MONTH(EW$2)=7,1,IF(MONTH(EW$2)=10,1,0)))),DD_Frequency="Annually",IF(MONTH(EW$2)=1,1,0))*DD_Payment))))</f>
        <v/>
      </c>
      <c r="EY131" s="3" t="str">
        <f t="shared" ref="EY131" ca="1" si="6254">IF($B131="","",IF(EW131&gt;EX131,(EW131-EX131/2)*(rate_A*(EY$1/365)),0))</f>
        <v/>
      </c>
      <c r="EZ131" s="3" t="str">
        <f t="shared" ca="1" si="3369"/>
        <v/>
      </c>
      <c r="FA131" s="3" t="str">
        <f t="shared" ref="FA131" ca="1" si="6255">IF($B131="","",EL131*(1+rate_A*EY$1/365))</f>
        <v/>
      </c>
      <c r="FB131" s="3" t="str">
        <f t="shared" ref="FB131" ca="1" si="6256">IF($B131="","",EM131*(1+rate_A*EY$1/365))</f>
        <v/>
      </c>
      <c r="FC131" s="3" t="str">
        <f t="shared" ref="FC131" ca="1" si="6257">IF($B131="","",EN131*(1+rate_joint*EY$1/365))</f>
        <v/>
      </c>
      <c r="FD131" s="5" t="str">
        <f t="shared" ca="1" si="3373"/>
        <v/>
      </c>
      <c r="FE131" s="5" t="str" cm="1">
        <f t="array" aca="1" ref="FE131" ca="1">IF(FD131="","",_xlfn.IFS(FD131&lt;='Hidden inputs'!$C$15,FD131*'Hidden inputs'!$D$15,FD131&lt;='Hidden inputs'!$C$16,'Hidden inputs'!$C$15*'Hidden inputs'!$D$15+(FD131-'Hidden inputs'!$B$16)*'Hidden inputs'!$D$16,FD131&lt;='Hidden inputs'!$C$17,'Hidden inputs'!$C$15*'Hidden inputs'!$D$15+('Hidden inputs'!$C$16-'Hidden inputs'!$B$16)*'Hidden inputs'!$D$16+(FD131-'Hidden inputs'!$B$17)*'Hidden inputs'!$D$17,FD131&gt;'Hidden inputs'!$B$18,'Hidden inputs'!$C$15*'Hidden inputs'!$D$15+('Hidden inputs'!$C$16-'Hidden inputs'!$B$16)*'Hidden inputs'!$D$16+('Hidden inputs'!$C$17-'Hidden inputs'!$B$17)*'Hidden inputs'!$D$17+(FD131-'Hidden inputs'!$B$18)*'Hidden inputs'!$D$18))</f>
        <v/>
      </c>
      <c r="FF131" s="10" t="str">
        <f t="shared" ca="1" si="3374"/>
        <v/>
      </c>
      <c r="FG131" s="5" t="str">
        <f t="shared" ca="1" si="3285"/>
        <v/>
      </c>
      <c r="FH131" s="5" t="str">
        <f t="shared" ca="1" si="3286"/>
        <v/>
      </c>
      <c r="FI131" s="5" t="str">
        <f ca="1">IF($B131="","",'Hidden inputs'!$D$11*EZ131+'Hidden inputs'!$E$11*FA131)</f>
        <v/>
      </c>
      <c r="FJ131" s="11" t="str">
        <f t="shared" ca="1" si="3191"/>
        <v/>
      </c>
      <c r="FK131" s="9" t="str">
        <f t="shared" ca="1" si="3287"/>
        <v/>
      </c>
      <c r="FL131" s="3" t="str">
        <f t="shared" ca="1" si="3288"/>
        <v/>
      </c>
      <c r="FM131" s="5" t="str" cm="1">
        <f t="array" aca="1" ref="FM131" ca="1">IF($B131="","",IF(FL131=0,0,IF(DD_Payment="",0,IF(FL131&lt;_xlfn.IFS(DD_Frequency="Monthly",1,DD_Frequency="Quarterly",IF(MONTH(FL$2)=1,1,IF(MONTH(FL$2)=4,1,IF(MONTH(FL$2)=7,1,IF(MONTH(FL$2)=10,1,0)))),DD_Frequency="Annually",IF(MONTH(FL$2)=1,1,0))*DD_Payment,FL131,_xlfn.IFS(DD_Frequency="Monthly",1,DD_Frequency="Quarterly",IF(MONTH(FL$2)=1,1,IF(MONTH(FL$2)=4,1,IF(MONTH(FL$2)=7,1,IF(MONTH(FL$2)=10,1,0)))),DD_Frequency="Annually",IF(MONTH(FL$2)=1,1,0))*DD_Payment))))</f>
        <v/>
      </c>
      <c r="FN131" s="3" t="str">
        <f t="shared" ref="FN131" ca="1" si="6258">IF($B131="","",IF(FL131&gt;FM131,(FL131-FM131/2)*(rate_A*(FN$1/365)),0))</f>
        <v/>
      </c>
      <c r="FO131" s="3" t="str">
        <f t="shared" ca="1" si="3376"/>
        <v/>
      </c>
      <c r="FP131" s="3" t="str">
        <f t="shared" ref="FP131" ca="1" si="6259">IF($B131="","",FA131*(1+rate_A*FN$1/365))</f>
        <v/>
      </c>
      <c r="FQ131" s="3" t="str">
        <f t="shared" ref="FQ131" ca="1" si="6260">IF($B131="","",FB131*(1+rate_A*FN$1/365))</f>
        <v/>
      </c>
      <c r="FR131" s="3" t="str">
        <f t="shared" ref="FR131" ca="1" si="6261">IF($B131="","",FC131*(1+rate_joint*FN$1/365))</f>
        <v/>
      </c>
      <c r="FS131" s="5" t="str">
        <f t="shared" ca="1" si="3380"/>
        <v/>
      </c>
      <c r="FT131" s="5" t="str" cm="1">
        <f t="array" aca="1" ref="FT131" ca="1">IF(FS131="","",_xlfn.IFS(FS131&lt;='Hidden inputs'!$C$15,FS131*'Hidden inputs'!$D$15,FS131&lt;='Hidden inputs'!$C$16,'Hidden inputs'!$C$15*'Hidden inputs'!$D$15+(FS131-'Hidden inputs'!$B$16)*'Hidden inputs'!$D$16,FS131&lt;='Hidden inputs'!$C$17,'Hidden inputs'!$C$15*'Hidden inputs'!$D$15+('Hidden inputs'!$C$16-'Hidden inputs'!$B$16)*'Hidden inputs'!$D$16+(FS131-'Hidden inputs'!$B$17)*'Hidden inputs'!$D$17,FS131&gt;'Hidden inputs'!$B$18,'Hidden inputs'!$C$15*'Hidden inputs'!$D$15+('Hidden inputs'!$C$16-'Hidden inputs'!$B$16)*'Hidden inputs'!$D$16+('Hidden inputs'!$C$17-'Hidden inputs'!$B$17)*'Hidden inputs'!$D$17+(FS131-'Hidden inputs'!$B$18)*'Hidden inputs'!$D$18))</f>
        <v/>
      </c>
      <c r="FU131" s="10" t="str">
        <f t="shared" ca="1" si="3381"/>
        <v/>
      </c>
      <c r="FV131" s="5" t="str">
        <f t="shared" ca="1" si="3293"/>
        <v/>
      </c>
      <c r="FW131" s="5" t="str">
        <f t="shared" ca="1" si="3294"/>
        <v/>
      </c>
      <c r="FX131" s="5" t="str">
        <f ca="1">IF($B131="","",'Hidden inputs'!$D$11*FO131+'Hidden inputs'!$E$11*FP131)</f>
        <v/>
      </c>
      <c r="FY131" s="11" t="str">
        <f t="shared" ca="1" si="3196"/>
        <v/>
      </c>
      <c r="FZ131" s="9" t="str">
        <f t="shared" ca="1" si="3295"/>
        <v/>
      </c>
      <c r="GA131" s="5" t="str">
        <f t="shared" ca="1" si="3296"/>
        <v/>
      </c>
      <c r="GB131" s="5" t="str">
        <f t="shared" ca="1" si="3297"/>
        <v/>
      </c>
      <c r="GC131" s="5" t="str">
        <f t="shared" ca="1" si="3197"/>
        <v/>
      </c>
      <c r="GD131" s="5" t="str">
        <f t="shared" ca="1" si="3198"/>
        <v/>
      </c>
    </row>
    <row r="132" spans="1:186" x14ac:dyDescent="0.35">
      <c r="A132" s="2" t="str">
        <f t="shared" ca="1" si="3199"/>
        <v/>
      </c>
      <c r="B132" s="6" t="str">
        <f t="shared" ca="1" si="3200"/>
        <v/>
      </c>
      <c r="C132" s="5" t="str">
        <f t="shared" ca="1" si="3298"/>
        <v/>
      </c>
      <c r="D132" s="5" t="str" cm="1">
        <f t="array" aca="1" ref="D132" ca="1">IF($B132="","",IF(C132=0,0,IF(DD_Payment="",0,IF(C132&lt;_xlfn.IFS(DD_Frequency="Monthly",1,DD_Frequency="Quarterly",IF(MONTH(C$2)=1,1,IF(MONTH(C$2)=4,1,IF(MONTH(C$2)=7,1,IF(MONTH(C$2)=10,1,0)))),DD_Frequency="Annually",IF(MONTH(C$2)=1,1,0))*DD_Payment,C132,_xlfn.IFS(DD_Frequency="Monthly",1,DD_Frequency="Quarterly",IF(MONTH(C$2)=1,1,IF(MONTH(C$2)=4,1,IF(MONTH(C$2)=7,1,IF(MONTH(C$2)=10,1,0)))),DD_Frequency="Annually",IF(MONTH(C$2)=1,1,0))*DD_Payment))))</f>
        <v/>
      </c>
      <c r="E132" s="5" t="str">
        <f t="shared" ref="E132" ca="1" si="6262">IF(B132="","",IF(C132&gt;D132,(C132-D132/2)*(rate_A*(E$1/365)),0))</f>
        <v/>
      </c>
      <c r="F132" s="5" t="str">
        <f t="shared" ca="1" si="3202"/>
        <v/>
      </c>
      <c r="G132" s="5" t="str">
        <f t="shared" ref="G132" ca="1" si="6263">IF(B132="","",G131*(1+rate_A*E$1/365))</f>
        <v/>
      </c>
      <c r="H132" s="5" t="str">
        <f t="shared" ref="H132" ca="1" si="6264">IF(B132="","",H131*(1+rate_A*E$1/365))</f>
        <v/>
      </c>
      <c r="I132" s="5" t="str">
        <f t="shared" ref="I132" ca="1" si="6265">IF(B132="","",I131*(1+rate_joint*E$1/365))</f>
        <v/>
      </c>
      <c r="J132" s="5" t="str">
        <f t="shared" ca="1" si="3303"/>
        <v/>
      </c>
      <c r="K132" s="5" t="str" cm="1">
        <f t="array" aca="1" ref="K132" ca="1">IF(J132="","",_xlfn.IFS(J132&lt;='Hidden inputs'!$C$15,J132*'Hidden inputs'!$D$15,J132&lt;='Hidden inputs'!$C$16,'Hidden inputs'!$C$15*'Hidden inputs'!$D$15+(J132-'Hidden inputs'!$B$16)*'Hidden inputs'!$D$16,J132&lt;='Hidden inputs'!$C$17,'Hidden inputs'!$C$15*'Hidden inputs'!$D$15+('Hidden inputs'!$C$16-'Hidden inputs'!$B$16)*'Hidden inputs'!$D$16+(J132-'Hidden inputs'!$B$17)*'Hidden inputs'!$D$17,J132&gt;'Hidden inputs'!$B$18,'Hidden inputs'!$C$15*'Hidden inputs'!$D$15+('Hidden inputs'!$C$16-'Hidden inputs'!$B$16)*'Hidden inputs'!$D$16+('Hidden inputs'!$C$17-'Hidden inputs'!$B$17)*'Hidden inputs'!$D$17+(J132-'Hidden inputs'!$B$18)*'Hidden inputs'!$D$18))</f>
        <v/>
      </c>
      <c r="L132" s="11" t="str">
        <f t="shared" ca="1" si="3304"/>
        <v/>
      </c>
      <c r="M132" s="5" t="str">
        <f t="shared" ca="1" si="3206"/>
        <v/>
      </c>
      <c r="N132" s="5" t="str">
        <f t="shared" ca="1" si="3207"/>
        <v/>
      </c>
      <c r="O132" s="5" t="str">
        <f ca="1">IF(B132="","",'Hidden inputs'!$D$11*F132+'Hidden inputs'!$E$11*G132)</f>
        <v/>
      </c>
      <c r="P132" s="11" t="str">
        <f t="shared" ca="1" si="3140"/>
        <v/>
      </c>
      <c r="Q132" s="20" t="str">
        <f t="shared" ca="1" si="3141"/>
        <v/>
      </c>
      <c r="R132" s="3" t="str">
        <f t="shared" ca="1" si="3208"/>
        <v/>
      </c>
      <c r="S132" s="5" t="str" cm="1">
        <f t="array" aca="1" ref="S132" ca="1">IF($B132="","",IF(R132=0,0,IF(DD_Payment="",0,IF(R132&lt;_xlfn.IFS(DD_Frequency="Monthly",1,DD_Frequency="Quarterly",IF(MONTH(R$2)=1,1,IF(MONTH(R$2)=4,1,IF(MONTH(R$2)=7,1,IF(MONTH(R$2)=10,1,0)))),DD_Frequency="Annually",IF(MONTH(R$2)=1,1,0))*DD_Payment,R132,_xlfn.IFS(DD_Frequency="Monthly",1,DD_Frequency="Quarterly",IF(MONTH(R$2)=1,1,IF(MONTH(R$2)=4,1,IF(MONTH(R$2)=7,1,IF(MONTH(R$2)=10,1,0)))),DD_Frequency="Annually",IF(MONTH(R$2)=1,1,0))*DD_Payment))))</f>
        <v/>
      </c>
      <c r="T132" s="3" t="str">
        <f t="shared" ref="T132" ca="1" si="6266">IF(B132="","",IF(R132&gt;S132,(R132-S132/2)*(rate_A*((T$1+A132)/365)),0))</f>
        <v/>
      </c>
      <c r="U132" s="3" t="str">
        <f t="shared" ca="1" si="3210"/>
        <v/>
      </c>
      <c r="V132" s="3" t="str">
        <f t="shared" ref="V132" ca="1" si="6267">IF(B132="","",G132*(1+rate_A*(T$1+A132)/365))</f>
        <v/>
      </c>
      <c r="W132" s="3" t="str">
        <f t="shared" ref="W132" ca="1" si="6268">IF(B132="","",H132*(1+rate_A*(T$1+A132)/365))</f>
        <v/>
      </c>
      <c r="X132" s="3" t="str">
        <f t="shared" ref="X132" ca="1" si="6269">IF(B132="","",I132*(1+rate_joint*(T$1+A132)/365))</f>
        <v/>
      </c>
      <c r="Y132" s="5" t="str">
        <f t="shared" ca="1" si="3309"/>
        <v/>
      </c>
      <c r="Z132" s="5" t="str" cm="1">
        <f t="array" aca="1" ref="Z132" ca="1">IF(Y132="","",_xlfn.IFS(Y132&lt;='Hidden inputs'!$C$15,Y132*'Hidden inputs'!$D$15,Y132&lt;='Hidden inputs'!$C$16,'Hidden inputs'!$C$15*'Hidden inputs'!$D$15+(Y132-'Hidden inputs'!$B$16)*'Hidden inputs'!$D$16,Y132&lt;='Hidden inputs'!$C$17,'Hidden inputs'!$C$15*'Hidden inputs'!$D$15+('Hidden inputs'!$C$16-'Hidden inputs'!$B$16)*'Hidden inputs'!$D$16+(Y132-'Hidden inputs'!$B$17)*'Hidden inputs'!$D$17,Y132&gt;'Hidden inputs'!$B$18,'Hidden inputs'!$C$15*'Hidden inputs'!$D$15+('Hidden inputs'!$C$16-'Hidden inputs'!$B$16)*'Hidden inputs'!$D$16+('Hidden inputs'!$C$17-'Hidden inputs'!$B$17)*'Hidden inputs'!$D$17+(Y132-'Hidden inputs'!$B$18)*'Hidden inputs'!$D$18))</f>
        <v/>
      </c>
      <c r="AA132" s="10" t="str">
        <f t="shared" ca="1" si="3310"/>
        <v/>
      </c>
      <c r="AB132" s="5" t="str">
        <f t="shared" ca="1" si="3214"/>
        <v/>
      </c>
      <c r="AC132" s="5" t="str">
        <f t="shared" ca="1" si="3311"/>
        <v/>
      </c>
      <c r="AD132" s="5" t="str">
        <f ca="1">IF(B132="","",'Hidden inputs'!$D$11*U132+'Hidden inputs'!$E$11*V132)</f>
        <v/>
      </c>
      <c r="AE132" s="11" t="str">
        <f t="shared" ca="1" si="3146"/>
        <v/>
      </c>
      <c r="AF132" s="9" t="str">
        <f t="shared" ca="1" si="3215"/>
        <v/>
      </c>
      <c r="AG132" s="3" t="str">
        <f t="shared" ca="1" si="3216"/>
        <v/>
      </c>
      <c r="AH132" s="5" t="str" cm="1">
        <f t="array" aca="1" ref="AH132" ca="1">IF($B132="","",IF(AG132=0,0,IF(DD_Payment="",0,IF(AG132&lt;_xlfn.IFS(DD_Frequency="Monthly",1,DD_Frequency="Quarterly",IF(MONTH(AG$2)=1,1,IF(MONTH(AG$2)=4,1,IF(MONTH(AG$2)=7,1,IF(MONTH(AG$2)=10,1,0)))),DD_Frequency="Annually",IF(MONTH(AG$2)=1,1,0))*DD_Payment,AG132,_xlfn.IFS(DD_Frequency="Monthly",1,DD_Frequency="Quarterly",IF(MONTH(AG$2)=1,1,IF(MONTH(AG$2)=4,1,IF(MONTH(AG$2)=7,1,IF(MONTH(AG$2)=10,1,0)))),DD_Frequency="Annually",IF(MONTH(AG$2)=1,1,0))*DD_Payment))))</f>
        <v/>
      </c>
      <c r="AI132" s="3" t="str">
        <f t="shared" ref="AI132" ca="1" si="6270">IF($B132="","",IF(AG132&gt;AH132,(AG132-AH132/2)*(rate_A*(AI$1/365)),0))</f>
        <v/>
      </c>
      <c r="AJ132" s="3" t="str">
        <f t="shared" ca="1" si="3313"/>
        <v/>
      </c>
      <c r="AK132" s="3" t="str">
        <f t="shared" ref="AK132" ca="1" si="6271">IF($B132="","",V132*(1+rate_A*AI$1/365))</f>
        <v/>
      </c>
      <c r="AL132" s="3" t="str">
        <f t="shared" ref="AL132" ca="1" si="6272">IF($B132="","",W132*(1+rate_A*AI$1/365))</f>
        <v/>
      </c>
      <c r="AM132" s="3" t="str">
        <f t="shared" ref="AM132" ca="1" si="6273">IF($B132="","",X132*(1+rate_joint*AI$1/365))</f>
        <v/>
      </c>
      <c r="AN132" s="5" t="str">
        <f t="shared" ca="1" si="3317"/>
        <v/>
      </c>
      <c r="AO132" s="5" t="str" cm="1">
        <f t="array" aca="1" ref="AO132" ca="1">IF(AN132="","",_xlfn.IFS(AN132&lt;='Hidden inputs'!$C$15,AN132*'Hidden inputs'!$D$15,AN132&lt;='Hidden inputs'!$C$16,'Hidden inputs'!$C$15*'Hidden inputs'!$D$15+(AN132-'Hidden inputs'!$B$16)*'Hidden inputs'!$D$16,AN132&lt;='Hidden inputs'!$C$17,'Hidden inputs'!$C$15*'Hidden inputs'!$D$15+('Hidden inputs'!$C$16-'Hidden inputs'!$B$16)*'Hidden inputs'!$D$16+(AN132-'Hidden inputs'!$B$17)*'Hidden inputs'!$D$17,AN132&gt;'Hidden inputs'!$B$18,'Hidden inputs'!$C$15*'Hidden inputs'!$D$15+('Hidden inputs'!$C$16-'Hidden inputs'!$B$16)*'Hidden inputs'!$D$16+('Hidden inputs'!$C$17-'Hidden inputs'!$B$17)*'Hidden inputs'!$D$17+(AN132-'Hidden inputs'!$B$18)*'Hidden inputs'!$D$18))</f>
        <v/>
      </c>
      <c r="AP132" s="10" t="str">
        <f t="shared" ca="1" si="3318"/>
        <v/>
      </c>
      <c r="AQ132" s="5" t="str">
        <f t="shared" ca="1" si="3221"/>
        <v/>
      </c>
      <c r="AR132" s="5" t="str">
        <f t="shared" ca="1" si="3222"/>
        <v/>
      </c>
      <c r="AS132" s="5" t="str">
        <f ca="1">IF($B132="","",'Hidden inputs'!$D$11*AJ132+'Hidden inputs'!$E$11*AK132)</f>
        <v/>
      </c>
      <c r="AT132" s="11" t="str">
        <f t="shared" ca="1" si="3151"/>
        <v/>
      </c>
      <c r="AU132" s="9" t="str">
        <f t="shared" ca="1" si="3223"/>
        <v/>
      </c>
      <c r="AV132" s="3" t="str">
        <f t="shared" ca="1" si="3224"/>
        <v/>
      </c>
      <c r="AW132" s="5" t="str" cm="1">
        <f t="array" aca="1" ref="AW132" ca="1">IF($B132="","",IF(AV132=0,0,IF(DD_Payment="",0,IF(AV132&lt;_xlfn.IFS(DD_Frequency="Monthly",1,DD_Frequency="Quarterly",IF(MONTH(AV$2)=1,1,IF(MONTH(AV$2)=4,1,IF(MONTH(AV$2)=7,1,IF(MONTH(AV$2)=10,1,0)))),DD_Frequency="Annually",IF(MONTH(AV$2)=1,1,0))*DD_Payment,AV132,_xlfn.IFS(DD_Frequency="Monthly",1,DD_Frequency="Quarterly",IF(MONTH(AV$2)=1,1,IF(MONTH(AV$2)=4,1,IF(MONTH(AV$2)=7,1,IF(MONTH(AV$2)=10,1,0)))),DD_Frequency="Annually",IF(MONTH(AV$2)=1,1,0))*DD_Payment))))</f>
        <v/>
      </c>
      <c r="AX132" s="3" t="str">
        <f t="shared" ref="AX132" ca="1" si="6274">IF($B132="","",IF(AV132&gt;AW132,(AV132-AW132/2)*(rate_A*(AX$1/365)),0))</f>
        <v/>
      </c>
      <c r="AY132" s="3" t="str">
        <f t="shared" ca="1" si="3320"/>
        <v/>
      </c>
      <c r="AZ132" s="3" t="str">
        <f t="shared" ref="AZ132" ca="1" si="6275">IF($B132="","",AK132*(1+rate_A*AX$1/365))</f>
        <v/>
      </c>
      <c r="BA132" s="3" t="str">
        <f t="shared" ref="BA132" ca="1" si="6276">IF($B132="","",AL132*(1+rate_A*AX$1/365))</f>
        <v/>
      </c>
      <c r="BB132" s="3" t="str">
        <f t="shared" ref="BB132" ca="1" si="6277">IF($B132="","",AM132*(1+rate_joint*AX$1/365))</f>
        <v/>
      </c>
      <c r="BC132" s="5" t="str">
        <f t="shared" ca="1" si="3324"/>
        <v/>
      </c>
      <c r="BD132" s="5" t="str" cm="1">
        <f t="array" aca="1" ref="BD132" ca="1">IF(BC132="","",_xlfn.IFS(BC132&lt;='Hidden inputs'!$C$15,BC132*'Hidden inputs'!$D$15,BC132&lt;='Hidden inputs'!$C$16,'Hidden inputs'!$C$15*'Hidden inputs'!$D$15+(BC132-'Hidden inputs'!$B$16)*'Hidden inputs'!$D$16,BC132&lt;='Hidden inputs'!$C$17,'Hidden inputs'!$C$15*'Hidden inputs'!$D$15+('Hidden inputs'!$C$16-'Hidden inputs'!$B$16)*'Hidden inputs'!$D$16+(BC132-'Hidden inputs'!$B$17)*'Hidden inputs'!$D$17,BC132&gt;'Hidden inputs'!$B$18,'Hidden inputs'!$C$15*'Hidden inputs'!$D$15+('Hidden inputs'!$C$16-'Hidden inputs'!$B$16)*'Hidden inputs'!$D$16+('Hidden inputs'!$C$17-'Hidden inputs'!$B$17)*'Hidden inputs'!$D$17+(BC132-'Hidden inputs'!$B$18)*'Hidden inputs'!$D$18))</f>
        <v/>
      </c>
      <c r="BE132" s="10" t="str">
        <f t="shared" ca="1" si="3325"/>
        <v/>
      </c>
      <c r="BF132" s="5" t="str">
        <f t="shared" ca="1" si="3229"/>
        <v/>
      </c>
      <c r="BG132" s="5" t="str">
        <f t="shared" ca="1" si="3230"/>
        <v/>
      </c>
      <c r="BH132" s="5" t="str">
        <f ca="1">IF($B132="","",'Hidden inputs'!$D$11*AY132+'Hidden inputs'!$E$11*AZ132)</f>
        <v/>
      </c>
      <c r="BI132" s="11" t="str">
        <f t="shared" ca="1" si="3156"/>
        <v/>
      </c>
      <c r="BJ132" s="9" t="str">
        <f t="shared" ca="1" si="3231"/>
        <v/>
      </c>
      <c r="BK132" s="3" t="str">
        <f t="shared" ca="1" si="3232"/>
        <v/>
      </c>
      <c r="BL132" s="5" t="str" cm="1">
        <f t="array" aca="1" ref="BL132" ca="1">IF($B132="","",IF(BK132=0,0,IF(DD_Payment="",0,IF(BK132&lt;_xlfn.IFS(DD_Frequency="Monthly",1,DD_Frequency="Quarterly",IF(MONTH(BK$2)=1,1,IF(MONTH(BK$2)=4,1,IF(MONTH(BK$2)=7,1,IF(MONTH(BK$2)=10,1,0)))),DD_Frequency="Annually",IF(MONTH(BK$2)=1,1,0))*DD_Payment,BK132,_xlfn.IFS(DD_Frequency="Monthly",1,DD_Frequency="Quarterly",IF(MONTH(BK$2)=1,1,IF(MONTH(BK$2)=4,1,IF(MONTH(BK$2)=7,1,IF(MONTH(BK$2)=10,1,0)))),DD_Frequency="Annually",IF(MONTH(BK$2)=1,1,0))*DD_Payment))))</f>
        <v/>
      </c>
      <c r="BM132" s="3" t="str">
        <f t="shared" ref="BM132" ca="1" si="6278">IF($B132="","",IF(BK132&gt;BL132,(BK132-BL132/2)*(rate_A*(BM$1/365)),0))</f>
        <v/>
      </c>
      <c r="BN132" s="3" t="str">
        <f t="shared" ca="1" si="3327"/>
        <v/>
      </c>
      <c r="BO132" s="3" t="str">
        <f t="shared" ref="BO132" ca="1" si="6279">IF($B132="","",AZ132*(1+rate_A*BM$1/365))</f>
        <v/>
      </c>
      <c r="BP132" s="3" t="str">
        <f t="shared" ref="BP132" ca="1" si="6280">IF($B132="","",BA132*(1+rate_A*BM$1/365))</f>
        <v/>
      </c>
      <c r="BQ132" s="3" t="str">
        <f t="shared" ref="BQ132" ca="1" si="6281">IF($B132="","",BB132*(1+rate_joint*BM$1/365))</f>
        <v/>
      </c>
      <c r="BR132" s="5" t="str">
        <f t="shared" ca="1" si="3331"/>
        <v/>
      </c>
      <c r="BS132" s="5" t="str" cm="1">
        <f t="array" aca="1" ref="BS132" ca="1">IF(BR132="","",_xlfn.IFS(BR132&lt;='Hidden inputs'!$C$15,BR132*'Hidden inputs'!$D$15,BR132&lt;='Hidden inputs'!$C$16,'Hidden inputs'!$C$15*'Hidden inputs'!$D$15+(BR132-'Hidden inputs'!$B$16)*'Hidden inputs'!$D$16,BR132&lt;='Hidden inputs'!$C$17,'Hidden inputs'!$C$15*'Hidden inputs'!$D$15+('Hidden inputs'!$C$16-'Hidden inputs'!$B$16)*'Hidden inputs'!$D$16+(BR132-'Hidden inputs'!$B$17)*'Hidden inputs'!$D$17,BR132&gt;'Hidden inputs'!$B$18,'Hidden inputs'!$C$15*'Hidden inputs'!$D$15+('Hidden inputs'!$C$16-'Hidden inputs'!$B$16)*'Hidden inputs'!$D$16+('Hidden inputs'!$C$17-'Hidden inputs'!$B$17)*'Hidden inputs'!$D$17+(BR132-'Hidden inputs'!$B$18)*'Hidden inputs'!$D$18))</f>
        <v/>
      </c>
      <c r="BT132" s="10" t="str">
        <f t="shared" ca="1" si="3332"/>
        <v/>
      </c>
      <c r="BU132" s="5" t="str">
        <f t="shared" ca="1" si="3237"/>
        <v/>
      </c>
      <c r="BV132" s="5" t="str">
        <f t="shared" ca="1" si="3238"/>
        <v/>
      </c>
      <c r="BW132" s="5" t="str">
        <f ca="1">IF($B132="","",'Hidden inputs'!$D$11*BN132+'Hidden inputs'!$E$11*BO132)</f>
        <v/>
      </c>
      <c r="BX132" s="11" t="str">
        <f t="shared" ca="1" si="3161"/>
        <v/>
      </c>
      <c r="BY132" s="9" t="str">
        <f t="shared" ca="1" si="3239"/>
        <v/>
      </c>
      <c r="BZ132" s="3" t="str">
        <f t="shared" ca="1" si="3240"/>
        <v/>
      </c>
      <c r="CA132" s="5" t="str" cm="1">
        <f t="array" aca="1" ref="CA132" ca="1">IF($B132="","",IF(BZ132=0,0,IF(DD_Payment="",0,IF(BZ132&lt;_xlfn.IFS(DD_Frequency="Monthly",1,DD_Frequency="Quarterly",IF(MONTH(BZ$2)=1,1,IF(MONTH(BZ$2)=4,1,IF(MONTH(BZ$2)=7,1,IF(MONTH(BZ$2)=10,1,0)))),DD_Frequency="Annually",IF(MONTH(BZ$2)=1,1,0))*DD_Payment,BZ132,_xlfn.IFS(DD_Frequency="Monthly",1,DD_Frequency="Quarterly",IF(MONTH(BZ$2)=1,1,IF(MONTH(BZ$2)=4,1,IF(MONTH(BZ$2)=7,1,IF(MONTH(BZ$2)=10,1,0)))),DD_Frequency="Annually",IF(MONTH(BZ$2)=1,1,0))*DD_Payment))))</f>
        <v/>
      </c>
      <c r="CB132" s="3" t="str">
        <f t="shared" ref="CB132" ca="1" si="6282">IF($B132="","",IF(BZ132&gt;CA132,(BZ132-CA132/2)*(rate_A*(CB$1/365)),0))</f>
        <v/>
      </c>
      <c r="CC132" s="3" t="str">
        <f t="shared" ca="1" si="3334"/>
        <v/>
      </c>
      <c r="CD132" s="3" t="str">
        <f t="shared" ref="CD132" ca="1" si="6283">IF($B132="","",BO132*(1+rate_A*CB$1/365))</f>
        <v/>
      </c>
      <c r="CE132" s="3" t="str">
        <f t="shared" ref="CE132" ca="1" si="6284">IF($B132="","",BP132*(1+rate_A*CB$1/365))</f>
        <v/>
      </c>
      <c r="CF132" s="3" t="str">
        <f t="shared" ref="CF132" ca="1" si="6285">IF($B132="","",BQ132*(1+rate_joint*CB$1/365))</f>
        <v/>
      </c>
      <c r="CG132" s="5" t="str">
        <f t="shared" ca="1" si="3338"/>
        <v/>
      </c>
      <c r="CH132" s="5" t="str" cm="1">
        <f t="array" aca="1" ref="CH132" ca="1">IF(CG132="","",_xlfn.IFS(CG132&lt;='Hidden inputs'!$C$15,CG132*'Hidden inputs'!$D$15,CG132&lt;='Hidden inputs'!$C$16,'Hidden inputs'!$C$15*'Hidden inputs'!$D$15+(CG132-'Hidden inputs'!$B$16)*'Hidden inputs'!$D$16,CG132&lt;='Hidden inputs'!$C$17,'Hidden inputs'!$C$15*'Hidden inputs'!$D$15+('Hidden inputs'!$C$16-'Hidden inputs'!$B$16)*'Hidden inputs'!$D$16+(CG132-'Hidden inputs'!$B$17)*'Hidden inputs'!$D$17,CG132&gt;'Hidden inputs'!$B$18,'Hidden inputs'!$C$15*'Hidden inputs'!$D$15+('Hidden inputs'!$C$16-'Hidden inputs'!$B$16)*'Hidden inputs'!$D$16+('Hidden inputs'!$C$17-'Hidden inputs'!$B$17)*'Hidden inputs'!$D$17+(CG132-'Hidden inputs'!$B$18)*'Hidden inputs'!$D$18))</f>
        <v/>
      </c>
      <c r="CI132" s="10" t="str">
        <f t="shared" ca="1" si="3339"/>
        <v/>
      </c>
      <c r="CJ132" s="5" t="str">
        <f t="shared" ca="1" si="3245"/>
        <v/>
      </c>
      <c r="CK132" s="5" t="str">
        <f t="shared" ca="1" si="3246"/>
        <v/>
      </c>
      <c r="CL132" s="5" t="str">
        <f ca="1">IF($B132="","",'Hidden inputs'!$D$11*CC132+'Hidden inputs'!$E$11*CD132)</f>
        <v/>
      </c>
      <c r="CM132" s="11" t="str">
        <f t="shared" ca="1" si="3166"/>
        <v/>
      </c>
      <c r="CN132" s="9" t="str">
        <f t="shared" ca="1" si="3247"/>
        <v/>
      </c>
      <c r="CO132" s="3" t="str">
        <f t="shared" ca="1" si="3248"/>
        <v/>
      </c>
      <c r="CP132" s="5" t="str" cm="1">
        <f t="array" aca="1" ref="CP132" ca="1">IF($B132="","",IF(CO132=0,0,IF(DD_Payment="",0,IF(CO132&lt;_xlfn.IFS(DD_Frequency="Monthly",1,DD_Frequency="Quarterly",IF(MONTH(CO$2)=1,1,IF(MONTH(CO$2)=4,1,IF(MONTH(CO$2)=7,1,IF(MONTH(CO$2)=10,1,0)))),DD_Frequency="Annually",IF(MONTH(CO$2)=1,1,0))*DD_Payment,CO132,_xlfn.IFS(DD_Frequency="Monthly",1,DD_Frequency="Quarterly",IF(MONTH(CO$2)=1,1,IF(MONTH(CO$2)=4,1,IF(MONTH(CO$2)=7,1,IF(MONTH(CO$2)=10,1,0)))),DD_Frequency="Annually",IF(MONTH(CO$2)=1,1,0))*DD_Payment))))</f>
        <v/>
      </c>
      <c r="CQ132" s="3" t="str">
        <f t="shared" ref="CQ132" ca="1" si="6286">IF($B132="","",IF(CO132&gt;CP132,(CO132-CP132/2)*(rate_A*(CQ$1/365)),0))</f>
        <v/>
      </c>
      <c r="CR132" s="3" t="str">
        <f t="shared" ca="1" si="3341"/>
        <v/>
      </c>
      <c r="CS132" s="3" t="str">
        <f t="shared" ref="CS132" ca="1" si="6287">IF($B132="","",CD132*(1+rate_A*CQ$1/365))</f>
        <v/>
      </c>
      <c r="CT132" s="3" t="str">
        <f t="shared" ref="CT132" ca="1" si="6288">IF($B132="","",CE132*(1+rate_A*CQ$1/365))</f>
        <v/>
      </c>
      <c r="CU132" s="3" t="str">
        <f t="shared" ref="CU132" ca="1" si="6289">IF($B132="","",CF132*(1+rate_joint*CQ$1/365))</f>
        <v/>
      </c>
      <c r="CV132" s="5" t="str">
        <f t="shared" ca="1" si="3345"/>
        <v/>
      </c>
      <c r="CW132" s="5" t="str" cm="1">
        <f t="array" aca="1" ref="CW132" ca="1">IF(CV132="","",_xlfn.IFS(CV132&lt;='Hidden inputs'!$C$15,CV132*'Hidden inputs'!$D$15,CV132&lt;='Hidden inputs'!$C$16,'Hidden inputs'!$C$15*'Hidden inputs'!$D$15+(CV132-'Hidden inputs'!$B$16)*'Hidden inputs'!$D$16,CV132&lt;='Hidden inputs'!$C$17,'Hidden inputs'!$C$15*'Hidden inputs'!$D$15+('Hidden inputs'!$C$16-'Hidden inputs'!$B$16)*'Hidden inputs'!$D$16+(CV132-'Hidden inputs'!$B$17)*'Hidden inputs'!$D$17,CV132&gt;'Hidden inputs'!$B$18,'Hidden inputs'!$C$15*'Hidden inputs'!$D$15+('Hidden inputs'!$C$16-'Hidden inputs'!$B$16)*'Hidden inputs'!$D$16+('Hidden inputs'!$C$17-'Hidden inputs'!$B$17)*'Hidden inputs'!$D$17+(CV132-'Hidden inputs'!$B$18)*'Hidden inputs'!$D$18))</f>
        <v/>
      </c>
      <c r="CX132" s="10" t="str">
        <f t="shared" ca="1" si="3346"/>
        <v/>
      </c>
      <c r="CY132" s="5" t="str">
        <f t="shared" ca="1" si="3253"/>
        <v/>
      </c>
      <c r="CZ132" s="5" t="str">
        <f t="shared" ca="1" si="3254"/>
        <v/>
      </c>
      <c r="DA132" s="5" t="str">
        <f ca="1">IF($B132="","",'Hidden inputs'!$D$11*CR132+'Hidden inputs'!$E$11*CS132)</f>
        <v/>
      </c>
      <c r="DB132" s="11" t="str">
        <f t="shared" ca="1" si="3171"/>
        <v/>
      </c>
      <c r="DC132" s="9" t="str">
        <f t="shared" ca="1" si="3255"/>
        <v/>
      </c>
      <c r="DD132" s="3" t="str">
        <f t="shared" ca="1" si="3256"/>
        <v/>
      </c>
      <c r="DE132" s="5" t="str" cm="1">
        <f t="array" aca="1" ref="DE132" ca="1">IF($B132="","",IF(DD132=0,0,IF(DD_Payment="",0,IF(DD132&lt;_xlfn.IFS(DD_Frequency="Monthly",1,DD_Frequency="Quarterly",IF(MONTH(DD$2)=1,1,IF(MONTH(DD$2)=4,1,IF(MONTH(DD$2)=7,1,IF(MONTH(DD$2)=10,1,0)))),DD_Frequency="Annually",IF(MONTH(DD$2)=1,1,0))*DD_Payment,DD132,_xlfn.IFS(DD_Frequency="Monthly",1,DD_Frequency="Quarterly",IF(MONTH(DD$2)=1,1,IF(MONTH(DD$2)=4,1,IF(MONTH(DD$2)=7,1,IF(MONTH(DD$2)=10,1,0)))),DD_Frequency="Annually",IF(MONTH(DD$2)=1,1,0))*DD_Payment))))</f>
        <v/>
      </c>
      <c r="DF132" s="3" t="str">
        <f t="shared" ref="DF132" ca="1" si="6290">IF($B132="","",IF(DD132&gt;DE132,(DD132-DE132/2)*(rate_A*(DF$1/365)),0))</f>
        <v/>
      </c>
      <c r="DG132" s="3" t="str">
        <f t="shared" ca="1" si="3348"/>
        <v/>
      </c>
      <c r="DH132" s="3" t="str">
        <f t="shared" ref="DH132" ca="1" si="6291">IF($B132="","",CS132*(1+rate_A*DF$1/365))</f>
        <v/>
      </c>
      <c r="DI132" s="3" t="str">
        <f t="shared" ref="DI132" ca="1" si="6292">IF($B132="","",CT132*(1+rate_A*DF$1/365))</f>
        <v/>
      </c>
      <c r="DJ132" s="3" t="str">
        <f t="shared" ref="DJ132" ca="1" si="6293">IF($B132="","",CU132*(1+rate_joint*DF$1/365))</f>
        <v/>
      </c>
      <c r="DK132" s="5" t="str">
        <f t="shared" ca="1" si="3352"/>
        <v/>
      </c>
      <c r="DL132" s="5" t="str" cm="1">
        <f t="array" aca="1" ref="DL132" ca="1">IF(DK132="","",_xlfn.IFS(DK132&lt;='Hidden inputs'!$C$15,DK132*'Hidden inputs'!$D$15,DK132&lt;='Hidden inputs'!$C$16,'Hidden inputs'!$C$15*'Hidden inputs'!$D$15+(DK132-'Hidden inputs'!$B$16)*'Hidden inputs'!$D$16,DK132&lt;='Hidden inputs'!$C$17,'Hidden inputs'!$C$15*'Hidden inputs'!$D$15+('Hidden inputs'!$C$16-'Hidden inputs'!$B$16)*'Hidden inputs'!$D$16+(DK132-'Hidden inputs'!$B$17)*'Hidden inputs'!$D$17,DK132&gt;'Hidden inputs'!$B$18,'Hidden inputs'!$C$15*'Hidden inputs'!$D$15+('Hidden inputs'!$C$16-'Hidden inputs'!$B$16)*'Hidden inputs'!$D$16+('Hidden inputs'!$C$17-'Hidden inputs'!$B$17)*'Hidden inputs'!$D$17+(DK132-'Hidden inputs'!$B$18)*'Hidden inputs'!$D$18))</f>
        <v/>
      </c>
      <c r="DM132" s="10" t="str">
        <f t="shared" ca="1" si="3353"/>
        <v/>
      </c>
      <c r="DN132" s="5" t="str">
        <f t="shared" ca="1" si="3261"/>
        <v/>
      </c>
      <c r="DO132" s="5" t="str">
        <f t="shared" ca="1" si="3262"/>
        <v/>
      </c>
      <c r="DP132" s="5" t="str">
        <f ca="1">IF($B132="","",'Hidden inputs'!$D$11*DG132+'Hidden inputs'!$E$11*DH132)</f>
        <v/>
      </c>
      <c r="DQ132" s="11" t="str">
        <f t="shared" ca="1" si="3176"/>
        <v/>
      </c>
      <c r="DR132" s="9" t="str">
        <f t="shared" ca="1" si="3263"/>
        <v/>
      </c>
      <c r="DS132" s="3" t="str">
        <f t="shared" ca="1" si="3264"/>
        <v/>
      </c>
      <c r="DT132" s="5" t="str" cm="1">
        <f t="array" aca="1" ref="DT132" ca="1">IF($B132="","",IF(DS132=0,0,IF(DD_Payment="",0,IF(DS132&lt;_xlfn.IFS(DD_Frequency="Monthly",1,DD_Frequency="Quarterly",IF(MONTH(DS$2)=1,1,IF(MONTH(DS$2)=4,1,IF(MONTH(DS$2)=7,1,IF(MONTH(DS$2)=10,1,0)))),DD_Frequency="Annually",IF(MONTH(DS$2)=1,1,0))*DD_Payment,DS132,_xlfn.IFS(DD_Frequency="Monthly",1,DD_Frequency="Quarterly",IF(MONTH(DS$2)=1,1,IF(MONTH(DS$2)=4,1,IF(MONTH(DS$2)=7,1,IF(MONTH(DS$2)=10,1,0)))),DD_Frequency="Annually",IF(MONTH(DS$2)=1,1,0))*DD_Payment))))</f>
        <v/>
      </c>
      <c r="DU132" s="3" t="str">
        <f t="shared" ref="DU132" ca="1" si="6294">IF($B132="","",IF(DS132&gt;DT132,(DS132-DT132/2)*(rate_A*(DU$1/365)),0))</f>
        <v/>
      </c>
      <c r="DV132" s="3" t="str">
        <f t="shared" ca="1" si="3355"/>
        <v/>
      </c>
      <c r="DW132" s="3" t="str">
        <f t="shared" ref="DW132" ca="1" si="6295">IF($B132="","",DH132*(1+rate_A*DU$1/365))</f>
        <v/>
      </c>
      <c r="DX132" s="3" t="str">
        <f t="shared" ref="DX132" ca="1" si="6296">IF($B132="","",DI132*(1+rate_A*DU$1/365))</f>
        <v/>
      </c>
      <c r="DY132" s="3" t="str">
        <f t="shared" ref="DY132" ca="1" si="6297">IF($B132="","",DJ132*(1+rate_joint*DU$1/365))</f>
        <v/>
      </c>
      <c r="DZ132" s="5" t="str">
        <f t="shared" ca="1" si="3359"/>
        <v/>
      </c>
      <c r="EA132" s="5" t="str" cm="1">
        <f t="array" aca="1" ref="EA132" ca="1">IF(DZ132="","",_xlfn.IFS(DZ132&lt;='Hidden inputs'!$C$15,DZ132*'Hidden inputs'!$D$15,DZ132&lt;='Hidden inputs'!$C$16,'Hidden inputs'!$C$15*'Hidden inputs'!$D$15+(DZ132-'Hidden inputs'!$B$16)*'Hidden inputs'!$D$16,DZ132&lt;='Hidden inputs'!$C$17,'Hidden inputs'!$C$15*'Hidden inputs'!$D$15+('Hidden inputs'!$C$16-'Hidden inputs'!$B$16)*'Hidden inputs'!$D$16+(DZ132-'Hidden inputs'!$B$17)*'Hidden inputs'!$D$17,DZ132&gt;'Hidden inputs'!$B$18,'Hidden inputs'!$C$15*'Hidden inputs'!$D$15+('Hidden inputs'!$C$16-'Hidden inputs'!$B$16)*'Hidden inputs'!$D$16+('Hidden inputs'!$C$17-'Hidden inputs'!$B$17)*'Hidden inputs'!$D$17+(DZ132-'Hidden inputs'!$B$18)*'Hidden inputs'!$D$18))</f>
        <v/>
      </c>
      <c r="EB132" s="10" t="str">
        <f t="shared" ca="1" si="3360"/>
        <v/>
      </c>
      <c r="EC132" s="5" t="str">
        <f t="shared" ca="1" si="3269"/>
        <v/>
      </c>
      <c r="ED132" s="5" t="str">
        <f t="shared" ca="1" si="3270"/>
        <v/>
      </c>
      <c r="EE132" s="5" t="str">
        <f ca="1">IF($B132="","",'Hidden inputs'!$D$11*DV132+'Hidden inputs'!$E$11*DW132)</f>
        <v/>
      </c>
      <c r="EF132" s="11" t="str">
        <f t="shared" ca="1" si="3181"/>
        <v/>
      </c>
      <c r="EG132" s="9" t="str">
        <f t="shared" ca="1" si="3271"/>
        <v/>
      </c>
      <c r="EH132" s="3" t="str">
        <f t="shared" ca="1" si="3272"/>
        <v/>
      </c>
      <c r="EI132" s="5" t="str" cm="1">
        <f t="array" aca="1" ref="EI132" ca="1">IF($B132="","",IF(EH132=0,0,IF(DD_Payment="",0,IF(EH132&lt;_xlfn.IFS(DD_Frequency="Monthly",1,DD_Frequency="Quarterly",IF(MONTH(EH$2)=1,1,IF(MONTH(EH$2)=4,1,IF(MONTH(EH$2)=7,1,IF(MONTH(EH$2)=10,1,0)))),DD_Frequency="Annually",IF(MONTH(EH$2)=1,1,0))*DD_Payment,EH132,_xlfn.IFS(DD_Frequency="Monthly",1,DD_Frequency="Quarterly",IF(MONTH(EH$2)=1,1,IF(MONTH(EH$2)=4,1,IF(MONTH(EH$2)=7,1,IF(MONTH(EH$2)=10,1,0)))),DD_Frequency="Annually",IF(MONTH(EH$2)=1,1,0))*DD_Payment))))</f>
        <v/>
      </c>
      <c r="EJ132" s="3" t="str">
        <f t="shared" ref="EJ132" ca="1" si="6298">IF($B132="","",IF(EH132&gt;EI132,(EH132-EI132/2)*(rate_A*(EJ$1/365)),0))</f>
        <v/>
      </c>
      <c r="EK132" s="3" t="str">
        <f t="shared" ca="1" si="3362"/>
        <v/>
      </c>
      <c r="EL132" s="3" t="str">
        <f t="shared" ref="EL132" ca="1" si="6299">IF($B132="","",DW132*(1+rate_A*EJ$1/365))</f>
        <v/>
      </c>
      <c r="EM132" s="3" t="str">
        <f t="shared" ref="EM132" ca="1" si="6300">IF($B132="","",DX132*(1+rate_A*EJ$1/365))</f>
        <v/>
      </c>
      <c r="EN132" s="3" t="str">
        <f t="shared" ref="EN132" ca="1" si="6301">IF($B132="","",DY132*(1+rate_joint*EJ$1/365))</f>
        <v/>
      </c>
      <c r="EO132" s="5" t="str">
        <f t="shared" ca="1" si="3366"/>
        <v/>
      </c>
      <c r="EP132" s="5" t="str" cm="1">
        <f t="array" aca="1" ref="EP132" ca="1">IF(EO132="","",_xlfn.IFS(EO132&lt;='Hidden inputs'!$C$15,EO132*'Hidden inputs'!$D$15,EO132&lt;='Hidden inputs'!$C$16,'Hidden inputs'!$C$15*'Hidden inputs'!$D$15+(EO132-'Hidden inputs'!$B$16)*'Hidden inputs'!$D$16,EO132&lt;='Hidden inputs'!$C$17,'Hidden inputs'!$C$15*'Hidden inputs'!$D$15+('Hidden inputs'!$C$16-'Hidden inputs'!$B$16)*'Hidden inputs'!$D$16+(EO132-'Hidden inputs'!$B$17)*'Hidden inputs'!$D$17,EO132&gt;'Hidden inputs'!$B$18,'Hidden inputs'!$C$15*'Hidden inputs'!$D$15+('Hidden inputs'!$C$16-'Hidden inputs'!$B$16)*'Hidden inputs'!$D$16+('Hidden inputs'!$C$17-'Hidden inputs'!$B$17)*'Hidden inputs'!$D$17+(EO132-'Hidden inputs'!$B$18)*'Hidden inputs'!$D$18))</f>
        <v/>
      </c>
      <c r="EQ132" s="10" t="str">
        <f t="shared" ca="1" si="3367"/>
        <v/>
      </c>
      <c r="ER132" s="5" t="str">
        <f t="shared" ca="1" si="3277"/>
        <v/>
      </c>
      <c r="ES132" s="5" t="str">
        <f t="shared" ca="1" si="3278"/>
        <v/>
      </c>
      <c r="ET132" s="5" t="str">
        <f ca="1">IF($B132="","",'Hidden inputs'!$D$11*EK132+'Hidden inputs'!$E$11*EL132)</f>
        <v/>
      </c>
      <c r="EU132" s="11" t="str">
        <f t="shared" ca="1" si="3186"/>
        <v/>
      </c>
      <c r="EV132" s="9" t="str">
        <f t="shared" ca="1" si="3279"/>
        <v/>
      </c>
      <c r="EW132" s="3" t="str">
        <f t="shared" ca="1" si="3280"/>
        <v/>
      </c>
      <c r="EX132" s="5" t="str" cm="1">
        <f t="array" aca="1" ref="EX132" ca="1">IF($B132="","",IF(EW132=0,0,IF(DD_Payment="",0,IF(EW132&lt;_xlfn.IFS(DD_Frequency="Monthly",1,DD_Frequency="Quarterly",IF(MONTH(EW$2)=1,1,IF(MONTH(EW$2)=4,1,IF(MONTH(EW$2)=7,1,IF(MONTH(EW$2)=10,1,0)))),DD_Frequency="Annually",IF(MONTH(EW$2)=1,1,0))*DD_Payment,EW132,_xlfn.IFS(DD_Frequency="Monthly",1,DD_Frequency="Quarterly",IF(MONTH(EW$2)=1,1,IF(MONTH(EW$2)=4,1,IF(MONTH(EW$2)=7,1,IF(MONTH(EW$2)=10,1,0)))),DD_Frequency="Annually",IF(MONTH(EW$2)=1,1,0))*DD_Payment))))</f>
        <v/>
      </c>
      <c r="EY132" s="3" t="str">
        <f t="shared" ref="EY132" ca="1" si="6302">IF($B132="","",IF(EW132&gt;EX132,(EW132-EX132/2)*(rate_A*(EY$1/365)),0))</f>
        <v/>
      </c>
      <c r="EZ132" s="3" t="str">
        <f t="shared" ca="1" si="3369"/>
        <v/>
      </c>
      <c r="FA132" s="3" t="str">
        <f t="shared" ref="FA132" ca="1" si="6303">IF($B132="","",EL132*(1+rate_A*EY$1/365))</f>
        <v/>
      </c>
      <c r="FB132" s="3" t="str">
        <f t="shared" ref="FB132" ca="1" si="6304">IF($B132="","",EM132*(1+rate_A*EY$1/365))</f>
        <v/>
      </c>
      <c r="FC132" s="3" t="str">
        <f t="shared" ref="FC132" ca="1" si="6305">IF($B132="","",EN132*(1+rate_joint*EY$1/365))</f>
        <v/>
      </c>
      <c r="FD132" s="5" t="str">
        <f t="shared" ca="1" si="3373"/>
        <v/>
      </c>
      <c r="FE132" s="5" t="str" cm="1">
        <f t="array" aca="1" ref="FE132" ca="1">IF(FD132="","",_xlfn.IFS(FD132&lt;='Hidden inputs'!$C$15,FD132*'Hidden inputs'!$D$15,FD132&lt;='Hidden inputs'!$C$16,'Hidden inputs'!$C$15*'Hidden inputs'!$D$15+(FD132-'Hidden inputs'!$B$16)*'Hidden inputs'!$D$16,FD132&lt;='Hidden inputs'!$C$17,'Hidden inputs'!$C$15*'Hidden inputs'!$D$15+('Hidden inputs'!$C$16-'Hidden inputs'!$B$16)*'Hidden inputs'!$D$16+(FD132-'Hidden inputs'!$B$17)*'Hidden inputs'!$D$17,FD132&gt;'Hidden inputs'!$B$18,'Hidden inputs'!$C$15*'Hidden inputs'!$D$15+('Hidden inputs'!$C$16-'Hidden inputs'!$B$16)*'Hidden inputs'!$D$16+('Hidden inputs'!$C$17-'Hidden inputs'!$B$17)*'Hidden inputs'!$D$17+(FD132-'Hidden inputs'!$B$18)*'Hidden inputs'!$D$18))</f>
        <v/>
      </c>
      <c r="FF132" s="10" t="str">
        <f t="shared" ca="1" si="3374"/>
        <v/>
      </c>
      <c r="FG132" s="5" t="str">
        <f t="shared" ca="1" si="3285"/>
        <v/>
      </c>
      <c r="FH132" s="5" t="str">
        <f t="shared" ca="1" si="3286"/>
        <v/>
      </c>
      <c r="FI132" s="5" t="str">
        <f ca="1">IF($B132="","",'Hidden inputs'!$D$11*EZ132+'Hidden inputs'!$E$11*FA132)</f>
        <v/>
      </c>
      <c r="FJ132" s="11" t="str">
        <f t="shared" ca="1" si="3191"/>
        <v/>
      </c>
      <c r="FK132" s="9" t="str">
        <f t="shared" ca="1" si="3287"/>
        <v/>
      </c>
      <c r="FL132" s="3" t="str">
        <f t="shared" ca="1" si="3288"/>
        <v/>
      </c>
      <c r="FM132" s="5" t="str" cm="1">
        <f t="array" aca="1" ref="FM132" ca="1">IF($B132="","",IF(FL132=0,0,IF(DD_Payment="",0,IF(FL132&lt;_xlfn.IFS(DD_Frequency="Monthly",1,DD_Frequency="Quarterly",IF(MONTH(FL$2)=1,1,IF(MONTH(FL$2)=4,1,IF(MONTH(FL$2)=7,1,IF(MONTH(FL$2)=10,1,0)))),DD_Frequency="Annually",IF(MONTH(FL$2)=1,1,0))*DD_Payment,FL132,_xlfn.IFS(DD_Frequency="Monthly",1,DD_Frequency="Quarterly",IF(MONTH(FL$2)=1,1,IF(MONTH(FL$2)=4,1,IF(MONTH(FL$2)=7,1,IF(MONTH(FL$2)=10,1,0)))),DD_Frequency="Annually",IF(MONTH(FL$2)=1,1,0))*DD_Payment))))</f>
        <v/>
      </c>
      <c r="FN132" s="3" t="str">
        <f t="shared" ref="FN132" ca="1" si="6306">IF($B132="","",IF(FL132&gt;FM132,(FL132-FM132/2)*(rate_A*(FN$1/365)),0))</f>
        <v/>
      </c>
      <c r="FO132" s="3" t="str">
        <f t="shared" ca="1" si="3376"/>
        <v/>
      </c>
      <c r="FP132" s="3" t="str">
        <f t="shared" ref="FP132" ca="1" si="6307">IF($B132="","",FA132*(1+rate_A*FN$1/365))</f>
        <v/>
      </c>
      <c r="FQ132" s="3" t="str">
        <f t="shared" ref="FQ132" ca="1" si="6308">IF($B132="","",FB132*(1+rate_A*FN$1/365))</f>
        <v/>
      </c>
      <c r="FR132" s="3" t="str">
        <f t="shared" ref="FR132" ca="1" si="6309">IF($B132="","",FC132*(1+rate_joint*FN$1/365))</f>
        <v/>
      </c>
      <c r="FS132" s="5" t="str">
        <f t="shared" ca="1" si="3380"/>
        <v/>
      </c>
      <c r="FT132" s="5" t="str" cm="1">
        <f t="array" aca="1" ref="FT132" ca="1">IF(FS132="","",_xlfn.IFS(FS132&lt;='Hidden inputs'!$C$15,FS132*'Hidden inputs'!$D$15,FS132&lt;='Hidden inputs'!$C$16,'Hidden inputs'!$C$15*'Hidden inputs'!$D$15+(FS132-'Hidden inputs'!$B$16)*'Hidden inputs'!$D$16,FS132&lt;='Hidden inputs'!$C$17,'Hidden inputs'!$C$15*'Hidden inputs'!$D$15+('Hidden inputs'!$C$16-'Hidden inputs'!$B$16)*'Hidden inputs'!$D$16+(FS132-'Hidden inputs'!$B$17)*'Hidden inputs'!$D$17,FS132&gt;'Hidden inputs'!$B$18,'Hidden inputs'!$C$15*'Hidden inputs'!$D$15+('Hidden inputs'!$C$16-'Hidden inputs'!$B$16)*'Hidden inputs'!$D$16+('Hidden inputs'!$C$17-'Hidden inputs'!$B$17)*'Hidden inputs'!$D$17+(FS132-'Hidden inputs'!$B$18)*'Hidden inputs'!$D$18))</f>
        <v/>
      </c>
      <c r="FU132" s="10" t="str">
        <f t="shared" ca="1" si="3381"/>
        <v/>
      </c>
      <c r="FV132" s="5" t="str">
        <f t="shared" ca="1" si="3293"/>
        <v/>
      </c>
      <c r="FW132" s="5" t="str">
        <f t="shared" ca="1" si="3294"/>
        <v/>
      </c>
      <c r="FX132" s="5" t="str">
        <f ca="1">IF($B132="","",'Hidden inputs'!$D$11*FO132+'Hidden inputs'!$E$11*FP132)</f>
        <v/>
      </c>
      <c r="FY132" s="11" t="str">
        <f t="shared" ca="1" si="3196"/>
        <v/>
      </c>
      <c r="FZ132" s="9" t="str">
        <f t="shared" ca="1" si="3295"/>
        <v/>
      </c>
      <c r="GA132" s="5" t="str">
        <f t="shared" ca="1" si="3296"/>
        <v/>
      </c>
      <c r="GB132" s="5" t="str">
        <f t="shared" ca="1" si="3297"/>
        <v/>
      </c>
      <c r="GC132" s="5" t="str">
        <f t="shared" ca="1" si="3197"/>
        <v/>
      </c>
      <c r="GD132" s="5" t="str">
        <f t="shared" ca="1" si="3198"/>
        <v/>
      </c>
    </row>
    <row r="133" spans="1:186" x14ac:dyDescent="0.35">
      <c r="A133" s="2" t="str">
        <f t="shared" ca="1" si="3199"/>
        <v/>
      </c>
      <c r="B133" s="6" t="str">
        <f t="shared" ca="1" si="3200"/>
        <v/>
      </c>
      <c r="C133" s="5" t="str">
        <f t="shared" ca="1" si="3298"/>
        <v/>
      </c>
      <c r="D133" s="5" t="str" cm="1">
        <f t="array" aca="1" ref="D133" ca="1">IF($B133="","",IF(C133=0,0,IF(DD_Payment="",0,IF(C133&lt;_xlfn.IFS(DD_Frequency="Monthly",1,DD_Frequency="Quarterly",IF(MONTH(C$2)=1,1,IF(MONTH(C$2)=4,1,IF(MONTH(C$2)=7,1,IF(MONTH(C$2)=10,1,0)))),DD_Frequency="Annually",IF(MONTH(C$2)=1,1,0))*DD_Payment,C133,_xlfn.IFS(DD_Frequency="Monthly",1,DD_Frequency="Quarterly",IF(MONTH(C$2)=1,1,IF(MONTH(C$2)=4,1,IF(MONTH(C$2)=7,1,IF(MONTH(C$2)=10,1,0)))),DD_Frequency="Annually",IF(MONTH(C$2)=1,1,0))*DD_Payment))))</f>
        <v/>
      </c>
      <c r="E133" s="5" t="str">
        <f t="shared" ref="E133" ca="1" si="6310">IF(B133="","",IF(C133&gt;D133,(C133-D133/2)*(rate_A*(E$1/365)),0))</f>
        <v/>
      </c>
      <c r="F133" s="5" t="str">
        <f t="shared" ca="1" si="3202"/>
        <v/>
      </c>
      <c r="G133" s="5" t="str">
        <f t="shared" ref="G133" ca="1" si="6311">IF(B133="","",G132*(1+rate_A*E$1/365))</f>
        <v/>
      </c>
      <c r="H133" s="5" t="str">
        <f t="shared" ref="H133" ca="1" si="6312">IF(B133="","",H132*(1+rate_A*E$1/365))</f>
        <v/>
      </c>
      <c r="I133" s="5" t="str">
        <f t="shared" ref="I133" ca="1" si="6313">IF(B133="","",I132*(1+rate_joint*E$1/365))</f>
        <v/>
      </c>
      <c r="J133" s="5" t="str">
        <f t="shared" ca="1" si="3303"/>
        <v/>
      </c>
      <c r="K133" s="5" t="str" cm="1">
        <f t="array" aca="1" ref="K133" ca="1">IF(J133="","",_xlfn.IFS(J133&lt;='Hidden inputs'!$C$15,J133*'Hidden inputs'!$D$15,J133&lt;='Hidden inputs'!$C$16,'Hidden inputs'!$C$15*'Hidden inputs'!$D$15+(J133-'Hidden inputs'!$B$16)*'Hidden inputs'!$D$16,J133&lt;='Hidden inputs'!$C$17,'Hidden inputs'!$C$15*'Hidden inputs'!$D$15+('Hidden inputs'!$C$16-'Hidden inputs'!$B$16)*'Hidden inputs'!$D$16+(J133-'Hidden inputs'!$B$17)*'Hidden inputs'!$D$17,J133&gt;'Hidden inputs'!$B$18,'Hidden inputs'!$C$15*'Hidden inputs'!$D$15+('Hidden inputs'!$C$16-'Hidden inputs'!$B$16)*'Hidden inputs'!$D$16+('Hidden inputs'!$C$17-'Hidden inputs'!$B$17)*'Hidden inputs'!$D$17+(J133-'Hidden inputs'!$B$18)*'Hidden inputs'!$D$18))</f>
        <v/>
      </c>
      <c r="L133" s="11" t="str">
        <f t="shared" ca="1" si="3304"/>
        <v/>
      </c>
      <c r="M133" s="5" t="str">
        <f t="shared" ca="1" si="3206"/>
        <v/>
      </c>
      <c r="N133" s="5" t="str">
        <f t="shared" ca="1" si="3207"/>
        <v/>
      </c>
      <c r="O133" s="5" t="str">
        <f ca="1">IF(B133="","",'Hidden inputs'!$D$11*F133+'Hidden inputs'!$E$11*G133)</f>
        <v/>
      </c>
      <c r="P133" s="11" t="str">
        <f t="shared" ref="P133:P196" ca="1" si="6314">IF($B133="","",$P$4)</f>
        <v/>
      </c>
      <c r="Q133" s="20" t="str">
        <f t="shared" ref="Q133:Q196" ca="1" si="6315">IF($B133="","",P133*F133)</f>
        <v/>
      </c>
      <c r="R133" s="3" t="str">
        <f t="shared" ca="1" si="3208"/>
        <v/>
      </c>
      <c r="S133" s="5" t="str" cm="1">
        <f t="array" aca="1" ref="S133" ca="1">IF($B133="","",IF(R133=0,0,IF(DD_Payment="",0,IF(R133&lt;_xlfn.IFS(DD_Frequency="Monthly",1,DD_Frequency="Quarterly",IF(MONTH(R$2)=1,1,IF(MONTH(R$2)=4,1,IF(MONTH(R$2)=7,1,IF(MONTH(R$2)=10,1,0)))),DD_Frequency="Annually",IF(MONTH(R$2)=1,1,0))*DD_Payment,R133,_xlfn.IFS(DD_Frequency="Monthly",1,DD_Frequency="Quarterly",IF(MONTH(R$2)=1,1,IF(MONTH(R$2)=4,1,IF(MONTH(R$2)=7,1,IF(MONTH(R$2)=10,1,0)))),DD_Frequency="Annually",IF(MONTH(R$2)=1,1,0))*DD_Payment))))</f>
        <v/>
      </c>
      <c r="T133" s="3" t="str">
        <f t="shared" ref="T133" ca="1" si="6316">IF(B133="","",IF(R133&gt;S133,(R133-S133/2)*(rate_A*((T$1+A133)/365)),0))</f>
        <v/>
      </c>
      <c r="U133" s="3" t="str">
        <f t="shared" ca="1" si="3210"/>
        <v/>
      </c>
      <c r="V133" s="3" t="str">
        <f t="shared" ref="V133" ca="1" si="6317">IF(B133="","",G133*(1+rate_A*(T$1+A133)/365))</f>
        <v/>
      </c>
      <c r="W133" s="3" t="str">
        <f t="shared" ref="W133" ca="1" si="6318">IF(B133="","",H133*(1+rate_A*(T$1+A133)/365))</f>
        <v/>
      </c>
      <c r="X133" s="3" t="str">
        <f t="shared" ref="X133" ca="1" si="6319">IF(B133="","",I133*(1+rate_joint*(T$1+A133)/365))</f>
        <v/>
      </c>
      <c r="Y133" s="5" t="str">
        <f t="shared" ca="1" si="3309"/>
        <v/>
      </c>
      <c r="Z133" s="5" t="str" cm="1">
        <f t="array" aca="1" ref="Z133" ca="1">IF(Y133="","",_xlfn.IFS(Y133&lt;='Hidden inputs'!$C$15,Y133*'Hidden inputs'!$D$15,Y133&lt;='Hidden inputs'!$C$16,'Hidden inputs'!$C$15*'Hidden inputs'!$D$15+(Y133-'Hidden inputs'!$B$16)*'Hidden inputs'!$D$16,Y133&lt;='Hidden inputs'!$C$17,'Hidden inputs'!$C$15*'Hidden inputs'!$D$15+('Hidden inputs'!$C$16-'Hidden inputs'!$B$16)*'Hidden inputs'!$D$16+(Y133-'Hidden inputs'!$B$17)*'Hidden inputs'!$D$17,Y133&gt;'Hidden inputs'!$B$18,'Hidden inputs'!$C$15*'Hidden inputs'!$D$15+('Hidden inputs'!$C$16-'Hidden inputs'!$B$16)*'Hidden inputs'!$D$16+('Hidden inputs'!$C$17-'Hidden inputs'!$B$17)*'Hidden inputs'!$D$17+(Y133-'Hidden inputs'!$B$18)*'Hidden inputs'!$D$18))</f>
        <v/>
      </c>
      <c r="AA133" s="10" t="str">
        <f t="shared" ca="1" si="3310"/>
        <v/>
      </c>
      <c r="AB133" s="5" t="str">
        <f t="shared" ca="1" si="3214"/>
        <v/>
      </c>
      <c r="AC133" s="5" t="str">
        <f t="shared" ca="1" si="3311"/>
        <v/>
      </c>
      <c r="AD133" s="5" t="str">
        <f ca="1">IF(B133="","",'Hidden inputs'!$D$11*U133+'Hidden inputs'!$E$11*V133)</f>
        <v/>
      </c>
      <c r="AE133" s="11" t="str">
        <f t="shared" ref="AE133:AE196" ca="1" si="6320">IF($B133="","",$P$4)</f>
        <v/>
      </c>
      <c r="AF133" s="9" t="str">
        <f t="shared" ca="1" si="3215"/>
        <v/>
      </c>
      <c r="AG133" s="3" t="str">
        <f t="shared" ca="1" si="3216"/>
        <v/>
      </c>
      <c r="AH133" s="5" t="str" cm="1">
        <f t="array" aca="1" ref="AH133" ca="1">IF($B133="","",IF(AG133=0,0,IF(DD_Payment="",0,IF(AG133&lt;_xlfn.IFS(DD_Frequency="Monthly",1,DD_Frequency="Quarterly",IF(MONTH(AG$2)=1,1,IF(MONTH(AG$2)=4,1,IF(MONTH(AG$2)=7,1,IF(MONTH(AG$2)=10,1,0)))),DD_Frequency="Annually",IF(MONTH(AG$2)=1,1,0))*DD_Payment,AG133,_xlfn.IFS(DD_Frequency="Monthly",1,DD_Frequency="Quarterly",IF(MONTH(AG$2)=1,1,IF(MONTH(AG$2)=4,1,IF(MONTH(AG$2)=7,1,IF(MONTH(AG$2)=10,1,0)))),DD_Frequency="Annually",IF(MONTH(AG$2)=1,1,0))*DD_Payment))))</f>
        <v/>
      </c>
      <c r="AI133" s="3" t="str">
        <f t="shared" ref="AI133" ca="1" si="6321">IF($B133="","",IF(AG133&gt;AH133,(AG133-AH133/2)*(rate_A*(AI$1/365)),0))</f>
        <v/>
      </c>
      <c r="AJ133" s="3" t="str">
        <f t="shared" ca="1" si="3313"/>
        <v/>
      </c>
      <c r="AK133" s="3" t="str">
        <f t="shared" ref="AK133" ca="1" si="6322">IF($B133="","",V133*(1+rate_A*AI$1/365))</f>
        <v/>
      </c>
      <c r="AL133" s="3" t="str">
        <f t="shared" ref="AL133" ca="1" si="6323">IF($B133="","",W133*(1+rate_A*AI$1/365))</f>
        <v/>
      </c>
      <c r="AM133" s="3" t="str">
        <f t="shared" ref="AM133" ca="1" si="6324">IF($B133="","",X133*(1+rate_joint*AI$1/365))</f>
        <v/>
      </c>
      <c r="AN133" s="5" t="str">
        <f t="shared" ca="1" si="3317"/>
        <v/>
      </c>
      <c r="AO133" s="5" t="str" cm="1">
        <f t="array" aca="1" ref="AO133" ca="1">IF(AN133="","",_xlfn.IFS(AN133&lt;='Hidden inputs'!$C$15,AN133*'Hidden inputs'!$D$15,AN133&lt;='Hidden inputs'!$C$16,'Hidden inputs'!$C$15*'Hidden inputs'!$D$15+(AN133-'Hidden inputs'!$B$16)*'Hidden inputs'!$D$16,AN133&lt;='Hidden inputs'!$C$17,'Hidden inputs'!$C$15*'Hidden inputs'!$D$15+('Hidden inputs'!$C$16-'Hidden inputs'!$B$16)*'Hidden inputs'!$D$16+(AN133-'Hidden inputs'!$B$17)*'Hidden inputs'!$D$17,AN133&gt;'Hidden inputs'!$B$18,'Hidden inputs'!$C$15*'Hidden inputs'!$D$15+('Hidden inputs'!$C$16-'Hidden inputs'!$B$16)*'Hidden inputs'!$D$16+('Hidden inputs'!$C$17-'Hidden inputs'!$B$17)*'Hidden inputs'!$D$17+(AN133-'Hidden inputs'!$B$18)*'Hidden inputs'!$D$18))</f>
        <v/>
      </c>
      <c r="AP133" s="10" t="str">
        <f t="shared" ca="1" si="3318"/>
        <v/>
      </c>
      <c r="AQ133" s="5" t="str">
        <f t="shared" ca="1" si="3221"/>
        <v/>
      </c>
      <c r="AR133" s="5" t="str">
        <f t="shared" ca="1" si="3222"/>
        <v/>
      </c>
      <c r="AS133" s="5" t="str">
        <f ca="1">IF($B133="","",'Hidden inputs'!$D$11*AJ133+'Hidden inputs'!$E$11*AK133)</f>
        <v/>
      </c>
      <c r="AT133" s="11" t="str">
        <f t="shared" ref="AT133:AT196" ca="1" si="6325">IF($B133="","",$P$4)</f>
        <v/>
      </c>
      <c r="AU133" s="9" t="str">
        <f t="shared" ca="1" si="3223"/>
        <v/>
      </c>
      <c r="AV133" s="3" t="str">
        <f t="shared" ca="1" si="3224"/>
        <v/>
      </c>
      <c r="AW133" s="5" t="str" cm="1">
        <f t="array" aca="1" ref="AW133" ca="1">IF($B133="","",IF(AV133=0,0,IF(DD_Payment="",0,IF(AV133&lt;_xlfn.IFS(DD_Frequency="Monthly",1,DD_Frequency="Quarterly",IF(MONTH(AV$2)=1,1,IF(MONTH(AV$2)=4,1,IF(MONTH(AV$2)=7,1,IF(MONTH(AV$2)=10,1,0)))),DD_Frequency="Annually",IF(MONTH(AV$2)=1,1,0))*DD_Payment,AV133,_xlfn.IFS(DD_Frequency="Monthly",1,DD_Frequency="Quarterly",IF(MONTH(AV$2)=1,1,IF(MONTH(AV$2)=4,1,IF(MONTH(AV$2)=7,1,IF(MONTH(AV$2)=10,1,0)))),DD_Frequency="Annually",IF(MONTH(AV$2)=1,1,0))*DD_Payment))))</f>
        <v/>
      </c>
      <c r="AX133" s="3" t="str">
        <f t="shared" ref="AX133" ca="1" si="6326">IF($B133="","",IF(AV133&gt;AW133,(AV133-AW133/2)*(rate_A*(AX$1/365)),0))</f>
        <v/>
      </c>
      <c r="AY133" s="3" t="str">
        <f t="shared" ca="1" si="3320"/>
        <v/>
      </c>
      <c r="AZ133" s="3" t="str">
        <f t="shared" ref="AZ133" ca="1" si="6327">IF($B133="","",AK133*(1+rate_A*AX$1/365))</f>
        <v/>
      </c>
      <c r="BA133" s="3" t="str">
        <f t="shared" ref="BA133" ca="1" si="6328">IF($B133="","",AL133*(1+rate_A*AX$1/365))</f>
        <v/>
      </c>
      <c r="BB133" s="3" t="str">
        <f t="shared" ref="BB133" ca="1" si="6329">IF($B133="","",AM133*(1+rate_joint*AX$1/365))</f>
        <v/>
      </c>
      <c r="BC133" s="5" t="str">
        <f t="shared" ca="1" si="3324"/>
        <v/>
      </c>
      <c r="BD133" s="5" t="str" cm="1">
        <f t="array" aca="1" ref="BD133" ca="1">IF(BC133="","",_xlfn.IFS(BC133&lt;='Hidden inputs'!$C$15,BC133*'Hidden inputs'!$D$15,BC133&lt;='Hidden inputs'!$C$16,'Hidden inputs'!$C$15*'Hidden inputs'!$D$15+(BC133-'Hidden inputs'!$B$16)*'Hidden inputs'!$D$16,BC133&lt;='Hidden inputs'!$C$17,'Hidden inputs'!$C$15*'Hidden inputs'!$D$15+('Hidden inputs'!$C$16-'Hidden inputs'!$B$16)*'Hidden inputs'!$D$16+(BC133-'Hidden inputs'!$B$17)*'Hidden inputs'!$D$17,BC133&gt;'Hidden inputs'!$B$18,'Hidden inputs'!$C$15*'Hidden inputs'!$D$15+('Hidden inputs'!$C$16-'Hidden inputs'!$B$16)*'Hidden inputs'!$D$16+('Hidden inputs'!$C$17-'Hidden inputs'!$B$17)*'Hidden inputs'!$D$17+(BC133-'Hidden inputs'!$B$18)*'Hidden inputs'!$D$18))</f>
        <v/>
      </c>
      <c r="BE133" s="10" t="str">
        <f t="shared" ca="1" si="3325"/>
        <v/>
      </c>
      <c r="BF133" s="5" t="str">
        <f t="shared" ca="1" si="3229"/>
        <v/>
      </c>
      <c r="BG133" s="5" t="str">
        <f t="shared" ca="1" si="3230"/>
        <v/>
      </c>
      <c r="BH133" s="5" t="str">
        <f ca="1">IF($B133="","",'Hidden inputs'!$D$11*AY133+'Hidden inputs'!$E$11*AZ133)</f>
        <v/>
      </c>
      <c r="BI133" s="11" t="str">
        <f t="shared" ref="BI133:BI196" ca="1" si="6330">IF($B133="","",$P$4)</f>
        <v/>
      </c>
      <c r="BJ133" s="9" t="str">
        <f t="shared" ca="1" si="3231"/>
        <v/>
      </c>
      <c r="BK133" s="3" t="str">
        <f t="shared" ca="1" si="3232"/>
        <v/>
      </c>
      <c r="BL133" s="5" t="str" cm="1">
        <f t="array" aca="1" ref="BL133" ca="1">IF($B133="","",IF(BK133=0,0,IF(DD_Payment="",0,IF(BK133&lt;_xlfn.IFS(DD_Frequency="Monthly",1,DD_Frequency="Quarterly",IF(MONTH(BK$2)=1,1,IF(MONTH(BK$2)=4,1,IF(MONTH(BK$2)=7,1,IF(MONTH(BK$2)=10,1,0)))),DD_Frequency="Annually",IF(MONTH(BK$2)=1,1,0))*DD_Payment,BK133,_xlfn.IFS(DD_Frequency="Monthly",1,DD_Frequency="Quarterly",IF(MONTH(BK$2)=1,1,IF(MONTH(BK$2)=4,1,IF(MONTH(BK$2)=7,1,IF(MONTH(BK$2)=10,1,0)))),DD_Frequency="Annually",IF(MONTH(BK$2)=1,1,0))*DD_Payment))))</f>
        <v/>
      </c>
      <c r="BM133" s="3" t="str">
        <f t="shared" ref="BM133" ca="1" si="6331">IF($B133="","",IF(BK133&gt;BL133,(BK133-BL133/2)*(rate_A*(BM$1/365)),0))</f>
        <v/>
      </c>
      <c r="BN133" s="3" t="str">
        <f t="shared" ca="1" si="3327"/>
        <v/>
      </c>
      <c r="BO133" s="3" t="str">
        <f t="shared" ref="BO133" ca="1" si="6332">IF($B133="","",AZ133*(1+rate_A*BM$1/365))</f>
        <v/>
      </c>
      <c r="BP133" s="3" t="str">
        <f t="shared" ref="BP133" ca="1" si="6333">IF($B133="","",BA133*(1+rate_A*BM$1/365))</f>
        <v/>
      </c>
      <c r="BQ133" s="3" t="str">
        <f t="shared" ref="BQ133" ca="1" si="6334">IF($B133="","",BB133*(1+rate_joint*BM$1/365))</f>
        <v/>
      </c>
      <c r="BR133" s="5" t="str">
        <f t="shared" ca="1" si="3331"/>
        <v/>
      </c>
      <c r="BS133" s="5" t="str" cm="1">
        <f t="array" aca="1" ref="BS133" ca="1">IF(BR133="","",_xlfn.IFS(BR133&lt;='Hidden inputs'!$C$15,BR133*'Hidden inputs'!$D$15,BR133&lt;='Hidden inputs'!$C$16,'Hidden inputs'!$C$15*'Hidden inputs'!$D$15+(BR133-'Hidden inputs'!$B$16)*'Hidden inputs'!$D$16,BR133&lt;='Hidden inputs'!$C$17,'Hidden inputs'!$C$15*'Hidden inputs'!$D$15+('Hidden inputs'!$C$16-'Hidden inputs'!$B$16)*'Hidden inputs'!$D$16+(BR133-'Hidden inputs'!$B$17)*'Hidden inputs'!$D$17,BR133&gt;'Hidden inputs'!$B$18,'Hidden inputs'!$C$15*'Hidden inputs'!$D$15+('Hidden inputs'!$C$16-'Hidden inputs'!$B$16)*'Hidden inputs'!$D$16+('Hidden inputs'!$C$17-'Hidden inputs'!$B$17)*'Hidden inputs'!$D$17+(BR133-'Hidden inputs'!$B$18)*'Hidden inputs'!$D$18))</f>
        <v/>
      </c>
      <c r="BT133" s="10" t="str">
        <f t="shared" ca="1" si="3332"/>
        <v/>
      </c>
      <c r="BU133" s="5" t="str">
        <f t="shared" ca="1" si="3237"/>
        <v/>
      </c>
      <c r="BV133" s="5" t="str">
        <f t="shared" ca="1" si="3238"/>
        <v/>
      </c>
      <c r="BW133" s="5" t="str">
        <f ca="1">IF($B133="","",'Hidden inputs'!$D$11*BN133+'Hidden inputs'!$E$11*BO133)</f>
        <v/>
      </c>
      <c r="BX133" s="11" t="str">
        <f t="shared" ref="BX133:BX196" ca="1" si="6335">IF($B133="","",$P$4)</f>
        <v/>
      </c>
      <c r="BY133" s="9" t="str">
        <f t="shared" ca="1" si="3239"/>
        <v/>
      </c>
      <c r="BZ133" s="3" t="str">
        <f t="shared" ca="1" si="3240"/>
        <v/>
      </c>
      <c r="CA133" s="5" t="str" cm="1">
        <f t="array" aca="1" ref="CA133" ca="1">IF($B133="","",IF(BZ133=0,0,IF(DD_Payment="",0,IF(BZ133&lt;_xlfn.IFS(DD_Frequency="Monthly",1,DD_Frequency="Quarterly",IF(MONTH(BZ$2)=1,1,IF(MONTH(BZ$2)=4,1,IF(MONTH(BZ$2)=7,1,IF(MONTH(BZ$2)=10,1,0)))),DD_Frequency="Annually",IF(MONTH(BZ$2)=1,1,0))*DD_Payment,BZ133,_xlfn.IFS(DD_Frequency="Monthly",1,DD_Frequency="Quarterly",IF(MONTH(BZ$2)=1,1,IF(MONTH(BZ$2)=4,1,IF(MONTH(BZ$2)=7,1,IF(MONTH(BZ$2)=10,1,0)))),DD_Frequency="Annually",IF(MONTH(BZ$2)=1,1,0))*DD_Payment))))</f>
        <v/>
      </c>
      <c r="CB133" s="3" t="str">
        <f t="shared" ref="CB133" ca="1" si="6336">IF($B133="","",IF(BZ133&gt;CA133,(BZ133-CA133/2)*(rate_A*(CB$1/365)),0))</f>
        <v/>
      </c>
      <c r="CC133" s="3" t="str">
        <f t="shared" ca="1" si="3334"/>
        <v/>
      </c>
      <c r="CD133" s="3" t="str">
        <f t="shared" ref="CD133" ca="1" si="6337">IF($B133="","",BO133*(1+rate_A*CB$1/365))</f>
        <v/>
      </c>
      <c r="CE133" s="3" t="str">
        <f t="shared" ref="CE133" ca="1" si="6338">IF($B133="","",BP133*(1+rate_A*CB$1/365))</f>
        <v/>
      </c>
      <c r="CF133" s="3" t="str">
        <f t="shared" ref="CF133" ca="1" si="6339">IF($B133="","",BQ133*(1+rate_joint*CB$1/365))</f>
        <v/>
      </c>
      <c r="CG133" s="5" t="str">
        <f t="shared" ca="1" si="3338"/>
        <v/>
      </c>
      <c r="CH133" s="5" t="str" cm="1">
        <f t="array" aca="1" ref="CH133" ca="1">IF(CG133="","",_xlfn.IFS(CG133&lt;='Hidden inputs'!$C$15,CG133*'Hidden inputs'!$D$15,CG133&lt;='Hidden inputs'!$C$16,'Hidden inputs'!$C$15*'Hidden inputs'!$D$15+(CG133-'Hidden inputs'!$B$16)*'Hidden inputs'!$D$16,CG133&lt;='Hidden inputs'!$C$17,'Hidden inputs'!$C$15*'Hidden inputs'!$D$15+('Hidden inputs'!$C$16-'Hidden inputs'!$B$16)*'Hidden inputs'!$D$16+(CG133-'Hidden inputs'!$B$17)*'Hidden inputs'!$D$17,CG133&gt;'Hidden inputs'!$B$18,'Hidden inputs'!$C$15*'Hidden inputs'!$D$15+('Hidden inputs'!$C$16-'Hidden inputs'!$B$16)*'Hidden inputs'!$D$16+('Hidden inputs'!$C$17-'Hidden inputs'!$B$17)*'Hidden inputs'!$D$17+(CG133-'Hidden inputs'!$B$18)*'Hidden inputs'!$D$18))</f>
        <v/>
      </c>
      <c r="CI133" s="10" t="str">
        <f t="shared" ca="1" si="3339"/>
        <v/>
      </c>
      <c r="CJ133" s="5" t="str">
        <f t="shared" ca="1" si="3245"/>
        <v/>
      </c>
      <c r="CK133" s="5" t="str">
        <f t="shared" ca="1" si="3246"/>
        <v/>
      </c>
      <c r="CL133" s="5" t="str">
        <f ca="1">IF($B133="","",'Hidden inputs'!$D$11*CC133+'Hidden inputs'!$E$11*CD133)</f>
        <v/>
      </c>
      <c r="CM133" s="11" t="str">
        <f t="shared" ref="CM133:CM196" ca="1" si="6340">IF($B133="","",$P$4)</f>
        <v/>
      </c>
      <c r="CN133" s="9" t="str">
        <f t="shared" ca="1" si="3247"/>
        <v/>
      </c>
      <c r="CO133" s="3" t="str">
        <f t="shared" ca="1" si="3248"/>
        <v/>
      </c>
      <c r="CP133" s="5" t="str" cm="1">
        <f t="array" aca="1" ref="CP133" ca="1">IF($B133="","",IF(CO133=0,0,IF(DD_Payment="",0,IF(CO133&lt;_xlfn.IFS(DD_Frequency="Monthly",1,DD_Frequency="Quarterly",IF(MONTH(CO$2)=1,1,IF(MONTH(CO$2)=4,1,IF(MONTH(CO$2)=7,1,IF(MONTH(CO$2)=10,1,0)))),DD_Frequency="Annually",IF(MONTH(CO$2)=1,1,0))*DD_Payment,CO133,_xlfn.IFS(DD_Frequency="Monthly",1,DD_Frequency="Quarterly",IF(MONTH(CO$2)=1,1,IF(MONTH(CO$2)=4,1,IF(MONTH(CO$2)=7,1,IF(MONTH(CO$2)=10,1,0)))),DD_Frequency="Annually",IF(MONTH(CO$2)=1,1,0))*DD_Payment))))</f>
        <v/>
      </c>
      <c r="CQ133" s="3" t="str">
        <f t="shared" ref="CQ133" ca="1" si="6341">IF($B133="","",IF(CO133&gt;CP133,(CO133-CP133/2)*(rate_A*(CQ$1/365)),0))</f>
        <v/>
      </c>
      <c r="CR133" s="3" t="str">
        <f t="shared" ca="1" si="3341"/>
        <v/>
      </c>
      <c r="CS133" s="3" t="str">
        <f t="shared" ref="CS133" ca="1" si="6342">IF($B133="","",CD133*(1+rate_A*CQ$1/365))</f>
        <v/>
      </c>
      <c r="CT133" s="3" t="str">
        <f t="shared" ref="CT133" ca="1" si="6343">IF($B133="","",CE133*(1+rate_A*CQ$1/365))</f>
        <v/>
      </c>
      <c r="CU133" s="3" t="str">
        <f t="shared" ref="CU133" ca="1" si="6344">IF($B133="","",CF133*(1+rate_joint*CQ$1/365))</f>
        <v/>
      </c>
      <c r="CV133" s="5" t="str">
        <f t="shared" ca="1" si="3345"/>
        <v/>
      </c>
      <c r="CW133" s="5" t="str" cm="1">
        <f t="array" aca="1" ref="CW133" ca="1">IF(CV133="","",_xlfn.IFS(CV133&lt;='Hidden inputs'!$C$15,CV133*'Hidden inputs'!$D$15,CV133&lt;='Hidden inputs'!$C$16,'Hidden inputs'!$C$15*'Hidden inputs'!$D$15+(CV133-'Hidden inputs'!$B$16)*'Hidden inputs'!$D$16,CV133&lt;='Hidden inputs'!$C$17,'Hidden inputs'!$C$15*'Hidden inputs'!$D$15+('Hidden inputs'!$C$16-'Hidden inputs'!$B$16)*'Hidden inputs'!$D$16+(CV133-'Hidden inputs'!$B$17)*'Hidden inputs'!$D$17,CV133&gt;'Hidden inputs'!$B$18,'Hidden inputs'!$C$15*'Hidden inputs'!$D$15+('Hidden inputs'!$C$16-'Hidden inputs'!$B$16)*'Hidden inputs'!$D$16+('Hidden inputs'!$C$17-'Hidden inputs'!$B$17)*'Hidden inputs'!$D$17+(CV133-'Hidden inputs'!$B$18)*'Hidden inputs'!$D$18))</f>
        <v/>
      </c>
      <c r="CX133" s="10" t="str">
        <f t="shared" ca="1" si="3346"/>
        <v/>
      </c>
      <c r="CY133" s="5" t="str">
        <f t="shared" ca="1" si="3253"/>
        <v/>
      </c>
      <c r="CZ133" s="5" t="str">
        <f t="shared" ca="1" si="3254"/>
        <v/>
      </c>
      <c r="DA133" s="5" t="str">
        <f ca="1">IF($B133="","",'Hidden inputs'!$D$11*CR133+'Hidden inputs'!$E$11*CS133)</f>
        <v/>
      </c>
      <c r="DB133" s="11" t="str">
        <f t="shared" ref="DB133:DB196" ca="1" si="6345">IF($B133="","",$P$4)</f>
        <v/>
      </c>
      <c r="DC133" s="9" t="str">
        <f t="shared" ca="1" si="3255"/>
        <v/>
      </c>
      <c r="DD133" s="3" t="str">
        <f t="shared" ca="1" si="3256"/>
        <v/>
      </c>
      <c r="DE133" s="5" t="str" cm="1">
        <f t="array" aca="1" ref="DE133" ca="1">IF($B133="","",IF(DD133=0,0,IF(DD_Payment="",0,IF(DD133&lt;_xlfn.IFS(DD_Frequency="Monthly",1,DD_Frequency="Quarterly",IF(MONTH(DD$2)=1,1,IF(MONTH(DD$2)=4,1,IF(MONTH(DD$2)=7,1,IF(MONTH(DD$2)=10,1,0)))),DD_Frequency="Annually",IF(MONTH(DD$2)=1,1,0))*DD_Payment,DD133,_xlfn.IFS(DD_Frequency="Monthly",1,DD_Frequency="Quarterly",IF(MONTH(DD$2)=1,1,IF(MONTH(DD$2)=4,1,IF(MONTH(DD$2)=7,1,IF(MONTH(DD$2)=10,1,0)))),DD_Frequency="Annually",IF(MONTH(DD$2)=1,1,0))*DD_Payment))))</f>
        <v/>
      </c>
      <c r="DF133" s="3" t="str">
        <f t="shared" ref="DF133" ca="1" si="6346">IF($B133="","",IF(DD133&gt;DE133,(DD133-DE133/2)*(rate_A*(DF$1/365)),0))</f>
        <v/>
      </c>
      <c r="DG133" s="3" t="str">
        <f t="shared" ca="1" si="3348"/>
        <v/>
      </c>
      <c r="DH133" s="3" t="str">
        <f t="shared" ref="DH133" ca="1" si="6347">IF($B133="","",CS133*(1+rate_A*DF$1/365))</f>
        <v/>
      </c>
      <c r="DI133" s="3" t="str">
        <f t="shared" ref="DI133" ca="1" si="6348">IF($B133="","",CT133*(1+rate_A*DF$1/365))</f>
        <v/>
      </c>
      <c r="DJ133" s="3" t="str">
        <f t="shared" ref="DJ133" ca="1" si="6349">IF($B133="","",CU133*(1+rate_joint*DF$1/365))</f>
        <v/>
      </c>
      <c r="DK133" s="5" t="str">
        <f t="shared" ca="1" si="3352"/>
        <v/>
      </c>
      <c r="DL133" s="5" t="str" cm="1">
        <f t="array" aca="1" ref="DL133" ca="1">IF(DK133="","",_xlfn.IFS(DK133&lt;='Hidden inputs'!$C$15,DK133*'Hidden inputs'!$D$15,DK133&lt;='Hidden inputs'!$C$16,'Hidden inputs'!$C$15*'Hidden inputs'!$D$15+(DK133-'Hidden inputs'!$B$16)*'Hidden inputs'!$D$16,DK133&lt;='Hidden inputs'!$C$17,'Hidden inputs'!$C$15*'Hidden inputs'!$D$15+('Hidden inputs'!$C$16-'Hidden inputs'!$B$16)*'Hidden inputs'!$D$16+(DK133-'Hidden inputs'!$B$17)*'Hidden inputs'!$D$17,DK133&gt;'Hidden inputs'!$B$18,'Hidden inputs'!$C$15*'Hidden inputs'!$D$15+('Hidden inputs'!$C$16-'Hidden inputs'!$B$16)*'Hidden inputs'!$D$16+('Hidden inputs'!$C$17-'Hidden inputs'!$B$17)*'Hidden inputs'!$D$17+(DK133-'Hidden inputs'!$B$18)*'Hidden inputs'!$D$18))</f>
        <v/>
      </c>
      <c r="DM133" s="10" t="str">
        <f t="shared" ca="1" si="3353"/>
        <v/>
      </c>
      <c r="DN133" s="5" t="str">
        <f t="shared" ca="1" si="3261"/>
        <v/>
      </c>
      <c r="DO133" s="5" t="str">
        <f t="shared" ca="1" si="3262"/>
        <v/>
      </c>
      <c r="DP133" s="5" t="str">
        <f ca="1">IF($B133="","",'Hidden inputs'!$D$11*DG133+'Hidden inputs'!$E$11*DH133)</f>
        <v/>
      </c>
      <c r="DQ133" s="11" t="str">
        <f t="shared" ref="DQ133:DQ196" ca="1" si="6350">IF($B133="","",$P$4)</f>
        <v/>
      </c>
      <c r="DR133" s="9" t="str">
        <f t="shared" ca="1" si="3263"/>
        <v/>
      </c>
      <c r="DS133" s="3" t="str">
        <f t="shared" ca="1" si="3264"/>
        <v/>
      </c>
      <c r="DT133" s="5" t="str" cm="1">
        <f t="array" aca="1" ref="DT133" ca="1">IF($B133="","",IF(DS133=0,0,IF(DD_Payment="",0,IF(DS133&lt;_xlfn.IFS(DD_Frequency="Monthly",1,DD_Frequency="Quarterly",IF(MONTH(DS$2)=1,1,IF(MONTH(DS$2)=4,1,IF(MONTH(DS$2)=7,1,IF(MONTH(DS$2)=10,1,0)))),DD_Frequency="Annually",IF(MONTH(DS$2)=1,1,0))*DD_Payment,DS133,_xlfn.IFS(DD_Frequency="Monthly",1,DD_Frequency="Quarterly",IF(MONTH(DS$2)=1,1,IF(MONTH(DS$2)=4,1,IF(MONTH(DS$2)=7,1,IF(MONTH(DS$2)=10,1,0)))),DD_Frequency="Annually",IF(MONTH(DS$2)=1,1,0))*DD_Payment))))</f>
        <v/>
      </c>
      <c r="DU133" s="3" t="str">
        <f t="shared" ref="DU133" ca="1" si="6351">IF($B133="","",IF(DS133&gt;DT133,(DS133-DT133/2)*(rate_A*(DU$1/365)),0))</f>
        <v/>
      </c>
      <c r="DV133" s="3" t="str">
        <f t="shared" ca="1" si="3355"/>
        <v/>
      </c>
      <c r="DW133" s="3" t="str">
        <f t="shared" ref="DW133" ca="1" si="6352">IF($B133="","",DH133*(1+rate_A*DU$1/365))</f>
        <v/>
      </c>
      <c r="DX133" s="3" t="str">
        <f t="shared" ref="DX133" ca="1" si="6353">IF($B133="","",DI133*(1+rate_A*DU$1/365))</f>
        <v/>
      </c>
      <c r="DY133" s="3" t="str">
        <f t="shared" ref="DY133" ca="1" si="6354">IF($B133="","",DJ133*(1+rate_joint*DU$1/365))</f>
        <v/>
      </c>
      <c r="DZ133" s="5" t="str">
        <f t="shared" ca="1" si="3359"/>
        <v/>
      </c>
      <c r="EA133" s="5" t="str" cm="1">
        <f t="array" aca="1" ref="EA133" ca="1">IF(DZ133="","",_xlfn.IFS(DZ133&lt;='Hidden inputs'!$C$15,DZ133*'Hidden inputs'!$D$15,DZ133&lt;='Hidden inputs'!$C$16,'Hidden inputs'!$C$15*'Hidden inputs'!$D$15+(DZ133-'Hidden inputs'!$B$16)*'Hidden inputs'!$D$16,DZ133&lt;='Hidden inputs'!$C$17,'Hidden inputs'!$C$15*'Hidden inputs'!$D$15+('Hidden inputs'!$C$16-'Hidden inputs'!$B$16)*'Hidden inputs'!$D$16+(DZ133-'Hidden inputs'!$B$17)*'Hidden inputs'!$D$17,DZ133&gt;'Hidden inputs'!$B$18,'Hidden inputs'!$C$15*'Hidden inputs'!$D$15+('Hidden inputs'!$C$16-'Hidden inputs'!$B$16)*'Hidden inputs'!$D$16+('Hidden inputs'!$C$17-'Hidden inputs'!$B$17)*'Hidden inputs'!$D$17+(DZ133-'Hidden inputs'!$B$18)*'Hidden inputs'!$D$18))</f>
        <v/>
      </c>
      <c r="EB133" s="10" t="str">
        <f t="shared" ca="1" si="3360"/>
        <v/>
      </c>
      <c r="EC133" s="5" t="str">
        <f t="shared" ca="1" si="3269"/>
        <v/>
      </c>
      <c r="ED133" s="5" t="str">
        <f t="shared" ca="1" si="3270"/>
        <v/>
      </c>
      <c r="EE133" s="5" t="str">
        <f ca="1">IF($B133="","",'Hidden inputs'!$D$11*DV133+'Hidden inputs'!$E$11*DW133)</f>
        <v/>
      </c>
      <c r="EF133" s="11" t="str">
        <f t="shared" ref="EF133:EF196" ca="1" si="6355">IF($B133="","",$P$4)</f>
        <v/>
      </c>
      <c r="EG133" s="9" t="str">
        <f t="shared" ca="1" si="3271"/>
        <v/>
      </c>
      <c r="EH133" s="3" t="str">
        <f t="shared" ca="1" si="3272"/>
        <v/>
      </c>
      <c r="EI133" s="5" t="str" cm="1">
        <f t="array" aca="1" ref="EI133" ca="1">IF($B133="","",IF(EH133=0,0,IF(DD_Payment="",0,IF(EH133&lt;_xlfn.IFS(DD_Frequency="Monthly",1,DD_Frequency="Quarterly",IF(MONTH(EH$2)=1,1,IF(MONTH(EH$2)=4,1,IF(MONTH(EH$2)=7,1,IF(MONTH(EH$2)=10,1,0)))),DD_Frequency="Annually",IF(MONTH(EH$2)=1,1,0))*DD_Payment,EH133,_xlfn.IFS(DD_Frequency="Monthly",1,DD_Frequency="Quarterly",IF(MONTH(EH$2)=1,1,IF(MONTH(EH$2)=4,1,IF(MONTH(EH$2)=7,1,IF(MONTH(EH$2)=10,1,0)))),DD_Frequency="Annually",IF(MONTH(EH$2)=1,1,0))*DD_Payment))))</f>
        <v/>
      </c>
      <c r="EJ133" s="3" t="str">
        <f t="shared" ref="EJ133" ca="1" si="6356">IF($B133="","",IF(EH133&gt;EI133,(EH133-EI133/2)*(rate_A*(EJ$1/365)),0))</f>
        <v/>
      </c>
      <c r="EK133" s="3" t="str">
        <f t="shared" ca="1" si="3362"/>
        <v/>
      </c>
      <c r="EL133" s="3" t="str">
        <f t="shared" ref="EL133" ca="1" si="6357">IF($B133="","",DW133*(1+rate_A*EJ$1/365))</f>
        <v/>
      </c>
      <c r="EM133" s="3" t="str">
        <f t="shared" ref="EM133" ca="1" si="6358">IF($B133="","",DX133*(1+rate_A*EJ$1/365))</f>
        <v/>
      </c>
      <c r="EN133" s="3" t="str">
        <f t="shared" ref="EN133" ca="1" si="6359">IF($B133="","",DY133*(1+rate_joint*EJ$1/365))</f>
        <v/>
      </c>
      <c r="EO133" s="5" t="str">
        <f t="shared" ca="1" si="3366"/>
        <v/>
      </c>
      <c r="EP133" s="5" t="str" cm="1">
        <f t="array" aca="1" ref="EP133" ca="1">IF(EO133="","",_xlfn.IFS(EO133&lt;='Hidden inputs'!$C$15,EO133*'Hidden inputs'!$D$15,EO133&lt;='Hidden inputs'!$C$16,'Hidden inputs'!$C$15*'Hidden inputs'!$D$15+(EO133-'Hidden inputs'!$B$16)*'Hidden inputs'!$D$16,EO133&lt;='Hidden inputs'!$C$17,'Hidden inputs'!$C$15*'Hidden inputs'!$D$15+('Hidden inputs'!$C$16-'Hidden inputs'!$B$16)*'Hidden inputs'!$D$16+(EO133-'Hidden inputs'!$B$17)*'Hidden inputs'!$D$17,EO133&gt;'Hidden inputs'!$B$18,'Hidden inputs'!$C$15*'Hidden inputs'!$D$15+('Hidden inputs'!$C$16-'Hidden inputs'!$B$16)*'Hidden inputs'!$D$16+('Hidden inputs'!$C$17-'Hidden inputs'!$B$17)*'Hidden inputs'!$D$17+(EO133-'Hidden inputs'!$B$18)*'Hidden inputs'!$D$18))</f>
        <v/>
      </c>
      <c r="EQ133" s="10" t="str">
        <f t="shared" ca="1" si="3367"/>
        <v/>
      </c>
      <c r="ER133" s="5" t="str">
        <f t="shared" ca="1" si="3277"/>
        <v/>
      </c>
      <c r="ES133" s="5" t="str">
        <f t="shared" ca="1" si="3278"/>
        <v/>
      </c>
      <c r="ET133" s="5" t="str">
        <f ca="1">IF($B133="","",'Hidden inputs'!$D$11*EK133+'Hidden inputs'!$E$11*EL133)</f>
        <v/>
      </c>
      <c r="EU133" s="11" t="str">
        <f t="shared" ref="EU133:EU196" ca="1" si="6360">IF($B133="","",$P$4)</f>
        <v/>
      </c>
      <c r="EV133" s="9" t="str">
        <f t="shared" ca="1" si="3279"/>
        <v/>
      </c>
      <c r="EW133" s="3" t="str">
        <f t="shared" ca="1" si="3280"/>
        <v/>
      </c>
      <c r="EX133" s="5" t="str" cm="1">
        <f t="array" aca="1" ref="EX133" ca="1">IF($B133="","",IF(EW133=0,0,IF(DD_Payment="",0,IF(EW133&lt;_xlfn.IFS(DD_Frequency="Monthly",1,DD_Frequency="Quarterly",IF(MONTH(EW$2)=1,1,IF(MONTH(EW$2)=4,1,IF(MONTH(EW$2)=7,1,IF(MONTH(EW$2)=10,1,0)))),DD_Frequency="Annually",IF(MONTH(EW$2)=1,1,0))*DD_Payment,EW133,_xlfn.IFS(DD_Frequency="Monthly",1,DD_Frequency="Quarterly",IF(MONTH(EW$2)=1,1,IF(MONTH(EW$2)=4,1,IF(MONTH(EW$2)=7,1,IF(MONTH(EW$2)=10,1,0)))),DD_Frequency="Annually",IF(MONTH(EW$2)=1,1,0))*DD_Payment))))</f>
        <v/>
      </c>
      <c r="EY133" s="3" t="str">
        <f t="shared" ref="EY133" ca="1" si="6361">IF($B133="","",IF(EW133&gt;EX133,(EW133-EX133/2)*(rate_A*(EY$1/365)),0))</f>
        <v/>
      </c>
      <c r="EZ133" s="3" t="str">
        <f t="shared" ca="1" si="3369"/>
        <v/>
      </c>
      <c r="FA133" s="3" t="str">
        <f t="shared" ref="FA133" ca="1" si="6362">IF($B133="","",EL133*(1+rate_A*EY$1/365))</f>
        <v/>
      </c>
      <c r="FB133" s="3" t="str">
        <f t="shared" ref="FB133" ca="1" si="6363">IF($B133="","",EM133*(1+rate_A*EY$1/365))</f>
        <v/>
      </c>
      <c r="FC133" s="3" t="str">
        <f t="shared" ref="FC133" ca="1" si="6364">IF($B133="","",EN133*(1+rate_joint*EY$1/365))</f>
        <v/>
      </c>
      <c r="FD133" s="5" t="str">
        <f t="shared" ca="1" si="3373"/>
        <v/>
      </c>
      <c r="FE133" s="5" t="str" cm="1">
        <f t="array" aca="1" ref="FE133" ca="1">IF(FD133="","",_xlfn.IFS(FD133&lt;='Hidden inputs'!$C$15,FD133*'Hidden inputs'!$D$15,FD133&lt;='Hidden inputs'!$C$16,'Hidden inputs'!$C$15*'Hidden inputs'!$D$15+(FD133-'Hidden inputs'!$B$16)*'Hidden inputs'!$D$16,FD133&lt;='Hidden inputs'!$C$17,'Hidden inputs'!$C$15*'Hidden inputs'!$D$15+('Hidden inputs'!$C$16-'Hidden inputs'!$B$16)*'Hidden inputs'!$D$16+(FD133-'Hidden inputs'!$B$17)*'Hidden inputs'!$D$17,FD133&gt;'Hidden inputs'!$B$18,'Hidden inputs'!$C$15*'Hidden inputs'!$D$15+('Hidden inputs'!$C$16-'Hidden inputs'!$B$16)*'Hidden inputs'!$D$16+('Hidden inputs'!$C$17-'Hidden inputs'!$B$17)*'Hidden inputs'!$D$17+(FD133-'Hidden inputs'!$B$18)*'Hidden inputs'!$D$18))</f>
        <v/>
      </c>
      <c r="FF133" s="10" t="str">
        <f t="shared" ca="1" si="3374"/>
        <v/>
      </c>
      <c r="FG133" s="5" t="str">
        <f t="shared" ca="1" si="3285"/>
        <v/>
      </c>
      <c r="FH133" s="5" t="str">
        <f t="shared" ca="1" si="3286"/>
        <v/>
      </c>
      <c r="FI133" s="5" t="str">
        <f ca="1">IF($B133="","",'Hidden inputs'!$D$11*EZ133+'Hidden inputs'!$E$11*FA133)</f>
        <v/>
      </c>
      <c r="FJ133" s="11" t="str">
        <f t="shared" ref="FJ133:FJ196" ca="1" si="6365">IF($B133="","",$P$4)</f>
        <v/>
      </c>
      <c r="FK133" s="9" t="str">
        <f t="shared" ca="1" si="3287"/>
        <v/>
      </c>
      <c r="FL133" s="3" t="str">
        <f t="shared" ca="1" si="3288"/>
        <v/>
      </c>
      <c r="FM133" s="5" t="str" cm="1">
        <f t="array" aca="1" ref="FM133" ca="1">IF($B133="","",IF(FL133=0,0,IF(DD_Payment="",0,IF(FL133&lt;_xlfn.IFS(DD_Frequency="Monthly",1,DD_Frequency="Quarterly",IF(MONTH(FL$2)=1,1,IF(MONTH(FL$2)=4,1,IF(MONTH(FL$2)=7,1,IF(MONTH(FL$2)=10,1,0)))),DD_Frequency="Annually",IF(MONTH(FL$2)=1,1,0))*DD_Payment,FL133,_xlfn.IFS(DD_Frequency="Monthly",1,DD_Frequency="Quarterly",IF(MONTH(FL$2)=1,1,IF(MONTH(FL$2)=4,1,IF(MONTH(FL$2)=7,1,IF(MONTH(FL$2)=10,1,0)))),DD_Frequency="Annually",IF(MONTH(FL$2)=1,1,0))*DD_Payment))))</f>
        <v/>
      </c>
      <c r="FN133" s="3" t="str">
        <f t="shared" ref="FN133" ca="1" si="6366">IF($B133="","",IF(FL133&gt;FM133,(FL133-FM133/2)*(rate_A*(FN$1/365)),0))</f>
        <v/>
      </c>
      <c r="FO133" s="3" t="str">
        <f t="shared" ca="1" si="3376"/>
        <v/>
      </c>
      <c r="FP133" s="3" t="str">
        <f t="shared" ref="FP133" ca="1" si="6367">IF($B133="","",FA133*(1+rate_A*FN$1/365))</f>
        <v/>
      </c>
      <c r="FQ133" s="3" t="str">
        <f t="shared" ref="FQ133" ca="1" si="6368">IF($B133="","",FB133*(1+rate_A*FN$1/365))</f>
        <v/>
      </c>
      <c r="FR133" s="3" t="str">
        <f t="shared" ref="FR133" ca="1" si="6369">IF($B133="","",FC133*(1+rate_joint*FN$1/365))</f>
        <v/>
      </c>
      <c r="FS133" s="5" t="str">
        <f t="shared" ca="1" si="3380"/>
        <v/>
      </c>
      <c r="FT133" s="5" t="str" cm="1">
        <f t="array" aca="1" ref="FT133" ca="1">IF(FS133="","",_xlfn.IFS(FS133&lt;='Hidden inputs'!$C$15,FS133*'Hidden inputs'!$D$15,FS133&lt;='Hidden inputs'!$C$16,'Hidden inputs'!$C$15*'Hidden inputs'!$D$15+(FS133-'Hidden inputs'!$B$16)*'Hidden inputs'!$D$16,FS133&lt;='Hidden inputs'!$C$17,'Hidden inputs'!$C$15*'Hidden inputs'!$D$15+('Hidden inputs'!$C$16-'Hidden inputs'!$B$16)*'Hidden inputs'!$D$16+(FS133-'Hidden inputs'!$B$17)*'Hidden inputs'!$D$17,FS133&gt;'Hidden inputs'!$B$18,'Hidden inputs'!$C$15*'Hidden inputs'!$D$15+('Hidden inputs'!$C$16-'Hidden inputs'!$B$16)*'Hidden inputs'!$D$16+('Hidden inputs'!$C$17-'Hidden inputs'!$B$17)*'Hidden inputs'!$D$17+(FS133-'Hidden inputs'!$B$18)*'Hidden inputs'!$D$18))</f>
        <v/>
      </c>
      <c r="FU133" s="10" t="str">
        <f t="shared" ca="1" si="3381"/>
        <v/>
      </c>
      <c r="FV133" s="5" t="str">
        <f t="shared" ca="1" si="3293"/>
        <v/>
      </c>
      <c r="FW133" s="5" t="str">
        <f t="shared" ca="1" si="3294"/>
        <v/>
      </c>
      <c r="FX133" s="5" t="str">
        <f ca="1">IF($B133="","",'Hidden inputs'!$D$11*FO133+'Hidden inputs'!$E$11*FP133)</f>
        <v/>
      </c>
      <c r="FY133" s="11" t="str">
        <f t="shared" ref="FY133:FY196" ca="1" si="6370">IF($B133="","",$P$4)</f>
        <v/>
      </c>
      <c r="FZ133" s="9" t="str">
        <f t="shared" ca="1" si="3295"/>
        <v/>
      </c>
      <c r="GA133" s="5" t="str">
        <f t="shared" ca="1" si="3296"/>
        <v/>
      </c>
      <c r="GB133" s="5" t="str">
        <f t="shared" ca="1" si="3297"/>
        <v/>
      </c>
      <c r="GC133" s="5" t="str">
        <f t="shared" ref="GC133:GC196" ca="1" si="6371">IF(EV133="","",GA133-GB133)</f>
        <v/>
      </c>
      <c r="GD133" s="5" t="str">
        <f t="shared" ref="GD133:GD196" ca="1" si="6372">IF(EV133="","",FO133+FP133+FQ133)</f>
        <v/>
      </c>
    </row>
    <row r="134" spans="1:186" x14ac:dyDescent="0.35">
      <c r="A134" s="2" t="str">
        <f t="shared" ref="A134:A173" ca="1" si="6373">IFERROR(IF(MOD(B134,4)=0,1,0),"")</f>
        <v/>
      </c>
      <c r="B134" s="6" t="str">
        <f t="shared" ref="B134:B197" ca="1" si="6374">IFERROR(IF(B133+2&gt;$B$5+term,"",B133+1),"")</f>
        <v/>
      </c>
      <c r="C134" s="5" t="str">
        <f t="shared" ca="1" si="3298"/>
        <v/>
      </c>
      <c r="D134" s="5" t="str" cm="1">
        <f t="array" aca="1" ref="D134" ca="1">IF($B134="","",IF(C134=0,0,IF(DD_Payment="",0,IF(C134&lt;_xlfn.IFS(DD_Frequency="Monthly",1,DD_Frequency="Quarterly",IF(MONTH(C$2)=1,1,IF(MONTH(C$2)=4,1,IF(MONTH(C$2)=7,1,IF(MONTH(C$2)=10,1,0)))),DD_Frequency="Annually",IF(MONTH(C$2)=1,1,0))*DD_Payment,C134,_xlfn.IFS(DD_Frequency="Monthly",1,DD_Frequency="Quarterly",IF(MONTH(C$2)=1,1,IF(MONTH(C$2)=4,1,IF(MONTH(C$2)=7,1,IF(MONTH(C$2)=10,1,0)))),DD_Frequency="Annually",IF(MONTH(C$2)=1,1,0))*DD_Payment))))</f>
        <v/>
      </c>
      <c r="E134" s="5" t="str">
        <f t="shared" ref="E134" ca="1" si="6375">IF(B134="","",IF(C134&gt;D134,(C134-D134/2)*(rate_A*(E$1/365)),0))</f>
        <v/>
      </c>
      <c r="F134" s="5" t="str">
        <f t="shared" ref="F134:F197" ca="1" si="6376">IF(B134="","",C134-D134+E134)</f>
        <v/>
      </c>
      <c r="G134" s="5" t="str">
        <f t="shared" ref="G134" ca="1" si="6377">IF(B134="","",G133*(1+rate_A*E$1/365))</f>
        <v/>
      </c>
      <c r="H134" s="5" t="str">
        <f t="shared" ref="H134" ca="1" si="6378">IF(B134="","",H133*(1+rate_A*E$1/365))</f>
        <v/>
      </c>
      <c r="I134" s="5" t="str">
        <f t="shared" ref="I134" ca="1" si="6379">IF(B134="","",I133*(1+rate_joint*E$1/365))</f>
        <v/>
      </c>
      <c r="J134" s="5" t="str">
        <f t="shared" ca="1" si="3303"/>
        <v/>
      </c>
      <c r="K134" s="5" t="str" cm="1">
        <f t="array" aca="1" ref="K134" ca="1">IF(J134="","",_xlfn.IFS(J134&lt;='Hidden inputs'!$C$15,J134*'Hidden inputs'!$D$15,J134&lt;='Hidden inputs'!$C$16,'Hidden inputs'!$C$15*'Hidden inputs'!$D$15+(J134-'Hidden inputs'!$B$16)*'Hidden inputs'!$D$16,J134&lt;='Hidden inputs'!$C$17,'Hidden inputs'!$C$15*'Hidden inputs'!$D$15+('Hidden inputs'!$C$16-'Hidden inputs'!$B$16)*'Hidden inputs'!$D$16+(J134-'Hidden inputs'!$B$17)*'Hidden inputs'!$D$17,J134&gt;'Hidden inputs'!$B$18,'Hidden inputs'!$C$15*'Hidden inputs'!$D$15+('Hidden inputs'!$C$16-'Hidden inputs'!$B$16)*'Hidden inputs'!$D$16+('Hidden inputs'!$C$17-'Hidden inputs'!$B$17)*'Hidden inputs'!$D$17+(J134-'Hidden inputs'!$B$18)*'Hidden inputs'!$D$18))</f>
        <v/>
      </c>
      <c r="L134" s="11" t="str">
        <f t="shared" ca="1" si="3304"/>
        <v/>
      </c>
      <c r="M134" s="5" t="str">
        <f t="shared" ref="M134:M197" ca="1" si="6380">IF(B134="","",L134*(F134+G134+H134))</f>
        <v/>
      </c>
      <c r="N134" s="5" t="str">
        <f t="shared" ref="N134:N197" ca="1" si="6381">IF(B134="","",L134*F134)</f>
        <v/>
      </c>
      <c r="O134" s="5" t="str">
        <f ca="1">IF(B134="","",'Hidden inputs'!$D$11*F134+'Hidden inputs'!$E$11*G134)</f>
        <v/>
      </c>
      <c r="P134" s="11" t="str">
        <f t="shared" ca="1" si="6314"/>
        <v/>
      </c>
      <c r="Q134" s="20" t="str">
        <f t="shared" ca="1" si="6315"/>
        <v/>
      </c>
      <c r="R134" s="3" t="str">
        <f t="shared" ref="R134:R197" ca="1" si="6382">IF(B134="","",F134)</f>
        <v/>
      </c>
      <c r="S134" s="5" t="str" cm="1">
        <f t="array" aca="1" ref="S134" ca="1">IF($B134="","",IF(R134=0,0,IF(DD_Payment="",0,IF(R134&lt;_xlfn.IFS(DD_Frequency="Monthly",1,DD_Frequency="Quarterly",IF(MONTH(R$2)=1,1,IF(MONTH(R$2)=4,1,IF(MONTH(R$2)=7,1,IF(MONTH(R$2)=10,1,0)))),DD_Frequency="Annually",IF(MONTH(R$2)=1,1,0))*DD_Payment,R134,_xlfn.IFS(DD_Frequency="Monthly",1,DD_Frequency="Quarterly",IF(MONTH(R$2)=1,1,IF(MONTH(R$2)=4,1,IF(MONTH(R$2)=7,1,IF(MONTH(R$2)=10,1,0)))),DD_Frequency="Annually",IF(MONTH(R$2)=1,1,0))*DD_Payment))))</f>
        <v/>
      </c>
      <c r="T134" s="3" t="str">
        <f t="shared" ref="T134" ca="1" si="6383">IF(B134="","",IF(R134&gt;S134,(R134-S134/2)*(rate_A*((T$1+A134)/365)),0))</f>
        <v/>
      </c>
      <c r="U134" s="3" t="str">
        <f t="shared" ref="U134:U197" ca="1" si="6384">IF(B134="","",R134-S134+T134)</f>
        <v/>
      </c>
      <c r="V134" s="3" t="str">
        <f t="shared" ref="V134" ca="1" si="6385">IF(B134="","",G134*(1+rate_A*(T$1+A134)/365))</f>
        <v/>
      </c>
      <c r="W134" s="3" t="str">
        <f t="shared" ref="W134" ca="1" si="6386">IF(B134="","",H134*(1+rate_A*(T$1+A134)/365))</f>
        <v/>
      </c>
      <c r="X134" s="3" t="str">
        <f t="shared" ref="X134" ca="1" si="6387">IF(B134="","",I134*(1+rate_joint*(T$1+A134)/365))</f>
        <v/>
      </c>
      <c r="Y134" s="5" t="str">
        <f t="shared" ca="1" si="3309"/>
        <v/>
      </c>
      <c r="Z134" s="5" t="str" cm="1">
        <f t="array" aca="1" ref="Z134" ca="1">IF(Y134="","",_xlfn.IFS(Y134&lt;='Hidden inputs'!$C$15,Y134*'Hidden inputs'!$D$15,Y134&lt;='Hidden inputs'!$C$16,'Hidden inputs'!$C$15*'Hidden inputs'!$D$15+(Y134-'Hidden inputs'!$B$16)*'Hidden inputs'!$D$16,Y134&lt;='Hidden inputs'!$C$17,'Hidden inputs'!$C$15*'Hidden inputs'!$D$15+('Hidden inputs'!$C$16-'Hidden inputs'!$B$16)*'Hidden inputs'!$D$16+(Y134-'Hidden inputs'!$B$17)*'Hidden inputs'!$D$17,Y134&gt;'Hidden inputs'!$B$18,'Hidden inputs'!$C$15*'Hidden inputs'!$D$15+('Hidden inputs'!$C$16-'Hidden inputs'!$B$16)*'Hidden inputs'!$D$16+('Hidden inputs'!$C$17-'Hidden inputs'!$B$17)*'Hidden inputs'!$D$17+(Y134-'Hidden inputs'!$B$18)*'Hidden inputs'!$D$18))</f>
        <v/>
      </c>
      <c r="AA134" s="10" t="str">
        <f t="shared" ca="1" si="3310"/>
        <v/>
      </c>
      <c r="AB134" s="5" t="str">
        <f t="shared" ref="AB134:AB197" ca="1" si="6388">IF(B134="","",AA134*(U134+V134+W134))</f>
        <v/>
      </c>
      <c r="AC134" s="5" t="str">
        <f t="shared" ca="1" si="3311"/>
        <v/>
      </c>
      <c r="AD134" s="5" t="str">
        <f ca="1">IF(B134="","",'Hidden inputs'!$D$11*U134+'Hidden inputs'!$E$11*V134)</f>
        <v/>
      </c>
      <c r="AE134" s="11" t="str">
        <f t="shared" ca="1" si="6320"/>
        <v/>
      </c>
      <c r="AF134" s="9" t="str">
        <f t="shared" ref="AF134:AF197" ca="1" si="6389">IF(B134="","",AE134*U134)</f>
        <v/>
      </c>
      <c r="AG134" s="3" t="str">
        <f t="shared" ref="AG134:AG197" ca="1" si="6390">IF($B134="","",U134)</f>
        <v/>
      </c>
      <c r="AH134" s="5" t="str" cm="1">
        <f t="array" aca="1" ref="AH134" ca="1">IF($B134="","",IF(AG134=0,0,IF(DD_Payment="",0,IF(AG134&lt;_xlfn.IFS(DD_Frequency="Monthly",1,DD_Frequency="Quarterly",IF(MONTH(AG$2)=1,1,IF(MONTH(AG$2)=4,1,IF(MONTH(AG$2)=7,1,IF(MONTH(AG$2)=10,1,0)))),DD_Frequency="Annually",IF(MONTH(AG$2)=1,1,0))*DD_Payment,AG134,_xlfn.IFS(DD_Frequency="Monthly",1,DD_Frequency="Quarterly",IF(MONTH(AG$2)=1,1,IF(MONTH(AG$2)=4,1,IF(MONTH(AG$2)=7,1,IF(MONTH(AG$2)=10,1,0)))),DD_Frequency="Annually",IF(MONTH(AG$2)=1,1,0))*DD_Payment))))</f>
        <v/>
      </c>
      <c r="AI134" s="3" t="str">
        <f t="shared" ref="AI134" ca="1" si="6391">IF($B134="","",IF(AG134&gt;AH134,(AG134-AH134/2)*(rate_A*(AI$1/365)),0))</f>
        <v/>
      </c>
      <c r="AJ134" s="3" t="str">
        <f t="shared" ca="1" si="3313"/>
        <v/>
      </c>
      <c r="AK134" s="3" t="str">
        <f t="shared" ref="AK134" ca="1" si="6392">IF($B134="","",V134*(1+rate_A*AI$1/365))</f>
        <v/>
      </c>
      <c r="AL134" s="3" t="str">
        <f t="shared" ref="AL134" ca="1" si="6393">IF($B134="","",W134*(1+rate_A*AI$1/365))</f>
        <v/>
      </c>
      <c r="AM134" s="3" t="str">
        <f t="shared" ref="AM134" ca="1" si="6394">IF($B134="","",X134*(1+rate_joint*AI$1/365))</f>
        <v/>
      </c>
      <c r="AN134" s="5" t="str">
        <f t="shared" ca="1" si="3317"/>
        <v/>
      </c>
      <c r="AO134" s="5" t="str" cm="1">
        <f t="array" aca="1" ref="AO134" ca="1">IF(AN134="","",_xlfn.IFS(AN134&lt;='Hidden inputs'!$C$15,AN134*'Hidden inputs'!$D$15,AN134&lt;='Hidden inputs'!$C$16,'Hidden inputs'!$C$15*'Hidden inputs'!$D$15+(AN134-'Hidden inputs'!$B$16)*'Hidden inputs'!$D$16,AN134&lt;='Hidden inputs'!$C$17,'Hidden inputs'!$C$15*'Hidden inputs'!$D$15+('Hidden inputs'!$C$16-'Hidden inputs'!$B$16)*'Hidden inputs'!$D$16+(AN134-'Hidden inputs'!$B$17)*'Hidden inputs'!$D$17,AN134&gt;'Hidden inputs'!$B$18,'Hidden inputs'!$C$15*'Hidden inputs'!$D$15+('Hidden inputs'!$C$16-'Hidden inputs'!$B$16)*'Hidden inputs'!$D$16+('Hidden inputs'!$C$17-'Hidden inputs'!$B$17)*'Hidden inputs'!$D$17+(AN134-'Hidden inputs'!$B$18)*'Hidden inputs'!$D$18))</f>
        <v/>
      </c>
      <c r="AP134" s="10" t="str">
        <f t="shared" ca="1" si="3318"/>
        <v/>
      </c>
      <c r="AQ134" s="5" t="str">
        <f t="shared" ref="AQ134:AQ197" ca="1" si="6395">IF($B134="","",AP134*(AJ134+AK134+AL134))</f>
        <v/>
      </c>
      <c r="AR134" s="5" t="str">
        <f t="shared" ref="AR134:AR197" ca="1" si="6396">IF($B134="","",AP134*AJ134)</f>
        <v/>
      </c>
      <c r="AS134" s="5" t="str">
        <f ca="1">IF($B134="","",'Hidden inputs'!$D$11*AJ134+'Hidden inputs'!$E$11*AK134)</f>
        <v/>
      </c>
      <c r="AT134" s="11" t="str">
        <f t="shared" ca="1" si="6325"/>
        <v/>
      </c>
      <c r="AU134" s="9" t="str">
        <f t="shared" ref="AU134:AU197" ca="1" si="6397">IF(Q134="","",AT134*AJ134)</f>
        <v/>
      </c>
      <c r="AV134" s="3" t="str">
        <f t="shared" ref="AV134:AV197" ca="1" si="6398">IF($B134="","",AJ134)</f>
        <v/>
      </c>
      <c r="AW134" s="5" t="str" cm="1">
        <f t="array" aca="1" ref="AW134" ca="1">IF($B134="","",IF(AV134=0,0,IF(DD_Payment="",0,IF(AV134&lt;_xlfn.IFS(DD_Frequency="Monthly",1,DD_Frequency="Quarterly",IF(MONTH(AV$2)=1,1,IF(MONTH(AV$2)=4,1,IF(MONTH(AV$2)=7,1,IF(MONTH(AV$2)=10,1,0)))),DD_Frequency="Annually",IF(MONTH(AV$2)=1,1,0))*DD_Payment,AV134,_xlfn.IFS(DD_Frequency="Monthly",1,DD_Frequency="Quarterly",IF(MONTH(AV$2)=1,1,IF(MONTH(AV$2)=4,1,IF(MONTH(AV$2)=7,1,IF(MONTH(AV$2)=10,1,0)))),DD_Frequency="Annually",IF(MONTH(AV$2)=1,1,0))*DD_Payment))))</f>
        <v/>
      </c>
      <c r="AX134" s="3" t="str">
        <f t="shared" ref="AX134" ca="1" si="6399">IF($B134="","",IF(AV134&gt;AW134,(AV134-AW134/2)*(rate_A*(AX$1/365)),0))</f>
        <v/>
      </c>
      <c r="AY134" s="3" t="str">
        <f t="shared" ca="1" si="3320"/>
        <v/>
      </c>
      <c r="AZ134" s="3" t="str">
        <f t="shared" ref="AZ134" ca="1" si="6400">IF($B134="","",AK134*(1+rate_A*AX$1/365))</f>
        <v/>
      </c>
      <c r="BA134" s="3" t="str">
        <f t="shared" ref="BA134" ca="1" si="6401">IF($B134="","",AL134*(1+rate_A*AX$1/365))</f>
        <v/>
      </c>
      <c r="BB134" s="3" t="str">
        <f t="shared" ref="BB134" ca="1" si="6402">IF($B134="","",AM134*(1+rate_joint*AX$1/365))</f>
        <v/>
      </c>
      <c r="BC134" s="5" t="str">
        <f t="shared" ca="1" si="3324"/>
        <v/>
      </c>
      <c r="BD134" s="5" t="str" cm="1">
        <f t="array" aca="1" ref="BD134" ca="1">IF(BC134="","",_xlfn.IFS(BC134&lt;='Hidden inputs'!$C$15,BC134*'Hidden inputs'!$D$15,BC134&lt;='Hidden inputs'!$C$16,'Hidden inputs'!$C$15*'Hidden inputs'!$D$15+(BC134-'Hidden inputs'!$B$16)*'Hidden inputs'!$D$16,BC134&lt;='Hidden inputs'!$C$17,'Hidden inputs'!$C$15*'Hidden inputs'!$D$15+('Hidden inputs'!$C$16-'Hidden inputs'!$B$16)*'Hidden inputs'!$D$16+(BC134-'Hidden inputs'!$B$17)*'Hidden inputs'!$D$17,BC134&gt;'Hidden inputs'!$B$18,'Hidden inputs'!$C$15*'Hidden inputs'!$D$15+('Hidden inputs'!$C$16-'Hidden inputs'!$B$16)*'Hidden inputs'!$D$16+('Hidden inputs'!$C$17-'Hidden inputs'!$B$17)*'Hidden inputs'!$D$17+(BC134-'Hidden inputs'!$B$18)*'Hidden inputs'!$D$18))</f>
        <v/>
      </c>
      <c r="BE134" s="10" t="str">
        <f t="shared" ca="1" si="3325"/>
        <v/>
      </c>
      <c r="BF134" s="5" t="str">
        <f t="shared" ref="BF134:BF197" ca="1" si="6403">IF($B134="","",BE134*(AY134+AZ134+BA134))</f>
        <v/>
      </c>
      <c r="BG134" s="5" t="str">
        <f t="shared" ref="BG134:BG197" ca="1" si="6404">IF($B134="","",BE134*AY134)</f>
        <v/>
      </c>
      <c r="BH134" s="5" t="str">
        <f ca="1">IF($B134="","",'Hidden inputs'!$D$11*AY134+'Hidden inputs'!$E$11*AZ134)</f>
        <v/>
      </c>
      <c r="BI134" s="11" t="str">
        <f t="shared" ca="1" si="6330"/>
        <v/>
      </c>
      <c r="BJ134" s="9" t="str">
        <f t="shared" ref="BJ134:BJ197" ca="1" si="6405">IF(AF134="","",BI134*AY134)</f>
        <v/>
      </c>
      <c r="BK134" s="3" t="str">
        <f t="shared" ref="BK134:BK197" ca="1" si="6406">IF($B134="","",AY134)</f>
        <v/>
      </c>
      <c r="BL134" s="5" t="str" cm="1">
        <f t="array" aca="1" ref="BL134" ca="1">IF($B134="","",IF(BK134=0,0,IF(DD_Payment="",0,IF(BK134&lt;_xlfn.IFS(DD_Frequency="Monthly",1,DD_Frequency="Quarterly",IF(MONTH(BK$2)=1,1,IF(MONTH(BK$2)=4,1,IF(MONTH(BK$2)=7,1,IF(MONTH(BK$2)=10,1,0)))),DD_Frequency="Annually",IF(MONTH(BK$2)=1,1,0))*DD_Payment,BK134,_xlfn.IFS(DD_Frequency="Monthly",1,DD_Frequency="Quarterly",IF(MONTH(BK$2)=1,1,IF(MONTH(BK$2)=4,1,IF(MONTH(BK$2)=7,1,IF(MONTH(BK$2)=10,1,0)))),DD_Frequency="Annually",IF(MONTH(BK$2)=1,1,0))*DD_Payment))))</f>
        <v/>
      </c>
      <c r="BM134" s="3" t="str">
        <f t="shared" ref="BM134" ca="1" si="6407">IF($B134="","",IF(BK134&gt;BL134,(BK134-BL134/2)*(rate_A*(BM$1/365)),0))</f>
        <v/>
      </c>
      <c r="BN134" s="3" t="str">
        <f t="shared" ca="1" si="3327"/>
        <v/>
      </c>
      <c r="BO134" s="3" t="str">
        <f t="shared" ref="BO134" ca="1" si="6408">IF($B134="","",AZ134*(1+rate_A*BM$1/365))</f>
        <v/>
      </c>
      <c r="BP134" s="3" t="str">
        <f t="shared" ref="BP134" ca="1" si="6409">IF($B134="","",BA134*(1+rate_A*BM$1/365))</f>
        <v/>
      </c>
      <c r="BQ134" s="3" t="str">
        <f t="shared" ref="BQ134" ca="1" si="6410">IF($B134="","",BB134*(1+rate_joint*BM$1/365))</f>
        <v/>
      </c>
      <c r="BR134" s="5" t="str">
        <f t="shared" ca="1" si="3331"/>
        <v/>
      </c>
      <c r="BS134" s="5" t="str" cm="1">
        <f t="array" aca="1" ref="BS134" ca="1">IF(BR134="","",_xlfn.IFS(BR134&lt;='Hidden inputs'!$C$15,BR134*'Hidden inputs'!$D$15,BR134&lt;='Hidden inputs'!$C$16,'Hidden inputs'!$C$15*'Hidden inputs'!$D$15+(BR134-'Hidden inputs'!$B$16)*'Hidden inputs'!$D$16,BR134&lt;='Hidden inputs'!$C$17,'Hidden inputs'!$C$15*'Hidden inputs'!$D$15+('Hidden inputs'!$C$16-'Hidden inputs'!$B$16)*'Hidden inputs'!$D$16+(BR134-'Hidden inputs'!$B$17)*'Hidden inputs'!$D$17,BR134&gt;'Hidden inputs'!$B$18,'Hidden inputs'!$C$15*'Hidden inputs'!$D$15+('Hidden inputs'!$C$16-'Hidden inputs'!$B$16)*'Hidden inputs'!$D$16+('Hidden inputs'!$C$17-'Hidden inputs'!$B$17)*'Hidden inputs'!$D$17+(BR134-'Hidden inputs'!$B$18)*'Hidden inputs'!$D$18))</f>
        <v/>
      </c>
      <c r="BT134" s="10" t="str">
        <f t="shared" ca="1" si="3332"/>
        <v/>
      </c>
      <c r="BU134" s="5" t="str">
        <f t="shared" ref="BU134:BU197" ca="1" si="6411">IF($B134="","",BT134*(BN134+BO134+BP134))</f>
        <v/>
      </c>
      <c r="BV134" s="5" t="str">
        <f t="shared" ref="BV134:BV197" ca="1" si="6412">IF($B134="","",BT134*BN134)</f>
        <v/>
      </c>
      <c r="BW134" s="5" t="str">
        <f ca="1">IF($B134="","",'Hidden inputs'!$D$11*BN134+'Hidden inputs'!$E$11*BO134)</f>
        <v/>
      </c>
      <c r="BX134" s="11" t="str">
        <f t="shared" ca="1" si="6335"/>
        <v/>
      </c>
      <c r="BY134" s="9" t="str">
        <f t="shared" ref="BY134:BY197" ca="1" si="6413">IF(AU134="","",BX134*BN134)</f>
        <v/>
      </c>
      <c r="BZ134" s="3" t="str">
        <f t="shared" ref="BZ134:BZ197" ca="1" si="6414">IF($B134="","",BN134)</f>
        <v/>
      </c>
      <c r="CA134" s="5" t="str" cm="1">
        <f t="array" aca="1" ref="CA134" ca="1">IF($B134="","",IF(BZ134=0,0,IF(DD_Payment="",0,IF(BZ134&lt;_xlfn.IFS(DD_Frequency="Monthly",1,DD_Frequency="Quarterly",IF(MONTH(BZ$2)=1,1,IF(MONTH(BZ$2)=4,1,IF(MONTH(BZ$2)=7,1,IF(MONTH(BZ$2)=10,1,0)))),DD_Frequency="Annually",IF(MONTH(BZ$2)=1,1,0))*DD_Payment,BZ134,_xlfn.IFS(DD_Frequency="Monthly",1,DD_Frequency="Quarterly",IF(MONTH(BZ$2)=1,1,IF(MONTH(BZ$2)=4,1,IF(MONTH(BZ$2)=7,1,IF(MONTH(BZ$2)=10,1,0)))),DD_Frequency="Annually",IF(MONTH(BZ$2)=1,1,0))*DD_Payment))))</f>
        <v/>
      </c>
      <c r="CB134" s="3" t="str">
        <f t="shared" ref="CB134" ca="1" si="6415">IF($B134="","",IF(BZ134&gt;CA134,(BZ134-CA134/2)*(rate_A*(CB$1/365)),0))</f>
        <v/>
      </c>
      <c r="CC134" s="3" t="str">
        <f t="shared" ca="1" si="3334"/>
        <v/>
      </c>
      <c r="CD134" s="3" t="str">
        <f t="shared" ref="CD134" ca="1" si="6416">IF($B134="","",BO134*(1+rate_A*CB$1/365))</f>
        <v/>
      </c>
      <c r="CE134" s="3" t="str">
        <f t="shared" ref="CE134" ca="1" si="6417">IF($B134="","",BP134*(1+rate_A*CB$1/365))</f>
        <v/>
      </c>
      <c r="CF134" s="3" t="str">
        <f t="shared" ref="CF134" ca="1" si="6418">IF($B134="","",BQ134*(1+rate_joint*CB$1/365))</f>
        <v/>
      </c>
      <c r="CG134" s="5" t="str">
        <f t="shared" ca="1" si="3338"/>
        <v/>
      </c>
      <c r="CH134" s="5" t="str" cm="1">
        <f t="array" aca="1" ref="CH134" ca="1">IF(CG134="","",_xlfn.IFS(CG134&lt;='Hidden inputs'!$C$15,CG134*'Hidden inputs'!$D$15,CG134&lt;='Hidden inputs'!$C$16,'Hidden inputs'!$C$15*'Hidden inputs'!$D$15+(CG134-'Hidden inputs'!$B$16)*'Hidden inputs'!$D$16,CG134&lt;='Hidden inputs'!$C$17,'Hidden inputs'!$C$15*'Hidden inputs'!$D$15+('Hidden inputs'!$C$16-'Hidden inputs'!$B$16)*'Hidden inputs'!$D$16+(CG134-'Hidden inputs'!$B$17)*'Hidden inputs'!$D$17,CG134&gt;'Hidden inputs'!$B$18,'Hidden inputs'!$C$15*'Hidden inputs'!$D$15+('Hidden inputs'!$C$16-'Hidden inputs'!$B$16)*'Hidden inputs'!$D$16+('Hidden inputs'!$C$17-'Hidden inputs'!$B$17)*'Hidden inputs'!$D$17+(CG134-'Hidden inputs'!$B$18)*'Hidden inputs'!$D$18))</f>
        <v/>
      </c>
      <c r="CI134" s="10" t="str">
        <f t="shared" ca="1" si="3339"/>
        <v/>
      </c>
      <c r="CJ134" s="5" t="str">
        <f t="shared" ref="CJ134:CJ197" ca="1" si="6419">IF($B134="","",CI134*(CC134+CD134+CE134))</f>
        <v/>
      </c>
      <c r="CK134" s="5" t="str">
        <f t="shared" ref="CK134:CK197" ca="1" si="6420">IF($B134="","",CI134*CC134)</f>
        <v/>
      </c>
      <c r="CL134" s="5" t="str">
        <f ca="1">IF($B134="","",'Hidden inputs'!$D$11*CC134+'Hidden inputs'!$E$11*CD134)</f>
        <v/>
      </c>
      <c r="CM134" s="11" t="str">
        <f t="shared" ca="1" si="6340"/>
        <v/>
      </c>
      <c r="CN134" s="9" t="str">
        <f t="shared" ref="CN134:CN197" ca="1" si="6421">IF(BJ134="","",CM134*CC134)</f>
        <v/>
      </c>
      <c r="CO134" s="3" t="str">
        <f t="shared" ref="CO134:CO197" ca="1" si="6422">IF($B134="","",CC134)</f>
        <v/>
      </c>
      <c r="CP134" s="5" t="str" cm="1">
        <f t="array" aca="1" ref="CP134" ca="1">IF($B134="","",IF(CO134=0,0,IF(DD_Payment="",0,IF(CO134&lt;_xlfn.IFS(DD_Frequency="Monthly",1,DD_Frequency="Quarterly",IF(MONTH(CO$2)=1,1,IF(MONTH(CO$2)=4,1,IF(MONTH(CO$2)=7,1,IF(MONTH(CO$2)=10,1,0)))),DD_Frequency="Annually",IF(MONTH(CO$2)=1,1,0))*DD_Payment,CO134,_xlfn.IFS(DD_Frequency="Monthly",1,DD_Frequency="Quarterly",IF(MONTH(CO$2)=1,1,IF(MONTH(CO$2)=4,1,IF(MONTH(CO$2)=7,1,IF(MONTH(CO$2)=10,1,0)))),DD_Frequency="Annually",IF(MONTH(CO$2)=1,1,0))*DD_Payment))))</f>
        <v/>
      </c>
      <c r="CQ134" s="3" t="str">
        <f t="shared" ref="CQ134" ca="1" si="6423">IF($B134="","",IF(CO134&gt;CP134,(CO134-CP134/2)*(rate_A*(CQ$1/365)),0))</f>
        <v/>
      </c>
      <c r="CR134" s="3" t="str">
        <f t="shared" ca="1" si="3341"/>
        <v/>
      </c>
      <c r="CS134" s="3" t="str">
        <f t="shared" ref="CS134" ca="1" si="6424">IF($B134="","",CD134*(1+rate_A*CQ$1/365))</f>
        <v/>
      </c>
      <c r="CT134" s="3" t="str">
        <f t="shared" ref="CT134" ca="1" si="6425">IF($B134="","",CE134*(1+rate_A*CQ$1/365))</f>
        <v/>
      </c>
      <c r="CU134" s="3" t="str">
        <f t="shared" ref="CU134" ca="1" si="6426">IF($B134="","",CF134*(1+rate_joint*CQ$1/365))</f>
        <v/>
      </c>
      <c r="CV134" s="5" t="str">
        <f t="shared" ca="1" si="3345"/>
        <v/>
      </c>
      <c r="CW134" s="5" t="str" cm="1">
        <f t="array" aca="1" ref="CW134" ca="1">IF(CV134="","",_xlfn.IFS(CV134&lt;='Hidden inputs'!$C$15,CV134*'Hidden inputs'!$D$15,CV134&lt;='Hidden inputs'!$C$16,'Hidden inputs'!$C$15*'Hidden inputs'!$D$15+(CV134-'Hidden inputs'!$B$16)*'Hidden inputs'!$D$16,CV134&lt;='Hidden inputs'!$C$17,'Hidden inputs'!$C$15*'Hidden inputs'!$D$15+('Hidden inputs'!$C$16-'Hidden inputs'!$B$16)*'Hidden inputs'!$D$16+(CV134-'Hidden inputs'!$B$17)*'Hidden inputs'!$D$17,CV134&gt;'Hidden inputs'!$B$18,'Hidden inputs'!$C$15*'Hidden inputs'!$D$15+('Hidden inputs'!$C$16-'Hidden inputs'!$B$16)*'Hidden inputs'!$D$16+('Hidden inputs'!$C$17-'Hidden inputs'!$B$17)*'Hidden inputs'!$D$17+(CV134-'Hidden inputs'!$B$18)*'Hidden inputs'!$D$18))</f>
        <v/>
      </c>
      <c r="CX134" s="10" t="str">
        <f t="shared" ca="1" si="3346"/>
        <v/>
      </c>
      <c r="CY134" s="5" t="str">
        <f t="shared" ref="CY134:CY197" ca="1" si="6427">IF($B134="","",CX134*(CR134+CS134+CT134))</f>
        <v/>
      </c>
      <c r="CZ134" s="5" t="str">
        <f t="shared" ref="CZ134:CZ197" ca="1" si="6428">IF($B134="","",CX134*CR134)</f>
        <v/>
      </c>
      <c r="DA134" s="5" t="str">
        <f ca="1">IF($B134="","",'Hidden inputs'!$D$11*CR134+'Hidden inputs'!$E$11*CS134)</f>
        <v/>
      </c>
      <c r="DB134" s="11" t="str">
        <f t="shared" ca="1" si="6345"/>
        <v/>
      </c>
      <c r="DC134" s="9" t="str">
        <f t="shared" ref="DC134:DC197" ca="1" si="6429">IF(BY134="","",DB134*CR134)</f>
        <v/>
      </c>
      <c r="DD134" s="3" t="str">
        <f t="shared" ref="DD134:DD197" ca="1" si="6430">IF($B134="","",CR134)</f>
        <v/>
      </c>
      <c r="DE134" s="5" t="str" cm="1">
        <f t="array" aca="1" ref="DE134" ca="1">IF($B134="","",IF(DD134=0,0,IF(DD_Payment="",0,IF(DD134&lt;_xlfn.IFS(DD_Frequency="Monthly",1,DD_Frequency="Quarterly",IF(MONTH(DD$2)=1,1,IF(MONTH(DD$2)=4,1,IF(MONTH(DD$2)=7,1,IF(MONTH(DD$2)=10,1,0)))),DD_Frequency="Annually",IF(MONTH(DD$2)=1,1,0))*DD_Payment,DD134,_xlfn.IFS(DD_Frequency="Monthly",1,DD_Frequency="Quarterly",IF(MONTH(DD$2)=1,1,IF(MONTH(DD$2)=4,1,IF(MONTH(DD$2)=7,1,IF(MONTH(DD$2)=10,1,0)))),DD_Frequency="Annually",IF(MONTH(DD$2)=1,1,0))*DD_Payment))))</f>
        <v/>
      </c>
      <c r="DF134" s="3" t="str">
        <f t="shared" ref="DF134" ca="1" si="6431">IF($B134="","",IF(DD134&gt;DE134,(DD134-DE134/2)*(rate_A*(DF$1/365)),0))</f>
        <v/>
      </c>
      <c r="DG134" s="3" t="str">
        <f t="shared" ca="1" si="3348"/>
        <v/>
      </c>
      <c r="DH134" s="3" t="str">
        <f t="shared" ref="DH134" ca="1" si="6432">IF($B134="","",CS134*(1+rate_A*DF$1/365))</f>
        <v/>
      </c>
      <c r="DI134" s="3" t="str">
        <f t="shared" ref="DI134" ca="1" si="6433">IF($B134="","",CT134*(1+rate_A*DF$1/365))</f>
        <v/>
      </c>
      <c r="DJ134" s="3" t="str">
        <f t="shared" ref="DJ134" ca="1" si="6434">IF($B134="","",CU134*(1+rate_joint*DF$1/365))</f>
        <v/>
      </c>
      <c r="DK134" s="5" t="str">
        <f t="shared" ca="1" si="3352"/>
        <v/>
      </c>
      <c r="DL134" s="5" t="str" cm="1">
        <f t="array" aca="1" ref="DL134" ca="1">IF(DK134="","",_xlfn.IFS(DK134&lt;='Hidden inputs'!$C$15,DK134*'Hidden inputs'!$D$15,DK134&lt;='Hidden inputs'!$C$16,'Hidden inputs'!$C$15*'Hidden inputs'!$D$15+(DK134-'Hidden inputs'!$B$16)*'Hidden inputs'!$D$16,DK134&lt;='Hidden inputs'!$C$17,'Hidden inputs'!$C$15*'Hidden inputs'!$D$15+('Hidden inputs'!$C$16-'Hidden inputs'!$B$16)*'Hidden inputs'!$D$16+(DK134-'Hidden inputs'!$B$17)*'Hidden inputs'!$D$17,DK134&gt;'Hidden inputs'!$B$18,'Hidden inputs'!$C$15*'Hidden inputs'!$D$15+('Hidden inputs'!$C$16-'Hidden inputs'!$B$16)*'Hidden inputs'!$D$16+('Hidden inputs'!$C$17-'Hidden inputs'!$B$17)*'Hidden inputs'!$D$17+(DK134-'Hidden inputs'!$B$18)*'Hidden inputs'!$D$18))</f>
        <v/>
      </c>
      <c r="DM134" s="10" t="str">
        <f t="shared" ca="1" si="3353"/>
        <v/>
      </c>
      <c r="DN134" s="5" t="str">
        <f t="shared" ref="DN134:DN197" ca="1" si="6435">IF($B134="","",DM134*(DG134+DH134+DI134))</f>
        <v/>
      </c>
      <c r="DO134" s="5" t="str">
        <f t="shared" ref="DO134:DO197" ca="1" si="6436">IF($B134="","",DM134*DG134)</f>
        <v/>
      </c>
      <c r="DP134" s="5" t="str">
        <f ca="1">IF($B134="","",'Hidden inputs'!$D$11*DG134+'Hidden inputs'!$E$11*DH134)</f>
        <v/>
      </c>
      <c r="DQ134" s="11" t="str">
        <f t="shared" ca="1" si="6350"/>
        <v/>
      </c>
      <c r="DR134" s="9" t="str">
        <f t="shared" ref="DR134:DR197" ca="1" si="6437">IF(CN134="","",DQ134*DG134)</f>
        <v/>
      </c>
      <c r="DS134" s="3" t="str">
        <f t="shared" ref="DS134:DS197" ca="1" si="6438">IF($B134="","",DG134)</f>
        <v/>
      </c>
      <c r="DT134" s="5" t="str" cm="1">
        <f t="array" aca="1" ref="DT134" ca="1">IF($B134="","",IF(DS134=0,0,IF(DD_Payment="",0,IF(DS134&lt;_xlfn.IFS(DD_Frequency="Monthly",1,DD_Frequency="Quarterly",IF(MONTH(DS$2)=1,1,IF(MONTH(DS$2)=4,1,IF(MONTH(DS$2)=7,1,IF(MONTH(DS$2)=10,1,0)))),DD_Frequency="Annually",IF(MONTH(DS$2)=1,1,0))*DD_Payment,DS134,_xlfn.IFS(DD_Frequency="Monthly",1,DD_Frequency="Quarterly",IF(MONTH(DS$2)=1,1,IF(MONTH(DS$2)=4,1,IF(MONTH(DS$2)=7,1,IF(MONTH(DS$2)=10,1,0)))),DD_Frequency="Annually",IF(MONTH(DS$2)=1,1,0))*DD_Payment))))</f>
        <v/>
      </c>
      <c r="DU134" s="3" t="str">
        <f t="shared" ref="DU134" ca="1" si="6439">IF($B134="","",IF(DS134&gt;DT134,(DS134-DT134/2)*(rate_A*(DU$1/365)),0))</f>
        <v/>
      </c>
      <c r="DV134" s="3" t="str">
        <f t="shared" ca="1" si="3355"/>
        <v/>
      </c>
      <c r="DW134" s="3" t="str">
        <f t="shared" ref="DW134" ca="1" si="6440">IF($B134="","",DH134*(1+rate_A*DU$1/365))</f>
        <v/>
      </c>
      <c r="DX134" s="3" t="str">
        <f t="shared" ref="DX134" ca="1" si="6441">IF($B134="","",DI134*(1+rate_A*DU$1/365))</f>
        <v/>
      </c>
      <c r="DY134" s="3" t="str">
        <f t="shared" ref="DY134" ca="1" si="6442">IF($B134="","",DJ134*(1+rate_joint*DU$1/365))</f>
        <v/>
      </c>
      <c r="DZ134" s="5" t="str">
        <f t="shared" ca="1" si="3359"/>
        <v/>
      </c>
      <c r="EA134" s="5" t="str" cm="1">
        <f t="array" aca="1" ref="EA134" ca="1">IF(DZ134="","",_xlfn.IFS(DZ134&lt;='Hidden inputs'!$C$15,DZ134*'Hidden inputs'!$D$15,DZ134&lt;='Hidden inputs'!$C$16,'Hidden inputs'!$C$15*'Hidden inputs'!$D$15+(DZ134-'Hidden inputs'!$B$16)*'Hidden inputs'!$D$16,DZ134&lt;='Hidden inputs'!$C$17,'Hidden inputs'!$C$15*'Hidden inputs'!$D$15+('Hidden inputs'!$C$16-'Hidden inputs'!$B$16)*'Hidden inputs'!$D$16+(DZ134-'Hidden inputs'!$B$17)*'Hidden inputs'!$D$17,DZ134&gt;'Hidden inputs'!$B$18,'Hidden inputs'!$C$15*'Hidden inputs'!$D$15+('Hidden inputs'!$C$16-'Hidden inputs'!$B$16)*'Hidden inputs'!$D$16+('Hidden inputs'!$C$17-'Hidden inputs'!$B$17)*'Hidden inputs'!$D$17+(DZ134-'Hidden inputs'!$B$18)*'Hidden inputs'!$D$18))</f>
        <v/>
      </c>
      <c r="EB134" s="10" t="str">
        <f t="shared" ca="1" si="3360"/>
        <v/>
      </c>
      <c r="EC134" s="5" t="str">
        <f t="shared" ref="EC134:EC197" ca="1" si="6443">IF($B134="","",EB134*(DV134+DW134+DX134))</f>
        <v/>
      </c>
      <c r="ED134" s="5" t="str">
        <f t="shared" ref="ED134:ED197" ca="1" si="6444">IF($B134="","",EB134*DV134)</f>
        <v/>
      </c>
      <c r="EE134" s="5" t="str">
        <f ca="1">IF($B134="","",'Hidden inputs'!$D$11*DV134+'Hidden inputs'!$E$11*DW134)</f>
        <v/>
      </c>
      <c r="EF134" s="11" t="str">
        <f t="shared" ca="1" si="6355"/>
        <v/>
      </c>
      <c r="EG134" s="9" t="str">
        <f t="shared" ref="EG134:EG197" ca="1" si="6445">IF(DC134="","",EF134*DV134)</f>
        <v/>
      </c>
      <c r="EH134" s="3" t="str">
        <f t="shared" ref="EH134:EH197" ca="1" si="6446">IF($B134="","",DV134)</f>
        <v/>
      </c>
      <c r="EI134" s="5" t="str" cm="1">
        <f t="array" aca="1" ref="EI134" ca="1">IF($B134="","",IF(EH134=0,0,IF(DD_Payment="",0,IF(EH134&lt;_xlfn.IFS(DD_Frequency="Monthly",1,DD_Frequency="Quarterly",IF(MONTH(EH$2)=1,1,IF(MONTH(EH$2)=4,1,IF(MONTH(EH$2)=7,1,IF(MONTH(EH$2)=10,1,0)))),DD_Frequency="Annually",IF(MONTH(EH$2)=1,1,0))*DD_Payment,EH134,_xlfn.IFS(DD_Frequency="Monthly",1,DD_Frequency="Quarterly",IF(MONTH(EH$2)=1,1,IF(MONTH(EH$2)=4,1,IF(MONTH(EH$2)=7,1,IF(MONTH(EH$2)=10,1,0)))),DD_Frequency="Annually",IF(MONTH(EH$2)=1,1,0))*DD_Payment))))</f>
        <v/>
      </c>
      <c r="EJ134" s="3" t="str">
        <f t="shared" ref="EJ134" ca="1" si="6447">IF($B134="","",IF(EH134&gt;EI134,(EH134-EI134/2)*(rate_A*(EJ$1/365)),0))</f>
        <v/>
      </c>
      <c r="EK134" s="3" t="str">
        <f t="shared" ca="1" si="3362"/>
        <v/>
      </c>
      <c r="EL134" s="3" t="str">
        <f t="shared" ref="EL134" ca="1" si="6448">IF($B134="","",DW134*(1+rate_A*EJ$1/365))</f>
        <v/>
      </c>
      <c r="EM134" s="3" t="str">
        <f t="shared" ref="EM134" ca="1" si="6449">IF($B134="","",DX134*(1+rate_A*EJ$1/365))</f>
        <v/>
      </c>
      <c r="EN134" s="3" t="str">
        <f t="shared" ref="EN134" ca="1" si="6450">IF($B134="","",DY134*(1+rate_joint*EJ$1/365))</f>
        <v/>
      </c>
      <c r="EO134" s="5" t="str">
        <f t="shared" ca="1" si="3366"/>
        <v/>
      </c>
      <c r="EP134" s="5" t="str" cm="1">
        <f t="array" aca="1" ref="EP134" ca="1">IF(EO134="","",_xlfn.IFS(EO134&lt;='Hidden inputs'!$C$15,EO134*'Hidden inputs'!$D$15,EO134&lt;='Hidden inputs'!$C$16,'Hidden inputs'!$C$15*'Hidden inputs'!$D$15+(EO134-'Hidden inputs'!$B$16)*'Hidden inputs'!$D$16,EO134&lt;='Hidden inputs'!$C$17,'Hidden inputs'!$C$15*'Hidden inputs'!$D$15+('Hidden inputs'!$C$16-'Hidden inputs'!$B$16)*'Hidden inputs'!$D$16+(EO134-'Hidden inputs'!$B$17)*'Hidden inputs'!$D$17,EO134&gt;'Hidden inputs'!$B$18,'Hidden inputs'!$C$15*'Hidden inputs'!$D$15+('Hidden inputs'!$C$16-'Hidden inputs'!$B$16)*'Hidden inputs'!$D$16+('Hidden inputs'!$C$17-'Hidden inputs'!$B$17)*'Hidden inputs'!$D$17+(EO134-'Hidden inputs'!$B$18)*'Hidden inputs'!$D$18))</f>
        <v/>
      </c>
      <c r="EQ134" s="10" t="str">
        <f t="shared" ca="1" si="3367"/>
        <v/>
      </c>
      <c r="ER134" s="5" t="str">
        <f t="shared" ref="ER134:ER197" ca="1" si="6451">IF($B134="","",EQ134*(EK134+EL134+EM134))</f>
        <v/>
      </c>
      <c r="ES134" s="5" t="str">
        <f t="shared" ref="ES134:ES197" ca="1" si="6452">IF($B134="","",EQ134*EK134)</f>
        <v/>
      </c>
      <c r="ET134" s="5" t="str">
        <f ca="1">IF($B134="","",'Hidden inputs'!$D$11*EK134+'Hidden inputs'!$E$11*EL134)</f>
        <v/>
      </c>
      <c r="EU134" s="11" t="str">
        <f t="shared" ca="1" si="6360"/>
        <v/>
      </c>
      <c r="EV134" s="9" t="str">
        <f t="shared" ref="EV134:EV197" ca="1" si="6453">IF(DR134="","",EU134*EK134)</f>
        <v/>
      </c>
      <c r="EW134" s="3" t="str">
        <f t="shared" ref="EW134:EW197" ca="1" si="6454">IF($B134="","",EK134)</f>
        <v/>
      </c>
      <c r="EX134" s="5" t="str" cm="1">
        <f t="array" aca="1" ref="EX134" ca="1">IF($B134="","",IF(EW134=0,0,IF(DD_Payment="",0,IF(EW134&lt;_xlfn.IFS(DD_Frequency="Monthly",1,DD_Frequency="Quarterly",IF(MONTH(EW$2)=1,1,IF(MONTH(EW$2)=4,1,IF(MONTH(EW$2)=7,1,IF(MONTH(EW$2)=10,1,0)))),DD_Frequency="Annually",IF(MONTH(EW$2)=1,1,0))*DD_Payment,EW134,_xlfn.IFS(DD_Frequency="Monthly",1,DD_Frequency="Quarterly",IF(MONTH(EW$2)=1,1,IF(MONTH(EW$2)=4,1,IF(MONTH(EW$2)=7,1,IF(MONTH(EW$2)=10,1,0)))),DD_Frequency="Annually",IF(MONTH(EW$2)=1,1,0))*DD_Payment))))</f>
        <v/>
      </c>
      <c r="EY134" s="3" t="str">
        <f t="shared" ref="EY134" ca="1" si="6455">IF($B134="","",IF(EW134&gt;EX134,(EW134-EX134/2)*(rate_A*(EY$1/365)),0))</f>
        <v/>
      </c>
      <c r="EZ134" s="3" t="str">
        <f t="shared" ca="1" si="3369"/>
        <v/>
      </c>
      <c r="FA134" s="3" t="str">
        <f t="shared" ref="FA134" ca="1" si="6456">IF($B134="","",EL134*(1+rate_A*EY$1/365))</f>
        <v/>
      </c>
      <c r="FB134" s="3" t="str">
        <f t="shared" ref="FB134" ca="1" si="6457">IF($B134="","",EM134*(1+rate_A*EY$1/365))</f>
        <v/>
      </c>
      <c r="FC134" s="3" t="str">
        <f t="shared" ref="FC134" ca="1" si="6458">IF($B134="","",EN134*(1+rate_joint*EY$1/365))</f>
        <v/>
      </c>
      <c r="FD134" s="5" t="str">
        <f t="shared" ca="1" si="3373"/>
        <v/>
      </c>
      <c r="FE134" s="5" t="str" cm="1">
        <f t="array" aca="1" ref="FE134" ca="1">IF(FD134="","",_xlfn.IFS(FD134&lt;='Hidden inputs'!$C$15,FD134*'Hidden inputs'!$D$15,FD134&lt;='Hidden inputs'!$C$16,'Hidden inputs'!$C$15*'Hidden inputs'!$D$15+(FD134-'Hidden inputs'!$B$16)*'Hidden inputs'!$D$16,FD134&lt;='Hidden inputs'!$C$17,'Hidden inputs'!$C$15*'Hidden inputs'!$D$15+('Hidden inputs'!$C$16-'Hidden inputs'!$B$16)*'Hidden inputs'!$D$16+(FD134-'Hidden inputs'!$B$17)*'Hidden inputs'!$D$17,FD134&gt;'Hidden inputs'!$B$18,'Hidden inputs'!$C$15*'Hidden inputs'!$D$15+('Hidden inputs'!$C$16-'Hidden inputs'!$B$16)*'Hidden inputs'!$D$16+('Hidden inputs'!$C$17-'Hidden inputs'!$B$17)*'Hidden inputs'!$D$17+(FD134-'Hidden inputs'!$B$18)*'Hidden inputs'!$D$18))</f>
        <v/>
      </c>
      <c r="FF134" s="10" t="str">
        <f t="shared" ca="1" si="3374"/>
        <v/>
      </c>
      <c r="FG134" s="5" t="str">
        <f t="shared" ref="FG134:FG197" ca="1" si="6459">IF($B134="","",FF134*(EZ134+FA134+FB134))</f>
        <v/>
      </c>
      <c r="FH134" s="5" t="str">
        <f t="shared" ref="FH134:FH197" ca="1" si="6460">IF($B134="","",FF134*EZ134)</f>
        <v/>
      </c>
      <c r="FI134" s="5" t="str">
        <f ca="1">IF($B134="","",'Hidden inputs'!$D$11*EZ134+'Hidden inputs'!$E$11*FA134)</f>
        <v/>
      </c>
      <c r="FJ134" s="11" t="str">
        <f t="shared" ca="1" si="6365"/>
        <v/>
      </c>
      <c r="FK134" s="9" t="str">
        <f t="shared" ref="FK134:FK197" ca="1" si="6461">IF(EG134="","",FJ134*EZ134)</f>
        <v/>
      </c>
      <c r="FL134" s="3" t="str">
        <f t="shared" ref="FL134:FL197" ca="1" si="6462">IF($B134="","",EZ134)</f>
        <v/>
      </c>
      <c r="FM134" s="5" t="str" cm="1">
        <f t="array" aca="1" ref="FM134" ca="1">IF($B134="","",IF(FL134=0,0,IF(DD_Payment="",0,IF(FL134&lt;_xlfn.IFS(DD_Frequency="Monthly",1,DD_Frequency="Quarterly",IF(MONTH(FL$2)=1,1,IF(MONTH(FL$2)=4,1,IF(MONTH(FL$2)=7,1,IF(MONTH(FL$2)=10,1,0)))),DD_Frequency="Annually",IF(MONTH(FL$2)=1,1,0))*DD_Payment,FL134,_xlfn.IFS(DD_Frequency="Monthly",1,DD_Frequency="Quarterly",IF(MONTH(FL$2)=1,1,IF(MONTH(FL$2)=4,1,IF(MONTH(FL$2)=7,1,IF(MONTH(FL$2)=10,1,0)))),DD_Frequency="Annually",IF(MONTH(FL$2)=1,1,0))*DD_Payment))))</f>
        <v/>
      </c>
      <c r="FN134" s="3" t="str">
        <f t="shared" ref="FN134" ca="1" si="6463">IF($B134="","",IF(FL134&gt;FM134,(FL134-FM134/2)*(rate_A*(FN$1/365)),0))</f>
        <v/>
      </c>
      <c r="FO134" s="3" t="str">
        <f t="shared" ca="1" si="3376"/>
        <v/>
      </c>
      <c r="FP134" s="3" t="str">
        <f t="shared" ref="FP134" ca="1" si="6464">IF($B134="","",FA134*(1+rate_A*FN$1/365))</f>
        <v/>
      </c>
      <c r="FQ134" s="3" t="str">
        <f t="shared" ref="FQ134" ca="1" si="6465">IF($B134="","",FB134*(1+rate_A*FN$1/365))</f>
        <v/>
      </c>
      <c r="FR134" s="3" t="str">
        <f t="shared" ref="FR134" ca="1" si="6466">IF($B134="","",FC134*(1+rate_joint*FN$1/365))</f>
        <v/>
      </c>
      <c r="FS134" s="5" t="str">
        <f t="shared" ca="1" si="3380"/>
        <v/>
      </c>
      <c r="FT134" s="5" t="str" cm="1">
        <f t="array" aca="1" ref="FT134" ca="1">IF(FS134="","",_xlfn.IFS(FS134&lt;='Hidden inputs'!$C$15,FS134*'Hidden inputs'!$D$15,FS134&lt;='Hidden inputs'!$C$16,'Hidden inputs'!$C$15*'Hidden inputs'!$D$15+(FS134-'Hidden inputs'!$B$16)*'Hidden inputs'!$D$16,FS134&lt;='Hidden inputs'!$C$17,'Hidden inputs'!$C$15*'Hidden inputs'!$D$15+('Hidden inputs'!$C$16-'Hidden inputs'!$B$16)*'Hidden inputs'!$D$16+(FS134-'Hidden inputs'!$B$17)*'Hidden inputs'!$D$17,FS134&gt;'Hidden inputs'!$B$18,'Hidden inputs'!$C$15*'Hidden inputs'!$D$15+('Hidden inputs'!$C$16-'Hidden inputs'!$B$16)*'Hidden inputs'!$D$16+('Hidden inputs'!$C$17-'Hidden inputs'!$B$17)*'Hidden inputs'!$D$17+(FS134-'Hidden inputs'!$B$18)*'Hidden inputs'!$D$18))</f>
        <v/>
      </c>
      <c r="FU134" s="10" t="str">
        <f t="shared" ca="1" si="3381"/>
        <v/>
      </c>
      <c r="FV134" s="5" t="str">
        <f t="shared" ref="FV134:FV197" ca="1" si="6467">IF($B134="","",FU134*(FO134+FP134+FQ134))</f>
        <v/>
      </c>
      <c r="FW134" s="5" t="str">
        <f t="shared" ref="FW134:FW197" ca="1" si="6468">IF($B134="","",FU134*FO134)</f>
        <v/>
      </c>
      <c r="FX134" s="5" t="str">
        <f ca="1">IF($B134="","",'Hidden inputs'!$D$11*FO134+'Hidden inputs'!$E$11*FP134)</f>
        <v/>
      </c>
      <c r="FY134" s="11" t="str">
        <f t="shared" ca="1" si="6370"/>
        <v/>
      </c>
      <c r="FZ134" s="9" t="str">
        <f t="shared" ref="FZ134:FZ197" ca="1" si="6469">IF(EV134="","",FY134*FO134)</f>
        <v/>
      </c>
      <c r="GA134" s="5" t="str">
        <f t="shared" ref="GA134:GA197" ca="1" si="6470">IF(EV134="","",(N134+AC134+AR134+BG134+BV134+CK134+CZ134+DO134+ED134+ES134+FH134+FW134)/12)</f>
        <v/>
      </c>
      <c r="GB134" s="5" t="str">
        <f t="shared" ref="GB134:GB197" ca="1" si="6471">IF(EV134="","",(Q134+AF134+AU134+BJ134+BY134+CN134+DC134+DR134+EG134+EV134+FK134+FZ134)/12)</f>
        <v/>
      </c>
      <c r="GC134" s="5" t="str">
        <f t="shared" ca="1" si="6371"/>
        <v/>
      </c>
      <c r="GD134" s="5" t="str">
        <f t="shared" ca="1" si="6372"/>
        <v/>
      </c>
    </row>
    <row r="135" spans="1:186" x14ac:dyDescent="0.35">
      <c r="A135" s="2" t="str">
        <f t="shared" ca="1" si="6373"/>
        <v/>
      </c>
      <c r="B135" s="6" t="str">
        <f t="shared" ca="1" si="6374"/>
        <v/>
      </c>
      <c r="C135" s="5" t="str">
        <f t="shared" ref="C135:C198" ca="1" si="6472">IF(B135="","",MAX(FO134,0))</f>
        <v/>
      </c>
      <c r="D135" s="5" t="str" cm="1">
        <f t="array" aca="1" ref="D135" ca="1">IF($B135="","",IF(C135=0,0,IF(DD_Payment="",0,IF(C135&lt;_xlfn.IFS(DD_Frequency="Monthly",1,DD_Frequency="Quarterly",IF(MONTH(C$2)=1,1,IF(MONTH(C$2)=4,1,IF(MONTH(C$2)=7,1,IF(MONTH(C$2)=10,1,0)))),DD_Frequency="Annually",IF(MONTH(C$2)=1,1,0))*DD_Payment,C135,_xlfn.IFS(DD_Frequency="Monthly",1,DD_Frequency="Quarterly",IF(MONTH(C$2)=1,1,IF(MONTH(C$2)=4,1,IF(MONTH(C$2)=7,1,IF(MONTH(C$2)=10,1,0)))),DD_Frequency="Annually",IF(MONTH(C$2)=1,1,0))*DD_Payment))))</f>
        <v/>
      </c>
      <c r="E135" s="5" t="str">
        <f t="shared" ref="E135" ca="1" si="6473">IF(B135="","",IF(C135&gt;D135,(C135-D135/2)*(rate_A*(E$1/365)),0))</f>
        <v/>
      </c>
      <c r="F135" s="5" t="str">
        <f t="shared" ca="1" si="6376"/>
        <v/>
      </c>
      <c r="G135" s="5" t="str">
        <f t="shared" ref="G135" ca="1" si="6474">IF(B135="","",G134*(1+rate_A*E$1/365))</f>
        <v/>
      </c>
      <c r="H135" s="5" t="str">
        <f t="shared" ref="H135" ca="1" si="6475">IF(B135="","",H134*(1+rate_A*E$1/365))</f>
        <v/>
      </c>
      <c r="I135" s="5" t="str">
        <f t="shared" ref="I135" ca="1" si="6476">IF(B135="","",I134*(1+rate_joint*E$1/365))</f>
        <v/>
      </c>
      <c r="J135" s="5" t="str">
        <f t="shared" ref="J135:J198" ca="1" si="6477">IF($B135="","",F135+G135+H135+I135)</f>
        <v/>
      </c>
      <c r="K135" s="5" t="str" cm="1">
        <f t="array" aca="1" ref="K135" ca="1">IF(J135="","",_xlfn.IFS(J135&lt;='Hidden inputs'!$C$15,J135*'Hidden inputs'!$D$15,J135&lt;='Hidden inputs'!$C$16,'Hidden inputs'!$C$15*'Hidden inputs'!$D$15+(J135-'Hidden inputs'!$B$16)*'Hidden inputs'!$D$16,J135&lt;='Hidden inputs'!$C$17,'Hidden inputs'!$C$15*'Hidden inputs'!$D$15+('Hidden inputs'!$C$16-'Hidden inputs'!$B$16)*'Hidden inputs'!$D$16+(J135-'Hidden inputs'!$B$17)*'Hidden inputs'!$D$17,J135&gt;'Hidden inputs'!$B$18,'Hidden inputs'!$C$15*'Hidden inputs'!$D$15+('Hidden inputs'!$C$16-'Hidden inputs'!$B$16)*'Hidden inputs'!$D$16+('Hidden inputs'!$C$17-'Hidden inputs'!$B$17)*'Hidden inputs'!$D$17+(J135-'Hidden inputs'!$B$18)*'Hidden inputs'!$D$18))</f>
        <v/>
      </c>
      <c r="L135" s="11" t="str">
        <f t="shared" ref="L135:L198" ca="1" si="6478">IF(B135="","",IF(J135=0,0,K135/J135))</f>
        <v/>
      </c>
      <c r="M135" s="5" t="str">
        <f t="shared" ca="1" si="6380"/>
        <v/>
      </c>
      <c r="N135" s="5" t="str">
        <f t="shared" ca="1" si="6381"/>
        <v/>
      </c>
      <c r="O135" s="5" t="str">
        <f ca="1">IF(B135="","",'Hidden inputs'!$D$11*F135+'Hidden inputs'!$E$11*G135)</f>
        <v/>
      </c>
      <c r="P135" s="11" t="str">
        <f t="shared" ca="1" si="6314"/>
        <v/>
      </c>
      <c r="Q135" s="20" t="str">
        <f t="shared" ca="1" si="6315"/>
        <v/>
      </c>
      <c r="R135" s="3" t="str">
        <f t="shared" ca="1" si="6382"/>
        <v/>
      </c>
      <c r="S135" s="5" t="str" cm="1">
        <f t="array" aca="1" ref="S135" ca="1">IF($B135="","",IF(R135=0,0,IF(DD_Payment="",0,IF(R135&lt;_xlfn.IFS(DD_Frequency="Monthly",1,DD_Frequency="Quarterly",IF(MONTH(R$2)=1,1,IF(MONTH(R$2)=4,1,IF(MONTH(R$2)=7,1,IF(MONTH(R$2)=10,1,0)))),DD_Frequency="Annually",IF(MONTH(R$2)=1,1,0))*DD_Payment,R135,_xlfn.IFS(DD_Frequency="Monthly",1,DD_Frequency="Quarterly",IF(MONTH(R$2)=1,1,IF(MONTH(R$2)=4,1,IF(MONTH(R$2)=7,1,IF(MONTH(R$2)=10,1,0)))),DD_Frequency="Annually",IF(MONTH(R$2)=1,1,0))*DD_Payment))))</f>
        <v/>
      </c>
      <c r="T135" s="3" t="str">
        <f t="shared" ref="T135" ca="1" si="6479">IF(B135="","",IF(R135&gt;S135,(R135-S135/2)*(rate_A*((T$1+A135)/365)),0))</f>
        <v/>
      </c>
      <c r="U135" s="3" t="str">
        <f t="shared" ca="1" si="6384"/>
        <v/>
      </c>
      <c r="V135" s="3" t="str">
        <f t="shared" ref="V135" ca="1" si="6480">IF(B135="","",G135*(1+rate_A*(T$1+A135)/365))</f>
        <v/>
      </c>
      <c r="W135" s="3" t="str">
        <f t="shared" ref="W135" ca="1" si="6481">IF(B135="","",H135*(1+rate_A*(T$1+A135)/365))</f>
        <v/>
      </c>
      <c r="X135" s="3" t="str">
        <f t="shared" ref="X135" ca="1" si="6482">IF(B135="","",I135*(1+rate_joint*(T$1+A135)/365))</f>
        <v/>
      </c>
      <c r="Y135" s="5" t="str">
        <f t="shared" ref="Y135:Y198" ca="1" si="6483">IF($B135="","",U135+V135+W135+X135)</f>
        <v/>
      </c>
      <c r="Z135" s="5" t="str" cm="1">
        <f t="array" aca="1" ref="Z135" ca="1">IF(Y135="","",_xlfn.IFS(Y135&lt;='Hidden inputs'!$C$15,Y135*'Hidden inputs'!$D$15,Y135&lt;='Hidden inputs'!$C$16,'Hidden inputs'!$C$15*'Hidden inputs'!$D$15+(Y135-'Hidden inputs'!$B$16)*'Hidden inputs'!$D$16,Y135&lt;='Hidden inputs'!$C$17,'Hidden inputs'!$C$15*'Hidden inputs'!$D$15+('Hidden inputs'!$C$16-'Hidden inputs'!$B$16)*'Hidden inputs'!$D$16+(Y135-'Hidden inputs'!$B$17)*'Hidden inputs'!$D$17,Y135&gt;'Hidden inputs'!$B$18,'Hidden inputs'!$C$15*'Hidden inputs'!$D$15+('Hidden inputs'!$C$16-'Hidden inputs'!$B$16)*'Hidden inputs'!$D$16+('Hidden inputs'!$C$17-'Hidden inputs'!$B$17)*'Hidden inputs'!$D$17+(Y135-'Hidden inputs'!$B$18)*'Hidden inputs'!$D$18))</f>
        <v/>
      </c>
      <c r="AA135" s="10" t="str">
        <f t="shared" ref="AA135:AA198" ca="1" si="6484">IF(B135="","",IF(Y135=0,0,Z135/Y135))</f>
        <v/>
      </c>
      <c r="AB135" s="5" t="str">
        <f t="shared" ca="1" si="6388"/>
        <v/>
      </c>
      <c r="AC135" s="5" t="str">
        <f t="shared" ref="AC135:AC198" ca="1" si="6485">IF(B135="","",AA135*U135)</f>
        <v/>
      </c>
      <c r="AD135" s="5" t="str">
        <f ca="1">IF(B135="","",'Hidden inputs'!$D$11*U135+'Hidden inputs'!$E$11*V135)</f>
        <v/>
      </c>
      <c r="AE135" s="11" t="str">
        <f t="shared" ca="1" si="6320"/>
        <v/>
      </c>
      <c r="AF135" s="9" t="str">
        <f t="shared" ca="1" si="6389"/>
        <v/>
      </c>
      <c r="AG135" s="3" t="str">
        <f t="shared" ca="1" si="6390"/>
        <v/>
      </c>
      <c r="AH135" s="5" t="str" cm="1">
        <f t="array" aca="1" ref="AH135" ca="1">IF($B135="","",IF(AG135=0,0,IF(DD_Payment="",0,IF(AG135&lt;_xlfn.IFS(DD_Frequency="Monthly",1,DD_Frequency="Quarterly",IF(MONTH(AG$2)=1,1,IF(MONTH(AG$2)=4,1,IF(MONTH(AG$2)=7,1,IF(MONTH(AG$2)=10,1,0)))),DD_Frequency="Annually",IF(MONTH(AG$2)=1,1,0))*DD_Payment,AG135,_xlfn.IFS(DD_Frequency="Monthly",1,DD_Frequency="Quarterly",IF(MONTH(AG$2)=1,1,IF(MONTH(AG$2)=4,1,IF(MONTH(AG$2)=7,1,IF(MONTH(AG$2)=10,1,0)))),DD_Frequency="Annually",IF(MONTH(AG$2)=1,1,0))*DD_Payment))))</f>
        <v/>
      </c>
      <c r="AI135" s="3" t="str">
        <f t="shared" ref="AI135" ca="1" si="6486">IF($B135="","",IF(AG135&gt;AH135,(AG135-AH135/2)*(rate_A*(AI$1/365)),0))</f>
        <v/>
      </c>
      <c r="AJ135" s="3" t="str">
        <f t="shared" ref="AJ135:AJ198" ca="1" si="6487">IF($B135="","",AG135-AH135+AI135)</f>
        <v/>
      </c>
      <c r="AK135" s="3" t="str">
        <f t="shared" ref="AK135" ca="1" si="6488">IF($B135="","",V135*(1+rate_A*AI$1/365))</f>
        <v/>
      </c>
      <c r="AL135" s="3" t="str">
        <f t="shared" ref="AL135" ca="1" si="6489">IF($B135="","",W135*(1+rate_A*AI$1/365))</f>
        <v/>
      </c>
      <c r="AM135" s="3" t="str">
        <f t="shared" ref="AM135" ca="1" si="6490">IF($B135="","",X135*(1+rate_joint*AI$1/365))</f>
        <v/>
      </c>
      <c r="AN135" s="5" t="str">
        <f t="shared" ref="AN135:AN198" ca="1" si="6491">IF($B135="","",AJ135+AK135+AL135+AM135)</f>
        <v/>
      </c>
      <c r="AO135" s="5" t="str" cm="1">
        <f t="array" aca="1" ref="AO135" ca="1">IF(AN135="","",_xlfn.IFS(AN135&lt;='Hidden inputs'!$C$15,AN135*'Hidden inputs'!$D$15,AN135&lt;='Hidden inputs'!$C$16,'Hidden inputs'!$C$15*'Hidden inputs'!$D$15+(AN135-'Hidden inputs'!$B$16)*'Hidden inputs'!$D$16,AN135&lt;='Hidden inputs'!$C$17,'Hidden inputs'!$C$15*'Hidden inputs'!$D$15+('Hidden inputs'!$C$16-'Hidden inputs'!$B$16)*'Hidden inputs'!$D$16+(AN135-'Hidden inputs'!$B$17)*'Hidden inputs'!$D$17,AN135&gt;'Hidden inputs'!$B$18,'Hidden inputs'!$C$15*'Hidden inputs'!$D$15+('Hidden inputs'!$C$16-'Hidden inputs'!$B$16)*'Hidden inputs'!$D$16+('Hidden inputs'!$C$17-'Hidden inputs'!$B$17)*'Hidden inputs'!$D$17+(AN135-'Hidden inputs'!$B$18)*'Hidden inputs'!$D$18))</f>
        <v/>
      </c>
      <c r="AP135" s="10" t="str">
        <f t="shared" ref="AP135:AP198" ca="1" si="6492">IF($B135="","",IF(AN135=0,0,AO135/AN135))</f>
        <v/>
      </c>
      <c r="AQ135" s="5" t="str">
        <f t="shared" ca="1" si="6395"/>
        <v/>
      </c>
      <c r="AR135" s="5" t="str">
        <f t="shared" ca="1" si="6396"/>
        <v/>
      </c>
      <c r="AS135" s="5" t="str">
        <f ca="1">IF($B135="","",'Hidden inputs'!$D$11*AJ135+'Hidden inputs'!$E$11*AK135)</f>
        <v/>
      </c>
      <c r="AT135" s="11" t="str">
        <f t="shared" ca="1" si="6325"/>
        <v/>
      </c>
      <c r="AU135" s="9" t="str">
        <f t="shared" ca="1" si="6397"/>
        <v/>
      </c>
      <c r="AV135" s="3" t="str">
        <f t="shared" ca="1" si="6398"/>
        <v/>
      </c>
      <c r="AW135" s="5" t="str" cm="1">
        <f t="array" aca="1" ref="AW135" ca="1">IF($B135="","",IF(AV135=0,0,IF(DD_Payment="",0,IF(AV135&lt;_xlfn.IFS(DD_Frequency="Monthly",1,DD_Frequency="Quarterly",IF(MONTH(AV$2)=1,1,IF(MONTH(AV$2)=4,1,IF(MONTH(AV$2)=7,1,IF(MONTH(AV$2)=10,1,0)))),DD_Frequency="Annually",IF(MONTH(AV$2)=1,1,0))*DD_Payment,AV135,_xlfn.IFS(DD_Frequency="Monthly",1,DD_Frequency="Quarterly",IF(MONTH(AV$2)=1,1,IF(MONTH(AV$2)=4,1,IF(MONTH(AV$2)=7,1,IF(MONTH(AV$2)=10,1,0)))),DD_Frequency="Annually",IF(MONTH(AV$2)=1,1,0))*DD_Payment))))</f>
        <v/>
      </c>
      <c r="AX135" s="3" t="str">
        <f t="shared" ref="AX135" ca="1" si="6493">IF($B135="","",IF(AV135&gt;AW135,(AV135-AW135/2)*(rate_A*(AX$1/365)),0))</f>
        <v/>
      </c>
      <c r="AY135" s="3" t="str">
        <f t="shared" ref="AY135:AY198" ca="1" si="6494">IF($B135="","",AV135-AW135+AX135)</f>
        <v/>
      </c>
      <c r="AZ135" s="3" t="str">
        <f t="shared" ref="AZ135" ca="1" si="6495">IF($B135="","",AK135*(1+rate_A*AX$1/365))</f>
        <v/>
      </c>
      <c r="BA135" s="3" t="str">
        <f t="shared" ref="BA135" ca="1" si="6496">IF($B135="","",AL135*(1+rate_A*AX$1/365))</f>
        <v/>
      </c>
      <c r="BB135" s="3" t="str">
        <f t="shared" ref="BB135" ca="1" si="6497">IF($B135="","",AM135*(1+rate_joint*AX$1/365))</f>
        <v/>
      </c>
      <c r="BC135" s="5" t="str">
        <f t="shared" ref="BC135:BC198" ca="1" si="6498">IF($B135="","",AY135+AZ135+BA135+BB135)</f>
        <v/>
      </c>
      <c r="BD135" s="5" t="str" cm="1">
        <f t="array" aca="1" ref="BD135" ca="1">IF(BC135="","",_xlfn.IFS(BC135&lt;='Hidden inputs'!$C$15,BC135*'Hidden inputs'!$D$15,BC135&lt;='Hidden inputs'!$C$16,'Hidden inputs'!$C$15*'Hidden inputs'!$D$15+(BC135-'Hidden inputs'!$B$16)*'Hidden inputs'!$D$16,BC135&lt;='Hidden inputs'!$C$17,'Hidden inputs'!$C$15*'Hidden inputs'!$D$15+('Hidden inputs'!$C$16-'Hidden inputs'!$B$16)*'Hidden inputs'!$D$16+(BC135-'Hidden inputs'!$B$17)*'Hidden inputs'!$D$17,BC135&gt;'Hidden inputs'!$B$18,'Hidden inputs'!$C$15*'Hidden inputs'!$D$15+('Hidden inputs'!$C$16-'Hidden inputs'!$B$16)*'Hidden inputs'!$D$16+('Hidden inputs'!$C$17-'Hidden inputs'!$B$17)*'Hidden inputs'!$D$17+(BC135-'Hidden inputs'!$B$18)*'Hidden inputs'!$D$18))</f>
        <v/>
      </c>
      <c r="BE135" s="10" t="str">
        <f t="shared" ref="BE135:BE198" ca="1" si="6499">IF($B135="","",IF(BC135=0,0,BD135/BC135))</f>
        <v/>
      </c>
      <c r="BF135" s="5" t="str">
        <f t="shared" ca="1" si="6403"/>
        <v/>
      </c>
      <c r="BG135" s="5" t="str">
        <f t="shared" ca="1" si="6404"/>
        <v/>
      </c>
      <c r="BH135" s="5" t="str">
        <f ca="1">IF($B135="","",'Hidden inputs'!$D$11*AY135+'Hidden inputs'!$E$11*AZ135)</f>
        <v/>
      </c>
      <c r="BI135" s="11" t="str">
        <f t="shared" ca="1" si="6330"/>
        <v/>
      </c>
      <c r="BJ135" s="9" t="str">
        <f t="shared" ca="1" si="6405"/>
        <v/>
      </c>
      <c r="BK135" s="3" t="str">
        <f t="shared" ca="1" si="6406"/>
        <v/>
      </c>
      <c r="BL135" s="5" t="str" cm="1">
        <f t="array" aca="1" ref="BL135" ca="1">IF($B135="","",IF(BK135=0,0,IF(DD_Payment="",0,IF(BK135&lt;_xlfn.IFS(DD_Frequency="Monthly",1,DD_Frequency="Quarterly",IF(MONTH(BK$2)=1,1,IF(MONTH(BK$2)=4,1,IF(MONTH(BK$2)=7,1,IF(MONTH(BK$2)=10,1,0)))),DD_Frequency="Annually",IF(MONTH(BK$2)=1,1,0))*DD_Payment,BK135,_xlfn.IFS(DD_Frequency="Monthly",1,DD_Frequency="Quarterly",IF(MONTH(BK$2)=1,1,IF(MONTH(BK$2)=4,1,IF(MONTH(BK$2)=7,1,IF(MONTH(BK$2)=10,1,0)))),DD_Frequency="Annually",IF(MONTH(BK$2)=1,1,0))*DD_Payment))))</f>
        <v/>
      </c>
      <c r="BM135" s="3" t="str">
        <f t="shared" ref="BM135" ca="1" si="6500">IF($B135="","",IF(BK135&gt;BL135,(BK135-BL135/2)*(rate_A*(BM$1/365)),0))</f>
        <v/>
      </c>
      <c r="BN135" s="3" t="str">
        <f t="shared" ref="BN135:BN198" ca="1" si="6501">IF($B135="","",BK135-BL135+BM135)</f>
        <v/>
      </c>
      <c r="BO135" s="3" t="str">
        <f t="shared" ref="BO135" ca="1" si="6502">IF($B135="","",AZ135*(1+rate_A*BM$1/365))</f>
        <v/>
      </c>
      <c r="BP135" s="3" t="str">
        <f t="shared" ref="BP135" ca="1" si="6503">IF($B135="","",BA135*(1+rate_A*BM$1/365))</f>
        <v/>
      </c>
      <c r="BQ135" s="3" t="str">
        <f t="shared" ref="BQ135" ca="1" si="6504">IF($B135="","",BB135*(1+rate_joint*BM$1/365))</f>
        <v/>
      </c>
      <c r="BR135" s="5" t="str">
        <f t="shared" ref="BR135:BR198" ca="1" si="6505">IF($B135="","",BN135+BO135+BP135+BQ135)</f>
        <v/>
      </c>
      <c r="BS135" s="5" t="str" cm="1">
        <f t="array" aca="1" ref="BS135" ca="1">IF(BR135="","",_xlfn.IFS(BR135&lt;='Hidden inputs'!$C$15,BR135*'Hidden inputs'!$D$15,BR135&lt;='Hidden inputs'!$C$16,'Hidden inputs'!$C$15*'Hidden inputs'!$D$15+(BR135-'Hidden inputs'!$B$16)*'Hidden inputs'!$D$16,BR135&lt;='Hidden inputs'!$C$17,'Hidden inputs'!$C$15*'Hidden inputs'!$D$15+('Hidden inputs'!$C$16-'Hidden inputs'!$B$16)*'Hidden inputs'!$D$16+(BR135-'Hidden inputs'!$B$17)*'Hidden inputs'!$D$17,BR135&gt;'Hidden inputs'!$B$18,'Hidden inputs'!$C$15*'Hidden inputs'!$D$15+('Hidden inputs'!$C$16-'Hidden inputs'!$B$16)*'Hidden inputs'!$D$16+('Hidden inputs'!$C$17-'Hidden inputs'!$B$17)*'Hidden inputs'!$D$17+(BR135-'Hidden inputs'!$B$18)*'Hidden inputs'!$D$18))</f>
        <v/>
      </c>
      <c r="BT135" s="10" t="str">
        <f t="shared" ref="BT135:BT198" ca="1" si="6506">IF($B135="","",IF(BR135=0,0,BS135/BR135))</f>
        <v/>
      </c>
      <c r="BU135" s="5" t="str">
        <f t="shared" ca="1" si="6411"/>
        <v/>
      </c>
      <c r="BV135" s="5" t="str">
        <f t="shared" ca="1" si="6412"/>
        <v/>
      </c>
      <c r="BW135" s="5" t="str">
        <f ca="1">IF($B135="","",'Hidden inputs'!$D$11*BN135+'Hidden inputs'!$E$11*BO135)</f>
        <v/>
      </c>
      <c r="BX135" s="11" t="str">
        <f t="shared" ca="1" si="6335"/>
        <v/>
      </c>
      <c r="BY135" s="9" t="str">
        <f t="shared" ca="1" si="6413"/>
        <v/>
      </c>
      <c r="BZ135" s="3" t="str">
        <f t="shared" ca="1" si="6414"/>
        <v/>
      </c>
      <c r="CA135" s="5" t="str" cm="1">
        <f t="array" aca="1" ref="CA135" ca="1">IF($B135="","",IF(BZ135=0,0,IF(DD_Payment="",0,IF(BZ135&lt;_xlfn.IFS(DD_Frequency="Monthly",1,DD_Frequency="Quarterly",IF(MONTH(BZ$2)=1,1,IF(MONTH(BZ$2)=4,1,IF(MONTH(BZ$2)=7,1,IF(MONTH(BZ$2)=10,1,0)))),DD_Frequency="Annually",IF(MONTH(BZ$2)=1,1,0))*DD_Payment,BZ135,_xlfn.IFS(DD_Frequency="Monthly",1,DD_Frequency="Quarterly",IF(MONTH(BZ$2)=1,1,IF(MONTH(BZ$2)=4,1,IF(MONTH(BZ$2)=7,1,IF(MONTH(BZ$2)=10,1,0)))),DD_Frequency="Annually",IF(MONTH(BZ$2)=1,1,0))*DD_Payment))))</f>
        <v/>
      </c>
      <c r="CB135" s="3" t="str">
        <f t="shared" ref="CB135" ca="1" si="6507">IF($B135="","",IF(BZ135&gt;CA135,(BZ135-CA135/2)*(rate_A*(CB$1/365)),0))</f>
        <v/>
      </c>
      <c r="CC135" s="3" t="str">
        <f t="shared" ref="CC135:CC198" ca="1" si="6508">IF($B135="","",BZ135-CA135+CB135)</f>
        <v/>
      </c>
      <c r="CD135" s="3" t="str">
        <f t="shared" ref="CD135" ca="1" si="6509">IF($B135="","",BO135*(1+rate_A*CB$1/365))</f>
        <v/>
      </c>
      <c r="CE135" s="3" t="str">
        <f t="shared" ref="CE135" ca="1" si="6510">IF($B135="","",BP135*(1+rate_A*CB$1/365))</f>
        <v/>
      </c>
      <c r="CF135" s="3" t="str">
        <f t="shared" ref="CF135" ca="1" si="6511">IF($B135="","",BQ135*(1+rate_joint*CB$1/365))</f>
        <v/>
      </c>
      <c r="CG135" s="5" t="str">
        <f t="shared" ref="CG135:CG198" ca="1" si="6512">IF($B135="","",CC135+CD135+CE135+CF135)</f>
        <v/>
      </c>
      <c r="CH135" s="5" t="str" cm="1">
        <f t="array" aca="1" ref="CH135" ca="1">IF(CG135="","",_xlfn.IFS(CG135&lt;='Hidden inputs'!$C$15,CG135*'Hidden inputs'!$D$15,CG135&lt;='Hidden inputs'!$C$16,'Hidden inputs'!$C$15*'Hidden inputs'!$D$15+(CG135-'Hidden inputs'!$B$16)*'Hidden inputs'!$D$16,CG135&lt;='Hidden inputs'!$C$17,'Hidden inputs'!$C$15*'Hidden inputs'!$D$15+('Hidden inputs'!$C$16-'Hidden inputs'!$B$16)*'Hidden inputs'!$D$16+(CG135-'Hidden inputs'!$B$17)*'Hidden inputs'!$D$17,CG135&gt;'Hidden inputs'!$B$18,'Hidden inputs'!$C$15*'Hidden inputs'!$D$15+('Hidden inputs'!$C$16-'Hidden inputs'!$B$16)*'Hidden inputs'!$D$16+('Hidden inputs'!$C$17-'Hidden inputs'!$B$17)*'Hidden inputs'!$D$17+(CG135-'Hidden inputs'!$B$18)*'Hidden inputs'!$D$18))</f>
        <v/>
      </c>
      <c r="CI135" s="10" t="str">
        <f t="shared" ref="CI135:CI198" ca="1" si="6513">IF($B135="","",IF(CG135=0,0,CH135/CG135))</f>
        <v/>
      </c>
      <c r="CJ135" s="5" t="str">
        <f t="shared" ca="1" si="6419"/>
        <v/>
      </c>
      <c r="CK135" s="5" t="str">
        <f t="shared" ca="1" si="6420"/>
        <v/>
      </c>
      <c r="CL135" s="5" t="str">
        <f ca="1">IF($B135="","",'Hidden inputs'!$D$11*CC135+'Hidden inputs'!$E$11*CD135)</f>
        <v/>
      </c>
      <c r="CM135" s="11" t="str">
        <f t="shared" ca="1" si="6340"/>
        <v/>
      </c>
      <c r="CN135" s="9" t="str">
        <f t="shared" ca="1" si="6421"/>
        <v/>
      </c>
      <c r="CO135" s="3" t="str">
        <f t="shared" ca="1" si="6422"/>
        <v/>
      </c>
      <c r="CP135" s="5" t="str" cm="1">
        <f t="array" aca="1" ref="CP135" ca="1">IF($B135="","",IF(CO135=0,0,IF(DD_Payment="",0,IF(CO135&lt;_xlfn.IFS(DD_Frequency="Monthly",1,DD_Frequency="Quarterly",IF(MONTH(CO$2)=1,1,IF(MONTH(CO$2)=4,1,IF(MONTH(CO$2)=7,1,IF(MONTH(CO$2)=10,1,0)))),DD_Frequency="Annually",IF(MONTH(CO$2)=1,1,0))*DD_Payment,CO135,_xlfn.IFS(DD_Frequency="Monthly",1,DD_Frequency="Quarterly",IF(MONTH(CO$2)=1,1,IF(MONTH(CO$2)=4,1,IF(MONTH(CO$2)=7,1,IF(MONTH(CO$2)=10,1,0)))),DD_Frequency="Annually",IF(MONTH(CO$2)=1,1,0))*DD_Payment))))</f>
        <v/>
      </c>
      <c r="CQ135" s="3" t="str">
        <f t="shared" ref="CQ135" ca="1" si="6514">IF($B135="","",IF(CO135&gt;CP135,(CO135-CP135/2)*(rate_A*(CQ$1/365)),0))</f>
        <v/>
      </c>
      <c r="CR135" s="3" t="str">
        <f t="shared" ref="CR135:CR198" ca="1" si="6515">IF($B135="","",CO135-CP135+CQ135)</f>
        <v/>
      </c>
      <c r="CS135" s="3" t="str">
        <f t="shared" ref="CS135" ca="1" si="6516">IF($B135="","",CD135*(1+rate_A*CQ$1/365))</f>
        <v/>
      </c>
      <c r="CT135" s="3" t="str">
        <f t="shared" ref="CT135" ca="1" si="6517">IF($B135="","",CE135*(1+rate_A*CQ$1/365))</f>
        <v/>
      </c>
      <c r="CU135" s="3" t="str">
        <f t="shared" ref="CU135" ca="1" si="6518">IF($B135="","",CF135*(1+rate_joint*CQ$1/365))</f>
        <v/>
      </c>
      <c r="CV135" s="5" t="str">
        <f t="shared" ref="CV135:CV198" ca="1" si="6519">IF($B135="","",CR135+CS135+CT135+CU135)</f>
        <v/>
      </c>
      <c r="CW135" s="5" t="str" cm="1">
        <f t="array" aca="1" ref="CW135" ca="1">IF(CV135="","",_xlfn.IFS(CV135&lt;='Hidden inputs'!$C$15,CV135*'Hidden inputs'!$D$15,CV135&lt;='Hidden inputs'!$C$16,'Hidden inputs'!$C$15*'Hidden inputs'!$D$15+(CV135-'Hidden inputs'!$B$16)*'Hidden inputs'!$D$16,CV135&lt;='Hidden inputs'!$C$17,'Hidden inputs'!$C$15*'Hidden inputs'!$D$15+('Hidden inputs'!$C$16-'Hidden inputs'!$B$16)*'Hidden inputs'!$D$16+(CV135-'Hidden inputs'!$B$17)*'Hidden inputs'!$D$17,CV135&gt;'Hidden inputs'!$B$18,'Hidden inputs'!$C$15*'Hidden inputs'!$D$15+('Hidden inputs'!$C$16-'Hidden inputs'!$B$16)*'Hidden inputs'!$D$16+('Hidden inputs'!$C$17-'Hidden inputs'!$B$17)*'Hidden inputs'!$D$17+(CV135-'Hidden inputs'!$B$18)*'Hidden inputs'!$D$18))</f>
        <v/>
      </c>
      <c r="CX135" s="10" t="str">
        <f t="shared" ref="CX135:CX198" ca="1" si="6520">IF($B135="","",IF(CV135=0,0,CW135/CV135))</f>
        <v/>
      </c>
      <c r="CY135" s="5" t="str">
        <f t="shared" ca="1" si="6427"/>
        <v/>
      </c>
      <c r="CZ135" s="5" t="str">
        <f t="shared" ca="1" si="6428"/>
        <v/>
      </c>
      <c r="DA135" s="5" t="str">
        <f ca="1">IF($B135="","",'Hidden inputs'!$D$11*CR135+'Hidden inputs'!$E$11*CS135)</f>
        <v/>
      </c>
      <c r="DB135" s="11" t="str">
        <f t="shared" ca="1" si="6345"/>
        <v/>
      </c>
      <c r="DC135" s="9" t="str">
        <f t="shared" ca="1" si="6429"/>
        <v/>
      </c>
      <c r="DD135" s="3" t="str">
        <f t="shared" ca="1" si="6430"/>
        <v/>
      </c>
      <c r="DE135" s="5" t="str" cm="1">
        <f t="array" aca="1" ref="DE135" ca="1">IF($B135="","",IF(DD135=0,0,IF(DD_Payment="",0,IF(DD135&lt;_xlfn.IFS(DD_Frequency="Monthly",1,DD_Frequency="Quarterly",IF(MONTH(DD$2)=1,1,IF(MONTH(DD$2)=4,1,IF(MONTH(DD$2)=7,1,IF(MONTH(DD$2)=10,1,0)))),DD_Frequency="Annually",IF(MONTH(DD$2)=1,1,0))*DD_Payment,DD135,_xlfn.IFS(DD_Frequency="Monthly",1,DD_Frequency="Quarterly",IF(MONTH(DD$2)=1,1,IF(MONTH(DD$2)=4,1,IF(MONTH(DD$2)=7,1,IF(MONTH(DD$2)=10,1,0)))),DD_Frequency="Annually",IF(MONTH(DD$2)=1,1,0))*DD_Payment))))</f>
        <v/>
      </c>
      <c r="DF135" s="3" t="str">
        <f t="shared" ref="DF135" ca="1" si="6521">IF($B135="","",IF(DD135&gt;DE135,(DD135-DE135/2)*(rate_A*(DF$1/365)),0))</f>
        <v/>
      </c>
      <c r="DG135" s="3" t="str">
        <f t="shared" ref="DG135:DG198" ca="1" si="6522">IF($B135="","",DD135-DE135+DF135)</f>
        <v/>
      </c>
      <c r="DH135" s="3" t="str">
        <f t="shared" ref="DH135" ca="1" si="6523">IF($B135="","",CS135*(1+rate_A*DF$1/365))</f>
        <v/>
      </c>
      <c r="DI135" s="3" t="str">
        <f t="shared" ref="DI135" ca="1" si="6524">IF($B135="","",CT135*(1+rate_A*DF$1/365))</f>
        <v/>
      </c>
      <c r="DJ135" s="3" t="str">
        <f t="shared" ref="DJ135" ca="1" si="6525">IF($B135="","",CU135*(1+rate_joint*DF$1/365))</f>
        <v/>
      </c>
      <c r="DK135" s="5" t="str">
        <f t="shared" ref="DK135:DK198" ca="1" si="6526">IF($B135="","",DG135+DH135+DI135+DJ135)</f>
        <v/>
      </c>
      <c r="DL135" s="5" t="str" cm="1">
        <f t="array" aca="1" ref="DL135" ca="1">IF(DK135="","",_xlfn.IFS(DK135&lt;='Hidden inputs'!$C$15,DK135*'Hidden inputs'!$D$15,DK135&lt;='Hidden inputs'!$C$16,'Hidden inputs'!$C$15*'Hidden inputs'!$D$15+(DK135-'Hidden inputs'!$B$16)*'Hidden inputs'!$D$16,DK135&lt;='Hidden inputs'!$C$17,'Hidden inputs'!$C$15*'Hidden inputs'!$D$15+('Hidden inputs'!$C$16-'Hidden inputs'!$B$16)*'Hidden inputs'!$D$16+(DK135-'Hidden inputs'!$B$17)*'Hidden inputs'!$D$17,DK135&gt;'Hidden inputs'!$B$18,'Hidden inputs'!$C$15*'Hidden inputs'!$D$15+('Hidden inputs'!$C$16-'Hidden inputs'!$B$16)*'Hidden inputs'!$D$16+('Hidden inputs'!$C$17-'Hidden inputs'!$B$17)*'Hidden inputs'!$D$17+(DK135-'Hidden inputs'!$B$18)*'Hidden inputs'!$D$18))</f>
        <v/>
      </c>
      <c r="DM135" s="10" t="str">
        <f t="shared" ref="DM135:DM198" ca="1" si="6527">IF($B135="","",IF(DK135=0,0,DL135/DK135))</f>
        <v/>
      </c>
      <c r="DN135" s="5" t="str">
        <f t="shared" ca="1" si="6435"/>
        <v/>
      </c>
      <c r="DO135" s="5" t="str">
        <f t="shared" ca="1" si="6436"/>
        <v/>
      </c>
      <c r="DP135" s="5" t="str">
        <f ca="1">IF($B135="","",'Hidden inputs'!$D$11*DG135+'Hidden inputs'!$E$11*DH135)</f>
        <v/>
      </c>
      <c r="DQ135" s="11" t="str">
        <f t="shared" ca="1" si="6350"/>
        <v/>
      </c>
      <c r="DR135" s="9" t="str">
        <f t="shared" ca="1" si="6437"/>
        <v/>
      </c>
      <c r="DS135" s="3" t="str">
        <f t="shared" ca="1" si="6438"/>
        <v/>
      </c>
      <c r="DT135" s="5" t="str" cm="1">
        <f t="array" aca="1" ref="DT135" ca="1">IF($B135="","",IF(DS135=0,0,IF(DD_Payment="",0,IF(DS135&lt;_xlfn.IFS(DD_Frequency="Monthly",1,DD_Frequency="Quarterly",IF(MONTH(DS$2)=1,1,IF(MONTH(DS$2)=4,1,IF(MONTH(DS$2)=7,1,IF(MONTH(DS$2)=10,1,0)))),DD_Frequency="Annually",IF(MONTH(DS$2)=1,1,0))*DD_Payment,DS135,_xlfn.IFS(DD_Frequency="Monthly",1,DD_Frequency="Quarterly",IF(MONTH(DS$2)=1,1,IF(MONTH(DS$2)=4,1,IF(MONTH(DS$2)=7,1,IF(MONTH(DS$2)=10,1,0)))),DD_Frequency="Annually",IF(MONTH(DS$2)=1,1,0))*DD_Payment))))</f>
        <v/>
      </c>
      <c r="DU135" s="3" t="str">
        <f t="shared" ref="DU135" ca="1" si="6528">IF($B135="","",IF(DS135&gt;DT135,(DS135-DT135/2)*(rate_A*(DU$1/365)),0))</f>
        <v/>
      </c>
      <c r="DV135" s="3" t="str">
        <f t="shared" ref="DV135:DV198" ca="1" si="6529">IF($B135="","",DS135-DT135+DU135)</f>
        <v/>
      </c>
      <c r="DW135" s="3" t="str">
        <f t="shared" ref="DW135" ca="1" si="6530">IF($B135="","",DH135*(1+rate_A*DU$1/365))</f>
        <v/>
      </c>
      <c r="DX135" s="3" t="str">
        <f t="shared" ref="DX135" ca="1" si="6531">IF($B135="","",DI135*(1+rate_A*DU$1/365))</f>
        <v/>
      </c>
      <c r="DY135" s="3" t="str">
        <f t="shared" ref="DY135" ca="1" si="6532">IF($B135="","",DJ135*(1+rate_joint*DU$1/365))</f>
        <v/>
      </c>
      <c r="DZ135" s="5" t="str">
        <f t="shared" ref="DZ135:DZ198" ca="1" si="6533">IF($B135="","",DV135+DW135+DX135+DY135)</f>
        <v/>
      </c>
      <c r="EA135" s="5" t="str" cm="1">
        <f t="array" aca="1" ref="EA135" ca="1">IF(DZ135="","",_xlfn.IFS(DZ135&lt;='Hidden inputs'!$C$15,DZ135*'Hidden inputs'!$D$15,DZ135&lt;='Hidden inputs'!$C$16,'Hidden inputs'!$C$15*'Hidden inputs'!$D$15+(DZ135-'Hidden inputs'!$B$16)*'Hidden inputs'!$D$16,DZ135&lt;='Hidden inputs'!$C$17,'Hidden inputs'!$C$15*'Hidden inputs'!$D$15+('Hidden inputs'!$C$16-'Hidden inputs'!$B$16)*'Hidden inputs'!$D$16+(DZ135-'Hidden inputs'!$B$17)*'Hidden inputs'!$D$17,DZ135&gt;'Hidden inputs'!$B$18,'Hidden inputs'!$C$15*'Hidden inputs'!$D$15+('Hidden inputs'!$C$16-'Hidden inputs'!$B$16)*'Hidden inputs'!$D$16+('Hidden inputs'!$C$17-'Hidden inputs'!$B$17)*'Hidden inputs'!$D$17+(DZ135-'Hidden inputs'!$B$18)*'Hidden inputs'!$D$18))</f>
        <v/>
      </c>
      <c r="EB135" s="10" t="str">
        <f t="shared" ref="EB135:EB198" ca="1" si="6534">IF($B135="","",IF(DZ135=0,0,EA135/DZ135))</f>
        <v/>
      </c>
      <c r="EC135" s="5" t="str">
        <f t="shared" ca="1" si="6443"/>
        <v/>
      </c>
      <c r="ED135" s="5" t="str">
        <f t="shared" ca="1" si="6444"/>
        <v/>
      </c>
      <c r="EE135" s="5" t="str">
        <f ca="1">IF($B135="","",'Hidden inputs'!$D$11*DV135+'Hidden inputs'!$E$11*DW135)</f>
        <v/>
      </c>
      <c r="EF135" s="11" t="str">
        <f t="shared" ca="1" si="6355"/>
        <v/>
      </c>
      <c r="EG135" s="9" t="str">
        <f t="shared" ca="1" si="6445"/>
        <v/>
      </c>
      <c r="EH135" s="3" t="str">
        <f t="shared" ca="1" si="6446"/>
        <v/>
      </c>
      <c r="EI135" s="5" t="str" cm="1">
        <f t="array" aca="1" ref="EI135" ca="1">IF($B135="","",IF(EH135=0,0,IF(DD_Payment="",0,IF(EH135&lt;_xlfn.IFS(DD_Frequency="Monthly",1,DD_Frequency="Quarterly",IF(MONTH(EH$2)=1,1,IF(MONTH(EH$2)=4,1,IF(MONTH(EH$2)=7,1,IF(MONTH(EH$2)=10,1,0)))),DD_Frequency="Annually",IF(MONTH(EH$2)=1,1,0))*DD_Payment,EH135,_xlfn.IFS(DD_Frequency="Monthly",1,DD_Frequency="Quarterly",IF(MONTH(EH$2)=1,1,IF(MONTH(EH$2)=4,1,IF(MONTH(EH$2)=7,1,IF(MONTH(EH$2)=10,1,0)))),DD_Frequency="Annually",IF(MONTH(EH$2)=1,1,0))*DD_Payment))))</f>
        <v/>
      </c>
      <c r="EJ135" s="3" t="str">
        <f t="shared" ref="EJ135" ca="1" si="6535">IF($B135="","",IF(EH135&gt;EI135,(EH135-EI135/2)*(rate_A*(EJ$1/365)),0))</f>
        <v/>
      </c>
      <c r="EK135" s="3" t="str">
        <f t="shared" ref="EK135:EK198" ca="1" si="6536">IF($B135="","",EH135-EI135+EJ135)</f>
        <v/>
      </c>
      <c r="EL135" s="3" t="str">
        <f t="shared" ref="EL135" ca="1" si="6537">IF($B135="","",DW135*(1+rate_A*EJ$1/365))</f>
        <v/>
      </c>
      <c r="EM135" s="3" t="str">
        <f t="shared" ref="EM135" ca="1" si="6538">IF($B135="","",DX135*(1+rate_A*EJ$1/365))</f>
        <v/>
      </c>
      <c r="EN135" s="3" t="str">
        <f t="shared" ref="EN135" ca="1" si="6539">IF($B135="","",DY135*(1+rate_joint*EJ$1/365))</f>
        <v/>
      </c>
      <c r="EO135" s="5" t="str">
        <f t="shared" ref="EO135:EO198" ca="1" si="6540">IF($B135="","",EK135+EL135+EM135+EN135)</f>
        <v/>
      </c>
      <c r="EP135" s="5" t="str" cm="1">
        <f t="array" aca="1" ref="EP135" ca="1">IF(EO135="","",_xlfn.IFS(EO135&lt;='Hidden inputs'!$C$15,EO135*'Hidden inputs'!$D$15,EO135&lt;='Hidden inputs'!$C$16,'Hidden inputs'!$C$15*'Hidden inputs'!$D$15+(EO135-'Hidden inputs'!$B$16)*'Hidden inputs'!$D$16,EO135&lt;='Hidden inputs'!$C$17,'Hidden inputs'!$C$15*'Hidden inputs'!$D$15+('Hidden inputs'!$C$16-'Hidden inputs'!$B$16)*'Hidden inputs'!$D$16+(EO135-'Hidden inputs'!$B$17)*'Hidden inputs'!$D$17,EO135&gt;'Hidden inputs'!$B$18,'Hidden inputs'!$C$15*'Hidden inputs'!$D$15+('Hidden inputs'!$C$16-'Hidden inputs'!$B$16)*'Hidden inputs'!$D$16+('Hidden inputs'!$C$17-'Hidden inputs'!$B$17)*'Hidden inputs'!$D$17+(EO135-'Hidden inputs'!$B$18)*'Hidden inputs'!$D$18))</f>
        <v/>
      </c>
      <c r="EQ135" s="10" t="str">
        <f t="shared" ref="EQ135:EQ198" ca="1" si="6541">IF($B135="","",IF(EO135=0,0,EP135/EO135))</f>
        <v/>
      </c>
      <c r="ER135" s="5" t="str">
        <f t="shared" ca="1" si="6451"/>
        <v/>
      </c>
      <c r="ES135" s="5" t="str">
        <f t="shared" ca="1" si="6452"/>
        <v/>
      </c>
      <c r="ET135" s="5" t="str">
        <f ca="1">IF($B135="","",'Hidden inputs'!$D$11*EK135+'Hidden inputs'!$E$11*EL135)</f>
        <v/>
      </c>
      <c r="EU135" s="11" t="str">
        <f t="shared" ca="1" si="6360"/>
        <v/>
      </c>
      <c r="EV135" s="9" t="str">
        <f t="shared" ca="1" si="6453"/>
        <v/>
      </c>
      <c r="EW135" s="3" t="str">
        <f t="shared" ca="1" si="6454"/>
        <v/>
      </c>
      <c r="EX135" s="5" t="str" cm="1">
        <f t="array" aca="1" ref="EX135" ca="1">IF($B135="","",IF(EW135=0,0,IF(DD_Payment="",0,IF(EW135&lt;_xlfn.IFS(DD_Frequency="Monthly",1,DD_Frequency="Quarterly",IF(MONTH(EW$2)=1,1,IF(MONTH(EW$2)=4,1,IF(MONTH(EW$2)=7,1,IF(MONTH(EW$2)=10,1,0)))),DD_Frequency="Annually",IF(MONTH(EW$2)=1,1,0))*DD_Payment,EW135,_xlfn.IFS(DD_Frequency="Monthly",1,DD_Frequency="Quarterly",IF(MONTH(EW$2)=1,1,IF(MONTH(EW$2)=4,1,IF(MONTH(EW$2)=7,1,IF(MONTH(EW$2)=10,1,0)))),DD_Frequency="Annually",IF(MONTH(EW$2)=1,1,0))*DD_Payment))))</f>
        <v/>
      </c>
      <c r="EY135" s="3" t="str">
        <f t="shared" ref="EY135" ca="1" si="6542">IF($B135="","",IF(EW135&gt;EX135,(EW135-EX135/2)*(rate_A*(EY$1/365)),0))</f>
        <v/>
      </c>
      <c r="EZ135" s="3" t="str">
        <f t="shared" ref="EZ135:EZ198" ca="1" si="6543">IF($B135="","",EW135-EX135+EY135)</f>
        <v/>
      </c>
      <c r="FA135" s="3" t="str">
        <f t="shared" ref="FA135" ca="1" si="6544">IF($B135="","",EL135*(1+rate_A*EY$1/365))</f>
        <v/>
      </c>
      <c r="FB135" s="3" t="str">
        <f t="shared" ref="FB135" ca="1" si="6545">IF($B135="","",EM135*(1+rate_A*EY$1/365))</f>
        <v/>
      </c>
      <c r="FC135" s="3" t="str">
        <f t="shared" ref="FC135" ca="1" si="6546">IF($B135="","",EN135*(1+rate_joint*EY$1/365))</f>
        <v/>
      </c>
      <c r="FD135" s="5" t="str">
        <f t="shared" ref="FD135:FD198" ca="1" si="6547">IF($B135="","",EZ135+FA135+FB135+FC135)</f>
        <v/>
      </c>
      <c r="FE135" s="5" t="str" cm="1">
        <f t="array" aca="1" ref="FE135" ca="1">IF(FD135="","",_xlfn.IFS(FD135&lt;='Hidden inputs'!$C$15,FD135*'Hidden inputs'!$D$15,FD135&lt;='Hidden inputs'!$C$16,'Hidden inputs'!$C$15*'Hidden inputs'!$D$15+(FD135-'Hidden inputs'!$B$16)*'Hidden inputs'!$D$16,FD135&lt;='Hidden inputs'!$C$17,'Hidden inputs'!$C$15*'Hidden inputs'!$D$15+('Hidden inputs'!$C$16-'Hidden inputs'!$B$16)*'Hidden inputs'!$D$16+(FD135-'Hidden inputs'!$B$17)*'Hidden inputs'!$D$17,FD135&gt;'Hidden inputs'!$B$18,'Hidden inputs'!$C$15*'Hidden inputs'!$D$15+('Hidden inputs'!$C$16-'Hidden inputs'!$B$16)*'Hidden inputs'!$D$16+('Hidden inputs'!$C$17-'Hidden inputs'!$B$17)*'Hidden inputs'!$D$17+(FD135-'Hidden inputs'!$B$18)*'Hidden inputs'!$D$18))</f>
        <v/>
      </c>
      <c r="FF135" s="10" t="str">
        <f t="shared" ref="FF135:FF198" ca="1" si="6548">IF($B135="","",IF(FD135=0,0,FE135/FD135))</f>
        <v/>
      </c>
      <c r="FG135" s="5" t="str">
        <f t="shared" ca="1" si="6459"/>
        <v/>
      </c>
      <c r="FH135" s="5" t="str">
        <f t="shared" ca="1" si="6460"/>
        <v/>
      </c>
      <c r="FI135" s="5" t="str">
        <f ca="1">IF($B135="","",'Hidden inputs'!$D$11*EZ135+'Hidden inputs'!$E$11*FA135)</f>
        <v/>
      </c>
      <c r="FJ135" s="11" t="str">
        <f t="shared" ca="1" si="6365"/>
        <v/>
      </c>
      <c r="FK135" s="9" t="str">
        <f t="shared" ca="1" si="6461"/>
        <v/>
      </c>
      <c r="FL135" s="3" t="str">
        <f t="shared" ca="1" si="6462"/>
        <v/>
      </c>
      <c r="FM135" s="5" t="str" cm="1">
        <f t="array" aca="1" ref="FM135" ca="1">IF($B135="","",IF(FL135=0,0,IF(DD_Payment="",0,IF(FL135&lt;_xlfn.IFS(DD_Frequency="Monthly",1,DD_Frequency="Quarterly",IF(MONTH(FL$2)=1,1,IF(MONTH(FL$2)=4,1,IF(MONTH(FL$2)=7,1,IF(MONTH(FL$2)=10,1,0)))),DD_Frequency="Annually",IF(MONTH(FL$2)=1,1,0))*DD_Payment,FL135,_xlfn.IFS(DD_Frequency="Monthly",1,DD_Frequency="Quarterly",IF(MONTH(FL$2)=1,1,IF(MONTH(FL$2)=4,1,IF(MONTH(FL$2)=7,1,IF(MONTH(FL$2)=10,1,0)))),DD_Frequency="Annually",IF(MONTH(FL$2)=1,1,0))*DD_Payment))))</f>
        <v/>
      </c>
      <c r="FN135" s="3" t="str">
        <f t="shared" ref="FN135" ca="1" si="6549">IF($B135="","",IF(FL135&gt;FM135,(FL135-FM135/2)*(rate_A*(FN$1/365)),0))</f>
        <v/>
      </c>
      <c r="FO135" s="3" t="str">
        <f t="shared" ref="FO135:FO198" ca="1" si="6550">IF($B135="","",FL135-FM135+FN135)</f>
        <v/>
      </c>
      <c r="FP135" s="3" t="str">
        <f t="shared" ref="FP135" ca="1" si="6551">IF($B135="","",FA135*(1+rate_A*FN$1/365))</f>
        <v/>
      </c>
      <c r="FQ135" s="3" t="str">
        <f t="shared" ref="FQ135" ca="1" si="6552">IF($B135="","",FB135*(1+rate_A*FN$1/365))</f>
        <v/>
      </c>
      <c r="FR135" s="3" t="str">
        <f t="shared" ref="FR135" ca="1" si="6553">IF($B135="","",FC135*(1+rate_joint*FN$1/365))</f>
        <v/>
      </c>
      <c r="FS135" s="5" t="str">
        <f t="shared" ref="FS135:FS198" ca="1" si="6554">IF($B135="","",FO135+FP135+FQ135+FR135)</f>
        <v/>
      </c>
      <c r="FT135" s="5" t="str" cm="1">
        <f t="array" aca="1" ref="FT135" ca="1">IF(FS135="","",_xlfn.IFS(FS135&lt;='Hidden inputs'!$C$15,FS135*'Hidden inputs'!$D$15,FS135&lt;='Hidden inputs'!$C$16,'Hidden inputs'!$C$15*'Hidden inputs'!$D$15+(FS135-'Hidden inputs'!$B$16)*'Hidden inputs'!$D$16,FS135&lt;='Hidden inputs'!$C$17,'Hidden inputs'!$C$15*'Hidden inputs'!$D$15+('Hidden inputs'!$C$16-'Hidden inputs'!$B$16)*'Hidden inputs'!$D$16+(FS135-'Hidden inputs'!$B$17)*'Hidden inputs'!$D$17,FS135&gt;'Hidden inputs'!$B$18,'Hidden inputs'!$C$15*'Hidden inputs'!$D$15+('Hidden inputs'!$C$16-'Hidden inputs'!$B$16)*'Hidden inputs'!$D$16+('Hidden inputs'!$C$17-'Hidden inputs'!$B$17)*'Hidden inputs'!$D$17+(FS135-'Hidden inputs'!$B$18)*'Hidden inputs'!$D$18))</f>
        <v/>
      </c>
      <c r="FU135" s="10" t="str">
        <f t="shared" ref="FU135:FU198" ca="1" si="6555">IF($B135="","",IF(FS135=0,0,FT135/FS135))</f>
        <v/>
      </c>
      <c r="FV135" s="5" t="str">
        <f t="shared" ca="1" si="6467"/>
        <v/>
      </c>
      <c r="FW135" s="5" t="str">
        <f t="shared" ca="1" si="6468"/>
        <v/>
      </c>
      <c r="FX135" s="5" t="str">
        <f ca="1">IF($B135="","",'Hidden inputs'!$D$11*FO135+'Hidden inputs'!$E$11*FP135)</f>
        <v/>
      </c>
      <c r="FY135" s="11" t="str">
        <f t="shared" ca="1" si="6370"/>
        <v/>
      </c>
      <c r="FZ135" s="9" t="str">
        <f t="shared" ca="1" si="6469"/>
        <v/>
      </c>
      <c r="GA135" s="5" t="str">
        <f t="shared" ca="1" si="6470"/>
        <v/>
      </c>
      <c r="GB135" s="5" t="str">
        <f t="shared" ca="1" si="6471"/>
        <v/>
      </c>
      <c r="GC135" s="5" t="str">
        <f t="shared" ca="1" si="6371"/>
        <v/>
      </c>
      <c r="GD135" s="5" t="str">
        <f t="shared" ca="1" si="6372"/>
        <v/>
      </c>
    </row>
    <row r="136" spans="1:186" x14ac:dyDescent="0.35">
      <c r="A136" s="2" t="str">
        <f t="shared" ca="1" si="6373"/>
        <v/>
      </c>
      <c r="B136" s="6" t="str">
        <f t="shared" ca="1" si="6374"/>
        <v/>
      </c>
      <c r="C136" s="5" t="str">
        <f t="shared" ca="1" si="6472"/>
        <v/>
      </c>
      <c r="D136" s="5" t="str" cm="1">
        <f t="array" aca="1" ref="D136" ca="1">IF($B136="","",IF(C136=0,0,IF(DD_Payment="",0,IF(C136&lt;_xlfn.IFS(DD_Frequency="Monthly",1,DD_Frequency="Quarterly",IF(MONTH(C$2)=1,1,IF(MONTH(C$2)=4,1,IF(MONTH(C$2)=7,1,IF(MONTH(C$2)=10,1,0)))),DD_Frequency="Annually",IF(MONTH(C$2)=1,1,0))*DD_Payment,C136,_xlfn.IFS(DD_Frequency="Monthly",1,DD_Frequency="Quarterly",IF(MONTH(C$2)=1,1,IF(MONTH(C$2)=4,1,IF(MONTH(C$2)=7,1,IF(MONTH(C$2)=10,1,0)))),DD_Frequency="Annually",IF(MONTH(C$2)=1,1,0))*DD_Payment))))</f>
        <v/>
      </c>
      <c r="E136" s="5" t="str">
        <f t="shared" ref="E136" ca="1" si="6556">IF(B136="","",IF(C136&gt;D136,(C136-D136/2)*(rate_A*(E$1/365)),0))</f>
        <v/>
      </c>
      <c r="F136" s="5" t="str">
        <f t="shared" ca="1" si="6376"/>
        <v/>
      </c>
      <c r="G136" s="5" t="str">
        <f t="shared" ref="G136" ca="1" si="6557">IF(B136="","",G135*(1+rate_A*E$1/365))</f>
        <v/>
      </c>
      <c r="H136" s="5" t="str">
        <f t="shared" ref="H136" ca="1" si="6558">IF(B136="","",H135*(1+rate_A*E$1/365))</f>
        <v/>
      </c>
      <c r="I136" s="5" t="str">
        <f t="shared" ref="I136" ca="1" si="6559">IF(B136="","",I135*(1+rate_joint*E$1/365))</f>
        <v/>
      </c>
      <c r="J136" s="5" t="str">
        <f t="shared" ca="1" si="6477"/>
        <v/>
      </c>
      <c r="K136" s="5" t="str" cm="1">
        <f t="array" aca="1" ref="K136" ca="1">IF(J136="","",_xlfn.IFS(J136&lt;='Hidden inputs'!$C$15,J136*'Hidden inputs'!$D$15,J136&lt;='Hidden inputs'!$C$16,'Hidden inputs'!$C$15*'Hidden inputs'!$D$15+(J136-'Hidden inputs'!$B$16)*'Hidden inputs'!$D$16,J136&lt;='Hidden inputs'!$C$17,'Hidden inputs'!$C$15*'Hidden inputs'!$D$15+('Hidden inputs'!$C$16-'Hidden inputs'!$B$16)*'Hidden inputs'!$D$16+(J136-'Hidden inputs'!$B$17)*'Hidden inputs'!$D$17,J136&gt;'Hidden inputs'!$B$18,'Hidden inputs'!$C$15*'Hidden inputs'!$D$15+('Hidden inputs'!$C$16-'Hidden inputs'!$B$16)*'Hidden inputs'!$D$16+('Hidden inputs'!$C$17-'Hidden inputs'!$B$17)*'Hidden inputs'!$D$17+(J136-'Hidden inputs'!$B$18)*'Hidden inputs'!$D$18))</f>
        <v/>
      </c>
      <c r="L136" s="11" t="str">
        <f t="shared" ca="1" si="6478"/>
        <v/>
      </c>
      <c r="M136" s="5" t="str">
        <f t="shared" ca="1" si="6380"/>
        <v/>
      </c>
      <c r="N136" s="5" t="str">
        <f t="shared" ca="1" si="6381"/>
        <v/>
      </c>
      <c r="O136" s="5" t="str">
        <f ca="1">IF(B136="","",'Hidden inputs'!$D$11*F136+'Hidden inputs'!$E$11*G136)</f>
        <v/>
      </c>
      <c r="P136" s="11" t="str">
        <f t="shared" ca="1" si="6314"/>
        <v/>
      </c>
      <c r="Q136" s="20" t="str">
        <f t="shared" ca="1" si="6315"/>
        <v/>
      </c>
      <c r="R136" s="3" t="str">
        <f t="shared" ca="1" si="6382"/>
        <v/>
      </c>
      <c r="S136" s="5" t="str" cm="1">
        <f t="array" aca="1" ref="S136" ca="1">IF($B136="","",IF(R136=0,0,IF(DD_Payment="",0,IF(R136&lt;_xlfn.IFS(DD_Frequency="Monthly",1,DD_Frequency="Quarterly",IF(MONTH(R$2)=1,1,IF(MONTH(R$2)=4,1,IF(MONTH(R$2)=7,1,IF(MONTH(R$2)=10,1,0)))),DD_Frequency="Annually",IF(MONTH(R$2)=1,1,0))*DD_Payment,R136,_xlfn.IFS(DD_Frequency="Monthly",1,DD_Frequency="Quarterly",IF(MONTH(R$2)=1,1,IF(MONTH(R$2)=4,1,IF(MONTH(R$2)=7,1,IF(MONTH(R$2)=10,1,0)))),DD_Frequency="Annually",IF(MONTH(R$2)=1,1,0))*DD_Payment))))</f>
        <v/>
      </c>
      <c r="T136" s="3" t="str">
        <f t="shared" ref="T136" ca="1" si="6560">IF(B136="","",IF(R136&gt;S136,(R136-S136/2)*(rate_A*((T$1+A136)/365)),0))</f>
        <v/>
      </c>
      <c r="U136" s="3" t="str">
        <f t="shared" ca="1" si="6384"/>
        <v/>
      </c>
      <c r="V136" s="3" t="str">
        <f t="shared" ref="V136" ca="1" si="6561">IF(B136="","",G136*(1+rate_A*(T$1+A136)/365))</f>
        <v/>
      </c>
      <c r="W136" s="3" t="str">
        <f t="shared" ref="W136" ca="1" si="6562">IF(B136="","",H136*(1+rate_A*(T$1+A136)/365))</f>
        <v/>
      </c>
      <c r="X136" s="3" t="str">
        <f t="shared" ref="X136" ca="1" si="6563">IF(B136="","",I136*(1+rate_joint*(T$1+A136)/365))</f>
        <v/>
      </c>
      <c r="Y136" s="5" t="str">
        <f t="shared" ca="1" si="6483"/>
        <v/>
      </c>
      <c r="Z136" s="5" t="str" cm="1">
        <f t="array" aca="1" ref="Z136" ca="1">IF(Y136="","",_xlfn.IFS(Y136&lt;='Hidden inputs'!$C$15,Y136*'Hidden inputs'!$D$15,Y136&lt;='Hidden inputs'!$C$16,'Hidden inputs'!$C$15*'Hidden inputs'!$D$15+(Y136-'Hidden inputs'!$B$16)*'Hidden inputs'!$D$16,Y136&lt;='Hidden inputs'!$C$17,'Hidden inputs'!$C$15*'Hidden inputs'!$D$15+('Hidden inputs'!$C$16-'Hidden inputs'!$B$16)*'Hidden inputs'!$D$16+(Y136-'Hidden inputs'!$B$17)*'Hidden inputs'!$D$17,Y136&gt;'Hidden inputs'!$B$18,'Hidden inputs'!$C$15*'Hidden inputs'!$D$15+('Hidden inputs'!$C$16-'Hidden inputs'!$B$16)*'Hidden inputs'!$D$16+('Hidden inputs'!$C$17-'Hidden inputs'!$B$17)*'Hidden inputs'!$D$17+(Y136-'Hidden inputs'!$B$18)*'Hidden inputs'!$D$18))</f>
        <v/>
      </c>
      <c r="AA136" s="10" t="str">
        <f t="shared" ca="1" si="6484"/>
        <v/>
      </c>
      <c r="AB136" s="5" t="str">
        <f t="shared" ca="1" si="6388"/>
        <v/>
      </c>
      <c r="AC136" s="5" t="str">
        <f t="shared" ca="1" si="6485"/>
        <v/>
      </c>
      <c r="AD136" s="5" t="str">
        <f ca="1">IF(B136="","",'Hidden inputs'!$D$11*U136+'Hidden inputs'!$E$11*V136)</f>
        <v/>
      </c>
      <c r="AE136" s="11" t="str">
        <f t="shared" ca="1" si="6320"/>
        <v/>
      </c>
      <c r="AF136" s="9" t="str">
        <f t="shared" ca="1" si="6389"/>
        <v/>
      </c>
      <c r="AG136" s="3" t="str">
        <f t="shared" ca="1" si="6390"/>
        <v/>
      </c>
      <c r="AH136" s="5" t="str" cm="1">
        <f t="array" aca="1" ref="AH136" ca="1">IF($B136="","",IF(AG136=0,0,IF(DD_Payment="",0,IF(AG136&lt;_xlfn.IFS(DD_Frequency="Monthly",1,DD_Frequency="Quarterly",IF(MONTH(AG$2)=1,1,IF(MONTH(AG$2)=4,1,IF(MONTH(AG$2)=7,1,IF(MONTH(AG$2)=10,1,0)))),DD_Frequency="Annually",IF(MONTH(AG$2)=1,1,0))*DD_Payment,AG136,_xlfn.IFS(DD_Frequency="Monthly",1,DD_Frequency="Quarterly",IF(MONTH(AG$2)=1,1,IF(MONTH(AG$2)=4,1,IF(MONTH(AG$2)=7,1,IF(MONTH(AG$2)=10,1,0)))),DD_Frequency="Annually",IF(MONTH(AG$2)=1,1,0))*DD_Payment))))</f>
        <v/>
      </c>
      <c r="AI136" s="3" t="str">
        <f t="shared" ref="AI136" ca="1" si="6564">IF($B136="","",IF(AG136&gt;AH136,(AG136-AH136/2)*(rate_A*(AI$1/365)),0))</f>
        <v/>
      </c>
      <c r="AJ136" s="3" t="str">
        <f t="shared" ca="1" si="6487"/>
        <v/>
      </c>
      <c r="AK136" s="3" t="str">
        <f t="shared" ref="AK136" ca="1" si="6565">IF($B136="","",V136*(1+rate_A*AI$1/365))</f>
        <v/>
      </c>
      <c r="AL136" s="3" t="str">
        <f t="shared" ref="AL136" ca="1" si="6566">IF($B136="","",W136*(1+rate_A*AI$1/365))</f>
        <v/>
      </c>
      <c r="AM136" s="3" t="str">
        <f t="shared" ref="AM136" ca="1" si="6567">IF($B136="","",X136*(1+rate_joint*AI$1/365))</f>
        <v/>
      </c>
      <c r="AN136" s="5" t="str">
        <f t="shared" ca="1" si="6491"/>
        <v/>
      </c>
      <c r="AO136" s="5" t="str" cm="1">
        <f t="array" aca="1" ref="AO136" ca="1">IF(AN136="","",_xlfn.IFS(AN136&lt;='Hidden inputs'!$C$15,AN136*'Hidden inputs'!$D$15,AN136&lt;='Hidden inputs'!$C$16,'Hidden inputs'!$C$15*'Hidden inputs'!$D$15+(AN136-'Hidden inputs'!$B$16)*'Hidden inputs'!$D$16,AN136&lt;='Hidden inputs'!$C$17,'Hidden inputs'!$C$15*'Hidden inputs'!$D$15+('Hidden inputs'!$C$16-'Hidden inputs'!$B$16)*'Hidden inputs'!$D$16+(AN136-'Hidden inputs'!$B$17)*'Hidden inputs'!$D$17,AN136&gt;'Hidden inputs'!$B$18,'Hidden inputs'!$C$15*'Hidden inputs'!$D$15+('Hidden inputs'!$C$16-'Hidden inputs'!$B$16)*'Hidden inputs'!$D$16+('Hidden inputs'!$C$17-'Hidden inputs'!$B$17)*'Hidden inputs'!$D$17+(AN136-'Hidden inputs'!$B$18)*'Hidden inputs'!$D$18))</f>
        <v/>
      </c>
      <c r="AP136" s="10" t="str">
        <f t="shared" ca="1" si="6492"/>
        <v/>
      </c>
      <c r="AQ136" s="5" t="str">
        <f t="shared" ca="1" si="6395"/>
        <v/>
      </c>
      <c r="AR136" s="5" t="str">
        <f t="shared" ca="1" si="6396"/>
        <v/>
      </c>
      <c r="AS136" s="5" t="str">
        <f ca="1">IF($B136="","",'Hidden inputs'!$D$11*AJ136+'Hidden inputs'!$E$11*AK136)</f>
        <v/>
      </c>
      <c r="AT136" s="11" t="str">
        <f t="shared" ca="1" si="6325"/>
        <v/>
      </c>
      <c r="AU136" s="9" t="str">
        <f t="shared" ca="1" si="6397"/>
        <v/>
      </c>
      <c r="AV136" s="3" t="str">
        <f t="shared" ca="1" si="6398"/>
        <v/>
      </c>
      <c r="AW136" s="5" t="str" cm="1">
        <f t="array" aca="1" ref="AW136" ca="1">IF($B136="","",IF(AV136=0,0,IF(DD_Payment="",0,IF(AV136&lt;_xlfn.IFS(DD_Frequency="Monthly",1,DD_Frequency="Quarterly",IF(MONTH(AV$2)=1,1,IF(MONTH(AV$2)=4,1,IF(MONTH(AV$2)=7,1,IF(MONTH(AV$2)=10,1,0)))),DD_Frequency="Annually",IF(MONTH(AV$2)=1,1,0))*DD_Payment,AV136,_xlfn.IFS(DD_Frequency="Monthly",1,DD_Frequency="Quarterly",IF(MONTH(AV$2)=1,1,IF(MONTH(AV$2)=4,1,IF(MONTH(AV$2)=7,1,IF(MONTH(AV$2)=10,1,0)))),DD_Frequency="Annually",IF(MONTH(AV$2)=1,1,0))*DD_Payment))))</f>
        <v/>
      </c>
      <c r="AX136" s="3" t="str">
        <f t="shared" ref="AX136" ca="1" si="6568">IF($B136="","",IF(AV136&gt;AW136,(AV136-AW136/2)*(rate_A*(AX$1/365)),0))</f>
        <v/>
      </c>
      <c r="AY136" s="3" t="str">
        <f t="shared" ca="1" si="6494"/>
        <v/>
      </c>
      <c r="AZ136" s="3" t="str">
        <f t="shared" ref="AZ136" ca="1" si="6569">IF($B136="","",AK136*(1+rate_A*AX$1/365))</f>
        <v/>
      </c>
      <c r="BA136" s="3" t="str">
        <f t="shared" ref="BA136" ca="1" si="6570">IF($B136="","",AL136*(1+rate_A*AX$1/365))</f>
        <v/>
      </c>
      <c r="BB136" s="3" t="str">
        <f t="shared" ref="BB136" ca="1" si="6571">IF($B136="","",AM136*(1+rate_joint*AX$1/365))</f>
        <v/>
      </c>
      <c r="BC136" s="5" t="str">
        <f t="shared" ca="1" si="6498"/>
        <v/>
      </c>
      <c r="BD136" s="5" t="str" cm="1">
        <f t="array" aca="1" ref="BD136" ca="1">IF(BC136="","",_xlfn.IFS(BC136&lt;='Hidden inputs'!$C$15,BC136*'Hidden inputs'!$D$15,BC136&lt;='Hidden inputs'!$C$16,'Hidden inputs'!$C$15*'Hidden inputs'!$D$15+(BC136-'Hidden inputs'!$B$16)*'Hidden inputs'!$D$16,BC136&lt;='Hidden inputs'!$C$17,'Hidden inputs'!$C$15*'Hidden inputs'!$D$15+('Hidden inputs'!$C$16-'Hidden inputs'!$B$16)*'Hidden inputs'!$D$16+(BC136-'Hidden inputs'!$B$17)*'Hidden inputs'!$D$17,BC136&gt;'Hidden inputs'!$B$18,'Hidden inputs'!$C$15*'Hidden inputs'!$D$15+('Hidden inputs'!$C$16-'Hidden inputs'!$B$16)*'Hidden inputs'!$D$16+('Hidden inputs'!$C$17-'Hidden inputs'!$B$17)*'Hidden inputs'!$D$17+(BC136-'Hidden inputs'!$B$18)*'Hidden inputs'!$D$18))</f>
        <v/>
      </c>
      <c r="BE136" s="10" t="str">
        <f t="shared" ca="1" si="6499"/>
        <v/>
      </c>
      <c r="BF136" s="5" t="str">
        <f t="shared" ca="1" si="6403"/>
        <v/>
      </c>
      <c r="BG136" s="5" t="str">
        <f t="shared" ca="1" si="6404"/>
        <v/>
      </c>
      <c r="BH136" s="5" t="str">
        <f ca="1">IF($B136="","",'Hidden inputs'!$D$11*AY136+'Hidden inputs'!$E$11*AZ136)</f>
        <v/>
      </c>
      <c r="BI136" s="11" t="str">
        <f t="shared" ca="1" si="6330"/>
        <v/>
      </c>
      <c r="BJ136" s="9" t="str">
        <f t="shared" ca="1" si="6405"/>
        <v/>
      </c>
      <c r="BK136" s="3" t="str">
        <f t="shared" ca="1" si="6406"/>
        <v/>
      </c>
      <c r="BL136" s="5" t="str" cm="1">
        <f t="array" aca="1" ref="BL136" ca="1">IF($B136="","",IF(BK136=0,0,IF(DD_Payment="",0,IF(BK136&lt;_xlfn.IFS(DD_Frequency="Monthly",1,DD_Frequency="Quarterly",IF(MONTH(BK$2)=1,1,IF(MONTH(BK$2)=4,1,IF(MONTH(BK$2)=7,1,IF(MONTH(BK$2)=10,1,0)))),DD_Frequency="Annually",IF(MONTH(BK$2)=1,1,0))*DD_Payment,BK136,_xlfn.IFS(DD_Frequency="Monthly",1,DD_Frequency="Quarterly",IF(MONTH(BK$2)=1,1,IF(MONTH(BK$2)=4,1,IF(MONTH(BK$2)=7,1,IF(MONTH(BK$2)=10,1,0)))),DD_Frequency="Annually",IF(MONTH(BK$2)=1,1,0))*DD_Payment))))</f>
        <v/>
      </c>
      <c r="BM136" s="3" t="str">
        <f t="shared" ref="BM136" ca="1" si="6572">IF($B136="","",IF(BK136&gt;BL136,(BK136-BL136/2)*(rate_A*(BM$1/365)),0))</f>
        <v/>
      </c>
      <c r="BN136" s="3" t="str">
        <f t="shared" ca="1" si="6501"/>
        <v/>
      </c>
      <c r="BO136" s="3" t="str">
        <f t="shared" ref="BO136" ca="1" si="6573">IF($B136="","",AZ136*(1+rate_A*BM$1/365))</f>
        <v/>
      </c>
      <c r="BP136" s="3" t="str">
        <f t="shared" ref="BP136" ca="1" si="6574">IF($B136="","",BA136*(1+rate_A*BM$1/365))</f>
        <v/>
      </c>
      <c r="BQ136" s="3" t="str">
        <f t="shared" ref="BQ136" ca="1" si="6575">IF($B136="","",BB136*(1+rate_joint*BM$1/365))</f>
        <v/>
      </c>
      <c r="BR136" s="5" t="str">
        <f t="shared" ca="1" si="6505"/>
        <v/>
      </c>
      <c r="BS136" s="5" t="str" cm="1">
        <f t="array" aca="1" ref="BS136" ca="1">IF(BR136="","",_xlfn.IFS(BR136&lt;='Hidden inputs'!$C$15,BR136*'Hidden inputs'!$D$15,BR136&lt;='Hidden inputs'!$C$16,'Hidden inputs'!$C$15*'Hidden inputs'!$D$15+(BR136-'Hidden inputs'!$B$16)*'Hidden inputs'!$D$16,BR136&lt;='Hidden inputs'!$C$17,'Hidden inputs'!$C$15*'Hidden inputs'!$D$15+('Hidden inputs'!$C$16-'Hidden inputs'!$B$16)*'Hidden inputs'!$D$16+(BR136-'Hidden inputs'!$B$17)*'Hidden inputs'!$D$17,BR136&gt;'Hidden inputs'!$B$18,'Hidden inputs'!$C$15*'Hidden inputs'!$D$15+('Hidden inputs'!$C$16-'Hidden inputs'!$B$16)*'Hidden inputs'!$D$16+('Hidden inputs'!$C$17-'Hidden inputs'!$B$17)*'Hidden inputs'!$D$17+(BR136-'Hidden inputs'!$B$18)*'Hidden inputs'!$D$18))</f>
        <v/>
      </c>
      <c r="BT136" s="10" t="str">
        <f t="shared" ca="1" si="6506"/>
        <v/>
      </c>
      <c r="BU136" s="5" t="str">
        <f t="shared" ca="1" si="6411"/>
        <v/>
      </c>
      <c r="BV136" s="5" t="str">
        <f t="shared" ca="1" si="6412"/>
        <v/>
      </c>
      <c r="BW136" s="5" t="str">
        <f ca="1">IF($B136="","",'Hidden inputs'!$D$11*BN136+'Hidden inputs'!$E$11*BO136)</f>
        <v/>
      </c>
      <c r="BX136" s="11" t="str">
        <f t="shared" ca="1" si="6335"/>
        <v/>
      </c>
      <c r="BY136" s="9" t="str">
        <f t="shared" ca="1" si="6413"/>
        <v/>
      </c>
      <c r="BZ136" s="3" t="str">
        <f t="shared" ca="1" si="6414"/>
        <v/>
      </c>
      <c r="CA136" s="5" t="str" cm="1">
        <f t="array" aca="1" ref="CA136" ca="1">IF($B136="","",IF(BZ136=0,0,IF(DD_Payment="",0,IF(BZ136&lt;_xlfn.IFS(DD_Frequency="Monthly",1,DD_Frequency="Quarterly",IF(MONTH(BZ$2)=1,1,IF(MONTH(BZ$2)=4,1,IF(MONTH(BZ$2)=7,1,IF(MONTH(BZ$2)=10,1,0)))),DD_Frequency="Annually",IF(MONTH(BZ$2)=1,1,0))*DD_Payment,BZ136,_xlfn.IFS(DD_Frequency="Monthly",1,DD_Frequency="Quarterly",IF(MONTH(BZ$2)=1,1,IF(MONTH(BZ$2)=4,1,IF(MONTH(BZ$2)=7,1,IF(MONTH(BZ$2)=10,1,0)))),DD_Frequency="Annually",IF(MONTH(BZ$2)=1,1,0))*DD_Payment))))</f>
        <v/>
      </c>
      <c r="CB136" s="3" t="str">
        <f t="shared" ref="CB136" ca="1" si="6576">IF($B136="","",IF(BZ136&gt;CA136,(BZ136-CA136/2)*(rate_A*(CB$1/365)),0))</f>
        <v/>
      </c>
      <c r="CC136" s="3" t="str">
        <f t="shared" ca="1" si="6508"/>
        <v/>
      </c>
      <c r="CD136" s="3" t="str">
        <f t="shared" ref="CD136" ca="1" si="6577">IF($B136="","",BO136*(1+rate_A*CB$1/365))</f>
        <v/>
      </c>
      <c r="CE136" s="3" t="str">
        <f t="shared" ref="CE136" ca="1" si="6578">IF($B136="","",BP136*(1+rate_A*CB$1/365))</f>
        <v/>
      </c>
      <c r="CF136" s="3" t="str">
        <f t="shared" ref="CF136" ca="1" si="6579">IF($B136="","",BQ136*(1+rate_joint*CB$1/365))</f>
        <v/>
      </c>
      <c r="CG136" s="5" t="str">
        <f t="shared" ca="1" si="6512"/>
        <v/>
      </c>
      <c r="CH136" s="5" t="str" cm="1">
        <f t="array" aca="1" ref="CH136" ca="1">IF(CG136="","",_xlfn.IFS(CG136&lt;='Hidden inputs'!$C$15,CG136*'Hidden inputs'!$D$15,CG136&lt;='Hidden inputs'!$C$16,'Hidden inputs'!$C$15*'Hidden inputs'!$D$15+(CG136-'Hidden inputs'!$B$16)*'Hidden inputs'!$D$16,CG136&lt;='Hidden inputs'!$C$17,'Hidden inputs'!$C$15*'Hidden inputs'!$D$15+('Hidden inputs'!$C$16-'Hidden inputs'!$B$16)*'Hidden inputs'!$D$16+(CG136-'Hidden inputs'!$B$17)*'Hidden inputs'!$D$17,CG136&gt;'Hidden inputs'!$B$18,'Hidden inputs'!$C$15*'Hidden inputs'!$D$15+('Hidden inputs'!$C$16-'Hidden inputs'!$B$16)*'Hidden inputs'!$D$16+('Hidden inputs'!$C$17-'Hidden inputs'!$B$17)*'Hidden inputs'!$D$17+(CG136-'Hidden inputs'!$B$18)*'Hidden inputs'!$D$18))</f>
        <v/>
      </c>
      <c r="CI136" s="10" t="str">
        <f t="shared" ca="1" si="6513"/>
        <v/>
      </c>
      <c r="CJ136" s="5" t="str">
        <f t="shared" ca="1" si="6419"/>
        <v/>
      </c>
      <c r="CK136" s="5" t="str">
        <f t="shared" ca="1" si="6420"/>
        <v/>
      </c>
      <c r="CL136" s="5" t="str">
        <f ca="1">IF($B136="","",'Hidden inputs'!$D$11*CC136+'Hidden inputs'!$E$11*CD136)</f>
        <v/>
      </c>
      <c r="CM136" s="11" t="str">
        <f t="shared" ca="1" si="6340"/>
        <v/>
      </c>
      <c r="CN136" s="9" t="str">
        <f t="shared" ca="1" si="6421"/>
        <v/>
      </c>
      <c r="CO136" s="3" t="str">
        <f t="shared" ca="1" si="6422"/>
        <v/>
      </c>
      <c r="CP136" s="5" t="str" cm="1">
        <f t="array" aca="1" ref="CP136" ca="1">IF($B136="","",IF(CO136=0,0,IF(DD_Payment="",0,IF(CO136&lt;_xlfn.IFS(DD_Frequency="Monthly",1,DD_Frequency="Quarterly",IF(MONTH(CO$2)=1,1,IF(MONTH(CO$2)=4,1,IF(MONTH(CO$2)=7,1,IF(MONTH(CO$2)=10,1,0)))),DD_Frequency="Annually",IF(MONTH(CO$2)=1,1,0))*DD_Payment,CO136,_xlfn.IFS(DD_Frequency="Monthly",1,DD_Frequency="Quarterly",IF(MONTH(CO$2)=1,1,IF(MONTH(CO$2)=4,1,IF(MONTH(CO$2)=7,1,IF(MONTH(CO$2)=10,1,0)))),DD_Frequency="Annually",IF(MONTH(CO$2)=1,1,0))*DD_Payment))))</f>
        <v/>
      </c>
      <c r="CQ136" s="3" t="str">
        <f t="shared" ref="CQ136" ca="1" si="6580">IF($B136="","",IF(CO136&gt;CP136,(CO136-CP136/2)*(rate_A*(CQ$1/365)),0))</f>
        <v/>
      </c>
      <c r="CR136" s="3" t="str">
        <f t="shared" ca="1" si="6515"/>
        <v/>
      </c>
      <c r="CS136" s="3" t="str">
        <f t="shared" ref="CS136" ca="1" si="6581">IF($B136="","",CD136*(1+rate_A*CQ$1/365))</f>
        <v/>
      </c>
      <c r="CT136" s="3" t="str">
        <f t="shared" ref="CT136" ca="1" si="6582">IF($B136="","",CE136*(1+rate_A*CQ$1/365))</f>
        <v/>
      </c>
      <c r="CU136" s="3" t="str">
        <f t="shared" ref="CU136" ca="1" si="6583">IF($B136="","",CF136*(1+rate_joint*CQ$1/365))</f>
        <v/>
      </c>
      <c r="CV136" s="5" t="str">
        <f t="shared" ca="1" si="6519"/>
        <v/>
      </c>
      <c r="CW136" s="5" t="str" cm="1">
        <f t="array" aca="1" ref="CW136" ca="1">IF(CV136="","",_xlfn.IFS(CV136&lt;='Hidden inputs'!$C$15,CV136*'Hidden inputs'!$D$15,CV136&lt;='Hidden inputs'!$C$16,'Hidden inputs'!$C$15*'Hidden inputs'!$D$15+(CV136-'Hidden inputs'!$B$16)*'Hidden inputs'!$D$16,CV136&lt;='Hidden inputs'!$C$17,'Hidden inputs'!$C$15*'Hidden inputs'!$D$15+('Hidden inputs'!$C$16-'Hidden inputs'!$B$16)*'Hidden inputs'!$D$16+(CV136-'Hidden inputs'!$B$17)*'Hidden inputs'!$D$17,CV136&gt;'Hidden inputs'!$B$18,'Hidden inputs'!$C$15*'Hidden inputs'!$D$15+('Hidden inputs'!$C$16-'Hidden inputs'!$B$16)*'Hidden inputs'!$D$16+('Hidden inputs'!$C$17-'Hidden inputs'!$B$17)*'Hidden inputs'!$D$17+(CV136-'Hidden inputs'!$B$18)*'Hidden inputs'!$D$18))</f>
        <v/>
      </c>
      <c r="CX136" s="10" t="str">
        <f t="shared" ca="1" si="6520"/>
        <v/>
      </c>
      <c r="CY136" s="5" t="str">
        <f t="shared" ca="1" si="6427"/>
        <v/>
      </c>
      <c r="CZ136" s="5" t="str">
        <f t="shared" ca="1" si="6428"/>
        <v/>
      </c>
      <c r="DA136" s="5" t="str">
        <f ca="1">IF($B136="","",'Hidden inputs'!$D$11*CR136+'Hidden inputs'!$E$11*CS136)</f>
        <v/>
      </c>
      <c r="DB136" s="11" t="str">
        <f t="shared" ca="1" si="6345"/>
        <v/>
      </c>
      <c r="DC136" s="9" t="str">
        <f t="shared" ca="1" si="6429"/>
        <v/>
      </c>
      <c r="DD136" s="3" t="str">
        <f t="shared" ca="1" si="6430"/>
        <v/>
      </c>
      <c r="DE136" s="5" t="str" cm="1">
        <f t="array" aca="1" ref="DE136" ca="1">IF($B136="","",IF(DD136=0,0,IF(DD_Payment="",0,IF(DD136&lt;_xlfn.IFS(DD_Frequency="Monthly",1,DD_Frequency="Quarterly",IF(MONTH(DD$2)=1,1,IF(MONTH(DD$2)=4,1,IF(MONTH(DD$2)=7,1,IF(MONTH(DD$2)=10,1,0)))),DD_Frequency="Annually",IF(MONTH(DD$2)=1,1,0))*DD_Payment,DD136,_xlfn.IFS(DD_Frequency="Monthly",1,DD_Frequency="Quarterly",IF(MONTH(DD$2)=1,1,IF(MONTH(DD$2)=4,1,IF(MONTH(DD$2)=7,1,IF(MONTH(DD$2)=10,1,0)))),DD_Frequency="Annually",IF(MONTH(DD$2)=1,1,0))*DD_Payment))))</f>
        <v/>
      </c>
      <c r="DF136" s="3" t="str">
        <f t="shared" ref="DF136" ca="1" si="6584">IF($B136="","",IF(DD136&gt;DE136,(DD136-DE136/2)*(rate_A*(DF$1/365)),0))</f>
        <v/>
      </c>
      <c r="DG136" s="3" t="str">
        <f t="shared" ca="1" si="6522"/>
        <v/>
      </c>
      <c r="DH136" s="3" t="str">
        <f t="shared" ref="DH136" ca="1" si="6585">IF($B136="","",CS136*(1+rate_A*DF$1/365))</f>
        <v/>
      </c>
      <c r="DI136" s="3" t="str">
        <f t="shared" ref="DI136" ca="1" si="6586">IF($B136="","",CT136*(1+rate_A*DF$1/365))</f>
        <v/>
      </c>
      <c r="DJ136" s="3" t="str">
        <f t="shared" ref="DJ136" ca="1" si="6587">IF($B136="","",CU136*(1+rate_joint*DF$1/365))</f>
        <v/>
      </c>
      <c r="DK136" s="5" t="str">
        <f t="shared" ca="1" si="6526"/>
        <v/>
      </c>
      <c r="DL136" s="5" t="str" cm="1">
        <f t="array" aca="1" ref="DL136" ca="1">IF(DK136="","",_xlfn.IFS(DK136&lt;='Hidden inputs'!$C$15,DK136*'Hidden inputs'!$D$15,DK136&lt;='Hidden inputs'!$C$16,'Hidden inputs'!$C$15*'Hidden inputs'!$D$15+(DK136-'Hidden inputs'!$B$16)*'Hidden inputs'!$D$16,DK136&lt;='Hidden inputs'!$C$17,'Hidden inputs'!$C$15*'Hidden inputs'!$D$15+('Hidden inputs'!$C$16-'Hidden inputs'!$B$16)*'Hidden inputs'!$D$16+(DK136-'Hidden inputs'!$B$17)*'Hidden inputs'!$D$17,DK136&gt;'Hidden inputs'!$B$18,'Hidden inputs'!$C$15*'Hidden inputs'!$D$15+('Hidden inputs'!$C$16-'Hidden inputs'!$B$16)*'Hidden inputs'!$D$16+('Hidden inputs'!$C$17-'Hidden inputs'!$B$17)*'Hidden inputs'!$D$17+(DK136-'Hidden inputs'!$B$18)*'Hidden inputs'!$D$18))</f>
        <v/>
      </c>
      <c r="DM136" s="10" t="str">
        <f t="shared" ca="1" si="6527"/>
        <v/>
      </c>
      <c r="DN136" s="5" t="str">
        <f t="shared" ca="1" si="6435"/>
        <v/>
      </c>
      <c r="DO136" s="5" t="str">
        <f t="shared" ca="1" si="6436"/>
        <v/>
      </c>
      <c r="DP136" s="5" t="str">
        <f ca="1">IF($B136="","",'Hidden inputs'!$D$11*DG136+'Hidden inputs'!$E$11*DH136)</f>
        <v/>
      </c>
      <c r="DQ136" s="11" t="str">
        <f t="shared" ca="1" si="6350"/>
        <v/>
      </c>
      <c r="DR136" s="9" t="str">
        <f t="shared" ca="1" si="6437"/>
        <v/>
      </c>
      <c r="DS136" s="3" t="str">
        <f t="shared" ca="1" si="6438"/>
        <v/>
      </c>
      <c r="DT136" s="5" t="str" cm="1">
        <f t="array" aca="1" ref="DT136" ca="1">IF($B136="","",IF(DS136=0,0,IF(DD_Payment="",0,IF(DS136&lt;_xlfn.IFS(DD_Frequency="Monthly",1,DD_Frequency="Quarterly",IF(MONTH(DS$2)=1,1,IF(MONTH(DS$2)=4,1,IF(MONTH(DS$2)=7,1,IF(MONTH(DS$2)=10,1,0)))),DD_Frequency="Annually",IF(MONTH(DS$2)=1,1,0))*DD_Payment,DS136,_xlfn.IFS(DD_Frequency="Monthly",1,DD_Frequency="Quarterly",IF(MONTH(DS$2)=1,1,IF(MONTH(DS$2)=4,1,IF(MONTH(DS$2)=7,1,IF(MONTH(DS$2)=10,1,0)))),DD_Frequency="Annually",IF(MONTH(DS$2)=1,1,0))*DD_Payment))))</f>
        <v/>
      </c>
      <c r="DU136" s="3" t="str">
        <f t="shared" ref="DU136" ca="1" si="6588">IF($B136="","",IF(DS136&gt;DT136,(DS136-DT136/2)*(rate_A*(DU$1/365)),0))</f>
        <v/>
      </c>
      <c r="DV136" s="3" t="str">
        <f t="shared" ca="1" si="6529"/>
        <v/>
      </c>
      <c r="DW136" s="3" t="str">
        <f t="shared" ref="DW136" ca="1" si="6589">IF($B136="","",DH136*(1+rate_A*DU$1/365))</f>
        <v/>
      </c>
      <c r="DX136" s="3" t="str">
        <f t="shared" ref="DX136" ca="1" si="6590">IF($B136="","",DI136*(1+rate_A*DU$1/365))</f>
        <v/>
      </c>
      <c r="DY136" s="3" t="str">
        <f t="shared" ref="DY136" ca="1" si="6591">IF($B136="","",DJ136*(1+rate_joint*DU$1/365))</f>
        <v/>
      </c>
      <c r="DZ136" s="5" t="str">
        <f t="shared" ca="1" si="6533"/>
        <v/>
      </c>
      <c r="EA136" s="5" t="str" cm="1">
        <f t="array" aca="1" ref="EA136" ca="1">IF(DZ136="","",_xlfn.IFS(DZ136&lt;='Hidden inputs'!$C$15,DZ136*'Hidden inputs'!$D$15,DZ136&lt;='Hidden inputs'!$C$16,'Hidden inputs'!$C$15*'Hidden inputs'!$D$15+(DZ136-'Hidden inputs'!$B$16)*'Hidden inputs'!$D$16,DZ136&lt;='Hidden inputs'!$C$17,'Hidden inputs'!$C$15*'Hidden inputs'!$D$15+('Hidden inputs'!$C$16-'Hidden inputs'!$B$16)*'Hidden inputs'!$D$16+(DZ136-'Hidden inputs'!$B$17)*'Hidden inputs'!$D$17,DZ136&gt;'Hidden inputs'!$B$18,'Hidden inputs'!$C$15*'Hidden inputs'!$D$15+('Hidden inputs'!$C$16-'Hidden inputs'!$B$16)*'Hidden inputs'!$D$16+('Hidden inputs'!$C$17-'Hidden inputs'!$B$17)*'Hidden inputs'!$D$17+(DZ136-'Hidden inputs'!$B$18)*'Hidden inputs'!$D$18))</f>
        <v/>
      </c>
      <c r="EB136" s="10" t="str">
        <f t="shared" ca="1" si="6534"/>
        <v/>
      </c>
      <c r="EC136" s="5" t="str">
        <f t="shared" ca="1" si="6443"/>
        <v/>
      </c>
      <c r="ED136" s="5" t="str">
        <f t="shared" ca="1" si="6444"/>
        <v/>
      </c>
      <c r="EE136" s="5" t="str">
        <f ca="1">IF($B136="","",'Hidden inputs'!$D$11*DV136+'Hidden inputs'!$E$11*DW136)</f>
        <v/>
      </c>
      <c r="EF136" s="11" t="str">
        <f t="shared" ca="1" si="6355"/>
        <v/>
      </c>
      <c r="EG136" s="9" t="str">
        <f t="shared" ca="1" si="6445"/>
        <v/>
      </c>
      <c r="EH136" s="3" t="str">
        <f t="shared" ca="1" si="6446"/>
        <v/>
      </c>
      <c r="EI136" s="5" t="str" cm="1">
        <f t="array" aca="1" ref="EI136" ca="1">IF($B136="","",IF(EH136=0,0,IF(DD_Payment="",0,IF(EH136&lt;_xlfn.IFS(DD_Frequency="Monthly",1,DD_Frequency="Quarterly",IF(MONTH(EH$2)=1,1,IF(MONTH(EH$2)=4,1,IF(MONTH(EH$2)=7,1,IF(MONTH(EH$2)=10,1,0)))),DD_Frequency="Annually",IF(MONTH(EH$2)=1,1,0))*DD_Payment,EH136,_xlfn.IFS(DD_Frequency="Monthly",1,DD_Frequency="Quarterly",IF(MONTH(EH$2)=1,1,IF(MONTH(EH$2)=4,1,IF(MONTH(EH$2)=7,1,IF(MONTH(EH$2)=10,1,0)))),DD_Frequency="Annually",IF(MONTH(EH$2)=1,1,0))*DD_Payment))))</f>
        <v/>
      </c>
      <c r="EJ136" s="3" t="str">
        <f t="shared" ref="EJ136" ca="1" si="6592">IF($B136="","",IF(EH136&gt;EI136,(EH136-EI136/2)*(rate_A*(EJ$1/365)),0))</f>
        <v/>
      </c>
      <c r="EK136" s="3" t="str">
        <f t="shared" ca="1" si="6536"/>
        <v/>
      </c>
      <c r="EL136" s="3" t="str">
        <f t="shared" ref="EL136" ca="1" si="6593">IF($B136="","",DW136*(1+rate_A*EJ$1/365))</f>
        <v/>
      </c>
      <c r="EM136" s="3" t="str">
        <f t="shared" ref="EM136" ca="1" si="6594">IF($B136="","",DX136*(1+rate_A*EJ$1/365))</f>
        <v/>
      </c>
      <c r="EN136" s="3" t="str">
        <f t="shared" ref="EN136" ca="1" si="6595">IF($B136="","",DY136*(1+rate_joint*EJ$1/365))</f>
        <v/>
      </c>
      <c r="EO136" s="5" t="str">
        <f t="shared" ca="1" si="6540"/>
        <v/>
      </c>
      <c r="EP136" s="5" t="str" cm="1">
        <f t="array" aca="1" ref="EP136" ca="1">IF(EO136="","",_xlfn.IFS(EO136&lt;='Hidden inputs'!$C$15,EO136*'Hidden inputs'!$D$15,EO136&lt;='Hidden inputs'!$C$16,'Hidden inputs'!$C$15*'Hidden inputs'!$D$15+(EO136-'Hidden inputs'!$B$16)*'Hidden inputs'!$D$16,EO136&lt;='Hidden inputs'!$C$17,'Hidden inputs'!$C$15*'Hidden inputs'!$D$15+('Hidden inputs'!$C$16-'Hidden inputs'!$B$16)*'Hidden inputs'!$D$16+(EO136-'Hidden inputs'!$B$17)*'Hidden inputs'!$D$17,EO136&gt;'Hidden inputs'!$B$18,'Hidden inputs'!$C$15*'Hidden inputs'!$D$15+('Hidden inputs'!$C$16-'Hidden inputs'!$B$16)*'Hidden inputs'!$D$16+('Hidden inputs'!$C$17-'Hidden inputs'!$B$17)*'Hidden inputs'!$D$17+(EO136-'Hidden inputs'!$B$18)*'Hidden inputs'!$D$18))</f>
        <v/>
      </c>
      <c r="EQ136" s="10" t="str">
        <f t="shared" ca="1" si="6541"/>
        <v/>
      </c>
      <c r="ER136" s="5" t="str">
        <f t="shared" ca="1" si="6451"/>
        <v/>
      </c>
      <c r="ES136" s="5" t="str">
        <f t="shared" ca="1" si="6452"/>
        <v/>
      </c>
      <c r="ET136" s="5" t="str">
        <f ca="1">IF($B136="","",'Hidden inputs'!$D$11*EK136+'Hidden inputs'!$E$11*EL136)</f>
        <v/>
      </c>
      <c r="EU136" s="11" t="str">
        <f t="shared" ca="1" si="6360"/>
        <v/>
      </c>
      <c r="EV136" s="9" t="str">
        <f t="shared" ca="1" si="6453"/>
        <v/>
      </c>
      <c r="EW136" s="3" t="str">
        <f t="shared" ca="1" si="6454"/>
        <v/>
      </c>
      <c r="EX136" s="5" t="str" cm="1">
        <f t="array" aca="1" ref="EX136" ca="1">IF($B136="","",IF(EW136=0,0,IF(DD_Payment="",0,IF(EW136&lt;_xlfn.IFS(DD_Frequency="Monthly",1,DD_Frequency="Quarterly",IF(MONTH(EW$2)=1,1,IF(MONTH(EW$2)=4,1,IF(MONTH(EW$2)=7,1,IF(MONTH(EW$2)=10,1,0)))),DD_Frequency="Annually",IF(MONTH(EW$2)=1,1,0))*DD_Payment,EW136,_xlfn.IFS(DD_Frequency="Monthly",1,DD_Frequency="Quarterly",IF(MONTH(EW$2)=1,1,IF(MONTH(EW$2)=4,1,IF(MONTH(EW$2)=7,1,IF(MONTH(EW$2)=10,1,0)))),DD_Frequency="Annually",IF(MONTH(EW$2)=1,1,0))*DD_Payment))))</f>
        <v/>
      </c>
      <c r="EY136" s="3" t="str">
        <f t="shared" ref="EY136" ca="1" si="6596">IF($B136="","",IF(EW136&gt;EX136,(EW136-EX136/2)*(rate_A*(EY$1/365)),0))</f>
        <v/>
      </c>
      <c r="EZ136" s="3" t="str">
        <f t="shared" ca="1" si="6543"/>
        <v/>
      </c>
      <c r="FA136" s="3" t="str">
        <f t="shared" ref="FA136" ca="1" si="6597">IF($B136="","",EL136*(1+rate_A*EY$1/365))</f>
        <v/>
      </c>
      <c r="FB136" s="3" t="str">
        <f t="shared" ref="FB136" ca="1" si="6598">IF($B136="","",EM136*(1+rate_A*EY$1/365))</f>
        <v/>
      </c>
      <c r="FC136" s="3" t="str">
        <f t="shared" ref="FC136" ca="1" si="6599">IF($B136="","",EN136*(1+rate_joint*EY$1/365))</f>
        <v/>
      </c>
      <c r="FD136" s="5" t="str">
        <f t="shared" ca="1" si="6547"/>
        <v/>
      </c>
      <c r="FE136" s="5" t="str" cm="1">
        <f t="array" aca="1" ref="FE136" ca="1">IF(FD136="","",_xlfn.IFS(FD136&lt;='Hidden inputs'!$C$15,FD136*'Hidden inputs'!$D$15,FD136&lt;='Hidden inputs'!$C$16,'Hidden inputs'!$C$15*'Hidden inputs'!$D$15+(FD136-'Hidden inputs'!$B$16)*'Hidden inputs'!$D$16,FD136&lt;='Hidden inputs'!$C$17,'Hidden inputs'!$C$15*'Hidden inputs'!$D$15+('Hidden inputs'!$C$16-'Hidden inputs'!$B$16)*'Hidden inputs'!$D$16+(FD136-'Hidden inputs'!$B$17)*'Hidden inputs'!$D$17,FD136&gt;'Hidden inputs'!$B$18,'Hidden inputs'!$C$15*'Hidden inputs'!$D$15+('Hidden inputs'!$C$16-'Hidden inputs'!$B$16)*'Hidden inputs'!$D$16+('Hidden inputs'!$C$17-'Hidden inputs'!$B$17)*'Hidden inputs'!$D$17+(FD136-'Hidden inputs'!$B$18)*'Hidden inputs'!$D$18))</f>
        <v/>
      </c>
      <c r="FF136" s="10" t="str">
        <f t="shared" ca="1" si="6548"/>
        <v/>
      </c>
      <c r="FG136" s="5" t="str">
        <f t="shared" ca="1" si="6459"/>
        <v/>
      </c>
      <c r="FH136" s="5" t="str">
        <f t="shared" ca="1" si="6460"/>
        <v/>
      </c>
      <c r="FI136" s="5" t="str">
        <f ca="1">IF($B136="","",'Hidden inputs'!$D$11*EZ136+'Hidden inputs'!$E$11*FA136)</f>
        <v/>
      </c>
      <c r="FJ136" s="11" t="str">
        <f t="shared" ca="1" si="6365"/>
        <v/>
      </c>
      <c r="FK136" s="9" t="str">
        <f t="shared" ca="1" si="6461"/>
        <v/>
      </c>
      <c r="FL136" s="3" t="str">
        <f t="shared" ca="1" si="6462"/>
        <v/>
      </c>
      <c r="FM136" s="5" t="str" cm="1">
        <f t="array" aca="1" ref="FM136" ca="1">IF($B136="","",IF(FL136=0,0,IF(DD_Payment="",0,IF(FL136&lt;_xlfn.IFS(DD_Frequency="Monthly",1,DD_Frequency="Quarterly",IF(MONTH(FL$2)=1,1,IF(MONTH(FL$2)=4,1,IF(MONTH(FL$2)=7,1,IF(MONTH(FL$2)=10,1,0)))),DD_Frequency="Annually",IF(MONTH(FL$2)=1,1,0))*DD_Payment,FL136,_xlfn.IFS(DD_Frequency="Monthly",1,DD_Frequency="Quarterly",IF(MONTH(FL$2)=1,1,IF(MONTH(FL$2)=4,1,IF(MONTH(FL$2)=7,1,IF(MONTH(FL$2)=10,1,0)))),DD_Frequency="Annually",IF(MONTH(FL$2)=1,1,0))*DD_Payment))))</f>
        <v/>
      </c>
      <c r="FN136" s="3" t="str">
        <f t="shared" ref="FN136" ca="1" si="6600">IF($B136="","",IF(FL136&gt;FM136,(FL136-FM136/2)*(rate_A*(FN$1/365)),0))</f>
        <v/>
      </c>
      <c r="FO136" s="3" t="str">
        <f t="shared" ca="1" si="6550"/>
        <v/>
      </c>
      <c r="FP136" s="3" t="str">
        <f t="shared" ref="FP136" ca="1" si="6601">IF($B136="","",FA136*(1+rate_A*FN$1/365))</f>
        <v/>
      </c>
      <c r="FQ136" s="3" t="str">
        <f t="shared" ref="FQ136" ca="1" si="6602">IF($B136="","",FB136*(1+rate_A*FN$1/365))</f>
        <v/>
      </c>
      <c r="FR136" s="3" t="str">
        <f t="shared" ref="FR136" ca="1" si="6603">IF($B136="","",FC136*(1+rate_joint*FN$1/365))</f>
        <v/>
      </c>
      <c r="FS136" s="5" t="str">
        <f t="shared" ca="1" si="6554"/>
        <v/>
      </c>
      <c r="FT136" s="5" t="str" cm="1">
        <f t="array" aca="1" ref="FT136" ca="1">IF(FS136="","",_xlfn.IFS(FS136&lt;='Hidden inputs'!$C$15,FS136*'Hidden inputs'!$D$15,FS136&lt;='Hidden inputs'!$C$16,'Hidden inputs'!$C$15*'Hidden inputs'!$D$15+(FS136-'Hidden inputs'!$B$16)*'Hidden inputs'!$D$16,FS136&lt;='Hidden inputs'!$C$17,'Hidden inputs'!$C$15*'Hidden inputs'!$D$15+('Hidden inputs'!$C$16-'Hidden inputs'!$B$16)*'Hidden inputs'!$D$16+(FS136-'Hidden inputs'!$B$17)*'Hidden inputs'!$D$17,FS136&gt;'Hidden inputs'!$B$18,'Hidden inputs'!$C$15*'Hidden inputs'!$D$15+('Hidden inputs'!$C$16-'Hidden inputs'!$B$16)*'Hidden inputs'!$D$16+('Hidden inputs'!$C$17-'Hidden inputs'!$B$17)*'Hidden inputs'!$D$17+(FS136-'Hidden inputs'!$B$18)*'Hidden inputs'!$D$18))</f>
        <v/>
      </c>
      <c r="FU136" s="10" t="str">
        <f t="shared" ca="1" si="6555"/>
        <v/>
      </c>
      <c r="FV136" s="5" t="str">
        <f t="shared" ca="1" si="6467"/>
        <v/>
      </c>
      <c r="FW136" s="5" t="str">
        <f t="shared" ca="1" si="6468"/>
        <v/>
      </c>
      <c r="FX136" s="5" t="str">
        <f ca="1">IF($B136="","",'Hidden inputs'!$D$11*FO136+'Hidden inputs'!$E$11*FP136)</f>
        <v/>
      </c>
      <c r="FY136" s="11" t="str">
        <f t="shared" ca="1" si="6370"/>
        <v/>
      </c>
      <c r="FZ136" s="9" t="str">
        <f t="shared" ca="1" si="6469"/>
        <v/>
      </c>
      <c r="GA136" s="5" t="str">
        <f t="shared" ca="1" si="6470"/>
        <v/>
      </c>
      <c r="GB136" s="5" t="str">
        <f t="shared" ca="1" si="6471"/>
        <v/>
      </c>
      <c r="GC136" s="5" t="str">
        <f t="shared" ca="1" si="6371"/>
        <v/>
      </c>
      <c r="GD136" s="5" t="str">
        <f t="shared" ca="1" si="6372"/>
        <v/>
      </c>
    </row>
    <row r="137" spans="1:186" x14ac:dyDescent="0.35">
      <c r="A137" s="2" t="str">
        <f t="shared" ca="1" si="6373"/>
        <v/>
      </c>
      <c r="B137" s="6" t="str">
        <f t="shared" ca="1" si="6374"/>
        <v/>
      </c>
      <c r="C137" s="5" t="str">
        <f t="shared" ca="1" si="6472"/>
        <v/>
      </c>
      <c r="D137" s="5" t="str" cm="1">
        <f t="array" aca="1" ref="D137" ca="1">IF($B137="","",IF(C137=0,0,IF(DD_Payment="",0,IF(C137&lt;_xlfn.IFS(DD_Frequency="Monthly",1,DD_Frequency="Quarterly",IF(MONTH(C$2)=1,1,IF(MONTH(C$2)=4,1,IF(MONTH(C$2)=7,1,IF(MONTH(C$2)=10,1,0)))),DD_Frequency="Annually",IF(MONTH(C$2)=1,1,0))*DD_Payment,C137,_xlfn.IFS(DD_Frequency="Monthly",1,DD_Frequency="Quarterly",IF(MONTH(C$2)=1,1,IF(MONTH(C$2)=4,1,IF(MONTH(C$2)=7,1,IF(MONTH(C$2)=10,1,0)))),DD_Frequency="Annually",IF(MONTH(C$2)=1,1,0))*DD_Payment))))</f>
        <v/>
      </c>
      <c r="E137" s="5" t="str">
        <f t="shared" ref="E137" ca="1" si="6604">IF(B137="","",IF(C137&gt;D137,(C137-D137/2)*(rate_A*(E$1/365)),0))</f>
        <v/>
      </c>
      <c r="F137" s="5" t="str">
        <f t="shared" ca="1" si="6376"/>
        <v/>
      </c>
      <c r="G137" s="5" t="str">
        <f t="shared" ref="G137" ca="1" si="6605">IF(B137="","",G136*(1+rate_A*E$1/365))</f>
        <v/>
      </c>
      <c r="H137" s="5" t="str">
        <f t="shared" ref="H137" ca="1" si="6606">IF(B137="","",H136*(1+rate_A*E$1/365))</f>
        <v/>
      </c>
      <c r="I137" s="5" t="str">
        <f t="shared" ref="I137" ca="1" si="6607">IF(B137="","",I136*(1+rate_joint*E$1/365))</f>
        <v/>
      </c>
      <c r="J137" s="5" t="str">
        <f t="shared" ca="1" si="6477"/>
        <v/>
      </c>
      <c r="K137" s="5" t="str" cm="1">
        <f t="array" aca="1" ref="K137" ca="1">IF(J137="","",_xlfn.IFS(J137&lt;='Hidden inputs'!$C$15,J137*'Hidden inputs'!$D$15,J137&lt;='Hidden inputs'!$C$16,'Hidden inputs'!$C$15*'Hidden inputs'!$D$15+(J137-'Hidden inputs'!$B$16)*'Hidden inputs'!$D$16,J137&lt;='Hidden inputs'!$C$17,'Hidden inputs'!$C$15*'Hidden inputs'!$D$15+('Hidden inputs'!$C$16-'Hidden inputs'!$B$16)*'Hidden inputs'!$D$16+(J137-'Hidden inputs'!$B$17)*'Hidden inputs'!$D$17,J137&gt;'Hidden inputs'!$B$18,'Hidden inputs'!$C$15*'Hidden inputs'!$D$15+('Hidden inputs'!$C$16-'Hidden inputs'!$B$16)*'Hidden inputs'!$D$16+('Hidden inputs'!$C$17-'Hidden inputs'!$B$17)*'Hidden inputs'!$D$17+(J137-'Hidden inputs'!$B$18)*'Hidden inputs'!$D$18))</f>
        <v/>
      </c>
      <c r="L137" s="11" t="str">
        <f t="shared" ca="1" si="6478"/>
        <v/>
      </c>
      <c r="M137" s="5" t="str">
        <f t="shared" ca="1" si="6380"/>
        <v/>
      </c>
      <c r="N137" s="5" t="str">
        <f t="shared" ca="1" si="6381"/>
        <v/>
      </c>
      <c r="O137" s="5" t="str">
        <f ca="1">IF(B137="","",'Hidden inputs'!$D$11*F137+'Hidden inputs'!$E$11*G137)</f>
        <v/>
      </c>
      <c r="P137" s="11" t="str">
        <f t="shared" ca="1" si="6314"/>
        <v/>
      </c>
      <c r="Q137" s="20" t="str">
        <f t="shared" ca="1" si="6315"/>
        <v/>
      </c>
      <c r="R137" s="3" t="str">
        <f t="shared" ca="1" si="6382"/>
        <v/>
      </c>
      <c r="S137" s="5" t="str" cm="1">
        <f t="array" aca="1" ref="S137" ca="1">IF($B137="","",IF(R137=0,0,IF(DD_Payment="",0,IF(R137&lt;_xlfn.IFS(DD_Frequency="Monthly",1,DD_Frequency="Quarterly",IF(MONTH(R$2)=1,1,IF(MONTH(R$2)=4,1,IF(MONTH(R$2)=7,1,IF(MONTH(R$2)=10,1,0)))),DD_Frequency="Annually",IF(MONTH(R$2)=1,1,0))*DD_Payment,R137,_xlfn.IFS(DD_Frequency="Monthly",1,DD_Frequency="Quarterly",IF(MONTH(R$2)=1,1,IF(MONTH(R$2)=4,1,IF(MONTH(R$2)=7,1,IF(MONTH(R$2)=10,1,0)))),DD_Frequency="Annually",IF(MONTH(R$2)=1,1,0))*DD_Payment))))</f>
        <v/>
      </c>
      <c r="T137" s="3" t="str">
        <f t="shared" ref="T137" ca="1" si="6608">IF(B137="","",IF(R137&gt;S137,(R137-S137/2)*(rate_A*((T$1+A137)/365)),0))</f>
        <v/>
      </c>
      <c r="U137" s="3" t="str">
        <f t="shared" ca="1" si="6384"/>
        <v/>
      </c>
      <c r="V137" s="3" t="str">
        <f t="shared" ref="V137" ca="1" si="6609">IF(B137="","",G137*(1+rate_A*(T$1+A137)/365))</f>
        <v/>
      </c>
      <c r="W137" s="3" t="str">
        <f t="shared" ref="W137" ca="1" si="6610">IF(B137="","",H137*(1+rate_A*(T$1+A137)/365))</f>
        <v/>
      </c>
      <c r="X137" s="3" t="str">
        <f t="shared" ref="X137" ca="1" si="6611">IF(B137="","",I137*(1+rate_joint*(T$1+A137)/365))</f>
        <v/>
      </c>
      <c r="Y137" s="5" t="str">
        <f t="shared" ca="1" si="6483"/>
        <v/>
      </c>
      <c r="Z137" s="5" t="str" cm="1">
        <f t="array" aca="1" ref="Z137" ca="1">IF(Y137="","",_xlfn.IFS(Y137&lt;='Hidden inputs'!$C$15,Y137*'Hidden inputs'!$D$15,Y137&lt;='Hidden inputs'!$C$16,'Hidden inputs'!$C$15*'Hidden inputs'!$D$15+(Y137-'Hidden inputs'!$B$16)*'Hidden inputs'!$D$16,Y137&lt;='Hidden inputs'!$C$17,'Hidden inputs'!$C$15*'Hidden inputs'!$D$15+('Hidden inputs'!$C$16-'Hidden inputs'!$B$16)*'Hidden inputs'!$D$16+(Y137-'Hidden inputs'!$B$17)*'Hidden inputs'!$D$17,Y137&gt;'Hidden inputs'!$B$18,'Hidden inputs'!$C$15*'Hidden inputs'!$D$15+('Hidden inputs'!$C$16-'Hidden inputs'!$B$16)*'Hidden inputs'!$D$16+('Hidden inputs'!$C$17-'Hidden inputs'!$B$17)*'Hidden inputs'!$D$17+(Y137-'Hidden inputs'!$B$18)*'Hidden inputs'!$D$18))</f>
        <v/>
      </c>
      <c r="AA137" s="10" t="str">
        <f t="shared" ca="1" si="6484"/>
        <v/>
      </c>
      <c r="AB137" s="5" t="str">
        <f t="shared" ca="1" si="6388"/>
        <v/>
      </c>
      <c r="AC137" s="5" t="str">
        <f t="shared" ca="1" si="6485"/>
        <v/>
      </c>
      <c r="AD137" s="5" t="str">
        <f ca="1">IF(B137="","",'Hidden inputs'!$D$11*U137+'Hidden inputs'!$E$11*V137)</f>
        <v/>
      </c>
      <c r="AE137" s="11" t="str">
        <f t="shared" ca="1" si="6320"/>
        <v/>
      </c>
      <c r="AF137" s="9" t="str">
        <f t="shared" ca="1" si="6389"/>
        <v/>
      </c>
      <c r="AG137" s="3" t="str">
        <f t="shared" ca="1" si="6390"/>
        <v/>
      </c>
      <c r="AH137" s="5" t="str" cm="1">
        <f t="array" aca="1" ref="AH137" ca="1">IF($B137="","",IF(AG137=0,0,IF(DD_Payment="",0,IF(AG137&lt;_xlfn.IFS(DD_Frequency="Monthly",1,DD_Frequency="Quarterly",IF(MONTH(AG$2)=1,1,IF(MONTH(AG$2)=4,1,IF(MONTH(AG$2)=7,1,IF(MONTH(AG$2)=10,1,0)))),DD_Frequency="Annually",IF(MONTH(AG$2)=1,1,0))*DD_Payment,AG137,_xlfn.IFS(DD_Frequency="Monthly",1,DD_Frequency="Quarterly",IF(MONTH(AG$2)=1,1,IF(MONTH(AG$2)=4,1,IF(MONTH(AG$2)=7,1,IF(MONTH(AG$2)=10,1,0)))),DD_Frequency="Annually",IF(MONTH(AG$2)=1,1,0))*DD_Payment))))</f>
        <v/>
      </c>
      <c r="AI137" s="3" t="str">
        <f t="shared" ref="AI137" ca="1" si="6612">IF($B137="","",IF(AG137&gt;AH137,(AG137-AH137/2)*(rate_A*(AI$1/365)),0))</f>
        <v/>
      </c>
      <c r="AJ137" s="3" t="str">
        <f t="shared" ca="1" si="6487"/>
        <v/>
      </c>
      <c r="AK137" s="3" t="str">
        <f t="shared" ref="AK137" ca="1" si="6613">IF($B137="","",V137*(1+rate_A*AI$1/365))</f>
        <v/>
      </c>
      <c r="AL137" s="3" t="str">
        <f t="shared" ref="AL137" ca="1" si="6614">IF($B137="","",W137*(1+rate_A*AI$1/365))</f>
        <v/>
      </c>
      <c r="AM137" s="3" t="str">
        <f t="shared" ref="AM137" ca="1" si="6615">IF($B137="","",X137*(1+rate_joint*AI$1/365))</f>
        <v/>
      </c>
      <c r="AN137" s="5" t="str">
        <f t="shared" ca="1" si="6491"/>
        <v/>
      </c>
      <c r="AO137" s="5" t="str" cm="1">
        <f t="array" aca="1" ref="AO137" ca="1">IF(AN137="","",_xlfn.IFS(AN137&lt;='Hidden inputs'!$C$15,AN137*'Hidden inputs'!$D$15,AN137&lt;='Hidden inputs'!$C$16,'Hidden inputs'!$C$15*'Hidden inputs'!$D$15+(AN137-'Hidden inputs'!$B$16)*'Hidden inputs'!$D$16,AN137&lt;='Hidden inputs'!$C$17,'Hidden inputs'!$C$15*'Hidden inputs'!$D$15+('Hidden inputs'!$C$16-'Hidden inputs'!$B$16)*'Hidden inputs'!$D$16+(AN137-'Hidden inputs'!$B$17)*'Hidden inputs'!$D$17,AN137&gt;'Hidden inputs'!$B$18,'Hidden inputs'!$C$15*'Hidden inputs'!$D$15+('Hidden inputs'!$C$16-'Hidden inputs'!$B$16)*'Hidden inputs'!$D$16+('Hidden inputs'!$C$17-'Hidden inputs'!$B$17)*'Hidden inputs'!$D$17+(AN137-'Hidden inputs'!$B$18)*'Hidden inputs'!$D$18))</f>
        <v/>
      </c>
      <c r="AP137" s="10" t="str">
        <f t="shared" ca="1" si="6492"/>
        <v/>
      </c>
      <c r="AQ137" s="5" t="str">
        <f t="shared" ca="1" si="6395"/>
        <v/>
      </c>
      <c r="AR137" s="5" t="str">
        <f t="shared" ca="1" si="6396"/>
        <v/>
      </c>
      <c r="AS137" s="5" t="str">
        <f ca="1">IF($B137="","",'Hidden inputs'!$D$11*AJ137+'Hidden inputs'!$E$11*AK137)</f>
        <v/>
      </c>
      <c r="AT137" s="11" t="str">
        <f t="shared" ca="1" si="6325"/>
        <v/>
      </c>
      <c r="AU137" s="9" t="str">
        <f t="shared" ca="1" si="6397"/>
        <v/>
      </c>
      <c r="AV137" s="3" t="str">
        <f t="shared" ca="1" si="6398"/>
        <v/>
      </c>
      <c r="AW137" s="5" t="str" cm="1">
        <f t="array" aca="1" ref="AW137" ca="1">IF($B137="","",IF(AV137=0,0,IF(DD_Payment="",0,IF(AV137&lt;_xlfn.IFS(DD_Frequency="Monthly",1,DD_Frequency="Quarterly",IF(MONTH(AV$2)=1,1,IF(MONTH(AV$2)=4,1,IF(MONTH(AV$2)=7,1,IF(MONTH(AV$2)=10,1,0)))),DD_Frequency="Annually",IF(MONTH(AV$2)=1,1,0))*DD_Payment,AV137,_xlfn.IFS(DD_Frequency="Monthly",1,DD_Frequency="Quarterly",IF(MONTH(AV$2)=1,1,IF(MONTH(AV$2)=4,1,IF(MONTH(AV$2)=7,1,IF(MONTH(AV$2)=10,1,0)))),DD_Frequency="Annually",IF(MONTH(AV$2)=1,1,0))*DD_Payment))))</f>
        <v/>
      </c>
      <c r="AX137" s="3" t="str">
        <f t="shared" ref="AX137" ca="1" si="6616">IF($B137="","",IF(AV137&gt;AW137,(AV137-AW137/2)*(rate_A*(AX$1/365)),0))</f>
        <v/>
      </c>
      <c r="AY137" s="3" t="str">
        <f t="shared" ca="1" si="6494"/>
        <v/>
      </c>
      <c r="AZ137" s="3" t="str">
        <f t="shared" ref="AZ137" ca="1" si="6617">IF($B137="","",AK137*(1+rate_A*AX$1/365))</f>
        <v/>
      </c>
      <c r="BA137" s="3" t="str">
        <f t="shared" ref="BA137" ca="1" si="6618">IF($B137="","",AL137*(1+rate_A*AX$1/365))</f>
        <v/>
      </c>
      <c r="BB137" s="3" t="str">
        <f t="shared" ref="BB137" ca="1" si="6619">IF($B137="","",AM137*(1+rate_joint*AX$1/365))</f>
        <v/>
      </c>
      <c r="BC137" s="5" t="str">
        <f t="shared" ca="1" si="6498"/>
        <v/>
      </c>
      <c r="BD137" s="5" t="str" cm="1">
        <f t="array" aca="1" ref="BD137" ca="1">IF(BC137="","",_xlfn.IFS(BC137&lt;='Hidden inputs'!$C$15,BC137*'Hidden inputs'!$D$15,BC137&lt;='Hidden inputs'!$C$16,'Hidden inputs'!$C$15*'Hidden inputs'!$D$15+(BC137-'Hidden inputs'!$B$16)*'Hidden inputs'!$D$16,BC137&lt;='Hidden inputs'!$C$17,'Hidden inputs'!$C$15*'Hidden inputs'!$D$15+('Hidden inputs'!$C$16-'Hidden inputs'!$B$16)*'Hidden inputs'!$D$16+(BC137-'Hidden inputs'!$B$17)*'Hidden inputs'!$D$17,BC137&gt;'Hidden inputs'!$B$18,'Hidden inputs'!$C$15*'Hidden inputs'!$D$15+('Hidden inputs'!$C$16-'Hidden inputs'!$B$16)*'Hidden inputs'!$D$16+('Hidden inputs'!$C$17-'Hidden inputs'!$B$17)*'Hidden inputs'!$D$17+(BC137-'Hidden inputs'!$B$18)*'Hidden inputs'!$D$18))</f>
        <v/>
      </c>
      <c r="BE137" s="10" t="str">
        <f t="shared" ca="1" si="6499"/>
        <v/>
      </c>
      <c r="BF137" s="5" t="str">
        <f t="shared" ca="1" si="6403"/>
        <v/>
      </c>
      <c r="BG137" s="5" t="str">
        <f t="shared" ca="1" si="6404"/>
        <v/>
      </c>
      <c r="BH137" s="5" t="str">
        <f ca="1">IF($B137="","",'Hidden inputs'!$D$11*AY137+'Hidden inputs'!$E$11*AZ137)</f>
        <v/>
      </c>
      <c r="BI137" s="11" t="str">
        <f t="shared" ca="1" si="6330"/>
        <v/>
      </c>
      <c r="BJ137" s="9" t="str">
        <f t="shared" ca="1" si="6405"/>
        <v/>
      </c>
      <c r="BK137" s="3" t="str">
        <f t="shared" ca="1" si="6406"/>
        <v/>
      </c>
      <c r="BL137" s="5" t="str" cm="1">
        <f t="array" aca="1" ref="BL137" ca="1">IF($B137="","",IF(BK137=0,0,IF(DD_Payment="",0,IF(BK137&lt;_xlfn.IFS(DD_Frequency="Monthly",1,DD_Frequency="Quarterly",IF(MONTH(BK$2)=1,1,IF(MONTH(BK$2)=4,1,IF(MONTH(BK$2)=7,1,IF(MONTH(BK$2)=10,1,0)))),DD_Frequency="Annually",IF(MONTH(BK$2)=1,1,0))*DD_Payment,BK137,_xlfn.IFS(DD_Frequency="Monthly",1,DD_Frequency="Quarterly",IF(MONTH(BK$2)=1,1,IF(MONTH(BK$2)=4,1,IF(MONTH(BK$2)=7,1,IF(MONTH(BK$2)=10,1,0)))),DD_Frequency="Annually",IF(MONTH(BK$2)=1,1,0))*DD_Payment))))</f>
        <v/>
      </c>
      <c r="BM137" s="3" t="str">
        <f t="shared" ref="BM137" ca="1" si="6620">IF($B137="","",IF(BK137&gt;BL137,(BK137-BL137/2)*(rate_A*(BM$1/365)),0))</f>
        <v/>
      </c>
      <c r="BN137" s="3" t="str">
        <f t="shared" ca="1" si="6501"/>
        <v/>
      </c>
      <c r="BO137" s="3" t="str">
        <f t="shared" ref="BO137" ca="1" si="6621">IF($B137="","",AZ137*(1+rate_A*BM$1/365))</f>
        <v/>
      </c>
      <c r="BP137" s="3" t="str">
        <f t="shared" ref="BP137" ca="1" si="6622">IF($B137="","",BA137*(1+rate_A*BM$1/365))</f>
        <v/>
      </c>
      <c r="BQ137" s="3" t="str">
        <f t="shared" ref="BQ137" ca="1" si="6623">IF($B137="","",BB137*(1+rate_joint*BM$1/365))</f>
        <v/>
      </c>
      <c r="BR137" s="5" t="str">
        <f t="shared" ca="1" si="6505"/>
        <v/>
      </c>
      <c r="BS137" s="5" t="str" cm="1">
        <f t="array" aca="1" ref="BS137" ca="1">IF(BR137="","",_xlfn.IFS(BR137&lt;='Hidden inputs'!$C$15,BR137*'Hidden inputs'!$D$15,BR137&lt;='Hidden inputs'!$C$16,'Hidden inputs'!$C$15*'Hidden inputs'!$D$15+(BR137-'Hidden inputs'!$B$16)*'Hidden inputs'!$D$16,BR137&lt;='Hidden inputs'!$C$17,'Hidden inputs'!$C$15*'Hidden inputs'!$D$15+('Hidden inputs'!$C$16-'Hidden inputs'!$B$16)*'Hidden inputs'!$D$16+(BR137-'Hidden inputs'!$B$17)*'Hidden inputs'!$D$17,BR137&gt;'Hidden inputs'!$B$18,'Hidden inputs'!$C$15*'Hidden inputs'!$D$15+('Hidden inputs'!$C$16-'Hidden inputs'!$B$16)*'Hidden inputs'!$D$16+('Hidden inputs'!$C$17-'Hidden inputs'!$B$17)*'Hidden inputs'!$D$17+(BR137-'Hidden inputs'!$B$18)*'Hidden inputs'!$D$18))</f>
        <v/>
      </c>
      <c r="BT137" s="10" t="str">
        <f t="shared" ca="1" si="6506"/>
        <v/>
      </c>
      <c r="BU137" s="5" t="str">
        <f t="shared" ca="1" si="6411"/>
        <v/>
      </c>
      <c r="BV137" s="5" t="str">
        <f t="shared" ca="1" si="6412"/>
        <v/>
      </c>
      <c r="BW137" s="5" t="str">
        <f ca="1">IF($B137="","",'Hidden inputs'!$D$11*BN137+'Hidden inputs'!$E$11*BO137)</f>
        <v/>
      </c>
      <c r="BX137" s="11" t="str">
        <f t="shared" ca="1" si="6335"/>
        <v/>
      </c>
      <c r="BY137" s="9" t="str">
        <f t="shared" ca="1" si="6413"/>
        <v/>
      </c>
      <c r="BZ137" s="3" t="str">
        <f t="shared" ca="1" si="6414"/>
        <v/>
      </c>
      <c r="CA137" s="5" t="str" cm="1">
        <f t="array" aca="1" ref="CA137" ca="1">IF($B137="","",IF(BZ137=0,0,IF(DD_Payment="",0,IF(BZ137&lt;_xlfn.IFS(DD_Frequency="Monthly",1,DD_Frequency="Quarterly",IF(MONTH(BZ$2)=1,1,IF(MONTH(BZ$2)=4,1,IF(MONTH(BZ$2)=7,1,IF(MONTH(BZ$2)=10,1,0)))),DD_Frequency="Annually",IF(MONTH(BZ$2)=1,1,0))*DD_Payment,BZ137,_xlfn.IFS(DD_Frequency="Monthly",1,DD_Frequency="Quarterly",IF(MONTH(BZ$2)=1,1,IF(MONTH(BZ$2)=4,1,IF(MONTH(BZ$2)=7,1,IF(MONTH(BZ$2)=10,1,0)))),DD_Frequency="Annually",IF(MONTH(BZ$2)=1,1,0))*DD_Payment))))</f>
        <v/>
      </c>
      <c r="CB137" s="3" t="str">
        <f t="shared" ref="CB137" ca="1" si="6624">IF($B137="","",IF(BZ137&gt;CA137,(BZ137-CA137/2)*(rate_A*(CB$1/365)),0))</f>
        <v/>
      </c>
      <c r="CC137" s="3" t="str">
        <f t="shared" ca="1" si="6508"/>
        <v/>
      </c>
      <c r="CD137" s="3" t="str">
        <f t="shared" ref="CD137" ca="1" si="6625">IF($B137="","",BO137*(1+rate_A*CB$1/365))</f>
        <v/>
      </c>
      <c r="CE137" s="3" t="str">
        <f t="shared" ref="CE137" ca="1" si="6626">IF($B137="","",BP137*(1+rate_A*CB$1/365))</f>
        <v/>
      </c>
      <c r="CF137" s="3" t="str">
        <f t="shared" ref="CF137" ca="1" si="6627">IF($B137="","",BQ137*(1+rate_joint*CB$1/365))</f>
        <v/>
      </c>
      <c r="CG137" s="5" t="str">
        <f t="shared" ca="1" si="6512"/>
        <v/>
      </c>
      <c r="CH137" s="5" t="str" cm="1">
        <f t="array" aca="1" ref="CH137" ca="1">IF(CG137="","",_xlfn.IFS(CG137&lt;='Hidden inputs'!$C$15,CG137*'Hidden inputs'!$D$15,CG137&lt;='Hidden inputs'!$C$16,'Hidden inputs'!$C$15*'Hidden inputs'!$D$15+(CG137-'Hidden inputs'!$B$16)*'Hidden inputs'!$D$16,CG137&lt;='Hidden inputs'!$C$17,'Hidden inputs'!$C$15*'Hidden inputs'!$D$15+('Hidden inputs'!$C$16-'Hidden inputs'!$B$16)*'Hidden inputs'!$D$16+(CG137-'Hidden inputs'!$B$17)*'Hidden inputs'!$D$17,CG137&gt;'Hidden inputs'!$B$18,'Hidden inputs'!$C$15*'Hidden inputs'!$D$15+('Hidden inputs'!$C$16-'Hidden inputs'!$B$16)*'Hidden inputs'!$D$16+('Hidden inputs'!$C$17-'Hidden inputs'!$B$17)*'Hidden inputs'!$D$17+(CG137-'Hidden inputs'!$B$18)*'Hidden inputs'!$D$18))</f>
        <v/>
      </c>
      <c r="CI137" s="10" t="str">
        <f t="shared" ca="1" si="6513"/>
        <v/>
      </c>
      <c r="CJ137" s="5" t="str">
        <f t="shared" ca="1" si="6419"/>
        <v/>
      </c>
      <c r="CK137" s="5" t="str">
        <f t="shared" ca="1" si="6420"/>
        <v/>
      </c>
      <c r="CL137" s="5" t="str">
        <f ca="1">IF($B137="","",'Hidden inputs'!$D$11*CC137+'Hidden inputs'!$E$11*CD137)</f>
        <v/>
      </c>
      <c r="CM137" s="11" t="str">
        <f t="shared" ca="1" si="6340"/>
        <v/>
      </c>
      <c r="CN137" s="9" t="str">
        <f t="shared" ca="1" si="6421"/>
        <v/>
      </c>
      <c r="CO137" s="3" t="str">
        <f t="shared" ca="1" si="6422"/>
        <v/>
      </c>
      <c r="CP137" s="5" t="str" cm="1">
        <f t="array" aca="1" ref="CP137" ca="1">IF($B137="","",IF(CO137=0,0,IF(DD_Payment="",0,IF(CO137&lt;_xlfn.IFS(DD_Frequency="Monthly",1,DD_Frequency="Quarterly",IF(MONTH(CO$2)=1,1,IF(MONTH(CO$2)=4,1,IF(MONTH(CO$2)=7,1,IF(MONTH(CO$2)=10,1,0)))),DD_Frequency="Annually",IF(MONTH(CO$2)=1,1,0))*DD_Payment,CO137,_xlfn.IFS(DD_Frequency="Monthly",1,DD_Frequency="Quarterly",IF(MONTH(CO$2)=1,1,IF(MONTH(CO$2)=4,1,IF(MONTH(CO$2)=7,1,IF(MONTH(CO$2)=10,1,0)))),DD_Frequency="Annually",IF(MONTH(CO$2)=1,1,0))*DD_Payment))))</f>
        <v/>
      </c>
      <c r="CQ137" s="3" t="str">
        <f t="shared" ref="CQ137" ca="1" si="6628">IF($B137="","",IF(CO137&gt;CP137,(CO137-CP137/2)*(rate_A*(CQ$1/365)),0))</f>
        <v/>
      </c>
      <c r="CR137" s="3" t="str">
        <f t="shared" ca="1" si="6515"/>
        <v/>
      </c>
      <c r="CS137" s="3" t="str">
        <f t="shared" ref="CS137" ca="1" si="6629">IF($B137="","",CD137*(1+rate_A*CQ$1/365))</f>
        <v/>
      </c>
      <c r="CT137" s="3" t="str">
        <f t="shared" ref="CT137" ca="1" si="6630">IF($B137="","",CE137*(1+rate_A*CQ$1/365))</f>
        <v/>
      </c>
      <c r="CU137" s="3" t="str">
        <f t="shared" ref="CU137" ca="1" si="6631">IF($B137="","",CF137*(1+rate_joint*CQ$1/365))</f>
        <v/>
      </c>
      <c r="CV137" s="5" t="str">
        <f t="shared" ca="1" si="6519"/>
        <v/>
      </c>
      <c r="CW137" s="5" t="str" cm="1">
        <f t="array" aca="1" ref="CW137" ca="1">IF(CV137="","",_xlfn.IFS(CV137&lt;='Hidden inputs'!$C$15,CV137*'Hidden inputs'!$D$15,CV137&lt;='Hidden inputs'!$C$16,'Hidden inputs'!$C$15*'Hidden inputs'!$D$15+(CV137-'Hidden inputs'!$B$16)*'Hidden inputs'!$D$16,CV137&lt;='Hidden inputs'!$C$17,'Hidden inputs'!$C$15*'Hidden inputs'!$D$15+('Hidden inputs'!$C$16-'Hidden inputs'!$B$16)*'Hidden inputs'!$D$16+(CV137-'Hidden inputs'!$B$17)*'Hidden inputs'!$D$17,CV137&gt;'Hidden inputs'!$B$18,'Hidden inputs'!$C$15*'Hidden inputs'!$D$15+('Hidden inputs'!$C$16-'Hidden inputs'!$B$16)*'Hidden inputs'!$D$16+('Hidden inputs'!$C$17-'Hidden inputs'!$B$17)*'Hidden inputs'!$D$17+(CV137-'Hidden inputs'!$B$18)*'Hidden inputs'!$D$18))</f>
        <v/>
      </c>
      <c r="CX137" s="10" t="str">
        <f t="shared" ca="1" si="6520"/>
        <v/>
      </c>
      <c r="CY137" s="5" t="str">
        <f t="shared" ca="1" si="6427"/>
        <v/>
      </c>
      <c r="CZ137" s="5" t="str">
        <f t="shared" ca="1" si="6428"/>
        <v/>
      </c>
      <c r="DA137" s="5" t="str">
        <f ca="1">IF($B137="","",'Hidden inputs'!$D$11*CR137+'Hidden inputs'!$E$11*CS137)</f>
        <v/>
      </c>
      <c r="DB137" s="11" t="str">
        <f t="shared" ca="1" si="6345"/>
        <v/>
      </c>
      <c r="DC137" s="9" t="str">
        <f t="shared" ca="1" si="6429"/>
        <v/>
      </c>
      <c r="DD137" s="3" t="str">
        <f t="shared" ca="1" si="6430"/>
        <v/>
      </c>
      <c r="DE137" s="5" t="str" cm="1">
        <f t="array" aca="1" ref="DE137" ca="1">IF($B137="","",IF(DD137=0,0,IF(DD_Payment="",0,IF(DD137&lt;_xlfn.IFS(DD_Frequency="Monthly",1,DD_Frequency="Quarterly",IF(MONTH(DD$2)=1,1,IF(MONTH(DD$2)=4,1,IF(MONTH(DD$2)=7,1,IF(MONTH(DD$2)=10,1,0)))),DD_Frequency="Annually",IF(MONTH(DD$2)=1,1,0))*DD_Payment,DD137,_xlfn.IFS(DD_Frequency="Monthly",1,DD_Frequency="Quarterly",IF(MONTH(DD$2)=1,1,IF(MONTH(DD$2)=4,1,IF(MONTH(DD$2)=7,1,IF(MONTH(DD$2)=10,1,0)))),DD_Frequency="Annually",IF(MONTH(DD$2)=1,1,0))*DD_Payment))))</f>
        <v/>
      </c>
      <c r="DF137" s="3" t="str">
        <f t="shared" ref="DF137" ca="1" si="6632">IF($B137="","",IF(DD137&gt;DE137,(DD137-DE137/2)*(rate_A*(DF$1/365)),0))</f>
        <v/>
      </c>
      <c r="DG137" s="3" t="str">
        <f t="shared" ca="1" si="6522"/>
        <v/>
      </c>
      <c r="DH137" s="3" t="str">
        <f t="shared" ref="DH137" ca="1" si="6633">IF($B137="","",CS137*(1+rate_A*DF$1/365))</f>
        <v/>
      </c>
      <c r="DI137" s="3" t="str">
        <f t="shared" ref="DI137" ca="1" si="6634">IF($B137="","",CT137*(1+rate_A*DF$1/365))</f>
        <v/>
      </c>
      <c r="DJ137" s="3" t="str">
        <f t="shared" ref="DJ137" ca="1" si="6635">IF($B137="","",CU137*(1+rate_joint*DF$1/365))</f>
        <v/>
      </c>
      <c r="DK137" s="5" t="str">
        <f t="shared" ca="1" si="6526"/>
        <v/>
      </c>
      <c r="DL137" s="5" t="str" cm="1">
        <f t="array" aca="1" ref="DL137" ca="1">IF(DK137="","",_xlfn.IFS(DK137&lt;='Hidden inputs'!$C$15,DK137*'Hidden inputs'!$D$15,DK137&lt;='Hidden inputs'!$C$16,'Hidden inputs'!$C$15*'Hidden inputs'!$D$15+(DK137-'Hidden inputs'!$B$16)*'Hidden inputs'!$D$16,DK137&lt;='Hidden inputs'!$C$17,'Hidden inputs'!$C$15*'Hidden inputs'!$D$15+('Hidden inputs'!$C$16-'Hidden inputs'!$B$16)*'Hidden inputs'!$D$16+(DK137-'Hidden inputs'!$B$17)*'Hidden inputs'!$D$17,DK137&gt;'Hidden inputs'!$B$18,'Hidden inputs'!$C$15*'Hidden inputs'!$D$15+('Hidden inputs'!$C$16-'Hidden inputs'!$B$16)*'Hidden inputs'!$D$16+('Hidden inputs'!$C$17-'Hidden inputs'!$B$17)*'Hidden inputs'!$D$17+(DK137-'Hidden inputs'!$B$18)*'Hidden inputs'!$D$18))</f>
        <v/>
      </c>
      <c r="DM137" s="10" t="str">
        <f t="shared" ca="1" si="6527"/>
        <v/>
      </c>
      <c r="DN137" s="5" t="str">
        <f t="shared" ca="1" si="6435"/>
        <v/>
      </c>
      <c r="DO137" s="5" t="str">
        <f t="shared" ca="1" si="6436"/>
        <v/>
      </c>
      <c r="DP137" s="5" t="str">
        <f ca="1">IF($B137="","",'Hidden inputs'!$D$11*DG137+'Hidden inputs'!$E$11*DH137)</f>
        <v/>
      </c>
      <c r="DQ137" s="11" t="str">
        <f t="shared" ca="1" si="6350"/>
        <v/>
      </c>
      <c r="DR137" s="9" t="str">
        <f t="shared" ca="1" si="6437"/>
        <v/>
      </c>
      <c r="DS137" s="3" t="str">
        <f t="shared" ca="1" si="6438"/>
        <v/>
      </c>
      <c r="DT137" s="5" t="str" cm="1">
        <f t="array" aca="1" ref="DT137" ca="1">IF($B137="","",IF(DS137=0,0,IF(DD_Payment="",0,IF(DS137&lt;_xlfn.IFS(DD_Frequency="Monthly",1,DD_Frequency="Quarterly",IF(MONTH(DS$2)=1,1,IF(MONTH(DS$2)=4,1,IF(MONTH(DS$2)=7,1,IF(MONTH(DS$2)=10,1,0)))),DD_Frequency="Annually",IF(MONTH(DS$2)=1,1,0))*DD_Payment,DS137,_xlfn.IFS(DD_Frequency="Monthly",1,DD_Frequency="Quarterly",IF(MONTH(DS$2)=1,1,IF(MONTH(DS$2)=4,1,IF(MONTH(DS$2)=7,1,IF(MONTH(DS$2)=10,1,0)))),DD_Frequency="Annually",IF(MONTH(DS$2)=1,1,0))*DD_Payment))))</f>
        <v/>
      </c>
      <c r="DU137" s="3" t="str">
        <f t="shared" ref="DU137" ca="1" si="6636">IF($B137="","",IF(DS137&gt;DT137,(DS137-DT137/2)*(rate_A*(DU$1/365)),0))</f>
        <v/>
      </c>
      <c r="DV137" s="3" t="str">
        <f t="shared" ca="1" si="6529"/>
        <v/>
      </c>
      <c r="DW137" s="3" t="str">
        <f t="shared" ref="DW137" ca="1" si="6637">IF($B137="","",DH137*(1+rate_A*DU$1/365))</f>
        <v/>
      </c>
      <c r="DX137" s="3" t="str">
        <f t="shared" ref="DX137" ca="1" si="6638">IF($B137="","",DI137*(1+rate_A*DU$1/365))</f>
        <v/>
      </c>
      <c r="DY137" s="3" t="str">
        <f t="shared" ref="DY137" ca="1" si="6639">IF($B137="","",DJ137*(1+rate_joint*DU$1/365))</f>
        <v/>
      </c>
      <c r="DZ137" s="5" t="str">
        <f t="shared" ca="1" si="6533"/>
        <v/>
      </c>
      <c r="EA137" s="5" t="str" cm="1">
        <f t="array" aca="1" ref="EA137" ca="1">IF(DZ137="","",_xlfn.IFS(DZ137&lt;='Hidden inputs'!$C$15,DZ137*'Hidden inputs'!$D$15,DZ137&lt;='Hidden inputs'!$C$16,'Hidden inputs'!$C$15*'Hidden inputs'!$D$15+(DZ137-'Hidden inputs'!$B$16)*'Hidden inputs'!$D$16,DZ137&lt;='Hidden inputs'!$C$17,'Hidden inputs'!$C$15*'Hidden inputs'!$D$15+('Hidden inputs'!$C$16-'Hidden inputs'!$B$16)*'Hidden inputs'!$D$16+(DZ137-'Hidden inputs'!$B$17)*'Hidden inputs'!$D$17,DZ137&gt;'Hidden inputs'!$B$18,'Hidden inputs'!$C$15*'Hidden inputs'!$D$15+('Hidden inputs'!$C$16-'Hidden inputs'!$B$16)*'Hidden inputs'!$D$16+('Hidden inputs'!$C$17-'Hidden inputs'!$B$17)*'Hidden inputs'!$D$17+(DZ137-'Hidden inputs'!$B$18)*'Hidden inputs'!$D$18))</f>
        <v/>
      </c>
      <c r="EB137" s="10" t="str">
        <f t="shared" ca="1" si="6534"/>
        <v/>
      </c>
      <c r="EC137" s="5" t="str">
        <f t="shared" ca="1" si="6443"/>
        <v/>
      </c>
      <c r="ED137" s="5" t="str">
        <f t="shared" ca="1" si="6444"/>
        <v/>
      </c>
      <c r="EE137" s="5" t="str">
        <f ca="1">IF($B137="","",'Hidden inputs'!$D$11*DV137+'Hidden inputs'!$E$11*DW137)</f>
        <v/>
      </c>
      <c r="EF137" s="11" t="str">
        <f t="shared" ca="1" si="6355"/>
        <v/>
      </c>
      <c r="EG137" s="9" t="str">
        <f t="shared" ca="1" si="6445"/>
        <v/>
      </c>
      <c r="EH137" s="3" t="str">
        <f t="shared" ca="1" si="6446"/>
        <v/>
      </c>
      <c r="EI137" s="5" t="str" cm="1">
        <f t="array" aca="1" ref="EI137" ca="1">IF($B137="","",IF(EH137=0,0,IF(DD_Payment="",0,IF(EH137&lt;_xlfn.IFS(DD_Frequency="Monthly",1,DD_Frequency="Quarterly",IF(MONTH(EH$2)=1,1,IF(MONTH(EH$2)=4,1,IF(MONTH(EH$2)=7,1,IF(MONTH(EH$2)=10,1,0)))),DD_Frequency="Annually",IF(MONTH(EH$2)=1,1,0))*DD_Payment,EH137,_xlfn.IFS(DD_Frequency="Monthly",1,DD_Frequency="Quarterly",IF(MONTH(EH$2)=1,1,IF(MONTH(EH$2)=4,1,IF(MONTH(EH$2)=7,1,IF(MONTH(EH$2)=10,1,0)))),DD_Frequency="Annually",IF(MONTH(EH$2)=1,1,0))*DD_Payment))))</f>
        <v/>
      </c>
      <c r="EJ137" s="3" t="str">
        <f t="shared" ref="EJ137" ca="1" si="6640">IF($B137="","",IF(EH137&gt;EI137,(EH137-EI137/2)*(rate_A*(EJ$1/365)),0))</f>
        <v/>
      </c>
      <c r="EK137" s="3" t="str">
        <f t="shared" ca="1" si="6536"/>
        <v/>
      </c>
      <c r="EL137" s="3" t="str">
        <f t="shared" ref="EL137" ca="1" si="6641">IF($B137="","",DW137*(1+rate_A*EJ$1/365))</f>
        <v/>
      </c>
      <c r="EM137" s="3" t="str">
        <f t="shared" ref="EM137" ca="1" si="6642">IF($B137="","",DX137*(1+rate_A*EJ$1/365))</f>
        <v/>
      </c>
      <c r="EN137" s="3" t="str">
        <f t="shared" ref="EN137" ca="1" si="6643">IF($B137="","",DY137*(1+rate_joint*EJ$1/365))</f>
        <v/>
      </c>
      <c r="EO137" s="5" t="str">
        <f t="shared" ca="1" si="6540"/>
        <v/>
      </c>
      <c r="EP137" s="5" t="str" cm="1">
        <f t="array" aca="1" ref="EP137" ca="1">IF(EO137="","",_xlfn.IFS(EO137&lt;='Hidden inputs'!$C$15,EO137*'Hidden inputs'!$D$15,EO137&lt;='Hidden inputs'!$C$16,'Hidden inputs'!$C$15*'Hidden inputs'!$D$15+(EO137-'Hidden inputs'!$B$16)*'Hidden inputs'!$D$16,EO137&lt;='Hidden inputs'!$C$17,'Hidden inputs'!$C$15*'Hidden inputs'!$D$15+('Hidden inputs'!$C$16-'Hidden inputs'!$B$16)*'Hidden inputs'!$D$16+(EO137-'Hidden inputs'!$B$17)*'Hidden inputs'!$D$17,EO137&gt;'Hidden inputs'!$B$18,'Hidden inputs'!$C$15*'Hidden inputs'!$D$15+('Hidden inputs'!$C$16-'Hidden inputs'!$B$16)*'Hidden inputs'!$D$16+('Hidden inputs'!$C$17-'Hidden inputs'!$B$17)*'Hidden inputs'!$D$17+(EO137-'Hidden inputs'!$B$18)*'Hidden inputs'!$D$18))</f>
        <v/>
      </c>
      <c r="EQ137" s="10" t="str">
        <f t="shared" ca="1" si="6541"/>
        <v/>
      </c>
      <c r="ER137" s="5" t="str">
        <f t="shared" ca="1" si="6451"/>
        <v/>
      </c>
      <c r="ES137" s="5" t="str">
        <f t="shared" ca="1" si="6452"/>
        <v/>
      </c>
      <c r="ET137" s="5" t="str">
        <f ca="1">IF($B137="","",'Hidden inputs'!$D$11*EK137+'Hidden inputs'!$E$11*EL137)</f>
        <v/>
      </c>
      <c r="EU137" s="11" t="str">
        <f t="shared" ca="1" si="6360"/>
        <v/>
      </c>
      <c r="EV137" s="9" t="str">
        <f t="shared" ca="1" si="6453"/>
        <v/>
      </c>
      <c r="EW137" s="3" t="str">
        <f t="shared" ca="1" si="6454"/>
        <v/>
      </c>
      <c r="EX137" s="5" t="str" cm="1">
        <f t="array" aca="1" ref="EX137" ca="1">IF($B137="","",IF(EW137=0,0,IF(DD_Payment="",0,IF(EW137&lt;_xlfn.IFS(DD_Frequency="Monthly",1,DD_Frequency="Quarterly",IF(MONTH(EW$2)=1,1,IF(MONTH(EW$2)=4,1,IF(MONTH(EW$2)=7,1,IF(MONTH(EW$2)=10,1,0)))),DD_Frequency="Annually",IF(MONTH(EW$2)=1,1,0))*DD_Payment,EW137,_xlfn.IFS(DD_Frequency="Monthly",1,DD_Frequency="Quarterly",IF(MONTH(EW$2)=1,1,IF(MONTH(EW$2)=4,1,IF(MONTH(EW$2)=7,1,IF(MONTH(EW$2)=10,1,0)))),DD_Frequency="Annually",IF(MONTH(EW$2)=1,1,0))*DD_Payment))))</f>
        <v/>
      </c>
      <c r="EY137" s="3" t="str">
        <f t="shared" ref="EY137" ca="1" si="6644">IF($B137="","",IF(EW137&gt;EX137,(EW137-EX137/2)*(rate_A*(EY$1/365)),0))</f>
        <v/>
      </c>
      <c r="EZ137" s="3" t="str">
        <f t="shared" ca="1" si="6543"/>
        <v/>
      </c>
      <c r="FA137" s="3" t="str">
        <f t="shared" ref="FA137" ca="1" si="6645">IF($B137="","",EL137*(1+rate_A*EY$1/365))</f>
        <v/>
      </c>
      <c r="FB137" s="3" t="str">
        <f t="shared" ref="FB137" ca="1" si="6646">IF($B137="","",EM137*(1+rate_A*EY$1/365))</f>
        <v/>
      </c>
      <c r="FC137" s="3" t="str">
        <f t="shared" ref="FC137" ca="1" si="6647">IF($B137="","",EN137*(1+rate_joint*EY$1/365))</f>
        <v/>
      </c>
      <c r="FD137" s="5" t="str">
        <f t="shared" ca="1" si="6547"/>
        <v/>
      </c>
      <c r="FE137" s="5" t="str" cm="1">
        <f t="array" aca="1" ref="FE137" ca="1">IF(FD137="","",_xlfn.IFS(FD137&lt;='Hidden inputs'!$C$15,FD137*'Hidden inputs'!$D$15,FD137&lt;='Hidden inputs'!$C$16,'Hidden inputs'!$C$15*'Hidden inputs'!$D$15+(FD137-'Hidden inputs'!$B$16)*'Hidden inputs'!$D$16,FD137&lt;='Hidden inputs'!$C$17,'Hidden inputs'!$C$15*'Hidden inputs'!$D$15+('Hidden inputs'!$C$16-'Hidden inputs'!$B$16)*'Hidden inputs'!$D$16+(FD137-'Hidden inputs'!$B$17)*'Hidden inputs'!$D$17,FD137&gt;'Hidden inputs'!$B$18,'Hidden inputs'!$C$15*'Hidden inputs'!$D$15+('Hidden inputs'!$C$16-'Hidden inputs'!$B$16)*'Hidden inputs'!$D$16+('Hidden inputs'!$C$17-'Hidden inputs'!$B$17)*'Hidden inputs'!$D$17+(FD137-'Hidden inputs'!$B$18)*'Hidden inputs'!$D$18))</f>
        <v/>
      </c>
      <c r="FF137" s="10" t="str">
        <f t="shared" ca="1" si="6548"/>
        <v/>
      </c>
      <c r="FG137" s="5" t="str">
        <f t="shared" ca="1" si="6459"/>
        <v/>
      </c>
      <c r="FH137" s="5" t="str">
        <f t="shared" ca="1" si="6460"/>
        <v/>
      </c>
      <c r="FI137" s="5" t="str">
        <f ca="1">IF($B137="","",'Hidden inputs'!$D$11*EZ137+'Hidden inputs'!$E$11*FA137)</f>
        <v/>
      </c>
      <c r="FJ137" s="11" t="str">
        <f t="shared" ca="1" si="6365"/>
        <v/>
      </c>
      <c r="FK137" s="9" t="str">
        <f t="shared" ca="1" si="6461"/>
        <v/>
      </c>
      <c r="FL137" s="3" t="str">
        <f t="shared" ca="1" si="6462"/>
        <v/>
      </c>
      <c r="FM137" s="5" t="str" cm="1">
        <f t="array" aca="1" ref="FM137" ca="1">IF($B137="","",IF(FL137=0,0,IF(DD_Payment="",0,IF(FL137&lt;_xlfn.IFS(DD_Frequency="Monthly",1,DD_Frequency="Quarterly",IF(MONTH(FL$2)=1,1,IF(MONTH(FL$2)=4,1,IF(MONTH(FL$2)=7,1,IF(MONTH(FL$2)=10,1,0)))),DD_Frequency="Annually",IF(MONTH(FL$2)=1,1,0))*DD_Payment,FL137,_xlfn.IFS(DD_Frequency="Monthly",1,DD_Frequency="Quarterly",IF(MONTH(FL$2)=1,1,IF(MONTH(FL$2)=4,1,IF(MONTH(FL$2)=7,1,IF(MONTH(FL$2)=10,1,0)))),DD_Frequency="Annually",IF(MONTH(FL$2)=1,1,0))*DD_Payment))))</f>
        <v/>
      </c>
      <c r="FN137" s="3" t="str">
        <f t="shared" ref="FN137" ca="1" si="6648">IF($B137="","",IF(FL137&gt;FM137,(FL137-FM137/2)*(rate_A*(FN$1/365)),0))</f>
        <v/>
      </c>
      <c r="FO137" s="3" t="str">
        <f t="shared" ca="1" si="6550"/>
        <v/>
      </c>
      <c r="FP137" s="3" t="str">
        <f t="shared" ref="FP137" ca="1" si="6649">IF($B137="","",FA137*(1+rate_A*FN$1/365))</f>
        <v/>
      </c>
      <c r="FQ137" s="3" t="str">
        <f t="shared" ref="FQ137" ca="1" si="6650">IF($B137="","",FB137*(1+rate_A*FN$1/365))</f>
        <v/>
      </c>
      <c r="FR137" s="3" t="str">
        <f t="shared" ref="FR137" ca="1" si="6651">IF($B137="","",FC137*(1+rate_joint*FN$1/365))</f>
        <v/>
      </c>
      <c r="FS137" s="5" t="str">
        <f t="shared" ca="1" si="6554"/>
        <v/>
      </c>
      <c r="FT137" s="5" t="str" cm="1">
        <f t="array" aca="1" ref="FT137" ca="1">IF(FS137="","",_xlfn.IFS(FS137&lt;='Hidden inputs'!$C$15,FS137*'Hidden inputs'!$D$15,FS137&lt;='Hidden inputs'!$C$16,'Hidden inputs'!$C$15*'Hidden inputs'!$D$15+(FS137-'Hidden inputs'!$B$16)*'Hidden inputs'!$D$16,FS137&lt;='Hidden inputs'!$C$17,'Hidden inputs'!$C$15*'Hidden inputs'!$D$15+('Hidden inputs'!$C$16-'Hidden inputs'!$B$16)*'Hidden inputs'!$D$16+(FS137-'Hidden inputs'!$B$17)*'Hidden inputs'!$D$17,FS137&gt;'Hidden inputs'!$B$18,'Hidden inputs'!$C$15*'Hidden inputs'!$D$15+('Hidden inputs'!$C$16-'Hidden inputs'!$B$16)*'Hidden inputs'!$D$16+('Hidden inputs'!$C$17-'Hidden inputs'!$B$17)*'Hidden inputs'!$D$17+(FS137-'Hidden inputs'!$B$18)*'Hidden inputs'!$D$18))</f>
        <v/>
      </c>
      <c r="FU137" s="10" t="str">
        <f t="shared" ca="1" si="6555"/>
        <v/>
      </c>
      <c r="FV137" s="5" t="str">
        <f t="shared" ca="1" si="6467"/>
        <v/>
      </c>
      <c r="FW137" s="5" t="str">
        <f t="shared" ca="1" si="6468"/>
        <v/>
      </c>
      <c r="FX137" s="5" t="str">
        <f ca="1">IF($B137="","",'Hidden inputs'!$D$11*FO137+'Hidden inputs'!$E$11*FP137)</f>
        <v/>
      </c>
      <c r="FY137" s="11" t="str">
        <f t="shared" ca="1" si="6370"/>
        <v/>
      </c>
      <c r="FZ137" s="9" t="str">
        <f t="shared" ca="1" si="6469"/>
        <v/>
      </c>
      <c r="GA137" s="5" t="str">
        <f t="shared" ca="1" si="6470"/>
        <v/>
      </c>
      <c r="GB137" s="5" t="str">
        <f t="shared" ca="1" si="6471"/>
        <v/>
      </c>
      <c r="GC137" s="5" t="str">
        <f t="shared" ca="1" si="6371"/>
        <v/>
      </c>
      <c r="GD137" s="5" t="str">
        <f t="shared" ca="1" si="6372"/>
        <v/>
      </c>
    </row>
    <row r="138" spans="1:186" x14ac:dyDescent="0.35">
      <c r="A138" s="2" t="str">
        <f t="shared" ca="1" si="6373"/>
        <v/>
      </c>
      <c r="B138" s="6" t="str">
        <f t="shared" ca="1" si="6374"/>
        <v/>
      </c>
      <c r="C138" s="5" t="str">
        <f t="shared" ca="1" si="6472"/>
        <v/>
      </c>
      <c r="D138" s="5" t="str" cm="1">
        <f t="array" aca="1" ref="D138" ca="1">IF($B138="","",IF(C138=0,0,IF(DD_Payment="",0,IF(C138&lt;_xlfn.IFS(DD_Frequency="Monthly",1,DD_Frequency="Quarterly",IF(MONTH(C$2)=1,1,IF(MONTH(C$2)=4,1,IF(MONTH(C$2)=7,1,IF(MONTH(C$2)=10,1,0)))),DD_Frequency="Annually",IF(MONTH(C$2)=1,1,0))*DD_Payment,C138,_xlfn.IFS(DD_Frequency="Monthly",1,DD_Frequency="Quarterly",IF(MONTH(C$2)=1,1,IF(MONTH(C$2)=4,1,IF(MONTH(C$2)=7,1,IF(MONTH(C$2)=10,1,0)))),DD_Frequency="Annually",IF(MONTH(C$2)=1,1,0))*DD_Payment))))</f>
        <v/>
      </c>
      <c r="E138" s="5" t="str">
        <f t="shared" ref="E138" ca="1" si="6652">IF(B138="","",IF(C138&gt;D138,(C138-D138/2)*(rate_A*(E$1/365)),0))</f>
        <v/>
      </c>
      <c r="F138" s="5" t="str">
        <f t="shared" ca="1" si="6376"/>
        <v/>
      </c>
      <c r="G138" s="5" t="str">
        <f t="shared" ref="G138" ca="1" si="6653">IF(B138="","",G137*(1+rate_A*E$1/365))</f>
        <v/>
      </c>
      <c r="H138" s="5" t="str">
        <f t="shared" ref="H138" ca="1" si="6654">IF(B138="","",H137*(1+rate_A*E$1/365))</f>
        <v/>
      </c>
      <c r="I138" s="5" t="str">
        <f t="shared" ref="I138" ca="1" si="6655">IF(B138="","",I137*(1+rate_joint*E$1/365))</f>
        <v/>
      </c>
      <c r="J138" s="5" t="str">
        <f t="shared" ca="1" si="6477"/>
        <v/>
      </c>
      <c r="K138" s="5" t="str" cm="1">
        <f t="array" aca="1" ref="K138" ca="1">IF(J138="","",_xlfn.IFS(J138&lt;='Hidden inputs'!$C$15,J138*'Hidden inputs'!$D$15,J138&lt;='Hidden inputs'!$C$16,'Hidden inputs'!$C$15*'Hidden inputs'!$D$15+(J138-'Hidden inputs'!$B$16)*'Hidden inputs'!$D$16,J138&lt;='Hidden inputs'!$C$17,'Hidden inputs'!$C$15*'Hidden inputs'!$D$15+('Hidden inputs'!$C$16-'Hidden inputs'!$B$16)*'Hidden inputs'!$D$16+(J138-'Hidden inputs'!$B$17)*'Hidden inputs'!$D$17,J138&gt;'Hidden inputs'!$B$18,'Hidden inputs'!$C$15*'Hidden inputs'!$D$15+('Hidden inputs'!$C$16-'Hidden inputs'!$B$16)*'Hidden inputs'!$D$16+('Hidden inputs'!$C$17-'Hidden inputs'!$B$17)*'Hidden inputs'!$D$17+(J138-'Hidden inputs'!$B$18)*'Hidden inputs'!$D$18))</f>
        <v/>
      </c>
      <c r="L138" s="11" t="str">
        <f t="shared" ca="1" si="6478"/>
        <v/>
      </c>
      <c r="M138" s="5" t="str">
        <f t="shared" ca="1" si="6380"/>
        <v/>
      </c>
      <c r="N138" s="5" t="str">
        <f t="shared" ca="1" si="6381"/>
        <v/>
      </c>
      <c r="O138" s="5" t="str">
        <f ca="1">IF(B138="","",'Hidden inputs'!$D$11*F138+'Hidden inputs'!$E$11*G138)</f>
        <v/>
      </c>
      <c r="P138" s="11" t="str">
        <f t="shared" ca="1" si="6314"/>
        <v/>
      </c>
      <c r="Q138" s="20" t="str">
        <f t="shared" ca="1" si="6315"/>
        <v/>
      </c>
      <c r="R138" s="3" t="str">
        <f t="shared" ca="1" si="6382"/>
        <v/>
      </c>
      <c r="S138" s="5" t="str" cm="1">
        <f t="array" aca="1" ref="S138" ca="1">IF($B138="","",IF(R138=0,0,IF(DD_Payment="",0,IF(R138&lt;_xlfn.IFS(DD_Frequency="Monthly",1,DD_Frequency="Quarterly",IF(MONTH(R$2)=1,1,IF(MONTH(R$2)=4,1,IF(MONTH(R$2)=7,1,IF(MONTH(R$2)=10,1,0)))),DD_Frequency="Annually",IF(MONTH(R$2)=1,1,0))*DD_Payment,R138,_xlfn.IFS(DD_Frequency="Monthly",1,DD_Frequency="Quarterly",IF(MONTH(R$2)=1,1,IF(MONTH(R$2)=4,1,IF(MONTH(R$2)=7,1,IF(MONTH(R$2)=10,1,0)))),DD_Frequency="Annually",IF(MONTH(R$2)=1,1,0))*DD_Payment))))</f>
        <v/>
      </c>
      <c r="T138" s="3" t="str">
        <f t="shared" ref="T138" ca="1" si="6656">IF(B138="","",IF(R138&gt;S138,(R138-S138/2)*(rate_A*((T$1+A138)/365)),0))</f>
        <v/>
      </c>
      <c r="U138" s="3" t="str">
        <f t="shared" ca="1" si="6384"/>
        <v/>
      </c>
      <c r="V138" s="3" t="str">
        <f t="shared" ref="V138" ca="1" si="6657">IF(B138="","",G138*(1+rate_A*(T$1+A138)/365))</f>
        <v/>
      </c>
      <c r="W138" s="3" t="str">
        <f t="shared" ref="W138" ca="1" si="6658">IF(B138="","",H138*(1+rate_A*(T$1+A138)/365))</f>
        <v/>
      </c>
      <c r="X138" s="3" t="str">
        <f t="shared" ref="X138" ca="1" si="6659">IF(B138="","",I138*(1+rate_joint*(T$1+A138)/365))</f>
        <v/>
      </c>
      <c r="Y138" s="5" t="str">
        <f t="shared" ca="1" si="6483"/>
        <v/>
      </c>
      <c r="Z138" s="5" t="str" cm="1">
        <f t="array" aca="1" ref="Z138" ca="1">IF(Y138="","",_xlfn.IFS(Y138&lt;='Hidden inputs'!$C$15,Y138*'Hidden inputs'!$D$15,Y138&lt;='Hidden inputs'!$C$16,'Hidden inputs'!$C$15*'Hidden inputs'!$D$15+(Y138-'Hidden inputs'!$B$16)*'Hidden inputs'!$D$16,Y138&lt;='Hidden inputs'!$C$17,'Hidden inputs'!$C$15*'Hidden inputs'!$D$15+('Hidden inputs'!$C$16-'Hidden inputs'!$B$16)*'Hidden inputs'!$D$16+(Y138-'Hidden inputs'!$B$17)*'Hidden inputs'!$D$17,Y138&gt;'Hidden inputs'!$B$18,'Hidden inputs'!$C$15*'Hidden inputs'!$D$15+('Hidden inputs'!$C$16-'Hidden inputs'!$B$16)*'Hidden inputs'!$D$16+('Hidden inputs'!$C$17-'Hidden inputs'!$B$17)*'Hidden inputs'!$D$17+(Y138-'Hidden inputs'!$B$18)*'Hidden inputs'!$D$18))</f>
        <v/>
      </c>
      <c r="AA138" s="10" t="str">
        <f t="shared" ca="1" si="6484"/>
        <v/>
      </c>
      <c r="AB138" s="5" t="str">
        <f t="shared" ca="1" si="6388"/>
        <v/>
      </c>
      <c r="AC138" s="5" t="str">
        <f t="shared" ca="1" si="6485"/>
        <v/>
      </c>
      <c r="AD138" s="5" t="str">
        <f ca="1">IF(B138="","",'Hidden inputs'!$D$11*U138+'Hidden inputs'!$E$11*V138)</f>
        <v/>
      </c>
      <c r="AE138" s="11" t="str">
        <f t="shared" ca="1" si="6320"/>
        <v/>
      </c>
      <c r="AF138" s="9" t="str">
        <f t="shared" ca="1" si="6389"/>
        <v/>
      </c>
      <c r="AG138" s="3" t="str">
        <f t="shared" ca="1" si="6390"/>
        <v/>
      </c>
      <c r="AH138" s="5" t="str" cm="1">
        <f t="array" aca="1" ref="AH138" ca="1">IF($B138="","",IF(AG138=0,0,IF(DD_Payment="",0,IF(AG138&lt;_xlfn.IFS(DD_Frequency="Monthly",1,DD_Frequency="Quarterly",IF(MONTH(AG$2)=1,1,IF(MONTH(AG$2)=4,1,IF(MONTH(AG$2)=7,1,IF(MONTH(AG$2)=10,1,0)))),DD_Frequency="Annually",IF(MONTH(AG$2)=1,1,0))*DD_Payment,AG138,_xlfn.IFS(DD_Frequency="Monthly",1,DD_Frequency="Quarterly",IF(MONTH(AG$2)=1,1,IF(MONTH(AG$2)=4,1,IF(MONTH(AG$2)=7,1,IF(MONTH(AG$2)=10,1,0)))),DD_Frequency="Annually",IF(MONTH(AG$2)=1,1,0))*DD_Payment))))</f>
        <v/>
      </c>
      <c r="AI138" s="3" t="str">
        <f t="shared" ref="AI138" ca="1" si="6660">IF($B138="","",IF(AG138&gt;AH138,(AG138-AH138/2)*(rate_A*(AI$1/365)),0))</f>
        <v/>
      </c>
      <c r="AJ138" s="3" t="str">
        <f t="shared" ca="1" si="6487"/>
        <v/>
      </c>
      <c r="AK138" s="3" t="str">
        <f t="shared" ref="AK138" ca="1" si="6661">IF($B138="","",V138*(1+rate_A*AI$1/365))</f>
        <v/>
      </c>
      <c r="AL138" s="3" t="str">
        <f t="shared" ref="AL138" ca="1" si="6662">IF($B138="","",W138*(1+rate_A*AI$1/365))</f>
        <v/>
      </c>
      <c r="AM138" s="3" t="str">
        <f t="shared" ref="AM138" ca="1" si="6663">IF($B138="","",X138*(1+rate_joint*AI$1/365))</f>
        <v/>
      </c>
      <c r="AN138" s="5" t="str">
        <f t="shared" ca="1" si="6491"/>
        <v/>
      </c>
      <c r="AO138" s="5" t="str" cm="1">
        <f t="array" aca="1" ref="AO138" ca="1">IF(AN138="","",_xlfn.IFS(AN138&lt;='Hidden inputs'!$C$15,AN138*'Hidden inputs'!$D$15,AN138&lt;='Hidden inputs'!$C$16,'Hidden inputs'!$C$15*'Hidden inputs'!$D$15+(AN138-'Hidden inputs'!$B$16)*'Hidden inputs'!$D$16,AN138&lt;='Hidden inputs'!$C$17,'Hidden inputs'!$C$15*'Hidden inputs'!$D$15+('Hidden inputs'!$C$16-'Hidden inputs'!$B$16)*'Hidden inputs'!$D$16+(AN138-'Hidden inputs'!$B$17)*'Hidden inputs'!$D$17,AN138&gt;'Hidden inputs'!$B$18,'Hidden inputs'!$C$15*'Hidden inputs'!$D$15+('Hidden inputs'!$C$16-'Hidden inputs'!$B$16)*'Hidden inputs'!$D$16+('Hidden inputs'!$C$17-'Hidden inputs'!$B$17)*'Hidden inputs'!$D$17+(AN138-'Hidden inputs'!$B$18)*'Hidden inputs'!$D$18))</f>
        <v/>
      </c>
      <c r="AP138" s="10" t="str">
        <f t="shared" ca="1" si="6492"/>
        <v/>
      </c>
      <c r="AQ138" s="5" t="str">
        <f t="shared" ca="1" si="6395"/>
        <v/>
      </c>
      <c r="AR138" s="5" t="str">
        <f t="shared" ca="1" si="6396"/>
        <v/>
      </c>
      <c r="AS138" s="5" t="str">
        <f ca="1">IF($B138="","",'Hidden inputs'!$D$11*AJ138+'Hidden inputs'!$E$11*AK138)</f>
        <v/>
      </c>
      <c r="AT138" s="11" t="str">
        <f t="shared" ca="1" si="6325"/>
        <v/>
      </c>
      <c r="AU138" s="9" t="str">
        <f t="shared" ca="1" si="6397"/>
        <v/>
      </c>
      <c r="AV138" s="3" t="str">
        <f t="shared" ca="1" si="6398"/>
        <v/>
      </c>
      <c r="AW138" s="5" t="str" cm="1">
        <f t="array" aca="1" ref="AW138" ca="1">IF($B138="","",IF(AV138=0,0,IF(DD_Payment="",0,IF(AV138&lt;_xlfn.IFS(DD_Frequency="Monthly",1,DD_Frequency="Quarterly",IF(MONTH(AV$2)=1,1,IF(MONTH(AV$2)=4,1,IF(MONTH(AV$2)=7,1,IF(MONTH(AV$2)=10,1,0)))),DD_Frequency="Annually",IF(MONTH(AV$2)=1,1,0))*DD_Payment,AV138,_xlfn.IFS(DD_Frequency="Monthly",1,DD_Frequency="Quarterly",IF(MONTH(AV$2)=1,1,IF(MONTH(AV$2)=4,1,IF(MONTH(AV$2)=7,1,IF(MONTH(AV$2)=10,1,0)))),DD_Frequency="Annually",IF(MONTH(AV$2)=1,1,0))*DD_Payment))))</f>
        <v/>
      </c>
      <c r="AX138" s="3" t="str">
        <f t="shared" ref="AX138" ca="1" si="6664">IF($B138="","",IF(AV138&gt;AW138,(AV138-AW138/2)*(rate_A*(AX$1/365)),0))</f>
        <v/>
      </c>
      <c r="AY138" s="3" t="str">
        <f t="shared" ca="1" si="6494"/>
        <v/>
      </c>
      <c r="AZ138" s="3" t="str">
        <f t="shared" ref="AZ138" ca="1" si="6665">IF($B138="","",AK138*(1+rate_A*AX$1/365))</f>
        <v/>
      </c>
      <c r="BA138" s="3" t="str">
        <f t="shared" ref="BA138" ca="1" si="6666">IF($B138="","",AL138*(1+rate_A*AX$1/365))</f>
        <v/>
      </c>
      <c r="BB138" s="3" t="str">
        <f t="shared" ref="BB138" ca="1" si="6667">IF($B138="","",AM138*(1+rate_joint*AX$1/365))</f>
        <v/>
      </c>
      <c r="BC138" s="5" t="str">
        <f t="shared" ca="1" si="6498"/>
        <v/>
      </c>
      <c r="BD138" s="5" t="str" cm="1">
        <f t="array" aca="1" ref="BD138" ca="1">IF(BC138="","",_xlfn.IFS(BC138&lt;='Hidden inputs'!$C$15,BC138*'Hidden inputs'!$D$15,BC138&lt;='Hidden inputs'!$C$16,'Hidden inputs'!$C$15*'Hidden inputs'!$D$15+(BC138-'Hidden inputs'!$B$16)*'Hidden inputs'!$D$16,BC138&lt;='Hidden inputs'!$C$17,'Hidden inputs'!$C$15*'Hidden inputs'!$D$15+('Hidden inputs'!$C$16-'Hidden inputs'!$B$16)*'Hidden inputs'!$D$16+(BC138-'Hidden inputs'!$B$17)*'Hidden inputs'!$D$17,BC138&gt;'Hidden inputs'!$B$18,'Hidden inputs'!$C$15*'Hidden inputs'!$D$15+('Hidden inputs'!$C$16-'Hidden inputs'!$B$16)*'Hidden inputs'!$D$16+('Hidden inputs'!$C$17-'Hidden inputs'!$B$17)*'Hidden inputs'!$D$17+(BC138-'Hidden inputs'!$B$18)*'Hidden inputs'!$D$18))</f>
        <v/>
      </c>
      <c r="BE138" s="10" t="str">
        <f t="shared" ca="1" si="6499"/>
        <v/>
      </c>
      <c r="BF138" s="5" t="str">
        <f t="shared" ca="1" si="6403"/>
        <v/>
      </c>
      <c r="BG138" s="5" t="str">
        <f t="shared" ca="1" si="6404"/>
        <v/>
      </c>
      <c r="BH138" s="5" t="str">
        <f ca="1">IF($B138="","",'Hidden inputs'!$D$11*AY138+'Hidden inputs'!$E$11*AZ138)</f>
        <v/>
      </c>
      <c r="BI138" s="11" t="str">
        <f t="shared" ca="1" si="6330"/>
        <v/>
      </c>
      <c r="BJ138" s="9" t="str">
        <f t="shared" ca="1" si="6405"/>
        <v/>
      </c>
      <c r="BK138" s="3" t="str">
        <f t="shared" ca="1" si="6406"/>
        <v/>
      </c>
      <c r="BL138" s="5" t="str" cm="1">
        <f t="array" aca="1" ref="BL138" ca="1">IF($B138="","",IF(BK138=0,0,IF(DD_Payment="",0,IF(BK138&lt;_xlfn.IFS(DD_Frequency="Monthly",1,DD_Frequency="Quarterly",IF(MONTH(BK$2)=1,1,IF(MONTH(BK$2)=4,1,IF(MONTH(BK$2)=7,1,IF(MONTH(BK$2)=10,1,0)))),DD_Frequency="Annually",IF(MONTH(BK$2)=1,1,0))*DD_Payment,BK138,_xlfn.IFS(DD_Frequency="Monthly",1,DD_Frequency="Quarterly",IF(MONTH(BK$2)=1,1,IF(MONTH(BK$2)=4,1,IF(MONTH(BK$2)=7,1,IF(MONTH(BK$2)=10,1,0)))),DD_Frequency="Annually",IF(MONTH(BK$2)=1,1,0))*DD_Payment))))</f>
        <v/>
      </c>
      <c r="BM138" s="3" t="str">
        <f t="shared" ref="BM138" ca="1" si="6668">IF($B138="","",IF(BK138&gt;BL138,(BK138-BL138/2)*(rate_A*(BM$1/365)),0))</f>
        <v/>
      </c>
      <c r="BN138" s="3" t="str">
        <f t="shared" ca="1" si="6501"/>
        <v/>
      </c>
      <c r="BO138" s="3" t="str">
        <f t="shared" ref="BO138" ca="1" si="6669">IF($B138="","",AZ138*(1+rate_A*BM$1/365))</f>
        <v/>
      </c>
      <c r="BP138" s="3" t="str">
        <f t="shared" ref="BP138" ca="1" si="6670">IF($B138="","",BA138*(1+rate_A*BM$1/365))</f>
        <v/>
      </c>
      <c r="BQ138" s="3" t="str">
        <f t="shared" ref="BQ138" ca="1" si="6671">IF($B138="","",BB138*(1+rate_joint*BM$1/365))</f>
        <v/>
      </c>
      <c r="BR138" s="5" t="str">
        <f t="shared" ca="1" si="6505"/>
        <v/>
      </c>
      <c r="BS138" s="5" t="str" cm="1">
        <f t="array" aca="1" ref="BS138" ca="1">IF(BR138="","",_xlfn.IFS(BR138&lt;='Hidden inputs'!$C$15,BR138*'Hidden inputs'!$D$15,BR138&lt;='Hidden inputs'!$C$16,'Hidden inputs'!$C$15*'Hidden inputs'!$D$15+(BR138-'Hidden inputs'!$B$16)*'Hidden inputs'!$D$16,BR138&lt;='Hidden inputs'!$C$17,'Hidden inputs'!$C$15*'Hidden inputs'!$D$15+('Hidden inputs'!$C$16-'Hidden inputs'!$B$16)*'Hidden inputs'!$D$16+(BR138-'Hidden inputs'!$B$17)*'Hidden inputs'!$D$17,BR138&gt;'Hidden inputs'!$B$18,'Hidden inputs'!$C$15*'Hidden inputs'!$D$15+('Hidden inputs'!$C$16-'Hidden inputs'!$B$16)*'Hidden inputs'!$D$16+('Hidden inputs'!$C$17-'Hidden inputs'!$B$17)*'Hidden inputs'!$D$17+(BR138-'Hidden inputs'!$B$18)*'Hidden inputs'!$D$18))</f>
        <v/>
      </c>
      <c r="BT138" s="10" t="str">
        <f t="shared" ca="1" si="6506"/>
        <v/>
      </c>
      <c r="BU138" s="5" t="str">
        <f t="shared" ca="1" si="6411"/>
        <v/>
      </c>
      <c r="BV138" s="5" t="str">
        <f t="shared" ca="1" si="6412"/>
        <v/>
      </c>
      <c r="BW138" s="5" t="str">
        <f ca="1">IF($B138="","",'Hidden inputs'!$D$11*BN138+'Hidden inputs'!$E$11*BO138)</f>
        <v/>
      </c>
      <c r="BX138" s="11" t="str">
        <f t="shared" ca="1" si="6335"/>
        <v/>
      </c>
      <c r="BY138" s="9" t="str">
        <f t="shared" ca="1" si="6413"/>
        <v/>
      </c>
      <c r="BZ138" s="3" t="str">
        <f t="shared" ca="1" si="6414"/>
        <v/>
      </c>
      <c r="CA138" s="5" t="str" cm="1">
        <f t="array" aca="1" ref="CA138" ca="1">IF($B138="","",IF(BZ138=0,0,IF(DD_Payment="",0,IF(BZ138&lt;_xlfn.IFS(DD_Frequency="Monthly",1,DD_Frequency="Quarterly",IF(MONTH(BZ$2)=1,1,IF(MONTH(BZ$2)=4,1,IF(MONTH(BZ$2)=7,1,IF(MONTH(BZ$2)=10,1,0)))),DD_Frequency="Annually",IF(MONTH(BZ$2)=1,1,0))*DD_Payment,BZ138,_xlfn.IFS(DD_Frequency="Monthly",1,DD_Frequency="Quarterly",IF(MONTH(BZ$2)=1,1,IF(MONTH(BZ$2)=4,1,IF(MONTH(BZ$2)=7,1,IF(MONTH(BZ$2)=10,1,0)))),DD_Frequency="Annually",IF(MONTH(BZ$2)=1,1,0))*DD_Payment))))</f>
        <v/>
      </c>
      <c r="CB138" s="3" t="str">
        <f t="shared" ref="CB138" ca="1" si="6672">IF($B138="","",IF(BZ138&gt;CA138,(BZ138-CA138/2)*(rate_A*(CB$1/365)),0))</f>
        <v/>
      </c>
      <c r="CC138" s="3" t="str">
        <f t="shared" ca="1" si="6508"/>
        <v/>
      </c>
      <c r="CD138" s="3" t="str">
        <f t="shared" ref="CD138" ca="1" si="6673">IF($B138="","",BO138*(1+rate_A*CB$1/365))</f>
        <v/>
      </c>
      <c r="CE138" s="3" t="str">
        <f t="shared" ref="CE138" ca="1" si="6674">IF($B138="","",BP138*(1+rate_A*CB$1/365))</f>
        <v/>
      </c>
      <c r="CF138" s="3" t="str">
        <f t="shared" ref="CF138" ca="1" si="6675">IF($B138="","",BQ138*(1+rate_joint*CB$1/365))</f>
        <v/>
      </c>
      <c r="CG138" s="5" t="str">
        <f t="shared" ca="1" si="6512"/>
        <v/>
      </c>
      <c r="CH138" s="5" t="str" cm="1">
        <f t="array" aca="1" ref="CH138" ca="1">IF(CG138="","",_xlfn.IFS(CG138&lt;='Hidden inputs'!$C$15,CG138*'Hidden inputs'!$D$15,CG138&lt;='Hidden inputs'!$C$16,'Hidden inputs'!$C$15*'Hidden inputs'!$D$15+(CG138-'Hidden inputs'!$B$16)*'Hidden inputs'!$D$16,CG138&lt;='Hidden inputs'!$C$17,'Hidden inputs'!$C$15*'Hidden inputs'!$D$15+('Hidden inputs'!$C$16-'Hidden inputs'!$B$16)*'Hidden inputs'!$D$16+(CG138-'Hidden inputs'!$B$17)*'Hidden inputs'!$D$17,CG138&gt;'Hidden inputs'!$B$18,'Hidden inputs'!$C$15*'Hidden inputs'!$D$15+('Hidden inputs'!$C$16-'Hidden inputs'!$B$16)*'Hidden inputs'!$D$16+('Hidden inputs'!$C$17-'Hidden inputs'!$B$17)*'Hidden inputs'!$D$17+(CG138-'Hidden inputs'!$B$18)*'Hidden inputs'!$D$18))</f>
        <v/>
      </c>
      <c r="CI138" s="10" t="str">
        <f t="shared" ca="1" si="6513"/>
        <v/>
      </c>
      <c r="CJ138" s="5" t="str">
        <f t="shared" ca="1" si="6419"/>
        <v/>
      </c>
      <c r="CK138" s="5" t="str">
        <f t="shared" ca="1" si="6420"/>
        <v/>
      </c>
      <c r="CL138" s="5" t="str">
        <f ca="1">IF($B138="","",'Hidden inputs'!$D$11*CC138+'Hidden inputs'!$E$11*CD138)</f>
        <v/>
      </c>
      <c r="CM138" s="11" t="str">
        <f t="shared" ca="1" si="6340"/>
        <v/>
      </c>
      <c r="CN138" s="9" t="str">
        <f t="shared" ca="1" si="6421"/>
        <v/>
      </c>
      <c r="CO138" s="3" t="str">
        <f t="shared" ca="1" si="6422"/>
        <v/>
      </c>
      <c r="CP138" s="5" t="str" cm="1">
        <f t="array" aca="1" ref="CP138" ca="1">IF($B138="","",IF(CO138=0,0,IF(DD_Payment="",0,IF(CO138&lt;_xlfn.IFS(DD_Frequency="Monthly",1,DD_Frequency="Quarterly",IF(MONTH(CO$2)=1,1,IF(MONTH(CO$2)=4,1,IF(MONTH(CO$2)=7,1,IF(MONTH(CO$2)=10,1,0)))),DD_Frequency="Annually",IF(MONTH(CO$2)=1,1,0))*DD_Payment,CO138,_xlfn.IFS(DD_Frequency="Monthly",1,DD_Frequency="Quarterly",IF(MONTH(CO$2)=1,1,IF(MONTH(CO$2)=4,1,IF(MONTH(CO$2)=7,1,IF(MONTH(CO$2)=10,1,0)))),DD_Frequency="Annually",IF(MONTH(CO$2)=1,1,0))*DD_Payment))))</f>
        <v/>
      </c>
      <c r="CQ138" s="3" t="str">
        <f t="shared" ref="CQ138" ca="1" si="6676">IF($B138="","",IF(CO138&gt;CP138,(CO138-CP138/2)*(rate_A*(CQ$1/365)),0))</f>
        <v/>
      </c>
      <c r="CR138" s="3" t="str">
        <f t="shared" ca="1" si="6515"/>
        <v/>
      </c>
      <c r="CS138" s="3" t="str">
        <f t="shared" ref="CS138" ca="1" si="6677">IF($B138="","",CD138*(1+rate_A*CQ$1/365))</f>
        <v/>
      </c>
      <c r="CT138" s="3" t="str">
        <f t="shared" ref="CT138" ca="1" si="6678">IF($B138="","",CE138*(1+rate_A*CQ$1/365))</f>
        <v/>
      </c>
      <c r="CU138" s="3" t="str">
        <f t="shared" ref="CU138" ca="1" si="6679">IF($B138="","",CF138*(1+rate_joint*CQ$1/365))</f>
        <v/>
      </c>
      <c r="CV138" s="5" t="str">
        <f t="shared" ca="1" si="6519"/>
        <v/>
      </c>
      <c r="CW138" s="5" t="str" cm="1">
        <f t="array" aca="1" ref="CW138" ca="1">IF(CV138="","",_xlfn.IFS(CV138&lt;='Hidden inputs'!$C$15,CV138*'Hidden inputs'!$D$15,CV138&lt;='Hidden inputs'!$C$16,'Hidden inputs'!$C$15*'Hidden inputs'!$D$15+(CV138-'Hidden inputs'!$B$16)*'Hidden inputs'!$D$16,CV138&lt;='Hidden inputs'!$C$17,'Hidden inputs'!$C$15*'Hidden inputs'!$D$15+('Hidden inputs'!$C$16-'Hidden inputs'!$B$16)*'Hidden inputs'!$D$16+(CV138-'Hidden inputs'!$B$17)*'Hidden inputs'!$D$17,CV138&gt;'Hidden inputs'!$B$18,'Hidden inputs'!$C$15*'Hidden inputs'!$D$15+('Hidden inputs'!$C$16-'Hidden inputs'!$B$16)*'Hidden inputs'!$D$16+('Hidden inputs'!$C$17-'Hidden inputs'!$B$17)*'Hidden inputs'!$D$17+(CV138-'Hidden inputs'!$B$18)*'Hidden inputs'!$D$18))</f>
        <v/>
      </c>
      <c r="CX138" s="10" t="str">
        <f t="shared" ca="1" si="6520"/>
        <v/>
      </c>
      <c r="CY138" s="5" t="str">
        <f t="shared" ca="1" si="6427"/>
        <v/>
      </c>
      <c r="CZ138" s="5" t="str">
        <f t="shared" ca="1" si="6428"/>
        <v/>
      </c>
      <c r="DA138" s="5" t="str">
        <f ca="1">IF($B138="","",'Hidden inputs'!$D$11*CR138+'Hidden inputs'!$E$11*CS138)</f>
        <v/>
      </c>
      <c r="DB138" s="11" t="str">
        <f t="shared" ca="1" si="6345"/>
        <v/>
      </c>
      <c r="DC138" s="9" t="str">
        <f t="shared" ca="1" si="6429"/>
        <v/>
      </c>
      <c r="DD138" s="3" t="str">
        <f t="shared" ca="1" si="6430"/>
        <v/>
      </c>
      <c r="DE138" s="5" t="str" cm="1">
        <f t="array" aca="1" ref="DE138" ca="1">IF($B138="","",IF(DD138=0,0,IF(DD_Payment="",0,IF(DD138&lt;_xlfn.IFS(DD_Frequency="Monthly",1,DD_Frequency="Quarterly",IF(MONTH(DD$2)=1,1,IF(MONTH(DD$2)=4,1,IF(MONTH(DD$2)=7,1,IF(MONTH(DD$2)=10,1,0)))),DD_Frequency="Annually",IF(MONTH(DD$2)=1,1,0))*DD_Payment,DD138,_xlfn.IFS(DD_Frequency="Monthly",1,DD_Frequency="Quarterly",IF(MONTH(DD$2)=1,1,IF(MONTH(DD$2)=4,1,IF(MONTH(DD$2)=7,1,IF(MONTH(DD$2)=10,1,0)))),DD_Frequency="Annually",IF(MONTH(DD$2)=1,1,0))*DD_Payment))))</f>
        <v/>
      </c>
      <c r="DF138" s="3" t="str">
        <f t="shared" ref="DF138" ca="1" si="6680">IF($B138="","",IF(DD138&gt;DE138,(DD138-DE138/2)*(rate_A*(DF$1/365)),0))</f>
        <v/>
      </c>
      <c r="DG138" s="3" t="str">
        <f t="shared" ca="1" si="6522"/>
        <v/>
      </c>
      <c r="DH138" s="3" t="str">
        <f t="shared" ref="DH138" ca="1" si="6681">IF($B138="","",CS138*(1+rate_A*DF$1/365))</f>
        <v/>
      </c>
      <c r="DI138" s="3" t="str">
        <f t="shared" ref="DI138" ca="1" si="6682">IF($B138="","",CT138*(1+rate_A*DF$1/365))</f>
        <v/>
      </c>
      <c r="DJ138" s="3" t="str">
        <f t="shared" ref="DJ138" ca="1" si="6683">IF($B138="","",CU138*(1+rate_joint*DF$1/365))</f>
        <v/>
      </c>
      <c r="DK138" s="5" t="str">
        <f t="shared" ca="1" si="6526"/>
        <v/>
      </c>
      <c r="DL138" s="5" t="str" cm="1">
        <f t="array" aca="1" ref="DL138" ca="1">IF(DK138="","",_xlfn.IFS(DK138&lt;='Hidden inputs'!$C$15,DK138*'Hidden inputs'!$D$15,DK138&lt;='Hidden inputs'!$C$16,'Hidden inputs'!$C$15*'Hidden inputs'!$D$15+(DK138-'Hidden inputs'!$B$16)*'Hidden inputs'!$D$16,DK138&lt;='Hidden inputs'!$C$17,'Hidden inputs'!$C$15*'Hidden inputs'!$D$15+('Hidden inputs'!$C$16-'Hidden inputs'!$B$16)*'Hidden inputs'!$D$16+(DK138-'Hidden inputs'!$B$17)*'Hidden inputs'!$D$17,DK138&gt;'Hidden inputs'!$B$18,'Hidden inputs'!$C$15*'Hidden inputs'!$D$15+('Hidden inputs'!$C$16-'Hidden inputs'!$B$16)*'Hidden inputs'!$D$16+('Hidden inputs'!$C$17-'Hidden inputs'!$B$17)*'Hidden inputs'!$D$17+(DK138-'Hidden inputs'!$B$18)*'Hidden inputs'!$D$18))</f>
        <v/>
      </c>
      <c r="DM138" s="10" t="str">
        <f t="shared" ca="1" si="6527"/>
        <v/>
      </c>
      <c r="DN138" s="5" t="str">
        <f t="shared" ca="1" si="6435"/>
        <v/>
      </c>
      <c r="DO138" s="5" t="str">
        <f t="shared" ca="1" si="6436"/>
        <v/>
      </c>
      <c r="DP138" s="5" t="str">
        <f ca="1">IF($B138="","",'Hidden inputs'!$D$11*DG138+'Hidden inputs'!$E$11*DH138)</f>
        <v/>
      </c>
      <c r="DQ138" s="11" t="str">
        <f t="shared" ca="1" si="6350"/>
        <v/>
      </c>
      <c r="DR138" s="9" t="str">
        <f t="shared" ca="1" si="6437"/>
        <v/>
      </c>
      <c r="DS138" s="3" t="str">
        <f t="shared" ca="1" si="6438"/>
        <v/>
      </c>
      <c r="DT138" s="5" t="str" cm="1">
        <f t="array" aca="1" ref="DT138" ca="1">IF($B138="","",IF(DS138=0,0,IF(DD_Payment="",0,IF(DS138&lt;_xlfn.IFS(DD_Frequency="Monthly",1,DD_Frequency="Quarterly",IF(MONTH(DS$2)=1,1,IF(MONTH(DS$2)=4,1,IF(MONTH(DS$2)=7,1,IF(MONTH(DS$2)=10,1,0)))),DD_Frequency="Annually",IF(MONTH(DS$2)=1,1,0))*DD_Payment,DS138,_xlfn.IFS(DD_Frequency="Monthly",1,DD_Frequency="Quarterly",IF(MONTH(DS$2)=1,1,IF(MONTH(DS$2)=4,1,IF(MONTH(DS$2)=7,1,IF(MONTH(DS$2)=10,1,0)))),DD_Frequency="Annually",IF(MONTH(DS$2)=1,1,0))*DD_Payment))))</f>
        <v/>
      </c>
      <c r="DU138" s="3" t="str">
        <f t="shared" ref="DU138" ca="1" si="6684">IF($B138="","",IF(DS138&gt;DT138,(DS138-DT138/2)*(rate_A*(DU$1/365)),0))</f>
        <v/>
      </c>
      <c r="DV138" s="3" t="str">
        <f t="shared" ca="1" si="6529"/>
        <v/>
      </c>
      <c r="DW138" s="3" t="str">
        <f t="shared" ref="DW138" ca="1" si="6685">IF($B138="","",DH138*(1+rate_A*DU$1/365))</f>
        <v/>
      </c>
      <c r="DX138" s="3" t="str">
        <f t="shared" ref="DX138" ca="1" si="6686">IF($B138="","",DI138*(1+rate_A*DU$1/365))</f>
        <v/>
      </c>
      <c r="DY138" s="3" t="str">
        <f t="shared" ref="DY138" ca="1" si="6687">IF($B138="","",DJ138*(1+rate_joint*DU$1/365))</f>
        <v/>
      </c>
      <c r="DZ138" s="5" t="str">
        <f t="shared" ca="1" si="6533"/>
        <v/>
      </c>
      <c r="EA138" s="5" t="str" cm="1">
        <f t="array" aca="1" ref="EA138" ca="1">IF(DZ138="","",_xlfn.IFS(DZ138&lt;='Hidden inputs'!$C$15,DZ138*'Hidden inputs'!$D$15,DZ138&lt;='Hidden inputs'!$C$16,'Hidden inputs'!$C$15*'Hidden inputs'!$D$15+(DZ138-'Hidden inputs'!$B$16)*'Hidden inputs'!$D$16,DZ138&lt;='Hidden inputs'!$C$17,'Hidden inputs'!$C$15*'Hidden inputs'!$D$15+('Hidden inputs'!$C$16-'Hidden inputs'!$B$16)*'Hidden inputs'!$D$16+(DZ138-'Hidden inputs'!$B$17)*'Hidden inputs'!$D$17,DZ138&gt;'Hidden inputs'!$B$18,'Hidden inputs'!$C$15*'Hidden inputs'!$D$15+('Hidden inputs'!$C$16-'Hidden inputs'!$B$16)*'Hidden inputs'!$D$16+('Hidden inputs'!$C$17-'Hidden inputs'!$B$17)*'Hidden inputs'!$D$17+(DZ138-'Hidden inputs'!$B$18)*'Hidden inputs'!$D$18))</f>
        <v/>
      </c>
      <c r="EB138" s="10" t="str">
        <f t="shared" ca="1" si="6534"/>
        <v/>
      </c>
      <c r="EC138" s="5" t="str">
        <f t="shared" ca="1" si="6443"/>
        <v/>
      </c>
      <c r="ED138" s="5" t="str">
        <f t="shared" ca="1" si="6444"/>
        <v/>
      </c>
      <c r="EE138" s="5" t="str">
        <f ca="1">IF($B138="","",'Hidden inputs'!$D$11*DV138+'Hidden inputs'!$E$11*DW138)</f>
        <v/>
      </c>
      <c r="EF138" s="11" t="str">
        <f t="shared" ca="1" si="6355"/>
        <v/>
      </c>
      <c r="EG138" s="9" t="str">
        <f t="shared" ca="1" si="6445"/>
        <v/>
      </c>
      <c r="EH138" s="3" t="str">
        <f t="shared" ca="1" si="6446"/>
        <v/>
      </c>
      <c r="EI138" s="5" t="str" cm="1">
        <f t="array" aca="1" ref="EI138" ca="1">IF($B138="","",IF(EH138=0,0,IF(DD_Payment="",0,IF(EH138&lt;_xlfn.IFS(DD_Frequency="Monthly",1,DD_Frequency="Quarterly",IF(MONTH(EH$2)=1,1,IF(MONTH(EH$2)=4,1,IF(MONTH(EH$2)=7,1,IF(MONTH(EH$2)=10,1,0)))),DD_Frequency="Annually",IF(MONTH(EH$2)=1,1,0))*DD_Payment,EH138,_xlfn.IFS(DD_Frequency="Monthly",1,DD_Frequency="Quarterly",IF(MONTH(EH$2)=1,1,IF(MONTH(EH$2)=4,1,IF(MONTH(EH$2)=7,1,IF(MONTH(EH$2)=10,1,0)))),DD_Frequency="Annually",IF(MONTH(EH$2)=1,1,0))*DD_Payment))))</f>
        <v/>
      </c>
      <c r="EJ138" s="3" t="str">
        <f t="shared" ref="EJ138" ca="1" si="6688">IF($B138="","",IF(EH138&gt;EI138,(EH138-EI138/2)*(rate_A*(EJ$1/365)),0))</f>
        <v/>
      </c>
      <c r="EK138" s="3" t="str">
        <f t="shared" ca="1" si="6536"/>
        <v/>
      </c>
      <c r="EL138" s="3" t="str">
        <f t="shared" ref="EL138" ca="1" si="6689">IF($B138="","",DW138*(1+rate_A*EJ$1/365))</f>
        <v/>
      </c>
      <c r="EM138" s="3" t="str">
        <f t="shared" ref="EM138" ca="1" si="6690">IF($B138="","",DX138*(1+rate_A*EJ$1/365))</f>
        <v/>
      </c>
      <c r="EN138" s="3" t="str">
        <f t="shared" ref="EN138" ca="1" si="6691">IF($B138="","",DY138*(1+rate_joint*EJ$1/365))</f>
        <v/>
      </c>
      <c r="EO138" s="5" t="str">
        <f t="shared" ca="1" si="6540"/>
        <v/>
      </c>
      <c r="EP138" s="5" t="str" cm="1">
        <f t="array" aca="1" ref="EP138" ca="1">IF(EO138="","",_xlfn.IFS(EO138&lt;='Hidden inputs'!$C$15,EO138*'Hidden inputs'!$D$15,EO138&lt;='Hidden inputs'!$C$16,'Hidden inputs'!$C$15*'Hidden inputs'!$D$15+(EO138-'Hidden inputs'!$B$16)*'Hidden inputs'!$D$16,EO138&lt;='Hidden inputs'!$C$17,'Hidden inputs'!$C$15*'Hidden inputs'!$D$15+('Hidden inputs'!$C$16-'Hidden inputs'!$B$16)*'Hidden inputs'!$D$16+(EO138-'Hidden inputs'!$B$17)*'Hidden inputs'!$D$17,EO138&gt;'Hidden inputs'!$B$18,'Hidden inputs'!$C$15*'Hidden inputs'!$D$15+('Hidden inputs'!$C$16-'Hidden inputs'!$B$16)*'Hidden inputs'!$D$16+('Hidden inputs'!$C$17-'Hidden inputs'!$B$17)*'Hidden inputs'!$D$17+(EO138-'Hidden inputs'!$B$18)*'Hidden inputs'!$D$18))</f>
        <v/>
      </c>
      <c r="EQ138" s="10" t="str">
        <f t="shared" ca="1" si="6541"/>
        <v/>
      </c>
      <c r="ER138" s="5" t="str">
        <f t="shared" ca="1" si="6451"/>
        <v/>
      </c>
      <c r="ES138" s="5" t="str">
        <f t="shared" ca="1" si="6452"/>
        <v/>
      </c>
      <c r="ET138" s="5" t="str">
        <f ca="1">IF($B138="","",'Hidden inputs'!$D$11*EK138+'Hidden inputs'!$E$11*EL138)</f>
        <v/>
      </c>
      <c r="EU138" s="11" t="str">
        <f t="shared" ca="1" si="6360"/>
        <v/>
      </c>
      <c r="EV138" s="9" t="str">
        <f t="shared" ca="1" si="6453"/>
        <v/>
      </c>
      <c r="EW138" s="3" t="str">
        <f t="shared" ca="1" si="6454"/>
        <v/>
      </c>
      <c r="EX138" s="5" t="str" cm="1">
        <f t="array" aca="1" ref="EX138" ca="1">IF($B138="","",IF(EW138=0,0,IF(DD_Payment="",0,IF(EW138&lt;_xlfn.IFS(DD_Frequency="Monthly",1,DD_Frequency="Quarterly",IF(MONTH(EW$2)=1,1,IF(MONTH(EW$2)=4,1,IF(MONTH(EW$2)=7,1,IF(MONTH(EW$2)=10,1,0)))),DD_Frequency="Annually",IF(MONTH(EW$2)=1,1,0))*DD_Payment,EW138,_xlfn.IFS(DD_Frequency="Monthly",1,DD_Frequency="Quarterly",IF(MONTH(EW$2)=1,1,IF(MONTH(EW$2)=4,1,IF(MONTH(EW$2)=7,1,IF(MONTH(EW$2)=10,1,0)))),DD_Frequency="Annually",IF(MONTH(EW$2)=1,1,0))*DD_Payment))))</f>
        <v/>
      </c>
      <c r="EY138" s="3" t="str">
        <f t="shared" ref="EY138" ca="1" si="6692">IF($B138="","",IF(EW138&gt;EX138,(EW138-EX138/2)*(rate_A*(EY$1/365)),0))</f>
        <v/>
      </c>
      <c r="EZ138" s="3" t="str">
        <f t="shared" ca="1" si="6543"/>
        <v/>
      </c>
      <c r="FA138" s="3" t="str">
        <f t="shared" ref="FA138" ca="1" si="6693">IF($B138="","",EL138*(1+rate_A*EY$1/365))</f>
        <v/>
      </c>
      <c r="FB138" s="3" t="str">
        <f t="shared" ref="FB138" ca="1" si="6694">IF($B138="","",EM138*(1+rate_A*EY$1/365))</f>
        <v/>
      </c>
      <c r="FC138" s="3" t="str">
        <f t="shared" ref="FC138" ca="1" si="6695">IF($B138="","",EN138*(1+rate_joint*EY$1/365))</f>
        <v/>
      </c>
      <c r="FD138" s="5" t="str">
        <f t="shared" ca="1" si="6547"/>
        <v/>
      </c>
      <c r="FE138" s="5" t="str" cm="1">
        <f t="array" aca="1" ref="FE138" ca="1">IF(FD138="","",_xlfn.IFS(FD138&lt;='Hidden inputs'!$C$15,FD138*'Hidden inputs'!$D$15,FD138&lt;='Hidden inputs'!$C$16,'Hidden inputs'!$C$15*'Hidden inputs'!$D$15+(FD138-'Hidden inputs'!$B$16)*'Hidden inputs'!$D$16,FD138&lt;='Hidden inputs'!$C$17,'Hidden inputs'!$C$15*'Hidden inputs'!$D$15+('Hidden inputs'!$C$16-'Hidden inputs'!$B$16)*'Hidden inputs'!$D$16+(FD138-'Hidden inputs'!$B$17)*'Hidden inputs'!$D$17,FD138&gt;'Hidden inputs'!$B$18,'Hidden inputs'!$C$15*'Hidden inputs'!$D$15+('Hidden inputs'!$C$16-'Hidden inputs'!$B$16)*'Hidden inputs'!$D$16+('Hidden inputs'!$C$17-'Hidden inputs'!$B$17)*'Hidden inputs'!$D$17+(FD138-'Hidden inputs'!$B$18)*'Hidden inputs'!$D$18))</f>
        <v/>
      </c>
      <c r="FF138" s="10" t="str">
        <f t="shared" ca="1" si="6548"/>
        <v/>
      </c>
      <c r="FG138" s="5" t="str">
        <f t="shared" ca="1" si="6459"/>
        <v/>
      </c>
      <c r="FH138" s="5" t="str">
        <f t="shared" ca="1" si="6460"/>
        <v/>
      </c>
      <c r="FI138" s="5" t="str">
        <f ca="1">IF($B138="","",'Hidden inputs'!$D$11*EZ138+'Hidden inputs'!$E$11*FA138)</f>
        <v/>
      </c>
      <c r="FJ138" s="11" t="str">
        <f t="shared" ca="1" si="6365"/>
        <v/>
      </c>
      <c r="FK138" s="9" t="str">
        <f t="shared" ca="1" si="6461"/>
        <v/>
      </c>
      <c r="FL138" s="3" t="str">
        <f t="shared" ca="1" si="6462"/>
        <v/>
      </c>
      <c r="FM138" s="5" t="str" cm="1">
        <f t="array" aca="1" ref="FM138" ca="1">IF($B138="","",IF(FL138=0,0,IF(DD_Payment="",0,IF(FL138&lt;_xlfn.IFS(DD_Frequency="Monthly",1,DD_Frequency="Quarterly",IF(MONTH(FL$2)=1,1,IF(MONTH(FL$2)=4,1,IF(MONTH(FL$2)=7,1,IF(MONTH(FL$2)=10,1,0)))),DD_Frequency="Annually",IF(MONTH(FL$2)=1,1,0))*DD_Payment,FL138,_xlfn.IFS(DD_Frequency="Monthly",1,DD_Frequency="Quarterly",IF(MONTH(FL$2)=1,1,IF(MONTH(FL$2)=4,1,IF(MONTH(FL$2)=7,1,IF(MONTH(FL$2)=10,1,0)))),DD_Frequency="Annually",IF(MONTH(FL$2)=1,1,0))*DD_Payment))))</f>
        <v/>
      </c>
      <c r="FN138" s="3" t="str">
        <f t="shared" ref="FN138" ca="1" si="6696">IF($B138="","",IF(FL138&gt;FM138,(FL138-FM138/2)*(rate_A*(FN$1/365)),0))</f>
        <v/>
      </c>
      <c r="FO138" s="3" t="str">
        <f t="shared" ca="1" si="6550"/>
        <v/>
      </c>
      <c r="FP138" s="3" t="str">
        <f t="shared" ref="FP138" ca="1" si="6697">IF($B138="","",FA138*(1+rate_A*FN$1/365))</f>
        <v/>
      </c>
      <c r="FQ138" s="3" t="str">
        <f t="shared" ref="FQ138" ca="1" si="6698">IF($B138="","",FB138*(1+rate_A*FN$1/365))</f>
        <v/>
      </c>
      <c r="FR138" s="3" t="str">
        <f t="shared" ref="FR138" ca="1" si="6699">IF($B138="","",FC138*(1+rate_joint*FN$1/365))</f>
        <v/>
      </c>
      <c r="FS138" s="5" t="str">
        <f t="shared" ca="1" si="6554"/>
        <v/>
      </c>
      <c r="FT138" s="5" t="str" cm="1">
        <f t="array" aca="1" ref="FT138" ca="1">IF(FS138="","",_xlfn.IFS(FS138&lt;='Hidden inputs'!$C$15,FS138*'Hidden inputs'!$D$15,FS138&lt;='Hidden inputs'!$C$16,'Hidden inputs'!$C$15*'Hidden inputs'!$D$15+(FS138-'Hidden inputs'!$B$16)*'Hidden inputs'!$D$16,FS138&lt;='Hidden inputs'!$C$17,'Hidden inputs'!$C$15*'Hidden inputs'!$D$15+('Hidden inputs'!$C$16-'Hidden inputs'!$B$16)*'Hidden inputs'!$D$16+(FS138-'Hidden inputs'!$B$17)*'Hidden inputs'!$D$17,FS138&gt;'Hidden inputs'!$B$18,'Hidden inputs'!$C$15*'Hidden inputs'!$D$15+('Hidden inputs'!$C$16-'Hidden inputs'!$B$16)*'Hidden inputs'!$D$16+('Hidden inputs'!$C$17-'Hidden inputs'!$B$17)*'Hidden inputs'!$D$17+(FS138-'Hidden inputs'!$B$18)*'Hidden inputs'!$D$18))</f>
        <v/>
      </c>
      <c r="FU138" s="10" t="str">
        <f t="shared" ca="1" si="6555"/>
        <v/>
      </c>
      <c r="FV138" s="5" t="str">
        <f t="shared" ca="1" si="6467"/>
        <v/>
      </c>
      <c r="FW138" s="5" t="str">
        <f t="shared" ca="1" si="6468"/>
        <v/>
      </c>
      <c r="FX138" s="5" t="str">
        <f ca="1">IF($B138="","",'Hidden inputs'!$D$11*FO138+'Hidden inputs'!$E$11*FP138)</f>
        <v/>
      </c>
      <c r="FY138" s="11" t="str">
        <f t="shared" ca="1" si="6370"/>
        <v/>
      </c>
      <c r="FZ138" s="9" t="str">
        <f t="shared" ca="1" si="6469"/>
        <v/>
      </c>
      <c r="GA138" s="5" t="str">
        <f t="shared" ca="1" si="6470"/>
        <v/>
      </c>
      <c r="GB138" s="5" t="str">
        <f t="shared" ca="1" si="6471"/>
        <v/>
      </c>
      <c r="GC138" s="5" t="str">
        <f t="shared" ca="1" si="6371"/>
        <v/>
      </c>
      <c r="GD138" s="5" t="str">
        <f t="shared" ca="1" si="6372"/>
        <v/>
      </c>
    </row>
    <row r="139" spans="1:186" x14ac:dyDescent="0.35">
      <c r="A139" s="2" t="str">
        <f t="shared" ca="1" si="6373"/>
        <v/>
      </c>
      <c r="B139" s="6" t="str">
        <f t="shared" ca="1" si="6374"/>
        <v/>
      </c>
      <c r="C139" s="5" t="str">
        <f t="shared" ca="1" si="6472"/>
        <v/>
      </c>
      <c r="D139" s="5" t="str" cm="1">
        <f t="array" aca="1" ref="D139" ca="1">IF($B139="","",IF(C139=0,0,IF(DD_Payment="",0,IF(C139&lt;_xlfn.IFS(DD_Frequency="Monthly",1,DD_Frequency="Quarterly",IF(MONTH(C$2)=1,1,IF(MONTH(C$2)=4,1,IF(MONTH(C$2)=7,1,IF(MONTH(C$2)=10,1,0)))),DD_Frequency="Annually",IF(MONTH(C$2)=1,1,0))*DD_Payment,C139,_xlfn.IFS(DD_Frequency="Monthly",1,DD_Frequency="Quarterly",IF(MONTH(C$2)=1,1,IF(MONTH(C$2)=4,1,IF(MONTH(C$2)=7,1,IF(MONTH(C$2)=10,1,0)))),DD_Frequency="Annually",IF(MONTH(C$2)=1,1,0))*DD_Payment))))</f>
        <v/>
      </c>
      <c r="E139" s="5" t="str">
        <f t="shared" ref="E139" ca="1" si="6700">IF(B139="","",IF(C139&gt;D139,(C139-D139/2)*(rate_A*(E$1/365)),0))</f>
        <v/>
      </c>
      <c r="F139" s="5" t="str">
        <f t="shared" ca="1" si="6376"/>
        <v/>
      </c>
      <c r="G139" s="5" t="str">
        <f t="shared" ref="G139" ca="1" si="6701">IF(B139="","",G138*(1+rate_A*E$1/365))</f>
        <v/>
      </c>
      <c r="H139" s="5" t="str">
        <f t="shared" ref="H139" ca="1" si="6702">IF(B139="","",H138*(1+rate_A*E$1/365))</f>
        <v/>
      </c>
      <c r="I139" s="5" t="str">
        <f t="shared" ref="I139" ca="1" si="6703">IF(B139="","",I138*(1+rate_joint*E$1/365))</f>
        <v/>
      </c>
      <c r="J139" s="5" t="str">
        <f t="shared" ca="1" si="6477"/>
        <v/>
      </c>
      <c r="K139" s="5" t="str" cm="1">
        <f t="array" aca="1" ref="K139" ca="1">IF(J139="","",_xlfn.IFS(J139&lt;='Hidden inputs'!$C$15,J139*'Hidden inputs'!$D$15,J139&lt;='Hidden inputs'!$C$16,'Hidden inputs'!$C$15*'Hidden inputs'!$D$15+(J139-'Hidden inputs'!$B$16)*'Hidden inputs'!$D$16,J139&lt;='Hidden inputs'!$C$17,'Hidden inputs'!$C$15*'Hidden inputs'!$D$15+('Hidden inputs'!$C$16-'Hidden inputs'!$B$16)*'Hidden inputs'!$D$16+(J139-'Hidden inputs'!$B$17)*'Hidden inputs'!$D$17,J139&gt;'Hidden inputs'!$B$18,'Hidden inputs'!$C$15*'Hidden inputs'!$D$15+('Hidden inputs'!$C$16-'Hidden inputs'!$B$16)*'Hidden inputs'!$D$16+('Hidden inputs'!$C$17-'Hidden inputs'!$B$17)*'Hidden inputs'!$D$17+(J139-'Hidden inputs'!$B$18)*'Hidden inputs'!$D$18))</f>
        <v/>
      </c>
      <c r="L139" s="11" t="str">
        <f t="shared" ca="1" si="6478"/>
        <v/>
      </c>
      <c r="M139" s="5" t="str">
        <f t="shared" ca="1" si="6380"/>
        <v/>
      </c>
      <c r="N139" s="5" t="str">
        <f t="shared" ca="1" si="6381"/>
        <v/>
      </c>
      <c r="O139" s="5" t="str">
        <f ca="1">IF(B139="","",'Hidden inputs'!$D$11*F139+'Hidden inputs'!$E$11*G139)</f>
        <v/>
      </c>
      <c r="P139" s="11" t="str">
        <f t="shared" ca="1" si="6314"/>
        <v/>
      </c>
      <c r="Q139" s="20" t="str">
        <f t="shared" ca="1" si="6315"/>
        <v/>
      </c>
      <c r="R139" s="3" t="str">
        <f t="shared" ca="1" si="6382"/>
        <v/>
      </c>
      <c r="S139" s="5" t="str" cm="1">
        <f t="array" aca="1" ref="S139" ca="1">IF($B139="","",IF(R139=0,0,IF(DD_Payment="",0,IF(R139&lt;_xlfn.IFS(DD_Frequency="Monthly",1,DD_Frequency="Quarterly",IF(MONTH(R$2)=1,1,IF(MONTH(R$2)=4,1,IF(MONTH(R$2)=7,1,IF(MONTH(R$2)=10,1,0)))),DD_Frequency="Annually",IF(MONTH(R$2)=1,1,0))*DD_Payment,R139,_xlfn.IFS(DD_Frequency="Monthly",1,DD_Frequency="Quarterly",IF(MONTH(R$2)=1,1,IF(MONTH(R$2)=4,1,IF(MONTH(R$2)=7,1,IF(MONTH(R$2)=10,1,0)))),DD_Frequency="Annually",IF(MONTH(R$2)=1,1,0))*DD_Payment))))</f>
        <v/>
      </c>
      <c r="T139" s="3" t="str">
        <f t="shared" ref="T139" ca="1" si="6704">IF(B139="","",IF(R139&gt;S139,(R139-S139/2)*(rate_A*((T$1+A139)/365)),0))</f>
        <v/>
      </c>
      <c r="U139" s="3" t="str">
        <f t="shared" ca="1" si="6384"/>
        <v/>
      </c>
      <c r="V139" s="3" t="str">
        <f t="shared" ref="V139" ca="1" si="6705">IF(B139="","",G139*(1+rate_A*(T$1+A139)/365))</f>
        <v/>
      </c>
      <c r="W139" s="3" t="str">
        <f t="shared" ref="W139" ca="1" si="6706">IF(B139="","",H139*(1+rate_A*(T$1+A139)/365))</f>
        <v/>
      </c>
      <c r="X139" s="3" t="str">
        <f t="shared" ref="X139" ca="1" si="6707">IF(B139="","",I139*(1+rate_joint*(T$1+A139)/365))</f>
        <v/>
      </c>
      <c r="Y139" s="5" t="str">
        <f t="shared" ca="1" si="6483"/>
        <v/>
      </c>
      <c r="Z139" s="5" t="str" cm="1">
        <f t="array" aca="1" ref="Z139" ca="1">IF(Y139="","",_xlfn.IFS(Y139&lt;='Hidden inputs'!$C$15,Y139*'Hidden inputs'!$D$15,Y139&lt;='Hidden inputs'!$C$16,'Hidden inputs'!$C$15*'Hidden inputs'!$D$15+(Y139-'Hidden inputs'!$B$16)*'Hidden inputs'!$D$16,Y139&lt;='Hidden inputs'!$C$17,'Hidden inputs'!$C$15*'Hidden inputs'!$D$15+('Hidden inputs'!$C$16-'Hidden inputs'!$B$16)*'Hidden inputs'!$D$16+(Y139-'Hidden inputs'!$B$17)*'Hidden inputs'!$D$17,Y139&gt;'Hidden inputs'!$B$18,'Hidden inputs'!$C$15*'Hidden inputs'!$D$15+('Hidden inputs'!$C$16-'Hidden inputs'!$B$16)*'Hidden inputs'!$D$16+('Hidden inputs'!$C$17-'Hidden inputs'!$B$17)*'Hidden inputs'!$D$17+(Y139-'Hidden inputs'!$B$18)*'Hidden inputs'!$D$18))</f>
        <v/>
      </c>
      <c r="AA139" s="10" t="str">
        <f t="shared" ca="1" si="6484"/>
        <v/>
      </c>
      <c r="AB139" s="5" t="str">
        <f t="shared" ca="1" si="6388"/>
        <v/>
      </c>
      <c r="AC139" s="5" t="str">
        <f t="shared" ca="1" si="6485"/>
        <v/>
      </c>
      <c r="AD139" s="5" t="str">
        <f ca="1">IF(B139="","",'Hidden inputs'!$D$11*U139+'Hidden inputs'!$E$11*V139)</f>
        <v/>
      </c>
      <c r="AE139" s="11" t="str">
        <f t="shared" ca="1" si="6320"/>
        <v/>
      </c>
      <c r="AF139" s="9" t="str">
        <f t="shared" ca="1" si="6389"/>
        <v/>
      </c>
      <c r="AG139" s="3" t="str">
        <f t="shared" ca="1" si="6390"/>
        <v/>
      </c>
      <c r="AH139" s="5" t="str" cm="1">
        <f t="array" aca="1" ref="AH139" ca="1">IF($B139="","",IF(AG139=0,0,IF(DD_Payment="",0,IF(AG139&lt;_xlfn.IFS(DD_Frequency="Monthly",1,DD_Frequency="Quarterly",IF(MONTH(AG$2)=1,1,IF(MONTH(AG$2)=4,1,IF(MONTH(AG$2)=7,1,IF(MONTH(AG$2)=10,1,0)))),DD_Frequency="Annually",IF(MONTH(AG$2)=1,1,0))*DD_Payment,AG139,_xlfn.IFS(DD_Frequency="Monthly",1,DD_Frequency="Quarterly",IF(MONTH(AG$2)=1,1,IF(MONTH(AG$2)=4,1,IF(MONTH(AG$2)=7,1,IF(MONTH(AG$2)=10,1,0)))),DD_Frequency="Annually",IF(MONTH(AG$2)=1,1,0))*DD_Payment))))</f>
        <v/>
      </c>
      <c r="AI139" s="3" t="str">
        <f t="shared" ref="AI139" ca="1" si="6708">IF($B139="","",IF(AG139&gt;AH139,(AG139-AH139/2)*(rate_A*(AI$1/365)),0))</f>
        <v/>
      </c>
      <c r="AJ139" s="3" t="str">
        <f t="shared" ca="1" si="6487"/>
        <v/>
      </c>
      <c r="AK139" s="3" t="str">
        <f t="shared" ref="AK139" ca="1" si="6709">IF($B139="","",V139*(1+rate_A*AI$1/365))</f>
        <v/>
      </c>
      <c r="AL139" s="3" t="str">
        <f t="shared" ref="AL139" ca="1" si="6710">IF($B139="","",W139*(1+rate_A*AI$1/365))</f>
        <v/>
      </c>
      <c r="AM139" s="3" t="str">
        <f t="shared" ref="AM139" ca="1" si="6711">IF($B139="","",X139*(1+rate_joint*AI$1/365))</f>
        <v/>
      </c>
      <c r="AN139" s="5" t="str">
        <f t="shared" ca="1" si="6491"/>
        <v/>
      </c>
      <c r="AO139" s="5" t="str" cm="1">
        <f t="array" aca="1" ref="AO139" ca="1">IF(AN139="","",_xlfn.IFS(AN139&lt;='Hidden inputs'!$C$15,AN139*'Hidden inputs'!$D$15,AN139&lt;='Hidden inputs'!$C$16,'Hidden inputs'!$C$15*'Hidden inputs'!$D$15+(AN139-'Hidden inputs'!$B$16)*'Hidden inputs'!$D$16,AN139&lt;='Hidden inputs'!$C$17,'Hidden inputs'!$C$15*'Hidden inputs'!$D$15+('Hidden inputs'!$C$16-'Hidden inputs'!$B$16)*'Hidden inputs'!$D$16+(AN139-'Hidden inputs'!$B$17)*'Hidden inputs'!$D$17,AN139&gt;'Hidden inputs'!$B$18,'Hidden inputs'!$C$15*'Hidden inputs'!$D$15+('Hidden inputs'!$C$16-'Hidden inputs'!$B$16)*'Hidden inputs'!$D$16+('Hidden inputs'!$C$17-'Hidden inputs'!$B$17)*'Hidden inputs'!$D$17+(AN139-'Hidden inputs'!$B$18)*'Hidden inputs'!$D$18))</f>
        <v/>
      </c>
      <c r="AP139" s="10" t="str">
        <f t="shared" ca="1" si="6492"/>
        <v/>
      </c>
      <c r="AQ139" s="5" t="str">
        <f t="shared" ca="1" si="6395"/>
        <v/>
      </c>
      <c r="AR139" s="5" t="str">
        <f t="shared" ca="1" si="6396"/>
        <v/>
      </c>
      <c r="AS139" s="5" t="str">
        <f ca="1">IF($B139="","",'Hidden inputs'!$D$11*AJ139+'Hidden inputs'!$E$11*AK139)</f>
        <v/>
      </c>
      <c r="AT139" s="11" t="str">
        <f t="shared" ca="1" si="6325"/>
        <v/>
      </c>
      <c r="AU139" s="9" t="str">
        <f t="shared" ca="1" si="6397"/>
        <v/>
      </c>
      <c r="AV139" s="3" t="str">
        <f t="shared" ca="1" si="6398"/>
        <v/>
      </c>
      <c r="AW139" s="5" t="str" cm="1">
        <f t="array" aca="1" ref="AW139" ca="1">IF($B139="","",IF(AV139=0,0,IF(DD_Payment="",0,IF(AV139&lt;_xlfn.IFS(DD_Frequency="Monthly",1,DD_Frequency="Quarterly",IF(MONTH(AV$2)=1,1,IF(MONTH(AV$2)=4,1,IF(MONTH(AV$2)=7,1,IF(MONTH(AV$2)=10,1,0)))),DD_Frequency="Annually",IF(MONTH(AV$2)=1,1,0))*DD_Payment,AV139,_xlfn.IFS(DD_Frequency="Monthly",1,DD_Frequency="Quarterly",IF(MONTH(AV$2)=1,1,IF(MONTH(AV$2)=4,1,IF(MONTH(AV$2)=7,1,IF(MONTH(AV$2)=10,1,0)))),DD_Frequency="Annually",IF(MONTH(AV$2)=1,1,0))*DD_Payment))))</f>
        <v/>
      </c>
      <c r="AX139" s="3" t="str">
        <f t="shared" ref="AX139" ca="1" si="6712">IF($B139="","",IF(AV139&gt;AW139,(AV139-AW139/2)*(rate_A*(AX$1/365)),0))</f>
        <v/>
      </c>
      <c r="AY139" s="3" t="str">
        <f t="shared" ca="1" si="6494"/>
        <v/>
      </c>
      <c r="AZ139" s="3" t="str">
        <f t="shared" ref="AZ139" ca="1" si="6713">IF($B139="","",AK139*(1+rate_A*AX$1/365))</f>
        <v/>
      </c>
      <c r="BA139" s="3" t="str">
        <f t="shared" ref="BA139" ca="1" si="6714">IF($B139="","",AL139*(1+rate_A*AX$1/365))</f>
        <v/>
      </c>
      <c r="BB139" s="3" t="str">
        <f t="shared" ref="BB139" ca="1" si="6715">IF($B139="","",AM139*(1+rate_joint*AX$1/365))</f>
        <v/>
      </c>
      <c r="BC139" s="5" t="str">
        <f t="shared" ca="1" si="6498"/>
        <v/>
      </c>
      <c r="BD139" s="5" t="str" cm="1">
        <f t="array" aca="1" ref="BD139" ca="1">IF(BC139="","",_xlfn.IFS(BC139&lt;='Hidden inputs'!$C$15,BC139*'Hidden inputs'!$D$15,BC139&lt;='Hidden inputs'!$C$16,'Hidden inputs'!$C$15*'Hidden inputs'!$D$15+(BC139-'Hidden inputs'!$B$16)*'Hidden inputs'!$D$16,BC139&lt;='Hidden inputs'!$C$17,'Hidden inputs'!$C$15*'Hidden inputs'!$D$15+('Hidden inputs'!$C$16-'Hidden inputs'!$B$16)*'Hidden inputs'!$D$16+(BC139-'Hidden inputs'!$B$17)*'Hidden inputs'!$D$17,BC139&gt;'Hidden inputs'!$B$18,'Hidden inputs'!$C$15*'Hidden inputs'!$D$15+('Hidden inputs'!$C$16-'Hidden inputs'!$B$16)*'Hidden inputs'!$D$16+('Hidden inputs'!$C$17-'Hidden inputs'!$B$17)*'Hidden inputs'!$D$17+(BC139-'Hidden inputs'!$B$18)*'Hidden inputs'!$D$18))</f>
        <v/>
      </c>
      <c r="BE139" s="10" t="str">
        <f t="shared" ca="1" si="6499"/>
        <v/>
      </c>
      <c r="BF139" s="5" t="str">
        <f t="shared" ca="1" si="6403"/>
        <v/>
      </c>
      <c r="BG139" s="5" t="str">
        <f t="shared" ca="1" si="6404"/>
        <v/>
      </c>
      <c r="BH139" s="5" t="str">
        <f ca="1">IF($B139="","",'Hidden inputs'!$D$11*AY139+'Hidden inputs'!$E$11*AZ139)</f>
        <v/>
      </c>
      <c r="BI139" s="11" t="str">
        <f t="shared" ca="1" si="6330"/>
        <v/>
      </c>
      <c r="BJ139" s="9" t="str">
        <f t="shared" ca="1" si="6405"/>
        <v/>
      </c>
      <c r="BK139" s="3" t="str">
        <f t="shared" ca="1" si="6406"/>
        <v/>
      </c>
      <c r="BL139" s="5" t="str" cm="1">
        <f t="array" aca="1" ref="BL139" ca="1">IF($B139="","",IF(BK139=0,0,IF(DD_Payment="",0,IF(BK139&lt;_xlfn.IFS(DD_Frequency="Monthly",1,DD_Frequency="Quarterly",IF(MONTH(BK$2)=1,1,IF(MONTH(BK$2)=4,1,IF(MONTH(BK$2)=7,1,IF(MONTH(BK$2)=10,1,0)))),DD_Frequency="Annually",IF(MONTH(BK$2)=1,1,0))*DD_Payment,BK139,_xlfn.IFS(DD_Frequency="Monthly",1,DD_Frequency="Quarterly",IF(MONTH(BK$2)=1,1,IF(MONTH(BK$2)=4,1,IF(MONTH(BK$2)=7,1,IF(MONTH(BK$2)=10,1,0)))),DD_Frequency="Annually",IF(MONTH(BK$2)=1,1,0))*DD_Payment))))</f>
        <v/>
      </c>
      <c r="BM139" s="3" t="str">
        <f t="shared" ref="BM139" ca="1" si="6716">IF($B139="","",IF(BK139&gt;BL139,(BK139-BL139/2)*(rate_A*(BM$1/365)),0))</f>
        <v/>
      </c>
      <c r="BN139" s="3" t="str">
        <f t="shared" ca="1" si="6501"/>
        <v/>
      </c>
      <c r="BO139" s="3" t="str">
        <f t="shared" ref="BO139" ca="1" si="6717">IF($B139="","",AZ139*(1+rate_A*BM$1/365))</f>
        <v/>
      </c>
      <c r="BP139" s="3" t="str">
        <f t="shared" ref="BP139" ca="1" si="6718">IF($B139="","",BA139*(1+rate_A*BM$1/365))</f>
        <v/>
      </c>
      <c r="BQ139" s="3" t="str">
        <f t="shared" ref="BQ139" ca="1" si="6719">IF($B139="","",BB139*(1+rate_joint*BM$1/365))</f>
        <v/>
      </c>
      <c r="BR139" s="5" t="str">
        <f t="shared" ca="1" si="6505"/>
        <v/>
      </c>
      <c r="BS139" s="5" t="str" cm="1">
        <f t="array" aca="1" ref="BS139" ca="1">IF(BR139="","",_xlfn.IFS(BR139&lt;='Hidden inputs'!$C$15,BR139*'Hidden inputs'!$D$15,BR139&lt;='Hidden inputs'!$C$16,'Hidden inputs'!$C$15*'Hidden inputs'!$D$15+(BR139-'Hidden inputs'!$B$16)*'Hidden inputs'!$D$16,BR139&lt;='Hidden inputs'!$C$17,'Hidden inputs'!$C$15*'Hidden inputs'!$D$15+('Hidden inputs'!$C$16-'Hidden inputs'!$B$16)*'Hidden inputs'!$D$16+(BR139-'Hidden inputs'!$B$17)*'Hidden inputs'!$D$17,BR139&gt;'Hidden inputs'!$B$18,'Hidden inputs'!$C$15*'Hidden inputs'!$D$15+('Hidden inputs'!$C$16-'Hidden inputs'!$B$16)*'Hidden inputs'!$D$16+('Hidden inputs'!$C$17-'Hidden inputs'!$B$17)*'Hidden inputs'!$D$17+(BR139-'Hidden inputs'!$B$18)*'Hidden inputs'!$D$18))</f>
        <v/>
      </c>
      <c r="BT139" s="10" t="str">
        <f t="shared" ca="1" si="6506"/>
        <v/>
      </c>
      <c r="BU139" s="5" t="str">
        <f t="shared" ca="1" si="6411"/>
        <v/>
      </c>
      <c r="BV139" s="5" t="str">
        <f t="shared" ca="1" si="6412"/>
        <v/>
      </c>
      <c r="BW139" s="5" t="str">
        <f ca="1">IF($B139="","",'Hidden inputs'!$D$11*BN139+'Hidden inputs'!$E$11*BO139)</f>
        <v/>
      </c>
      <c r="BX139" s="11" t="str">
        <f t="shared" ca="1" si="6335"/>
        <v/>
      </c>
      <c r="BY139" s="9" t="str">
        <f t="shared" ca="1" si="6413"/>
        <v/>
      </c>
      <c r="BZ139" s="3" t="str">
        <f t="shared" ca="1" si="6414"/>
        <v/>
      </c>
      <c r="CA139" s="5" t="str" cm="1">
        <f t="array" aca="1" ref="CA139" ca="1">IF($B139="","",IF(BZ139=0,0,IF(DD_Payment="",0,IF(BZ139&lt;_xlfn.IFS(DD_Frequency="Monthly",1,DD_Frequency="Quarterly",IF(MONTH(BZ$2)=1,1,IF(MONTH(BZ$2)=4,1,IF(MONTH(BZ$2)=7,1,IF(MONTH(BZ$2)=10,1,0)))),DD_Frequency="Annually",IF(MONTH(BZ$2)=1,1,0))*DD_Payment,BZ139,_xlfn.IFS(DD_Frequency="Monthly",1,DD_Frequency="Quarterly",IF(MONTH(BZ$2)=1,1,IF(MONTH(BZ$2)=4,1,IF(MONTH(BZ$2)=7,1,IF(MONTH(BZ$2)=10,1,0)))),DD_Frequency="Annually",IF(MONTH(BZ$2)=1,1,0))*DD_Payment))))</f>
        <v/>
      </c>
      <c r="CB139" s="3" t="str">
        <f t="shared" ref="CB139" ca="1" si="6720">IF($B139="","",IF(BZ139&gt;CA139,(BZ139-CA139/2)*(rate_A*(CB$1/365)),0))</f>
        <v/>
      </c>
      <c r="CC139" s="3" t="str">
        <f t="shared" ca="1" si="6508"/>
        <v/>
      </c>
      <c r="CD139" s="3" t="str">
        <f t="shared" ref="CD139" ca="1" si="6721">IF($B139="","",BO139*(1+rate_A*CB$1/365))</f>
        <v/>
      </c>
      <c r="CE139" s="3" t="str">
        <f t="shared" ref="CE139" ca="1" si="6722">IF($B139="","",BP139*(1+rate_A*CB$1/365))</f>
        <v/>
      </c>
      <c r="CF139" s="3" t="str">
        <f t="shared" ref="CF139" ca="1" si="6723">IF($B139="","",BQ139*(1+rate_joint*CB$1/365))</f>
        <v/>
      </c>
      <c r="CG139" s="5" t="str">
        <f t="shared" ca="1" si="6512"/>
        <v/>
      </c>
      <c r="CH139" s="5" t="str" cm="1">
        <f t="array" aca="1" ref="CH139" ca="1">IF(CG139="","",_xlfn.IFS(CG139&lt;='Hidden inputs'!$C$15,CG139*'Hidden inputs'!$D$15,CG139&lt;='Hidden inputs'!$C$16,'Hidden inputs'!$C$15*'Hidden inputs'!$D$15+(CG139-'Hidden inputs'!$B$16)*'Hidden inputs'!$D$16,CG139&lt;='Hidden inputs'!$C$17,'Hidden inputs'!$C$15*'Hidden inputs'!$D$15+('Hidden inputs'!$C$16-'Hidden inputs'!$B$16)*'Hidden inputs'!$D$16+(CG139-'Hidden inputs'!$B$17)*'Hidden inputs'!$D$17,CG139&gt;'Hidden inputs'!$B$18,'Hidden inputs'!$C$15*'Hidden inputs'!$D$15+('Hidden inputs'!$C$16-'Hidden inputs'!$B$16)*'Hidden inputs'!$D$16+('Hidden inputs'!$C$17-'Hidden inputs'!$B$17)*'Hidden inputs'!$D$17+(CG139-'Hidden inputs'!$B$18)*'Hidden inputs'!$D$18))</f>
        <v/>
      </c>
      <c r="CI139" s="10" t="str">
        <f t="shared" ca="1" si="6513"/>
        <v/>
      </c>
      <c r="CJ139" s="5" t="str">
        <f t="shared" ca="1" si="6419"/>
        <v/>
      </c>
      <c r="CK139" s="5" t="str">
        <f t="shared" ca="1" si="6420"/>
        <v/>
      </c>
      <c r="CL139" s="5" t="str">
        <f ca="1">IF($B139="","",'Hidden inputs'!$D$11*CC139+'Hidden inputs'!$E$11*CD139)</f>
        <v/>
      </c>
      <c r="CM139" s="11" t="str">
        <f t="shared" ca="1" si="6340"/>
        <v/>
      </c>
      <c r="CN139" s="9" t="str">
        <f t="shared" ca="1" si="6421"/>
        <v/>
      </c>
      <c r="CO139" s="3" t="str">
        <f t="shared" ca="1" si="6422"/>
        <v/>
      </c>
      <c r="CP139" s="5" t="str" cm="1">
        <f t="array" aca="1" ref="CP139" ca="1">IF($B139="","",IF(CO139=0,0,IF(DD_Payment="",0,IF(CO139&lt;_xlfn.IFS(DD_Frequency="Monthly",1,DD_Frequency="Quarterly",IF(MONTH(CO$2)=1,1,IF(MONTH(CO$2)=4,1,IF(MONTH(CO$2)=7,1,IF(MONTH(CO$2)=10,1,0)))),DD_Frequency="Annually",IF(MONTH(CO$2)=1,1,0))*DD_Payment,CO139,_xlfn.IFS(DD_Frequency="Monthly",1,DD_Frequency="Quarterly",IF(MONTH(CO$2)=1,1,IF(MONTH(CO$2)=4,1,IF(MONTH(CO$2)=7,1,IF(MONTH(CO$2)=10,1,0)))),DD_Frequency="Annually",IF(MONTH(CO$2)=1,1,0))*DD_Payment))))</f>
        <v/>
      </c>
      <c r="CQ139" s="3" t="str">
        <f t="shared" ref="CQ139" ca="1" si="6724">IF($B139="","",IF(CO139&gt;CP139,(CO139-CP139/2)*(rate_A*(CQ$1/365)),0))</f>
        <v/>
      </c>
      <c r="CR139" s="3" t="str">
        <f t="shared" ca="1" si="6515"/>
        <v/>
      </c>
      <c r="CS139" s="3" t="str">
        <f t="shared" ref="CS139" ca="1" si="6725">IF($B139="","",CD139*(1+rate_A*CQ$1/365))</f>
        <v/>
      </c>
      <c r="CT139" s="3" t="str">
        <f t="shared" ref="CT139" ca="1" si="6726">IF($B139="","",CE139*(1+rate_A*CQ$1/365))</f>
        <v/>
      </c>
      <c r="CU139" s="3" t="str">
        <f t="shared" ref="CU139" ca="1" si="6727">IF($B139="","",CF139*(1+rate_joint*CQ$1/365))</f>
        <v/>
      </c>
      <c r="CV139" s="5" t="str">
        <f t="shared" ca="1" si="6519"/>
        <v/>
      </c>
      <c r="CW139" s="5" t="str" cm="1">
        <f t="array" aca="1" ref="CW139" ca="1">IF(CV139="","",_xlfn.IFS(CV139&lt;='Hidden inputs'!$C$15,CV139*'Hidden inputs'!$D$15,CV139&lt;='Hidden inputs'!$C$16,'Hidden inputs'!$C$15*'Hidden inputs'!$D$15+(CV139-'Hidden inputs'!$B$16)*'Hidden inputs'!$D$16,CV139&lt;='Hidden inputs'!$C$17,'Hidden inputs'!$C$15*'Hidden inputs'!$D$15+('Hidden inputs'!$C$16-'Hidden inputs'!$B$16)*'Hidden inputs'!$D$16+(CV139-'Hidden inputs'!$B$17)*'Hidden inputs'!$D$17,CV139&gt;'Hidden inputs'!$B$18,'Hidden inputs'!$C$15*'Hidden inputs'!$D$15+('Hidden inputs'!$C$16-'Hidden inputs'!$B$16)*'Hidden inputs'!$D$16+('Hidden inputs'!$C$17-'Hidden inputs'!$B$17)*'Hidden inputs'!$D$17+(CV139-'Hidden inputs'!$B$18)*'Hidden inputs'!$D$18))</f>
        <v/>
      </c>
      <c r="CX139" s="10" t="str">
        <f t="shared" ca="1" si="6520"/>
        <v/>
      </c>
      <c r="CY139" s="5" t="str">
        <f t="shared" ca="1" si="6427"/>
        <v/>
      </c>
      <c r="CZ139" s="5" t="str">
        <f t="shared" ca="1" si="6428"/>
        <v/>
      </c>
      <c r="DA139" s="5" t="str">
        <f ca="1">IF($B139="","",'Hidden inputs'!$D$11*CR139+'Hidden inputs'!$E$11*CS139)</f>
        <v/>
      </c>
      <c r="DB139" s="11" t="str">
        <f t="shared" ca="1" si="6345"/>
        <v/>
      </c>
      <c r="DC139" s="9" t="str">
        <f t="shared" ca="1" si="6429"/>
        <v/>
      </c>
      <c r="DD139" s="3" t="str">
        <f t="shared" ca="1" si="6430"/>
        <v/>
      </c>
      <c r="DE139" s="5" t="str" cm="1">
        <f t="array" aca="1" ref="DE139" ca="1">IF($B139="","",IF(DD139=0,0,IF(DD_Payment="",0,IF(DD139&lt;_xlfn.IFS(DD_Frequency="Monthly",1,DD_Frequency="Quarterly",IF(MONTH(DD$2)=1,1,IF(MONTH(DD$2)=4,1,IF(MONTH(DD$2)=7,1,IF(MONTH(DD$2)=10,1,0)))),DD_Frequency="Annually",IF(MONTH(DD$2)=1,1,0))*DD_Payment,DD139,_xlfn.IFS(DD_Frequency="Monthly",1,DD_Frequency="Quarterly",IF(MONTH(DD$2)=1,1,IF(MONTH(DD$2)=4,1,IF(MONTH(DD$2)=7,1,IF(MONTH(DD$2)=10,1,0)))),DD_Frequency="Annually",IF(MONTH(DD$2)=1,1,0))*DD_Payment))))</f>
        <v/>
      </c>
      <c r="DF139" s="3" t="str">
        <f t="shared" ref="DF139" ca="1" si="6728">IF($B139="","",IF(DD139&gt;DE139,(DD139-DE139/2)*(rate_A*(DF$1/365)),0))</f>
        <v/>
      </c>
      <c r="DG139" s="3" t="str">
        <f t="shared" ca="1" si="6522"/>
        <v/>
      </c>
      <c r="DH139" s="3" t="str">
        <f t="shared" ref="DH139" ca="1" si="6729">IF($B139="","",CS139*(1+rate_A*DF$1/365))</f>
        <v/>
      </c>
      <c r="DI139" s="3" t="str">
        <f t="shared" ref="DI139" ca="1" si="6730">IF($B139="","",CT139*(1+rate_A*DF$1/365))</f>
        <v/>
      </c>
      <c r="DJ139" s="3" t="str">
        <f t="shared" ref="DJ139" ca="1" si="6731">IF($B139="","",CU139*(1+rate_joint*DF$1/365))</f>
        <v/>
      </c>
      <c r="DK139" s="5" t="str">
        <f t="shared" ca="1" si="6526"/>
        <v/>
      </c>
      <c r="DL139" s="5" t="str" cm="1">
        <f t="array" aca="1" ref="DL139" ca="1">IF(DK139="","",_xlfn.IFS(DK139&lt;='Hidden inputs'!$C$15,DK139*'Hidden inputs'!$D$15,DK139&lt;='Hidden inputs'!$C$16,'Hidden inputs'!$C$15*'Hidden inputs'!$D$15+(DK139-'Hidden inputs'!$B$16)*'Hidden inputs'!$D$16,DK139&lt;='Hidden inputs'!$C$17,'Hidden inputs'!$C$15*'Hidden inputs'!$D$15+('Hidden inputs'!$C$16-'Hidden inputs'!$B$16)*'Hidden inputs'!$D$16+(DK139-'Hidden inputs'!$B$17)*'Hidden inputs'!$D$17,DK139&gt;'Hidden inputs'!$B$18,'Hidden inputs'!$C$15*'Hidden inputs'!$D$15+('Hidden inputs'!$C$16-'Hidden inputs'!$B$16)*'Hidden inputs'!$D$16+('Hidden inputs'!$C$17-'Hidden inputs'!$B$17)*'Hidden inputs'!$D$17+(DK139-'Hidden inputs'!$B$18)*'Hidden inputs'!$D$18))</f>
        <v/>
      </c>
      <c r="DM139" s="10" t="str">
        <f t="shared" ca="1" si="6527"/>
        <v/>
      </c>
      <c r="DN139" s="5" t="str">
        <f t="shared" ca="1" si="6435"/>
        <v/>
      </c>
      <c r="DO139" s="5" t="str">
        <f t="shared" ca="1" si="6436"/>
        <v/>
      </c>
      <c r="DP139" s="5" t="str">
        <f ca="1">IF($B139="","",'Hidden inputs'!$D$11*DG139+'Hidden inputs'!$E$11*DH139)</f>
        <v/>
      </c>
      <c r="DQ139" s="11" t="str">
        <f t="shared" ca="1" si="6350"/>
        <v/>
      </c>
      <c r="DR139" s="9" t="str">
        <f t="shared" ca="1" si="6437"/>
        <v/>
      </c>
      <c r="DS139" s="3" t="str">
        <f t="shared" ca="1" si="6438"/>
        <v/>
      </c>
      <c r="DT139" s="5" t="str" cm="1">
        <f t="array" aca="1" ref="DT139" ca="1">IF($B139="","",IF(DS139=0,0,IF(DD_Payment="",0,IF(DS139&lt;_xlfn.IFS(DD_Frequency="Monthly",1,DD_Frequency="Quarterly",IF(MONTH(DS$2)=1,1,IF(MONTH(DS$2)=4,1,IF(MONTH(DS$2)=7,1,IF(MONTH(DS$2)=10,1,0)))),DD_Frequency="Annually",IF(MONTH(DS$2)=1,1,0))*DD_Payment,DS139,_xlfn.IFS(DD_Frequency="Monthly",1,DD_Frequency="Quarterly",IF(MONTH(DS$2)=1,1,IF(MONTH(DS$2)=4,1,IF(MONTH(DS$2)=7,1,IF(MONTH(DS$2)=10,1,0)))),DD_Frequency="Annually",IF(MONTH(DS$2)=1,1,0))*DD_Payment))))</f>
        <v/>
      </c>
      <c r="DU139" s="3" t="str">
        <f t="shared" ref="DU139" ca="1" si="6732">IF($B139="","",IF(DS139&gt;DT139,(DS139-DT139/2)*(rate_A*(DU$1/365)),0))</f>
        <v/>
      </c>
      <c r="DV139" s="3" t="str">
        <f t="shared" ca="1" si="6529"/>
        <v/>
      </c>
      <c r="DW139" s="3" t="str">
        <f t="shared" ref="DW139" ca="1" si="6733">IF($B139="","",DH139*(1+rate_A*DU$1/365))</f>
        <v/>
      </c>
      <c r="DX139" s="3" t="str">
        <f t="shared" ref="DX139" ca="1" si="6734">IF($B139="","",DI139*(1+rate_A*DU$1/365))</f>
        <v/>
      </c>
      <c r="DY139" s="3" t="str">
        <f t="shared" ref="DY139" ca="1" si="6735">IF($B139="","",DJ139*(1+rate_joint*DU$1/365))</f>
        <v/>
      </c>
      <c r="DZ139" s="5" t="str">
        <f t="shared" ca="1" si="6533"/>
        <v/>
      </c>
      <c r="EA139" s="5" t="str" cm="1">
        <f t="array" aca="1" ref="EA139" ca="1">IF(DZ139="","",_xlfn.IFS(DZ139&lt;='Hidden inputs'!$C$15,DZ139*'Hidden inputs'!$D$15,DZ139&lt;='Hidden inputs'!$C$16,'Hidden inputs'!$C$15*'Hidden inputs'!$D$15+(DZ139-'Hidden inputs'!$B$16)*'Hidden inputs'!$D$16,DZ139&lt;='Hidden inputs'!$C$17,'Hidden inputs'!$C$15*'Hidden inputs'!$D$15+('Hidden inputs'!$C$16-'Hidden inputs'!$B$16)*'Hidden inputs'!$D$16+(DZ139-'Hidden inputs'!$B$17)*'Hidden inputs'!$D$17,DZ139&gt;'Hidden inputs'!$B$18,'Hidden inputs'!$C$15*'Hidden inputs'!$D$15+('Hidden inputs'!$C$16-'Hidden inputs'!$B$16)*'Hidden inputs'!$D$16+('Hidden inputs'!$C$17-'Hidden inputs'!$B$17)*'Hidden inputs'!$D$17+(DZ139-'Hidden inputs'!$B$18)*'Hidden inputs'!$D$18))</f>
        <v/>
      </c>
      <c r="EB139" s="10" t="str">
        <f t="shared" ca="1" si="6534"/>
        <v/>
      </c>
      <c r="EC139" s="5" t="str">
        <f t="shared" ca="1" si="6443"/>
        <v/>
      </c>
      <c r="ED139" s="5" t="str">
        <f t="shared" ca="1" si="6444"/>
        <v/>
      </c>
      <c r="EE139" s="5" t="str">
        <f ca="1">IF($B139="","",'Hidden inputs'!$D$11*DV139+'Hidden inputs'!$E$11*DW139)</f>
        <v/>
      </c>
      <c r="EF139" s="11" t="str">
        <f t="shared" ca="1" si="6355"/>
        <v/>
      </c>
      <c r="EG139" s="9" t="str">
        <f t="shared" ca="1" si="6445"/>
        <v/>
      </c>
      <c r="EH139" s="3" t="str">
        <f t="shared" ca="1" si="6446"/>
        <v/>
      </c>
      <c r="EI139" s="5" t="str" cm="1">
        <f t="array" aca="1" ref="EI139" ca="1">IF($B139="","",IF(EH139=0,0,IF(DD_Payment="",0,IF(EH139&lt;_xlfn.IFS(DD_Frequency="Monthly",1,DD_Frequency="Quarterly",IF(MONTH(EH$2)=1,1,IF(MONTH(EH$2)=4,1,IF(MONTH(EH$2)=7,1,IF(MONTH(EH$2)=10,1,0)))),DD_Frequency="Annually",IF(MONTH(EH$2)=1,1,0))*DD_Payment,EH139,_xlfn.IFS(DD_Frequency="Monthly",1,DD_Frequency="Quarterly",IF(MONTH(EH$2)=1,1,IF(MONTH(EH$2)=4,1,IF(MONTH(EH$2)=7,1,IF(MONTH(EH$2)=10,1,0)))),DD_Frequency="Annually",IF(MONTH(EH$2)=1,1,0))*DD_Payment))))</f>
        <v/>
      </c>
      <c r="EJ139" s="3" t="str">
        <f t="shared" ref="EJ139" ca="1" si="6736">IF($B139="","",IF(EH139&gt;EI139,(EH139-EI139/2)*(rate_A*(EJ$1/365)),0))</f>
        <v/>
      </c>
      <c r="EK139" s="3" t="str">
        <f t="shared" ca="1" si="6536"/>
        <v/>
      </c>
      <c r="EL139" s="3" t="str">
        <f t="shared" ref="EL139" ca="1" si="6737">IF($B139="","",DW139*(1+rate_A*EJ$1/365))</f>
        <v/>
      </c>
      <c r="EM139" s="3" t="str">
        <f t="shared" ref="EM139" ca="1" si="6738">IF($B139="","",DX139*(1+rate_A*EJ$1/365))</f>
        <v/>
      </c>
      <c r="EN139" s="3" t="str">
        <f t="shared" ref="EN139" ca="1" si="6739">IF($B139="","",DY139*(1+rate_joint*EJ$1/365))</f>
        <v/>
      </c>
      <c r="EO139" s="5" t="str">
        <f t="shared" ca="1" si="6540"/>
        <v/>
      </c>
      <c r="EP139" s="5" t="str" cm="1">
        <f t="array" aca="1" ref="EP139" ca="1">IF(EO139="","",_xlfn.IFS(EO139&lt;='Hidden inputs'!$C$15,EO139*'Hidden inputs'!$D$15,EO139&lt;='Hidden inputs'!$C$16,'Hidden inputs'!$C$15*'Hidden inputs'!$D$15+(EO139-'Hidden inputs'!$B$16)*'Hidden inputs'!$D$16,EO139&lt;='Hidden inputs'!$C$17,'Hidden inputs'!$C$15*'Hidden inputs'!$D$15+('Hidden inputs'!$C$16-'Hidden inputs'!$B$16)*'Hidden inputs'!$D$16+(EO139-'Hidden inputs'!$B$17)*'Hidden inputs'!$D$17,EO139&gt;'Hidden inputs'!$B$18,'Hidden inputs'!$C$15*'Hidden inputs'!$D$15+('Hidden inputs'!$C$16-'Hidden inputs'!$B$16)*'Hidden inputs'!$D$16+('Hidden inputs'!$C$17-'Hidden inputs'!$B$17)*'Hidden inputs'!$D$17+(EO139-'Hidden inputs'!$B$18)*'Hidden inputs'!$D$18))</f>
        <v/>
      </c>
      <c r="EQ139" s="10" t="str">
        <f t="shared" ca="1" si="6541"/>
        <v/>
      </c>
      <c r="ER139" s="5" t="str">
        <f t="shared" ca="1" si="6451"/>
        <v/>
      </c>
      <c r="ES139" s="5" t="str">
        <f t="shared" ca="1" si="6452"/>
        <v/>
      </c>
      <c r="ET139" s="5" t="str">
        <f ca="1">IF($B139="","",'Hidden inputs'!$D$11*EK139+'Hidden inputs'!$E$11*EL139)</f>
        <v/>
      </c>
      <c r="EU139" s="11" t="str">
        <f t="shared" ca="1" si="6360"/>
        <v/>
      </c>
      <c r="EV139" s="9" t="str">
        <f t="shared" ca="1" si="6453"/>
        <v/>
      </c>
      <c r="EW139" s="3" t="str">
        <f t="shared" ca="1" si="6454"/>
        <v/>
      </c>
      <c r="EX139" s="5" t="str" cm="1">
        <f t="array" aca="1" ref="EX139" ca="1">IF($B139="","",IF(EW139=0,0,IF(DD_Payment="",0,IF(EW139&lt;_xlfn.IFS(DD_Frequency="Monthly",1,DD_Frequency="Quarterly",IF(MONTH(EW$2)=1,1,IF(MONTH(EW$2)=4,1,IF(MONTH(EW$2)=7,1,IF(MONTH(EW$2)=10,1,0)))),DD_Frequency="Annually",IF(MONTH(EW$2)=1,1,0))*DD_Payment,EW139,_xlfn.IFS(DD_Frequency="Monthly",1,DD_Frequency="Quarterly",IF(MONTH(EW$2)=1,1,IF(MONTH(EW$2)=4,1,IF(MONTH(EW$2)=7,1,IF(MONTH(EW$2)=10,1,0)))),DD_Frequency="Annually",IF(MONTH(EW$2)=1,1,0))*DD_Payment))))</f>
        <v/>
      </c>
      <c r="EY139" s="3" t="str">
        <f t="shared" ref="EY139" ca="1" si="6740">IF($B139="","",IF(EW139&gt;EX139,(EW139-EX139/2)*(rate_A*(EY$1/365)),0))</f>
        <v/>
      </c>
      <c r="EZ139" s="3" t="str">
        <f t="shared" ca="1" si="6543"/>
        <v/>
      </c>
      <c r="FA139" s="3" t="str">
        <f t="shared" ref="FA139" ca="1" si="6741">IF($B139="","",EL139*(1+rate_A*EY$1/365))</f>
        <v/>
      </c>
      <c r="FB139" s="3" t="str">
        <f t="shared" ref="FB139" ca="1" si="6742">IF($B139="","",EM139*(1+rate_A*EY$1/365))</f>
        <v/>
      </c>
      <c r="FC139" s="3" t="str">
        <f t="shared" ref="FC139" ca="1" si="6743">IF($B139="","",EN139*(1+rate_joint*EY$1/365))</f>
        <v/>
      </c>
      <c r="FD139" s="5" t="str">
        <f t="shared" ca="1" si="6547"/>
        <v/>
      </c>
      <c r="FE139" s="5" t="str" cm="1">
        <f t="array" aca="1" ref="FE139" ca="1">IF(FD139="","",_xlfn.IFS(FD139&lt;='Hidden inputs'!$C$15,FD139*'Hidden inputs'!$D$15,FD139&lt;='Hidden inputs'!$C$16,'Hidden inputs'!$C$15*'Hidden inputs'!$D$15+(FD139-'Hidden inputs'!$B$16)*'Hidden inputs'!$D$16,FD139&lt;='Hidden inputs'!$C$17,'Hidden inputs'!$C$15*'Hidden inputs'!$D$15+('Hidden inputs'!$C$16-'Hidden inputs'!$B$16)*'Hidden inputs'!$D$16+(FD139-'Hidden inputs'!$B$17)*'Hidden inputs'!$D$17,FD139&gt;'Hidden inputs'!$B$18,'Hidden inputs'!$C$15*'Hidden inputs'!$D$15+('Hidden inputs'!$C$16-'Hidden inputs'!$B$16)*'Hidden inputs'!$D$16+('Hidden inputs'!$C$17-'Hidden inputs'!$B$17)*'Hidden inputs'!$D$17+(FD139-'Hidden inputs'!$B$18)*'Hidden inputs'!$D$18))</f>
        <v/>
      </c>
      <c r="FF139" s="10" t="str">
        <f t="shared" ca="1" si="6548"/>
        <v/>
      </c>
      <c r="FG139" s="5" t="str">
        <f t="shared" ca="1" si="6459"/>
        <v/>
      </c>
      <c r="FH139" s="5" t="str">
        <f t="shared" ca="1" si="6460"/>
        <v/>
      </c>
      <c r="FI139" s="5" t="str">
        <f ca="1">IF($B139="","",'Hidden inputs'!$D$11*EZ139+'Hidden inputs'!$E$11*FA139)</f>
        <v/>
      </c>
      <c r="FJ139" s="11" t="str">
        <f t="shared" ca="1" si="6365"/>
        <v/>
      </c>
      <c r="FK139" s="9" t="str">
        <f t="shared" ca="1" si="6461"/>
        <v/>
      </c>
      <c r="FL139" s="3" t="str">
        <f t="shared" ca="1" si="6462"/>
        <v/>
      </c>
      <c r="FM139" s="5" t="str" cm="1">
        <f t="array" aca="1" ref="FM139" ca="1">IF($B139="","",IF(FL139=0,0,IF(DD_Payment="",0,IF(FL139&lt;_xlfn.IFS(DD_Frequency="Monthly",1,DD_Frequency="Quarterly",IF(MONTH(FL$2)=1,1,IF(MONTH(FL$2)=4,1,IF(MONTH(FL$2)=7,1,IF(MONTH(FL$2)=10,1,0)))),DD_Frequency="Annually",IF(MONTH(FL$2)=1,1,0))*DD_Payment,FL139,_xlfn.IFS(DD_Frequency="Monthly",1,DD_Frequency="Quarterly",IF(MONTH(FL$2)=1,1,IF(MONTH(FL$2)=4,1,IF(MONTH(FL$2)=7,1,IF(MONTH(FL$2)=10,1,0)))),DD_Frequency="Annually",IF(MONTH(FL$2)=1,1,0))*DD_Payment))))</f>
        <v/>
      </c>
      <c r="FN139" s="3" t="str">
        <f t="shared" ref="FN139" ca="1" si="6744">IF($B139="","",IF(FL139&gt;FM139,(FL139-FM139/2)*(rate_A*(FN$1/365)),0))</f>
        <v/>
      </c>
      <c r="FO139" s="3" t="str">
        <f t="shared" ca="1" si="6550"/>
        <v/>
      </c>
      <c r="FP139" s="3" t="str">
        <f t="shared" ref="FP139" ca="1" si="6745">IF($B139="","",FA139*(1+rate_A*FN$1/365))</f>
        <v/>
      </c>
      <c r="FQ139" s="3" t="str">
        <f t="shared" ref="FQ139" ca="1" si="6746">IF($B139="","",FB139*(1+rate_A*FN$1/365))</f>
        <v/>
      </c>
      <c r="FR139" s="3" t="str">
        <f t="shared" ref="FR139" ca="1" si="6747">IF($B139="","",FC139*(1+rate_joint*FN$1/365))</f>
        <v/>
      </c>
      <c r="FS139" s="5" t="str">
        <f t="shared" ca="1" si="6554"/>
        <v/>
      </c>
      <c r="FT139" s="5" t="str" cm="1">
        <f t="array" aca="1" ref="FT139" ca="1">IF(FS139="","",_xlfn.IFS(FS139&lt;='Hidden inputs'!$C$15,FS139*'Hidden inputs'!$D$15,FS139&lt;='Hidden inputs'!$C$16,'Hidden inputs'!$C$15*'Hidden inputs'!$D$15+(FS139-'Hidden inputs'!$B$16)*'Hidden inputs'!$D$16,FS139&lt;='Hidden inputs'!$C$17,'Hidden inputs'!$C$15*'Hidden inputs'!$D$15+('Hidden inputs'!$C$16-'Hidden inputs'!$B$16)*'Hidden inputs'!$D$16+(FS139-'Hidden inputs'!$B$17)*'Hidden inputs'!$D$17,FS139&gt;'Hidden inputs'!$B$18,'Hidden inputs'!$C$15*'Hidden inputs'!$D$15+('Hidden inputs'!$C$16-'Hidden inputs'!$B$16)*'Hidden inputs'!$D$16+('Hidden inputs'!$C$17-'Hidden inputs'!$B$17)*'Hidden inputs'!$D$17+(FS139-'Hidden inputs'!$B$18)*'Hidden inputs'!$D$18))</f>
        <v/>
      </c>
      <c r="FU139" s="10" t="str">
        <f t="shared" ca="1" si="6555"/>
        <v/>
      </c>
      <c r="FV139" s="5" t="str">
        <f t="shared" ca="1" si="6467"/>
        <v/>
      </c>
      <c r="FW139" s="5" t="str">
        <f t="shared" ca="1" si="6468"/>
        <v/>
      </c>
      <c r="FX139" s="5" t="str">
        <f ca="1">IF($B139="","",'Hidden inputs'!$D$11*FO139+'Hidden inputs'!$E$11*FP139)</f>
        <v/>
      </c>
      <c r="FY139" s="11" t="str">
        <f t="shared" ca="1" si="6370"/>
        <v/>
      </c>
      <c r="FZ139" s="9" t="str">
        <f t="shared" ca="1" si="6469"/>
        <v/>
      </c>
      <c r="GA139" s="5" t="str">
        <f t="shared" ca="1" si="6470"/>
        <v/>
      </c>
      <c r="GB139" s="5" t="str">
        <f t="shared" ca="1" si="6471"/>
        <v/>
      </c>
      <c r="GC139" s="5" t="str">
        <f t="shared" ca="1" si="6371"/>
        <v/>
      </c>
      <c r="GD139" s="5" t="str">
        <f t="shared" ca="1" si="6372"/>
        <v/>
      </c>
    </row>
    <row r="140" spans="1:186" x14ac:dyDescent="0.35">
      <c r="A140" s="2" t="str">
        <f t="shared" ca="1" si="6373"/>
        <v/>
      </c>
      <c r="B140" s="6" t="str">
        <f t="shared" ca="1" si="6374"/>
        <v/>
      </c>
      <c r="C140" s="5" t="str">
        <f t="shared" ca="1" si="6472"/>
        <v/>
      </c>
      <c r="D140" s="5" t="str" cm="1">
        <f t="array" aca="1" ref="D140" ca="1">IF($B140="","",IF(C140=0,0,IF(DD_Payment="",0,IF(C140&lt;_xlfn.IFS(DD_Frequency="Monthly",1,DD_Frequency="Quarterly",IF(MONTH(C$2)=1,1,IF(MONTH(C$2)=4,1,IF(MONTH(C$2)=7,1,IF(MONTH(C$2)=10,1,0)))),DD_Frequency="Annually",IF(MONTH(C$2)=1,1,0))*DD_Payment,C140,_xlfn.IFS(DD_Frequency="Monthly",1,DD_Frequency="Quarterly",IF(MONTH(C$2)=1,1,IF(MONTH(C$2)=4,1,IF(MONTH(C$2)=7,1,IF(MONTH(C$2)=10,1,0)))),DD_Frequency="Annually",IF(MONTH(C$2)=1,1,0))*DD_Payment))))</f>
        <v/>
      </c>
      <c r="E140" s="5" t="str">
        <f t="shared" ref="E140" ca="1" si="6748">IF(B140="","",IF(C140&gt;D140,(C140-D140/2)*(rate_A*(E$1/365)),0))</f>
        <v/>
      </c>
      <c r="F140" s="5" t="str">
        <f t="shared" ca="1" si="6376"/>
        <v/>
      </c>
      <c r="G140" s="5" t="str">
        <f t="shared" ref="G140" ca="1" si="6749">IF(B140="","",G139*(1+rate_A*E$1/365))</f>
        <v/>
      </c>
      <c r="H140" s="5" t="str">
        <f t="shared" ref="H140" ca="1" si="6750">IF(B140="","",H139*(1+rate_A*E$1/365))</f>
        <v/>
      </c>
      <c r="I140" s="5" t="str">
        <f t="shared" ref="I140" ca="1" si="6751">IF(B140="","",I139*(1+rate_joint*E$1/365))</f>
        <v/>
      </c>
      <c r="J140" s="5" t="str">
        <f t="shared" ca="1" si="6477"/>
        <v/>
      </c>
      <c r="K140" s="5" t="str" cm="1">
        <f t="array" aca="1" ref="K140" ca="1">IF(J140="","",_xlfn.IFS(J140&lt;='Hidden inputs'!$C$15,J140*'Hidden inputs'!$D$15,J140&lt;='Hidden inputs'!$C$16,'Hidden inputs'!$C$15*'Hidden inputs'!$D$15+(J140-'Hidden inputs'!$B$16)*'Hidden inputs'!$D$16,J140&lt;='Hidden inputs'!$C$17,'Hidden inputs'!$C$15*'Hidden inputs'!$D$15+('Hidden inputs'!$C$16-'Hidden inputs'!$B$16)*'Hidden inputs'!$D$16+(J140-'Hidden inputs'!$B$17)*'Hidden inputs'!$D$17,J140&gt;'Hidden inputs'!$B$18,'Hidden inputs'!$C$15*'Hidden inputs'!$D$15+('Hidden inputs'!$C$16-'Hidden inputs'!$B$16)*'Hidden inputs'!$D$16+('Hidden inputs'!$C$17-'Hidden inputs'!$B$17)*'Hidden inputs'!$D$17+(J140-'Hidden inputs'!$B$18)*'Hidden inputs'!$D$18))</f>
        <v/>
      </c>
      <c r="L140" s="11" t="str">
        <f t="shared" ca="1" si="6478"/>
        <v/>
      </c>
      <c r="M140" s="5" t="str">
        <f t="shared" ca="1" si="6380"/>
        <v/>
      </c>
      <c r="N140" s="5" t="str">
        <f t="shared" ca="1" si="6381"/>
        <v/>
      </c>
      <c r="O140" s="5" t="str">
        <f ca="1">IF(B140="","",'Hidden inputs'!$D$11*F140+'Hidden inputs'!$E$11*G140)</f>
        <v/>
      </c>
      <c r="P140" s="11" t="str">
        <f t="shared" ca="1" si="6314"/>
        <v/>
      </c>
      <c r="Q140" s="20" t="str">
        <f t="shared" ca="1" si="6315"/>
        <v/>
      </c>
      <c r="R140" s="3" t="str">
        <f t="shared" ca="1" si="6382"/>
        <v/>
      </c>
      <c r="S140" s="5" t="str" cm="1">
        <f t="array" aca="1" ref="S140" ca="1">IF($B140="","",IF(R140=0,0,IF(DD_Payment="",0,IF(R140&lt;_xlfn.IFS(DD_Frequency="Monthly",1,DD_Frequency="Quarterly",IF(MONTH(R$2)=1,1,IF(MONTH(R$2)=4,1,IF(MONTH(R$2)=7,1,IF(MONTH(R$2)=10,1,0)))),DD_Frequency="Annually",IF(MONTH(R$2)=1,1,0))*DD_Payment,R140,_xlfn.IFS(DD_Frequency="Monthly",1,DD_Frequency="Quarterly",IF(MONTH(R$2)=1,1,IF(MONTH(R$2)=4,1,IF(MONTH(R$2)=7,1,IF(MONTH(R$2)=10,1,0)))),DD_Frequency="Annually",IF(MONTH(R$2)=1,1,0))*DD_Payment))))</f>
        <v/>
      </c>
      <c r="T140" s="3" t="str">
        <f t="shared" ref="T140" ca="1" si="6752">IF(B140="","",IF(R140&gt;S140,(R140-S140/2)*(rate_A*((T$1+A140)/365)),0))</f>
        <v/>
      </c>
      <c r="U140" s="3" t="str">
        <f t="shared" ca="1" si="6384"/>
        <v/>
      </c>
      <c r="V140" s="3" t="str">
        <f t="shared" ref="V140" ca="1" si="6753">IF(B140="","",G140*(1+rate_A*(T$1+A140)/365))</f>
        <v/>
      </c>
      <c r="W140" s="3" t="str">
        <f t="shared" ref="W140" ca="1" si="6754">IF(B140="","",H140*(1+rate_A*(T$1+A140)/365))</f>
        <v/>
      </c>
      <c r="X140" s="3" t="str">
        <f t="shared" ref="X140" ca="1" si="6755">IF(B140="","",I140*(1+rate_joint*(T$1+A140)/365))</f>
        <v/>
      </c>
      <c r="Y140" s="5" t="str">
        <f t="shared" ca="1" si="6483"/>
        <v/>
      </c>
      <c r="Z140" s="5" t="str" cm="1">
        <f t="array" aca="1" ref="Z140" ca="1">IF(Y140="","",_xlfn.IFS(Y140&lt;='Hidden inputs'!$C$15,Y140*'Hidden inputs'!$D$15,Y140&lt;='Hidden inputs'!$C$16,'Hidden inputs'!$C$15*'Hidden inputs'!$D$15+(Y140-'Hidden inputs'!$B$16)*'Hidden inputs'!$D$16,Y140&lt;='Hidden inputs'!$C$17,'Hidden inputs'!$C$15*'Hidden inputs'!$D$15+('Hidden inputs'!$C$16-'Hidden inputs'!$B$16)*'Hidden inputs'!$D$16+(Y140-'Hidden inputs'!$B$17)*'Hidden inputs'!$D$17,Y140&gt;'Hidden inputs'!$B$18,'Hidden inputs'!$C$15*'Hidden inputs'!$D$15+('Hidden inputs'!$C$16-'Hidden inputs'!$B$16)*'Hidden inputs'!$D$16+('Hidden inputs'!$C$17-'Hidden inputs'!$B$17)*'Hidden inputs'!$D$17+(Y140-'Hidden inputs'!$B$18)*'Hidden inputs'!$D$18))</f>
        <v/>
      </c>
      <c r="AA140" s="10" t="str">
        <f t="shared" ca="1" si="6484"/>
        <v/>
      </c>
      <c r="AB140" s="5" t="str">
        <f t="shared" ca="1" si="6388"/>
        <v/>
      </c>
      <c r="AC140" s="5" t="str">
        <f t="shared" ca="1" si="6485"/>
        <v/>
      </c>
      <c r="AD140" s="5" t="str">
        <f ca="1">IF(B140="","",'Hidden inputs'!$D$11*U140+'Hidden inputs'!$E$11*V140)</f>
        <v/>
      </c>
      <c r="AE140" s="11" t="str">
        <f t="shared" ca="1" si="6320"/>
        <v/>
      </c>
      <c r="AF140" s="9" t="str">
        <f t="shared" ca="1" si="6389"/>
        <v/>
      </c>
      <c r="AG140" s="3" t="str">
        <f t="shared" ca="1" si="6390"/>
        <v/>
      </c>
      <c r="AH140" s="5" t="str" cm="1">
        <f t="array" aca="1" ref="AH140" ca="1">IF($B140="","",IF(AG140=0,0,IF(DD_Payment="",0,IF(AG140&lt;_xlfn.IFS(DD_Frequency="Monthly",1,DD_Frequency="Quarterly",IF(MONTH(AG$2)=1,1,IF(MONTH(AG$2)=4,1,IF(MONTH(AG$2)=7,1,IF(MONTH(AG$2)=10,1,0)))),DD_Frequency="Annually",IF(MONTH(AG$2)=1,1,0))*DD_Payment,AG140,_xlfn.IFS(DD_Frequency="Monthly",1,DD_Frequency="Quarterly",IF(MONTH(AG$2)=1,1,IF(MONTH(AG$2)=4,1,IF(MONTH(AG$2)=7,1,IF(MONTH(AG$2)=10,1,0)))),DD_Frequency="Annually",IF(MONTH(AG$2)=1,1,0))*DD_Payment))))</f>
        <v/>
      </c>
      <c r="AI140" s="3" t="str">
        <f t="shared" ref="AI140" ca="1" si="6756">IF($B140="","",IF(AG140&gt;AH140,(AG140-AH140/2)*(rate_A*(AI$1/365)),0))</f>
        <v/>
      </c>
      <c r="AJ140" s="3" t="str">
        <f t="shared" ca="1" si="6487"/>
        <v/>
      </c>
      <c r="AK140" s="3" t="str">
        <f t="shared" ref="AK140" ca="1" si="6757">IF($B140="","",V140*(1+rate_A*AI$1/365))</f>
        <v/>
      </c>
      <c r="AL140" s="3" t="str">
        <f t="shared" ref="AL140" ca="1" si="6758">IF($B140="","",W140*(1+rate_A*AI$1/365))</f>
        <v/>
      </c>
      <c r="AM140" s="3" t="str">
        <f t="shared" ref="AM140" ca="1" si="6759">IF($B140="","",X140*(1+rate_joint*AI$1/365))</f>
        <v/>
      </c>
      <c r="AN140" s="5" t="str">
        <f t="shared" ca="1" si="6491"/>
        <v/>
      </c>
      <c r="AO140" s="5" t="str" cm="1">
        <f t="array" aca="1" ref="AO140" ca="1">IF(AN140="","",_xlfn.IFS(AN140&lt;='Hidden inputs'!$C$15,AN140*'Hidden inputs'!$D$15,AN140&lt;='Hidden inputs'!$C$16,'Hidden inputs'!$C$15*'Hidden inputs'!$D$15+(AN140-'Hidden inputs'!$B$16)*'Hidden inputs'!$D$16,AN140&lt;='Hidden inputs'!$C$17,'Hidden inputs'!$C$15*'Hidden inputs'!$D$15+('Hidden inputs'!$C$16-'Hidden inputs'!$B$16)*'Hidden inputs'!$D$16+(AN140-'Hidden inputs'!$B$17)*'Hidden inputs'!$D$17,AN140&gt;'Hidden inputs'!$B$18,'Hidden inputs'!$C$15*'Hidden inputs'!$D$15+('Hidden inputs'!$C$16-'Hidden inputs'!$B$16)*'Hidden inputs'!$D$16+('Hidden inputs'!$C$17-'Hidden inputs'!$B$17)*'Hidden inputs'!$D$17+(AN140-'Hidden inputs'!$B$18)*'Hidden inputs'!$D$18))</f>
        <v/>
      </c>
      <c r="AP140" s="10" t="str">
        <f t="shared" ca="1" si="6492"/>
        <v/>
      </c>
      <c r="AQ140" s="5" t="str">
        <f t="shared" ca="1" si="6395"/>
        <v/>
      </c>
      <c r="AR140" s="5" t="str">
        <f t="shared" ca="1" si="6396"/>
        <v/>
      </c>
      <c r="AS140" s="5" t="str">
        <f ca="1">IF($B140="","",'Hidden inputs'!$D$11*AJ140+'Hidden inputs'!$E$11*AK140)</f>
        <v/>
      </c>
      <c r="AT140" s="11" t="str">
        <f t="shared" ca="1" si="6325"/>
        <v/>
      </c>
      <c r="AU140" s="9" t="str">
        <f t="shared" ca="1" si="6397"/>
        <v/>
      </c>
      <c r="AV140" s="3" t="str">
        <f t="shared" ca="1" si="6398"/>
        <v/>
      </c>
      <c r="AW140" s="5" t="str" cm="1">
        <f t="array" aca="1" ref="AW140" ca="1">IF($B140="","",IF(AV140=0,0,IF(DD_Payment="",0,IF(AV140&lt;_xlfn.IFS(DD_Frequency="Monthly",1,DD_Frequency="Quarterly",IF(MONTH(AV$2)=1,1,IF(MONTH(AV$2)=4,1,IF(MONTH(AV$2)=7,1,IF(MONTH(AV$2)=10,1,0)))),DD_Frequency="Annually",IF(MONTH(AV$2)=1,1,0))*DD_Payment,AV140,_xlfn.IFS(DD_Frequency="Monthly",1,DD_Frequency="Quarterly",IF(MONTH(AV$2)=1,1,IF(MONTH(AV$2)=4,1,IF(MONTH(AV$2)=7,1,IF(MONTH(AV$2)=10,1,0)))),DD_Frequency="Annually",IF(MONTH(AV$2)=1,1,0))*DD_Payment))))</f>
        <v/>
      </c>
      <c r="AX140" s="3" t="str">
        <f t="shared" ref="AX140" ca="1" si="6760">IF($B140="","",IF(AV140&gt;AW140,(AV140-AW140/2)*(rate_A*(AX$1/365)),0))</f>
        <v/>
      </c>
      <c r="AY140" s="3" t="str">
        <f t="shared" ca="1" si="6494"/>
        <v/>
      </c>
      <c r="AZ140" s="3" t="str">
        <f t="shared" ref="AZ140" ca="1" si="6761">IF($B140="","",AK140*(1+rate_A*AX$1/365))</f>
        <v/>
      </c>
      <c r="BA140" s="3" t="str">
        <f t="shared" ref="BA140" ca="1" si="6762">IF($B140="","",AL140*(1+rate_A*AX$1/365))</f>
        <v/>
      </c>
      <c r="BB140" s="3" t="str">
        <f t="shared" ref="BB140" ca="1" si="6763">IF($B140="","",AM140*(1+rate_joint*AX$1/365))</f>
        <v/>
      </c>
      <c r="BC140" s="5" t="str">
        <f t="shared" ca="1" si="6498"/>
        <v/>
      </c>
      <c r="BD140" s="5" t="str" cm="1">
        <f t="array" aca="1" ref="BD140" ca="1">IF(BC140="","",_xlfn.IFS(BC140&lt;='Hidden inputs'!$C$15,BC140*'Hidden inputs'!$D$15,BC140&lt;='Hidden inputs'!$C$16,'Hidden inputs'!$C$15*'Hidden inputs'!$D$15+(BC140-'Hidden inputs'!$B$16)*'Hidden inputs'!$D$16,BC140&lt;='Hidden inputs'!$C$17,'Hidden inputs'!$C$15*'Hidden inputs'!$D$15+('Hidden inputs'!$C$16-'Hidden inputs'!$B$16)*'Hidden inputs'!$D$16+(BC140-'Hidden inputs'!$B$17)*'Hidden inputs'!$D$17,BC140&gt;'Hidden inputs'!$B$18,'Hidden inputs'!$C$15*'Hidden inputs'!$D$15+('Hidden inputs'!$C$16-'Hidden inputs'!$B$16)*'Hidden inputs'!$D$16+('Hidden inputs'!$C$17-'Hidden inputs'!$B$17)*'Hidden inputs'!$D$17+(BC140-'Hidden inputs'!$B$18)*'Hidden inputs'!$D$18))</f>
        <v/>
      </c>
      <c r="BE140" s="10" t="str">
        <f t="shared" ca="1" si="6499"/>
        <v/>
      </c>
      <c r="BF140" s="5" t="str">
        <f t="shared" ca="1" si="6403"/>
        <v/>
      </c>
      <c r="BG140" s="5" t="str">
        <f t="shared" ca="1" si="6404"/>
        <v/>
      </c>
      <c r="BH140" s="5" t="str">
        <f ca="1">IF($B140="","",'Hidden inputs'!$D$11*AY140+'Hidden inputs'!$E$11*AZ140)</f>
        <v/>
      </c>
      <c r="BI140" s="11" t="str">
        <f t="shared" ca="1" si="6330"/>
        <v/>
      </c>
      <c r="BJ140" s="9" t="str">
        <f t="shared" ca="1" si="6405"/>
        <v/>
      </c>
      <c r="BK140" s="3" t="str">
        <f t="shared" ca="1" si="6406"/>
        <v/>
      </c>
      <c r="BL140" s="5" t="str" cm="1">
        <f t="array" aca="1" ref="BL140" ca="1">IF($B140="","",IF(BK140=0,0,IF(DD_Payment="",0,IF(BK140&lt;_xlfn.IFS(DD_Frequency="Monthly",1,DD_Frequency="Quarterly",IF(MONTH(BK$2)=1,1,IF(MONTH(BK$2)=4,1,IF(MONTH(BK$2)=7,1,IF(MONTH(BK$2)=10,1,0)))),DD_Frequency="Annually",IF(MONTH(BK$2)=1,1,0))*DD_Payment,BK140,_xlfn.IFS(DD_Frequency="Monthly",1,DD_Frequency="Quarterly",IF(MONTH(BK$2)=1,1,IF(MONTH(BK$2)=4,1,IF(MONTH(BK$2)=7,1,IF(MONTH(BK$2)=10,1,0)))),DD_Frequency="Annually",IF(MONTH(BK$2)=1,1,0))*DD_Payment))))</f>
        <v/>
      </c>
      <c r="BM140" s="3" t="str">
        <f t="shared" ref="BM140" ca="1" si="6764">IF($B140="","",IF(BK140&gt;BL140,(BK140-BL140/2)*(rate_A*(BM$1/365)),0))</f>
        <v/>
      </c>
      <c r="BN140" s="3" t="str">
        <f t="shared" ca="1" si="6501"/>
        <v/>
      </c>
      <c r="BO140" s="3" t="str">
        <f t="shared" ref="BO140" ca="1" si="6765">IF($B140="","",AZ140*(1+rate_A*BM$1/365))</f>
        <v/>
      </c>
      <c r="BP140" s="3" t="str">
        <f t="shared" ref="BP140" ca="1" si="6766">IF($B140="","",BA140*(1+rate_A*BM$1/365))</f>
        <v/>
      </c>
      <c r="BQ140" s="3" t="str">
        <f t="shared" ref="BQ140" ca="1" si="6767">IF($B140="","",BB140*(1+rate_joint*BM$1/365))</f>
        <v/>
      </c>
      <c r="BR140" s="5" t="str">
        <f t="shared" ca="1" si="6505"/>
        <v/>
      </c>
      <c r="BS140" s="5" t="str" cm="1">
        <f t="array" aca="1" ref="BS140" ca="1">IF(BR140="","",_xlfn.IFS(BR140&lt;='Hidden inputs'!$C$15,BR140*'Hidden inputs'!$D$15,BR140&lt;='Hidden inputs'!$C$16,'Hidden inputs'!$C$15*'Hidden inputs'!$D$15+(BR140-'Hidden inputs'!$B$16)*'Hidden inputs'!$D$16,BR140&lt;='Hidden inputs'!$C$17,'Hidden inputs'!$C$15*'Hidden inputs'!$D$15+('Hidden inputs'!$C$16-'Hidden inputs'!$B$16)*'Hidden inputs'!$D$16+(BR140-'Hidden inputs'!$B$17)*'Hidden inputs'!$D$17,BR140&gt;'Hidden inputs'!$B$18,'Hidden inputs'!$C$15*'Hidden inputs'!$D$15+('Hidden inputs'!$C$16-'Hidden inputs'!$B$16)*'Hidden inputs'!$D$16+('Hidden inputs'!$C$17-'Hidden inputs'!$B$17)*'Hidden inputs'!$D$17+(BR140-'Hidden inputs'!$B$18)*'Hidden inputs'!$D$18))</f>
        <v/>
      </c>
      <c r="BT140" s="10" t="str">
        <f t="shared" ca="1" si="6506"/>
        <v/>
      </c>
      <c r="BU140" s="5" t="str">
        <f t="shared" ca="1" si="6411"/>
        <v/>
      </c>
      <c r="BV140" s="5" t="str">
        <f t="shared" ca="1" si="6412"/>
        <v/>
      </c>
      <c r="BW140" s="5" t="str">
        <f ca="1">IF($B140="","",'Hidden inputs'!$D$11*BN140+'Hidden inputs'!$E$11*BO140)</f>
        <v/>
      </c>
      <c r="BX140" s="11" t="str">
        <f t="shared" ca="1" si="6335"/>
        <v/>
      </c>
      <c r="BY140" s="9" t="str">
        <f t="shared" ca="1" si="6413"/>
        <v/>
      </c>
      <c r="BZ140" s="3" t="str">
        <f t="shared" ca="1" si="6414"/>
        <v/>
      </c>
      <c r="CA140" s="5" t="str" cm="1">
        <f t="array" aca="1" ref="CA140" ca="1">IF($B140="","",IF(BZ140=0,0,IF(DD_Payment="",0,IF(BZ140&lt;_xlfn.IFS(DD_Frequency="Monthly",1,DD_Frequency="Quarterly",IF(MONTH(BZ$2)=1,1,IF(MONTH(BZ$2)=4,1,IF(MONTH(BZ$2)=7,1,IF(MONTH(BZ$2)=10,1,0)))),DD_Frequency="Annually",IF(MONTH(BZ$2)=1,1,0))*DD_Payment,BZ140,_xlfn.IFS(DD_Frequency="Monthly",1,DD_Frequency="Quarterly",IF(MONTH(BZ$2)=1,1,IF(MONTH(BZ$2)=4,1,IF(MONTH(BZ$2)=7,1,IF(MONTH(BZ$2)=10,1,0)))),DD_Frequency="Annually",IF(MONTH(BZ$2)=1,1,0))*DD_Payment))))</f>
        <v/>
      </c>
      <c r="CB140" s="3" t="str">
        <f t="shared" ref="CB140" ca="1" si="6768">IF($B140="","",IF(BZ140&gt;CA140,(BZ140-CA140/2)*(rate_A*(CB$1/365)),0))</f>
        <v/>
      </c>
      <c r="CC140" s="3" t="str">
        <f t="shared" ca="1" si="6508"/>
        <v/>
      </c>
      <c r="CD140" s="3" t="str">
        <f t="shared" ref="CD140" ca="1" si="6769">IF($B140="","",BO140*(1+rate_A*CB$1/365))</f>
        <v/>
      </c>
      <c r="CE140" s="3" t="str">
        <f t="shared" ref="CE140" ca="1" si="6770">IF($B140="","",BP140*(1+rate_A*CB$1/365))</f>
        <v/>
      </c>
      <c r="CF140" s="3" t="str">
        <f t="shared" ref="CF140" ca="1" si="6771">IF($B140="","",BQ140*(1+rate_joint*CB$1/365))</f>
        <v/>
      </c>
      <c r="CG140" s="5" t="str">
        <f t="shared" ca="1" si="6512"/>
        <v/>
      </c>
      <c r="CH140" s="5" t="str" cm="1">
        <f t="array" aca="1" ref="CH140" ca="1">IF(CG140="","",_xlfn.IFS(CG140&lt;='Hidden inputs'!$C$15,CG140*'Hidden inputs'!$D$15,CG140&lt;='Hidden inputs'!$C$16,'Hidden inputs'!$C$15*'Hidden inputs'!$D$15+(CG140-'Hidden inputs'!$B$16)*'Hidden inputs'!$D$16,CG140&lt;='Hidden inputs'!$C$17,'Hidden inputs'!$C$15*'Hidden inputs'!$D$15+('Hidden inputs'!$C$16-'Hidden inputs'!$B$16)*'Hidden inputs'!$D$16+(CG140-'Hidden inputs'!$B$17)*'Hidden inputs'!$D$17,CG140&gt;'Hidden inputs'!$B$18,'Hidden inputs'!$C$15*'Hidden inputs'!$D$15+('Hidden inputs'!$C$16-'Hidden inputs'!$B$16)*'Hidden inputs'!$D$16+('Hidden inputs'!$C$17-'Hidden inputs'!$B$17)*'Hidden inputs'!$D$17+(CG140-'Hidden inputs'!$B$18)*'Hidden inputs'!$D$18))</f>
        <v/>
      </c>
      <c r="CI140" s="10" t="str">
        <f t="shared" ca="1" si="6513"/>
        <v/>
      </c>
      <c r="CJ140" s="5" t="str">
        <f t="shared" ca="1" si="6419"/>
        <v/>
      </c>
      <c r="CK140" s="5" t="str">
        <f t="shared" ca="1" si="6420"/>
        <v/>
      </c>
      <c r="CL140" s="5" t="str">
        <f ca="1">IF($B140="","",'Hidden inputs'!$D$11*CC140+'Hidden inputs'!$E$11*CD140)</f>
        <v/>
      </c>
      <c r="CM140" s="11" t="str">
        <f t="shared" ca="1" si="6340"/>
        <v/>
      </c>
      <c r="CN140" s="9" t="str">
        <f t="shared" ca="1" si="6421"/>
        <v/>
      </c>
      <c r="CO140" s="3" t="str">
        <f t="shared" ca="1" si="6422"/>
        <v/>
      </c>
      <c r="CP140" s="5" t="str" cm="1">
        <f t="array" aca="1" ref="CP140" ca="1">IF($B140="","",IF(CO140=0,0,IF(DD_Payment="",0,IF(CO140&lt;_xlfn.IFS(DD_Frequency="Monthly",1,DD_Frequency="Quarterly",IF(MONTH(CO$2)=1,1,IF(MONTH(CO$2)=4,1,IF(MONTH(CO$2)=7,1,IF(MONTH(CO$2)=10,1,0)))),DD_Frequency="Annually",IF(MONTH(CO$2)=1,1,0))*DD_Payment,CO140,_xlfn.IFS(DD_Frequency="Monthly",1,DD_Frequency="Quarterly",IF(MONTH(CO$2)=1,1,IF(MONTH(CO$2)=4,1,IF(MONTH(CO$2)=7,1,IF(MONTH(CO$2)=10,1,0)))),DD_Frequency="Annually",IF(MONTH(CO$2)=1,1,0))*DD_Payment))))</f>
        <v/>
      </c>
      <c r="CQ140" s="3" t="str">
        <f t="shared" ref="CQ140" ca="1" si="6772">IF($B140="","",IF(CO140&gt;CP140,(CO140-CP140/2)*(rate_A*(CQ$1/365)),0))</f>
        <v/>
      </c>
      <c r="CR140" s="3" t="str">
        <f t="shared" ca="1" si="6515"/>
        <v/>
      </c>
      <c r="CS140" s="3" t="str">
        <f t="shared" ref="CS140" ca="1" si="6773">IF($B140="","",CD140*(1+rate_A*CQ$1/365))</f>
        <v/>
      </c>
      <c r="CT140" s="3" t="str">
        <f t="shared" ref="CT140" ca="1" si="6774">IF($B140="","",CE140*(1+rate_A*CQ$1/365))</f>
        <v/>
      </c>
      <c r="CU140" s="3" t="str">
        <f t="shared" ref="CU140" ca="1" si="6775">IF($B140="","",CF140*(1+rate_joint*CQ$1/365))</f>
        <v/>
      </c>
      <c r="CV140" s="5" t="str">
        <f t="shared" ca="1" si="6519"/>
        <v/>
      </c>
      <c r="CW140" s="5" t="str" cm="1">
        <f t="array" aca="1" ref="CW140" ca="1">IF(CV140="","",_xlfn.IFS(CV140&lt;='Hidden inputs'!$C$15,CV140*'Hidden inputs'!$D$15,CV140&lt;='Hidden inputs'!$C$16,'Hidden inputs'!$C$15*'Hidden inputs'!$D$15+(CV140-'Hidden inputs'!$B$16)*'Hidden inputs'!$D$16,CV140&lt;='Hidden inputs'!$C$17,'Hidden inputs'!$C$15*'Hidden inputs'!$D$15+('Hidden inputs'!$C$16-'Hidden inputs'!$B$16)*'Hidden inputs'!$D$16+(CV140-'Hidden inputs'!$B$17)*'Hidden inputs'!$D$17,CV140&gt;'Hidden inputs'!$B$18,'Hidden inputs'!$C$15*'Hidden inputs'!$D$15+('Hidden inputs'!$C$16-'Hidden inputs'!$B$16)*'Hidden inputs'!$D$16+('Hidden inputs'!$C$17-'Hidden inputs'!$B$17)*'Hidden inputs'!$D$17+(CV140-'Hidden inputs'!$B$18)*'Hidden inputs'!$D$18))</f>
        <v/>
      </c>
      <c r="CX140" s="10" t="str">
        <f t="shared" ca="1" si="6520"/>
        <v/>
      </c>
      <c r="CY140" s="5" t="str">
        <f t="shared" ca="1" si="6427"/>
        <v/>
      </c>
      <c r="CZ140" s="5" t="str">
        <f t="shared" ca="1" si="6428"/>
        <v/>
      </c>
      <c r="DA140" s="5" t="str">
        <f ca="1">IF($B140="","",'Hidden inputs'!$D$11*CR140+'Hidden inputs'!$E$11*CS140)</f>
        <v/>
      </c>
      <c r="DB140" s="11" t="str">
        <f t="shared" ca="1" si="6345"/>
        <v/>
      </c>
      <c r="DC140" s="9" t="str">
        <f t="shared" ca="1" si="6429"/>
        <v/>
      </c>
      <c r="DD140" s="3" t="str">
        <f t="shared" ca="1" si="6430"/>
        <v/>
      </c>
      <c r="DE140" s="5" t="str" cm="1">
        <f t="array" aca="1" ref="DE140" ca="1">IF($B140="","",IF(DD140=0,0,IF(DD_Payment="",0,IF(DD140&lt;_xlfn.IFS(DD_Frequency="Monthly",1,DD_Frequency="Quarterly",IF(MONTH(DD$2)=1,1,IF(MONTH(DD$2)=4,1,IF(MONTH(DD$2)=7,1,IF(MONTH(DD$2)=10,1,0)))),DD_Frequency="Annually",IF(MONTH(DD$2)=1,1,0))*DD_Payment,DD140,_xlfn.IFS(DD_Frequency="Monthly",1,DD_Frequency="Quarterly",IF(MONTH(DD$2)=1,1,IF(MONTH(DD$2)=4,1,IF(MONTH(DD$2)=7,1,IF(MONTH(DD$2)=10,1,0)))),DD_Frequency="Annually",IF(MONTH(DD$2)=1,1,0))*DD_Payment))))</f>
        <v/>
      </c>
      <c r="DF140" s="3" t="str">
        <f t="shared" ref="DF140" ca="1" si="6776">IF($B140="","",IF(DD140&gt;DE140,(DD140-DE140/2)*(rate_A*(DF$1/365)),0))</f>
        <v/>
      </c>
      <c r="DG140" s="3" t="str">
        <f t="shared" ca="1" si="6522"/>
        <v/>
      </c>
      <c r="DH140" s="3" t="str">
        <f t="shared" ref="DH140" ca="1" si="6777">IF($B140="","",CS140*(1+rate_A*DF$1/365))</f>
        <v/>
      </c>
      <c r="DI140" s="3" t="str">
        <f t="shared" ref="DI140" ca="1" si="6778">IF($B140="","",CT140*(1+rate_A*DF$1/365))</f>
        <v/>
      </c>
      <c r="DJ140" s="3" t="str">
        <f t="shared" ref="DJ140" ca="1" si="6779">IF($B140="","",CU140*(1+rate_joint*DF$1/365))</f>
        <v/>
      </c>
      <c r="DK140" s="5" t="str">
        <f t="shared" ca="1" si="6526"/>
        <v/>
      </c>
      <c r="DL140" s="5" t="str" cm="1">
        <f t="array" aca="1" ref="DL140" ca="1">IF(DK140="","",_xlfn.IFS(DK140&lt;='Hidden inputs'!$C$15,DK140*'Hidden inputs'!$D$15,DK140&lt;='Hidden inputs'!$C$16,'Hidden inputs'!$C$15*'Hidden inputs'!$D$15+(DK140-'Hidden inputs'!$B$16)*'Hidden inputs'!$D$16,DK140&lt;='Hidden inputs'!$C$17,'Hidden inputs'!$C$15*'Hidden inputs'!$D$15+('Hidden inputs'!$C$16-'Hidden inputs'!$B$16)*'Hidden inputs'!$D$16+(DK140-'Hidden inputs'!$B$17)*'Hidden inputs'!$D$17,DK140&gt;'Hidden inputs'!$B$18,'Hidden inputs'!$C$15*'Hidden inputs'!$D$15+('Hidden inputs'!$C$16-'Hidden inputs'!$B$16)*'Hidden inputs'!$D$16+('Hidden inputs'!$C$17-'Hidden inputs'!$B$17)*'Hidden inputs'!$D$17+(DK140-'Hidden inputs'!$B$18)*'Hidden inputs'!$D$18))</f>
        <v/>
      </c>
      <c r="DM140" s="10" t="str">
        <f t="shared" ca="1" si="6527"/>
        <v/>
      </c>
      <c r="DN140" s="5" t="str">
        <f t="shared" ca="1" si="6435"/>
        <v/>
      </c>
      <c r="DO140" s="5" t="str">
        <f t="shared" ca="1" si="6436"/>
        <v/>
      </c>
      <c r="DP140" s="5" t="str">
        <f ca="1">IF($B140="","",'Hidden inputs'!$D$11*DG140+'Hidden inputs'!$E$11*DH140)</f>
        <v/>
      </c>
      <c r="DQ140" s="11" t="str">
        <f t="shared" ca="1" si="6350"/>
        <v/>
      </c>
      <c r="DR140" s="9" t="str">
        <f t="shared" ca="1" si="6437"/>
        <v/>
      </c>
      <c r="DS140" s="3" t="str">
        <f t="shared" ca="1" si="6438"/>
        <v/>
      </c>
      <c r="DT140" s="5" t="str" cm="1">
        <f t="array" aca="1" ref="DT140" ca="1">IF($B140="","",IF(DS140=0,0,IF(DD_Payment="",0,IF(DS140&lt;_xlfn.IFS(DD_Frequency="Monthly",1,DD_Frequency="Quarterly",IF(MONTH(DS$2)=1,1,IF(MONTH(DS$2)=4,1,IF(MONTH(DS$2)=7,1,IF(MONTH(DS$2)=10,1,0)))),DD_Frequency="Annually",IF(MONTH(DS$2)=1,1,0))*DD_Payment,DS140,_xlfn.IFS(DD_Frequency="Monthly",1,DD_Frequency="Quarterly",IF(MONTH(DS$2)=1,1,IF(MONTH(DS$2)=4,1,IF(MONTH(DS$2)=7,1,IF(MONTH(DS$2)=10,1,0)))),DD_Frequency="Annually",IF(MONTH(DS$2)=1,1,0))*DD_Payment))))</f>
        <v/>
      </c>
      <c r="DU140" s="3" t="str">
        <f t="shared" ref="DU140" ca="1" si="6780">IF($B140="","",IF(DS140&gt;DT140,(DS140-DT140/2)*(rate_A*(DU$1/365)),0))</f>
        <v/>
      </c>
      <c r="DV140" s="3" t="str">
        <f t="shared" ca="1" si="6529"/>
        <v/>
      </c>
      <c r="DW140" s="3" t="str">
        <f t="shared" ref="DW140" ca="1" si="6781">IF($B140="","",DH140*(1+rate_A*DU$1/365))</f>
        <v/>
      </c>
      <c r="DX140" s="3" t="str">
        <f t="shared" ref="DX140" ca="1" si="6782">IF($B140="","",DI140*(1+rate_A*DU$1/365))</f>
        <v/>
      </c>
      <c r="DY140" s="3" t="str">
        <f t="shared" ref="DY140" ca="1" si="6783">IF($B140="","",DJ140*(1+rate_joint*DU$1/365))</f>
        <v/>
      </c>
      <c r="DZ140" s="5" t="str">
        <f t="shared" ca="1" si="6533"/>
        <v/>
      </c>
      <c r="EA140" s="5" t="str" cm="1">
        <f t="array" aca="1" ref="EA140" ca="1">IF(DZ140="","",_xlfn.IFS(DZ140&lt;='Hidden inputs'!$C$15,DZ140*'Hidden inputs'!$D$15,DZ140&lt;='Hidden inputs'!$C$16,'Hidden inputs'!$C$15*'Hidden inputs'!$D$15+(DZ140-'Hidden inputs'!$B$16)*'Hidden inputs'!$D$16,DZ140&lt;='Hidden inputs'!$C$17,'Hidden inputs'!$C$15*'Hidden inputs'!$D$15+('Hidden inputs'!$C$16-'Hidden inputs'!$B$16)*'Hidden inputs'!$D$16+(DZ140-'Hidden inputs'!$B$17)*'Hidden inputs'!$D$17,DZ140&gt;'Hidden inputs'!$B$18,'Hidden inputs'!$C$15*'Hidden inputs'!$D$15+('Hidden inputs'!$C$16-'Hidden inputs'!$B$16)*'Hidden inputs'!$D$16+('Hidden inputs'!$C$17-'Hidden inputs'!$B$17)*'Hidden inputs'!$D$17+(DZ140-'Hidden inputs'!$B$18)*'Hidden inputs'!$D$18))</f>
        <v/>
      </c>
      <c r="EB140" s="10" t="str">
        <f t="shared" ca="1" si="6534"/>
        <v/>
      </c>
      <c r="EC140" s="5" t="str">
        <f t="shared" ca="1" si="6443"/>
        <v/>
      </c>
      <c r="ED140" s="5" t="str">
        <f t="shared" ca="1" si="6444"/>
        <v/>
      </c>
      <c r="EE140" s="5" t="str">
        <f ca="1">IF($B140="","",'Hidden inputs'!$D$11*DV140+'Hidden inputs'!$E$11*DW140)</f>
        <v/>
      </c>
      <c r="EF140" s="11" t="str">
        <f t="shared" ca="1" si="6355"/>
        <v/>
      </c>
      <c r="EG140" s="9" t="str">
        <f t="shared" ca="1" si="6445"/>
        <v/>
      </c>
      <c r="EH140" s="3" t="str">
        <f t="shared" ca="1" si="6446"/>
        <v/>
      </c>
      <c r="EI140" s="5" t="str" cm="1">
        <f t="array" aca="1" ref="EI140" ca="1">IF($B140="","",IF(EH140=0,0,IF(DD_Payment="",0,IF(EH140&lt;_xlfn.IFS(DD_Frequency="Monthly",1,DD_Frequency="Quarterly",IF(MONTH(EH$2)=1,1,IF(MONTH(EH$2)=4,1,IF(MONTH(EH$2)=7,1,IF(MONTH(EH$2)=10,1,0)))),DD_Frequency="Annually",IF(MONTH(EH$2)=1,1,0))*DD_Payment,EH140,_xlfn.IFS(DD_Frequency="Monthly",1,DD_Frequency="Quarterly",IF(MONTH(EH$2)=1,1,IF(MONTH(EH$2)=4,1,IF(MONTH(EH$2)=7,1,IF(MONTH(EH$2)=10,1,0)))),DD_Frequency="Annually",IF(MONTH(EH$2)=1,1,0))*DD_Payment))))</f>
        <v/>
      </c>
      <c r="EJ140" s="3" t="str">
        <f t="shared" ref="EJ140" ca="1" si="6784">IF($B140="","",IF(EH140&gt;EI140,(EH140-EI140/2)*(rate_A*(EJ$1/365)),0))</f>
        <v/>
      </c>
      <c r="EK140" s="3" t="str">
        <f t="shared" ca="1" si="6536"/>
        <v/>
      </c>
      <c r="EL140" s="3" t="str">
        <f t="shared" ref="EL140" ca="1" si="6785">IF($B140="","",DW140*(1+rate_A*EJ$1/365))</f>
        <v/>
      </c>
      <c r="EM140" s="3" t="str">
        <f t="shared" ref="EM140" ca="1" si="6786">IF($B140="","",DX140*(1+rate_A*EJ$1/365))</f>
        <v/>
      </c>
      <c r="EN140" s="3" t="str">
        <f t="shared" ref="EN140" ca="1" si="6787">IF($B140="","",DY140*(1+rate_joint*EJ$1/365))</f>
        <v/>
      </c>
      <c r="EO140" s="5" t="str">
        <f t="shared" ca="1" si="6540"/>
        <v/>
      </c>
      <c r="EP140" s="5" t="str" cm="1">
        <f t="array" aca="1" ref="EP140" ca="1">IF(EO140="","",_xlfn.IFS(EO140&lt;='Hidden inputs'!$C$15,EO140*'Hidden inputs'!$D$15,EO140&lt;='Hidden inputs'!$C$16,'Hidden inputs'!$C$15*'Hidden inputs'!$D$15+(EO140-'Hidden inputs'!$B$16)*'Hidden inputs'!$D$16,EO140&lt;='Hidden inputs'!$C$17,'Hidden inputs'!$C$15*'Hidden inputs'!$D$15+('Hidden inputs'!$C$16-'Hidden inputs'!$B$16)*'Hidden inputs'!$D$16+(EO140-'Hidden inputs'!$B$17)*'Hidden inputs'!$D$17,EO140&gt;'Hidden inputs'!$B$18,'Hidden inputs'!$C$15*'Hidden inputs'!$D$15+('Hidden inputs'!$C$16-'Hidden inputs'!$B$16)*'Hidden inputs'!$D$16+('Hidden inputs'!$C$17-'Hidden inputs'!$B$17)*'Hidden inputs'!$D$17+(EO140-'Hidden inputs'!$B$18)*'Hidden inputs'!$D$18))</f>
        <v/>
      </c>
      <c r="EQ140" s="10" t="str">
        <f t="shared" ca="1" si="6541"/>
        <v/>
      </c>
      <c r="ER140" s="5" t="str">
        <f t="shared" ca="1" si="6451"/>
        <v/>
      </c>
      <c r="ES140" s="5" t="str">
        <f t="shared" ca="1" si="6452"/>
        <v/>
      </c>
      <c r="ET140" s="5" t="str">
        <f ca="1">IF($B140="","",'Hidden inputs'!$D$11*EK140+'Hidden inputs'!$E$11*EL140)</f>
        <v/>
      </c>
      <c r="EU140" s="11" t="str">
        <f t="shared" ca="1" si="6360"/>
        <v/>
      </c>
      <c r="EV140" s="9" t="str">
        <f t="shared" ca="1" si="6453"/>
        <v/>
      </c>
      <c r="EW140" s="3" t="str">
        <f t="shared" ca="1" si="6454"/>
        <v/>
      </c>
      <c r="EX140" s="5" t="str" cm="1">
        <f t="array" aca="1" ref="EX140" ca="1">IF($B140="","",IF(EW140=0,0,IF(DD_Payment="",0,IF(EW140&lt;_xlfn.IFS(DD_Frequency="Monthly",1,DD_Frequency="Quarterly",IF(MONTH(EW$2)=1,1,IF(MONTH(EW$2)=4,1,IF(MONTH(EW$2)=7,1,IF(MONTH(EW$2)=10,1,0)))),DD_Frequency="Annually",IF(MONTH(EW$2)=1,1,0))*DD_Payment,EW140,_xlfn.IFS(DD_Frequency="Monthly",1,DD_Frequency="Quarterly",IF(MONTH(EW$2)=1,1,IF(MONTH(EW$2)=4,1,IF(MONTH(EW$2)=7,1,IF(MONTH(EW$2)=10,1,0)))),DD_Frequency="Annually",IF(MONTH(EW$2)=1,1,0))*DD_Payment))))</f>
        <v/>
      </c>
      <c r="EY140" s="3" t="str">
        <f t="shared" ref="EY140" ca="1" si="6788">IF($B140="","",IF(EW140&gt;EX140,(EW140-EX140/2)*(rate_A*(EY$1/365)),0))</f>
        <v/>
      </c>
      <c r="EZ140" s="3" t="str">
        <f t="shared" ca="1" si="6543"/>
        <v/>
      </c>
      <c r="FA140" s="3" t="str">
        <f t="shared" ref="FA140" ca="1" si="6789">IF($B140="","",EL140*(1+rate_A*EY$1/365))</f>
        <v/>
      </c>
      <c r="FB140" s="3" t="str">
        <f t="shared" ref="FB140" ca="1" si="6790">IF($B140="","",EM140*(1+rate_A*EY$1/365))</f>
        <v/>
      </c>
      <c r="FC140" s="3" t="str">
        <f t="shared" ref="FC140" ca="1" si="6791">IF($B140="","",EN140*(1+rate_joint*EY$1/365))</f>
        <v/>
      </c>
      <c r="FD140" s="5" t="str">
        <f t="shared" ca="1" si="6547"/>
        <v/>
      </c>
      <c r="FE140" s="5" t="str" cm="1">
        <f t="array" aca="1" ref="FE140" ca="1">IF(FD140="","",_xlfn.IFS(FD140&lt;='Hidden inputs'!$C$15,FD140*'Hidden inputs'!$D$15,FD140&lt;='Hidden inputs'!$C$16,'Hidden inputs'!$C$15*'Hidden inputs'!$D$15+(FD140-'Hidden inputs'!$B$16)*'Hidden inputs'!$D$16,FD140&lt;='Hidden inputs'!$C$17,'Hidden inputs'!$C$15*'Hidden inputs'!$D$15+('Hidden inputs'!$C$16-'Hidden inputs'!$B$16)*'Hidden inputs'!$D$16+(FD140-'Hidden inputs'!$B$17)*'Hidden inputs'!$D$17,FD140&gt;'Hidden inputs'!$B$18,'Hidden inputs'!$C$15*'Hidden inputs'!$D$15+('Hidden inputs'!$C$16-'Hidden inputs'!$B$16)*'Hidden inputs'!$D$16+('Hidden inputs'!$C$17-'Hidden inputs'!$B$17)*'Hidden inputs'!$D$17+(FD140-'Hidden inputs'!$B$18)*'Hidden inputs'!$D$18))</f>
        <v/>
      </c>
      <c r="FF140" s="10" t="str">
        <f t="shared" ca="1" si="6548"/>
        <v/>
      </c>
      <c r="FG140" s="5" t="str">
        <f t="shared" ca="1" si="6459"/>
        <v/>
      </c>
      <c r="FH140" s="5" t="str">
        <f t="shared" ca="1" si="6460"/>
        <v/>
      </c>
      <c r="FI140" s="5" t="str">
        <f ca="1">IF($B140="","",'Hidden inputs'!$D$11*EZ140+'Hidden inputs'!$E$11*FA140)</f>
        <v/>
      </c>
      <c r="FJ140" s="11" t="str">
        <f t="shared" ca="1" si="6365"/>
        <v/>
      </c>
      <c r="FK140" s="9" t="str">
        <f t="shared" ca="1" si="6461"/>
        <v/>
      </c>
      <c r="FL140" s="3" t="str">
        <f t="shared" ca="1" si="6462"/>
        <v/>
      </c>
      <c r="FM140" s="5" t="str" cm="1">
        <f t="array" aca="1" ref="FM140" ca="1">IF($B140="","",IF(FL140=0,0,IF(DD_Payment="",0,IF(FL140&lt;_xlfn.IFS(DD_Frequency="Monthly",1,DD_Frequency="Quarterly",IF(MONTH(FL$2)=1,1,IF(MONTH(FL$2)=4,1,IF(MONTH(FL$2)=7,1,IF(MONTH(FL$2)=10,1,0)))),DD_Frequency="Annually",IF(MONTH(FL$2)=1,1,0))*DD_Payment,FL140,_xlfn.IFS(DD_Frequency="Monthly",1,DD_Frequency="Quarterly",IF(MONTH(FL$2)=1,1,IF(MONTH(FL$2)=4,1,IF(MONTH(FL$2)=7,1,IF(MONTH(FL$2)=10,1,0)))),DD_Frequency="Annually",IF(MONTH(FL$2)=1,1,0))*DD_Payment))))</f>
        <v/>
      </c>
      <c r="FN140" s="3" t="str">
        <f t="shared" ref="FN140" ca="1" si="6792">IF($B140="","",IF(FL140&gt;FM140,(FL140-FM140/2)*(rate_A*(FN$1/365)),0))</f>
        <v/>
      </c>
      <c r="FO140" s="3" t="str">
        <f t="shared" ca="1" si="6550"/>
        <v/>
      </c>
      <c r="FP140" s="3" t="str">
        <f t="shared" ref="FP140" ca="1" si="6793">IF($B140="","",FA140*(1+rate_A*FN$1/365))</f>
        <v/>
      </c>
      <c r="FQ140" s="3" t="str">
        <f t="shared" ref="FQ140" ca="1" si="6794">IF($B140="","",FB140*(1+rate_A*FN$1/365))</f>
        <v/>
      </c>
      <c r="FR140" s="3" t="str">
        <f t="shared" ref="FR140" ca="1" si="6795">IF($B140="","",FC140*(1+rate_joint*FN$1/365))</f>
        <v/>
      </c>
      <c r="FS140" s="5" t="str">
        <f t="shared" ca="1" si="6554"/>
        <v/>
      </c>
      <c r="FT140" s="5" t="str" cm="1">
        <f t="array" aca="1" ref="FT140" ca="1">IF(FS140="","",_xlfn.IFS(FS140&lt;='Hidden inputs'!$C$15,FS140*'Hidden inputs'!$D$15,FS140&lt;='Hidden inputs'!$C$16,'Hidden inputs'!$C$15*'Hidden inputs'!$D$15+(FS140-'Hidden inputs'!$B$16)*'Hidden inputs'!$D$16,FS140&lt;='Hidden inputs'!$C$17,'Hidden inputs'!$C$15*'Hidden inputs'!$D$15+('Hidden inputs'!$C$16-'Hidden inputs'!$B$16)*'Hidden inputs'!$D$16+(FS140-'Hidden inputs'!$B$17)*'Hidden inputs'!$D$17,FS140&gt;'Hidden inputs'!$B$18,'Hidden inputs'!$C$15*'Hidden inputs'!$D$15+('Hidden inputs'!$C$16-'Hidden inputs'!$B$16)*'Hidden inputs'!$D$16+('Hidden inputs'!$C$17-'Hidden inputs'!$B$17)*'Hidden inputs'!$D$17+(FS140-'Hidden inputs'!$B$18)*'Hidden inputs'!$D$18))</f>
        <v/>
      </c>
      <c r="FU140" s="10" t="str">
        <f t="shared" ca="1" si="6555"/>
        <v/>
      </c>
      <c r="FV140" s="5" t="str">
        <f t="shared" ca="1" si="6467"/>
        <v/>
      </c>
      <c r="FW140" s="5" t="str">
        <f t="shared" ca="1" si="6468"/>
        <v/>
      </c>
      <c r="FX140" s="5" t="str">
        <f ca="1">IF($B140="","",'Hidden inputs'!$D$11*FO140+'Hidden inputs'!$E$11*FP140)</f>
        <v/>
      </c>
      <c r="FY140" s="11" t="str">
        <f t="shared" ca="1" si="6370"/>
        <v/>
      </c>
      <c r="FZ140" s="9" t="str">
        <f t="shared" ca="1" si="6469"/>
        <v/>
      </c>
      <c r="GA140" s="5" t="str">
        <f t="shared" ca="1" si="6470"/>
        <v/>
      </c>
      <c r="GB140" s="5" t="str">
        <f t="shared" ca="1" si="6471"/>
        <v/>
      </c>
      <c r="GC140" s="5" t="str">
        <f t="shared" ca="1" si="6371"/>
        <v/>
      </c>
      <c r="GD140" s="5" t="str">
        <f t="shared" ca="1" si="6372"/>
        <v/>
      </c>
    </row>
    <row r="141" spans="1:186" x14ac:dyDescent="0.35">
      <c r="A141" s="2" t="str">
        <f t="shared" ca="1" si="6373"/>
        <v/>
      </c>
      <c r="B141" s="6" t="str">
        <f t="shared" ca="1" si="6374"/>
        <v/>
      </c>
      <c r="C141" s="5" t="str">
        <f t="shared" ca="1" si="6472"/>
        <v/>
      </c>
      <c r="D141" s="5" t="str" cm="1">
        <f t="array" aca="1" ref="D141" ca="1">IF($B141="","",IF(C141=0,0,IF(DD_Payment="",0,IF(C141&lt;_xlfn.IFS(DD_Frequency="Monthly",1,DD_Frequency="Quarterly",IF(MONTH(C$2)=1,1,IF(MONTH(C$2)=4,1,IF(MONTH(C$2)=7,1,IF(MONTH(C$2)=10,1,0)))),DD_Frequency="Annually",IF(MONTH(C$2)=1,1,0))*DD_Payment,C141,_xlfn.IFS(DD_Frequency="Monthly",1,DD_Frequency="Quarterly",IF(MONTH(C$2)=1,1,IF(MONTH(C$2)=4,1,IF(MONTH(C$2)=7,1,IF(MONTH(C$2)=10,1,0)))),DD_Frequency="Annually",IF(MONTH(C$2)=1,1,0))*DD_Payment))))</f>
        <v/>
      </c>
      <c r="E141" s="5" t="str">
        <f t="shared" ref="E141" ca="1" si="6796">IF(B141="","",IF(C141&gt;D141,(C141-D141/2)*(rate_A*(E$1/365)),0))</f>
        <v/>
      </c>
      <c r="F141" s="5" t="str">
        <f t="shared" ca="1" si="6376"/>
        <v/>
      </c>
      <c r="G141" s="5" t="str">
        <f t="shared" ref="G141" ca="1" si="6797">IF(B141="","",G140*(1+rate_A*E$1/365))</f>
        <v/>
      </c>
      <c r="H141" s="5" t="str">
        <f t="shared" ref="H141" ca="1" si="6798">IF(B141="","",H140*(1+rate_A*E$1/365))</f>
        <v/>
      </c>
      <c r="I141" s="5" t="str">
        <f t="shared" ref="I141" ca="1" si="6799">IF(B141="","",I140*(1+rate_joint*E$1/365))</f>
        <v/>
      </c>
      <c r="J141" s="5" t="str">
        <f t="shared" ca="1" si="6477"/>
        <v/>
      </c>
      <c r="K141" s="5" t="str" cm="1">
        <f t="array" aca="1" ref="K141" ca="1">IF(J141="","",_xlfn.IFS(J141&lt;='Hidden inputs'!$C$15,J141*'Hidden inputs'!$D$15,J141&lt;='Hidden inputs'!$C$16,'Hidden inputs'!$C$15*'Hidden inputs'!$D$15+(J141-'Hidden inputs'!$B$16)*'Hidden inputs'!$D$16,J141&lt;='Hidden inputs'!$C$17,'Hidden inputs'!$C$15*'Hidden inputs'!$D$15+('Hidden inputs'!$C$16-'Hidden inputs'!$B$16)*'Hidden inputs'!$D$16+(J141-'Hidden inputs'!$B$17)*'Hidden inputs'!$D$17,J141&gt;'Hidden inputs'!$B$18,'Hidden inputs'!$C$15*'Hidden inputs'!$D$15+('Hidden inputs'!$C$16-'Hidden inputs'!$B$16)*'Hidden inputs'!$D$16+('Hidden inputs'!$C$17-'Hidden inputs'!$B$17)*'Hidden inputs'!$D$17+(J141-'Hidden inputs'!$B$18)*'Hidden inputs'!$D$18))</f>
        <v/>
      </c>
      <c r="L141" s="11" t="str">
        <f t="shared" ca="1" si="6478"/>
        <v/>
      </c>
      <c r="M141" s="5" t="str">
        <f t="shared" ca="1" si="6380"/>
        <v/>
      </c>
      <c r="N141" s="5" t="str">
        <f t="shared" ca="1" si="6381"/>
        <v/>
      </c>
      <c r="O141" s="5" t="str">
        <f ca="1">IF(B141="","",'Hidden inputs'!$D$11*F141+'Hidden inputs'!$E$11*G141)</f>
        <v/>
      </c>
      <c r="P141" s="11" t="str">
        <f t="shared" ca="1" si="6314"/>
        <v/>
      </c>
      <c r="Q141" s="20" t="str">
        <f t="shared" ca="1" si="6315"/>
        <v/>
      </c>
      <c r="R141" s="3" t="str">
        <f t="shared" ca="1" si="6382"/>
        <v/>
      </c>
      <c r="S141" s="5" t="str" cm="1">
        <f t="array" aca="1" ref="S141" ca="1">IF($B141="","",IF(R141=0,0,IF(DD_Payment="",0,IF(R141&lt;_xlfn.IFS(DD_Frequency="Monthly",1,DD_Frequency="Quarterly",IF(MONTH(R$2)=1,1,IF(MONTH(R$2)=4,1,IF(MONTH(R$2)=7,1,IF(MONTH(R$2)=10,1,0)))),DD_Frequency="Annually",IF(MONTH(R$2)=1,1,0))*DD_Payment,R141,_xlfn.IFS(DD_Frequency="Monthly",1,DD_Frequency="Quarterly",IF(MONTH(R$2)=1,1,IF(MONTH(R$2)=4,1,IF(MONTH(R$2)=7,1,IF(MONTH(R$2)=10,1,0)))),DD_Frequency="Annually",IF(MONTH(R$2)=1,1,0))*DD_Payment))))</f>
        <v/>
      </c>
      <c r="T141" s="3" t="str">
        <f t="shared" ref="T141" ca="1" si="6800">IF(B141="","",IF(R141&gt;S141,(R141-S141/2)*(rate_A*((T$1+A141)/365)),0))</f>
        <v/>
      </c>
      <c r="U141" s="3" t="str">
        <f t="shared" ca="1" si="6384"/>
        <v/>
      </c>
      <c r="V141" s="3" t="str">
        <f t="shared" ref="V141" ca="1" si="6801">IF(B141="","",G141*(1+rate_A*(T$1+A141)/365))</f>
        <v/>
      </c>
      <c r="W141" s="3" t="str">
        <f t="shared" ref="W141" ca="1" si="6802">IF(B141="","",H141*(1+rate_A*(T$1+A141)/365))</f>
        <v/>
      </c>
      <c r="X141" s="3" t="str">
        <f t="shared" ref="X141" ca="1" si="6803">IF(B141="","",I141*(1+rate_joint*(T$1+A141)/365))</f>
        <v/>
      </c>
      <c r="Y141" s="5" t="str">
        <f t="shared" ca="1" si="6483"/>
        <v/>
      </c>
      <c r="Z141" s="5" t="str" cm="1">
        <f t="array" aca="1" ref="Z141" ca="1">IF(Y141="","",_xlfn.IFS(Y141&lt;='Hidden inputs'!$C$15,Y141*'Hidden inputs'!$D$15,Y141&lt;='Hidden inputs'!$C$16,'Hidden inputs'!$C$15*'Hidden inputs'!$D$15+(Y141-'Hidden inputs'!$B$16)*'Hidden inputs'!$D$16,Y141&lt;='Hidden inputs'!$C$17,'Hidden inputs'!$C$15*'Hidden inputs'!$D$15+('Hidden inputs'!$C$16-'Hidden inputs'!$B$16)*'Hidden inputs'!$D$16+(Y141-'Hidden inputs'!$B$17)*'Hidden inputs'!$D$17,Y141&gt;'Hidden inputs'!$B$18,'Hidden inputs'!$C$15*'Hidden inputs'!$D$15+('Hidden inputs'!$C$16-'Hidden inputs'!$B$16)*'Hidden inputs'!$D$16+('Hidden inputs'!$C$17-'Hidden inputs'!$B$17)*'Hidden inputs'!$D$17+(Y141-'Hidden inputs'!$B$18)*'Hidden inputs'!$D$18))</f>
        <v/>
      </c>
      <c r="AA141" s="10" t="str">
        <f t="shared" ca="1" si="6484"/>
        <v/>
      </c>
      <c r="AB141" s="5" t="str">
        <f t="shared" ca="1" si="6388"/>
        <v/>
      </c>
      <c r="AC141" s="5" t="str">
        <f t="shared" ca="1" si="6485"/>
        <v/>
      </c>
      <c r="AD141" s="5" t="str">
        <f ca="1">IF(B141="","",'Hidden inputs'!$D$11*U141+'Hidden inputs'!$E$11*V141)</f>
        <v/>
      </c>
      <c r="AE141" s="11" t="str">
        <f t="shared" ca="1" si="6320"/>
        <v/>
      </c>
      <c r="AF141" s="9" t="str">
        <f t="shared" ca="1" si="6389"/>
        <v/>
      </c>
      <c r="AG141" s="3" t="str">
        <f t="shared" ca="1" si="6390"/>
        <v/>
      </c>
      <c r="AH141" s="5" t="str" cm="1">
        <f t="array" aca="1" ref="AH141" ca="1">IF($B141="","",IF(AG141=0,0,IF(DD_Payment="",0,IF(AG141&lt;_xlfn.IFS(DD_Frequency="Monthly",1,DD_Frequency="Quarterly",IF(MONTH(AG$2)=1,1,IF(MONTH(AG$2)=4,1,IF(MONTH(AG$2)=7,1,IF(MONTH(AG$2)=10,1,0)))),DD_Frequency="Annually",IF(MONTH(AG$2)=1,1,0))*DD_Payment,AG141,_xlfn.IFS(DD_Frequency="Monthly",1,DD_Frequency="Quarterly",IF(MONTH(AG$2)=1,1,IF(MONTH(AG$2)=4,1,IF(MONTH(AG$2)=7,1,IF(MONTH(AG$2)=10,1,0)))),DD_Frequency="Annually",IF(MONTH(AG$2)=1,1,0))*DD_Payment))))</f>
        <v/>
      </c>
      <c r="AI141" s="3" t="str">
        <f t="shared" ref="AI141" ca="1" si="6804">IF($B141="","",IF(AG141&gt;AH141,(AG141-AH141/2)*(rate_A*(AI$1/365)),0))</f>
        <v/>
      </c>
      <c r="AJ141" s="3" t="str">
        <f t="shared" ca="1" si="6487"/>
        <v/>
      </c>
      <c r="AK141" s="3" t="str">
        <f t="shared" ref="AK141" ca="1" si="6805">IF($B141="","",V141*(1+rate_A*AI$1/365))</f>
        <v/>
      </c>
      <c r="AL141" s="3" t="str">
        <f t="shared" ref="AL141" ca="1" si="6806">IF($B141="","",W141*(1+rate_A*AI$1/365))</f>
        <v/>
      </c>
      <c r="AM141" s="3" t="str">
        <f t="shared" ref="AM141" ca="1" si="6807">IF($B141="","",X141*(1+rate_joint*AI$1/365))</f>
        <v/>
      </c>
      <c r="AN141" s="5" t="str">
        <f t="shared" ca="1" si="6491"/>
        <v/>
      </c>
      <c r="AO141" s="5" t="str" cm="1">
        <f t="array" aca="1" ref="AO141" ca="1">IF(AN141="","",_xlfn.IFS(AN141&lt;='Hidden inputs'!$C$15,AN141*'Hidden inputs'!$D$15,AN141&lt;='Hidden inputs'!$C$16,'Hidden inputs'!$C$15*'Hidden inputs'!$D$15+(AN141-'Hidden inputs'!$B$16)*'Hidden inputs'!$D$16,AN141&lt;='Hidden inputs'!$C$17,'Hidden inputs'!$C$15*'Hidden inputs'!$D$15+('Hidden inputs'!$C$16-'Hidden inputs'!$B$16)*'Hidden inputs'!$D$16+(AN141-'Hidden inputs'!$B$17)*'Hidden inputs'!$D$17,AN141&gt;'Hidden inputs'!$B$18,'Hidden inputs'!$C$15*'Hidden inputs'!$D$15+('Hidden inputs'!$C$16-'Hidden inputs'!$B$16)*'Hidden inputs'!$D$16+('Hidden inputs'!$C$17-'Hidden inputs'!$B$17)*'Hidden inputs'!$D$17+(AN141-'Hidden inputs'!$B$18)*'Hidden inputs'!$D$18))</f>
        <v/>
      </c>
      <c r="AP141" s="10" t="str">
        <f t="shared" ca="1" si="6492"/>
        <v/>
      </c>
      <c r="AQ141" s="5" t="str">
        <f t="shared" ca="1" si="6395"/>
        <v/>
      </c>
      <c r="AR141" s="5" t="str">
        <f t="shared" ca="1" si="6396"/>
        <v/>
      </c>
      <c r="AS141" s="5" t="str">
        <f ca="1">IF($B141="","",'Hidden inputs'!$D$11*AJ141+'Hidden inputs'!$E$11*AK141)</f>
        <v/>
      </c>
      <c r="AT141" s="11" t="str">
        <f t="shared" ca="1" si="6325"/>
        <v/>
      </c>
      <c r="AU141" s="9" t="str">
        <f t="shared" ca="1" si="6397"/>
        <v/>
      </c>
      <c r="AV141" s="3" t="str">
        <f t="shared" ca="1" si="6398"/>
        <v/>
      </c>
      <c r="AW141" s="5" t="str" cm="1">
        <f t="array" aca="1" ref="AW141" ca="1">IF($B141="","",IF(AV141=0,0,IF(DD_Payment="",0,IF(AV141&lt;_xlfn.IFS(DD_Frequency="Monthly",1,DD_Frequency="Quarterly",IF(MONTH(AV$2)=1,1,IF(MONTH(AV$2)=4,1,IF(MONTH(AV$2)=7,1,IF(MONTH(AV$2)=10,1,0)))),DD_Frequency="Annually",IF(MONTH(AV$2)=1,1,0))*DD_Payment,AV141,_xlfn.IFS(DD_Frequency="Monthly",1,DD_Frequency="Quarterly",IF(MONTH(AV$2)=1,1,IF(MONTH(AV$2)=4,1,IF(MONTH(AV$2)=7,1,IF(MONTH(AV$2)=10,1,0)))),DD_Frequency="Annually",IF(MONTH(AV$2)=1,1,0))*DD_Payment))))</f>
        <v/>
      </c>
      <c r="AX141" s="3" t="str">
        <f t="shared" ref="AX141" ca="1" si="6808">IF($B141="","",IF(AV141&gt;AW141,(AV141-AW141/2)*(rate_A*(AX$1/365)),0))</f>
        <v/>
      </c>
      <c r="AY141" s="3" t="str">
        <f t="shared" ca="1" si="6494"/>
        <v/>
      </c>
      <c r="AZ141" s="3" t="str">
        <f t="shared" ref="AZ141" ca="1" si="6809">IF($B141="","",AK141*(1+rate_A*AX$1/365))</f>
        <v/>
      </c>
      <c r="BA141" s="3" t="str">
        <f t="shared" ref="BA141" ca="1" si="6810">IF($B141="","",AL141*(1+rate_A*AX$1/365))</f>
        <v/>
      </c>
      <c r="BB141" s="3" t="str">
        <f t="shared" ref="BB141" ca="1" si="6811">IF($B141="","",AM141*(1+rate_joint*AX$1/365))</f>
        <v/>
      </c>
      <c r="BC141" s="5" t="str">
        <f t="shared" ca="1" si="6498"/>
        <v/>
      </c>
      <c r="BD141" s="5" t="str" cm="1">
        <f t="array" aca="1" ref="BD141" ca="1">IF(BC141="","",_xlfn.IFS(BC141&lt;='Hidden inputs'!$C$15,BC141*'Hidden inputs'!$D$15,BC141&lt;='Hidden inputs'!$C$16,'Hidden inputs'!$C$15*'Hidden inputs'!$D$15+(BC141-'Hidden inputs'!$B$16)*'Hidden inputs'!$D$16,BC141&lt;='Hidden inputs'!$C$17,'Hidden inputs'!$C$15*'Hidden inputs'!$D$15+('Hidden inputs'!$C$16-'Hidden inputs'!$B$16)*'Hidden inputs'!$D$16+(BC141-'Hidden inputs'!$B$17)*'Hidden inputs'!$D$17,BC141&gt;'Hidden inputs'!$B$18,'Hidden inputs'!$C$15*'Hidden inputs'!$D$15+('Hidden inputs'!$C$16-'Hidden inputs'!$B$16)*'Hidden inputs'!$D$16+('Hidden inputs'!$C$17-'Hidden inputs'!$B$17)*'Hidden inputs'!$D$17+(BC141-'Hidden inputs'!$B$18)*'Hidden inputs'!$D$18))</f>
        <v/>
      </c>
      <c r="BE141" s="10" t="str">
        <f t="shared" ca="1" si="6499"/>
        <v/>
      </c>
      <c r="BF141" s="5" t="str">
        <f t="shared" ca="1" si="6403"/>
        <v/>
      </c>
      <c r="BG141" s="5" t="str">
        <f t="shared" ca="1" si="6404"/>
        <v/>
      </c>
      <c r="BH141" s="5" t="str">
        <f ca="1">IF($B141="","",'Hidden inputs'!$D$11*AY141+'Hidden inputs'!$E$11*AZ141)</f>
        <v/>
      </c>
      <c r="BI141" s="11" t="str">
        <f t="shared" ca="1" si="6330"/>
        <v/>
      </c>
      <c r="BJ141" s="9" t="str">
        <f t="shared" ca="1" si="6405"/>
        <v/>
      </c>
      <c r="BK141" s="3" t="str">
        <f t="shared" ca="1" si="6406"/>
        <v/>
      </c>
      <c r="BL141" s="5" t="str" cm="1">
        <f t="array" aca="1" ref="BL141" ca="1">IF($B141="","",IF(BK141=0,0,IF(DD_Payment="",0,IF(BK141&lt;_xlfn.IFS(DD_Frequency="Monthly",1,DD_Frequency="Quarterly",IF(MONTH(BK$2)=1,1,IF(MONTH(BK$2)=4,1,IF(MONTH(BK$2)=7,1,IF(MONTH(BK$2)=10,1,0)))),DD_Frequency="Annually",IF(MONTH(BK$2)=1,1,0))*DD_Payment,BK141,_xlfn.IFS(DD_Frequency="Monthly",1,DD_Frequency="Quarterly",IF(MONTH(BK$2)=1,1,IF(MONTH(BK$2)=4,1,IF(MONTH(BK$2)=7,1,IF(MONTH(BK$2)=10,1,0)))),DD_Frequency="Annually",IF(MONTH(BK$2)=1,1,0))*DD_Payment))))</f>
        <v/>
      </c>
      <c r="BM141" s="3" t="str">
        <f t="shared" ref="BM141" ca="1" si="6812">IF($B141="","",IF(BK141&gt;BL141,(BK141-BL141/2)*(rate_A*(BM$1/365)),0))</f>
        <v/>
      </c>
      <c r="BN141" s="3" t="str">
        <f t="shared" ca="1" si="6501"/>
        <v/>
      </c>
      <c r="BO141" s="3" t="str">
        <f t="shared" ref="BO141" ca="1" si="6813">IF($B141="","",AZ141*(1+rate_A*BM$1/365))</f>
        <v/>
      </c>
      <c r="BP141" s="3" t="str">
        <f t="shared" ref="BP141" ca="1" si="6814">IF($B141="","",BA141*(1+rate_A*BM$1/365))</f>
        <v/>
      </c>
      <c r="BQ141" s="3" t="str">
        <f t="shared" ref="BQ141" ca="1" si="6815">IF($B141="","",BB141*(1+rate_joint*BM$1/365))</f>
        <v/>
      </c>
      <c r="BR141" s="5" t="str">
        <f t="shared" ca="1" si="6505"/>
        <v/>
      </c>
      <c r="BS141" s="5" t="str" cm="1">
        <f t="array" aca="1" ref="BS141" ca="1">IF(BR141="","",_xlfn.IFS(BR141&lt;='Hidden inputs'!$C$15,BR141*'Hidden inputs'!$D$15,BR141&lt;='Hidden inputs'!$C$16,'Hidden inputs'!$C$15*'Hidden inputs'!$D$15+(BR141-'Hidden inputs'!$B$16)*'Hidden inputs'!$D$16,BR141&lt;='Hidden inputs'!$C$17,'Hidden inputs'!$C$15*'Hidden inputs'!$D$15+('Hidden inputs'!$C$16-'Hidden inputs'!$B$16)*'Hidden inputs'!$D$16+(BR141-'Hidden inputs'!$B$17)*'Hidden inputs'!$D$17,BR141&gt;'Hidden inputs'!$B$18,'Hidden inputs'!$C$15*'Hidden inputs'!$D$15+('Hidden inputs'!$C$16-'Hidden inputs'!$B$16)*'Hidden inputs'!$D$16+('Hidden inputs'!$C$17-'Hidden inputs'!$B$17)*'Hidden inputs'!$D$17+(BR141-'Hidden inputs'!$B$18)*'Hidden inputs'!$D$18))</f>
        <v/>
      </c>
      <c r="BT141" s="10" t="str">
        <f t="shared" ca="1" si="6506"/>
        <v/>
      </c>
      <c r="BU141" s="5" t="str">
        <f t="shared" ca="1" si="6411"/>
        <v/>
      </c>
      <c r="BV141" s="5" t="str">
        <f t="shared" ca="1" si="6412"/>
        <v/>
      </c>
      <c r="BW141" s="5" t="str">
        <f ca="1">IF($B141="","",'Hidden inputs'!$D$11*BN141+'Hidden inputs'!$E$11*BO141)</f>
        <v/>
      </c>
      <c r="BX141" s="11" t="str">
        <f t="shared" ca="1" si="6335"/>
        <v/>
      </c>
      <c r="BY141" s="9" t="str">
        <f t="shared" ca="1" si="6413"/>
        <v/>
      </c>
      <c r="BZ141" s="3" t="str">
        <f t="shared" ca="1" si="6414"/>
        <v/>
      </c>
      <c r="CA141" s="5" t="str" cm="1">
        <f t="array" aca="1" ref="CA141" ca="1">IF($B141="","",IF(BZ141=0,0,IF(DD_Payment="",0,IF(BZ141&lt;_xlfn.IFS(DD_Frequency="Monthly",1,DD_Frequency="Quarterly",IF(MONTH(BZ$2)=1,1,IF(MONTH(BZ$2)=4,1,IF(MONTH(BZ$2)=7,1,IF(MONTH(BZ$2)=10,1,0)))),DD_Frequency="Annually",IF(MONTH(BZ$2)=1,1,0))*DD_Payment,BZ141,_xlfn.IFS(DD_Frequency="Monthly",1,DD_Frequency="Quarterly",IF(MONTH(BZ$2)=1,1,IF(MONTH(BZ$2)=4,1,IF(MONTH(BZ$2)=7,1,IF(MONTH(BZ$2)=10,1,0)))),DD_Frequency="Annually",IF(MONTH(BZ$2)=1,1,0))*DD_Payment))))</f>
        <v/>
      </c>
      <c r="CB141" s="3" t="str">
        <f t="shared" ref="CB141" ca="1" si="6816">IF($B141="","",IF(BZ141&gt;CA141,(BZ141-CA141/2)*(rate_A*(CB$1/365)),0))</f>
        <v/>
      </c>
      <c r="CC141" s="3" t="str">
        <f t="shared" ca="1" si="6508"/>
        <v/>
      </c>
      <c r="CD141" s="3" t="str">
        <f t="shared" ref="CD141" ca="1" si="6817">IF($B141="","",BO141*(1+rate_A*CB$1/365))</f>
        <v/>
      </c>
      <c r="CE141" s="3" t="str">
        <f t="shared" ref="CE141" ca="1" si="6818">IF($B141="","",BP141*(1+rate_A*CB$1/365))</f>
        <v/>
      </c>
      <c r="CF141" s="3" t="str">
        <f t="shared" ref="CF141" ca="1" si="6819">IF($B141="","",BQ141*(1+rate_joint*CB$1/365))</f>
        <v/>
      </c>
      <c r="CG141" s="5" t="str">
        <f t="shared" ca="1" si="6512"/>
        <v/>
      </c>
      <c r="CH141" s="5" t="str" cm="1">
        <f t="array" aca="1" ref="CH141" ca="1">IF(CG141="","",_xlfn.IFS(CG141&lt;='Hidden inputs'!$C$15,CG141*'Hidden inputs'!$D$15,CG141&lt;='Hidden inputs'!$C$16,'Hidden inputs'!$C$15*'Hidden inputs'!$D$15+(CG141-'Hidden inputs'!$B$16)*'Hidden inputs'!$D$16,CG141&lt;='Hidden inputs'!$C$17,'Hidden inputs'!$C$15*'Hidden inputs'!$D$15+('Hidden inputs'!$C$16-'Hidden inputs'!$B$16)*'Hidden inputs'!$D$16+(CG141-'Hidden inputs'!$B$17)*'Hidden inputs'!$D$17,CG141&gt;'Hidden inputs'!$B$18,'Hidden inputs'!$C$15*'Hidden inputs'!$D$15+('Hidden inputs'!$C$16-'Hidden inputs'!$B$16)*'Hidden inputs'!$D$16+('Hidden inputs'!$C$17-'Hidden inputs'!$B$17)*'Hidden inputs'!$D$17+(CG141-'Hidden inputs'!$B$18)*'Hidden inputs'!$D$18))</f>
        <v/>
      </c>
      <c r="CI141" s="10" t="str">
        <f t="shared" ca="1" si="6513"/>
        <v/>
      </c>
      <c r="CJ141" s="5" t="str">
        <f t="shared" ca="1" si="6419"/>
        <v/>
      </c>
      <c r="CK141" s="5" t="str">
        <f t="shared" ca="1" si="6420"/>
        <v/>
      </c>
      <c r="CL141" s="5" t="str">
        <f ca="1">IF($B141="","",'Hidden inputs'!$D$11*CC141+'Hidden inputs'!$E$11*CD141)</f>
        <v/>
      </c>
      <c r="CM141" s="11" t="str">
        <f t="shared" ca="1" si="6340"/>
        <v/>
      </c>
      <c r="CN141" s="9" t="str">
        <f t="shared" ca="1" si="6421"/>
        <v/>
      </c>
      <c r="CO141" s="3" t="str">
        <f t="shared" ca="1" si="6422"/>
        <v/>
      </c>
      <c r="CP141" s="5" t="str" cm="1">
        <f t="array" aca="1" ref="CP141" ca="1">IF($B141="","",IF(CO141=0,0,IF(DD_Payment="",0,IF(CO141&lt;_xlfn.IFS(DD_Frequency="Monthly",1,DD_Frequency="Quarterly",IF(MONTH(CO$2)=1,1,IF(MONTH(CO$2)=4,1,IF(MONTH(CO$2)=7,1,IF(MONTH(CO$2)=10,1,0)))),DD_Frequency="Annually",IF(MONTH(CO$2)=1,1,0))*DD_Payment,CO141,_xlfn.IFS(DD_Frequency="Monthly",1,DD_Frequency="Quarterly",IF(MONTH(CO$2)=1,1,IF(MONTH(CO$2)=4,1,IF(MONTH(CO$2)=7,1,IF(MONTH(CO$2)=10,1,0)))),DD_Frequency="Annually",IF(MONTH(CO$2)=1,1,0))*DD_Payment))))</f>
        <v/>
      </c>
      <c r="CQ141" s="3" t="str">
        <f t="shared" ref="CQ141" ca="1" si="6820">IF($B141="","",IF(CO141&gt;CP141,(CO141-CP141/2)*(rate_A*(CQ$1/365)),0))</f>
        <v/>
      </c>
      <c r="CR141" s="3" t="str">
        <f t="shared" ca="1" si="6515"/>
        <v/>
      </c>
      <c r="CS141" s="3" t="str">
        <f t="shared" ref="CS141" ca="1" si="6821">IF($B141="","",CD141*(1+rate_A*CQ$1/365))</f>
        <v/>
      </c>
      <c r="CT141" s="3" t="str">
        <f t="shared" ref="CT141" ca="1" si="6822">IF($B141="","",CE141*(1+rate_A*CQ$1/365))</f>
        <v/>
      </c>
      <c r="CU141" s="3" t="str">
        <f t="shared" ref="CU141" ca="1" si="6823">IF($B141="","",CF141*(1+rate_joint*CQ$1/365))</f>
        <v/>
      </c>
      <c r="CV141" s="5" t="str">
        <f t="shared" ca="1" si="6519"/>
        <v/>
      </c>
      <c r="CW141" s="5" t="str" cm="1">
        <f t="array" aca="1" ref="CW141" ca="1">IF(CV141="","",_xlfn.IFS(CV141&lt;='Hidden inputs'!$C$15,CV141*'Hidden inputs'!$D$15,CV141&lt;='Hidden inputs'!$C$16,'Hidden inputs'!$C$15*'Hidden inputs'!$D$15+(CV141-'Hidden inputs'!$B$16)*'Hidden inputs'!$D$16,CV141&lt;='Hidden inputs'!$C$17,'Hidden inputs'!$C$15*'Hidden inputs'!$D$15+('Hidden inputs'!$C$16-'Hidden inputs'!$B$16)*'Hidden inputs'!$D$16+(CV141-'Hidden inputs'!$B$17)*'Hidden inputs'!$D$17,CV141&gt;'Hidden inputs'!$B$18,'Hidden inputs'!$C$15*'Hidden inputs'!$D$15+('Hidden inputs'!$C$16-'Hidden inputs'!$B$16)*'Hidden inputs'!$D$16+('Hidden inputs'!$C$17-'Hidden inputs'!$B$17)*'Hidden inputs'!$D$17+(CV141-'Hidden inputs'!$B$18)*'Hidden inputs'!$D$18))</f>
        <v/>
      </c>
      <c r="CX141" s="10" t="str">
        <f t="shared" ca="1" si="6520"/>
        <v/>
      </c>
      <c r="CY141" s="5" t="str">
        <f t="shared" ca="1" si="6427"/>
        <v/>
      </c>
      <c r="CZ141" s="5" t="str">
        <f t="shared" ca="1" si="6428"/>
        <v/>
      </c>
      <c r="DA141" s="5" t="str">
        <f ca="1">IF($B141="","",'Hidden inputs'!$D$11*CR141+'Hidden inputs'!$E$11*CS141)</f>
        <v/>
      </c>
      <c r="DB141" s="11" t="str">
        <f t="shared" ca="1" si="6345"/>
        <v/>
      </c>
      <c r="DC141" s="9" t="str">
        <f t="shared" ca="1" si="6429"/>
        <v/>
      </c>
      <c r="DD141" s="3" t="str">
        <f t="shared" ca="1" si="6430"/>
        <v/>
      </c>
      <c r="DE141" s="5" t="str" cm="1">
        <f t="array" aca="1" ref="DE141" ca="1">IF($B141="","",IF(DD141=0,0,IF(DD_Payment="",0,IF(DD141&lt;_xlfn.IFS(DD_Frequency="Monthly",1,DD_Frequency="Quarterly",IF(MONTH(DD$2)=1,1,IF(MONTH(DD$2)=4,1,IF(MONTH(DD$2)=7,1,IF(MONTH(DD$2)=10,1,0)))),DD_Frequency="Annually",IF(MONTH(DD$2)=1,1,0))*DD_Payment,DD141,_xlfn.IFS(DD_Frequency="Monthly",1,DD_Frequency="Quarterly",IF(MONTH(DD$2)=1,1,IF(MONTH(DD$2)=4,1,IF(MONTH(DD$2)=7,1,IF(MONTH(DD$2)=10,1,0)))),DD_Frequency="Annually",IF(MONTH(DD$2)=1,1,0))*DD_Payment))))</f>
        <v/>
      </c>
      <c r="DF141" s="3" t="str">
        <f t="shared" ref="DF141" ca="1" si="6824">IF($B141="","",IF(DD141&gt;DE141,(DD141-DE141/2)*(rate_A*(DF$1/365)),0))</f>
        <v/>
      </c>
      <c r="DG141" s="3" t="str">
        <f t="shared" ca="1" si="6522"/>
        <v/>
      </c>
      <c r="DH141" s="3" t="str">
        <f t="shared" ref="DH141" ca="1" si="6825">IF($B141="","",CS141*(1+rate_A*DF$1/365))</f>
        <v/>
      </c>
      <c r="DI141" s="3" t="str">
        <f t="shared" ref="DI141" ca="1" si="6826">IF($B141="","",CT141*(1+rate_A*DF$1/365))</f>
        <v/>
      </c>
      <c r="DJ141" s="3" t="str">
        <f t="shared" ref="DJ141" ca="1" si="6827">IF($B141="","",CU141*(1+rate_joint*DF$1/365))</f>
        <v/>
      </c>
      <c r="DK141" s="5" t="str">
        <f t="shared" ca="1" si="6526"/>
        <v/>
      </c>
      <c r="DL141" s="5" t="str" cm="1">
        <f t="array" aca="1" ref="DL141" ca="1">IF(DK141="","",_xlfn.IFS(DK141&lt;='Hidden inputs'!$C$15,DK141*'Hidden inputs'!$D$15,DK141&lt;='Hidden inputs'!$C$16,'Hidden inputs'!$C$15*'Hidden inputs'!$D$15+(DK141-'Hidden inputs'!$B$16)*'Hidden inputs'!$D$16,DK141&lt;='Hidden inputs'!$C$17,'Hidden inputs'!$C$15*'Hidden inputs'!$D$15+('Hidden inputs'!$C$16-'Hidden inputs'!$B$16)*'Hidden inputs'!$D$16+(DK141-'Hidden inputs'!$B$17)*'Hidden inputs'!$D$17,DK141&gt;'Hidden inputs'!$B$18,'Hidden inputs'!$C$15*'Hidden inputs'!$D$15+('Hidden inputs'!$C$16-'Hidden inputs'!$B$16)*'Hidden inputs'!$D$16+('Hidden inputs'!$C$17-'Hidden inputs'!$B$17)*'Hidden inputs'!$D$17+(DK141-'Hidden inputs'!$B$18)*'Hidden inputs'!$D$18))</f>
        <v/>
      </c>
      <c r="DM141" s="10" t="str">
        <f t="shared" ca="1" si="6527"/>
        <v/>
      </c>
      <c r="DN141" s="5" t="str">
        <f t="shared" ca="1" si="6435"/>
        <v/>
      </c>
      <c r="DO141" s="5" t="str">
        <f t="shared" ca="1" si="6436"/>
        <v/>
      </c>
      <c r="DP141" s="5" t="str">
        <f ca="1">IF($B141="","",'Hidden inputs'!$D$11*DG141+'Hidden inputs'!$E$11*DH141)</f>
        <v/>
      </c>
      <c r="DQ141" s="11" t="str">
        <f t="shared" ca="1" si="6350"/>
        <v/>
      </c>
      <c r="DR141" s="9" t="str">
        <f t="shared" ca="1" si="6437"/>
        <v/>
      </c>
      <c r="DS141" s="3" t="str">
        <f t="shared" ca="1" si="6438"/>
        <v/>
      </c>
      <c r="DT141" s="5" t="str" cm="1">
        <f t="array" aca="1" ref="DT141" ca="1">IF($B141="","",IF(DS141=0,0,IF(DD_Payment="",0,IF(DS141&lt;_xlfn.IFS(DD_Frequency="Monthly",1,DD_Frequency="Quarterly",IF(MONTH(DS$2)=1,1,IF(MONTH(DS$2)=4,1,IF(MONTH(DS$2)=7,1,IF(MONTH(DS$2)=10,1,0)))),DD_Frequency="Annually",IF(MONTH(DS$2)=1,1,0))*DD_Payment,DS141,_xlfn.IFS(DD_Frequency="Monthly",1,DD_Frequency="Quarterly",IF(MONTH(DS$2)=1,1,IF(MONTH(DS$2)=4,1,IF(MONTH(DS$2)=7,1,IF(MONTH(DS$2)=10,1,0)))),DD_Frequency="Annually",IF(MONTH(DS$2)=1,1,0))*DD_Payment))))</f>
        <v/>
      </c>
      <c r="DU141" s="3" t="str">
        <f t="shared" ref="DU141" ca="1" si="6828">IF($B141="","",IF(DS141&gt;DT141,(DS141-DT141/2)*(rate_A*(DU$1/365)),0))</f>
        <v/>
      </c>
      <c r="DV141" s="3" t="str">
        <f t="shared" ca="1" si="6529"/>
        <v/>
      </c>
      <c r="DW141" s="3" t="str">
        <f t="shared" ref="DW141" ca="1" si="6829">IF($B141="","",DH141*(1+rate_A*DU$1/365))</f>
        <v/>
      </c>
      <c r="DX141" s="3" t="str">
        <f t="shared" ref="DX141" ca="1" si="6830">IF($B141="","",DI141*(1+rate_A*DU$1/365))</f>
        <v/>
      </c>
      <c r="DY141" s="3" t="str">
        <f t="shared" ref="DY141" ca="1" si="6831">IF($B141="","",DJ141*(1+rate_joint*DU$1/365))</f>
        <v/>
      </c>
      <c r="DZ141" s="5" t="str">
        <f t="shared" ca="1" si="6533"/>
        <v/>
      </c>
      <c r="EA141" s="5" t="str" cm="1">
        <f t="array" aca="1" ref="EA141" ca="1">IF(DZ141="","",_xlfn.IFS(DZ141&lt;='Hidden inputs'!$C$15,DZ141*'Hidden inputs'!$D$15,DZ141&lt;='Hidden inputs'!$C$16,'Hidden inputs'!$C$15*'Hidden inputs'!$D$15+(DZ141-'Hidden inputs'!$B$16)*'Hidden inputs'!$D$16,DZ141&lt;='Hidden inputs'!$C$17,'Hidden inputs'!$C$15*'Hidden inputs'!$D$15+('Hidden inputs'!$C$16-'Hidden inputs'!$B$16)*'Hidden inputs'!$D$16+(DZ141-'Hidden inputs'!$B$17)*'Hidden inputs'!$D$17,DZ141&gt;'Hidden inputs'!$B$18,'Hidden inputs'!$C$15*'Hidden inputs'!$D$15+('Hidden inputs'!$C$16-'Hidden inputs'!$B$16)*'Hidden inputs'!$D$16+('Hidden inputs'!$C$17-'Hidden inputs'!$B$17)*'Hidden inputs'!$D$17+(DZ141-'Hidden inputs'!$B$18)*'Hidden inputs'!$D$18))</f>
        <v/>
      </c>
      <c r="EB141" s="10" t="str">
        <f t="shared" ca="1" si="6534"/>
        <v/>
      </c>
      <c r="EC141" s="5" t="str">
        <f t="shared" ca="1" si="6443"/>
        <v/>
      </c>
      <c r="ED141" s="5" t="str">
        <f t="shared" ca="1" si="6444"/>
        <v/>
      </c>
      <c r="EE141" s="5" t="str">
        <f ca="1">IF($B141="","",'Hidden inputs'!$D$11*DV141+'Hidden inputs'!$E$11*DW141)</f>
        <v/>
      </c>
      <c r="EF141" s="11" t="str">
        <f t="shared" ca="1" si="6355"/>
        <v/>
      </c>
      <c r="EG141" s="9" t="str">
        <f t="shared" ca="1" si="6445"/>
        <v/>
      </c>
      <c r="EH141" s="3" t="str">
        <f t="shared" ca="1" si="6446"/>
        <v/>
      </c>
      <c r="EI141" s="5" t="str" cm="1">
        <f t="array" aca="1" ref="EI141" ca="1">IF($B141="","",IF(EH141=0,0,IF(DD_Payment="",0,IF(EH141&lt;_xlfn.IFS(DD_Frequency="Monthly",1,DD_Frequency="Quarterly",IF(MONTH(EH$2)=1,1,IF(MONTH(EH$2)=4,1,IF(MONTH(EH$2)=7,1,IF(MONTH(EH$2)=10,1,0)))),DD_Frequency="Annually",IF(MONTH(EH$2)=1,1,0))*DD_Payment,EH141,_xlfn.IFS(DD_Frequency="Monthly",1,DD_Frequency="Quarterly",IF(MONTH(EH$2)=1,1,IF(MONTH(EH$2)=4,1,IF(MONTH(EH$2)=7,1,IF(MONTH(EH$2)=10,1,0)))),DD_Frequency="Annually",IF(MONTH(EH$2)=1,1,0))*DD_Payment))))</f>
        <v/>
      </c>
      <c r="EJ141" s="3" t="str">
        <f t="shared" ref="EJ141" ca="1" si="6832">IF($B141="","",IF(EH141&gt;EI141,(EH141-EI141/2)*(rate_A*(EJ$1/365)),0))</f>
        <v/>
      </c>
      <c r="EK141" s="3" t="str">
        <f t="shared" ca="1" si="6536"/>
        <v/>
      </c>
      <c r="EL141" s="3" t="str">
        <f t="shared" ref="EL141" ca="1" si="6833">IF($B141="","",DW141*(1+rate_A*EJ$1/365))</f>
        <v/>
      </c>
      <c r="EM141" s="3" t="str">
        <f t="shared" ref="EM141" ca="1" si="6834">IF($B141="","",DX141*(1+rate_A*EJ$1/365))</f>
        <v/>
      </c>
      <c r="EN141" s="3" t="str">
        <f t="shared" ref="EN141" ca="1" si="6835">IF($B141="","",DY141*(1+rate_joint*EJ$1/365))</f>
        <v/>
      </c>
      <c r="EO141" s="5" t="str">
        <f t="shared" ca="1" si="6540"/>
        <v/>
      </c>
      <c r="EP141" s="5" t="str" cm="1">
        <f t="array" aca="1" ref="EP141" ca="1">IF(EO141="","",_xlfn.IFS(EO141&lt;='Hidden inputs'!$C$15,EO141*'Hidden inputs'!$D$15,EO141&lt;='Hidden inputs'!$C$16,'Hidden inputs'!$C$15*'Hidden inputs'!$D$15+(EO141-'Hidden inputs'!$B$16)*'Hidden inputs'!$D$16,EO141&lt;='Hidden inputs'!$C$17,'Hidden inputs'!$C$15*'Hidden inputs'!$D$15+('Hidden inputs'!$C$16-'Hidden inputs'!$B$16)*'Hidden inputs'!$D$16+(EO141-'Hidden inputs'!$B$17)*'Hidden inputs'!$D$17,EO141&gt;'Hidden inputs'!$B$18,'Hidden inputs'!$C$15*'Hidden inputs'!$D$15+('Hidden inputs'!$C$16-'Hidden inputs'!$B$16)*'Hidden inputs'!$D$16+('Hidden inputs'!$C$17-'Hidden inputs'!$B$17)*'Hidden inputs'!$D$17+(EO141-'Hidden inputs'!$B$18)*'Hidden inputs'!$D$18))</f>
        <v/>
      </c>
      <c r="EQ141" s="10" t="str">
        <f t="shared" ca="1" si="6541"/>
        <v/>
      </c>
      <c r="ER141" s="5" t="str">
        <f t="shared" ca="1" si="6451"/>
        <v/>
      </c>
      <c r="ES141" s="5" t="str">
        <f t="shared" ca="1" si="6452"/>
        <v/>
      </c>
      <c r="ET141" s="5" t="str">
        <f ca="1">IF($B141="","",'Hidden inputs'!$D$11*EK141+'Hidden inputs'!$E$11*EL141)</f>
        <v/>
      </c>
      <c r="EU141" s="11" t="str">
        <f t="shared" ca="1" si="6360"/>
        <v/>
      </c>
      <c r="EV141" s="9" t="str">
        <f t="shared" ca="1" si="6453"/>
        <v/>
      </c>
      <c r="EW141" s="3" t="str">
        <f t="shared" ca="1" si="6454"/>
        <v/>
      </c>
      <c r="EX141" s="5" t="str" cm="1">
        <f t="array" aca="1" ref="EX141" ca="1">IF($B141="","",IF(EW141=0,0,IF(DD_Payment="",0,IF(EW141&lt;_xlfn.IFS(DD_Frequency="Monthly",1,DD_Frequency="Quarterly",IF(MONTH(EW$2)=1,1,IF(MONTH(EW$2)=4,1,IF(MONTH(EW$2)=7,1,IF(MONTH(EW$2)=10,1,0)))),DD_Frequency="Annually",IF(MONTH(EW$2)=1,1,0))*DD_Payment,EW141,_xlfn.IFS(DD_Frequency="Monthly",1,DD_Frequency="Quarterly",IF(MONTH(EW$2)=1,1,IF(MONTH(EW$2)=4,1,IF(MONTH(EW$2)=7,1,IF(MONTH(EW$2)=10,1,0)))),DD_Frequency="Annually",IF(MONTH(EW$2)=1,1,0))*DD_Payment))))</f>
        <v/>
      </c>
      <c r="EY141" s="3" t="str">
        <f t="shared" ref="EY141" ca="1" si="6836">IF($B141="","",IF(EW141&gt;EX141,(EW141-EX141/2)*(rate_A*(EY$1/365)),0))</f>
        <v/>
      </c>
      <c r="EZ141" s="3" t="str">
        <f t="shared" ca="1" si="6543"/>
        <v/>
      </c>
      <c r="FA141" s="3" t="str">
        <f t="shared" ref="FA141" ca="1" si="6837">IF($B141="","",EL141*(1+rate_A*EY$1/365))</f>
        <v/>
      </c>
      <c r="FB141" s="3" t="str">
        <f t="shared" ref="FB141" ca="1" si="6838">IF($B141="","",EM141*(1+rate_A*EY$1/365))</f>
        <v/>
      </c>
      <c r="FC141" s="3" t="str">
        <f t="shared" ref="FC141" ca="1" si="6839">IF($B141="","",EN141*(1+rate_joint*EY$1/365))</f>
        <v/>
      </c>
      <c r="FD141" s="5" t="str">
        <f t="shared" ca="1" si="6547"/>
        <v/>
      </c>
      <c r="FE141" s="5" t="str" cm="1">
        <f t="array" aca="1" ref="FE141" ca="1">IF(FD141="","",_xlfn.IFS(FD141&lt;='Hidden inputs'!$C$15,FD141*'Hidden inputs'!$D$15,FD141&lt;='Hidden inputs'!$C$16,'Hidden inputs'!$C$15*'Hidden inputs'!$D$15+(FD141-'Hidden inputs'!$B$16)*'Hidden inputs'!$D$16,FD141&lt;='Hidden inputs'!$C$17,'Hidden inputs'!$C$15*'Hidden inputs'!$D$15+('Hidden inputs'!$C$16-'Hidden inputs'!$B$16)*'Hidden inputs'!$D$16+(FD141-'Hidden inputs'!$B$17)*'Hidden inputs'!$D$17,FD141&gt;'Hidden inputs'!$B$18,'Hidden inputs'!$C$15*'Hidden inputs'!$D$15+('Hidden inputs'!$C$16-'Hidden inputs'!$B$16)*'Hidden inputs'!$D$16+('Hidden inputs'!$C$17-'Hidden inputs'!$B$17)*'Hidden inputs'!$D$17+(FD141-'Hidden inputs'!$B$18)*'Hidden inputs'!$D$18))</f>
        <v/>
      </c>
      <c r="FF141" s="10" t="str">
        <f t="shared" ca="1" si="6548"/>
        <v/>
      </c>
      <c r="FG141" s="5" t="str">
        <f t="shared" ca="1" si="6459"/>
        <v/>
      </c>
      <c r="FH141" s="5" t="str">
        <f t="shared" ca="1" si="6460"/>
        <v/>
      </c>
      <c r="FI141" s="5" t="str">
        <f ca="1">IF($B141="","",'Hidden inputs'!$D$11*EZ141+'Hidden inputs'!$E$11*FA141)</f>
        <v/>
      </c>
      <c r="FJ141" s="11" t="str">
        <f t="shared" ca="1" si="6365"/>
        <v/>
      </c>
      <c r="FK141" s="9" t="str">
        <f t="shared" ca="1" si="6461"/>
        <v/>
      </c>
      <c r="FL141" s="3" t="str">
        <f t="shared" ca="1" si="6462"/>
        <v/>
      </c>
      <c r="FM141" s="5" t="str" cm="1">
        <f t="array" aca="1" ref="FM141" ca="1">IF($B141="","",IF(FL141=0,0,IF(DD_Payment="",0,IF(FL141&lt;_xlfn.IFS(DD_Frequency="Monthly",1,DD_Frequency="Quarterly",IF(MONTH(FL$2)=1,1,IF(MONTH(FL$2)=4,1,IF(MONTH(FL$2)=7,1,IF(MONTH(FL$2)=10,1,0)))),DD_Frequency="Annually",IF(MONTH(FL$2)=1,1,0))*DD_Payment,FL141,_xlfn.IFS(DD_Frequency="Monthly",1,DD_Frequency="Quarterly",IF(MONTH(FL$2)=1,1,IF(MONTH(FL$2)=4,1,IF(MONTH(FL$2)=7,1,IF(MONTH(FL$2)=10,1,0)))),DD_Frequency="Annually",IF(MONTH(FL$2)=1,1,0))*DD_Payment))))</f>
        <v/>
      </c>
      <c r="FN141" s="3" t="str">
        <f t="shared" ref="FN141" ca="1" si="6840">IF($B141="","",IF(FL141&gt;FM141,(FL141-FM141/2)*(rate_A*(FN$1/365)),0))</f>
        <v/>
      </c>
      <c r="FO141" s="3" t="str">
        <f t="shared" ca="1" si="6550"/>
        <v/>
      </c>
      <c r="FP141" s="3" t="str">
        <f t="shared" ref="FP141" ca="1" si="6841">IF($B141="","",FA141*(1+rate_A*FN$1/365))</f>
        <v/>
      </c>
      <c r="FQ141" s="3" t="str">
        <f t="shared" ref="FQ141" ca="1" si="6842">IF($B141="","",FB141*(1+rate_A*FN$1/365))</f>
        <v/>
      </c>
      <c r="FR141" s="3" t="str">
        <f t="shared" ref="FR141" ca="1" si="6843">IF($B141="","",FC141*(1+rate_joint*FN$1/365))</f>
        <v/>
      </c>
      <c r="FS141" s="5" t="str">
        <f t="shared" ca="1" si="6554"/>
        <v/>
      </c>
      <c r="FT141" s="5" t="str" cm="1">
        <f t="array" aca="1" ref="FT141" ca="1">IF(FS141="","",_xlfn.IFS(FS141&lt;='Hidden inputs'!$C$15,FS141*'Hidden inputs'!$D$15,FS141&lt;='Hidden inputs'!$C$16,'Hidden inputs'!$C$15*'Hidden inputs'!$D$15+(FS141-'Hidden inputs'!$B$16)*'Hidden inputs'!$D$16,FS141&lt;='Hidden inputs'!$C$17,'Hidden inputs'!$C$15*'Hidden inputs'!$D$15+('Hidden inputs'!$C$16-'Hidden inputs'!$B$16)*'Hidden inputs'!$D$16+(FS141-'Hidden inputs'!$B$17)*'Hidden inputs'!$D$17,FS141&gt;'Hidden inputs'!$B$18,'Hidden inputs'!$C$15*'Hidden inputs'!$D$15+('Hidden inputs'!$C$16-'Hidden inputs'!$B$16)*'Hidden inputs'!$D$16+('Hidden inputs'!$C$17-'Hidden inputs'!$B$17)*'Hidden inputs'!$D$17+(FS141-'Hidden inputs'!$B$18)*'Hidden inputs'!$D$18))</f>
        <v/>
      </c>
      <c r="FU141" s="10" t="str">
        <f t="shared" ca="1" si="6555"/>
        <v/>
      </c>
      <c r="FV141" s="5" t="str">
        <f t="shared" ca="1" si="6467"/>
        <v/>
      </c>
      <c r="FW141" s="5" t="str">
        <f t="shared" ca="1" si="6468"/>
        <v/>
      </c>
      <c r="FX141" s="5" t="str">
        <f ca="1">IF($B141="","",'Hidden inputs'!$D$11*FO141+'Hidden inputs'!$E$11*FP141)</f>
        <v/>
      </c>
      <c r="FY141" s="11" t="str">
        <f t="shared" ca="1" si="6370"/>
        <v/>
      </c>
      <c r="FZ141" s="9" t="str">
        <f t="shared" ca="1" si="6469"/>
        <v/>
      </c>
      <c r="GA141" s="5" t="str">
        <f t="shared" ca="1" si="6470"/>
        <v/>
      </c>
      <c r="GB141" s="5" t="str">
        <f t="shared" ca="1" si="6471"/>
        <v/>
      </c>
      <c r="GC141" s="5" t="str">
        <f t="shared" ca="1" si="6371"/>
        <v/>
      </c>
      <c r="GD141" s="5" t="str">
        <f t="shared" ca="1" si="6372"/>
        <v/>
      </c>
    </row>
    <row r="142" spans="1:186" x14ac:dyDescent="0.35">
      <c r="A142" s="2" t="str">
        <f t="shared" ca="1" si="6373"/>
        <v/>
      </c>
      <c r="B142" s="6" t="str">
        <f t="shared" ca="1" si="6374"/>
        <v/>
      </c>
      <c r="C142" s="5" t="str">
        <f t="shared" ca="1" si="6472"/>
        <v/>
      </c>
      <c r="D142" s="5" t="str" cm="1">
        <f t="array" aca="1" ref="D142" ca="1">IF($B142="","",IF(C142=0,0,IF(DD_Payment="",0,IF(C142&lt;_xlfn.IFS(DD_Frequency="Monthly",1,DD_Frequency="Quarterly",IF(MONTH(C$2)=1,1,IF(MONTH(C$2)=4,1,IF(MONTH(C$2)=7,1,IF(MONTH(C$2)=10,1,0)))),DD_Frequency="Annually",IF(MONTH(C$2)=1,1,0))*DD_Payment,C142,_xlfn.IFS(DD_Frequency="Monthly",1,DD_Frequency="Quarterly",IF(MONTH(C$2)=1,1,IF(MONTH(C$2)=4,1,IF(MONTH(C$2)=7,1,IF(MONTH(C$2)=10,1,0)))),DD_Frequency="Annually",IF(MONTH(C$2)=1,1,0))*DD_Payment))))</f>
        <v/>
      </c>
      <c r="E142" s="5" t="str">
        <f t="shared" ref="E142" ca="1" si="6844">IF(B142="","",IF(C142&gt;D142,(C142-D142/2)*(rate_A*(E$1/365)),0))</f>
        <v/>
      </c>
      <c r="F142" s="5" t="str">
        <f t="shared" ca="1" si="6376"/>
        <v/>
      </c>
      <c r="G142" s="5" t="str">
        <f t="shared" ref="G142" ca="1" si="6845">IF(B142="","",G141*(1+rate_A*E$1/365))</f>
        <v/>
      </c>
      <c r="H142" s="5" t="str">
        <f t="shared" ref="H142" ca="1" si="6846">IF(B142="","",H141*(1+rate_A*E$1/365))</f>
        <v/>
      </c>
      <c r="I142" s="5" t="str">
        <f t="shared" ref="I142" ca="1" si="6847">IF(B142="","",I141*(1+rate_joint*E$1/365))</f>
        <v/>
      </c>
      <c r="J142" s="5" t="str">
        <f t="shared" ca="1" si="6477"/>
        <v/>
      </c>
      <c r="K142" s="5" t="str" cm="1">
        <f t="array" aca="1" ref="K142" ca="1">IF(J142="","",_xlfn.IFS(J142&lt;='Hidden inputs'!$C$15,J142*'Hidden inputs'!$D$15,J142&lt;='Hidden inputs'!$C$16,'Hidden inputs'!$C$15*'Hidden inputs'!$D$15+(J142-'Hidden inputs'!$B$16)*'Hidden inputs'!$D$16,J142&lt;='Hidden inputs'!$C$17,'Hidden inputs'!$C$15*'Hidden inputs'!$D$15+('Hidden inputs'!$C$16-'Hidden inputs'!$B$16)*'Hidden inputs'!$D$16+(J142-'Hidden inputs'!$B$17)*'Hidden inputs'!$D$17,J142&gt;'Hidden inputs'!$B$18,'Hidden inputs'!$C$15*'Hidden inputs'!$D$15+('Hidden inputs'!$C$16-'Hidden inputs'!$B$16)*'Hidden inputs'!$D$16+('Hidden inputs'!$C$17-'Hidden inputs'!$B$17)*'Hidden inputs'!$D$17+(J142-'Hidden inputs'!$B$18)*'Hidden inputs'!$D$18))</f>
        <v/>
      </c>
      <c r="L142" s="11" t="str">
        <f t="shared" ca="1" si="6478"/>
        <v/>
      </c>
      <c r="M142" s="5" t="str">
        <f t="shared" ca="1" si="6380"/>
        <v/>
      </c>
      <c r="N142" s="5" t="str">
        <f t="shared" ca="1" si="6381"/>
        <v/>
      </c>
      <c r="O142" s="5" t="str">
        <f ca="1">IF(B142="","",'Hidden inputs'!$D$11*F142+'Hidden inputs'!$E$11*G142)</f>
        <v/>
      </c>
      <c r="P142" s="11" t="str">
        <f t="shared" ca="1" si="6314"/>
        <v/>
      </c>
      <c r="Q142" s="20" t="str">
        <f t="shared" ca="1" si="6315"/>
        <v/>
      </c>
      <c r="R142" s="3" t="str">
        <f t="shared" ca="1" si="6382"/>
        <v/>
      </c>
      <c r="S142" s="5" t="str" cm="1">
        <f t="array" aca="1" ref="S142" ca="1">IF($B142="","",IF(R142=0,0,IF(DD_Payment="",0,IF(R142&lt;_xlfn.IFS(DD_Frequency="Monthly",1,DD_Frequency="Quarterly",IF(MONTH(R$2)=1,1,IF(MONTH(R$2)=4,1,IF(MONTH(R$2)=7,1,IF(MONTH(R$2)=10,1,0)))),DD_Frequency="Annually",IF(MONTH(R$2)=1,1,0))*DD_Payment,R142,_xlfn.IFS(DD_Frequency="Monthly",1,DD_Frequency="Quarterly",IF(MONTH(R$2)=1,1,IF(MONTH(R$2)=4,1,IF(MONTH(R$2)=7,1,IF(MONTH(R$2)=10,1,0)))),DD_Frequency="Annually",IF(MONTH(R$2)=1,1,0))*DD_Payment))))</f>
        <v/>
      </c>
      <c r="T142" s="3" t="str">
        <f t="shared" ref="T142" ca="1" si="6848">IF(B142="","",IF(R142&gt;S142,(R142-S142/2)*(rate_A*((T$1+A142)/365)),0))</f>
        <v/>
      </c>
      <c r="U142" s="3" t="str">
        <f t="shared" ca="1" si="6384"/>
        <v/>
      </c>
      <c r="V142" s="3" t="str">
        <f t="shared" ref="V142" ca="1" si="6849">IF(B142="","",G142*(1+rate_A*(T$1+A142)/365))</f>
        <v/>
      </c>
      <c r="W142" s="3" t="str">
        <f t="shared" ref="W142" ca="1" si="6850">IF(B142="","",H142*(1+rate_A*(T$1+A142)/365))</f>
        <v/>
      </c>
      <c r="X142" s="3" t="str">
        <f t="shared" ref="X142" ca="1" si="6851">IF(B142="","",I142*(1+rate_joint*(T$1+A142)/365))</f>
        <v/>
      </c>
      <c r="Y142" s="5" t="str">
        <f t="shared" ca="1" si="6483"/>
        <v/>
      </c>
      <c r="Z142" s="5" t="str" cm="1">
        <f t="array" aca="1" ref="Z142" ca="1">IF(Y142="","",_xlfn.IFS(Y142&lt;='Hidden inputs'!$C$15,Y142*'Hidden inputs'!$D$15,Y142&lt;='Hidden inputs'!$C$16,'Hidden inputs'!$C$15*'Hidden inputs'!$D$15+(Y142-'Hidden inputs'!$B$16)*'Hidden inputs'!$D$16,Y142&lt;='Hidden inputs'!$C$17,'Hidden inputs'!$C$15*'Hidden inputs'!$D$15+('Hidden inputs'!$C$16-'Hidden inputs'!$B$16)*'Hidden inputs'!$D$16+(Y142-'Hidden inputs'!$B$17)*'Hidden inputs'!$D$17,Y142&gt;'Hidden inputs'!$B$18,'Hidden inputs'!$C$15*'Hidden inputs'!$D$15+('Hidden inputs'!$C$16-'Hidden inputs'!$B$16)*'Hidden inputs'!$D$16+('Hidden inputs'!$C$17-'Hidden inputs'!$B$17)*'Hidden inputs'!$D$17+(Y142-'Hidden inputs'!$B$18)*'Hidden inputs'!$D$18))</f>
        <v/>
      </c>
      <c r="AA142" s="10" t="str">
        <f t="shared" ca="1" si="6484"/>
        <v/>
      </c>
      <c r="AB142" s="5" t="str">
        <f t="shared" ca="1" si="6388"/>
        <v/>
      </c>
      <c r="AC142" s="5" t="str">
        <f t="shared" ca="1" si="6485"/>
        <v/>
      </c>
      <c r="AD142" s="5" t="str">
        <f ca="1">IF(B142="","",'Hidden inputs'!$D$11*U142+'Hidden inputs'!$E$11*V142)</f>
        <v/>
      </c>
      <c r="AE142" s="11" t="str">
        <f t="shared" ca="1" si="6320"/>
        <v/>
      </c>
      <c r="AF142" s="9" t="str">
        <f t="shared" ca="1" si="6389"/>
        <v/>
      </c>
      <c r="AG142" s="3" t="str">
        <f t="shared" ca="1" si="6390"/>
        <v/>
      </c>
      <c r="AH142" s="5" t="str" cm="1">
        <f t="array" aca="1" ref="AH142" ca="1">IF($B142="","",IF(AG142=0,0,IF(DD_Payment="",0,IF(AG142&lt;_xlfn.IFS(DD_Frequency="Monthly",1,DD_Frequency="Quarterly",IF(MONTH(AG$2)=1,1,IF(MONTH(AG$2)=4,1,IF(MONTH(AG$2)=7,1,IF(MONTH(AG$2)=10,1,0)))),DD_Frequency="Annually",IF(MONTH(AG$2)=1,1,0))*DD_Payment,AG142,_xlfn.IFS(DD_Frequency="Monthly",1,DD_Frequency="Quarterly",IF(MONTH(AG$2)=1,1,IF(MONTH(AG$2)=4,1,IF(MONTH(AG$2)=7,1,IF(MONTH(AG$2)=10,1,0)))),DD_Frequency="Annually",IF(MONTH(AG$2)=1,1,0))*DD_Payment))))</f>
        <v/>
      </c>
      <c r="AI142" s="3" t="str">
        <f t="shared" ref="AI142" ca="1" si="6852">IF($B142="","",IF(AG142&gt;AH142,(AG142-AH142/2)*(rate_A*(AI$1/365)),0))</f>
        <v/>
      </c>
      <c r="AJ142" s="3" t="str">
        <f t="shared" ca="1" si="6487"/>
        <v/>
      </c>
      <c r="AK142" s="3" t="str">
        <f t="shared" ref="AK142" ca="1" si="6853">IF($B142="","",V142*(1+rate_A*AI$1/365))</f>
        <v/>
      </c>
      <c r="AL142" s="3" t="str">
        <f t="shared" ref="AL142" ca="1" si="6854">IF($B142="","",W142*(1+rate_A*AI$1/365))</f>
        <v/>
      </c>
      <c r="AM142" s="3" t="str">
        <f t="shared" ref="AM142" ca="1" si="6855">IF($B142="","",X142*(1+rate_joint*AI$1/365))</f>
        <v/>
      </c>
      <c r="AN142" s="5" t="str">
        <f t="shared" ca="1" si="6491"/>
        <v/>
      </c>
      <c r="AO142" s="5" t="str" cm="1">
        <f t="array" aca="1" ref="AO142" ca="1">IF(AN142="","",_xlfn.IFS(AN142&lt;='Hidden inputs'!$C$15,AN142*'Hidden inputs'!$D$15,AN142&lt;='Hidden inputs'!$C$16,'Hidden inputs'!$C$15*'Hidden inputs'!$D$15+(AN142-'Hidden inputs'!$B$16)*'Hidden inputs'!$D$16,AN142&lt;='Hidden inputs'!$C$17,'Hidden inputs'!$C$15*'Hidden inputs'!$D$15+('Hidden inputs'!$C$16-'Hidden inputs'!$B$16)*'Hidden inputs'!$D$16+(AN142-'Hidden inputs'!$B$17)*'Hidden inputs'!$D$17,AN142&gt;'Hidden inputs'!$B$18,'Hidden inputs'!$C$15*'Hidden inputs'!$D$15+('Hidden inputs'!$C$16-'Hidden inputs'!$B$16)*'Hidden inputs'!$D$16+('Hidden inputs'!$C$17-'Hidden inputs'!$B$17)*'Hidden inputs'!$D$17+(AN142-'Hidden inputs'!$B$18)*'Hidden inputs'!$D$18))</f>
        <v/>
      </c>
      <c r="AP142" s="10" t="str">
        <f t="shared" ca="1" si="6492"/>
        <v/>
      </c>
      <c r="AQ142" s="5" t="str">
        <f t="shared" ca="1" si="6395"/>
        <v/>
      </c>
      <c r="AR142" s="5" t="str">
        <f t="shared" ca="1" si="6396"/>
        <v/>
      </c>
      <c r="AS142" s="5" t="str">
        <f ca="1">IF($B142="","",'Hidden inputs'!$D$11*AJ142+'Hidden inputs'!$E$11*AK142)</f>
        <v/>
      </c>
      <c r="AT142" s="11" t="str">
        <f t="shared" ca="1" si="6325"/>
        <v/>
      </c>
      <c r="AU142" s="9" t="str">
        <f t="shared" ca="1" si="6397"/>
        <v/>
      </c>
      <c r="AV142" s="3" t="str">
        <f t="shared" ca="1" si="6398"/>
        <v/>
      </c>
      <c r="AW142" s="5" t="str" cm="1">
        <f t="array" aca="1" ref="AW142" ca="1">IF($B142="","",IF(AV142=0,0,IF(DD_Payment="",0,IF(AV142&lt;_xlfn.IFS(DD_Frequency="Monthly",1,DD_Frequency="Quarterly",IF(MONTH(AV$2)=1,1,IF(MONTH(AV$2)=4,1,IF(MONTH(AV$2)=7,1,IF(MONTH(AV$2)=10,1,0)))),DD_Frequency="Annually",IF(MONTH(AV$2)=1,1,0))*DD_Payment,AV142,_xlfn.IFS(DD_Frequency="Monthly",1,DD_Frequency="Quarterly",IF(MONTH(AV$2)=1,1,IF(MONTH(AV$2)=4,1,IF(MONTH(AV$2)=7,1,IF(MONTH(AV$2)=10,1,0)))),DD_Frequency="Annually",IF(MONTH(AV$2)=1,1,0))*DD_Payment))))</f>
        <v/>
      </c>
      <c r="AX142" s="3" t="str">
        <f t="shared" ref="AX142" ca="1" si="6856">IF($B142="","",IF(AV142&gt;AW142,(AV142-AW142/2)*(rate_A*(AX$1/365)),0))</f>
        <v/>
      </c>
      <c r="AY142" s="3" t="str">
        <f t="shared" ca="1" si="6494"/>
        <v/>
      </c>
      <c r="AZ142" s="3" t="str">
        <f t="shared" ref="AZ142" ca="1" si="6857">IF($B142="","",AK142*(1+rate_A*AX$1/365))</f>
        <v/>
      </c>
      <c r="BA142" s="3" t="str">
        <f t="shared" ref="BA142" ca="1" si="6858">IF($B142="","",AL142*(1+rate_A*AX$1/365))</f>
        <v/>
      </c>
      <c r="BB142" s="3" t="str">
        <f t="shared" ref="BB142" ca="1" si="6859">IF($B142="","",AM142*(1+rate_joint*AX$1/365))</f>
        <v/>
      </c>
      <c r="BC142" s="5" t="str">
        <f t="shared" ca="1" si="6498"/>
        <v/>
      </c>
      <c r="BD142" s="5" t="str" cm="1">
        <f t="array" aca="1" ref="BD142" ca="1">IF(BC142="","",_xlfn.IFS(BC142&lt;='Hidden inputs'!$C$15,BC142*'Hidden inputs'!$D$15,BC142&lt;='Hidden inputs'!$C$16,'Hidden inputs'!$C$15*'Hidden inputs'!$D$15+(BC142-'Hidden inputs'!$B$16)*'Hidden inputs'!$D$16,BC142&lt;='Hidden inputs'!$C$17,'Hidden inputs'!$C$15*'Hidden inputs'!$D$15+('Hidden inputs'!$C$16-'Hidden inputs'!$B$16)*'Hidden inputs'!$D$16+(BC142-'Hidden inputs'!$B$17)*'Hidden inputs'!$D$17,BC142&gt;'Hidden inputs'!$B$18,'Hidden inputs'!$C$15*'Hidden inputs'!$D$15+('Hidden inputs'!$C$16-'Hidden inputs'!$B$16)*'Hidden inputs'!$D$16+('Hidden inputs'!$C$17-'Hidden inputs'!$B$17)*'Hidden inputs'!$D$17+(BC142-'Hidden inputs'!$B$18)*'Hidden inputs'!$D$18))</f>
        <v/>
      </c>
      <c r="BE142" s="10" t="str">
        <f t="shared" ca="1" si="6499"/>
        <v/>
      </c>
      <c r="BF142" s="5" t="str">
        <f t="shared" ca="1" si="6403"/>
        <v/>
      </c>
      <c r="BG142" s="5" t="str">
        <f t="shared" ca="1" si="6404"/>
        <v/>
      </c>
      <c r="BH142" s="5" t="str">
        <f ca="1">IF($B142="","",'Hidden inputs'!$D$11*AY142+'Hidden inputs'!$E$11*AZ142)</f>
        <v/>
      </c>
      <c r="BI142" s="11" t="str">
        <f t="shared" ca="1" si="6330"/>
        <v/>
      </c>
      <c r="BJ142" s="9" t="str">
        <f t="shared" ca="1" si="6405"/>
        <v/>
      </c>
      <c r="BK142" s="3" t="str">
        <f t="shared" ca="1" si="6406"/>
        <v/>
      </c>
      <c r="BL142" s="5" t="str" cm="1">
        <f t="array" aca="1" ref="BL142" ca="1">IF($B142="","",IF(BK142=0,0,IF(DD_Payment="",0,IF(BK142&lt;_xlfn.IFS(DD_Frequency="Monthly",1,DD_Frequency="Quarterly",IF(MONTH(BK$2)=1,1,IF(MONTH(BK$2)=4,1,IF(MONTH(BK$2)=7,1,IF(MONTH(BK$2)=10,1,0)))),DD_Frequency="Annually",IF(MONTH(BK$2)=1,1,0))*DD_Payment,BK142,_xlfn.IFS(DD_Frequency="Monthly",1,DD_Frequency="Quarterly",IF(MONTH(BK$2)=1,1,IF(MONTH(BK$2)=4,1,IF(MONTH(BK$2)=7,1,IF(MONTH(BK$2)=10,1,0)))),DD_Frequency="Annually",IF(MONTH(BK$2)=1,1,0))*DD_Payment))))</f>
        <v/>
      </c>
      <c r="BM142" s="3" t="str">
        <f t="shared" ref="BM142" ca="1" si="6860">IF($B142="","",IF(BK142&gt;BL142,(BK142-BL142/2)*(rate_A*(BM$1/365)),0))</f>
        <v/>
      </c>
      <c r="BN142" s="3" t="str">
        <f t="shared" ca="1" si="6501"/>
        <v/>
      </c>
      <c r="BO142" s="3" t="str">
        <f t="shared" ref="BO142" ca="1" si="6861">IF($B142="","",AZ142*(1+rate_A*BM$1/365))</f>
        <v/>
      </c>
      <c r="BP142" s="3" t="str">
        <f t="shared" ref="BP142" ca="1" si="6862">IF($B142="","",BA142*(1+rate_A*BM$1/365))</f>
        <v/>
      </c>
      <c r="BQ142" s="3" t="str">
        <f t="shared" ref="BQ142" ca="1" si="6863">IF($B142="","",BB142*(1+rate_joint*BM$1/365))</f>
        <v/>
      </c>
      <c r="BR142" s="5" t="str">
        <f t="shared" ca="1" si="6505"/>
        <v/>
      </c>
      <c r="BS142" s="5" t="str" cm="1">
        <f t="array" aca="1" ref="BS142" ca="1">IF(BR142="","",_xlfn.IFS(BR142&lt;='Hidden inputs'!$C$15,BR142*'Hidden inputs'!$D$15,BR142&lt;='Hidden inputs'!$C$16,'Hidden inputs'!$C$15*'Hidden inputs'!$D$15+(BR142-'Hidden inputs'!$B$16)*'Hidden inputs'!$D$16,BR142&lt;='Hidden inputs'!$C$17,'Hidden inputs'!$C$15*'Hidden inputs'!$D$15+('Hidden inputs'!$C$16-'Hidden inputs'!$B$16)*'Hidden inputs'!$D$16+(BR142-'Hidden inputs'!$B$17)*'Hidden inputs'!$D$17,BR142&gt;'Hidden inputs'!$B$18,'Hidden inputs'!$C$15*'Hidden inputs'!$D$15+('Hidden inputs'!$C$16-'Hidden inputs'!$B$16)*'Hidden inputs'!$D$16+('Hidden inputs'!$C$17-'Hidden inputs'!$B$17)*'Hidden inputs'!$D$17+(BR142-'Hidden inputs'!$B$18)*'Hidden inputs'!$D$18))</f>
        <v/>
      </c>
      <c r="BT142" s="10" t="str">
        <f t="shared" ca="1" si="6506"/>
        <v/>
      </c>
      <c r="BU142" s="5" t="str">
        <f t="shared" ca="1" si="6411"/>
        <v/>
      </c>
      <c r="BV142" s="5" t="str">
        <f t="shared" ca="1" si="6412"/>
        <v/>
      </c>
      <c r="BW142" s="5" t="str">
        <f ca="1">IF($B142="","",'Hidden inputs'!$D$11*BN142+'Hidden inputs'!$E$11*BO142)</f>
        <v/>
      </c>
      <c r="BX142" s="11" t="str">
        <f t="shared" ca="1" si="6335"/>
        <v/>
      </c>
      <c r="BY142" s="9" t="str">
        <f t="shared" ca="1" si="6413"/>
        <v/>
      </c>
      <c r="BZ142" s="3" t="str">
        <f t="shared" ca="1" si="6414"/>
        <v/>
      </c>
      <c r="CA142" s="5" t="str" cm="1">
        <f t="array" aca="1" ref="CA142" ca="1">IF($B142="","",IF(BZ142=0,0,IF(DD_Payment="",0,IF(BZ142&lt;_xlfn.IFS(DD_Frequency="Monthly",1,DD_Frequency="Quarterly",IF(MONTH(BZ$2)=1,1,IF(MONTH(BZ$2)=4,1,IF(MONTH(BZ$2)=7,1,IF(MONTH(BZ$2)=10,1,0)))),DD_Frequency="Annually",IF(MONTH(BZ$2)=1,1,0))*DD_Payment,BZ142,_xlfn.IFS(DD_Frequency="Monthly",1,DD_Frequency="Quarterly",IF(MONTH(BZ$2)=1,1,IF(MONTH(BZ$2)=4,1,IF(MONTH(BZ$2)=7,1,IF(MONTH(BZ$2)=10,1,0)))),DD_Frequency="Annually",IF(MONTH(BZ$2)=1,1,0))*DD_Payment))))</f>
        <v/>
      </c>
      <c r="CB142" s="3" t="str">
        <f t="shared" ref="CB142" ca="1" si="6864">IF($B142="","",IF(BZ142&gt;CA142,(BZ142-CA142/2)*(rate_A*(CB$1/365)),0))</f>
        <v/>
      </c>
      <c r="CC142" s="3" t="str">
        <f t="shared" ca="1" si="6508"/>
        <v/>
      </c>
      <c r="CD142" s="3" t="str">
        <f t="shared" ref="CD142" ca="1" si="6865">IF($B142="","",BO142*(1+rate_A*CB$1/365))</f>
        <v/>
      </c>
      <c r="CE142" s="3" t="str">
        <f t="shared" ref="CE142" ca="1" si="6866">IF($B142="","",BP142*(1+rate_A*CB$1/365))</f>
        <v/>
      </c>
      <c r="CF142" s="3" t="str">
        <f t="shared" ref="CF142" ca="1" si="6867">IF($B142="","",BQ142*(1+rate_joint*CB$1/365))</f>
        <v/>
      </c>
      <c r="CG142" s="5" t="str">
        <f t="shared" ca="1" si="6512"/>
        <v/>
      </c>
      <c r="CH142" s="5" t="str" cm="1">
        <f t="array" aca="1" ref="CH142" ca="1">IF(CG142="","",_xlfn.IFS(CG142&lt;='Hidden inputs'!$C$15,CG142*'Hidden inputs'!$D$15,CG142&lt;='Hidden inputs'!$C$16,'Hidden inputs'!$C$15*'Hidden inputs'!$D$15+(CG142-'Hidden inputs'!$B$16)*'Hidden inputs'!$D$16,CG142&lt;='Hidden inputs'!$C$17,'Hidden inputs'!$C$15*'Hidden inputs'!$D$15+('Hidden inputs'!$C$16-'Hidden inputs'!$B$16)*'Hidden inputs'!$D$16+(CG142-'Hidden inputs'!$B$17)*'Hidden inputs'!$D$17,CG142&gt;'Hidden inputs'!$B$18,'Hidden inputs'!$C$15*'Hidden inputs'!$D$15+('Hidden inputs'!$C$16-'Hidden inputs'!$B$16)*'Hidden inputs'!$D$16+('Hidden inputs'!$C$17-'Hidden inputs'!$B$17)*'Hidden inputs'!$D$17+(CG142-'Hidden inputs'!$B$18)*'Hidden inputs'!$D$18))</f>
        <v/>
      </c>
      <c r="CI142" s="10" t="str">
        <f t="shared" ca="1" si="6513"/>
        <v/>
      </c>
      <c r="CJ142" s="5" t="str">
        <f t="shared" ca="1" si="6419"/>
        <v/>
      </c>
      <c r="CK142" s="5" t="str">
        <f t="shared" ca="1" si="6420"/>
        <v/>
      </c>
      <c r="CL142" s="5" t="str">
        <f ca="1">IF($B142="","",'Hidden inputs'!$D$11*CC142+'Hidden inputs'!$E$11*CD142)</f>
        <v/>
      </c>
      <c r="CM142" s="11" t="str">
        <f t="shared" ca="1" si="6340"/>
        <v/>
      </c>
      <c r="CN142" s="9" t="str">
        <f t="shared" ca="1" si="6421"/>
        <v/>
      </c>
      <c r="CO142" s="3" t="str">
        <f t="shared" ca="1" si="6422"/>
        <v/>
      </c>
      <c r="CP142" s="5" t="str" cm="1">
        <f t="array" aca="1" ref="CP142" ca="1">IF($B142="","",IF(CO142=0,0,IF(DD_Payment="",0,IF(CO142&lt;_xlfn.IFS(DD_Frequency="Monthly",1,DD_Frequency="Quarterly",IF(MONTH(CO$2)=1,1,IF(MONTH(CO$2)=4,1,IF(MONTH(CO$2)=7,1,IF(MONTH(CO$2)=10,1,0)))),DD_Frequency="Annually",IF(MONTH(CO$2)=1,1,0))*DD_Payment,CO142,_xlfn.IFS(DD_Frequency="Monthly",1,DD_Frequency="Quarterly",IF(MONTH(CO$2)=1,1,IF(MONTH(CO$2)=4,1,IF(MONTH(CO$2)=7,1,IF(MONTH(CO$2)=10,1,0)))),DD_Frequency="Annually",IF(MONTH(CO$2)=1,1,0))*DD_Payment))))</f>
        <v/>
      </c>
      <c r="CQ142" s="3" t="str">
        <f t="shared" ref="CQ142" ca="1" si="6868">IF($B142="","",IF(CO142&gt;CP142,(CO142-CP142/2)*(rate_A*(CQ$1/365)),0))</f>
        <v/>
      </c>
      <c r="CR142" s="3" t="str">
        <f t="shared" ca="1" si="6515"/>
        <v/>
      </c>
      <c r="CS142" s="3" t="str">
        <f t="shared" ref="CS142" ca="1" si="6869">IF($B142="","",CD142*(1+rate_A*CQ$1/365))</f>
        <v/>
      </c>
      <c r="CT142" s="3" t="str">
        <f t="shared" ref="CT142" ca="1" si="6870">IF($B142="","",CE142*(1+rate_A*CQ$1/365))</f>
        <v/>
      </c>
      <c r="CU142" s="3" t="str">
        <f t="shared" ref="CU142" ca="1" si="6871">IF($B142="","",CF142*(1+rate_joint*CQ$1/365))</f>
        <v/>
      </c>
      <c r="CV142" s="5" t="str">
        <f t="shared" ca="1" si="6519"/>
        <v/>
      </c>
      <c r="CW142" s="5" t="str" cm="1">
        <f t="array" aca="1" ref="CW142" ca="1">IF(CV142="","",_xlfn.IFS(CV142&lt;='Hidden inputs'!$C$15,CV142*'Hidden inputs'!$D$15,CV142&lt;='Hidden inputs'!$C$16,'Hidden inputs'!$C$15*'Hidden inputs'!$D$15+(CV142-'Hidden inputs'!$B$16)*'Hidden inputs'!$D$16,CV142&lt;='Hidden inputs'!$C$17,'Hidden inputs'!$C$15*'Hidden inputs'!$D$15+('Hidden inputs'!$C$16-'Hidden inputs'!$B$16)*'Hidden inputs'!$D$16+(CV142-'Hidden inputs'!$B$17)*'Hidden inputs'!$D$17,CV142&gt;'Hidden inputs'!$B$18,'Hidden inputs'!$C$15*'Hidden inputs'!$D$15+('Hidden inputs'!$C$16-'Hidden inputs'!$B$16)*'Hidden inputs'!$D$16+('Hidden inputs'!$C$17-'Hidden inputs'!$B$17)*'Hidden inputs'!$D$17+(CV142-'Hidden inputs'!$B$18)*'Hidden inputs'!$D$18))</f>
        <v/>
      </c>
      <c r="CX142" s="10" t="str">
        <f t="shared" ca="1" si="6520"/>
        <v/>
      </c>
      <c r="CY142" s="5" t="str">
        <f t="shared" ca="1" si="6427"/>
        <v/>
      </c>
      <c r="CZ142" s="5" t="str">
        <f t="shared" ca="1" si="6428"/>
        <v/>
      </c>
      <c r="DA142" s="5" t="str">
        <f ca="1">IF($B142="","",'Hidden inputs'!$D$11*CR142+'Hidden inputs'!$E$11*CS142)</f>
        <v/>
      </c>
      <c r="DB142" s="11" t="str">
        <f t="shared" ca="1" si="6345"/>
        <v/>
      </c>
      <c r="DC142" s="9" t="str">
        <f t="shared" ca="1" si="6429"/>
        <v/>
      </c>
      <c r="DD142" s="3" t="str">
        <f t="shared" ca="1" si="6430"/>
        <v/>
      </c>
      <c r="DE142" s="5" t="str" cm="1">
        <f t="array" aca="1" ref="DE142" ca="1">IF($B142="","",IF(DD142=0,0,IF(DD_Payment="",0,IF(DD142&lt;_xlfn.IFS(DD_Frequency="Monthly",1,DD_Frequency="Quarterly",IF(MONTH(DD$2)=1,1,IF(MONTH(DD$2)=4,1,IF(MONTH(DD$2)=7,1,IF(MONTH(DD$2)=10,1,0)))),DD_Frequency="Annually",IF(MONTH(DD$2)=1,1,0))*DD_Payment,DD142,_xlfn.IFS(DD_Frequency="Monthly",1,DD_Frequency="Quarterly",IF(MONTH(DD$2)=1,1,IF(MONTH(DD$2)=4,1,IF(MONTH(DD$2)=7,1,IF(MONTH(DD$2)=10,1,0)))),DD_Frequency="Annually",IF(MONTH(DD$2)=1,1,0))*DD_Payment))))</f>
        <v/>
      </c>
      <c r="DF142" s="3" t="str">
        <f t="shared" ref="DF142" ca="1" si="6872">IF($B142="","",IF(DD142&gt;DE142,(DD142-DE142/2)*(rate_A*(DF$1/365)),0))</f>
        <v/>
      </c>
      <c r="DG142" s="3" t="str">
        <f t="shared" ca="1" si="6522"/>
        <v/>
      </c>
      <c r="DH142" s="3" t="str">
        <f t="shared" ref="DH142" ca="1" si="6873">IF($B142="","",CS142*(1+rate_A*DF$1/365))</f>
        <v/>
      </c>
      <c r="DI142" s="3" t="str">
        <f t="shared" ref="DI142" ca="1" si="6874">IF($B142="","",CT142*(1+rate_A*DF$1/365))</f>
        <v/>
      </c>
      <c r="DJ142" s="3" t="str">
        <f t="shared" ref="DJ142" ca="1" si="6875">IF($B142="","",CU142*(1+rate_joint*DF$1/365))</f>
        <v/>
      </c>
      <c r="DK142" s="5" t="str">
        <f t="shared" ca="1" si="6526"/>
        <v/>
      </c>
      <c r="DL142" s="5" t="str" cm="1">
        <f t="array" aca="1" ref="DL142" ca="1">IF(DK142="","",_xlfn.IFS(DK142&lt;='Hidden inputs'!$C$15,DK142*'Hidden inputs'!$D$15,DK142&lt;='Hidden inputs'!$C$16,'Hidden inputs'!$C$15*'Hidden inputs'!$D$15+(DK142-'Hidden inputs'!$B$16)*'Hidden inputs'!$D$16,DK142&lt;='Hidden inputs'!$C$17,'Hidden inputs'!$C$15*'Hidden inputs'!$D$15+('Hidden inputs'!$C$16-'Hidden inputs'!$B$16)*'Hidden inputs'!$D$16+(DK142-'Hidden inputs'!$B$17)*'Hidden inputs'!$D$17,DK142&gt;'Hidden inputs'!$B$18,'Hidden inputs'!$C$15*'Hidden inputs'!$D$15+('Hidden inputs'!$C$16-'Hidden inputs'!$B$16)*'Hidden inputs'!$D$16+('Hidden inputs'!$C$17-'Hidden inputs'!$B$17)*'Hidden inputs'!$D$17+(DK142-'Hidden inputs'!$B$18)*'Hidden inputs'!$D$18))</f>
        <v/>
      </c>
      <c r="DM142" s="10" t="str">
        <f t="shared" ca="1" si="6527"/>
        <v/>
      </c>
      <c r="DN142" s="5" t="str">
        <f t="shared" ca="1" si="6435"/>
        <v/>
      </c>
      <c r="DO142" s="5" t="str">
        <f t="shared" ca="1" si="6436"/>
        <v/>
      </c>
      <c r="DP142" s="5" t="str">
        <f ca="1">IF($B142="","",'Hidden inputs'!$D$11*DG142+'Hidden inputs'!$E$11*DH142)</f>
        <v/>
      </c>
      <c r="DQ142" s="11" t="str">
        <f t="shared" ca="1" si="6350"/>
        <v/>
      </c>
      <c r="DR142" s="9" t="str">
        <f t="shared" ca="1" si="6437"/>
        <v/>
      </c>
      <c r="DS142" s="3" t="str">
        <f t="shared" ca="1" si="6438"/>
        <v/>
      </c>
      <c r="DT142" s="5" t="str" cm="1">
        <f t="array" aca="1" ref="DT142" ca="1">IF($B142="","",IF(DS142=0,0,IF(DD_Payment="",0,IF(DS142&lt;_xlfn.IFS(DD_Frequency="Monthly",1,DD_Frequency="Quarterly",IF(MONTH(DS$2)=1,1,IF(MONTH(DS$2)=4,1,IF(MONTH(DS$2)=7,1,IF(MONTH(DS$2)=10,1,0)))),DD_Frequency="Annually",IF(MONTH(DS$2)=1,1,0))*DD_Payment,DS142,_xlfn.IFS(DD_Frequency="Monthly",1,DD_Frequency="Quarterly",IF(MONTH(DS$2)=1,1,IF(MONTH(DS$2)=4,1,IF(MONTH(DS$2)=7,1,IF(MONTH(DS$2)=10,1,0)))),DD_Frequency="Annually",IF(MONTH(DS$2)=1,1,0))*DD_Payment))))</f>
        <v/>
      </c>
      <c r="DU142" s="3" t="str">
        <f t="shared" ref="DU142" ca="1" si="6876">IF($B142="","",IF(DS142&gt;DT142,(DS142-DT142/2)*(rate_A*(DU$1/365)),0))</f>
        <v/>
      </c>
      <c r="DV142" s="3" t="str">
        <f t="shared" ca="1" si="6529"/>
        <v/>
      </c>
      <c r="DW142" s="3" t="str">
        <f t="shared" ref="DW142" ca="1" si="6877">IF($B142="","",DH142*(1+rate_A*DU$1/365))</f>
        <v/>
      </c>
      <c r="DX142" s="3" t="str">
        <f t="shared" ref="DX142" ca="1" si="6878">IF($B142="","",DI142*(1+rate_A*DU$1/365))</f>
        <v/>
      </c>
      <c r="DY142" s="3" t="str">
        <f t="shared" ref="DY142" ca="1" si="6879">IF($B142="","",DJ142*(1+rate_joint*DU$1/365))</f>
        <v/>
      </c>
      <c r="DZ142" s="5" t="str">
        <f t="shared" ca="1" si="6533"/>
        <v/>
      </c>
      <c r="EA142" s="5" t="str" cm="1">
        <f t="array" aca="1" ref="EA142" ca="1">IF(DZ142="","",_xlfn.IFS(DZ142&lt;='Hidden inputs'!$C$15,DZ142*'Hidden inputs'!$D$15,DZ142&lt;='Hidden inputs'!$C$16,'Hidden inputs'!$C$15*'Hidden inputs'!$D$15+(DZ142-'Hidden inputs'!$B$16)*'Hidden inputs'!$D$16,DZ142&lt;='Hidden inputs'!$C$17,'Hidden inputs'!$C$15*'Hidden inputs'!$D$15+('Hidden inputs'!$C$16-'Hidden inputs'!$B$16)*'Hidden inputs'!$D$16+(DZ142-'Hidden inputs'!$B$17)*'Hidden inputs'!$D$17,DZ142&gt;'Hidden inputs'!$B$18,'Hidden inputs'!$C$15*'Hidden inputs'!$D$15+('Hidden inputs'!$C$16-'Hidden inputs'!$B$16)*'Hidden inputs'!$D$16+('Hidden inputs'!$C$17-'Hidden inputs'!$B$17)*'Hidden inputs'!$D$17+(DZ142-'Hidden inputs'!$B$18)*'Hidden inputs'!$D$18))</f>
        <v/>
      </c>
      <c r="EB142" s="10" t="str">
        <f t="shared" ca="1" si="6534"/>
        <v/>
      </c>
      <c r="EC142" s="5" t="str">
        <f t="shared" ca="1" si="6443"/>
        <v/>
      </c>
      <c r="ED142" s="5" t="str">
        <f t="shared" ca="1" si="6444"/>
        <v/>
      </c>
      <c r="EE142" s="5" t="str">
        <f ca="1">IF($B142="","",'Hidden inputs'!$D$11*DV142+'Hidden inputs'!$E$11*DW142)</f>
        <v/>
      </c>
      <c r="EF142" s="11" t="str">
        <f t="shared" ca="1" si="6355"/>
        <v/>
      </c>
      <c r="EG142" s="9" t="str">
        <f t="shared" ca="1" si="6445"/>
        <v/>
      </c>
      <c r="EH142" s="3" t="str">
        <f t="shared" ca="1" si="6446"/>
        <v/>
      </c>
      <c r="EI142" s="5" t="str" cm="1">
        <f t="array" aca="1" ref="EI142" ca="1">IF($B142="","",IF(EH142=0,0,IF(DD_Payment="",0,IF(EH142&lt;_xlfn.IFS(DD_Frequency="Monthly",1,DD_Frequency="Quarterly",IF(MONTH(EH$2)=1,1,IF(MONTH(EH$2)=4,1,IF(MONTH(EH$2)=7,1,IF(MONTH(EH$2)=10,1,0)))),DD_Frequency="Annually",IF(MONTH(EH$2)=1,1,0))*DD_Payment,EH142,_xlfn.IFS(DD_Frequency="Monthly",1,DD_Frequency="Quarterly",IF(MONTH(EH$2)=1,1,IF(MONTH(EH$2)=4,1,IF(MONTH(EH$2)=7,1,IF(MONTH(EH$2)=10,1,0)))),DD_Frequency="Annually",IF(MONTH(EH$2)=1,1,0))*DD_Payment))))</f>
        <v/>
      </c>
      <c r="EJ142" s="3" t="str">
        <f t="shared" ref="EJ142" ca="1" si="6880">IF($B142="","",IF(EH142&gt;EI142,(EH142-EI142/2)*(rate_A*(EJ$1/365)),0))</f>
        <v/>
      </c>
      <c r="EK142" s="3" t="str">
        <f t="shared" ca="1" si="6536"/>
        <v/>
      </c>
      <c r="EL142" s="3" t="str">
        <f t="shared" ref="EL142" ca="1" si="6881">IF($B142="","",DW142*(1+rate_A*EJ$1/365))</f>
        <v/>
      </c>
      <c r="EM142" s="3" t="str">
        <f t="shared" ref="EM142" ca="1" si="6882">IF($B142="","",DX142*(1+rate_A*EJ$1/365))</f>
        <v/>
      </c>
      <c r="EN142" s="3" t="str">
        <f t="shared" ref="EN142" ca="1" si="6883">IF($B142="","",DY142*(1+rate_joint*EJ$1/365))</f>
        <v/>
      </c>
      <c r="EO142" s="5" t="str">
        <f t="shared" ca="1" si="6540"/>
        <v/>
      </c>
      <c r="EP142" s="5" t="str" cm="1">
        <f t="array" aca="1" ref="EP142" ca="1">IF(EO142="","",_xlfn.IFS(EO142&lt;='Hidden inputs'!$C$15,EO142*'Hidden inputs'!$D$15,EO142&lt;='Hidden inputs'!$C$16,'Hidden inputs'!$C$15*'Hidden inputs'!$D$15+(EO142-'Hidden inputs'!$B$16)*'Hidden inputs'!$D$16,EO142&lt;='Hidden inputs'!$C$17,'Hidden inputs'!$C$15*'Hidden inputs'!$D$15+('Hidden inputs'!$C$16-'Hidden inputs'!$B$16)*'Hidden inputs'!$D$16+(EO142-'Hidden inputs'!$B$17)*'Hidden inputs'!$D$17,EO142&gt;'Hidden inputs'!$B$18,'Hidden inputs'!$C$15*'Hidden inputs'!$D$15+('Hidden inputs'!$C$16-'Hidden inputs'!$B$16)*'Hidden inputs'!$D$16+('Hidden inputs'!$C$17-'Hidden inputs'!$B$17)*'Hidden inputs'!$D$17+(EO142-'Hidden inputs'!$B$18)*'Hidden inputs'!$D$18))</f>
        <v/>
      </c>
      <c r="EQ142" s="10" t="str">
        <f t="shared" ca="1" si="6541"/>
        <v/>
      </c>
      <c r="ER142" s="5" t="str">
        <f t="shared" ca="1" si="6451"/>
        <v/>
      </c>
      <c r="ES142" s="5" t="str">
        <f t="shared" ca="1" si="6452"/>
        <v/>
      </c>
      <c r="ET142" s="5" t="str">
        <f ca="1">IF($B142="","",'Hidden inputs'!$D$11*EK142+'Hidden inputs'!$E$11*EL142)</f>
        <v/>
      </c>
      <c r="EU142" s="11" t="str">
        <f t="shared" ca="1" si="6360"/>
        <v/>
      </c>
      <c r="EV142" s="9" t="str">
        <f t="shared" ca="1" si="6453"/>
        <v/>
      </c>
      <c r="EW142" s="3" t="str">
        <f t="shared" ca="1" si="6454"/>
        <v/>
      </c>
      <c r="EX142" s="5" t="str" cm="1">
        <f t="array" aca="1" ref="EX142" ca="1">IF($B142="","",IF(EW142=0,0,IF(DD_Payment="",0,IF(EW142&lt;_xlfn.IFS(DD_Frequency="Monthly",1,DD_Frequency="Quarterly",IF(MONTH(EW$2)=1,1,IF(MONTH(EW$2)=4,1,IF(MONTH(EW$2)=7,1,IF(MONTH(EW$2)=10,1,0)))),DD_Frequency="Annually",IF(MONTH(EW$2)=1,1,0))*DD_Payment,EW142,_xlfn.IFS(DD_Frequency="Monthly",1,DD_Frequency="Quarterly",IF(MONTH(EW$2)=1,1,IF(MONTH(EW$2)=4,1,IF(MONTH(EW$2)=7,1,IF(MONTH(EW$2)=10,1,0)))),DD_Frequency="Annually",IF(MONTH(EW$2)=1,1,0))*DD_Payment))))</f>
        <v/>
      </c>
      <c r="EY142" s="3" t="str">
        <f t="shared" ref="EY142" ca="1" si="6884">IF($B142="","",IF(EW142&gt;EX142,(EW142-EX142/2)*(rate_A*(EY$1/365)),0))</f>
        <v/>
      </c>
      <c r="EZ142" s="3" t="str">
        <f t="shared" ca="1" si="6543"/>
        <v/>
      </c>
      <c r="FA142" s="3" t="str">
        <f t="shared" ref="FA142" ca="1" si="6885">IF($B142="","",EL142*(1+rate_A*EY$1/365))</f>
        <v/>
      </c>
      <c r="FB142" s="3" t="str">
        <f t="shared" ref="FB142" ca="1" si="6886">IF($B142="","",EM142*(1+rate_A*EY$1/365))</f>
        <v/>
      </c>
      <c r="FC142" s="3" t="str">
        <f t="shared" ref="FC142" ca="1" si="6887">IF($B142="","",EN142*(1+rate_joint*EY$1/365))</f>
        <v/>
      </c>
      <c r="FD142" s="5" t="str">
        <f t="shared" ca="1" si="6547"/>
        <v/>
      </c>
      <c r="FE142" s="5" t="str" cm="1">
        <f t="array" aca="1" ref="FE142" ca="1">IF(FD142="","",_xlfn.IFS(FD142&lt;='Hidden inputs'!$C$15,FD142*'Hidden inputs'!$D$15,FD142&lt;='Hidden inputs'!$C$16,'Hidden inputs'!$C$15*'Hidden inputs'!$D$15+(FD142-'Hidden inputs'!$B$16)*'Hidden inputs'!$D$16,FD142&lt;='Hidden inputs'!$C$17,'Hidden inputs'!$C$15*'Hidden inputs'!$D$15+('Hidden inputs'!$C$16-'Hidden inputs'!$B$16)*'Hidden inputs'!$D$16+(FD142-'Hidden inputs'!$B$17)*'Hidden inputs'!$D$17,FD142&gt;'Hidden inputs'!$B$18,'Hidden inputs'!$C$15*'Hidden inputs'!$D$15+('Hidden inputs'!$C$16-'Hidden inputs'!$B$16)*'Hidden inputs'!$D$16+('Hidden inputs'!$C$17-'Hidden inputs'!$B$17)*'Hidden inputs'!$D$17+(FD142-'Hidden inputs'!$B$18)*'Hidden inputs'!$D$18))</f>
        <v/>
      </c>
      <c r="FF142" s="10" t="str">
        <f t="shared" ca="1" si="6548"/>
        <v/>
      </c>
      <c r="FG142" s="5" t="str">
        <f t="shared" ca="1" si="6459"/>
        <v/>
      </c>
      <c r="FH142" s="5" t="str">
        <f t="shared" ca="1" si="6460"/>
        <v/>
      </c>
      <c r="FI142" s="5" t="str">
        <f ca="1">IF($B142="","",'Hidden inputs'!$D$11*EZ142+'Hidden inputs'!$E$11*FA142)</f>
        <v/>
      </c>
      <c r="FJ142" s="11" t="str">
        <f t="shared" ca="1" si="6365"/>
        <v/>
      </c>
      <c r="FK142" s="9" t="str">
        <f t="shared" ca="1" si="6461"/>
        <v/>
      </c>
      <c r="FL142" s="3" t="str">
        <f t="shared" ca="1" si="6462"/>
        <v/>
      </c>
      <c r="FM142" s="5" t="str" cm="1">
        <f t="array" aca="1" ref="FM142" ca="1">IF($B142="","",IF(FL142=0,0,IF(DD_Payment="",0,IF(FL142&lt;_xlfn.IFS(DD_Frequency="Monthly",1,DD_Frequency="Quarterly",IF(MONTH(FL$2)=1,1,IF(MONTH(FL$2)=4,1,IF(MONTH(FL$2)=7,1,IF(MONTH(FL$2)=10,1,0)))),DD_Frequency="Annually",IF(MONTH(FL$2)=1,1,0))*DD_Payment,FL142,_xlfn.IFS(DD_Frequency="Monthly",1,DD_Frequency="Quarterly",IF(MONTH(FL$2)=1,1,IF(MONTH(FL$2)=4,1,IF(MONTH(FL$2)=7,1,IF(MONTH(FL$2)=10,1,0)))),DD_Frequency="Annually",IF(MONTH(FL$2)=1,1,0))*DD_Payment))))</f>
        <v/>
      </c>
      <c r="FN142" s="3" t="str">
        <f t="shared" ref="FN142" ca="1" si="6888">IF($B142="","",IF(FL142&gt;FM142,(FL142-FM142/2)*(rate_A*(FN$1/365)),0))</f>
        <v/>
      </c>
      <c r="FO142" s="3" t="str">
        <f t="shared" ca="1" si="6550"/>
        <v/>
      </c>
      <c r="FP142" s="3" t="str">
        <f t="shared" ref="FP142" ca="1" si="6889">IF($B142="","",FA142*(1+rate_A*FN$1/365))</f>
        <v/>
      </c>
      <c r="FQ142" s="3" t="str">
        <f t="shared" ref="FQ142" ca="1" si="6890">IF($B142="","",FB142*(1+rate_A*FN$1/365))</f>
        <v/>
      </c>
      <c r="FR142" s="3" t="str">
        <f t="shared" ref="FR142" ca="1" si="6891">IF($B142="","",FC142*(1+rate_joint*FN$1/365))</f>
        <v/>
      </c>
      <c r="FS142" s="5" t="str">
        <f t="shared" ca="1" si="6554"/>
        <v/>
      </c>
      <c r="FT142" s="5" t="str" cm="1">
        <f t="array" aca="1" ref="FT142" ca="1">IF(FS142="","",_xlfn.IFS(FS142&lt;='Hidden inputs'!$C$15,FS142*'Hidden inputs'!$D$15,FS142&lt;='Hidden inputs'!$C$16,'Hidden inputs'!$C$15*'Hidden inputs'!$D$15+(FS142-'Hidden inputs'!$B$16)*'Hidden inputs'!$D$16,FS142&lt;='Hidden inputs'!$C$17,'Hidden inputs'!$C$15*'Hidden inputs'!$D$15+('Hidden inputs'!$C$16-'Hidden inputs'!$B$16)*'Hidden inputs'!$D$16+(FS142-'Hidden inputs'!$B$17)*'Hidden inputs'!$D$17,FS142&gt;'Hidden inputs'!$B$18,'Hidden inputs'!$C$15*'Hidden inputs'!$D$15+('Hidden inputs'!$C$16-'Hidden inputs'!$B$16)*'Hidden inputs'!$D$16+('Hidden inputs'!$C$17-'Hidden inputs'!$B$17)*'Hidden inputs'!$D$17+(FS142-'Hidden inputs'!$B$18)*'Hidden inputs'!$D$18))</f>
        <v/>
      </c>
      <c r="FU142" s="10" t="str">
        <f t="shared" ca="1" si="6555"/>
        <v/>
      </c>
      <c r="FV142" s="5" t="str">
        <f t="shared" ca="1" si="6467"/>
        <v/>
      </c>
      <c r="FW142" s="5" t="str">
        <f t="shared" ca="1" si="6468"/>
        <v/>
      </c>
      <c r="FX142" s="5" t="str">
        <f ca="1">IF($B142="","",'Hidden inputs'!$D$11*FO142+'Hidden inputs'!$E$11*FP142)</f>
        <v/>
      </c>
      <c r="FY142" s="11" t="str">
        <f t="shared" ca="1" si="6370"/>
        <v/>
      </c>
      <c r="FZ142" s="9" t="str">
        <f t="shared" ca="1" si="6469"/>
        <v/>
      </c>
      <c r="GA142" s="5" t="str">
        <f t="shared" ca="1" si="6470"/>
        <v/>
      </c>
      <c r="GB142" s="5" t="str">
        <f t="shared" ca="1" si="6471"/>
        <v/>
      </c>
      <c r="GC142" s="5" t="str">
        <f t="shared" ca="1" si="6371"/>
        <v/>
      </c>
      <c r="GD142" s="5" t="str">
        <f t="shared" ca="1" si="6372"/>
        <v/>
      </c>
    </row>
    <row r="143" spans="1:186" x14ac:dyDescent="0.35">
      <c r="A143" s="2" t="str">
        <f t="shared" ca="1" si="6373"/>
        <v/>
      </c>
      <c r="B143" s="6" t="str">
        <f t="shared" ca="1" si="6374"/>
        <v/>
      </c>
      <c r="C143" s="5" t="str">
        <f t="shared" ca="1" si="6472"/>
        <v/>
      </c>
      <c r="D143" s="5" t="str" cm="1">
        <f t="array" aca="1" ref="D143" ca="1">IF($B143="","",IF(C143=0,0,IF(DD_Payment="",0,IF(C143&lt;_xlfn.IFS(DD_Frequency="Monthly",1,DD_Frequency="Quarterly",IF(MONTH(C$2)=1,1,IF(MONTH(C$2)=4,1,IF(MONTH(C$2)=7,1,IF(MONTH(C$2)=10,1,0)))),DD_Frequency="Annually",IF(MONTH(C$2)=1,1,0))*DD_Payment,C143,_xlfn.IFS(DD_Frequency="Monthly",1,DD_Frequency="Quarterly",IF(MONTH(C$2)=1,1,IF(MONTH(C$2)=4,1,IF(MONTH(C$2)=7,1,IF(MONTH(C$2)=10,1,0)))),DD_Frequency="Annually",IF(MONTH(C$2)=1,1,0))*DD_Payment))))</f>
        <v/>
      </c>
      <c r="E143" s="5" t="str">
        <f t="shared" ref="E143" ca="1" si="6892">IF(B143="","",IF(C143&gt;D143,(C143-D143/2)*(rate_A*(E$1/365)),0))</f>
        <v/>
      </c>
      <c r="F143" s="5" t="str">
        <f t="shared" ca="1" si="6376"/>
        <v/>
      </c>
      <c r="G143" s="5" t="str">
        <f t="shared" ref="G143" ca="1" si="6893">IF(B143="","",G142*(1+rate_A*E$1/365))</f>
        <v/>
      </c>
      <c r="H143" s="5" t="str">
        <f t="shared" ref="H143" ca="1" si="6894">IF(B143="","",H142*(1+rate_A*E$1/365))</f>
        <v/>
      </c>
      <c r="I143" s="5" t="str">
        <f t="shared" ref="I143" ca="1" si="6895">IF(B143="","",I142*(1+rate_joint*E$1/365))</f>
        <v/>
      </c>
      <c r="J143" s="5" t="str">
        <f t="shared" ca="1" si="6477"/>
        <v/>
      </c>
      <c r="K143" s="5" t="str" cm="1">
        <f t="array" aca="1" ref="K143" ca="1">IF(J143="","",_xlfn.IFS(J143&lt;='Hidden inputs'!$C$15,J143*'Hidden inputs'!$D$15,J143&lt;='Hidden inputs'!$C$16,'Hidden inputs'!$C$15*'Hidden inputs'!$D$15+(J143-'Hidden inputs'!$B$16)*'Hidden inputs'!$D$16,J143&lt;='Hidden inputs'!$C$17,'Hidden inputs'!$C$15*'Hidden inputs'!$D$15+('Hidden inputs'!$C$16-'Hidden inputs'!$B$16)*'Hidden inputs'!$D$16+(J143-'Hidden inputs'!$B$17)*'Hidden inputs'!$D$17,J143&gt;'Hidden inputs'!$B$18,'Hidden inputs'!$C$15*'Hidden inputs'!$D$15+('Hidden inputs'!$C$16-'Hidden inputs'!$B$16)*'Hidden inputs'!$D$16+('Hidden inputs'!$C$17-'Hidden inputs'!$B$17)*'Hidden inputs'!$D$17+(J143-'Hidden inputs'!$B$18)*'Hidden inputs'!$D$18))</f>
        <v/>
      </c>
      <c r="L143" s="11" t="str">
        <f t="shared" ca="1" si="6478"/>
        <v/>
      </c>
      <c r="M143" s="5" t="str">
        <f t="shared" ca="1" si="6380"/>
        <v/>
      </c>
      <c r="N143" s="5" t="str">
        <f t="shared" ca="1" si="6381"/>
        <v/>
      </c>
      <c r="O143" s="5" t="str">
        <f ca="1">IF(B143="","",'Hidden inputs'!$D$11*F143+'Hidden inputs'!$E$11*G143)</f>
        <v/>
      </c>
      <c r="P143" s="11" t="str">
        <f t="shared" ca="1" si="6314"/>
        <v/>
      </c>
      <c r="Q143" s="20" t="str">
        <f t="shared" ca="1" si="6315"/>
        <v/>
      </c>
      <c r="R143" s="3" t="str">
        <f t="shared" ca="1" si="6382"/>
        <v/>
      </c>
      <c r="S143" s="5" t="str" cm="1">
        <f t="array" aca="1" ref="S143" ca="1">IF($B143="","",IF(R143=0,0,IF(DD_Payment="",0,IF(R143&lt;_xlfn.IFS(DD_Frequency="Monthly",1,DD_Frequency="Quarterly",IF(MONTH(R$2)=1,1,IF(MONTH(R$2)=4,1,IF(MONTH(R$2)=7,1,IF(MONTH(R$2)=10,1,0)))),DD_Frequency="Annually",IF(MONTH(R$2)=1,1,0))*DD_Payment,R143,_xlfn.IFS(DD_Frequency="Monthly",1,DD_Frequency="Quarterly",IF(MONTH(R$2)=1,1,IF(MONTH(R$2)=4,1,IF(MONTH(R$2)=7,1,IF(MONTH(R$2)=10,1,0)))),DD_Frequency="Annually",IF(MONTH(R$2)=1,1,0))*DD_Payment))))</f>
        <v/>
      </c>
      <c r="T143" s="3" t="str">
        <f t="shared" ref="T143" ca="1" si="6896">IF(B143="","",IF(R143&gt;S143,(R143-S143/2)*(rate_A*((T$1+A143)/365)),0))</f>
        <v/>
      </c>
      <c r="U143" s="3" t="str">
        <f t="shared" ca="1" si="6384"/>
        <v/>
      </c>
      <c r="V143" s="3" t="str">
        <f t="shared" ref="V143" ca="1" si="6897">IF(B143="","",G143*(1+rate_A*(T$1+A143)/365))</f>
        <v/>
      </c>
      <c r="W143" s="3" t="str">
        <f t="shared" ref="W143" ca="1" si="6898">IF(B143="","",H143*(1+rate_A*(T$1+A143)/365))</f>
        <v/>
      </c>
      <c r="X143" s="3" t="str">
        <f t="shared" ref="X143" ca="1" si="6899">IF(B143="","",I143*(1+rate_joint*(T$1+A143)/365))</f>
        <v/>
      </c>
      <c r="Y143" s="5" t="str">
        <f t="shared" ca="1" si="6483"/>
        <v/>
      </c>
      <c r="Z143" s="5" t="str" cm="1">
        <f t="array" aca="1" ref="Z143" ca="1">IF(Y143="","",_xlfn.IFS(Y143&lt;='Hidden inputs'!$C$15,Y143*'Hidden inputs'!$D$15,Y143&lt;='Hidden inputs'!$C$16,'Hidden inputs'!$C$15*'Hidden inputs'!$D$15+(Y143-'Hidden inputs'!$B$16)*'Hidden inputs'!$D$16,Y143&lt;='Hidden inputs'!$C$17,'Hidden inputs'!$C$15*'Hidden inputs'!$D$15+('Hidden inputs'!$C$16-'Hidden inputs'!$B$16)*'Hidden inputs'!$D$16+(Y143-'Hidden inputs'!$B$17)*'Hidden inputs'!$D$17,Y143&gt;'Hidden inputs'!$B$18,'Hidden inputs'!$C$15*'Hidden inputs'!$D$15+('Hidden inputs'!$C$16-'Hidden inputs'!$B$16)*'Hidden inputs'!$D$16+('Hidden inputs'!$C$17-'Hidden inputs'!$B$17)*'Hidden inputs'!$D$17+(Y143-'Hidden inputs'!$B$18)*'Hidden inputs'!$D$18))</f>
        <v/>
      </c>
      <c r="AA143" s="10" t="str">
        <f t="shared" ca="1" si="6484"/>
        <v/>
      </c>
      <c r="AB143" s="5" t="str">
        <f t="shared" ca="1" si="6388"/>
        <v/>
      </c>
      <c r="AC143" s="5" t="str">
        <f t="shared" ca="1" si="6485"/>
        <v/>
      </c>
      <c r="AD143" s="5" t="str">
        <f ca="1">IF(B143="","",'Hidden inputs'!$D$11*U143+'Hidden inputs'!$E$11*V143)</f>
        <v/>
      </c>
      <c r="AE143" s="11" t="str">
        <f t="shared" ca="1" si="6320"/>
        <v/>
      </c>
      <c r="AF143" s="9" t="str">
        <f t="shared" ca="1" si="6389"/>
        <v/>
      </c>
      <c r="AG143" s="3" t="str">
        <f t="shared" ca="1" si="6390"/>
        <v/>
      </c>
      <c r="AH143" s="5" t="str" cm="1">
        <f t="array" aca="1" ref="AH143" ca="1">IF($B143="","",IF(AG143=0,0,IF(DD_Payment="",0,IF(AG143&lt;_xlfn.IFS(DD_Frequency="Monthly",1,DD_Frequency="Quarterly",IF(MONTH(AG$2)=1,1,IF(MONTH(AG$2)=4,1,IF(MONTH(AG$2)=7,1,IF(MONTH(AG$2)=10,1,0)))),DD_Frequency="Annually",IF(MONTH(AG$2)=1,1,0))*DD_Payment,AG143,_xlfn.IFS(DD_Frequency="Monthly",1,DD_Frequency="Quarterly",IF(MONTH(AG$2)=1,1,IF(MONTH(AG$2)=4,1,IF(MONTH(AG$2)=7,1,IF(MONTH(AG$2)=10,1,0)))),DD_Frequency="Annually",IF(MONTH(AG$2)=1,1,0))*DD_Payment))))</f>
        <v/>
      </c>
      <c r="AI143" s="3" t="str">
        <f t="shared" ref="AI143" ca="1" si="6900">IF($B143="","",IF(AG143&gt;AH143,(AG143-AH143/2)*(rate_A*(AI$1/365)),0))</f>
        <v/>
      </c>
      <c r="AJ143" s="3" t="str">
        <f t="shared" ca="1" si="6487"/>
        <v/>
      </c>
      <c r="AK143" s="3" t="str">
        <f t="shared" ref="AK143" ca="1" si="6901">IF($B143="","",V143*(1+rate_A*AI$1/365))</f>
        <v/>
      </c>
      <c r="AL143" s="3" t="str">
        <f t="shared" ref="AL143" ca="1" si="6902">IF($B143="","",W143*(1+rate_A*AI$1/365))</f>
        <v/>
      </c>
      <c r="AM143" s="3" t="str">
        <f t="shared" ref="AM143" ca="1" si="6903">IF($B143="","",X143*(1+rate_joint*AI$1/365))</f>
        <v/>
      </c>
      <c r="AN143" s="5" t="str">
        <f t="shared" ca="1" si="6491"/>
        <v/>
      </c>
      <c r="AO143" s="5" t="str" cm="1">
        <f t="array" aca="1" ref="AO143" ca="1">IF(AN143="","",_xlfn.IFS(AN143&lt;='Hidden inputs'!$C$15,AN143*'Hidden inputs'!$D$15,AN143&lt;='Hidden inputs'!$C$16,'Hidden inputs'!$C$15*'Hidden inputs'!$D$15+(AN143-'Hidden inputs'!$B$16)*'Hidden inputs'!$D$16,AN143&lt;='Hidden inputs'!$C$17,'Hidden inputs'!$C$15*'Hidden inputs'!$D$15+('Hidden inputs'!$C$16-'Hidden inputs'!$B$16)*'Hidden inputs'!$D$16+(AN143-'Hidden inputs'!$B$17)*'Hidden inputs'!$D$17,AN143&gt;'Hidden inputs'!$B$18,'Hidden inputs'!$C$15*'Hidden inputs'!$D$15+('Hidden inputs'!$C$16-'Hidden inputs'!$B$16)*'Hidden inputs'!$D$16+('Hidden inputs'!$C$17-'Hidden inputs'!$B$17)*'Hidden inputs'!$D$17+(AN143-'Hidden inputs'!$B$18)*'Hidden inputs'!$D$18))</f>
        <v/>
      </c>
      <c r="AP143" s="10" t="str">
        <f t="shared" ca="1" si="6492"/>
        <v/>
      </c>
      <c r="AQ143" s="5" t="str">
        <f t="shared" ca="1" si="6395"/>
        <v/>
      </c>
      <c r="AR143" s="5" t="str">
        <f t="shared" ca="1" si="6396"/>
        <v/>
      </c>
      <c r="AS143" s="5" t="str">
        <f ca="1">IF($B143="","",'Hidden inputs'!$D$11*AJ143+'Hidden inputs'!$E$11*AK143)</f>
        <v/>
      </c>
      <c r="AT143" s="11" t="str">
        <f t="shared" ca="1" si="6325"/>
        <v/>
      </c>
      <c r="AU143" s="9" t="str">
        <f t="shared" ca="1" si="6397"/>
        <v/>
      </c>
      <c r="AV143" s="3" t="str">
        <f t="shared" ca="1" si="6398"/>
        <v/>
      </c>
      <c r="AW143" s="5" t="str" cm="1">
        <f t="array" aca="1" ref="AW143" ca="1">IF($B143="","",IF(AV143=0,0,IF(DD_Payment="",0,IF(AV143&lt;_xlfn.IFS(DD_Frequency="Monthly",1,DD_Frequency="Quarterly",IF(MONTH(AV$2)=1,1,IF(MONTH(AV$2)=4,1,IF(MONTH(AV$2)=7,1,IF(MONTH(AV$2)=10,1,0)))),DD_Frequency="Annually",IF(MONTH(AV$2)=1,1,0))*DD_Payment,AV143,_xlfn.IFS(DD_Frequency="Monthly",1,DD_Frequency="Quarterly",IF(MONTH(AV$2)=1,1,IF(MONTH(AV$2)=4,1,IF(MONTH(AV$2)=7,1,IF(MONTH(AV$2)=10,1,0)))),DD_Frequency="Annually",IF(MONTH(AV$2)=1,1,0))*DD_Payment))))</f>
        <v/>
      </c>
      <c r="AX143" s="3" t="str">
        <f t="shared" ref="AX143" ca="1" si="6904">IF($B143="","",IF(AV143&gt;AW143,(AV143-AW143/2)*(rate_A*(AX$1/365)),0))</f>
        <v/>
      </c>
      <c r="AY143" s="3" t="str">
        <f t="shared" ca="1" si="6494"/>
        <v/>
      </c>
      <c r="AZ143" s="3" t="str">
        <f t="shared" ref="AZ143" ca="1" si="6905">IF($B143="","",AK143*(1+rate_A*AX$1/365))</f>
        <v/>
      </c>
      <c r="BA143" s="3" t="str">
        <f t="shared" ref="BA143" ca="1" si="6906">IF($B143="","",AL143*(1+rate_A*AX$1/365))</f>
        <v/>
      </c>
      <c r="BB143" s="3" t="str">
        <f t="shared" ref="BB143" ca="1" si="6907">IF($B143="","",AM143*(1+rate_joint*AX$1/365))</f>
        <v/>
      </c>
      <c r="BC143" s="5" t="str">
        <f t="shared" ca="1" si="6498"/>
        <v/>
      </c>
      <c r="BD143" s="5" t="str" cm="1">
        <f t="array" aca="1" ref="BD143" ca="1">IF(BC143="","",_xlfn.IFS(BC143&lt;='Hidden inputs'!$C$15,BC143*'Hidden inputs'!$D$15,BC143&lt;='Hidden inputs'!$C$16,'Hidden inputs'!$C$15*'Hidden inputs'!$D$15+(BC143-'Hidden inputs'!$B$16)*'Hidden inputs'!$D$16,BC143&lt;='Hidden inputs'!$C$17,'Hidden inputs'!$C$15*'Hidden inputs'!$D$15+('Hidden inputs'!$C$16-'Hidden inputs'!$B$16)*'Hidden inputs'!$D$16+(BC143-'Hidden inputs'!$B$17)*'Hidden inputs'!$D$17,BC143&gt;'Hidden inputs'!$B$18,'Hidden inputs'!$C$15*'Hidden inputs'!$D$15+('Hidden inputs'!$C$16-'Hidden inputs'!$B$16)*'Hidden inputs'!$D$16+('Hidden inputs'!$C$17-'Hidden inputs'!$B$17)*'Hidden inputs'!$D$17+(BC143-'Hidden inputs'!$B$18)*'Hidden inputs'!$D$18))</f>
        <v/>
      </c>
      <c r="BE143" s="10" t="str">
        <f t="shared" ca="1" si="6499"/>
        <v/>
      </c>
      <c r="BF143" s="5" t="str">
        <f t="shared" ca="1" si="6403"/>
        <v/>
      </c>
      <c r="BG143" s="5" t="str">
        <f t="shared" ca="1" si="6404"/>
        <v/>
      </c>
      <c r="BH143" s="5" t="str">
        <f ca="1">IF($B143="","",'Hidden inputs'!$D$11*AY143+'Hidden inputs'!$E$11*AZ143)</f>
        <v/>
      </c>
      <c r="BI143" s="11" t="str">
        <f t="shared" ca="1" si="6330"/>
        <v/>
      </c>
      <c r="BJ143" s="9" t="str">
        <f t="shared" ca="1" si="6405"/>
        <v/>
      </c>
      <c r="BK143" s="3" t="str">
        <f t="shared" ca="1" si="6406"/>
        <v/>
      </c>
      <c r="BL143" s="5" t="str" cm="1">
        <f t="array" aca="1" ref="BL143" ca="1">IF($B143="","",IF(BK143=0,0,IF(DD_Payment="",0,IF(BK143&lt;_xlfn.IFS(DD_Frequency="Monthly",1,DD_Frequency="Quarterly",IF(MONTH(BK$2)=1,1,IF(MONTH(BK$2)=4,1,IF(MONTH(BK$2)=7,1,IF(MONTH(BK$2)=10,1,0)))),DD_Frequency="Annually",IF(MONTH(BK$2)=1,1,0))*DD_Payment,BK143,_xlfn.IFS(DD_Frequency="Monthly",1,DD_Frequency="Quarterly",IF(MONTH(BK$2)=1,1,IF(MONTH(BK$2)=4,1,IF(MONTH(BK$2)=7,1,IF(MONTH(BK$2)=10,1,0)))),DD_Frequency="Annually",IF(MONTH(BK$2)=1,1,0))*DD_Payment))))</f>
        <v/>
      </c>
      <c r="BM143" s="3" t="str">
        <f t="shared" ref="BM143" ca="1" si="6908">IF($B143="","",IF(BK143&gt;BL143,(BK143-BL143/2)*(rate_A*(BM$1/365)),0))</f>
        <v/>
      </c>
      <c r="BN143" s="3" t="str">
        <f t="shared" ca="1" si="6501"/>
        <v/>
      </c>
      <c r="BO143" s="3" t="str">
        <f t="shared" ref="BO143" ca="1" si="6909">IF($B143="","",AZ143*(1+rate_A*BM$1/365))</f>
        <v/>
      </c>
      <c r="BP143" s="3" t="str">
        <f t="shared" ref="BP143" ca="1" si="6910">IF($B143="","",BA143*(1+rate_A*BM$1/365))</f>
        <v/>
      </c>
      <c r="BQ143" s="3" t="str">
        <f t="shared" ref="BQ143" ca="1" si="6911">IF($B143="","",BB143*(1+rate_joint*BM$1/365))</f>
        <v/>
      </c>
      <c r="BR143" s="5" t="str">
        <f t="shared" ca="1" si="6505"/>
        <v/>
      </c>
      <c r="BS143" s="5" t="str" cm="1">
        <f t="array" aca="1" ref="BS143" ca="1">IF(BR143="","",_xlfn.IFS(BR143&lt;='Hidden inputs'!$C$15,BR143*'Hidden inputs'!$D$15,BR143&lt;='Hidden inputs'!$C$16,'Hidden inputs'!$C$15*'Hidden inputs'!$D$15+(BR143-'Hidden inputs'!$B$16)*'Hidden inputs'!$D$16,BR143&lt;='Hidden inputs'!$C$17,'Hidden inputs'!$C$15*'Hidden inputs'!$D$15+('Hidden inputs'!$C$16-'Hidden inputs'!$B$16)*'Hidden inputs'!$D$16+(BR143-'Hidden inputs'!$B$17)*'Hidden inputs'!$D$17,BR143&gt;'Hidden inputs'!$B$18,'Hidden inputs'!$C$15*'Hidden inputs'!$D$15+('Hidden inputs'!$C$16-'Hidden inputs'!$B$16)*'Hidden inputs'!$D$16+('Hidden inputs'!$C$17-'Hidden inputs'!$B$17)*'Hidden inputs'!$D$17+(BR143-'Hidden inputs'!$B$18)*'Hidden inputs'!$D$18))</f>
        <v/>
      </c>
      <c r="BT143" s="10" t="str">
        <f t="shared" ca="1" si="6506"/>
        <v/>
      </c>
      <c r="BU143" s="5" t="str">
        <f t="shared" ca="1" si="6411"/>
        <v/>
      </c>
      <c r="BV143" s="5" t="str">
        <f t="shared" ca="1" si="6412"/>
        <v/>
      </c>
      <c r="BW143" s="5" t="str">
        <f ca="1">IF($B143="","",'Hidden inputs'!$D$11*BN143+'Hidden inputs'!$E$11*BO143)</f>
        <v/>
      </c>
      <c r="BX143" s="11" t="str">
        <f t="shared" ca="1" si="6335"/>
        <v/>
      </c>
      <c r="BY143" s="9" t="str">
        <f t="shared" ca="1" si="6413"/>
        <v/>
      </c>
      <c r="BZ143" s="3" t="str">
        <f t="shared" ca="1" si="6414"/>
        <v/>
      </c>
      <c r="CA143" s="5" t="str" cm="1">
        <f t="array" aca="1" ref="CA143" ca="1">IF($B143="","",IF(BZ143=0,0,IF(DD_Payment="",0,IF(BZ143&lt;_xlfn.IFS(DD_Frequency="Monthly",1,DD_Frequency="Quarterly",IF(MONTH(BZ$2)=1,1,IF(MONTH(BZ$2)=4,1,IF(MONTH(BZ$2)=7,1,IF(MONTH(BZ$2)=10,1,0)))),DD_Frequency="Annually",IF(MONTH(BZ$2)=1,1,0))*DD_Payment,BZ143,_xlfn.IFS(DD_Frequency="Monthly",1,DD_Frequency="Quarterly",IF(MONTH(BZ$2)=1,1,IF(MONTH(BZ$2)=4,1,IF(MONTH(BZ$2)=7,1,IF(MONTH(BZ$2)=10,1,0)))),DD_Frequency="Annually",IF(MONTH(BZ$2)=1,1,0))*DD_Payment))))</f>
        <v/>
      </c>
      <c r="CB143" s="3" t="str">
        <f t="shared" ref="CB143" ca="1" si="6912">IF($B143="","",IF(BZ143&gt;CA143,(BZ143-CA143/2)*(rate_A*(CB$1/365)),0))</f>
        <v/>
      </c>
      <c r="CC143" s="3" t="str">
        <f t="shared" ca="1" si="6508"/>
        <v/>
      </c>
      <c r="CD143" s="3" t="str">
        <f t="shared" ref="CD143" ca="1" si="6913">IF($B143="","",BO143*(1+rate_A*CB$1/365))</f>
        <v/>
      </c>
      <c r="CE143" s="3" t="str">
        <f t="shared" ref="CE143" ca="1" si="6914">IF($B143="","",BP143*(1+rate_A*CB$1/365))</f>
        <v/>
      </c>
      <c r="CF143" s="3" t="str">
        <f t="shared" ref="CF143" ca="1" si="6915">IF($B143="","",BQ143*(1+rate_joint*CB$1/365))</f>
        <v/>
      </c>
      <c r="CG143" s="5" t="str">
        <f t="shared" ca="1" si="6512"/>
        <v/>
      </c>
      <c r="CH143" s="5" t="str" cm="1">
        <f t="array" aca="1" ref="CH143" ca="1">IF(CG143="","",_xlfn.IFS(CG143&lt;='Hidden inputs'!$C$15,CG143*'Hidden inputs'!$D$15,CG143&lt;='Hidden inputs'!$C$16,'Hidden inputs'!$C$15*'Hidden inputs'!$D$15+(CG143-'Hidden inputs'!$B$16)*'Hidden inputs'!$D$16,CG143&lt;='Hidden inputs'!$C$17,'Hidden inputs'!$C$15*'Hidden inputs'!$D$15+('Hidden inputs'!$C$16-'Hidden inputs'!$B$16)*'Hidden inputs'!$D$16+(CG143-'Hidden inputs'!$B$17)*'Hidden inputs'!$D$17,CG143&gt;'Hidden inputs'!$B$18,'Hidden inputs'!$C$15*'Hidden inputs'!$D$15+('Hidden inputs'!$C$16-'Hidden inputs'!$B$16)*'Hidden inputs'!$D$16+('Hidden inputs'!$C$17-'Hidden inputs'!$B$17)*'Hidden inputs'!$D$17+(CG143-'Hidden inputs'!$B$18)*'Hidden inputs'!$D$18))</f>
        <v/>
      </c>
      <c r="CI143" s="10" t="str">
        <f t="shared" ca="1" si="6513"/>
        <v/>
      </c>
      <c r="CJ143" s="5" t="str">
        <f t="shared" ca="1" si="6419"/>
        <v/>
      </c>
      <c r="CK143" s="5" t="str">
        <f t="shared" ca="1" si="6420"/>
        <v/>
      </c>
      <c r="CL143" s="5" t="str">
        <f ca="1">IF($B143="","",'Hidden inputs'!$D$11*CC143+'Hidden inputs'!$E$11*CD143)</f>
        <v/>
      </c>
      <c r="CM143" s="11" t="str">
        <f t="shared" ca="1" si="6340"/>
        <v/>
      </c>
      <c r="CN143" s="9" t="str">
        <f t="shared" ca="1" si="6421"/>
        <v/>
      </c>
      <c r="CO143" s="3" t="str">
        <f t="shared" ca="1" si="6422"/>
        <v/>
      </c>
      <c r="CP143" s="5" t="str" cm="1">
        <f t="array" aca="1" ref="CP143" ca="1">IF($B143="","",IF(CO143=0,0,IF(DD_Payment="",0,IF(CO143&lt;_xlfn.IFS(DD_Frequency="Monthly",1,DD_Frequency="Quarterly",IF(MONTH(CO$2)=1,1,IF(MONTH(CO$2)=4,1,IF(MONTH(CO$2)=7,1,IF(MONTH(CO$2)=10,1,0)))),DD_Frequency="Annually",IF(MONTH(CO$2)=1,1,0))*DD_Payment,CO143,_xlfn.IFS(DD_Frequency="Monthly",1,DD_Frequency="Quarterly",IF(MONTH(CO$2)=1,1,IF(MONTH(CO$2)=4,1,IF(MONTH(CO$2)=7,1,IF(MONTH(CO$2)=10,1,0)))),DD_Frequency="Annually",IF(MONTH(CO$2)=1,1,0))*DD_Payment))))</f>
        <v/>
      </c>
      <c r="CQ143" s="3" t="str">
        <f t="shared" ref="CQ143" ca="1" si="6916">IF($B143="","",IF(CO143&gt;CP143,(CO143-CP143/2)*(rate_A*(CQ$1/365)),0))</f>
        <v/>
      </c>
      <c r="CR143" s="3" t="str">
        <f t="shared" ca="1" si="6515"/>
        <v/>
      </c>
      <c r="CS143" s="3" t="str">
        <f t="shared" ref="CS143" ca="1" si="6917">IF($B143="","",CD143*(1+rate_A*CQ$1/365))</f>
        <v/>
      </c>
      <c r="CT143" s="3" t="str">
        <f t="shared" ref="CT143" ca="1" si="6918">IF($B143="","",CE143*(1+rate_A*CQ$1/365))</f>
        <v/>
      </c>
      <c r="CU143" s="3" t="str">
        <f t="shared" ref="CU143" ca="1" si="6919">IF($B143="","",CF143*(1+rate_joint*CQ$1/365))</f>
        <v/>
      </c>
      <c r="CV143" s="5" t="str">
        <f t="shared" ca="1" si="6519"/>
        <v/>
      </c>
      <c r="CW143" s="5" t="str" cm="1">
        <f t="array" aca="1" ref="CW143" ca="1">IF(CV143="","",_xlfn.IFS(CV143&lt;='Hidden inputs'!$C$15,CV143*'Hidden inputs'!$D$15,CV143&lt;='Hidden inputs'!$C$16,'Hidden inputs'!$C$15*'Hidden inputs'!$D$15+(CV143-'Hidden inputs'!$B$16)*'Hidden inputs'!$D$16,CV143&lt;='Hidden inputs'!$C$17,'Hidden inputs'!$C$15*'Hidden inputs'!$D$15+('Hidden inputs'!$C$16-'Hidden inputs'!$B$16)*'Hidden inputs'!$D$16+(CV143-'Hidden inputs'!$B$17)*'Hidden inputs'!$D$17,CV143&gt;'Hidden inputs'!$B$18,'Hidden inputs'!$C$15*'Hidden inputs'!$D$15+('Hidden inputs'!$C$16-'Hidden inputs'!$B$16)*'Hidden inputs'!$D$16+('Hidden inputs'!$C$17-'Hidden inputs'!$B$17)*'Hidden inputs'!$D$17+(CV143-'Hidden inputs'!$B$18)*'Hidden inputs'!$D$18))</f>
        <v/>
      </c>
      <c r="CX143" s="10" t="str">
        <f t="shared" ca="1" si="6520"/>
        <v/>
      </c>
      <c r="CY143" s="5" t="str">
        <f t="shared" ca="1" si="6427"/>
        <v/>
      </c>
      <c r="CZ143" s="5" t="str">
        <f t="shared" ca="1" si="6428"/>
        <v/>
      </c>
      <c r="DA143" s="5" t="str">
        <f ca="1">IF($B143="","",'Hidden inputs'!$D$11*CR143+'Hidden inputs'!$E$11*CS143)</f>
        <v/>
      </c>
      <c r="DB143" s="11" t="str">
        <f t="shared" ca="1" si="6345"/>
        <v/>
      </c>
      <c r="DC143" s="9" t="str">
        <f t="shared" ca="1" si="6429"/>
        <v/>
      </c>
      <c r="DD143" s="3" t="str">
        <f t="shared" ca="1" si="6430"/>
        <v/>
      </c>
      <c r="DE143" s="5" t="str" cm="1">
        <f t="array" aca="1" ref="DE143" ca="1">IF($B143="","",IF(DD143=0,0,IF(DD_Payment="",0,IF(DD143&lt;_xlfn.IFS(DD_Frequency="Monthly",1,DD_Frequency="Quarterly",IF(MONTH(DD$2)=1,1,IF(MONTH(DD$2)=4,1,IF(MONTH(DD$2)=7,1,IF(MONTH(DD$2)=10,1,0)))),DD_Frequency="Annually",IF(MONTH(DD$2)=1,1,0))*DD_Payment,DD143,_xlfn.IFS(DD_Frequency="Monthly",1,DD_Frequency="Quarterly",IF(MONTH(DD$2)=1,1,IF(MONTH(DD$2)=4,1,IF(MONTH(DD$2)=7,1,IF(MONTH(DD$2)=10,1,0)))),DD_Frequency="Annually",IF(MONTH(DD$2)=1,1,0))*DD_Payment))))</f>
        <v/>
      </c>
      <c r="DF143" s="3" t="str">
        <f t="shared" ref="DF143" ca="1" si="6920">IF($B143="","",IF(DD143&gt;DE143,(DD143-DE143/2)*(rate_A*(DF$1/365)),0))</f>
        <v/>
      </c>
      <c r="DG143" s="3" t="str">
        <f t="shared" ca="1" si="6522"/>
        <v/>
      </c>
      <c r="DH143" s="3" t="str">
        <f t="shared" ref="DH143" ca="1" si="6921">IF($B143="","",CS143*(1+rate_A*DF$1/365))</f>
        <v/>
      </c>
      <c r="DI143" s="3" t="str">
        <f t="shared" ref="DI143" ca="1" si="6922">IF($B143="","",CT143*(1+rate_A*DF$1/365))</f>
        <v/>
      </c>
      <c r="DJ143" s="3" t="str">
        <f t="shared" ref="DJ143" ca="1" si="6923">IF($B143="","",CU143*(1+rate_joint*DF$1/365))</f>
        <v/>
      </c>
      <c r="DK143" s="5" t="str">
        <f t="shared" ca="1" si="6526"/>
        <v/>
      </c>
      <c r="DL143" s="5" t="str" cm="1">
        <f t="array" aca="1" ref="DL143" ca="1">IF(DK143="","",_xlfn.IFS(DK143&lt;='Hidden inputs'!$C$15,DK143*'Hidden inputs'!$D$15,DK143&lt;='Hidden inputs'!$C$16,'Hidden inputs'!$C$15*'Hidden inputs'!$D$15+(DK143-'Hidden inputs'!$B$16)*'Hidden inputs'!$D$16,DK143&lt;='Hidden inputs'!$C$17,'Hidden inputs'!$C$15*'Hidden inputs'!$D$15+('Hidden inputs'!$C$16-'Hidden inputs'!$B$16)*'Hidden inputs'!$D$16+(DK143-'Hidden inputs'!$B$17)*'Hidden inputs'!$D$17,DK143&gt;'Hidden inputs'!$B$18,'Hidden inputs'!$C$15*'Hidden inputs'!$D$15+('Hidden inputs'!$C$16-'Hidden inputs'!$B$16)*'Hidden inputs'!$D$16+('Hidden inputs'!$C$17-'Hidden inputs'!$B$17)*'Hidden inputs'!$D$17+(DK143-'Hidden inputs'!$B$18)*'Hidden inputs'!$D$18))</f>
        <v/>
      </c>
      <c r="DM143" s="10" t="str">
        <f t="shared" ca="1" si="6527"/>
        <v/>
      </c>
      <c r="DN143" s="5" t="str">
        <f t="shared" ca="1" si="6435"/>
        <v/>
      </c>
      <c r="DO143" s="5" t="str">
        <f t="shared" ca="1" si="6436"/>
        <v/>
      </c>
      <c r="DP143" s="5" t="str">
        <f ca="1">IF($B143="","",'Hidden inputs'!$D$11*DG143+'Hidden inputs'!$E$11*DH143)</f>
        <v/>
      </c>
      <c r="DQ143" s="11" t="str">
        <f t="shared" ca="1" si="6350"/>
        <v/>
      </c>
      <c r="DR143" s="9" t="str">
        <f t="shared" ca="1" si="6437"/>
        <v/>
      </c>
      <c r="DS143" s="3" t="str">
        <f t="shared" ca="1" si="6438"/>
        <v/>
      </c>
      <c r="DT143" s="5" t="str" cm="1">
        <f t="array" aca="1" ref="DT143" ca="1">IF($B143="","",IF(DS143=0,0,IF(DD_Payment="",0,IF(DS143&lt;_xlfn.IFS(DD_Frequency="Monthly",1,DD_Frequency="Quarterly",IF(MONTH(DS$2)=1,1,IF(MONTH(DS$2)=4,1,IF(MONTH(DS$2)=7,1,IF(MONTH(DS$2)=10,1,0)))),DD_Frequency="Annually",IF(MONTH(DS$2)=1,1,0))*DD_Payment,DS143,_xlfn.IFS(DD_Frequency="Monthly",1,DD_Frequency="Quarterly",IF(MONTH(DS$2)=1,1,IF(MONTH(DS$2)=4,1,IF(MONTH(DS$2)=7,1,IF(MONTH(DS$2)=10,1,0)))),DD_Frequency="Annually",IF(MONTH(DS$2)=1,1,0))*DD_Payment))))</f>
        <v/>
      </c>
      <c r="DU143" s="3" t="str">
        <f t="shared" ref="DU143" ca="1" si="6924">IF($B143="","",IF(DS143&gt;DT143,(DS143-DT143/2)*(rate_A*(DU$1/365)),0))</f>
        <v/>
      </c>
      <c r="DV143" s="3" t="str">
        <f t="shared" ca="1" si="6529"/>
        <v/>
      </c>
      <c r="DW143" s="3" t="str">
        <f t="shared" ref="DW143" ca="1" si="6925">IF($B143="","",DH143*(1+rate_A*DU$1/365))</f>
        <v/>
      </c>
      <c r="DX143" s="3" t="str">
        <f t="shared" ref="DX143" ca="1" si="6926">IF($B143="","",DI143*(1+rate_A*DU$1/365))</f>
        <v/>
      </c>
      <c r="DY143" s="3" t="str">
        <f t="shared" ref="DY143" ca="1" si="6927">IF($B143="","",DJ143*(1+rate_joint*DU$1/365))</f>
        <v/>
      </c>
      <c r="DZ143" s="5" t="str">
        <f t="shared" ca="1" si="6533"/>
        <v/>
      </c>
      <c r="EA143" s="5" t="str" cm="1">
        <f t="array" aca="1" ref="EA143" ca="1">IF(DZ143="","",_xlfn.IFS(DZ143&lt;='Hidden inputs'!$C$15,DZ143*'Hidden inputs'!$D$15,DZ143&lt;='Hidden inputs'!$C$16,'Hidden inputs'!$C$15*'Hidden inputs'!$D$15+(DZ143-'Hidden inputs'!$B$16)*'Hidden inputs'!$D$16,DZ143&lt;='Hidden inputs'!$C$17,'Hidden inputs'!$C$15*'Hidden inputs'!$D$15+('Hidden inputs'!$C$16-'Hidden inputs'!$B$16)*'Hidden inputs'!$D$16+(DZ143-'Hidden inputs'!$B$17)*'Hidden inputs'!$D$17,DZ143&gt;'Hidden inputs'!$B$18,'Hidden inputs'!$C$15*'Hidden inputs'!$D$15+('Hidden inputs'!$C$16-'Hidden inputs'!$B$16)*'Hidden inputs'!$D$16+('Hidden inputs'!$C$17-'Hidden inputs'!$B$17)*'Hidden inputs'!$D$17+(DZ143-'Hidden inputs'!$B$18)*'Hidden inputs'!$D$18))</f>
        <v/>
      </c>
      <c r="EB143" s="10" t="str">
        <f t="shared" ca="1" si="6534"/>
        <v/>
      </c>
      <c r="EC143" s="5" t="str">
        <f t="shared" ca="1" si="6443"/>
        <v/>
      </c>
      <c r="ED143" s="5" t="str">
        <f t="shared" ca="1" si="6444"/>
        <v/>
      </c>
      <c r="EE143" s="5" t="str">
        <f ca="1">IF($B143="","",'Hidden inputs'!$D$11*DV143+'Hidden inputs'!$E$11*DW143)</f>
        <v/>
      </c>
      <c r="EF143" s="11" t="str">
        <f t="shared" ca="1" si="6355"/>
        <v/>
      </c>
      <c r="EG143" s="9" t="str">
        <f t="shared" ca="1" si="6445"/>
        <v/>
      </c>
      <c r="EH143" s="3" t="str">
        <f t="shared" ca="1" si="6446"/>
        <v/>
      </c>
      <c r="EI143" s="5" t="str" cm="1">
        <f t="array" aca="1" ref="EI143" ca="1">IF($B143="","",IF(EH143=0,0,IF(DD_Payment="",0,IF(EH143&lt;_xlfn.IFS(DD_Frequency="Monthly",1,DD_Frequency="Quarterly",IF(MONTH(EH$2)=1,1,IF(MONTH(EH$2)=4,1,IF(MONTH(EH$2)=7,1,IF(MONTH(EH$2)=10,1,0)))),DD_Frequency="Annually",IF(MONTH(EH$2)=1,1,0))*DD_Payment,EH143,_xlfn.IFS(DD_Frequency="Monthly",1,DD_Frequency="Quarterly",IF(MONTH(EH$2)=1,1,IF(MONTH(EH$2)=4,1,IF(MONTH(EH$2)=7,1,IF(MONTH(EH$2)=10,1,0)))),DD_Frequency="Annually",IF(MONTH(EH$2)=1,1,0))*DD_Payment))))</f>
        <v/>
      </c>
      <c r="EJ143" s="3" t="str">
        <f t="shared" ref="EJ143" ca="1" si="6928">IF($B143="","",IF(EH143&gt;EI143,(EH143-EI143/2)*(rate_A*(EJ$1/365)),0))</f>
        <v/>
      </c>
      <c r="EK143" s="3" t="str">
        <f t="shared" ca="1" si="6536"/>
        <v/>
      </c>
      <c r="EL143" s="3" t="str">
        <f t="shared" ref="EL143" ca="1" si="6929">IF($B143="","",DW143*(1+rate_A*EJ$1/365))</f>
        <v/>
      </c>
      <c r="EM143" s="3" t="str">
        <f t="shared" ref="EM143" ca="1" si="6930">IF($B143="","",DX143*(1+rate_A*EJ$1/365))</f>
        <v/>
      </c>
      <c r="EN143" s="3" t="str">
        <f t="shared" ref="EN143" ca="1" si="6931">IF($B143="","",DY143*(1+rate_joint*EJ$1/365))</f>
        <v/>
      </c>
      <c r="EO143" s="5" t="str">
        <f t="shared" ca="1" si="6540"/>
        <v/>
      </c>
      <c r="EP143" s="5" t="str" cm="1">
        <f t="array" aca="1" ref="EP143" ca="1">IF(EO143="","",_xlfn.IFS(EO143&lt;='Hidden inputs'!$C$15,EO143*'Hidden inputs'!$D$15,EO143&lt;='Hidden inputs'!$C$16,'Hidden inputs'!$C$15*'Hidden inputs'!$D$15+(EO143-'Hidden inputs'!$B$16)*'Hidden inputs'!$D$16,EO143&lt;='Hidden inputs'!$C$17,'Hidden inputs'!$C$15*'Hidden inputs'!$D$15+('Hidden inputs'!$C$16-'Hidden inputs'!$B$16)*'Hidden inputs'!$D$16+(EO143-'Hidden inputs'!$B$17)*'Hidden inputs'!$D$17,EO143&gt;'Hidden inputs'!$B$18,'Hidden inputs'!$C$15*'Hidden inputs'!$D$15+('Hidden inputs'!$C$16-'Hidden inputs'!$B$16)*'Hidden inputs'!$D$16+('Hidden inputs'!$C$17-'Hidden inputs'!$B$17)*'Hidden inputs'!$D$17+(EO143-'Hidden inputs'!$B$18)*'Hidden inputs'!$D$18))</f>
        <v/>
      </c>
      <c r="EQ143" s="10" t="str">
        <f t="shared" ca="1" si="6541"/>
        <v/>
      </c>
      <c r="ER143" s="5" t="str">
        <f t="shared" ca="1" si="6451"/>
        <v/>
      </c>
      <c r="ES143" s="5" t="str">
        <f t="shared" ca="1" si="6452"/>
        <v/>
      </c>
      <c r="ET143" s="5" t="str">
        <f ca="1">IF($B143="","",'Hidden inputs'!$D$11*EK143+'Hidden inputs'!$E$11*EL143)</f>
        <v/>
      </c>
      <c r="EU143" s="11" t="str">
        <f t="shared" ca="1" si="6360"/>
        <v/>
      </c>
      <c r="EV143" s="9" t="str">
        <f t="shared" ca="1" si="6453"/>
        <v/>
      </c>
      <c r="EW143" s="3" t="str">
        <f t="shared" ca="1" si="6454"/>
        <v/>
      </c>
      <c r="EX143" s="5" t="str" cm="1">
        <f t="array" aca="1" ref="EX143" ca="1">IF($B143="","",IF(EW143=0,0,IF(DD_Payment="",0,IF(EW143&lt;_xlfn.IFS(DD_Frequency="Monthly",1,DD_Frequency="Quarterly",IF(MONTH(EW$2)=1,1,IF(MONTH(EW$2)=4,1,IF(MONTH(EW$2)=7,1,IF(MONTH(EW$2)=10,1,0)))),DD_Frequency="Annually",IF(MONTH(EW$2)=1,1,0))*DD_Payment,EW143,_xlfn.IFS(DD_Frequency="Monthly",1,DD_Frequency="Quarterly",IF(MONTH(EW$2)=1,1,IF(MONTH(EW$2)=4,1,IF(MONTH(EW$2)=7,1,IF(MONTH(EW$2)=10,1,0)))),DD_Frequency="Annually",IF(MONTH(EW$2)=1,1,0))*DD_Payment))))</f>
        <v/>
      </c>
      <c r="EY143" s="3" t="str">
        <f t="shared" ref="EY143" ca="1" si="6932">IF($B143="","",IF(EW143&gt;EX143,(EW143-EX143/2)*(rate_A*(EY$1/365)),0))</f>
        <v/>
      </c>
      <c r="EZ143" s="3" t="str">
        <f t="shared" ca="1" si="6543"/>
        <v/>
      </c>
      <c r="FA143" s="3" t="str">
        <f t="shared" ref="FA143" ca="1" si="6933">IF($B143="","",EL143*(1+rate_A*EY$1/365))</f>
        <v/>
      </c>
      <c r="FB143" s="3" t="str">
        <f t="shared" ref="FB143" ca="1" si="6934">IF($B143="","",EM143*(1+rate_A*EY$1/365))</f>
        <v/>
      </c>
      <c r="FC143" s="3" t="str">
        <f t="shared" ref="FC143" ca="1" si="6935">IF($B143="","",EN143*(1+rate_joint*EY$1/365))</f>
        <v/>
      </c>
      <c r="FD143" s="5" t="str">
        <f t="shared" ca="1" si="6547"/>
        <v/>
      </c>
      <c r="FE143" s="5" t="str" cm="1">
        <f t="array" aca="1" ref="FE143" ca="1">IF(FD143="","",_xlfn.IFS(FD143&lt;='Hidden inputs'!$C$15,FD143*'Hidden inputs'!$D$15,FD143&lt;='Hidden inputs'!$C$16,'Hidden inputs'!$C$15*'Hidden inputs'!$D$15+(FD143-'Hidden inputs'!$B$16)*'Hidden inputs'!$D$16,FD143&lt;='Hidden inputs'!$C$17,'Hidden inputs'!$C$15*'Hidden inputs'!$D$15+('Hidden inputs'!$C$16-'Hidden inputs'!$B$16)*'Hidden inputs'!$D$16+(FD143-'Hidden inputs'!$B$17)*'Hidden inputs'!$D$17,FD143&gt;'Hidden inputs'!$B$18,'Hidden inputs'!$C$15*'Hidden inputs'!$D$15+('Hidden inputs'!$C$16-'Hidden inputs'!$B$16)*'Hidden inputs'!$D$16+('Hidden inputs'!$C$17-'Hidden inputs'!$B$17)*'Hidden inputs'!$D$17+(FD143-'Hidden inputs'!$B$18)*'Hidden inputs'!$D$18))</f>
        <v/>
      </c>
      <c r="FF143" s="10" t="str">
        <f t="shared" ca="1" si="6548"/>
        <v/>
      </c>
      <c r="FG143" s="5" t="str">
        <f t="shared" ca="1" si="6459"/>
        <v/>
      </c>
      <c r="FH143" s="5" t="str">
        <f t="shared" ca="1" si="6460"/>
        <v/>
      </c>
      <c r="FI143" s="5" t="str">
        <f ca="1">IF($B143="","",'Hidden inputs'!$D$11*EZ143+'Hidden inputs'!$E$11*FA143)</f>
        <v/>
      </c>
      <c r="FJ143" s="11" t="str">
        <f t="shared" ca="1" si="6365"/>
        <v/>
      </c>
      <c r="FK143" s="9" t="str">
        <f t="shared" ca="1" si="6461"/>
        <v/>
      </c>
      <c r="FL143" s="3" t="str">
        <f t="shared" ca="1" si="6462"/>
        <v/>
      </c>
      <c r="FM143" s="5" t="str" cm="1">
        <f t="array" aca="1" ref="FM143" ca="1">IF($B143="","",IF(FL143=0,0,IF(DD_Payment="",0,IF(FL143&lt;_xlfn.IFS(DD_Frequency="Monthly",1,DD_Frequency="Quarterly",IF(MONTH(FL$2)=1,1,IF(MONTH(FL$2)=4,1,IF(MONTH(FL$2)=7,1,IF(MONTH(FL$2)=10,1,0)))),DD_Frequency="Annually",IF(MONTH(FL$2)=1,1,0))*DD_Payment,FL143,_xlfn.IFS(DD_Frequency="Monthly",1,DD_Frequency="Quarterly",IF(MONTH(FL$2)=1,1,IF(MONTH(FL$2)=4,1,IF(MONTH(FL$2)=7,1,IF(MONTH(FL$2)=10,1,0)))),DD_Frequency="Annually",IF(MONTH(FL$2)=1,1,0))*DD_Payment))))</f>
        <v/>
      </c>
      <c r="FN143" s="3" t="str">
        <f t="shared" ref="FN143" ca="1" si="6936">IF($B143="","",IF(FL143&gt;FM143,(FL143-FM143/2)*(rate_A*(FN$1/365)),0))</f>
        <v/>
      </c>
      <c r="FO143" s="3" t="str">
        <f t="shared" ca="1" si="6550"/>
        <v/>
      </c>
      <c r="FP143" s="3" t="str">
        <f t="shared" ref="FP143" ca="1" si="6937">IF($B143="","",FA143*(1+rate_A*FN$1/365))</f>
        <v/>
      </c>
      <c r="FQ143" s="3" t="str">
        <f t="shared" ref="FQ143" ca="1" si="6938">IF($B143="","",FB143*(1+rate_A*FN$1/365))</f>
        <v/>
      </c>
      <c r="FR143" s="3" t="str">
        <f t="shared" ref="FR143" ca="1" si="6939">IF($B143="","",FC143*(1+rate_joint*FN$1/365))</f>
        <v/>
      </c>
      <c r="FS143" s="5" t="str">
        <f t="shared" ca="1" si="6554"/>
        <v/>
      </c>
      <c r="FT143" s="5" t="str" cm="1">
        <f t="array" aca="1" ref="FT143" ca="1">IF(FS143="","",_xlfn.IFS(FS143&lt;='Hidden inputs'!$C$15,FS143*'Hidden inputs'!$D$15,FS143&lt;='Hidden inputs'!$C$16,'Hidden inputs'!$C$15*'Hidden inputs'!$D$15+(FS143-'Hidden inputs'!$B$16)*'Hidden inputs'!$D$16,FS143&lt;='Hidden inputs'!$C$17,'Hidden inputs'!$C$15*'Hidden inputs'!$D$15+('Hidden inputs'!$C$16-'Hidden inputs'!$B$16)*'Hidden inputs'!$D$16+(FS143-'Hidden inputs'!$B$17)*'Hidden inputs'!$D$17,FS143&gt;'Hidden inputs'!$B$18,'Hidden inputs'!$C$15*'Hidden inputs'!$D$15+('Hidden inputs'!$C$16-'Hidden inputs'!$B$16)*'Hidden inputs'!$D$16+('Hidden inputs'!$C$17-'Hidden inputs'!$B$17)*'Hidden inputs'!$D$17+(FS143-'Hidden inputs'!$B$18)*'Hidden inputs'!$D$18))</f>
        <v/>
      </c>
      <c r="FU143" s="10" t="str">
        <f t="shared" ca="1" si="6555"/>
        <v/>
      </c>
      <c r="FV143" s="5" t="str">
        <f t="shared" ca="1" si="6467"/>
        <v/>
      </c>
      <c r="FW143" s="5" t="str">
        <f t="shared" ca="1" si="6468"/>
        <v/>
      </c>
      <c r="FX143" s="5" t="str">
        <f ca="1">IF($B143="","",'Hidden inputs'!$D$11*FO143+'Hidden inputs'!$E$11*FP143)</f>
        <v/>
      </c>
      <c r="FY143" s="11" t="str">
        <f t="shared" ca="1" si="6370"/>
        <v/>
      </c>
      <c r="FZ143" s="9" t="str">
        <f t="shared" ca="1" si="6469"/>
        <v/>
      </c>
      <c r="GA143" s="5" t="str">
        <f t="shared" ca="1" si="6470"/>
        <v/>
      </c>
      <c r="GB143" s="5" t="str">
        <f t="shared" ca="1" si="6471"/>
        <v/>
      </c>
      <c r="GC143" s="5" t="str">
        <f t="shared" ca="1" si="6371"/>
        <v/>
      </c>
      <c r="GD143" s="5" t="str">
        <f t="shared" ca="1" si="6372"/>
        <v/>
      </c>
    </row>
    <row r="144" spans="1:186" x14ac:dyDescent="0.35">
      <c r="A144" s="2" t="str">
        <f t="shared" ca="1" si="6373"/>
        <v/>
      </c>
      <c r="B144" s="6" t="str">
        <f t="shared" ca="1" si="6374"/>
        <v/>
      </c>
      <c r="C144" s="5" t="str">
        <f t="shared" ca="1" si="6472"/>
        <v/>
      </c>
      <c r="D144" s="5" t="str" cm="1">
        <f t="array" aca="1" ref="D144" ca="1">IF($B144="","",IF(C144=0,0,IF(DD_Payment="",0,IF(C144&lt;_xlfn.IFS(DD_Frequency="Monthly",1,DD_Frequency="Quarterly",IF(MONTH(C$2)=1,1,IF(MONTH(C$2)=4,1,IF(MONTH(C$2)=7,1,IF(MONTH(C$2)=10,1,0)))),DD_Frequency="Annually",IF(MONTH(C$2)=1,1,0))*DD_Payment,C144,_xlfn.IFS(DD_Frequency="Monthly",1,DD_Frequency="Quarterly",IF(MONTH(C$2)=1,1,IF(MONTH(C$2)=4,1,IF(MONTH(C$2)=7,1,IF(MONTH(C$2)=10,1,0)))),DD_Frequency="Annually",IF(MONTH(C$2)=1,1,0))*DD_Payment))))</f>
        <v/>
      </c>
      <c r="E144" s="5" t="str">
        <f t="shared" ref="E144" ca="1" si="6940">IF(B144="","",IF(C144&gt;D144,(C144-D144/2)*(rate_A*(E$1/365)),0))</f>
        <v/>
      </c>
      <c r="F144" s="5" t="str">
        <f t="shared" ca="1" si="6376"/>
        <v/>
      </c>
      <c r="G144" s="5" t="str">
        <f t="shared" ref="G144" ca="1" si="6941">IF(B144="","",G143*(1+rate_A*E$1/365))</f>
        <v/>
      </c>
      <c r="H144" s="5" t="str">
        <f t="shared" ref="H144" ca="1" si="6942">IF(B144="","",H143*(1+rate_A*E$1/365))</f>
        <v/>
      </c>
      <c r="I144" s="5" t="str">
        <f t="shared" ref="I144" ca="1" si="6943">IF(B144="","",I143*(1+rate_joint*E$1/365))</f>
        <v/>
      </c>
      <c r="J144" s="5" t="str">
        <f t="shared" ca="1" si="6477"/>
        <v/>
      </c>
      <c r="K144" s="5" t="str" cm="1">
        <f t="array" aca="1" ref="K144" ca="1">IF(J144="","",_xlfn.IFS(J144&lt;='Hidden inputs'!$C$15,J144*'Hidden inputs'!$D$15,J144&lt;='Hidden inputs'!$C$16,'Hidden inputs'!$C$15*'Hidden inputs'!$D$15+(J144-'Hidden inputs'!$B$16)*'Hidden inputs'!$D$16,J144&lt;='Hidden inputs'!$C$17,'Hidden inputs'!$C$15*'Hidden inputs'!$D$15+('Hidden inputs'!$C$16-'Hidden inputs'!$B$16)*'Hidden inputs'!$D$16+(J144-'Hidden inputs'!$B$17)*'Hidden inputs'!$D$17,J144&gt;'Hidden inputs'!$B$18,'Hidden inputs'!$C$15*'Hidden inputs'!$D$15+('Hidden inputs'!$C$16-'Hidden inputs'!$B$16)*'Hidden inputs'!$D$16+('Hidden inputs'!$C$17-'Hidden inputs'!$B$17)*'Hidden inputs'!$D$17+(J144-'Hidden inputs'!$B$18)*'Hidden inputs'!$D$18))</f>
        <v/>
      </c>
      <c r="L144" s="11" t="str">
        <f t="shared" ca="1" si="6478"/>
        <v/>
      </c>
      <c r="M144" s="5" t="str">
        <f t="shared" ca="1" si="6380"/>
        <v/>
      </c>
      <c r="N144" s="5" t="str">
        <f t="shared" ca="1" si="6381"/>
        <v/>
      </c>
      <c r="O144" s="5" t="str">
        <f ca="1">IF(B144="","",'Hidden inputs'!$D$11*F144+'Hidden inputs'!$E$11*G144)</f>
        <v/>
      </c>
      <c r="P144" s="11" t="str">
        <f t="shared" ca="1" si="6314"/>
        <v/>
      </c>
      <c r="Q144" s="20" t="str">
        <f t="shared" ca="1" si="6315"/>
        <v/>
      </c>
      <c r="R144" s="3" t="str">
        <f t="shared" ca="1" si="6382"/>
        <v/>
      </c>
      <c r="S144" s="5" t="str" cm="1">
        <f t="array" aca="1" ref="S144" ca="1">IF($B144="","",IF(R144=0,0,IF(DD_Payment="",0,IF(R144&lt;_xlfn.IFS(DD_Frequency="Monthly",1,DD_Frequency="Quarterly",IF(MONTH(R$2)=1,1,IF(MONTH(R$2)=4,1,IF(MONTH(R$2)=7,1,IF(MONTH(R$2)=10,1,0)))),DD_Frequency="Annually",IF(MONTH(R$2)=1,1,0))*DD_Payment,R144,_xlfn.IFS(DD_Frequency="Monthly",1,DD_Frequency="Quarterly",IF(MONTH(R$2)=1,1,IF(MONTH(R$2)=4,1,IF(MONTH(R$2)=7,1,IF(MONTH(R$2)=10,1,0)))),DD_Frequency="Annually",IF(MONTH(R$2)=1,1,0))*DD_Payment))))</f>
        <v/>
      </c>
      <c r="T144" s="3" t="str">
        <f t="shared" ref="T144" ca="1" si="6944">IF(B144="","",IF(R144&gt;S144,(R144-S144/2)*(rate_A*((T$1+A144)/365)),0))</f>
        <v/>
      </c>
      <c r="U144" s="3" t="str">
        <f t="shared" ca="1" si="6384"/>
        <v/>
      </c>
      <c r="V144" s="3" t="str">
        <f t="shared" ref="V144" ca="1" si="6945">IF(B144="","",G144*(1+rate_A*(T$1+A144)/365))</f>
        <v/>
      </c>
      <c r="W144" s="3" t="str">
        <f t="shared" ref="W144" ca="1" si="6946">IF(B144="","",H144*(1+rate_A*(T$1+A144)/365))</f>
        <v/>
      </c>
      <c r="X144" s="3" t="str">
        <f t="shared" ref="X144" ca="1" si="6947">IF(B144="","",I144*(1+rate_joint*(T$1+A144)/365))</f>
        <v/>
      </c>
      <c r="Y144" s="5" t="str">
        <f t="shared" ca="1" si="6483"/>
        <v/>
      </c>
      <c r="Z144" s="5" t="str" cm="1">
        <f t="array" aca="1" ref="Z144" ca="1">IF(Y144="","",_xlfn.IFS(Y144&lt;='Hidden inputs'!$C$15,Y144*'Hidden inputs'!$D$15,Y144&lt;='Hidden inputs'!$C$16,'Hidden inputs'!$C$15*'Hidden inputs'!$D$15+(Y144-'Hidden inputs'!$B$16)*'Hidden inputs'!$D$16,Y144&lt;='Hidden inputs'!$C$17,'Hidden inputs'!$C$15*'Hidden inputs'!$D$15+('Hidden inputs'!$C$16-'Hidden inputs'!$B$16)*'Hidden inputs'!$D$16+(Y144-'Hidden inputs'!$B$17)*'Hidden inputs'!$D$17,Y144&gt;'Hidden inputs'!$B$18,'Hidden inputs'!$C$15*'Hidden inputs'!$D$15+('Hidden inputs'!$C$16-'Hidden inputs'!$B$16)*'Hidden inputs'!$D$16+('Hidden inputs'!$C$17-'Hidden inputs'!$B$17)*'Hidden inputs'!$D$17+(Y144-'Hidden inputs'!$B$18)*'Hidden inputs'!$D$18))</f>
        <v/>
      </c>
      <c r="AA144" s="10" t="str">
        <f t="shared" ca="1" si="6484"/>
        <v/>
      </c>
      <c r="AB144" s="5" t="str">
        <f t="shared" ca="1" si="6388"/>
        <v/>
      </c>
      <c r="AC144" s="5" t="str">
        <f t="shared" ca="1" si="6485"/>
        <v/>
      </c>
      <c r="AD144" s="5" t="str">
        <f ca="1">IF(B144="","",'Hidden inputs'!$D$11*U144+'Hidden inputs'!$E$11*V144)</f>
        <v/>
      </c>
      <c r="AE144" s="11" t="str">
        <f t="shared" ca="1" si="6320"/>
        <v/>
      </c>
      <c r="AF144" s="9" t="str">
        <f t="shared" ca="1" si="6389"/>
        <v/>
      </c>
      <c r="AG144" s="3" t="str">
        <f t="shared" ca="1" si="6390"/>
        <v/>
      </c>
      <c r="AH144" s="5" t="str" cm="1">
        <f t="array" aca="1" ref="AH144" ca="1">IF($B144="","",IF(AG144=0,0,IF(DD_Payment="",0,IF(AG144&lt;_xlfn.IFS(DD_Frequency="Monthly",1,DD_Frequency="Quarterly",IF(MONTH(AG$2)=1,1,IF(MONTH(AG$2)=4,1,IF(MONTH(AG$2)=7,1,IF(MONTH(AG$2)=10,1,0)))),DD_Frequency="Annually",IF(MONTH(AG$2)=1,1,0))*DD_Payment,AG144,_xlfn.IFS(DD_Frequency="Monthly",1,DD_Frequency="Quarterly",IF(MONTH(AG$2)=1,1,IF(MONTH(AG$2)=4,1,IF(MONTH(AG$2)=7,1,IF(MONTH(AG$2)=10,1,0)))),DD_Frequency="Annually",IF(MONTH(AG$2)=1,1,0))*DD_Payment))))</f>
        <v/>
      </c>
      <c r="AI144" s="3" t="str">
        <f t="shared" ref="AI144" ca="1" si="6948">IF($B144="","",IF(AG144&gt;AH144,(AG144-AH144/2)*(rate_A*(AI$1/365)),0))</f>
        <v/>
      </c>
      <c r="AJ144" s="3" t="str">
        <f t="shared" ca="1" si="6487"/>
        <v/>
      </c>
      <c r="AK144" s="3" t="str">
        <f t="shared" ref="AK144" ca="1" si="6949">IF($B144="","",V144*(1+rate_A*AI$1/365))</f>
        <v/>
      </c>
      <c r="AL144" s="3" t="str">
        <f t="shared" ref="AL144" ca="1" si="6950">IF($B144="","",W144*(1+rate_A*AI$1/365))</f>
        <v/>
      </c>
      <c r="AM144" s="3" t="str">
        <f t="shared" ref="AM144" ca="1" si="6951">IF($B144="","",X144*(1+rate_joint*AI$1/365))</f>
        <v/>
      </c>
      <c r="AN144" s="5" t="str">
        <f t="shared" ca="1" si="6491"/>
        <v/>
      </c>
      <c r="AO144" s="5" t="str" cm="1">
        <f t="array" aca="1" ref="AO144" ca="1">IF(AN144="","",_xlfn.IFS(AN144&lt;='Hidden inputs'!$C$15,AN144*'Hidden inputs'!$D$15,AN144&lt;='Hidden inputs'!$C$16,'Hidden inputs'!$C$15*'Hidden inputs'!$D$15+(AN144-'Hidden inputs'!$B$16)*'Hidden inputs'!$D$16,AN144&lt;='Hidden inputs'!$C$17,'Hidden inputs'!$C$15*'Hidden inputs'!$D$15+('Hidden inputs'!$C$16-'Hidden inputs'!$B$16)*'Hidden inputs'!$D$16+(AN144-'Hidden inputs'!$B$17)*'Hidden inputs'!$D$17,AN144&gt;'Hidden inputs'!$B$18,'Hidden inputs'!$C$15*'Hidden inputs'!$D$15+('Hidden inputs'!$C$16-'Hidden inputs'!$B$16)*'Hidden inputs'!$D$16+('Hidden inputs'!$C$17-'Hidden inputs'!$B$17)*'Hidden inputs'!$D$17+(AN144-'Hidden inputs'!$B$18)*'Hidden inputs'!$D$18))</f>
        <v/>
      </c>
      <c r="AP144" s="10" t="str">
        <f t="shared" ca="1" si="6492"/>
        <v/>
      </c>
      <c r="AQ144" s="5" t="str">
        <f t="shared" ca="1" si="6395"/>
        <v/>
      </c>
      <c r="AR144" s="5" t="str">
        <f t="shared" ca="1" si="6396"/>
        <v/>
      </c>
      <c r="AS144" s="5" t="str">
        <f ca="1">IF($B144="","",'Hidden inputs'!$D$11*AJ144+'Hidden inputs'!$E$11*AK144)</f>
        <v/>
      </c>
      <c r="AT144" s="11" t="str">
        <f t="shared" ca="1" si="6325"/>
        <v/>
      </c>
      <c r="AU144" s="9" t="str">
        <f t="shared" ca="1" si="6397"/>
        <v/>
      </c>
      <c r="AV144" s="3" t="str">
        <f t="shared" ca="1" si="6398"/>
        <v/>
      </c>
      <c r="AW144" s="5" t="str" cm="1">
        <f t="array" aca="1" ref="AW144" ca="1">IF($B144="","",IF(AV144=0,0,IF(DD_Payment="",0,IF(AV144&lt;_xlfn.IFS(DD_Frequency="Monthly",1,DD_Frequency="Quarterly",IF(MONTH(AV$2)=1,1,IF(MONTH(AV$2)=4,1,IF(MONTH(AV$2)=7,1,IF(MONTH(AV$2)=10,1,0)))),DD_Frequency="Annually",IF(MONTH(AV$2)=1,1,0))*DD_Payment,AV144,_xlfn.IFS(DD_Frequency="Monthly",1,DD_Frequency="Quarterly",IF(MONTH(AV$2)=1,1,IF(MONTH(AV$2)=4,1,IF(MONTH(AV$2)=7,1,IF(MONTH(AV$2)=10,1,0)))),DD_Frequency="Annually",IF(MONTH(AV$2)=1,1,0))*DD_Payment))))</f>
        <v/>
      </c>
      <c r="AX144" s="3" t="str">
        <f t="shared" ref="AX144" ca="1" si="6952">IF($B144="","",IF(AV144&gt;AW144,(AV144-AW144/2)*(rate_A*(AX$1/365)),0))</f>
        <v/>
      </c>
      <c r="AY144" s="3" t="str">
        <f t="shared" ca="1" si="6494"/>
        <v/>
      </c>
      <c r="AZ144" s="3" t="str">
        <f t="shared" ref="AZ144" ca="1" si="6953">IF($B144="","",AK144*(1+rate_A*AX$1/365))</f>
        <v/>
      </c>
      <c r="BA144" s="3" t="str">
        <f t="shared" ref="BA144" ca="1" si="6954">IF($B144="","",AL144*(1+rate_A*AX$1/365))</f>
        <v/>
      </c>
      <c r="BB144" s="3" t="str">
        <f t="shared" ref="BB144" ca="1" si="6955">IF($B144="","",AM144*(1+rate_joint*AX$1/365))</f>
        <v/>
      </c>
      <c r="BC144" s="5" t="str">
        <f t="shared" ca="1" si="6498"/>
        <v/>
      </c>
      <c r="BD144" s="5" t="str" cm="1">
        <f t="array" aca="1" ref="BD144" ca="1">IF(BC144="","",_xlfn.IFS(BC144&lt;='Hidden inputs'!$C$15,BC144*'Hidden inputs'!$D$15,BC144&lt;='Hidden inputs'!$C$16,'Hidden inputs'!$C$15*'Hidden inputs'!$D$15+(BC144-'Hidden inputs'!$B$16)*'Hidden inputs'!$D$16,BC144&lt;='Hidden inputs'!$C$17,'Hidden inputs'!$C$15*'Hidden inputs'!$D$15+('Hidden inputs'!$C$16-'Hidden inputs'!$B$16)*'Hidden inputs'!$D$16+(BC144-'Hidden inputs'!$B$17)*'Hidden inputs'!$D$17,BC144&gt;'Hidden inputs'!$B$18,'Hidden inputs'!$C$15*'Hidden inputs'!$D$15+('Hidden inputs'!$C$16-'Hidden inputs'!$B$16)*'Hidden inputs'!$D$16+('Hidden inputs'!$C$17-'Hidden inputs'!$B$17)*'Hidden inputs'!$D$17+(BC144-'Hidden inputs'!$B$18)*'Hidden inputs'!$D$18))</f>
        <v/>
      </c>
      <c r="BE144" s="10" t="str">
        <f t="shared" ca="1" si="6499"/>
        <v/>
      </c>
      <c r="BF144" s="5" t="str">
        <f t="shared" ca="1" si="6403"/>
        <v/>
      </c>
      <c r="BG144" s="5" t="str">
        <f t="shared" ca="1" si="6404"/>
        <v/>
      </c>
      <c r="BH144" s="5" t="str">
        <f ca="1">IF($B144="","",'Hidden inputs'!$D$11*AY144+'Hidden inputs'!$E$11*AZ144)</f>
        <v/>
      </c>
      <c r="BI144" s="11" t="str">
        <f t="shared" ca="1" si="6330"/>
        <v/>
      </c>
      <c r="BJ144" s="9" t="str">
        <f t="shared" ca="1" si="6405"/>
        <v/>
      </c>
      <c r="BK144" s="3" t="str">
        <f t="shared" ca="1" si="6406"/>
        <v/>
      </c>
      <c r="BL144" s="5" t="str" cm="1">
        <f t="array" aca="1" ref="BL144" ca="1">IF($B144="","",IF(BK144=0,0,IF(DD_Payment="",0,IF(BK144&lt;_xlfn.IFS(DD_Frequency="Monthly",1,DD_Frequency="Quarterly",IF(MONTH(BK$2)=1,1,IF(MONTH(BK$2)=4,1,IF(MONTH(BK$2)=7,1,IF(MONTH(BK$2)=10,1,0)))),DD_Frequency="Annually",IF(MONTH(BK$2)=1,1,0))*DD_Payment,BK144,_xlfn.IFS(DD_Frequency="Monthly",1,DD_Frequency="Quarterly",IF(MONTH(BK$2)=1,1,IF(MONTH(BK$2)=4,1,IF(MONTH(BK$2)=7,1,IF(MONTH(BK$2)=10,1,0)))),DD_Frequency="Annually",IF(MONTH(BK$2)=1,1,0))*DD_Payment))))</f>
        <v/>
      </c>
      <c r="BM144" s="3" t="str">
        <f t="shared" ref="BM144" ca="1" si="6956">IF($B144="","",IF(BK144&gt;BL144,(BK144-BL144/2)*(rate_A*(BM$1/365)),0))</f>
        <v/>
      </c>
      <c r="BN144" s="3" t="str">
        <f t="shared" ca="1" si="6501"/>
        <v/>
      </c>
      <c r="BO144" s="3" t="str">
        <f t="shared" ref="BO144" ca="1" si="6957">IF($B144="","",AZ144*(1+rate_A*BM$1/365))</f>
        <v/>
      </c>
      <c r="BP144" s="3" t="str">
        <f t="shared" ref="BP144" ca="1" si="6958">IF($B144="","",BA144*(1+rate_A*BM$1/365))</f>
        <v/>
      </c>
      <c r="BQ144" s="3" t="str">
        <f t="shared" ref="BQ144" ca="1" si="6959">IF($B144="","",BB144*(1+rate_joint*BM$1/365))</f>
        <v/>
      </c>
      <c r="BR144" s="5" t="str">
        <f t="shared" ca="1" si="6505"/>
        <v/>
      </c>
      <c r="BS144" s="5" t="str" cm="1">
        <f t="array" aca="1" ref="BS144" ca="1">IF(BR144="","",_xlfn.IFS(BR144&lt;='Hidden inputs'!$C$15,BR144*'Hidden inputs'!$D$15,BR144&lt;='Hidden inputs'!$C$16,'Hidden inputs'!$C$15*'Hidden inputs'!$D$15+(BR144-'Hidden inputs'!$B$16)*'Hidden inputs'!$D$16,BR144&lt;='Hidden inputs'!$C$17,'Hidden inputs'!$C$15*'Hidden inputs'!$D$15+('Hidden inputs'!$C$16-'Hidden inputs'!$B$16)*'Hidden inputs'!$D$16+(BR144-'Hidden inputs'!$B$17)*'Hidden inputs'!$D$17,BR144&gt;'Hidden inputs'!$B$18,'Hidden inputs'!$C$15*'Hidden inputs'!$D$15+('Hidden inputs'!$C$16-'Hidden inputs'!$B$16)*'Hidden inputs'!$D$16+('Hidden inputs'!$C$17-'Hidden inputs'!$B$17)*'Hidden inputs'!$D$17+(BR144-'Hidden inputs'!$B$18)*'Hidden inputs'!$D$18))</f>
        <v/>
      </c>
      <c r="BT144" s="10" t="str">
        <f t="shared" ca="1" si="6506"/>
        <v/>
      </c>
      <c r="BU144" s="5" t="str">
        <f t="shared" ca="1" si="6411"/>
        <v/>
      </c>
      <c r="BV144" s="5" t="str">
        <f t="shared" ca="1" si="6412"/>
        <v/>
      </c>
      <c r="BW144" s="5" t="str">
        <f ca="1">IF($B144="","",'Hidden inputs'!$D$11*BN144+'Hidden inputs'!$E$11*BO144)</f>
        <v/>
      </c>
      <c r="BX144" s="11" t="str">
        <f t="shared" ca="1" si="6335"/>
        <v/>
      </c>
      <c r="BY144" s="9" t="str">
        <f t="shared" ca="1" si="6413"/>
        <v/>
      </c>
      <c r="BZ144" s="3" t="str">
        <f t="shared" ca="1" si="6414"/>
        <v/>
      </c>
      <c r="CA144" s="5" t="str" cm="1">
        <f t="array" aca="1" ref="CA144" ca="1">IF($B144="","",IF(BZ144=0,0,IF(DD_Payment="",0,IF(BZ144&lt;_xlfn.IFS(DD_Frequency="Monthly",1,DD_Frequency="Quarterly",IF(MONTH(BZ$2)=1,1,IF(MONTH(BZ$2)=4,1,IF(MONTH(BZ$2)=7,1,IF(MONTH(BZ$2)=10,1,0)))),DD_Frequency="Annually",IF(MONTH(BZ$2)=1,1,0))*DD_Payment,BZ144,_xlfn.IFS(DD_Frequency="Monthly",1,DD_Frequency="Quarterly",IF(MONTH(BZ$2)=1,1,IF(MONTH(BZ$2)=4,1,IF(MONTH(BZ$2)=7,1,IF(MONTH(BZ$2)=10,1,0)))),DD_Frequency="Annually",IF(MONTH(BZ$2)=1,1,0))*DD_Payment))))</f>
        <v/>
      </c>
      <c r="CB144" s="3" t="str">
        <f t="shared" ref="CB144" ca="1" si="6960">IF($B144="","",IF(BZ144&gt;CA144,(BZ144-CA144/2)*(rate_A*(CB$1/365)),0))</f>
        <v/>
      </c>
      <c r="CC144" s="3" t="str">
        <f t="shared" ca="1" si="6508"/>
        <v/>
      </c>
      <c r="CD144" s="3" t="str">
        <f t="shared" ref="CD144" ca="1" si="6961">IF($B144="","",BO144*(1+rate_A*CB$1/365))</f>
        <v/>
      </c>
      <c r="CE144" s="3" t="str">
        <f t="shared" ref="CE144" ca="1" si="6962">IF($B144="","",BP144*(1+rate_A*CB$1/365))</f>
        <v/>
      </c>
      <c r="CF144" s="3" t="str">
        <f t="shared" ref="CF144" ca="1" si="6963">IF($B144="","",BQ144*(1+rate_joint*CB$1/365))</f>
        <v/>
      </c>
      <c r="CG144" s="5" t="str">
        <f t="shared" ca="1" si="6512"/>
        <v/>
      </c>
      <c r="CH144" s="5" t="str" cm="1">
        <f t="array" aca="1" ref="CH144" ca="1">IF(CG144="","",_xlfn.IFS(CG144&lt;='Hidden inputs'!$C$15,CG144*'Hidden inputs'!$D$15,CG144&lt;='Hidden inputs'!$C$16,'Hidden inputs'!$C$15*'Hidden inputs'!$D$15+(CG144-'Hidden inputs'!$B$16)*'Hidden inputs'!$D$16,CG144&lt;='Hidden inputs'!$C$17,'Hidden inputs'!$C$15*'Hidden inputs'!$D$15+('Hidden inputs'!$C$16-'Hidden inputs'!$B$16)*'Hidden inputs'!$D$16+(CG144-'Hidden inputs'!$B$17)*'Hidden inputs'!$D$17,CG144&gt;'Hidden inputs'!$B$18,'Hidden inputs'!$C$15*'Hidden inputs'!$D$15+('Hidden inputs'!$C$16-'Hidden inputs'!$B$16)*'Hidden inputs'!$D$16+('Hidden inputs'!$C$17-'Hidden inputs'!$B$17)*'Hidden inputs'!$D$17+(CG144-'Hidden inputs'!$B$18)*'Hidden inputs'!$D$18))</f>
        <v/>
      </c>
      <c r="CI144" s="10" t="str">
        <f t="shared" ca="1" si="6513"/>
        <v/>
      </c>
      <c r="CJ144" s="5" t="str">
        <f t="shared" ca="1" si="6419"/>
        <v/>
      </c>
      <c r="CK144" s="5" t="str">
        <f t="shared" ca="1" si="6420"/>
        <v/>
      </c>
      <c r="CL144" s="5" t="str">
        <f ca="1">IF($B144="","",'Hidden inputs'!$D$11*CC144+'Hidden inputs'!$E$11*CD144)</f>
        <v/>
      </c>
      <c r="CM144" s="11" t="str">
        <f t="shared" ca="1" si="6340"/>
        <v/>
      </c>
      <c r="CN144" s="9" t="str">
        <f t="shared" ca="1" si="6421"/>
        <v/>
      </c>
      <c r="CO144" s="3" t="str">
        <f t="shared" ca="1" si="6422"/>
        <v/>
      </c>
      <c r="CP144" s="5" t="str" cm="1">
        <f t="array" aca="1" ref="CP144" ca="1">IF($B144="","",IF(CO144=0,0,IF(DD_Payment="",0,IF(CO144&lt;_xlfn.IFS(DD_Frequency="Monthly",1,DD_Frequency="Quarterly",IF(MONTH(CO$2)=1,1,IF(MONTH(CO$2)=4,1,IF(MONTH(CO$2)=7,1,IF(MONTH(CO$2)=10,1,0)))),DD_Frequency="Annually",IF(MONTH(CO$2)=1,1,0))*DD_Payment,CO144,_xlfn.IFS(DD_Frequency="Monthly",1,DD_Frequency="Quarterly",IF(MONTH(CO$2)=1,1,IF(MONTH(CO$2)=4,1,IF(MONTH(CO$2)=7,1,IF(MONTH(CO$2)=10,1,0)))),DD_Frequency="Annually",IF(MONTH(CO$2)=1,1,0))*DD_Payment))))</f>
        <v/>
      </c>
      <c r="CQ144" s="3" t="str">
        <f t="shared" ref="CQ144" ca="1" si="6964">IF($B144="","",IF(CO144&gt;CP144,(CO144-CP144/2)*(rate_A*(CQ$1/365)),0))</f>
        <v/>
      </c>
      <c r="CR144" s="3" t="str">
        <f t="shared" ca="1" si="6515"/>
        <v/>
      </c>
      <c r="CS144" s="3" t="str">
        <f t="shared" ref="CS144" ca="1" si="6965">IF($B144="","",CD144*(1+rate_A*CQ$1/365))</f>
        <v/>
      </c>
      <c r="CT144" s="3" t="str">
        <f t="shared" ref="CT144" ca="1" si="6966">IF($B144="","",CE144*(1+rate_A*CQ$1/365))</f>
        <v/>
      </c>
      <c r="CU144" s="3" t="str">
        <f t="shared" ref="CU144" ca="1" si="6967">IF($B144="","",CF144*(1+rate_joint*CQ$1/365))</f>
        <v/>
      </c>
      <c r="CV144" s="5" t="str">
        <f t="shared" ca="1" si="6519"/>
        <v/>
      </c>
      <c r="CW144" s="5" t="str" cm="1">
        <f t="array" aca="1" ref="CW144" ca="1">IF(CV144="","",_xlfn.IFS(CV144&lt;='Hidden inputs'!$C$15,CV144*'Hidden inputs'!$D$15,CV144&lt;='Hidden inputs'!$C$16,'Hidden inputs'!$C$15*'Hidden inputs'!$D$15+(CV144-'Hidden inputs'!$B$16)*'Hidden inputs'!$D$16,CV144&lt;='Hidden inputs'!$C$17,'Hidden inputs'!$C$15*'Hidden inputs'!$D$15+('Hidden inputs'!$C$16-'Hidden inputs'!$B$16)*'Hidden inputs'!$D$16+(CV144-'Hidden inputs'!$B$17)*'Hidden inputs'!$D$17,CV144&gt;'Hidden inputs'!$B$18,'Hidden inputs'!$C$15*'Hidden inputs'!$D$15+('Hidden inputs'!$C$16-'Hidden inputs'!$B$16)*'Hidden inputs'!$D$16+('Hidden inputs'!$C$17-'Hidden inputs'!$B$17)*'Hidden inputs'!$D$17+(CV144-'Hidden inputs'!$B$18)*'Hidden inputs'!$D$18))</f>
        <v/>
      </c>
      <c r="CX144" s="10" t="str">
        <f t="shared" ca="1" si="6520"/>
        <v/>
      </c>
      <c r="CY144" s="5" t="str">
        <f t="shared" ca="1" si="6427"/>
        <v/>
      </c>
      <c r="CZ144" s="5" t="str">
        <f t="shared" ca="1" si="6428"/>
        <v/>
      </c>
      <c r="DA144" s="5" t="str">
        <f ca="1">IF($B144="","",'Hidden inputs'!$D$11*CR144+'Hidden inputs'!$E$11*CS144)</f>
        <v/>
      </c>
      <c r="DB144" s="11" t="str">
        <f t="shared" ca="1" si="6345"/>
        <v/>
      </c>
      <c r="DC144" s="9" t="str">
        <f t="shared" ca="1" si="6429"/>
        <v/>
      </c>
      <c r="DD144" s="3" t="str">
        <f t="shared" ca="1" si="6430"/>
        <v/>
      </c>
      <c r="DE144" s="5" t="str" cm="1">
        <f t="array" aca="1" ref="DE144" ca="1">IF($B144="","",IF(DD144=0,0,IF(DD_Payment="",0,IF(DD144&lt;_xlfn.IFS(DD_Frequency="Monthly",1,DD_Frequency="Quarterly",IF(MONTH(DD$2)=1,1,IF(MONTH(DD$2)=4,1,IF(MONTH(DD$2)=7,1,IF(MONTH(DD$2)=10,1,0)))),DD_Frequency="Annually",IF(MONTH(DD$2)=1,1,0))*DD_Payment,DD144,_xlfn.IFS(DD_Frequency="Monthly",1,DD_Frequency="Quarterly",IF(MONTH(DD$2)=1,1,IF(MONTH(DD$2)=4,1,IF(MONTH(DD$2)=7,1,IF(MONTH(DD$2)=10,1,0)))),DD_Frequency="Annually",IF(MONTH(DD$2)=1,1,0))*DD_Payment))))</f>
        <v/>
      </c>
      <c r="DF144" s="3" t="str">
        <f t="shared" ref="DF144" ca="1" si="6968">IF($B144="","",IF(DD144&gt;DE144,(DD144-DE144/2)*(rate_A*(DF$1/365)),0))</f>
        <v/>
      </c>
      <c r="DG144" s="3" t="str">
        <f t="shared" ca="1" si="6522"/>
        <v/>
      </c>
      <c r="DH144" s="3" t="str">
        <f t="shared" ref="DH144" ca="1" si="6969">IF($B144="","",CS144*(1+rate_A*DF$1/365))</f>
        <v/>
      </c>
      <c r="DI144" s="3" t="str">
        <f t="shared" ref="DI144" ca="1" si="6970">IF($B144="","",CT144*(1+rate_A*DF$1/365))</f>
        <v/>
      </c>
      <c r="DJ144" s="3" t="str">
        <f t="shared" ref="DJ144" ca="1" si="6971">IF($B144="","",CU144*(1+rate_joint*DF$1/365))</f>
        <v/>
      </c>
      <c r="DK144" s="5" t="str">
        <f t="shared" ca="1" si="6526"/>
        <v/>
      </c>
      <c r="DL144" s="5" t="str" cm="1">
        <f t="array" aca="1" ref="DL144" ca="1">IF(DK144="","",_xlfn.IFS(DK144&lt;='Hidden inputs'!$C$15,DK144*'Hidden inputs'!$D$15,DK144&lt;='Hidden inputs'!$C$16,'Hidden inputs'!$C$15*'Hidden inputs'!$D$15+(DK144-'Hidden inputs'!$B$16)*'Hidden inputs'!$D$16,DK144&lt;='Hidden inputs'!$C$17,'Hidden inputs'!$C$15*'Hidden inputs'!$D$15+('Hidden inputs'!$C$16-'Hidden inputs'!$B$16)*'Hidden inputs'!$D$16+(DK144-'Hidden inputs'!$B$17)*'Hidden inputs'!$D$17,DK144&gt;'Hidden inputs'!$B$18,'Hidden inputs'!$C$15*'Hidden inputs'!$D$15+('Hidden inputs'!$C$16-'Hidden inputs'!$B$16)*'Hidden inputs'!$D$16+('Hidden inputs'!$C$17-'Hidden inputs'!$B$17)*'Hidden inputs'!$D$17+(DK144-'Hidden inputs'!$B$18)*'Hidden inputs'!$D$18))</f>
        <v/>
      </c>
      <c r="DM144" s="10" t="str">
        <f t="shared" ca="1" si="6527"/>
        <v/>
      </c>
      <c r="DN144" s="5" t="str">
        <f t="shared" ca="1" si="6435"/>
        <v/>
      </c>
      <c r="DO144" s="5" t="str">
        <f t="shared" ca="1" si="6436"/>
        <v/>
      </c>
      <c r="DP144" s="5" t="str">
        <f ca="1">IF($B144="","",'Hidden inputs'!$D$11*DG144+'Hidden inputs'!$E$11*DH144)</f>
        <v/>
      </c>
      <c r="DQ144" s="11" t="str">
        <f t="shared" ca="1" si="6350"/>
        <v/>
      </c>
      <c r="DR144" s="9" t="str">
        <f t="shared" ca="1" si="6437"/>
        <v/>
      </c>
      <c r="DS144" s="3" t="str">
        <f t="shared" ca="1" si="6438"/>
        <v/>
      </c>
      <c r="DT144" s="5" t="str" cm="1">
        <f t="array" aca="1" ref="DT144" ca="1">IF($B144="","",IF(DS144=0,0,IF(DD_Payment="",0,IF(DS144&lt;_xlfn.IFS(DD_Frequency="Monthly",1,DD_Frequency="Quarterly",IF(MONTH(DS$2)=1,1,IF(MONTH(DS$2)=4,1,IF(MONTH(DS$2)=7,1,IF(MONTH(DS$2)=10,1,0)))),DD_Frequency="Annually",IF(MONTH(DS$2)=1,1,0))*DD_Payment,DS144,_xlfn.IFS(DD_Frequency="Monthly",1,DD_Frequency="Quarterly",IF(MONTH(DS$2)=1,1,IF(MONTH(DS$2)=4,1,IF(MONTH(DS$2)=7,1,IF(MONTH(DS$2)=10,1,0)))),DD_Frequency="Annually",IF(MONTH(DS$2)=1,1,0))*DD_Payment))))</f>
        <v/>
      </c>
      <c r="DU144" s="3" t="str">
        <f t="shared" ref="DU144" ca="1" si="6972">IF($B144="","",IF(DS144&gt;DT144,(DS144-DT144/2)*(rate_A*(DU$1/365)),0))</f>
        <v/>
      </c>
      <c r="DV144" s="3" t="str">
        <f t="shared" ca="1" si="6529"/>
        <v/>
      </c>
      <c r="DW144" s="3" t="str">
        <f t="shared" ref="DW144" ca="1" si="6973">IF($B144="","",DH144*(1+rate_A*DU$1/365))</f>
        <v/>
      </c>
      <c r="DX144" s="3" t="str">
        <f t="shared" ref="DX144" ca="1" si="6974">IF($B144="","",DI144*(1+rate_A*DU$1/365))</f>
        <v/>
      </c>
      <c r="DY144" s="3" t="str">
        <f t="shared" ref="DY144" ca="1" si="6975">IF($B144="","",DJ144*(1+rate_joint*DU$1/365))</f>
        <v/>
      </c>
      <c r="DZ144" s="5" t="str">
        <f t="shared" ca="1" si="6533"/>
        <v/>
      </c>
      <c r="EA144" s="5" t="str" cm="1">
        <f t="array" aca="1" ref="EA144" ca="1">IF(DZ144="","",_xlfn.IFS(DZ144&lt;='Hidden inputs'!$C$15,DZ144*'Hidden inputs'!$D$15,DZ144&lt;='Hidden inputs'!$C$16,'Hidden inputs'!$C$15*'Hidden inputs'!$D$15+(DZ144-'Hidden inputs'!$B$16)*'Hidden inputs'!$D$16,DZ144&lt;='Hidden inputs'!$C$17,'Hidden inputs'!$C$15*'Hidden inputs'!$D$15+('Hidden inputs'!$C$16-'Hidden inputs'!$B$16)*'Hidden inputs'!$D$16+(DZ144-'Hidden inputs'!$B$17)*'Hidden inputs'!$D$17,DZ144&gt;'Hidden inputs'!$B$18,'Hidden inputs'!$C$15*'Hidden inputs'!$D$15+('Hidden inputs'!$C$16-'Hidden inputs'!$B$16)*'Hidden inputs'!$D$16+('Hidden inputs'!$C$17-'Hidden inputs'!$B$17)*'Hidden inputs'!$D$17+(DZ144-'Hidden inputs'!$B$18)*'Hidden inputs'!$D$18))</f>
        <v/>
      </c>
      <c r="EB144" s="10" t="str">
        <f t="shared" ca="1" si="6534"/>
        <v/>
      </c>
      <c r="EC144" s="5" t="str">
        <f t="shared" ca="1" si="6443"/>
        <v/>
      </c>
      <c r="ED144" s="5" t="str">
        <f t="shared" ca="1" si="6444"/>
        <v/>
      </c>
      <c r="EE144" s="5" t="str">
        <f ca="1">IF($B144="","",'Hidden inputs'!$D$11*DV144+'Hidden inputs'!$E$11*DW144)</f>
        <v/>
      </c>
      <c r="EF144" s="11" t="str">
        <f t="shared" ca="1" si="6355"/>
        <v/>
      </c>
      <c r="EG144" s="9" t="str">
        <f t="shared" ca="1" si="6445"/>
        <v/>
      </c>
      <c r="EH144" s="3" t="str">
        <f t="shared" ca="1" si="6446"/>
        <v/>
      </c>
      <c r="EI144" s="5" t="str" cm="1">
        <f t="array" aca="1" ref="EI144" ca="1">IF($B144="","",IF(EH144=0,0,IF(DD_Payment="",0,IF(EH144&lt;_xlfn.IFS(DD_Frequency="Monthly",1,DD_Frequency="Quarterly",IF(MONTH(EH$2)=1,1,IF(MONTH(EH$2)=4,1,IF(MONTH(EH$2)=7,1,IF(MONTH(EH$2)=10,1,0)))),DD_Frequency="Annually",IF(MONTH(EH$2)=1,1,0))*DD_Payment,EH144,_xlfn.IFS(DD_Frequency="Monthly",1,DD_Frequency="Quarterly",IF(MONTH(EH$2)=1,1,IF(MONTH(EH$2)=4,1,IF(MONTH(EH$2)=7,1,IF(MONTH(EH$2)=10,1,0)))),DD_Frequency="Annually",IF(MONTH(EH$2)=1,1,0))*DD_Payment))))</f>
        <v/>
      </c>
      <c r="EJ144" s="3" t="str">
        <f t="shared" ref="EJ144" ca="1" si="6976">IF($B144="","",IF(EH144&gt;EI144,(EH144-EI144/2)*(rate_A*(EJ$1/365)),0))</f>
        <v/>
      </c>
      <c r="EK144" s="3" t="str">
        <f t="shared" ca="1" si="6536"/>
        <v/>
      </c>
      <c r="EL144" s="3" t="str">
        <f t="shared" ref="EL144" ca="1" si="6977">IF($B144="","",DW144*(1+rate_A*EJ$1/365))</f>
        <v/>
      </c>
      <c r="EM144" s="3" t="str">
        <f t="shared" ref="EM144" ca="1" si="6978">IF($B144="","",DX144*(1+rate_A*EJ$1/365))</f>
        <v/>
      </c>
      <c r="EN144" s="3" t="str">
        <f t="shared" ref="EN144" ca="1" si="6979">IF($B144="","",DY144*(1+rate_joint*EJ$1/365))</f>
        <v/>
      </c>
      <c r="EO144" s="5" t="str">
        <f t="shared" ca="1" si="6540"/>
        <v/>
      </c>
      <c r="EP144" s="5" t="str" cm="1">
        <f t="array" aca="1" ref="EP144" ca="1">IF(EO144="","",_xlfn.IFS(EO144&lt;='Hidden inputs'!$C$15,EO144*'Hidden inputs'!$D$15,EO144&lt;='Hidden inputs'!$C$16,'Hidden inputs'!$C$15*'Hidden inputs'!$D$15+(EO144-'Hidden inputs'!$B$16)*'Hidden inputs'!$D$16,EO144&lt;='Hidden inputs'!$C$17,'Hidden inputs'!$C$15*'Hidden inputs'!$D$15+('Hidden inputs'!$C$16-'Hidden inputs'!$B$16)*'Hidden inputs'!$D$16+(EO144-'Hidden inputs'!$B$17)*'Hidden inputs'!$D$17,EO144&gt;'Hidden inputs'!$B$18,'Hidden inputs'!$C$15*'Hidden inputs'!$D$15+('Hidden inputs'!$C$16-'Hidden inputs'!$B$16)*'Hidden inputs'!$D$16+('Hidden inputs'!$C$17-'Hidden inputs'!$B$17)*'Hidden inputs'!$D$17+(EO144-'Hidden inputs'!$B$18)*'Hidden inputs'!$D$18))</f>
        <v/>
      </c>
      <c r="EQ144" s="10" t="str">
        <f t="shared" ca="1" si="6541"/>
        <v/>
      </c>
      <c r="ER144" s="5" t="str">
        <f t="shared" ca="1" si="6451"/>
        <v/>
      </c>
      <c r="ES144" s="5" t="str">
        <f t="shared" ca="1" si="6452"/>
        <v/>
      </c>
      <c r="ET144" s="5" t="str">
        <f ca="1">IF($B144="","",'Hidden inputs'!$D$11*EK144+'Hidden inputs'!$E$11*EL144)</f>
        <v/>
      </c>
      <c r="EU144" s="11" t="str">
        <f t="shared" ca="1" si="6360"/>
        <v/>
      </c>
      <c r="EV144" s="9" t="str">
        <f t="shared" ca="1" si="6453"/>
        <v/>
      </c>
      <c r="EW144" s="3" t="str">
        <f t="shared" ca="1" si="6454"/>
        <v/>
      </c>
      <c r="EX144" s="5" t="str" cm="1">
        <f t="array" aca="1" ref="EX144" ca="1">IF($B144="","",IF(EW144=0,0,IF(DD_Payment="",0,IF(EW144&lt;_xlfn.IFS(DD_Frequency="Monthly",1,DD_Frequency="Quarterly",IF(MONTH(EW$2)=1,1,IF(MONTH(EW$2)=4,1,IF(MONTH(EW$2)=7,1,IF(MONTH(EW$2)=10,1,0)))),DD_Frequency="Annually",IF(MONTH(EW$2)=1,1,0))*DD_Payment,EW144,_xlfn.IFS(DD_Frequency="Monthly",1,DD_Frequency="Quarterly",IF(MONTH(EW$2)=1,1,IF(MONTH(EW$2)=4,1,IF(MONTH(EW$2)=7,1,IF(MONTH(EW$2)=10,1,0)))),DD_Frequency="Annually",IF(MONTH(EW$2)=1,1,0))*DD_Payment))))</f>
        <v/>
      </c>
      <c r="EY144" s="3" t="str">
        <f t="shared" ref="EY144" ca="1" si="6980">IF($B144="","",IF(EW144&gt;EX144,(EW144-EX144/2)*(rate_A*(EY$1/365)),0))</f>
        <v/>
      </c>
      <c r="EZ144" s="3" t="str">
        <f t="shared" ca="1" si="6543"/>
        <v/>
      </c>
      <c r="FA144" s="3" t="str">
        <f t="shared" ref="FA144" ca="1" si="6981">IF($B144="","",EL144*(1+rate_A*EY$1/365))</f>
        <v/>
      </c>
      <c r="FB144" s="3" t="str">
        <f t="shared" ref="FB144" ca="1" si="6982">IF($B144="","",EM144*(1+rate_A*EY$1/365))</f>
        <v/>
      </c>
      <c r="FC144" s="3" t="str">
        <f t="shared" ref="FC144" ca="1" si="6983">IF($B144="","",EN144*(1+rate_joint*EY$1/365))</f>
        <v/>
      </c>
      <c r="FD144" s="5" t="str">
        <f t="shared" ca="1" si="6547"/>
        <v/>
      </c>
      <c r="FE144" s="5" t="str" cm="1">
        <f t="array" aca="1" ref="FE144" ca="1">IF(FD144="","",_xlfn.IFS(FD144&lt;='Hidden inputs'!$C$15,FD144*'Hidden inputs'!$D$15,FD144&lt;='Hidden inputs'!$C$16,'Hidden inputs'!$C$15*'Hidden inputs'!$D$15+(FD144-'Hidden inputs'!$B$16)*'Hidden inputs'!$D$16,FD144&lt;='Hidden inputs'!$C$17,'Hidden inputs'!$C$15*'Hidden inputs'!$D$15+('Hidden inputs'!$C$16-'Hidden inputs'!$B$16)*'Hidden inputs'!$D$16+(FD144-'Hidden inputs'!$B$17)*'Hidden inputs'!$D$17,FD144&gt;'Hidden inputs'!$B$18,'Hidden inputs'!$C$15*'Hidden inputs'!$D$15+('Hidden inputs'!$C$16-'Hidden inputs'!$B$16)*'Hidden inputs'!$D$16+('Hidden inputs'!$C$17-'Hidden inputs'!$B$17)*'Hidden inputs'!$D$17+(FD144-'Hidden inputs'!$B$18)*'Hidden inputs'!$D$18))</f>
        <v/>
      </c>
      <c r="FF144" s="10" t="str">
        <f t="shared" ca="1" si="6548"/>
        <v/>
      </c>
      <c r="FG144" s="5" t="str">
        <f t="shared" ca="1" si="6459"/>
        <v/>
      </c>
      <c r="FH144" s="5" t="str">
        <f t="shared" ca="1" si="6460"/>
        <v/>
      </c>
      <c r="FI144" s="5" t="str">
        <f ca="1">IF($B144="","",'Hidden inputs'!$D$11*EZ144+'Hidden inputs'!$E$11*FA144)</f>
        <v/>
      </c>
      <c r="FJ144" s="11" t="str">
        <f t="shared" ca="1" si="6365"/>
        <v/>
      </c>
      <c r="FK144" s="9" t="str">
        <f t="shared" ca="1" si="6461"/>
        <v/>
      </c>
      <c r="FL144" s="3" t="str">
        <f t="shared" ca="1" si="6462"/>
        <v/>
      </c>
      <c r="FM144" s="5" t="str" cm="1">
        <f t="array" aca="1" ref="FM144" ca="1">IF($B144="","",IF(FL144=0,0,IF(DD_Payment="",0,IF(FL144&lt;_xlfn.IFS(DD_Frequency="Monthly",1,DD_Frequency="Quarterly",IF(MONTH(FL$2)=1,1,IF(MONTH(FL$2)=4,1,IF(MONTH(FL$2)=7,1,IF(MONTH(FL$2)=10,1,0)))),DD_Frequency="Annually",IF(MONTH(FL$2)=1,1,0))*DD_Payment,FL144,_xlfn.IFS(DD_Frequency="Monthly",1,DD_Frequency="Quarterly",IF(MONTH(FL$2)=1,1,IF(MONTH(FL$2)=4,1,IF(MONTH(FL$2)=7,1,IF(MONTH(FL$2)=10,1,0)))),DD_Frequency="Annually",IF(MONTH(FL$2)=1,1,0))*DD_Payment))))</f>
        <v/>
      </c>
      <c r="FN144" s="3" t="str">
        <f t="shared" ref="FN144" ca="1" si="6984">IF($B144="","",IF(FL144&gt;FM144,(FL144-FM144/2)*(rate_A*(FN$1/365)),0))</f>
        <v/>
      </c>
      <c r="FO144" s="3" t="str">
        <f t="shared" ca="1" si="6550"/>
        <v/>
      </c>
      <c r="FP144" s="3" t="str">
        <f t="shared" ref="FP144" ca="1" si="6985">IF($B144="","",FA144*(1+rate_A*FN$1/365))</f>
        <v/>
      </c>
      <c r="FQ144" s="3" t="str">
        <f t="shared" ref="FQ144" ca="1" si="6986">IF($B144="","",FB144*(1+rate_A*FN$1/365))</f>
        <v/>
      </c>
      <c r="FR144" s="3" t="str">
        <f t="shared" ref="FR144" ca="1" si="6987">IF($B144="","",FC144*(1+rate_joint*FN$1/365))</f>
        <v/>
      </c>
      <c r="FS144" s="5" t="str">
        <f t="shared" ca="1" si="6554"/>
        <v/>
      </c>
      <c r="FT144" s="5" t="str" cm="1">
        <f t="array" aca="1" ref="FT144" ca="1">IF(FS144="","",_xlfn.IFS(FS144&lt;='Hidden inputs'!$C$15,FS144*'Hidden inputs'!$D$15,FS144&lt;='Hidden inputs'!$C$16,'Hidden inputs'!$C$15*'Hidden inputs'!$D$15+(FS144-'Hidden inputs'!$B$16)*'Hidden inputs'!$D$16,FS144&lt;='Hidden inputs'!$C$17,'Hidden inputs'!$C$15*'Hidden inputs'!$D$15+('Hidden inputs'!$C$16-'Hidden inputs'!$B$16)*'Hidden inputs'!$D$16+(FS144-'Hidden inputs'!$B$17)*'Hidden inputs'!$D$17,FS144&gt;'Hidden inputs'!$B$18,'Hidden inputs'!$C$15*'Hidden inputs'!$D$15+('Hidden inputs'!$C$16-'Hidden inputs'!$B$16)*'Hidden inputs'!$D$16+('Hidden inputs'!$C$17-'Hidden inputs'!$B$17)*'Hidden inputs'!$D$17+(FS144-'Hidden inputs'!$B$18)*'Hidden inputs'!$D$18))</f>
        <v/>
      </c>
      <c r="FU144" s="10" t="str">
        <f t="shared" ca="1" si="6555"/>
        <v/>
      </c>
      <c r="FV144" s="5" t="str">
        <f t="shared" ca="1" si="6467"/>
        <v/>
      </c>
      <c r="FW144" s="5" t="str">
        <f t="shared" ca="1" si="6468"/>
        <v/>
      </c>
      <c r="FX144" s="5" t="str">
        <f ca="1">IF($B144="","",'Hidden inputs'!$D$11*FO144+'Hidden inputs'!$E$11*FP144)</f>
        <v/>
      </c>
      <c r="FY144" s="11" t="str">
        <f t="shared" ca="1" si="6370"/>
        <v/>
      </c>
      <c r="FZ144" s="9" t="str">
        <f t="shared" ca="1" si="6469"/>
        <v/>
      </c>
      <c r="GA144" s="5" t="str">
        <f t="shared" ca="1" si="6470"/>
        <v/>
      </c>
      <c r="GB144" s="5" t="str">
        <f t="shared" ca="1" si="6471"/>
        <v/>
      </c>
      <c r="GC144" s="5" t="str">
        <f t="shared" ca="1" si="6371"/>
        <v/>
      </c>
      <c r="GD144" s="5" t="str">
        <f t="shared" ca="1" si="6372"/>
        <v/>
      </c>
    </row>
    <row r="145" spans="1:186" x14ac:dyDescent="0.35">
      <c r="A145" s="2" t="str">
        <f t="shared" ca="1" si="6373"/>
        <v/>
      </c>
      <c r="B145" s="6" t="str">
        <f t="shared" ca="1" si="6374"/>
        <v/>
      </c>
      <c r="C145" s="5" t="str">
        <f t="shared" ca="1" si="6472"/>
        <v/>
      </c>
      <c r="D145" s="5" t="str" cm="1">
        <f t="array" aca="1" ref="D145" ca="1">IF($B145="","",IF(C145=0,0,IF(DD_Payment="",0,IF(C145&lt;_xlfn.IFS(DD_Frequency="Monthly",1,DD_Frequency="Quarterly",IF(MONTH(C$2)=1,1,IF(MONTH(C$2)=4,1,IF(MONTH(C$2)=7,1,IF(MONTH(C$2)=10,1,0)))),DD_Frequency="Annually",IF(MONTH(C$2)=1,1,0))*DD_Payment,C145,_xlfn.IFS(DD_Frequency="Monthly",1,DD_Frequency="Quarterly",IF(MONTH(C$2)=1,1,IF(MONTH(C$2)=4,1,IF(MONTH(C$2)=7,1,IF(MONTH(C$2)=10,1,0)))),DD_Frequency="Annually",IF(MONTH(C$2)=1,1,0))*DD_Payment))))</f>
        <v/>
      </c>
      <c r="E145" s="5" t="str">
        <f t="shared" ref="E145" ca="1" si="6988">IF(B145="","",IF(C145&gt;D145,(C145-D145/2)*(rate_A*(E$1/365)),0))</f>
        <v/>
      </c>
      <c r="F145" s="5" t="str">
        <f t="shared" ca="1" si="6376"/>
        <v/>
      </c>
      <c r="G145" s="5" t="str">
        <f t="shared" ref="G145" ca="1" si="6989">IF(B145="","",G144*(1+rate_A*E$1/365))</f>
        <v/>
      </c>
      <c r="H145" s="5" t="str">
        <f t="shared" ref="H145" ca="1" si="6990">IF(B145="","",H144*(1+rate_A*E$1/365))</f>
        <v/>
      </c>
      <c r="I145" s="5" t="str">
        <f t="shared" ref="I145" ca="1" si="6991">IF(B145="","",I144*(1+rate_joint*E$1/365))</f>
        <v/>
      </c>
      <c r="J145" s="5" t="str">
        <f t="shared" ca="1" si="6477"/>
        <v/>
      </c>
      <c r="K145" s="5" t="str" cm="1">
        <f t="array" aca="1" ref="K145" ca="1">IF(J145="","",_xlfn.IFS(J145&lt;='Hidden inputs'!$C$15,J145*'Hidden inputs'!$D$15,J145&lt;='Hidden inputs'!$C$16,'Hidden inputs'!$C$15*'Hidden inputs'!$D$15+(J145-'Hidden inputs'!$B$16)*'Hidden inputs'!$D$16,J145&lt;='Hidden inputs'!$C$17,'Hidden inputs'!$C$15*'Hidden inputs'!$D$15+('Hidden inputs'!$C$16-'Hidden inputs'!$B$16)*'Hidden inputs'!$D$16+(J145-'Hidden inputs'!$B$17)*'Hidden inputs'!$D$17,J145&gt;'Hidden inputs'!$B$18,'Hidden inputs'!$C$15*'Hidden inputs'!$D$15+('Hidden inputs'!$C$16-'Hidden inputs'!$B$16)*'Hidden inputs'!$D$16+('Hidden inputs'!$C$17-'Hidden inputs'!$B$17)*'Hidden inputs'!$D$17+(J145-'Hidden inputs'!$B$18)*'Hidden inputs'!$D$18))</f>
        <v/>
      </c>
      <c r="L145" s="11" t="str">
        <f t="shared" ca="1" si="6478"/>
        <v/>
      </c>
      <c r="M145" s="5" t="str">
        <f t="shared" ca="1" si="6380"/>
        <v/>
      </c>
      <c r="N145" s="5" t="str">
        <f t="shared" ca="1" si="6381"/>
        <v/>
      </c>
      <c r="O145" s="5" t="str">
        <f ca="1">IF(B145="","",'Hidden inputs'!$D$11*F145+'Hidden inputs'!$E$11*G145)</f>
        <v/>
      </c>
      <c r="P145" s="11" t="str">
        <f t="shared" ca="1" si="6314"/>
        <v/>
      </c>
      <c r="Q145" s="20" t="str">
        <f t="shared" ca="1" si="6315"/>
        <v/>
      </c>
      <c r="R145" s="3" t="str">
        <f t="shared" ca="1" si="6382"/>
        <v/>
      </c>
      <c r="S145" s="5" t="str" cm="1">
        <f t="array" aca="1" ref="S145" ca="1">IF($B145="","",IF(R145=0,0,IF(DD_Payment="",0,IF(R145&lt;_xlfn.IFS(DD_Frequency="Monthly",1,DD_Frequency="Quarterly",IF(MONTH(R$2)=1,1,IF(MONTH(R$2)=4,1,IF(MONTH(R$2)=7,1,IF(MONTH(R$2)=10,1,0)))),DD_Frequency="Annually",IF(MONTH(R$2)=1,1,0))*DD_Payment,R145,_xlfn.IFS(DD_Frequency="Monthly",1,DD_Frequency="Quarterly",IF(MONTH(R$2)=1,1,IF(MONTH(R$2)=4,1,IF(MONTH(R$2)=7,1,IF(MONTH(R$2)=10,1,0)))),DD_Frequency="Annually",IF(MONTH(R$2)=1,1,0))*DD_Payment))))</f>
        <v/>
      </c>
      <c r="T145" s="3" t="str">
        <f t="shared" ref="T145" ca="1" si="6992">IF(B145="","",IF(R145&gt;S145,(R145-S145/2)*(rate_A*((T$1+A145)/365)),0))</f>
        <v/>
      </c>
      <c r="U145" s="3" t="str">
        <f t="shared" ca="1" si="6384"/>
        <v/>
      </c>
      <c r="V145" s="3" t="str">
        <f t="shared" ref="V145" ca="1" si="6993">IF(B145="","",G145*(1+rate_A*(T$1+A145)/365))</f>
        <v/>
      </c>
      <c r="W145" s="3" t="str">
        <f t="shared" ref="W145" ca="1" si="6994">IF(B145="","",H145*(1+rate_A*(T$1+A145)/365))</f>
        <v/>
      </c>
      <c r="X145" s="3" t="str">
        <f t="shared" ref="X145" ca="1" si="6995">IF(B145="","",I145*(1+rate_joint*(T$1+A145)/365))</f>
        <v/>
      </c>
      <c r="Y145" s="5" t="str">
        <f t="shared" ca="1" si="6483"/>
        <v/>
      </c>
      <c r="Z145" s="5" t="str" cm="1">
        <f t="array" aca="1" ref="Z145" ca="1">IF(Y145="","",_xlfn.IFS(Y145&lt;='Hidden inputs'!$C$15,Y145*'Hidden inputs'!$D$15,Y145&lt;='Hidden inputs'!$C$16,'Hidden inputs'!$C$15*'Hidden inputs'!$D$15+(Y145-'Hidden inputs'!$B$16)*'Hidden inputs'!$D$16,Y145&lt;='Hidden inputs'!$C$17,'Hidden inputs'!$C$15*'Hidden inputs'!$D$15+('Hidden inputs'!$C$16-'Hidden inputs'!$B$16)*'Hidden inputs'!$D$16+(Y145-'Hidden inputs'!$B$17)*'Hidden inputs'!$D$17,Y145&gt;'Hidden inputs'!$B$18,'Hidden inputs'!$C$15*'Hidden inputs'!$D$15+('Hidden inputs'!$C$16-'Hidden inputs'!$B$16)*'Hidden inputs'!$D$16+('Hidden inputs'!$C$17-'Hidden inputs'!$B$17)*'Hidden inputs'!$D$17+(Y145-'Hidden inputs'!$B$18)*'Hidden inputs'!$D$18))</f>
        <v/>
      </c>
      <c r="AA145" s="10" t="str">
        <f t="shared" ca="1" si="6484"/>
        <v/>
      </c>
      <c r="AB145" s="5" t="str">
        <f t="shared" ca="1" si="6388"/>
        <v/>
      </c>
      <c r="AC145" s="5" t="str">
        <f t="shared" ca="1" si="6485"/>
        <v/>
      </c>
      <c r="AD145" s="5" t="str">
        <f ca="1">IF(B145="","",'Hidden inputs'!$D$11*U145+'Hidden inputs'!$E$11*V145)</f>
        <v/>
      </c>
      <c r="AE145" s="11" t="str">
        <f t="shared" ca="1" si="6320"/>
        <v/>
      </c>
      <c r="AF145" s="9" t="str">
        <f t="shared" ca="1" si="6389"/>
        <v/>
      </c>
      <c r="AG145" s="3" t="str">
        <f t="shared" ca="1" si="6390"/>
        <v/>
      </c>
      <c r="AH145" s="5" t="str" cm="1">
        <f t="array" aca="1" ref="AH145" ca="1">IF($B145="","",IF(AG145=0,0,IF(DD_Payment="",0,IF(AG145&lt;_xlfn.IFS(DD_Frequency="Monthly",1,DD_Frequency="Quarterly",IF(MONTH(AG$2)=1,1,IF(MONTH(AG$2)=4,1,IF(MONTH(AG$2)=7,1,IF(MONTH(AG$2)=10,1,0)))),DD_Frequency="Annually",IF(MONTH(AG$2)=1,1,0))*DD_Payment,AG145,_xlfn.IFS(DD_Frequency="Monthly",1,DD_Frequency="Quarterly",IF(MONTH(AG$2)=1,1,IF(MONTH(AG$2)=4,1,IF(MONTH(AG$2)=7,1,IF(MONTH(AG$2)=10,1,0)))),DD_Frequency="Annually",IF(MONTH(AG$2)=1,1,0))*DD_Payment))))</f>
        <v/>
      </c>
      <c r="AI145" s="3" t="str">
        <f t="shared" ref="AI145" ca="1" si="6996">IF($B145="","",IF(AG145&gt;AH145,(AG145-AH145/2)*(rate_A*(AI$1/365)),0))</f>
        <v/>
      </c>
      <c r="AJ145" s="3" t="str">
        <f t="shared" ca="1" si="6487"/>
        <v/>
      </c>
      <c r="AK145" s="3" t="str">
        <f t="shared" ref="AK145" ca="1" si="6997">IF($B145="","",V145*(1+rate_A*AI$1/365))</f>
        <v/>
      </c>
      <c r="AL145" s="3" t="str">
        <f t="shared" ref="AL145" ca="1" si="6998">IF($B145="","",W145*(1+rate_A*AI$1/365))</f>
        <v/>
      </c>
      <c r="AM145" s="3" t="str">
        <f t="shared" ref="AM145" ca="1" si="6999">IF($B145="","",X145*(1+rate_joint*AI$1/365))</f>
        <v/>
      </c>
      <c r="AN145" s="5" t="str">
        <f t="shared" ca="1" si="6491"/>
        <v/>
      </c>
      <c r="AO145" s="5" t="str" cm="1">
        <f t="array" aca="1" ref="AO145" ca="1">IF(AN145="","",_xlfn.IFS(AN145&lt;='Hidden inputs'!$C$15,AN145*'Hidden inputs'!$D$15,AN145&lt;='Hidden inputs'!$C$16,'Hidden inputs'!$C$15*'Hidden inputs'!$D$15+(AN145-'Hidden inputs'!$B$16)*'Hidden inputs'!$D$16,AN145&lt;='Hidden inputs'!$C$17,'Hidden inputs'!$C$15*'Hidden inputs'!$D$15+('Hidden inputs'!$C$16-'Hidden inputs'!$B$16)*'Hidden inputs'!$D$16+(AN145-'Hidden inputs'!$B$17)*'Hidden inputs'!$D$17,AN145&gt;'Hidden inputs'!$B$18,'Hidden inputs'!$C$15*'Hidden inputs'!$D$15+('Hidden inputs'!$C$16-'Hidden inputs'!$B$16)*'Hidden inputs'!$D$16+('Hidden inputs'!$C$17-'Hidden inputs'!$B$17)*'Hidden inputs'!$D$17+(AN145-'Hidden inputs'!$B$18)*'Hidden inputs'!$D$18))</f>
        <v/>
      </c>
      <c r="AP145" s="10" t="str">
        <f t="shared" ca="1" si="6492"/>
        <v/>
      </c>
      <c r="AQ145" s="5" t="str">
        <f t="shared" ca="1" si="6395"/>
        <v/>
      </c>
      <c r="AR145" s="5" t="str">
        <f t="shared" ca="1" si="6396"/>
        <v/>
      </c>
      <c r="AS145" s="5" t="str">
        <f ca="1">IF($B145="","",'Hidden inputs'!$D$11*AJ145+'Hidden inputs'!$E$11*AK145)</f>
        <v/>
      </c>
      <c r="AT145" s="11" t="str">
        <f t="shared" ca="1" si="6325"/>
        <v/>
      </c>
      <c r="AU145" s="9" t="str">
        <f t="shared" ca="1" si="6397"/>
        <v/>
      </c>
      <c r="AV145" s="3" t="str">
        <f t="shared" ca="1" si="6398"/>
        <v/>
      </c>
      <c r="AW145" s="5" t="str" cm="1">
        <f t="array" aca="1" ref="AW145" ca="1">IF($B145="","",IF(AV145=0,0,IF(DD_Payment="",0,IF(AV145&lt;_xlfn.IFS(DD_Frequency="Monthly",1,DD_Frequency="Quarterly",IF(MONTH(AV$2)=1,1,IF(MONTH(AV$2)=4,1,IF(MONTH(AV$2)=7,1,IF(MONTH(AV$2)=10,1,0)))),DD_Frequency="Annually",IF(MONTH(AV$2)=1,1,0))*DD_Payment,AV145,_xlfn.IFS(DD_Frequency="Monthly",1,DD_Frequency="Quarterly",IF(MONTH(AV$2)=1,1,IF(MONTH(AV$2)=4,1,IF(MONTH(AV$2)=7,1,IF(MONTH(AV$2)=10,1,0)))),DD_Frequency="Annually",IF(MONTH(AV$2)=1,1,0))*DD_Payment))))</f>
        <v/>
      </c>
      <c r="AX145" s="3" t="str">
        <f t="shared" ref="AX145" ca="1" si="7000">IF($B145="","",IF(AV145&gt;AW145,(AV145-AW145/2)*(rate_A*(AX$1/365)),0))</f>
        <v/>
      </c>
      <c r="AY145" s="3" t="str">
        <f t="shared" ca="1" si="6494"/>
        <v/>
      </c>
      <c r="AZ145" s="3" t="str">
        <f t="shared" ref="AZ145" ca="1" si="7001">IF($B145="","",AK145*(1+rate_A*AX$1/365))</f>
        <v/>
      </c>
      <c r="BA145" s="3" t="str">
        <f t="shared" ref="BA145" ca="1" si="7002">IF($B145="","",AL145*(1+rate_A*AX$1/365))</f>
        <v/>
      </c>
      <c r="BB145" s="3" t="str">
        <f t="shared" ref="BB145" ca="1" si="7003">IF($B145="","",AM145*(1+rate_joint*AX$1/365))</f>
        <v/>
      </c>
      <c r="BC145" s="5" t="str">
        <f t="shared" ca="1" si="6498"/>
        <v/>
      </c>
      <c r="BD145" s="5" t="str" cm="1">
        <f t="array" aca="1" ref="BD145" ca="1">IF(BC145="","",_xlfn.IFS(BC145&lt;='Hidden inputs'!$C$15,BC145*'Hidden inputs'!$D$15,BC145&lt;='Hidden inputs'!$C$16,'Hidden inputs'!$C$15*'Hidden inputs'!$D$15+(BC145-'Hidden inputs'!$B$16)*'Hidden inputs'!$D$16,BC145&lt;='Hidden inputs'!$C$17,'Hidden inputs'!$C$15*'Hidden inputs'!$D$15+('Hidden inputs'!$C$16-'Hidden inputs'!$B$16)*'Hidden inputs'!$D$16+(BC145-'Hidden inputs'!$B$17)*'Hidden inputs'!$D$17,BC145&gt;'Hidden inputs'!$B$18,'Hidden inputs'!$C$15*'Hidden inputs'!$D$15+('Hidden inputs'!$C$16-'Hidden inputs'!$B$16)*'Hidden inputs'!$D$16+('Hidden inputs'!$C$17-'Hidden inputs'!$B$17)*'Hidden inputs'!$D$17+(BC145-'Hidden inputs'!$B$18)*'Hidden inputs'!$D$18))</f>
        <v/>
      </c>
      <c r="BE145" s="10" t="str">
        <f t="shared" ca="1" si="6499"/>
        <v/>
      </c>
      <c r="BF145" s="5" t="str">
        <f t="shared" ca="1" si="6403"/>
        <v/>
      </c>
      <c r="BG145" s="5" t="str">
        <f t="shared" ca="1" si="6404"/>
        <v/>
      </c>
      <c r="BH145" s="5" t="str">
        <f ca="1">IF($B145="","",'Hidden inputs'!$D$11*AY145+'Hidden inputs'!$E$11*AZ145)</f>
        <v/>
      </c>
      <c r="BI145" s="11" t="str">
        <f t="shared" ca="1" si="6330"/>
        <v/>
      </c>
      <c r="BJ145" s="9" t="str">
        <f t="shared" ca="1" si="6405"/>
        <v/>
      </c>
      <c r="BK145" s="3" t="str">
        <f t="shared" ca="1" si="6406"/>
        <v/>
      </c>
      <c r="BL145" s="5" t="str" cm="1">
        <f t="array" aca="1" ref="BL145" ca="1">IF($B145="","",IF(BK145=0,0,IF(DD_Payment="",0,IF(BK145&lt;_xlfn.IFS(DD_Frequency="Monthly",1,DD_Frequency="Quarterly",IF(MONTH(BK$2)=1,1,IF(MONTH(BK$2)=4,1,IF(MONTH(BK$2)=7,1,IF(MONTH(BK$2)=10,1,0)))),DD_Frequency="Annually",IF(MONTH(BK$2)=1,1,0))*DD_Payment,BK145,_xlfn.IFS(DD_Frequency="Monthly",1,DD_Frequency="Quarterly",IF(MONTH(BK$2)=1,1,IF(MONTH(BK$2)=4,1,IF(MONTH(BK$2)=7,1,IF(MONTH(BK$2)=10,1,0)))),DD_Frequency="Annually",IF(MONTH(BK$2)=1,1,0))*DD_Payment))))</f>
        <v/>
      </c>
      <c r="BM145" s="3" t="str">
        <f t="shared" ref="BM145" ca="1" si="7004">IF($B145="","",IF(BK145&gt;BL145,(BK145-BL145/2)*(rate_A*(BM$1/365)),0))</f>
        <v/>
      </c>
      <c r="BN145" s="3" t="str">
        <f t="shared" ca="1" si="6501"/>
        <v/>
      </c>
      <c r="BO145" s="3" t="str">
        <f t="shared" ref="BO145" ca="1" si="7005">IF($B145="","",AZ145*(1+rate_A*BM$1/365))</f>
        <v/>
      </c>
      <c r="BP145" s="3" t="str">
        <f t="shared" ref="BP145" ca="1" si="7006">IF($B145="","",BA145*(1+rate_A*BM$1/365))</f>
        <v/>
      </c>
      <c r="BQ145" s="3" t="str">
        <f t="shared" ref="BQ145" ca="1" si="7007">IF($B145="","",BB145*(1+rate_joint*BM$1/365))</f>
        <v/>
      </c>
      <c r="BR145" s="5" t="str">
        <f t="shared" ca="1" si="6505"/>
        <v/>
      </c>
      <c r="BS145" s="5" t="str" cm="1">
        <f t="array" aca="1" ref="BS145" ca="1">IF(BR145="","",_xlfn.IFS(BR145&lt;='Hidden inputs'!$C$15,BR145*'Hidden inputs'!$D$15,BR145&lt;='Hidden inputs'!$C$16,'Hidden inputs'!$C$15*'Hidden inputs'!$D$15+(BR145-'Hidden inputs'!$B$16)*'Hidden inputs'!$D$16,BR145&lt;='Hidden inputs'!$C$17,'Hidden inputs'!$C$15*'Hidden inputs'!$D$15+('Hidden inputs'!$C$16-'Hidden inputs'!$B$16)*'Hidden inputs'!$D$16+(BR145-'Hidden inputs'!$B$17)*'Hidden inputs'!$D$17,BR145&gt;'Hidden inputs'!$B$18,'Hidden inputs'!$C$15*'Hidden inputs'!$D$15+('Hidden inputs'!$C$16-'Hidden inputs'!$B$16)*'Hidden inputs'!$D$16+('Hidden inputs'!$C$17-'Hidden inputs'!$B$17)*'Hidden inputs'!$D$17+(BR145-'Hidden inputs'!$B$18)*'Hidden inputs'!$D$18))</f>
        <v/>
      </c>
      <c r="BT145" s="10" t="str">
        <f t="shared" ca="1" si="6506"/>
        <v/>
      </c>
      <c r="BU145" s="5" t="str">
        <f t="shared" ca="1" si="6411"/>
        <v/>
      </c>
      <c r="BV145" s="5" t="str">
        <f t="shared" ca="1" si="6412"/>
        <v/>
      </c>
      <c r="BW145" s="5" t="str">
        <f ca="1">IF($B145="","",'Hidden inputs'!$D$11*BN145+'Hidden inputs'!$E$11*BO145)</f>
        <v/>
      </c>
      <c r="BX145" s="11" t="str">
        <f t="shared" ca="1" si="6335"/>
        <v/>
      </c>
      <c r="BY145" s="9" t="str">
        <f t="shared" ca="1" si="6413"/>
        <v/>
      </c>
      <c r="BZ145" s="3" t="str">
        <f t="shared" ca="1" si="6414"/>
        <v/>
      </c>
      <c r="CA145" s="5" t="str" cm="1">
        <f t="array" aca="1" ref="CA145" ca="1">IF($B145="","",IF(BZ145=0,0,IF(DD_Payment="",0,IF(BZ145&lt;_xlfn.IFS(DD_Frequency="Monthly",1,DD_Frequency="Quarterly",IF(MONTH(BZ$2)=1,1,IF(MONTH(BZ$2)=4,1,IF(MONTH(BZ$2)=7,1,IF(MONTH(BZ$2)=10,1,0)))),DD_Frequency="Annually",IF(MONTH(BZ$2)=1,1,0))*DD_Payment,BZ145,_xlfn.IFS(DD_Frequency="Monthly",1,DD_Frequency="Quarterly",IF(MONTH(BZ$2)=1,1,IF(MONTH(BZ$2)=4,1,IF(MONTH(BZ$2)=7,1,IF(MONTH(BZ$2)=10,1,0)))),DD_Frequency="Annually",IF(MONTH(BZ$2)=1,1,0))*DD_Payment))))</f>
        <v/>
      </c>
      <c r="CB145" s="3" t="str">
        <f t="shared" ref="CB145" ca="1" si="7008">IF($B145="","",IF(BZ145&gt;CA145,(BZ145-CA145/2)*(rate_A*(CB$1/365)),0))</f>
        <v/>
      </c>
      <c r="CC145" s="3" t="str">
        <f t="shared" ca="1" si="6508"/>
        <v/>
      </c>
      <c r="CD145" s="3" t="str">
        <f t="shared" ref="CD145" ca="1" si="7009">IF($B145="","",BO145*(1+rate_A*CB$1/365))</f>
        <v/>
      </c>
      <c r="CE145" s="3" t="str">
        <f t="shared" ref="CE145" ca="1" si="7010">IF($B145="","",BP145*(1+rate_A*CB$1/365))</f>
        <v/>
      </c>
      <c r="CF145" s="3" t="str">
        <f t="shared" ref="CF145" ca="1" si="7011">IF($B145="","",BQ145*(1+rate_joint*CB$1/365))</f>
        <v/>
      </c>
      <c r="CG145" s="5" t="str">
        <f t="shared" ca="1" si="6512"/>
        <v/>
      </c>
      <c r="CH145" s="5" t="str" cm="1">
        <f t="array" aca="1" ref="CH145" ca="1">IF(CG145="","",_xlfn.IFS(CG145&lt;='Hidden inputs'!$C$15,CG145*'Hidden inputs'!$D$15,CG145&lt;='Hidden inputs'!$C$16,'Hidden inputs'!$C$15*'Hidden inputs'!$D$15+(CG145-'Hidden inputs'!$B$16)*'Hidden inputs'!$D$16,CG145&lt;='Hidden inputs'!$C$17,'Hidden inputs'!$C$15*'Hidden inputs'!$D$15+('Hidden inputs'!$C$16-'Hidden inputs'!$B$16)*'Hidden inputs'!$D$16+(CG145-'Hidden inputs'!$B$17)*'Hidden inputs'!$D$17,CG145&gt;'Hidden inputs'!$B$18,'Hidden inputs'!$C$15*'Hidden inputs'!$D$15+('Hidden inputs'!$C$16-'Hidden inputs'!$B$16)*'Hidden inputs'!$D$16+('Hidden inputs'!$C$17-'Hidden inputs'!$B$17)*'Hidden inputs'!$D$17+(CG145-'Hidden inputs'!$B$18)*'Hidden inputs'!$D$18))</f>
        <v/>
      </c>
      <c r="CI145" s="10" t="str">
        <f t="shared" ca="1" si="6513"/>
        <v/>
      </c>
      <c r="CJ145" s="5" t="str">
        <f t="shared" ca="1" si="6419"/>
        <v/>
      </c>
      <c r="CK145" s="5" t="str">
        <f t="shared" ca="1" si="6420"/>
        <v/>
      </c>
      <c r="CL145" s="5" t="str">
        <f ca="1">IF($B145="","",'Hidden inputs'!$D$11*CC145+'Hidden inputs'!$E$11*CD145)</f>
        <v/>
      </c>
      <c r="CM145" s="11" t="str">
        <f t="shared" ca="1" si="6340"/>
        <v/>
      </c>
      <c r="CN145" s="9" t="str">
        <f t="shared" ca="1" si="6421"/>
        <v/>
      </c>
      <c r="CO145" s="3" t="str">
        <f t="shared" ca="1" si="6422"/>
        <v/>
      </c>
      <c r="CP145" s="5" t="str" cm="1">
        <f t="array" aca="1" ref="CP145" ca="1">IF($B145="","",IF(CO145=0,0,IF(DD_Payment="",0,IF(CO145&lt;_xlfn.IFS(DD_Frequency="Monthly",1,DD_Frequency="Quarterly",IF(MONTH(CO$2)=1,1,IF(MONTH(CO$2)=4,1,IF(MONTH(CO$2)=7,1,IF(MONTH(CO$2)=10,1,0)))),DD_Frequency="Annually",IF(MONTH(CO$2)=1,1,0))*DD_Payment,CO145,_xlfn.IFS(DD_Frequency="Monthly",1,DD_Frequency="Quarterly",IF(MONTH(CO$2)=1,1,IF(MONTH(CO$2)=4,1,IF(MONTH(CO$2)=7,1,IF(MONTH(CO$2)=10,1,0)))),DD_Frequency="Annually",IF(MONTH(CO$2)=1,1,0))*DD_Payment))))</f>
        <v/>
      </c>
      <c r="CQ145" s="3" t="str">
        <f t="shared" ref="CQ145" ca="1" si="7012">IF($B145="","",IF(CO145&gt;CP145,(CO145-CP145/2)*(rate_A*(CQ$1/365)),0))</f>
        <v/>
      </c>
      <c r="CR145" s="3" t="str">
        <f t="shared" ca="1" si="6515"/>
        <v/>
      </c>
      <c r="CS145" s="3" t="str">
        <f t="shared" ref="CS145" ca="1" si="7013">IF($B145="","",CD145*(1+rate_A*CQ$1/365))</f>
        <v/>
      </c>
      <c r="CT145" s="3" t="str">
        <f t="shared" ref="CT145" ca="1" si="7014">IF($B145="","",CE145*(1+rate_A*CQ$1/365))</f>
        <v/>
      </c>
      <c r="CU145" s="3" t="str">
        <f t="shared" ref="CU145" ca="1" si="7015">IF($B145="","",CF145*(1+rate_joint*CQ$1/365))</f>
        <v/>
      </c>
      <c r="CV145" s="5" t="str">
        <f t="shared" ca="1" si="6519"/>
        <v/>
      </c>
      <c r="CW145" s="5" t="str" cm="1">
        <f t="array" aca="1" ref="CW145" ca="1">IF(CV145="","",_xlfn.IFS(CV145&lt;='Hidden inputs'!$C$15,CV145*'Hidden inputs'!$D$15,CV145&lt;='Hidden inputs'!$C$16,'Hidden inputs'!$C$15*'Hidden inputs'!$D$15+(CV145-'Hidden inputs'!$B$16)*'Hidden inputs'!$D$16,CV145&lt;='Hidden inputs'!$C$17,'Hidden inputs'!$C$15*'Hidden inputs'!$D$15+('Hidden inputs'!$C$16-'Hidden inputs'!$B$16)*'Hidden inputs'!$D$16+(CV145-'Hidden inputs'!$B$17)*'Hidden inputs'!$D$17,CV145&gt;'Hidden inputs'!$B$18,'Hidden inputs'!$C$15*'Hidden inputs'!$D$15+('Hidden inputs'!$C$16-'Hidden inputs'!$B$16)*'Hidden inputs'!$D$16+('Hidden inputs'!$C$17-'Hidden inputs'!$B$17)*'Hidden inputs'!$D$17+(CV145-'Hidden inputs'!$B$18)*'Hidden inputs'!$D$18))</f>
        <v/>
      </c>
      <c r="CX145" s="10" t="str">
        <f t="shared" ca="1" si="6520"/>
        <v/>
      </c>
      <c r="CY145" s="5" t="str">
        <f t="shared" ca="1" si="6427"/>
        <v/>
      </c>
      <c r="CZ145" s="5" t="str">
        <f t="shared" ca="1" si="6428"/>
        <v/>
      </c>
      <c r="DA145" s="5" t="str">
        <f ca="1">IF($B145="","",'Hidden inputs'!$D$11*CR145+'Hidden inputs'!$E$11*CS145)</f>
        <v/>
      </c>
      <c r="DB145" s="11" t="str">
        <f t="shared" ca="1" si="6345"/>
        <v/>
      </c>
      <c r="DC145" s="9" t="str">
        <f t="shared" ca="1" si="6429"/>
        <v/>
      </c>
      <c r="DD145" s="3" t="str">
        <f t="shared" ca="1" si="6430"/>
        <v/>
      </c>
      <c r="DE145" s="5" t="str" cm="1">
        <f t="array" aca="1" ref="DE145" ca="1">IF($B145="","",IF(DD145=0,0,IF(DD_Payment="",0,IF(DD145&lt;_xlfn.IFS(DD_Frequency="Monthly",1,DD_Frequency="Quarterly",IF(MONTH(DD$2)=1,1,IF(MONTH(DD$2)=4,1,IF(MONTH(DD$2)=7,1,IF(MONTH(DD$2)=10,1,0)))),DD_Frequency="Annually",IF(MONTH(DD$2)=1,1,0))*DD_Payment,DD145,_xlfn.IFS(DD_Frequency="Monthly",1,DD_Frequency="Quarterly",IF(MONTH(DD$2)=1,1,IF(MONTH(DD$2)=4,1,IF(MONTH(DD$2)=7,1,IF(MONTH(DD$2)=10,1,0)))),DD_Frequency="Annually",IF(MONTH(DD$2)=1,1,0))*DD_Payment))))</f>
        <v/>
      </c>
      <c r="DF145" s="3" t="str">
        <f t="shared" ref="DF145" ca="1" si="7016">IF($B145="","",IF(DD145&gt;DE145,(DD145-DE145/2)*(rate_A*(DF$1/365)),0))</f>
        <v/>
      </c>
      <c r="DG145" s="3" t="str">
        <f t="shared" ca="1" si="6522"/>
        <v/>
      </c>
      <c r="DH145" s="3" t="str">
        <f t="shared" ref="DH145" ca="1" si="7017">IF($B145="","",CS145*(1+rate_A*DF$1/365))</f>
        <v/>
      </c>
      <c r="DI145" s="3" t="str">
        <f t="shared" ref="DI145" ca="1" si="7018">IF($B145="","",CT145*(1+rate_A*DF$1/365))</f>
        <v/>
      </c>
      <c r="DJ145" s="3" t="str">
        <f t="shared" ref="DJ145" ca="1" si="7019">IF($B145="","",CU145*(1+rate_joint*DF$1/365))</f>
        <v/>
      </c>
      <c r="DK145" s="5" t="str">
        <f t="shared" ca="1" si="6526"/>
        <v/>
      </c>
      <c r="DL145" s="5" t="str" cm="1">
        <f t="array" aca="1" ref="DL145" ca="1">IF(DK145="","",_xlfn.IFS(DK145&lt;='Hidden inputs'!$C$15,DK145*'Hidden inputs'!$D$15,DK145&lt;='Hidden inputs'!$C$16,'Hidden inputs'!$C$15*'Hidden inputs'!$D$15+(DK145-'Hidden inputs'!$B$16)*'Hidden inputs'!$D$16,DK145&lt;='Hidden inputs'!$C$17,'Hidden inputs'!$C$15*'Hidden inputs'!$D$15+('Hidden inputs'!$C$16-'Hidden inputs'!$B$16)*'Hidden inputs'!$D$16+(DK145-'Hidden inputs'!$B$17)*'Hidden inputs'!$D$17,DK145&gt;'Hidden inputs'!$B$18,'Hidden inputs'!$C$15*'Hidden inputs'!$D$15+('Hidden inputs'!$C$16-'Hidden inputs'!$B$16)*'Hidden inputs'!$D$16+('Hidden inputs'!$C$17-'Hidden inputs'!$B$17)*'Hidden inputs'!$D$17+(DK145-'Hidden inputs'!$B$18)*'Hidden inputs'!$D$18))</f>
        <v/>
      </c>
      <c r="DM145" s="10" t="str">
        <f t="shared" ca="1" si="6527"/>
        <v/>
      </c>
      <c r="DN145" s="5" t="str">
        <f t="shared" ca="1" si="6435"/>
        <v/>
      </c>
      <c r="DO145" s="5" t="str">
        <f t="shared" ca="1" si="6436"/>
        <v/>
      </c>
      <c r="DP145" s="5" t="str">
        <f ca="1">IF($B145="","",'Hidden inputs'!$D$11*DG145+'Hidden inputs'!$E$11*DH145)</f>
        <v/>
      </c>
      <c r="DQ145" s="11" t="str">
        <f t="shared" ca="1" si="6350"/>
        <v/>
      </c>
      <c r="DR145" s="9" t="str">
        <f t="shared" ca="1" si="6437"/>
        <v/>
      </c>
      <c r="DS145" s="3" t="str">
        <f t="shared" ca="1" si="6438"/>
        <v/>
      </c>
      <c r="DT145" s="5" t="str" cm="1">
        <f t="array" aca="1" ref="DT145" ca="1">IF($B145="","",IF(DS145=0,0,IF(DD_Payment="",0,IF(DS145&lt;_xlfn.IFS(DD_Frequency="Monthly",1,DD_Frequency="Quarterly",IF(MONTH(DS$2)=1,1,IF(MONTH(DS$2)=4,1,IF(MONTH(DS$2)=7,1,IF(MONTH(DS$2)=10,1,0)))),DD_Frequency="Annually",IF(MONTH(DS$2)=1,1,0))*DD_Payment,DS145,_xlfn.IFS(DD_Frequency="Monthly",1,DD_Frequency="Quarterly",IF(MONTH(DS$2)=1,1,IF(MONTH(DS$2)=4,1,IF(MONTH(DS$2)=7,1,IF(MONTH(DS$2)=10,1,0)))),DD_Frequency="Annually",IF(MONTH(DS$2)=1,1,0))*DD_Payment))))</f>
        <v/>
      </c>
      <c r="DU145" s="3" t="str">
        <f t="shared" ref="DU145" ca="1" si="7020">IF($B145="","",IF(DS145&gt;DT145,(DS145-DT145/2)*(rate_A*(DU$1/365)),0))</f>
        <v/>
      </c>
      <c r="DV145" s="3" t="str">
        <f t="shared" ca="1" si="6529"/>
        <v/>
      </c>
      <c r="DW145" s="3" t="str">
        <f t="shared" ref="DW145" ca="1" si="7021">IF($B145="","",DH145*(1+rate_A*DU$1/365))</f>
        <v/>
      </c>
      <c r="DX145" s="3" t="str">
        <f t="shared" ref="DX145" ca="1" si="7022">IF($B145="","",DI145*(1+rate_A*DU$1/365))</f>
        <v/>
      </c>
      <c r="DY145" s="3" t="str">
        <f t="shared" ref="DY145" ca="1" si="7023">IF($B145="","",DJ145*(1+rate_joint*DU$1/365))</f>
        <v/>
      </c>
      <c r="DZ145" s="5" t="str">
        <f t="shared" ca="1" si="6533"/>
        <v/>
      </c>
      <c r="EA145" s="5" t="str" cm="1">
        <f t="array" aca="1" ref="EA145" ca="1">IF(DZ145="","",_xlfn.IFS(DZ145&lt;='Hidden inputs'!$C$15,DZ145*'Hidden inputs'!$D$15,DZ145&lt;='Hidden inputs'!$C$16,'Hidden inputs'!$C$15*'Hidden inputs'!$D$15+(DZ145-'Hidden inputs'!$B$16)*'Hidden inputs'!$D$16,DZ145&lt;='Hidden inputs'!$C$17,'Hidden inputs'!$C$15*'Hidden inputs'!$D$15+('Hidden inputs'!$C$16-'Hidden inputs'!$B$16)*'Hidden inputs'!$D$16+(DZ145-'Hidden inputs'!$B$17)*'Hidden inputs'!$D$17,DZ145&gt;'Hidden inputs'!$B$18,'Hidden inputs'!$C$15*'Hidden inputs'!$D$15+('Hidden inputs'!$C$16-'Hidden inputs'!$B$16)*'Hidden inputs'!$D$16+('Hidden inputs'!$C$17-'Hidden inputs'!$B$17)*'Hidden inputs'!$D$17+(DZ145-'Hidden inputs'!$B$18)*'Hidden inputs'!$D$18))</f>
        <v/>
      </c>
      <c r="EB145" s="10" t="str">
        <f t="shared" ca="1" si="6534"/>
        <v/>
      </c>
      <c r="EC145" s="5" t="str">
        <f t="shared" ca="1" si="6443"/>
        <v/>
      </c>
      <c r="ED145" s="5" t="str">
        <f t="shared" ca="1" si="6444"/>
        <v/>
      </c>
      <c r="EE145" s="5" t="str">
        <f ca="1">IF($B145="","",'Hidden inputs'!$D$11*DV145+'Hidden inputs'!$E$11*DW145)</f>
        <v/>
      </c>
      <c r="EF145" s="11" t="str">
        <f t="shared" ca="1" si="6355"/>
        <v/>
      </c>
      <c r="EG145" s="9" t="str">
        <f t="shared" ca="1" si="6445"/>
        <v/>
      </c>
      <c r="EH145" s="3" t="str">
        <f t="shared" ca="1" si="6446"/>
        <v/>
      </c>
      <c r="EI145" s="5" t="str" cm="1">
        <f t="array" aca="1" ref="EI145" ca="1">IF($B145="","",IF(EH145=0,0,IF(DD_Payment="",0,IF(EH145&lt;_xlfn.IFS(DD_Frequency="Monthly",1,DD_Frequency="Quarterly",IF(MONTH(EH$2)=1,1,IF(MONTH(EH$2)=4,1,IF(MONTH(EH$2)=7,1,IF(MONTH(EH$2)=10,1,0)))),DD_Frequency="Annually",IF(MONTH(EH$2)=1,1,0))*DD_Payment,EH145,_xlfn.IFS(DD_Frequency="Monthly",1,DD_Frequency="Quarterly",IF(MONTH(EH$2)=1,1,IF(MONTH(EH$2)=4,1,IF(MONTH(EH$2)=7,1,IF(MONTH(EH$2)=10,1,0)))),DD_Frequency="Annually",IF(MONTH(EH$2)=1,1,0))*DD_Payment))))</f>
        <v/>
      </c>
      <c r="EJ145" s="3" t="str">
        <f t="shared" ref="EJ145" ca="1" si="7024">IF($B145="","",IF(EH145&gt;EI145,(EH145-EI145/2)*(rate_A*(EJ$1/365)),0))</f>
        <v/>
      </c>
      <c r="EK145" s="3" t="str">
        <f t="shared" ca="1" si="6536"/>
        <v/>
      </c>
      <c r="EL145" s="3" t="str">
        <f t="shared" ref="EL145" ca="1" si="7025">IF($B145="","",DW145*(1+rate_A*EJ$1/365))</f>
        <v/>
      </c>
      <c r="EM145" s="3" t="str">
        <f t="shared" ref="EM145" ca="1" si="7026">IF($B145="","",DX145*(1+rate_A*EJ$1/365))</f>
        <v/>
      </c>
      <c r="EN145" s="3" t="str">
        <f t="shared" ref="EN145" ca="1" si="7027">IF($B145="","",DY145*(1+rate_joint*EJ$1/365))</f>
        <v/>
      </c>
      <c r="EO145" s="5" t="str">
        <f t="shared" ca="1" si="6540"/>
        <v/>
      </c>
      <c r="EP145" s="5" t="str" cm="1">
        <f t="array" aca="1" ref="EP145" ca="1">IF(EO145="","",_xlfn.IFS(EO145&lt;='Hidden inputs'!$C$15,EO145*'Hidden inputs'!$D$15,EO145&lt;='Hidden inputs'!$C$16,'Hidden inputs'!$C$15*'Hidden inputs'!$D$15+(EO145-'Hidden inputs'!$B$16)*'Hidden inputs'!$D$16,EO145&lt;='Hidden inputs'!$C$17,'Hidden inputs'!$C$15*'Hidden inputs'!$D$15+('Hidden inputs'!$C$16-'Hidden inputs'!$B$16)*'Hidden inputs'!$D$16+(EO145-'Hidden inputs'!$B$17)*'Hidden inputs'!$D$17,EO145&gt;'Hidden inputs'!$B$18,'Hidden inputs'!$C$15*'Hidden inputs'!$D$15+('Hidden inputs'!$C$16-'Hidden inputs'!$B$16)*'Hidden inputs'!$D$16+('Hidden inputs'!$C$17-'Hidden inputs'!$B$17)*'Hidden inputs'!$D$17+(EO145-'Hidden inputs'!$B$18)*'Hidden inputs'!$D$18))</f>
        <v/>
      </c>
      <c r="EQ145" s="10" t="str">
        <f t="shared" ca="1" si="6541"/>
        <v/>
      </c>
      <c r="ER145" s="5" t="str">
        <f t="shared" ca="1" si="6451"/>
        <v/>
      </c>
      <c r="ES145" s="5" t="str">
        <f t="shared" ca="1" si="6452"/>
        <v/>
      </c>
      <c r="ET145" s="5" t="str">
        <f ca="1">IF($B145="","",'Hidden inputs'!$D$11*EK145+'Hidden inputs'!$E$11*EL145)</f>
        <v/>
      </c>
      <c r="EU145" s="11" t="str">
        <f t="shared" ca="1" si="6360"/>
        <v/>
      </c>
      <c r="EV145" s="9" t="str">
        <f t="shared" ca="1" si="6453"/>
        <v/>
      </c>
      <c r="EW145" s="3" t="str">
        <f t="shared" ca="1" si="6454"/>
        <v/>
      </c>
      <c r="EX145" s="5" t="str" cm="1">
        <f t="array" aca="1" ref="EX145" ca="1">IF($B145="","",IF(EW145=0,0,IF(DD_Payment="",0,IF(EW145&lt;_xlfn.IFS(DD_Frequency="Monthly",1,DD_Frequency="Quarterly",IF(MONTH(EW$2)=1,1,IF(MONTH(EW$2)=4,1,IF(MONTH(EW$2)=7,1,IF(MONTH(EW$2)=10,1,0)))),DD_Frequency="Annually",IF(MONTH(EW$2)=1,1,0))*DD_Payment,EW145,_xlfn.IFS(DD_Frequency="Monthly",1,DD_Frequency="Quarterly",IF(MONTH(EW$2)=1,1,IF(MONTH(EW$2)=4,1,IF(MONTH(EW$2)=7,1,IF(MONTH(EW$2)=10,1,0)))),DD_Frequency="Annually",IF(MONTH(EW$2)=1,1,0))*DD_Payment))))</f>
        <v/>
      </c>
      <c r="EY145" s="3" t="str">
        <f t="shared" ref="EY145" ca="1" si="7028">IF($B145="","",IF(EW145&gt;EX145,(EW145-EX145/2)*(rate_A*(EY$1/365)),0))</f>
        <v/>
      </c>
      <c r="EZ145" s="3" t="str">
        <f t="shared" ca="1" si="6543"/>
        <v/>
      </c>
      <c r="FA145" s="3" t="str">
        <f t="shared" ref="FA145" ca="1" si="7029">IF($B145="","",EL145*(1+rate_A*EY$1/365))</f>
        <v/>
      </c>
      <c r="FB145" s="3" t="str">
        <f t="shared" ref="FB145" ca="1" si="7030">IF($B145="","",EM145*(1+rate_A*EY$1/365))</f>
        <v/>
      </c>
      <c r="FC145" s="3" t="str">
        <f t="shared" ref="FC145" ca="1" si="7031">IF($B145="","",EN145*(1+rate_joint*EY$1/365))</f>
        <v/>
      </c>
      <c r="FD145" s="5" t="str">
        <f t="shared" ca="1" si="6547"/>
        <v/>
      </c>
      <c r="FE145" s="5" t="str" cm="1">
        <f t="array" aca="1" ref="FE145" ca="1">IF(FD145="","",_xlfn.IFS(FD145&lt;='Hidden inputs'!$C$15,FD145*'Hidden inputs'!$D$15,FD145&lt;='Hidden inputs'!$C$16,'Hidden inputs'!$C$15*'Hidden inputs'!$D$15+(FD145-'Hidden inputs'!$B$16)*'Hidden inputs'!$D$16,FD145&lt;='Hidden inputs'!$C$17,'Hidden inputs'!$C$15*'Hidden inputs'!$D$15+('Hidden inputs'!$C$16-'Hidden inputs'!$B$16)*'Hidden inputs'!$D$16+(FD145-'Hidden inputs'!$B$17)*'Hidden inputs'!$D$17,FD145&gt;'Hidden inputs'!$B$18,'Hidden inputs'!$C$15*'Hidden inputs'!$D$15+('Hidden inputs'!$C$16-'Hidden inputs'!$B$16)*'Hidden inputs'!$D$16+('Hidden inputs'!$C$17-'Hidden inputs'!$B$17)*'Hidden inputs'!$D$17+(FD145-'Hidden inputs'!$B$18)*'Hidden inputs'!$D$18))</f>
        <v/>
      </c>
      <c r="FF145" s="10" t="str">
        <f t="shared" ca="1" si="6548"/>
        <v/>
      </c>
      <c r="FG145" s="5" t="str">
        <f t="shared" ca="1" si="6459"/>
        <v/>
      </c>
      <c r="FH145" s="5" t="str">
        <f t="shared" ca="1" si="6460"/>
        <v/>
      </c>
      <c r="FI145" s="5" t="str">
        <f ca="1">IF($B145="","",'Hidden inputs'!$D$11*EZ145+'Hidden inputs'!$E$11*FA145)</f>
        <v/>
      </c>
      <c r="FJ145" s="11" t="str">
        <f t="shared" ca="1" si="6365"/>
        <v/>
      </c>
      <c r="FK145" s="9" t="str">
        <f t="shared" ca="1" si="6461"/>
        <v/>
      </c>
      <c r="FL145" s="3" t="str">
        <f t="shared" ca="1" si="6462"/>
        <v/>
      </c>
      <c r="FM145" s="5" t="str" cm="1">
        <f t="array" aca="1" ref="FM145" ca="1">IF($B145="","",IF(FL145=0,0,IF(DD_Payment="",0,IF(FL145&lt;_xlfn.IFS(DD_Frequency="Monthly",1,DD_Frequency="Quarterly",IF(MONTH(FL$2)=1,1,IF(MONTH(FL$2)=4,1,IF(MONTH(FL$2)=7,1,IF(MONTH(FL$2)=10,1,0)))),DD_Frequency="Annually",IF(MONTH(FL$2)=1,1,0))*DD_Payment,FL145,_xlfn.IFS(DD_Frequency="Monthly",1,DD_Frequency="Quarterly",IF(MONTH(FL$2)=1,1,IF(MONTH(FL$2)=4,1,IF(MONTH(FL$2)=7,1,IF(MONTH(FL$2)=10,1,0)))),DD_Frequency="Annually",IF(MONTH(FL$2)=1,1,0))*DD_Payment))))</f>
        <v/>
      </c>
      <c r="FN145" s="3" t="str">
        <f t="shared" ref="FN145" ca="1" si="7032">IF($B145="","",IF(FL145&gt;FM145,(FL145-FM145/2)*(rate_A*(FN$1/365)),0))</f>
        <v/>
      </c>
      <c r="FO145" s="3" t="str">
        <f t="shared" ca="1" si="6550"/>
        <v/>
      </c>
      <c r="FP145" s="3" t="str">
        <f t="shared" ref="FP145" ca="1" si="7033">IF($B145="","",FA145*(1+rate_A*FN$1/365))</f>
        <v/>
      </c>
      <c r="FQ145" s="3" t="str">
        <f t="shared" ref="FQ145" ca="1" si="7034">IF($B145="","",FB145*(1+rate_A*FN$1/365))</f>
        <v/>
      </c>
      <c r="FR145" s="3" t="str">
        <f t="shared" ref="FR145" ca="1" si="7035">IF($B145="","",FC145*(1+rate_joint*FN$1/365))</f>
        <v/>
      </c>
      <c r="FS145" s="5" t="str">
        <f t="shared" ca="1" si="6554"/>
        <v/>
      </c>
      <c r="FT145" s="5" t="str" cm="1">
        <f t="array" aca="1" ref="FT145" ca="1">IF(FS145="","",_xlfn.IFS(FS145&lt;='Hidden inputs'!$C$15,FS145*'Hidden inputs'!$D$15,FS145&lt;='Hidden inputs'!$C$16,'Hidden inputs'!$C$15*'Hidden inputs'!$D$15+(FS145-'Hidden inputs'!$B$16)*'Hidden inputs'!$D$16,FS145&lt;='Hidden inputs'!$C$17,'Hidden inputs'!$C$15*'Hidden inputs'!$D$15+('Hidden inputs'!$C$16-'Hidden inputs'!$B$16)*'Hidden inputs'!$D$16+(FS145-'Hidden inputs'!$B$17)*'Hidden inputs'!$D$17,FS145&gt;'Hidden inputs'!$B$18,'Hidden inputs'!$C$15*'Hidden inputs'!$D$15+('Hidden inputs'!$C$16-'Hidden inputs'!$B$16)*'Hidden inputs'!$D$16+('Hidden inputs'!$C$17-'Hidden inputs'!$B$17)*'Hidden inputs'!$D$17+(FS145-'Hidden inputs'!$B$18)*'Hidden inputs'!$D$18))</f>
        <v/>
      </c>
      <c r="FU145" s="10" t="str">
        <f t="shared" ca="1" si="6555"/>
        <v/>
      </c>
      <c r="FV145" s="5" t="str">
        <f t="shared" ca="1" si="6467"/>
        <v/>
      </c>
      <c r="FW145" s="5" t="str">
        <f t="shared" ca="1" si="6468"/>
        <v/>
      </c>
      <c r="FX145" s="5" t="str">
        <f ca="1">IF($B145="","",'Hidden inputs'!$D$11*FO145+'Hidden inputs'!$E$11*FP145)</f>
        <v/>
      </c>
      <c r="FY145" s="11" t="str">
        <f t="shared" ca="1" si="6370"/>
        <v/>
      </c>
      <c r="FZ145" s="9" t="str">
        <f t="shared" ca="1" si="6469"/>
        <v/>
      </c>
      <c r="GA145" s="5" t="str">
        <f t="shared" ca="1" si="6470"/>
        <v/>
      </c>
      <c r="GB145" s="5" t="str">
        <f t="shared" ca="1" si="6471"/>
        <v/>
      </c>
      <c r="GC145" s="5" t="str">
        <f t="shared" ca="1" si="6371"/>
        <v/>
      </c>
      <c r="GD145" s="5" t="str">
        <f t="shared" ca="1" si="6372"/>
        <v/>
      </c>
    </row>
    <row r="146" spans="1:186" x14ac:dyDescent="0.35">
      <c r="A146" s="2" t="str">
        <f t="shared" ca="1" si="6373"/>
        <v/>
      </c>
      <c r="B146" s="6" t="str">
        <f t="shared" ca="1" si="6374"/>
        <v/>
      </c>
      <c r="C146" s="5" t="str">
        <f t="shared" ca="1" si="6472"/>
        <v/>
      </c>
      <c r="D146" s="5" t="str" cm="1">
        <f t="array" aca="1" ref="D146" ca="1">IF($B146="","",IF(C146=0,0,IF(DD_Payment="",0,IF(C146&lt;_xlfn.IFS(DD_Frequency="Monthly",1,DD_Frequency="Quarterly",IF(MONTH(C$2)=1,1,IF(MONTH(C$2)=4,1,IF(MONTH(C$2)=7,1,IF(MONTH(C$2)=10,1,0)))),DD_Frequency="Annually",IF(MONTH(C$2)=1,1,0))*DD_Payment,C146,_xlfn.IFS(DD_Frequency="Monthly",1,DD_Frequency="Quarterly",IF(MONTH(C$2)=1,1,IF(MONTH(C$2)=4,1,IF(MONTH(C$2)=7,1,IF(MONTH(C$2)=10,1,0)))),DD_Frequency="Annually",IF(MONTH(C$2)=1,1,0))*DD_Payment))))</f>
        <v/>
      </c>
      <c r="E146" s="5" t="str">
        <f t="shared" ref="E146" ca="1" si="7036">IF(B146="","",IF(C146&gt;D146,(C146-D146/2)*(rate_A*(E$1/365)),0))</f>
        <v/>
      </c>
      <c r="F146" s="5" t="str">
        <f t="shared" ca="1" si="6376"/>
        <v/>
      </c>
      <c r="G146" s="5" t="str">
        <f t="shared" ref="G146" ca="1" si="7037">IF(B146="","",G145*(1+rate_A*E$1/365))</f>
        <v/>
      </c>
      <c r="H146" s="5" t="str">
        <f t="shared" ref="H146" ca="1" si="7038">IF(B146="","",H145*(1+rate_A*E$1/365))</f>
        <v/>
      </c>
      <c r="I146" s="5" t="str">
        <f t="shared" ref="I146" ca="1" si="7039">IF(B146="","",I145*(1+rate_joint*E$1/365))</f>
        <v/>
      </c>
      <c r="J146" s="5" t="str">
        <f t="shared" ca="1" si="6477"/>
        <v/>
      </c>
      <c r="K146" s="5" t="str" cm="1">
        <f t="array" aca="1" ref="K146" ca="1">IF(J146="","",_xlfn.IFS(J146&lt;='Hidden inputs'!$C$15,J146*'Hidden inputs'!$D$15,J146&lt;='Hidden inputs'!$C$16,'Hidden inputs'!$C$15*'Hidden inputs'!$D$15+(J146-'Hidden inputs'!$B$16)*'Hidden inputs'!$D$16,J146&lt;='Hidden inputs'!$C$17,'Hidden inputs'!$C$15*'Hidden inputs'!$D$15+('Hidden inputs'!$C$16-'Hidden inputs'!$B$16)*'Hidden inputs'!$D$16+(J146-'Hidden inputs'!$B$17)*'Hidden inputs'!$D$17,J146&gt;'Hidden inputs'!$B$18,'Hidden inputs'!$C$15*'Hidden inputs'!$D$15+('Hidden inputs'!$C$16-'Hidden inputs'!$B$16)*'Hidden inputs'!$D$16+('Hidden inputs'!$C$17-'Hidden inputs'!$B$17)*'Hidden inputs'!$D$17+(J146-'Hidden inputs'!$B$18)*'Hidden inputs'!$D$18))</f>
        <v/>
      </c>
      <c r="L146" s="11" t="str">
        <f t="shared" ca="1" si="6478"/>
        <v/>
      </c>
      <c r="M146" s="5" t="str">
        <f t="shared" ca="1" si="6380"/>
        <v/>
      </c>
      <c r="N146" s="5" t="str">
        <f t="shared" ca="1" si="6381"/>
        <v/>
      </c>
      <c r="O146" s="5" t="str">
        <f ca="1">IF(B146="","",'Hidden inputs'!$D$11*F146+'Hidden inputs'!$E$11*G146)</f>
        <v/>
      </c>
      <c r="P146" s="11" t="str">
        <f t="shared" ca="1" si="6314"/>
        <v/>
      </c>
      <c r="Q146" s="20" t="str">
        <f t="shared" ca="1" si="6315"/>
        <v/>
      </c>
      <c r="R146" s="3" t="str">
        <f t="shared" ca="1" si="6382"/>
        <v/>
      </c>
      <c r="S146" s="5" t="str" cm="1">
        <f t="array" aca="1" ref="S146" ca="1">IF($B146="","",IF(R146=0,0,IF(DD_Payment="",0,IF(R146&lt;_xlfn.IFS(DD_Frequency="Monthly",1,DD_Frequency="Quarterly",IF(MONTH(R$2)=1,1,IF(MONTH(R$2)=4,1,IF(MONTH(R$2)=7,1,IF(MONTH(R$2)=10,1,0)))),DD_Frequency="Annually",IF(MONTH(R$2)=1,1,0))*DD_Payment,R146,_xlfn.IFS(DD_Frequency="Monthly",1,DD_Frequency="Quarterly",IF(MONTH(R$2)=1,1,IF(MONTH(R$2)=4,1,IF(MONTH(R$2)=7,1,IF(MONTH(R$2)=10,1,0)))),DD_Frequency="Annually",IF(MONTH(R$2)=1,1,0))*DD_Payment))))</f>
        <v/>
      </c>
      <c r="T146" s="3" t="str">
        <f t="shared" ref="T146" ca="1" si="7040">IF(B146="","",IF(R146&gt;S146,(R146-S146/2)*(rate_A*((T$1+A146)/365)),0))</f>
        <v/>
      </c>
      <c r="U146" s="3" t="str">
        <f t="shared" ca="1" si="6384"/>
        <v/>
      </c>
      <c r="V146" s="3" t="str">
        <f t="shared" ref="V146" ca="1" si="7041">IF(B146="","",G146*(1+rate_A*(T$1+A146)/365))</f>
        <v/>
      </c>
      <c r="W146" s="3" t="str">
        <f t="shared" ref="W146" ca="1" si="7042">IF(B146="","",H146*(1+rate_A*(T$1+A146)/365))</f>
        <v/>
      </c>
      <c r="X146" s="3" t="str">
        <f t="shared" ref="X146" ca="1" si="7043">IF(B146="","",I146*(1+rate_joint*(T$1+A146)/365))</f>
        <v/>
      </c>
      <c r="Y146" s="5" t="str">
        <f t="shared" ca="1" si="6483"/>
        <v/>
      </c>
      <c r="Z146" s="5" t="str" cm="1">
        <f t="array" aca="1" ref="Z146" ca="1">IF(Y146="","",_xlfn.IFS(Y146&lt;='Hidden inputs'!$C$15,Y146*'Hidden inputs'!$D$15,Y146&lt;='Hidden inputs'!$C$16,'Hidden inputs'!$C$15*'Hidden inputs'!$D$15+(Y146-'Hidden inputs'!$B$16)*'Hidden inputs'!$D$16,Y146&lt;='Hidden inputs'!$C$17,'Hidden inputs'!$C$15*'Hidden inputs'!$D$15+('Hidden inputs'!$C$16-'Hidden inputs'!$B$16)*'Hidden inputs'!$D$16+(Y146-'Hidden inputs'!$B$17)*'Hidden inputs'!$D$17,Y146&gt;'Hidden inputs'!$B$18,'Hidden inputs'!$C$15*'Hidden inputs'!$D$15+('Hidden inputs'!$C$16-'Hidden inputs'!$B$16)*'Hidden inputs'!$D$16+('Hidden inputs'!$C$17-'Hidden inputs'!$B$17)*'Hidden inputs'!$D$17+(Y146-'Hidden inputs'!$B$18)*'Hidden inputs'!$D$18))</f>
        <v/>
      </c>
      <c r="AA146" s="10" t="str">
        <f t="shared" ca="1" si="6484"/>
        <v/>
      </c>
      <c r="AB146" s="5" t="str">
        <f t="shared" ca="1" si="6388"/>
        <v/>
      </c>
      <c r="AC146" s="5" t="str">
        <f t="shared" ca="1" si="6485"/>
        <v/>
      </c>
      <c r="AD146" s="5" t="str">
        <f ca="1">IF(B146="","",'Hidden inputs'!$D$11*U146+'Hidden inputs'!$E$11*V146)</f>
        <v/>
      </c>
      <c r="AE146" s="11" t="str">
        <f t="shared" ca="1" si="6320"/>
        <v/>
      </c>
      <c r="AF146" s="9" t="str">
        <f t="shared" ca="1" si="6389"/>
        <v/>
      </c>
      <c r="AG146" s="3" t="str">
        <f t="shared" ca="1" si="6390"/>
        <v/>
      </c>
      <c r="AH146" s="5" t="str" cm="1">
        <f t="array" aca="1" ref="AH146" ca="1">IF($B146="","",IF(AG146=0,0,IF(DD_Payment="",0,IF(AG146&lt;_xlfn.IFS(DD_Frequency="Monthly",1,DD_Frequency="Quarterly",IF(MONTH(AG$2)=1,1,IF(MONTH(AG$2)=4,1,IF(MONTH(AG$2)=7,1,IF(MONTH(AG$2)=10,1,0)))),DD_Frequency="Annually",IF(MONTH(AG$2)=1,1,0))*DD_Payment,AG146,_xlfn.IFS(DD_Frequency="Monthly",1,DD_Frequency="Quarterly",IF(MONTH(AG$2)=1,1,IF(MONTH(AG$2)=4,1,IF(MONTH(AG$2)=7,1,IF(MONTH(AG$2)=10,1,0)))),DD_Frequency="Annually",IF(MONTH(AG$2)=1,1,0))*DD_Payment))))</f>
        <v/>
      </c>
      <c r="AI146" s="3" t="str">
        <f t="shared" ref="AI146" ca="1" si="7044">IF($B146="","",IF(AG146&gt;AH146,(AG146-AH146/2)*(rate_A*(AI$1/365)),0))</f>
        <v/>
      </c>
      <c r="AJ146" s="3" t="str">
        <f t="shared" ca="1" si="6487"/>
        <v/>
      </c>
      <c r="AK146" s="3" t="str">
        <f t="shared" ref="AK146" ca="1" si="7045">IF($B146="","",V146*(1+rate_A*AI$1/365))</f>
        <v/>
      </c>
      <c r="AL146" s="3" t="str">
        <f t="shared" ref="AL146" ca="1" si="7046">IF($B146="","",W146*(1+rate_A*AI$1/365))</f>
        <v/>
      </c>
      <c r="AM146" s="3" t="str">
        <f t="shared" ref="AM146" ca="1" si="7047">IF($B146="","",X146*(1+rate_joint*AI$1/365))</f>
        <v/>
      </c>
      <c r="AN146" s="5" t="str">
        <f t="shared" ca="1" si="6491"/>
        <v/>
      </c>
      <c r="AO146" s="5" t="str" cm="1">
        <f t="array" aca="1" ref="AO146" ca="1">IF(AN146="","",_xlfn.IFS(AN146&lt;='Hidden inputs'!$C$15,AN146*'Hidden inputs'!$D$15,AN146&lt;='Hidden inputs'!$C$16,'Hidden inputs'!$C$15*'Hidden inputs'!$D$15+(AN146-'Hidden inputs'!$B$16)*'Hidden inputs'!$D$16,AN146&lt;='Hidden inputs'!$C$17,'Hidden inputs'!$C$15*'Hidden inputs'!$D$15+('Hidden inputs'!$C$16-'Hidden inputs'!$B$16)*'Hidden inputs'!$D$16+(AN146-'Hidden inputs'!$B$17)*'Hidden inputs'!$D$17,AN146&gt;'Hidden inputs'!$B$18,'Hidden inputs'!$C$15*'Hidden inputs'!$D$15+('Hidden inputs'!$C$16-'Hidden inputs'!$B$16)*'Hidden inputs'!$D$16+('Hidden inputs'!$C$17-'Hidden inputs'!$B$17)*'Hidden inputs'!$D$17+(AN146-'Hidden inputs'!$B$18)*'Hidden inputs'!$D$18))</f>
        <v/>
      </c>
      <c r="AP146" s="10" t="str">
        <f t="shared" ca="1" si="6492"/>
        <v/>
      </c>
      <c r="AQ146" s="5" t="str">
        <f t="shared" ca="1" si="6395"/>
        <v/>
      </c>
      <c r="AR146" s="5" t="str">
        <f t="shared" ca="1" si="6396"/>
        <v/>
      </c>
      <c r="AS146" s="5" t="str">
        <f ca="1">IF($B146="","",'Hidden inputs'!$D$11*AJ146+'Hidden inputs'!$E$11*AK146)</f>
        <v/>
      </c>
      <c r="AT146" s="11" t="str">
        <f t="shared" ca="1" si="6325"/>
        <v/>
      </c>
      <c r="AU146" s="9" t="str">
        <f t="shared" ca="1" si="6397"/>
        <v/>
      </c>
      <c r="AV146" s="3" t="str">
        <f t="shared" ca="1" si="6398"/>
        <v/>
      </c>
      <c r="AW146" s="5" t="str" cm="1">
        <f t="array" aca="1" ref="AW146" ca="1">IF($B146="","",IF(AV146=0,0,IF(DD_Payment="",0,IF(AV146&lt;_xlfn.IFS(DD_Frequency="Monthly",1,DD_Frequency="Quarterly",IF(MONTH(AV$2)=1,1,IF(MONTH(AV$2)=4,1,IF(MONTH(AV$2)=7,1,IF(MONTH(AV$2)=10,1,0)))),DD_Frequency="Annually",IF(MONTH(AV$2)=1,1,0))*DD_Payment,AV146,_xlfn.IFS(DD_Frequency="Monthly",1,DD_Frequency="Quarterly",IF(MONTH(AV$2)=1,1,IF(MONTH(AV$2)=4,1,IF(MONTH(AV$2)=7,1,IF(MONTH(AV$2)=10,1,0)))),DD_Frequency="Annually",IF(MONTH(AV$2)=1,1,0))*DD_Payment))))</f>
        <v/>
      </c>
      <c r="AX146" s="3" t="str">
        <f t="shared" ref="AX146" ca="1" si="7048">IF($B146="","",IF(AV146&gt;AW146,(AV146-AW146/2)*(rate_A*(AX$1/365)),0))</f>
        <v/>
      </c>
      <c r="AY146" s="3" t="str">
        <f t="shared" ca="1" si="6494"/>
        <v/>
      </c>
      <c r="AZ146" s="3" t="str">
        <f t="shared" ref="AZ146" ca="1" si="7049">IF($B146="","",AK146*(1+rate_A*AX$1/365))</f>
        <v/>
      </c>
      <c r="BA146" s="3" t="str">
        <f t="shared" ref="BA146" ca="1" si="7050">IF($B146="","",AL146*(1+rate_A*AX$1/365))</f>
        <v/>
      </c>
      <c r="BB146" s="3" t="str">
        <f t="shared" ref="BB146" ca="1" si="7051">IF($B146="","",AM146*(1+rate_joint*AX$1/365))</f>
        <v/>
      </c>
      <c r="BC146" s="5" t="str">
        <f t="shared" ca="1" si="6498"/>
        <v/>
      </c>
      <c r="BD146" s="5" t="str" cm="1">
        <f t="array" aca="1" ref="BD146" ca="1">IF(BC146="","",_xlfn.IFS(BC146&lt;='Hidden inputs'!$C$15,BC146*'Hidden inputs'!$D$15,BC146&lt;='Hidden inputs'!$C$16,'Hidden inputs'!$C$15*'Hidden inputs'!$D$15+(BC146-'Hidden inputs'!$B$16)*'Hidden inputs'!$D$16,BC146&lt;='Hidden inputs'!$C$17,'Hidden inputs'!$C$15*'Hidden inputs'!$D$15+('Hidden inputs'!$C$16-'Hidden inputs'!$B$16)*'Hidden inputs'!$D$16+(BC146-'Hidden inputs'!$B$17)*'Hidden inputs'!$D$17,BC146&gt;'Hidden inputs'!$B$18,'Hidden inputs'!$C$15*'Hidden inputs'!$D$15+('Hidden inputs'!$C$16-'Hidden inputs'!$B$16)*'Hidden inputs'!$D$16+('Hidden inputs'!$C$17-'Hidden inputs'!$B$17)*'Hidden inputs'!$D$17+(BC146-'Hidden inputs'!$B$18)*'Hidden inputs'!$D$18))</f>
        <v/>
      </c>
      <c r="BE146" s="10" t="str">
        <f t="shared" ca="1" si="6499"/>
        <v/>
      </c>
      <c r="BF146" s="5" t="str">
        <f t="shared" ca="1" si="6403"/>
        <v/>
      </c>
      <c r="BG146" s="5" t="str">
        <f t="shared" ca="1" si="6404"/>
        <v/>
      </c>
      <c r="BH146" s="5" t="str">
        <f ca="1">IF($B146="","",'Hidden inputs'!$D$11*AY146+'Hidden inputs'!$E$11*AZ146)</f>
        <v/>
      </c>
      <c r="BI146" s="11" t="str">
        <f t="shared" ca="1" si="6330"/>
        <v/>
      </c>
      <c r="BJ146" s="9" t="str">
        <f t="shared" ca="1" si="6405"/>
        <v/>
      </c>
      <c r="BK146" s="3" t="str">
        <f t="shared" ca="1" si="6406"/>
        <v/>
      </c>
      <c r="BL146" s="5" t="str" cm="1">
        <f t="array" aca="1" ref="BL146" ca="1">IF($B146="","",IF(BK146=0,0,IF(DD_Payment="",0,IF(BK146&lt;_xlfn.IFS(DD_Frequency="Monthly",1,DD_Frequency="Quarterly",IF(MONTH(BK$2)=1,1,IF(MONTH(BK$2)=4,1,IF(MONTH(BK$2)=7,1,IF(MONTH(BK$2)=10,1,0)))),DD_Frequency="Annually",IF(MONTH(BK$2)=1,1,0))*DD_Payment,BK146,_xlfn.IFS(DD_Frequency="Monthly",1,DD_Frequency="Quarterly",IF(MONTH(BK$2)=1,1,IF(MONTH(BK$2)=4,1,IF(MONTH(BK$2)=7,1,IF(MONTH(BK$2)=10,1,0)))),DD_Frequency="Annually",IF(MONTH(BK$2)=1,1,0))*DD_Payment))))</f>
        <v/>
      </c>
      <c r="BM146" s="3" t="str">
        <f t="shared" ref="BM146" ca="1" si="7052">IF($B146="","",IF(BK146&gt;BL146,(BK146-BL146/2)*(rate_A*(BM$1/365)),0))</f>
        <v/>
      </c>
      <c r="BN146" s="3" t="str">
        <f t="shared" ca="1" si="6501"/>
        <v/>
      </c>
      <c r="BO146" s="3" t="str">
        <f t="shared" ref="BO146" ca="1" si="7053">IF($B146="","",AZ146*(1+rate_A*BM$1/365))</f>
        <v/>
      </c>
      <c r="BP146" s="3" t="str">
        <f t="shared" ref="BP146" ca="1" si="7054">IF($B146="","",BA146*(1+rate_A*BM$1/365))</f>
        <v/>
      </c>
      <c r="BQ146" s="3" t="str">
        <f t="shared" ref="BQ146" ca="1" si="7055">IF($B146="","",BB146*(1+rate_joint*BM$1/365))</f>
        <v/>
      </c>
      <c r="BR146" s="5" t="str">
        <f t="shared" ca="1" si="6505"/>
        <v/>
      </c>
      <c r="BS146" s="5" t="str" cm="1">
        <f t="array" aca="1" ref="BS146" ca="1">IF(BR146="","",_xlfn.IFS(BR146&lt;='Hidden inputs'!$C$15,BR146*'Hidden inputs'!$D$15,BR146&lt;='Hidden inputs'!$C$16,'Hidden inputs'!$C$15*'Hidden inputs'!$D$15+(BR146-'Hidden inputs'!$B$16)*'Hidden inputs'!$D$16,BR146&lt;='Hidden inputs'!$C$17,'Hidden inputs'!$C$15*'Hidden inputs'!$D$15+('Hidden inputs'!$C$16-'Hidden inputs'!$B$16)*'Hidden inputs'!$D$16+(BR146-'Hidden inputs'!$B$17)*'Hidden inputs'!$D$17,BR146&gt;'Hidden inputs'!$B$18,'Hidden inputs'!$C$15*'Hidden inputs'!$D$15+('Hidden inputs'!$C$16-'Hidden inputs'!$B$16)*'Hidden inputs'!$D$16+('Hidden inputs'!$C$17-'Hidden inputs'!$B$17)*'Hidden inputs'!$D$17+(BR146-'Hidden inputs'!$B$18)*'Hidden inputs'!$D$18))</f>
        <v/>
      </c>
      <c r="BT146" s="10" t="str">
        <f t="shared" ca="1" si="6506"/>
        <v/>
      </c>
      <c r="BU146" s="5" t="str">
        <f t="shared" ca="1" si="6411"/>
        <v/>
      </c>
      <c r="BV146" s="5" t="str">
        <f t="shared" ca="1" si="6412"/>
        <v/>
      </c>
      <c r="BW146" s="5" t="str">
        <f ca="1">IF($B146="","",'Hidden inputs'!$D$11*BN146+'Hidden inputs'!$E$11*BO146)</f>
        <v/>
      </c>
      <c r="BX146" s="11" t="str">
        <f t="shared" ca="1" si="6335"/>
        <v/>
      </c>
      <c r="BY146" s="9" t="str">
        <f t="shared" ca="1" si="6413"/>
        <v/>
      </c>
      <c r="BZ146" s="3" t="str">
        <f t="shared" ca="1" si="6414"/>
        <v/>
      </c>
      <c r="CA146" s="5" t="str" cm="1">
        <f t="array" aca="1" ref="CA146" ca="1">IF($B146="","",IF(BZ146=0,0,IF(DD_Payment="",0,IF(BZ146&lt;_xlfn.IFS(DD_Frequency="Monthly",1,DD_Frequency="Quarterly",IF(MONTH(BZ$2)=1,1,IF(MONTH(BZ$2)=4,1,IF(MONTH(BZ$2)=7,1,IF(MONTH(BZ$2)=10,1,0)))),DD_Frequency="Annually",IF(MONTH(BZ$2)=1,1,0))*DD_Payment,BZ146,_xlfn.IFS(DD_Frequency="Monthly",1,DD_Frequency="Quarterly",IF(MONTH(BZ$2)=1,1,IF(MONTH(BZ$2)=4,1,IF(MONTH(BZ$2)=7,1,IF(MONTH(BZ$2)=10,1,0)))),DD_Frequency="Annually",IF(MONTH(BZ$2)=1,1,0))*DD_Payment))))</f>
        <v/>
      </c>
      <c r="CB146" s="3" t="str">
        <f t="shared" ref="CB146" ca="1" si="7056">IF($B146="","",IF(BZ146&gt;CA146,(BZ146-CA146/2)*(rate_A*(CB$1/365)),0))</f>
        <v/>
      </c>
      <c r="CC146" s="3" t="str">
        <f t="shared" ca="1" si="6508"/>
        <v/>
      </c>
      <c r="CD146" s="3" t="str">
        <f t="shared" ref="CD146" ca="1" si="7057">IF($B146="","",BO146*(1+rate_A*CB$1/365))</f>
        <v/>
      </c>
      <c r="CE146" s="3" t="str">
        <f t="shared" ref="CE146" ca="1" si="7058">IF($B146="","",BP146*(1+rate_A*CB$1/365))</f>
        <v/>
      </c>
      <c r="CF146" s="3" t="str">
        <f t="shared" ref="CF146" ca="1" si="7059">IF($B146="","",BQ146*(1+rate_joint*CB$1/365))</f>
        <v/>
      </c>
      <c r="CG146" s="5" t="str">
        <f t="shared" ca="1" si="6512"/>
        <v/>
      </c>
      <c r="CH146" s="5" t="str" cm="1">
        <f t="array" aca="1" ref="CH146" ca="1">IF(CG146="","",_xlfn.IFS(CG146&lt;='Hidden inputs'!$C$15,CG146*'Hidden inputs'!$D$15,CG146&lt;='Hidden inputs'!$C$16,'Hidden inputs'!$C$15*'Hidden inputs'!$D$15+(CG146-'Hidden inputs'!$B$16)*'Hidden inputs'!$D$16,CG146&lt;='Hidden inputs'!$C$17,'Hidden inputs'!$C$15*'Hidden inputs'!$D$15+('Hidden inputs'!$C$16-'Hidden inputs'!$B$16)*'Hidden inputs'!$D$16+(CG146-'Hidden inputs'!$B$17)*'Hidden inputs'!$D$17,CG146&gt;'Hidden inputs'!$B$18,'Hidden inputs'!$C$15*'Hidden inputs'!$D$15+('Hidden inputs'!$C$16-'Hidden inputs'!$B$16)*'Hidden inputs'!$D$16+('Hidden inputs'!$C$17-'Hidden inputs'!$B$17)*'Hidden inputs'!$D$17+(CG146-'Hidden inputs'!$B$18)*'Hidden inputs'!$D$18))</f>
        <v/>
      </c>
      <c r="CI146" s="10" t="str">
        <f t="shared" ca="1" si="6513"/>
        <v/>
      </c>
      <c r="CJ146" s="5" t="str">
        <f t="shared" ca="1" si="6419"/>
        <v/>
      </c>
      <c r="CK146" s="5" t="str">
        <f t="shared" ca="1" si="6420"/>
        <v/>
      </c>
      <c r="CL146" s="5" t="str">
        <f ca="1">IF($B146="","",'Hidden inputs'!$D$11*CC146+'Hidden inputs'!$E$11*CD146)</f>
        <v/>
      </c>
      <c r="CM146" s="11" t="str">
        <f t="shared" ca="1" si="6340"/>
        <v/>
      </c>
      <c r="CN146" s="9" t="str">
        <f t="shared" ca="1" si="6421"/>
        <v/>
      </c>
      <c r="CO146" s="3" t="str">
        <f t="shared" ca="1" si="6422"/>
        <v/>
      </c>
      <c r="CP146" s="5" t="str" cm="1">
        <f t="array" aca="1" ref="CP146" ca="1">IF($B146="","",IF(CO146=0,0,IF(DD_Payment="",0,IF(CO146&lt;_xlfn.IFS(DD_Frequency="Monthly",1,DD_Frequency="Quarterly",IF(MONTH(CO$2)=1,1,IF(MONTH(CO$2)=4,1,IF(MONTH(CO$2)=7,1,IF(MONTH(CO$2)=10,1,0)))),DD_Frequency="Annually",IF(MONTH(CO$2)=1,1,0))*DD_Payment,CO146,_xlfn.IFS(DD_Frequency="Monthly",1,DD_Frequency="Quarterly",IF(MONTH(CO$2)=1,1,IF(MONTH(CO$2)=4,1,IF(MONTH(CO$2)=7,1,IF(MONTH(CO$2)=10,1,0)))),DD_Frequency="Annually",IF(MONTH(CO$2)=1,1,0))*DD_Payment))))</f>
        <v/>
      </c>
      <c r="CQ146" s="3" t="str">
        <f t="shared" ref="CQ146" ca="1" si="7060">IF($B146="","",IF(CO146&gt;CP146,(CO146-CP146/2)*(rate_A*(CQ$1/365)),0))</f>
        <v/>
      </c>
      <c r="CR146" s="3" t="str">
        <f t="shared" ca="1" si="6515"/>
        <v/>
      </c>
      <c r="CS146" s="3" t="str">
        <f t="shared" ref="CS146" ca="1" si="7061">IF($B146="","",CD146*(1+rate_A*CQ$1/365))</f>
        <v/>
      </c>
      <c r="CT146" s="3" t="str">
        <f t="shared" ref="CT146" ca="1" si="7062">IF($B146="","",CE146*(1+rate_A*CQ$1/365))</f>
        <v/>
      </c>
      <c r="CU146" s="3" t="str">
        <f t="shared" ref="CU146" ca="1" si="7063">IF($B146="","",CF146*(1+rate_joint*CQ$1/365))</f>
        <v/>
      </c>
      <c r="CV146" s="5" t="str">
        <f t="shared" ca="1" si="6519"/>
        <v/>
      </c>
      <c r="CW146" s="5" t="str" cm="1">
        <f t="array" aca="1" ref="CW146" ca="1">IF(CV146="","",_xlfn.IFS(CV146&lt;='Hidden inputs'!$C$15,CV146*'Hidden inputs'!$D$15,CV146&lt;='Hidden inputs'!$C$16,'Hidden inputs'!$C$15*'Hidden inputs'!$D$15+(CV146-'Hidden inputs'!$B$16)*'Hidden inputs'!$D$16,CV146&lt;='Hidden inputs'!$C$17,'Hidden inputs'!$C$15*'Hidden inputs'!$D$15+('Hidden inputs'!$C$16-'Hidden inputs'!$B$16)*'Hidden inputs'!$D$16+(CV146-'Hidden inputs'!$B$17)*'Hidden inputs'!$D$17,CV146&gt;'Hidden inputs'!$B$18,'Hidden inputs'!$C$15*'Hidden inputs'!$D$15+('Hidden inputs'!$C$16-'Hidden inputs'!$B$16)*'Hidden inputs'!$D$16+('Hidden inputs'!$C$17-'Hidden inputs'!$B$17)*'Hidden inputs'!$D$17+(CV146-'Hidden inputs'!$B$18)*'Hidden inputs'!$D$18))</f>
        <v/>
      </c>
      <c r="CX146" s="10" t="str">
        <f t="shared" ca="1" si="6520"/>
        <v/>
      </c>
      <c r="CY146" s="5" t="str">
        <f t="shared" ca="1" si="6427"/>
        <v/>
      </c>
      <c r="CZ146" s="5" t="str">
        <f t="shared" ca="1" si="6428"/>
        <v/>
      </c>
      <c r="DA146" s="5" t="str">
        <f ca="1">IF($B146="","",'Hidden inputs'!$D$11*CR146+'Hidden inputs'!$E$11*CS146)</f>
        <v/>
      </c>
      <c r="DB146" s="11" t="str">
        <f t="shared" ca="1" si="6345"/>
        <v/>
      </c>
      <c r="DC146" s="9" t="str">
        <f t="shared" ca="1" si="6429"/>
        <v/>
      </c>
      <c r="DD146" s="3" t="str">
        <f t="shared" ca="1" si="6430"/>
        <v/>
      </c>
      <c r="DE146" s="5" t="str" cm="1">
        <f t="array" aca="1" ref="DE146" ca="1">IF($B146="","",IF(DD146=0,0,IF(DD_Payment="",0,IF(DD146&lt;_xlfn.IFS(DD_Frequency="Monthly",1,DD_Frequency="Quarterly",IF(MONTH(DD$2)=1,1,IF(MONTH(DD$2)=4,1,IF(MONTH(DD$2)=7,1,IF(MONTH(DD$2)=10,1,0)))),DD_Frequency="Annually",IF(MONTH(DD$2)=1,1,0))*DD_Payment,DD146,_xlfn.IFS(DD_Frequency="Monthly",1,DD_Frequency="Quarterly",IF(MONTH(DD$2)=1,1,IF(MONTH(DD$2)=4,1,IF(MONTH(DD$2)=7,1,IF(MONTH(DD$2)=10,1,0)))),DD_Frequency="Annually",IF(MONTH(DD$2)=1,1,0))*DD_Payment))))</f>
        <v/>
      </c>
      <c r="DF146" s="3" t="str">
        <f t="shared" ref="DF146" ca="1" si="7064">IF($B146="","",IF(DD146&gt;DE146,(DD146-DE146/2)*(rate_A*(DF$1/365)),0))</f>
        <v/>
      </c>
      <c r="DG146" s="3" t="str">
        <f t="shared" ca="1" si="6522"/>
        <v/>
      </c>
      <c r="DH146" s="3" t="str">
        <f t="shared" ref="DH146" ca="1" si="7065">IF($B146="","",CS146*(1+rate_A*DF$1/365))</f>
        <v/>
      </c>
      <c r="DI146" s="3" t="str">
        <f t="shared" ref="DI146" ca="1" si="7066">IF($B146="","",CT146*(1+rate_A*DF$1/365))</f>
        <v/>
      </c>
      <c r="DJ146" s="3" t="str">
        <f t="shared" ref="DJ146" ca="1" si="7067">IF($B146="","",CU146*(1+rate_joint*DF$1/365))</f>
        <v/>
      </c>
      <c r="DK146" s="5" t="str">
        <f t="shared" ca="1" si="6526"/>
        <v/>
      </c>
      <c r="DL146" s="5" t="str" cm="1">
        <f t="array" aca="1" ref="DL146" ca="1">IF(DK146="","",_xlfn.IFS(DK146&lt;='Hidden inputs'!$C$15,DK146*'Hidden inputs'!$D$15,DK146&lt;='Hidden inputs'!$C$16,'Hidden inputs'!$C$15*'Hidden inputs'!$D$15+(DK146-'Hidden inputs'!$B$16)*'Hidden inputs'!$D$16,DK146&lt;='Hidden inputs'!$C$17,'Hidden inputs'!$C$15*'Hidden inputs'!$D$15+('Hidden inputs'!$C$16-'Hidden inputs'!$B$16)*'Hidden inputs'!$D$16+(DK146-'Hidden inputs'!$B$17)*'Hidden inputs'!$D$17,DK146&gt;'Hidden inputs'!$B$18,'Hidden inputs'!$C$15*'Hidden inputs'!$D$15+('Hidden inputs'!$C$16-'Hidden inputs'!$B$16)*'Hidden inputs'!$D$16+('Hidden inputs'!$C$17-'Hidden inputs'!$B$17)*'Hidden inputs'!$D$17+(DK146-'Hidden inputs'!$B$18)*'Hidden inputs'!$D$18))</f>
        <v/>
      </c>
      <c r="DM146" s="10" t="str">
        <f t="shared" ca="1" si="6527"/>
        <v/>
      </c>
      <c r="DN146" s="5" t="str">
        <f t="shared" ca="1" si="6435"/>
        <v/>
      </c>
      <c r="DO146" s="5" t="str">
        <f t="shared" ca="1" si="6436"/>
        <v/>
      </c>
      <c r="DP146" s="5" t="str">
        <f ca="1">IF($B146="","",'Hidden inputs'!$D$11*DG146+'Hidden inputs'!$E$11*DH146)</f>
        <v/>
      </c>
      <c r="DQ146" s="11" t="str">
        <f t="shared" ca="1" si="6350"/>
        <v/>
      </c>
      <c r="DR146" s="9" t="str">
        <f t="shared" ca="1" si="6437"/>
        <v/>
      </c>
      <c r="DS146" s="3" t="str">
        <f t="shared" ca="1" si="6438"/>
        <v/>
      </c>
      <c r="DT146" s="5" t="str" cm="1">
        <f t="array" aca="1" ref="DT146" ca="1">IF($B146="","",IF(DS146=0,0,IF(DD_Payment="",0,IF(DS146&lt;_xlfn.IFS(DD_Frequency="Monthly",1,DD_Frequency="Quarterly",IF(MONTH(DS$2)=1,1,IF(MONTH(DS$2)=4,1,IF(MONTH(DS$2)=7,1,IF(MONTH(DS$2)=10,1,0)))),DD_Frequency="Annually",IF(MONTH(DS$2)=1,1,0))*DD_Payment,DS146,_xlfn.IFS(DD_Frequency="Monthly",1,DD_Frequency="Quarterly",IF(MONTH(DS$2)=1,1,IF(MONTH(DS$2)=4,1,IF(MONTH(DS$2)=7,1,IF(MONTH(DS$2)=10,1,0)))),DD_Frequency="Annually",IF(MONTH(DS$2)=1,1,0))*DD_Payment))))</f>
        <v/>
      </c>
      <c r="DU146" s="3" t="str">
        <f t="shared" ref="DU146" ca="1" si="7068">IF($B146="","",IF(DS146&gt;DT146,(DS146-DT146/2)*(rate_A*(DU$1/365)),0))</f>
        <v/>
      </c>
      <c r="DV146" s="3" t="str">
        <f t="shared" ca="1" si="6529"/>
        <v/>
      </c>
      <c r="DW146" s="3" t="str">
        <f t="shared" ref="DW146" ca="1" si="7069">IF($B146="","",DH146*(1+rate_A*DU$1/365))</f>
        <v/>
      </c>
      <c r="DX146" s="3" t="str">
        <f t="shared" ref="DX146" ca="1" si="7070">IF($B146="","",DI146*(1+rate_A*DU$1/365))</f>
        <v/>
      </c>
      <c r="DY146" s="3" t="str">
        <f t="shared" ref="DY146" ca="1" si="7071">IF($B146="","",DJ146*(1+rate_joint*DU$1/365))</f>
        <v/>
      </c>
      <c r="DZ146" s="5" t="str">
        <f t="shared" ca="1" si="6533"/>
        <v/>
      </c>
      <c r="EA146" s="5" t="str" cm="1">
        <f t="array" aca="1" ref="EA146" ca="1">IF(DZ146="","",_xlfn.IFS(DZ146&lt;='Hidden inputs'!$C$15,DZ146*'Hidden inputs'!$D$15,DZ146&lt;='Hidden inputs'!$C$16,'Hidden inputs'!$C$15*'Hidden inputs'!$D$15+(DZ146-'Hidden inputs'!$B$16)*'Hidden inputs'!$D$16,DZ146&lt;='Hidden inputs'!$C$17,'Hidden inputs'!$C$15*'Hidden inputs'!$D$15+('Hidden inputs'!$C$16-'Hidden inputs'!$B$16)*'Hidden inputs'!$D$16+(DZ146-'Hidden inputs'!$B$17)*'Hidden inputs'!$D$17,DZ146&gt;'Hidden inputs'!$B$18,'Hidden inputs'!$C$15*'Hidden inputs'!$D$15+('Hidden inputs'!$C$16-'Hidden inputs'!$B$16)*'Hidden inputs'!$D$16+('Hidden inputs'!$C$17-'Hidden inputs'!$B$17)*'Hidden inputs'!$D$17+(DZ146-'Hidden inputs'!$B$18)*'Hidden inputs'!$D$18))</f>
        <v/>
      </c>
      <c r="EB146" s="10" t="str">
        <f t="shared" ca="1" si="6534"/>
        <v/>
      </c>
      <c r="EC146" s="5" t="str">
        <f t="shared" ca="1" si="6443"/>
        <v/>
      </c>
      <c r="ED146" s="5" t="str">
        <f t="shared" ca="1" si="6444"/>
        <v/>
      </c>
      <c r="EE146" s="5" t="str">
        <f ca="1">IF($B146="","",'Hidden inputs'!$D$11*DV146+'Hidden inputs'!$E$11*DW146)</f>
        <v/>
      </c>
      <c r="EF146" s="11" t="str">
        <f t="shared" ca="1" si="6355"/>
        <v/>
      </c>
      <c r="EG146" s="9" t="str">
        <f t="shared" ca="1" si="6445"/>
        <v/>
      </c>
      <c r="EH146" s="3" t="str">
        <f t="shared" ca="1" si="6446"/>
        <v/>
      </c>
      <c r="EI146" s="5" t="str" cm="1">
        <f t="array" aca="1" ref="EI146" ca="1">IF($B146="","",IF(EH146=0,0,IF(DD_Payment="",0,IF(EH146&lt;_xlfn.IFS(DD_Frequency="Monthly",1,DD_Frequency="Quarterly",IF(MONTH(EH$2)=1,1,IF(MONTH(EH$2)=4,1,IF(MONTH(EH$2)=7,1,IF(MONTH(EH$2)=10,1,0)))),DD_Frequency="Annually",IF(MONTH(EH$2)=1,1,0))*DD_Payment,EH146,_xlfn.IFS(DD_Frequency="Monthly",1,DD_Frequency="Quarterly",IF(MONTH(EH$2)=1,1,IF(MONTH(EH$2)=4,1,IF(MONTH(EH$2)=7,1,IF(MONTH(EH$2)=10,1,0)))),DD_Frequency="Annually",IF(MONTH(EH$2)=1,1,0))*DD_Payment))))</f>
        <v/>
      </c>
      <c r="EJ146" s="3" t="str">
        <f t="shared" ref="EJ146" ca="1" si="7072">IF($B146="","",IF(EH146&gt;EI146,(EH146-EI146/2)*(rate_A*(EJ$1/365)),0))</f>
        <v/>
      </c>
      <c r="EK146" s="3" t="str">
        <f t="shared" ca="1" si="6536"/>
        <v/>
      </c>
      <c r="EL146" s="3" t="str">
        <f t="shared" ref="EL146" ca="1" si="7073">IF($B146="","",DW146*(1+rate_A*EJ$1/365))</f>
        <v/>
      </c>
      <c r="EM146" s="3" t="str">
        <f t="shared" ref="EM146" ca="1" si="7074">IF($B146="","",DX146*(1+rate_A*EJ$1/365))</f>
        <v/>
      </c>
      <c r="EN146" s="3" t="str">
        <f t="shared" ref="EN146" ca="1" si="7075">IF($B146="","",DY146*(1+rate_joint*EJ$1/365))</f>
        <v/>
      </c>
      <c r="EO146" s="5" t="str">
        <f t="shared" ca="1" si="6540"/>
        <v/>
      </c>
      <c r="EP146" s="5" t="str" cm="1">
        <f t="array" aca="1" ref="EP146" ca="1">IF(EO146="","",_xlfn.IFS(EO146&lt;='Hidden inputs'!$C$15,EO146*'Hidden inputs'!$D$15,EO146&lt;='Hidden inputs'!$C$16,'Hidden inputs'!$C$15*'Hidden inputs'!$D$15+(EO146-'Hidden inputs'!$B$16)*'Hidden inputs'!$D$16,EO146&lt;='Hidden inputs'!$C$17,'Hidden inputs'!$C$15*'Hidden inputs'!$D$15+('Hidden inputs'!$C$16-'Hidden inputs'!$B$16)*'Hidden inputs'!$D$16+(EO146-'Hidden inputs'!$B$17)*'Hidden inputs'!$D$17,EO146&gt;'Hidden inputs'!$B$18,'Hidden inputs'!$C$15*'Hidden inputs'!$D$15+('Hidden inputs'!$C$16-'Hidden inputs'!$B$16)*'Hidden inputs'!$D$16+('Hidden inputs'!$C$17-'Hidden inputs'!$B$17)*'Hidden inputs'!$D$17+(EO146-'Hidden inputs'!$B$18)*'Hidden inputs'!$D$18))</f>
        <v/>
      </c>
      <c r="EQ146" s="10" t="str">
        <f t="shared" ca="1" si="6541"/>
        <v/>
      </c>
      <c r="ER146" s="5" t="str">
        <f t="shared" ca="1" si="6451"/>
        <v/>
      </c>
      <c r="ES146" s="5" t="str">
        <f t="shared" ca="1" si="6452"/>
        <v/>
      </c>
      <c r="ET146" s="5" t="str">
        <f ca="1">IF($B146="","",'Hidden inputs'!$D$11*EK146+'Hidden inputs'!$E$11*EL146)</f>
        <v/>
      </c>
      <c r="EU146" s="11" t="str">
        <f t="shared" ca="1" si="6360"/>
        <v/>
      </c>
      <c r="EV146" s="9" t="str">
        <f t="shared" ca="1" si="6453"/>
        <v/>
      </c>
      <c r="EW146" s="3" t="str">
        <f t="shared" ca="1" si="6454"/>
        <v/>
      </c>
      <c r="EX146" s="5" t="str" cm="1">
        <f t="array" aca="1" ref="EX146" ca="1">IF($B146="","",IF(EW146=0,0,IF(DD_Payment="",0,IF(EW146&lt;_xlfn.IFS(DD_Frequency="Monthly",1,DD_Frequency="Quarterly",IF(MONTH(EW$2)=1,1,IF(MONTH(EW$2)=4,1,IF(MONTH(EW$2)=7,1,IF(MONTH(EW$2)=10,1,0)))),DD_Frequency="Annually",IF(MONTH(EW$2)=1,1,0))*DD_Payment,EW146,_xlfn.IFS(DD_Frequency="Monthly",1,DD_Frequency="Quarterly",IF(MONTH(EW$2)=1,1,IF(MONTH(EW$2)=4,1,IF(MONTH(EW$2)=7,1,IF(MONTH(EW$2)=10,1,0)))),DD_Frequency="Annually",IF(MONTH(EW$2)=1,1,0))*DD_Payment))))</f>
        <v/>
      </c>
      <c r="EY146" s="3" t="str">
        <f t="shared" ref="EY146" ca="1" si="7076">IF($B146="","",IF(EW146&gt;EX146,(EW146-EX146/2)*(rate_A*(EY$1/365)),0))</f>
        <v/>
      </c>
      <c r="EZ146" s="3" t="str">
        <f t="shared" ca="1" si="6543"/>
        <v/>
      </c>
      <c r="FA146" s="3" t="str">
        <f t="shared" ref="FA146" ca="1" si="7077">IF($B146="","",EL146*(1+rate_A*EY$1/365))</f>
        <v/>
      </c>
      <c r="FB146" s="3" t="str">
        <f t="shared" ref="FB146" ca="1" si="7078">IF($B146="","",EM146*(1+rate_A*EY$1/365))</f>
        <v/>
      </c>
      <c r="FC146" s="3" t="str">
        <f t="shared" ref="FC146" ca="1" si="7079">IF($B146="","",EN146*(1+rate_joint*EY$1/365))</f>
        <v/>
      </c>
      <c r="FD146" s="5" t="str">
        <f t="shared" ca="1" si="6547"/>
        <v/>
      </c>
      <c r="FE146" s="5" t="str" cm="1">
        <f t="array" aca="1" ref="FE146" ca="1">IF(FD146="","",_xlfn.IFS(FD146&lt;='Hidden inputs'!$C$15,FD146*'Hidden inputs'!$D$15,FD146&lt;='Hidden inputs'!$C$16,'Hidden inputs'!$C$15*'Hidden inputs'!$D$15+(FD146-'Hidden inputs'!$B$16)*'Hidden inputs'!$D$16,FD146&lt;='Hidden inputs'!$C$17,'Hidden inputs'!$C$15*'Hidden inputs'!$D$15+('Hidden inputs'!$C$16-'Hidden inputs'!$B$16)*'Hidden inputs'!$D$16+(FD146-'Hidden inputs'!$B$17)*'Hidden inputs'!$D$17,FD146&gt;'Hidden inputs'!$B$18,'Hidden inputs'!$C$15*'Hidden inputs'!$D$15+('Hidden inputs'!$C$16-'Hidden inputs'!$B$16)*'Hidden inputs'!$D$16+('Hidden inputs'!$C$17-'Hidden inputs'!$B$17)*'Hidden inputs'!$D$17+(FD146-'Hidden inputs'!$B$18)*'Hidden inputs'!$D$18))</f>
        <v/>
      </c>
      <c r="FF146" s="10" t="str">
        <f t="shared" ca="1" si="6548"/>
        <v/>
      </c>
      <c r="FG146" s="5" t="str">
        <f t="shared" ca="1" si="6459"/>
        <v/>
      </c>
      <c r="FH146" s="5" t="str">
        <f t="shared" ca="1" si="6460"/>
        <v/>
      </c>
      <c r="FI146" s="5" t="str">
        <f ca="1">IF($B146="","",'Hidden inputs'!$D$11*EZ146+'Hidden inputs'!$E$11*FA146)</f>
        <v/>
      </c>
      <c r="FJ146" s="11" t="str">
        <f t="shared" ca="1" si="6365"/>
        <v/>
      </c>
      <c r="FK146" s="9" t="str">
        <f t="shared" ca="1" si="6461"/>
        <v/>
      </c>
      <c r="FL146" s="3" t="str">
        <f t="shared" ca="1" si="6462"/>
        <v/>
      </c>
      <c r="FM146" s="5" t="str" cm="1">
        <f t="array" aca="1" ref="FM146" ca="1">IF($B146="","",IF(FL146=0,0,IF(DD_Payment="",0,IF(FL146&lt;_xlfn.IFS(DD_Frequency="Monthly",1,DD_Frequency="Quarterly",IF(MONTH(FL$2)=1,1,IF(MONTH(FL$2)=4,1,IF(MONTH(FL$2)=7,1,IF(MONTH(FL$2)=10,1,0)))),DD_Frequency="Annually",IF(MONTH(FL$2)=1,1,0))*DD_Payment,FL146,_xlfn.IFS(DD_Frequency="Monthly",1,DD_Frequency="Quarterly",IF(MONTH(FL$2)=1,1,IF(MONTH(FL$2)=4,1,IF(MONTH(FL$2)=7,1,IF(MONTH(FL$2)=10,1,0)))),DD_Frequency="Annually",IF(MONTH(FL$2)=1,1,0))*DD_Payment))))</f>
        <v/>
      </c>
      <c r="FN146" s="3" t="str">
        <f t="shared" ref="FN146" ca="1" si="7080">IF($B146="","",IF(FL146&gt;FM146,(FL146-FM146/2)*(rate_A*(FN$1/365)),0))</f>
        <v/>
      </c>
      <c r="FO146" s="3" t="str">
        <f t="shared" ca="1" si="6550"/>
        <v/>
      </c>
      <c r="FP146" s="3" t="str">
        <f t="shared" ref="FP146" ca="1" si="7081">IF($B146="","",FA146*(1+rate_A*FN$1/365))</f>
        <v/>
      </c>
      <c r="FQ146" s="3" t="str">
        <f t="shared" ref="FQ146" ca="1" si="7082">IF($B146="","",FB146*(1+rate_A*FN$1/365))</f>
        <v/>
      </c>
      <c r="FR146" s="3" t="str">
        <f t="shared" ref="FR146" ca="1" si="7083">IF($B146="","",FC146*(1+rate_joint*FN$1/365))</f>
        <v/>
      </c>
      <c r="FS146" s="5" t="str">
        <f t="shared" ca="1" si="6554"/>
        <v/>
      </c>
      <c r="FT146" s="5" t="str" cm="1">
        <f t="array" aca="1" ref="FT146" ca="1">IF(FS146="","",_xlfn.IFS(FS146&lt;='Hidden inputs'!$C$15,FS146*'Hidden inputs'!$D$15,FS146&lt;='Hidden inputs'!$C$16,'Hidden inputs'!$C$15*'Hidden inputs'!$D$15+(FS146-'Hidden inputs'!$B$16)*'Hidden inputs'!$D$16,FS146&lt;='Hidden inputs'!$C$17,'Hidden inputs'!$C$15*'Hidden inputs'!$D$15+('Hidden inputs'!$C$16-'Hidden inputs'!$B$16)*'Hidden inputs'!$D$16+(FS146-'Hidden inputs'!$B$17)*'Hidden inputs'!$D$17,FS146&gt;'Hidden inputs'!$B$18,'Hidden inputs'!$C$15*'Hidden inputs'!$D$15+('Hidden inputs'!$C$16-'Hidden inputs'!$B$16)*'Hidden inputs'!$D$16+('Hidden inputs'!$C$17-'Hidden inputs'!$B$17)*'Hidden inputs'!$D$17+(FS146-'Hidden inputs'!$B$18)*'Hidden inputs'!$D$18))</f>
        <v/>
      </c>
      <c r="FU146" s="10" t="str">
        <f t="shared" ca="1" si="6555"/>
        <v/>
      </c>
      <c r="FV146" s="5" t="str">
        <f t="shared" ca="1" si="6467"/>
        <v/>
      </c>
      <c r="FW146" s="5" t="str">
        <f t="shared" ca="1" si="6468"/>
        <v/>
      </c>
      <c r="FX146" s="5" t="str">
        <f ca="1">IF($B146="","",'Hidden inputs'!$D$11*FO146+'Hidden inputs'!$E$11*FP146)</f>
        <v/>
      </c>
      <c r="FY146" s="11" t="str">
        <f t="shared" ca="1" si="6370"/>
        <v/>
      </c>
      <c r="FZ146" s="9" t="str">
        <f t="shared" ca="1" si="6469"/>
        <v/>
      </c>
      <c r="GA146" s="5" t="str">
        <f t="shared" ca="1" si="6470"/>
        <v/>
      </c>
      <c r="GB146" s="5" t="str">
        <f t="shared" ca="1" si="6471"/>
        <v/>
      </c>
      <c r="GC146" s="5" t="str">
        <f t="shared" ca="1" si="6371"/>
        <v/>
      </c>
      <c r="GD146" s="5" t="str">
        <f t="shared" ca="1" si="6372"/>
        <v/>
      </c>
    </row>
    <row r="147" spans="1:186" x14ac:dyDescent="0.35">
      <c r="A147" s="2" t="str">
        <f t="shared" ca="1" si="6373"/>
        <v/>
      </c>
      <c r="B147" s="6" t="str">
        <f t="shared" ca="1" si="6374"/>
        <v/>
      </c>
      <c r="C147" s="5" t="str">
        <f t="shared" ca="1" si="6472"/>
        <v/>
      </c>
      <c r="D147" s="5" t="str" cm="1">
        <f t="array" aca="1" ref="D147" ca="1">IF($B147="","",IF(C147=0,0,IF(DD_Payment="",0,IF(C147&lt;_xlfn.IFS(DD_Frequency="Monthly",1,DD_Frequency="Quarterly",IF(MONTH(C$2)=1,1,IF(MONTH(C$2)=4,1,IF(MONTH(C$2)=7,1,IF(MONTH(C$2)=10,1,0)))),DD_Frequency="Annually",IF(MONTH(C$2)=1,1,0))*DD_Payment,C147,_xlfn.IFS(DD_Frequency="Monthly",1,DD_Frequency="Quarterly",IF(MONTH(C$2)=1,1,IF(MONTH(C$2)=4,1,IF(MONTH(C$2)=7,1,IF(MONTH(C$2)=10,1,0)))),DD_Frequency="Annually",IF(MONTH(C$2)=1,1,0))*DD_Payment))))</f>
        <v/>
      </c>
      <c r="E147" s="5" t="str">
        <f t="shared" ref="E147" ca="1" si="7084">IF(B147="","",IF(C147&gt;D147,(C147-D147/2)*(rate_A*(E$1/365)),0))</f>
        <v/>
      </c>
      <c r="F147" s="5" t="str">
        <f t="shared" ca="1" si="6376"/>
        <v/>
      </c>
      <c r="G147" s="5" t="str">
        <f t="shared" ref="G147" ca="1" si="7085">IF(B147="","",G146*(1+rate_A*E$1/365))</f>
        <v/>
      </c>
      <c r="H147" s="5" t="str">
        <f t="shared" ref="H147" ca="1" si="7086">IF(B147="","",H146*(1+rate_A*E$1/365))</f>
        <v/>
      </c>
      <c r="I147" s="5" t="str">
        <f t="shared" ref="I147" ca="1" si="7087">IF(B147="","",I146*(1+rate_joint*E$1/365))</f>
        <v/>
      </c>
      <c r="J147" s="5" t="str">
        <f t="shared" ca="1" si="6477"/>
        <v/>
      </c>
      <c r="K147" s="5" t="str" cm="1">
        <f t="array" aca="1" ref="K147" ca="1">IF(J147="","",_xlfn.IFS(J147&lt;='Hidden inputs'!$C$15,J147*'Hidden inputs'!$D$15,J147&lt;='Hidden inputs'!$C$16,'Hidden inputs'!$C$15*'Hidden inputs'!$D$15+(J147-'Hidden inputs'!$B$16)*'Hidden inputs'!$D$16,J147&lt;='Hidden inputs'!$C$17,'Hidden inputs'!$C$15*'Hidden inputs'!$D$15+('Hidden inputs'!$C$16-'Hidden inputs'!$B$16)*'Hidden inputs'!$D$16+(J147-'Hidden inputs'!$B$17)*'Hidden inputs'!$D$17,J147&gt;'Hidden inputs'!$B$18,'Hidden inputs'!$C$15*'Hidden inputs'!$D$15+('Hidden inputs'!$C$16-'Hidden inputs'!$B$16)*'Hidden inputs'!$D$16+('Hidden inputs'!$C$17-'Hidden inputs'!$B$17)*'Hidden inputs'!$D$17+(J147-'Hidden inputs'!$B$18)*'Hidden inputs'!$D$18))</f>
        <v/>
      </c>
      <c r="L147" s="11" t="str">
        <f t="shared" ca="1" si="6478"/>
        <v/>
      </c>
      <c r="M147" s="5" t="str">
        <f t="shared" ca="1" si="6380"/>
        <v/>
      </c>
      <c r="N147" s="5" t="str">
        <f t="shared" ca="1" si="6381"/>
        <v/>
      </c>
      <c r="O147" s="5" t="str">
        <f ca="1">IF(B147="","",'Hidden inputs'!$D$11*F147+'Hidden inputs'!$E$11*G147)</f>
        <v/>
      </c>
      <c r="P147" s="11" t="str">
        <f t="shared" ca="1" si="6314"/>
        <v/>
      </c>
      <c r="Q147" s="20" t="str">
        <f t="shared" ca="1" si="6315"/>
        <v/>
      </c>
      <c r="R147" s="3" t="str">
        <f t="shared" ca="1" si="6382"/>
        <v/>
      </c>
      <c r="S147" s="5" t="str" cm="1">
        <f t="array" aca="1" ref="S147" ca="1">IF($B147="","",IF(R147=0,0,IF(DD_Payment="",0,IF(R147&lt;_xlfn.IFS(DD_Frequency="Monthly",1,DD_Frequency="Quarterly",IF(MONTH(R$2)=1,1,IF(MONTH(R$2)=4,1,IF(MONTH(R$2)=7,1,IF(MONTH(R$2)=10,1,0)))),DD_Frequency="Annually",IF(MONTH(R$2)=1,1,0))*DD_Payment,R147,_xlfn.IFS(DD_Frequency="Monthly",1,DD_Frequency="Quarterly",IF(MONTH(R$2)=1,1,IF(MONTH(R$2)=4,1,IF(MONTH(R$2)=7,1,IF(MONTH(R$2)=10,1,0)))),DD_Frequency="Annually",IF(MONTH(R$2)=1,1,0))*DD_Payment))))</f>
        <v/>
      </c>
      <c r="T147" s="3" t="str">
        <f t="shared" ref="T147" ca="1" si="7088">IF(B147="","",IF(R147&gt;S147,(R147-S147/2)*(rate_A*((T$1+A147)/365)),0))</f>
        <v/>
      </c>
      <c r="U147" s="3" t="str">
        <f t="shared" ca="1" si="6384"/>
        <v/>
      </c>
      <c r="V147" s="3" t="str">
        <f t="shared" ref="V147" ca="1" si="7089">IF(B147="","",G147*(1+rate_A*(T$1+A147)/365))</f>
        <v/>
      </c>
      <c r="W147" s="3" t="str">
        <f t="shared" ref="W147" ca="1" si="7090">IF(B147="","",H147*(1+rate_A*(T$1+A147)/365))</f>
        <v/>
      </c>
      <c r="X147" s="3" t="str">
        <f t="shared" ref="X147" ca="1" si="7091">IF(B147="","",I147*(1+rate_joint*(T$1+A147)/365))</f>
        <v/>
      </c>
      <c r="Y147" s="5" t="str">
        <f t="shared" ca="1" si="6483"/>
        <v/>
      </c>
      <c r="Z147" s="5" t="str" cm="1">
        <f t="array" aca="1" ref="Z147" ca="1">IF(Y147="","",_xlfn.IFS(Y147&lt;='Hidden inputs'!$C$15,Y147*'Hidden inputs'!$D$15,Y147&lt;='Hidden inputs'!$C$16,'Hidden inputs'!$C$15*'Hidden inputs'!$D$15+(Y147-'Hidden inputs'!$B$16)*'Hidden inputs'!$D$16,Y147&lt;='Hidden inputs'!$C$17,'Hidden inputs'!$C$15*'Hidden inputs'!$D$15+('Hidden inputs'!$C$16-'Hidden inputs'!$B$16)*'Hidden inputs'!$D$16+(Y147-'Hidden inputs'!$B$17)*'Hidden inputs'!$D$17,Y147&gt;'Hidden inputs'!$B$18,'Hidden inputs'!$C$15*'Hidden inputs'!$D$15+('Hidden inputs'!$C$16-'Hidden inputs'!$B$16)*'Hidden inputs'!$D$16+('Hidden inputs'!$C$17-'Hidden inputs'!$B$17)*'Hidden inputs'!$D$17+(Y147-'Hidden inputs'!$B$18)*'Hidden inputs'!$D$18))</f>
        <v/>
      </c>
      <c r="AA147" s="10" t="str">
        <f t="shared" ca="1" si="6484"/>
        <v/>
      </c>
      <c r="AB147" s="5" t="str">
        <f t="shared" ca="1" si="6388"/>
        <v/>
      </c>
      <c r="AC147" s="5" t="str">
        <f t="shared" ca="1" si="6485"/>
        <v/>
      </c>
      <c r="AD147" s="5" t="str">
        <f ca="1">IF(B147="","",'Hidden inputs'!$D$11*U147+'Hidden inputs'!$E$11*V147)</f>
        <v/>
      </c>
      <c r="AE147" s="11" t="str">
        <f t="shared" ca="1" si="6320"/>
        <v/>
      </c>
      <c r="AF147" s="9" t="str">
        <f t="shared" ca="1" si="6389"/>
        <v/>
      </c>
      <c r="AG147" s="3" t="str">
        <f t="shared" ca="1" si="6390"/>
        <v/>
      </c>
      <c r="AH147" s="5" t="str" cm="1">
        <f t="array" aca="1" ref="AH147" ca="1">IF($B147="","",IF(AG147=0,0,IF(DD_Payment="",0,IF(AG147&lt;_xlfn.IFS(DD_Frequency="Monthly",1,DD_Frequency="Quarterly",IF(MONTH(AG$2)=1,1,IF(MONTH(AG$2)=4,1,IF(MONTH(AG$2)=7,1,IF(MONTH(AG$2)=10,1,0)))),DD_Frequency="Annually",IF(MONTH(AG$2)=1,1,0))*DD_Payment,AG147,_xlfn.IFS(DD_Frequency="Monthly",1,DD_Frequency="Quarterly",IF(MONTH(AG$2)=1,1,IF(MONTH(AG$2)=4,1,IF(MONTH(AG$2)=7,1,IF(MONTH(AG$2)=10,1,0)))),DD_Frequency="Annually",IF(MONTH(AG$2)=1,1,0))*DD_Payment))))</f>
        <v/>
      </c>
      <c r="AI147" s="3" t="str">
        <f t="shared" ref="AI147" ca="1" si="7092">IF($B147="","",IF(AG147&gt;AH147,(AG147-AH147/2)*(rate_A*(AI$1/365)),0))</f>
        <v/>
      </c>
      <c r="AJ147" s="3" t="str">
        <f t="shared" ca="1" si="6487"/>
        <v/>
      </c>
      <c r="AK147" s="3" t="str">
        <f t="shared" ref="AK147" ca="1" si="7093">IF($B147="","",V147*(1+rate_A*AI$1/365))</f>
        <v/>
      </c>
      <c r="AL147" s="3" t="str">
        <f t="shared" ref="AL147" ca="1" si="7094">IF($B147="","",W147*(1+rate_A*AI$1/365))</f>
        <v/>
      </c>
      <c r="AM147" s="3" t="str">
        <f t="shared" ref="AM147" ca="1" si="7095">IF($B147="","",X147*(1+rate_joint*AI$1/365))</f>
        <v/>
      </c>
      <c r="AN147" s="5" t="str">
        <f t="shared" ca="1" si="6491"/>
        <v/>
      </c>
      <c r="AO147" s="5" t="str" cm="1">
        <f t="array" aca="1" ref="AO147" ca="1">IF(AN147="","",_xlfn.IFS(AN147&lt;='Hidden inputs'!$C$15,AN147*'Hidden inputs'!$D$15,AN147&lt;='Hidden inputs'!$C$16,'Hidden inputs'!$C$15*'Hidden inputs'!$D$15+(AN147-'Hidden inputs'!$B$16)*'Hidden inputs'!$D$16,AN147&lt;='Hidden inputs'!$C$17,'Hidden inputs'!$C$15*'Hidden inputs'!$D$15+('Hidden inputs'!$C$16-'Hidden inputs'!$B$16)*'Hidden inputs'!$D$16+(AN147-'Hidden inputs'!$B$17)*'Hidden inputs'!$D$17,AN147&gt;'Hidden inputs'!$B$18,'Hidden inputs'!$C$15*'Hidden inputs'!$D$15+('Hidden inputs'!$C$16-'Hidden inputs'!$B$16)*'Hidden inputs'!$D$16+('Hidden inputs'!$C$17-'Hidden inputs'!$B$17)*'Hidden inputs'!$D$17+(AN147-'Hidden inputs'!$B$18)*'Hidden inputs'!$D$18))</f>
        <v/>
      </c>
      <c r="AP147" s="10" t="str">
        <f t="shared" ca="1" si="6492"/>
        <v/>
      </c>
      <c r="AQ147" s="5" t="str">
        <f t="shared" ca="1" si="6395"/>
        <v/>
      </c>
      <c r="AR147" s="5" t="str">
        <f t="shared" ca="1" si="6396"/>
        <v/>
      </c>
      <c r="AS147" s="5" t="str">
        <f ca="1">IF($B147="","",'Hidden inputs'!$D$11*AJ147+'Hidden inputs'!$E$11*AK147)</f>
        <v/>
      </c>
      <c r="AT147" s="11" t="str">
        <f t="shared" ca="1" si="6325"/>
        <v/>
      </c>
      <c r="AU147" s="9" t="str">
        <f t="shared" ca="1" si="6397"/>
        <v/>
      </c>
      <c r="AV147" s="3" t="str">
        <f t="shared" ca="1" si="6398"/>
        <v/>
      </c>
      <c r="AW147" s="5" t="str" cm="1">
        <f t="array" aca="1" ref="AW147" ca="1">IF($B147="","",IF(AV147=0,0,IF(DD_Payment="",0,IF(AV147&lt;_xlfn.IFS(DD_Frequency="Monthly",1,DD_Frequency="Quarterly",IF(MONTH(AV$2)=1,1,IF(MONTH(AV$2)=4,1,IF(MONTH(AV$2)=7,1,IF(MONTH(AV$2)=10,1,0)))),DD_Frequency="Annually",IF(MONTH(AV$2)=1,1,0))*DD_Payment,AV147,_xlfn.IFS(DD_Frequency="Monthly",1,DD_Frequency="Quarterly",IF(MONTH(AV$2)=1,1,IF(MONTH(AV$2)=4,1,IF(MONTH(AV$2)=7,1,IF(MONTH(AV$2)=10,1,0)))),DD_Frequency="Annually",IF(MONTH(AV$2)=1,1,0))*DD_Payment))))</f>
        <v/>
      </c>
      <c r="AX147" s="3" t="str">
        <f t="shared" ref="AX147" ca="1" si="7096">IF($B147="","",IF(AV147&gt;AW147,(AV147-AW147/2)*(rate_A*(AX$1/365)),0))</f>
        <v/>
      </c>
      <c r="AY147" s="3" t="str">
        <f t="shared" ca="1" si="6494"/>
        <v/>
      </c>
      <c r="AZ147" s="3" t="str">
        <f t="shared" ref="AZ147" ca="1" si="7097">IF($B147="","",AK147*(1+rate_A*AX$1/365))</f>
        <v/>
      </c>
      <c r="BA147" s="3" t="str">
        <f t="shared" ref="BA147" ca="1" si="7098">IF($B147="","",AL147*(1+rate_A*AX$1/365))</f>
        <v/>
      </c>
      <c r="BB147" s="3" t="str">
        <f t="shared" ref="BB147" ca="1" si="7099">IF($B147="","",AM147*(1+rate_joint*AX$1/365))</f>
        <v/>
      </c>
      <c r="BC147" s="5" t="str">
        <f t="shared" ca="1" si="6498"/>
        <v/>
      </c>
      <c r="BD147" s="5" t="str" cm="1">
        <f t="array" aca="1" ref="BD147" ca="1">IF(BC147="","",_xlfn.IFS(BC147&lt;='Hidden inputs'!$C$15,BC147*'Hidden inputs'!$D$15,BC147&lt;='Hidden inputs'!$C$16,'Hidden inputs'!$C$15*'Hidden inputs'!$D$15+(BC147-'Hidden inputs'!$B$16)*'Hidden inputs'!$D$16,BC147&lt;='Hidden inputs'!$C$17,'Hidden inputs'!$C$15*'Hidden inputs'!$D$15+('Hidden inputs'!$C$16-'Hidden inputs'!$B$16)*'Hidden inputs'!$D$16+(BC147-'Hidden inputs'!$B$17)*'Hidden inputs'!$D$17,BC147&gt;'Hidden inputs'!$B$18,'Hidden inputs'!$C$15*'Hidden inputs'!$D$15+('Hidden inputs'!$C$16-'Hidden inputs'!$B$16)*'Hidden inputs'!$D$16+('Hidden inputs'!$C$17-'Hidden inputs'!$B$17)*'Hidden inputs'!$D$17+(BC147-'Hidden inputs'!$B$18)*'Hidden inputs'!$D$18))</f>
        <v/>
      </c>
      <c r="BE147" s="10" t="str">
        <f t="shared" ca="1" si="6499"/>
        <v/>
      </c>
      <c r="BF147" s="5" t="str">
        <f t="shared" ca="1" si="6403"/>
        <v/>
      </c>
      <c r="BG147" s="5" t="str">
        <f t="shared" ca="1" si="6404"/>
        <v/>
      </c>
      <c r="BH147" s="5" t="str">
        <f ca="1">IF($B147="","",'Hidden inputs'!$D$11*AY147+'Hidden inputs'!$E$11*AZ147)</f>
        <v/>
      </c>
      <c r="BI147" s="11" t="str">
        <f t="shared" ca="1" si="6330"/>
        <v/>
      </c>
      <c r="BJ147" s="9" t="str">
        <f t="shared" ca="1" si="6405"/>
        <v/>
      </c>
      <c r="BK147" s="3" t="str">
        <f t="shared" ca="1" si="6406"/>
        <v/>
      </c>
      <c r="BL147" s="5" t="str" cm="1">
        <f t="array" aca="1" ref="BL147" ca="1">IF($B147="","",IF(BK147=0,0,IF(DD_Payment="",0,IF(BK147&lt;_xlfn.IFS(DD_Frequency="Monthly",1,DD_Frequency="Quarterly",IF(MONTH(BK$2)=1,1,IF(MONTH(BK$2)=4,1,IF(MONTH(BK$2)=7,1,IF(MONTH(BK$2)=10,1,0)))),DD_Frequency="Annually",IF(MONTH(BK$2)=1,1,0))*DD_Payment,BK147,_xlfn.IFS(DD_Frequency="Monthly",1,DD_Frequency="Quarterly",IF(MONTH(BK$2)=1,1,IF(MONTH(BK$2)=4,1,IF(MONTH(BK$2)=7,1,IF(MONTH(BK$2)=10,1,0)))),DD_Frequency="Annually",IF(MONTH(BK$2)=1,1,0))*DD_Payment))))</f>
        <v/>
      </c>
      <c r="BM147" s="3" t="str">
        <f t="shared" ref="BM147" ca="1" si="7100">IF($B147="","",IF(BK147&gt;BL147,(BK147-BL147/2)*(rate_A*(BM$1/365)),0))</f>
        <v/>
      </c>
      <c r="BN147" s="3" t="str">
        <f t="shared" ca="1" si="6501"/>
        <v/>
      </c>
      <c r="BO147" s="3" t="str">
        <f t="shared" ref="BO147" ca="1" si="7101">IF($B147="","",AZ147*(1+rate_A*BM$1/365))</f>
        <v/>
      </c>
      <c r="BP147" s="3" t="str">
        <f t="shared" ref="BP147" ca="1" si="7102">IF($B147="","",BA147*(1+rate_A*BM$1/365))</f>
        <v/>
      </c>
      <c r="BQ147" s="3" t="str">
        <f t="shared" ref="BQ147" ca="1" si="7103">IF($B147="","",BB147*(1+rate_joint*BM$1/365))</f>
        <v/>
      </c>
      <c r="BR147" s="5" t="str">
        <f t="shared" ca="1" si="6505"/>
        <v/>
      </c>
      <c r="BS147" s="5" t="str" cm="1">
        <f t="array" aca="1" ref="BS147" ca="1">IF(BR147="","",_xlfn.IFS(BR147&lt;='Hidden inputs'!$C$15,BR147*'Hidden inputs'!$D$15,BR147&lt;='Hidden inputs'!$C$16,'Hidden inputs'!$C$15*'Hidden inputs'!$D$15+(BR147-'Hidden inputs'!$B$16)*'Hidden inputs'!$D$16,BR147&lt;='Hidden inputs'!$C$17,'Hidden inputs'!$C$15*'Hidden inputs'!$D$15+('Hidden inputs'!$C$16-'Hidden inputs'!$B$16)*'Hidden inputs'!$D$16+(BR147-'Hidden inputs'!$B$17)*'Hidden inputs'!$D$17,BR147&gt;'Hidden inputs'!$B$18,'Hidden inputs'!$C$15*'Hidden inputs'!$D$15+('Hidden inputs'!$C$16-'Hidden inputs'!$B$16)*'Hidden inputs'!$D$16+('Hidden inputs'!$C$17-'Hidden inputs'!$B$17)*'Hidden inputs'!$D$17+(BR147-'Hidden inputs'!$B$18)*'Hidden inputs'!$D$18))</f>
        <v/>
      </c>
      <c r="BT147" s="10" t="str">
        <f t="shared" ca="1" si="6506"/>
        <v/>
      </c>
      <c r="BU147" s="5" t="str">
        <f t="shared" ca="1" si="6411"/>
        <v/>
      </c>
      <c r="BV147" s="5" t="str">
        <f t="shared" ca="1" si="6412"/>
        <v/>
      </c>
      <c r="BW147" s="5" t="str">
        <f ca="1">IF($B147="","",'Hidden inputs'!$D$11*BN147+'Hidden inputs'!$E$11*BO147)</f>
        <v/>
      </c>
      <c r="BX147" s="11" t="str">
        <f t="shared" ca="1" si="6335"/>
        <v/>
      </c>
      <c r="BY147" s="9" t="str">
        <f t="shared" ca="1" si="6413"/>
        <v/>
      </c>
      <c r="BZ147" s="3" t="str">
        <f t="shared" ca="1" si="6414"/>
        <v/>
      </c>
      <c r="CA147" s="5" t="str" cm="1">
        <f t="array" aca="1" ref="CA147" ca="1">IF($B147="","",IF(BZ147=0,0,IF(DD_Payment="",0,IF(BZ147&lt;_xlfn.IFS(DD_Frequency="Monthly",1,DD_Frequency="Quarterly",IF(MONTH(BZ$2)=1,1,IF(MONTH(BZ$2)=4,1,IF(MONTH(BZ$2)=7,1,IF(MONTH(BZ$2)=10,1,0)))),DD_Frequency="Annually",IF(MONTH(BZ$2)=1,1,0))*DD_Payment,BZ147,_xlfn.IFS(DD_Frequency="Monthly",1,DD_Frequency="Quarterly",IF(MONTH(BZ$2)=1,1,IF(MONTH(BZ$2)=4,1,IF(MONTH(BZ$2)=7,1,IF(MONTH(BZ$2)=10,1,0)))),DD_Frequency="Annually",IF(MONTH(BZ$2)=1,1,0))*DD_Payment))))</f>
        <v/>
      </c>
      <c r="CB147" s="3" t="str">
        <f t="shared" ref="CB147" ca="1" si="7104">IF($B147="","",IF(BZ147&gt;CA147,(BZ147-CA147/2)*(rate_A*(CB$1/365)),0))</f>
        <v/>
      </c>
      <c r="CC147" s="3" t="str">
        <f t="shared" ca="1" si="6508"/>
        <v/>
      </c>
      <c r="CD147" s="3" t="str">
        <f t="shared" ref="CD147" ca="1" si="7105">IF($B147="","",BO147*(1+rate_A*CB$1/365))</f>
        <v/>
      </c>
      <c r="CE147" s="3" t="str">
        <f t="shared" ref="CE147" ca="1" si="7106">IF($B147="","",BP147*(1+rate_A*CB$1/365))</f>
        <v/>
      </c>
      <c r="CF147" s="3" t="str">
        <f t="shared" ref="CF147" ca="1" si="7107">IF($B147="","",BQ147*(1+rate_joint*CB$1/365))</f>
        <v/>
      </c>
      <c r="CG147" s="5" t="str">
        <f t="shared" ca="1" si="6512"/>
        <v/>
      </c>
      <c r="CH147" s="5" t="str" cm="1">
        <f t="array" aca="1" ref="CH147" ca="1">IF(CG147="","",_xlfn.IFS(CG147&lt;='Hidden inputs'!$C$15,CG147*'Hidden inputs'!$D$15,CG147&lt;='Hidden inputs'!$C$16,'Hidden inputs'!$C$15*'Hidden inputs'!$D$15+(CG147-'Hidden inputs'!$B$16)*'Hidden inputs'!$D$16,CG147&lt;='Hidden inputs'!$C$17,'Hidden inputs'!$C$15*'Hidden inputs'!$D$15+('Hidden inputs'!$C$16-'Hidden inputs'!$B$16)*'Hidden inputs'!$D$16+(CG147-'Hidden inputs'!$B$17)*'Hidden inputs'!$D$17,CG147&gt;'Hidden inputs'!$B$18,'Hidden inputs'!$C$15*'Hidden inputs'!$D$15+('Hidden inputs'!$C$16-'Hidden inputs'!$B$16)*'Hidden inputs'!$D$16+('Hidden inputs'!$C$17-'Hidden inputs'!$B$17)*'Hidden inputs'!$D$17+(CG147-'Hidden inputs'!$B$18)*'Hidden inputs'!$D$18))</f>
        <v/>
      </c>
      <c r="CI147" s="10" t="str">
        <f t="shared" ca="1" si="6513"/>
        <v/>
      </c>
      <c r="CJ147" s="5" t="str">
        <f t="shared" ca="1" si="6419"/>
        <v/>
      </c>
      <c r="CK147" s="5" t="str">
        <f t="shared" ca="1" si="6420"/>
        <v/>
      </c>
      <c r="CL147" s="5" t="str">
        <f ca="1">IF($B147="","",'Hidden inputs'!$D$11*CC147+'Hidden inputs'!$E$11*CD147)</f>
        <v/>
      </c>
      <c r="CM147" s="11" t="str">
        <f t="shared" ca="1" si="6340"/>
        <v/>
      </c>
      <c r="CN147" s="9" t="str">
        <f t="shared" ca="1" si="6421"/>
        <v/>
      </c>
      <c r="CO147" s="3" t="str">
        <f t="shared" ca="1" si="6422"/>
        <v/>
      </c>
      <c r="CP147" s="5" t="str" cm="1">
        <f t="array" aca="1" ref="CP147" ca="1">IF($B147="","",IF(CO147=0,0,IF(DD_Payment="",0,IF(CO147&lt;_xlfn.IFS(DD_Frequency="Monthly",1,DD_Frequency="Quarterly",IF(MONTH(CO$2)=1,1,IF(MONTH(CO$2)=4,1,IF(MONTH(CO$2)=7,1,IF(MONTH(CO$2)=10,1,0)))),DD_Frequency="Annually",IF(MONTH(CO$2)=1,1,0))*DD_Payment,CO147,_xlfn.IFS(DD_Frequency="Monthly",1,DD_Frequency="Quarterly",IF(MONTH(CO$2)=1,1,IF(MONTH(CO$2)=4,1,IF(MONTH(CO$2)=7,1,IF(MONTH(CO$2)=10,1,0)))),DD_Frequency="Annually",IF(MONTH(CO$2)=1,1,0))*DD_Payment))))</f>
        <v/>
      </c>
      <c r="CQ147" s="3" t="str">
        <f t="shared" ref="CQ147" ca="1" si="7108">IF($B147="","",IF(CO147&gt;CP147,(CO147-CP147/2)*(rate_A*(CQ$1/365)),0))</f>
        <v/>
      </c>
      <c r="CR147" s="3" t="str">
        <f t="shared" ca="1" si="6515"/>
        <v/>
      </c>
      <c r="CS147" s="3" t="str">
        <f t="shared" ref="CS147" ca="1" si="7109">IF($B147="","",CD147*(1+rate_A*CQ$1/365))</f>
        <v/>
      </c>
      <c r="CT147" s="3" t="str">
        <f t="shared" ref="CT147" ca="1" si="7110">IF($B147="","",CE147*(1+rate_A*CQ$1/365))</f>
        <v/>
      </c>
      <c r="CU147" s="3" t="str">
        <f t="shared" ref="CU147" ca="1" si="7111">IF($B147="","",CF147*(1+rate_joint*CQ$1/365))</f>
        <v/>
      </c>
      <c r="CV147" s="5" t="str">
        <f t="shared" ca="1" si="6519"/>
        <v/>
      </c>
      <c r="CW147" s="5" t="str" cm="1">
        <f t="array" aca="1" ref="CW147" ca="1">IF(CV147="","",_xlfn.IFS(CV147&lt;='Hidden inputs'!$C$15,CV147*'Hidden inputs'!$D$15,CV147&lt;='Hidden inputs'!$C$16,'Hidden inputs'!$C$15*'Hidden inputs'!$D$15+(CV147-'Hidden inputs'!$B$16)*'Hidden inputs'!$D$16,CV147&lt;='Hidden inputs'!$C$17,'Hidden inputs'!$C$15*'Hidden inputs'!$D$15+('Hidden inputs'!$C$16-'Hidden inputs'!$B$16)*'Hidden inputs'!$D$16+(CV147-'Hidden inputs'!$B$17)*'Hidden inputs'!$D$17,CV147&gt;'Hidden inputs'!$B$18,'Hidden inputs'!$C$15*'Hidden inputs'!$D$15+('Hidden inputs'!$C$16-'Hidden inputs'!$B$16)*'Hidden inputs'!$D$16+('Hidden inputs'!$C$17-'Hidden inputs'!$B$17)*'Hidden inputs'!$D$17+(CV147-'Hidden inputs'!$B$18)*'Hidden inputs'!$D$18))</f>
        <v/>
      </c>
      <c r="CX147" s="10" t="str">
        <f t="shared" ca="1" si="6520"/>
        <v/>
      </c>
      <c r="CY147" s="5" t="str">
        <f t="shared" ca="1" si="6427"/>
        <v/>
      </c>
      <c r="CZ147" s="5" t="str">
        <f t="shared" ca="1" si="6428"/>
        <v/>
      </c>
      <c r="DA147" s="5" t="str">
        <f ca="1">IF($B147="","",'Hidden inputs'!$D$11*CR147+'Hidden inputs'!$E$11*CS147)</f>
        <v/>
      </c>
      <c r="DB147" s="11" t="str">
        <f t="shared" ca="1" si="6345"/>
        <v/>
      </c>
      <c r="DC147" s="9" t="str">
        <f t="shared" ca="1" si="6429"/>
        <v/>
      </c>
      <c r="DD147" s="3" t="str">
        <f t="shared" ca="1" si="6430"/>
        <v/>
      </c>
      <c r="DE147" s="5" t="str" cm="1">
        <f t="array" aca="1" ref="DE147" ca="1">IF($B147="","",IF(DD147=0,0,IF(DD_Payment="",0,IF(DD147&lt;_xlfn.IFS(DD_Frequency="Monthly",1,DD_Frequency="Quarterly",IF(MONTH(DD$2)=1,1,IF(MONTH(DD$2)=4,1,IF(MONTH(DD$2)=7,1,IF(MONTH(DD$2)=10,1,0)))),DD_Frequency="Annually",IF(MONTH(DD$2)=1,1,0))*DD_Payment,DD147,_xlfn.IFS(DD_Frequency="Monthly",1,DD_Frequency="Quarterly",IF(MONTH(DD$2)=1,1,IF(MONTH(DD$2)=4,1,IF(MONTH(DD$2)=7,1,IF(MONTH(DD$2)=10,1,0)))),DD_Frequency="Annually",IF(MONTH(DD$2)=1,1,0))*DD_Payment))))</f>
        <v/>
      </c>
      <c r="DF147" s="3" t="str">
        <f t="shared" ref="DF147" ca="1" si="7112">IF($B147="","",IF(DD147&gt;DE147,(DD147-DE147/2)*(rate_A*(DF$1/365)),0))</f>
        <v/>
      </c>
      <c r="DG147" s="3" t="str">
        <f t="shared" ca="1" si="6522"/>
        <v/>
      </c>
      <c r="DH147" s="3" t="str">
        <f t="shared" ref="DH147" ca="1" si="7113">IF($B147="","",CS147*(1+rate_A*DF$1/365))</f>
        <v/>
      </c>
      <c r="DI147" s="3" t="str">
        <f t="shared" ref="DI147" ca="1" si="7114">IF($B147="","",CT147*(1+rate_A*DF$1/365))</f>
        <v/>
      </c>
      <c r="DJ147" s="3" t="str">
        <f t="shared" ref="DJ147" ca="1" si="7115">IF($B147="","",CU147*(1+rate_joint*DF$1/365))</f>
        <v/>
      </c>
      <c r="DK147" s="5" t="str">
        <f t="shared" ca="1" si="6526"/>
        <v/>
      </c>
      <c r="DL147" s="5" t="str" cm="1">
        <f t="array" aca="1" ref="DL147" ca="1">IF(DK147="","",_xlfn.IFS(DK147&lt;='Hidden inputs'!$C$15,DK147*'Hidden inputs'!$D$15,DK147&lt;='Hidden inputs'!$C$16,'Hidden inputs'!$C$15*'Hidden inputs'!$D$15+(DK147-'Hidden inputs'!$B$16)*'Hidden inputs'!$D$16,DK147&lt;='Hidden inputs'!$C$17,'Hidden inputs'!$C$15*'Hidden inputs'!$D$15+('Hidden inputs'!$C$16-'Hidden inputs'!$B$16)*'Hidden inputs'!$D$16+(DK147-'Hidden inputs'!$B$17)*'Hidden inputs'!$D$17,DK147&gt;'Hidden inputs'!$B$18,'Hidden inputs'!$C$15*'Hidden inputs'!$D$15+('Hidden inputs'!$C$16-'Hidden inputs'!$B$16)*'Hidden inputs'!$D$16+('Hidden inputs'!$C$17-'Hidden inputs'!$B$17)*'Hidden inputs'!$D$17+(DK147-'Hidden inputs'!$B$18)*'Hidden inputs'!$D$18))</f>
        <v/>
      </c>
      <c r="DM147" s="10" t="str">
        <f t="shared" ca="1" si="6527"/>
        <v/>
      </c>
      <c r="DN147" s="5" t="str">
        <f t="shared" ca="1" si="6435"/>
        <v/>
      </c>
      <c r="DO147" s="5" t="str">
        <f t="shared" ca="1" si="6436"/>
        <v/>
      </c>
      <c r="DP147" s="5" t="str">
        <f ca="1">IF($B147="","",'Hidden inputs'!$D$11*DG147+'Hidden inputs'!$E$11*DH147)</f>
        <v/>
      </c>
      <c r="DQ147" s="11" t="str">
        <f t="shared" ca="1" si="6350"/>
        <v/>
      </c>
      <c r="DR147" s="9" t="str">
        <f t="shared" ca="1" si="6437"/>
        <v/>
      </c>
      <c r="DS147" s="3" t="str">
        <f t="shared" ca="1" si="6438"/>
        <v/>
      </c>
      <c r="DT147" s="5" t="str" cm="1">
        <f t="array" aca="1" ref="DT147" ca="1">IF($B147="","",IF(DS147=0,0,IF(DD_Payment="",0,IF(DS147&lt;_xlfn.IFS(DD_Frequency="Monthly",1,DD_Frequency="Quarterly",IF(MONTH(DS$2)=1,1,IF(MONTH(DS$2)=4,1,IF(MONTH(DS$2)=7,1,IF(MONTH(DS$2)=10,1,0)))),DD_Frequency="Annually",IF(MONTH(DS$2)=1,1,0))*DD_Payment,DS147,_xlfn.IFS(DD_Frequency="Monthly",1,DD_Frequency="Quarterly",IF(MONTH(DS$2)=1,1,IF(MONTH(DS$2)=4,1,IF(MONTH(DS$2)=7,1,IF(MONTH(DS$2)=10,1,0)))),DD_Frequency="Annually",IF(MONTH(DS$2)=1,1,0))*DD_Payment))))</f>
        <v/>
      </c>
      <c r="DU147" s="3" t="str">
        <f t="shared" ref="DU147" ca="1" si="7116">IF($B147="","",IF(DS147&gt;DT147,(DS147-DT147/2)*(rate_A*(DU$1/365)),0))</f>
        <v/>
      </c>
      <c r="DV147" s="3" t="str">
        <f t="shared" ca="1" si="6529"/>
        <v/>
      </c>
      <c r="DW147" s="3" t="str">
        <f t="shared" ref="DW147" ca="1" si="7117">IF($B147="","",DH147*(1+rate_A*DU$1/365))</f>
        <v/>
      </c>
      <c r="DX147" s="3" t="str">
        <f t="shared" ref="DX147" ca="1" si="7118">IF($B147="","",DI147*(1+rate_A*DU$1/365))</f>
        <v/>
      </c>
      <c r="DY147" s="3" t="str">
        <f t="shared" ref="DY147" ca="1" si="7119">IF($B147="","",DJ147*(1+rate_joint*DU$1/365))</f>
        <v/>
      </c>
      <c r="DZ147" s="5" t="str">
        <f t="shared" ca="1" si="6533"/>
        <v/>
      </c>
      <c r="EA147" s="5" t="str" cm="1">
        <f t="array" aca="1" ref="EA147" ca="1">IF(DZ147="","",_xlfn.IFS(DZ147&lt;='Hidden inputs'!$C$15,DZ147*'Hidden inputs'!$D$15,DZ147&lt;='Hidden inputs'!$C$16,'Hidden inputs'!$C$15*'Hidden inputs'!$D$15+(DZ147-'Hidden inputs'!$B$16)*'Hidden inputs'!$D$16,DZ147&lt;='Hidden inputs'!$C$17,'Hidden inputs'!$C$15*'Hidden inputs'!$D$15+('Hidden inputs'!$C$16-'Hidden inputs'!$B$16)*'Hidden inputs'!$D$16+(DZ147-'Hidden inputs'!$B$17)*'Hidden inputs'!$D$17,DZ147&gt;'Hidden inputs'!$B$18,'Hidden inputs'!$C$15*'Hidden inputs'!$D$15+('Hidden inputs'!$C$16-'Hidden inputs'!$B$16)*'Hidden inputs'!$D$16+('Hidden inputs'!$C$17-'Hidden inputs'!$B$17)*'Hidden inputs'!$D$17+(DZ147-'Hidden inputs'!$B$18)*'Hidden inputs'!$D$18))</f>
        <v/>
      </c>
      <c r="EB147" s="10" t="str">
        <f t="shared" ca="1" si="6534"/>
        <v/>
      </c>
      <c r="EC147" s="5" t="str">
        <f t="shared" ca="1" si="6443"/>
        <v/>
      </c>
      <c r="ED147" s="5" t="str">
        <f t="shared" ca="1" si="6444"/>
        <v/>
      </c>
      <c r="EE147" s="5" t="str">
        <f ca="1">IF($B147="","",'Hidden inputs'!$D$11*DV147+'Hidden inputs'!$E$11*DW147)</f>
        <v/>
      </c>
      <c r="EF147" s="11" t="str">
        <f t="shared" ca="1" si="6355"/>
        <v/>
      </c>
      <c r="EG147" s="9" t="str">
        <f t="shared" ca="1" si="6445"/>
        <v/>
      </c>
      <c r="EH147" s="3" t="str">
        <f t="shared" ca="1" si="6446"/>
        <v/>
      </c>
      <c r="EI147" s="5" t="str" cm="1">
        <f t="array" aca="1" ref="EI147" ca="1">IF($B147="","",IF(EH147=0,0,IF(DD_Payment="",0,IF(EH147&lt;_xlfn.IFS(DD_Frequency="Monthly",1,DD_Frequency="Quarterly",IF(MONTH(EH$2)=1,1,IF(MONTH(EH$2)=4,1,IF(MONTH(EH$2)=7,1,IF(MONTH(EH$2)=10,1,0)))),DD_Frequency="Annually",IF(MONTH(EH$2)=1,1,0))*DD_Payment,EH147,_xlfn.IFS(DD_Frequency="Monthly",1,DD_Frequency="Quarterly",IF(MONTH(EH$2)=1,1,IF(MONTH(EH$2)=4,1,IF(MONTH(EH$2)=7,1,IF(MONTH(EH$2)=10,1,0)))),DD_Frequency="Annually",IF(MONTH(EH$2)=1,1,0))*DD_Payment))))</f>
        <v/>
      </c>
      <c r="EJ147" s="3" t="str">
        <f t="shared" ref="EJ147" ca="1" si="7120">IF($B147="","",IF(EH147&gt;EI147,(EH147-EI147/2)*(rate_A*(EJ$1/365)),0))</f>
        <v/>
      </c>
      <c r="EK147" s="3" t="str">
        <f t="shared" ca="1" si="6536"/>
        <v/>
      </c>
      <c r="EL147" s="3" t="str">
        <f t="shared" ref="EL147" ca="1" si="7121">IF($B147="","",DW147*(1+rate_A*EJ$1/365))</f>
        <v/>
      </c>
      <c r="EM147" s="3" t="str">
        <f t="shared" ref="EM147" ca="1" si="7122">IF($B147="","",DX147*(1+rate_A*EJ$1/365))</f>
        <v/>
      </c>
      <c r="EN147" s="3" t="str">
        <f t="shared" ref="EN147" ca="1" si="7123">IF($B147="","",DY147*(1+rate_joint*EJ$1/365))</f>
        <v/>
      </c>
      <c r="EO147" s="5" t="str">
        <f t="shared" ca="1" si="6540"/>
        <v/>
      </c>
      <c r="EP147" s="5" t="str" cm="1">
        <f t="array" aca="1" ref="EP147" ca="1">IF(EO147="","",_xlfn.IFS(EO147&lt;='Hidden inputs'!$C$15,EO147*'Hidden inputs'!$D$15,EO147&lt;='Hidden inputs'!$C$16,'Hidden inputs'!$C$15*'Hidden inputs'!$D$15+(EO147-'Hidden inputs'!$B$16)*'Hidden inputs'!$D$16,EO147&lt;='Hidden inputs'!$C$17,'Hidden inputs'!$C$15*'Hidden inputs'!$D$15+('Hidden inputs'!$C$16-'Hidden inputs'!$B$16)*'Hidden inputs'!$D$16+(EO147-'Hidden inputs'!$B$17)*'Hidden inputs'!$D$17,EO147&gt;'Hidden inputs'!$B$18,'Hidden inputs'!$C$15*'Hidden inputs'!$D$15+('Hidden inputs'!$C$16-'Hidden inputs'!$B$16)*'Hidden inputs'!$D$16+('Hidden inputs'!$C$17-'Hidden inputs'!$B$17)*'Hidden inputs'!$D$17+(EO147-'Hidden inputs'!$B$18)*'Hidden inputs'!$D$18))</f>
        <v/>
      </c>
      <c r="EQ147" s="10" t="str">
        <f t="shared" ca="1" si="6541"/>
        <v/>
      </c>
      <c r="ER147" s="5" t="str">
        <f t="shared" ca="1" si="6451"/>
        <v/>
      </c>
      <c r="ES147" s="5" t="str">
        <f t="shared" ca="1" si="6452"/>
        <v/>
      </c>
      <c r="ET147" s="5" t="str">
        <f ca="1">IF($B147="","",'Hidden inputs'!$D$11*EK147+'Hidden inputs'!$E$11*EL147)</f>
        <v/>
      </c>
      <c r="EU147" s="11" t="str">
        <f t="shared" ca="1" si="6360"/>
        <v/>
      </c>
      <c r="EV147" s="9" t="str">
        <f t="shared" ca="1" si="6453"/>
        <v/>
      </c>
      <c r="EW147" s="3" t="str">
        <f t="shared" ca="1" si="6454"/>
        <v/>
      </c>
      <c r="EX147" s="5" t="str" cm="1">
        <f t="array" aca="1" ref="EX147" ca="1">IF($B147="","",IF(EW147=0,0,IF(DD_Payment="",0,IF(EW147&lt;_xlfn.IFS(DD_Frequency="Monthly",1,DD_Frequency="Quarterly",IF(MONTH(EW$2)=1,1,IF(MONTH(EW$2)=4,1,IF(MONTH(EW$2)=7,1,IF(MONTH(EW$2)=10,1,0)))),DD_Frequency="Annually",IF(MONTH(EW$2)=1,1,0))*DD_Payment,EW147,_xlfn.IFS(DD_Frequency="Monthly",1,DD_Frequency="Quarterly",IF(MONTH(EW$2)=1,1,IF(MONTH(EW$2)=4,1,IF(MONTH(EW$2)=7,1,IF(MONTH(EW$2)=10,1,0)))),DD_Frequency="Annually",IF(MONTH(EW$2)=1,1,0))*DD_Payment))))</f>
        <v/>
      </c>
      <c r="EY147" s="3" t="str">
        <f t="shared" ref="EY147" ca="1" si="7124">IF($B147="","",IF(EW147&gt;EX147,(EW147-EX147/2)*(rate_A*(EY$1/365)),0))</f>
        <v/>
      </c>
      <c r="EZ147" s="3" t="str">
        <f t="shared" ca="1" si="6543"/>
        <v/>
      </c>
      <c r="FA147" s="3" t="str">
        <f t="shared" ref="FA147" ca="1" si="7125">IF($B147="","",EL147*(1+rate_A*EY$1/365))</f>
        <v/>
      </c>
      <c r="FB147" s="3" t="str">
        <f t="shared" ref="FB147" ca="1" si="7126">IF($B147="","",EM147*(1+rate_A*EY$1/365))</f>
        <v/>
      </c>
      <c r="FC147" s="3" t="str">
        <f t="shared" ref="FC147" ca="1" si="7127">IF($B147="","",EN147*(1+rate_joint*EY$1/365))</f>
        <v/>
      </c>
      <c r="FD147" s="5" t="str">
        <f t="shared" ca="1" si="6547"/>
        <v/>
      </c>
      <c r="FE147" s="5" t="str" cm="1">
        <f t="array" aca="1" ref="FE147" ca="1">IF(FD147="","",_xlfn.IFS(FD147&lt;='Hidden inputs'!$C$15,FD147*'Hidden inputs'!$D$15,FD147&lt;='Hidden inputs'!$C$16,'Hidden inputs'!$C$15*'Hidden inputs'!$D$15+(FD147-'Hidden inputs'!$B$16)*'Hidden inputs'!$D$16,FD147&lt;='Hidden inputs'!$C$17,'Hidden inputs'!$C$15*'Hidden inputs'!$D$15+('Hidden inputs'!$C$16-'Hidden inputs'!$B$16)*'Hidden inputs'!$D$16+(FD147-'Hidden inputs'!$B$17)*'Hidden inputs'!$D$17,FD147&gt;'Hidden inputs'!$B$18,'Hidden inputs'!$C$15*'Hidden inputs'!$D$15+('Hidden inputs'!$C$16-'Hidden inputs'!$B$16)*'Hidden inputs'!$D$16+('Hidden inputs'!$C$17-'Hidden inputs'!$B$17)*'Hidden inputs'!$D$17+(FD147-'Hidden inputs'!$B$18)*'Hidden inputs'!$D$18))</f>
        <v/>
      </c>
      <c r="FF147" s="10" t="str">
        <f t="shared" ca="1" si="6548"/>
        <v/>
      </c>
      <c r="FG147" s="5" t="str">
        <f t="shared" ca="1" si="6459"/>
        <v/>
      </c>
      <c r="FH147" s="5" t="str">
        <f t="shared" ca="1" si="6460"/>
        <v/>
      </c>
      <c r="FI147" s="5" t="str">
        <f ca="1">IF($B147="","",'Hidden inputs'!$D$11*EZ147+'Hidden inputs'!$E$11*FA147)</f>
        <v/>
      </c>
      <c r="FJ147" s="11" t="str">
        <f t="shared" ca="1" si="6365"/>
        <v/>
      </c>
      <c r="FK147" s="9" t="str">
        <f t="shared" ca="1" si="6461"/>
        <v/>
      </c>
      <c r="FL147" s="3" t="str">
        <f t="shared" ca="1" si="6462"/>
        <v/>
      </c>
      <c r="FM147" s="5" t="str" cm="1">
        <f t="array" aca="1" ref="FM147" ca="1">IF($B147="","",IF(FL147=0,0,IF(DD_Payment="",0,IF(FL147&lt;_xlfn.IFS(DD_Frequency="Monthly",1,DD_Frequency="Quarterly",IF(MONTH(FL$2)=1,1,IF(MONTH(FL$2)=4,1,IF(MONTH(FL$2)=7,1,IF(MONTH(FL$2)=10,1,0)))),DD_Frequency="Annually",IF(MONTH(FL$2)=1,1,0))*DD_Payment,FL147,_xlfn.IFS(DD_Frequency="Monthly",1,DD_Frequency="Quarterly",IF(MONTH(FL$2)=1,1,IF(MONTH(FL$2)=4,1,IF(MONTH(FL$2)=7,1,IF(MONTH(FL$2)=10,1,0)))),DD_Frequency="Annually",IF(MONTH(FL$2)=1,1,0))*DD_Payment))))</f>
        <v/>
      </c>
      <c r="FN147" s="3" t="str">
        <f t="shared" ref="FN147" ca="1" si="7128">IF($B147="","",IF(FL147&gt;FM147,(FL147-FM147/2)*(rate_A*(FN$1/365)),0))</f>
        <v/>
      </c>
      <c r="FO147" s="3" t="str">
        <f t="shared" ca="1" si="6550"/>
        <v/>
      </c>
      <c r="FP147" s="3" t="str">
        <f t="shared" ref="FP147" ca="1" si="7129">IF($B147="","",FA147*(1+rate_A*FN$1/365))</f>
        <v/>
      </c>
      <c r="FQ147" s="3" t="str">
        <f t="shared" ref="FQ147" ca="1" si="7130">IF($B147="","",FB147*(1+rate_A*FN$1/365))</f>
        <v/>
      </c>
      <c r="FR147" s="3" t="str">
        <f t="shared" ref="FR147" ca="1" si="7131">IF($B147="","",FC147*(1+rate_joint*FN$1/365))</f>
        <v/>
      </c>
      <c r="FS147" s="5" t="str">
        <f t="shared" ca="1" si="6554"/>
        <v/>
      </c>
      <c r="FT147" s="5" t="str" cm="1">
        <f t="array" aca="1" ref="FT147" ca="1">IF(FS147="","",_xlfn.IFS(FS147&lt;='Hidden inputs'!$C$15,FS147*'Hidden inputs'!$D$15,FS147&lt;='Hidden inputs'!$C$16,'Hidden inputs'!$C$15*'Hidden inputs'!$D$15+(FS147-'Hidden inputs'!$B$16)*'Hidden inputs'!$D$16,FS147&lt;='Hidden inputs'!$C$17,'Hidden inputs'!$C$15*'Hidden inputs'!$D$15+('Hidden inputs'!$C$16-'Hidden inputs'!$B$16)*'Hidden inputs'!$D$16+(FS147-'Hidden inputs'!$B$17)*'Hidden inputs'!$D$17,FS147&gt;'Hidden inputs'!$B$18,'Hidden inputs'!$C$15*'Hidden inputs'!$D$15+('Hidden inputs'!$C$16-'Hidden inputs'!$B$16)*'Hidden inputs'!$D$16+('Hidden inputs'!$C$17-'Hidden inputs'!$B$17)*'Hidden inputs'!$D$17+(FS147-'Hidden inputs'!$B$18)*'Hidden inputs'!$D$18))</f>
        <v/>
      </c>
      <c r="FU147" s="10" t="str">
        <f t="shared" ca="1" si="6555"/>
        <v/>
      </c>
      <c r="FV147" s="5" t="str">
        <f t="shared" ca="1" si="6467"/>
        <v/>
      </c>
      <c r="FW147" s="5" t="str">
        <f t="shared" ca="1" si="6468"/>
        <v/>
      </c>
      <c r="FX147" s="5" t="str">
        <f ca="1">IF($B147="","",'Hidden inputs'!$D$11*FO147+'Hidden inputs'!$E$11*FP147)</f>
        <v/>
      </c>
      <c r="FY147" s="11" t="str">
        <f t="shared" ca="1" si="6370"/>
        <v/>
      </c>
      <c r="FZ147" s="9" t="str">
        <f t="shared" ca="1" si="6469"/>
        <v/>
      </c>
      <c r="GA147" s="5" t="str">
        <f t="shared" ca="1" si="6470"/>
        <v/>
      </c>
      <c r="GB147" s="5" t="str">
        <f t="shared" ca="1" si="6471"/>
        <v/>
      </c>
      <c r="GC147" s="5" t="str">
        <f t="shared" ca="1" si="6371"/>
        <v/>
      </c>
      <c r="GD147" s="5" t="str">
        <f t="shared" ca="1" si="6372"/>
        <v/>
      </c>
    </row>
    <row r="148" spans="1:186" x14ac:dyDescent="0.35">
      <c r="A148" s="2" t="str">
        <f t="shared" ca="1" si="6373"/>
        <v/>
      </c>
      <c r="B148" s="6" t="str">
        <f t="shared" ca="1" si="6374"/>
        <v/>
      </c>
      <c r="C148" s="5" t="str">
        <f t="shared" ca="1" si="6472"/>
        <v/>
      </c>
      <c r="D148" s="5" t="str" cm="1">
        <f t="array" aca="1" ref="D148" ca="1">IF($B148="","",IF(C148=0,0,IF(DD_Payment="",0,IF(C148&lt;_xlfn.IFS(DD_Frequency="Monthly",1,DD_Frequency="Quarterly",IF(MONTH(C$2)=1,1,IF(MONTH(C$2)=4,1,IF(MONTH(C$2)=7,1,IF(MONTH(C$2)=10,1,0)))),DD_Frequency="Annually",IF(MONTH(C$2)=1,1,0))*DD_Payment,C148,_xlfn.IFS(DD_Frequency="Monthly",1,DD_Frequency="Quarterly",IF(MONTH(C$2)=1,1,IF(MONTH(C$2)=4,1,IF(MONTH(C$2)=7,1,IF(MONTH(C$2)=10,1,0)))),DD_Frequency="Annually",IF(MONTH(C$2)=1,1,0))*DD_Payment))))</f>
        <v/>
      </c>
      <c r="E148" s="5" t="str">
        <f t="shared" ref="E148" ca="1" si="7132">IF(B148="","",IF(C148&gt;D148,(C148-D148/2)*(rate_A*(E$1/365)),0))</f>
        <v/>
      </c>
      <c r="F148" s="5" t="str">
        <f t="shared" ca="1" si="6376"/>
        <v/>
      </c>
      <c r="G148" s="5" t="str">
        <f t="shared" ref="G148" ca="1" si="7133">IF(B148="","",G147*(1+rate_A*E$1/365))</f>
        <v/>
      </c>
      <c r="H148" s="5" t="str">
        <f t="shared" ref="H148" ca="1" si="7134">IF(B148="","",H147*(1+rate_A*E$1/365))</f>
        <v/>
      </c>
      <c r="I148" s="5" t="str">
        <f t="shared" ref="I148" ca="1" si="7135">IF(B148="","",I147*(1+rate_joint*E$1/365))</f>
        <v/>
      </c>
      <c r="J148" s="5" t="str">
        <f t="shared" ca="1" si="6477"/>
        <v/>
      </c>
      <c r="K148" s="5" t="str" cm="1">
        <f t="array" aca="1" ref="K148" ca="1">IF(J148="","",_xlfn.IFS(J148&lt;='Hidden inputs'!$C$15,J148*'Hidden inputs'!$D$15,J148&lt;='Hidden inputs'!$C$16,'Hidden inputs'!$C$15*'Hidden inputs'!$D$15+(J148-'Hidden inputs'!$B$16)*'Hidden inputs'!$D$16,J148&lt;='Hidden inputs'!$C$17,'Hidden inputs'!$C$15*'Hidden inputs'!$D$15+('Hidden inputs'!$C$16-'Hidden inputs'!$B$16)*'Hidden inputs'!$D$16+(J148-'Hidden inputs'!$B$17)*'Hidden inputs'!$D$17,J148&gt;'Hidden inputs'!$B$18,'Hidden inputs'!$C$15*'Hidden inputs'!$D$15+('Hidden inputs'!$C$16-'Hidden inputs'!$B$16)*'Hidden inputs'!$D$16+('Hidden inputs'!$C$17-'Hidden inputs'!$B$17)*'Hidden inputs'!$D$17+(J148-'Hidden inputs'!$B$18)*'Hidden inputs'!$D$18))</f>
        <v/>
      </c>
      <c r="L148" s="11" t="str">
        <f t="shared" ca="1" si="6478"/>
        <v/>
      </c>
      <c r="M148" s="5" t="str">
        <f t="shared" ca="1" si="6380"/>
        <v/>
      </c>
      <c r="N148" s="5" t="str">
        <f t="shared" ca="1" si="6381"/>
        <v/>
      </c>
      <c r="O148" s="5" t="str">
        <f ca="1">IF(B148="","",'Hidden inputs'!$D$11*F148+'Hidden inputs'!$E$11*G148)</f>
        <v/>
      </c>
      <c r="P148" s="11" t="str">
        <f t="shared" ca="1" si="6314"/>
        <v/>
      </c>
      <c r="Q148" s="20" t="str">
        <f t="shared" ca="1" si="6315"/>
        <v/>
      </c>
      <c r="R148" s="3" t="str">
        <f t="shared" ca="1" si="6382"/>
        <v/>
      </c>
      <c r="S148" s="5" t="str" cm="1">
        <f t="array" aca="1" ref="S148" ca="1">IF($B148="","",IF(R148=0,0,IF(DD_Payment="",0,IF(R148&lt;_xlfn.IFS(DD_Frequency="Monthly",1,DD_Frequency="Quarterly",IF(MONTH(R$2)=1,1,IF(MONTH(R$2)=4,1,IF(MONTH(R$2)=7,1,IF(MONTH(R$2)=10,1,0)))),DD_Frequency="Annually",IF(MONTH(R$2)=1,1,0))*DD_Payment,R148,_xlfn.IFS(DD_Frequency="Monthly",1,DD_Frequency="Quarterly",IF(MONTH(R$2)=1,1,IF(MONTH(R$2)=4,1,IF(MONTH(R$2)=7,1,IF(MONTH(R$2)=10,1,0)))),DD_Frequency="Annually",IF(MONTH(R$2)=1,1,0))*DD_Payment))))</f>
        <v/>
      </c>
      <c r="T148" s="3" t="str">
        <f t="shared" ref="T148" ca="1" si="7136">IF(B148="","",IF(R148&gt;S148,(R148-S148/2)*(rate_A*((T$1+A148)/365)),0))</f>
        <v/>
      </c>
      <c r="U148" s="3" t="str">
        <f t="shared" ca="1" si="6384"/>
        <v/>
      </c>
      <c r="V148" s="3" t="str">
        <f t="shared" ref="V148" ca="1" si="7137">IF(B148="","",G148*(1+rate_A*(T$1+A148)/365))</f>
        <v/>
      </c>
      <c r="W148" s="3" t="str">
        <f t="shared" ref="W148" ca="1" si="7138">IF(B148="","",H148*(1+rate_A*(T$1+A148)/365))</f>
        <v/>
      </c>
      <c r="X148" s="3" t="str">
        <f t="shared" ref="X148" ca="1" si="7139">IF(B148="","",I148*(1+rate_joint*(T$1+A148)/365))</f>
        <v/>
      </c>
      <c r="Y148" s="5" t="str">
        <f t="shared" ca="1" si="6483"/>
        <v/>
      </c>
      <c r="Z148" s="5" t="str" cm="1">
        <f t="array" aca="1" ref="Z148" ca="1">IF(Y148="","",_xlfn.IFS(Y148&lt;='Hidden inputs'!$C$15,Y148*'Hidden inputs'!$D$15,Y148&lt;='Hidden inputs'!$C$16,'Hidden inputs'!$C$15*'Hidden inputs'!$D$15+(Y148-'Hidden inputs'!$B$16)*'Hidden inputs'!$D$16,Y148&lt;='Hidden inputs'!$C$17,'Hidden inputs'!$C$15*'Hidden inputs'!$D$15+('Hidden inputs'!$C$16-'Hidden inputs'!$B$16)*'Hidden inputs'!$D$16+(Y148-'Hidden inputs'!$B$17)*'Hidden inputs'!$D$17,Y148&gt;'Hidden inputs'!$B$18,'Hidden inputs'!$C$15*'Hidden inputs'!$D$15+('Hidden inputs'!$C$16-'Hidden inputs'!$B$16)*'Hidden inputs'!$D$16+('Hidden inputs'!$C$17-'Hidden inputs'!$B$17)*'Hidden inputs'!$D$17+(Y148-'Hidden inputs'!$B$18)*'Hidden inputs'!$D$18))</f>
        <v/>
      </c>
      <c r="AA148" s="10" t="str">
        <f t="shared" ca="1" si="6484"/>
        <v/>
      </c>
      <c r="AB148" s="5" t="str">
        <f t="shared" ca="1" si="6388"/>
        <v/>
      </c>
      <c r="AC148" s="5" t="str">
        <f t="shared" ca="1" si="6485"/>
        <v/>
      </c>
      <c r="AD148" s="5" t="str">
        <f ca="1">IF(B148="","",'Hidden inputs'!$D$11*U148+'Hidden inputs'!$E$11*V148)</f>
        <v/>
      </c>
      <c r="AE148" s="11" t="str">
        <f t="shared" ca="1" si="6320"/>
        <v/>
      </c>
      <c r="AF148" s="9" t="str">
        <f t="shared" ca="1" si="6389"/>
        <v/>
      </c>
      <c r="AG148" s="3" t="str">
        <f t="shared" ca="1" si="6390"/>
        <v/>
      </c>
      <c r="AH148" s="5" t="str" cm="1">
        <f t="array" aca="1" ref="AH148" ca="1">IF($B148="","",IF(AG148=0,0,IF(DD_Payment="",0,IF(AG148&lt;_xlfn.IFS(DD_Frequency="Monthly",1,DD_Frequency="Quarterly",IF(MONTH(AG$2)=1,1,IF(MONTH(AG$2)=4,1,IF(MONTH(AG$2)=7,1,IF(MONTH(AG$2)=10,1,0)))),DD_Frequency="Annually",IF(MONTH(AG$2)=1,1,0))*DD_Payment,AG148,_xlfn.IFS(DD_Frequency="Monthly",1,DD_Frequency="Quarterly",IF(MONTH(AG$2)=1,1,IF(MONTH(AG$2)=4,1,IF(MONTH(AG$2)=7,1,IF(MONTH(AG$2)=10,1,0)))),DD_Frequency="Annually",IF(MONTH(AG$2)=1,1,0))*DD_Payment))))</f>
        <v/>
      </c>
      <c r="AI148" s="3" t="str">
        <f t="shared" ref="AI148" ca="1" si="7140">IF($B148="","",IF(AG148&gt;AH148,(AG148-AH148/2)*(rate_A*(AI$1/365)),0))</f>
        <v/>
      </c>
      <c r="AJ148" s="3" t="str">
        <f t="shared" ca="1" si="6487"/>
        <v/>
      </c>
      <c r="AK148" s="3" t="str">
        <f t="shared" ref="AK148" ca="1" si="7141">IF($B148="","",V148*(1+rate_A*AI$1/365))</f>
        <v/>
      </c>
      <c r="AL148" s="3" t="str">
        <f t="shared" ref="AL148" ca="1" si="7142">IF($B148="","",W148*(1+rate_A*AI$1/365))</f>
        <v/>
      </c>
      <c r="AM148" s="3" t="str">
        <f t="shared" ref="AM148" ca="1" si="7143">IF($B148="","",X148*(1+rate_joint*AI$1/365))</f>
        <v/>
      </c>
      <c r="AN148" s="5" t="str">
        <f t="shared" ca="1" si="6491"/>
        <v/>
      </c>
      <c r="AO148" s="5" t="str" cm="1">
        <f t="array" aca="1" ref="AO148" ca="1">IF(AN148="","",_xlfn.IFS(AN148&lt;='Hidden inputs'!$C$15,AN148*'Hidden inputs'!$D$15,AN148&lt;='Hidden inputs'!$C$16,'Hidden inputs'!$C$15*'Hidden inputs'!$D$15+(AN148-'Hidden inputs'!$B$16)*'Hidden inputs'!$D$16,AN148&lt;='Hidden inputs'!$C$17,'Hidden inputs'!$C$15*'Hidden inputs'!$D$15+('Hidden inputs'!$C$16-'Hidden inputs'!$B$16)*'Hidden inputs'!$D$16+(AN148-'Hidden inputs'!$B$17)*'Hidden inputs'!$D$17,AN148&gt;'Hidden inputs'!$B$18,'Hidden inputs'!$C$15*'Hidden inputs'!$D$15+('Hidden inputs'!$C$16-'Hidden inputs'!$B$16)*'Hidden inputs'!$D$16+('Hidden inputs'!$C$17-'Hidden inputs'!$B$17)*'Hidden inputs'!$D$17+(AN148-'Hidden inputs'!$B$18)*'Hidden inputs'!$D$18))</f>
        <v/>
      </c>
      <c r="AP148" s="10" t="str">
        <f t="shared" ca="1" si="6492"/>
        <v/>
      </c>
      <c r="AQ148" s="5" t="str">
        <f t="shared" ca="1" si="6395"/>
        <v/>
      </c>
      <c r="AR148" s="5" t="str">
        <f t="shared" ca="1" si="6396"/>
        <v/>
      </c>
      <c r="AS148" s="5" t="str">
        <f ca="1">IF($B148="","",'Hidden inputs'!$D$11*AJ148+'Hidden inputs'!$E$11*AK148)</f>
        <v/>
      </c>
      <c r="AT148" s="11" t="str">
        <f t="shared" ca="1" si="6325"/>
        <v/>
      </c>
      <c r="AU148" s="9" t="str">
        <f t="shared" ca="1" si="6397"/>
        <v/>
      </c>
      <c r="AV148" s="3" t="str">
        <f t="shared" ca="1" si="6398"/>
        <v/>
      </c>
      <c r="AW148" s="5" t="str" cm="1">
        <f t="array" aca="1" ref="AW148" ca="1">IF($B148="","",IF(AV148=0,0,IF(DD_Payment="",0,IF(AV148&lt;_xlfn.IFS(DD_Frequency="Monthly",1,DD_Frequency="Quarterly",IF(MONTH(AV$2)=1,1,IF(MONTH(AV$2)=4,1,IF(MONTH(AV$2)=7,1,IF(MONTH(AV$2)=10,1,0)))),DD_Frequency="Annually",IF(MONTH(AV$2)=1,1,0))*DD_Payment,AV148,_xlfn.IFS(DD_Frequency="Monthly",1,DD_Frequency="Quarterly",IF(MONTH(AV$2)=1,1,IF(MONTH(AV$2)=4,1,IF(MONTH(AV$2)=7,1,IF(MONTH(AV$2)=10,1,0)))),DD_Frequency="Annually",IF(MONTH(AV$2)=1,1,0))*DD_Payment))))</f>
        <v/>
      </c>
      <c r="AX148" s="3" t="str">
        <f t="shared" ref="AX148" ca="1" si="7144">IF($B148="","",IF(AV148&gt;AW148,(AV148-AW148/2)*(rate_A*(AX$1/365)),0))</f>
        <v/>
      </c>
      <c r="AY148" s="3" t="str">
        <f t="shared" ca="1" si="6494"/>
        <v/>
      </c>
      <c r="AZ148" s="3" t="str">
        <f t="shared" ref="AZ148" ca="1" si="7145">IF($B148="","",AK148*(1+rate_A*AX$1/365))</f>
        <v/>
      </c>
      <c r="BA148" s="3" t="str">
        <f t="shared" ref="BA148" ca="1" si="7146">IF($B148="","",AL148*(1+rate_A*AX$1/365))</f>
        <v/>
      </c>
      <c r="BB148" s="3" t="str">
        <f t="shared" ref="BB148" ca="1" si="7147">IF($B148="","",AM148*(1+rate_joint*AX$1/365))</f>
        <v/>
      </c>
      <c r="BC148" s="5" t="str">
        <f t="shared" ca="1" si="6498"/>
        <v/>
      </c>
      <c r="BD148" s="5" t="str" cm="1">
        <f t="array" aca="1" ref="BD148" ca="1">IF(BC148="","",_xlfn.IFS(BC148&lt;='Hidden inputs'!$C$15,BC148*'Hidden inputs'!$D$15,BC148&lt;='Hidden inputs'!$C$16,'Hidden inputs'!$C$15*'Hidden inputs'!$D$15+(BC148-'Hidden inputs'!$B$16)*'Hidden inputs'!$D$16,BC148&lt;='Hidden inputs'!$C$17,'Hidden inputs'!$C$15*'Hidden inputs'!$D$15+('Hidden inputs'!$C$16-'Hidden inputs'!$B$16)*'Hidden inputs'!$D$16+(BC148-'Hidden inputs'!$B$17)*'Hidden inputs'!$D$17,BC148&gt;'Hidden inputs'!$B$18,'Hidden inputs'!$C$15*'Hidden inputs'!$D$15+('Hidden inputs'!$C$16-'Hidden inputs'!$B$16)*'Hidden inputs'!$D$16+('Hidden inputs'!$C$17-'Hidden inputs'!$B$17)*'Hidden inputs'!$D$17+(BC148-'Hidden inputs'!$B$18)*'Hidden inputs'!$D$18))</f>
        <v/>
      </c>
      <c r="BE148" s="10" t="str">
        <f t="shared" ca="1" si="6499"/>
        <v/>
      </c>
      <c r="BF148" s="5" t="str">
        <f t="shared" ca="1" si="6403"/>
        <v/>
      </c>
      <c r="BG148" s="5" t="str">
        <f t="shared" ca="1" si="6404"/>
        <v/>
      </c>
      <c r="BH148" s="5" t="str">
        <f ca="1">IF($B148="","",'Hidden inputs'!$D$11*AY148+'Hidden inputs'!$E$11*AZ148)</f>
        <v/>
      </c>
      <c r="BI148" s="11" t="str">
        <f t="shared" ca="1" si="6330"/>
        <v/>
      </c>
      <c r="BJ148" s="9" t="str">
        <f t="shared" ca="1" si="6405"/>
        <v/>
      </c>
      <c r="BK148" s="3" t="str">
        <f t="shared" ca="1" si="6406"/>
        <v/>
      </c>
      <c r="BL148" s="5" t="str" cm="1">
        <f t="array" aca="1" ref="BL148" ca="1">IF($B148="","",IF(BK148=0,0,IF(DD_Payment="",0,IF(BK148&lt;_xlfn.IFS(DD_Frequency="Monthly",1,DD_Frequency="Quarterly",IF(MONTH(BK$2)=1,1,IF(MONTH(BK$2)=4,1,IF(MONTH(BK$2)=7,1,IF(MONTH(BK$2)=10,1,0)))),DD_Frequency="Annually",IF(MONTH(BK$2)=1,1,0))*DD_Payment,BK148,_xlfn.IFS(DD_Frequency="Monthly",1,DD_Frequency="Quarterly",IF(MONTH(BK$2)=1,1,IF(MONTH(BK$2)=4,1,IF(MONTH(BK$2)=7,1,IF(MONTH(BK$2)=10,1,0)))),DD_Frequency="Annually",IF(MONTH(BK$2)=1,1,0))*DD_Payment))))</f>
        <v/>
      </c>
      <c r="BM148" s="3" t="str">
        <f t="shared" ref="BM148" ca="1" si="7148">IF($B148="","",IF(BK148&gt;BL148,(BK148-BL148/2)*(rate_A*(BM$1/365)),0))</f>
        <v/>
      </c>
      <c r="BN148" s="3" t="str">
        <f t="shared" ca="1" si="6501"/>
        <v/>
      </c>
      <c r="BO148" s="3" t="str">
        <f t="shared" ref="BO148" ca="1" si="7149">IF($B148="","",AZ148*(1+rate_A*BM$1/365))</f>
        <v/>
      </c>
      <c r="BP148" s="3" t="str">
        <f t="shared" ref="BP148" ca="1" si="7150">IF($B148="","",BA148*(1+rate_A*BM$1/365))</f>
        <v/>
      </c>
      <c r="BQ148" s="3" t="str">
        <f t="shared" ref="BQ148" ca="1" si="7151">IF($B148="","",BB148*(1+rate_joint*BM$1/365))</f>
        <v/>
      </c>
      <c r="BR148" s="5" t="str">
        <f t="shared" ca="1" si="6505"/>
        <v/>
      </c>
      <c r="BS148" s="5" t="str" cm="1">
        <f t="array" aca="1" ref="BS148" ca="1">IF(BR148="","",_xlfn.IFS(BR148&lt;='Hidden inputs'!$C$15,BR148*'Hidden inputs'!$D$15,BR148&lt;='Hidden inputs'!$C$16,'Hidden inputs'!$C$15*'Hidden inputs'!$D$15+(BR148-'Hidden inputs'!$B$16)*'Hidden inputs'!$D$16,BR148&lt;='Hidden inputs'!$C$17,'Hidden inputs'!$C$15*'Hidden inputs'!$D$15+('Hidden inputs'!$C$16-'Hidden inputs'!$B$16)*'Hidden inputs'!$D$16+(BR148-'Hidden inputs'!$B$17)*'Hidden inputs'!$D$17,BR148&gt;'Hidden inputs'!$B$18,'Hidden inputs'!$C$15*'Hidden inputs'!$D$15+('Hidden inputs'!$C$16-'Hidden inputs'!$B$16)*'Hidden inputs'!$D$16+('Hidden inputs'!$C$17-'Hidden inputs'!$B$17)*'Hidden inputs'!$D$17+(BR148-'Hidden inputs'!$B$18)*'Hidden inputs'!$D$18))</f>
        <v/>
      </c>
      <c r="BT148" s="10" t="str">
        <f t="shared" ca="1" si="6506"/>
        <v/>
      </c>
      <c r="BU148" s="5" t="str">
        <f t="shared" ca="1" si="6411"/>
        <v/>
      </c>
      <c r="BV148" s="5" t="str">
        <f t="shared" ca="1" si="6412"/>
        <v/>
      </c>
      <c r="BW148" s="5" t="str">
        <f ca="1">IF($B148="","",'Hidden inputs'!$D$11*BN148+'Hidden inputs'!$E$11*BO148)</f>
        <v/>
      </c>
      <c r="BX148" s="11" t="str">
        <f t="shared" ca="1" si="6335"/>
        <v/>
      </c>
      <c r="BY148" s="9" t="str">
        <f t="shared" ca="1" si="6413"/>
        <v/>
      </c>
      <c r="BZ148" s="3" t="str">
        <f t="shared" ca="1" si="6414"/>
        <v/>
      </c>
      <c r="CA148" s="5" t="str" cm="1">
        <f t="array" aca="1" ref="CA148" ca="1">IF($B148="","",IF(BZ148=0,0,IF(DD_Payment="",0,IF(BZ148&lt;_xlfn.IFS(DD_Frequency="Monthly",1,DD_Frequency="Quarterly",IF(MONTH(BZ$2)=1,1,IF(MONTH(BZ$2)=4,1,IF(MONTH(BZ$2)=7,1,IF(MONTH(BZ$2)=10,1,0)))),DD_Frequency="Annually",IF(MONTH(BZ$2)=1,1,0))*DD_Payment,BZ148,_xlfn.IFS(DD_Frequency="Monthly",1,DD_Frequency="Quarterly",IF(MONTH(BZ$2)=1,1,IF(MONTH(BZ$2)=4,1,IF(MONTH(BZ$2)=7,1,IF(MONTH(BZ$2)=10,1,0)))),DD_Frequency="Annually",IF(MONTH(BZ$2)=1,1,0))*DD_Payment))))</f>
        <v/>
      </c>
      <c r="CB148" s="3" t="str">
        <f t="shared" ref="CB148" ca="1" si="7152">IF($B148="","",IF(BZ148&gt;CA148,(BZ148-CA148/2)*(rate_A*(CB$1/365)),0))</f>
        <v/>
      </c>
      <c r="CC148" s="3" t="str">
        <f t="shared" ca="1" si="6508"/>
        <v/>
      </c>
      <c r="CD148" s="3" t="str">
        <f t="shared" ref="CD148" ca="1" si="7153">IF($B148="","",BO148*(1+rate_A*CB$1/365))</f>
        <v/>
      </c>
      <c r="CE148" s="3" t="str">
        <f t="shared" ref="CE148" ca="1" si="7154">IF($B148="","",BP148*(1+rate_A*CB$1/365))</f>
        <v/>
      </c>
      <c r="CF148" s="3" t="str">
        <f t="shared" ref="CF148" ca="1" si="7155">IF($B148="","",BQ148*(1+rate_joint*CB$1/365))</f>
        <v/>
      </c>
      <c r="CG148" s="5" t="str">
        <f t="shared" ca="1" si="6512"/>
        <v/>
      </c>
      <c r="CH148" s="5" t="str" cm="1">
        <f t="array" aca="1" ref="CH148" ca="1">IF(CG148="","",_xlfn.IFS(CG148&lt;='Hidden inputs'!$C$15,CG148*'Hidden inputs'!$D$15,CG148&lt;='Hidden inputs'!$C$16,'Hidden inputs'!$C$15*'Hidden inputs'!$D$15+(CG148-'Hidden inputs'!$B$16)*'Hidden inputs'!$D$16,CG148&lt;='Hidden inputs'!$C$17,'Hidden inputs'!$C$15*'Hidden inputs'!$D$15+('Hidden inputs'!$C$16-'Hidden inputs'!$B$16)*'Hidden inputs'!$D$16+(CG148-'Hidden inputs'!$B$17)*'Hidden inputs'!$D$17,CG148&gt;'Hidden inputs'!$B$18,'Hidden inputs'!$C$15*'Hidden inputs'!$D$15+('Hidden inputs'!$C$16-'Hidden inputs'!$B$16)*'Hidden inputs'!$D$16+('Hidden inputs'!$C$17-'Hidden inputs'!$B$17)*'Hidden inputs'!$D$17+(CG148-'Hidden inputs'!$B$18)*'Hidden inputs'!$D$18))</f>
        <v/>
      </c>
      <c r="CI148" s="10" t="str">
        <f t="shared" ca="1" si="6513"/>
        <v/>
      </c>
      <c r="CJ148" s="5" t="str">
        <f t="shared" ca="1" si="6419"/>
        <v/>
      </c>
      <c r="CK148" s="5" t="str">
        <f t="shared" ca="1" si="6420"/>
        <v/>
      </c>
      <c r="CL148" s="5" t="str">
        <f ca="1">IF($B148="","",'Hidden inputs'!$D$11*CC148+'Hidden inputs'!$E$11*CD148)</f>
        <v/>
      </c>
      <c r="CM148" s="11" t="str">
        <f t="shared" ca="1" si="6340"/>
        <v/>
      </c>
      <c r="CN148" s="9" t="str">
        <f t="shared" ca="1" si="6421"/>
        <v/>
      </c>
      <c r="CO148" s="3" t="str">
        <f t="shared" ca="1" si="6422"/>
        <v/>
      </c>
      <c r="CP148" s="5" t="str" cm="1">
        <f t="array" aca="1" ref="CP148" ca="1">IF($B148="","",IF(CO148=0,0,IF(DD_Payment="",0,IF(CO148&lt;_xlfn.IFS(DD_Frequency="Monthly",1,DD_Frequency="Quarterly",IF(MONTH(CO$2)=1,1,IF(MONTH(CO$2)=4,1,IF(MONTH(CO$2)=7,1,IF(MONTH(CO$2)=10,1,0)))),DD_Frequency="Annually",IF(MONTH(CO$2)=1,1,0))*DD_Payment,CO148,_xlfn.IFS(DD_Frequency="Monthly",1,DD_Frequency="Quarterly",IF(MONTH(CO$2)=1,1,IF(MONTH(CO$2)=4,1,IF(MONTH(CO$2)=7,1,IF(MONTH(CO$2)=10,1,0)))),DD_Frequency="Annually",IF(MONTH(CO$2)=1,1,0))*DD_Payment))))</f>
        <v/>
      </c>
      <c r="CQ148" s="3" t="str">
        <f t="shared" ref="CQ148" ca="1" si="7156">IF($B148="","",IF(CO148&gt;CP148,(CO148-CP148/2)*(rate_A*(CQ$1/365)),0))</f>
        <v/>
      </c>
      <c r="CR148" s="3" t="str">
        <f t="shared" ca="1" si="6515"/>
        <v/>
      </c>
      <c r="CS148" s="3" t="str">
        <f t="shared" ref="CS148" ca="1" si="7157">IF($B148="","",CD148*(1+rate_A*CQ$1/365))</f>
        <v/>
      </c>
      <c r="CT148" s="3" t="str">
        <f t="shared" ref="CT148" ca="1" si="7158">IF($B148="","",CE148*(1+rate_A*CQ$1/365))</f>
        <v/>
      </c>
      <c r="CU148" s="3" t="str">
        <f t="shared" ref="CU148" ca="1" si="7159">IF($B148="","",CF148*(1+rate_joint*CQ$1/365))</f>
        <v/>
      </c>
      <c r="CV148" s="5" t="str">
        <f t="shared" ca="1" si="6519"/>
        <v/>
      </c>
      <c r="CW148" s="5" t="str" cm="1">
        <f t="array" aca="1" ref="CW148" ca="1">IF(CV148="","",_xlfn.IFS(CV148&lt;='Hidden inputs'!$C$15,CV148*'Hidden inputs'!$D$15,CV148&lt;='Hidden inputs'!$C$16,'Hidden inputs'!$C$15*'Hidden inputs'!$D$15+(CV148-'Hidden inputs'!$B$16)*'Hidden inputs'!$D$16,CV148&lt;='Hidden inputs'!$C$17,'Hidden inputs'!$C$15*'Hidden inputs'!$D$15+('Hidden inputs'!$C$16-'Hidden inputs'!$B$16)*'Hidden inputs'!$D$16+(CV148-'Hidden inputs'!$B$17)*'Hidden inputs'!$D$17,CV148&gt;'Hidden inputs'!$B$18,'Hidden inputs'!$C$15*'Hidden inputs'!$D$15+('Hidden inputs'!$C$16-'Hidden inputs'!$B$16)*'Hidden inputs'!$D$16+('Hidden inputs'!$C$17-'Hidden inputs'!$B$17)*'Hidden inputs'!$D$17+(CV148-'Hidden inputs'!$B$18)*'Hidden inputs'!$D$18))</f>
        <v/>
      </c>
      <c r="CX148" s="10" t="str">
        <f t="shared" ca="1" si="6520"/>
        <v/>
      </c>
      <c r="CY148" s="5" t="str">
        <f t="shared" ca="1" si="6427"/>
        <v/>
      </c>
      <c r="CZ148" s="5" t="str">
        <f t="shared" ca="1" si="6428"/>
        <v/>
      </c>
      <c r="DA148" s="5" t="str">
        <f ca="1">IF($B148="","",'Hidden inputs'!$D$11*CR148+'Hidden inputs'!$E$11*CS148)</f>
        <v/>
      </c>
      <c r="DB148" s="11" t="str">
        <f t="shared" ca="1" si="6345"/>
        <v/>
      </c>
      <c r="DC148" s="9" t="str">
        <f t="shared" ca="1" si="6429"/>
        <v/>
      </c>
      <c r="DD148" s="3" t="str">
        <f t="shared" ca="1" si="6430"/>
        <v/>
      </c>
      <c r="DE148" s="5" t="str" cm="1">
        <f t="array" aca="1" ref="DE148" ca="1">IF($B148="","",IF(DD148=0,0,IF(DD_Payment="",0,IF(DD148&lt;_xlfn.IFS(DD_Frequency="Monthly",1,DD_Frequency="Quarterly",IF(MONTH(DD$2)=1,1,IF(MONTH(DD$2)=4,1,IF(MONTH(DD$2)=7,1,IF(MONTH(DD$2)=10,1,0)))),DD_Frequency="Annually",IF(MONTH(DD$2)=1,1,0))*DD_Payment,DD148,_xlfn.IFS(DD_Frequency="Monthly",1,DD_Frequency="Quarterly",IF(MONTH(DD$2)=1,1,IF(MONTH(DD$2)=4,1,IF(MONTH(DD$2)=7,1,IF(MONTH(DD$2)=10,1,0)))),DD_Frequency="Annually",IF(MONTH(DD$2)=1,1,0))*DD_Payment))))</f>
        <v/>
      </c>
      <c r="DF148" s="3" t="str">
        <f t="shared" ref="DF148" ca="1" si="7160">IF($B148="","",IF(DD148&gt;DE148,(DD148-DE148/2)*(rate_A*(DF$1/365)),0))</f>
        <v/>
      </c>
      <c r="DG148" s="3" t="str">
        <f t="shared" ca="1" si="6522"/>
        <v/>
      </c>
      <c r="DH148" s="3" t="str">
        <f t="shared" ref="DH148" ca="1" si="7161">IF($B148="","",CS148*(1+rate_A*DF$1/365))</f>
        <v/>
      </c>
      <c r="DI148" s="3" t="str">
        <f t="shared" ref="DI148" ca="1" si="7162">IF($B148="","",CT148*(1+rate_A*DF$1/365))</f>
        <v/>
      </c>
      <c r="DJ148" s="3" t="str">
        <f t="shared" ref="DJ148" ca="1" si="7163">IF($B148="","",CU148*(1+rate_joint*DF$1/365))</f>
        <v/>
      </c>
      <c r="DK148" s="5" t="str">
        <f t="shared" ca="1" si="6526"/>
        <v/>
      </c>
      <c r="DL148" s="5" t="str" cm="1">
        <f t="array" aca="1" ref="DL148" ca="1">IF(DK148="","",_xlfn.IFS(DK148&lt;='Hidden inputs'!$C$15,DK148*'Hidden inputs'!$D$15,DK148&lt;='Hidden inputs'!$C$16,'Hidden inputs'!$C$15*'Hidden inputs'!$D$15+(DK148-'Hidden inputs'!$B$16)*'Hidden inputs'!$D$16,DK148&lt;='Hidden inputs'!$C$17,'Hidden inputs'!$C$15*'Hidden inputs'!$D$15+('Hidden inputs'!$C$16-'Hidden inputs'!$B$16)*'Hidden inputs'!$D$16+(DK148-'Hidden inputs'!$B$17)*'Hidden inputs'!$D$17,DK148&gt;'Hidden inputs'!$B$18,'Hidden inputs'!$C$15*'Hidden inputs'!$D$15+('Hidden inputs'!$C$16-'Hidden inputs'!$B$16)*'Hidden inputs'!$D$16+('Hidden inputs'!$C$17-'Hidden inputs'!$B$17)*'Hidden inputs'!$D$17+(DK148-'Hidden inputs'!$B$18)*'Hidden inputs'!$D$18))</f>
        <v/>
      </c>
      <c r="DM148" s="10" t="str">
        <f t="shared" ca="1" si="6527"/>
        <v/>
      </c>
      <c r="DN148" s="5" t="str">
        <f t="shared" ca="1" si="6435"/>
        <v/>
      </c>
      <c r="DO148" s="5" t="str">
        <f t="shared" ca="1" si="6436"/>
        <v/>
      </c>
      <c r="DP148" s="5" t="str">
        <f ca="1">IF($B148="","",'Hidden inputs'!$D$11*DG148+'Hidden inputs'!$E$11*DH148)</f>
        <v/>
      </c>
      <c r="DQ148" s="11" t="str">
        <f t="shared" ca="1" si="6350"/>
        <v/>
      </c>
      <c r="DR148" s="9" t="str">
        <f t="shared" ca="1" si="6437"/>
        <v/>
      </c>
      <c r="DS148" s="3" t="str">
        <f t="shared" ca="1" si="6438"/>
        <v/>
      </c>
      <c r="DT148" s="5" t="str" cm="1">
        <f t="array" aca="1" ref="DT148" ca="1">IF($B148="","",IF(DS148=0,0,IF(DD_Payment="",0,IF(DS148&lt;_xlfn.IFS(DD_Frequency="Monthly",1,DD_Frequency="Quarterly",IF(MONTH(DS$2)=1,1,IF(MONTH(DS$2)=4,1,IF(MONTH(DS$2)=7,1,IF(MONTH(DS$2)=10,1,0)))),DD_Frequency="Annually",IF(MONTH(DS$2)=1,1,0))*DD_Payment,DS148,_xlfn.IFS(DD_Frequency="Monthly",1,DD_Frequency="Quarterly",IF(MONTH(DS$2)=1,1,IF(MONTH(DS$2)=4,1,IF(MONTH(DS$2)=7,1,IF(MONTH(DS$2)=10,1,0)))),DD_Frequency="Annually",IF(MONTH(DS$2)=1,1,0))*DD_Payment))))</f>
        <v/>
      </c>
      <c r="DU148" s="3" t="str">
        <f t="shared" ref="DU148" ca="1" si="7164">IF($B148="","",IF(DS148&gt;DT148,(DS148-DT148/2)*(rate_A*(DU$1/365)),0))</f>
        <v/>
      </c>
      <c r="DV148" s="3" t="str">
        <f t="shared" ca="1" si="6529"/>
        <v/>
      </c>
      <c r="DW148" s="3" t="str">
        <f t="shared" ref="DW148" ca="1" si="7165">IF($B148="","",DH148*(1+rate_A*DU$1/365))</f>
        <v/>
      </c>
      <c r="DX148" s="3" t="str">
        <f t="shared" ref="DX148" ca="1" si="7166">IF($B148="","",DI148*(1+rate_A*DU$1/365))</f>
        <v/>
      </c>
      <c r="DY148" s="3" t="str">
        <f t="shared" ref="DY148" ca="1" si="7167">IF($B148="","",DJ148*(1+rate_joint*DU$1/365))</f>
        <v/>
      </c>
      <c r="DZ148" s="5" t="str">
        <f t="shared" ca="1" si="6533"/>
        <v/>
      </c>
      <c r="EA148" s="5" t="str" cm="1">
        <f t="array" aca="1" ref="EA148" ca="1">IF(DZ148="","",_xlfn.IFS(DZ148&lt;='Hidden inputs'!$C$15,DZ148*'Hidden inputs'!$D$15,DZ148&lt;='Hidden inputs'!$C$16,'Hidden inputs'!$C$15*'Hidden inputs'!$D$15+(DZ148-'Hidden inputs'!$B$16)*'Hidden inputs'!$D$16,DZ148&lt;='Hidden inputs'!$C$17,'Hidden inputs'!$C$15*'Hidden inputs'!$D$15+('Hidden inputs'!$C$16-'Hidden inputs'!$B$16)*'Hidden inputs'!$D$16+(DZ148-'Hidden inputs'!$B$17)*'Hidden inputs'!$D$17,DZ148&gt;'Hidden inputs'!$B$18,'Hidden inputs'!$C$15*'Hidden inputs'!$D$15+('Hidden inputs'!$C$16-'Hidden inputs'!$B$16)*'Hidden inputs'!$D$16+('Hidden inputs'!$C$17-'Hidden inputs'!$B$17)*'Hidden inputs'!$D$17+(DZ148-'Hidden inputs'!$B$18)*'Hidden inputs'!$D$18))</f>
        <v/>
      </c>
      <c r="EB148" s="10" t="str">
        <f t="shared" ca="1" si="6534"/>
        <v/>
      </c>
      <c r="EC148" s="5" t="str">
        <f t="shared" ca="1" si="6443"/>
        <v/>
      </c>
      <c r="ED148" s="5" t="str">
        <f t="shared" ca="1" si="6444"/>
        <v/>
      </c>
      <c r="EE148" s="5" t="str">
        <f ca="1">IF($B148="","",'Hidden inputs'!$D$11*DV148+'Hidden inputs'!$E$11*DW148)</f>
        <v/>
      </c>
      <c r="EF148" s="11" t="str">
        <f t="shared" ca="1" si="6355"/>
        <v/>
      </c>
      <c r="EG148" s="9" t="str">
        <f t="shared" ca="1" si="6445"/>
        <v/>
      </c>
      <c r="EH148" s="3" t="str">
        <f t="shared" ca="1" si="6446"/>
        <v/>
      </c>
      <c r="EI148" s="5" t="str" cm="1">
        <f t="array" aca="1" ref="EI148" ca="1">IF($B148="","",IF(EH148=0,0,IF(DD_Payment="",0,IF(EH148&lt;_xlfn.IFS(DD_Frequency="Monthly",1,DD_Frequency="Quarterly",IF(MONTH(EH$2)=1,1,IF(MONTH(EH$2)=4,1,IF(MONTH(EH$2)=7,1,IF(MONTH(EH$2)=10,1,0)))),DD_Frequency="Annually",IF(MONTH(EH$2)=1,1,0))*DD_Payment,EH148,_xlfn.IFS(DD_Frequency="Monthly",1,DD_Frequency="Quarterly",IF(MONTH(EH$2)=1,1,IF(MONTH(EH$2)=4,1,IF(MONTH(EH$2)=7,1,IF(MONTH(EH$2)=10,1,0)))),DD_Frequency="Annually",IF(MONTH(EH$2)=1,1,0))*DD_Payment))))</f>
        <v/>
      </c>
      <c r="EJ148" s="3" t="str">
        <f t="shared" ref="EJ148" ca="1" si="7168">IF($B148="","",IF(EH148&gt;EI148,(EH148-EI148/2)*(rate_A*(EJ$1/365)),0))</f>
        <v/>
      </c>
      <c r="EK148" s="3" t="str">
        <f t="shared" ca="1" si="6536"/>
        <v/>
      </c>
      <c r="EL148" s="3" t="str">
        <f t="shared" ref="EL148" ca="1" si="7169">IF($B148="","",DW148*(1+rate_A*EJ$1/365))</f>
        <v/>
      </c>
      <c r="EM148" s="3" t="str">
        <f t="shared" ref="EM148" ca="1" si="7170">IF($B148="","",DX148*(1+rate_A*EJ$1/365))</f>
        <v/>
      </c>
      <c r="EN148" s="3" t="str">
        <f t="shared" ref="EN148" ca="1" si="7171">IF($B148="","",DY148*(1+rate_joint*EJ$1/365))</f>
        <v/>
      </c>
      <c r="EO148" s="5" t="str">
        <f t="shared" ca="1" si="6540"/>
        <v/>
      </c>
      <c r="EP148" s="5" t="str" cm="1">
        <f t="array" aca="1" ref="EP148" ca="1">IF(EO148="","",_xlfn.IFS(EO148&lt;='Hidden inputs'!$C$15,EO148*'Hidden inputs'!$D$15,EO148&lt;='Hidden inputs'!$C$16,'Hidden inputs'!$C$15*'Hidden inputs'!$D$15+(EO148-'Hidden inputs'!$B$16)*'Hidden inputs'!$D$16,EO148&lt;='Hidden inputs'!$C$17,'Hidden inputs'!$C$15*'Hidden inputs'!$D$15+('Hidden inputs'!$C$16-'Hidden inputs'!$B$16)*'Hidden inputs'!$D$16+(EO148-'Hidden inputs'!$B$17)*'Hidden inputs'!$D$17,EO148&gt;'Hidden inputs'!$B$18,'Hidden inputs'!$C$15*'Hidden inputs'!$D$15+('Hidden inputs'!$C$16-'Hidden inputs'!$B$16)*'Hidden inputs'!$D$16+('Hidden inputs'!$C$17-'Hidden inputs'!$B$17)*'Hidden inputs'!$D$17+(EO148-'Hidden inputs'!$B$18)*'Hidden inputs'!$D$18))</f>
        <v/>
      </c>
      <c r="EQ148" s="10" t="str">
        <f t="shared" ca="1" si="6541"/>
        <v/>
      </c>
      <c r="ER148" s="5" t="str">
        <f t="shared" ca="1" si="6451"/>
        <v/>
      </c>
      <c r="ES148" s="5" t="str">
        <f t="shared" ca="1" si="6452"/>
        <v/>
      </c>
      <c r="ET148" s="5" t="str">
        <f ca="1">IF($B148="","",'Hidden inputs'!$D$11*EK148+'Hidden inputs'!$E$11*EL148)</f>
        <v/>
      </c>
      <c r="EU148" s="11" t="str">
        <f t="shared" ca="1" si="6360"/>
        <v/>
      </c>
      <c r="EV148" s="9" t="str">
        <f t="shared" ca="1" si="6453"/>
        <v/>
      </c>
      <c r="EW148" s="3" t="str">
        <f t="shared" ca="1" si="6454"/>
        <v/>
      </c>
      <c r="EX148" s="5" t="str" cm="1">
        <f t="array" aca="1" ref="EX148" ca="1">IF($B148="","",IF(EW148=0,0,IF(DD_Payment="",0,IF(EW148&lt;_xlfn.IFS(DD_Frequency="Monthly",1,DD_Frequency="Quarterly",IF(MONTH(EW$2)=1,1,IF(MONTH(EW$2)=4,1,IF(MONTH(EW$2)=7,1,IF(MONTH(EW$2)=10,1,0)))),DD_Frequency="Annually",IF(MONTH(EW$2)=1,1,0))*DD_Payment,EW148,_xlfn.IFS(DD_Frequency="Monthly",1,DD_Frequency="Quarterly",IF(MONTH(EW$2)=1,1,IF(MONTH(EW$2)=4,1,IF(MONTH(EW$2)=7,1,IF(MONTH(EW$2)=10,1,0)))),DD_Frequency="Annually",IF(MONTH(EW$2)=1,1,0))*DD_Payment))))</f>
        <v/>
      </c>
      <c r="EY148" s="3" t="str">
        <f t="shared" ref="EY148" ca="1" si="7172">IF($B148="","",IF(EW148&gt;EX148,(EW148-EX148/2)*(rate_A*(EY$1/365)),0))</f>
        <v/>
      </c>
      <c r="EZ148" s="3" t="str">
        <f t="shared" ca="1" si="6543"/>
        <v/>
      </c>
      <c r="FA148" s="3" t="str">
        <f t="shared" ref="FA148" ca="1" si="7173">IF($B148="","",EL148*(1+rate_A*EY$1/365))</f>
        <v/>
      </c>
      <c r="FB148" s="3" t="str">
        <f t="shared" ref="FB148" ca="1" si="7174">IF($B148="","",EM148*(1+rate_A*EY$1/365))</f>
        <v/>
      </c>
      <c r="FC148" s="3" t="str">
        <f t="shared" ref="FC148" ca="1" si="7175">IF($B148="","",EN148*(1+rate_joint*EY$1/365))</f>
        <v/>
      </c>
      <c r="FD148" s="5" t="str">
        <f t="shared" ca="1" si="6547"/>
        <v/>
      </c>
      <c r="FE148" s="5" t="str" cm="1">
        <f t="array" aca="1" ref="FE148" ca="1">IF(FD148="","",_xlfn.IFS(FD148&lt;='Hidden inputs'!$C$15,FD148*'Hidden inputs'!$D$15,FD148&lt;='Hidden inputs'!$C$16,'Hidden inputs'!$C$15*'Hidden inputs'!$D$15+(FD148-'Hidden inputs'!$B$16)*'Hidden inputs'!$D$16,FD148&lt;='Hidden inputs'!$C$17,'Hidden inputs'!$C$15*'Hidden inputs'!$D$15+('Hidden inputs'!$C$16-'Hidden inputs'!$B$16)*'Hidden inputs'!$D$16+(FD148-'Hidden inputs'!$B$17)*'Hidden inputs'!$D$17,FD148&gt;'Hidden inputs'!$B$18,'Hidden inputs'!$C$15*'Hidden inputs'!$D$15+('Hidden inputs'!$C$16-'Hidden inputs'!$B$16)*'Hidden inputs'!$D$16+('Hidden inputs'!$C$17-'Hidden inputs'!$B$17)*'Hidden inputs'!$D$17+(FD148-'Hidden inputs'!$B$18)*'Hidden inputs'!$D$18))</f>
        <v/>
      </c>
      <c r="FF148" s="10" t="str">
        <f t="shared" ca="1" si="6548"/>
        <v/>
      </c>
      <c r="FG148" s="5" t="str">
        <f t="shared" ca="1" si="6459"/>
        <v/>
      </c>
      <c r="FH148" s="5" t="str">
        <f t="shared" ca="1" si="6460"/>
        <v/>
      </c>
      <c r="FI148" s="5" t="str">
        <f ca="1">IF($B148="","",'Hidden inputs'!$D$11*EZ148+'Hidden inputs'!$E$11*FA148)</f>
        <v/>
      </c>
      <c r="FJ148" s="11" t="str">
        <f t="shared" ca="1" si="6365"/>
        <v/>
      </c>
      <c r="FK148" s="9" t="str">
        <f t="shared" ca="1" si="6461"/>
        <v/>
      </c>
      <c r="FL148" s="3" t="str">
        <f t="shared" ca="1" si="6462"/>
        <v/>
      </c>
      <c r="FM148" s="5" t="str" cm="1">
        <f t="array" aca="1" ref="FM148" ca="1">IF($B148="","",IF(FL148=0,0,IF(DD_Payment="",0,IF(FL148&lt;_xlfn.IFS(DD_Frequency="Monthly",1,DD_Frequency="Quarterly",IF(MONTH(FL$2)=1,1,IF(MONTH(FL$2)=4,1,IF(MONTH(FL$2)=7,1,IF(MONTH(FL$2)=10,1,0)))),DD_Frequency="Annually",IF(MONTH(FL$2)=1,1,0))*DD_Payment,FL148,_xlfn.IFS(DD_Frequency="Monthly",1,DD_Frequency="Quarterly",IF(MONTH(FL$2)=1,1,IF(MONTH(FL$2)=4,1,IF(MONTH(FL$2)=7,1,IF(MONTH(FL$2)=10,1,0)))),DD_Frequency="Annually",IF(MONTH(FL$2)=1,1,0))*DD_Payment))))</f>
        <v/>
      </c>
      <c r="FN148" s="3" t="str">
        <f t="shared" ref="FN148" ca="1" si="7176">IF($B148="","",IF(FL148&gt;FM148,(FL148-FM148/2)*(rate_A*(FN$1/365)),0))</f>
        <v/>
      </c>
      <c r="FO148" s="3" t="str">
        <f t="shared" ca="1" si="6550"/>
        <v/>
      </c>
      <c r="FP148" s="3" t="str">
        <f t="shared" ref="FP148" ca="1" si="7177">IF($B148="","",FA148*(1+rate_A*FN$1/365))</f>
        <v/>
      </c>
      <c r="FQ148" s="3" t="str">
        <f t="shared" ref="FQ148" ca="1" si="7178">IF($B148="","",FB148*(1+rate_A*FN$1/365))</f>
        <v/>
      </c>
      <c r="FR148" s="3" t="str">
        <f t="shared" ref="FR148" ca="1" si="7179">IF($B148="","",FC148*(1+rate_joint*FN$1/365))</f>
        <v/>
      </c>
      <c r="FS148" s="5" t="str">
        <f t="shared" ca="1" si="6554"/>
        <v/>
      </c>
      <c r="FT148" s="5" t="str" cm="1">
        <f t="array" aca="1" ref="FT148" ca="1">IF(FS148="","",_xlfn.IFS(FS148&lt;='Hidden inputs'!$C$15,FS148*'Hidden inputs'!$D$15,FS148&lt;='Hidden inputs'!$C$16,'Hidden inputs'!$C$15*'Hidden inputs'!$D$15+(FS148-'Hidden inputs'!$B$16)*'Hidden inputs'!$D$16,FS148&lt;='Hidden inputs'!$C$17,'Hidden inputs'!$C$15*'Hidden inputs'!$D$15+('Hidden inputs'!$C$16-'Hidden inputs'!$B$16)*'Hidden inputs'!$D$16+(FS148-'Hidden inputs'!$B$17)*'Hidden inputs'!$D$17,FS148&gt;'Hidden inputs'!$B$18,'Hidden inputs'!$C$15*'Hidden inputs'!$D$15+('Hidden inputs'!$C$16-'Hidden inputs'!$B$16)*'Hidden inputs'!$D$16+('Hidden inputs'!$C$17-'Hidden inputs'!$B$17)*'Hidden inputs'!$D$17+(FS148-'Hidden inputs'!$B$18)*'Hidden inputs'!$D$18))</f>
        <v/>
      </c>
      <c r="FU148" s="10" t="str">
        <f t="shared" ca="1" si="6555"/>
        <v/>
      </c>
      <c r="FV148" s="5" t="str">
        <f t="shared" ca="1" si="6467"/>
        <v/>
      </c>
      <c r="FW148" s="5" t="str">
        <f t="shared" ca="1" si="6468"/>
        <v/>
      </c>
      <c r="FX148" s="5" t="str">
        <f ca="1">IF($B148="","",'Hidden inputs'!$D$11*FO148+'Hidden inputs'!$E$11*FP148)</f>
        <v/>
      </c>
      <c r="FY148" s="11" t="str">
        <f t="shared" ca="1" si="6370"/>
        <v/>
      </c>
      <c r="FZ148" s="9" t="str">
        <f t="shared" ca="1" si="6469"/>
        <v/>
      </c>
      <c r="GA148" s="5" t="str">
        <f t="shared" ca="1" si="6470"/>
        <v/>
      </c>
      <c r="GB148" s="5" t="str">
        <f t="shared" ca="1" si="6471"/>
        <v/>
      </c>
      <c r="GC148" s="5" t="str">
        <f t="shared" ca="1" si="6371"/>
        <v/>
      </c>
      <c r="GD148" s="5" t="str">
        <f t="shared" ca="1" si="6372"/>
        <v/>
      </c>
    </row>
    <row r="149" spans="1:186" x14ac:dyDescent="0.35">
      <c r="A149" s="2" t="str">
        <f t="shared" ca="1" si="6373"/>
        <v/>
      </c>
      <c r="B149" s="6" t="str">
        <f t="shared" ca="1" si="6374"/>
        <v/>
      </c>
      <c r="C149" s="5" t="str">
        <f t="shared" ca="1" si="6472"/>
        <v/>
      </c>
      <c r="D149" s="5" t="str" cm="1">
        <f t="array" aca="1" ref="D149" ca="1">IF($B149="","",IF(C149=0,0,IF(DD_Payment="",0,IF(C149&lt;_xlfn.IFS(DD_Frequency="Monthly",1,DD_Frequency="Quarterly",IF(MONTH(C$2)=1,1,IF(MONTH(C$2)=4,1,IF(MONTH(C$2)=7,1,IF(MONTH(C$2)=10,1,0)))),DD_Frequency="Annually",IF(MONTH(C$2)=1,1,0))*DD_Payment,C149,_xlfn.IFS(DD_Frequency="Monthly",1,DD_Frequency="Quarterly",IF(MONTH(C$2)=1,1,IF(MONTH(C$2)=4,1,IF(MONTH(C$2)=7,1,IF(MONTH(C$2)=10,1,0)))),DD_Frequency="Annually",IF(MONTH(C$2)=1,1,0))*DD_Payment))))</f>
        <v/>
      </c>
      <c r="E149" s="5" t="str">
        <f t="shared" ref="E149" ca="1" si="7180">IF(B149="","",IF(C149&gt;D149,(C149-D149/2)*(rate_A*(E$1/365)),0))</f>
        <v/>
      </c>
      <c r="F149" s="5" t="str">
        <f t="shared" ca="1" si="6376"/>
        <v/>
      </c>
      <c r="G149" s="5" t="str">
        <f t="shared" ref="G149" ca="1" si="7181">IF(B149="","",G148*(1+rate_A*E$1/365))</f>
        <v/>
      </c>
      <c r="H149" s="5" t="str">
        <f t="shared" ref="H149" ca="1" si="7182">IF(B149="","",H148*(1+rate_A*E$1/365))</f>
        <v/>
      </c>
      <c r="I149" s="5" t="str">
        <f t="shared" ref="I149" ca="1" si="7183">IF(B149="","",I148*(1+rate_joint*E$1/365))</f>
        <v/>
      </c>
      <c r="J149" s="5" t="str">
        <f t="shared" ca="1" si="6477"/>
        <v/>
      </c>
      <c r="K149" s="5" t="str" cm="1">
        <f t="array" aca="1" ref="K149" ca="1">IF(J149="","",_xlfn.IFS(J149&lt;='Hidden inputs'!$C$15,J149*'Hidden inputs'!$D$15,J149&lt;='Hidden inputs'!$C$16,'Hidden inputs'!$C$15*'Hidden inputs'!$D$15+(J149-'Hidden inputs'!$B$16)*'Hidden inputs'!$D$16,J149&lt;='Hidden inputs'!$C$17,'Hidden inputs'!$C$15*'Hidden inputs'!$D$15+('Hidden inputs'!$C$16-'Hidden inputs'!$B$16)*'Hidden inputs'!$D$16+(J149-'Hidden inputs'!$B$17)*'Hidden inputs'!$D$17,J149&gt;'Hidden inputs'!$B$18,'Hidden inputs'!$C$15*'Hidden inputs'!$D$15+('Hidden inputs'!$C$16-'Hidden inputs'!$B$16)*'Hidden inputs'!$D$16+('Hidden inputs'!$C$17-'Hidden inputs'!$B$17)*'Hidden inputs'!$D$17+(J149-'Hidden inputs'!$B$18)*'Hidden inputs'!$D$18))</f>
        <v/>
      </c>
      <c r="L149" s="11" t="str">
        <f t="shared" ca="1" si="6478"/>
        <v/>
      </c>
      <c r="M149" s="5" t="str">
        <f t="shared" ca="1" si="6380"/>
        <v/>
      </c>
      <c r="N149" s="5" t="str">
        <f t="shared" ca="1" si="6381"/>
        <v/>
      </c>
      <c r="O149" s="5" t="str">
        <f ca="1">IF(B149="","",'Hidden inputs'!$D$11*F149+'Hidden inputs'!$E$11*G149)</f>
        <v/>
      </c>
      <c r="P149" s="11" t="str">
        <f t="shared" ca="1" si="6314"/>
        <v/>
      </c>
      <c r="Q149" s="20" t="str">
        <f t="shared" ca="1" si="6315"/>
        <v/>
      </c>
      <c r="R149" s="3" t="str">
        <f t="shared" ca="1" si="6382"/>
        <v/>
      </c>
      <c r="S149" s="5" t="str" cm="1">
        <f t="array" aca="1" ref="S149" ca="1">IF($B149="","",IF(R149=0,0,IF(DD_Payment="",0,IF(R149&lt;_xlfn.IFS(DD_Frequency="Monthly",1,DD_Frequency="Quarterly",IF(MONTH(R$2)=1,1,IF(MONTH(R$2)=4,1,IF(MONTH(R$2)=7,1,IF(MONTH(R$2)=10,1,0)))),DD_Frequency="Annually",IF(MONTH(R$2)=1,1,0))*DD_Payment,R149,_xlfn.IFS(DD_Frequency="Monthly",1,DD_Frequency="Quarterly",IF(MONTH(R$2)=1,1,IF(MONTH(R$2)=4,1,IF(MONTH(R$2)=7,1,IF(MONTH(R$2)=10,1,0)))),DD_Frequency="Annually",IF(MONTH(R$2)=1,1,0))*DD_Payment))))</f>
        <v/>
      </c>
      <c r="T149" s="3" t="str">
        <f t="shared" ref="T149" ca="1" si="7184">IF(B149="","",IF(R149&gt;S149,(R149-S149/2)*(rate_A*((T$1+A149)/365)),0))</f>
        <v/>
      </c>
      <c r="U149" s="3" t="str">
        <f t="shared" ca="1" si="6384"/>
        <v/>
      </c>
      <c r="V149" s="3" t="str">
        <f t="shared" ref="V149" ca="1" si="7185">IF(B149="","",G149*(1+rate_A*(T$1+A149)/365))</f>
        <v/>
      </c>
      <c r="W149" s="3" t="str">
        <f t="shared" ref="W149" ca="1" si="7186">IF(B149="","",H149*(1+rate_A*(T$1+A149)/365))</f>
        <v/>
      </c>
      <c r="X149" s="3" t="str">
        <f t="shared" ref="X149" ca="1" si="7187">IF(B149="","",I149*(1+rate_joint*(T$1+A149)/365))</f>
        <v/>
      </c>
      <c r="Y149" s="5" t="str">
        <f t="shared" ca="1" si="6483"/>
        <v/>
      </c>
      <c r="Z149" s="5" t="str" cm="1">
        <f t="array" aca="1" ref="Z149" ca="1">IF(Y149="","",_xlfn.IFS(Y149&lt;='Hidden inputs'!$C$15,Y149*'Hidden inputs'!$D$15,Y149&lt;='Hidden inputs'!$C$16,'Hidden inputs'!$C$15*'Hidden inputs'!$D$15+(Y149-'Hidden inputs'!$B$16)*'Hidden inputs'!$D$16,Y149&lt;='Hidden inputs'!$C$17,'Hidden inputs'!$C$15*'Hidden inputs'!$D$15+('Hidden inputs'!$C$16-'Hidden inputs'!$B$16)*'Hidden inputs'!$D$16+(Y149-'Hidden inputs'!$B$17)*'Hidden inputs'!$D$17,Y149&gt;'Hidden inputs'!$B$18,'Hidden inputs'!$C$15*'Hidden inputs'!$D$15+('Hidden inputs'!$C$16-'Hidden inputs'!$B$16)*'Hidden inputs'!$D$16+('Hidden inputs'!$C$17-'Hidden inputs'!$B$17)*'Hidden inputs'!$D$17+(Y149-'Hidden inputs'!$B$18)*'Hidden inputs'!$D$18))</f>
        <v/>
      </c>
      <c r="AA149" s="10" t="str">
        <f t="shared" ca="1" si="6484"/>
        <v/>
      </c>
      <c r="AB149" s="5" t="str">
        <f t="shared" ca="1" si="6388"/>
        <v/>
      </c>
      <c r="AC149" s="5" t="str">
        <f t="shared" ca="1" si="6485"/>
        <v/>
      </c>
      <c r="AD149" s="5" t="str">
        <f ca="1">IF(B149="","",'Hidden inputs'!$D$11*U149+'Hidden inputs'!$E$11*V149)</f>
        <v/>
      </c>
      <c r="AE149" s="11" t="str">
        <f t="shared" ca="1" si="6320"/>
        <v/>
      </c>
      <c r="AF149" s="9" t="str">
        <f t="shared" ca="1" si="6389"/>
        <v/>
      </c>
      <c r="AG149" s="3" t="str">
        <f t="shared" ca="1" si="6390"/>
        <v/>
      </c>
      <c r="AH149" s="5" t="str" cm="1">
        <f t="array" aca="1" ref="AH149" ca="1">IF($B149="","",IF(AG149=0,0,IF(DD_Payment="",0,IF(AG149&lt;_xlfn.IFS(DD_Frequency="Monthly",1,DD_Frequency="Quarterly",IF(MONTH(AG$2)=1,1,IF(MONTH(AG$2)=4,1,IF(MONTH(AG$2)=7,1,IF(MONTH(AG$2)=10,1,0)))),DD_Frequency="Annually",IF(MONTH(AG$2)=1,1,0))*DD_Payment,AG149,_xlfn.IFS(DD_Frequency="Monthly",1,DD_Frequency="Quarterly",IF(MONTH(AG$2)=1,1,IF(MONTH(AG$2)=4,1,IF(MONTH(AG$2)=7,1,IF(MONTH(AG$2)=10,1,0)))),DD_Frequency="Annually",IF(MONTH(AG$2)=1,1,0))*DD_Payment))))</f>
        <v/>
      </c>
      <c r="AI149" s="3" t="str">
        <f t="shared" ref="AI149" ca="1" si="7188">IF($B149="","",IF(AG149&gt;AH149,(AG149-AH149/2)*(rate_A*(AI$1/365)),0))</f>
        <v/>
      </c>
      <c r="AJ149" s="3" t="str">
        <f t="shared" ca="1" si="6487"/>
        <v/>
      </c>
      <c r="AK149" s="3" t="str">
        <f t="shared" ref="AK149" ca="1" si="7189">IF($B149="","",V149*(1+rate_A*AI$1/365))</f>
        <v/>
      </c>
      <c r="AL149" s="3" t="str">
        <f t="shared" ref="AL149" ca="1" si="7190">IF($B149="","",W149*(1+rate_A*AI$1/365))</f>
        <v/>
      </c>
      <c r="AM149" s="3" t="str">
        <f t="shared" ref="AM149" ca="1" si="7191">IF($B149="","",X149*(1+rate_joint*AI$1/365))</f>
        <v/>
      </c>
      <c r="AN149" s="5" t="str">
        <f t="shared" ca="1" si="6491"/>
        <v/>
      </c>
      <c r="AO149" s="5" t="str" cm="1">
        <f t="array" aca="1" ref="AO149" ca="1">IF(AN149="","",_xlfn.IFS(AN149&lt;='Hidden inputs'!$C$15,AN149*'Hidden inputs'!$D$15,AN149&lt;='Hidden inputs'!$C$16,'Hidden inputs'!$C$15*'Hidden inputs'!$D$15+(AN149-'Hidden inputs'!$B$16)*'Hidden inputs'!$D$16,AN149&lt;='Hidden inputs'!$C$17,'Hidden inputs'!$C$15*'Hidden inputs'!$D$15+('Hidden inputs'!$C$16-'Hidden inputs'!$B$16)*'Hidden inputs'!$D$16+(AN149-'Hidden inputs'!$B$17)*'Hidden inputs'!$D$17,AN149&gt;'Hidden inputs'!$B$18,'Hidden inputs'!$C$15*'Hidden inputs'!$D$15+('Hidden inputs'!$C$16-'Hidden inputs'!$B$16)*'Hidden inputs'!$D$16+('Hidden inputs'!$C$17-'Hidden inputs'!$B$17)*'Hidden inputs'!$D$17+(AN149-'Hidden inputs'!$B$18)*'Hidden inputs'!$D$18))</f>
        <v/>
      </c>
      <c r="AP149" s="10" t="str">
        <f t="shared" ca="1" si="6492"/>
        <v/>
      </c>
      <c r="AQ149" s="5" t="str">
        <f t="shared" ca="1" si="6395"/>
        <v/>
      </c>
      <c r="AR149" s="5" t="str">
        <f t="shared" ca="1" si="6396"/>
        <v/>
      </c>
      <c r="AS149" s="5" t="str">
        <f ca="1">IF($B149="","",'Hidden inputs'!$D$11*AJ149+'Hidden inputs'!$E$11*AK149)</f>
        <v/>
      </c>
      <c r="AT149" s="11" t="str">
        <f t="shared" ca="1" si="6325"/>
        <v/>
      </c>
      <c r="AU149" s="9" t="str">
        <f t="shared" ca="1" si="6397"/>
        <v/>
      </c>
      <c r="AV149" s="3" t="str">
        <f t="shared" ca="1" si="6398"/>
        <v/>
      </c>
      <c r="AW149" s="5" t="str" cm="1">
        <f t="array" aca="1" ref="AW149" ca="1">IF($B149="","",IF(AV149=0,0,IF(DD_Payment="",0,IF(AV149&lt;_xlfn.IFS(DD_Frequency="Monthly",1,DD_Frequency="Quarterly",IF(MONTH(AV$2)=1,1,IF(MONTH(AV$2)=4,1,IF(MONTH(AV$2)=7,1,IF(MONTH(AV$2)=10,1,0)))),DD_Frequency="Annually",IF(MONTH(AV$2)=1,1,0))*DD_Payment,AV149,_xlfn.IFS(DD_Frequency="Monthly",1,DD_Frequency="Quarterly",IF(MONTH(AV$2)=1,1,IF(MONTH(AV$2)=4,1,IF(MONTH(AV$2)=7,1,IF(MONTH(AV$2)=10,1,0)))),DD_Frequency="Annually",IF(MONTH(AV$2)=1,1,0))*DD_Payment))))</f>
        <v/>
      </c>
      <c r="AX149" s="3" t="str">
        <f t="shared" ref="AX149" ca="1" si="7192">IF($B149="","",IF(AV149&gt;AW149,(AV149-AW149/2)*(rate_A*(AX$1/365)),0))</f>
        <v/>
      </c>
      <c r="AY149" s="3" t="str">
        <f t="shared" ca="1" si="6494"/>
        <v/>
      </c>
      <c r="AZ149" s="3" t="str">
        <f t="shared" ref="AZ149" ca="1" si="7193">IF($B149="","",AK149*(1+rate_A*AX$1/365))</f>
        <v/>
      </c>
      <c r="BA149" s="3" t="str">
        <f t="shared" ref="BA149" ca="1" si="7194">IF($B149="","",AL149*(1+rate_A*AX$1/365))</f>
        <v/>
      </c>
      <c r="BB149" s="3" t="str">
        <f t="shared" ref="BB149" ca="1" si="7195">IF($B149="","",AM149*(1+rate_joint*AX$1/365))</f>
        <v/>
      </c>
      <c r="BC149" s="5" t="str">
        <f t="shared" ca="1" si="6498"/>
        <v/>
      </c>
      <c r="BD149" s="5" t="str" cm="1">
        <f t="array" aca="1" ref="BD149" ca="1">IF(BC149="","",_xlfn.IFS(BC149&lt;='Hidden inputs'!$C$15,BC149*'Hidden inputs'!$D$15,BC149&lt;='Hidden inputs'!$C$16,'Hidden inputs'!$C$15*'Hidden inputs'!$D$15+(BC149-'Hidden inputs'!$B$16)*'Hidden inputs'!$D$16,BC149&lt;='Hidden inputs'!$C$17,'Hidden inputs'!$C$15*'Hidden inputs'!$D$15+('Hidden inputs'!$C$16-'Hidden inputs'!$B$16)*'Hidden inputs'!$D$16+(BC149-'Hidden inputs'!$B$17)*'Hidden inputs'!$D$17,BC149&gt;'Hidden inputs'!$B$18,'Hidden inputs'!$C$15*'Hidden inputs'!$D$15+('Hidden inputs'!$C$16-'Hidden inputs'!$B$16)*'Hidden inputs'!$D$16+('Hidden inputs'!$C$17-'Hidden inputs'!$B$17)*'Hidden inputs'!$D$17+(BC149-'Hidden inputs'!$B$18)*'Hidden inputs'!$D$18))</f>
        <v/>
      </c>
      <c r="BE149" s="10" t="str">
        <f t="shared" ca="1" si="6499"/>
        <v/>
      </c>
      <c r="BF149" s="5" t="str">
        <f t="shared" ca="1" si="6403"/>
        <v/>
      </c>
      <c r="BG149" s="5" t="str">
        <f t="shared" ca="1" si="6404"/>
        <v/>
      </c>
      <c r="BH149" s="5" t="str">
        <f ca="1">IF($B149="","",'Hidden inputs'!$D$11*AY149+'Hidden inputs'!$E$11*AZ149)</f>
        <v/>
      </c>
      <c r="BI149" s="11" t="str">
        <f t="shared" ca="1" si="6330"/>
        <v/>
      </c>
      <c r="BJ149" s="9" t="str">
        <f t="shared" ca="1" si="6405"/>
        <v/>
      </c>
      <c r="BK149" s="3" t="str">
        <f t="shared" ca="1" si="6406"/>
        <v/>
      </c>
      <c r="BL149" s="5" t="str" cm="1">
        <f t="array" aca="1" ref="BL149" ca="1">IF($B149="","",IF(BK149=0,0,IF(DD_Payment="",0,IF(BK149&lt;_xlfn.IFS(DD_Frequency="Monthly",1,DD_Frequency="Quarterly",IF(MONTH(BK$2)=1,1,IF(MONTH(BK$2)=4,1,IF(MONTH(BK$2)=7,1,IF(MONTH(BK$2)=10,1,0)))),DD_Frequency="Annually",IF(MONTH(BK$2)=1,1,0))*DD_Payment,BK149,_xlfn.IFS(DD_Frequency="Monthly",1,DD_Frequency="Quarterly",IF(MONTH(BK$2)=1,1,IF(MONTH(BK$2)=4,1,IF(MONTH(BK$2)=7,1,IF(MONTH(BK$2)=10,1,0)))),DD_Frequency="Annually",IF(MONTH(BK$2)=1,1,0))*DD_Payment))))</f>
        <v/>
      </c>
      <c r="BM149" s="3" t="str">
        <f t="shared" ref="BM149" ca="1" si="7196">IF($B149="","",IF(BK149&gt;BL149,(BK149-BL149/2)*(rate_A*(BM$1/365)),0))</f>
        <v/>
      </c>
      <c r="BN149" s="3" t="str">
        <f t="shared" ca="1" si="6501"/>
        <v/>
      </c>
      <c r="BO149" s="3" t="str">
        <f t="shared" ref="BO149" ca="1" si="7197">IF($B149="","",AZ149*(1+rate_A*BM$1/365))</f>
        <v/>
      </c>
      <c r="BP149" s="3" t="str">
        <f t="shared" ref="BP149" ca="1" si="7198">IF($B149="","",BA149*(1+rate_A*BM$1/365))</f>
        <v/>
      </c>
      <c r="BQ149" s="3" t="str">
        <f t="shared" ref="BQ149" ca="1" si="7199">IF($B149="","",BB149*(1+rate_joint*BM$1/365))</f>
        <v/>
      </c>
      <c r="BR149" s="5" t="str">
        <f t="shared" ca="1" si="6505"/>
        <v/>
      </c>
      <c r="BS149" s="5" t="str" cm="1">
        <f t="array" aca="1" ref="BS149" ca="1">IF(BR149="","",_xlfn.IFS(BR149&lt;='Hidden inputs'!$C$15,BR149*'Hidden inputs'!$D$15,BR149&lt;='Hidden inputs'!$C$16,'Hidden inputs'!$C$15*'Hidden inputs'!$D$15+(BR149-'Hidden inputs'!$B$16)*'Hidden inputs'!$D$16,BR149&lt;='Hidden inputs'!$C$17,'Hidden inputs'!$C$15*'Hidden inputs'!$D$15+('Hidden inputs'!$C$16-'Hidden inputs'!$B$16)*'Hidden inputs'!$D$16+(BR149-'Hidden inputs'!$B$17)*'Hidden inputs'!$D$17,BR149&gt;'Hidden inputs'!$B$18,'Hidden inputs'!$C$15*'Hidden inputs'!$D$15+('Hidden inputs'!$C$16-'Hidden inputs'!$B$16)*'Hidden inputs'!$D$16+('Hidden inputs'!$C$17-'Hidden inputs'!$B$17)*'Hidden inputs'!$D$17+(BR149-'Hidden inputs'!$B$18)*'Hidden inputs'!$D$18))</f>
        <v/>
      </c>
      <c r="BT149" s="10" t="str">
        <f t="shared" ca="1" si="6506"/>
        <v/>
      </c>
      <c r="BU149" s="5" t="str">
        <f t="shared" ca="1" si="6411"/>
        <v/>
      </c>
      <c r="BV149" s="5" t="str">
        <f t="shared" ca="1" si="6412"/>
        <v/>
      </c>
      <c r="BW149" s="5" t="str">
        <f ca="1">IF($B149="","",'Hidden inputs'!$D$11*BN149+'Hidden inputs'!$E$11*BO149)</f>
        <v/>
      </c>
      <c r="BX149" s="11" t="str">
        <f t="shared" ca="1" si="6335"/>
        <v/>
      </c>
      <c r="BY149" s="9" t="str">
        <f t="shared" ca="1" si="6413"/>
        <v/>
      </c>
      <c r="BZ149" s="3" t="str">
        <f t="shared" ca="1" si="6414"/>
        <v/>
      </c>
      <c r="CA149" s="5" t="str" cm="1">
        <f t="array" aca="1" ref="CA149" ca="1">IF($B149="","",IF(BZ149=0,0,IF(DD_Payment="",0,IF(BZ149&lt;_xlfn.IFS(DD_Frequency="Monthly",1,DD_Frequency="Quarterly",IF(MONTH(BZ$2)=1,1,IF(MONTH(BZ$2)=4,1,IF(MONTH(BZ$2)=7,1,IF(MONTH(BZ$2)=10,1,0)))),DD_Frequency="Annually",IF(MONTH(BZ$2)=1,1,0))*DD_Payment,BZ149,_xlfn.IFS(DD_Frequency="Monthly",1,DD_Frequency="Quarterly",IF(MONTH(BZ$2)=1,1,IF(MONTH(BZ$2)=4,1,IF(MONTH(BZ$2)=7,1,IF(MONTH(BZ$2)=10,1,0)))),DD_Frequency="Annually",IF(MONTH(BZ$2)=1,1,0))*DD_Payment))))</f>
        <v/>
      </c>
      <c r="CB149" s="3" t="str">
        <f t="shared" ref="CB149" ca="1" si="7200">IF($B149="","",IF(BZ149&gt;CA149,(BZ149-CA149/2)*(rate_A*(CB$1/365)),0))</f>
        <v/>
      </c>
      <c r="CC149" s="3" t="str">
        <f t="shared" ca="1" si="6508"/>
        <v/>
      </c>
      <c r="CD149" s="3" t="str">
        <f t="shared" ref="CD149" ca="1" si="7201">IF($B149="","",BO149*(1+rate_A*CB$1/365))</f>
        <v/>
      </c>
      <c r="CE149" s="3" t="str">
        <f t="shared" ref="CE149" ca="1" si="7202">IF($B149="","",BP149*(1+rate_A*CB$1/365))</f>
        <v/>
      </c>
      <c r="CF149" s="3" t="str">
        <f t="shared" ref="CF149" ca="1" si="7203">IF($B149="","",BQ149*(1+rate_joint*CB$1/365))</f>
        <v/>
      </c>
      <c r="CG149" s="5" t="str">
        <f t="shared" ca="1" si="6512"/>
        <v/>
      </c>
      <c r="CH149" s="5" t="str" cm="1">
        <f t="array" aca="1" ref="CH149" ca="1">IF(CG149="","",_xlfn.IFS(CG149&lt;='Hidden inputs'!$C$15,CG149*'Hidden inputs'!$D$15,CG149&lt;='Hidden inputs'!$C$16,'Hidden inputs'!$C$15*'Hidden inputs'!$D$15+(CG149-'Hidden inputs'!$B$16)*'Hidden inputs'!$D$16,CG149&lt;='Hidden inputs'!$C$17,'Hidden inputs'!$C$15*'Hidden inputs'!$D$15+('Hidden inputs'!$C$16-'Hidden inputs'!$B$16)*'Hidden inputs'!$D$16+(CG149-'Hidden inputs'!$B$17)*'Hidden inputs'!$D$17,CG149&gt;'Hidden inputs'!$B$18,'Hidden inputs'!$C$15*'Hidden inputs'!$D$15+('Hidden inputs'!$C$16-'Hidden inputs'!$B$16)*'Hidden inputs'!$D$16+('Hidden inputs'!$C$17-'Hidden inputs'!$B$17)*'Hidden inputs'!$D$17+(CG149-'Hidden inputs'!$B$18)*'Hidden inputs'!$D$18))</f>
        <v/>
      </c>
      <c r="CI149" s="10" t="str">
        <f t="shared" ca="1" si="6513"/>
        <v/>
      </c>
      <c r="CJ149" s="5" t="str">
        <f t="shared" ca="1" si="6419"/>
        <v/>
      </c>
      <c r="CK149" s="5" t="str">
        <f t="shared" ca="1" si="6420"/>
        <v/>
      </c>
      <c r="CL149" s="5" t="str">
        <f ca="1">IF($B149="","",'Hidden inputs'!$D$11*CC149+'Hidden inputs'!$E$11*CD149)</f>
        <v/>
      </c>
      <c r="CM149" s="11" t="str">
        <f t="shared" ca="1" si="6340"/>
        <v/>
      </c>
      <c r="CN149" s="9" t="str">
        <f t="shared" ca="1" si="6421"/>
        <v/>
      </c>
      <c r="CO149" s="3" t="str">
        <f t="shared" ca="1" si="6422"/>
        <v/>
      </c>
      <c r="CP149" s="5" t="str" cm="1">
        <f t="array" aca="1" ref="CP149" ca="1">IF($B149="","",IF(CO149=0,0,IF(DD_Payment="",0,IF(CO149&lt;_xlfn.IFS(DD_Frequency="Monthly",1,DD_Frequency="Quarterly",IF(MONTH(CO$2)=1,1,IF(MONTH(CO$2)=4,1,IF(MONTH(CO$2)=7,1,IF(MONTH(CO$2)=10,1,0)))),DD_Frequency="Annually",IF(MONTH(CO$2)=1,1,0))*DD_Payment,CO149,_xlfn.IFS(DD_Frequency="Monthly",1,DD_Frequency="Quarterly",IF(MONTH(CO$2)=1,1,IF(MONTH(CO$2)=4,1,IF(MONTH(CO$2)=7,1,IF(MONTH(CO$2)=10,1,0)))),DD_Frequency="Annually",IF(MONTH(CO$2)=1,1,0))*DD_Payment))))</f>
        <v/>
      </c>
      <c r="CQ149" s="3" t="str">
        <f t="shared" ref="CQ149" ca="1" si="7204">IF($B149="","",IF(CO149&gt;CP149,(CO149-CP149/2)*(rate_A*(CQ$1/365)),0))</f>
        <v/>
      </c>
      <c r="CR149" s="3" t="str">
        <f t="shared" ca="1" si="6515"/>
        <v/>
      </c>
      <c r="CS149" s="3" t="str">
        <f t="shared" ref="CS149" ca="1" si="7205">IF($B149="","",CD149*(1+rate_A*CQ$1/365))</f>
        <v/>
      </c>
      <c r="CT149" s="3" t="str">
        <f t="shared" ref="CT149" ca="1" si="7206">IF($B149="","",CE149*(1+rate_A*CQ$1/365))</f>
        <v/>
      </c>
      <c r="CU149" s="3" t="str">
        <f t="shared" ref="CU149" ca="1" si="7207">IF($B149="","",CF149*(1+rate_joint*CQ$1/365))</f>
        <v/>
      </c>
      <c r="CV149" s="5" t="str">
        <f t="shared" ca="1" si="6519"/>
        <v/>
      </c>
      <c r="CW149" s="5" t="str" cm="1">
        <f t="array" aca="1" ref="CW149" ca="1">IF(CV149="","",_xlfn.IFS(CV149&lt;='Hidden inputs'!$C$15,CV149*'Hidden inputs'!$D$15,CV149&lt;='Hidden inputs'!$C$16,'Hidden inputs'!$C$15*'Hidden inputs'!$D$15+(CV149-'Hidden inputs'!$B$16)*'Hidden inputs'!$D$16,CV149&lt;='Hidden inputs'!$C$17,'Hidden inputs'!$C$15*'Hidden inputs'!$D$15+('Hidden inputs'!$C$16-'Hidden inputs'!$B$16)*'Hidden inputs'!$D$16+(CV149-'Hidden inputs'!$B$17)*'Hidden inputs'!$D$17,CV149&gt;'Hidden inputs'!$B$18,'Hidden inputs'!$C$15*'Hidden inputs'!$D$15+('Hidden inputs'!$C$16-'Hidden inputs'!$B$16)*'Hidden inputs'!$D$16+('Hidden inputs'!$C$17-'Hidden inputs'!$B$17)*'Hidden inputs'!$D$17+(CV149-'Hidden inputs'!$B$18)*'Hidden inputs'!$D$18))</f>
        <v/>
      </c>
      <c r="CX149" s="10" t="str">
        <f t="shared" ca="1" si="6520"/>
        <v/>
      </c>
      <c r="CY149" s="5" t="str">
        <f t="shared" ca="1" si="6427"/>
        <v/>
      </c>
      <c r="CZ149" s="5" t="str">
        <f t="shared" ca="1" si="6428"/>
        <v/>
      </c>
      <c r="DA149" s="5" t="str">
        <f ca="1">IF($B149="","",'Hidden inputs'!$D$11*CR149+'Hidden inputs'!$E$11*CS149)</f>
        <v/>
      </c>
      <c r="DB149" s="11" t="str">
        <f t="shared" ca="1" si="6345"/>
        <v/>
      </c>
      <c r="DC149" s="9" t="str">
        <f t="shared" ca="1" si="6429"/>
        <v/>
      </c>
      <c r="DD149" s="3" t="str">
        <f t="shared" ca="1" si="6430"/>
        <v/>
      </c>
      <c r="DE149" s="5" t="str" cm="1">
        <f t="array" aca="1" ref="DE149" ca="1">IF($B149="","",IF(DD149=0,0,IF(DD_Payment="",0,IF(DD149&lt;_xlfn.IFS(DD_Frequency="Monthly",1,DD_Frequency="Quarterly",IF(MONTH(DD$2)=1,1,IF(MONTH(DD$2)=4,1,IF(MONTH(DD$2)=7,1,IF(MONTH(DD$2)=10,1,0)))),DD_Frequency="Annually",IF(MONTH(DD$2)=1,1,0))*DD_Payment,DD149,_xlfn.IFS(DD_Frequency="Monthly",1,DD_Frequency="Quarterly",IF(MONTH(DD$2)=1,1,IF(MONTH(DD$2)=4,1,IF(MONTH(DD$2)=7,1,IF(MONTH(DD$2)=10,1,0)))),DD_Frequency="Annually",IF(MONTH(DD$2)=1,1,0))*DD_Payment))))</f>
        <v/>
      </c>
      <c r="DF149" s="3" t="str">
        <f t="shared" ref="DF149" ca="1" si="7208">IF($B149="","",IF(DD149&gt;DE149,(DD149-DE149/2)*(rate_A*(DF$1/365)),0))</f>
        <v/>
      </c>
      <c r="DG149" s="3" t="str">
        <f t="shared" ca="1" si="6522"/>
        <v/>
      </c>
      <c r="DH149" s="3" t="str">
        <f t="shared" ref="DH149" ca="1" si="7209">IF($B149="","",CS149*(1+rate_A*DF$1/365))</f>
        <v/>
      </c>
      <c r="DI149" s="3" t="str">
        <f t="shared" ref="DI149" ca="1" si="7210">IF($B149="","",CT149*(1+rate_A*DF$1/365))</f>
        <v/>
      </c>
      <c r="DJ149" s="3" t="str">
        <f t="shared" ref="DJ149" ca="1" si="7211">IF($B149="","",CU149*(1+rate_joint*DF$1/365))</f>
        <v/>
      </c>
      <c r="DK149" s="5" t="str">
        <f t="shared" ca="1" si="6526"/>
        <v/>
      </c>
      <c r="DL149" s="5" t="str" cm="1">
        <f t="array" aca="1" ref="DL149" ca="1">IF(DK149="","",_xlfn.IFS(DK149&lt;='Hidden inputs'!$C$15,DK149*'Hidden inputs'!$D$15,DK149&lt;='Hidden inputs'!$C$16,'Hidden inputs'!$C$15*'Hidden inputs'!$D$15+(DK149-'Hidden inputs'!$B$16)*'Hidden inputs'!$D$16,DK149&lt;='Hidden inputs'!$C$17,'Hidden inputs'!$C$15*'Hidden inputs'!$D$15+('Hidden inputs'!$C$16-'Hidden inputs'!$B$16)*'Hidden inputs'!$D$16+(DK149-'Hidden inputs'!$B$17)*'Hidden inputs'!$D$17,DK149&gt;'Hidden inputs'!$B$18,'Hidden inputs'!$C$15*'Hidden inputs'!$D$15+('Hidden inputs'!$C$16-'Hidden inputs'!$B$16)*'Hidden inputs'!$D$16+('Hidden inputs'!$C$17-'Hidden inputs'!$B$17)*'Hidden inputs'!$D$17+(DK149-'Hidden inputs'!$B$18)*'Hidden inputs'!$D$18))</f>
        <v/>
      </c>
      <c r="DM149" s="10" t="str">
        <f t="shared" ca="1" si="6527"/>
        <v/>
      </c>
      <c r="DN149" s="5" t="str">
        <f t="shared" ca="1" si="6435"/>
        <v/>
      </c>
      <c r="DO149" s="5" t="str">
        <f t="shared" ca="1" si="6436"/>
        <v/>
      </c>
      <c r="DP149" s="5" t="str">
        <f ca="1">IF($B149="","",'Hidden inputs'!$D$11*DG149+'Hidden inputs'!$E$11*DH149)</f>
        <v/>
      </c>
      <c r="DQ149" s="11" t="str">
        <f t="shared" ca="1" si="6350"/>
        <v/>
      </c>
      <c r="DR149" s="9" t="str">
        <f t="shared" ca="1" si="6437"/>
        <v/>
      </c>
      <c r="DS149" s="3" t="str">
        <f t="shared" ca="1" si="6438"/>
        <v/>
      </c>
      <c r="DT149" s="5" t="str" cm="1">
        <f t="array" aca="1" ref="DT149" ca="1">IF($B149="","",IF(DS149=0,0,IF(DD_Payment="",0,IF(DS149&lt;_xlfn.IFS(DD_Frequency="Monthly",1,DD_Frequency="Quarterly",IF(MONTH(DS$2)=1,1,IF(MONTH(DS$2)=4,1,IF(MONTH(DS$2)=7,1,IF(MONTH(DS$2)=10,1,0)))),DD_Frequency="Annually",IF(MONTH(DS$2)=1,1,0))*DD_Payment,DS149,_xlfn.IFS(DD_Frequency="Monthly",1,DD_Frequency="Quarterly",IF(MONTH(DS$2)=1,1,IF(MONTH(DS$2)=4,1,IF(MONTH(DS$2)=7,1,IF(MONTH(DS$2)=10,1,0)))),DD_Frequency="Annually",IF(MONTH(DS$2)=1,1,0))*DD_Payment))))</f>
        <v/>
      </c>
      <c r="DU149" s="3" t="str">
        <f t="shared" ref="DU149" ca="1" si="7212">IF($B149="","",IF(DS149&gt;DT149,(DS149-DT149/2)*(rate_A*(DU$1/365)),0))</f>
        <v/>
      </c>
      <c r="DV149" s="3" t="str">
        <f t="shared" ca="1" si="6529"/>
        <v/>
      </c>
      <c r="DW149" s="3" t="str">
        <f t="shared" ref="DW149" ca="1" si="7213">IF($B149="","",DH149*(1+rate_A*DU$1/365))</f>
        <v/>
      </c>
      <c r="DX149" s="3" t="str">
        <f t="shared" ref="DX149" ca="1" si="7214">IF($B149="","",DI149*(1+rate_A*DU$1/365))</f>
        <v/>
      </c>
      <c r="DY149" s="3" t="str">
        <f t="shared" ref="DY149" ca="1" si="7215">IF($B149="","",DJ149*(1+rate_joint*DU$1/365))</f>
        <v/>
      </c>
      <c r="DZ149" s="5" t="str">
        <f t="shared" ca="1" si="6533"/>
        <v/>
      </c>
      <c r="EA149" s="5" t="str" cm="1">
        <f t="array" aca="1" ref="EA149" ca="1">IF(DZ149="","",_xlfn.IFS(DZ149&lt;='Hidden inputs'!$C$15,DZ149*'Hidden inputs'!$D$15,DZ149&lt;='Hidden inputs'!$C$16,'Hidden inputs'!$C$15*'Hidden inputs'!$D$15+(DZ149-'Hidden inputs'!$B$16)*'Hidden inputs'!$D$16,DZ149&lt;='Hidden inputs'!$C$17,'Hidden inputs'!$C$15*'Hidden inputs'!$D$15+('Hidden inputs'!$C$16-'Hidden inputs'!$B$16)*'Hidden inputs'!$D$16+(DZ149-'Hidden inputs'!$B$17)*'Hidden inputs'!$D$17,DZ149&gt;'Hidden inputs'!$B$18,'Hidden inputs'!$C$15*'Hidden inputs'!$D$15+('Hidden inputs'!$C$16-'Hidden inputs'!$B$16)*'Hidden inputs'!$D$16+('Hidden inputs'!$C$17-'Hidden inputs'!$B$17)*'Hidden inputs'!$D$17+(DZ149-'Hidden inputs'!$B$18)*'Hidden inputs'!$D$18))</f>
        <v/>
      </c>
      <c r="EB149" s="10" t="str">
        <f t="shared" ca="1" si="6534"/>
        <v/>
      </c>
      <c r="EC149" s="5" t="str">
        <f t="shared" ca="1" si="6443"/>
        <v/>
      </c>
      <c r="ED149" s="5" t="str">
        <f t="shared" ca="1" si="6444"/>
        <v/>
      </c>
      <c r="EE149" s="5" t="str">
        <f ca="1">IF($B149="","",'Hidden inputs'!$D$11*DV149+'Hidden inputs'!$E$11*DW149)</f>
        <v/>
      </c>
      <c r="EF149" s="11" t="str">
        <f t="shared" ca="1" si="6355"/>
        <v/>
      </c>
      <c r="EG149" s="9" t="str">
        <f t="shared" ca="1" si="6445"/>
        <v/>
      </c>
      <c r="EH149" s="3" t="str">
        <f t="shared" ca="1" si="6446"/>
        <v/>
      </c>
      <c r="EI149" s="5" t="str" cm="1">
        <f t="array" aca="1" ref="EI149" ca="1">IF($B149="","",IF(EH149=0,0,IF(DD_Payment="",0,IF(EH149&lt;_xlfn.IFS(DD_Frequency="Monthly",1,DD_Frequency="Quarterly",IF(MONTH(EH$2)=1,1,IF(MONTH(EH$2)=4,1,IF(MONTH(EH$2)=7,1,IF(MONTH(EH$2)=10,1,0)))),DD_Frequency="Annually",IF(MONTH(EH$2)=1,1,0))*DD_Payment,EH149,_xlfn.IFS(DD_Frequency="Monthly",1,DD_Frequency="Quarterly",IF(MONTH(EH$2)=1,1,IF(MONTH(EH$2)=4,1,IF(MONTH(EH$2)=7,1,IF(MONTH(EH$2)=10,1,0)))),DD_Frequency="Annually",IF(MONTH(EH$2)=1,1,0))*DD_Payment))))</f>
        <v/>
      </c>
      <c r="EJ149" s="3" t="str">
        <f t="shared" ref="EJ149" ca="1" si="7216">IF($B149="","",IF(EH149&gt;EI149,(EH149-EI149/2)*(rate_A*(EJ$1/365)),0))</f>
        <v/>
      </c>
      <c r="EK149" s="3" t="str">
        <f t="shared" ca="1" si="6536"/>
        <v/>
      </c>
      <c r="EL149" s="3" t="str">
        <f t="shared" ref="EL149" ca="1" si="7217">IF($B149="","",DW149*(1+rate_A*EJ$1/365))</f>
        <v/>
      </c>
      <c r="EM149" s="3" t="str">
        <f t="shared" ref="EM149" ca="1" si="7218">IF($B149="","",DX149*(1+rate_A*EJ$1/365))</f>
        <v/>
      </c>
      <c r="EN149" s="3" t="str">
        <f t="shared" ref="EN149" ca="1" si="7219">IF($B149="","",DY149*(1+rate_joint*EJ$1/365))</f>
        <v/>
      </c>
      <c r="EO149" s="5" t="str">
        <f t="shared" ca="1" si="6540"/>
        <v/>
      </c>
      <c r="EP149" s="5" t="str" cm="1">
        <f t="array" aca="1" ref="EP149" ca="1">IF(EO149="","",_xlfn.IFS(EO149&lt;='Hidden inputs'!$C$15,EO149*'Hidden inputs'!$D$15,EO149&lt;='Hidden inputs'!$C$16,'Hidden inputs'!$C$15*'Hidden inputs'!$D$15+(EO149-'Hidden inputs'!$B$16)*'Hidden inputs'!$D$16,EO149&lt;='Hidden inputs'!$C$17,'Hidden inputs'!$C$15*'Hidden inputs'!$D$15+('Hidden inputs'!$C$16-'Hidden inputs'!$B$16)*'Hidden inputs'!$D$16+(EO149-'Hidden inputs'!$B$17)*'Hidden inputs'!$D$17,EO149&gt;'Hidden inputs'!$B$18,'Hidden inputs'!$C$15*'Hidden inputs'!$D$15+('Hidden inputs'!$C$16-'Hidden inputs'!$B$16)*'Hidden inputs'!$D$16+('Hidden inputs'!$C$17-'Hidden inputs'!$B$17)*'Hidden inputs'!$D$17+(EO149-'Hidden inputs'!$B$18)*'Hidden inputs'!$D$18))</f>
        <v/>
      </c>
      <c r="EQ149" s="10" t="str">
        <f t="shared" ca="1" si="6541"/>
        <v/>
      </c>
      <c r="ER149" s="5" t="str">
        <f t="shared" ca="1" si="6451"/>
        <v/>
      </c>
      <c r="ES149" s="5" t="str">
        <f t="shared" ca="1" si="6452"/>
        <v/>
      </c>
      <c r="ET149" s="5" t="str">
        <f ca="1">IF($B149="","",'Hidden inputs'!$D$11*EK149+'Hidden inputs'!$E$11*EL149)</f>
        <v/>
      </c>
      <c r="EU149" s="11" t="str">
        <f t="shared" ca="1" si="6360"/>
        <v/>
      </c>
      <c r="EV149" s="9" t="str">
        <f t="shared" ca="1" si="6453"/>
        <v/>
      </c>
      <c r="EW149" s="3" t="str">
        <f t="shared" ca="1" si="6454"/>
        <v/>
      </c>
      <c r="EX149" s="5" t="str" cm="1">
        <f t="array" aca="1" ref="EX149" ca="1">IF($B149="","",IF(EW149=0,0,IF(DD_Payment="",0,IF(EW149&lt;_xlfn.IFS(DD_Frequency="Monthly",1,DD_Frequency="Quarterly",IF(MONTH(EW$2)=1,1,IF(MONTH(EW$2)=4,1,IF(MONTH(EW$2)=7,1,IF(MONTH(EW$2)=10,1,0)))),DD_Frequency="Annually",IF(MONTH(EW$2)=1,1,0))*DD_Payment,EW149,_xlfn.IFS(DD_Frequency="Monthly",1,DD_Frequency="Quarterly",IF(MONTH(EW$2)=1,1,IF(MONTH(EW$2)=4,1,IF(MONTH(EW$2)=7,1,IF(MONTH(EW$2)=10,1,0)))),DD_Frequency="Annually",IF(MONTH(EW$2)=1,1,0))*DD_Payment))))</f>
        <v/>
      </c>
      <c r="EY149" s="3" t="str">
        <f t="shared" ref="EY149" ca="1" si="7220">IF($B149="","",IF(EW149&gt;EX149,(EW149-EX149/2)*(rate_A*(EY$1/365)),0))</f>
        <v/>
      </c>
      <c r="EZ149" s="3" t="str">
        <f t="shared" ca="1" si="6543"/>
        <v/>
      </c>
      <c r="FA149" s="3" t="str">
        <f t="shared" ref="FA149" ca="1" si="7221">IF($B149="","",EL149*(1+rate_A*EY$1/365))</f>
        <v/>
      </c>
      <c r="FB149" s="3" t="str">
        <f t="shared" ref="FB149" ca="1" si="7222">IF($B149="","",EM149*(1+rate_A*EY$1/365))</f>
        <v/>
      </c>
      <c r="FC149" s="3" t="str">
        <f t="shared" ref="FC149" ca="1" si="7223">IF($B149="","",EN149*(1+rate_joint*EY$1/365))</f>
        <v/>
      </c>
      <c r="FD149" s="5" t="str">
        <f t="shared" ca="1" si="6547"/>
        <v/>
      </c>
      <c r="FE149" s="5" t="str" cm="1">
        <f t="array" aca="1" ref="FE149" ca="1">IF(FD149="","",_xlfn.IFS(FD149&lt;='Hidden inputs'!$C$15,FD149*'Hidden inputs'!$D$15,FD149&lt;='Hidden inputs'!$C$16,'Hidden inputs'!$C$15*'Hidden inputs'!$D$15+(FD149-'Hidden inputs'!$B$16)*'Hidden inputs'!$D$16,FD149&lt;='Hidden inputs'!$C$17,'Hidden inputs'!$C$15*'Hidden inputs'!$D$15+('Hidden inputs'!$C$16-'Hidden inputs'!$B$16)*'Hidden inputs'!$D$16+(FD149-'Hidden inputs'!$B$17)*'Hidden inputs'!$D$17,FD149&gt;'Hidden inputs'!$B$18,'Hidden inputs'!$C$15*'Hidden inputs'!$D$15+('Hidden inputs'!$C$16-'Hidden inputs'!$B$16)*'Hidden inputs'!$D$16+('Hidden inputs'!$C$17-'Hidden inputs'!$B$17)*'Hidden inputs'!$D$17+(FD149-'Hidden inputs'!$B$18)*'Hidden inputs'!$D$18))</f>
        <v/>
      </c>
      <c r="FF149" s="10" t="str">
        <f t="shared" ca="1" si="6548"/>
        <v/>
      </c>
      <c r="FG149" s="5" t="str">
        <f t="shared" ca="1" si="6459"/>
        <v/>
      </c>
      <c r="FH149" s="5" t="str">
        <f t="shared" ca="1" si="6460"/>
        <v/>
      </c>
      <c r="FI149" s="5" t="str">
        <f ca="1">IF($B149="","",'Hidden inputs'!$D$11*EZ149+'Hidden inputs'!$E$11*FA149)</f>
        <v/>
      </c>
      <c r="FJ149" s="11" t="str">
        <f t="shared" ca="1" si="6365"/>
        <v/>
      </c>
      <c r="FK149" s="9" t="str">
        <f t="shared" ca="1" si="6461"/>
        <v/>
      </c>
      <c r="FL149" s="3" t="str">
        <f t="shared" ca="1" si="6462"/>
        <v/>
      </c>
      <c r="FM149" s="5" t="str" cm="1">
        <f t="array" aca="1" ref="FM149" ca="1">IF($B149="","",IF(FL149=0,0,IF(DD_Payment="",0,IF(FL149&lt;_xlfn.IFS(DD_Frequency="Monthly",1,DD_Frequency="Quarterly",IF(MONTH(FL$2)=1,1,IF(MONTH(FL$2)=4,1,IF(MONTH(FL$2)=7,1,IF(MONTH(FL$2)=10,1,0)))),DD_Frequency="Annually",IF(MONTH(FL$2)=1,1,0))*DD_Payment,FL149,_xlfn.IFS(DD_Frequency="Monthly",1,DD_Frequency="Quarterly",IF(MONTH(FL$2)=1,1,IF(MONTH(FL$2)=4,1,IF(MONTH(FL$2)=7,1,IF(MONTH(FL$2)=10,1,0)))),DD_Frequency="Annually",IF(MONTH(FL$2)=1,1,0))*DD_Payment))))</f>
        <v/>
      </c>
      <c r="FN149" s="3" t="str">
        <f t="shared" ref="FN149" ca="1" si="7224">IF($B149="","",IF(FL149&gt;FM149,(FL149-FM149/2)*(rate_A*(FN$1/365)),0))</f>
        <v/>
      </c>
      <c r="FO149" s="3" t="str">
        <f t="shared" ca="1" si="6550"/>
        <v/>
      </c>
      <c r="FP149" s="3" t="str">
        <f t="shared" ref="FP149" ca="1" si="7225">IF($B149="","",FA149*(1+rate_A*FN$1/365))</f>
        <v/>
      </c>
      <c r="FQ149" s="3" t="str">
        <f t="shared" ref="FQ149" ca="1" si="7226">IF($B149="","",FB149*(1+rate_A*FN$1/365))</f>
        <v/>
      </c>
      <c r="FR149" s="3" t="str">
        <f t="shared" ref="FR149" ca="1" si="7227">IF($B149="","",FC149*(1+rate_joint*FN$1/365))</f>
        <v/>
      </c>
      <c r="FS149" s="5" t="str">
        <f t="shared" ca="1" si="6554"/>
        <v/>
      </c>
      <c r="FT149" s="5" t="str" cm="1">
        <f t="array" aca="1" ref="FT149" ca="1">IF(FS149="","",_xlfn.IFS(FS149&lt;='Hidden inputs'!$C$15,FS149*'Hidden inputs'!$D$15,FS149&lt;='Hidden inputs'!$C$16,'Hidden inputs'!$C$15*'Hidden inputs'!$D$15+(FS149-'Hidden inputs'!$B$16)*'Hidden inputs'!$D$16,FS149&lt;='Hidden inputs'!$C$17,'Hidden inputs'!$C$15*'Hidden inputs'!$D$15+('Hidden inputs'!$C$16-'Hidden inputs'!$B$16)*'Hidden inputs'!$D$16+(FS149-'Hidden inputs'!$B$17)*'Hidden inputs'!$D$17,FS149&gt;'Hidden inputs'!$B$18,'Hidden inputs'!$C$15*'Hidden inputs'!$D$15+('Hidden inputs'!$C$16-'Hidden inputs'!$B$16)*'Hidden inputs'!$D$16+('Hidden inputs'!$C$17-'Hidden inputs'!$B$17)*'Hidden inputs'!$D$17+(FS149-'Hidden inputs'!$B$18)*'Hidden inputs'!$D$18))</f>
        <v/>
      </c>
      <c r="FU149" s="10" t="str">
        <f t="shared" ca="1" si="6555"/>
        <v/>
      </c>
      <c r="FV149" s="5" t="str">
        <f t="shared" ca="1" si="6467"/>
        <v/>
      </c>
      <c r="FW149" s="5" t="str">
        <f t="shared" ca="1" si="6468"/>
        <v/>
      </c>
      <c r="FX149" s="5" t="str">
        <f ca="1">IF($B149="","",'Hidden inputs'!$D$11*FO149+'Hidden inputs'!$E$11*FP149)</f>
        <v/>
      </c>
      <c r="FY149" s="11" t="str">
        <f t="shared" ca="1" si="6370"/>
        <v/>
      </c>
      <c r="FZ149" s="9" t="str">
        <f t="shared" ca="1" si="6469"/>
        <v/>
      </c>
      <c r="GA149" s="5" t="str">
        <f t="shared" ca="1" si="6470"/>
        <v/>
      </c>
      <c r="GB149" s="5" t="str">
        <f t="shared" ca="1" si="6471"/>
        <v/>
      </c>
      <c r="GC149" s="5" t="str">
        <f t="shared" ca="1" si="6371"/>
        <v/>
      </c>
      <c r="GD149" s="5" t="str">
        <f t="shared" ca="1" si="6372"/>
        <v/>
      </c>
    </row>
    <row r="150" spans="1:186" x14ac:dyDescent="0.35">
      <c r="A150" s="2" t="str">
        <f t="shared" ca="1" si="6373"/>
        <v/>
      </c>
      <c r="B150" s="6" t="str">
        <f t="shared" ca="1" si="6374"/>
        <v/>
      </c>
      <c r="C150" s="5" t="str">
        <f t="shared" ca="1" si="6472"/>
        <v/>
      </c>
      <c r="D150" s="5" t="str" cm="1">
        <f t="array" aca="1" ref="D150" ca="1">IF($B150="","",IF(C150=0,0,IF(DD_Payment="",0,IF(C150&lt;_xlfn.IFS(DD_Frequency="Monthly",1,DD_Frequency="Quarterly",IF(MONTH(C$2)=1,1,IF(MONTH(C$2)=4,1,IF(MONTH(C$2)=7,1,IF(MONTH(C$2)=10,1,0)))),DD_Frequency="Annually",IF(MONTH(C$2)=1,1,0))*DD_Payment,C150,_xlfn.IFS(DD_Frequency="Monthly",1,DD_Frequency="Quarterly",IF(MONTH(C$2)=1,1,IF(MONTH(C$2)=4,1,IF(MONTH(C$2)=7,1,IF(MONTH(C$2)=10,1,0)))),DD_Frequency="Annually",IF(MONTH(C$2)=1,1,0))*DD_Payment))))</f>
        <v/>
      </c>
      <c r="E150" s="5" t="str">
        <f t="shared" ref="E150" ca="1" si="7228">IF(B150="","",IF(C150&gt;D150,(C150-D150/2)*(rate_A*(E$1/365)),0))</f>
        <v/>
      </c>
      <c r="F150" s="5" t="str">
        <f t="shared" ca="1" si="6376"/>
        <v/>
      </c>
      <c r="G150" s="5" t="str">
        <f t="shared" ref="G150" ca="1" si="7229">IF(B150="","",G149*(1+rate_A*E$1/365))</f>
        <v/>
      </c>
      <c r="H150" s="5" t="str">
        <f t="shared" ref="H150" ca="1" si="7230">IF(B150="","",H149*(1+rate_A*E$1/365))</f>
        <v/>
      </c>
      <c r="I150" s="5" t="str">
        <f t="shared" ref="I150" ca="1" si="7231">IF(B150="","",I149*(1+rate_joint*E$1/365))</f>
        <v/>
      </c>
      <c r="J150" s="5" t="str">
        <f t="shared" ca="1" si="6477"/>
        <v/>
      </c>
      <c r="K150" s="5" t="str" cm="1">
        <f t="array" aca="1" ref="K150" ca="1">IF(J150="","",_xlfn.IFS(J150&lt;='Hidden inputs'!$C$15,J150*'Hidden inputs'!$D$15,J150&lt;='Hidden inputs'!$C$16,'Hidden inputs'!$C$15*'Hidden inputs'!$D$15+(J150-'Hidden inputs'!$B$16)*'Hidden inputs'!$D$16,J150&lt;='Hidden inputs'!$C$17,'Hidden inputs'!$C$15*'Hidden inputs'!$D$15+('Hidden inputs'!$C$16-'Hidden inputs'!$B$16)*'Hidden inputs'!$D$16+(J150-'Hidden inputs'!$B$17)*'Hidden inputs'!$D$17,J150&gt;'Hidden inputs'!$B$18,'Hidden inputs'!$C$15*'Hidden inputs'!$D$15+('Hidden inputs'!$C$16-'Hidden inputs'!$B$16)*'Hidden inputs'!$D$16+('Hidden inputs'!$C$17-'Hidden inputs'!$B$17)*'Hidden inputs'!$D$17+(J150-'Hidden inputs'!$B$18)*'Hidden inputs'!$D$18))</f>
        <v/>
      </c>
      <c r="L150" s="11" t="str">
        <f t="shared" ca="1" si="6478"/>
        <v/>
      </c>
      <c r="M150" s="5" t="str">
        <f t="shared" ca="1" si="6380"/>
        <v/>
      </c>
      <c r="N150" s="5" t="str">
        <f t="shared" ca="1" si="6381"/>
        <v/>
      </c>
      <c r="O150" s="5" t="str">
        <f ca="1">IF(B150="","",'Hidden inputs'!$D$11*F150+'Hidden inputs'!$E$11*G150)</f>
        <v/>
      </c>
      <c r="P150" s="11" t="str">
        <f t="shared" ca="1" si="6314"/>
        <v/>
      </c>
      <c r="Q150" s="20" t="str">
        <f t="shared" ca="1" si="6315"/>
        <v/>
      </c>
      <c r="R150" s="3" t="str">
        <f t="shared" ca="1" si="6382"/>
        <v/>
      </c>
      <c r="S150" s="5" t="str" cm="1">
        <f t="array" aca="1" ref="S150" ca="1">IF($B150="","",IF(R150=0,0,IF(DD_Payment="",0,IF(R150&lt;_xlfn.IFS(DD_Frequency="Monthly",1,DD_Frequency="Quarterly",IF(MONTH(R$2)=1,1,IF(MONTH(R$2)=4,1,IF(MONTH(R$2)=7,1,IF(MONTH(R$2)=10,1,0)))),DD_Frequency="Annually",IF(MONTH(R$2)=1,1,0))*DD_Payment,R150,_xlfn.IFS(DD_Frequency="Monthly",1,DD_Frequency="Quarterly",IF(MONTH(R$2)=1,1,IF(MONTH(R$2)=4,1,IF(MONTH(R$2)=7,1,IF(MONTH(R$2)=10,1,0)))),DD_Frequency="Annually",IF(MONTH(R$2)=1,1,0))*DD_Payment))))</f>
        <v/>
      </c>
      <c r="T150" s="3" t="str">
        <f t="shared" ref="T150" ca="1" si="7232">IF(B150="","",IF(R150&gt;S150,(R150-S150/2)*(rate_A*((T$1+A150)/365)),0))</f>
        <v/>
      </c>
      <c r="U150" s="3" t="str">
        <f t="shared" ca="1" si="6384"/>
        <v/>
      </c>
      <c r="V150" s="3" t="str">
        <f t="shared" ref="V150" ca="1" si="7233">IF(B150="","",G150*(1+rate_A*(T$1+A150)/365))</f>
        <v/>
      </c>
      <c r="W150" s="3" t="str">
        <f t="shared" ref="W150" ca="1" si="7234">IF(B150="","",H150*(1+rate_A*(T$1+A150)/365))</f>
        <v/>
      </c>
      <c r="X150" s="3" t="str">
        <f t="shared" ref="X150" ca="1" si="7235">IF(B150="","",I150*(1+rate_joint*(T$1+A150)/365))</f>
        <v/>
      </c>
      <c r="Y150" s="5" t="str">
        <f t="shared" ca="1" si="6483"/>
        <v/>
      </c>
      <c r="Z150" s="5" t="str" cm="1">
        <f t="array" aca="1" ref="Z150" ca="1">IF(Y150="","",_xlfn.IFS(Y150&lt;='Hidden inputs'!$C$15,Y150*'Hidden inputs'!$D$15,Y150&lt;='Hidden inputs'!$C$16,'Hidden inputs'!$C$15*'Hidden inputs'!$D$15+(Y150-'Hidden inputs'!$B$16)*'Hidden inputs'!$D$16,Y150&lt;='Hidden inputs'!$C$17,'Hidden inputs'!$C$15*'Hidden inputs'!$D$15+('Hidden inputs'!$C$16-'Hidden inputs'!$B$16)*'Hidden inputs'!$D$16+(Y150-'Hidden inputs'!$B$17)*'Hidden inputs'!$D$17,Y150&gt;'Hidden inputs'!$B$18,'Hidden inputs'!$C$15*'Hidden inputs'!$D$15+('Hidden inputs'!$C$16-'Hidden inputs'!$B$16)*'Hidden inputs'!$D$16+('Hidden inputs'!$C$17-'Hidden inputs'!$B$17)*'Hidden inputs'!$D$17+(Y150-'Hidden inputs'!$B$18)*'Hidden inputs'!$D$18))</f>
        <v/>
      </c>
      <c r="AA150" s="10" t="str">
        <f t="shared" ca="1" si="6484"/>
        <v/>
      </c>
      <c r="AB150" s="5" t="str">
        <f t="shared" ca="1" si="6388"/>
        <v/>
      </c>
      <c r="AC150" s="5" t="str">
        <f t="shared" ca="1" si="6485"/>
        <v/>
      </c>
      <c r="AD150" s="5" t="str">
        <f ca="1">IF(B150="","",'Hidden inputs'!$D$11*U150+'Hidden inputs'!$E$11*V150)</f>
        <v/>
      </c>
      <c r="AE150" s="11" t="str">
        <f t="shared" ca="1" si="6320"/>
        <v/>
      </c>
      <c r="AF150" s="9" t="str">
        <f t="shared" ca="1" si="6389"/>
        <v/>
      </c>
      <c r="AG150" s="3" t="str">
        <f t="shared" ca="1" si="6390"/>
        <v/>
      </c>
      <c r="AH150" s="5" t="str" cm="1">
        <f t="array" aca="1" ref="AH150" ca="1">IF($B150="","",IF(AG150=0,0,IF(DD_Payment="",0,IF(AG150&lt;_xlfn.IFS(DD_Frequency="Monthly",1,DD_Frequency="Quarterly",IF(MONTH(AG$2)=1,1,IF(MONTH(AG$2)=4,1,IF(MONTH(AG$2)=7,1,IF(MONTH(AG$2)=10,1,0)))),DD_Frequency="Annually",IF(MONTH(AG$2)=1,1,0))*DD_Payment,AG150,_xlfn.IFS(DD_Frequency="Monthly",1,DD_Frequency="Quarterly",IF(MONTH(AG$2)=1,1,IF(MONTH(AG$2)=4,1,IF(MONTH(AG$2)=7,1,IF(MONTH(AG$2)=10,1,0)))),DD_Frequency="Annually",IF(MONTH(AG$2)=1,1,0))*DD_Payment))))</f>
        <v/>
      </c>
      <c r="AI150" s="3" t="str">
        <f t="shared" ref="AI150" ca="1" si="7236">IF($B150="","",IF(AG150&gt;AH150,(AG150-AH150/2)*(rate_A*(AI$1/365)),0))</f>
        <v/>
      </c>
      <c r="AJ150" s="3" t="str">
        <f t="shared" ca="1" si="6487"/>
        <v/>
      </c>
      <c r="AK150" s="3" t="str">
        <f t="shared" ref="AK150" ca="1" si="7237">IF($B150="","",V150*(1+rate_A*AI$1/365))</f>
        <v/>
      </c>
      <c r="AL150" s="3" t="str">
        <f t="shared" ref="AL150" ca="1" si="7238">IF($B150="","",W150*(1+rate_A*AI$1/365))</f>
        <v/>
      </c>
      <c r="AM150" s="3" t="str">
        <f t="shared" ref="AM150" ca="1" si="7239">IF($B150="","",X150*(1+rate_joint*AI$1/365))</f>
        <v/>
      </c>
      <c r="AN150" s="5" t="str">
        <f t="shared" ca="1" si="6491"/>
        <v/>
      </c>
      <c r="AO150" s="5" t="str" cm="1">
        <f t="array" aca="1" ref="AO150" ca="1">IF(AN150="","",_xlfn.IFS(AN150&lt;='Hidden inputs'!$C$15,AN150*'Hidden inputs'!$D$15,AN150&lt;='Hidden inputs'!$C$16,'Hidden inputs'!$C$15*'Hidden inputs'!$D$15+(AN150-'Hidden inputs'!$B$16)*'Hidden inputs'!$D$16,AN150&lt;='Hidden inputs'!$C$17,'Hidden inputs'!$C$15*'Hidden inputs'!$D$15+('Hidden inputs'!$C$16-'Hidden inputs'!$B$16)*'Hidden inputs'!$D$16+(AN150-'Hidden inputs'!$B$17)*'Hidden inputs'!$D$17,AN150&gt;'Hidden inputs'!$B$18,'Hidden inputs'!$C$15*'Hidden inputs'!$D$15+('Hidden inputs'!$C$16-'Hidden inputs'!$B$16)*'Hidden inputs'!$D$16+('Hidden inputs'!$C$17-'Hidden inputs'!$B$17)*'Hidden inputs'!$D$17+(AN150-'Hidden inputs'!$B$18)*'Hidden inputs'!$D$18))</f>
        <v/>
      </c>
      <c r="AP150" s="10" t="str">
        <f t="shared" ca="1" si="6492"/>
        <v/>
      </c>
      <c r="AQ150" s="5" t="str">
        <f t="shared" ca="1" si="6395"/>
        <v/>
      </c>
      <c r="AR150" s="5" t="str">
        <f t="shared" ca="1" si="6396"/>
        <v/>
      </c>
      <c r="AS150" s="5" t="str">
        <f ca="1">IF($B150="","",'Hidden inputs'!$D$11*AJ150+'Hidden inputs'!$E$11*AK150)</f>
        <v/>
      </c>
      <c r="AT150" s="11" t="str">
        <f t="shared" ca="1" si="6325"/>
        <v/>
      </c>
      <c r="AU150" s="9" t="str">
        <f t="shared" ca="1" si="6397"/>
        <v/>
      </c>
      <c r="AV150" s="3" t="str">
        <f t="shared" ca="1" si="6398"/>
        <v/>
      </c>
      <c r="AW150" s="5" t="str" cm="1">
        <f t="array" aca="1" ref="AW150" ca="1">IF($B150="","",IF(AV150=0,0,IF(DD_Payment="",0,IF(AV150&lt;_xlfn.IFS(DD_Frequency="Monthly",1,DD_Frequency="Quarterly",IF(MONTH(AV$2)=1,1,IF(MONTH(AV$2)=4,1,IF(MONTH(AV$2)=7,1,IF(MONTH(AV$2)=10,1,0)))),DD_Frequency="Annually",IF(MONTH(AV$2)=1,1,0))*DD_Payment,AV150,_xlfn.IFS(DD_Frequency="Monthly",1,DD_Frequency="Quarterly",IF(MONTH(AV$2)=1,1,IF(MONTH(AV$2)=4,1,IF(MONTH(AV$2)=7,1,IF(MONTH(AV$2)=10,1,0)))),DD_Frequency="Annually",IF(MONTH(AV$2)=1,1,0))*DD_Payment))))</f>
        <v/>
      </c>
      <c r="AX150" s="3" t="str">
        <f t="shared" ref="AX150" ca="1" si="7240">IF($B150="","",IF(AV150&gt;AW150,(AV150-AW150/2)*(rate_A*(AX$1/365)),0))</f>
        <v/>
      </c>
      <c r="AY150" s="3" t="str">
        <f t="shared" ca="1" si="6494"/>
        <v/>
      </c>
      <c r="AZ150" s="3" t="str">
        <f t="shared" ref="AZ150" ca="1" si="7241">IF($B150="","",AK150*(1+rate_A*AX$1/365))</f>
        <v/>
      </c>
      <c r="BA150" s="3" t="str">
        <f t="shared" ref="BA150" ca="1" si="7242">IF($B150="","",AL150*(1+rate_A*AX$1/365))</f>
        <v/>
      </c>
      <c r="BB150" s="3" t="str">
        <f t="shared" ref="BB150" ca="1" si="7243">IF($B150="","",AM150*(1+rate_joint*AX$1/365))</f>
        <v/>
      </c>
      <c r="BC150" s="5" t="str">
        <f t="shared" ca="1" si="6498"/>
        <v/>
      </c>
      <c r="BD150" s="5" t="str" cm="1">
        <f t="array" aca="1" ref="BD150" ca="1">IF(BC150="","",_xlfn.IFS(BC150&lt;='Hidden inputs'!$C$15,BC150*'Hidden inputs'!$D$15,BC150&lt;='Hidden inputs'!$C$16,'Hidden inputs'!$C$15*'Hidden inputs'!$D$15+(BC150-'Hidden inputs'!$B$16)*'Hidden inputs'!$D$16,BC150&lt;='Hidden inputs'!$C$17,'Hidden inputs'!$C$15*'Hidden inputs'!$D$15+('Hidden inputs'!$C$16-'Hidden inputs'!$B$16)*'Hidden inputs'!$D$16+(BC150-'Hidden inputs'!$B$17)*'Hidden inputs'!$D$17,BC150&gt;'Hidden inputs'!$B$18,'Hidden inputs'!$C$15*'Hidden inputs'!$D$15+('Hidden inputs'!$C$16-'Hidden inputs'!$B$16)*'Hidden inputs'!$D$16+('Hidden inputs'!$C$17-'Hidden inputs'!$B$17)*'Hidden inputs'!$D$17+(BC150-'Hidden inputs'!$B$18)*'Hidden inputs'!$D$18))</f>
        <v/>
      </c>
      <c r="BE150" s="10" t="str">
        <f t="shared" ca="1" si="6499"/>
        <v/>
      </c>
      <c r="BF150" s="5" t="str">
        <f t="shared" ca="1" si="6403"/>
        <v/>
      </c>
      <c r="BG150" s="5" t="str">
        <f t="shared" ca="1" si="6404"/>
        <v/>
      </c>
      <c r="BH150" s="5" t="str">
        <f ca="1">IF($B150="","",'Hidden inputs'!$D$11*AY150+'Hidden inputs'!$E$11*AZ150)</f>
        <v/>
      </c>
      <c r="BI150" s="11" t="str">
        <f t="shared" ca="1" si="6330"/>
        <v/>
      </c>
      <c r="BJ150" s="9" t="str">
        <f t="shared" ca="1" si="6405"/>
        <v/>
      </c>
      <c r="BK150" s="3" t="str">
        <f t="shared" ca="1" si="6406"/>
        <v/>
      </c>
      <c r="BL150" s="5" t="str" cm="1">
        <f t="array" aca="1" ref="BL150" ca="1">IF($B150="","",IF(BK150=0,0,IF(DD_Payment="",0,IF(BK150&lt;_xlfn.IFS(DD_Frequency="Monthly",1,DD_Frequency="Quarterly",IF(MONTH(BK$2)=1,1,IF(MONTH(BK$2)=4,1,IF(MONTH(BK$2)=7,1,IF(MONTH(BK$2)=10,1,0)))),DD_Frequency="Annually",IF(MONTH(BK$2)=1,1,0))*DD_Payment,BK150,_xlfn.IFS(DD_Frequency="Monthly",1,DD_Frequency="Quarterly",IF(MONTH(BK$2)=1,1,IF(MONTH(BK$2)=4,1,IF(MONTH(BK$2)=7,1,IF(MONTH(BK$2)=10,1,0)))),DD_Frequency="Annually",IF(MONTH(BK$2)=1,1,0))*DD_Payment))))</f>
        <v/>
      </c>
      <c r="BM150" s="3" t="str">
        <f t="shared" ref="BM150" ca="1" si="7244">IF($B150="","",IF(BK150&gt;BL150,(BK150-BL150/2)*(rate_A*(BM$1/365)),0))</f>
        <v/>
      </c>
      <c r="BN150" s="3" t="str">
        <f t="shared" ca="1" si="6501"/>
        <v/>
      </c>
      <c r="BO150" s="3" t="str">
        <f t="shared" ref="BO150" ca="1" si="7245">IF($B150="","",AZ150*(1+rate_A*BM$1/365))</f>
        <v/>
      </c>
      <c r="BP150" s="3" t="str">
        <f t="shared" ref="BP150" ca="1" si="7246">IF($B150="","",BA150*(1+rate_A*BM$1/365))</f>
        <v/>
      </c>
      <c r="BQ150" s="3" t="str">
        <f t="shared" ref="BQ150" ca="1" si="7247">IF($B150="","",BB150*(1+rate_joint*BM$1/365))</f>
        <v/>
      </c>
      <c r="BR150" s="5" t="str">
        <f t="shared" ca="1" si="6505"/>
        <v/>
      </c>
      <c r="BS150" s="5" t="str" cm="1">
        <f t="array" aca="1" ref="BS150" ca="1">IF(BR150="","",_xlfn.IFS(BR150&lt;='Hidden inputs'!$C$15,BR150*'Hidden inputs'!$D$15,BR150&lt;='Hidden inputs'!$C$16,'Hidden inputs'!$C$15*'Hidden inputs'!$D$15+(BR150-'Hidden inputs'!$B$16)*'Hidden inputs'!$D$16,BR150&lt;='Hidden inputs'!$C$17,'Hidden inputs'!$C$15*'Hidden inputs'!$D$15+('Hidden inputs'!$C$16-'Hidden inputs'!$B$16)*'Hidden inputs'!$D$16+(BR150-'Hidden inputs'!$B$17)*'Hidden inputs'!$D$17,BR150&gt;'Hidden inputs'!$B$18,'Hidden inputs'!$C$15*'Hidden inputs'!$D$15+('Hidden inputs'!$C$16-'Hidden inputs'!$B$16)*'Hidden inputs'!$D$16+('Hidden inputs'!$C$17-'Hidden inputs'!$B$17)*'Hidden inputs'!$D$17+(BR150-'Hidden inputs'!$B$18)*'Hidden inputs'!$D$18))</f>
        <v/>
      </c>
      <c r="BT150" s="10" t="str">
        <f t="shared" ca="1" si="6506"/>
        <v/>
      </c>
      <c r="BU150" s="5" t="str">
        <f t="shared" ca="1" si="6411"/>
        <v/>
      </c>
      <c r="BV150" s="5" t="str">
        <f t="shared" ca="1" si="6412"/>
        <v/>
      </c>
      <c r="BW150" s="5" t="str">
        <f ca="1">IF($B150="","",'Hidden inputs'!$D$11*BN150+'Hidden inputs'!$E$11*BO150)</f>
        <v/>
      </c>
      <c r="BX150" s="11" t="str">
        <f t="shared" ca="1" si="6335"/>
        <v/>
      </c>
      <c r="BY150" s="9" t="str">
        <f t="shared" ca="1" si="6413"/>
        <v/>
      </c>
      <c r="BZ150" s="3" t="str">
        <f t="shared" ca="1" si="6414"/>
        <v/>
      </c>
      <c r="CA150" s="5" t="str" cm="1">
        <f t="array" aca="1" ref="CA150" ca="1">IF($B150="","",IF(BZ150=0,0,IF(DD_Payment="",0,IF(BZ150&lt;_xlfn.IFS(DD_Frequency="Monthly",1,DD_Frequency="Quarterly",IF(MONTH(BZ$2)=1,1,IF(MONTH(BZ$2)=4,1,IF(MONTH(BZ$2)=7,1,IF(MONTH(BZ$2)=10,1,0)))),DD_Frequency="Annually",IF(MONTH(BZ$2)=1,1,0))*DD_Payment,BZ150,_xlfn.IFS(DD_Frequency="Monthly",1,DD_Frequency="Quarterly",IF(MONTH(BZ$2)=1,1,IF(MONTH(BZ$2)=4,1,IF(MONTH(BZ$2)=7,1,IF(MONTH(BZ$2)=10,1,0)))),DD_Frequency="Annually",IF(MONTH(BZ$2)=1,1,0))*DD_Payment))))</f>
        <v/>
      </c>
      <c r="CB150" s="3" t="str">
        <f t="shared" ref="CB150" ca="1" si="7248">IF($B150="","",IF(BZ150&gt;CA150,(BZ150-CA150/2)*(rate_A*(CB$1/365)),0))</f>
        <v/>
      </c>
      <c r="CC150" s="3" t="str">
        <f t="shared" ca="1" si="6508"/>
        <v/>
      </c>
      <c r="CD150" s="3" t="str">
        <f t="shared" ref="CD150" ca="1" si="7249">IF($B150="","",BO150*(1+rate_A*CB$1/365))</f>
        <v/>
      </c>
      <c r="CE150" s="3" t="str">
        <f t="shared" ref="CE150" ca="1" si="7250">IF($B150="","",BP150*(1+rate_A*CB$1/365))</f>
        <v/>
      </c>
      <c r="CF150" s="3" t="str">
        <f t="shared" ref="CF150" ca="1" si="7251">IF($B150="","",BQ150*(1+rate_joint*CB$1/365))</f>
        <v/>
      </c>
      <c r="CG150" s="5" t="str">
        <f t="shared" ca="1" si="6512"/>
        <v/>
      </c>
      <c r="CH150" s="5" t="str" cm="1">
        <f t="array" aca="1" ref="CH150" ca="1">IF(CG150="","",_xlfn.IFS(CG150&lt;='Hidden inputs'!$C$15,CG150*'Hidden inputs'!$D$15,CG150&lt;='Hidden inputs'!$C$16,'Hidden inputs'!$C$15*'Hidden inputs'!$D$15+(CG150-'Hidden inputs'!$B$16)*'Hidden inputs'!$D$16,CG150&lt;='Hidden inputs'!$C$17,'Hidden inputs'!$C$15*'Hidden inputs'!$D$15+('Hidden inputs'!$C$16-'Hidden inputs'!$B$16)*'Hidden inputs'!$D$16+(CG150-'Hidden inputs'!$B$17)*'Hidden inputs'!$D$17,CG150&gt;'Hidden inputs'!$B$18,'Hidden inputs'!$C$15*'Hidden inputs'!$D$15+('Hidden inputs'!$C$16-'Hidden inputs'!$B$16)*'Hidden inputs'!$D$16+('Hidden inputs'!$C$17-'Hidden inputs'!$B$17)*'Hidden inputs'!$D$17+(CG150-'Hidden inputs'!$B$18)*'Hidden inputs'!$D$18))</f>
        <v/>
      </c>
      <c r="CI150" s="10" t="str">
        <f t="shared" ca="1" si="6513"/>
        <v/>
      </c>
      <c r="CJ150" s="5" t="str">
        <f t="shared" ca="1" si="6419"/>
        <v/>
      </c>
      <c r="CK150" s="5" t="str">
        <f t="shared" ca="1" si="6420"/>
        <v/>
      </c>
      <c r="CL150" s="5" t="str">
        <f ca="1">IF($B150="","",'Hidden inputs'!$D$11*CC150+'Hidden inputs'!$E$11*CD150)</f>
        <v/>
      </c>
      <c r="CM150" s="11" t="str">
        <f t="shared" ca="1" si="6340"/>
        <v/>
      </c>
      <c r="CN150" s="9" t="str">
        <f t="shared" ca="1" si="6421"/>
        <v/>
      </c>
      <c r="CO150" s="3" t="str">
        <f t="shared" ca="1" si="6422"/>
        <v/>
      </c>
      <c r="CP150" s="5" t="str" cm="1">
        <f t="array" aca="1" ref="CP150" ca="1">IF($B150="","",IF(CO150=0,0,IF(DD_Payment="",0,IF(CO150&lt;_xlfn.IFS(DD_Frequency="Monthly",1,DD_Frequency="Quarterly",IF(MONTH(CO$2)=1,1,IF(MONTH(CO$2)=4,1,IF(MONTH(CO$2)=7,1,IF(MONTH(CO$2)=10,1,0)))),DD_Frequency="Annually",IF(MONTH(CO$2)=1,1,0))*DD_Payment,CO150,_xlfn.IFS(DD_Frequency="Monthly",1,DD_Frequency="Quarterly",IF(MONTH(CO$2)=1,1,IF(MONTH(CO$2)=4,1,IF(MONTH(CO$2)=7,1,IF(MONTH(CO$2)=10,1,0)))),DD_Frequency="Annually",IF(MONTH(CO$2)=1,1,0))*DD_Payment))))</f>
        <v/>
      </c>
      <c r="CQ150" s="3" t="str">
        <f t="shared" ref="CQ150" ca="1" si="7252">IF($B150="","",IF(CO150&gt;CP150,(CO150-CP150/2)*(rate_A*(CQ$1/365)),0))</f>
        <v/>
      </c>
      <c r="CR150" s="3" t="str">
        <f t="shared" ca="1" si="6515"/>
        <v/>
      </c>
      <c r="CS150" s="3" t="str">
        <f t="shared" ref="CS150" ca="1" si="7253">IF($B150="","",CD150*(1+rate_A*CQ$1/365))</f>
        <v/>
      </c>
      <c r="CT150" s="3" t="str">
        <f t="shared" ref="CT150" ca="1" si="7254">IF($B150="","",CE150*(1+rate_A*CQ$1/365))</f>
        <v/>
      </c>
      <c r="CU150" s="3" t="str">
        <f t="shared" ref="CU150" ca="1" si="7255">IF($B150="","",CF150*(1+rate_joint*CQ$1/365))</f>
        <v/>
      </c>
      <c r="CV150" s="5" t="str">
        <f t="shared" ca="1" si="6519"/>
        <v/>
      </c>
      <c r="CW150" s="5" t="str" cm="1">
        <f t="array" aca="1" ref="CW150" ca="1">IF(CV150="","",_xlfn.IFS(CV150&lt;='Hidden inputs'!$C$15,CV150*'Hidden inputs'!$D$15,CV150&lt;='Hidden inputs'!$C$16,'Hidden inputs'!$C$15*'Hidden inputs'!$D$15+(CV150-'Hidden inputs'!$B$16)*'Hidden inputs'!$D$16,CV150&lt;='Hidden inputs'!$C$17,'Hidden inputs'!$C$15*'Hidden inputs'!$D$15+('Hidden inputs'!$C$16-'Hidden inputs'!$B$16)*'Hidden inputs'!$D$16+(CV150-'Hidden inputs'!$B$17)*'Hidden inputs'!$D$17,CV150&gt;'Hidden inputs'!$B$18,'Hidden inputs'!$C$15*'Hidden inputs'!$D$15+('Hidden inputs'!$C$16-'Hidden inputs'!$B$16)*'Hidden inputs'!$D$16+('Hidden inputs'!$C$17-'Hidden inputs'!$B$17)*'Hidden inputs'!$D$17+(CV150-'Hidden inputs'!$B$18)*'Hidden inputs'!$D$18))</f>
        <v/>
      </c>
      <c r="CX150" s="10" t="str">
        <f t="shared" ca="1" si="6520"/>
        <v/>
      </c>
      <c r="CY150" s="5" t="str">
        <f t="shared" ca="1" si="6427"/>
        <v/>
      </c>
      <c r="CZ150" s="5" t="str">
        <f t="shared" ca="1" si="6428"/>
        <v/>
      </c>
      <c r="DA150" s="5" t="str">
        <f ca="1">IF($B150="","",'Hidden inputs'!$D$11*CR150+'Hidden inputs'!$E$11*CS150)</f>
        <v/>
      </c>
      <c r="DB150" s="11" t="str">
        <f t="shared" ca="1" si="6345"/>
        <v/>
      </c>
      <c r="DC150" s="9" t="str">
        <f t="shared" ca="1" si="6429"/>
        <v/>
      </c>
      <c r="DD150" s="3" t="str">
        <f t="shared" ca="1" si="6430"/>
        <v/>
      </c>
      <c r="DE150" s="5" t="str" cm="1">
        <f t="array" aca="1" ref="DE150" ca="1">IF($B150="","",IF(DD150=0,0,IF(DD_Payment="",0,IF(DD150&lt;_xlfn.IFS(DD_Frequency="Monthly",1,DD_Frequency="Quarterly",IF(MONTH(DD$2)=1,1,IF(MONTH(DD$2)=4,1,IF(MONTH(DD$2)=7,1,IF(MONTH(DD$2)=10,1,0)))),DD_Frequency="Annually",IF(MONTH(DD$2)=1,1,0))*DD_Payment,DD150,_xlfn.IFS(DD_Frequency="Monthly",1,DD_Frequency="Quarterly",IF(MONTH(DD$2)=1,1,IF(MONTH(DD$2)=4,1,IF(MONTH(DD$2)=7,1,IF(MONTH(DD$2)=10,1,0)))),DD_Frequency="Annually",IF(MONTH(DD$2)=1,1,0))*DD_Payment))))</f>
        <v/>
      </c>
      <c r="DF150" s="3" t="str">
        <f t="shared" ref="DF150" ca="1" si="7256">IF($B150="","",IF(DD150&gt;DE150,(DD150-DE150/2)*(rate_A*(DF$1/365)),0))</f>
        <v/>
      </c>
      <c r="DG150" s="3" t="str">
        <f t="shared" ca="1" si="6522"/>
        <v/>
      </c>
      <c r="DH150" s="3" t="str">
        <f t="shared" ref="DH150" ca="1" si="7257">IF($B150="","",CS150*(1+rate_A*DF$1/365))</f>
        <v/>
      </c>
      <c r="DI150" s="3" t="str">
        <f t="shared" ref="DI150" ca="1" si="7258">IF($B150="","",CT150*(1+rate_A*DF$1/365))</f>
        <v/>
      </c>
      <c r="DJ150" s="3" t="str">
        <f t="shared" ref="DJ150" ca="1" si="7259">IF($B150="","",CU150*(1+rate_joint*DF$1/365))</f>
        <v/>
      </c>
      <c r="DK150" s="5" t="str">
        <f t="shared" ca="1" si="6526"/>
        <v/>
      </c>
      <c r="DL150" s="5" t="str" cm="1">
        <f t="array" aca="1" ref="DL150" ca="1">IF(DK150="","",_xlfn.IFS(DK150&lt;='Hidden inputs'!$C$15,DK150*'Hidden inputs'!$D$15,DK150&lt;='Hidden inputs'!$C$16,'Hidden inputs'!$C$15*'Hidden inputs'!$D$15+(DK150-'Hidden inputs'!$B$16)*'Hidden inputs'!$D$16,DK150&lt;='Hidden inputs'!$C$17,'Hidden inputs'!$C$15*'Hidden inputs'!$D$15+('Hidden inputs'!$C$16-'Hidden inputs'!$B$16)*'Hidden inputs'!$D$16+(DK150-'Hidden inputs'!$B$17)*'Hidden inputs'!$D$17,DK150&gt;'Hidden inputs'!$B$18,'Hidden inputs'!$C$15*'Hidden inputs'!$D$15+('Hidden inputs'!$C$16-'Hidden inputs'!$B$16)*'Hidden inputs'!$D$16+('Hidden inputs'!$C$17-'Hidden inputs'!$B$17)*'Hidden inputs'!$D$17+(DK150-'Hidden inputs'!$B$18)*'Hidden inputs'!$D$18))</f>
        <v/>
      </c>
      <c r="DM150" s="10" t="str">
        <f t="shared" ca="1" si="6527"/>
        <v/>
      </c>
      <c r="DN150" s="5" t="str">
        <f t="shared" ca="1" si="6435"/>
        <v/>
      </c>
      <c r="DO150" s="5" t="str">
        <f t="shared" ca="1" si="6436"/>
        <v/>
      </c>
      <c r="DP150" s="5" t="str">
        <f ca="1">IF($B150="","",'Hidden inputs'!$D$11*DG150+'Hidden inputs'!$E$11*DH150)</f>
        <v/>
      </c>
      <c r="DQ150" s="11" t="str">
        <f t="shared" ca="1" si="6350"/>
        <v/>
      </c>
      <c r="DR150" s="9" t="str">
        <f t="shared" ca="1" si="6437"/>
        <v/>
      </c>
      <c r="DS150" s="3" t="str">
        <f t="shared" ca="1" si="6438"/>
        <v/>
      </c>
      <c r="DT150" s="5" t="str" cm="1">
        <f t="array" aca="1" ref="DT150" ca="1">IF($B150="","",IF(DS150=0,0,IF(DD_Payment="",0,IF(DS150&lt;_xlfn.IFS(DD_Frequency="Monthly",1,DD_Frequency="Quarterly",IF(MONTH(DS$2)=1,1,IF(MONTH(DS$2)=4,1,IF(MONTH(DS$2)=7,1,IF(MONTH(DS$2)=10,1,0)))),DD_Frequency="Annually",IF(MONTH(DS$2)=1,1,0))*DD_Payment,DS150,_xlfn.IFS(DD_Frequency="Monthly",1,DD_Frequency="Quarterly",IF(MONTH(DS$2)=1,1,IF(MONTH(DS$2)=4,1,IF(MONTH(DS$2)=7,1,IF(MONTH(DS$2)=10,1,0)))),DD_Frequency="Annually",IF(MONTH(DS$2)=1,1,0))*DD_Payment))))</f>
        <v/>
      </c>
      <c r="DU150" s="3" t="str">
        <f t="shared" ref="DU150" ca="1" si="7260">IF($B150="","",IF(DS150&gt;DT150,(DS150-DT150/2)*(rate_A*(DU$1/365)),0))</f>
        <v/>
      </c>
      <c r="DV150" s="3" t="str">
        <f t="shared" ca="1" si="6529"/>
        <v/>
      </c>
      <c r="DW150" s="3" t="str">
        <f t="shared" ref="DW150" ca="1" si="7261">IF($B150="","",DH150*(1+rate_A*DU$1/365))</f>
        <v/>
      </c>
      <c r="DX150" s="3" t="str">
        <f t="shared" ref="DX150" ca="1" si="7262">IF($B150="","",DI150*(1+rate_A*DU$1/365))</f>
        <v/>
      </c>
      <c r="DY150" s="3" t="str">
        <f t="shared" ref="DY150" ca="1" si="7263">IF($B150="","",DJ150*(1+rate_joint*DU$1/365))</f>
        <v/>
      </c>
      <c r="DZ150" s="5" t="str">
        <f t="shared" ca="1" si="6533"/>
        <v/>
      </c>
      <c r="EA150" s="5" t="str" cm="1">
        <f t="array" aca="1" ref="EA150" ca="1">IF(DZ150="","",_xlfn.IFS(DZ150&lt;='Hidden inputs'!$C$15,DZ150*'Hidden inputs'!$D$15,DZ150&lt;='Hidden inputs'!$C$16,'Hidden inputs'!$C$15*'Hidden inputs'!$D$15+(DZ150-'Hidden inputs'!$B$16)*'Hidden inputs'!$D$16,DZ150&lt;='Hidden inputs'!$C$17,'Hidden inputs'!$C$15*'Hidden inputs'!$D$15+('Hidden inputs'!$C$16-'Hidden inputs'!$B$16)*'Hidden inputs'!$D$16+(DZ150-'Hidden inputs'!$B$17)*'Hidden inputs'!$D$17,DZ150&gt;'Hidden inputs'!$B$18,'Hidden inputs'!$C$15*'Hidden inputs'!$D$15+('Hidden inputs'!$C$16-'Hidden inputs'!$B$16)*'Hidden inputs'!$D$16+('Hidden inputs'!$C$17-'Hidden inputs'!$B$17)*'Hidden inputs'!$D$17+(DZ150-'Hidden inputs'!$B$18)*'Hidden inputs'!$D$18))</f>
        <v/>
      </c>
      <c r="EB150" s="10" t="str">
        <f t="shared" ca="1" si="6534"/>
        <v/>
      </c>
      <c r="EC150" s="5" t="str">
        <f t="shared" ca="1" si="6443"/>
        <v/>
      </c>
      <c r="ED150" s="5" t="str">
        <f t="shared" ca="1" si="6444"/>
        <v/>
      </c>
      <c r="EE150" s="5" t="str">
        <f ca="1">IF($B150="","",'Hidden inputs'!$D$11*DV150+'Hidden inputs'!$E$11*DW150)</f>
        <v/>
      </c>
      <c r="EF150" s="11" t="str">
        <f t="shared" ca="1" si="6355"/>
        <v/>
      </c>
      <c r="EG150" s="9" t="str">
        <f t="shared" ca="1" si="6445"/>
        <v/>
      </c>
      <c r="EH150" s="3" t="str">
        <f t="shared" ca="1" si="6446"/>
        <v/>
      </c>
      <c r="EI150" s="5" t="str" cm="1">
        <f t="array" aca="1" ref="EI150" ca="1">IF($B150="","",IF(EH150=0,0,IF(DD_Payment="",0,IF(EH150&lt;_xlfn.IFS(DD_Frequency="Monthly",1,DD_Frequency="Quarterly",IF(MONTH(EH$2)=1,1,IF(MONTH(EH$2)=4,1,IF(MONTH(EH$2)=7,1,IF(MONTH(EH$2)=10,1,0)))),DD_Frequency="Annually",IF(MONTH(EH$2)=1,1,0))*DD_Payment,EH150,_xlfn.IFS(DD_Frequency="Monthly",1,DD_Frequency="Quarterly",IF(MONTH(EH$2)=1,1,IF(MONTH(EH$2)=4,1,IF(MONTH(EH$2)=7,1,IF(MONTH(EH$2)=10,1,0)))),DD_Frequency="Annually",IF(MONTH(EH$2)=1,1,0))*DD_Payment))))</f>
        <v/>
      </c>
      <c r="EJ150" s="3" t="str">
        <f t="shared" ref="EJ150" ca="1" si="7264">IF($B150="","",IF(EH150&gt;EI150,(EH150-EI150/2)*(rate_A*(EJ$1/365)),0))</f>
        <v/>
      </c>
      <c r="EK150" s="3" t="str">
        <f t="shared" ca="1" si="6536"/>
        <v/>
      </c>
      <c r="EL150" s="3" t="str">
        <f t="shared" ref="EL150" ca="1" si="7265">IF($B150="","",DW150*(1+rate_A*EJ$1/365))</f>
        <v/>
      </c>
      <c r="EM150" s="3" t="str">
        <f t="shared" ref="EM150" ca="1" si="7266">IF($B150="","",DX150*(1+rate_A*EJ$1/365))</f>
        <v/>
      </c>
      <c r="EN150" s="3" t="str">
        <f t="shared" ref="EN150" ca="1" si="7267">IF($B150="","",DY150*(1+rate_joint*EJ$1/365))</f>
        <v/>
      </c>
      <c r="EO150" s="5" t="str">
        <f t="shared" ca="1" si="6540"/>
        <v/>
      </c>
      <c r="EP150" s="5" t="str" cm="1">
        <f t="array" aca="1" ref="EP150" ca="1">IF(EO150="","",_xlfn.IFS(EO150&lt;='Hidden inputs'!$C$15,EO150*'Hidden inputs'!$D$15,EO150&lt;='Hidden inputs'!$C$16,'Hidden inputs'!$C$15*'Hidden inputs'!$D$15+(EO150-'Hidden inputs'!$B$16)*'Hidden inputs'!$D$16,EO150&lt;='Hidden inputs'!$C$17,'Hidden inputs'!$C$15*'Hidden inputs'!$D$15+('Hidden inputs'!$C$16-'Hidden inputs'!$B$16)*'Hidden inputs'!$D$16+(EO150-'Hidden inputs'!$B$17)*'Hidden inputs'!$D$17,EO150&gt;'Hidden inputs'!$B$18,'Hidden inputs'!$C$15*'Hidden inputs'!$D$15+('Hidden inputs'!$C$16-'Hidden inputs'!$B$16)*'Hidden inputs'!$D$16+('Hidden inputs'!$C$17-'Hidden inputs'!$B$17)*'Hidden inputs'!$D$17+(EO150-'Hidden inputs'!$B$18)*'Hidden inputs'!$D$18))</f>
        <v/>
      </c>
      <c r="EQ150" s="10" t="str">
        <f t="shared" ca="1" si="6541"/>
        <v/>
      </c>
      <c r="ER150" s="5" t="str">
        <f t="shared" ca="1" si="6451"/>
        <v/>
      </c>
      <c r="ES150" s="5" t="str">
        <f t="shared" ca="1" si="6452"/>
        <v/>
      </c>
      <c r="ET150" s="5" t="str">
        <f ca="1">IF($B150="","",'Hidden inputs'!$D$11*EK150+'Hidden inputs'!$E$11*EL150)</f>
        <v/>
      </c>
      <c r="EU150" s="11" t="str">
        <f t="shared" ca="1" si="6360"/>
        <v/>
      </c>
      <c r="EV150" s="9" t="str">
        <f t="shared" ca="1" si="6453"/>
        <v/>
      </c>
      <c r="EW150" s="3" t="str">
        <f t="shared" ca="1" si="6454"/>
        <v/>
      </c>
      <c r="EX150" s="5" t="str" cm="1">
        <f t="array" aca="1" ref="EX150" ca="1">IF($B150="","",IF(EW150=0,0,IF(DD_Payment="",0,IF(EW150&lt;_xlfn.IFS(DD_Frequency="Monthly",1,DD_Frequency="Quarterly",IF(MONTH(EW$2)=1,1,IF(MONTH(EW$2)=4,1,IF(MONTH(EW$2)=7,1,IF(MONTH(EW$2)=10,1,0)))),DD_Frequency="Annually",IF(MONTH(EW$2)=1,1,0))*DD_Payment,EW150,_xlfn.IFS(DD_Frequency="Monthly",1,DD_Frequency="Quarterly",IF(MONTH(EW$2)=1,1,IF(MONTH(EW$2)=4,1,IF(MONTH(EW$2)=7,1,IF(MONTH(EW$2)=10,1,0)))),DD_Frequency="Annually",IF(MONTH(EW$2)=1,1,0))*DD_Payment))))</f>
        <v/>
      </c>
      <c r="EY150" s="3" t="str">
        <f t="shared" ref="EY150" ca="1" si="7268">IF($B150="","",IF(EW150&gt;EX150,(EW150-EX150/2)*(rate_A*(EY$1/365)),0))</f>
        <v/>
      </c>
      <c r="EZ150" s="3" t="str">
        <f t="shared" ca="1" si="6543"/>
        <v/>
      </c>
      <c r="FA150" s="3" t="str">
        <f t="shared" ref="FA150" ca="1" si="7269">IF($B150="","",EL150*(1+rate_A*EY$1/365))</f>
        <v/>
      </c>
      <c r="FB150" s="3" t="str">
        <f t="shared" ref="FB150" ca="1" si="7270">IF($B150="","",EM150*(1+rate_A*EY$1/365))</f>
        <v/>
      </c>
      <c r="FC150" s="3" t="str">
        <f t="shared" ref="FC150" ca="1" si="7271">IF($B150="","",EN150*(1+rate_joint*EY$1/365))</f>
        <v/>
      </c>
      <c r="FD150" s="5" t="str">
        <f t="shared" ca="1" si="6547"/>
        <v/>
      </c>
      <c r="FE150" s="5" t="str" cm="1">
        <f t="array" aca="1" ref="FE150" ca="1">IF(FD150="","",_xlfn.IFS(FD150&lt;='Hidden inputs'!$C$15,FD150*'Hidden inputs'!$D$15,FD150&lt;='Hidden inputs'!$C$16,'Hidden inputs'!$C$15*'Hidden inputs'!$D$15+(FD150-'Hidden inputs'!$B$16)*'Hidden inputs'!$D$16,FD150&lt;='Hidden inputs'!$C$17,'Hidden inputs'!$C$15*'Hidden inputs'!$D$15+('Hidden inputs'!$C$16-'Hidden inputs'!$B$16)*'Hidden inputs'!$D$16+(FD150-'Hidden inputs'!$B$17)*'Hidden inputs'!$D$17,FD150&gt;'Hidden inputs'!$B$18,'Hidden inputs'!$C$15*'Hidden inputs'!$D$15+('Hidden inputs'!$C$16-'Hidden inputs'!$B$16)*'Hidden inputs'!$D$16+('Hidden inputs'!$C$17-'Hidden inputs'!$B$17)*'Hidden inputs'!$D$17+(FD150-'Hidden inputs'!$B$18)*'Hidden inputs'!$D$18))</f>
        <v/>
      </c>
      <c r="FF150" s="10" t="str">
        <f t="shared" ca="1" si="6548"/>
        <v/>
      </c>
      <c r="FG150" s="5" t="str">
        <f t="shared" ca="1" si="6459"/>
        <v/>
      </c>
      <c r="FH150" s="5" t="str">
        <f t="shared" ca="1" si="6460"/>
        <v/>
      </c>
      <c r="FI150" s="5" t="str">
        <f ca="1">IF($B150="","",'Hidden inputs'!$D$11*EZ150+'Hidden inputs'!$E$11*FA150)</f>
        <v/>
      </c>
      <c r="FJ150" s="11" t="str">
        <f t="shared" ca="1" si="6365"/>
        <v/>
      </c>
      <c r="FK150" s="9" t="str">
        <f t="shared" ca="1" si="6461"/>
        <v/>
      </c>
      <c r="FL150" s="3" t="str">
        <f t="shared" ca="1" si="6462"/>
        <v/>
      </c>
      <c r="FM150" s="5" t="str" cm="1">
        <f t="array" aca="1" ref="FM150" ca="1">IF($B150="","",IF(FL150=0,0,IF(DD_Payment="",0,IF(FL150&lt;_xlfn.IFS(DD_Frequency="Monthly",1,DD_Frequency="Quarterly",IF(MONTH(FL$2)=1,1,IF(MONTH(FL$2)=4,1,IF(MONTH(FL$2)=7,1,IF(MONTH(FL$2)=10,1,0)))),DD_Frequency="Annually",IF(MONTH(FL$2)=1,1,0))*DD_Payment,FL150,_xlfn.IFS(DD_Frequency="Monthly",1,DD_Frequency="Quarterly",IF(MONTH(FL$2)=1,1,IF(MONTH(FL$2)=4,1,IF(MONTH(FL$2)=7,1,IF(MONTH(FL$2)=10,1,0)))),DD_Frequency="Annually",IF(MONTH(FL$2)=1,1,0))*DD_Payment))))</f>
        <v/>
      </c>
      <c r="FN150" s="3" t="str">
        <f t="shared" ref="FN150" ca="1" si="7272">IF($B150="","",IF(FL150&gt;FM150,(FL150-FM150/2)*(rate_A*(FN$1/365)),0))</f>
        <v/>
      </c>
      <c r="FO150" s="3" t="str">
        <f t="shared" ca="1" si="6550"/>
        <v/>
      </c>
      <c r="FP150" s="3" t="str">
        <f t="shared" ref="FP150" ca="1" si="7273">IF($B150="","",FA150*(1+rate_A*FN$1/365))</f>
        <v/>
      </c>
      <c r="FQ150" s="3" t="str">
        <f t="shared" ref="FQ150" ca="1" si="7274">IF($B150="","",FB150*(1+rate_A*FN$1/365))</f>
        <v/>
      </c>
      <c r="FR150" s="3" t="str">
        <f t="shared" ref="FR150" ca="1" si="7275">IF($B150="","",FC150*(1+rate_joint*FN$1/365))</f>
        <v/>
      </c>
      <c r="FS150" s="5" t="str">
        <f t="shared" ca="1" si="6554"/>
        <v/>
      </c>
      <c r="FT150" s="5" t="str" cm="1">
        <f t="array" aca="1" ref="FT150" ca="1">IF(FS150="","",_xlfn.IFS(FS150&lt;='Hidden inputs'!$C$15,FS150*'Hidden inputs'!$D$15,FS150&lt;='Hidden inputs'!$C$16,'Hidden inputs'!$C$15*'Hidden inputs'!$D$15+(FS150-'Hidden inputs'!$B$16)*'Hidden inputs'!$D$16,FS150&lt;='Hidden inputs'!$C$17,'Hidden inputs'!$C$15*'Hidden inputs'!$D$15+('Hidden inputs'!$C$16-'Hidden inputs'!$B$16)*'Hidden inputs'!$D$16+(FS150-'Hidden inputs'!$B$17)*'Hidden inputs'!$D$17,FS150&gt;'Hidden inputs'!$B$18,'Hidden inputs'!$C$15*'Hidden inputs'!$D$15+('Hidden inputs'!$C$16-'Hidden inputs'!$B$16)*'Hidden inputs'!$D$16+('Hidden inputs'!$C$17-'Hidden inputs'!$B$17)*'Hidden inputs'!$D$17+(FS150-'Hidden inputs'!$B$18)*'Hidden inputs'!$D$18))</f>
        <v/>
      </c>
      <c r="FU150" s="10" t="str">
        <f t="shared" ca="1" si="6555"/>
        <v/>
      </c>
      <c r="FV150" s="5" t="str">
        <f t="shared" ca="1" si="6467"/>
        <v/>
      </c>
      <c r="FW150" s="5" t="str">
        <f t="shared" ca="1" si="6468"/>
        <v/>
      </c>
      <c r="FX150" s="5" t="str">
        <f ca="1">IF($B150="","",'Hidden inputs'!$D$11*FO150+'Hidden inputs'!$E$11*FP150)</f>
        <v/>
      </c>
      <c r="FY150" s="11" t="str">
        <f t="shared" ca="1" si="6370"/>
        <v/>
      </c>
      <c r="FZ150" s="9" t="str">
        <f t="shared" ca="1" si="6469"/>
        <v/>
      </c>
      <c r="GA150" s="5" t="str">
        <f t="shared" ca="1" si="6470"/>
        <v/>
      </c>
      <c r="GB150" s="5" t="str">
        <f t="shared" ca="1" si="6471"/>
        <v/>
      </c>
      <c r="GC150" s="5" t="str">
        <f t="shared" ca="1" si="6371"/>
        <v/>
      </c>
      <c r="GD150" s="5" t="str">
        <f t="shared" ca="1" si="6372"/>
        <v/>
      </c>
    </row>
    <row r="151" spans="1:186" x14ac:dyDescent="0.35">
      <c r="A151" s="2" t="str">
        <f t="shared" ca="1" si="6373"/>
        <v/>
      </c>
      <c r="B151" s="6" t="str">
        <f t="shared" ca="1" si="6374"/>
        <v/>
      </c>
      <c r="C151" s="5" t="str">
        <f t="shared" ca="1" si="6472"/>
        <v/>
      </c>
      <c r="D151" s="5" t="str" cm="1">
        <f t="array" aca="1" ref="D151" ca="1">IF($B151="","",IF(C151=0,0,IF(DD_Payment="",0,IF(C151&lt;_xlfn.IFS(DD_Frequency="Monthly",1,DD_Frequency="Quarterly",IF(MONTH(C$2)=1,1,IF(MONTH(C$2)=4,1,IF(MONTH(C$2)=7,1,IF(MONTH(C$2)=10,1,0)))),DD_Frequency="Annually",IF(MONTH(C$2)=1,1,0))*DD_Payment,C151,_xlfn.IFS(DD_Frequency="Monthly",1,DD_Frequency="Quarterly",IF(MONTH(C$2)=1,1,IF(MONTH(C$2)=4,1,IF(MONTH(C$2)=7,1,IF(MONTH(C$2)=10,1,0)))),DD_Frequency="Annually",IF(MONTH(C$2)=1,1,0))*DD_Payment))))</f>
        <v/>
      </c>
      <c r="E151" s="5" t="str">
        <f t="shared" ref="E151" ca="1" si="7276">IF(B151="","",IF(C151&gt;D151,(C151-D151/2)*(rate_A*(E$1/365)),0))</f>
        <v/>
      </c>
      <c r="F151" s="5" t="str">
        <f t="shared" ca="1" si="6376"/>
        <v/>
      </c>
      <c r="G151" s="5" t="str">
        <f t="shared" ref="G151" ca="1" si="7277">IF(B151="","",G150*(1+rate_A*E$1/365))</f>
        <v/>
      </c>
      <c r="H151" s="5" t="str">
        <f t="shared" ref="H151" ca="1" si="7278">IF(B151="","",H150*(1+rate_A*E$1/365))</f>
        <v/>
      </c>
      <c r="I151" s="5" t="str">
        <f t="shared" ref="I151" ca="1" si="7279">IF(B151="","",I150*(1+rate_joint*E$1/365))</f>
        <v/>
      </c>
      <c r="J151" s="5" t="str">
        <f t="shared" ca="1" si="6477"/>
        <v/>
      </c>
      <c r="K151" s="5" t="str" cm="1">
        <f t="array" aca="1" ref="K151" ca="1">IF(J151="","",_xlfn.IFS(J151&lt;='Hidden inputs'!$C$15,J151*'Hidden inputs'!$D$15,J151&lt;='Hidden inputs'!$C$16,'Hidden inputs'!$C$15*'Hidden inputs'!$D$15+(J151-'Hidden inputs'!$B$16)*'Hidden inputs'!$D$16,J151&lt;='Hidden inputs'!$C$17,'Hidden inputs'!$C$15*'Hidden inputs'!$D$15+('Hidden inputs'!$C$16-'Hidden inputs'!$B$16)*'Hidden inputs'!$D$16+(J151-'Hidden inputs'!$B$17)*'Hidden inputs'!$D$17,J151&gt;'Hidden inputs'!$B$18,'Hidden inputs'!$C$15*'Hidden inputs'!$D$15+('Hidden inputs'!$C$16-'Hidden inputs'!$B$16)*'Hidden inputs'!$D$16+('Hidden inputs'!$C$17-'Hidden inputs'!$B$17)*'Hidden inputs'!$D$17+(J151-'Hidden inputs'!$B$18)*'Hidden inputs'!$D$18))</f>
        <v/>
      </c>
      <c r="L151" s="11" t="str">
        <f t="shared" ca="1" si="6478"/>
        <v/>
      </c>
      <c r="M151" s="5" t="str">
        <f t="shared" ca="1" si="6380"/>
        <v/>
      </c>
      <c r="N151" s="5" t="str">
        <f t="shared" ca="1" si="6381"/>
        <v/>
      </c>
      <c r="O151" s="5" t="str">
        <f ca="1">IF(B151="","",'Hidden inputs'!$D$11*F151+'Hidden inputs'!$E$11*G151)</f>
        <v/>
      </c>
      <c r="P151" s="11" t="str">
        <f t="shared" ca="1" si="6314"/>
        <v/>
      </c>
      <c r="Q151" s="20" t="str">
        <f t="shared" ca="1" si="6315"/>
        <v/>
      </c>
      <c r="R151" s="3" t="str">
        <f t="shared" ca="1" si="6382"/>
        <v/>
      </c>
      <c r="S151" s="5" t="str" cm="1">
        <f t="array" aca="1" ref="S151" ca="1">IF($B151="","",IF(R151=0,0,IF(DD_Payment="",0,IF(R151&lt;_xlfn.IFS(DD_Frequency="Monthly",1,DD_Frequency="Quarterly",IF(MONTH(R$2)=1,1,IF(MONTH(R$2)=4,1,IF(MONTH(R$2)=7,1,IF(MONTH(R$2)=10,1,0)))),DD_Frequency="Annually",IF(MONTH(R$2)=1,1,0))*DD_Payment,R151,_xlfn.IFS(DD_Frequency="Monthly",1,DD_Frequency="Quarterly",IF(MONTH(R$2)=1,1,IF(MONTH(R$2)=4,1,IF(MONTH(R$2)=7,1,IF(MONTH(R$2)=10,1,0)))),DD_Frequency="Annually",IF(MONTH(R$2)=1,1,0))*DD_Payment))))</f>
        <v/>
      </c>
      <c r="T151" s="3" t="str">
        <f t="shared" ref="T151" ca="1" si="7280">IF(B151="","",IF(R151&gt;S151,(R151-S151/2)*(rate_A*((T$1+A151)/365)),0))</f>
        <v/>
      </c>
      <c r="U151" s="3" t="str">
        <f t="shared" ca="1" si="6384"/>
        <v/>
      </c>
      <c r="V151" s="3" t="str">
        <f t="shared" ref="V151" ca="1" si="7281">IF(B151="","",G151*(1+rate_A*(T$1+A151)/365))</f>
        <v/>
      </c>
      <c r="W151" s="3" t="str">
        <f t="shared" ref="W151" ca="1" si="7282">IF(B151="","",H151*(1+rate_A*(T$1+A151)/365))</f>
        <v/>
      </c>
      <c r="X151" s="3" t="str">
        <f t="shared" ref="X151" ca="1" si="7283">IF(B151="","",I151*(1+rate_joint*(T$1+A151)/365))</f>
        <v/>
      </c>
      <c r="Y151" s="5" t="str">
        <f t="shared" ca="1" si="6483"/>
        <v/>
      </c>
      <c r="Z151" s="5" t="str" cm="1">
        <f t="array" aca="1" ref="Z151" ca="1">IF(Y151="","",_xlfn.IFS(Y151&lt;='Hidden inputs'!$C$15,Y151*'Hidden inputs'!$D$15,Y151&lt;='Hidden inputs'!$C$16,'Hidden inputs'!$C$15*'Hidden inputs'!$D$15+(Y151-'Hidden inputs'!$B$16)*'Hidden inputs'!$D$16,Y151&lt;='Hidden inputs'!$C$17,'Hidden inputs'!$C$15*'Hidden inputs'!$D$15+('Hidden inputs'!$C$16-'Hidden inputs'!$B$16)*'Hidden inputs'!$D$16+(Y151-'Hidden inputs'!$B$17)*'Hidden inputs'!$D$17,Y151&gt;'Hidden inputs'!$B$18,'Hidden inputs'!$C$15*'Hidden inputs'!$D$15+('Hidden inputs'!$C$16-'Hidden inputs'!$B$16)*'Hidden inputs'!$D$16+('Hidden inputs'!$C$17-'Hidden inputs'!$B$17)*'Hidden inputs'!$D$17+(Y151-'Hidden inputs'!$B$18)*'Hidden inputs'!$D$18))</f>
        <v/>
      </c>
      <c r="AA151" s="10" t="str">
        <f t="shared" ca="1" si="6484"/>
        <v/>
      </c>
      <c r="AB151" s="5" t="str">
        <f t="shared" ca="1" si="6388"/>
        <v/>
      </c>
      <c r="AC151" s="5" t="str">
        <f t="shared" ca="1" si="6485"/>
        <v/>
      </c>
      <c r="AD151" s="5" t="str">
        <f ca="1">IF(B151="","",'Hidden inputs'!$D$11*U151+'Hidden inputs'!$E$11*V151)</f>
        <v/>
      </c>
      <c r="AE151" s="11" t="str">
        <f t="shared" ca="1" si="6320"/>
        <v/>
      </c>
      <c r="AF151" s="9" t="str">
        <f t="shared" ca="1" si="6389"/>
        <v/>
      </c>
      <c r="AG151" s="3" t="str">
        <f t="shared" ca="1" si="6390"/>
        <v/>
      </c>
      <c r="AH151" s="5" t="str" cm="1">
        <f t="array" aca="1" ref="AH151" ca="1">IF($B151="","",IF(AG151=0,0,IF(DD_Payment="",0,IF(AG151&lt;_xlfn.IFS(DD_Frequency="Monthly",1,DD_Frequency="Quarterly",IF(MONTH(AG$2)=1,1,IF(MONTH(AG$2)=4,1,IF(MONTH(AG$2)=7,1,IF(MONTH(AG$2)=10,1,0)))),DD_Frequency="Annually",IF(MONTH(AG$2)=1,1,0))*DD_Payment,AG151,_xlfn.IFS(DD_Frequency="Monthly",1,DD_Frequency="Quarterly",IF(MONTH(AG$2)=1,1,IF(MONTH(AG$2)=4,1,IF(MONTH(AG$2)=7,1,IF(MONTH(AG$2)=10,1,0)))),DD_Frequency="Annually",IF(MONTH(AG$2)=1,1,0))*DD_Payment))))</f>
        <v/>
      </c>
      <c r="AI151" s="3" t="str">
        <f t="shared" ref="AI151" ca="1" si="7284">IF($B151="","",IF(AG151&gt;AH151,(AG151-AH151/2)*(rate_A*(AI$1/365)),0))</f>
        <v/>
      </c>
      <c r="AJ151" s="3" t="str">
        <f t="shared" ca="1" si="6487"/>
        <v/>
      </c>
      <c r="AK151" s="3" t="str">
        <f t="shared" ref="AK151" ca="1" si="7285">IF($B151="","",V151*(1+rate_A*AI$1/365))</f>
        <v/>
      </c>
      <c r="AL151" s="3" t="str">
        <f t="shared" ref="AL151" ca="1" si="7286">IF($B151="","",W151*(1+rate_A*AI$1/365))</f>
        <v/>
      </c>
      <c r="AM151" s="3" t="str">
        <f t="shared" ref="AM151" ca="1" si="7287">IF($B151="","",X151*(1+rate_joint*AI$1/365))</f>
        <v/>
      </c>
      <c r="AN151" s="5" t="str">
        <f t="shared" ca="1" si="6491"/>
        <v/>
      </c>
      <c r="AO151" s="5" t="str" cm="1">
        <f t="array" aca="1" ref="AO151" ca="1">IF(AN151="","",_xlfn.IFS(AN151&lt;='Hidden inputs'!$C$15,AN151*'Hidden inputs'!$D$15,AN151&lt;='Hidden inputs'!$C$16,'Hidden inputs'!$C$15*'Hidden inputs'!$D$15+(AN151-'Hidden inputs'!$B$16)*'Hidden inputs'!$D$16,AN151&lt;='Hidden inputs'!$C$17,'Hidden inputs'!$C$15*'Hidden inputs'!$D$15+('Hidden inputs'!$C$16-'Hidden inputs'!$B$16)*'Hidden inputs'!$D$16+(AN151-'Hidden inputs'!$B$17)*'Hidden inputs'!$D$17,AN151&gt;'Hidden inputs'!$B$18,'Hidden inputs'!$C$15*'Hidden inputs'!$D$15+('Hidden inputs'!$C$16-'Hidden inputs'!$B$16)*'Hidden inputs'!$D$16+('Hidden inputs'!$C$17-'Hidden inputs'!$B$17)*'Hidden inputs'!$D$17+(AN151-'Hidden inputs'!$B$18)*'Hidden inputs'!$D$18))</f>
        <v/>
      </c>
      <c r="AP151" s="10" t="str">
        <f t="shared" ca="1" si="6492"/>
        <v/>
      </c>
      <c r="AQ151" s="5" t="str">
        <f t="shared" ca="1" si="6395"/>
        <v/>
      </c>
      <c r="AR151" s="5" t="str">
        <f t="shared" ca="1" si="6396"/>
        <v/>
      </c>
      <c r="AS151" s="5" t="str">
        <f ca="1">IF($B151="","",'Hidden inputs'!$D$11*AJ151+'Hidden inputs'!$E$11*AK151)</f>
        <v/>
      </c>
      <c r="AT151" s="11" t="str">
        <f t="shared" ca="1" si="6325"/>
        <v/>
      </c>
      <c r="AU151" s="9" t="str">
        <f t="shared" ca="1" si="6397"/>
        <v/>
      </c>
      <c r="AV151" s="3" t="str">
        <f t="shared" ca="1" si="6398"/>
        <v/>
      </c>
      <c r="AW151" s="5" t="str" cm="1">
        <f t="array" aca="1" ref="AW151" ca="1">IF($B151="","",IF(AV151=0,0,IF(DD_Payment="",0,IF(AV151&lt;_xlfn.IFS(DD_Frequency="Monthly",1,DD_Frequency="Quarterly",IF(MONTH(AV$2)=1,1,IF(MONTH(AV$2)=4,1,IF(MONTH(AV$2)=7,1,IF(MONTH(AV$2)=10,1,0)))),DD_Frequency="Annually",IF(MONTH(AV$2)=1,1,0))*DD_Payment,AV151,_xlfn.IFS(DD_Frequency="Monthly",1,DD_Frequency="Quarterly",IF(MONTH(AV$2)=1,1,IF(MONTH(AV$2)=4,1,IF(MONTH(AV$2)=7,1,IF(MONTH(AV$2)=10,1,0)))),DD_Frequency="Annually",IF(MONTH(AV$2)=1,1,0))*DD_Payment))))</f>
        <v/>
      </c>
      <c r="AX151" s="3" t="str">
        <f t="shared" ref="AX151" ca="1" si="7288">IF($B151="","",IF(AV151&gt;AW151,(AV151-AW151/2)*(rate_A*(AX$1/365)),0))</f>
        <v/>
      </c>
      <c r="AY151" s="3" t="str">
        <f t="shared" ca="1" si="6494"/>
        <v/>
      </c>
      <c r="AZ151" s="3" t="str">
        <f t="shared" ref="AZ151" ca="1" si="7289">IF($B151="","",AK151*(1+rate_A*AX$1/365))</f>
        <v/>
      </c>
      <c r="BA151" s="3" t="str">
        <f t="shared" ref="BA151" ca="1" si="7290">IF($B151="","",AL151*(1+rate_A*AX$1/365))</f>
        <v/>
      </c>
      <c r="BB151" s="3" t="str">
        <f t="shared" ref="BB151" ca="1" si="7291">IF($B151="","",AM151*(1+rate_joint*AX$1/365))</f>
        <v/>
      </c>
      <c r="BC151" s="5" t="str">
        <f t="shared" ca="1" si="6498"/>
        <v/>
      </c>
      <c r="BD151" s="5" t="str" cm="1">
        <f t="array" aca="1" ref="BD151" ca="1">IF(BC151="","",_xlfn.IFS(BC151&lt;='Hidden inputs'!$C$15,BC151*'Hidden inputs'!$D$15,BC151&lt;='Hidden inputs'!$C$16,'Hidden inputs'!$C$15*'Hidden inputs'!$D$15+(BC151-'Hidden inputs'!$B$16)*'Hidden inputs'!$D$16,BC151&lt;='Hidden inputs'!$C$17,'Hidden inputs'!$C$15*'Hidden inputs'!$D$15+('Hidden inputs'!$C$16-'Hidden inputs'!$B$16)*'Hidden inputs'!$D$16+(BC151-'Hidden inputs'!$B$17)*'Hidden inputs'!$D$17,BC151&gt;'Hidden inputs'!$B$18,'Hidden inputs'!$C$15*'Hidden inputs'!$D$15+('Hidden inputs'!$C$16-'Hidden inputs'!$B$16)*'Hidden inputs'!$D$16+('Hidden inputs'!$C$17-'Hidden inputs'!$B$17)*'Hidden inputs'!$D$17+(BC151-'Hidden inputs'!$B$18)*'Hidden inputs'!$D$18))</f>
        <v/>
      </c>
      <c r="BE151" s="10" t="str">
        <f t="shared" ca="1" si="6499"/>
        <v/>
      </c>
      <c r="BF151" s="5" t="str">
        <f t="shared" ca="1" si="6403"/>
        <v/>
      </c>
      <c r="BG151" s="5" t="str">
        <f t="shared" ca="1" si="6404"/>
        <v/>
      </c>
      <c r="BH151" s="5" t="str">
        <f ca="1">IF($B151="","",'Hidden inputs'!$D$11*AY151+'Hidden inputs'!$E$11*AZ151)</f>
        <v/>
      </c>
      <c r="BI151" s="11" t="str">
        <f t="shared" ca="1" si="6330"/>
        <v/>
      </c>
      <c r="BJ151" s="9" t="str">
        <f t="shared" ca="1" si="6405"/>
        <v/>
      </c>
      <c r="BK151" s="3" t="str">
        <f t="shared" ca="1" si="6406"/>
        <v/>
      </c>
      <c r="BL151" s="5" t="str" cm="1">
        <f t="array" aca="1" ref="BL151" ca="1">IF($B151="","",IF(BK151=0,0,IF(DD_Payment="",0,IF(BK151&lt;_xlfn.IFS(DD_Frequency="Monthly",1,DD_Frequency="Quarterly",IF(MONTH(BK$2)=1,1,IF(MONTH(BK$2)=4,1,IF(MONTH(BK$2)=7,1,IF(MONTH(BK$2)=10,1,0)))),DD_Frequency="Annually",IF(MONTH(BK$2)=1,1,0))*DD_Payment,BK151,_xlfn.IFS(DD_Frequency="Monthly",1,DD_Frequency="Quarterly",IF(MONTH(BK$2)=1,1,IF(MONTH(BK$2)=4,1,IF(MONTH(BK$2)=7,1,IF(MONTH(BK$2)=10,1,0)))),DD_Frequency="Annually",IF(MONTH(BK$2)=1,1,0))*DD_Payment))))</f>
        <v/>
      </c>
      <c r="BM151" s="3" t="str">
        <f t="shared" ref="BM151" ca="1" si="7292">IF($B151="","",IF(BK151&gt;BL151,(BK151-BL151/2)*(rate_A*(BM$1/365)),0))</f>
        <v/>
      </c>
      <c r="BN151" s="3" t="str">
        <f t="shared" ca="1" si="6501"/>
        <v/>
      </c>
      <c r="BO151" s="3" t="str">
        <f t="shared" ref="BO151" ca="1" si="7293">IF($B151="","",AZ151*(1+rate_A*BM$1/365))</f>
        <v/>
      </c>
      <c r="BP151" s="3" t="str">
        <f t="shared" ref="BP151" ca="1" si="7294">IF($B151="","",BA151*(1+rate_A*BM$1/365))</f>
        <v/>
      </c>
      <c r="BQ151" s="3" t="str">
        <f t="shared" ref="BQ151" ca="1" si="7295">IF($B151="","",BB151*(1+rate_joint*BM$1/365))</f>
        <v/>
      </c>
      <c r="BR151" s="5" t="str">
        <f t="shared" ca="1" si="6505"/>
        <v/>
      </c>
      <c r="BS151" s="5" t="str" cm="1">
        <f t="array" aca="1" ref="BS151" ca="1">IF(BR151="","",_xlfn.IFS(BR151&lt;='Hidden inputs'!$C$15,BR151*'Hidden inputs'!$D$15,BR151&lt;='Hidden inputs'!$C$16,'Hidden inputs'!$C$15*'Hidden inputs'!$D$15+(BR151-'Hidden inputs'!$B$16)*'Hidden inputs'!$D$16,BR151&lt;='Hidden inputs'!$C$17,'Hidden inputs'!$C$15*'Hidden inputs'!$D$15+('Hidden inputs'!$C$16-'Hidden inputs'!$B$16)*'Hidden inputs'!$D$16+(BR151-'Hidden inputs'!$B$17)*'Hidden inputs'!$D$17,BR151&gt;'Hidden inputs'!$B$18,'Hidden inputs'!$C$15*'Hidden inputs'!$D$15+('Hidden inputs'!$C$16-'Hidden inputs'!$B$16)*'Hidden inputs'!$D$16+('Hidden inputs'!$C$17-'Hidden inputs'!$B$17)*'Hidden inputs'!$D$17+(BR151-'Hidden inputs'!$B$18)*'Hidden inputs'!$D$18))</f>
        <v/>
      </c>
      <c r="BT151" s="10" t="str">
        <f t="shared" ca="1" si="6506"/>
        <v/>
      </c>
      <c r="BU151" s="5" t="str">
        <f t="shared" ca="1" si="6411"/>
        <v/>
      </c>
      <c r="BV151" s="5" t="str">
        <f t="shared" ca="1" si="6412"/>
        <v/>
      </c>
      <c r="BW151" s="5" t="str">
        <f ca="1">IF($B151="","",'Hidden inputs'!$D$11*BN151+'Hidden inputs'!$E$11*BO151)</f>
        <v/>
      </c>
      <c r="BX151" s="11" t="str">
        <f t="shared" ca="1" si="6335"/>
        <v/>
      </c>
      <c r="BY151" s="9" t="str">
        <f t="shared" ca="1" si="6413"/>
        <v/>
      </c>
      <c r="BZ151" s="3" t="str">
        <f t="shared" ca="1" si="6414"/>
        <v/>
      </c>
      <c r="CA151" s="5" t="str" cm="1">
        <f t="array" aca="1" ref="CA151" ca="1">IF($B151="","",IF(BZ151=0,0,IF(DD_Payment="",0,IF(BZ151&lt;_xlfn.IFS(DD_Frequency="Monthly",1,DD_Frequency="Quarterly",IF(MONTH(BZ$2)=1,1,IF(MONTH(BZ$2)=4,1,IF(MONTH(BZ$2)=7,1,IF(MONTH(BZ$2)=10,1,0)))),DD_Frequency="Annually",IF(MONTH(BZ$2)=1,1,0))*DD_Payment,BZ151,_xlfn.IFS(DD_Frequency="Monthly",1,DD_Frequency="Quarterly",IF(MONTH(BZ$2)=1,1,IF(MONTH(BZ$2)=4,1,IF(MONTH(BZ$2)=7,1,IF(MONTH(BZ$2)=10,1,0)))),DD_Frequency="Annually",IF(MONTH(BZ$2)=1,1,0))*DD_Payment))))</f>
        <v/>
      </c>
      <c r="CB151" s="3" t="str">
        <f t="shared" ref="CB151" ca="1" si="7296">IF($B151="","",IF(BZ151&gt;CA151,(BZ151-CA151/2)*(rate_A*(CB$1/365)),0))</f>
        <v/>
      </c>
      <c r="CC151" s="3" t="str">
        <f t="shared" ca="1" si="6508"/>
        <v/>
      </c>
      <c r="CD151" s="3" t="str">
        <f t="shared" ref="CD151" ca="1" si="7297">IF($B151="","",BO151*(1+rate_A*CB$1/365))</f>
        <v/>
      </c>
      <c r="CE151" s="3" t="str">
        <f t="shared" ref="CE151" ca="1" si="7298">IF($B151="","",BP151*(1+rate_A*CB$1/365))</f>
        <v/>
      </c>
      <c r="CF151" s="3" t="str">
        <f t="shared" ref="CF151" ca="1" si="7299">IF($B151="","",BQ151*(1+rate_joint*CB$1/365))</f>
        <v/>
      </c>
      <c r="CG151" s="5" t="str">
        <f t="shared" ca="1" si="6512"/>
        <v/>
      </c>
      <c r="CH151" s="5" t="str" cm="1">
        <f t="array" aca="1" ref="CH151" ca="1">IF(CG151="","",_xlfn.IFS(CG151&lt;='Hidden inputs'!$C$15,CG151*'Hidden inputs'!$D$15,CG151&lt;='Hidden inputs'!$C$16,'Hidden inputs'!$C$15*'Hidden inputs'!$D$15+(CG151-'Hidden inputs'!$B$16)*'Hidden inputs'!$D$16,CG151&lt;='Hidden inputs'!$C$17,'Hidden inputs'!$C$15*'Hidden inputs'!$D$15+('Hidden inputs'!$C$16-'Hidden inputs'!$B$16)*'Hidden inputs'!$D$16+(CG151-'Hidden inputs'!$B$17)*'Hidden inputs'!$D$17,CG151&gt;'Hidden inputs'!$B$18,'Hidden inputs'!$C$15*'Hidden inputs'!$D$15+('Hidden inputs'!$C$16-'Hidden inputs'!$B$16)*'Hidden inputs'!$D$16+('Hidden inputs'!$C$17-'Hidden inputs'!$B$17)*'Hidden inputs'!$D$17+(CG151-'Hidden inputs'!$B$18)*'Hidden inputs'!$D$18))</f>
        <v/>
      </c>
      <c r="CI151" s="10" t="str">
        <f t="shared" ca="1" si="6513"/>
        <v/>
      </c>
      <c r="CJ151" s="5" t="str">
        <f t="shared" ca="1" si="6419"/>
        <v/>
      </c>
      <c r="CK151" s="5" t="str">
        <f t="shared" ca="1" si="6420"/>
        <v/>
      </c>
      <c r="CL151" s="5" t="str">
        <f ca="1">IF($B151="","",'Hidden inputs'!$D$11*CC151+'Hidden inputs'!$E$11*CD151)</f>
        <v/>
      </c>
      <c r="CM151" s="11" t="str">
        <f t="shared" ca="1" si="6340"/>
        <v/>
      </c>
      <c r="CN151" s="9" t="str">
        <f t="shared" ca="1" si="6421"/>
        <v/>
      </c>
      <c r="CO151" s="3" t="str">
        <f t="shared" ca="1" si="6422"/>
        <v/>
      </c>
      <c r="CP151" s="5" t="str" cm="1">
        <f t="array" aca="1" ref="CP151" ca="1">IF($B151="","",IF(CO151=0,0,IF(DD_Payment="",0,IF(CO151&lt;_xlfn.IFS(DD_Frequency="Monthly",1,DD_Frequency="Quarterly",IF(MONTH(CO$2)=1,1,IF(MONTH(CO$2)=4,1,IF(MONTH(CO$2)=7,1,IF(MONTH(CO$2)=10,1,0)))),DD_Frequency="Annually",IF(MONTH(CO$2)=1,1,0))*DD_Payment,CO151,_xlfn.IFS(DD_Frequency="Monthly",1,DD_Frequency="Quarterly",IF(MONTH(CO$2)=1,1,IF(MONTH(CO$2)=4,1,IF(MONTH(CO$2)=7,1,IF(MONTH(CO$2)=10,1,0)))),DD_Frequency="Annually",IF(MONTH(CO$2)=1,1,0))*DD_Payment))))</f>
        <v/>
      </c>
      <c r="CQ151" s="3" t="str">
        <f t="shared" ref="CQ151" ca="1" si="7300">IF($B151="","",IF(CO151&gt;CP151,(CO151-CP151/2)*(rate_A*(CQ$1/365)),0))</f>
        <v/>
      </c>
      <c r="CR151" s="3" t="str">
        <f t="shared" ca="1" si="6515"/>
        <v/>
      </c>
      <c r="CS151" s="3" t="str">
        <f t="shared" ref="CS151" ca="1" si="7301">IF($B151="","",CD151*(1+rate_A*CQ$1/365))</f>
        <v/>
      </c>
      <c r="CT151" s="3" t="str">
        <f t="shared" ref="CT151" ca="1" si="7302">IF($B151="","",CE151*(1+rate_A*CQ$1/365))</f>
        <v/>
      </c>
      <c r="CU151" s="3" t="str">
        <f t="shared" ref="CU151" ca="1" si="7303">IF($B151="","",CF151*(1+rate_joint*CQ$1/365))</f>
        <v/>
      </c>
      <c r="CV151" s="5" t="str">
        <f t="shared" ca="1" si="6519"/>
        <v/>
      </c>
      <c r="CW151" s="5" t="str" cm="1">
        <f t="array" aca="1" ref="CW151" ca="1">IF(CV151="","",_xlfn.IFS(CV151&lt;='Hidden inputs'!$C$15,CV151*'Hidden inputs'!$D$15,CV151&lt;='Hidden inputs'!$C$16,'Hidden inputs'!$C$15*'Hidden inputs'!$D$15+(CV151-'Hidden inputs'!$B$16)*'Hidden inputs'!$D$16,CV151&lt;='Hidden inputs'!$C$17,'Hidden inputs'!$C$15*'Hidden inputs'!$D$15+('Hidden inputs'!$C$16-'Hidden inputs'!$B$16)*'Hidden inputs'!$D$16+(CV151-'Hidden inputs'!$B$17)*'Hidden inputs'!$D$17,CV151&gt;'Hidden inputs'!$B$18,'Hidden inputs'!$C$15*'Hidden inputs'!$D$15+('Hidden inputs'!$C$16-'Hidden inputs'!$B$16)*'Hidden inputs'!$D$16+('Hidden inputs'!$C$17-'Hidden inputs'!$B$17)*'Hidden inputs'!$D$17+(CV151-'Hidden inputs'!$B$18)*'Hidden inputs'!$D$18))</f>
        <v/>
      </c>
      <c r="CX151" s="10" t="str">
        <f t="shared" ca="1" si="6520"/>
        <v/>
      </c>
      <c r="CY151" s="5" t="str">
        <f t="shared" ca="1" si="6427"/>
        <v/>
      </c>
      <c r="CZ151" s="5" t="str">
        <f t="shared" ca="1" si="6428"/>
        <v/>
      </c>
      <c r="DA151" s="5" t="str">
        <f ca="1">IF($B151="","",'Hidden inputs'!$D$11*CR151+'Hidden inputs'!$E$11*CS151)</f>
        <v/>
      </c>
      <c r="DB151" s="11" t="str">
        <f t="shared" ca="1" si="6345"/>
        <v/>
      </c>
      <c r="DC151" s="9" t="str">
        <f t="shared" ca="1" si="6429"/>
        <v/>
      </c>
      <c r="DD151" s="3" t="str">
        <f t="shared" ca="1" si="6430"/>
        <v/>
      </c>
      <c r="DE151" s="5" t="str" cm="1">
        <f t="array" aca="1" ref="DE151" ca="1">IF($B151="","",IF(DD151=0,0,IF(DD_Payment="",0,IF(DD151&lt;_xlfn.IFS(DD_Frequency="Monthly",1,DD_Frequency="Quarterly",IF(MONTH(DD$2)=1,1,IF(MONTH(DD$2)=4,1,IF(MONTH(DD$2)=7,1,IF(MONTH(DD$2)=10,1,0)))),DD_Frequency="Annually",IF(MONTH(DD$2)=1,1,0))*DD_Payment,DD151,_xlfn.IFS(DD_Frequency="Monthly",1,DD_Frequency="Quarterly",IF(MONTH(DD$2)=1,1,IF(MONTH(DD$2)=4,1,IF(MONTH(DD$2)=7,1,IF(MONTH(DD$2)=10,1,0)))),DD_Frequency="Annually",IF(MONTH(DD$2)=1,1,0))*DD_Payment))))</f>
        <v/>
      </c>
      <c r="DF151" s="3" t="str">
        <f t="shared" ref="DF151" ca="1" si="7304">IF($B151="","",IF(DD151&gt;DE151,(DD151-DE151/2)*(rate_A*(DF$1/365)),0))</f>
        <v/>
      </c>
      <c r="DG151" s="3" t="str">
        <f t="shared" ca="1" si="6522"/>
        <v/>
      </c>
      <c r="DH151" s="3" t="str">
        <f t="shared" ref="DH151" ca="1" si="7305">IF($B151="","",CS151*(1+rate_A*DF$1/365))</f>
        <v/>
      </c>
      <c r="DI151" s="3" t="str">
        <f t="shared" ref="DI151" ca="1" si="7306">IF($B151="","",CT151*(1+rate_A*DF$1/365))</f>
        <v/>
      </c>
      <c r="DJ151" s="3" t="str">
        <f t="shared" ref="DJ151" ca="1" si="7307">IF($B151="","",CU151*(1+rate_joint*DF$1/365))</f>
        <v/>
      </c>
      <c r="DK151" s="5" t="str">
        <f t="shared" ca="1" si="6526"/>
        <v/>
      </c>
      <c r="DL151" s="5" t="str" cm="1">
        <f t="array" aca="1" ref="DL151" ca="1">IF(DK151="","",_xlfn.IFS(DK151&lt;='Hidden inputs'!$C$15,DK151*'Hidden inputs'!$D$15,DK151&lt;='Hidden inputs'!$C$16,'Hidden inputs'!$C$15*'Hidden inputs'!$D$15+(DK151-'Hidden inputs'!$B$16)*'Hidden inputs'!$D$16,DK151&lt;='Hidden inputs'!$C$17,'Hidden inputs'!$C$15*'Hidden inputs'!$D$15+('Hidden inputs'!$C$16-'Hidden inputs'!$B$16)*'Hidden inputs'!$D$16+(DK151-'Hidden inputs'!$B$17)*'Hidden inputs'!$D$17,DK151&gt;'Hidden inputs'!$B$18,'Hidden inputs'!$C$15*'Hidden inputs'!$D$15+('Hidden inputs'!$C$16-'Hidden inputs'!$B$16)*'Hidden inputs'!$D$16+('Hidden inputs'!$C$17-'Hidden inputs'!$B$17)*'Hidden inputs'!$D$17+(DK151-'Hidden inputs'!$B$18)*'Hidden inputs'!$D$18))</f>
        <v/>
      </c>
      <c r="DM151" s="10" t="str">
        <f t="shared" ca="1" si="6527"/>
        <v/>
      </c>
      <c r="DN151" s="5" t="str">
        <f t="shared" ca="1" si="6435"/>
        <v/>
      </c>
      <c r="DO151" s="5" t="str">
        <f t="shared" ca="1" si="6436"/>
        <v/>
      </c>
      <c r="DP151" s="5" t="str">
        <f ca="1">IF($B151="","",'Hidden inputs'!$D$11*DG151+'Hidden inputs'!$E$11*DH151)</f>
        <v/>
      </c>
      <c r="DQ151" s="11" t="str">
        <f t="shared" ca="1" si="6350"/>
        <v/>
      </c>
      <c r="DR151" s="9" t="str">
        <f t="shared" ca="1" si="6437"/>
        <v/>
      </c>
      <c r="DS151" s="3" t="str">
        <f t="shared" ca="1" si="6438"/>
        <v/>
      </c>
      <c r="DT151" s="5" t="str" cm="1">
        <f t="array" aca="1" ref="DT151" ca="1">IF($B151="","",IF(DS151=0,0,IF(DD_Payment="",0,IF(DS151&lt;_xlfn.IFS(DD_Frequency="Monthly",1,DD_Frequency="Quarterly",IF(MONTH(DS$2)=1,1,IF(MONTH(DS$2)=4,1,IF(MONTH(DS$2)=7,1,IF(MONTH(DS$2)=10,1,0)))),DD_Frequency="Annually",IF(MONTH(DS$2)=1,1,0))*DD_Payment,DS151,_xlfn.IFS(DD_Frequency="Monthly",1,DD_Frequency="Quarterly",IF(MONTH(DS$2)=1,1,IF(MONTH(DS$2)=4,1,IF(MONTH(DS$2)=7,1,IF(MONTH(DS$2)=10,1,0)))),DD_Frequency="Annually",IF(MONTH(DS$2)=1,1,0))*DD_Payment))))</f>
        <v/>
      </c>
      <c r="DU151" s="3" t="str">
        <f t="shared" ref="DU151" ca="1" si="7308">IF($B151="","",IF(DS151&gt;DT151,(DS151-DT151/2)*(rate_A*(DU$1/365)),0))</f>
        <v/>
      </c>
      <c r="DV151" s="3" t="str">
        <f t="shared" ca="1" si="6529"/>
        <v/>
      </c>
      <c r="DW151" s="3" t="str">
        <f t="shared" ref="DW151" ca="1" si="7309">IF($B151="","",DH151*(1+rate_A*DU$1/365))</f>
        <v/>
      </c>
      <c r="DX151" s="3" t="str">
        <f t="shared" ref="DX151" ca="1" si="7310">IF($B151="","",DI151*(1+rate_A*DU$1/365))</f>
        <v/>
      </c>
      <c r="DY151" s="3" t="str">
        <f t="shared" ref="DY151" ca="1" si="7311">IF($B151="","",DJ151*(1+rate_joint*DU$1/365))</f>
        <v/>
      </c>
      <c r="DZ151" s="5" t="str">
        <f t="shared" ca="1" si="6533"/>
        <v/>
      </c>
      <c r="EA151" s="5" t="str" cm="1">
        <f t="array" aca="1" ref="EA151" ca="1">IF(DZ151="","",_xlfn.IFS(DZ151&lt;='Hidden inputs'!$C$15,DZ151*'Hidden inputs'!$D$15,DZ151&lt;='Hidden inputs'!$C$16,'Hidden inputs'!$C$15*'Hidden inputs'!$D$15+(DZ151-'Hidden inputs'!$B$16)*'Hidden inputs'!$D$16,DZ151&lt;='Hidden inputs'!$C$17,'Hidden inputs'!$C$15*'Hidden inputs'!$D$15+('Hidden inputs'!$C$16-'Hidden inputs'!$B$16)*'Hidden inputs'!$D$16+(DZ151-'Hidden inputs'!$B$17)*'Hidden inputs'!$D$17,DZ151&gt;'Hidden inputs'!$B$18,'Hidden inputs'!$C$15*'Hidden inputs'!$D$15+('Hidden inputs'!$C$16-'Hidden inputs'!$B$16)*'Hidden inputs'!$D$16+('Hidden inputs'!$C$17-'Hidden inputs'!$B$17)*'Hidden inputs'!$D$17+(DZ151-'Hidden inputs'!$B$18)*'Hidden inputs'!$D$18))</f>
        <v/>
      </c>
      <c r="EB151" s="10" t="str">
        <f t="shared" ca="1" si="6534"/>
        <v/>
      </c>
      <c r="EC151" s="5" t="str">
        <f t="shared" ca="1" si="6443"/>
        <v/>
      </c>
      <c r="ED151" s="5" t="str">
        <f t="shared" ca="1" si="6444"/>
        <v/>
      </c>
      <c r="EE151" s="5" t="str">
        <f ca="1">IF($B151="","",'Hidden inputs'!$D$11*DV151+'Hidden inputs'!$E$11*DW151)</f>
        <v/>
      </c>
      <c r="EF151" s="11" t="str">
        <f t="shared" ca="1" si="6355"/>
        <v/>
      </c>
      <c r="EG151" s="9" t="str">
        <f t="shared" ca="1" si="6445"/>
        <v/>
      </c>
      <c r="EH151" s="3" t="str">
        <f t="shared" ca="1" si="6446"/>
        <v/>
      </c>
      <c r="EI151" s="5" t="str" cm="1">
        <f t="array" aca="1" ref="EI151" ca="1">IF($B151="","",IF(EH151=0,0,IF(DD_Payment="",0,IF(EH151&lt;_xlfn.IFS(DD_Frequency="Monthly",1,DD_Frequency="Quarterly",IF(MONTH(EH$2)=1,1,IF(MONTH(EH$2)=4,1,IF(MONTH(EH$2)=7,1,IF(MONTH(EH$2)=10,1,0)))),DD_Frequency="Annually",IF(MONTH(EH$2)=1,1,0))*DD_Payment,EH151,_xlfn.IFS(DD_Frequency="Monthly",1,DD_Frequency="Quarterly",IF(MONTH(EH$2)=1,1,IF(MONTH(EH$2)=4,1,IF(MONTH(EH$2)=7,1,IF(MONTH(EH$2)=10,1,0)))),DD_Frequency="Annually",IF(MONTH(EH$2)=1,1,0))*DD_Payment))))</f>
        <v/>
      </c>
      <c r="EJ151" s="3" t="str">
        <f t="shared" ref="EJ151" ca="1" si="7312">IF($B151="","",IF(EH151&gt;EI151,(EH151-EI151/2)*(rate_A*(EJ$1/365)),0))</f>
        <v/>
      </c>
      <c r="EK151" s="3" t="str">
        <f t="shared" ca="1" si="6536"/>
        <v/>
      </c>
      <c r="EL151" s="3" t="str">
        <f t="shared" ref="EL151" ca="1" si="7313">IF($B151="","",DW151*(1+rate_A*EJ$1/365))</f>
        <v/>
      </c>
      <c r="EM151" s="3" t="str">
        <f t="shared" ref="EM151" ca="1" si="7314">IF($B151="","",DX151*(1+rate_A*EJ$1/365))</f>
        <v/>
      </c>
      <c r="EN151" s="3" t="str">
        <f t="shared" ref="EN151" ca="1" si="7315">IF($B151="","",DY151*(1+rate_joint*EJ$1/365))</f>
        <v/>
      </c>
      <c r="EO151" s="5" t="str">
        <f t="shared" ca="1" si="6540"/>
        <v/>
      </c>
      <c r="EP151" s="5" t="str" cm="1">
        <f t="array" aca="1" ref="EP151" ca="1">IF(EO151="","",_xlfn.IFS(EO151&lt;='Hidden inputs'!$C$15,EO151*'Hidden inputs'!$D$15,EO151&lt;='Hidden inputs'!$C$16,'Hidden inputs'!$C$15*'Hidden inputs'!$D$15+(EO151-'Hidden inputs'!$B$16)*'Hidden inputs'!$D$16,EO151&lt;='Hidden inputs'!$C$17,'Hidden inputs'!$C$15*'Hidden inputs'!$D$15+('Hidden inputs'!$C$16-'Hidden inputs'!$B$16)*'Hidden inputs'!$D$16+(EO151-'Hidden inputs'!$B$17)*'Hidden inputs'!$D$17,EO151&gt;'Hidden inputs'!$B$18,'Hidden inputs'!$C$15*'Hidden inputs'!$D$15+('Hidden inputs'!$C$16-'Hidden inputs'!$B$16)*'Hidden inputs'!$D$16+('Hidden inputs'!$C$17-'Hidden inputs'!$B$17)*'Hidden inputs'!$D$17+(EO151-'Hidden inputs'!$B$18)*'Hidden inputs'!$D$18))</f>
        <v/>
      </c>
      <c r="EQ151" s="10" t="str">
        <f t="shared" ca="1" si="6541"/>
        <v/>
      </c>
      <c r="ER151" s="5" t="str">
        <f t="shared" ca="1" si="6451"/>
        <v/>
      </c>
      <c r="ES151" s="5" t="str">
        <f t="shared" ca="1" si="6452"/>
        <v/>
      </c>
      <c r="ET151" s="5" t="str">
        <f ca="1">IF($B151="","",'Hidden inputs'!$D$11*EK151+'Hidden inputs'!$E$11*EL151)</f>
        <v/>
      </c>
      <c r="EU151" s="11" t="str">
        <f t="shared" ca="1" si="6360"/>
        <v/>
      </c>
      <c r="EV151" s="9" t="str">
        <f t="shared" ca="1" si="6453"/>
        <v/>
      </c>
      <c r="EW151" s="3" t="str">
        <f t="shared" ca="1" si="6454"/>
        <v/>
      </c>
      <c r="EX151" s="5" t="str" cm="1">
        <f t="array" aca="1" ref="EX151" ca="1">IF($B151="","",IF(EW151=0,0,IF(DD_Payment="",0,IF(EW151&lt;_xlfn.IFS(DD_Frequency="Monthly",1,DD_Frequency="Quarterly",IF(MONTH(EW$2)=1,1,IF(MONTH(EW$2)=4,1,IF(MONTH(EW$2)=7,1,IF(MONTH(EW$2)=10,1,0)))),DD_Frequency="Annually",IF(MONTH(EW$2)=1,1,0))*DD_Payment,EW151,_xlfn.IFS(DD_Frequency="Monthly",1,DD_Frequency="Quarterly",IF(MONTH(EW$2)=1,1,IF(MONTH(EW$2)=4,1,IF(MONTH(EW$2)=7,1,IF(MONTH(EW$2)=10,1,0)))),DD_Frequency="Annually",IF(MONTH(EW$2)=1,1,0))*DD_Payment))))</f>
        <v/>
      </c>
      <c r="EY151" s="3" t="str">
        <f t="shared" ref="EY151" ca="1" si="7316">IF($B151="","",IF(EW151&gt;EX151,(EW151-EX151/2)*(rate_A*(EY$1/365)),0))</f>
        <v/>
      </c>
      <c r="EZ151" s="3" t="str">
        <f t="shared" ca="1" si="6543"/>
        <v/>
      </c>
      <c r="FA151" s="3" t="str">
        <f t="shared" ref="FA151" ca="1" si="7317">IF($B151="","",EL151*(1+rate_A*EY$1/365))</f>
        <v/>
      </c>
      <c r="FB151" s="3" t="str">
        <f t="shared" ref="FB151" ca="1" si="7318">IF($B151="","",EM151*(1+rate_A*EY$1/365))</f>
        <v/>
      </c>
      <c r="FC151" s="3" t="str">
        <f t="shared" ref="FC151" ca="1" si="7319">IF($B151="","",EN151*(1+rate_joint*EY$1/365))</f>
        <v/>
      </c>
      <c r="FD151" s="5" t="str">
        <f t="shared" ca="1" si="6547"/>
        <v/>
      </c>
      <c r="FE151" s="5" t="str" cm="1">
        <f t="array" aca="1" ref="FE151" ca="1">IF(FD151="","",_xlfn.IFS(FD151&lt;='Hidden inputs'!$C$15,FD151*'Hidden inputs'!$D$15,FD151&lt;='Hidden inputs'!$C$16,'Hidden inputs'!$C$15*'Hidden inputs'!$D$15+(FD151-'Hidden inputs'!$B$16)*'Hidden inputs'!$D$16,FD151&lt;='Hidden inputs'!$C$17,'Hidden inputs'!$C$15*'Hidden inputs'!$D$15+('Hidden inputs'!$C$16-'Hidden inputs'!$B$16)*'Hidden inputs'!$D$16+(FD151-'Hidden inputs'!$B$17)*'Hidden inputs'!$D$17,FD151&gt;'Hidden inputs'!$B$18,'Hidden inputs'!$C$15*'Hidden inputs'!$D$15+('Hidden inputs'!$C$16-'Hidden inputs'!$B$16)*'Hidden inputs'!$D$16+('Hidden inputs'!$C$17-'Hidden inputs'!$B$17)*'Hidden inputs'!$D$17+(FD151-'Hidden inputs'!$B$18)*'Hidden inputs'!$D$18))</f>
        <v/>
      </c>
      <c r="FF151" s="10" t="str">
        <f t="shared" ca="1" si="6548"/>
        <v/>
      </c>
      <c r="FG151" s="5" t="str">
        <f t="shared" ca="1" si="6459"/>
        <v/>
      </c>
      <c r="FH151" s="5" t="str">
        <f t="shared" ca="1" si="6460"/>
        <v/>
      </c>
      <c r="FI151" s="5" t="str">
        <f ca="1">IF($B151="","",'Hidden inputs'!$D$11*EZ151+'Hidden inputs'!$E$11*FA151)</f>
        <v/>
      </c>
      <c r="FJ151" s="11" t="str">
        <f t="shared" ca="1" si="6365"/>
        <v/>
      </c>
      <c r="FK151" s="9" t="str">
        <f t="shared" ca="1" si="6461"/>
        <v/>
      </c>
      <c r="FL151" s="3" t="str">
        <f t="shared" ca="1" si="6462"/>
        <v/>
      </c>
      <c r="FM151" s="5" t="str" cm="1">
        <f t="array" aca="1" ref="FM151" ca="1">IF($B151="","",IF(FL151=0,0,IF(DD_Payment="",0,IF(FL151&lt;_xlfn.IFS(DD_Frequency="Monthly",1,DD_Frequency="Quarterly",IF(MONTH(FL$2)=1,1,IF(MONTH(FL$2)=4,1,IF(MONTH(FL$2)=7,1,IF(MONTH(FL$2)=10,1,0)))),DD_Frequency="Annually",IF(MONTH(FL$2)=1,1,0))*DD_Payment,FL151,_xlfn.IFS(DD_Frequency="Monthly",1,DD_Frequency="Quarterly",IF(MONTH(FL$2)=1,1,IF(MONTH(FL$2)=4,1,IF(MONTH(FL$2)=7,1,IF(MONTH(FL$2)=10,1,0)))),DD_Frequency="Annually",IF(MONTH(FL$2)=1,1,0))*DD_Payment))))</f>
        <v/>
      </c>
      <c r="FN151" s="3" t="str">
        <f t="shared" ref="FN151" ca="1" si="7320">IF($B151="","",IF(FL151&gt;FM151,(FL151-FM151/2)*(rate_A*(FN$1/365)),0))</f>
        <v/>
      </c>
      <c r="FO151" s="3" t="str">
        <f t="shared" ca="1" si="6550"/>
        <v/>
      </c>
      <c r="FP151" s="3" t="str">
        <f t="shared" ref="FP151" ca="1" si="7321">IF($B151="","",FA151*(1+rate_A*FN$1/365))</f>
        <v/>
      </c>
      <c r="FQ151" s="3" t="str">
        <f t="shared" ref="FQ151" ca="1" si="7322">IF($B151="","",FB151*(1+rate_A*FN$1/365))</f>
        <v/>
      </c>
      <c r="FR151" s="3" t="str">
        <f t="shared" ref="FR151" ca="1" si="7323">IF($B151="","",FC151*(1+rate_joint*FN$1/365))</f>
        <v/>
      </c>
      <c r="FS151" s="5" t="str">
        <f t="shared" ca="1" si="6554"/>
        <v/>
      </c>
      <c r="FT151" s="5" t="str" cm="1">
        <f t="array" aca="1" ref="FT151" ca="1">IF(FS151="","",_xlfn.IFS(FS151&lt;='Hidden inputs'!$C$15,FS151*'Hidden inputs'!$D$15,FS151&lt;='Hidden inputs'!$C$16,'Hidden inputs'!$C$15*'Hidden inputs'!$D$15+(FS151-'Hidden inputs'!$B$16)*'Hidden inputs'!$D$16,FS151&lt;='Hidden inputs'!$C$17,'Hidden inputs'!$C$15*'Hidden inputs'!$D$15+('Hidden inputs'!$C$16-'Hidden inputs'!$B$16)*'Hidden inputs'!$D$16+(FS151-'Hidden inputs'!$B$17)*'Hidden inputs'!$D$17,FS151&gt;'Hidden inputs'!$B$18,'Hidden inputs'!$C$15*'Hidden inputs'!$D$15+('Hidden inputs'!$C$16-'Hidden inputs'!$B$16)*'Hidden inputs'!$D$16+('Hidden inputs'!$C$17-'Hidden inputs'!$B$17)*'Hidden inputs'!$D$17+(FS151-'Hidden inputs'!$B$18)*'Hidden inputs'!$D$18))</f>
        <v/>
      </c>
      <c r="FU151" s="10" t="str">
        <f t="shared" ca="1" si="6555"/>
        <v/>
      </c>
      <c r="FV151" s="5" t="str">
        <f t="shared" ca="1" si="6467"/>
        <v/>
      </c>
      <c r="FW151" s="5" t="str">
        <f t="shared" ca="1" si="6468"/>
        <v/>
      </c>
      <c r="FX151" s="5" t="str">
        <f ca="1">IF($B151="","",'Hidden inputs'!$D$11*FO151+'Hidden inputs'!$E$11*FP151)</f>
        <v/>
      </c>
      <c r="FY151" s="11" t="str">
        <f t="shared" ca="1" si="6370"/>
        <v/>
      </c>
      <c r="FZ151" s="9" t="str">
        <f t="shared" ca="1" si="6469"/>
        <v/>
      </c>
      <c r="GA151" s="5" t="str">
        <f t="shared" ca="1" si="6470"/>
        <v/>
      </c>
      <c r="GB151" s="5" t="str">
        <f t="shared" ca="1" si="6471"/>
        <v/>
      </c>
      <c r="GC151" s="5" t="str">
        <f t="shared" ca="1" si="6371"/>
        <v/>
      </c>
      <c r="GD151" s="5" t="str">
        <f t="shared" ca="1" si="6372"/>
        <v/>
      </c>
    </row>
    <row r="152" spans="1:186" x14ac:dyDescent="0.35">
      <c r="A152" s="2" t="str">
        <f t="shared" ca="1" si="6373"/>
        <v/>
      </c>
      <c r="B152" s="6" t="str">
        <f t="shared" ca="1" si="6374"/>
        <v/>
      </c>
      <c r="C152" s="5" t="str">
        <f t="shared" ca="1" si="6472"/>
        <v/>
      </c>
      <c r="D152" s="5" t="str" cm="1">
        <f t="array" aca="1" ref="D152" ca="1">IF($B152="","",IF(C152=0,0,IF(DD_Payment="",0,IF(C152&lt;_xlfn.IFS(DD_Frequency="Monthly",1,DD_Frequency="Quarterly",IF(MONTH(C$2)=1,1,IF(MONTH(C$2)=4,1,IF(MONTH(C$2)=7,1,IF(MONTH(C$2)=10,1,0)))),DD_Frequency="Annually",IF(MONTH(C$2)=1,1,0))*DD_Payment,C152,_xlfn.IFS(DD_Frequency="Monthly",1,DD_Frequency="Quarterly",IF(MONTH(C$2)=1,1,IF(MONTH(C$2)=4,1,IF(MONTH(C$2)=7,1,IF(MONTH(C$2)=10,1,0)))),DD_Frequency="Annually",IF(MONTH(C$2)=1,1,0))*DD_Payment))))</f>
        <v/>
      </c>
      <c r="E152" s="5" t="str">
        <f t="shared" ref="E152" ca="1" si="7324">IF(B152="","",IF(C152&gt;D152,(C152-D152/2)*(rate_A*(E$1/365)),0))</f>
        <v/>
      </c>
      <c r="F152" s="5" t="str">
        <f t="shared" ca="1" si="6376"/>
        <v/>
      </c>
      <c r="G152" s="5" t="str">
        <f t="shared" ref="G152" ca="1" si="7325">IF(B152="","",G151*(1+rate_A*E$1/365))</f>
        <v/>
      </c>
      <c r="H152" s="5" t="str">
        <f t="shared" ref="H152" ca="1" si="7326">IF(B152="","",H151*(1+rate_A*E$1/365))</f>
        <v/>
      </c>
      <c r="I152" s="5" t="str">
        <f t="shared" ref="I152" ca="1" si="7327">IF(B152="","",I151*(1+rate_joint*E$1/365))</f>
        <v/>
      </c>
      <c r="J152" s="5" t="str">
        <f t="shared" ca="1" si="6477"/>
        <v/>
      </c>
      <c r="K152" s="5" t="str" cm="1">
        <f t="array" aca="1" ref="K152" ca="1">IF(J152="","",_xlfn.IFS(J152&lt;='Hidden inputs'!$C$15,J152*'Hidden inputs'!$D$15,J152&lt;='Hidden inputs'!$C$16,'Hidden inputs'!$C$15*'Hidden inputs'!$D$15+(J152-'Hidden inputs'!$B$16)*'Hidden inputs'!$D$16,J152&lt;='Hidden inputs'!$C$17,'Hidden inputs'!$C$15*'Hidden inputs'!$D$15+('Hidden inputs'!$C$16-'Hidden inputs'!$B$16)*'Hidden inputs'!$D$16+(J152-'Hidden inputs'!$B$17)*'Hidden inputs'!$D$17,J152&gt;'Hidden inputs'!$B$18,'Hidden inputs'!$C$15*'Hidden inputs'!$D$15+('Hidden inputs'!$C$16-'Hidden inputs'!$B$16)*'Hidden inputs'!$D$16+('Hidden inputs'!$C$17-'Hidden inputs'!$B$17)*'Hidden inputs'!$D$17+(J152-'Hidden inputs'!$B$18)*'Hidden inputs'!$D$18))</f>
        <v/>
      </c>
      <c r="L152" s="11" t="str">
        <f t="shared" ca="1" si="6478"/>
        <v/>
      </c>
      <c r="M152" s="5" t="str">
        <f t="shared" ca="1" si="6380"/>
        <v/>
      </c>
      <c r="N152" s="5" t="str">
        <f t="shared" ca="1" si="6381"/>
        <v/>
      </c>
      <c r="O152" s="5" t="str">
        <f ca="1">IF(B152="","",'Hidden inputs'!$D$11*F152+'Hidden inputs'!$E$11*G152)</f>
        <v/>
      </c>
      <c r="P152" s="11" t="str">
        <f t="shared" ca="1" si="6314"/>
        <v/>
      </c>
      <c r="Q152" s="20" t="str">
        <f t="shared" ca="1" si="6315"/>
        <v/>
      </c>
      <c r="R152" s="3" t="str">
        <f t="shared" ca="1" si="6382"/>
        <v/>
      </c>
      <c r="S152" s="5" t="str" cm="1">
        <f t="array" aca="1" ref="S152" ca="1">IF($B152="","",IF(R152=0,0,IF(DD_Payment="",0,IF(R152&lt;_xlfn.IFS(DD_Frequency="Monthly",1,DD_Frequency="Quarterly",IF(MONTH(R$2)=1,1,IF(MONTH(R$2)=4,1,IF(MONTH(R$2)=7,1,IF(MONTH(R$2)=10,1,0)))),DD_Frequency="Annually",IF(MONTH(R$2)=1,1,0))*DD_Payment,R152,_xlfn.IFS(DD_Frequency="Monthly",1,DD_Frequency="Quarterly",IF(MONTH(R$2)=1,1,IF(MONTH(R$2)=4,1,IF(MONTH(R$2)=7,1,IF(MONTH(R$2)=10,1,0)))),DD_Frequency="Annually",IF(MONTH(R$2)=1,1,0))*DD_Payment))))</f>
        <v/>
      </c>
      <c r="T152" s="3" t="str">
        <f t="shared" ref="T152" ca="1" si="7328">IF(B152="","",IF(R152&gt;S152,(R152-S152/2)*(rate_A*((T$1+A152)/365)),0))</f>
        <v/>
      </c>
      <c r="U152" s="3" t="str">
        <f t="shared" ca="1" si="6384"/>
        <v/>
      </c>
      <c r="V152" s="3" t="str">
        <f t="shared" ref="V152" ca="1" si="7329">IF(B152="","",G152*(1+rate_A*(T$1+A152)/365))</f>
        <v/>
      </c>
      <c r="W152" s="3" t="str">
        <f t="shared" ref="W152" ca="1" si="7330">IF(B152="","",H152*(1+rate_A*(T$1+A152)/365))</f>
        <v/>
      </c>
      <c r="X152" s="3" t="str">
        <f t="shared" ref="X152" ca="1" si="7331">IF(B152="","",I152*(1+rate_joint*(T$1+A152)/365))</f>
        <v/>
      </c>
      <c r="Y152" s="5" t="str">
        <f t="shared" ca="1" si="6483"/>
        <v/>
      </c>
      <c r="Z152" s="5" t="str" cm="1">
        <f t="array" aca="1" ref="Z152" ca="1">IF(Y152="","",_xlfn.IFS(Y152&lt;='Hidden inputs'!$C$15,Y152*'Hidden inputs'!$D$15,Y152&lt;='Hidden inputs'!$C$16,'Hidden inputs'!$C$15*'Hidden inputs'!$D$15+(Y152-'Hidden inputs'!$B$16)*'Hidden inputs'!$D$16,Y152&lt;='Hidden inputs'!$C$17,'Hidden inputs'!$C$15*'Hidden inputs'!$D$15+('Hidden inputs'!$C$16-'Hidden inputs'!$B$16)*'Hidden inputs'!$D$16+(Y152-'Hidden inputs'!$B$17)*'Hidden inputs'!$D$17,Y152&gt;'Hidden inputs'!$B$18,'Hidden inputs'!$C$15*'Hidden inputs'!$D$15+('Hidden inputs'!$C$16-'Hidden inputs'!$B$16)*'Hidden inputs'!$D$16+('Hidden inputs'!$C$17-'Hidden inputs'!$B$17)*'Hidden inputs'!$D$17+(Y152-'Hidden inputs'!$B$18)*'Hidden inputs'!$D$18))</f>
        <v/>
      </c>
      <c r="AA152" s="10" t="str">
        <f t="shared" ca="1" si="6484"/>
        <v/>
      </c>
      <c r="AB152" s="5" t="str">
        <f t="shared" ca="1" si="6388"/>
        <v/>
      </c>
      <c r="AC152" s="5" t="str">
        <f t="shared" ca="1" si="6485"/>
        <v/>
      </c>
      <c r="AD152" s="5" t="str">
        <f ca="1">IF(B152="","",'Hidden inputs'!$D$11*U152+'Hidden inputs'!$E$11*V152)</f>
        <v/>
      </c>
      <c r="AE152" s="11" t="str">
        <f t="shared" ca="1" si="6320"/>
        <v/>
      </c>
      <c r="AF152" s="9" t="str">
        <f t="shared" ca="1" si="6389"/>
        <v/>
      </c>
      <c r="AG152" s="3" t="str">
        <f t="shared" ca="1" si="6390"/>
        <v/>
      </c>
      <c r="AH152" s="5" t="str" cm="1">
        <f t="array" aca="1" ref="AH152" ca="1">IF($B152="","",IF(AG152=0,0,IF(DD_Payment="",0,IF(AG152&lt;_xlfn.IFS(DD_Frequency="Monthly",1,DD_Frequency="Quarterly",IF(MONTH(AG$2)=1,1,IF(MONTH(AG$2)=4,1,IF(MONTH(AG$2)=7,1,IF(MONTH(AG$2)=10,1,0)))),DD_Frequency="Annually",IF(MONTH(AG$2)=1,1,0))*DD_Payment,AG152,_xlfn.IFS(DD_Frequency="Monthly",1,DD_Frequency="Quarterly",IF(MONTH(AG$2)=1,1,IF(MONTH(AG$2)=4,1,IF(MONTH(AG$2)=7,1,IF(MONTH(AG$2)=10,1,0)))),DD_Frequency="Annually",IF(MONTH(AG$2)=1,1,0))*DD_Payment))))</f>
        <v/>
      </c>
      <c r="AI152" s="3" t="str">
        <f t="shared" ref="AI152" ca="1" si="7332">IF($B152="","",IF(AG152&gt;AH152,(AG152-AH152/2)*(rate_A*(AI$1/365)),0))</f>
        <v/>
      </c>
      <c r="AJ152" s="3" t="str">
        <f t="shared" ca="1" si="6487"/>
        <v/>
      </c>
      <c r="AK152" s="3" t="str">
        <f t="shared" ref="AK152" ca="1" si="7333">IF($B152="","",V152*(1+rate_A*AI$1/365))</f>
        <v/>
      </c>
      <c r="AL152" s="3" t="str">
        <f t="shared" ref="AL152" ca="1" si="7334">IF($B152="","",W152*(1+rate_A*AI$1/365))</f>
        <v/>
      </c>
      <c r="AM152" s="3" t="str">
        <f t="shared" ref="AM152" ca="1" si="7335">IF($B152="","",X152*(1+rate_joint*AI$1/365))</f>
        <v/>
      </c>
      <c r="AN152" s="5" t="str">
        <f t="shared" ca="1" si="6491"/>
        <v/>
      </c>
      <c r="AO152" s="5" t="str" cm="1">
        <f t="array" aca="1" ref="AO152" ca="1">IF(AN152="","",_xlfn.IFS(AN152&lt;='Hidden inputs'!$C$15,AN152*'Hidden inputs'!$D$15,AN152&lt;='Hidden inputs'!$C$16,'Hidden inputs'!$C$15*'Hidden inputs'!$D$15+(AN152-'Hidden inputs'!$B$16)*'Hidden inputs'!$D$16,AN152&lt;='Hidden inputs'!$C$17,'Hidden inputs'!$C$15*'Hidden inputs'!$D$15+('Hidden inputs'!$C$16-'Hidden inputs'!$B$16)*'Hidden inputs'!$D$16+(AN152-'Hidden inputs'!$B$17)*'Hidden inputs'!$D$17,AN152&gt;'Hidden inputs'!$B$18,'Hidden inputs'!$C$15*'Hidden inputs'!$D$15+('Hidden inputs'!$C$16-'Hidden inputs'!$B$16)*'Hidden inputs'!$D$16+('Hidden inputs'!$C$17-'Hidden inputs'!$B$17)*'Hidden inputs'!$D$17+(AN152-'Hidden inputs'!$B$18)*'Hidden inputs'!$D$18))</f>
        <v/>
      </c>
      <c r="AP152" s="10" t="str">
        <f t="shared" ca="1" si="6492"/>
        <v/>
      </c>
      <c r="AQ152" s="5" t="str">
        <f t="shared" ca="1" si="6395"/>
        <v/>
      </c>
      <c r="AR152" s="5" t="str">
        <f t="shared" ca="1" si="6396"/>
        <v/>
      </c>
      <c r="AS152" s="5" t="str">
        <f ca="1">IF($B152="","",'Hidden inputs'!$D$11*AJ152+'Hidden inputs'!$E$11*AK152)</f>
        <v/>
      </c>
      <c r="AT152" s="11" t="str">
        <f t="shared" ca="1" si="6325"/>
        <v/>
      </c>
      <c r="AU152" s="9" t="str">
        <f t="shared" ca="1" si="6397"/>
        <v/>
      </c>
      <c r="AV152" s="3" t="str">
        <f t="shared" ca="1" si="6398"/>
        <v/>
      </c>
      <c r="AW152" s="5" t="str" cm="1">
        <f t="array" aca="1" ref="AW152" ca="1">IF($B152="","",IF(AV152=0,0,IF(DD_Payment="",0,IF(AV152&lt;_xlfn.IFS(DD_Frequency="Monthly",1,DD_Frequency="Quarterly",IF(MONTH(AV$2)=1,1,IF(MONTH(AV$2)=4,1,IF(MONTH(AV$2)=7,1,IF(MONTH(AV$2)=10,1,0)))),DD_Frequency="Annually",IF(MONTH(AV$2)=1,1,0))*DD_Payment,AV152,_xlfn.IFS(DD_Frequency="Monthly",1,DD_Frequency="Quarterly",IF(MONTH(AV$2)=1,1,IF(MONTH(AV$2)=4,1,IF(MONTH(AV$2)=7,1,IF(MONTH(AV$2)=10,1,0)))),DD_Frequency="Annually",IF(MONTH(AV$2)=1,1,0))*DD_Payment))))</f>
        <v/>
      </c>
      <c r="AX152" s="3" t="str">
        <f t="shared" ref="AX152" ca="1" si="7336">IF($B152="","",IF(AV152&gt;AW152,(AV152-AW152/2)*(rate_A*(AX$1/365)),0))</f>
        <v/>
      </c>
      <c r="AY152" s="3" t="str">
        <f t="shared" ca="1" si="6494"/>
        <v/>
      </c>
      <c r="AZ152" s="3" t="str">
        <f t="shared" ref="AZ152" ca="1" si="7337">IF($B152="","",AK152*(1+rate_A*AX$1/365))</f>
        <v/>
      </c>
      <c r="BA152" s="3" t="str">
        <f t="shared" ref="BA152" ca="1" si="7338">IF($B152="","",AL152*(1+rate_A*AX$1/365))</f>
        <v/>
      </c>
      <c r="BB152" s="3" t="str">
        <f t="shared" ref="BB152" ca="1" si="7339">IF($B152="","",AM152*(1+rate_joint*AX$1/365))</f>
        <v/>
      </c>
      <c r="BC152" s="5" t="str">
        <f t="shared" ca="1" si="6498"/>
        <v/>
      </c>
      <c r="BD152" s="5" t="str" cm="1">
        <f t="array" aca="1" ref="BD152" ca="1">IF(BC152="","",_xlfn.IFS(BC152&lt;='Hidden inputs'!$C$15,BC152*'Hidden inputs'!$D$15,BC152&lt;='Hidden inputs'!$C$16,'Hidden inputs'!$C$15*'Hidden inputs'!$D$15+(BC152-'Hidden inputs'!$B$16)*'Hidden inputs'!$D$16,BC152&lt;='Hidden inputs'!$C$17,'Hidden inputs'!$C$15*'Hidden inputs'!$D$15+('Hidden inputs'!$C$16-'Hidden inputs'!$B$16)*'Hidden inputs'!$D$16+(BC152-'Hidden inputs'!$B$17)*'Hidden inputs'!$D$17,BC152&gt;'Hidden inputs'!$B$18,'Hidden inputs'!$C$15*'Hidden inputs'!$D$15+('Hidden inputs'!$C$16-'Hidden inputs'!$B$16)*'Hidden inputs'!$D$16+('Hidden inputs'!$C$17-'Hidden inputs'!$B$17)*'Hidden inputs'!$D$17+(BC152-'Hidden inputs'!$B$18)*'Hidden inputs'!$D$18))</f>
        <v/>
      </c>
      <c r="BE152" s="10" t="str">
        <f t="shared" ca="1" si="6499"/>
        <v/>
      </c>
      <c r="BF152" s="5" t="str">
        <f t="shared" ca="1" si="6403"/>
        <v/>
      </c>
      <c r="BG152" s="5" t="str">
        <f t="shared" ca="1" si="6404"/>
        <v/>
      </c>
      <c r="BH152" s="5" t="str">
        <f ca="1">IF($B152="","",'Hidden inputs'!$D$11*AY152+'Hidden inputs'!$E$11*AZ152)</f>
        <v/>
      </c>
      <c r="BI152" s="11" t="str">
        <f t="shared" ca="1" si="6330"/>
        <v/>
      </c>
      <c r="BJ152" s="9" t="str">
        <f t="shared" ca="1" si="6405"/>
        <v/>
      </c>
      <c r="BK152" s="3" t="str">
        <f t="shared" ca="1" si="6406"/>
        <v/>
      </c>
      <c r="BL152" s="5" t="str" cm="1">
        <f t="array" aca="1" ref="BL152" ca="1">IF($B152="","",IF(BK152=0,0,IF(DD_Payment="",0,IF(BK152&lt;_xlfn.IFS(DD_Frequency="Monthly",1,DD_Frequency="Quarterly",IF(MONTH(BK$2)=1,1,IF(MONTH(BK$2)=4,1,IF(MONTH(BK$2)=7,1,IF(MONTH(BK$2)=10,1,0)))),DD_Frequency="Annually",IF(MONTH(BK$2)=1,1,0))*DD_Payment,BK152,_xlfn.IFS(DD_Frequency="Monthly",1,DD_Frequency="Quarterly",IF(MONTH(BK$2)=1,1,IF(MONTH(BK$2)=4,1,IF(MONTH(BK$2)=7,1,IF(MONTH(BK$2)=10,1,0)))),DD_Frequency="Annually",IF(MONTH(BK$2)=1,1,0))*DD_Payment))))</f>
        <v/>
      </c>
      <c r="BM152" s="3" t="str">
        <f t="shared" ref="BM152" ca="1" si="7340">IF($B152="","",IF(BK152&gt;BL152,(BK152-BL152/2)*(rate_A*(BM$1/365)),0))</f>
        <v/>
      </c>
      <c r="BN152" s="3" t="str">
        <f t="shared" ca="1" si="6501"/>
        <v/>
      </c>
      <c r="BO152" s="3" t="str">
        <f t="shared" ref="BO152" ca="1" si="7341">IF($B152="","",AZ152*(1+rate_A*BM$1/365))</f>
        <v/>
      </c>
      <c r="BP152" s="3" t="str">
        <f t="shared" ref="BP152" ca="1" si="7342">IF($B152="","",BA152*(1+rate_A*BM$1/365))</f>
        <v/>
      </c>
      <c r="BQ152" s="3" t="str">
        <f t="shared" ref="BQ152" ca="1" si="7343">IF($B152="","",BB152*(1+rate_joint*BM$1/365))</f>
        <v/>
      </c>
      <c r="BR152" s="5" t="str">
        <f t="shared" ca="1" si="6505"/>
        <v/>
      </c>
      <c r="BS152" s="5" t="str" cm="1">
        <f t="array" aca="1" ref="BS152" ca="1">IF(BR152="","",_xlfn.IFS(BR152&lt;='Hidden inputs'!$C$15,BR152*'Hidden inputs'!$D$15,BR152&lt;='Hidden inputs'!$C$16,'Hidden inputs'!$C$15*'Hidden inputs'!$D$15+(BR152-'Hidden inputs'!$B$16)*'Hidden inputs'!$D$16,BR152&lt;='Hidden inputs'!$C$17,'Hidden inputs'!$C$15*'Hidden inputs'!$D$15+('Hidden inputs'!$C$16-'Hidden inputs'!$B$16)*'Hidden inputs'!$D$16+(BR152-'Hidden inputs'!$B$17)*'Hidden inputs'!$D$17,BR152&gt;'Hidden inputs'!$B$18,'Hidden inputs'!$C$15*'Hidden inputs'!$D$15+('Hidden inputs'!$C$16-'Hidden inputs'!$B$16)*'Hidden inputs'!$D$16+('Hidden inputs'!$C$17-'Hidden inputs'!$B$17)*'Hidden inputs'!$D$17+(BR152-'Hidden inputs'!$B$18)*'Hidden inputs'!$D$18))</f>
        <v/>
      </c>
      <c r="BT152" s="10" t="str">
        <f t="shared" ca="1" si="6506"/>
        <v/>
      </c>
      <c r="BU152" s="5" t="str">
        <f t="shared" ca="1" si="6411"/>
        <v/>
      </c>
      <c r="BV152" s="5" t="str">
        <f t="shared" ca="1" si="6412"/>
        <v/>
      </c>
      <c r="BW152" s="5" t="str">
        <f ca="1">IF($B152="","",'Hidden inputs'!$D$11*BN152+'Hidden inputs'!$E$11*BO152)</f>
        <v/>
      </c>
      <c r="BX152" s="11" t="str">
        <f t="shared" ca="1" si="6335"/>
        <v/>
      </c>
      <c r="BY152" s="9" t="str">
        <f t="shared" ca="1" si="6413"/>
        <v/>
      </c>
      <c r="BZ152" s="3" t="str">
        <f t="shared" ca="1" si="6414"/>
        <v/>
      </c>
      <c r="CA152" s="5" t="str" cm="1">
        <f t="array" aca="1" ref="CA152" ca="1">IF($B152="","",IF(BZ152=0,0,IF(DD_Payment="",0,IF(BZ152&lt;_xlfn.IFS(DD_Frequency="Monthly",1,DD_Frequency="Quarterly",IF(MONTH(BZ$2)=1,1,IF(MONTH(BZ$2)=4,1,IF(MONTH(BZ$2)=7,1,IF(MONTH(BZ$2)=10,1,0)))),DD_Frequency="Annually",IF(MONTH(BZ$2)=1,1,0))*DD_Payment,BZ152,_xlfn.IFS(DD_Frequency="Monthly",1,DD_Frequency="Quarterly",IF(MONTH(BZ$2)=1,1,IF(MONTH(BZ$2)=4,1,IF(MONTH(BZ$2)=7,1,IF(MONTH(BZ$2)=10,1,0)))),DD_Frequency="Annually",IF(MONTH(BZ$2)=1,1,0))*DD_Payment))))</f>
        <v/>
      </c>
      <c r="CB152" s="3" t="str">
        <f t="shared" ref="CB152" ca="1" si="7344">IF($B152="","",IF(BZ152&gt;CA152,(BZ152-CA152/2)*(rate_A*(CB$1/365)),0))</f>
        <v/>
      </c>
      <c r="CC152" s="3" t="str">
        <f t="shared" ca="1" si="6508"/>
        <v/>
      </c>
      <c r="CD152" s="3" t="str">
        <f t="shared" ref="CD152" ca="1" si="7345">IF($B152="","",BO152*(1+rate_A*CB$1/365))</f>
        <v/>
      </c>
      <c r="CE152" s="3" t="str">
        <f t="shared" ref="CE152" ca="1" si="7346">IF($B152="","",BP152*(1+rate_A*CB$1/365))</f>
        <v/>
      </c>
      <c r="CF152" s="3" t="str">
        <f t="shared" ref="CF152" ca="1" si="7347">IF($B152="","",BQ152*(1+rate_joint*CB$1/365))</f>
        <v/>
      </c>
      <c r="CG152" s="5" t="str">
        <f t="shared" ca="1" si="6512"/>
        <v/>
      </c>
      <c r="CH152" s="5" t="str" cm="1">
        <f t="array" aca="1" ref="CH152" ca="1">IF(CG152="","",_xlfn.IFS(CG152&lt;='Hidden inputs'!$C$15,CG152*'Hidden inputs'!$D$15,CG152&lt;='Hidden inputs'!$C$16,'Hidden inputs'!$C$15*'Hidden inputs'!$D$15+(CG152-'Hidden inputs'!$B$16)*'Hidden inputs'!$D$16,CG152&lt;='Hidden inputs'!$C$17,'Hidden inputs'!$C$15*'Hidden inputs'!$D$15+('Hidden inputs'!$C$16-'Hidden inputs'!$B$16)*'Hidden inputs'!$D$16+(CG152-'Hidden inputs'!$B$17)*'Hidden inputs'!$D$17,CG152&gt;'Hidden inputs'!$B$18,'Hidden inputs'!$C$15*'Hidden inputs'!$D$15+('Hidden inputs'!$C$16-'Hidden inputs'!$B$16)*'Hidden inputs'!$D$16+('Hidden inputs'!$C$17-'Hidden inputs'!$B$17)*'Hidden inputs'!$D$17+(CG152-'Hidden inputs'!$B$18)*'Hidden inputs'!$D$18))</f>
        <v/>
      </c>
      <c r="CI152" s="10" t="str">
        <f t="shared" ca="1" si="6513"/>
        <v/>
      </c>
      <c r="CJ152" s="5" t="str">
        <f t="shared" ca="1" si="6419"/>
        <v/>
      </c>
      <c r="CK152" s="5" t="str">
        <f t="shared" ca="1" si="6420"/>
        <v/>
      </c>
      <c r="CL152" s="5" t="str">
        <f ca="1">IF($B152="","",'Hidden inputs'!$D$11*CC152+'Hidden inputs'!$E$11*CD152)</f>
        <v/>
      </c>
      <c r="CM152" s="11" t="str">
        <f t="shared" ca="1" si="6340"/>
        <v/>
      </c>
      <c r="CN152" s="9" t="str">
        <f t="shared" ca="1" si="6421"/>
        <v/>
      </c>
      <c r="CO152" s="3" t="str">
        <f t="shared" ca="1" si="6422"/>
        <v/>
      </c>
      <c r="CP152" s="5" t="str" cm="1">
        <f t="array" aca="1" ref="CP152" ca="1">IF($B152="","",IF(CO152=0,0,IF(DD_Payment="",0,IF(CO152&lt;_xlfn.IFS(DD_Frequency="Monthly",1,DD_Frequency="Quarterly",IF(MONTH(CO$2)=1,1,IF(MONTH(CO$2)=4,1,IF(MONTH(CO$2)=7,1,IF(MONTH(CO$2)=10,1,0)))),DD_Frequency="Annually",IF(MONTH(CO$2)=1,1,0))*DD_Payment,CO152,_xlfn.IFS(DD_Frequency="Monthly",1,DD_Frequency="Quarterly",IF(MONTH(CO$2)=1,1,IF(MONTH(CO$2)=4,1,IF(MONTH(CO$2)=7,1,IF(MONTH(CO$2)=10,1,0)))),DD_Frequency="Annually",IF(MONTH(CO$2)=1,1,0))*DD_Payment))))</f>
        <v/>
      </c>
      <c r="CQ152" s="3" t="str">
        <f t="shared" ref="CQ152" ca="1" si="7348">IF($B152="","",IF(CO152&gt;CP152,(CO152-CP152/2)*(rate_A*(CQ$1/365)),0))</f>
        <v/>
      </c>
      <c r="CR152" s="3" t="str">
        <f t="shared" ca="1" si="6515"/>
        <v/>
      </c>
      <c r="CS152" s="3" t="str">
        <f t="shared" ref="CS152" ca="1" si="7349">IF($B152="","",CD152*(1+rate_A*CQ$1/365))</f>
        <v/>
      </c>
      <c r="CT152" s="3" t="str">
        <f t="shared" ref="CT152" ca="1" si="7350">IF($B152="","",CE152*(1+rate_A*CQ$1/365))</f>
        <v/>
      </c>
      <c r="CU152" s="3" t="str">
        <f t="shared" ref="CU152" ca="1" si="7351">IF($B152="","",CF152*(1+rate_joint*CQ$1/365))</f>
        <v/>
      </c>
      <c r="CV152" s="5" t="str">
        <f t="shared" ca="1" si="6519"/>
        <v/>
      </c>
      <c r="CW152" s="5" t="str" cm="1">
        <f t="array" aca="1" ref="CW152" ca="1">IF(CV152="","",_xlfn.IFS(CV152&lt;='Hidden inputs'!$C$15,CV152*'Hidden inputs'!$D$15,CV152&lt;='Hidden inputs'!$C$16,'Hidden inputs'!$C$15*'Hidden inputs'!$D$15+(CV152-'Hidden inputs'!$B$16)*'Hidden inputs'!$D$16,CV152&lt;='Hidden inputs'!$C$17,'Hidden inputs'!$C$15*'Hidden inputs'!$D$15+('Hidden inputs'!$C$16-'Hidden inputs'!$B$16)*'Hidden inputs'!$D$16+(CV152-'Hidden inputs'!$B$17)*'Hidden inputs'!$D$17,CV152&gt;'Hidden inputs'!$B$18,'Hidden inputs'!$C$15*'Hidden inputs'!$D$15+('Hidden inputs'!$C$16-'Hidden inputs'!$B$16)*'Hidden inputs'!$D$16+('Hidden inputs'!$C$17-'Hidden inputs'!$B$17)*'Hidden inputs'!$D$17+(CV152-'Hidden inputs'!$B$18)*'Hidden inputs'!$D$18))</f>
        <v/>
      </c>
      <c r="CX152" s="10" t="str">
        <f t="shared" ca="1" si="6520"/>
        <v/>
      </c>
      <c r="CY152" s="5" t="str">
        <f t="shared" ca="1" si="6427"/>
        <v/>
      </c>
      <c r="CZ152" s="5" t="str">
        <f t="shared" ca="1" si="6428"/>
        <v/>
      </c>
      <c r="DA152" s="5" t="str">
        <f ca="1">IF($B152="","",'Hidden inputs'!$D$11*CR152+'Hidden inputs'!$E$11*CS152)</f>
        <v/>
      </c>
      <c r="DB152" s="11" t="str">
        <f t="shared" ca="1" si="6345"/>
        <v/>
      </c>
      <c r="DC152" s="9" t="str">
        <f t="shared" ca="1" si="6429"/>
        <v/>
      </c>
      <c r="DD152" s="3" t="str">
        <f t="shared" ca="1" si="6430"/>
        <v/>
      </c>
      <c r="DE152" s="5" t="str" cm="1">
        <f t="array" aca="1" ref="DE152" ca="1">IF($B152="","",IF(DD152=0,0,IF(DD_Payment="",0,IF(DD152&lt;_xlfn.IFS(DD_Frequency="Monthly",1,DD_Frequency="Quarterly",IF(MONTH(DD$2)=1,1,IF(MONTH(DD$2)=4,1,IF(MONTH(DD$2)=7,1,IF(MONTH(DD$2)=10,1,0)))),DD_Frequency="Annually",IF(MONTH(DD$2)=1,1,0))*DD_Payment,DD152,_xlfn.IFS(DD_Frequency="Monthly",1,DD_Frequency="Quarterly",IF(MONTH(DD$2)=1,1,IF(MONTH(DD$2)=4,1,IF(MONTH(DD$2)=7,1,IF(MONTH(DD$2)=10,1,0)))),DD_Frequency="Annually",IF(MONTH(DD$2)=1,1,0))*DD_Payment))))</f>
        <v/>
      </c>
      <c r="DF152" s="3" t="str">
        <f t="shared" ref="DF152" ca="1" si="7352">IF($B152="","",IF(DD152&gt;DE152,(DD152-DE152/2)*(rate_A*(DF$1/365)),0))</f>
        <v/>
      </c>
      <c r="DG152" s="3" t="str">
        <f t="shared" ca="1" si="6522"/>
        <v/>
      </c>
      <c r="DH152" s="3" t="str">
        <f t="shared" ref="DH152" ca="1" si="7353">IF($B152="","",CS152*(1+rate_A*DF$1/365))</f>
        <v/>
      </c>
      <c r="DI152" s="3" t="str">
        <f t="shared" ref="DI152" ca="1" si="7354">IF($B152="","",CT152*(1+rate_A*DF$1/365))</f>
        <v/>
      </c>
      <c r="DJ152" s="3" t="str">
        <f t="shared" ref="DJ152" ca="1" si="7355">IF($B152="","",CU152*(1+rate_joint*DF$1/365))</f>
        <v/>
      </c>
      <c r="DK152" s="5" t="str">
        <f t="shared" ca="1" si="6526"/>
        <v/>
      </c>
      <c r="DL152" s="5" t="str" cm="1">
        <f t="array" aca="1" ref="DL152" ca="1">IF(DK152="","",_xlfn.IFS(DK152&lt;='Hidden inputs'!$C$15,DK152*'Hidden inputs'!$D$15,DK152&lt;='Hidden inputs'!$C$16,'Hidden inputs'!$C$15*'Hidden inputs'!$D$15+(DK152-'Hidden inputs'!$B$16)*'Hidden inputs'!$D$16,DK152&lt;='Hidden inputs'!$C$17,'Hidden inputs'!$C$15*'Hidden inputs'!$D$15+('Hidden inputs'!$C$16-'Hidden inputs'!$B$16)*'Hidden inputs'!$D$16+(DK152-'Hidden inputs'!$B$17)*'Hidden inputs'!$D$17,DK152&gt;'Hidden inputs'!$B$18,'Hidden inputs'!$C$15*'Hidden inputs'!$D$15+('Hidden inputs'!$C$16-'Hidden inputs'!$B$16)*'Hidden inputs'!$D$16+('Hidden inputs'!$C$17-'Hidden inputs'!$B$17)*'Hidden inputs'!$D$17+(DK152-'Hidden inputs'!$B$18)*'Hidden inputs'!$D$18))</f>
        <v/>
      </c>
      <c r="DM152" s="10" t="str">
        <f t="shared" ca="1" si="6527"/>
        <v/>
      </c>
      <c r="DN152" s="5" t="str">
        <f t="shared" ca="1" si="6435"/>
        <v/>
      </c>
      <c r="DO152" s="5" t="str">
        <f t="shared" ca="1" si="6436"/>
        <v/>
      </c>
      <c r="DP152" s="5" t="str">
        <f ca="1">IF($B152="","",'Hidden inputs'!$D$11*DG152+'Hidden inputs'!$E$11*DH152)</f>
        <v/>
      </c>
      <c r="DQ152" s="11" t="str">
        <f t="shared" ca="1" si="6350"/>
        <v/>
      </c>
      <c r="DR152" s="9" t="str">
        <f t="shared" ca="1" si="6437"/>
        <v/>
      </c>
      <c r="DS152" s="3" t="str">
        <f t="shared" ca="1" si="6438"/>
        <v/>
      </c>
      <c r="DT152" s="5" t="str" cm="1">
        <f t="array" aca="1" ref="DT152" ca="1">IF($B152="","",IF(DS152=0,0,IF(DD_Payment="",0,IF(DS152&lt;_xlfn.IFS(DD_Frequency="Monthly",1,DD_Frequency="Quarterly",IF(MONTH(DS$2)=1,1,IF(MONTH(DS$2)=4,1,IF(MONTH(DS$2)=7,1,IF(MONTH(DS$2)=10,1,0)))),DD_Frequency="Annually",IF(MONTH(DS$2)=1,1,0))*DD_Payment,DS152,_xlfn.IFS(DD_Frequency="Monthly",1,DD_Frequency="Quarterly",IF(MONTH(DS$2)=1,1,IF(MONTH(DS$2)=4,1,IF(MONTH(DS$2)=7,1,IF(MONTH(DS$2)=10,1,0)))),DD_Frequency="Annually",IF(MONTH(DS$2)=1,1,0))*DD_Payment))))</f>
        <v/>
      </c>
      <c r="DU152" s="3" t="str">
        <f t="shared" ref="DU152" ca="1" si="7356">IF($B152="","",IF(DS152&gt;DT152,(DS152-DT152/2)*(rate_A*(DU$1/365)),0))</f>
        <v/>
      </c>
      <c r="DV152" s="3" t="str">
        <f t="shared" ca="1" si="6529"/>
        <v/>
      </c>
      <c r="DW152" s="3" t="str">
        <f t="shared" ref="DW152" ca="1" si="7357">IF($B152="","",DH152*(1+rate_A*DU$1/365))</f>
        <v/>
      </c>
      <c r="DX152" s="3" t="str">
        <f t="shared" ref="DX152" ca="1" si="7358">IF($B152="","",DI152*(1+rate_A*DU$1/365))</f>
        <v/>
      </c>
      <c r="DY152" s="3" t="str">
        <f t="shared" ref="DY152" ca="1" si="7359">IF($B152="","",DJ152*(1+rate_joint*DU$1/365))</f>
        <v/>
      </c>
      <c r="DZ152" s="5" t="str">
        <f t="shared" ca="1" si="6533"/>
        <v/>
      </c>
      <c r="EA152" s="5" t="str" cm="1">
        <f t="array" aca="1" ref="EA152" ca="1">IF(DZ152="","",_xlfn.IFS(DZ152&lt;='Hidden inputs'!$C$15,DZ152*'Hidden inputs'!$D$15,DZ152&lt;='Hidden inputs'!$C$16,'Hidden inputs'!$C$15*'Hidden inputs'!$D$15+(DZ152-'Hidden inputs'!$B$16)*'Hidden inputs'!$D$16,DZ152&lt;='Hidden inputs'!$C$17,'Hidden inputs'!$C$15*'Hidden inputs'!$D$15+('Hidden inputs'!$C$16-'Hidden inputs'!$B$16)*'Hidden inputs'!$D$16+(DZ152-'Hidden inputs'!$B$17)*'Hidden inputs'!$D$17,DZ152&gt;'Hidden inputs'!$B$18,'Hidden inputs'!$C$15*'Hidden inputs'!$D$15+('Hidden inputs'!$C$16-'Hidden inputs'!$B$16)*'Hidden inputs'!$D$16+('Hidden inputs'!$C$17-'Hidden inputs'!$B$17)*'Hidden inputs'!$D$17+(DZ152-'Hidden inputs'!$B$18)*'Hidden inputs'!$D$18))</f>
        <v/>
      </c>
      <c r="EB152" s="10" t="str">
        <f t="shared" ca="1" si="6534"/>
        <v/>
      </c>
      <c r="EC152" s="5" t="str">
        <f t="shared" ca="1" si="6443"/>
        <v/>
      </c>
      <c r="ED152" s="5" t="str">
        <f t="shared" ca="1" si="6444"/>
        <v/>
      </c>
      <c r="EE152" s="5" t="str">
        <f ca="1">IF($B152="","",'Hidden inputs'!$D$11*DV152+'Hidden inputs'!$E$11*DW152)</f>
        <v/>
      </c>
      <c r="EF152" s="11" t="str">
        <f t="shared" ca="1" si="6355"/>
        <v/>
      </c>
      <c r="EG152" s="9" t="str">
        <f t="shared" ca="1" si="6445"/>
        <v/>
      </c>
      <c r="EH152" s="3" t="str">
        <f t="shared" ca="1" si="6446"/>
        <v/>
      </c>
      <c r="EI152" s="5" t="str" cm="1">
        <f t="array" aca="1" ref="EI152" ca="1">IF($B152="","",IF(EH152=0,0,IF(DD_Payment="",0,IF(EH152&lt;_xlfn.IFS(DD_Frequency="Monthly",1,DD_Frequency="Quarterly",IF(MONTH(EH$2)=1,1,IF(MONTH(EH$2)=4,1,IF(MONTH(EH$2)=7,1,IF(MONTH(EH$2)=10,1,0)))),DD_Frequency="Annually",IF(MONTH(EH$2)=1,1,0))*DD_Payment,EH152,_xlfn.IFS(DD_Frequency="Monthly",1,DD_Frequency="Quarterly",IF(MONTH(EH$2)=1,1,IF(MONTH(EH$2)=4,1,IF(MONTH(EH$2)=7,1,IF(MONTH(EH$2)=10,1,0)))),DD_Frequency="Annually",IF(MONTH(EH$2)=1,1,0))*DD_Payment))))</f>
        <v/>
      </c>
      <c r="EJ152" s="3" t="str">
        <f t="shared" ref="EJ152" ca="1" si="7360">IF($B152="","",IF(EH152&gt;EI152,(EH152-EI152/2)*(rate_A*(EJ$1/365)),0))</f>
        <v/>
      </c>
      <c r="EK152" s="3" t="str">
        <f t="shared" ca="1" si="6536"/>
        <v/>
      </c>
      <c r="EL152" s="3" t="str">
        <f t="shared" ref="EL152" ca="1" si="7361">IF($B152="","",DW152*(1+rate_A*EJ$1/365))</f>
        <v/>
      </c>
      <c r="EM152" s="3" t="str">
        <f t="shared" ref="EM152" ca="1" si="7362">IF($B152="","",DX152*(1+rate_A*EJ$1/365))</f>
        <v/>
      </c>
      <c r="EN152" s="3" t="str">
        <f t="shared" ref="EN152" ca="1" si="7363">IF($B152="","",DY152*(1+rate_joint*EJ$1/365))</f>
        <v/>
      </c>
      <c r="EO152" s="5" t="str">
        <f t="shared" ca="1" si="6540"/>
        <v/>
      </c>
      <c r="EP152" s="5" t="str" cm="1">
        <f t="array" aca="1" ref="EP152" ca="1">IF(EO152="","",_xlfn.IFS(EO152&lt;='Hidden inputs'!$C$15,EO152*'Hidden inputs'!$D$15,EO152&lt;='Hidden inputs'!$C$16,'Hidden inputs'!$C$15*'Hidden inputs'!$D$15+(EO152-'Hidden inputs'!$B$16)*'Hidden inputs'!$D$16,EO152&lt;='Hidden inputs'!$C$17,'Hidden inputs'!$C$15*'Hidden inputs'!$D$15+('Hidden inputs'!$C$16-'Hidden inputs'!$B$16)*'Hidden inputs'!$D$16+(EO152-'Hidden inputs'!$B$17)*'Hidden inputs'!$D$17,EO152&gt;'Hidden inputs'!$B$18,'Hidden inputs'!$C$15*'Hidden inputs'!$D$15+('Hidden inputs'!$C$16-'Hidden inputs'!$B$16)*'Hidden inputs'!$D$16+('Hidden inputs'!$C$17-'Hidden inputs'!$B$17)*'Hidden inputs'!$D$17+(EO152-'Hidden inputs'!$B$18)*'Hidden inputs'!$D$18))</f>
        <v/>
      </c>
      <c r="EQ152" s="10" t="str">
        <f t="shared" ca="1" si="6541"/>
        <v/>
      </c>
      <c r="ER152" s="5" t="str">
        <f t="shared" ca="1" si="6451"/>
        <v/>
      </c>
      <c r="ES152" s="5" t="str">
        <f t="shared" ca="1" si="6452"/>
        <v/>
      </c>
      <c r="ET152" s="5" t="str">
        <f ca="1">IF($B152="","",'Hidden inputs'!$D$11*EK152+'Hidden inputs'!$E$11*EL152)</f>
        <v/>
      </c>
      <c r="EU152" s="11" t="str">
        <f t="shared" ca="1" si="6360"/>
        <v/>
      </c>
      <c r="EV152" s="9" t="str">
        <f t="shared" ca="1" si="6453"/>
        <v/>
      </c>
      <c r="EW152" s="3" t="str">
        <f t="shared" ca="1" si="6454"/>
        <v/>
      </c>
      <c r="EX152" s="5" t="str" cm="1">
        <f t="array" aca="1" ref="EX152" ca="1">IF($B152="","",IF(EW152=0,0,IF(DD_Payment="",0,IF(EW152&lt;_xlfn.IFS(DD_Frequency="Monthly",1,DD_Frequency="Quarterly",IF(MONTH(EW$2)=1,1,IF(MONTH(EW$2)=4,1,IF(MONTH(EW$2)=7,1,IF(MONTH(EW$2)=10,1,0)))),DD_Frequency="Annually",IF(MONTH(EW$2)=1,1,0))*DD_Payment,EW152,_xlfn.IFS(DD_Frequency="Monthly",1,DD_Frequency="Quarterly",IF(MONTH(EW$2)=1,1,IF(MONTH(EW$2)=4,1,IF(MONTH(EW$2)=7,1,IF(MONTH(EW$2)=10,1,0)))),DD_Frequency="Annually",IF(MONTH(EW$2)=1,1,0))*DD_Payment))))</f>
        <v/>
      </c>
      <c r="EY152" s="3" t="str">
        <f t="shared" ref="EY152" ca="1" si="7364">IF($B152="","",IF(EW152&gt;EX152,(EW152-EX152/2)*(rate_A*(EY$1/365)),0))</f>
        <v/>
      </c>
      <c r="EZ152" s="3" t="str">
        <f t="shared" ca="1" si="6543"/>
        <v/>
      </c>
      <c r="FA152" s="3" t="str">
        <f t="shared" ref="FA152" ca="1" si="7365">IF($B152="","",EL152*(1+rate_A*EY$1/365))</f>
        <v/>
      </c>
      <c r="FB152" s="3" t="str">
        <f t="shared" ref="FB152" ca="1" si="7366">IF($B152="","",EM152*(1+rate_A*EY$1/365))</f>
        <v/>
      </c>
      <c r="FC152" s="3" t="str">
        <f t="shared" ref="FC152" ca="1" si="7367">IF($B152="","",EN152*(1+rate_joint*EY$1/365))</f>
        <v/>
      </c>
      <c r="FD152" s="5" t="str">
        <f t="shared" ca="1" si="6547"/>
        <v/>
      </c>
      <c r="FE152" s="5" t="str" cm="1">
        <f t="array" aca="1" ref="FE152" ca="1">IF(FD152="","",_xlfn.IFS(FD152&lt;='Hidden inputs'!$C$15,FD152*'Hidden inputs'!$D$15,FD152&lt;='Hidden inputs'!$C$16,'Hidden inputs'!$C$15*'Hidden inputs'!$D$15+(FD152-'Hidden inputs'!$B$16)*'Hidden inputs'!$D$16,FD152&lt;='Hidden inputs'!$C$17,'Hidden inputs'!$C$15*'Hidden inputs'!$D$15+('Hidden inputs'!$C$16-'Hidden inputs'!$B$16)*'Hidden inputs'!$D$16+(FD152-'Hidden inputs'!$B$17)*'Hidden inputs'!$D$17,FD152&gt;'Hidden inputs'!$B$18,'Hidden inputs'!$C$15*'Hidden inputs'!$D$15+('Hidden inputs'!$C$16-'Hidden inputs'!$B$16)*'Hidden inputs'!$D$16+('Hidden inputs'!$C$17-'Hidden inputs'!$B$17)*'Hidden inputs'!$D$17+(FD152-'Hidden inputs'!$B$18)*'Hidden inputs'!$D$18))</f>
        <v/>
      </c>
      <c r="FF152" s="10" t="str">
        <f t="shared" ca="1" si="6548"/>
        <v/>
      </c>
      <c r="FG152" s="5" t="str">
        <f t="shared" ca="1" si="6459"/>
        <v/>
      </c>
      <c r="FH152" s="5" t="str">
        <f t="shared" ca="1" si="6460"/>
        <v/>
      </c>
      <c r="FI152" s="5" t="str">
        <f ca="1">IF($B152="","",'Hidden inputs'!$D$11*EZ152+'Hidden inputs'!$E$11*FA152)</f>
        <v/>
      </c>
      <c r="FJ152" s="11" t="str">
        <f t="shared" ca="1" si="6365"/>
        <v/>
      </c>
      <c r="FK152" s="9" t="str">
        <f t="shared" ca="1" si="6461"/>
        <v/>
      </c>
      <c r="FL152" s="3" t="str">
        <f t="shared" ca="1" si="6462"/>
        <v/>
      </c>
      <c r="FM152" s="5" t="str" cm="1">
        <f t="array" aca="1" ref="FM152" ca="1">IF($B152="","",IF(FL152=0,0,IF(DD_Payment="",0,IF(FL152&lt;_xlfn.IFS(DD_Frequency="Monthly",1,DD_Frequency="Quarterly",IF(MONTH(FL$2)=1,1,IF(MONTH(FL$2)=4,1,IF(MONTH(FL$2)=7,1,IF(MONTH(FL$2)=10,1,0)))),DD_Frequency="Annually",IF(MONTH(FL$2)=1,1,0))*DD_Payment,FL152,_xlfn.IFS(DD_Frequency="Monthly",1,DD_Frequency="Quarterly",IF(MONTH(FL$2)=1,1,IF(MONTH(FL$2)=4,1,IF(MONTH(FL$2)=7,1,IF(MONTH(FL$2)=10,1,0)))),DD_Frequency="Annually",IF(MONTH(FL$2)=1,1,0))*DD_Payment))))</f>
        <v/>
      </c>
      <c r="FN152" s="3" t="str">
        <f t="shared" ref="FN152" ca="1" si="7368">IF($B152="","",IF(FL152&gt;FM152,(FL152-FM152/2)*(rate_A*(FN$1/365)),0))</f>
        <v/>
      </c>
      <c r="FO152" s="3" t="str">
        <f t="shared" ca="1" si="6550"/>
        <v/>
      </c>
      <c r="FP152" s="3" t="str">
        <f t="shared" ref="FP152" ca="1" si="7369">IF($B152="","",FA152*(1+rate_A*FN$1/365))</f>
        <v/>
      </c>
      <c r="FQ152" s="3" t="str">
        <f t="shared" ref="FQ152" ca="1" si="7370">IF($B152="","",FB152*(1+rate_A*FN$1/365))</f>
        <v/>
      </c>
      <c r="FR152" s="3" t="str">
        <f t="shared" ref="FR152" ca="1" si="7371">IF($B152="","",FC152*(1+rate_joint*FN$1/365))</f>
        <v/>
      </c>
      <c r="FS152" s="5" t="str">
        <f t="shared" ca="1" si="6554"/>
        <v/>
      </c>
      <c r="FT152" s="5" t="str" cm="1">
        <f t="array" aca="1" ref="FT152" ca="1">IF(FS152="","",_xlfn.IFS(FS152&lt;='Hidden inputs'!$C$15,FS152*'Hidden inputs'!$D$15,FS152&lt;='Hidden inputs'!$C$16,'Hidden inputs'!$C$15*'Hidden inputs'!$D$15+(FS152-'Hidden inputs'!$B$16)*'Hidden inputs'!$D$16,FS152&lt;='Hidden inputs'!$C$17,'Hidden inputs'!$C$15*'Hidden inputs'!$D$15+('Hidden inputs'!$C$16-'Hidden inputs'!$B$16)*'Hidden inputs'!$D$16+(FS152-'Hidden inputs'!$B$17)*'Hidden inputs'!$D$17,FS152&gt;'Hidden inputs'!$B$18,'Hidden inputs'!$C$15*'Hidden inputs'!$D$15+('Hidden inputs'!$C$16-'Hidden inputs'!$B$16)*'Hidden inputs'!$D$16+('Hidden inputs'!$C$17-'Hidden inputs'!$B$17)*'Hidden inputs'!$D$17+(FS152-'Hidden inputs'!$B$18)*'Hidden inputs'!$D$18))</f>
        <v/>
      </c>
      <c r="FU152" s="10" t="str">
        <f t="shared" ca="1" si="6555"/>
        <v/>
      </c>
      <c r="FV152" s="5" t="str">
        <f t="shared" ca="1" si="6467"/>
        <v/>
      </c>
      <c r="FW152" s="5" t="str">
        <f t="shared" ca="1" si="6468"/>
        <v/>
      </c>
      <c r="FX152" s="5" t="str">
        <f ca="1">IF($B152="","",'Hidden inputs'!$D$11*FO152+'Hidden inputs'!$E$11*FP152)</f>
        <v/>
      </c>
      <c r="FY152" s="11" t="str">
        <f t="shared" ca="1" si="6370"/>
        <v/>
      </c>
      <c r="FZ152" s="9" t="str">
        <f t="shared" ca="1" si="6469"/>
        <v/>
      </c>
      <c r="GA152" s="5" t="str">
        <f t="shared" ca="1" si="6470"/>
        <v/>
      </c>
      <c r="GB152" s="5" t="str">
        <f t="shared" ca="1" si="6471"/>
        <v/>
      </c>
      <c r="GC152" s="5" t="str">
        <f t="shared" ca="1" si="6371"/>
        <v/>
      </c>
      <c r="GD152" s="5" t="str">
        <f t="shared" ca="1" si="6372"/>
        <v/>
      </c>
    </row>
    <row r="153" spans="1:186" x14ac:dyDescent="0.35">
      <c r="A153" s="2" t="str">
        <f t="shared" ca="1" si="6373"/>
        <v/>
      </c>
      <c r="B153" s="6" t="str">
        <f t="shared" ca="1" si="6374"/>
        <v/>
      </c>
      <c r="C153" s="5" t="str">
        <f t="shared" ca="1" si="6472"/>
        <v/>
      </c>
      <c r="D153" s="5" t="str" cm="1">
        <f t="array" aca="1" ref="D153" ca="1">IF($B153="","",IF(C153=0,0,IF(DD_Payment="",0,IF(C153&lt;_xlfn.IFS(DD_Frequency="Monthly",1,DD_Frequency="Quarterly",IF(MONTH(C$2)=1,1,IF(MONTH(C$2)=4,1,IF(MONTH(C$2)=7,1,IF(MONTH(C$2)=10,1,0)))),DD_Frequency="Annually",IF(MONTH(C$2)=1,1,0))*DD_Payment,C153,_xlfn.IFS(DD_Frequency="Monthly",1,DD_Frequency="Quarterly",IF(MONTH(C$2)=1,1,IF(MONTH(C$2)=4,1,IF(MONTH(C$2)=7,1,IF(MONTH(C$2)=10,1,0)))),DD_Frequency="Annually",IF(MONTH(C$2)=1,1,0))*DD_Payment))))</f>
        <v/>
      </c>
      <c r="E153" s="5" t="str">
        <f t="shared" ref="E153" ca="1" si="7372">IF(B153="","",IF(C153&gt;D153,(C153-D153/2)*(rate_A*(E$1/365)),0))</f>
        <v/>
      </c>
      <c r="F153" s="5" t="str">
        <f t="shared" ca="1" si="6376"/>
        <v/>
      </c>
      <c r="G153" s="5" t="str">
        <f t="shared" ref="G153" ca="1" si="7373">IF(B153="","",G152*(1+rate_A*E$1/365))</f>
        <v/>
      </c>
      <c r="H153" s="5" t="str">
        <f t="shared" ref="H153" ca="1" si="7374">IF(B153="","",H152*(1+rate_A*E$1/365))</f>
        <v/>
      </c>
      <c r="I153" s="5" t="str">
        <f t="shared" ref="I153" ca="1" si="7375">IF(B153="","",I152*(1+rate_joint*E$1/365))</f>
        <v/>
      </c>
      <c r="J153" s="5" t="str">
        <f t="shared" ca="1" si="6477"/>
        <v/>
      </c>
      <c r="K153" s="5" t="str" cm="1">
        <f t="array" aca="1" ref="K153" ca="1">IF(J153="","",_xlfn.IFS(J153&lt;='Hidden inputs'!$C$15,J153*'Hidden inputs'!$D$15,J153&lt;='Hidden inputs'!$C$16,'Hidden inputs'!$C$15*'Hidden inputs'!$D$15+(J153-'Hidden inputs'!$B$16)*'Hidden inputs'!$D$16,J153&lt;='Hidden inputs'!$C$17,'Hidden inputs'!$C$15*'Hidden inputs'!$D$15+('Hidden inputs'!$C$16-'Hidden inputs'!$B$16)*'Hidden inputs'!$D$16+(J153-'Hidden inputs'!$B$17)*'Hidden inputs'!$D$17,J153&gt;'Hidden inputs'!$B$18,'Hidden inputs'!$C$15*'Hidden inputs'!$D$15+('Hidden inputs'!$C$16-'Hidden inputs'!$B$16)*'Hidden inputs'!$D$16+('Hidden inputs'!$C$17-'Hidden inputs'!$B$17)*'Hidden inputs'!$D$17+(J153-'Hidden inputs'!$B$18)*'Hidden inputs'!$D$18))</f>
        <v/>
      </c>
      <c r="L153" s="11" t="str">
        <f t="shared" ca="1" si="6478"/>
        <v/>
      </c>
      <c r="M153" s="5" t="str">
        <f t="shared" ca="1" si="6380"/>
        <v/>
      </c>
      <c r="N153" s="5" t="str">
        <f t="shared" ca="1" si="6381"/>
        <v/>
      </c>
      <c r="O153" s="5" t="str">
        <f ca="1">IF(B153="","",'Hidden inputs'!$D$11*F153+'Hidden inputs'!$E$11*G153)</f>
        <v/>
      </c>
      <c r="P153" s="11" t="str">
        <f t="shared" ca="1" si="6314"/>
        <v/>
      </c>
      <c r="Q153" s="20" t="str">
        <f t="shared" ca="1" si="6315"/>
        <v/>
      </c>
      <c r="R153" s="3" t="str">
        <f t="shared" ca="1" si="6382"/>
        <v/>
      </c>
      <c r="S153" s="5" t="str" cm="1">
        <f t="array" aca="1" ref="S153" ca="1">IF($B153="","",IF(R153=0,0,IF(DD_Payment="",0,IF(R153&lt;_xlfn.IFS(DD_Frequency="Monthly",1,DD_Frequency="Quarterly",IF(MONTH(R$2)=1,1,IF(MONTH(R$2)=4,1,IF(MONTH(R$2)=7,1,IF(MONTH(R$2)=10,1,0)))),DD_Frequency="Annually",IF(MONTH(R$2)=1,1,0))*DD_Payment,R153,_xlfn.IFS(DD_Frequency="Monthly",1,DD_Frequency="Quarterly",IF(MONTH(R$2)=1,1,IF(MONTH(R$2)=4,1,IF(MONTH(R$2)=7,1,IF(MONTH(R$2)=10,1,0)))),DD_Frequency="Annually",IF(MONTH(R$2)=1,1,0))*DD_Payment))))</f>
        <v/>
      </c>
      <c r="T153" s="3" t="str">
        <f t="shared" ref="T153" ca="1" si="7376">IF(B153="","",IF(R153&gt;S153,(R153-S153/2)*(rate_A*((T$1+A153)/365)),0))</f>
        <v/>
      </c>
      <c r="U153" s="3" t="str">
        <f t="shared" ca="1" si="6384"/>
        <v/>
      </c>
      <c r="V153" s="3" t="str">
        <f t="shared" ref="V153" ca="1" si="7377">IF(B153="","",G153*(1+rate_A*(T$1+A153)/365))</f>
        <v/>
      </c>
      <c r="W153" s="3" t="str">
        <f t="shared" ref="W153" ca="1" si="7378">IF(B153="","",H153*(1+rate_A*(T$1+A153)/365))</f>
        <v/>
      </c>
      <c r="X153" s="3" t="str">
        <f t="shared" ref="X153" ca="1" si="7379">IF(B153="","",I153*(1+rate_joint*(T$1+A153)/365))</f>
        <v/>
      </c>
      <c r="Y153" s="5" t="str">
        <f t="shared" ca="1" si="6483"/>
        <v/>
      </c>
      <c r="Z153" s="5" t="str" cm="1">
        <f t="array" aca="1" ref="Z153" ca="1">IF(Y153="","",_xlfn.IFS(Y153&lt;='Hidden inputs'!$C$15,Y153*'Hidden inputs'!$D$15,Y153&lt;='Hidden inputs'!$C$16,'Hidden inputs'!$C$15*'Hidden inputs'!$D$15+(Y153-'Hidden inputs'!$B$16)*'Hidden inputs'!$D$16,Y153&lt;='Hidden inputs'!$C$17,'Hidden inputs'!$C$15*'Hidden inputs'!$D$15+('Hidden inputs'!$C$16-'Hidden inputs'!$B$16)*'Hidden inputs'!$D$16+(Y153-'Hidden inputs'!$B$17)*'Hidden inputs'!$D$17,Y153&gt;'Hidden inputs'!$B$18,'Hidden inputs'!$C$15*'Hidden inputs'!$D$15+('Hidden inputs'!$C$16-'Hidden inputs'!$B$16)*'Hidden inputs'!$D$16+('Hidden inputs'!$C$17-'Hidden inputs'!$B$17)*'Hidden inputs'!$D$17+(Y153-'Hidden inputs'!$B$18)*'Hidden inputs'!$D$18))</f>
        <v/>
      </c>
      <c r="AA153" s="10" t="str">
        <f t="shared" ca="1" si="6484"/>
        <v/>
      </c>
      <c r="AB153" s="5" t="str">
        <f t="shared" ca="1" si="6388"/>
        <v/>
      </c>
      <c r="AC153" s="5" t="str">
        <f t="shared" ca="1" si="6485"/>
        <v/>
      </c>
      <c r="AD153" s="5" t="str">
        <f ca="1">IF(B153="","",'Hidden inputs'!$D$11*U153+'Hidden inputs'!$E$11*V153)</f>
        <v/>
      </c>
      <c r="AE153" s="11" t="str">
        <f t="shared" ca="1" si="6320"/>
        <v/>
      </c>
      <c r="AF153" s="9" t="str">
        <f t="shared" ca="1" si="6389"/>
        <v/>
      </c>
      <c r="AG153" s="3" t="str">
        <f t="shared" ca="1" si="6390"/>
        <v/>
      </c>
      <c r="AH153" s="5" t="str" cm="1">
        <f t="array" aca="1" ref="AH153" ca="1">IF($B153="","",IF(AG153=0,0,IF(DD_Payment="",0,IF(AG153&lt;_xlfn.IFS(DD_Frequency="Monthly",1,DD_Frequency="Quarterly",IF(MONTH(AG$2)=1,1,IF(MONTH(AG$2)=4,1,IF(MONTH(AG$2)=7,1,IF(MONTH(AG$2)=10,1,0)))),DD_Frequency="Annually",IF(MONTH(AG$2)=1,1,0))*DD_Payment,AG153,_xlfn.IFS(DD_Frequency="Monthly",1,DD_Frequency="Quarterly",IF(MONTH(AG$2)=1,1,IF(MONTH(AG$2)=4,1,IF(MONTH(AG$2)=7,1,IF(MONTH(AG$2)=10,1,0)))),DD_Frequency="Annually",IF(MONTH(AG$2)=1,1,0))*DD_Payment))))</f>
        <v/>
      </c>
      <c r="AI153" s="3" t="str">
        <f t="shared" ref="AI153" ca="1" si="7380">IF($B153="","",IF(AG153&gt;AH153,(AG153-AH153/2)*(rate_A*(AI$1/365)),0))</f>
        <v/>
      </c>
      <c r="AJ153" s="3" t="str">
        <f t="shared" ca="1" si="6487"/>
        <v/>
      </c>
      <c r="AK153" s="3" t="str">
        <f t="shared" ref="AK153" ca="1" si="7381">IF($B153="","",V153*(1+rate_A*AI$1/365))</f>
        <v/>
      </c>
      <c r="AL153" s="3" t="str">
        <f t="shared" ref="AL153" ca="1" si="7382">IF($B153="","",W153*(1+rate_A*AI$1/365))</f>
        <v/>
      </c>
      <c r="AM153" s="3" t="str">
        <f t="shared" ref="AM153" ca="1" si="7383">IF($B153="","",X153*(1+rate_joint*AI$1/365))</f>
        <v/>
      </c>
      <c r="AN153" s="5" t="str">
        <f t="shared" ca="1" si="6491"/>
        <v/>
      </c>
      <c r="AO153" s="5" t="str" cm="1">
        <f t="array" aca="1" ref="AO153" ca="1">IF(AN153="","",_xlfn.IFS(AN153&lt;='Hidden inputs'!$C$15,AN153*'Hidden inputs'!$D$15,AN153&lt;='Hidden inputs'!$C$16,'Hidden inputs'!$C$15*'Hidden inputs'!$D$15+(AN153-'Hidden inputs'!$B$16)*'Hidden inputs'!$D$16,AN153&lt;='Hidden inputs'!$C$17,'Hidden inputs'!$C$15*'Hidden inputs'!$D$15+('Hidden inputs'!$C$16-'Hidden inputs'!$B$16)*'Hidden inputs'!$D$16+(AN153-'Hidden inputs'!$B$17)*'Hidden inputs'!$D$17,AN153&gt;'Hidden inputs'!$B$18,'Hidden inputs'!$C$15*'Hidden inputs'!$D$15+('Hidden inputs'!$C$16-'Hidden inputs'!$B$16)*'Hidden inputs'!$D$16+('Hidden inputs'!$C$17-'Hidden inputs'!$B$17)*'Hidden inputs'!$D$17+(AN153-'Hidden inputs'!$B$18)*'Hidden inputs'!$D$18))</f>
        <v/>
      </c>
      <c r="AP153" s="10" t="str">
        <f t="shared" ca="1" si="6492"/>
        <v/>
      </c>
      <c r="AQ153" s="5" t="str">
        <f t="shared" ca="1" si="6395"/>
        <v/>
      </c>
      <c r="AR153" s="5" t="str">
        <f t="shared" ca="1" si="6396"/>
        <v/>
      </c>
      <c r="AS153" s="5" t="str">
        <f ca="1">IF($B153="","",'Hidden inputs'!$D$11*AJ153+'Hidden inputs'!$E$11*AK153)</f>
        <v/>
      </c>
      <c r="AT153" s="11" t="str">
        <f t="shared" ca="1" si="6325"/>
        <v/>
      </c>
      <c r="AU153" s="9" t="str">
        <f t="shared" ca="1" si="6397"/>
        <v/>
      </c>
      <c r="AV153" s="3" t="str">
        <f t="shared" ca="1" si="6398"/>
        <v/>
      </c>
      <c r="AW153" s="5" t="str" cm="1">
        <f t="array" aca="1" ref="AW153" ca="1">IF($B153="","",IF(AV153=0,0,IF(DD_Payment="",0,IF(AV153&lt;_xlfn.IFS(DD_Frequency="Monthly",1,DD_Frequency="Quarterly",IF(MONTH(AV$2)=1,1,IF(MONTH(AV$2)=4,1,IF(MONTH(AV$2)=7,1,IF(MONTH(AV$2)=10,1,0)))),DD_Frequency="Annually",IF(MONTH(AV$2)=1,1,0))*DD_Payment,AV153,_xlfn.IFS(DD_Frequency="Monthly",1,DD_Frequency="Quarterly",IF(MONTH(AV$2)=1,1,IF(MONTH(AV$2)=4,1,IF(MONTH(AV$2)=7,1,IF(MONTH(AV$2)=10,1,0)))),DD_Frequency="Annually",IF(MONTH(AV$2)=1,1,0))*DD_Payment))))</f>
        <v/>
      </c>
      <c r="AX153" s="3" t="str">
        <f t="shared" ref="AX153" ca="1" si="7384">IF($B153="","",IF(AV153&gt;AW153,(AV153-AW153/2)*(rate_A*(AX$1/365)),0))</f>
        <v/>
      </c>
      <c r="AY153" s="3" t="str">
        <f t="shared" ca="1" si="6494"/>
        <v/>
      </c>
      <c r="AZ153" s="3" t="str">
        <f t="shared" ref="AZ153" ca="1" si="7385">IF($B153="","",AK153*(1+rate_A*AX$1/365))</f>
        <v/>
      </c>
      <c r="BA153" s="3" t="str">
        <f t="shared" ref="BA153" ca="1" si="7386">IF($B153="","",AL153*(1+rate_A*AX$1/365))</f>
        <v/>
      </c>
      <c r="BB153" s="3" t="str">
        <f t="shared" ref="BB153" ca="1" si="7387">IF($B153="","",AM153*(1+rate_joint*AX$1/365))</f>
        <v/>
      </c>
      <c r="BC153" s="5" t="str">
        <f t="shared" ca="1" si="6498"/>
        <v/>
      </c>
      <c r="BD153" s="5" t="str" cm="1">
        <f t="array" aca="1" ref="BD153" ca="1">IF(BC153="","",_xlfn.IFS(BC153&lt;='Hidden inputs'!$C$15,BC153*'Hidden inputs'!$D$15,BC153&lt;='Hidden inputs'!$C$16,'Hidden inputs'!$C$15*'Hidden inputs'!$D$15+(BC153-'Hidden inputs'!$B$16)*'Hidden inputs'!$D$16,BC153&lt;='Hidden inputs'!$C$17,'Hidden inputs'!$C$15*'Hidden inputs'!$D$15+('Hidden inputs'!$C$16-'Hidden inputs'!$B$16)*'Hidden inputs'!$D$16+(BC153-'Hidden inputs'!$B$17)*'Hidden inputs'!$D$17,BC153&gt;'Hidden inputs'!$B$18,'Hidden inputs'!$C$15*'Hidden inputs'!$D$15+('Hidden inputs'!$C$16-'Hidden inputs'!$B$16)*'Hidden inputs'!$D$16+('Hidden inputs'!$C$17-'Hidden inputs'!$B$17)*'Hidden inputs'!$D$17+(BC153-'Hidden inputs'!$B$18)*'Hidden inputs'!$D$18))</f>
        <v/>
      </c>
      <c r="BE153" s="10" t="str">
        <f t="shared" ca="1" si="6499"/>
        <v/>
      </c>
      <c r="BF153" s="5" t="str">
        <f t="shared" ca="1" si="6403"/>
        <v/>
      </c>
      <c r="BG153" s="5" t="str">
        <f t="shared" ca="1" si="6404"/>
        <v/>
      </c>
      <c r="BH153" s="5" t="str">
        <f ca="1">IF($B153="","",'Hidden inputs'!$D$11*AY153+'Hidden inputs'!$E$11*AZ153)</f>
        <v/>
      </c>
      <c r="BI153" s="11" t="str">
        <f t="shared" ca="1" si="6330"/>
        <v/>
      </c>
      <c r="BJ153" s="9" t="str">
        <f t="shared" ca="1" si="6405"/>
        <v/>
      </c>
      <c r="BK153" s="3" t="str">
        <f t="shared" ca="1" si="6406"/>
        <v/>
      </c>
      <c r="BL153" s="5" t="str" cm="1">
        <f t="array" aca="1" ref="BL153" ca="1">IF($B153="","",IF(BK153=0,0,IF(DD_Payment="",0,IF(BK153&lt;_xlfn.IFS(DD_Frequency="Monthly",1,DD_Frequency="Quarterly",IF(MONTH(BK$2)=1,1,IF(MONTH(BK$2)=4,1,IF(MONTH(BK$2)=7,1,IF(MONTH(BK$2)=10,1,0)))),DD_Frequency="Annually",IF(MONTH(BK$2)=1,1,0))*DD_Payment,BK153,_xlfn.IFS(DD_Frequency="Monthly",1,DD_Frequency="Quarterly",IF(MONTH(BK$2)=1,1,IF(MONTH(BK$2)=4,1,IF(MONTH(BK$2)=7,1,IF(MONTH(BK$2)=10,1,0)))),DD_Frequency="Annually",IF(MONTH(BK$2)=1,1,0))*DD_Payment))))</f>
        <v/>
      </c>
      <c r="BM153" s="3" t="str">
        <f t="shared" ref="BM153" ca="1" si="7388">IF($B153="","",IF(BK153&gt;BL153,(BK153-BL153/2)*(rate_A*(BM$1/365)),0))</f>
        <v/>
      </c>
      <c r="BN153" s="3" t="str">
        <f t="shared" ca="1" si="6501"/>
        <v/>
      </c>
      <c r="BO153" s="3" t="str">
        <f t="shared" ref="BO153" ca="1" si="7389">IF($B153="","",AZ153*(1+rate_A*BM$1/365))</f>
        <v/>
      </c>
      <c r="BP153" s="3" t="str">
        <f t="shared" ref="BP153" ca="1" si="7390">IF($B153="","",BA153*(1+rate_A*BM$1/365))</f>
        <v/>
      </c>
      <c r="BQ153" s="3" t="str">
        <f t="shared" ref="BQ153" ca="1" si="7391">IF($B153="","",BB153*(1+rate_joint*BM$1/365))</f>
        <v/>
      </c>
      <c r="BR153" s="5" t="str">
        <f t="shared" ca="1" si="6505"/>
        <v/>
      </c>
      <c r="BS153" s="5" t="str" cm="1">
        <f t="array" aca="1" ref="BS153" ca="1">IF(BR153="","",_xlfn.IFS(BR153&lt;='Hidden inputs'!$C$15,BR153*'Hidden inputs'!$D$15,BR153&lt;='Hidden inputs'!$C$16,'Hidden inputs'!$C$15*'Hidden inputs'!$D$15+(BR153-'Hidden inputs'!$B$16)*'Hidden inputs'!$D$16,BR153&lt;='Hidden inputs'!$C$17,'Hidden inputs'!$C$15*'Hidden inputs'!$D$15+('Hidden inputs'!$C$16-'Hidden inputs'!$B$16)*'Hidden inputs'!$D$16+(BR153-'Hidden inputs'!$B$17)*'Hidden inputs'!$D$17,BR153&gt;'Hidden inputs'!$B$18,'Hidden inputs'!$C$15*'Hidden inputs'!$D$15+('Hidden inputs'!$C$16-'Hidden inputs'!$B$16)*'Hidden inputs'!$D$16+('Hidden inputs'!$C$17-'Hidden inputs'!$B$17)*'Hidden inputs'!$D$17+(BR153-'Hidden inputs'!$B$18)*'Hidden inputs'!$D$18))</f>
        <v/>
      </c>
      <c r="BT153" s="10" t="str">
        <f t="shared" ca="1" si="6506"/>
        <v/>
      </c>
      <c r="BU153" s="5" t="str">
        <f t="shared" ca="1" si="6411"/>
        <v/>
      </c>
      <c r="BV153" s="5" t="str">
        <f t="shared" ca="1" si="6412"/>
        <v/>
      </c>
      <c r="BW153" s="5" t="str">
        <f ca="1">IF($B153="","",'Hidden inputs'!$D$11*BN153+'Hidden inputs'!$E$11*BO153)</f>
        <v/>
      </c>
      <c r="BX153" s="11" t="str">
        <f t="shared" ca="1" si="6335"/>
        <v/>
      </c>
      <c r="BY153" s="9" t="str">
        <f t="shared" ca="1" si="6413"/>
        <v/>
      </c>
      <c r="BZ153" s="3" t="str">
        <f t="shared" ca="1" si="6414"/>
        <v/>
      </c>
      <c r="CA153" s="5" t="str" cm="1">
        <f t="array" aca="1" ref="CA153" ca="1">IF($B153="","",IF(BZ153=0,0,IF(DD_Payment="",0,IF(BZ153&lt;_xlfn.IFS(DD_Frequency="Monthly",1,DD_Frequency="Quarterly",IF(MONTH(BZ$2)=1,1,IF(MONTH(BZ$2)=4,1,IF(MONTH(BZ$2)=7,1,IF(MONTH(BZ$2)=10,1,0)))),DD_Frequency="Annually",IF(MONTH(BZ$2)=1,1,0))*DD_Payment,BZ153,_xlfn.IFS(DD_Frequency="Monthly",1,DD_Frequency="Quarterly",IF(MONTH(BZ$2)=1,1,IF(MONTH(BZ$2)=4,1,IF(MONTH(BZ$2)=7,1,IF(MONTH(BZ$2)=10,1,0)))),DD_Frequency="Annually",IF(MONTH(BZ$2)=1,1,0))*DD_Payment))))</f>
        <v/>
      </c>
      <c r="CB153" s="3" t="str">
        <f t="shared" ref="CB153" ca="1" si="7392">IF($B153="","",IF(BZ153&gt;CA153,(BZ153-CA153/2)*(rate_A*(CB$1/365)),0))</f>
        <v/>
      </c>
      <c r="CC153" s="3" t="str">
        <f t="shared" ca="1" si="6508"/>
        <v/>
      </c>
      <c r="CD153" s="3" t="str">
        <f t="shared" ref="CD153" ca="1" si="7393">IF($B153="","",BO153*(1+rate_A*CB$1/365))</f>
        <v/>
      </c>
      <c r="CE153" s="3" t="str">
        <f t="shared" ref="CE153" ca="1" si="7394">IF($B153="","",BP153*(1+rate_A*CB$1/365))</f>
        <v/>
      </c>
      <c r="CF153" s="3" t="str">
        <f t="shared" ref="CF153" ca="1" si="7395">IF($B153="","",BQ153*(1+rate_joint*CB$1/365))</f>
        <v/>
      </c>
      <c r="CG153" s="5" t="str">
        <f t="shared" ca="1" si="6512"/>
        <v/>
      </c>
      <c r="CH153" s="5" t="str" cm="1">
        <f t="array" aca="1" ref="CH153" ca="1">IF(CG153="","",_xlfn.IFS(CG153&lt;='Hidden inputs'!$C$15,CG153*'Hidden inputs'!$D$15,CG153&lt;='Hidden inputs'!$C$16,'Hidden inputs'!$C$15*'Hidden inputs'!$D$15+(CG153-'Hidden inputs'!$B$16)*'Hidden inputs'!$D$16,CG153&lt;='Hidden inputs'!$C$17,'Hidden inputs'!$C$15*'Hidden inputs'!$D$15+('Hidden inputs'!$C$16-'Hidden inputs'!$B$16)*'Hidden inputs'!$D$16+(CG153-'Hidden inputs'!$B$17)*'Hidden inputs'!$D$17,CG153&gt;'Hidden inputs'!$B$18,'Hidden inputs'!$C$15*'Hidden inputs'!$D$15+('Hidden inputs'!$C$16-'Hidden inputs'!$B$16)*'Hidden inputs'!$D$16+('Hidden inputs'!$C$17-'Hidden inputs'!$B$17)*'Hidden inputs'!$D$17+(CG153-'Hidden inputs'!$B$18)*'Hidden inputs'!$D$18))</f>
        <v/>
      </c>
      <c r="CI153" s="10" t="str">
        <f t="shared" ca="1" si="6513"/>
        <v/>
      </c>
      <c r="CJ153" s="5" t="str">
        <f t="shared" ca="1" si="6419"/>
        <v/>
      </c>
      <c r="CK153" s="5" t="str">
        <f t="shared" ca="1" si="6420"/>
        <v/>
      </c>
      <c r="CL153" s="5" t="str">
        <f ca="1">IF($B153="","",'Hidden inputs'!$D$11*CC153+'Hidden inputs'!$E$11*CD153)</f>
        <v/>
      </c>
      <c r="CM153" s="11" t="str">
        <f t="shared" ca="1" si="6340"/>
        <v/>
      </c>
      <c r="CN153" s="9" t="str">
        <f t="shared" ca="1" si="6421"/>
        <v/>
      </c>
      <c r="CO153" s="3" t="str">
        <f t="shared" ca="1" si="6422"/>
        <v/>
      </c>
      <c r="CP153" s="5" t="str" cm="1">
        <f t="array" aca="1" ref="CP153" ca="1">IF($B153="","",IF(CO153=0,0,IF(DD_Payment="",0,IF(CO153&lt;_xlfn.IFS(DD_Frequency="Monthly",1,DD_Frequency="Quarterly",IF(MONTH(CO$2)=1,1,IF(MONTH(CO$2)=4,1,IF(MONTH(CO$2)=7,1,IF(MONTH(CO$2)=10,1,0)))),DD_Frequency="Annually",IF(MONTH(CO$2)=1,1,0))*DD_Payment,CO153,_xlfn.IFS(DD_Frequency="Monthly",1,DD_Frequency="Quarterly",IF(MONTH(CO$2)=1,1,IF(MONTH(CO$2)=4,1,IF(MONTH(CO$2)=7,1,IF(MONTH(CO$2)=10,1,0)))),DD_Frequency="Annually",IF(MONTH(CO$2)=1,1,0))*DD_Payment))))</f>
        <v/>
      </c>
      <c r="CQ153" s="3" t="str">
        <f t="shared" ref="CQ153" ca="1" si="7396">IF($B153="","",IF(CO153&gt;CP153,(CO153-CP153/2)*(rate_A*(CQ$1/365)),0))</f>
        <v/>
      </c>
      <c r="CR153" s="3" t="str">
        <f t="shared" ca="1" si="6515"/>
        <v/>
      </c>
      <c r="CS153" s="3" t="str">
        <f t="shared" ref="CS153" ca="1" si="7397">IF($B153="","",CD153*(1+rate_A*CQ$1/365))</f>
        <v/>
      </c>
      <c r="CT153" s="3" t="str">
        <f t="shared" ref="CT153" ca="1" si="7398">IF($B153="","",CE153*(1+rate_A*CQ$1/365))</f>
        <v/>
      </c>
      <c r="CU153" s="3" t="str">
        <f t="shared" ref="CU153" ca="1" si="7399">IF($B153="","",CF153*(1+rate_joint*CQ$1/365))</f>
        <v/>
      </c>
      <c r="CV153" s="5" t="str">
        <f t="shared" ca="1" si="6519"/>
        <v/>
      </c>
      <c r="CW153" s="5" t="str" cm="1">
        <f t="array" aca="1" ref="CW153" ca="1">IF(CV153="","",_xlfn.IFS(CV153&lt;='Hidden inputs'!$C$15,CV153*'Hidden inputs'!$D$15,CV153&lt;='Hidden inputs'!$C$16,'Hidden inputs'!$C$15*'Hidden inputs'!$D$15+(CV153-'Hidden inputs'!$B$16)*'Hidden inputs'!$D$16,CV153&lt;='Hidden inputs'!$C$17,'Hidden inputs'!$C$15*'Hidden inputs'!$D$15+('Hidden inputs'!$C$16-'Hidden inputs'!$B$16)*'Hidden inputs'!$D$16+(CV153-'Hidden inputs'!$B$17)*'Hidden inputs'!$D$17,CV153&gt;'Hidden inputs'!$B$18,'Hidden inputs'!$C$15*'Hidden inputs'!$D$15+('Hidden inputs'!$C$16-'Hidden inputs'!$B$16)*'Hidden inputs'!$D$16+('Hidden inputs'!$C$17-'Hidden inputs'!$B$17)*'Hidden inputs'!$D$17+(CV153-'Hidden inputs'!$B$18)*'Hidden inputs'!$D$18))</f>
        <v/>
      </c>
      <c r="CX153" s="10" t="str">
        <f t="shared" ca="1" si="6520"/>
        <v/>
      </c>
      <c r="CY153" s="5" t="str">
        <f t="shared" ca="1" si="6427"/>
        <v/>
      </c>
      <c r="CZ153" s="5" t="str">
        <f t="shared" ca="1" si="6428"/>
        <v/>
      </c>
      <c r="DA153" s="5" t="str">
        <f ca="1">IF($B153="","",'Hidden inputs'!$D$11*CR153+'Hidden inputs'!$E$11*CS153)</f>
        <v/>
      </c>
      <c r="DB153" s="11" t="str">
        <f t="shared" ca="1" si="6345"/>
        <v/>
      </c>
      <c r="DC153" s="9" t="str">
        <f t="shared" ca="1" si="6429"/>
        <v/>
      </c>
      <c r="DD153" s="3" t="str">
        <f t="shared" ca="1" si="6430"/>
        <v/>
      </c>
      <c r="DE153" s="5" t="str" cm="1">
        <f t="array" aca="1" ref="DE153" ca="1">IF($B153="","",IF(DD153=0,0,IF(DD_Payment="",0,IF(DD153&lt;_xlfn.IFS(DD_Frequency="Monthly",1,DD_Frequency="Quarterly",IF(MONTH(DD$2)=1,1,IF(MONTH(DD$2)=4,1,IF(MONTH(DD$2)=7,1,IF(MONTH(DD$2)=10,1,0)))),DD_Frequency="Annually",IF(MONTH(DD$2)=1,1,0))*DD_Payment,DD153,_xlfn.IFS(DD_Frequency="Monthly",1,DD_Frequency="Quarterly",IF(MONTH(DD$2)=1,1,IF(MONTH(DD$2)=4,1,IF(MONTH(DD$2)=7,1,IF(MONTH(DD$2)=10,1,0)))),DD_Frequency="Annually",IF(MONTH(DD$2)=1,1,0))*DD_Payment))))</f>
        <v/>
      </c>
      <c r="DF153" s="3" t="str">
        <f t="shared" ref="DF153" ca="1" si="7400">IF($B153="","",IF(DD153&gt;DE153,(DD153-DE153/2)*(rate_A*(DF$1/365)),0))</f>
        <v/>
      </c>
      <c r="DG153" s="3" t="str">
        <f t="shared" ca="1" si="6522"/>
        <v/>
      </c>
      <c r="DH153" s="3" t="str">
        <f t="shared" ref="DH153" ca="1" si="7401">IF($B153="","",CS153*(1+rate_A*DF$1/365))</f>
        <v/>
      </c>
      <c r="DI153" s="3" t="str">
        <f t="shared" ref="DI153" ca="1" si="7402">IF($B153="","",CT153*(1+rate_A*DF$1/365))</f>
        <v/>
      </c>
      <c r="DJ153" s="3" t="str">
        <f t="shared" ref="DJ153" ca="1" si="7403">IF($B153="","",CU153*(1+rate_joint*DF$1/365))</f>
        <v/>
      </c>
      <c r="DK153" s="5" t="str">
        <f t="shared" ca="1" si="6526"/>
        <v/>
      </c>
      <c r="DL153" s="5" t="str" cm="1">
        <f t="array" aca="1" ref="DL153" ca="1">IF(DK153="","",_xlfn.IFS(DK153&lt;='Hidden inputs'!$C$15,DK153*'Hidden inputs'!$D$15,DK153&lt;='Hidden inputs'!$C$16,'Hidden inputs'!$C$15*'Hidden inputs'!$D$15+(DK153-'Hidden inputs'!$B$16)*'Hidden inputs'!$D$16,DK153&lt;='Hidden inputs'!$C$17,'Hidden inputs'!$C$15*'Hidden inputs'!$D$15+('Hidden inputs'!$C$16-'Hidden inputs'!$B$16)*'Hidden inputs'!$D$16+(DK153-'Hidden inputs'!$B$17)*'Hidden inputs'!$D$17,DK153&gt;'Hidden inputs'!$B$18,'Hidden inputs'!$C$15*'Hidden inputs'!$D$15+('Hidden inputs'!$C$16-'Hidden inputs'!$B$16)*'Hidden inputs'!$D$16+('Hidden inputs'!$C$17-'Hidden inputs'!$B$17)*'Hidden inputs'!$D$17+(DK153-'Hidden inputs'!$B$18)*'Hidden inputs'!$D$18))</f>
        <v/>
      </c>
      <c r="DM153" s="10" t="str">
        <f t="shared" ca="1" si="6527"/>
        <v/>
      </c>
      <c r="DN153" s="5" t="str">
        <f t="shared" ca="1" si="6435"/>
        <v/>
      </c>
      <c r="DO153" s="5" t="str">
        <f t="shared" ca="1" si="6436"/>
        <v/>
      </c>
      <c r="DP153" s="5" t="str">
        <f ca="1">IF($B153="","",'Hidden inputs'!$D$11*DG153+'Hidden inputs'!$E$11*DH153)</f>
        <v/>
      </c>
      <c r="DQ153" s="11" t="str">
        <f t="shared" ca="1" si="6350"/>
        <v/>
      </c>
      <c r="DR153" s="9" t="str">
        <f t="shared" ca="1" si="6437"/>
        <v/>
      </c>
      <c r="DS153" s="3" t="str">
        <f t="shared" ca="1" si="6438"/>
        <v/>
      </c>
      <c r="DT153" s="5" t="str" cm="1">
        <f t="array" aca="1" ref="DT153" ca="1">IF($B153="","",IF(DS153=0,0,IF(DD_Payment="",0,IF(DS153&lt;_xlfn.IFS(DD_Frequency="Monthly",1,DD_Frequency="Quarterly",IF(MONTH(DS$2)=1,1,IF(MONTH(DS$2)=4,1,IF(MONTH(DS$2)=7,1,IF(MONTH(DS$2)=10,1,0)))),DD_Frequency="Annually",IF(MONTH(DS$2)=1,1,0))*DD_Payment,DS153,_xlfn.IFS(DD_Frequency="Monthly",1,DD_Frequency="Quarterly",IF(MONTH(DS$2)=1,1,IF(MONTH(DS$2)=4,1,IF(MONTH(DS$2)=7,1,IF(MONTH(DS$2)=10,1,0)))),DD_Frequency="Annually",IF(MONTH(DS$2)=1,1,0))*DD_Payment))))</f>
        <v/>
      </c>
      <c r="DU153" s="3" t="str">
        <f t="shared" ref="DU153" ca="1" si="7404">IF($B153="","",IF(DS153&gt;DT153,(DS153-DT153/2)*(rate_A*(DU$1/365)),0))</f>
        <v/>
      </c>
      <c r="DV153" s="3" t="str">
        <f t="shared" ca="1" si="6529"/>
        <v/>
      </c>
      <c r="DW153" s="3" t="str">
        <f t="shared" ref="DW153" ca="1" si="7405">IF($B153="","",DH153*(1+rate_A*DU$1/365))</f>
        <v/>
      </c>
      <c r="DX153" s="3" t="str">
        <f t="shared" ref="DX153" ca="1" si="7406">IF($B153="","",DI153*(1+rate_A*DU$1/365))</f>
        <v/>
      </c>
      <c r="DY153" s="3" t="str">
        <f t="shared" ref="DY153" ca="1" si="7407">IF($B153="","",DJ153*(1+rate_joint*DU$1/365))</f>
        <v/>
      </c>
      <c r="DZ153" s="5" t="str">
        <f t="shared" ca="1" si="6533"/>
        <v/>
      </c>
      <c r="EA153" s="5" t="str" cm="1">
        <f t="array" aca="1" ref="EA153" ca="1">IF(DZ153="","",_xlfn.IFS(DZ153&lt;='Hidden inputs'!$C$15,DZ153*'Hidden inputs'!$D$15,DZ153&lt;='Hidden inputs'!$C$16,'Hidden inputs'!$C$15*'Hidden inputs'!$D$15+(DZ153-'Hidden inputs'!$B$16)*'Hidden inputs'!$D$16,DZ153&lt;='Hidden inputs'!$C$17,'Hidden inputs'!$C$15*'Hidden inputs'!$D$15+('Hidden inputs'!$C$16-'Hidden inputs'!$B$16)*'Hidden inputs'!$D$16+(DZ153-'Hidden inputs'!$B$17)*'Hidden inputs'!$D$17,DZ153&gt;'Hidden inputs'!$B$18,'Hidden inputs'!$C$15*'Hidden inputs'!$D$15+('Hidden inputs'!$C$16-'Hidden inputs'!$B$16)*'Hidden inputs'!$D$16+('Hidden inputs'!$C$17-'Hidden inputs'!$B$17)*'Hidden inputs'!$D$17+(DZ153-'Hidden inputs'!$B$18)*'Hidden inputs'!$D$18))</f>
        <v/>
      </c>
      <c r="EB153" s="10" t="str">
        <f t="shared" ca="1" si="6534"/>
        <v/>
      </c>
      <c r="EC153" s="5" t="str">
        <f t="shared" ca="1" si="6443"/>
        <v/>
      </c>
      <c r="ED153" s="5" t="str">
        <f t="shared" ca="1" si="6444"/>
        <v/>
      </c>
      <c r="EE153" s="5" t="str">
        <f ca="1">IF($B153="","",'Hidden inputs'!$D$11*DV153+'Hidden inputs'!$E$11*DW153)</f>
        <v/>
      </c>
      <c r="EF153" s="11" t="str">
        <f t="shared" ca="1" si="6355"/>
        <v/>
      </c>
      <c r="EG153" s="9" t="str">
        <f t="shared" ca="1" si="6445"/>
        <v/>
      </c>
      <c r="EH153" s="3" t="str">
        <f t="shared" ca="1" si="6446"/>
        <v/>
      </c>
      <c r="EI153" s="5" t="str" cm="1">
        <f t="array" aca="1" ref="EI153" ca="1">IF($B153="","",IF(EH153=0,0,IF(DD_Payment="",0,IF(EH153&lt;_xlfn.IFS(DD_Frequency="Monthly",1,DD_Frequency="Quarterly",IF(MONTH(EH$2)=1,1,IF(MONTH(EH$2)=4,1,IF(MONTH(EH$2)=7,1,IF(MONTH(EH$2)=10,1,0)))),DD_Frequency="Annually",IF(MONTH(EH$2)=1,1,0))*DD_Payment,EH153,_xlfn.IFS(DD_Frequency="Monthly",1,DD_Frequency="Quarterly",IF(MONTH(EH$2)=1,1,IF(MONTH(EH$2)=4,1,IF(MONTH(EH$2)=7,1,IF(MONTH(EH$2)=10,1,0)))),DD_Frequency="Annually",IF(MONTH(EH$2)=1,1,0))*DD_Payment))))</f>
        <v/>
      </c>
      <c r="EJ153" s="3" t="str">
        <f t="shared" ref="EJ153" ca="1" si="7408">IF($B153="","",IF(EH153&gt;EI153,(EH153-EI153/2)*(rate_A*(EJ$1/365)),0))</f>
        <v/>
      </c>
      <c r="EK153" s="3" t="str">
        <f t="shared" ca="1" si="6536"/>
        <v/>
      </c>
      <c r="EL153" s="3" t="str">
        <f t="shared" ref="EL153" ca="1" si="7409">IF($B153="","",DW153*(1+rate_A*EJ$1/365))</f>
        <v/>
      </c>
      <c r="EM153" s="3" t="str">
        <f t="shared" ref="EM153" ca="1" si="7410">IF($B153="","",DX153*(1+rate_A*EJ$1/365))</f>
        <v/>
      </c>
      <c r="EN153" s="3" t="str">
        <f t="shared" ref="EN153" ca="1" si="7411">IF($B153="","",DY153*(1+rate_joint*EJ$1/365))</f>
        <v/>
      </c>
      <c r="EO153" s="5" t="str">
        <f t="shared" ca="1" si="6540"/>
        <v/>
      </c>
      <c r="EP153" s="5" t="str" cm="1">
        <f t="array" aca="1" ref="EP153" ca="1">IF(EO153="","",_xlfn.IFS(EO153&lt;='Hidden inputs'!$C$15,EO153*'Hidden inputs'!$D$15,EO153&lt;='Hidden inputs'!$C$16,'Hidden inputs'!$C$15*'Hidden inputs'!$D$15+(EO153-'Hidden inputs'!$B$16)*'Hidden inputs'!$D$16,EO153&lt;='Hidden inputs'!$C$17,'Hidden inputs'!$C$15*'Hidden inputs'!$D$15+('Hidden inputs'!$C$16-'Hidden inputs'!$B$16)*'Hidden inputs'!$D$16+(EO153-'Hidden inputs'!$B$17)*'Hidden inputs'!$D$17,EO153&gt;'Hidden inputs'!$B$18,'Hidden inputs'!$C$15*'Hidden inputs'!$D$15+('Hidden inputs'!$C$16-'Hidden inputs'!$B$16)*'Hidden inputs'!$D$16+('Hidden inputs'!$C$17-'Hidden inputs'!$B$17)*'Hidden inputs'!$D$17+(EO153-'Hidden inputs'!$B$18)*'Hidden inputs'!$D$18))</f>
        <v/>
      </c>
      <c r="EQ153" s="10" t="str">
        <f t="shared" ca="1" si="6541"/>
        <v/>
      </c>
      <c r="ER153" s="5" t="str">
        <f t="shared" ca="1" si="6451"/>
        <v/>
      </c>
      <c r="ES153" s="5" t="str">
        <f t="shared" ca="1" si="6452"/>
        <v/>
      </c>
      <c r="ET153" s="5" t="str">
        <f ca="1">IF($B153="","",'Hidden inputs'!$D$11*EK153+'Hidden inputs'!$E$11*EL153)</f>
        <v/>
      </c>
      <c r="EU153" s="11" t="str">
        <f t="shared" ca="1" si="6360"/>
        <v/>
      </c>
      <c r="EV153" s="9" t="str">
        <f t="shared" ca="1" si="6453"/>
        <v/>
      </c>
      <c r="EW153" s="3" t="str">
        <f t="shared" ca="1" si="6454"/>
        <v/>
      </c>
      <c r="EX153" s="5" t="str" cm="1">
        <f t="array" aca="1" ref="EX153" ca="1">IF($B153="","",IF(EW153=0,0,IF(DD_Payment="",0,IF(EW153&lt;_xlfn.IFS(DD_Frequency="Monthly",1,DD_Frequency="Quarterly",IF(MONTH(EW$2)=1,1,IF(MONTH(EW$2)=4,1,IF(MONTH(EW$2)=7,1,IF(MONTH(EW$2)=10,1,0)))),DD_Frequency="Annually",IF(MONTH(EW$2)=1,1,0))*DD_Payment,EW153,_xlfn.IFS(DD_Frequency="Monthly",1,DD_Frequency="Quarterly",IF(MONTH(EW$2)=1,1,IF(MONTH(EW$2)=4,1,IF(MONTH(EW$2)=7,1,IF(MONTH(EW$2)=10,1,0)))),DD_Frequency="Annually",IF(MONTH(EW$2)=1,1,0))*DD_Payment))))</f>
        <v/>
      </c>
      <c r="EY153" s="3" t="str">
        <f t="shared" ref="EY153" ca="1" si="7412">IF($B153="","",IF(EW153&gt;EX153,(EW153-EX153/2)*(rate_A*(EY$1/365)),0))</f>
        <v/>
      </c>
      <c r="EZ153" s="3" t="str">
        <f t="shared" ca="1" si="6543"/>
        <v/>
      </c>
      <c r="FA153" s="3" t="str">
        <f t="shared" ref="FA153" ca="1" si="7413">IF($B153="","",EL153*(1+rate_A*EY$1/365))</f>
        <v/>
      </c>
      <c r="FB153" s="3" t="str">
        <f t="shared" ref="FB153" ca="1" si="7414">IF($B153="","",EM153*(1+rate_A*EY$1/365))</f>
        <v/>
      </c>
      <c r="FC153" s="3" t="str">
        <f t="shared" ref="FC153" ca="1" si="7415">IF($B153="","",EN153*(1+rate_joint*EY$1/365))</f>
        <v/>
      </c>
      <c r="FD153" s="5" t="str">
        <f t="shared" ca="1" si="6547"/>
        <v/>
      </c>
      <c r="FE153" s="5" t="str" cm="1">
        <f t="array" aca="1" ref="FE153" ca="1">IF(FD153="","",_xlfn.IFS(FD153&lt;='Hidden inputs'!$C$15,FD153*'Hidden inputs'!$D$15,FD153&lt;='Hidden inputs'!$C$16,'Hidden inputs'!$C$15*'Hidden inputs'!$D$15+(FD153-'Hidden inputs'!$B$16)*'Hidden inputs'!$D$16,FD153&lt;='Hidden inputs'!$C$17,'Hidden inputs'!$C$15*'Hidden inputs'!$D$15+('Hidden inputs'!$C$16-'Hidden inputs'!$B$16)*'Hidden inputs'!$D$16+(FD153-'Hidden inputs'!$B$17)*'Hidden inputs'!$D$17,FD153&gt;'Hidden inputs'!$B$18,'Hidden inputs'!$C$15*'Hidden inputs'!$D$15+('Hidden inputs'!$C$16-'Hidden inputs'!$B$16)*'Hidden inputs'!$D$16+('Hidden inputs'!$C$17-'Hidden inputs'!$B$17)*'Hidden inputs'!$D$17+(FD153-'Hidden inputs'!$B$18)*'Hidden inputs'!$D$18))</f>
        <v/>
      </c>
      <c r="FF153" s="10" t="str">
        <f t="shared" ca="1" si="6548"/>
        <v/>
      </c>
      <c r="FG153" s="5" t="str">
        <f t="shared" ca="1" si="6459"/>
        <v/>
      </c>
      <c r="FH153" s="5" t="str">
        <f t="shared" ca="1" si="6460"/>
        <v/>
      </c>
      <c r="FI153" s="5" t="str">
        <f ca="1">IF($B153="","",'Hidden inputs'!$D$11*EZ153+'Hidden inputs'!$E$11*FA153)</f>
        <v/>
      </c>
      <c r="FJ153" s="11" t="str">
        <f t="shared" ca="1" si="6365"/>
        <v/>
      </c>
      <c r="FK153" s="9" t="str">
        <f t="shared" ca="1" si="6461"/>
        <v/>
      </c>
      <c r="FL153" s="3" t="str">
        <f t="shared" ca="1" si="6462"/>
        <v/>
      </c>
      <c r="FM153" s="5" t="str" cm="1">
        <f t="array" aca="1" ref="FM153" ca="1">IF($B153="","",IF(FL153=0,0,IF(DD_Payment="",0,IF(FL153&lt;_xlfn.IFS(DD_Frequency="Monthly",1,DD_Frequency="Quarterly",IF(MONTH(FL$2)=1,1,IF(MONTH(FL$2)=4,1,IF(MONTH(FL$2)=7,1,IF(MONTH(FL$2)=10,1,0)))),DD_Frequency="Annually",IF(MONTH(FL$2)=1,1,0))*DD_Payment,FL153,_xlfn.IFS(DD_Frequency="Monthly",1,DD_Frequency="Quarterly",IF(MONTH(FL$2)=1,1,IF(MONTH(FL$2)=4,1,IF(MONTH(FL$2)=7,1,IF(MONTH(FL$2)=10,1,0)))),DD_Frequency="Annually",IF(MONTH(FL$2)=1,1,0))*DD_Payment))))</f>
        <v/>
      </c>
      <c r="FN153" s="3" t="str">
        <f t="shared" ref="FN153" ca="1" si="7416">IF($B153="","",IF(FL153&gt;FM153,(FL153-FM153/2)*(rate_A*(FN$1/365)),0))</f>
        <v/>
      </c>
      <c r="FO153" s="3" t="str">
        <f t="shared" ca="1" si="6550"/>
        <v/>
      </c>
      <c r="FP153" s="3" t="str">
        <f t="shared" ref="FP153" ca="1" si="7417">IF($B153="","",FA153*(1+rate_A*FN$1/365))</f>
        <v/>
      </c>
      <c r="FQ153" s="3" t="str">
        <f t="shared" ref="FQ153" ca="1" si="7418">IF($B153="","",FB153*(1+rate_A*FN$1/365))</f>
        <v/>
      </c>
      <c r="FR153" s="3" t="str">
        <f t="shared" ref="FR153" ca="1" si="7419">IF($B153="","",FC153*(1+rate_joint*FN$1/365))</f>
        <v/>
      </c>
      <c r="FS153" s="5" t="str">
        <f t="shared" ca="1" si="6554"/>
        <v/>
      </c>
      <c r="FT153" s="5" t="str" cm="1">
        <f t="array" aca="1" ref="FT153" ca="1">IF(FS153="","",_xlfn.IFS(FS153&lt;='Hidden inputs'!$C$15,FS153*'Hidden inputs'!$D$15,FS153&lt;='Hidden inputs'!$C$16,'Hidden inputs'!$C$15*'Hidden inputs'!$D$15+(FS153-'Hidden inputs'!$B$16)*'Hidden inputs'!$D$16,FS153&lt;='Hidden inputs'!$C$17,'Hidden inputs'!$C$15*'Hidden inputs'!$D$15+('Hidden inputs'!$C$16-'Hidden inputs'!$B$16)*'Hidden inputs'!$D$16+(FS153-'Hidden inputs'!$B$17)*'Hidden inputs'!$D$17,FS153&gt;'Hidden inputs'!$B$18,'Hidden inputs'!$C$15*'Hidden inputs'!$D$15+('Hidden inputs'!$C$16-'Hidden inputs'!$B$16)*'Hidden inputs'!$D$16+('Hidden inputs'!$C$17-'Hidden inputs'!$B$17)*'Hidden inputs'!$D$17+(FS153-'Hidden inputs'!$B$18)*'Hidden inputs'!$D$18))</f>
        <v/>
      </c>
      <c r="FU153" s="10" t="str">
        <f t="shared" ca="1" si="6555"/>
        <v/>
      </c>
      <c r="FV153" s="5" t="str">
        <f t="shared" ca="1" si="6467"/>
        <v/>
      </c>
      <c r="FW153" s="5" t="str">
        <f t="shared" ca="1" si="6468"/>
        <v/>
      </c>
      <c r="FX153" s="5" t="str">
        <f ca="1">IF($B153="","",'Hidden inputs'!$D$11*FO153+'Hidden inputs'!$E$11*FP153)</f>
        <v/>
      </c>
      <c r="FY153" s="11" t="str">
        <f t="shared" ca="1" si="6370"/>
        <v/>
      </c>
      <c r="FZ153" s="9" t="str">
        <f t="shared" ca="1" si="6469"/>
        <v/>
      </c>
      <c r="GA153" s="5" t="str">
        <f t="shared" ca="1" si="6470"/>
        <v/>
      </c>
      <c r="GB153" s="5" t="str">
        <f t="shared" ca="1" si="6471"/>
        <v/>
      </c>
      <c r="GC153" s="5" t="str">
        <f t="shared" ca="1" si="6371"/>
        <v/>
      </c>
      <c r="GD153" s="5" t="str">
        <f t="shared" ca="1" si="6372"/>
        <v/>
      </c>
    </row>
    <row r="154" spans="1:186" x14ac:dyDescent="0.35">
      <c r="A154" s="2" t="str">
        <f t="shared" ca="1" si="6373"/>
        <v/>
      </c>
      <c r="B154" s="6" t="str">
        <f t="shared" ca="1" si="6374"/>
        <v/>
      </c>
      <c r="C154" s="5" t="str">
        <f t="shared" ca="1" si="6472"/>
        <v/>
      </c>
      <c r="D154" s="5" t="str" cm="1">
        <f t="array" aca="1" ref="D154" ca="1">IF($B154="","",IF(C154=0,0,IF(DD_Payment="",0,IF(C154&lt;_xlfn.IFS(DD_Frequency="Monthly",1,DD_Frequency="Quarterly",IF(MONTH(C$2)=1,1,IF(MONTH(C$2)=4,1,IF(MONTH(C$2)=7,1,IF(MONTH(C$2)=10,1,0)))),DD_Frequency="Annually",IF(MONTH(C$2)=1,1,0))*DD_Payment,C154,_xlfn.IFS(DD_Frequency="Monthly",1,DD_Frequency="Quarterly",IF(MONTH(C$2)=1,1,IF(MONTH(C$2)=4,1,IF(MONTH(C$2)=7,1,IF(MONTH(C$2)=10,1,0)))),DD_Frequency="Annually",IF(MONTH(C$2)=1,1,0))*DD_Payment))))</f>
        <v/>
      </c>
      <c r="E154" s="5" t="str">
        <f t="shared" ref="E154" ca="1" si="7420">IF(B154="","",IF(C154&gt;D154,(C154-D154/2)*(rate_A*(E$1/365)),0))</f>
        <v/>
      </c>
      <c r="F154" s="5" t="str">
        <f t="shared" ca="1" si="6376"/>
        <v/>
      </c>
      <c r="G154" s="5" t="str">
        <f t="shared" ref="G154" ca="1" si="7421">IF(B154="","",G153*(1+rate_A*E$1/365))</f>
        <v/>
      </c>
      <c r="H154" s="5" t="str">
        <f t="shared" ref="H154" ca="1" si="7422">IF(B154="","",H153*(1+rate_A*E$1/365))</f>
        <v/>
      </c>
      <c r="I154" s="5" t="str">
        <f t="shared" ref="I154" ca="1" si="7423">IF(B154="","",I153*(1+rate_joint*E$1/365))</f>
        <v/>
      </c>
      <c r="J154" s="5" t="str">
        <f t="shared" ca="1" si="6477"/>
        <v/>
      </c>
      <c r="K154" s="5" t="str" cm="1">
        <f t="array" aca="1" ref="K154" ca="1">IF(J154="","",_xlfn.IFS(J154&lt;='Hidden inputs'!$C$15,J154*'Hidden inputs'!$D$15,J154&lt;='Hidden inputs'!$C$16,'Hidden inputs'!$C$15*'Hidden inputs'!$D$15+(J154-'Hidden inputs'!$B$16)*'Hidden inputs'!$D$16,J154&lt;='Hidden inputs'!$C$17,'Hidden inputs'!$C$15*'Hidden inputs'!$D$15+('Hidden inputs'!$C$16-'Hidden inputs'!$B$16)*'Hidden inputs'!$D$16+(J154-'Hidden inputs'!$B$17)*'Hidden inputs'!$D$17,J154&gt;'Hidden inputs'!$B$18,'Hidden inputs'!$C$15*'Hidden inputs'!$D$15+('Hidden inputs'!$C$16-'Hidden inputs'!$B$16)*'Hidden inputs'!$D$16+('Hidden inputs'!$C$17-'Hidden inputs'!$B$17)*'Hidden inputs'!$D$17+(J154-'Hidden inputs'!$B$18)*'Hidden inputs'!$D$18))</f>
        <v/>
      </c>
      <c r="L154" s="11" t="str">
        <f t="shared" ca="1" si="6478"/>
        <v/>
      </c>
      <c r="M154" s="5" t="str">
        <f t="shared" ca="1" si="6380"/>
        <v/>
      </c>
      <c r="N154" s="5" t="str">
        <f t="shared" ca="1" si="6381"/>
        <v/>
      </c>
      <c r="O154" s="5" t="str">
        <f ca="1">IF(B154="","",'Hidden inputs'!$D$11*F154+'Hidden inputs'!$E$11*G154)</f>
        <v/>
      </c>
      <c r="P154" s="11" t="str">
        <f t="shared" ca="1" si="6314"/>
        <v/>
      </c>
      <c r="Q154" s="20" t="str">
        <f t="shared" ca="1" si="6315"/>
        <v/>
      </c>
      <c r="R154" s="3" t="str">
        <f t="shared" ca="1" si="6382"/>
        <v/>
      </c>
      <c r="S154" s="5" t="str" cm="1">
        <f t="array" aca="1" ref="S154" ca="1">IF($B154="","",IF(R154=0,0,IF(DD_Payment="",0,IF(R154&lt;_xlfn.IFS(DD_Frequency="Monthly",1,DD_Frequency="Quarterly",IF(MONTH(R$2)=1,1,IF(MONTH(R$2)=4,1,IF(MONTH(R$2)=7,1,IF(MONTH(R$2)=10,1,0)))),DD_Frequency="Annually",IF(MONTH(R$2)=1,1,0))*DD_Payment,R154,_xlfn.IFS(DD_Frequency="Monthly",1,DD_Frequency="Quarterly",IF(MONTH(R$2)=1,1,IF(MONTH(R$2)=4,1,IF(MONTH(R$2)=7,1,IF(MONTH(R$2)=10,1,0)))),DD_Frequency="Annually",IF(MONTH(R$2)=1,1,0))*DD_Payment))))</f>
        <v/>
      </c>
      <c r="T154" s="3" t="str">
        <f t="shared" ref="T154" ca="1" si="7424">IF(B154="","",IF(R154&gt;S154,(R154-S154/2)*(rate_A*((T$1+A154)/365)),0))</f>
        <v/>
      </c>
      <c r="U154" s="3" t="str">
        <f t="shared" ca="1" si="6384"/>
        <v/>
      </c>
      <c r="V154" s="3" t="str">
        <f t="shared" ref="V154" ca="1" si="7425">IF(B154="","",G154*(1+rate_A*(T$1+A154)/365))</f>
        <v/>
      </c>
      <c r="W154" s="3" t="str">
        <f t="shared" ref="W154" ca="1" si="7426">IF(B154="","",H154*(1+rate_A*(T$1+A154)/365))</f>
        <v/>
      </c>
      <c r="X154" s="3" t="str">
        <f t="shared" ref="X154" ca="1" si="7427">IF(B154="","",I154*(1+rate_joint*(T$1+A154)/365))</f>
        <v/>
      </c>
      <c r="Y154" s="5" t="str">
        <f t="shared" ca="1" si="6483"/>
        <v/>
      </c>
      <c r="Z154" s="5" t="str" cm="1">
        <f t="array" aca="1" ref="Z154" ca="1">IF(Y154="","",_xlfn.IFS(Y154&lt;='Hidden inputs'!$C$15,Y154*'Hidden inputs'!$D$15,Y154&lt;='Hidden inputs'!$C$16,'Hidden inputs'!$C$15*'Hidden inputs'!$D$15+(Y154-'Hidden inputs'!$B$16)*'Hidden inputs'!$D$16,Y154&lt;='Hidden inputs'!$C$17,'Hidden inputs'!$C$15*'Hidden inputs'!$D$15+('Hidden inputs'!$C$16-'Hidden inputs'!$B$16)*'Hidden inputs'!$D$16+(Y154-'Hidden inputs'!$B$17)*'Hidden inputs'!$D$17,Y154&gt;'Hidden inputs'!$B$18,'Hidden inputs'!$C$15*'Hidden inputs'!$D$15+('Hidden inputs'!$C$16-'Hidden inputs'!$B$16)*'Hidden inputs'!$D$16+('Hidden inputs'!$C$17-'Hidden inputs'!$B$17)*'Hidden inputs'!$D$17+(Y154-'Hidden inputs'!$B$18)*'Hidden inputs'!$D$18))</f>
        <v/>
      </c>
      <c r="AA154" s="10" t="str">
        <f t="shared" ca="1" si="6484"/>
        <v/>
      </c>
      <c r="AB154" s="5" t="str">
        <f t="shared" ca="1" si="6388"/>
        <v/>
      </c>
      <c r="AC154" s="5" t="str">
        <f t="shared" ca="1" si="6485"/>
        <v/>
      </c>
      <c r="AD154" s="5" t="str">
        <f ca="1">IF(B154="","",'Hidden inputs'!$D$11*U154+'Hidden inputs'!$E$11*V154)</f>
        <v/>
      </c>
      <c r="AE154" s="11" t="str">
        <f t="shared" ca="1" si="6320"/>
        <v/>
      </c>
      <c r="AF154" s="9" t="str">
        <f t="shared" ca="1" si="6389"/>
        <v/>
      </c>
      <c r="AG154" s="3" t="str">
        <f t="shared" ca="1" si="6390"/>
        <v/>
      </c>
      <c r="AH154" s="5" t="str" cm="1">
        <f t="array" aca="1" ref="AH154" ca="1">IF($B154="","",IF(AG154=0,0,IF(DD_Payment="",0,IF(AG154&lt;_xlfn.IFS(DD_Frequency="Monthly",1,DD_Frequency="Quarterly",IF(MONTH(AG$2)=1,1,IF(MONTH(AG$2)=4,1,IF(MONTH(AG$2)=7,1,IF(MONTH(AG$2)=10,1,0)))),DD_Frequency="Annually",IF(MONTH(AG$2)=1,1,0))*DD_Payment,AG154,_xlfn.IFS(DD_Frequency="Monthly",1,DD_Frequency="Quarterly",IF(MONTH(AG$2)=1,1,IF(MONTH(AG$2)=4,1,IF(MONTH(AG$2)=7,1,IF(MONTH(AG$2)=10,1,0)))),DD_Frequency="Annually",IF(MONTH(AG$2)=1,1,0))*DD_Payment))))</f>
        <v/>
      </c>
      <c r="AI154" s="3" t="str">
        <f t="shared" ref="AI154" ca="1" si="7428">IF($B154="","",IF(AG154&gt;AH154,(AG154-AH154/2)*(rate_A*(AI$1/365)),0))</f>
        <v/>
      </c>
      <c r="AJ154" s="3" t="str">
        <f t="shared" ca="1" si="6487"/>
        <v/>
      </c>
      <c r="AK154" s="3" t="str">
        <f t="shared" ref="AK154" ca="1" si="7429">IF($B154="","",V154*(1+rate_A*AI$1/365))</f>
        <v/>
      </c>
      <c r="AL154" s="3" t="str">
        <f t="shared" ref="AL154" ca="1" si="7430">IF($B154="","",W154*(1+rate_A*AI$1/365))</f>
        <v/>
      </c>
      <c r="AM154" s="3" t="str">
        <f t="shared" ref="AM154" ca="1" si="7431">IF($B154="","",X154*(1+rate_joint*AI$1/365))</f>
        <v/>
      </c>
      <c r="AN154" s="5" t="str">
        <f t="shared" ca="1" si="6491"/>
        <v/>
      </c>
      <c r="AO154" s="5" t="str" cm="1">
        <f t="array" aca="1" ref="AO154" ca="1">IF(AN154="","",_xlfn.IFS(AN154&lt;='Hidden inputs'!$C$15,AN154*'Hidden inputs'!$D$15,AN154&lt;='Hidden inputs'!$C$16,'Hidden inputs'!$C$15*'Hidden inputs'!$D$15+(AN154-'Hidden inputs'!$B$16)*'Hidden inputs'!$D$16,AN154&lt;='Hidden inputs'!$C$17,'Hidden inputs'!$C$15*'Hidden inputs'!$D$15+('Hidden inputs'!$C$16-'Hidden inputs'!$B$16)*'Hidden inputs'!$D$16+(AN154-'Hidden inputs'!$B$17)*'Hidden inputs'!$D$17,AN154&gt;'Hidden inputs'!$B$18,'Hidden inputs'!$C$15*'Hidden inputs'!$D$15+('Hidden inputs'!$C$16-'Hidden inputs'!$B$16)*'Hidden inputs'!$D$16+('Hidden inputs'!$C$17-'Hidden inputs'!$B$17)*'Hidden inputs'!$D$17+(AN154-'Hidden inputs'!$B$18)*'Hidden inputs'!$D$18))</f>
        <v/>
      </c>
      <c r="AP154" s="10" t="str">
        <f t="shared" ca="1" si="6492"/>
        <v/>
      </c>
      <c r="AQ154" s="5" t="str">
        <f t="shared" ca="1" si="6395"/>
        <v/>
      </c>
      <c r="AR154" s="5" t="str">
        <f t="shared" ca="1" si="6396"/>
        <v/>
      </c>
      <c r="AS154" s="5" t="str">
        <f ca="1">IF($B154="","",'Hidden inputs'!$D$11*AJ154+'Hidden inputs'!$E$11*AK154)</f>
        <v/>
      </c>
      <c r="AT154" s="11" t="str">
        <f t="shared" ca="1" si="6325"/>
        <v/>
      </c>
      <c r="AU154" s="9" t="str">
        <f t="shared" ca="1" si="6397"/>
        <v/>
      </c>
      <c r="AV154" s="3" t="str">
        <f t="shared" ca="1" si="6398"/>
        <v/>
      </c>
      <c r="AW154" s="5" t="str" cm="1">
        <f t="array" aca="1" ref="AW154" ca="1">IF($B154="","",IF(AV154=0,0,IF(DD_Payment="",0,IF(AV154&lt;_xlfn.IFS(DD_Frequency="Monthly",1,DD_Frequency="Quarterly",IF(MONTH(AV$2)=1,1,IF(MONTH(AV$2)=4,1,IF(MONTH(AV$2)=7,1,IF(MONTH(AV$2)=10,1,0)))),DD_Frequency="Annually",IF(MONTH(AV$2)=1,1,0))*DD_Payment,AV154,_xlfn.IFS(DD_Frequency="Monthly",1,DD_Frequency="Quarterly",IF(MONTH(AV$2)=1,1,IF(MONTH(AV$2)=4,1,IF(MONTH(AV$2)=7,1,IF(MONTH(AV$2)=10,1,0)))),DD_Frequency="Annually",IF(MONTH(AV$2)=1,1,0))*DD_Payment))))</f>
        <v/>
      </c>
      <c r="AX154" s="3" t="str">
        <f t="shared" ref="AX154" ca="1" si="7432">IF($B154="","",IF(AV154&gt;AW154,(AV154-AW154/2)*(rate_A*(AX$1/365)),0))</f>
        <v/>
      </c>
      <c r="AY154" s="3" t="str">
        <f t="shared" ca="1" si="6494"/>
        <v/>
      </c>
      <c r="AZ154" s="3" t="str">
        <f t="shared" ref="AZ154" ca="1" si="7433">IF($B154="","",AK154*(1+rate_A*AX$1/365))</f>
        <v/>
      </c>
      <c r="BA154" s="3" t="str">
        <f t="shared" ref="BA154" ca="1" si="7434">IF($B154="","",AL154*(1+rate_A*AX$1/365))</f>
        <v/>
      </c>
      <c r="BB154" s="3" t="str">
        <f t="shared" ref="BB154" ca="1" si="7435">IF($B154="","",AM154*(1+rate_joint*AX$1/365))</f>
        <v/>
      </c>
      <c r="BC154" s="5" t="str">
        <f t="shared" ca="1" si="6498"/>
        <v/>
      </c>
      <c r="BD154" s="5" t="str" cm="1">
        <f t="array" aca="1" ref="BD154" ca="1">IF(BC154="","",_xlfn.IFS(BC154&lt;='Hidden inputs'!$C$15,BC154*'Hidden inputs'!$D$15,BC154&lt;='Hidden inputs'!$C$16,'Hidden inputs'!$C$15*'Hidden inputs'!$D$15+(BC154-'Hidden inputs'!$B$16)*'Hidden inputs'!$D$16,BC154&lt;='Hidden inputs'!$C$17,'Hidden inputs'!$C$15*'Hidden inputs'!$D$15+('Hidden inputs'!$C$16-'Hidden inputs'!$B$16)*'Hidden inputs'!$D$16+(BC154-'Hidden inputs'!$B$17)*'Hidden inputs'!$D$17,BC154&gt;'Hidden inputs'!$B$18,'Hidden inputs'!$C$15*'Hidden inputs'!$D$15+('Hidden inputs'!$C$16-'Hidden inputs'!$B$16)*'Hidden inputs'!$D$16+('Hidden inputs'!$C$17-'Hidden inputs'!$B$17)*'Hidden inputs'!$D$17+(BC154-'Hidden inputs'!$B$18)*'Hidden inputs'!$D$18))</f>
        <v/>
      </c>
      <c r="BE154" s="10" t="str">
        <f t="shared" ca="1" si="6499"/>
        <v/>
      </c>
      <c r="BF154" s="5" t="str">
        <f t="shared" ca="1" si="6403"/>
        <v/>
      </c>
      <c r="BG154" s="5" t="str">
        <f t="shared" ca="1" si="6404"/>
        <v/>
      </c>
      <c r="BH154" s="5" t="str">
        <f ca="1">IF($B154="","",'Hidden inputs'!$D$11*AY154+'Hidden inputs'!$E$11*AZ154)</f>
        <v/>
      </c>
      <c r="BI154" s="11" t="str">
        <f t="shared" ca="1" si="6330"/>
        <v/>
      </c>
      <c r="BJ154" s="9" t="str">
        <f t="shared" ca="1" si="6405"/>
        <v/>
      </c>
      <c r="BK154" s="3" t="str">
        <f t="shared" ca="1" si="6406"/>
        <v/>
      </c>
      <c r="BL154" s="5" t="str" cm="1">
        <f t="array" aca="1" ref="BL154" ca="1">IF($B154="","",IF(BK154=0,0,IF(DD_Payment="",0,IF(BK154&lt;_xlfn.IFS(DD_Frequency="Monthly",1,DD_Frequency="Quarterly",IF(MONTH(BK$2)=1,1,IF(MONTH(BK$2)=4,1,IF(MONTH(BK$2)=7,1,IF(MONTH(BK$2)=10,1,0)))),DD_Frequency="Annually",IF(MONTH(BK$2)=1,1,0))*DD_Payment,BK154,_xlfn.IFS(DD_Frequency="Monthly",1,DD_Frequency="Quarterly",IF(MONTH(BK$2)=1,1,IF(MONTH(BK$2)=4,1,IF(MONTH(BK$2)=7,1,IF(MONTH(BK$2)=10,1,0)))),DD_Frequency="Annually",IF(MONTH(BK$2)=1,1,0))*DD_Payment))))</f>
        <v/>
      </c>
      <c r="BM154" s="3" t="str">
        <f t="shared" ref="BM154" ca="1" si="7436">IF($B154="","",IF(BK154&gt;BL154,(BK154-BL154/2)*(rate_A*(BM$1/365)),0))</f>
        <v/>
      </c>
      <c r="BN154" s="3" t="str">
        <f t="shared" ca="1" si="6501"/>
        <v/>
      </c>
      <c r="BO154" s="3" t="str">
        <f t="shared" ref="BO154" ca="1" si="7437">IF($B154="","",AZ154*(1+rate_A*BM$1/365))</f>
        <v/>
      </c>
      <c r="BP154" s="3" t="str">
        <f t="shared" ref="BP154" ca="1" si="7438">IF($B154="","",BA154*(1+rate_A*BM$1/365))</f>
        <v/>
      </c>
      <c r="BQ154" s="3" t="str">
        <f t="shared" ref="BQ154" ca="1" si="7439">IF($B154="","",BB154*(1+rate_joint*BM$1/365))</f>
        <v/>
      </c>
      <c r="BR154" s="5" t="str">
        <f t="shared" ca="1" si="6505"/>
        <v/>
      </c>
      <c r="BS154" s="5" t="str" cm="1">
        <f t="array" aca="1" ref="BS154" ca="1">IF(BR154="","",_xlfn.IFS(BR154&lt;='Hidden inputs'!$C$15,BR154*'Hidden inputs'!$D$15,BR154&lt;='Hidden inputs'!$C$16,'Hidden inputs'!$C$15*'Hidden inputs'!$D$15+(BR154-'Hidden inputs'!$B$16)*'Hidden inputs'!$D$16,BR154&lt;='Hidden inputs'!$C$17,'Hidden inputs'!$C$15*'Hidden inputs'!$D$15+('Hidden inputs'!$C$16-'Hidden inputs'!$B$16)*'Hidden inputs'!$D$16+(BR154-'Hidden inputs'!$B$17)*'Hidden inputs'!$D$17,BR154&gt;'Hidden inputs'!$B$18,'Hidden inputs'!$C$15*'Hidden inputs'!$D$15+('Hidden inputs'!$C$16-'Hidden inputs'!$B$16)*'Hidden inputs'!$D$16+('Hidden inputs'!$C$17-'Hidden inputs'!$B$17)*'Hidden inputs'!$D$17+(BR154-'Hidden inputs'!$B$18)*'Hidden inputs'!$D$18))</f>
        <v/>
      </c>
      <c r="BT154" s="10" t="str">
        <f t="shared" ca="1" si="6506"/>
        <v/>
      </c>
      <c r="BU154" s="5" t="str">
        <f t="shared" ca="1" si="6411"/>
        <v/>
      </c>
      <c r="BV154" s="5" t="str">
        <f t="shared" ca="1" si="6412"/>
        <v/>
      </c>
      <c r="BW154" s="5" t="str">
        <f ca="1">IF($B154="","",'Hidden inputs'!$D$11*BN154+'Hidden inputs'!$E$11*BO154)</f>
        <v/>
      </c>
      <c r="BX154" s="11" t="str">
        <f t="shared" ca="1" si="6335"/>
        <v/>
      </c>
      <c r="BY154" s="9" t="str">
        <f t="shared" ca="1" si="6413"/>
        <v/>
      </c>
      <c r="BZ154" s="3" t="str">
        <f t="shared" ca="1" si="6414"/>
        <v/>
      </c>
      <c r="CA154" s="5" t="str" cm="1">
        <f t="array" aca="1" ref="CA154" ca="1">IF($B154="","",IF(BZ154=0,0,IF(DD_Payment="",0,IF(BZ154&lt;_xlfn.IFS(DD_Frequency="Monthly",1,DD_Frequency="Quarterly",IF(MONTH(BZ$2)=1,1,IF(MONTH(BZ$2)=4,1,IF(MONTH(BZ$2)=7,1,IF(MONTH(BZ$2)=10,1,0)))),DD_Frequency="Annually",IF(MONTH(BZ$2)=1,1,0))*DD_Payment,BZ154,_xlfn.IFS(DD_Frequency="Monthly",1,DD_Frequency="Quarterly",IF(MONTH(BZ$2)=1,1,IF(MONTH(BZ$2)=4,1,IF(MONTH(BZ$2)=7,1,IF(MONTH(BZ$2)=10,1,0)))),DD_Frequency="Annually",IF(MONTH(BZ$2)=1,1,0))*DD_Payment))))</f>
        <v/>
      </c>
      <c r="CB154" s="3" t="str">
        <f t="shared" ref="CB154" ca="1" si="7440">IF($B154="","",IF(BZ154&gt;CA154,(BZ154-CA154/2)*(rate_A*(CB$1/365)),0))</f>
        <v/>
      </c>
      <c r="CC154" s="3" t="str">
        <f t="shared" ca="1" si="6508"/>
        <v/>
      </c>
      <c r="CD154" s="3" t="str">
        <f t="shared" ref="CD154" ca="1" si="7441">IF($B154="","",BO154*(1+rate_A*CB$1/365))</f>
        <v/>
      </c>
      <c r="CE154" s="3" t="str">
        <f t="shared" ref="CE154" ca="1" si="7442">IF($B154="","",BP154*(1+rate_A*CB$1/365))</f>
        <v/>
      </c>
      <c r="CF154" s="3" t="str">
        <f t="shared" ref="CF154" ca="1" si="7443">IF($B154="","",BQ154*(1+rate_joint*CB$1/365))</f>
        <v/>
      </c>
      <c r="CG154" s="5" t="str">
        <f t="shared" ca="1" si="6512"/>
        <v/>
      </c>
      <c r="CH154" s="5" t="str" cm="1">
        <f t="array" aca="1" ref="CH154" ca="1">IF(CG154="","",_xlfn.IFS(CG154&lt;='Hidden inputs'!$C$15,CG154*'Hidden inputs'!$D$15,CG154&lt;='Hidden inputs'!$C$16,'Hidden inputs'!$C$15*'Hidden inputs'!$D$15+(CG154-'Hidden inputs'!$B$16)*'Hidden inputs'!$D$16,CG154&lt;='Hidden inputs'!$C$17,'Hidden inputs'!$C$15*'Hidden inputs'!$D$15+('Hidden inputs'!$C$16-'Hidden inputs'!$B$16)*'Hidden inputs'!$D$16+(CG154-'Hidden inputs'!$B$17)*'Hidden inputs'!$D$17,CG154&gt;'Hidden inputs'!$B$18,'Hidden inputs'!$C$15*'Hidden inputs'!$D$15+('Hidden inputs'!$C$16-'Hidden inputs'!$B$16)*'Hidden inputs'!$D$16+('Hidden inputs'!$C$17-'Hidden inputs'!$B$17)*'Hidden inputs'!$D$17+(CG154-'Hidden inputs'!$B$18)*'Hidden inputs'!$D$18))</f>
        <v/>
      </c>
      <c r="CI154" s="10" t="str">
        <f t="shared" ca="1" si="6513"/>
        <v/>
      </c>
      <c r="CJ154" s="5" t="str">
        <f t="shared" ca="1" si="6419"/>
        <v/>
      </c>
      <c r="CK154" s="5" t="str">
        <f t="shared" ca="1" si="6420"/>
        <v/>
      </c>
      <c r="CL154" s="5" t="str">
        <f ca="1">IF($B154="","",'Hidden inputs'!$D$11*CC154+'Hidden inputs'!$E$11*CD154)</f>
        <v/>
      </c>
      <c r="CM154" s="11" t="str">
        <f t="shared" ca="1" si="6340"/>
        <v/>
      </c>
      <c r="CN154" s="9" t="str">
        <f t="shared" ca="1" si="6421"/>
        <v/>
      </c>
      <c r="CO154" s="3" t="str">
        <f t="shared" ca="1" si="6422"/>
        <v/>
      </c>
      <c r="CP154" s="5" t="str" cm="1">
        <f t="array" aca="1" ref="CP154" ca="1">IF($B154="","",IF(CO154=0,0,IF(DD_Payment="",0,IF(CO154&lt;_xlfn.IFS(DD_Frequency="Monthly",1,DD_Frequency="Quarterly",IF(MONTH(CO$2)=1,1,IF(MONTH(CO$2)=4,1,IF(MONTH(CO$2)=7,1,IF(MONTH(CO$2)=10,1,0)))),DD_Frequency="Annually",IF(MONTH(CO$2)=1,1,0))*DD_Payment,CO154,_xlfn.IFS(DD_Frequency="Monthly",1,DD_Frequency="Quarterly",IF(MONTH(CO$2)=1,1,IF(MONTH(CO$2)=4,1,IF(MONTH(CO$2)=7,1,IF(MONTH(CO$2)=10,1,0)))),DD_Frequency="Annually",IF(MONTH(CO$2)=1,1,0))*DD_Payment))))</f>
        <v/>
      </c>
      <c r="CQ154" s="3" t="str">
        <f t="shared" ref="CQ154" ca="1" si="7444">IF($B154="","",IF(CO154&gt;CP154,(CO154-CP154/2)*(rate_A*(CQ$1/365)),0))</f>
        <v/>
      </c>
      <c r="CR154" s="3" t="str">
        <f t="shared" ca="1" si="6515"/>
        <v/>
      </c>
      <c r="CS154" s="3" t="str">
        <f t="shared" ref="CS154" ca="1" si="7445">IF($B154="","",CD154*(1+rate_A*CQ$1/365))</f>
        <v/>
      </c>
      <c r="CT154" s="3" t="str">
        <f t="shared" ref="CT154" ca="1" si="7446">IF($B154="","",CE154*(1+rate_A*CQ$1/365))</f>
        <v/>
      </c>
      <c r="CU154" s="3" t="str">
        <f t="shared" ref="CU154" ca="1" si="7447">IF($B154="","",CF154*(1+rate_joint*CQ$1/365))</f>
        <v/>
      </c>
      <c r="CV154" s="5" t="str">
        <f t="shared" ca="1" si="6519"/>
        <v/>
      </c>
      <c r="CW154" s="5" t="str" cm="1">
        <f t="array" aca="1" ref="CW154" ca="1">IF(CV154="","",_xlfn.IFS(CV154&lt;='Hidden inputs'!$C$15,CV154*'Hidden inputs'!$D$15,CV154&lt;='Hidden inputs'!$C$16,'Hidden inputs'!$C$15*'Hidden inputs'!$D$15+(CV154-'Hidden inputs'!$B$16)*'Hidden inputs'!$D$16,CV154&lt;='Hidden inputs'!$C$17,'Hidden inputs'!$C$15*'Hidden inputs'!$D$15+('Hidden inputs'!$C$16-'Hidden inputs'!$B$16)*'Hidden inputs'!$D$16+(CV154-'Hidden inputs'!$B$17)*'Hidden inputs'!$D$17,CV154&gt;'Hidden inputs'!$B$18,'Hidden inputs'!$C$15*'Hidden inputs'!$D$15+('Hidden inputs'!$C$16-'Hidden inputs'!$B$16)*'Hidden inputs'!$D$16+('Hidden inputs'!$C$17-'Hidden inputs'!$B$17)*'Hidden inputs'!$D$17+(CV154-'Hidden inputs'!$B$18)*'Hidden inputs'!$D$18))</f>
        <v/>
      </c>
      <c r="CX154" s="10" t="str">
        <f t="shared" ca="1" si="6520"/>
        <v/>
      </c>
      <c r="CY154" s="5" t="str">
        <f t="shared" ca="1" si="6427"/>
        <v/>
      </c>
      <c r="CZ154" s="5" t="str">
        <f t="shared" ca="1" si="6428"/>
        <v/>
      </c>
      <c r="DA154" s="5" t="str">
        <f ca="1">IF($B154="","",'Hidden inputs'!$D$11*CR154+'Hidden inputs'!$E$11*CS154)</f>
        <v/>
      </c>
      <c r="DB154" s="11" t="str">
        <f t="shared" ca="1" si="6345"/>
        <v/>
      </c>
      <c r="DC154" s="9" t="str">
        <f t="shared" ca="1" si="6429"/>
        <v/>
      </c>
      <c r="DD154" s="3" t="str">
        <f t="shared" ca="1" si="6430"/>
        <v/>
      </c>
      <c r="DE154" s="5" t="str" cm="1">
        <f t="array" aca="1" ref="DE154" ca="1">IF($B154="","",IF(DD154=0,0,IF(DD_Payment="",0,IF(DD154&lt;_xlfn.IFS(DD_Frequency="Monthly",1,DD_Frequency="Quarterly",IF(MONTH(DD$2)=1,1,IF(MONTH(DD$2)=4,1,IF(MONTH(DD$2)=7,1,IF(MONTH(DD$2)=10,1,0)))),DD_Frequency="Annually",IF(MONTH(DD$2)=1,1,0))*DD_Payment,DD154,_xlfn.IFS(DD_Frequency="Monthly",1,DD_Frequency="Quarterly",IF(MONTH(DD$2)=1,1,IF(MONTH(DD$2)=4,1,IF(MONTH(DD$2)=7,1,IF(MONTH(DD$2)=10,1,0)))),DD_Frequency="Annually",IF(MONTH(DD$2)=1,1,0))*DD_Payment))))</f>
        <v/>
      </c>
      <c r="DF154" s="3" t="str">
        <f t="shared" ref="DF154" ca="1" si="7448">IF($B154="","",IF(DD154&gt;DE154,(DD154-DE154/2)*(rate_A*(DF$1/365)),0))</f>
        <v/>
      </c>
      <c r="DG154" s="3" t="str">
        <f t="shared" ca="1" si="6522"/>
        <v/>
      </c>
      <c r="DH154" s="3" t="str">
        <f t="shared" ref="DH154" ca="1" si="7449">IF($B154="","",CS154*(1+rate_A*DF$1/365))</f>
        <v/>
      </c>
      <c r="DI154" s="3" t="str">
        <f t="shared" ref="DI154" ca="1" si="7450">IF($B154="","",CT154*(1+rate_A*DF$1/365))</f>
        <v/>
      </c>
      <c r="DJ154" s="3" t="str">
        <f t="shared" ref="DJ154" ca="1" si="7451">IF($B154="","",CU154*(1+rate_joint*DF$1/365))</f>
        <v/>
      </c>
      <c r="DK154" s="5" t="str">
        <f t="shared" ca="1" si="6526"/>
        <v/>
      </c>
      <c r="DL154" s="5" t="str" cm="1">
        <f t="array" aca="1" ref="DL154" ca="1">IF(DK154="","",_xlfn.IFS(DK154&lt;='Hidden inputs'!$C$15,DK154*'Hidden inputs'!$D$15,DK154&lt;='Hidden inputs'!$C$16,'Hidden inputs'!$C$15*'Hidden inputs'!$D$15+(DK154-'Hidden inputs'!$B$16)*'Hidden inputs'!$D$16,DK154&lt;='Hidden inputs'!$C$17,'Hidden inputs'!$C$15*'Hidden inputs'!$D$15+('Hidden inputs'!$C$16-'Hidden inputs'!$B$16)*'Hidden inputs'!$D$16+(DK154-'Hidden inputs'!$B$17)*'Hidden inputs'!$D$17,DK154&gt;'Hidden inputs'!$B$18,'Hidden inputs'!$C$15*'Hidden inputs'!$D$15+('Hidden inputs'!$C$16-'Hidden inputs'!$B$16)*'Hidden inputs'!$D$16+('Hidden inputs'!$C$17-'Hidden inputs'!$B$17)*'Hidden inputs'!$D$17+(DK154-'Hidden inputs'!$B$18)*'Hidden inputs'!$D$18))</f>
        <v/>
      </c>
      <c r="DM154" s="10" t="str">
        <f t="shared" ca="1" si="6527"/>
        <v/>
      </c>
      <c r="DN154" s="5" t="str">
        <f t="shared" ca="1" si="6435"/>
        <v/>
      </c>
      <c r="DO154" s="5" t="str">
        <f t="shared" ca="1" si="6436"/>
        <v/>
      </c>
      <c r="DP154" s="5" t="str">
        <f ca="1">IF($B154="","",'Hidden inputs'!$D$11*DG154+'Hidden inputs'!$E$11*DH154)</f>
        <v/>
      </c>
      <c r="DQ154" s="11" t="str">
        <f t="shared" ca="1" si="6350"/>
        <v/>
      </c>
      <c r="DR154" s="9" t="str">
        <f t="shared" ca="1" si="6437"/>
        <v/>
      </c>
      <c r="DS154" s="3" t="str">
        <f t="shared" ca="1" si="6438"/>
        <v/>
      </c>
      <c r="DT154" s="5" t="str" cm="1">
        <f t="array" aca="1" ref="DT154" ca="1">IF($B154="","",IF(DS154=0,0,IF(DD_Payment="",0,IF(DS154&lt;_xlfn.IFS(DD_Frequency="Monthly",1,DD_Frequency="Quarterly",IF(MONTH(DS$2)=1,1,IF(MONTH(DS$2)=4,1,IF(MONTH(DS$2)=7,1,IF(MONTH(DS$2)=10,1,0)))),DD_Frequency="Annually",IF(MONTH(DS$2)=1,1,0))*DD_Payment,DS154,_xlfn.IFS(DD_Frequency="Monthly",1,DD_Frequency="Quarterly",IF(MONTH(DS$2)=1,1,IF(MONTH(DS$2)=4,1,IF(MONTH(DS$2)=7,1,IF(MONTH(DS$2)=10,1,0)))),DD_Frequency="Annually",IF(MONTH(DS$2)=1,1,0))*DD_Payment))))</f>
        <v/>
      </c>
      <c r="DU154" s="3" t="str">
        <f t="shared" ref="DU154" ca="1" si="7452">IF($B154="","",IF(DS154&gt;DT154,(DS154-DT154/2)*(rate_A*(DU$1/365)),0))</f>
        <v/>
      </c>
      <c r="DV154" s="3" t="str">
        <f t="shared" ca="1" si="6529"/>
        <v/>
      </c>
      <c r="DW154" s="3" t="str">
        <f t="shared" ref="DW154" ca="1" si="7453">IF($B154="","",DH154*(1+rate_A*DU$1/365))</f>
        <v/>
      </c>
      <c r="DX154" s="3" t="str">
        <f t="shared" ref="DX154" ca="1" si="7454">IF($B154="","",DI154*(1+rate_A*DU$1/365))</f>
        <v/>
      </c>
      <c r="DY154" s="3" t="str">
        <f t="shared" ref="DY154" ca="1" si="7455">IF($B154="","",DJ154*(1+rate_joint*DU$1/365))</f>
        <v/>
      </c>
      <c r="DZ154" s="5" t="str">
        <f t="shared" ca="1" si="6533"/>
        <v/>
      </c>
      <c r="EA154" s="5" t="str" cm="1">
        <f t="array" aca="1" ref="EA154" ca="1">IF(DZ154="","",_xlfn.IFS(DZ154&lt;='Hidden inputs'!$C$15,DZ154*'Hidden inputs'!$D$15,DZ154&lt;='Hidden inputs'!$C$16,'Hidden inputs'!$C$15*'Hidden inputs'!$D$15+(DZ154-'Hidden inputs'!$B$16)*'Hidden inputs'!$D$16,DZ154&lt;='Hidden inputs'!$C$17,'Hidden inputs'!$C$15*'Hidden inputs'!$D$15+('Hidden inputs'!$C$16-'Hidden inputs'!$B$16)*'Hidden inputs'!$D$16+(DZ154-'Hidden inputs'!$B$17)*'Hidden inputs'!$D$17,DZ154&gt;'Hidden inputs'!$B$18,'Hidden inputs'!$C$15*'Hidden inputs'!$D$15+('Hidden inputs'!$C$16-'Hidden inputs'!$B$16)*'Hidden inputs'!$D$16+('Hidden inputs'!$C$17-'Hidden inputs'!$B$17)*'Hidden inputs'!$D$17+(DZ154-'Hidden inputs'!$B$18)*'Hidden inputs'!$D$18))</f>
        <v/>
      </c>
      <c r="EB154" s="10" t="str">
        <f t="shared" ca="1" si="6534"/>
        <v/>
      </c>
      <c r="EC154" s="5" t="str">
        <f t="shared" ca="1" si="6443"/>
        <v/>
      </c>
      <c r="ED154" s="5" t="str">
        <f t="shared" ca="1" si="6444"/>
        <v/>
      </c>
      <c r="EE154" s="5" t="str">
        <f ca="1">IF($B154="","",'Hidden inputs'!$D$11*DV154+'Hidden inputs'!$E$11*DW154)</f>
        <v/>
      </c>
      <c r="EF154" s="11" t="str">
        <f t="shared" ca="1" si="6355"/>
        <v/>
      </c>
      <c r="EG154" s="9" t="str">
        <f t="shared" ca="1" si="6445"/>
        <v/>
      </c>
      <c r="EH154" s="3" t="str">
        <f t="shared" ca="1" si="6446"/>
        <v/>
      </c>
      <c r="EI154" s="5" t="str" cm="1">
        <f t="array" aca="1" ref="EI154" ca="1">IF($B154="","",IF(EH154=0,0,IF(DD_Payment="",0,IF(EH154&lt;_xlfn.IFS(DD_Frequency="Monthly",1,DD_Frequency="Quarterly",IF(MONTH(EH$2)=1,1,IF(MONTH(EH$2)=4,1,IF(MONTH(EH$2)=7,1,IF(MONTH(EH$2)=10,1,0)))),DD_Frequency="Annually",IF(MONTH(EH$2)=1,1,0))*DD_Payment,EH154,_xlfn.IFS(DD_Frequency="Monthly",1,DD_Frequency="Quarterly",IF(MONTH(EH$2)=1,1,IF(MONTH(EH$2)=4,1,IF(MONTH(EH$2)=7,1,IF(MONTH(EH$2)=10,1,0)))),DD_Frequency="Annually",IF(MONTH(EH$2)=1,1,0))*DD_Payment))))</f>
        <v/>
      </c>
      <c r="EJ154" s="3" t="str">
        <f t="shared" ref="EJ154" ca="1" si="7456">IF($B154="","",IF(EH154&gt;EI154,(EH154-EI154/2)*(rate_A*(EJ$1/365)),0))</f>
        <v/>
      </c>
      <c r="EK154" s="3" t="str">
        <f t="shared" ca="1" si="6536"/>
        <v/>
      </c>
      <c r="EL154" s="3" t="str">
        <f t="shared" ref="EL154" ca="1" si="7457">IF($B154="","",DW154*(1+rate_A*EJ$1/365))</f>
        <v/>
      </c>
      <c r="EM154" s="3" t="str">
        <f t="shared" ref="EM154" ca="1" si="7458">IF($B154="","",DX154*(1+rate_A*EJ$1/365))</f>
        <v/>
      </c>
      <c r="EN154" s="3" t="str">
        <f t="shared" ref="EN154" ca="1" si="7459">IF($B154="","",DY154*(1+rate_joint*EJ$1/365))</f>
        <v/>
      </c>
      <c r="EO154" s="5" t="str">
        <f t="shared" ca="1" si="6540"/>
        <v/>
      </c>
      <c r="EP154" s="5" t="str" cm="1">
        <f t="array" aca="1" ref="EP154" ca="1">IF(EO154="","",_xlfn.IFS(EO154&lt;='Hidden inputs'!$C$15,EO154*'Hidden inputs'!$D$15,EO154&lt;='Hidden inputs'!$C$16,'Hidden inputs'!$C$15*'Hidden inputs'!$D$15+(EO154-'Hidden inputs'!$B$16)*'Hidden inputs'!$D$16,EO154&lt;='Hidden inputs'!$C$17,'Hidden inputs'!$C$15*'Hidden inputs'!$D$15+('Hidden inputs'!$C$16-'Hidden inputs'!$B$16)*'Hidden inputs'!$D$16+(EO154-'Hidden inputs'!$B$17)*'Hidden inputs'!$D$17,EO154&gt;'Hidden inputs'!$B$18,'Hidden inputs'!$C$15*'Hidden inputs'!$D$15+('Hidden inputs'!$C$16-'Hidden inputs'!$B$16)*'Hidden inputs'!$D$16+('Hidden inputs'!$C$17-'Hidden inputs'!$B$17)*'Hidden inputs'!$D$17+(EO154-'Hidden inputs'!$B$18)*'Hidden inputs'!$D$18))</f>
        <v/>
      </c>
      <c r="EQ154" s="10" t="str">
        <f t="shared" ca="1" si="6541"/>
        <v/>
      </c>
      <c r="ER154" s="5" t="str">
        <f t="shared" ca="1" si="6451"/>
        <v/>
      </c>
      <c r="ES154" s="5" t="str">
        <f t="shared" ca="1" si="6452"/>
        <v/>
      </c>
      <c r="ET154" s="5" t="str">
        <f ca="1">IF($B154="","",'Hidden inputs'!$D$11*EK154+'Hidden inputs'!$E$11*EL154)</f>
        <v/>
      </c>
      <c r="EU154" s="11" t="str">
        <f t="shared" ca="1" si="6360"/>
        <v/>
      </c>
      <c r="EV154" s="9" t="str">
        <f t="shared" ca="1" si="6453"/>
        <v/>
      </c>
      <c r="EW154" s="3" t="str">
        <f t="shared" ca="1" si="6454"/>
        <v/>
      </c>
      <c r="EX154" s="5" t="str" cm="1">
        <f t="array" aca="1" ref="EX154" ca="1">IF($B154="","",IF(EW154=0,0,IF(DD_Payment="",0,IF(EW154&lt;_xlfn.IFS(DD_Frequency="Monthly",1,DD_Frequency="Quarterly",IF(MONTH(EW$2)=1,1,IF(MONTH(EW$2)=4,1,IF(MONTH(EW$2)=7,1,IF(MONTH(EW$2)=10,1,0)))),DD_Frequency="Annually",IF(MONTH(EW$2)=1,1,0))*DD_Payment,EW154,_xlfn.IFS(DD_Frequency="Monthly",1,DD_Frequency="Quarterly",IF(MONTH(EW$2)=1,1,IF(MONTH(EW$2)=4,1,IF(MONTH(EW$2)=7,1,IF(MONTH(EW$2)=10,1,0)))),DD_Frequency="Annually",IF(MONTH(EW$2)=1,1,0))*DD_Payment))))</f>
        <v/>
      </c>
      <c r="EY154" s="3" t="str">
        <f t="shared" ref="EY154" ca="1" si="7460">IF($B154="","",IF(EW154&gt;EX154,(EW154-EX154/2)*(rate_A*(EY$1/365)),0))</f>
        <v/>
      </c>
      <c r="EZ154" s="3" t="str">
        <f t="shared" ca="1" si="6543"/>
        <v/>
      </c>
      <c r="FA154" s="3" t="str">
        <f t="shared" ref="FA154" ca="1" si="7461">IF($B154="","",EL154*(1+rate_A*EY$1/365))</f>
        <v/>
      </c>
      <c r="FB154" s="3" t="str">
        <f t="shared" ref="FB154" ca="1" si="7462">IF($B154="","",EM154*(1+rate_A*EY$1/365))</f>
        <v/>
      </c>
      <c r="FC154" s="3" t="str">
        <f t="shared" ref="FC154" ca="1" si="7463">IF($B154="","",EN154*(1+rate_joint*EY$1/365))</f>
        <v/>
      </c>
      <c r="FD154" s="5" t="str">
        <f t="shared" ca="1" si="6547"/>
        <v/>
      </c>
      <c r="FE154" s="5" t="str" cm="1">
        <f t="array" aca="1" ref="FE154" ca="1">IF(FD154="","",_xlfn.IFS(FD154&lt;='Hidden inputs'!$C$15,FD154*'Hidden inputs'!$D$15,FD154&lt;='Hidden inputs'!$C$16,'Hidden inputs'!$C$15*'Hidden inputs'!$D$15+(FD154-'Hidden inputs'!$B$16)*'Hidden inputs'!$D$16,FD154&lt;='Hidden inputs'!$C$17,'Hidden inputs'!$C$15*'Hidden inputs'!$D$15+('Hidden inputs'!$C$16-'Hidden inputs'!$B$16)*'Hidden inputs'!$D$16+(FD154-'Hidden inputs'!$B$17)*'Hidden inputs'!$D$17,FD154&gt;'Hidden inputs'!$B$18,'Hidden inputs'!$C$15*'Hidden inputs'!$D$15+('Hidden inputs'!$C$16-'Hidden inputs'!$B$16)*'Hidden inputs'!$D$16+('Hidden inputs'!$C$17-'Hidden inputs'!$B$17)*'Hidden inputs'!$D$17+(FD154-'Hidden inputs'!$B$18)*'Hidden inputs'!$D$18))</f>
        <v/>
      </c>
      <c r="FF154" s="10" t="str">
        <f t="shared" ca="1" si="6548"/>
        <v/>
      </c>
      <c r="FG154" s="5" t="str">
        <f t="shared" ca="1" si="6459"/>
        <v/>
      </c>
      <c r="FH154" s="5" t="str">
        <f t="shared" ca="1" si="6460"/>
        <v/>
      </c>
      <c r="FI154" s="5" t="str">
        <f ca="1">IF($B154="","",'Hidden inputs'!$D$11*EZ154+'Hidden inputs'!$E$11*FA154)</f>
        <v/>
      </c>
      <c r="FJ154" s="11" t="str">
        <f t="shared" ca="1" si="6365"/>
        <v/>
      </c>
      <c r="FK154" s="9" t="str">
        <f t="shared" ca="1" si="6461"/>
        <v/>
      </c>
      <c r="FL154" s="3" t="str">
        <f t="shared" ca="1" si="6462"/>
        <v/>
      </c>
      <c r="FM154" s="5" t="str" cm="1">
        <f t="array" aca="1" ref="FM154" ca="1">IF($B154="","",IF(FL154=0,0,IF(DD_Payment="",0,IF(FL154&lt;_xlfn.IFS(DD_Frequency="Monthly",1,DD_Frequency="Quarterly",IF(MONTH(FL$2)=1,1,IF(MONTH(FL$2)=4,1,IF(MONTH(FL$2)=7,1,IF(MONTH(FL$2)=10,1,0)))),DD_Frequency="Annually",IF(MONTH(FL$2)=1,1,0))*DD_Payment,FL154,_xlfn.IFS(DD_Frequency="Monthly",1,DD_Frequency="Quarterly",IF(MONTH(FL$2)=1,1,IF(MONTH(FL$2)=4,1,IF(MONTH(FL$2)=7,1,IF(MONTH(FL$2)=10,1,0)))),DD_Frequency="Annually",IF(MONTH(FL$2)=1,1,0))*DD_Payment))))</f>
        <v/>
      </c>
      <c r="FN154" s="3" t="str">
        <f t="shared" ref="FN154" ca="1" si="7464">IF($B154="","",IF(FL154&gt;FM154,(FL154-FM154/2)*(rate_A*(FN$1/365)),0))</f>
        <v/>
      </c>
      <c r="FO154" s="3" t="str">
        <f t="shared" ca="1" si="6550"/>
        <v/>
      </c>
      <c r="FP154" s="3" t="str">
        <f t="shared" ref="FP154" ca="1" si="7465">IF($B154="","",FA154*(1+rate_A*FN$1/365))</f>
        <v/>
      </c>
      <c r="FQ154" s="3" t="str">
        <f t="shared" ref="FQ154" ca="1" si="7466">IF($B154="","",FB154*(1+rate_A*FN$1/365))</f>
        <v/>
      </c>
      <c r="FR154" s="3" t="str">
        <f t="shared" ref="FR154" ca="1" si="7467">IF($B154="","",FC154*(1+rate_joint*FN$1/365))</f>
        <v/>
      </c>
      <c r="FS154" s="5" t="str">
        <f t="shared" ca="1" si="6554"/>
        <v/>
      </c>
      <c r="FT154" s="5" t="str" cm="1">
        <f t="array" aca="1" ref="FT154" ca="1">IF(FS154="","",_xlfn.IFS(FS154&lt;='Hidden inputs'!$C$15,FS154*'Hidden inputs'!$D$15,FS154&lt;='Hidden inputs'!$C$16,'Hidden inputs'!$C$15*'Hidden inputs'!$D$15+(FS154-'Hidden inputs'!$B$16)*'Hidden inputs'!$D$16,FS154&lt;='Hidden inputs'!$C$17,'Hidden inputs'!$C$15*'Hidden inputs'!$D$15+('Hidden inputs'!$C$16-'Hidden inputs'!$B$16)*'Hidden inputs'!$D$16+(FS154-'Hidden inputs'!$B$17)*'Hidden inputs'!$D$17,FS154&gt;'Hidden inputs'!$B$18,'Hidden inputs'!$C$15*'Hidden inputs'!$D$15+('Hidden inputs'!$C$16-'Hidden inputs'!$B$16)*'Hidden inputs'!$D$16+('Hidden inputs'!$C$17-'Hidden inputs'!$B$17)*'Hidden inputs'!$D$17+(FS154-'Hidden inputs'!$B$18)*'Hidden inputs'!$D$18))</f>
        <v/>
      </c>
      <c r="FU154" s="10" t="str">
        <f t="shared" ca="1" si="6555"/>
        <v/>
      </c>
      <c r="FV154" s="5" t="str">
        <f t="shared" ca="1" si="6467"/>
        <v/>
      </c>
      <c r="FW154" s="5" t="str">
        <f t="shared" ca="1" si="6468"/>
        <v/>
      </c>
      <c r="FX154" s="5" t="str">
        <f ca="1">IF($B154="","",'Hidden inputs'!$D$11*FO154+'Hidden inputs'!$E$11*FP154)</f>
        <v/>
      </c>
      <c r="FY154" s="11" t="str">
        <f t="shared" ca="1" si="6370"/>
        <v/>
      </c>
      <c r="FZ154" s="9" t="str">
        <f t="shared" ca="1" si="6469"/>
        <v/>
      </c>
      <c r="GA154" s="5" t="str">
        <f t="shared" ca="1" si="6470"/>
        <v/>
      </c>
      <c r="GB154" s="5" t="str">
        <f t="shared" ca="1" si="6471"/>
        <v/>
      </c>
      <c r="GC154" s="5" t="str">
        <f t="shared" ca="1" si="6371"/>
        <v/>
      </c>
      <c r="GD154" s="5" t="str">
        <f t="shared" ca="1" si="6372"/>
        <v/>
      </c>
    </row>
    <row r="155" spans="1:186" x14ac:dyDescent="0.35">
      <c r="A155" s="2" t="str">
        <f t="shared" ca="1" si="6373"/>
        <v/>
      </c>
      <c r="B155" s="6" t="str">
        <f t="shared" ca="1" si="6374"/>
        <v/>
      </c>
      <c r="C155" s="5" t="str">
        <f t="shared" ca="1" si="6472"/>
        <v/>
      </c>
      <c r="D155" s="5" t="str" cm="1">
        <f t="array" aca="1" ref="D155" ca="1">IF($B155="","",IF(C155=0,0,IF(DD_Payment="",0,IF(C155&lt;_xlfn.IFS(DD_Frequency="Monthly",1,DD_Frequency="Quarterly",IF(MONTH(C$2)=1,1,IF(MONTH(C$2)=4,1,IF(MONTH(C$2)=7,1,IF(MONTH(C$2)=10,1,0)))),DD_Frequency="Annually",IF(MONTH(C$2)=1,1,0))*DD_Payment,C155,_xlfn.IFS(DD_Frequency="Monthly",1,DD_Frequency="Quarterly",IF(MONTH(C$2)=1,1,IF(MONTH(C$2)=4,1,IF(MONTH(C$2)=7,1,IF(MONTH(C$2)=10,1,0)))),DD_Frequency="Annually",IF(MONTH(C$2)=1,1,0))*DD_Payment))))</f>
        <v/>
      </c>
      <c r="E155" s="5" t="str">
        <f t="shared" ref="E155" ca="1" si="7468">IF(B155="","",IF(C155&gt;D155,(C155-D155/2)*(rate_A*(E$1/365)),0))</f>
        <v/>
      </c>
      <c r="F155" s="5" t="str">
        <f t="shared" ca="1" si="6376"/>
        <v/>
      </c>
      <c r="G155" s="5" t="str">
        <f t="shared" ref="G155" ca="1" si="7469">IF(B155="","",G154*(1+rate_A*E$1/365))</f>
        <v/>
      </c>
      <c r="H155" s="5" t="str">
        <f t="shared" ref="H155" ca="1" si="7470">IF(B155="","",H154*(1+rate_A*E$1/365))</f>
        <v/>
      </c>
      <c r="I155" s="5" t="str">
        <f t="shared" ref="I155" ca="1" si="7471">IF(B155="","",I154*(1+rate_joint*E$1/365))</f>
        <v/>
      </c>
      <c r="J155" s="5" t="str">
        <f t="shared" ca="1" si="6477"/>
        <v/>
      </c>
      <c r="K155" s="5" t="str" cm="1">
        <f t="array" aca="1" ref="K155" ca="1">IF(J155="","",_xlfn.IFS(J155&lt;='Hidden inputs'!$C$15,J155*'Hidden inputs'!$D$15,J155&lt;='Hidden inputs'!$C$16,'Hidden inputs'!$C$15*'Hidden inputs'!$D$15+(J155-'Hidden inputs'!$B$16)*'Hidden inputs'!$D$16,J155&lt;='Hidden inputs'!$C$17,'Hidden inputs'!$C$15*'Hidden inputs'!$D$15+('Hidden inputs'!$C$16-'Hidden inputs'!$B$16)*'Hidden inputs'!$D$16+(J155-'Hidden inputs'!$B$17)*'Hidden inputs'!$D$17,J155&gt;'Hidden inputs'!$B$18,'Hidden inputs'!$C$15*'Hidden inputs'!$D$15+('Hidden inputs'!$C$16-'Hidden inputs'!$B$16)*'Hidden inputs'!$D$16+('Hidden inputs'!$C$17-'Hidden inputs'!$B$17)*'Hidden inputs'!$D$17+(J155-'Hidden inputs'!$B$18)*'Hidden inputs'!$D$18))</f>
        <v/>
      </c>
      <c r="L155" s="11" t="str">
        <f t="shared" ca="1" si="6478"/>
        <v/>
      </c>
      <c r="M155" s="5" t="str">
        <f t="shared" ca="1" si="6380"/>
        <v/>
      </c>
      <c r="N155" s="5" t="str">
        <f t="shared" ca="1" si="6381"/>
        <v/>
      </c>
      <c r="O155" s="5" t="str">
        <f ca="1">IF(B155="","",'Hidden inputs'!$D$11*F155+'Hidden inputs'!$E$11*G155)</f>
        <v/>
      </c>
      <c r="P155" s="11" t="str">
        <f t="shared" ca="1" si="6314"/>
        <v/>
      </c>
      <c r="Q155" s="20" t="str">
        <f t="shared" ca="1" si="6315"/>
        <v/>
      </c>
      <c r="R155" s="3" t="str">
        <f t="shared" ca="1" si="6382"/>
        <v/>
      </c>
      <c r="S155" s="5" t="str" cm="1">
        <f t="array" aca="1" ref="S155" ca="1">IF($B155="","",IF(R155=0,0,IF(DD_Payment="",0,IF(R155&lt;_xlfn.IFS(DD_Frequency="Monthly",1,DD_Frequency="Quarterly",IF(MONTH(R$2)=1,1,IF(MONTH(R$2)=4,1,IF(MONTH(R$2)=7,1,IF(MONTH(R$2)=10,1,0)))),DD_Frequency="Annually",IF(MONTH(R$2)=1,1,0))*DD_Payment,R155,_xlfn.IFS(DD_Frequency="Monthly",1,DD_Frequency="Quarterly",IF(MONTH(R$2)=1,1,IF(MONTH(R$2)=4,1,IF(MONTH(R$2)=7,1,IF(MONTH(R$2)=10,1,0)))),DD_Frequency="Annually",IF(MONTH(R$2)=1,1,0))*DD_Payment))))</f>
        <v/>
      </c>
      <c r="T155" s="3" t="str">
        <f t="shared" ref="T155" ca="1" si="7472">IF(B155="","",IF(R155&gt;S155,(R155-S155/2)*(rate_A*((T$1+A155)/365)),0))</f>
        <v/>
      </c>
      <c r="U155" s="3" t="str">
        <f t="shared" ca="1" si="6384"/>
        <v/>
      </c>
      <c r="V155" s="3" t="str">
        <f t="shared" ref="V155" ca="1" si="7473">IF(B155="","",G155*(1+rate_A*(T$1+A155)/365))</f>
        <v/>
      </c>
      <c r="W155" s="3" t="str">
        <f t="shared" ref="W155" ca="1" si="7474">IF(B155="","",H155*(1+rate_A*(T$1+A155)/365))</f>
        <v/>
      </c>
      <c r="X155" s="3" t="str">
        <f t="shared" ref="X155" ca="1" si="7475">IF(B155="","",I155*(1+rate_joint*(T$1+A155)/365))</f>
        <v/>
      </c>
      <c r="Y155" s="5" t="str">
        <f t="shared" ca="1" si="6483"/>
        <v/>
      </c>
      <c r="Z155" s="5" t="str" cm="1">
        <f t="array" aca="1" ref="Z155" ca="1">IF(Y155="","",_xlfn.IFS(Y155&lt;='Hidden inputs'!$C$15,Y155*'Hidden inputs'!$D$15,Y155&lt;='Hidden inputs'!$C$16,'Hidden inputs'!$C$15*'Hidden inputs'!$D$15+(Y155-'Hidden inputs'!$B$16)*'Hidden inputs'!$D$16,Y155&lt;='Hidden inputs'!$C$17,'Hidden inputs'!$C$15*'Hidden inputs'!$D$15+('Hidden inputs'!$C$16-'Hidden inputs'!$B$16)*'Hidden inputs'!$D$16+(Y155-'Hidden inputs'!$B$17)*'Hidden inputs'!$D$17,Y155&gt;'Hidden inputs'!$B$18,'Hidden inputs'!$C$15*'Hidden inputs'!$D$15+('Hidden inputs'!$C$16-'Hidden inputs'!$B$16)*'Hidden inputs'!$D$16+('Hidden inputs'!$C$17-'Hidden inputs'!$B$17)*'Hidden inputs'!$D$17+(Y155-'Hidden inputs'!$B$18)*'Hidden inputs'!$D$18))</f>
        <v/>
      </c>
      <c r="AA155" s="10" t="str">
        <f t="shared" ca="1" si="6484"/>
        <v/>
      </c>
      <c r="AB155" s="5" t="str">
        <f t="shared" ca="1" si="6388"/>
        <v/>
      </c>
      <c r="AC155" s="5" t="str">
        <f t="shared" ca="1" si="6485"/>
        <v/>
      </c>
      <c r="AD155" s="5" t="str">
        <f ca="1">IF(B155="","",'Hidden inputs'!$D$11*U155+'Hidden inputs'!$E$11*V155)</f>
        <v/>
      </c>
      <c r="AE155" s="11" t="str">
        <f t="shared" ca="1" si="6320"/>
        <v/>
      </c>
      <c r="AF155" s="9" t="str">
        <f t="shared" ca="1" si="6389"/>
        <v/>
      </c>
      <c r="AG155" s="3" t="str">
        <f t="shared" ca="1" si="6390"/>
        <v/>
      </c>
      <c r="AH155" s="5" t="str" cm="1">
        <f t="array" aca="1" ref="AH155" ca="1">IF($B155="","",IF(AG155=0,0,IF(DD_Payment="",0,IF(AG155&lt;_xlfn.IFS(DD_Frequency="Monthly",1,DD_Frequency="Quarterly",IF(MONTH(AG$2)=1,1,IF(MONTH(AG$2)=4,1,IF(MONTH(AG$2)=7,1,IF(MONTH(AG$2)=10,1,0)))),DD_Frequency="Annually",IF(MONTH(AG$2)=1,1,0))*DD_Payment,AG155,_xlfn.IFS(DD_Frequency="Monthly",1,DD_Frequency="Quarterly",IF(MONTH(AG$2)=1,1,IF(MONTH(AG$2)=4,1,IF(MONTH(AG$2)=7,1,IF(MONTH(AG$2)=10,1,0)))),DD_Frequency="Annually",IF(MONTH(AG$2)=1,1,0))*DD_Payment))))</f>
        <v/>
      </c>
      <c r="AI155" s="3" t="str">
        <f t="shared" ref="AI155" ca="1" si="7476">IF($B155="","",IF(AG155&gt;AH155,(AG155-AH155/2)*(rate_A*(AI$1/365)),0))</f>
        <v/>
      </c>
      <c r="AJ155" s="3" t="str">
        <f t="shared" ca="1" si="6487"/>
        <v/>
      </c>
      <c r="AK155" s="3" t="str">
        <f t="shared" ref="AK155" ca="1" si="7477">IF($B155="","",V155*(1+rate_A*AI$1/365))</f>
        <v/>
      </c>
      <c r="AL155" s="3" t="str">
        <f t="shared" ref="AL155" ca="1" si="7478">IF($B155="","",W155*(1+rate_A*AI$1/365))</f>
        <v/>
      </c>
      <c r="AM155" s="3" t="str">
        <f t="shared" ref="AM155" ca="1" si="7479">IF($B155="","",X155*(1+rate_joint*AI$1/365))</f>
        <v/>
      </c>
      <c r="AN155" s="5" t="str">
        <f t="shared" ca="1" si="6491"/>
        <v/>
      </c>
      <c r="AO155" s="5" t="str" cm="1">
        <f t="array" aca="1" ref="AO155" ca="1">IF(AN155="","",_xlfn.IFS(AN155&lt;='Hidden inputs'!$C$15,AN155*'Hidden inputs'!$D$15,AN155&lt;='Hidden inputs'!$C$16,'Hidden inputs'!$C$15*'Hidden inputs'!$D$15+(AN155-'Hidden inputs'!$B$16)*'Hidden inputs'!$D$16,AN155&lt;='Hidden inputs'!$C$17,'Hidden inputs'!$C$15*'Hidden inputs'!$D$15+('Hidden inputs'!$C$16-'Hidden inputs'!$B$16)*'Hidden inputs'!$D$16+(AN155-'Hidden inputs'!$B$17)*'Hidden inputs'!$D$17,AN155&gt;'Hidden inputs'!$B$18,'Hidden inputs'!$C$15*'Hidden inputs'!$D$15+('Hidden inputs'!$C$16-'Hidden inputs'!$B$16)*'Hidden inputs'!$D$16+('Hidden inputs'!$C$17-'Hidden inputs'!$B$17)*'Hidden inputs'!$D$17+(AN155-'Hidden inputs'!$B$18)*'Hidden inputs'!$D$18))</f>
        <v/>
      </c>
      <c r="AP155" s="10" t="str">
        <f t="shared" ca="1" si="6492"/>
        <v/>
      </c>
      <c r="AQ155" s="5" t="str">
        <f t="shared" ca="1" si="6395"/>
        <v/>
      </c>
      <c r="AR155" s="5" t="str">
        <f t="shared" ca="1" si="6396"/>
        <v/>
      </c>
      <c r="AS155" s="5" t="str">
        <f ca="1">IF($B155="","",'Hidden inputs'!$D$11*AJ155+'Hidden inputs'!$E$11*AK155)</f>
        <v/>
      </c>
      <c r="AT155" s="11" t="str">
        <f t="shared" ca="1" si="6325"/>
        <v/>
      </c>
      <c r="AU155" s="9" t="str">
        <f t="shared" ca="1" si="6397"/>
        <v/>
      </c>
      <c r="AV155" s="3" t="str">
        <f t="shared" ca="1" si="6398"/>
        <v/>
      </c>
      <c r="AW155" s="5" t="str" cm="1">
        <f t="array" aca="1" ref="AW155" ca="1">IF($B155="","",IF(AV155=0,0,IF(DD_Payment="",0,IF(AV155&lt;_xlfn.IFS(DD_Frequency="Monthly",1,DD_Frequency="Quarterly",IF(MONTH(AV$2)=1,1,IF(MONTH(AV$2)=4,1,IF(MONTH(AV$2)=7,1,IF(MONTH(AV$2)=10,1,0)))),DD_Frequency="Annually",IF(MONTH(AV$2)=1,1,0))*DD_Payment,AV155,_xlfn.IFS(DD_Frequency="Monthly",1,DD_Frequency="Quarterly",IF(MONTH(AV$2)=1,1,IF(MONTH(AV$2)=4,1,IF(MONTH(AV$2)=7,1,IF(MONTH(AV$2)=10,1,0)))),DD_Frequency="Annually",IF(MONTH(AV$2)=1,1,0))*DD_Payment))))</f>
        <v/>
      </c>
      <c r="AX155" s="3" t="str">
        <f t="shared" ref="AX155" ca="1" si="7480">IF($B155="","",IF(AV155&gt;AW155,(AV155-AW155/2)*(rate_A*(AX$1/365)),0))</f>
        <v/>
      </c>
      <c r="AY155" s="3" t="str">
        <f t="shared" ca="1" si="6494"/>
        <v/>
      </c>
      <c r="AZ155" s="3" t="str">
        <f t="shared" ref="AZ155" ca="1" si="7481">IF($B155="","",AK155*(1+rate_A*AX$1/365))</f>
        <v/>
      </c>
      <c r="BA155" s="3" t="str">
        <f t="shared" ref="BA155" ca="1" si="7482">IF($B155="","",AL155*(1+rate_A*AX$1/365))</f>
        <v/>
      </c>
      <c r="BB155" s="3" t="str">
        <f t="shared" ref="BB155" ca="1" si="7483">IF($B155="","",AM155*(1+rate_joint*AX$1/365))</f>
        <v/>
      </c>
      <c r="BC155" s="5" t="str">
        <f t="shared" ca="1" si="6498"/>
        <v/>
      </c>
      <c r="BD155" s="5" t="str" cm="1">
        <f t="array" aca="1" ref="BD155" ca="1">IF(BC155="","",_xlfn.IFS(BC155&lt;='Hidden inputs'!$C$15,BC155*'Hidden inputs'!$D$15,BC155&lt;='Hidden inputs'!$C$16,'Hidden inputs'!$C$15*'Hidden inputs'!$D$15+(BC155-'Hidden inputs'!$B$16)*'Hidden inputs'!$D$16,BC155&lt;='Hidden inputs'!$C$17,'Hidden inputs'!$C$15*'Hidden inputs'!$D$15+('Hidden inputs'!$C$16-'Hidden inputs'!$B$16)*'Hidden inputs'!$D$16+(BC155-'Hidden inputs'!$B$17)*'Hidden inputs'!$D$17,BC155&gt;'Hidden inputs'!$B$18,'Hidden inputs'!$C$15*'Hidden inputs'!$D$15+('Hidden inputs'!$C$16-'Hidden inputs'!$B$16)*'Hidden inputs'!$D$16+('Hidden inputs'!$C$17-'Hidden inputs'!$B$17)*'Hidden inputs'!$D$17+(BC155-'Hidden inputs'!$B$18)*'Hidden inputs'!$D$18))</f>
        <v/>
      </c>
      <c r="BE155" s="10" t="str">
        <f t="shared" ca="1" si="6499"/>
        <v/>
      </c>
      <c r="BF155" s="5" t="str">
        <f t="shared" ca="1" si="6403"/>
        <v/>
      </c>
      <c r="BG155" s="5" t="str">
        <f t="shared" ca="1" si="6404"/>
        <v/>
      </c>
      <c r="BH155" s="5" t="str">
        <f ca="1">IF($B155="","",'Hidden inputs'!$D$11*AY155+'Hidden inputs'!$E$11*AZ155)</f>
        <v/>
      </c>
      <c r="BI155" s="11" t="str">
        <f t="shared" ca="1" si="6330"/>
        <v/>
      </c>
      <c r="BJ155" s="9" t="str">
        <f t="shared" ca="1" si="6405"/>
        <v/>
      </c>
      <c r="BK155" s="3" t="str">
        <f t="shared" ca="1" si="6406"/>
        <v/>
      </c>
      <c r="BL155" s="5" t="str" cm="1">
        <f t="array" aca="1" ref="BL155" ca="1">IF($B155="","",IF(BK155=0,0,IF(DD_Payment="",0,IF(BK155&lt;_xlfn.IFS(DD_Frequency="Monthly",1,DD_Frequency="Quarterly",IF(MONTH(BK$2)=1,1,IF(MONTH(BK$2)=4,1,IF(MONTH(BK$2)=7,1,IF(MONTH(BK$2)=10,1,0)))),DD_Frequency="Annually",IF(MONTH(BK$2)=1,1,0))*DD_Payment,BK155,_xlfn.IFS(DD_Frequency="Monthly",1,DD_Frequency="Quarterly",IF(MONTH(BK$2)=1,1,IF(MONTH(BK$2)=4,1,IF(MONTH(BK$2)=7,1,IF(MONTH(BK$2)=10,1,0)))),DD_Frequency="Annually",IF(MONTH(BK$2)=1,1,0))*DD_Payment))))</f>
        <v/>
      </c>
      <c r="BM155" s="3" t="str">
        <f t="shared" ref="BM155" ca="1" si="7484">IF($B155="","",IF(BK155&gt;BL155,(BK155-BL155/2)*(rate_A*(BM$1/365)),0))</f>
        <v/>
      </c>
      <c r="BN155" s="3" t="str">
        <f t="shared" ca="1" si="6501"/>
        <v/>
      </c>
      <c r="BO155" s="3" t="str">
        <f t="shared" ref="BO155" ca="1" si="7485">IF($B155="","",AZ155*(1+rate_A*BM$1/365))</f>
        <v/>
      </c>
      <c r="BP155" s="3" t="str">
        <f t="shared" ref="BP155" ca="1" si="7486">IF($B155="","",BA155*(1+rate_A*BM$1/365))</f>
        <v/>
      </c>
      <c r="BQ155" s="3" t="str">
        <f t="shared" ref="BQ155" ca="1" si="7487">IF($B155="","",BB155*(1+rate_joint*BM$1/365))</f>
        <v/>
      </c>
      <c r="BR155" s="5" t="str">
        <f t="shared" ca="1" si="6505"/>
        <v/>
      </c>
      <c r="BS155" s="5" t="str" cm="1">
        <f t="array" aca="1" ref="BS155" ca="1">IF(BR155="","",_xlfn.IFS(BR155&lt;='Hidden inputs'!$C$15,BR155*'Hidden inputs'!$D$15,BR155&lt;='Hidden inputs'!$C$16,'Hidden inputs'!$C$15*'Hidden inputs'!$D$15+(BR155-'Hidden inputs'!$B$16)*'Hidden inputs'!$D$16,BR155&lt;='Hidden inputs'!$C$17,'Hidden inputs'!$C$15*'Hidden inputs'!$D$15+('Hidden inputs'!$C$16-'Hidden inputs'!$B$16)*'Hidden inputs'!$D$16+(BR155-'Hidden inputs'!$B$17)*'Hidden inputs'!$D$17,BR155&gt;'Hidden inputs'!$B$18,'Hidden inputs'!$C$15*'Hidden inputs'!$D$15+('Hidden inputs'!$C$16-'Hidden inputs'!$B$16)*'Hidden inputs'!$D$16+('Hidden inputs'!$C$17-'Hidden inputs'!$B$17)*'Hidden inputs'!$D$17+(BR155-'Hidden inputs'!$B$18)*'Hidden inputs'!$D$18))</f>
        <v/>
      </c>
      <c r="BT155" s="10" t="str">
        <f t="shared" ca="1" si="6506"/>
        <v/>
      </c>
      <c r="BU155" s="5" t="str">
        <f t="shared" ca="1" si="6411"/>
        <v/>
      </c>
      <c r="BV155" s="5" t="str">
        <f t="shared" ca="1" si="6412"/>
        <v/>
      </c>
      <c r="BW155" s="5" t="str">
        <f ca="1">IF($B155="","",'Hidden inputs'!$D$11*BN155+'Hidden inputs'!$E$11*BO155)</f>
        <v/>
      </c>
      <c r="BX155" s="11" t="str">
        <f t="shared" ca="1" si="6335"/>
        <v/>
      </c>
      <c r="BY155" s="9" t="str">
        <f t="shared" ca="1" si="6413"/>
        <v/>
      </c>
      <c r="BZ155" s="3" t="str">
        <f t="shared" ca="1" si="6414"/>
        <v/>
      </c>
      <c r="CA155" s="5" t="str" cm="1">
        <f t="array" aca="1" ref="CA155" ca="1">IF($B155="","",IF(BZ155=0,0,IF(DD_Payment="",0,IF(BZ155&lt;_xlfn.IFS(DD_Frequency="Monthly",1,DD_Frequency="Quarterly",IF(MONTH(BZ$2)=1,1,IF(MONTH(BZ$2)=4,1,IF(MONTH(BZ$2)=7,1,IF(MONTH(BZ$2)=10,1,0)))),DD_Frequency="Annually",IF(MONTH(BZ$2)=1,1,0))*DD_Payment,BZ155,_xlfn.IFS(DD_Frequency="Monthly",1,DD_Frequency="Quarterly",IF(MONTH(BZ$2)=1,1,IF(MONTH(BZ$2)=4,1,IF(MONTH(BZ$2)=7,1,IF(MONTH(BZ$2)=10,1,0)))),DD_Frequency="Annually",IF(MONTH(BZ$2)=1,1,0))*DD_Payment))))</f>
        <v/>
      </c>
      <c r="CB155" s="3" t="str">
        <f t="shared" ref="CB155" ca="1" si="7488">IF($B155="","",IF(BZ155&gt;CA155,(BZ155-CA155/2)*(rate_A*(CB$1/365)),0))</f>
        <v/>
      </c>
      <c r="CC155" s="3" t="str">
        <f t="shared" ca="1" si="6508"/>
        <v/>
      </c>
      <c r="CD155" s="3" t="str">
        <f t="shared" ref="CD155" ca="1" si="7489">IF($B155="","",BO155*(1+rate_A*CB$1/365))</f>
        <v/>
      </c>
      <c r="CE155" s="3" t="str">
        <f t="shared" ref="CE155" ca="1" si="7490">IF($B155="","",BP155*(1+rate_A*CB$1/365))</f>
        <v/>
      </c>
      <c r="CF155" s="3" t="str">
        <f t="shared" ref="CF155" ca="1" si="7491">IF($B155="","",BQ155*(1+rate_joint*CB$1/365))</f>
        <v/>
      </c>
      <c r="CG155" s="5" t="str">
        <f t="shared" ca="1" si="6512"/>
        <v/>
      </c>
      <c r="CH155" s="5" t="str" cm="1">
        <f t="array" aca="1" ref="CH155" ca="1">IF(CG155="","",_xlfn.IFS(CG155&lt;='Hidden inputs'!$C$15,CG155*'Hidden inputs'!$D$15,CG155&lt;='Hidden inputs'!$C$16,'Hidden inputs'!$C$15*'Hidden inputs'!$D$15+(CG155-'Hidden inputs'!$B$16)*'Hidden inputs'!$D$16,CG155&lt;='Hidden inputs'!$C$17,'Hidden inputs'!$C$15*'Hidden inputs'!$D$15+('Hidden inputs'!$C$16-'Hidden inputs'!$B$16)*'Hidden inputs'!$D$16+(CG155-'Hidden inputs'!$B$17)*'Hidden inputs'!$D$17,CG155&gt;'Hidden inputs'!$B$18,'Hidden inputs'!$C$15*'Hidden inputs'!$D$15+('Hidden inputs'!$C$16-'Hidden inputs'!$B$16)*'Hidden inputs'!$D$16+('Hidden inputs'!$C$17-'Hidden inputs'!$B$17)*'Hidden inputs'!$D$17+(CG155-'Hidden inputs'!$B$18)*'Hidden inputs'!$D$18))</f>
        <v/>
      </c>
      <c r="CI155" s="10" t="str">
        <f t="shared" ca="1" si="6513"/>
        <v/>
      </c>
      <c r="CJ155" s="5" t="str">
        <f t="shared" ca="1" si="6419"/>
        <v/>
      </c>
      <c r="CK155" s="5" t="str">
        <f t="shared" ca="1" si="6420"/>
        <v/>
      </c>
      <c r="CL155" s="5" t="str">
        <f ca="1">IF($B155="","",'Hidden inputs'!$D$11*CC155+'Hidden inputs'!$E$11*CD155)</f>
        <v/>
      </c>
      <c r="CM155" s="11" t="str">
        <f t="shared" ca="1" si="6340"/>
        <v/>
      </c>
      <c r="CN155" s="9" t="str">
        <f t="shared" ca="1" si="6421"/>
        <v/>
      </c>
      <c r="CO155" s="3" t="str">
        <f t="shared" ca="1" si="6422"/>
        <v/>
      </c>
      <c r="CP155" s="5" t="str" cm="1">
        <f t="array" aca="1" ref="CP155" ca="1">IF($B155="","",IF(CO155=0,0,IF(DD_Payment="",0,IF(CO155&lt;_xlfn.IFS(DD_Frequency="Monthly",1,DD_Frequency="Quarterly",IF(MONTH(CO$2)=1,1,IF(MONTH(CO$2)=4,1,IF(MONTH(CO$2)=7,1,IF(MONTH(CO$2)=10,1,0)))),DD_Frequency="Annually",IF(MONTH(CO$2)=1,1,0))*DD_Payment,CO155,_xlfn.IFS(DD_Frequency="Monthly",1,DD_Frequency="Quarterly",IF(MONTH(CO$2)=1,1,IF(MONTH(CO$2)=4,1,IF(MONTH(CO$2)=7,1,IF(MONTH(CO$2)=10,1,0)))),DD_Frequency="Annually",IF(MONTH(CO$2)=1,1,0))*DD_Payment))))</f>
        <v/>
      </c>
      <c r="CQ155" s="3" t="str">
        <f t="shared" ref="CQ155" ca="1" si="7492">IF($B155="","",IF(CO155&gt;CP155,(CO155-CP155/2)*(rate_A*(CQ$1/365)),0))</f>
        <v/>
      </c>
      <c r="CR155" s="3" t="str">
        <f t="shared" ca="1" si="6515"/>
        <v/>
      </c>
      <c r="CS155" s="3" t="str">
        <f t="shared" ref="CS155" ca="1" si="7493">IF($B155="","",CD155*(1+rate_A*CQ$1/365))</f>
        <v/>
      </c>
      <c r="CT155" s="3" t="str">
        <f t="shared" ref="CT155" ca="1" si="7494">IF($B155="","",CE155*(1+rate_A*CQ$1/365))</f>
        <v/>
      </c>
      <c r="CU155" s="3" t="str">
        <f t="shared" ref="CU155" ca="1" si="7495">IF($B155="","",CF155*(1+rate_joint*CQ$1/365))</f>
        <v/>
      </c>
      <c r="CV155" s="5" t="str">
        <f t="shared" ca="1" si="6519"/>
        <v/>
      </c>
      <c r="CW155" s="5" t="str" cm="1">
        <f t="array" aca="1" ref="CW155" ca="1">IF(CV155="","",_xlfn.IFS(CV155&lt;='Hidden inputs'!$C$15,CV155*'Hidden inputs'!$D$15,CV155&lt;='Hidden inputs'!$C$16,'Hidden inputs'!$C$15*'Hidden inputs'!$D$15+(CV155-'Hidden inputs'!$B$16)*'Hidden inputs'!$D$16,CV155&lt;='Hidden inputs'!$C$17,'Hidden inputs'!$C$15*'Hidden inputs'!$D$15+('Hidden inputs'!$C$16-'Hidden inputs'!$B$16)*'Hidden inputs'!$D$16+(CV155-'Hidden inputs'!$B$17)*'Hidden inputs'!$D$17,CV155&gt;'Hidden inputs'!$B$18,'Hidden inputs'!$C$15*'Hidden inputs'!$D$15+('Hidden inputs'!$C$16-'Hidden inputs'!$B$16)*'Hidden inputs'!$D$16+('Hidden inputs'!$C$17-'Hidden inputs'!$B$17)*'Hidden inputs'!$D$17+(CV155-'Hidden inputs'!$B$18)*'Hidden inputs'!$D$18))</f>
        <v/>
      </c>
      <c r="CX155" s="10" t="str">
        <f t="shared" ca="1" si="6520"/>
        <v/>
      </c>
      <c r="CY155" s="5" t="str">
        <f t="shared" ca="1" si="6427"/>
        <v/>
      </c>
      <c r="CZ155" s="5" t="str">
        <f t="shared" ca="1" si="6428"/>
        <v/>
      </c>
      <c r="DA155" s="5" t="str">
        <f ca="1">IF($B155="","",'Hidden inputs'!$D$11*CR155+'Hidden inputs'!$E$11*CS155)</f>
        <v/>
      </c>
      <c r="DB155" s="11" t="str">
        <f t="shared" ca="1" si="6345"/>
        <v/>
      </c>
      <c r="DC155" s="9" t="str">
        <f t="shared" ca="1" si="6429"/>
        <v/>
      </c>
      <c r="DD155" s="3" t="str">
        <f t="shared" ca="1" si="6430"/>
        <v/>
      </c>
      <c r="DE155" s="5" t="str" cm="1">
        <f t="array" aca="1" ref="DE155" ca="1">IF($B155="","",IF(DD155=0,0,IF(DD_Payment="",0,IF(DD155&lt;_xlfn.IFS(DD_Frequency="Monthly",1,DD_Frequency="Quarterly",IF(MONTH(DD$2)=1,1,IF(MONTH(DD$2)=4,1,IF(MONTH(DD$2)=7,1,IF(MONTH(DD$2)=10,1,0)))),DD_Frequency="Annually",IF(MONTH(DD$2)=1,1,0))*DD_Payment,DD155,_xlfn.IFS(DD_Frequency="Monthly",1,DD_Frequency="Quarterly",IF(MONTH(DD$2)=1,1,IF(MONTH(DD$2)=4,1,IF(MONTH(DD$2)=7,1,IF(MONTH(DD$2)=10,1,0)))),DD_Frequency="Annually",IF(MONTH(DD$2)=1,1,0))*DD_Payment))))</f>
        <v/>
      </c>
      <c r="DF155" s="3" t="str">
        <f t="shared" ref="DF155" ca="1" si="7496">IF($B155="","",IF(DD155&gt;DE155,(DD155-DE155/2)*(rate_A*(DF$1/365)),0))</f>
        <v/>
      </c>
      <c r="DG155" s="3" t="str">
        <f t="shared" ca="1" si="6522"/>
        <v/>
      </c>
      <c r="DH155" s="3" t="str">
        <f t="shared" ref="DH155" ca="1" si="7497">IF($B155="","",CS155*(1+rate_A*DF$1/365))</f>
        <v/>
      </c>
      <c r="DI155" s="3" t="str">
        <f t="shared" ref="DI155" ca="1" si="7498">IF($B155="","",CT155*(1+rate_A*DF$1/365))</f>
        <v/>
      </c>
      <c r="DJ155" s="3" t="str">
        <f t="shared" ref="DJ155" ca="1" si="7499">IF($B155="","",CU155*(1+rate_joint*DF$1/365))</f>
        <v/>
      </c>
      <c r="DK155" s="5" t="str">
        <f t="shared" ca="1" si="6526"/>
        <v/>
      </c>
      <c r="DL155" s="5" t="str" cm="1">
        <f t="array" aca="1" ref="DL155" ca="1">IF(DK155="","",_xlfn.IFS(DK155&lt;='Hidden inputs'!$C$15,DK155*'Hidden inputs'!$D$15,DK155&lt;='Hidden inputs'!$C$16,'Hidden inputs'!$C$15*'Hidden inputs'!$D$15+(DK155-'Hidden inputs'!$B$16)*'Hidden inputs'!$D$16,DK155&lt;='Hidden inputs'!$C$17,'Hidden inputs'!$C$15*'Hidden inputs'!$D$15+('Hidden inputs'!$C$16-'Hidden inputs'!$B$16)*'Hidden inputs'!$D$16+(DK155-'Hidden inputs'!$B$17)*'Hidden inputs'!$D$17,DK155&gt;'Hidden inputs'!$B$18,'Hidden inputs'!$C$15*'Hidden inputs'!$D$15+('Hidden inputs'!$C$16-'Hidden inputs'!$B$16)*'Hidden inputs'!$D$16+('Hidden inputs'!$C$17-'Hidden inputs'!$B$17)*'Hidden inputs'!$D$17+(DK155-'Hidden inputs'!$B$18)*'Hidden inputs'!$D$18))</f>
        <v/>
      </c>
      <c r="DM155" s="10" t="str">
        <f t="shared" ca="1" si="6527"/>
        <v/>
      </c>
      <c r="DN155" s="5" t="str">
        <f t="shared" ca="1" si="6435"/>
        <v/>
      </c>
      <c r="DO155" s="5" t="str">
        <f t="shared" ca="1" si="6436"/>
        <v/>
      </c>
      <c r="DP155" s="5" t="str">
        <f ca="1">IF($B155="","",'Hidden inputs'!$D$11*DG155+'Hidden inputs'!$E$11*DH155)</f>
        <v/>
      </c>
      <c r="DQ155" s="11" t="str">
        <f t="shared" ca="1" si="6350"/>
        <v/>
      </c>
      <c r="DR155" s="9" t="str">
        <f t="shared" ca="1" si="6437"/>
        <v/>
      </c>
      <c r="DS155" s="3" t="str">
        <f t="shared" ca="1" si="6438"/>
        <v/>
      </c>
      <c r="DT155" s="5" t="str" cm="1">
        <f t="array" aca="1" ref="DT155" ca="1">IF($B155="","",IF(DS155=0,0,IF(DD_Payment="",0,IF(DS155&lt;_xlfn.IFS(DD_Frequency="Monthly",1,DD_Frequency="Quarterly",IF(MONTH(DS$2)=1,1,IF(MONTH(DS$2)=4,1,IF(MONTH(DS$2)=7,1,IF(MONTH(DS$2)=10,1,0)))),DD_Frequency="Annually",IF(MONTH(DS$2)=1,1,0))*DD_Payment,DS155,_xlfn.IFS(DD_Frequency="Monthly",1,DD_Frequency="Quarterly",IF(MONTH(DS$2)=1,1,IF(MONTH(DS$2)=4,1,IF(MONTH(DS$2)=7,1,IF(MONTH(DS$2)=10,1,0)))),DD_Frequency="Annually",IF(MONTH(DS$2)=1,1,0))*DD_Payment))))</f>
        <v/>
      </c>
      <c r="DU155" s="3" t="str">
        <f t="shared" ref="DU155" ca="1" si="7500">IF($B155="","",IF(DS155&gt;DT155,(DS155-DT155/2)*(rate_A*(DU$1/365)),0))</f>
        <v/>
      </c>
      <c r="DV155" s="3" t="str">
        <f t="shared" ca="1" si="6529"/>
        <v/>
      </c>
      <c r="DW155" s="3" t="str">
        <f t="shared" ref="DW155" ca="1" si="7501">IF($B155="","",DH155*(1+rate_A*DU$1/365))</f>
        <v/>
      </c>
      <c r="DX155" s="3" t="str">
        <f t="shared" ref="DX155" ca="1" si="7502">IF($B155="","",DI155*(1+rate_A*DU$1/365))</f>
        <v/>
      </c>
      <c r="DY155" s="3" t="str">
        <f t="shared" ref="DY155" ca="1" si="7503">IF($B155="","",DJ155*(1+rate_joint*DU$1/365))</f>
        <v/>
      </c>
      <c r="DZ155" s="5" t="str">
        <f t="shared" ca="1" si="6533"/>
        <v/>
      </c>
      <c r="EA155" s="5" t="str" cm="1">
        <f t="array" aca="1" ref="EA155" ca="1">IF(DZ155="","",_xlfn.IFS(DZ155&lt;='Hidden inputs'!$C$15,DZ155*'Hidden inputs'!$D$15,DZ155&lt;='Hidden inputs'!$C$16,'Hidden inputs'!$C$15*'Hidden inputs'!$D$15+(DZ155-'Hidden inputs'!$B$16)*'Hidden inputs'!$D$16,DZ155&lt;='Hidden inputs'!$C$17,'Hidden inputs'!$C$15*'Hidden inputs'!$D$15+('Hidden inputs'!$C$16-'Hidden inputs'!$B$16)*'Hidden inputs'!$D$16+(DZ155-'Hidden inputs'!$B$17)*'Hidden inputs'!$D$17,DZ155&gt;'Hidden inputs'!$B$18,'Hidden inputs'!$C$15*'Hidden inputs'!$D$15+('Hidden inputs'!$C$16-'Hidden inputs'!$B$16)*'Hidden inputs'!$D$16+('Hidden inputs'!$C$17-'Hidden inputs'!$B$17)*'Hidden inputs'!$D$17+(DZ155-'Hidden inputs'!$B$18)*'Hidden inputs'!$D$18))</f>
        <v/>
      </c>
      <c r="EB155" s="10" t="str">
        <f t="shared" ca="1" si="6534"/>
        <v/>
      </c>
      <c r="EC155" s="5" t="str">
        <f t="shared" ca="1" si="6443"/>
        <v/>
      </c>
      <c r="ED155" s="5" t="str">
        <f t="shared" ca="1" si="6444"/>
        <v/>
      </c>
      <c r="EE155" s="5" t="str">
        <f ca="1">IF($B155="","",'Hidden inputs'!$D$11*DV155+'Hidden inputs'!$E$11*DW155)</f>
        <v/>
      </c>
      <c r="EF155" s="11" t="str">
        <f t="shared" ca="1" si="6355"/>
        <v/>
      </c>
      <c r="EG155" s="9" t="str">
        <f t="shared" ca="1" si="6445"/>
        <v/>
      </c>
      <c r="EH155" s="3" t="str">
        <f t="shared" ca="1" si="6446"/>
        <v/>
      </c>
      <c r="EI155" s="5" t="str" cm="1">
        <f t="array" aca="1" ref="EI155" ca="1">IF($B155="","",IF(EH155=0,0,IF(DD_Payment="",0,IF(EH155&lt;_xlfn.IFS(DD_Frequency="Monthly",1,DD_Frequency="Quarterly",IF(MONTH(EH$2)=1,1,IF(MONTH(EH$2)=4,1,IF(MONTH(EH$2)=7,1,IF(MONTH(EH$2)=10,1,0)))),DD_Frequency="Annually",IF(MONTH(EH$2)=1,1,0))*DD_Payment,EH155,_xlfn.IFS(DD_Frequency="Monthly",1,DD_Frequency="Quarterly",IF(MONTH(EH$2)=1,1,IF(MONTH(EH$2)=4,1,IF(MONTH(EH$2)=7,1,IF(MONTH(EH$2)=10,1,0)))),DD_Frequency="Annually",IF(MONTH(EH$2)=1,1,0))*DD_Payment))))</f>
        <v/>
      </c>
      <c r="EJ155" s="3" t="str">
        <f t="shared" ref="EJ155" ca="1" si="7504">IF($B155="","",IF(EH155&gt;EI155,(EH155-EI155/2)*(rate_A*(EJ$1/365)),0))</f>
        <v/>
      </c>
      <c r="EK155" s="3" t="str">
        <f t="shared" ca="1" si="6536"/>
        <v/>
      </c>
      <c r="EL155" s="3" t="str">
        <f t="shared" ref="EL155" ca="1" si="7505">IF($B155="","",DW155*(1+rate_A*EJ$1/365))</f>
        <v/>
      </c>
      <c r="EM155" s="3" t="str">
        <f t="shared" ref="EM155" ca="1" si="7506">IF($B155="","",DX155*(1+rate_A*EJ$1/365))</f>
        <v/>
      </c>
      <c r="EN155" s="3" t="str">
        <f t="shared" ref="EN155" ca="1" si="7507">IF($B155="","",DY155*(1+rate_joint*EJ$1/365))</f>
        <v/>
      </c>
      <c r="EO155" s="5" t="str">
        <f t="shared" ca="1" si="6540"/>
        <v/>
      </c>
      <c r="EP155" s="5" t="str" cm="1">
        <f t="array" aca="1" ref="EP155" ca="1">IF(EO155="","",_xlfn.IFS(EO155&lt;='Hidden inputs'!$C$15,EO155*'Hidden inputs'!$D$15,EO155&lt;='Hidden inputs'!$C$16,'Hidden inputs'!$C$15*'Hidden inputs'!$D$15+(EO155-'Hidden inputs'!$B$16)*'Hidden inputs'!$D$16,EO155&lt;='Hidden inputs'!$C$17,'Hidden inputs'!$C$15*'Hidden inputs'!$D$15+('Hidden inputs'!$C$16-'Hidden inputs'!$B$16)*'Hidden inputs'!$D$16+(EO155-'Hidden inputs'!$B$17)*'Hidden inputs'!$D$17,EO155&gt;'Hidden inputs'!$B$18,'Hidden inputs'!$C$15*'Hidden inputs'!$D$15+('Hidden inputs'!$C$16-'Hidden inputs'!$B$16)*'Hidden inputs'!$D$16+('Hidden inputs'!$C$17-'Hidden inputs'!$B$17)*'Hidden inputs'!$D$17+(EO155-'Hidden inputs'!$B$18)*'Hidden inputs'!$D$18))</f>
        <v/>
      </c>
      <c r="EQ155" s="10" t="str">
        <f t="shared" ca="1" si="6541"/>
        <v/>
      </c>
      <c r="ER155" s="5" t="str">
        <f t="shared" ca="1" si="6451"/>
        <v/>
      </c>
      <c r="ES155" s="5" t="str">
        <f t="shared" ca="1" si="6452"/>
        <v/>
      </c>
      <c r="ET155" s="5" t="str">
        <f ca="1">IF($B155="","",'Hidden inputs'!$D$11*EK155+'Hidden inputs'!$E$11*EL155)</f>
        <v/>
      </c>
      <c r="EU155" s="11" t="str">
        <f t="shared" ca="1" si="6360"/>
        <v/>
      </c>
      <c r="EV155" s="9" t="str">
        <f t="shared" ca="1" si="6453"/>
        <v/>
      </c>
      <c r="EW155" s="3" t="str">
        <f t="shared" ca="1" si="6454"/>
        <v/>
      </c>
      <c r="EX155" s="5" t="str" cm="1">
        <f t="array" aca="1" ref="EX155" ca="1">IF($B155="","",IF(EW155=0,0,IF(DD_Payment="",0,IF(EW155&lt;_xlfn.IFS(DD_Frequency="Monthly",1,DD_Frequency="Quarterly",IF(MONTH(EW$2)=1,1,IF(MONTH(EW$2)=4,1,IF(MONTH(EW$2)=7,1,IF(MONTH(EW$2)=10,1,0)))),DD_Frequency="Annually",IF(MONTH(EW$2)=1,1,0))*DD_Payment,EW155,_xlfn.IFS(DD_Frequency="Monthly",1,DD_Frequency="Quarterly",IF(MONTH(EW$2)=1,1,IF(MONTH(EW$2)=4,1,IF(MONTH(EW$2)=7,1,IF(MONTH(EW$2)=10,1,0)))),DD_Frequency="Annually",IF(MONTH(EW$2)=1,1,0))*DD_Payment))))</f>
        <v/>
      </c>
      <c r="EY155" s="3" t="str">
        <f t="shared" ref="EY155" ca="1" si="7508">IF($B155="","",IF(EW155&gt;EX155,(EW155-EX155/2)*(rate_A*(EY$1/365)),0))</f>
        <v/>
      </c>
      <c r="EZ155" s="3" t="str">
        <f t="shared" ca="1" si="6543"/>
        <v/>
      </c>
      <c r="FA155" s="3" t="str">
        <f t="shared" ref="FA155" ca="1" si="7509">IF($B155="","",EL155*(1+rate_A*EY$1/365))</f>
        <v/>
      </c>
      <c r="FB155" s="3" t="str">
        <f t="shared" ref="FB155" ca="1" si="7510">IF($B155="","",EM155*(1+rate_A*EY$1/365))</f>
        <v/>
      </c>
      <c r="FC155" s="3" t="str">
        <f t="shared" ref="FC155" ca="1" si="7511">IF($B155="","",EN155*(1+rate_joint*EY$1/365))</f>
        <v/>
      </c>
      <c r="FD155" s="5" t="str">
        <f t="shared" ca="1" si="6547"/>
        <v/>
      </c>
      <c r="FE155" s="5" t="str" cm="1">
        <f t="array" aca="1" ref="FE155" ca="1">IF(FD155="","",_xlfn.IFS(FD155&lt;='Hidden inputs'!$C$15,FD155*'Hidden inputs'!$D$15,FD155&lt;='Hidden inputs'!$C$16,'Hidden inputs'!$C$15*'Hidden inputs'!$D$15+(FD155-'Hidden inputs'!$B$16)*'Hidden inputs'!$D$16,FD155&lt;='Hidden inputs'!$C$17,'Hidden inputs'!$C$15*'Hidden inputs'!$D$15+('Hidden inputs'!$C$16-'Hidden inputs'!$B$16)*'Hidden inputs'!$D$16+(FD155-'Hidden inputs'!$B$17)*'Hidden inputs'!$D$17,FD155&gt;'Hidden inputs'!$B$18,'Hidden inputs'!$C$15*'Hidden inputs'!$D$15+('Hidden inputs'!$C$16-'Hidden inputs'!$B$16)*'Hidden inputs'!$D$16+('Hidden inputs'!$C$17-'Hidden inputs'!$B$17)*'Hidden inputs'!$D$17+(FD155-'Hidden inputs'!$B$18)*'Hidden inputs'!$D$18))</f>
        <v/>
      </c>
      <c r="FF155" s="10" t="str">
        <f t="shared" ca="1" si="6548"/>
        <v/>
      </c>
      <c r="FG155" s="5" t="str">
        <f t="shared" ca="1" si="6459"/>
        <v/>
      </c>
      <c r="FH155" s="5" t="str">
        <f t="shared" ca="1" si="6460"/>
        <v/>
      </c>
      <c r="FI155" s="5" t="str">
        <f ca="1">IF($B155="","",'Hidden inputs'!$D$11*EZ155+'Hidden inputs'!$E$11*FA155)</f>
        <v/>
      </c>
      <c r="FJ155" s="11" t="str">
        <f t="shared" ca="1" si="6365"/>
        <v/>
      </c>
      <c r="FK155" s="9" t="str">
        <f t="shared" ca="1" si="6461"/>
        <v/>
      </c>
      <c r="FL155" s="3" t="str">
        <f t="shared" ca="1" si="6462"/>
        <v/>
      </c>
      <c r="FM155" s="5" t="str" cm="1">
        <f t="array" aca="1" ref="FM155" ca="1">IF($B155="","",IF(FL155=0,0,IF(DD_Payment="",0,IF(FL155&lt;_xlfn.IFS(DD_Frequency="Monthly",1,DD_Frequency="Quarterly",IF(MONTH(FL$2)=1,1,IF(MONTH(FL$2)=4,1,IF(MONTH(FL$2)=7,1,IF(MONTH(FL$2)=10,1,0)))),DD_Frequency="Annually",IF(MONTH(FL$2)=1,1,0))*DD_Payment,FL155,_xlfn.IFS(DD_Frequency="Monthly",1,DD_Frequency="Quarterly",IF(MONTH(FL$2)=1,1,IF(MONTH(FL$2)=4,1,IF(MONTH(FL$2)=7,1,IF(MONTH(FL$2)=10,1,0)))),DD_Frequency="Annually",IF(MONTH(FL$2)=1,1,0))*DD_Payment))))</f>
        <v/>
      </c>
      <c r="FN155" s="3" t="str">
        <f t="shared" ref="FN155" ca="1" si="7512">IF($B155="","",IF(FL155&gt;FM155,(FL155-FM155/2)*(rate_A*(FN$1/365)),0))</f>
        <v/>
      </c>
      <c r="FO155" s="3" t="str">
        <f t="shared" ca="1" si="6550"/>
        <v/>
      </c>
      <c r="FP155" s="3" t="str">
        <f t="shared" ref="FP155" ca="1" si="7513">IF($B155="","",FA155*(1+rate_A*FN$1/365))</f>
        <v/>
      </c>
      <c r="FQ155" s="3" t="str">
        <f t="shared" ref="FQ155" ca="1" si="7514">IF($B155="","",FB155*(1+rate_A*FN$1/365))</f>
        <v/>
      </c>
      <c r="FR155" s="3" t="str">
        <f t="shared" ref="FR155" ca="1" si="7515">IF($B155="","",FC155*(1+rate_joint*FN$1/365))</f>
        <v/>
      </c>
      <c r="FS155" s="5" t="str">
        <f t="shared" ca="1" si="6554"/>
        <v/>
      </c>
      <c r="FT155" s="5" t="str" cm="1">
        <f t="array" aca="1" ref="FT155" ca="1">IF(FS155="","",_xlfn.IFS(FS155&lt;='Hidden inputs'!$C$15,FS155*'Hidden inputs'!$D$15,FS155&lt;='Hidden inputs'!$C$16,'Hidden inputs'!$C$15*'Hidden inputs'!$D$15+(FS155-'Hidden inputs'!$B$16)*'Hidden inputs'!$D$16,FS155&lt;='Hidden inputs'!$C$17,'Hidden inputs'!$C$15*'Hidden inputs'!$D$15+('Hidden inputs'!$C$16-'Hidden inputs'!$B$16)*'Hidden inputs'!$D$16+(FS155-'Hidden inputs'!$B$17)*'Hidden inputs'!$D$17,FS155&gt;'Hidden inputs'!$B$18,'Hidden inputs'!$C$15*'Hidden inputs'!$D$15+('Hidden inputs'!$C$16-'Hidden inputs'!$B$16)*'Hidden inputs'!$D$16+('Hidden inputs'!$C$17-'Hidden inputs'!$B$17)*'Hidden inputs'!$D$17+(FS155-'Hidden inputs'!$B$18)*'Hidden inputs'!$D$18))</f>
        <v/>
      </c>
      <c r="FU155" s="10" t="str">
        <f t="shared" ca="1" si="6555"/>
        <v/>
      </c>
      <c r="FV155" s="5" t="str">
        <f t="shared" ca="1" si="6467"/>
        <v/>
      </c>
      <c r="FW155" s="5" t="str">
        <f t="shared" ca="1" si="6468"/>
        <v/>
      </c>
      <c r="FX155" s="5" t="str">
        <f ca="1">IF($B155="","",'Hidden inputs'!$D$11*FO155+'Hidden inputs'!$E$11*FP155)</f>
        <v/>
      </c>
      <c r="FY155" s="11" t="str">
        <f t="shared" ca="1" si="6370"/>
        <v/>
      </c>
      <c r="FZ155" s="9" t="str">
        <f t="shared" ca="1" si="6469"/>
        <v/>
      </c>
      <c r="GA155" s="5" t="str">
        <f t="shared" ca="1" si="6470"/>
        <v/>
      </c>
      <c r="GB155" s="5" t="str">
        <f t="shared" ca="1" si="6471"/>
        <v/>
      </c>
      <c r="GC155" s="5" t="str">
        <f t="shared" ca="1" si="6371"/>
        <v/>
      </c>
      <c r="GD155" s="5" t="str">
        <f t="shared" ca="1" si="6372"/>
        <v/>
      </c>
    </row>
    <row r="156" spans="1:186" x14ac:dyDescent="0.35">
      <c r="A156" s="2" t="str">
        <f t="shared" ca="1" si="6373"/>
        <v/>
      </c>
      <c r="B156" s="6" t="str">
        <f t="shared" ca="1" si="6374"/>
        <v/>
      </c>
      <c r="C156" s="5" t="str">
        <f t="shared" ca="1" si="6472"/>
        <v/>
      </c>
      <c r="D156" s="5" t="str" cm="1">
        <f t="array" aca="1" ref="D156" ca="1">IF($B156="","",IF(C156=0,0,IF(DD_Payment="",0,IF(C156&lt;_xlfn.IFS(DD_Frequency="Monthly",1,DD_Frequency="Quarterly",IF(MONTH(C$2)=1,1,IF(MONTH(C$2)=4,1,IF(MONTH(C$2)=7,1,IF(MONTH(C$2)=10,1,0)))),DD_Frequency="Annually",IF(MONTH(C$2)=1,1,0))*DD_Payment,C156,_xlfn.IFS(DD_Frequency="Monthly",1,DD_Frequency="Quarterly",IF(MONTH(C$2)=1,1,IF(MONTH(C$2)=4,1,IF(MONTH(C$2)=7,1,IF(MONTH(C$2)=10,1,0)))),DD_Frequency="Annually",IF(MONTH(C$2)=1,1,0))*DD_Payment))))</f>
        <v/>
      </c>
      <c r="E156" s="5" t="str">
        <f t="shared" ref="E156" ca="1" si="7516">IF(B156="","",IF(C156&gt;D156,(C156-D156/2)*(rate_A*(E$1/365)),0))</f>
        <v/>
      </c>
      <c r="F156" s="5" t="str">
        <f t="shared" ca="1" si="6376"/>
        <v/>
      </c>
      <c r="G156" s="5" t="str">
        <f t="shared" ref="G156" ca="1" si="7517">IF(B156="","",G155*(1+rate_A*E$1/365))</f>
        <v/>
      </c>
      <c r="H156" s="5" t="str">
        <f t="shared" ref="H156" ca="1" si="7518">IF(B156="","",H155*(1+rate_A*E$1/365))</f>
        <v/>
      </c>
      <c r="I156" s="5" t="str">
        <f t="shared" ref="I156" ca="1" si="7519">IF(B156="","",I155*(1+rate_joint*E$1/365))</f>
        <v/>
      </c>
      <c r="J156" s="5" t="str">
        <f t="shared" ca="1" si="6477"/>
        <v/>
      </c>
      <c r="K156" s="5" t="str" cm="1">
        <f t="array" aca="1" ref="K156" ca="1">IF(J156="","",_xlfn.IFS(J156&lt;='Hidden inputs'!$C$15,J156*'Hidden inputs'!$D$15,J156&lt;='Hidden inputs'!$C$16,'Hidden inputs'!$C$15*'Hidden inputs'!$D$15+(J156-'Hidden inputs'!$B$16)*'Hidden inputs'!$D$16,J156&lt;='Hidden inputs'!$C$17,'Hidden inputs'!$C$15*'Hidden inputs'!$D$15+('Hidden inputs'!$C$16-'Hidden inputs'!$B$16)*'Hidden inputs'!$D$16+(J156-'Hidden inputs'!$B$17)*'Hidden inputs'!$D$17,J156&gt;'Hidden inputs'!$B$18,'Hidden inputs'!$C$15*'Hidden inputs'!$D$15+('Hidden inputs'!$C$16-'Hidden inputs'!$B$16)*'Hidden inputs'!$D$16+('Hidden inputs'!$C$17-'Hidden inputs'!$B$17)*'Hidden inputs'!$D$17+(J156-'Hidden inputs'!$B$18)*'Hidden inputs'!$D$18))</f>
        <v/>
      </c>
      <c r="L156" s="11" t="str">
        <f t="shared" ca="1" si="6478"/>
        <v/>
      </c>
      <c r="M156" s="5" t="str">
        <f t="shared" ca="1" si="6380"/>
        <v/>
      </c>
      <c r="N156" s="5" t="str">
        <f t="shared" ca="1" si="6381"/>
        <v/>
      </c>
      <c r="O156" s="5" t="str">
        <f ca="1">IF(B156="","",'Hidden inputs'!$D$11*F156+'Hidden inputs'!$E$11*G156)</f>
        <v/>
      </c>
      <c r="P156" s="11" t="str">
        <f t="shared" ca="1" si="6314"/>
        <v/>
      </c>
      <c r="Q156" s="20" t="str">
        <f t="shared" ca="1" si="6315"/>
        <v/>
      </c>
      <c r="R156" s="3" t="str">
        <f t="shared" ca="1" si="6382"/>
        <v/>
      </c>
      <c r="S156" s="5" t="str" cm="1">
        <f t="array" aca="1" ref="S156" ca="1">IF($B156="","",IF(R156=0,0,IF(DD_Payment="",0,IF(R156&lt;_xlfn.IFS(DD_Frequency="Monthly",1,DD_Frequency="Quarterly",IF(MONTH(R$2)=1,1,IF(MONTH(R$2)=4,1,IF(MONTH(R$2)=7,1,IF(MONTH(R$2)=10,1,0)))),DD_Frequency="Annually",IF(MONTH(R$2)=1,1,0))*DD_Payment,R156,_xlfn.IFS(DD_Frequency="Monthly",1,DD_Frequency="Quarterly",IF(MONTH(R$2)=1,1,IF(MONTH(R$2)=4,1,IF(MONTH(R$2)=7,1,IF(MONTH(R$2)=10,1,0)))),DD_Frequency="Annually",IF(MONTH(R$2)=1,1,0))*DD_Payment))))</f>
        <v/>
      </c>
      <c r="T156" s="3" t="str">
        <f t="shared" ref="T156" ca="1" si="7520">IF(B156="","",IF(R156&gt;S156,(R156-S156/2)*(rate_A*((T$1+A156)/365)),0))</f>
        <v/>
      </c>
      <c r="U156" s="3" t="str">
        <f t="shared" ca="1" si="6384"/>
        <v/>
      </c>
      <c r="V156" s="3" t="str">
        <f t="shared" ref="V156" ca="1" si="7521">IF(B156="","",G156*(1+rate_A*(T$1+A156)/365))</f>
        <v/>
      </c>
      <c r="W156" s="3" t="str">
        <f t="shared" ref="W156" ca="1" si="7522">IF(B156="","",H156*(1+rate_A*(T$1+A156)/365))</f>
        <v/>
      </c>
      <c r="X156" s="3" t="str">
        <f t="shared" ref="X156" ca="1" si="7523">IF(B156="","",I156*(1+rate_joint*(T$1+A156)/365))</f>
        <v/>
      </c>
      <c r="Y156" s="5" t="str">
        <f t="shared" ca="1" si="6483"/>
        <v/>
      </c>
      <c r="Z156" s="5" t="str" cm="1">
        <f t="array" aca="1" ref="Z156" ca="1">IF(Y156="","",_xlfn.IFS(Y156&lt;='Hidden inputs'!$C$15,Y156*'Hidden inputs'!$D$15,Y156&lt;='Hidden inputs'!$C$16,'Hidden inputs'!$C$15*'Hidden inputs'!$D$15+(Y156-'Hidden inputs'!$B$16)*'Hidden inputs'!$D$16,Y156&lt;='Hidden inputs'!$C$17,'Hidden inputs'!$C$15*'Hidden inputs'!$D$15+('Hidden inputs'!$C$16-'Hidden inputs'!$B$16)*'Hidden inputs'!$D$16+(Y156-'Hidden inputs'!$B$17)*'Hidden inputs'!$D$17,Y156&gt;'Hidden inputs'!$B$18,'Hidden inputs'!$C$15*'Hidden inputs'!$D$15+('Hidden inputs'!$C$16-'Hidden inputs'!$B$16)*'Hidden inputs'!$D$16+('Hidden inputs'!$C$17-'Hidden inputs'!$B$17)*'Hidden inputs'!$D$17+(Y156-'Hidden inputs'!$B$18)*'Hidden inputs'!$D$18))</f>
        <v/>
      </c>
      <c r="AA156" s="10" t="str">
        <f t="shared" ca="1" si="6484"/>
        <v/>
      </c>
      <c r="AB156" s="5" t="str">
        <f t="shared" ca="1" si="6388"/>
        <v/>
      </c>
      <c r="AC156" s="5" t="str">
        <f t="shared" ca="1" si="6485"/>
        <v/>
      </c>
      <c r="AD156" s="5" t="str">
        <f ca="1">IF(B156="","",'Hidden inputs'!$D$11*U156+'Hidden inputs'!$E$11*V156)</f>
        <v/>
      </c>
      <c r="AE156" s="11" t="str">
        <f t="shared" ca="1" si="6320"/>
        <v/>
      </c>
      <c r="AF156" s="9" t="str">
        <f t="shared" ca="1" si="6389"/>
        <v/>
      </c>
      <c r="AG156" s="3" t="str">
        <f t="shared" ca="1" si="6390"/>
        <v/>
      </c>
      <c r="AH156" s="5" t="str" cm="1">
        <f t="array" aca="1" ref="AH156" ca="1">IF($B156="","",IF(AG156=0,0,IF(DD_Payment="",0,IF(AG156&lt;_xlfn.IFS(DD_Frequency="Monthly",1,DD_Frequency="Quarterly",IF(MONTH(AG$2)=1,1,IF(MONTH(AG$2)=4,1,IF(MONTH(AG$2)=7,1,IF(MONTH(AG$2)=10,1,0)))),DD_Frequency="Annually",IF(MONTH(AG$2)=1,1,0))*DD_Payment,AG156,_xlfn.IFS(DD_Frequency="Monthly",1,DD_Frequency="Quarterly",IF(MONTH(AG$2)=1,1,IF(MONTH(AG$2)=4,1,IF(MONTH(AG$2)=7,1,IF(MONTH(AG$2)=10,1,0)))),DD_Frequency="Annually",IF(MONTH(AG$2)=1,1,0))*DD_Payment))))</f>
        <v/>
      </c>
      <c r="AI156" s="3" t="str">
        <f t="shared" ref="AI156" ca="1" si="7524">IF($B156="","",IF(AG156&gt;AH156,(AG156-AH156/2)*(rate_A*(AI$1/365)),0))</f>
        <v/>
      </c>
      <c r="AJ156" s="3" t="str">
        <f t="shared" ca="1" si="6487"/>
        <v/>
      </c>
      <c r="AK156" s="3" t="str">
        <f t="shared" ref="AK156" ca="1" si="7525">IF($B156="","",V156*(1+rate_A*AI$1/365))</f>
        <v/>
      </c>
      <c r="AL156" s="3" t="str">
        <f t="shared" ref="AL156" ca="1" si="7526">IF($B156="","",W156*(1+rate_A*AI$1/365))</f>
        <v/>
      </c>
      <c r="AM156" s="3" t="str">
        <f t="shared" ref="AM156" ca="1" si="7527">IF($B156="","",X156*(1+rate_joint*AI$1/365))</f>
        <v/>
      </c>
      <c r="AN156" s="5" t="str">
        <f t="shared" ca="1" si="6491"/>
        <v/>
      </c>
      <c r="AO156" s="5" t="str" cm="1">
        <f t="array" aca="1" ref="AO156" ca="1">IF(AN156="","",_xlfn.IFS(AN156&lt;='Hidden inputs'!$C$15,AN156*'Hidden inputs'!$D$15,AN156&lt;='Hidden inputs'!$C$16,'Hidden inputs'!$C$15*'Hidden inputs'!$D$15+(AN156-'Hidden inputs'!$B$16)*'Hidden inputs'!$D$16,AN156&lt;='Hidden inputs'!$C$17,'Hidden inputs'!$C$15*'Hidden inputs'!$D$15+('Hidden inputs'!$C$16-'Hidden inputs'!$B$16)*'Hidden inputs'!$D$16+(AN156-'Hidden inputs'!$B$17)*'Hidden inputs'!$D$17,AN156&gt;'Hidden inputs'!$B$18,'Hidden inputs'!$C$15*'Hidden inputs'!$D$15+('Hidden inputs'!$C$16-'Hidden inputs'!$B$16)*'Hidden inputs'!$D$16+('Hidden inputs'!$C$17-'Hidden inputs'!$B$17)*'Hidden inputs'!$D$17+(AN156-'Hidden inputs'!$B$18)*'Hidden inputs'!$D$18))</f>
        <v/>
      </c>
      <c r="AP156" s="10" t="str">
        <f t="shared" ca="1" si="6492"/>
        <v/>
      </c>
      <c r="AQ156" s="5" t="str">
        <f t="shared" ca="1" si="6395"/>
        <v/>
      </c>
      <c r="AR156" s="5" t="str">
        <f t="shared" ca="1" si="6396"/>
        <v/>
      </c>
      <c r="AS156" s="5" t="str">
        <f ca="1">IF($B156="","",'Hidden inputs'!$D$11*AJ156+'Hidden inputs'!$E$11*AK156)</f>
        <v/>
      </c>
      <c r="AT156" s="11" t="str">
        <f t="shared" ca="1" si="6325"/>
        <v/>
      </c>
      <c r="AU156" s="9" t="str">
        <f t="shared" ca="1" si="6397"/>
        <v/>
      </c>
      <c r="AV156" s="3" t="str">
        <f t="shared" ca="1" si="6398"/>
        <v/>
      </c>
      <c r="AW156" s="5" t="str" cm="1">
        <f t="array" aca="1" ref="AW156" ca="1">IF($B156="","",IF(AV156=0,0,IF(DD_Payment="",0,IF(AV156&lt;_xlfn.IFS(DD_Frequency="Monthly",1,DD_Frequency="Quarterly",IF(MONTH(AV$2)=1,1,IF(MONTH(AV$2)=4,1,IF(MONTH(AV$2)=7,1,IF(MONTH(AV$2)=10,1,0)))),DD_Frequency="Annually",IF(MONTH(AV$2)=1,1,0))*DD_Payment,AV156,_xlfn.IFS(DD_Frequency="Monthly",1,DD_Frequency="Quarterly",IF(MONTH(AV$2)=1,1,IF(MONTH(AV$2)=4,1,IF(MONTH(AV$2)=7,1,IF(MONTH(AV$2)=10,1,0)))),DD_Frequency="Annually",IF(MONTH(AV$2)=1,1,0))*DD_Payment))))</f>
        <v/>
      </c>
      <c r="AX156" s="3" t="str">
        <f t="shared" ref="AX156" ca="1" si="7528">IF($B156="","",IF(AV156&gt;AW156,(AV156-AW156/2)*(rate_A*(AX$1/365)),0))</f>
        <v/>
      </c>
      <c r="AY156" s="3" t="str">
        <f t="shared" ca="1" si="6494"/>
        <v/>
      </c>
      <c r="AZ156" s="3" t="str">
        <f t="shared" ref="AZ156" ca="1" si="7529">IF($B156="","",AK156*(1+rate_A*AX$1/365))</f>
        <v/>
      </c>
      <c r="BA156" s="3" t="str">
        <f t="shared" ref="BA156" ca="1" si="7530">IF($B156="","",AL156*(1+rate_A*AX$1/365))</f>
        <v/>
      </c>
      <c r="BB156" s="3" t="str">
        <f t="shared" ref="BB156" ca="1" si="7531">IF($B156="","",AM156*(1+rate_joint*AX$1/365))</f>
        <v/>
      </c>
      <c r="BC156" s="5" t="str">
        <f t="shared" ca="1" si="6498"/>
        <v/>
      </c>
      <c r="BD156" s="5" t="str" cm="1">
        <f t="array" aca="1" ref="BD156" ca="1">IF(BC156="","",_xlfn.IFS(BC156&lt;='Hidden inputs'!$C$15,BC156*'Hidden inputs'!$D$15,BC156&lt;='Hidden inputs'!$C$16,'Hidden inputs'!$C$15*'Hidden inputs'!$D$15+(BC156-'Hidden inputs'!$B$16)*'Hidden inputs'!$D$16,BC156&lt;='Hidden inputs'!$C$17,'Hidden inputs'!$C$15*'Hidden inputs'!$D$15+('Hidden inputs'!$C$16-'Hidden inputs'!$B$16)*'Hidden inputs'!$D$16+(BC156-'Hidden inputs'!$B$17)*'Hidden inputs'!$D$17,BC156&gt;'Hidden inputs'!$B$18,'Hidden inputs'!$C$15*'Hidden inputs'!$D$15+('Hidden inputs'!$C$16-'Hidden inputs'!$B$16)*'Hidden inputs'!$D$16+('Hidden inputs'!$C$17-'Hidden inputs'!$B$17)*'Hidden inputs'!$D$17+(BC156-'Hidden inputs'!$B$18)*'Hidden inputs'!$D$18))</f>
        <v/>
      </c>
      <c r="BE156" s="10" t="str">
        <f t="shared" ca="1" si="6499"/>
        <v/>
      </c>
      <c r="BF156" s="5" t="str">
        <f t="shared" ca="1" si="6403"/>
        <v/>
      </c>
      <c r="BG156" s="5" t="str">
        <f t="shared" ca="1" si="6404"/>
        <v/>
      </c>
      <c r="BH156" s="5" t="str">
        <f ca="1">IF($B156="","",'Hidden inputs'!$D$11*AY156+'Hidden inputs'!$E$11*AZ156)</f>
        <v/>
      </c>
      <c r="BI156" s="11" t="str">
        <f t="shared" ca="1" si="6330"/>
        <v/>
      </c>
      <c r="BJ156" s="9" t="str">
        <f t="shared" ca="1" si="6405"/>
        <v/>
      </c>
      <c r="BK156" s="3" t="str">
        <f t="shared" ca="1" si="6406"/>
        <v/>
      </c>
      <c r="BL156" s="5" t="str" cm="1">
        <f t="array" aca="1" ref="BL156" ca="1">IF($B156="","",IF(BK156=0,0,IF(DD_Payment="",0,IF(BK156&lt;_xlfn.IFS(DD_Frequency="Monthly",1,DD_Frequency="Quarterly",IF(MONTH(BK$2)=1,1,IF(MONTH(BK$2)=4,1,IF(MONTH(BK$2)=7,1,IF(MONTH(BK$2)=10,1,0)))),DD_Frequency="Annually",IF(MONTH(BK$2)=1,1,0))*DD_Payment,BK156,_xlfn.IFS(DD_Frequency="Monthly",1,DD_Frequency="Quarterly",IF(MONTH(BK$2)=1,1,IF(MONTH(BK$2)=4,1,IF(MONTH(BK$2)=7,1,IF(MONTH(BK$2)=10,1,0)))),DD_Frequency="Annually",IF(MONTH(BK$2)=1,1,0))*DD_Payment))))</f>
        <v/>
      </c>
      <c r="BM156" s="3" t="str">
        <f t="shared" ref="BM156" ca="1" si="7532">IF($B156="","",IF(BK156&gt;BL156,(BK156-BL156/2)*(rate_A*(BM$1/365)),0))</f>
        <v/>
      </c>
      <c r="BN156" s="3" t="str">
        <f t="shared" ca="1" si="6501"/>
        <v/>
      </c>
      <c r="BO156" s="3" t="str">
        <f t="shared" ref="BO156" ca="1" si="7533">IF($B156="","",AZ156*(1+rate_A*BM$1/365))</f>
        <v/>
      </c>
      <c r="BP156" s="3" t="str">
        <f t="shared" ref="BP156" ca="1" si="7534">IF($B156="","",BA156*(1+rate_A*BM$1/365))</f>
        <v/>
      </c>
      <c r="BQ156" s="3" t="str">
        <f t="shared" ref="BQ156" ca="1" si="7535">IF($B156="","",BB156*(1+rate_joint*BM$1/365))</f>
        <v/>
      </c>
      <c r="BR156" s="5" t="str">
        <f t="shared" ca="1" si="6505"/>
        <v/>
      </c>
      <c r="BS156" s="5" t="str" cm="1">
        <f t="array" aca="1" ref="BS156" ca="1">IF(BR156="","",_xlfn.IFS(BR156&lt;='Hidden inputs'!$C$15,BR156*'Hidden inputs'!$D$15,BR156&lt;='Hidden inputs'!$C$16,'Hidden inputs'!$C$15*'Hidden inputs'!$D$15+(BR156-'Hidden inputs'!$B$16)*'Hidden inputs'!$D$16,BR156&lt;='Hidden inputs'!$C$17,'Hidden inputs'!$C$15*'Hidden inputs'!$D$15+('Hidden inputs'!$C$16-'Hidden inputs'!$B$16)*'Hidden inputs'!$D$16+(BR156-'Hidden inputs'!$B$17)*'Hidden inputs'!$D$17,BR156&gt;'Hidden inputs'!$B$18,'Hidden inputs'!$C$15*'Hidden inputs'!$D$15+('Hidden inputs'!$C$16-'Hidden inputs'!$B$16)*'Hidden inputs'!$D$16+('Hidden inputs'!$C$17-'Hidden inputs'!$B$17)*'Hidden inputs'!$D$17+(BR156-'Hidden inputs'!$B$18)*'Hidden inputs'!$D$18))</f>
        <v/>
      </c>
      <c r="BT156" s="10" t="str">
        <f t="shared" ca="1" si="6506"/>
        <v/>
      </c>
      <c r="BU156" s="5" t="str">
        <f t="shared" ca="1" si="6411"/>
        <v/>
      </c>
      <c r="BV156" s="5" t="str">
        <f t="shared" ca="1" si="6412"/>
        <v/>
      </c>
      <c r="BW156" s="5" t="str">
        <f ca="1">IF($B156="","",'Hidden inputs'!$D$11*BN156+'Hidden inputs'!$E$11*BO156)</f>
        <v/>
      </c>
      <c r="BX156" s="11" t="str">
        <f t="shared" ca="1" si="6335"/>
        <v/>
      </c>
      <c r="BY156" s="9" t="str">
        <f t="shared" ca="1" si="6413"/>
        <v/>
      </c>
      <c r="BZ156" s="3" t="str">
        <f t="shared" ca="1" si="6414"/>
        <v/>
      </c>
      <c r="CA156" s="5" t="str" cm="1">
        <f t="array" aca="1" ref="CA156" ca="1">IF($B156="","",IF(BZ156=0,0,IF(DD_Payment="",0,IF(BZ156&lt;_xlfn.IFS(DD_Frequency="Monthly",1,DD_Frequency="Quarterly",IF(MONTH(BZ$2)=1,1,IF(MONTH(BZ$2)=4,1,IF(MONTH(BZ$2)=7,1,IF(MONTH(BZ$2)=10,1,0)))),DD_Frequency="Annually",IF(MONTH(BZ$2)=1,1,0))*DD_Payment,BZ156,_xlfn.IFS(DD_Frequency="Monthly",1,DD_Frequency="Quarterly",IF(MONTH(BZ$2)=1,1,IF(MONTH(BZ$2)=4,1,IF(MONTH(BZ$2)=7,1,IF(MONTH(BZ$2)=10,1,0)))),DD_Frequency="Annually",IF(MONTH(BZ$2)=1,1,0))*DD_Payment))))</f>
        <v/>
      </c>
      <c r="CB156" s="3" t="str">
        <f t="shared" ref="CB156" ca="1" si="7536">IF($B156="","",IF(BZ156&gt;CA156,(BZ156-CA156/2)*(rate_A*(CB$1/365)),0))</f>
        <v/>
      </c>
      <c r="CC156" s="3" t="str">
        <f t="shared" ca="1" si="6508"/>
        <v/>
      </c>
      <c r="CD156" s="3" t="str">
        <f t="shared" ref="CD156" ca="1" si="7537">IF($B156="","",BO156*(1+rate_A*CB$1/365))</f>
        <v/>
      </c>
      <c r="CE156" s="3" t="str">
        <f t="shared" ref="CE156" ca="1" si="7538">IF($B156="","",BP156*(1+rate_A*CB$1/365))</f>
        <v/>
      </c>
      <c r="CF156" s="3" t="str">
        <f t="shared" ref="CF156" ca="1" si="7539">IF($B156="","",BQ156*(1+rate_joint*CB$1/365))</f>
        <v/>
      </c>
      <c r="CG156" s="5" t="str">
        <f t="shared" ca="1" si="6512"/>
        <v/>
      </c>
      <c r="CH156" s="5" t="str" cm="1">
        <f t="array" aca="1" ref="CH156" ca="1">IF(CG156="","",_xlfn.IFS(CG156&lt;='Hidden inputs'!$C$15,CG156*'Hidden inputs'!$D$15,CG156&lt;='Hidden inputs'!$C$16,'Hidden inputs'!$C$15*'Hidden inputs'!$D$15+(CG156-'Hidden inputs'!$B$16)*'Hidden inputs'!$D$16,CG156&lt;='Hidden inputs'!$C$17,'Hidden inputs'!$C$15*'Hidden inputs'!$D$15+('Hidden inputs'!$C$16-'Hidden inputs'!$B$16)*'Hidden inputs'!$D$16+(CG156-'Hidden inputs'!$B$17)*'Hidden inputs'!$D$17,CG156&gt;'Hidden inputs'!$B$18,'Hidden inputs'!$C$15*'Hidden inputs'!$D$15+('Hidden inputs'!$C$16-'Hidden inputs'!$B$16)*'Hidden inputs'!$D$16+('Hidden inputs'!$C$17-'Hidden inputs'!$B$17)*'Hidden inputs'!$D$17+(CG156-'Hidden inputs'!$B$18)*'Hidden inputs'!$D$18))</f>
        <v/>
      </c>
      <c r="CI156" s="10" t="str">
        <f t="shared" ca="1" si="6513"/>
        <v/>
      </c>
      <c r="CJ156" s="5" t="str">
        <f t="shared" ca="1" si="6419"/>
        <v/>
      </c>
      <c r="CK156" s="5" t="str">
        <f t="shared" ca="1" si="6420"/>
        <v/>
      </c>
      <c r="CL156" s="5" t="str">
        <f ca="1">IF($B156="","",'Hidden inputs'!$D$11*CC156+'Hidden inputs'!$E$11*CD156)</f>
        <v/>
      </c>
      <c r="CM156" s="11" t="str">
        <f t="shared" ca="1" si="6340"/>
        <v/>
      </c>
      <c r="CN156" s="9" t="str">
        <f t="shared" ca="1" si="6421"/>
        <v/>
      </c>
      <c r="CO156" s="3" t="str">
        <f t="shared" ca="1" si="6422"/>
        <v/>
      </c>
      <c r="CP156" s="5" t="str" cm="1">
        <f t="array" aca="1" ref="CP156" ca="1">IF($B156="","",IF(CO156=0,0,IF(DD_Payment="",0,IF(CO156&lt;_xlfn.IFS(DD_Frequency="Monthly",1,DD_Frequency="Quarterly",IF(MONTH(CO$2)=1,1,IF(MONTH(CO$2)=4,1,IF(MONTH(CO$2)=7,1,IF(MONTH(CO$2)=10,1,0)))),DD_Frequency="Annually",IF(MONTH(CO$2)=1,1,0))*DD_Payment,CO156,_xlfn.IFS(DD_Frequency="Monthly",1,DD_Frequency="Quarterly",IF(MONTH(CO$2)=1,1,IF(MONTH(CO$2)=4,1,IF(MONTH(CO$2)=7,1,IF(MONTH(CO$2)=10,1,0)))),DD_Frequency="Annually",IF(MONTH(CO$2)=1,1,0))*DD_Payment))))</f>
        <v/>
      </c>
      <c r="CQ156" s="3" t="str">
        <f t="shared" ref="CQ156" ca="1" si="7540">IF($B156="","",IF(CO156&gt;CP156,(CO156-CP156/2)*(rate_A*(CQ$1/365)),0))</f>
        <v/>
      </c>
      <c r="CR156" s="3" t="str">
        <f t="shared" ca="1" si="6515"/>
        <v/>
      </c>
      <c r="CS156" s="3" t="str">
        <f t="shared" ref="CS156" ca="1" si="7541">IF($B156="","",CD156*(1+rate_A*CQ$1/365))</f>
        <v/>
      </c>
      <c r="CT156" s="3" t="str">
        <f t="shared" ref="CT156" ca="1" si="7542">IF($B156="","",CE156*(1+rate_A*CQ$1/365))</f>
        <v/>
      </c>
      <c r="CU156" s="3" t="str">
        <f t="shared" ref="CU156" ca="1" si="7543">IF($B156="","",CF156*(1+rate_joint*CQ$1/365))</f>
        <v/>
      </c>
      <c r="CV156" s="5" t="str">
        <f t="shared" ca="1" si="6519"/>
        <v/>
      </c>
      <c r="CW156" s="5" t="str" cm="1">
        <f t="array" aca="1" ref="CW156" ca="1">IF(CV156="","",_xlfn.IFS(CV156&lt;='Hidden inputs'!$C$15,CV156*'Hidden inputs'!$D$15,CV156&lt;='Hidden inputs'!$C$16,'Hidden inputs'!$C$15*'Hidden inputs'!$D$15+(CV156-'Hidden inputs'!$B$16)*'Hidden inputs'!$D$16,CV156&lt;='Hidden inputs'!$C$17,'Hidden inputs'!$C$15*'Hidden inputs'!$D$15+('Hidden inputs'!$C$16-'Hidden inputs'!$B$16)*'Hidden inputs'!$D$16+(CV156-'Hidden inputs'!$B$17)*'Hidden inputs'!$D$17,CV156&gt;'Hidden inputs'!$B$18,'Hidden inputs'!$C$15*'Hidden inputs'!$D$15+('Hidden inputs'!$C$16-'Hidden inputs'!$B$16)*'Hidden inputs'!$D$16+('Hidden inputs'!$C$17-'Hidden inputs'!$B$17)*'Hidden inputs'!$D$17+(CV156-'Hidden inputs'!$B$18)*'Hidden inputs'!$D$18))</f>
        <v/>
      </c>
      <c r="CX156" s="10" t="str">
        <f t="shared" ca="1" si="6520"/>
        <v/>
      </c>
      <c r="CY156" s="5" t="str">
        <f t="shared" ca="1" si="6427"/>
        <v/>
      </c>
      <c r="CZ156" s="5" t="str">
        <f t="shared" ca="1" si="6428"/>
        <v/>
      </c>
      <c r="DA156" s="5" t="str">
        <f ca="1">IF($B156="","",'Hidden inputs'!$D$11*CR156+'Hidden inputs'!$E$11*CS156)</f>
        <v/>
      </c>
      <c r="DB156" s="11" t="str">
        <f t="shared" ca="1" si="6345"/>
        <v/>
      </c>
      <c r="DC156" s="9" t="str">
        <f t="shared" ca="1" si="6429"/>
        <v/>
      </c>
      <c r="DD156" s="3" t="str">
        <f t="shared" ca="1" si="6430"/>
        <v/>
      </c>
      <c r="DE156" s="5" t="str" cm="1">
        <f t="array" aca="1" ref="DE156" ca="1">IF($B156="","",IF(DD156=0,0,IF(DD_Payment="",0,IF(DD156&lt;_xlfn.IFS(DD_Frequency="Monthly",1,DD_Frequency="Quarterly",IF(MONTH(DD$2)=1,1,IF(MONTH(DD$2)=4,1,IF(MONTH(DD$2)=7,1,IF(MONTH(DD$2)=10,1,0)))),DD_Frequency="Annually",IF(MONTH(DD$2)=1,1,0))*DD_Payment,DD156,_xlfn.IFS(DD_Frequency="Monthly",1,DD_Frequency="Quarterly",IF(MONTH(DD$2)=1,1,IF(MONTH(DD$2)=4,1,IF(MONTH(DD$2)=7,1,IF(MONTH(DD$2)=10,1,0)))),DD_Frequency="Annually",IF(MONTH(DD$2)=1,1,0))*DD_Payment))))</f>
        <v/>
      </c>
      <c r="DF156" s="3" t="str">
        <f t="shared" ref="DF156" ca="1" si="7544">IF($B156="","",IF(DD156&gt;DE156,(DD156-DE156/2)*(rate_A*(DF$1/365)),0))</f>
        <v/>
      </c>
      <c r="DG156" s="3" t="str">
        <f t="shared" ca="1" si="6522"/>
        <v/>
      </c>
      <c r="DH156" s="3" t="str">
        <f t="shared" ref="DH156" ca="1" si="7545">IF($B156="","",CS156*(1+rate_A*DF$1/365))</f>
        <v/>
      </c>
      <c r="DI156" s="3" t="str">
        <f t="shared" ref="DI156" ca="1" si="7546">IF($B156="","",CT156*(1+rate_A*DF$1/365))</f>
        <v/>
      </c>
      <c r="DJ156" s="3" t="str">
        <f t="shared" ref="DJ156" ca="1" si="7547">IF($B156="","",CU156*(1+rate_joint*DF$1/365))</f>
        <v/>
      </c>
      <c r="DK156" s="5" t="str">
        <f t="shared" ca="1" si="6526"/>
        <v/>
      </c>
      <c r="DL156" s="5" t="str" cm="1">
        <f t="array" aca="1" ref="DL156" ca="1">IF(DK156="","",_xlfn.IFS(DK156&lt;='Hidden inputs'!$C$15,DK156*'Hidden inputs'!$D$15,DK156&lt;='Hidden inputs'!$C$16,'Hidden inputs'!$C$15*'Hidden inputs'!$D$15+(DK156-'Hidden inputs'!$B$16)*'Hidden inputs'!$D$16,DK156&lt;='Hidden inputs'!$C$17,'Hidden inputs'!$C$15*'Hidden inputs'!$D$15+('Hidden inputs'!$C$16-'Hidden inputs'!$B$16)*'Hidden inputs'!$D$16+(DK156-'Hidden inputs'!$B$17)*'Hidden inputs'!$D$17,DK156&gt;'Hidden inputs'!$B$18,'Hidden inputs'!$C$15*'Hidden inputs'!$D$15+('Hidden inputs'!$C$16-'Hidden inputs'!$B$16)*'Hidden inputs'!$D$16+('Hidden inputs'!$C$17-'Hidden inputs'!$B$17)*'Hidden inputs'!$D$17+(DK156-'Hidden inputs'!$B$18)*'Hidden inputs'!$D$18))</f>
        <v/>
      </c>
      <c r="DM156" s="10" t="str">
        <f t="shared" ca="1" si="6527"/>
        <v/>
      </c>
      <c r="DN156" s="5" t="str">
        <f t="shared" ca="1" si="6435"/>
        <v/>
      </c>
      <c r="DO156" s="5" t="str">
        <f t="shared" ca="1" si="6436"/>
        <v/>
      </c>
      <c r="DP156" s="5" t="str">
        <f ca="1">IF($B156="","",'Hidden inputs'!$D$11*DG156+'Hidden inputs'!$E$11*DH156)</f>
        <v/>
      </c>
      <c r="DQ156" s="11" t="str">
        <f t="shared" ca="1" si="6350"/>
        <v/>
      </c>
      <c r="DR156" s="9" t="str">
        <f t="shared" ca="1" si="6437"/>
        <v/>
      </c>
      <c r="DS156" s="3" t="str">
        <f t="shared" ca="1" si="6438"/>
        <v/>
      </c>
      <c r="DT156" s="5" t="str" cm="1">
        <f t="array" aca="1" ref="DT156" ca="1">IF($B156="","",IF(DS156=0,0,IF(DD_Payment="",0,IF(DS156&lt;_xlfn.IFS(DD_Frequency="Monthly",1,DD_Frequency="Quarterly",IF(MONTH(DS$2)=1,1,IF(MONTH(DS$2)=4,1,IF(MONTH(DS$2)=7,1,IF(MONTH(DS$2)=10,1,0)))),DD_Frequency="Annually",IF(MONTH(DS$2)=1,1,0))*DD_Payment,DS156,_xlfn.IFS(DD_Frequency="Monthly",1,DD_Frequency="Quarterly",IF(MONTH(DS$2)=1,1,IF(MONTH(DS$2)=4,1,IF(MONTH(DS$2)=7,1,IF(MONTH(DS$2)=10,1,0)))),DD_Frequency="Annually",IF(MONTH(DS$2)=1,1,0))*DD_Payment))))</f>
        <v/>
      </c>
      <c r="DU156" s="3" t="str">
        <f t="shared" ref="DU156" ca="1" si="7548">IF($B156="","",IF(DS156&gt;DT156,(DS156-DT156/2)*(rate_A*(DU$1/365)),0))</f>
        <v/>
      </c>
      <c r="DV156" s="3" t="str">
        <f t="shared" ca="1" si="6529"/>
        <v/>
      </c>
      <c r="DW156" s="3" t="str">
        <f t="shared" ref="DW156" ca="1" si="7549">IF($B156="","",DH156*(1+rate_A*DU$1/365))</f>
        <v/>
      </c>
      <c r="DX156" s="3" t="str">
        <f t="shared" ref="DX156" ca="1" si="7550">IF($B156="","",DI156*(1+rate_A*DU$1/365))</f>
        <v/>
      </c>
      <c r="DY156" s="3" t="str">
        <f t="shared" ref="DY156" ca="1" si="7551">IF($B156="","",DJ156*(1+rate_joint*DU$1/365))</f>
        <v/>
      </c>
      <c r="DZ156" s="5" t="str">
        <f t="shared" ca="1" si="6533"/>
        <v/>
      </c>
      <c r="EA156" s="5" t="str" cm="1">
        <f t="array" aca="1" ref="EA156" ca="1">IF(DZ156="","",_xlfn.IFS(DZ156&lt;='Hidden inputs'!$C$15,DZ156*'Hidden inputs'!$D$15,DZ156&lt;='Hidden inputs'!$C$16,'Hidden inputs'!$C$15*'Hidden inputs'!$D$15+(DZ156-'Hidden inputs'!$B$16)*'Hidden inputs'!$D$16,DZ156&lt;='Hidden inputs'!$C$17,'Hidden inputs'!$C$15*'Hidden inputs'!$D$15+('Hidden inputs'!$C$16-'Hidden inputs'!$B$16)*'Hidden inputs'!$D$16+(DZ156-'Hidden inputs'!$B$17)*'Hidden inputs'!$D$17,DZ156&gt;'Hidden inputs'!$B$18,'Hidden inputs'!$C$15*'Hidden inputs'!$D$15+('Hidden inputs'!$C$16-'Hidden inputs'!$B$16)*'Hidden inputs'!$D$16+('Hidden inputs'!$C$17-'Hidden inputs'!$B$17)*'Hidden inputs'!$D$17+(DZ156-'Hidden inputs'!$B$18)*'Hidden inputs'!$D$18))</f>
        <v/>
      </c>
      <c r="EB156" s="10" t="str">
        <f t="shared" ca="1" si="6534"/>
        <v/>
      </c>
      <c r="EC156" s="5" t="str">
        <f t="shared" ca="1" si="6443"/>
        <v/>
      </c>
      <c r="ED156" s="5" t="str">
        <f t="shared" ca="1" si="6444"/>
        <v/>
      </c>
      <c r="EE156" s="5" t="str">
        <f ca="1">IF($B156="","",'Hidden inputs'!$D$11*DV156+'Hidden inputs'!$E$11*DW156)</f>
        <v/>
      </c>
      <c r="EF156" s="11" t="str">
        <f t="shared" ca="1" si="6355"/>
        <v/>
      </c>
      <c r="EG156" s="9" t="str">
        <f t="shared" ca="1" si="6445"/>
        <v/>
      </c>
      <c r="EH156" s="3" t="str">
        <f t="shared" ca="1" si="6446"/>
        <v/>
      </c>
      <c r="EI156" s="5" t="str" cm="1">
        <f t="array" aca="1" ref="EI156" ca="1">IF($B156="","",IF(EH156=0,0,IF(DD_Payment="",0,IF(EH156&lt;_xlfn.IFS(DD_Frequency="Monthly",1,DD_Frequency="Quarterly",IF(MONTH(EH$2)=1,1,IF(MONTH(EH$2)=4,1,IF(MONTH(EH$2)=7,1,IF(MONTH(EH$2)=10,1,0)))),DD_Frequency="Annually",IF(MONTH(EH$2)=1,1,0))*DD_Payment,EH156,_xlfn.IFS(DD_Frequency="Monthly",1,DD_Frequency="Quarterly",IF(MONTH(EH$2)=1,1,IF(MONTH(EH$2)=4,1,IF(MONTH(EH$2)=7,1,IF(MONTH(EH$2)=10,1,0)))),DD_Frequency="Annually",IF(MONTH(EH$2)=1,1,0))*DD_Payment))))</f>
        <v/>
      </c>
      <c r="EJ156" s="3" t="str">
        <f t="shared" ref="EJ156" ca="1" si="7552">IF($B156="","",IF(EH156&gt;EI156,(EH156-EI156/2)*(rate_A*(EJ$1/365)),0))</f>
        <v/>
      </c>
      <c r="EK156" s="3" t="str">
        <f t="shared" ca="1" si="6536"/>
        <v/>
      </c>
      <c r="EL156" s="3" t="str">
        <f t="shared" ref="EL156" ca="1" si="7553">IF($B156="","",DW156*(1+rate_A*EJ$1/365))</f>
        <v/>
      </c>
      <c r="EM156" s="3" t="str">
        <f t="shared" ref="EM156" ca="1" si="7554">IF($B156="","",DX156*(1+rate_A*EJ$1/365))</f>
        <v/>
      </c>
      <c r="EN156" s="3" t="str">
        <f t="shared" ref="EN156" ca="1" si="7555">IF($B156="","",DY156*(1+rate_joint*EJ$1/365))</f>
        <v/>
      </c>
      <c r="EO156" s="5" t="str">
        <f t="shared" ca="1" si="6540"/>
        <v/>
      </c>
      <c r="EP156" s="5" t="str" cm="1">
        <f t="array" aca="1" ref="EP156" ca="1">IF(EO156="","",_xlfn.IFS(EO156&lt;='Hidden inputs'!$C$15,EO156*'Hidden inputs'!$D$15,EO156&lt;='Hidden inputs'!$C$16,'Hidden inputs'!$C$15*'Hidden inputs'!$D$15+(EO156-'Hidden inputs'!$B$16)*'Hidden inputs'!$D$16,EO156&lt;='Hidden inputs'!$C$17,'Hidden inputs'!$C$15*'Hidden inputs'!$D$15+('Hidden inputs'!$C$16-'Hidden inputs'!$B$16)*'Hidden inputs'!$D$16+(EO156-'Hidden inputs'!$B$17)*'Hidden inputs'!$D$17,EO156&gt;'Hidden inputs'!$B$18,'Hidden inputs'!$C$15*'Hidden inputs'!$D$15+('Hidden inputs'!$C$16-'Hidden inputs'!$B$16)*'Hidden inputs'!$D$16+('Hidden inputs'!$C$17-'Hidden inputs'!$B$17)*'Hidden inputs'!$D$17+(EO156-'Hidden inputs'!$B$18)*'Hidden inputs'!$D$18))</f>
        <v/>
      </c>
      <c r="EQ156" s="10" t="str">
        <f t="shared" ca="1" si="6541"/>
        <v/>
      </c>
      <c r="ER156" s="5" t="str">
        <f t="shared" ca="1" si="6451"/>
        <v/>
      </c>
      <c r="ES156" s="5" t="str">
        <f t="shared" ca="1" si="6452"/>
        <v/>
      </c>
      <c r="ET156" s="5" t="str">
        <f ca="1">IF($B156="","",'Hidden inputs'!$D$11*EK156+'Hidden inputs'!$E$11*EL156)</f>
        <v/>
      </c>
      <c r="EU156" s="11" t="str">
        <f t="shared" ca="1" si="6360"/>
        <v/>
      </c>
      <c r="EV156" s="9" t="str">
        <f t="shared" ca="1" si="6453"/>
        <v/>
      </c>
      <c r="EW156" s="3" t="str">
        <f t="shared" ca="1" si="6454"/>
        <v/>
      </c>
      <c r="EX156" s="5" t="str" cm="1">
        <f t="array" aca="1" ref="EX156" ca="1">IF($B156="","",IF(EW156=0,0,IF(DD_Payment="",0,IF(EW156&lt;_xlfn.IFS(DD_Frequency="Monthly",1,DD_Frequency="Quarterly",IF(MONTH(EW$2)=1,1,IF(MONTH(EW$2)=4,1,IF(MONTH(EW$2)=7,1,IF(MONTH(EW$2)=10,1,0)))),DD_Frequency="Annually",IF(MONTH(EW$2)=1,1,0))*DD_Payment,EW156,_xlfn.IFS(DD_Frequency="Monthly",1,DD_Frequency="Quarterly",IF(MONTH(EW$2)=1,1,IF(MONTH(EW$2)=4,1,IF(MONTH(EW$2)=7,1,IF(MONTH(EW$2)=10,1,0)))),DD_Frequency="Annually",IF(MONTH(EW$2)=1,1,0))*DD_Payment))))</f>
        <v/>
      </c>
      <c r="EY156" s="3" t="str">
        <f t="shared" ref="EY156" ca="1" si="7556">IF($B156="","",IF(EW156&gt;EX156,(EW156-EX156/2)*(rate_A*(EY$1/365)),0))</f>
        <v/>
      </c>
      <c r="EZ156" s="3" t="str">
        <f t="shared" ca="1" si="6543"/>
        <v/>
      </c>
      <c r="FA156" s="3" t="str">
        <f t="shared" ref="FA156" ca="1" si="7557">IF($B156="","",EL156*(1+rate_A*EY$1/365))</f>
        <v/>
      </c>
      <c r="FB156" s="3" t="str">
        <f t="shared" ref="FB156" ca="1" si="7558">IF($B156="","",EM156*(1+rate_A*EY$1/365))</f>
        <v/>
      </c>
      <c r="FC156" s="3" t="str">
        <f t="shared" ref="FC156" ca="1" si="7559">IF($B156="","",EN156*(1+rate_joint*EY$1/365))</f>
        <v/>
      </c>
      <c r="FD156" s="5" t="str">
        <f t="shared" ca="1" si="6547"/>
        <v/>
      </c>
      <c r="FE156" s="5" t="str" cm="1">
        <f t="array" aca="1" ref="FE156" ca="1">IF(FD156="","",_xlfn.IFS(FD156&lt;='Hidden inputs'!$C$15,FD156*'Hidden inputs'!$D$15,FD156&lt;='Hidden inputs'!$C$16,'Hidden inputs'!$C$15*'Hidden inputs'!$D$15+(FD156-'Hidden inputs'!$B$16)*'Hidden inputs'!$D$16,FD156&lt;='Hidden inputs'!$C$17,'Hidden inputs'!$C$15*'Hidden inputs'!$D$15+('Hidden inputs'!$C$16-'Hidden inputs'!$B$16)*'Hidden inputs'!$D$16+(FD156-'Hidden inputs'!$B$17)*'Hidden inputs'!$D$17,FD156&gt;'Hidden inputs'!$B$18,'Hidden inputs'!$C$15*'Hidden inputs'!$D$15+('Hidden inputs'!$C$16-'Hidden inputs'!$B$16)*'Hidden inputs'!$D$16+('Hidden inputs'!$C$17-'Hidden inputs'!$B$17)*'Hidden inputs'!$D$17+(FD156-'Hidden inputs'!$B$18)*'Hidden inputs'!$D$18))</f>
        <v/>
      </c>
      <c r="FF156" s="10" t="str">
        <f t="shared" ca="1" si="6548"/>
        <v/>
      </c>
      <c r="FG156" s="5" t="str">
        <f t="shared" ca="1" si="6459"/>
        <v/>
      </c>
      <c r="FH156" s="5" t="str">
        <f t="shared" ca="1" si="6460"/>
        <v/>
      </c>
      <c r="FI156" s="5" t="str">
        <f ca="1">IF($B156="","",'Hidden inputs'!$D$11*EZ156+'Hidden inputs'!$E$11*FA156)</f>
        <v/>
      </c>
      <c r="FJ156" s="11" t="str">
        <f t="shared" ca="1" si="6365"/>
        <v/>
      </c>
      <c r="FK156" s="9" t="str">
        <f t="shared" ca="1" si="6461"/>
        <v/>
      </c>
      <c r="FL156" s="3" t="str">
        <f t="shared" ca="1" si="6462"/>
        <v/>
      </c>
      <c r="FM156" s="5" t="str" cm="1">
        <f t="array" aca="1" ref="FM156" ca="1">IF($B156="","",IF(FL156=0,0,IF(DD_Payment="",0,IF(FL156&lt;_xlfn.IFS(DD_Frequency="Monthly",1,DD_Frequency="Quarterly",IF(MONTH(FL$2)=1,1,IF(MONTH(FL$2)=4,1,IF(MONTH(FL$2)=7,1,IF(MONTH(FL$2)=10,1,0)))),DD_Frequency="Annually",IF(MONTH(FL$2)=1,1,0))*DD_Payment,FL156,_xlfn.IFS(DD_Frequency="Monthly",1,DD_Frequency="Quarterly",IF(MONTH(FL$2)=1,1,IF(MONTH(FL$2)=4,1,IF(MONTH(FL$2)=7,1,IF(MONTH(FL$2)=10,1,0)))),DD_Frequency="Annually",IF(MONTH(FL$2)=1,1,0))*DD_Payment))))</f>
        <v/>
      </c>
      <c r="FN156" s="3" t="str">
        <f t="shared" ref="FN156" ca="1" si="7560">IF($B156="","",IF(FL156&gt;FM156,(FL156-FM156/2)*(rate_A*(FN$1/365)),0))</f>
        <v/>
      </c>
      <c r="FO156" s="3" t="str">
        <f t="shared" ca="1" si="6550"/>
        <v/>
      </c>
      <c r="FP156" s="3" t="str">
        <f t="shared" ref="FP156" ca="1" si="7561">IF($B156="","",FA156*(1+rate_A*FN$1/365))</f>
        <v/>
      </c>
      <c r="FQ156" s="3" t="str">
        <f t="shared" ref="FQ156" ca="1" si="7562">IF($B156="","",FB156*(1+rate_A*FN$1/365))</f>
        <v/>
      </c>
      <c r="FR156" s="3" t="str">
        <f t="shared" ref="FR156" ca="1" si="7563">IF($B156="","",FC156*(1+rate_joint*FN$1/365))</f>
        <v/>
      </c>
      <c r="FS156" s="5" t="str">
        <f t="shared" ca="1" si="6554"/>
        <v/>
      </c>
      <c r="FT156" s="5" t="str" cm="1">
        <f t="array" aca="1" ref="FT156" ca="1">IF(FS156="","",_xlfn.IFS(FS156&lt;='Hidden inputs'!$C$15,FS156*'Hidden inputs'!$D$15,FS156&lt;='Hidden inputs'!$C$16,'Hidden inputs'!$C$15*'Hidden inputs'!$D$15+(FS156-'Hidden inputs'!$B$16)*'Hidden inputs'!$D$16,FS156&lt;='Hidden inputs'!$C$17,'Hidden inputs'!$C$15*'Hidden inputs'!$D$15+('Hidden inputs'!$C$16-'Hidden inputs'!$B$16)*'Hidden inputs'!$D$16+(FS156-'Hidden inputs'!$B$17)*'Hidden inputs'!$D$17,FS156&gt;'Hidden inputs'!$B$18,'Hidden inputs'!$C$15*'Hidden inputs'!$D$15+('Hidden inputs'!$C$16-'Hidden inputs'!$B$16)*'Hidden inputs'!$D$16+('Hidden inputs'!$C$17-'Hidden inputs'!$B$17)*'Hidden inputs'!$D$17+(FS156-'Hidden inputs'!$B$18)*'Hidden inputs'!$D$18))</f>
        <v/>
      </c>
      <c r="FU156" s="10" t="str">
        <f t="shared" ca="1" si="6555"/>
        <v/>
      </c>
      <c r="FV156" s="5" t="str">
        <f t="shared" ca="1" si="6467"/>
        <v/>
      </c>
      <c r="FW156" s="5" t="str">
        <f t="shared" ca="1" si="6468"/>
        <v/>
      </c>
      <c r="FX156" s="5" t="str">
        <f ca="1">IF($B156="","",'Hidden inputs'!$D$11*FO156+'Hidden inputs'!$E$11*FP156)</f>
        <v/>
      </c>
      <c r="FY156" s="11" t="str">
        <f t="shared" ca="1" si="6370"/>
        <v/>
      </c>
      <c r="FZ156" s="9" t="str">
        <f t="shared" ca="1" si="6469"/>
        <v/>
      </c>
      <c r="GA156" s="5" t="str">
        <f t="shared" ca="1" si="6470"/>
        <v/>
      </c>
      <c r="GB156" s="5" t="str">
        <f t="shared" ca="1" si="6471"/>
        <v/>
      </c>
      <c r="GC156" s="5" t="str">
        <f t="shared" ca="1" si="6371"/>
        <v/>
      </c>
      <c r="GD156" s="5" t="str">
        <f t="shared" ca="1" si="6372"/>
        <v/>
      </c>
    </row>
    <row r="157" spans="1:186" x14ac:dyDescent="0.35">
      <c r="A157" s="2" t="str">
        <f t="shared" ca="1" si="6373"/>
        <v/>
      </c>
      <c r="B157" s="6" t="str">
        <f t="shared" ca="1" si="6374"/>
        <v/>
      </c>
      <c r="C157" s="5" t="str">
        <f t="shared" ca="1" si="6472"/>
        <v/>
      </c>
      <c r="D157" s="5" t="str" cm="1">
        <f t="array" aca="1" ref="D157" ca="1">IF($B157="","",IF(C157=0,0,IF(DD_Payment="",0,IF(C157&lt;_xlfn.IFS(DD_Frequency="Monthly",1,DD_Frequency="Quarterly",IF(MONTH(C$2)=1,1,IF(MONTH(C$2)=4,1,IF(MONTH(C$2)=7,1,IF(MONTH(C$2)=10,1,0)))),DD_Frequency="Annually",IF(MONTH(C$2)=1,1,0))*DD_Payment,C157,_xlfn.IFS(DD_Frequency="Monthly",1,DD_Frequency="Quarterly",IF(MONTH(C$2)=1,1,IF(MONTH(C$2)=4,1,IF(MONTH(C$2)=7,1,IF(MONTH(C$2)=10,1,0)))),DD_Frequency="Annually",IF(MONTH(C$2)=1,1,0))*DD_Payment))))</f>
        <v/>
      </c>
      <c r="E157" s="5" t="str">
        <f t="shared" ref="E157" ca="1" si="7564">IF(B157="","",IF(C157&gt;D157,(C157-D157/2)*(rate_A*(E$1/365)),0))</f>
        <v/>
      </c>
      <c r="F157" s="5" t="str">
        <f t="shared" ca="1" si="6376"/>
        <v/>
      </c>
      <c r="G157" s="5" t="str">
        <f t="shared" ref="G157" ca="1" si="7565">IF(B157="","",G156*(1+rate_A*E$1/365))</f>
        <v/>
      </c>
      <c r="H157" s="5" t="str">
        <f t="shared" ref="H157" ca="1" si="7566">IF(B157="","",H156*(1+rate_A*E$1/365))</f>
        <v/>
      </c>
      <c r="I157" s="5" t="str">
        <f t="shared" ref="I157" ca="1" si="7567">IF(B157="","",I156*(1+rate_joint*E$1/365))</f>
        <v/>
      </c>
      <c r="J157" s="5" t="str">
        <f t="shared" ca="1" si="6477"/>
        <v/>
      </c>
      <c r="K157" s="5" t="str" cm="1">
        <f t="array" aca="1" ref="K157" ca="1">IF(J157="","",_xlfn.IFS(J157&lt;='Hidden inputs'!$C$15,J157*'Hidden inputs'!$D$15,J157&lt;='Hidden inputs'!$C$16,'Hidden inputs'!$C$15*'Hidden inputs'!$D$15+(J157-'Hidden inputs'!$B$16)*'Hidden inputs'!$D$16,J157&lt;='Hidden inputs'!$C$17,'Hidden inputs'!$C$15*'Hidden inputs'!$D$15+('Hidden inputs'!$C$16-'Hidden inputs'!$B$16)*'Hidden inputs'!$D$16+(J157-'Hidden inputs'!$B$17)*'Hidden inputs'!$D$17,J157&gt;'Hidden inputs'!$B$18,'Hidden inputs'!$C$15*'Hidden inputs'!$D$15+('Hidden inputs'!$C$16-'Hidden inputs'!$B$16)*'Hidden inputs'!$D$16+('Hidden inputs'!$C$17-'Hidden inputs'!$B$17)*'Hidden inputs'!$D$17+(J157-'Hidden inputs'!$B$18)*'Hidden inputs'!$D$18))</f>
        <v/>
      </c>
      <c r="L157" s="11" t="str">
        <f t="shared" ca="1" si="6478"/>
        <v/>
      </c>
      <c r="M157" s="5" t="str">
        <f t="shared" ca="1" si="6380"/>
        <v/>
      </c>
      <c r="N157" s="5" t="str">
        <f t="shared" ca="1" si="6381"/>
        <v/>
      </c>
      <c r="O157" s="5" t="str">
        <f ca="1">IF(B157="","",'Hidden inputs'!$D$11*F157+'Hidden inputs'!$E$11*G157)</f>
        <v/>
      </c>
      <c r="P157" s="11" t="str">
        <f t="shared" ca="1" si="6314"/>
        <v/>
      </c>
      <c r="Q157" s="20" t="str">
        <f t="shared" ca="1" si="6315"/>
        <v/>
      </c>
      <c r="R157" s="3" t="str">
        <f t="shared" ca="1" si="6382"/>
        <v/>
      </c>
      <c r="S157" s="5" t="str" cm="1">
        <f t="array" aca="1" ref="S157" ca="1">IF($B157="","",IF(R157=0,0,IF(DD_Payment="",0,IF(R157&lt;_xlfn.IFS(DD_Frequency="Monthly",1,DD_Frequency="Quarterly",IF(MONTH(R$2)=1,1,IF(MONTH(R$2)=4,1,IF(MONTH(R$2)=7,1,IF(MONTH(R$2)=10,1,0)))),DD_Frequency="Annually",IF(MONTH(R$2)=1,1,0))*DD_Payment,R157,_xlfn.IFS(DD_Frequency="Monthly",1,DD_Frequency="Quarterly",IF(MONTH(R$2)=1,1,IF(MONTH(R$2)=4,1,IF(MONTH(R$2)=7,1,IF(MONTH(R$2)=10,1,0)))),DD_Frequency="Annually",IF(MONTH(R$2)=1,1,0))*DD_Payment))))</f>
        <v/>
      </c>
      <c r="T157" s="3" t="str">
        <f t="shared" ref="T157" ca="1" si="7568">IF(B157="","",IF(R157&gt;S157,(R157-S157/2)*(rate_A*((T$1+A157)/365)),0))</f>
        <v/>
      </c>
      <c r="U157" s="3" t="str">
        <f t="shared" ca="1" si="6384"/>
        <v/>
      </c>
      <c r="V157" s="3" t="str">
        <f t="shared" ref="V157" ca="1" si="7569">IF(B157="","",G157*(1+rate_A*(T$1+A157)/365))</f>
        <v/>
      </c>
      <c r="W157" s="3" t="str">
        <f t="shared" ref="W157" ca="1" si="7570">IF(B157="","",H157*(1+rate_A*(T$1+A157)/365))</f>
        <v/>
      </c>
      <c r="X157" s="3" t="str">
        <f t="shared" ref="X157" ca="1" si="7571">IF(B157="","",I157*(1+rate_joint*(T$1+A157)/365))</f>
        <v/>
      </c>
      <c r="Y157" s="5" t="str">
        <f t="shared" ca="1" si="6483"/>
        <v/>
      </c>
      <c r="Z157" s="5" t="str" cm="1">
        <f t="array" aca="1" ref="Z157" ca="1">IF(Y157="","",_xlfn.IFS(Y157&lt;='Hidden inputs'!$C$15,Y157*'Hidden inputs'!$D$15,Y157&lt;='Hidden inputs'!$C$16,'Hidden inputs'!$C$15*'Hidden inputs'!$D$15+(Y157-'Hidden inputs'!$B$16)*'Hidden inputs'!$D$16,Y157&lt;='Hidden inputs'!$C$17,'Hidden inputs'!$C$15*'Hidden inputs'!$D$15+('Hidden inputs'!$C$16-'Hidden inputs'!$B$16)*'Hidden inputs'!$D$16+(Y157-'Hidden inputs'!$B$17)*'Hidden inputs'!$D$17,Y157&gt;'Hidden inputs'!$B$18,'Hidden inputs'!$C$15*'Hidden inputs'!$D$15+('Hidden inputs'!$C$16-'Hidden inputs'!$B$16)*'Hidden inputs'!$D$16+('Hidden inputs'!$C$17-'Hidden inputs'!$B$17)*'Hidden inputs'!$D$17+(Y157-'Hidden inputs'!$B$18)*'Hidden inputs'!$D$18))</f>
        <v/>
      </c>
      <c r="AA157" s="10" t="str">
        <f t="shared" ca="1" si="6484"/>
        <v/>
      </c>
      <c r="AB157" s="5" t="str">
        <f t="shared" ca="1" si="6388"/>
        <v/>
      </c>
      <c r="AC157" s="5" t="str">
        <f t="shared" ca="1" si="6485"/>
        <v/>
      </c>
      <c r="AD157" s="5" t="str">
        <f ca="1">IF(B157="","",'Hidden inputs'!$D$11*U157+'Hidden inputs'!$E$11*V157)</f>
        <v/>
      </c>
      <c r="AE157" s="11" t="str">
        <f t="shared" ca="1" si="6320"/>
        <v/>
      </c>
      <c r="AF157" s="9" t="str">
        <f t="shared" ca="1" si="6389"/>
        <v/>
      </c>
      <c r="AG157" s="3" t="str">
        <f t="shared" ca="1" si="6390"/>
        <v/>
      </c>
      <c r="AH157" s="5" t="str" cm="1">
        <f t="array" aca="1" ref="AH157" ca="1">IF($B157="","",IF(AG157=0,0,IF(DD_Payment="",0,IF(AG157&lt;_xlfn.IFS(DD_Frequency="Monthly",1,DD_Frequency="Quarterly",IF(MONTH(AG$2)=1,1,IF(MONTH(AG$2)=4,1,IF(MONTH(AG$2)=7,1,IF(MONTH(AG$2)=10,1,0)))),DD_Frequency="Annually",IF(MONTH(AG$2)=1,1,0))*DD_Payment,AG157,_xlfn.IFS(DD_Frequency="Monthly",1,DD_Frequency="Quarterly",IF(MONTH(AG$2)=1,1,IF(MONTH(AG$2)=4,1,IF(MONTH(AG$2)=7,1,IF(MONTH(AG$2)=10,1,0)))),DD_Frequency="Annually",IF(MONTH(AG$2)=1,1,0))*DD_Payment))))</f>
        <v/>
      </c>
      <c r="AI157" s="3" t="str">
        <f t="shared" ref="AI157" ca="1" si="7572">IF($B157="","",IF(AG157&gt;AH157,(AG157-AH157/2)*(rate_A*(AI$1/365)),0))</f>
        <v/>
      </c>
      <c r="AJ157" s="3" t="str">
        <f t="shared" ca="1" si="6487"/>
        <v/>
      </c>
      <c r="AK157" s="3" t="str">
        <f t="shared" ref="AK157" ca="1" si="7573">IF($B157="","",V157*(1+rate_A*AI$1/365))</f>
        <v/>
      </c>
      <c r="AL157" s="3" t="str">
        <f t="shared" ref="AL157" ca="1" si="7574">IF($B157="","",W157*(1+rate_A*AI$1/365))</f>
        <v/>
      </c>
      <c r="AM157" s="3" t="str">
        <f t="shared" ref="AM157" ca="1" si="7575">IF($B157="","",X157*(1+rate_joint*AI$1/365))</f>
        <v/>
      </c>
      <c r="AN157" s="5" t="str">
        <f t="shared" ca="1" si="6491"/>
        <v/>
      </c>
      <c r="AO157" s="5" t="str" cm="1">
        <f t="array" aca="1" ref="AO157" ca="1">IF(AN157="","",_xlfn.IFS(AN157&lt;='Hidden inputs'!$C$15,AN157*'Hidden inputs'!$D$15,AN157&lt;='Hidden inputs'!$C$16,'Hidden inputs'!$C$15*'Hidden inputs'!$D$15+(AN157-'Hidden inputs'!$B$16)*'Hidden inputs'!$D$16,AN157&lt;='Hidden inputs'!$C$17,'Hidden inputs'!$C$15*'Hidden inputs'!$D$15+('Hidden inputs'!$C$16-'Hidden inputs'!$B$16)*'Hidden inputs'!$D$16+(AN157-'Hidden inputs'!$B$17)*'Hidden inputs'!$D$17,AN157&gt;'Hidden inputs'!$B$18,'Hidden inputs'!$C$15*'Hidden inputs'!$D$15+('Hidden inputs'!$C$16-'Hidden inputs'!$B$16)*'Hidden inputs'!$D$16+('Hidden inputs'!$C$17-'Hidden inputs'!$B$17)*'Hidden inputs'!$D$17+(AN157-'Hidden inputs'!$B$18)*'Hidden inputs'!$D$18))</f>
        <v/>
      </c>
      <c r="AP157" s="10" t="str">
        <f t="shared" ca="1" si="6492"/>
        <v/>
      </c>
      <c r="AQ157" s="5" t="str">
        <f t="shared" ca="1" si="6395"/>
        <v/>
      </c>
      <c r="AR157" s="5" t="str">
        <f t="shared" ca="1" si="6396"/>
        <v/>
      </c>
      <c r="AS157" s="5" t="str">
        <f ca="1">IF($B157="","",'Hidden inputs'!$D$11*AJ157+'Hidden inputs'!$E$11*AK157)</f>
        <v/>
      </c>
      <c r="AT157" s="11" t="str">
        <f t="shared" ca="1" si="6325"/>
        <v/>
      </c>
      <c r="AU157" s="9" t="str">
        <f t="shared" ca="1" si="6397"/>
        <v/>
      </c>
      <c r="AV157" s="3" t="str">
        <f t="shared" ca="1" si="6398"/>
        <v/>
      </c>
      <c r="AW157" s="5" t="str" cm="1">
        <f t="array" aca="1" ref="AW157" ca="1">IF($B157="","",IF(AV157=0,0,IF(DD_Payment="",0,IF(AV157&lt;_xlfn.IFS(DD_Frequency="Monthly",1,DD_Frequency="Quarterly",IF(MONTH(AV$2)=1,1,IF(MONTH(AV$2)=4,1,IF(MONTH(AV$2)=7,1,IF(MONTH(AV$2)=10,1,0)))),DD_Frequency="Annually",IF(MONTH(AV$2)=1,1,0))*DD_Payment,AV157,_xlfn.IFS(DD_Frequency="Monthly",1,DD_Frequency="Quarterly",IF(MONTH(AV$2)=1,1,IF(MONTH(AV$2)=4,1,IF(MONTH(AV$2)=7,1,IF(MONTH(AV$2)=10,1,0)))),DD_Frequency="Annually",IF(MONTH(AV$2)=1,1,0))*DD_Payment))))</f>
        <v/>
      </c>
      <c r="AX157" s="3" t="str">
        <f t="shared" ref="AX157" ca="1" si="7576">IF($B157="","",IF(AV157&gt;AW157,(AV157-AW157/2)*(rate_A*(AX$1/365)),0))</f>
        <v/>
      </c>
      <c r="AY157" s="3" t="str">
        <f t="shared" ca="1" si="6494"/>
        <v/>
      </c>
      <c r="AZ157" s="3" t="str">
        <f t="shared" ref="AZ157" ca="1" si="7577">IF($B157="","",AK157*(1+rate_A*AX$1/365))</f>
        <v/>
      </c>
      <c r="BA157" s="3" t="str">
        <f t="shared" ref="BA157" ca="1" si="7578">IF($B157="","",AL157*(1+rate_A*AX$1/365))</f>
        <v/>
      </c>
      <c r="BB157" s="3" t="str">
        <f t="shared" ref="BB157" ca="1" si="7579">IF($B157="","",AM157*(1+rate_joint*AX$1/365))</f>
        <v/>
      </c>
      <c r="BC157" s="5" t="str">
        <f t="shared" ca="1" si="6498"/>
        <v/>
      </c>
      <c r="BD157" s="5" t="str" cm="1">
        <f t="array" aca="1" ref="BD157" ca="1">IF(BC157="","",_xlfn.IFS(BC157&lt;='Hidden inputs'!$C$15,BC157*'Hidden inputs'!$D$15,BC157&lt;='Hidden inputs'!$C$16,'Hidden inputs'!$C$15*'Hidden inputs'!$D$15+(BC157-'Hidden inputs'!$B$16)*'Hidden inputs'!$D$16,BC157&lt;='Hidden inputs'!$C$17,'Hidden inputs'!$C$15*'Hidden inputs'!$D$15+('Hidden inputs'!$C$16-'Hidden inputs'!$B$16)*'Hidden inputs'!$D$16+(BC157-'Hidden inputs'!$B$17)*'Hidden inputs'!$D$17,BC157&gt;'Hidden inputs'!$B$18,'Hidden inputs'!$C$15*'Hidden inputs'!$D$15+('Hidden inputs'!$C$16-'Hidden inputs'!$B$16)*'Hidden inputs'!$D$16+('Hidden inputs'!$C$17-'Hidden inputs'!$B$17)*'Hidden inputs'!$D$17+(BC157-'Hidden inputs'!$B$18)*'Hidden inputs'!$D$18))</f>
        <v/>
      </c>
      <c r="BE157" s="10" t="str">
        <f t="shared" ca="1" si="6499"/>
        <v/>
      </c>
      <c r="BF157" s="5" t="str">
        <f t="shared" ca="1" si="6403"/>
        <v/>
      </c>
      <c r="BG157" s="5" t="str">
        <f t="shared" ca="1" si="6404"/>
        <v/>
      </c>
      <c r="BH157" s="5" t="str">
        <f ca="1">IF($B157="","",'Hidden inputs'!$D$11*AY157+'Hidden inputs'!$E$11*AZ157)</f>
        <v/>
      </c>
      <c r="BI157" s="11" t="str">
        <f t="shared" ca="1" si="6330"/>
        <v/>
      </c>
      <c r="BJ157" s="9" t="str">
        <f t="shared" ca="1" si="6405"/>
        <v/>
      </c>
      <c r="BK157" s="3" t="str">
        <f t="shared" ca="1" si="6406"/>
        <v/>
      </c>
      <c r="BL157" s="5" t="str" cm="1">
        <f t="array" aca="1" ref="BL157" ca="1">IF($B157="","",IF(BK157=0,0,IF(DD_Payment="",0,IF(BK157&lt;_xlfn.IFS(DD_Frequency="Monthly",1,DD_Frequency="Quarterly",IF(MONTH(BK$2)=1,1,IF(MONTH(BK$2)=4,1,IF(MONTH(BK$2)=7,1,IF(MONTH(BK$2)=10,1,0)))),DD_Frequency="Annually",IF(MONTH(BK$2)=1,1,0))*DD_Payment,BK157,_xlfn.IFS(DD_Frequency="Monthly",1,DD_Frequency="Quarterly",IF(MONTH(BK$2)=1,1,IF(MONTH(BK$2)=4,1,IF(MONTH(BK$2)=7,1,IF(MONTH(BK$2)=10,1,0)))),DD_Frequency="Annually",IF(MONTH(BK$2)=1,1,0))*DD_Payment))))</f>
        <v/>
      </c>
      <c r="BM157" s="3" t="str">
        <f t="shared" ref="BM157" ca="1" si="7580">IF($B157="","",IF(BK157&gt;BL157,(BK157-BL157/2)*(rate_A*(BM$1/365)),0))</f>
        <v/>
      </c>
      <c r="BN157" s="3" t="str">
        <f t="shared" ca="1" si="6501"/>
        <v/>
      </c>
      <c r="BO157" s="3" t="str">
        <f t="shared" ref="BO157" ca="1" si="7581">IF($B157="","",AZ157*(1+rate_A*BM$1/365))</f>
        <v/>
      </c>
      <c r="BP157" s="3" t="str">
        <f t="shared" ref="BP157" ca="1" si="7582">IF($B157="","",BA157*(1+rate_A*BM$1/365))</f>
        <v/>
      </c>
      <c r="BQ157" s="3" t="str">
        <f t="shared" ref="BQ157" ca="1" si="7583">IF($B157="","",BB157*(1+rate_joint*BM$1/365))</f>
        <v/>
      </c>
      <c r="BR157" s="5" t="str">
        <f t="shared" ca="1" si="6505"/>
        <v/>
      </c>
      <c r="BS157" s="5" t="str" cm="1">
        <f t="array" aca="1" ref="BS157" ca="1">IF(BR157="","",_xlfn.IFS(BR157&lt;='Hidden inputs'!$C$15,BR157*'Hidden inputs'!$D$15,BR157&lt;='Hidden inputs'!$C$16,'Hidden inputs'!$C$15*'Hidden inputs'!$D$15+(BR157-'Hidden inputs'!$B$16)*'Hidden inputs'!$D$16,BR157&lt;='Hidden inputs'!$C$17,'Hidden inputs'!$C$15*'Hidden inputs'!$D$15+('Hidden inputs'!$C$16-'Hidden inputs'!$B$16)*'Hidden inputs'!$D$16+(BR157-'Hidden inputs'!$B$17)*'Hidden inputs'!$D$17,BR157&gt;'Hidden inputs'!$B$18,'Hidden inputs'!$C$15*'Hidden inputs'!$D$15+('Hidden inputs'!$C$16-'Hidden inputs'!$B$16)*'Hidden inputs'!$D$16+('Hidden inputs'!$C$17-'Hidden inputs'!$B$17)*'Hidden inputs'!$D$17+(BR157-'Hidden inputs'!$B$18)*'Hidden inputs'!$D$18))</f>
        <v/>
      </c>
      <c r="BT157" s="10" t="str">
        <f t="shared" ca="1" si="6506"/>
        <v/>
      </c>
      <c r="BU157" s="5" t="str">
        <f t="shared" ca="1" si="6411"/>
        <v/>
      </c>
      <c r="BV157" s="5" t="str">
        <f t="shared" ca="1" si="6412"/>
        <v/>
      </c>
      <c r="BW157" s="5" t="str">
        <f ca="1">IF($B157="","",'Hidden inputs'!$D$11*BN157+'Hidden inputs'!$E$11*BO157)</f>
        <v/>
      </c>
      <c r="BX157" s="11" t="str">
        <f t="shared" ca="1" si="6335"/>
        <v/>
      </c>
      <c r="BY157" s="9" t="str">
        <f t="shared" ca="1" si="6413"/>
        <v/>
      </c>
      <c r="BZ157" s="3" t="str">
        <f t="shared" ca="1" si="6414"/>
        <v/>
      </c>
      <c r="CA157" s="5" t="str" cm="1">
        <f t="array" aca="1" ref="CA157" ca="1">IF($B157="","",IF(BZ157=0,0,IF(DD_Payment="",0,IF(BZ157&lt;_xlfn.IFS(DD_Frequency="Monthly",1,DD_Frequency="Quarterly",IF(MONTH(BZ$2)=1,1,IF(MONTH(BZ$2)=4,1,IF(MONTH(BZ$2)=7,1,IF(MONTH(BZ$2)=10,1,0)))),DD_Frequency="Annually",IF(MONTH(BZ$2)=1,1,0))*DD_Payment,BZ157,_xlfn.IFS(DD_Frequency="Monthly",1,DD_Frequency="Quarterly",IF(MONTH(BZ$2)=1,1,IF(MONTH(BZ$2)=4,1,IF(MONTH(BZ$2)=7,1,IF(MONTH(BZ$2)=10,1,0)))),DD_Frequency="Annually",IF(MONTH(BZ$2)=1,1,0))*DD_Payment))))</f>
        <v/>
      </c>
      <c r="CB157" s="3" t="str">
        <f t="shared" ref="CB157" ca="1" si="7584">IF($B157="","",IF(BZ157&gt;CA157,(BZ157-CA157/2)*(rate_A*(CB$1/365)),0))</f>
        <v/>
      </c>
      <c r="CC157" s="3" t="str">
        <f t="shared" ca="1" si="6508"/>
        <v/>
      </c>
      <c r="CD157" s="3" t="str">
        <f t="shared" ref="CD157" ca="1" si="7585">IF($B157="","",BO157*(1+rate_A*CB$1/365))</f>
        <v/>
      </c>
      <c r="CE157" s="3" t="str">
        <f t="shared" ref="CE157" ca="1" si="7586">IF($B157="","",BP157*(1+rate_A*CB$1/365))</f>
        <v/>
      </c>
      <c r="CF157" s="3" t="str">
        <f t="shared" ref="CF157" ca="1" si="7587">IF($B157="","",BQ157*(1+rate_joint*CB$1/365))</f>
        <v/>
      </c>
      <c r="CG157" s="5" t="str">
        <f t="shared" ca="1" si="6512"/>
        <v/>
      </c>
      <c r="CH157" s="5" t="str" cm="1">
        <f t="array" aca="1" ref="CH157" ca="1">IF(CG157="","",_xlfn.IFS(CG157&lt;='Hidden inputs'!$C$15,CG157*'Hidden inputs'!$D$15,CG157&lt;='Hidden inputs'!$C$16,'Hidden inputs'!$C$15*'Hidden inputs'!$D$15+(CG157-'Hidden inputs'!$B$16)*'Hidden inputs'!$D$16,CG157&lt;='Hidden inputs'!$C$17,'Hidden inputs'!$C$15*'Hidden inputs'!$D$15+('Hidden inputs'!$C$16-'Hidden inputs'!$B$16)*'Hidden inputs'!$D$16+(CG157-'Hidden inputs'!$B$17)*'Hidden inputs'!$D$17,CG157&gt;'Hidden inputs'!$B$18,'Hidden inputs'!$C$15*'Hidden inputs'!$D$15+('Hidden inputs'!$C$16-'Hidden inputs'!$B$16)*'Hidden inputs'!$D$16+('Hidden inputs'!$C$17-'Hidden inputs'!$B$17)*'Hidden inputs'!$D$17+(CG157-'Hidden inputs'!$B$18)*'Hidden inputs'!$D$18))</f>
        <v/>
      </c>
      <c r="CI157" s="10" t="str">
        <f t="shared" ca="1" si="6513"/>
        <v/>
      </c>
      <c r="CJ157" s="5" t="str">
        <f t="shared" ca="1" si="6419"/>
        <v/>
      </c>
      <c r="CK157" s="5" t="str">
        <f t="shared" ca="1" si="6420"/>
        <v/>
      </c>
      <c r="CL157" s="5" t="str">
        <f ca="1">IF($B157="","",'Hidden inputs'!$D$11*CC157+'Hidden inputs'!$E$11*CD157)</f>
        <v/>
      </c>
      <c r="CM157" s="11" t="str">
        <f t="shared" ca="1" si="6340"/>
        <v/>
      </c>
      <c r="CN157" s="9" t="str">
        <f t="shared" ca="1" si="6421"/>
        <v/>
      </c>
      <c r="CO157" s="3" t="str">
        <f t="shared" ca="1" si="6422"/>
        <v/>
      </c>
      <c r="CP157" s="5" t="str" cm="1">
        <f t="array" aca="1" ref="CP157" ca="1">IF($B157="","",IF(CO157=0,0,IF(DD_Payment="",0,IF(CO157&lt;_xlfn.IFS(DD_Frequency="Monthly",1,DD_Frequency="Quarterly",IF(MONTH(CO$2)=1,1,IF(MONTH(CO$2)=4,1,IF(MONTH(CO$2)=7,1,IF(MONTH(CO$2)=10,1,0)))),DD_Frequency="Annually",IF(MONTH(CO$2)=1,1,0))*DD_Payment,CO157,_xlfn.IFS(DD_Frequency="Monthly",1,DD_Frequency="Quarterly",IF(MONTH(CO$2)=1,1,IF(MONTH(CO$2)=4,1,IF(MONTH(CO$2)=7,1,IF(MONTH(CO$2)=10,1,0)))),DD_Frequency="Annually",IF(MONTH(CO$2)=1,1,0))*DD_Payment))))</f>
        <v/>
      </c>
      <c r="CQ157" s="3" t="str">
        <f t="shared" ref="CQ157" ca="1" si="7588">IF($B157="","",IF(CO157&gt;CP157,(CO157-CP157/2)*(rate_A*(CQ$1/365)),0))</f>
        <v/>
      </c>
      <c r="CR157" s="3" t="str">
        <f t="shared" ca="1" si="6515"/>
        <v/>
      </c>
      <c r="CS157" s="3" t="str">
        <f t="shared" ref="CS157" ca="1" si="7589">IF($B157="","",CD157*(1+rate_A*CQ$1/365))</f>
        <v/>
      </c>
      <c r="CT157" s="3" t="str">
        <f t="shared" ref="CT157" ca="1" si="7590">IF($B157="","",CE157*(1+rate_A*CQ$1/365))</f>
        <v/>
      </c>
      <c r="CU157" s="3" t="str">
        <f t="shared" ref="CU157" ca="1" si="7591">IF($B157="","",CF157*(1+rate_joint*CQ$1/365))</f>
        <v/>
      </c>
      <c r="CV157" s="5" t="str">
        <f t="shared" ca="1" si="6519"/>
        <v/>
      </c>
      <c r="CW157" s="5" t="str" cm="1">
        <f t="array" aca="1" ref="CW157" ca="1">IF(CV157="","",_xlfn.IFS(CV157&lt;='Hidden inputs'!$C$15,CV157*'Hidden inputs'!$D$15,CV157&lt;='Hidden inputs'!$C$16,'Hidden inputs'!$C$15*'Hidden inputs'!$D$15+(CV157-'Hidden inputs'!$B$16)*'Hidden inputs'!$D$16,CV157&lt;='Hidden inputs'!$C$17,'Hidden inputs'!$C$15*'Hidden inputs'!$D$15+('Hidden inputs'!$C$16-'Hidden inputs'!$B$16)*'Hidden inputs'!$D$16+(CV157-'Hidden inputs'!$B$17)*'Hidden inputs'!$D$17,CV157&gt;'Hidden inputs'!$B$18,'Hidden inputs'!$C$15*'Hidden inputs'!$D$15+('Hidden inputs'!$C$16-'Hidden inputs'!$B$16)*'Hidden inputs'!$D$16+('Hidden inputs'!$C$17-'Hidden inputs'!$B$17)*'Hidden inputs'!$D$17+(CV157-'Hidden inputs'!$B$18)*'Hidden inputs'!$D$18))</f>
        <v/>
      </c>
      <c r="CX157" s="10" t="str">
        <f t="shared" ca="1" si="6520"/>
        <v/>
      </c>
      <c r="CY157" s="5" t="str">
        <f t="shared" ca="1" si="6427"/>
        <v/>
      </c>
      <c r="CZ157" s="5" t="str">
        <f t="shared" ca="1" si="6428"/>
        <v/>
      </c>
      <c r="DA157" s="5" t="str">
        <f ca="1">IF($B157="","",'Hidden inputs'!$D$11*CR157+'Hidden inputs'!$E$11*CS157)</f>
        <v/>
      </c>
      <c r="DB157" s="11" t="str">
        <f t="shared" ca="1" si="6345"/>
        <v/>
      </c>
      <c r="DC157" s="9" t="str">
        <f t="shared" ca="1" si="6429"/>
        <v/>
      </c>
      <c r="DD157" s="3" t="str">
        <f t="shared" ca="1" si="6430"/>
        <v/>
      </c>
      <c r="DE157" s="5" t="str" cm="1">
        <f t="array" aca="1" ref="DE157" ca="1">IF($B157="","",IF(DD157=0,0,IF(DD_Payment="",0,IF(DD157&lt;_xlfn.IFS(DD_Frequency="Monthly",1,DD_Frequency="Quarterly",IF(MONTH(DD$2)=1,1,IF(MONTH(DD$2)=4,1,IF(MONTH(DD$2)=7,1,IF(MONTH(DD$2)=10,1,0)))),DD_Frequency="Annually",IF(MONTH(DD$2)=1,1,0))*DD_Payment,DD157,_xlfn.IFS(DD_Frequency="Monthly",1,DD_Frequency="Quarterly",IF(MONTH(DD$2)=1,1,IF(MONTH(DD$2)=4,1,IF(MONTH(DD$2)=7,1,IF(MONTH(DD$2)=10,1,0)))),DD_Frequency="Annually",IF(MONTH(DD$2)=1,1,0))*DD_Payment))))</f>
        <v/>
      </c>
      <c r="DF157" s="3" t="str">
        <f t="shared" ref="DF157" ca="1" si="7592">IF($B157="","",IF(DD157&gt;DE157,(DD157-DE157/2)*(rate_A*(DF$1/365)),0))</f>
        <v/>
      </c>
      <c r="DG157" s="3" t="str">
        <f t="shared" ca="1" si="6522"/>
        <v/>
      </c>
      <c r="DH157" s="3" t="str">
        <f t="shared" ref="DH157" ca="1" si="7593">IF($B157="","",CS157*(1+rate_A*DF$1/365))</f>
        <v/>
      </c>
      <c r="DI157" s="3" t="str">
        <f t="shared" ref="DI157" ca="1" si="7594">IF($B157="","",CT157*(1+rate_A*DF$1/365))</f>
        <v/>
      </c>
      <c r="DJ157" s="3" t="str">
        <f t="shared" ref="DJ157" ca="1" si="7595">IF($B157="","",CU157*(1+rate_joint*DF$1/365))</f>
        <v/>
      </c>
      <c r="DK157" s="5" t="str">
        <f t="shared" ca="1" si="6526"/>
        <v/>
      </c>
      <c r="DL157" s="5" t="str" cm="1">
        <f t="array" aca="1" ref="DL157" ca="1">IF(DK157="","",_xlfn.IFS(DK157&lt;='Hidden inputs'!$C$15,DK157*'Hidden inputs'!$D$15,DK157&lt;='Hidden inputs'!$C$16,'Hidden inputs'!$C$15*'Hidden inputs'!$D$15+(DK157-'Hidden inputs'!$B$16)*'Hidden inputs'!$D$16,DK157&lt;='Hidden inputs'!$C$17,'Hidden inputs'!$C$15*'Hidden inputs'!$D$15+('Hidden inputs'!$C$16-'Hidden inputs'!$B$16)*'Hidden inputs'!$D$16+(DK157-'Hidden inputs'!$B$17)*'Hidden inputs'!$D$17,DK157&gt;'Hidden inputs'!$B$18,'Hidden inputs'!$C$15*'Hidden inputs'!$D$15+('Hidden inputs'!$C$16-'Hidden inputs'!$B$16)*'Hidden inputs'!$D$16+('Hidden inputs'!$C$17-'Hidden inputs'!$B$17)*'Hidden inputs'!$D$17+(DK157-'Hidden inputs'!$B$18)*'Hidden inputs'!$D$18))</f>
        <v/>
      </c>
      <c r="DM157" s="10" t="str">
        <f t="shared" ca="1" si="6527"/>
        <v/>
      </c>
      <c r="DN157" s="5" t="str">
        <f t="shared" ca="1" si="6435"/>
        <v/>
      </c>
      <c r="DO157" s="5" t="str">
        <f t="shared" ca="1" si="6436"/>
        <v/>
      </c>
      <c r="DP157" s="5" t="str">
        <f ca="1">IF($B157="","",'Hidden inputs'!$D$11*DG157+'Hidden inputs'!$E$11*DH157)</f>
        <v/>
      </c>
      <c r="DQ157" s="11" t="str">
        <f t="shared" ca="1" si="6350"/>
        <v/>
      </c>
      <c r="DR157" s="9" t="str">
        <f t="shared" ca="1" si="6437"/>
        <v/>
      </c>
      <c r="DS157" s="3" t="str">
        <f t="shared" ca="1" si="6438"/>
        <v/>
      </c>
      <c r="DT157" s="5" t="str" cm="1">
        <f t="array" aca="1" ref="DT157" ca="1">IF($B157="","",IF(DS157=0,0,IF(DD_Payment="",0,IF(DS157&lt;_xlfn.IFS(DD_Frequency="Monthly",1,DD_Frequency="Quarterly",IF(MONTH(DS$2)=1,1,IF(MONTH(DS$2)=4,1,IF(MONTH(DS$2)=7,1,IF(MONTH(DS$2)=10,1,0)))),DD_Frequency="Annually",IF(MONTH(DS$2)=1,1,0))*DD_Payment,DS157,_xlfn.IFS(DD_Frequency="Monthly",1,DD_Frequency="Quarterly",IF(MONTH(DS$2)=1,1,IF(MONTH(DS$2)=4,1,IF(MONTH(DS$2)=7,1,IF(MONTH(DS$2)=10,1,0)))),DD_Frequency="Annually",IF(MONTH(DS$2)=1,1,0))*DD_Payment))))</f>
        <v/>
      </c>
      <c r="DU157" s="3" t="str">
        <f t="shared" ref="DU157" ca="1" si="7596">IF($B157="","",IF(DS157&gt;DT157,(DS157-DT157/2)*(rate_A*(DU$1/365)),0))</f>
        <v/>
      </c>
      <c r="DV157" s="3" t="str">
        <f t="shared" ca="1" si="6529"/>
        <v/>
      </c>
      <c r="DW157" s="3" t="str">
        <f t="shared" ref="DW157" ca="1" si="7597">IF($B157="","",DH157*(1+rate_A*DU$1/365))</f>
        <v/>
      </c>
      <c r="DX157" s="3" t="str">
        <f t="shared" ref="DX157" ca="1" si="7598">IF($B157="","",DI157*(1+rate_A*DU$1/365))</f>
        <v/>
      </c>
      <c r="DY157" s="3" t="str">
        <f t="shared" ref="DY157" ca="1" si="7599">IF($B157="","",DJ157*(1+rate_joint*DU$1/365))</f>
        <v/>
      </c>
      <c r="DZ157" s="5" t="str">
        <f t="shared" ca="1" si="6533"/>
        <v/>
      </c>
      <c r="EA157" s="5" t="str" cm="1">
        <f t="array" aca="1" ref="EA157" ca="1">IF(DZ157="","",_xlfn.IFS(DZ157&lt;='Hidden inputs'!$C$15,DZ157*'Hidden inputs'!$D$15,DZ157&lt;='Hidden inputs'!$C$16,'Hidden inputs'!$C$15*'Hidden inputs'!$D$15+(DZ157-'Hidden inputs'!$B$16)*'Hidden inputs'!$D$16,DZ157&lt;='Hidden inputs'!$C$17,'Hidden inputs'!$C$15*'Hidden inputs'!$D$15+('Hidden inputs'!$C$16-'Hidden inputs'!$B$16)*'Hidden inputs'!$D$16+(DZ157-'Hidden inputs'!$B$17)*'Hidden inputs'!$D$17,DZ157&gt;'Hidden inputs'!$B$18,'Hidden inputs'!$C$15*'Hidden inputs'!$D$15+('Hidden inputs'!$C$16-'Hidden inputs'!$B$16)*'Hidden inputs'!$D$16+('Hidden inputs'!$C$17-'Hidden inputs'!$B$17)*'Hidden inputs'!$D$17+(DZ157-'Hidden inputs'!$B$18)*'Hidden inputs'!$D$18))</f>
        <v/>
      </c>
      <c r="EB157" s="10" t="str">
        <f t="shared" ca="1" si="6534"/>
        <v/>
      </c>
      <c r="EC157" s="5" t="str">
        <f t="shared" ca="1" si="6443"/>
        <v/>
      </c>
      <c r="ED157" s="5" t="str">
        <f t="shared" ca="1" si="6444"/>
        <v/>
      </c>
      <c r="EE157" s="5" t="str">
        <f ca="1">IF($B157="","",'Hidden inputs'!$D$11*DV157+'Hidden inputs'!$E$11*DW157)</f>
        <v/>
      </c>
      <c r="EF157" s="11" t="str">
        <f t="shared" ca="1" si="6355"/>
        <v/>
      </c>
      <c r="EG157" s="9" t="str">
        <f t="shared" ca="1" si="6445"/>
        <v/>
      </c>
      <c r="EH157" s="3" t="str">
        <f t="shared" ca="1" si="6446"/>
        <v/>
      </c>
      <c r="EI157" s="5" t="str" cm="1">
        <f t="array" aca="1" ref="EI157" ca="1">IF($B157="","",IF(EH157=0,0,IF(DD_Payment="",0,IF(EH157&lt;_xlfn.IFS(DD_Frequency="Monthly",1,DD_Frequency="Quarterly",IF(MONTH(EH$2)=1,1,IF(MONTH(EH$2)=4,1,IF(MONTH(EH$2)=7,1,IF(MONTH(EH$2)=10,1,0)))),DD_Frequency="Annually",IF(MONTH(EH$2)=1,1,0))*DD_Payment,EH157,_xlfn.IFS(DD_Frequency="Monthly",1,DD_Frequency="Quarterly",IF(MONTH(EH$2)=1,1,IF(MONTH(EH$2)=4,1,IF(MONTH(EH$2)=7,1,IF(MONTH(EH$2)=10,1,0)))),DD_Frequency="Annually",IF(MONTH(EH$2)=1,1,0))*DD_Payment))))</f>
        <v/>
      </c>
      <c r="EJ157" s="3" t="str">
        <f t="shared" ref="EJ157" ca="1" si="7600">IF($B157="","",IF(EH157&gt;EI157,(EH157-EI157/2)*(rate_A*(EJ$1/365)),0))</f>
        <v/>
      </c>
      <c r="EK157" s="3" t="str">
        <f t="shared" ca="1" si="6536"/>
        <v/>
      </c>
      <c r="EL157" s="3" t="str">
        <f t="shared" ref="EL157" ca="1" si="7601">IF($B157="","",DW157*(1+rate_A*EJ$1/365))</f>
        <v/>
      </c>
      <c r="EM157" s="3" t="str">
        <f t="shared" ref="EM157" ca="1" si="7602">IF($B157="","",DX157*(1+rate_A*EJ$1/365))</f>
        <v/>
      </c>
      <c r="EN157" s="3" t="str">
        <f t="shared" ref="EN157" ca="1" si="7603">IF($B157="","",DY157*(1+rate_joint*EJ$1/365))</f>
        <v/>
      </c>
      <c r="EO157" s="5" t="str">
        <f t="shared" ca="1" si="6540"/>
        <v/>
      </c>
      <c r="EP157" s="5" t="str" cm="1">
        <f t="array" aca="1" ref="EP157" ca="1">IF(EO157="","",_xlfn.IFS(EO157&lt;='Hidden inputs'!$C$15,EO157*'Hidden inputs'!$D$15,EO157&lt;='Hidden inputs'!$C$16,'Hidden inputs'!$C$15*'Hidden inputs'!$D$15+(EO157-'Hidden inputs'!$B$16)*'Hidden inputs'!$D$16,EO157&lt;='Hidden inputs'!$C$17,'Hidden inputs'!$C$15*'Hidden inputs'!$D$15+('Hidden inputs'!$C$16-'Hidden inputs'!$B$16)*'Hidden inputs'!$D$16+(EO157-'Hidden inputs'!$B$17)*'Hidden inputs'!$D$17,EO157&gt;'Hidden inputs'!$B$18,'Hidden inputs'!$C$15*'Hidden inputs'!$D$15+('Hidden inputs'!$C$16-'Hidden inputs'!$B$16)*'Hidden inputs'!$D$16+('Hidden inputs'!$C$17-'Hidden inputs'!$B$17)*'Hidden inputs'!$D$17+(EO157-'Hidden inputs'!$B$18)*'Hidden inputs'!$D$18))</f>
        <v/>
      </c>
      <c r="EQ157" s="10" t="str">
        <f t="shared" ca="1" si="6541"/>
        <v/>
      </c>
      <c r="ER157" s="5" t="str">
        <f t="shared" ca="1" si="6451"/>
        <v/>
      </c>
      <c r="ES157" s="5" t="str">
        <f t="shared" ca="1" si="6452"/>
        <v/>
      </c>
      <c r="ET157" s="5" t="str">
        <f ca="1">IF($B157="","",'Hidden inputs'!$D$11*EK157+'Hidden inputs'!$E$11*EL157)</f>
        <v/>
      </c>
      <c r="EU157" s="11" t="str">
        <f t="shared" ca="1" si="6360"/>
        <v/>
      </c>
      <c r="EV157" s="9" t="str">
        <f t="shared" ca="1" si="6453"/>
        <v/>
      </c>
      <c r="EW157" s="3" t="str">
        <f t="shared" ca="1" si="6454"/>
        <v/>
      </c>
      <c r="EX157" s="5" t="str" cm="1">
        <f t="array" aca="1" ref="EX157" ca="1">IF($B157="","",IF(EW157=0,0,IF(DD_Payment="",0,IF(EW157&lt;_xlfn.IFS(DD_Frequency="Monthly",1,DD_Frequency="Quarterly",IF(MONTH(EW$2)=1,1,IF(MONTH(EW$2)=4,1,IF(MONTH(EW$2)=7,1,IF(MONTH(EW$2)=10,1,0)))),DD_Frequency="Annually",IF(MONTH(EW$2)=1,1,0))*DD_Payment,EW157,_xlfn.IFS(DD_Frequency="Monthly",1,DD_Frequency="Quarterly",IF(MONTH(EW$2)=1,1,IF(MONTH(EW$2)=4,1,IF(MONTH(EW$2)=7,1,IF(MONTH(EW$2)=10,1,0)))),DD_Frequency="Annually",IF(MONTH(EW$2)=1,1,0))*DD_Payment))))</f>
        <v/>
      </c>
      <c r="EY157" s="3" t="str">
        <f t="shared" ref="EY157" ca="1" si="7604">IF($B157="","",IF(EW157&gt;EX157,(EW157-EX157/2)*(rate_A*(EY$1/365)),0))</f>
        <v/>
      </c>
      <c r="EZ157" s="3" t="str">
        <f t="shared" ca="1" si="6543"/>
        <v/>
      </c>
      <c r="FA157" s="3" t="str">
        <f t="shared" ref="FA157" ca="1" si="7605">IF($B157="","",EL157*(1+rate_A*EY$1/365))</f>
        <v/>
      </c>
      <c r="FB157" s="3" t="str">
        <f t="shared" ref="FB157" ca="1" si="7606">IF($B157="","",EM157*(1+rate_A*EY$1/365))</f>
        <v/>
      </c>
      <c r="FC157" s="3" t="str">
        <f t="shared" ref="FC157" ca="1" si="7607">IF($B157="","",EN157*(1+rate_joint*EY$1/365))</f>
        <v/>
      </c>
      <c r="FD157" s="5" t="str">
        <f t="shared" ca="1" si="6547"/>
        <v/>
      </c>
      <c r="FE157" s="5" t="str" cm="1">
        <f t="array" aca="1" ref="FE157" ca="1">IF(FD157="","",_xlfn.IFS(FD157&lt;='Hidden inputs'!$C$15,FD157*'Hidden inputs'!$D$15,FD157&lt;='Hidden inputs'!$C$16,'Hidden inputs'!$C$15*'Hidden inputs'!$D$15+(FD157-'Hidden inputs'!$B$16)*'Hidden inputs'!$D$16,FD157&lt;='Hidden inputs'!$C$17,'Hidden inputs'!$C$15*'Hidden inputs'!$D$15+('Hidden inputs'!$C$16-'Hidden inputs'!$B$16)*'Hidden inputs'!$D$16+(FD157-'Hidden inputs'!$B$17)*'Hidden inputs'!$D$17,FD157&gt;'Hidden inputs'!$B$18,'Hidden inputs'!$C$15*'Hidden inputs'!$D$15+('Hidden inputs'!$C$16-'Hidden inputs'!$B$16)*'Hidden inputs'!$D$16+('Hidden inputs'!$C$17-'Hidden inputs'!$B$17)*'Hidden inputs'!$D$17+(FD157-'Hidden inputs'!$B$18)*'Hidden inputs'!$D$18))</f>
        <v/>
      </c>
      <c r="FF157" s="10" t="str">
        <f t="shared" ca="1" si="6548"/>
        <v/>
      </c>
      <c r="FG157" s="5" t="str">
        <f t="shared" ca="1" si="6459"/>
        <v/>
      </c>
      <c r="FH157" s="5" t="str">
        <f t="shared" ca="1" si="6460"/>
        <v/>
      </c>
      <c r="FI157" s="5" t="str">
        <f ca="1">IF($B157="","",'Hidden inputs'!$D$11*EZ157+'Hidden inputs'!$E$11*FA157)</f>
        <v/>
      </c>
      <c r="FJ157" s="11" t="str">
        <f t="shared" ca="1" si="6365"/>
        <v/>
      </c>
      <c r="FK157" s="9" t="str">
        <f t="shared" ca="1" si="6461"/>
        <v/>
      </c>
      <c r="FL157" s="3" t="str">
        <f t="shared" ca="1" si="6462"/>
        <v/>
      </c>
      <c r="FM157" s="5" t="str" cm="1">
        <f t="array" aca="1" ref="FM157" ca="1">IF($B157="","",IF(FL157=0,0,IF(DD_Payment="",0,IF(FL157&lt;_xlfn.IFS(DD_Frequency="Monthly",1,DD_Frequency="Quarterly",IF(MONTH(FL$2)=1,1,IF(MONTH(FL$2)=4,1,IF(MONTH(FL$2)=7,1,IF(MONTH(FL$2)=10,1,0)))),DD_Frequency="Annually",IF(MONTH(FL$2)=1,1,0))*DD_Payment,FL157,_xlfn.IFS(DD_Frequency="Monthly",1,DD_Frequency="Quarterly",IF(MONTH(FL$2)=1,1,IF(MONTH(FL$2)=4,1,IF(MONTH(FL$2)=7,1,IF(MONTH(FL$2)=10,1,0)))),DD_Frequency="Annually",IF(MONTH(FL$2)=1,1,0))*DD_Payment))))</f>
        <v/>
      </c>
      <c r="FN157" s="3" t="str">
        <f t="shared" ref="FN157" ca="1" si="7608">IF($B157="","",IF(FL157&gt;FM157,(FL157-FM157/2)*(rate_A*(FN$1/365)),0))</f>
        <v/>
      </c>
      <c r="FO157" s="3" t="str">
        <f t="shared" ca="1" si="6550"/>
        <v/>
      </c>
      <c r="FP157" s="3" t="str">
        <f t="shared" ref="FP157" ca="1" si="7609">IF($B157="","",FA157*(1+rate_A*FN$1/365))</f>
        <v/>
      </c>
      <c r="FQ157" s="3" t="str">
        <f t="shared" ref="FQ157" ca="1" si="7610">IF($B157="","",FB157*(1+rate_A*FN$1/365))</f>
        <v/>
      </c>
      <c r="FR157" s="3" t="str">
        <f t="shared" ref="FR157" ca="1" si="7611">IF($B157="","",FC157*(1+rate_joint*FN$1/365))</f>
        <v/>
      </c>
      <c r="FS157" s="5" t="str">
        <f t="shared" ca="1" si="6554"/>
        <v/>
      </c>
      <c r="FT157" s="5" t="str" cm="1">
        <f t="array" aca="1" ref="FT157" ca="1">IF(FS157="","",_xlfn.IFS(FS157&lt;='Hidden inputs'!$C$15,FS157*'Hidden inputs'!$D$15,FS157&lt;='Hidden inputs'!$C$16,'Hidden inputs'!$C$15*'Hidden inputs'!$D$15+(FS157-'Hidden inputs'!$B$16)*'Hidden inputs'!$D$16,FS157&lt;='Hidden inputs'!$C$17,'Hidden inputs'!$C$15*'Hidden inputs'!$D$15+('Hidden inputs'!$C$16-'Hidden inputs'!$B$16)*'Hidden inputs'!$D$16+(FS157-'Hidden inputs'!$B$17)*'Hidden inputs'!$D$17,FS157&gt;'Hidden inputs'!$B$18,'Hidden inputs'!$C$15*'Hidden inputs'!$D$15+('Hidden inputs'!$C$16-'Hidden inputs'!$B$16)*'Hidden inputs'!$D$16+('Hidden inputs'!$C$17-'Hidden inputs'!$B$17)*'Hidden inputs'!$D$17+(FS157-'Hidden inputs'!$B$18)*'Hidden inputs'!$D$18))</f>
        <v/>
      </c>
      <c r="FU157" s="10" t="str">
        <f t="shared" ca="1" si="6555"/>
        <v/>
      </c>
      <c r="FV157" s="5" t="str">
        <f t="shared" ca="1" si="6467"/>
        <v/>
      </c>
      <c r="FW157" s="5" t="str">
        <f t="shared" ca="1" si="6468"/>
        <v/>
      </c>
      <c r="FX157" s="5" t="str">
        <f ca="1">IF($B157="","",'Hidden inputs'!$D$11*FO157+'Hidden inputs'!$E$11*FP157)</f>
        <v/>
      </c>
      <c r="FY157" s="11" t="str">
        <f t="shared" ca="1" si="6370"/>
        <v/>
      </c>
      <c r="FZ157" s="9" t="str">
        <f t="shared" ca="1" si="6469"/>
        <v/>
      </c>
      <c r="GA157" s="5" t="str">
        <f t="shared" ca="1" si="6470"/>
        <v/>
      </c>
      <c r="GB157" s="5" t="str">
        <f t="shared" ca="1" si="6471"/>
        <v/>
      </c>
      <c r="GC157" s="5" t="str">
        <f t="shared" ca="1" si="6371"/>
        <v/>
      </c>
      <c r="GD157" s="5" t="str">
        <f t="shared" ca="1" si="6372"/>
        <v/>
      </c>
    </row>
    <row r="158" spans="1:186" x14ac:dyDescent="0.35">
      <c r="A158" s="2" t="str">
        <f t="shared" ca="1" si="6373"/>
        <v/>
      </c>
      <c r="B158" s="6" t="str">
        <f t="shared" ca="1" si="6374"/>
        <v/>
      </c>
      <c r="C158" s="5" t="str">
        <f t="shared" ca="1" si="6472"/>
        <v/>
      </c>
      <c r="D158" s="5" t="str" cm="1">
        <f t="array" aca="1" ref="D158" ca="1">IF($B158="","",IF(C158=0,0,IF(DD_Payment="",0,IF(C158&lt;_xlfn.IFS(DD_Frequency="Monthly",1,DD_Frequency="Quarterly",IF(MONTH(C$2)=1,1,IF(MONTH(C$2)=4,1,IF(MONTH(C$2)=7,1,IF(MONTH(C$2)=10,1,0)))),DD_Frequency="Annually",IF(MONTH(C$2)=1,1,0))*DD_Payment,C158,_xlfn.IFS(DD_Frequency="Monthly",1,DD_Frequency="Quarterly",IF(MONTH(C$2)=1,1,IF(MONTH(C$2)=4,1,IF(MONTH(C$2)=7,1,IF(MONTH(C$2)=10,1,0)))),DD_Frequency="Annually",IF(MONTH(C$2)=1,1,0))*DD_Payment))))</f>
        <v/>
      </c>
      <c r="E158" s="5" t="str">
        <f t="shared" ref="E158" ca="1" si="7612">IF(B158="","",IF(C158&gt;D158,(C158-D158/2)*(rate_A*(E$1/365)),0))</f>
        <v/>
      </c>
      <c r="F158" s="5" t="str">
        <f t="shared" ca="1" si="6376"/>
        <v/>
      </c>
      <c r="G158" s="5" t="str">
        <f t="shared" ref="G158" ca="1" si="7613">IF(B158="","",G157*(1+rate_A*E$1/365))</f>
        <v/>
      </c>
      <c r="H158" s="5" t="str">
        <f t="shared" ref="H158" ca="1" si="7614">IF(B158="","",H157*(1+rate_A*E$1/365))</f>
        <v/>
      </c>
      <c r="I158" s="5" t="str">
        <f t="shared" ref="I158" ca="1" si="7615">IF(B158="","",I157*(1+rate_joint*E$1/365))</f>
        <v/>
      </c>
      <c r="J158" s="5" t="str">
        <f t="shared" ca="1" si="6477"/>
        <v/>
      </c>
      <c r="K158" s="5" t="str" cm="1">
        <f t="array" aca="1" ref="K158" ca="1">IF(J158="","",_xlfn.IFS(J158&lt;='Hidden inputs'!$C$15,J158*'Hidden inputs'!$D$15,J158&lt;='Hidden inputs'!$C$16,'Hidden inputs'!$C$15*'Hidden inputs'!$D$15+(J158-'Hidden inputs'!$B$16)*'Hidden inputs'!$D$16,J158&lt;='Hidden inputs'!$C$17,'Hidden inputs'!$C$15*'Hidden inputs'!$D$15+('Hidden inputs'!$C$16-'Hidden inputs'!$B$16)*'Hidden inputs'!$D$16+(J158-'Hidden inputs'!$B$17)*'Hidden inputs'!$D$17,J158&gt;'Hidden inputs'!$B$18,'Hidden inputs'!$C$15*'Hidden inputs'!$D$15+('Hidden inputs'!$C$16-'Hidden inputs'!$B$16)*'Hidden inputs'!$D$16+('Hidden inputs'!$C$17-'Hidden inputs'!$B$17)*'Hidden inputs'!$D$17+(J158-'Hidden inputs'!$B$18)*'Hidden inputs'!$D$18))</f>
        <v/>
      </c>
      <c r="L158" s="11" t="str">
        <f t="shared" ca="1" si="6478"/>
        <v/>
      </c>
      <c r="M158" s="5" t="str">
        <f t="shared" ca="1" si="6380"/>
        <v/>
      </c>
      <c r="N158" s="5" t="str">
        <f t="shared" ca="1" si="6381"/>
        <v/>
      </c>
      <c r="O158" s="5" t="str">
        <f ca="1">IF(B158="","",'Hidden inputs'!$D$11*F158+'Hidden inputs'!$E$11*G158)</f>
        <v/>
      </c>
      <c r="P158" s="11" t="str">
        <f t="shared" ca="1" si="6314"/>
        <v/>
      </c>
      <c r="Q158" s="20" t="str">
        <f t="shared" ca="1" si="6315"/>
        <v/>
      </c>
      <c r="R158" s="3" t="str">
        <f t="shared" ca="1" si="6382"/>
        <v/>
      </c>
      <c r="S158" s="5" t="str" cm="1">
        <f t="array" aca="1" ref="S158" ca="1">IF($B158="","",IF(R158=0,0,IF(DD_Payment="",0,IF(R158&lt;_xlfn.IFS(DD_Frequency="Monthly",1,DD_Frequency="Quarterly",IF(MONTH(R$2)=1,1,IF(MONTH(R$2)=4,1,IF(MONTH(R$2)=7,1,IF(MONTH(R$2)=10,1,0)))),DD_Frequency="Annually",IF(MONTH(R$2)=1,1,0))*DD_Payment,R158,_xlfn.IFS(DD_Frequency="Monthly",1,DD_Frequency="Quarterly",IF(MONTH(R$2)=1,1,IF(MONTH(R$2)=4,1,IF(MONTH(R$2)=7,1,IF(MONTH(R$2)=10,1,0)))),DD_Frequency="Annually",IF(MONTH(R$2)=1,1,0))*DD_Payment))))</f>
        <v/>
      </c>
      <c r="T158" s="3" t="str">
        <f t="shared" ref="T158" ca="1" si="7616">IF(B158="","",IF(R158&gt;S158,(R158-S158/2)*(rate_A*((T$1+A158)/365)),0))</f>
        <v/>
      </c>
      <c r="U158" s="3" t="str">
        <f t="shared" ca="1" si="6384"/>
        <v/>
      </c>
      <c r="V158" s="3" t="str">
        <f t="shared" ref="V158" ca="1" si="7617">IF(B158="","",G158*(1+rate_A*(T$1+A158)/365))</f>
        <v/>
      </c>
      <c r="W158" s="3" t="str">
        <f t="shared" ref="W158" ca="1" si="7618">IF(B158="","",H158*(1+rate_A*(T$1+A158)/365))</f>
        <v/>
      </c>
      <c r="X158" s="3" t="str">
        <f t="shared" ref="X158" ca="1" si="7619">IF(B158="","",I158*(1+rate_joint*(T$1+A158)/365))</f>
        <v/>
      </c>
      <c r="Y158" s="5" t="str">
        <f t="shared" ca="1" si="6483"/>
        <v/>
      </c>
      <c r="Z158" s="5" t="str" cm="1">
        <f t="array" aca="1" ref="Z158" ca="1">IF(Y158="","",_xlfn.IFS(Y158&lt;='Hidden inputs'!$C$15,Y158*'Hidden inputs'!$D$15,Y158&lt;='Hidden inputs'!$C$16,'Hidden inputs'!$C$15*'Hidden inputs'!$D$15+(Y158-'Hidden inputs'!$B$16)*'Hidden inputs'!$D$16,Y158&lt;='Hidden inputs'!$C$17,'Hidden inputs'!$C$15*'Hidden inputs'!$D$15+('Hidden inputs'!$C$16-'Hidden inputs'!$B$16)*'Hidden inputs'!$D$16+(Y158-'Hidden inputs'!$B$17)*'Hidden inputs'!$D$17,Y158&gt;'Hidden inputs'!$B$18,'Hidden inputs'!$C$15*'Hidden inputs'!$D$15+('Hidden inputs'!$C$16-'Hidden inputs'!$B$16)*'Hidden inputs'!$D$16+('Hidden inputs'!$C$17-'Hidden inputs'!$B$17)*'Hidden inputs'!$D$17+(Y158-'Hidden inputs'!$B$18)*'Hidden inputs'!$D$18))</f>
        <v/>
      </c>
      <c r="AA158" s="10" t="str">
        <f t="shared" ca="1" si="6484"/>
        <v/>
      </c>
      <c r="AB158" s="5" t="str">
        <f t="shared" ca="1" si="6388"/>
        <v/>
      </c>
      <c r="AC158" s="5" t="str">
        <f t="shared" ca="1" si="6485"/>
        <v/>
      </c>
      <c r="AD158" s="5" t="str">
        <f ca="1">IF(B158="","",'Hidden inputs'!$D$11*U158+'Hidden inputs'!$E$11*V158)</f>
        <v/>
      </c>
      <c r="AE158" s="11" t="str">
        <f t="shared" ca="1" si="6320"/>
        <v/>
      </c>
      <c r="AF158" s="9" t="str">
        <f t="shared" ca="1" si="6389"/>
        <v/>
      </c>
      <c r="AG158" s="3" t="str">
        <f t="shared" ca="1" si="6390"/>
        <v/>
      </c>
      <c r="AH158" s="5" t="str" cm="1">
        <f t="array" aca="1" ref="AH158" ca="1">IF($B158="","",IF(AG158=0,0,IF(DD_Payment="",0,IF(AG158&lt;_xlfn.IFS(DD_Frequency="Monthly",1,DD_Frequency="Quarterly",IF(MONTH(AG$2)=1,1,IF(MONTH(AG$2)=4,1,IF(MONTH(AG$2)=7,1,IF(MONTH(AG$2)=10,1,0)))),DD_Frequency="Annually",IF(MONTH(AG$2)=1,1,0))*DD_Payment,AG158,_xlfn.IFS(DD_Frequency="Monthly",1,DD_Frequency="Quarterly",IF(MONTH(AG$2)=1,1,IF(MONTH(AG$2)=4,1,IF(MONTH(AG$2)=7,1,IF(MONTH(AG$2)=10,1,0)))),DD_Frequency="Annually",IF(MONTH(AG$2)=1,1,0))*DD_Payment))))</f>
        <v/>
      </c>
      <c r="AI158" s="3" t="str">
        <f t="shared" ref="AI158" ca="1" si="7620">IF($B158="","",IF(AG158&gt;AH158,(AG158-AH158/2)*(rate_A*(AI$1/365)),0))</f>
        <v/>
      </c>
      <c r="AJ158" s="3" t="str">
        <f t="shared" ca="1" si="6487"/>
        <v/>
      </c>
      <c r="AK158" s="3" t="str">
        <f t="shared" ref="AK158" ca="1" si="7621">IF($B158="","",V158*(1+rate_A*AI$1/365))</f>
        <v/>
      </c>
      <c r="AL158" s="3" t="str">
        <f t="shared" ref="AL158" ca="1" si="7622">IF($B158="","",W158*(1+rate_A*AI$1/365))</f>
        <v/>
      </c>
      <c r="AM158" s="3" t="str">
        <f t="shared" ref="AM158" ca="1" si="7623">IF($B158="","",X158*(1+rate_joint*AI$1/365))</f>
        <v/>
      </c>
      <c r="AN158" s="5" t="str">
        <f t="shared" ca="1" si="6491"/>
        <v/>
      </c>
      <c r="AO158" s="5" t="str" cm="1">
        <f t="array" aca="1" ref="AO158" ca="1">IF(AN158="","",_xlfn.IFS(AN158&lt;='Hidden inputs'!$C$15,AN158*'Hidden inputs'!$D$15,AN158&lt;='Hidden inputs'!$C$16,'Hidden inputs'!$C$15*'Hidden inputs'!$D$15+(AN158-'Hidden inputs'!$B$16)*'Hidden inputs'!$D$16,AN158&lt;='Hidden inputs'!$C$17,'Hidden inputs'!$C$15*'Hidden inputs'!$D$15+('Hidden inputs'!$C$16-'Hidden inputs'!$B$16)*'Hidden inputs'!$D$16+(AN158-'Hidden inputs'!$B$17)*'Hidden inputs'!$D$17,AN158&gt;'Hidden inputs'!$B$18,'Hidden inputs'!$C$15*'Hidden inputs'!$D$15+('Hidden inputs'!$C$16-'Hidden inputs'!$B$16)*'Hidden inputs'!$D$16+('Hidden inputs'!$C$17-'Hidden inputs'!$B$17)*'Hidden inputs'!$D$17+(AN158-'Hidden inputs'!$B$18)*'Hidden inputs'!$D$18))</f>
        <v/>
      </c>
      <c r="AP158" s="10" t="str">
        <f t="shared" ca="1" si="6492"/>
        <v/>
      </c>
      <c r="AQ158" s="5" t="str">
        <f t="shared" ca="1" si="6395"/>
        <v/>
      </c>
      <c r="AR158" s="5" t="str">
        <f t="shared" ca="1" si="6396"/>
        <v/>
      </c>
      <c r="AS158" s="5" t="str">
        <f ca="1">IF($B158="","",'Hidden inputs'!$D$11*AJ158+'Hidden inputs'!$E$11*AK158)</f>
        <v/>
      </c>
      <c r="AT158" s="11" t="str">
        <f t="shared" ca="1" si="6325"/>
        <v/>
      </c>
      <c r="AU158" s="9" t="str">
        <f t="shared" ca="1" si="6397"/>
        <v/>
      </c>
      <c r="AV158" s="3" t="str">
        <f t="shared" ca="1" si="6398"/>
        <v/>
      </c>
      <c r="AW158" s="5" t="str" cm="1">
        <f t="array" aca="1" ref="AW158" ca="1">IF($B158="","",IF(AV158=0,0,IF(DD_Payment="",0,IF(AV158&lt;_xlfn.IFS(DD_Frequency="Monthly",1,DD_Frequency="Quarterly",IF(MONTH(AV$2)=1,1,IF(MONTH(AV$2)=4,1,IF(MONTH(AV$2)=7,1,IF(MONTH(AV$2)=10,1,0)))),DD_Frequency="Annually",IF(MONTH(AV$2)=1,1,0))*DD_Payment,AV158,_xlfn.IFS(DD_Frequency="Monthly",1,DD_Frequency="Quarterly",IF(MONTH(AV$2)=1,1,IF(MONTH(AV$2)=4,1,IF(MONTH(AV$2)=7,1,IF(MONTH(AV$2)=10,1,0)))),DD_Frequency="Annually",IF(MONTH(AV$2)=1,1,0))*DD_Payment))))</f>
        <v/>
      </c>
      <c r="AX158" s="3" t="str">
        <f t="shared" ref="AX158" ca="1" si="7624">IF($B158="","",IF(AV158&gt;AW158,(AV158-AW158/2)*(rate_A*(AX$1/365)),0))</f>
        <v/>
      </c>
      <c r="AY158" s="3" t="str">
        <f t="shared" ca="1" si="6494"/>
        <v/>
      </c>
      <c r="AZ158" s="3" t="str">
        <f t="shared" ref="AZ158" ca="1" si="7625">IF($B158="","",AK158*(1+rate_A*AX$1/365))</f>
        <v/>
      </c>
      <c r="BA158" s="3" t="str">
        <f t="shared" ref="BA158" ca="1" si="7626">IF($B158="","",AL158*(1+rate_A*AX$1/365))</f>
        <v/>
      </c>
      <c r="BB158" s="3" t="str">
        <f t="shared" ref="BB158" ca="1" si="7627">IF($B158="","",AM158*(1+rate_joint*AX$1/365))</f>
        <v/>
      </c>
      <c r="BC158" s="5" t="str">
        <f t="shared" ca="1" si="6498"/>
        <v/>
      </c>
      <c r="BD158" s="5" t="str" cm="1">
        <f t="array" aca="1" ref="BD158" ca="1">IF(BC158="","",_xlfn.IFS(BC158&lt;='Hidden inputs'!$C$15,BC158*'Hidden inputs'!$D$15,BC158&lt;='Hidden inputs'!$C$16,'Hidden inputs'!$C$15*'Hidden inputs'!$D$15+(BC158-'Hidden inputs'!$B$16)*'Hidden inputs'!$D$16,BC158&lt;='Hidden inputs'!$C$17,'Hidden inputs'!$C$15*'Hidden inputs'!$D$15+('Hidden inputs'!$C$16-'Hidden inputs'!$B$16)*'Hidden inputs'!$D$16+(BC158-'Hidden inputs'!$B$17)*'Hidden inputs'!$D$17,BC158&gt;'Hidden inputs'!$B$18,'Hidden inputs'!$C$15*'Hidden inputs'!$D$15+('Hidden inputs'!$C$16-'Hidden inputs'!$B$16)*'Hidden inputs'!$D$16+('Hidden inputs'!$C$17-'Hidden inputs'!$B$17)*'Hidden inputs'!$D$17+(BC158-'Hidden inputs'!$B$18)*'Hidden inputs'!$D$18))</f>
        <v/>
      </c>
      <c r="BE158" s="10" t="str">
        <f t="shared" ca="1" si="6499"/>
        <v/>
      </c>
      <c r="BF158" s="5" t="str">
        <f t="shared" ca="1" si="6403"/>
        <v/>
      </c>
      <c r="BG158" s="5" t="str">
        <f t="shared" ca="1" si="6404"/>
        <v/>
      </c>
      <c r="BH158" s="5" t="str">
        <f ca="1">IF($B158="","",'Hidden inputs'!$D$11*AY158+'Hidden inputs'!$E$11*AZ158)</f>
        <v/>
      </c>
      <c r="BI158" s="11" t="str">
        <f t="shared" ca="1" si="6330"/>
        <v/>
      </c>
      <c r="BJ158" s="9" t="str">
        <f t="shared" ca="1" si="6405"/>
        <v/>
      </c>
      <c r="BK158" s="3" t="str">
        <f t="shared" ca="1" si="6406"/>
        <v/>
      </c>
      <c r="BL158" s="5" t="str" cm="1">
        <f t="array" aca="1" ref="BL158" ca="1">IF($B158="","",IF(BK158=0,0,IF(DD_Payment="",0,IF(BK158&lt;_xlfn.IFS(DD_Frequency="Monthly",1,DD_Frequency="Quarterly",IF(MONTH(BK$2)=1,1,IF(MONTH(BK$2)=4,1,IF(MONTH(BK$2)=7,1,IF(MONTH(BK$2)=10,1,0)))),DD_Frequency="Annually",IF(MONTH(BK$2)=1,1,0))*DD_Payment,BK158,_xlfn.IFS(DD_Frequency="Monthly",1,DD_Frequency="Quarterly",IF(MONTH(BK$2)=1,1,IF(MONTH(BK$2)=4,1,IF(MONTH(BK$2)=7,1,IF(MONTH(BK$2)=10,1,0)))),DD_Frequency="Annually",IF(MONTH(BK$2)=1,1,0))*DD_Payment))))</f>
        <v/>
      </c>
      <c r="BM158" s="3" t="str">
        <f t="shared" ref="BM158" ca="1" si="7628">IF($B158="","",IF(BK158&gt;BL158,(BK158-BL158/2)*(rate_A*(BM$1/365)),0))</f>
        <v/>
      </c>
      <c r="BN158" s="3" t="str">
        <f t="shared" ca="1" si="6501"/>
        <v/>
      </c>
      <c r="BO158" s="3" t="str">
        <f t="shared" ref="BO158" ca="1" si="7629">IF($B158="","",AZ158*(1+rate_A*BM$1/365))</f>
        <v/>
      </c>
      <c r="BP158" s="3" t="str">
        <f t="shared" ref="BP158" ca="1" si="7630">IF($B158="","",BA158*(1+rate_A*BM$1/365))</f>
        <v/>
      </c>
      <c r="BQ158" s="3" t="str">
        <f t="shared" ref="BQ158" ca="1" si="7631">IF($B158="","",BB158*(1+rate_joint*BM$1/365))</f>
        <v/>
      </c>
      <c r="BR158" s="5" t="str">
        <f t="shared" ca="1" si="6505"/>
        <v/>
      </c>
      <c r="BS158" s="5" t="str" cm="1">
        <f t="array" aca="1" ref="BS158" ca="1">IF(BR158="","",_xlfn.IFS(BR158&lt;='Hidden inputs'!$C$15,BR158*'Hidden inputs'!$D$15,BR158&lt;='Hidden inputs'!$C$16,'Hidden inputs'!$C$15*'Hidden inputs'!$D$15+(BR158-'Hidden inputs'!$B$16)*'Hidden inputs'!$D$16,BR158&lt;='Hidden inputs'!$C$17,'Hidden inputs'!$C$15*'Hidden inputs'!$D$15+('Hidden inputs'!$C$16-'Hidden inputs'!$B$16)*'Hidden inputs'!$D$16+(BR158-'Hidden inputs'!$B$17)*'Hidden inputs'!$D$17,BR158&gt;'Hidden inputs'!$B$18,'Hidden inputs'!$C$15*'Hidden inputs'!$D$15+('Hidden inputs'!$C$16-'Hidden inputs'!$B$16)*'Hidden inputs'!$D$16+('Hidden inputs'!$C$17-'Hidden inputs'!$B$17)*'Hidden inputs'!$D$17+(BR158-'Hidden inputs'!$B$18)*'Hidden inputs'!$D$18))</f>
        <v/>
      </c>
      <c r="BT158" s="10" t="str">
        <f t="shared" ca="1" si="6506"/>
        <v/>
      </c>
      <c r="BU158" s="5" t="str">
        <f t="shared" ca="1" si="6411"/>
        <v/>
      </c>
      <c r="BV158" s="5" t="str">
        <f t="shared" ca="1" si="6412"/>
        <v/>
      </c>
      <c r="BW158" s="5" t="str">
        <f ca="1">IF($B158="","",'Hidden inputs'!$D$11*BN158+'Hidden inputs'!$E$11*BO158)</f>
        <v/>
      </c>
      <c r="BX158" s="11" t="str">
        <f t="shared" ca="1" si="6335"/>
        <v/>
      </c>
      <c r="BY158" s="9" t="str">
        <f t="shared" ca="1" si="6413"/>
        <v/>
      </c>
      <c r="BZ158" s="3" t="str">
        <f t="shared" ca="1" si="6414"/>
        <v/>
      </c>
      <c r="CA158" s="5" t="str" cm="1">
        <f t="array" aca="1" ref="CA158" ca="1">IF($B158="","",IF(BZ158=0,0,IF(DD_Payment="",0,IF(BZ158&lt;_xlfn.IFS(DD_Frequency="Monthly",1,DD_Frequency="Quarterly",IF(MONTH(BZ$2)=1,1,IF(MONTH(BZ$2)=4,1,IF(MONTH(BZ$2)=7,1,IF(MONTH(BZ$2)=10,1,0)))),DD_Frequency="Annually",IF(MONTH(BZ$2)=1,1,0))*DD_Payment,BZ158,_xlfn.IFS(DD_Frequency="Monthly",1,DD_Frequency="Quarterly",IF(MONTH(BZ$2)=1,1,IF(MONTH(BZ$2)=4,1,IF(MONTH(BZ$2)=7,1,IF(MONTH(BZ$2)=10,1,0)))),DD_Frequency="Annually",IF(MONTH(BZ$2)=1,1,0))*DD_Payment))))</f>
        <v/>
      </c>
      <c r="CB158" s="3" t="str">
        <f t="shared" ref="CB158" ca="1" si="7632">IF($B158="","",IF(BZ158&gt;CA158,(BZ158-CA158/2)*(rate_A*(CB$1/365)),0))</f>
        <v/>
      </c>
      <c r="CC158" s="3" t="str">
        <f t="shared" ca="1" si="6508"/>
        <v/>
      </c>
      <c r="CD158" s="3" t="str">
        <f t="shared" ref="CD158" ca="1" si="7633">IF($B158="","",BO158*(1+rate_A*CB$1/365))</f>
        <v/>
      </c>
      <c r="CE158" s="3" t="str">
        <f t="shared" ref="CE158" ca="1" si="7634">IF($B158="","",BP158*(1+rate_A*CB$1/365))</f>
        <v/>
      </c>
      <c r="CF158" s="3" t="str">
        <f t="shared" ref="CF158" ca="1" si="7635">IF($B158="","",BQ158*(1+rate_joint*CB$1/365))</f>
        <v/>
      </c>
      <c r="CG158" s="5" t="str">
        <f t="shared" ca="1" si="6512"/>
        <v/>
      </c>
      <c r="CH158" s="5" t="str" cm="1">
        <f t="array" aca="1" ref="CH158" ca="1">IF(CG158="","",_xlfn.IFS(CG158&lt;='Hidden inputs'!$C$15,CG158*'Hidden inputs'!$D$15,CG158&lt;='Hidden inputs'!$C$16,'Hidden inputs'!$C$15*'Hidden inputs'!$D$15+(CG158-'Hidden inputs'!$B$16)*'Hidden inputs'!$D$16,CG158&lt;='Hidden inputs'!$C$17,'Hidden inputs'!$C$15*'Hidden inputs'!$D$15+('Hidden inputs'!$C$16-'Hidden inputs'!$B$16)*'Hidden inputs'!$D$16+(CG158-'Hidden inputs'!$B$17)*'Hidden inputs'!$D$17,CG158&gt;'Hidden inputs'!$B$18,'Hidden inputs'!$C$15*'Hidden inputs'!$D$15+('Hidden inputs'!$C$16-'Hidden inputs'!$B$16)*'Hidden inputs'!$D$16+('Hidden inputs'!$C$17-'Hidden inputs'!$B$17)*'Hidden inputs'!$D$17+(CG158-'Hidden inputs'!$B$18)*'Hidden inputs'!$D$18))</f>
        <v/>
      </c>
      <c r="CI158" s="10" t="str">
        <f t="shared" ca="1" si="6513"/>
        <v/>
      </c>
      <c r="CJ158" s="5" t="str">
        <f t="shared" ca="1" si="6419"/>
        <v/>
      </c>
      <c r="CK158" s="5" t="str">
        <f t="shared" ca="1" si="6420"/>
        <v/>
      </c>
      <c r="CL158" s="5" t="str">
        <f ca="1">IF($B158="","",'Hidden inputs'!$D$11*CC158+'Hidden inputs'!$E$11*CD158)</f>
        <v/>
      </c>
      <c r="CM158" s="11" t="str">
        <f t="shared" ca="1" si="6340"/>
        <v/>
      </c>
      <c r="CN158" s="9" t="str">
        <f t="shared" ca="1" si="6421"/>
        <v/>
      </c>
      <c r="CO158" s="3" t="str">
        <f t="shared" ca="1" si="6422"/>
        <v/>
      </c>
      <c r="CP158" s="5" t="str" cm="1">
        <f t="array" aca="1" ref="CP158" ca="1">IF($B158="","",IF(CO158=0,0,IF(DD_Payment="",0,IF(CO158&lt;_xlfn.IFS(DD_Frequency="Monthly",1,DD_Frequency="Quarterly",IF(MONTH(CO$2)=1,1,IF(MONTH(CO$2)=4,1,IF(MONTH(CO$2)=7,1,IF(MONTH(CO$2)=10,1,0)))),DD_Frequency="Annually",IF(MONTH(CO$2)=1,1,0))*DD_Payment,CO158,_xlfn.IFS(DD_Frequency="Monthly",1,DD_Frequency="Quarterly",IF(MONTH(CO$2)=1,1,IF(MONTH(CO$2)=4,1,IF(MONTH(CO$2)=7,1,IF(MONTH(CO$2)=10,1,0)))),DD_Frequency="Annually",IF(MONTH(CO$2)=1,1,0))*DD_Payment))))</f>
        <v/>
      </c>
      <c r="CQ158" s="3" t="str">
        <f t="shared" ref="CQ158" ca="1" si="7636">IF($B158="","",IF(CO158&gt;CP158,(CO158-CP158/2)*(rate_A*(CQ$1/365)),0))</f>
        <v/>
      </c>
      <c r="CR158" s="3" t="str">
        <f t="shared" ca="1" si="6515"/>
        <v/>
      </c>
      <c r="CS158" s="3" t="str">
        <f t="shared" ref="CS158" ca="1" si="7637">IF($B158="","",CD158*(1+rate_A*CQ$1/365))</f>
        <v/>
      </c>
      <c r="CT158" s="3" t="str">
        <f t="shared" ref="CT158" ca="1" si="7638">IF($B158="","",CE158*(1+rate_A*CQ$1/365))</f>
        <v/>
      </c>
      <c r="CU158" s="3" t="str">
        <f t="shared" ref="CU158" ca="1" si="7639">IF($B158="","",CF158*(1+rate_joint*CQ$1/365))</f>
        <v/>
      </c>
      <c r="CV158" s="5" t="str">
        <f t="shared" ca="1" si="6519"/>
        <v/>
      </c>
      <c r="CW158" s="5" t="str" cm="1">
        <f t="array" aca="1" ref="CW158" ca="1">IF(CV158="","",_xlfn.IFS(CV158&lt;='Hidden inputs'!$C$15,CV158*'Hidden inputs'!$D$15,CV158&lt;='Hidden inputs'!$C$16,'Hidden inputs'!$C$15*'Hidden inputs'!$D$15+(CV158-'Hidden inputs'!$B$16)*'Hidden inputs'!$D$16,CV158&lt;='Hidden inputs'!$C$17,'Hidden inputs'!$C$15*'Hidden inputs'!$D$15+('Hidden inputs'!$C$16-'Hidden inputs'!$B$16)*'Hidden inputs'!$D$16+(CV158-'Hidden inputs'!$B$17)*'Hidden inputs'!$D$17,CV158&gt;'Hidden inputs'!$B$18,'Hidden inputs'!$C$15*'Hidden inputs'!$D$15+('Hidden inputs'!$C$16-'Hidden inputs'!$B$16)*'Hidden inputs'!$D$16+('Hidden inputs'!$C$17-'Hidden inputs'!$B$17)*'Hidden inputs'!$D$17+(CV158-'Hidden inputs'!$B$18)*'Hidden inputs'!$D$18))</f>
        <v/>
      </c>
      <c r="CX158" s="10" t="str">
        <f t="shared" ca="1" si="6520"/>
        <v/>
      </c>
      <c r="CY158" s="5" t="str">
        <f t="shared" ca="1" si="6427"/>
        <v/>
      </c>
      <c r="CZ158" s="5" t="str">
        <f t="shared" ca="1" si="6428"/>
        <v/>
      </c>
      <c r="DA158" s="5" t="str">
        <f ca="1">IF($B158="","",'Hidden inputs'!$D$11*CR158+'Hidden inputs'!$E$11*CS158)</f>
        <v/>
      </c>
      <c r="DB158" s="11" t="str">
        <f t="shared" ca="1" si="6345"/>
        <v/>
      </c>
      <c r="DC158" s="9" t="str">
        <f t="shared" ca="1" si="6429"/>
        <v/>
      </c>
      <c r="DD158" s="3" t="str">
        <f t="shared" ca="1" si="6430"/>
        <v/>
      </c>
      <c r="DE158" s="5" t="str" cm="1">
        <f t="array" aca="1" ref="DE158" ca="1">IF($B158="","",IF(DD158=0,0,IF(DD_Payment="",0,IF(DD158&lt;_xlfn.IFS(DD_Frequency="Monthly",1,DD_Frequency="Quarterly",IF(MONTH(DD$2)=1,1,IF(MONTH(DD$2)=4,1,IF(MONTH(DD$2)=7,1,IF(MONTH(DD$2)=10,1,0)))),DD_Frequency="Annually",IF(MONTH(DD$2)=1,1,0))*DD_Payment,DD158,_xlfn.IFS(DD_Frequency="Monthly",1,DD_Frequency="Quarterly",IF(MONTH(DD$2)=1,1,IF(MONTH(DD$2)=4,1,IF(MONTH(DD$2)=7,1,IF(MONTH(DD$2)=10,1,0)))),DD_Frequency="Annually",IF(MONTH(DD$2)=1,1,0))*DD_Payment))))</f>
        <v/>
      </c>
      <c r="DF158" s="3" t="str">
        <f t="shared" ref="DF158" ca="1" si="7640">IF($B158="","",IF(DD158&gt;DE158,(DD158-DE158/2)*(rate_A*(DF$1/365)),0))</f>
        <v/>
      </c>
      <c r="DG158" s="3" t="str">
        <f t="shared" ca="1" si="6522"/>
        <v/>
      </c>
      <c r="DH158" s="3" t="str">
        <f t="shared" ref="DH158" ca="1" si="7641">IF($B158="","",CS158*(1+rate_A*DF$1/365))</f>
        <v/>
      </c>
      <c r="DI158" s="3" t="str">
        <f t="shared" ref="DI158" ca="1" si="7642">IF($B158="","",CT158*(1+rate_A*DF$1/365))</f>
        <v/>
      </c>
      <c r="DJ158" s="3" t="str">
        <f t="shared" ref="DJ158" ca="1" si="7643">IF($B158="","",CU158*(1+rate_joint*DF$1/365))</f>
        <v/>
      </c>
      <c r="DK158" s="5" t="str">
        <f t="shared" ca="1" si="6526"/>
        <v/>
      </c>
      <c r="DL158" s="5" t="str" cm="1">
        <f t="array" aca="1" ref="DL158" ca="1">IF(DK158="","",_xlfn.IFS(DK158&lt;='Hidden inputs'!$C$15,DK158*'Hidden inputs'!$D$15,DK158&lt;='Hidden inputs'!$C$16,'Hidden inputs'!$C$15*'Hidden inputs'!$D$15+(DK158-'Hidden inputs'!$B$16)*'Hidden inputs'!$D$16,DK158&lt;='Hidden inputs'!$C$17,'Hidden inputs'!$C$15*'Hidden inputs'!$D$15+('Hidden inputs'!$C$16-'Hidden inputs'!$B$16)*'Hidden inputs'!$D$16+(DK158-'Hidden inputs'!$B$17)*'Hidden inputs'!$D$17,DK158&gt;'Hidden inputs'!$B$18,'Hidden inputs'!$C$15*'Hidden inputs'!$D$15+('Hidden inputs'!$C$16-'Hidden inputs'!$B$16)*'Hidden inputs'!$D$16+('Hidden inputs'!$C$17-'Hidden inputs'!$B$17)*'Hidden inputs'!$D$17+(DK158-'Hidden inputs'!$B$18)*'Hidden inputs'!$D$18))</f>
        <v/>
      </c>
      <c r="DM158" s="10" t="str">
        <f t="shared" ca="1" si="6527"/>
        <v/>
      </c>
      <c r="DN158" s="5" t="str">
        <f t="shared" ca="1" si="6435"/>
        <v/>
      </c>
      <c r="DO158" s="5" t="str">
        <f t="shared" ca="1" si="6436"/>
        <v/>
      </c>
      <c r="DP158" s="5" t="str">
        <f ca="1">IF($B158="","",'Hidden inputs'!$D$11*DG158+'Hidden inputs'!$E$11*DH158)</f>
        <v/>
      </c>
      <c r="DQ158" s="11" t="str">
        <f t="shared" ca="1" si="6350"/>
        <v/>
      </c>
      <c r="DR158" s="9" t="str">
        <f t="shared" ca="1" si="6437"/>
        <v/>
      </c>
      <c r="DS158" s="3" t="str">
        <f t="shared" ca="1" si="6438"/>
        <v/>
      </c>
      <c r="DT158" s="5" t="str" cm="1">
        <f t="array" aca="1" ref="DT158" ca="1">IF($B158="","",IF(DS158=0,0,IF(DD_Payment="",0,IF(DS158&lt;_xlfn.IFS(DD_Frequency="Monthly",1,DD_Frequency="Quarterly",IF(MONTH(DS$2)=1,1,IF(MONTH(DS$2)=4,1,IF(MONTH(DS$2)=7,1,IF(MONTH(DS$2)=10,1,0)))),DD_Frequency="Annually",IF(MONTH(DS$2)=1,1,0))*DD_Payment,DS158,_xlfn.IFS(DD_Frequency="Monthly",1,DD_Frequency="Quarterly",IF(MONTH(DS$2)=1,1,IF(MONTH(DS$2)=4,1,IF(MONTH(DS$2)=7,1,IF(MONTH(DS$2)=10,1,0)))),DD_Frequency="Annually",IF(MONTH(DS$2)=1,1,0))*DD_Payment))))</f>
        <v/>
      </c>
      <c r="DU158" s="3" t="str">
        <f t="shared" ref="DU158" ca="1" si="7644">IF($B158="","",IF(DS158&gt;DT158,(DS158-DT158/2)*(rate_A*(DU$1/365)),0))</f>
        <v/>
      </c>
      <c r="DV158" s="3" t="str">
        <f t="shared" ca="1" si="6529"/>
        <v/>
      </c>
      <c r="DW158" s="3" t="str">
        <f t="shared" ref="DW158" ca="1" si="7645">IF($B158="","",DH158*(1+rate_A*DU$1/365))</f>
        <v/>
      </c>
      <c r="DX158" s="3" t="str">
        <f t="shared" ref="DX158" ca="1" si="7646">IF($B158="","",DI158*(1+rate_A*DU$1/365))</f>
        <v/>
      </c>
      <c r="DY158" s="3" t="str">
        <f t="shared" ref="DY158" ca="1" si="7647">IF($B158="","",DJ158*(1+rate_joint*DU$1/365))</f>
        <v/>
      </c>
      <c r="DZ158" s="5" t="str">
        <f t="shared" ca="1" si="6533"/>
        <v/>
      </c>
      <c r="EA158" s="5" t="str" cm="1">
        <f t="array" aca="1" ref="EA158" ca="1">IF(DZ158="","",_xlfn.IFS(DZ158&lt;='Hidden inputs'!$C$15,DZ158*'Hidden inputs'!$D$15,DZ158&lt;='Hidden inputs'!$C$16,'Hidden inputs'!$C$15*'Hidden inputs'!$D$15+(DZ158-'Hidden inputs'!$B$16)*'Hidden inputs'!$D$16,DZ158&lt;='Hidden inputs'!$C$17,'Hidden inputs'!$C$15*'Hidden inputs'!$D$15+('Hidden inputs'!$C$16-'Hidden inputs'!$B$16)*'Hidden inputs'!$D$16+(DZ158-'Hidden inputs'!$B$17)*'Hidden inputs'!$D$17,DZ158&gt;'Hidden inputs'!$B$18,'Hidden inputs'!$C$15*'Hidden inputs'!$D$15+('Hidden inputs'!$C$16-'Hidden inputs'!$B$16)*'Hidden inputs'!$D$16+('Hidden inputs'!$C$17-'Hidden inputs'!$B$17)*'Hidden inputs'!$D$17+(DZ158-'Hidden inputs'!$B$18)*'Hidden inputs'!$D$18))</f>
        <v/>
      </c>
      <c r="EB158" s="10" t="str">
        <f t="shared" ca="1" si="6534"/>
        <v/>
      </c>
      <c r="EC158" s="5" t="str">
        <f t="shared" ca="1" si="6443"/>
        <v/>
      </c>
      <c r="ED158" s="5" t="str">
        <f t="shared" ca="1" si="6444"/>
        <v/>
      </c>
      <c r="EE158" s="5" t="str">
        <f ca="1">IF($B158="","",'Hidden inputs'!$D$11*DV158+'Hidden inputs'!$E$11*DW158)</f>
        <v/>
      </c>
      <c r="EF158" s="11" t="str">
        <f t="shared" ca="1" si="6355"/>
        <v/>
      </c>
      <c r="EG158" s="9" t="str">
        <f t="shared" ca="1" si="6445"/>
        <v/>
      </c>
      <c r="EH158" s="3" t="str">
        <f t="shared" ca="1" si="6446"/>
        <v/>
      </c>
      <c r="EI158" s="5" t="str" cm="1">
        <f t="array" aca="1" ref="EI158" ca="1">IF($B158="","",IF(EH158=0,0,IF(DD_Payment="",0,IF(EH158&lt;_xlfn.IFS(DD_Frequency="Monthly",1,DD_Frequency="Quarterly",IF(MONTH(EH$2)=1,1,IF(MONTH(EH$2)=4,1,IF(MONTH(EH$2)=7,1,IF(MONTH(EH$2)=10,1,0)))),DD_Frequency="Annually",IF(MONTH(EH$2)=1,1,0))*DD_Payment,EH158,_xlfn.IFS(DD_Frequency="Monthly",1,DD_Frequency="Quarterly",IF(MONTH(EH$2)=1,1,IF(MONTH(EH$2)=4,1,IF(MONTH(EH$2)=7,1,IF(MONTH(EH$2)=10,1,0)))),DD_Frequency="Annually",IF(MONTH(EH$2)=1,1,0))*DD_Payment))))</f>
        <v/>
      </c>
      <c r="EJ158" s="3" t="str">
        <f t="shared" ref="EJ158" ca="1" si="7648">IF($B158="","",IF(EH158&gt;EI158,(EH158-EI158/2)*(rate_A*(EJ$1/365)),0))</f>
        <v/>
      </c>
      <c r="EK158" s="3" t="str">
        <f t="shared" ca="1" si="6536"/>
        <v/>
      </c>
      <c r="EL158" s="3" t="str">
        <f t="shared" ref="EL158" ca="1" si="7649">IF($B158="","",DW158*(1+rate_A*EJ$1/365))</f>
        <v/>
      </c>
      <c r="EM158" s="3" t="str">
        <f t="shared" ref="EM158" ca="1" si="7650">IF($B158="","",DX158*(1+rate_A*EJ$1/365))</f>
        <v/>
      </c>
      <c r="EN158" s="3" t="str">
        <f t="shared" ref="EN158" ca="1" si="7651">IF($B158="","",DY158*(1+rate_joint*EJ$1/365))</f>
        <v/>
      </c>
      <c r="EO158" s="5" t="str">
        <f t="shared" ca="1" si="6540"/>
        <v/>
      </c>
      <c r="EP158" s="5" t="str" cm="1">
        <f t="array" aca="1" ref="EP158" ca="1">IF(EO158="","",_xlfn.IFS(EO158&lt;='Hidden inputs'!$C$15,EO158*'Hidden inputs'!$D$15,EO158&lt;='Hidden inputs'!$C$16,'Hidden inputs'!$C$15*'Hidden inputs'!$D$15+(EO158-'Hidden inputs'!$B$16)*'Hidden inputs'!$D$16,EO158&lt;='Hidden inputs'!$C$17,'Hidden inputs'!$C$15*'Hidden inputs'!$D$15+('Hidden inputs'!$C$16-'Hidden inputs'!$B$16)*'Hidden inputs'!$D$16+(EO158-'Hidden inputs'!$B$17)*'Hidden inputs'!$D$17,EO158&gt;'Hidden inputs'!$B$18,'Hidden inputs'!$C$15*'Hidden inputs'!$D$15+('Hidden inputs'!$C$16-'Hidden inputs'!$B$16)*'Hidden inputs'!$D$16+('Hidden inputs'!$C$17-'Hidden inputs'!$B$17)*'Hidden inputs'!$D$17+(EO158-'Hidden inputs'!$B$18)*'Hidden inputs'!$D$18))</f>
        <v/>
      </c>
      <c r="EQ158" s="10" t="str">
        <f t="shared" ca="1" si="6541"/>
        <v/>
      </c>
      <c r="ER158" s="5" t="str">
        <f t="shared" ca="1" si="6451"/>
        <v/>
      </c>
      <c r="ES158" s="5" t="str">
        <f t="shared" ca="1" si="6452"/>
        <v/>
      </c>
      <c r="ET158" s="5" t="str">
        <f ca="1">IF($B158="","",'Hidden inputs'!$D$11*EK158+'Hidden inputs'!$E$11*EL158)</f>
        <v/>
      </c>
      <c r="EU158" s="11" t="str">
        <f t="shared" ca="1" si="6360"/>
        <v/>
      </c>
      <c r="EV158" s="9" t="str">
        <f t="shared" ca="1" si="6453"/>
        <v/>
      </c>
      <c r="EW158" s="3" t="str">
        <f t="shared" ca="1" si="6454"/>
        <v/>
      </c>
      <c r="EX158" s="5" t="str" cm="1">
        <f t="array" aca="1" ref="EX158" ca="1">IF($B158="","",IF(EW158=0,0,IF(DD_Payment="",0,IF(EW158&lt;_xlfn.IFS(DD_Frequency="Monthly",1,DD_Frequency="Quarterly",IF(MONTH(EW$2)=1,1,IF(MONTH(EW$2)=4,1,IF(MONTH(EW$2)=7,1,IF(MONTH(EW$2)=10,1,0)))),DD_Frequency="Annually",IF(MONTH(EW$2)=1,1,0))*DD_Payment,EW158,_xlfn.IFS(DD_Frequency="Monthly",1,DD_Frequency="Quarterly",IF(MONTH(EW$2)=1,1,IF(MONTH(EW$2)=4,1,IF(MONTH(EW$2)=7,1,IF(MONTH(EW$2)=10,1,0)))),DD_Frequency="Annually",IF(MONTH(EW$2)=1,1,0))*DD_Payment))))</f>
        <v/>
      </c>
      <c r="EY158" s="3" t="str">
        <f t="shared" ref="EY158" ca="1" si="7652">IF($B158="","",IF(EW158&gt;EX158,(EW158-EX158/2)*(rate_A*(EY$1/365)),0))</f>
        <v/>
      </c>
      <c r="EZ158" s="3" t="str">
        <f t="shared" ca="1" si="6543"/>
        <v/>
      </c>
      <c r="FA158" s="3" t="str">
        <f t="shared" ref="FA158" ca="1" si="7653">IF($B158="","",EL158*(1+rate_A*EY$1/365))</f>
        <v/>
      </c>
      <c r="FB158" s="3" t="str">
        <f t="shared" ref="FB158" ca="1" si="7654">IF($B158="","",EM158*(1+rate_A*EY$1/365))</f>
        <v/>
      </c>
      <c r="FC158" s="3" t="str">
        <f t="shared" ref="FC158" ca="1" si="7655">IF($B158="","",EN158*(1+rate_joint*EY$1/365))</f>
        <v/>
      </c>
      <c r="FD158" s="5" t="str">
        <f t="shared" ca="1" si="6547"/>
        <v/>
      </c>
      <c r="FE158" s="5" t="str" cm="1">
        <f t="array" aca="1" ref="FE158" ca="1">IF(FD158="","",_xlfn.IFS(FD158&lt;='Hidden inputs'!$C$15,FD158*'Hidden inputs'!$D$15,FD158&lt;='Hidden inputs'!$C$16,'Hidden inputs'!$C$15*'Hidden inputs'!$D$15+(FD158-'Hidden inputs'!$B$16)*'Hidden inputs'!$D$16,FD158&lt;='Hidden inputs'!$C$17,'Hidden inputs'!$C$15*'Hidden inputs'!$D$15+('Hidden inputs'!$C$16-'Hidden inputs'!$B$16)*'Hidden inputs'!$D$16+(FD158-'Hidden inputs'!$B$17)*'Hidden inputs'!$D$17,FD158&gt;'Hidden inputs'!$B$18,'Hidden inputs'!$C$15*'Hidden inputs'!$D$15+('Hidden inputs'!$C$16-'Hidden inputs'!$B$16)*'Hidden inputs'!$D$16+('Hidden inputs'!$C$17-'Hidden inputs'!$B$17)*'Hidden inputs'!$D$17+(FD158-'Hidden inputs'!$B$18)*'Hidden inputs'!$D$18))</f>
        <v/>
      </c>
      <c r="FF158" s="10" t="str">
        <f t="shared" ca="1" si="6548"/>
        <v/>
      </c>
      <c r="FG158" s="5" t="str">
        <f t="shared" ca="1" si="6459"/>
        <v/>
      </c>
      <c r="FH158" s="5" t="str">
        <f t="shared" ca="1" si="6460"/>
        <v/>
      </c>
      <c r="FI158" s="5" t="str">
        <f ca="1">IF($B158="","",'Hidden inputs'!$D$11*EZ158+'Hidden inputs'!$E$11*FA158)</f>
        <v/>
      </c>
      <c r="FJ158" s="11" t="str">
        <f t="shared" ca="1" si="6365"/>
        <v/>
      </c>
      <c r="FK158" s="9" t="str">
        <f t="shared" ca="1" si="6461"/>
        <v/>
      </c>
      <c r="FL158" s="3" t="str">
        <f t="shared" ca="1" si="6462"/>
        <v/>
      </c>
      <c r="FM158" s="5" t="str" cm="1">
        <f t="array" aca="1" ref="FM158" ca="1">IF($B158="","",IF(FL158=0,0,IF(DD_Payment="",0,IF(FL158&lt;_xlfn.IFS(DD_Frequency="Monthly",1,DD_Frequency="Quarterly",IF(MONTH(FL$2)=1,1,IF(MONTH(FL$2)=4,1,IF(MONTH(FL$2)=7,1,IF(MONTH(FL$2)=10,1,0)))),DD_Frequency="Annually",IF(MONTH(FL$2)=1,1,0))*DD_Payment,FL158,_xlfn.IFS(DD_Frequency="Monthly",1,DD_Frequency="Quarterly",IF(MONTH(FL$2)=1,1,IF(MONTH(FL$2)=4,1,IF(MONTH(FL$2)=7,1,IF(MONTH(FL$2)=10,1,0)))),DD_Frequency="Annually",IF(MONTH(FL$2)=1,1,0))*DD_Payment))))</f>
        <v/>
      </c>
      <c r="FN158" s="3" t="str">
        <f t="shared" ref="FN158" ca="1" si="7656">IF($B158="","",IF(FL158&gt;FM158,(FL158-FM158/2)*(rate_A*(FN$1/365)),0))</f>
        <v/>
      </c>
      <c r="FO158" s="3" t="str">
        <f t="shared" ca="1" si="6550"/>
        <v/>
      </c>
      <c r="FP158" s="3" t="str">
        <f t="shared" ref="FP158" ca="1" si="7657">IF($B158="","",FA158*(1+rate_A*FN$1/365))</f>
        <v/>
      </c>
      <c r="FQ158" s="3" t="str">
        <f t="shared" ref="FQ158" ca="1" si="7658">IF($B158="","",FB158*(1+rate_A*FN$1/365))</f>
        <v/>
      </c>
      <c r="FR158" s="3" t="str">
        <f t="shared" ref="FR158" ca="1" si="7659">IF($B158="","",FC158*(1+rate_joint*FN$1/365))</f>
        <v/>
      </c>
      <c r="FS158" s="5" t="str">
        <f t="shared" ca="1" si="6554"/>
        <v/>
      </c>
      <c r="FT158" s="5" t="str" cm="1">
        <f t="array" aca="1" ref="FT158" ca="1">IF(FS158="","",_xlfn.IFS(FS158&lt;='Hidden inputs'!$C$15,FS158*'Hidden inputs'!$D$15,FS158&lt;='Hidden inputs'!$C$16,'Hidden inputs'!$C$15*'Hidden inputs'!$D$15+(FS158-'Hidden inputs'!$B$16)*'Hidden inputs'!$D$16,FS158&lt;='Hidden inputs'!$C$17,'Hidden inputs'!$C$15*'Hidden inputs'!$D$15+('Hidden inputs'!$C$16-'Hidden inputs'!$B$16)*'Hidden inputs'!$D$16+(FS158-'Hidden inputs'!$B$17)*'Hidden inputs'!$D$17,FS158&gt;'Hidden inputs'!$B$18,'Hidden inputs'!$C$15*'Hidden inputs'!$D$15+('Hidden inputs'!$C$16-'Hidden inputs'!$B$16)*'Hidden inputs'!$D$16+('Hidden inputs'!$C$17-'Hidden inputs'!$B$17)*'Hidden inputs'!$D$17+(FS158-'Hidden inputs'!$B$18)*'Hidden inputs'!$D$18))</f>
        <v/>
      </c>
      <c r="FU158" s="10" t="str">
        <f t="shared" ca="1" si="6555"/>
        <v/>
      </c>
      <c r="FV158" s="5" t="str">
        <f t="shared" ca="1" si="6467"/>
        <v/>
      </c>
      <c r="FW158" s="5" t="str">
        <f t="shared" ca="1" si="6468"/>
        <v/>
      </c>
      <c r="FX158" s="5" t="str">
        <f ca="1">IF($B158="","",'Hidden inputs'!$D$11*FO158+'Hidden inputs'!$E$11*FP158)</f>
        <v/>
      </c>
      <c r="FY158" s="11" t="str">
        <f t="shared" ca="1" si="6370"/>
        <v/>
      </c>
      <c r="FZ158" s="9" t="str">
        <f t="shared" ca="1" si="6469"/>
        <v/>
      </c>
      <c r="GA158" s="5" t="str">
        <f t="shared" ca="1" si="6470"/>
        <v/>
      </c>
      <c r="GB158" s="5" t="str">
        <f t="shared" ca="1" si="6471"/>
        <v/>
      </c>
      <c r="GC158" s="5" t="str">
        <f t="shared" ca="1" si="6371"/>
        <v/>
      </c>
      <c r="GD158" s="5" t="str">
        <f t="shared" ca="1" si="6372"/>
        <v/>
      </c>
    </row>
    <row r="159" spans="1:186" x14ac:dyDescent="0.35">
      <c r="A159" s="2" t="str">
        <f t="shared" ca="1" si="6373"/>
        <v/>
      </c>
      <c r="B159" s="6" t="str">
        <f t="shared" ca="1" si="6374"/>
        <v/>
      </c>
      <c r="C159" s="5" t="str">
        <f t="shared" ca="1" si="6472"/>
        <v/>
      </c>
      <c r="D159" s="5" t="str" cm="1">
        <f t="array" aca="1" ref="D159" ca="1">IF($B159="","",IF(C159=0,0,IF(DD_Payment="",0,IF(C159&lt;_xlfn.IFS(DD_Frequency="Monthly",1,DD_Frequency="Quarterly",IF(MONTH(C$2)=1,1,IF(MONTH(C$2)=4,1,IF(MONTH(C$2)=7,1,IF(MONTH(C$2)=10,1,0)))),DD_Frequency="Annually",IF(MONTH(C$2)=1,1,0))*DD_Payment,C159,_xlfn.IFS(DD_Frequency="Monthly",1,DD_Frequency="Quarterly",IF(MONTH(C$2)=1,1,IF(MONTH(C$2)=4,1,IF(MONTH(C$2)=7,1,IF(MONTH(C$2)=10,1,0)))),DD_Frequency="Annually",IF(MONTH(C$2)=1,1,0))*DD_Payment))))</f>
        <v/>
      </c>
      <c r="E159" s="5" t="str">
        <f t="shared" ref="E159" ca="1" si="7660">IF(B159="","",IF(C159&gt;D159,(C159-D159/2)*(rate_A*(E$1/365)),0))</f>
        <v/>
      </c>
      <c r="F159" s="5" t="str">
        <f t="shared" ca="1" si="6376"/>
        <v/>
      </c>
      <c r="G159" s="5" t="str">
        <f t="shared" ref="G159" ca="1" si="7661">IF(B159="","",G158*(1+rate_A*E$1/365))</f>
        <v/>
      </c>
      <c r="H159" s="5" t="str">
        <f t="shared" ref="H159" ca="1" si="7662">IF(B159="","",H158*(1+rate_A*E$1/365))</f>
        <v/>
      </c>
      <c r="I159" s="5" t="str">
        <f t="shared" ref="I159" ca="1" si="7663">IF(B159="","",I158*(1+rate_joint*E$1/365))</f>
        <v/>
      </c>
      <c r="J159" s="5" t="str">
        <f t="shared" ca="1" si="6477"/>
        <v/>
      </c>
      <c r="K159" s="5" t="str" cm="1">
        <f t="array" aca="1" ref="K159" ca="1">IF(J159="","",_xlfn.IFS(J159&lt;='Hidden inputs'!$C$15,J159*'Hidden inputs'!$D$15,J159&lt;='Hidden inputs'!$C$16,'Hidden inputs'!$C$15*'Hidden inputs'!$D$15+(J159-'Hidden inputs'!$B$16)*'Hidden inputs'!$D$16,J159&lt;='Hidden inputs'!$C$17,'Hidden inputs'!$C$15*'Hidden inputs'!$D$15+('Hidden inputs'!$C$16-'Hidden inputs'!$B$16)*'Hidden inputs'!$D$16+(J159-'Hidden inputs'!$B$17)*'Hidden inputs'!$D$17,J159&gt;'Hidden inputs'!$B$18,'Hidden inputs'!$C$15*'Hidden inputs'!$D$15+('Hidden inputs'!$C$16-'Hidden inputs'!$B$16)*'Hidden inputs'!$D$16+('Hidden inputs'!$C$17-'Hidden inputs'!$B$17)*'Hidden inputs'!$D$17+(J159-'Hidden inputs'!$B$18)*'Hidden inputs'!$D$18))</f>
        <v/>
      </c>
      <c r="L159" s="11" t="str">
        <f t="shared" ca="1" si="6478"/>
        <v/>
      </c>
      <c r="M159" s="5" t="str">
        <f t="shared" ca="1" si="6380"/>
        <v/>
      </c>
      <c r="N159" s="5" t="str">
        <f t="shared" ca="1" si="6381"/>
        <v/>
      </c>
      <c r="O159" s="5" t="str">
        <f ca="1">IF(B159="","",'Hidden inputs'!$D$11*F159+'Hidden inputs'!$E$11*G159)</f>
        <v/>
      </c>
      <c r="P159" s="11" t="str">
        <f t="shared" ca="1" si="6314"/>
        <v/>
      </c>
      <c r="Q159" s="20" t="str">
        <f t="shared" ca="1" si="6315"/>
        <v/>
      </c>
      <c r="R159" s="3" t="str">
        <f t="shared" ca="1" si="6382"/>
        <v/>
      </c>
      <c r="S159" s="5" t="str" cm="1">
        <f t="array" aca="1" ref="S159" ca="1">IF($B159="","",IF(R159=0,0,IF(DD_Payment="",0,IF(R159&lt;_xlfn.IFS(DD_Frequency="Monthly",1,DD_Frequency="Quarterly",IF(MONTH(R$2)=1,1,IF(MONTH(R$2)=4,1,IF(MONTH(R$2)=7,1,IF(MONTH(R$2)=10,1,0)))),DD_Frequency="Annually",IF(MONTH(R$2)=1,1,0))*DD_Payment,R159,_xlfn.IFS(DD_Frequency="Monthly",1,DD_Frequency="Quarterly",IF(MONTH(R$2)=1,1,IF(MONTH(R$2)=4,1,IF(MONTH(R$2)=7,1,IF(MONTH(R$2)=10,1,0)))),DD_Frequency="Annually",IF(MONTH(R$2)=1,1,0))*DD_Payment))))</f>
        <v/>
      </c>
      <c r="T159" s="3" t="str">
        <f t="shared" ref="T159" ca="1" si="7664">IF(B159="","",IF(R159&gt;S159,(R159-S159/2)*(rate_A*((T$1+A159)/365)),0))</f>
        <v/>
      </c>
      <c r="U159" s="3" t="str">
        <f t="shared" ca="1" si="6384"/>
        <v/>
      </c>
      <c r="V159" s="3" t="str">
        <f t="shared" ref="V159" ca="1" si="7665">IF(B159="","",G159*(1+rate_A*(T$1+A159)/365))</f>
        <v/>
      </c>
      <c r="W159" s="3" t="str">
        <f t="shared" ref="W159" ca="1" si="7666">IF(B159="","",H159*(1+rate_A*(T$1+A159)/365))</f>
        <v/>
      </c>
      <c r="X159" s="3" t="str">
        <f t="shared" ref="X159" ca="1" si="7667">IF(B159="","",I159*(1+rate_joint*(T$1+A159)/365))</f>
        <v/>
      </c>
      <c r="Y159" s="5" t="str">
        <f t="shared" ca="1" si="6483"/>
        <v/>
      </c>
      <c r="Z159" s="5" t="str" cm="1">
        <f t="array" aca="1" ref="Z159" ca="1">IF(Y159="","",_xlfn.IFS(Y159&lt;='Hidden inputs'!$C$15,Y159*'Hidden inputs'!$D$15,Y159&lt;='Hidden inputs'!$C$16,'Hidden inputs'!$C$15*'Hidden inputs'!$D$15+(Y159-'Hidden inputs'!$B$16)*'Hidden inputs'!$D$16,Y159&lt;='Hidden inputs'!$C$17,'Hidden inputs'!$C$15*'Hidden inputs'!$D$15+('Hidden inputs'!$C$16-'Hidden inputs'!$B$16)*'Hidden inputs'!$D$16+(Y159-'Hidden inputs'!$B$17)*'Hidden inputs'!$D$17,Y159&gt;'Hidden inputs'!$B$18,'Hidden inputs'!$C$15*'Hidden inputs'!$D$15+('Hidden inputs'!$C$16-'Hidden inputs'!$B$16)*'Hidden inputs'!$D$16+('Hidden inputs'!$C$17-'Hidden inputs'!$B$17)*'Hidden inputs'!$D$17+(Y159-'Hidden inputs'!$B$18)*'Hidden inputs'!$D$18))</f>
        <v/>
      </c>
      <c r="AA159" s="10" t="str">
        <f t="shared" ca="1" si="6484"/>
        <v/>
      </c>
      <c r="AB159" s="5" t="str">
        <f t="shared" ca="1" si="6388"/>
        <v/>
      </c>
      <c r="AC159" s="5" t="str">
        <f t="shared" ca="1" si="6485"/>
        <v/>
      </c>
      <c r="AD159" s="5" t="str">
        <f ca="1">IF(B159="","",'Hidden inputs'!$D$11*U159+'Hidden inputs'!$E$11*V159)</f>
        <v/>
      </c>
      <c r="AE159" s="11" t="str">
        <f t="shared" ca="1" si="6320"/>
        <v/>
      </c>
      <c r="AF159" s="9" t="str">
        <f t="shared" ca="1" si="6389"/>
        <v/>
      </c>
      <c r="AG159" s="3" t="str">
        <f t="shared" ca="1" si="6390"/>
        <v/>
      </c>
      <c r="AH159" s="5" t="str" cm="1">
        <f t="array" aca="1" ref="AH159" ca="1">IF($B159="","",IF(AG159=0,0,IF(DD_Payment="",0,IF(AG159&lt;_xlfn.IFS(DD_Frequency="Monthly",1,DD_Frequency="Quarterly",IF(MONTH(AG$2)=1,1,IF(MONTH(AG$2)=4,1,IF(MONTH(AG$2)=7,1,IF(MONTH(AG$2)=10,1,0)))),DD_Frequency="Annually",IF(MONTH(AG$2)=1,1,0))*DD_Payment,AG159,_xlfn.IFS(DD_Frequency="Monthly",1,DD_Frequency="Quarterly",IF(MONTH(AG$2)=1,1,IF(MONTH(AG$2)=4,1,IF(MONTH(AG$2)=7,1,IF(MONTH(AG$2)=10,1,0)))),DD_Frequency="Annually",IF(MONTH(AG$2)=1,1,0))*DD_Payment))))</f>
        <v/>
      </c>
      <c r="AI159" s="3" t="str">
        <f t="shared" ref="AI159" ca="1" si="7668">IF($B159="","",IF(AG159&gt;AH159,(AG159-AH159/2)*(rate_A*(AI$1/365)),0))</f>
        <v/>
      </c>
      <c r="AJ159" s="3" t="str">
        <f t="shared" ca="1" si="6487"/>
        <v/>
      </c>
      <c r="AK159" s="3" t="str">
        <f t="shared" ref="AK159" ca="1" si="7669">IF($B159="","",V159*(1+rate_A*AI$1/365))</f>
        <v/>
      </c>
      <c r="AL159" s="3" t="str">
        <f t="shared" ref="AL159" ca="1" si="7670">IF($B159="","",W159*(1+rate_A*AI$1/365))</f>
        <v/>
      </c>
      <c r="AM159" s="3" t="str">
        <f t="shared" ref="AM159" ca="1" si="7671">IF($B159="","",X159*(1+rate_joint*AI$1/365))</f>
        <v/>
      </c>
      <c r="AN159" s="5" t="str">
        <f t="shared" ca="1" si="6491"/>
        <v/>
      </c>
      <c r="AO159" s="5" t="str" cm="1">
        <f t="array" aca="1" ref="AO159" ca="1">IF(AN159="","",_xlfn.IFS(AN159&lt;='Hidden inputs'!$C$15,AN159*'Hidden inputs'!$D$15,AN159&lt;='Hidden inputs'!$C$16,'Hidden inputs'!$C$15*'Hidden inputs'!$D$15+(AN159-'Hidden inputs'!$B$16)*'Hidden inputs'!$D$16,AN159&lt;='Hidden inputs'!$C$17,'Hidden inputs'!$C$15*'Hidden inputs'!$D$15+('Hidden inputs'!$C$16-'Hidden inputs'!$B$16)*'Hidden inputs'!$D$16+(AN159-'Hidden inputs'!$B$17)*'Hidden inputs'!$D$17,AN159&gt;'Hidden inputs'!$B$18,'Hidden inputs'!$C$15*'Hidden inputs'!$D$15+('Hidden inputs'!$C$16-'Hidden inputs'!$B$16)*'Hidden inputs'!$D$16+('Hidden inputs'!$C$17-'Hidden inputs'!$B$17)*'Hidden inputs'!$D$17+(AN159-'Hidden inputs'!$B$18)*'Hidden inputs'!$D$18))</f>
        <v/>
      </c>
      <c r="AP159" s="10" t="str">
        <f t="shared" ca="1" si="6492"/>
        <v/>
      </c>
      <c r="AQ159" s="5" t="str">
        <f t="shared" ca="1" si="6395"/>
        <v/>
      </c>
      <c r="AR159" s="5" t="str">
        <f t="shared" ca="1" si="6396"/>
        <v/>
      </c>
      <c r="AS159" s="5" t="str">
        <f ca="1">IF($B159="","",'Hidden inputs'!$D$11*AJ159+'Hidden inputs'!$E$11*AK159)</f>
        <v/>
      </c>
      <c r="AT159" s="11" t="str">
        <f t="shared" ca="1" si="6325"/>
        <v/>
      </c>
      <c r="AU159" s="9" t="str">
        <f t="shared" ca="1" si="6397"/>
        <v/>
      </c>
      <c r="AV159" s="3" t="str">
        <f t="shared" ca="1" si="6398"/>
        <v/>
      </c>
      <c r="AW159" s="5" t="str" cm="1">
        <f t="array" aca="1" ref="AW159" ca="1">IF($B159="","",IF(AV159=0,0,IF(DD_Payment="",0,IF(AV159&lt;_xlfn.IFS(DD_Frequency="Monthly",1,DD_Frequency="Quarterly",IF(MONTH(AV$2)=1,1,IF(MONTH(AV$2)=4,1,IF(MONTH(AV$2)=7,1,IF(MONTH(AV$2)=10,1,0)))),DD_Frequency="Annually",IF(MONTH(AV$2)=1,1,0))*DD_Payment,AV159,_xlfn.IFS(DD_Frequency="Monthly",1,DD_Frequency="Quarterly",IF(MONTH(AV$2)=1,1,IF(MONTH(AV$2)=4,1,IF(MONTH(AV$2)=7,1,IF(MONTH(AV$2)=10,1,0)))),DD_Frequency="Annually",IF(MONTH(AV$2)=1,1,0))*DD_Payment))))</f>
        <v/>
      </c>
      <c r="AX159" s="3" t="str">
        <f t="shared" ref="AX159" ca="1" si="7672">IF($B159="","",IF(AV159&gt;AW159,(AV159-AW159/2)*(rate_A*(AX$1/365)),0))</f>
        <v/>
      </c>
      <c r="AY159" s="3" t="str">
        <f t="shared" ca="1" si="6494"/>
        <v/>
      </c>
      <c r="AZ159" s="3" t="str">
        <f t="shared" ref="AZ159" ca="1" si="7673">IF($B159="","",AK159*(1+rate_A*AX$1/365))</f>
        <v/>
      </c>
      <c r="BA159" s="3" t="str">
        <f t="shared" ref="BA159" ca="1" si="7674">IF($B159="","",AL159*(1+rate_A*AX$1/365))</f>
        <v/>
      </c>
      <c r="BB159" s="3" t="str">
        <f t="shared" ref="BB159" ca="1" si="7675">IF($B159="","",AM159*(1+rate_joint*AX$1/365))</f>
        <v/>
      </c>
      <c r="BC159" s="5" t="str">
        <f t="shared" ca="1" si="6498"/>
        <v/>
      </c>
      <c r="BD159" s="5" t="str" cm="1">
        <f t="array" aca="1" ref="BD159" ca="1">IF(BC159="","",_xlfn.IFS(BC159&lt;='Hidden inputs'!$C$15,BC159*'Hidden inputs'!$D$15,BC159&lt;='Hidden inputs'!$C$16,'Hidden inputs'!$C$15*'Hidden inputs'!$D$15+(BC159-'Hidden inputs'!$B$16)*'Hidden inputs'!$D$16,BC159&lt;='Hidden inputs'!$C$17,'Hidden inputs'!$C$15*'Hidden inputs'!$D$15+('Hidden inputs'!$C$16-'Hidden inputs'!$B$16)*'Hidden inputs'!$D$16+(BC159-'Hidden inputs'!$B$17)*'Hidden inputs'!$D$17,BC159&gt;'Hidden inputs'!$B$18,'Hidden inputs'!$C$15*'Hidden inputs'!$D$15+('Hidden inputs'!$C$16-'Hidden inputs'!$B$16)*'Hidden inputs'!$D$16+('Hidden inputs'!$C$17-'Hidden inputs'!$B$17)*'Hidden inputs'!$D$17+(BC159-'Hidden inputs'!$B$18)*'Hidden inputs'!$D$18))</f>
        <v/>
      </c>
      <c r="BE159" s="10" t="str">
        <f t="shared" ca="1" si="6499"/>
        <v/>
      </c>
      <c r="BF159" s="5" t="str">
        <f t="shared" ca="1" si="6403"/>
        <v/>
      </c>
      <c r="BG159" s="5" t="str">
        <f t="shared" ca="1" si="6404"/>
        <v/>
      </c>
      <c r="BH159" s="5" t="str">
        <f ca="1">IF($B159="","",'Hidden inputs'!$D$11*AY159+'Hidden inputs'!$E$11*AZ159)</f>
        <v/>
      </c>
      <c r="BI159" s="11" t="str">
        <f t="shared" ca="1" si="6330"/>
        <v/>
      </c>
      <c r="BJ159" s="9" t="str">
        <f t="shared" ca="1" si="6405"/>
        <v/>
      </c>
      <c r="BK159" s="3" t="str">
        <f t="shared" ca="1" si="6406"/>
        <v/>
      </c>
      <c r="BL159" s="5" t="str" cm="1">
        <f t="array" aca="1" ref="BL159" ca="1">IF($B159="","",IF(BK159=0,0,IF(DD_Payment="",0,IF(BK159&lt;_xlfn.IFS(DD_Frequency="Monthly",1,DD_Frequency="Quarterly",IF(MONTH(BK$2)=1,1,IF(MONTH(BK$2)=4,1,IF(MONTH(BK$2)=7,1,IF(MONTH(BK$2)=10,1,0)))),DD_Frequency="Annually",IF(MONTH(BK$2)=1,1,0))*DD_Payment,BK159,_xlfn.IFS(DD_Frequency="Monthly",1,DD_Frequency="Quarterly",IF(MONTH(BK$2)=1,1,IF(MONTH(BK$2)=4,1,IF(MONTH(BK$2)=7,1,IF(MONTH(BK$2)=10,1,0)))),DD_Frequency="Annually",IF(MONTH(BK$2)=1,1,0))*DD_Payment))))</f>
        <v/>
      </c>
      <c r="BM159" s="3" t="str">
        <f t="shared" ref="BM159" ca="1" si="7676">IF($B159="","",IF(BK159&gt;BL159,(BK159-BL159/2)*(rate_A*(BM$1/365)),0))</f>
        <v/>
      </c>
      <c r="BN159" s="3" t="str">
        <f t="shared" ca="1" si="6501"/>
        <v/>
      </c>
      <c r="BO159" s="3" t="str">
        <f t="shared" ref="BO159" ca="1" si="7677">IF($B159="","",AZ159*(1+rate_A*BM$1/365))</f>
        <v/>
      </c>
      <c r="BP159" s="3" t="str">
        <f t="shared" ref="BP159" ca="1" si="7678">IF($B159="","",BA159*(1+rate_A*BM$1/365))</f>
        <v/>
      </c>
      <c r="BQ159" s="3" t="str">
        <f t="shared" ref="BQ159" ca="1" si="7679">IF($B159="","",BB159*(1+rate_joint*BM$1/365))</f>
        <v/>
      </c>
      <c r="BR159" s="5" t="str">
        <f t="shared" ca="1" si="6505"/>
        <v/>
      </c>
      <c r="BS159" s="5" t="str" cm="1">
        <f t="array" aca="1" ref="BS159" ca="1">IF(BR159="","",_xlfn.IFS(BR159&lt;='Hidden inputs'!$C$15,BR159*'Hidden inputs'!$D$15,BR159&lt;='Hidden inputs'!$C$16,'Hidden inputs'!$C$15*'Hidden inputs'!$D$15+(BR159-'Hidden inputs'!$B$16)*'Hidden inputs'!$D$16,BR159&lt;='Hidden inputs'!$C$17,'Hidden inputs'!$C$15*'Hidden inputs'!$D$15+('Hidden inputs'!$C$16-'Hidden inputs'!$B$16)*'Hidden inputs'!$D$16+(BR159-'Hidden inputs'!$B$17)*'Hidden inputs'!$D$17,BR159&gt;'Hidden inputs'!$B$18,'Hidden inputs'!$C$15*'Hidden inputs'!$D$15+('Hidden inputs'!$C$16-'Hidden inputs'!$B$16)*'Hidden inputs'!$D$16+('Hidden inputs'!$C$17-'Hidden inputs'!$B$17)*'Hidden inputs'!$D$17+(BR159-'Hidden inputs'!$B$18)*'Hidden inputs'!$D$18))</f>
        <v/>
      </c>
      <c r="BT159" s="10" t="str">
        <f t="shared" ca="1" si="6506"/>
        <v/>
      </c>
      <c r="BU159" s="5" t="str">
        <f t="shared" ca="1" si="6411"/>
        <v/>
      </c>
      <c r="BV159" s="5" t="str">
        <f t="shared" ca="1" si="6412"/>
        <v/>
      </c>
      <c r="BW159" s="5" t="str">
        <f ca="1">IF($B159="","",'Hidden inputs'!$D$11*BN159+'Hidden inputs'!$E$11*BO159)</f>
        <v/>
      </c>
      <c r="BX159" s="11" t="str">
        <f t="shared" ca="1" si="6335"/>
        <v/>
      </c>
      <c r="BY159" s="9" t="str">
        <f t="shared" ca="1" si="6413"/>
        <v/>
      </c>
      <c r="BZ159" s="3" t="str">
        <f t="shared" ca="1" si="6414"/>
        <v/>
      </c>
      <c r="CA159" s="5" t="str" cm="1">
        <f t="array" aca="1" ref="CA159" ca="1">IF($B159="","",IF(BZ159=0,0,IF(DD_Payment="",0,IF(BZ159&lt;_xlfn.IFS(DD_Frequency="Monthly",1,DD_Frequency="Quarterly",IF(MONTH(BZ$2)=1,1,IF(MONTH(BZ$2)=4,1,IF(MONTH(BZ$2)=7,1,IF(MONTH(BZ$2)=10,1,0)))),DD_Frequency="Annually",IF(MONTH(BZ$2)=1,1,0))*DD_Payment,BZ159,_xlfn.IFS(DD_Frequency="Monthly",1,DD_Frequency="Quarterly",IF(MONTH(BZ$2)=1,1,IF(MONTH(BZ$2)=4,1,IF(MONTH(BZ$2)=7,1,IF(MONTH(BZ$2)=10,1,0)))),DD_Frequency="Annually",IF(MONTH(BZ$2)=1,1,0))*DD_Payment))))</f>
        <v/>
      </c>
      <c r="CB159" s="3" t="str">
        <f t="shared" ref="CB159" ca="1" si="7680">IF($B159="","",IF(BZ159&gt;CA159,(BZ159-CA159/2)*(rate_A*(CB$1/365)),0))</f>
        <v/>
      </c>
      <c r="CC159" s="3" t="str">
        <f t="shared" ca="1" si="6508"/>
        <v/>
      </c>
      <c r="CD159" s="3" t="str">
        <f t="shared" ref="CD159" ca="1" si="7681">IF($B159="","",BO159*(1+rate_A*CB$1/365))</f>
        <v/>
      </c>
      <c r="CE159" s="3" t="str">
        <f t="shared" ref="CE159" ca="1" si="7682">IF($B159="","",BP159*(1+rate_A*CB$1/365))</f>
        <v/>
      </c>
      <c r="CF159" s="3" t="str">
        <f t="shared" ref="CF159" ca="1" si="7683">IF($B159="","",BQ159*(1+rate_joint*CB$1/365))</f>
        <v/>
      </c>
      <c r="CG159" s="5" t="str">
        <f t="shared" ca="1" si="6512"/>
        <v/>
      </c>
      <c r="CH159" s="5" t="str" cm="1">
        <f t="array" aca="1" ref="CH159" ca="1">IF(CG159="","",_xlfn.IFS(CG159&lt;='Hidden inputs'!$C$15,CG159*'Hidden inputs'!$D$15,CG159&lt;='Hidden inputs'!$C$16,'Hidden inputs'!$C$15*'Hidden inputs'!$D$15+(CG159-'Hidden inputs'!$B$16)*'Hidden inputs'!$D$16,CG159&lt;='Hidden inputs'!$C$17,'Hidden inputs'!$C$15*'Hidden inputs'!$D$15+('Hidden inputs'!$C$16-'Hidden inputs'!$B$16)*'Hidden inputs'!$D$16+(CG159-'Hidden inputs'!$B$17)*'Hidden inputs'!$D$17,CG159&gt;'Hidden inputs'!$B$18,'Hidden inputs'!$C$15*'Hidden inputs'!$D$15+('Hidden inputs'!$C$16-'Hidden inputs'!$B$16)*'Hidden inputs'!$D$16+('Hidden inputs'!$C$17-'Hidden inputs'!$B$17)*'Hidden inputs'!$D$17+(CG159-'Hidden inputs'!$B$18)*'Hidden inputs'!$D$18))</f>
        <v/>
      </c>
      <c r="CI159" s="10" t="str">
        <f t="shared" ca="1" si="6513"/>
        <v/>
      </c>
      <c r="CJ159" s="5" t="str">
        <f t="shared" ca="1" si="6419"/>
        <v/>
      </c>
      <c r="CK159" s="5" t="str">
        <f t="shared" ca="1" si="6420"/>
        <v/>
      </c>
      <c r="CL159" s="5" t="str">
        <f ca="1">IF($B159="","",'Hidden inputs'!$D$11*CC159+'Hidden inputs'!$E$11*CD159)</f>
        <v/>
      </c>
      <c r="CM159" s="11" t="str">
        <f t="shared" ca="1" si="6340"/>
        <v/>
      </c>
      <c r="CN159" s="9" t="str">
        <f t="shared" ca="1" si="6421"/>
        <v/>
      </c>
      <c r="CO159" s="3" t="str">
        <f t="shared" ca="1" si="6422"/>
        <v/>
      </c>
      <c r="CP159" s="5" t="str" cm="1">
        <f t="array" aca="1" ref="CP159" ca="1">IF($B159="","",IF(CO159=0,0,IF(DD_Payment="",0,IF(CO159&lt;_xlfn.IFS(DD_Frequency="Monthly",1,DD_Frequency="Quarterly",IF(MONTH(CO$2)=1,1,IF(MONTH(CO$2)=4,1,IF(MONTH(CO$2)=7,1,IF(MONTH(CO$2)=10,1,0)))),DD_Frequency="Annually",IF(MONTH(CO$2)=1,1,0))*DD_Payment,CO159,_xlfn.IFS(DD_Frequency="Monthly",1,DD_Frequency="Quarterly",IF(MONTH(CO$2)=1,1,IF(MONTH(CO$2)=4,1,IF(MONTH(CO$2)=7,1,IF(MONTH(CO$2)=10,1,0)))),DD_Frequency="Annually",IF(MONTH(CO$2)=1,1,0))*DD_Payment))))</f>
        <v/>
      </c>
      <c r="CQ159" s="3" t="str">
        <f t="shared" ref="CQ159" ca="1" si="7684">IF($B159="","",IF(CO159&gt;CP159,(CO159-CP159/2)*(rate_A*(CQ$1/365)),0))</f>
        <v/>
      </c>
      <c r="CR159" s="3" t="str">
        <f t="shared" ca="1" si="6515"/>
        <v/>
      </c>
      <c r="CS159" s="3" t="str">
        <f t="shared" ref="CS159" ca="1" si="7685">IF($B159="","",CD159*(1+rate_A*CQ$1/365))</f>
        <v/>
      </c>
      <c r="CT159" s="3" t="str">
        <f t="shared" ref="CT159" ca="1" si="7686">IF($B159="","",CE159*(1+rate_A*CQ$1/365))</f>
        <v/>
      </c>
      <c r="CU159" s="3" t="str">
        <f t="shared" ref="CU159" ca="1" si="7687">IF($B159="","",CF159*(1+rate_joint*CQ$1/365))</f>
        <v/>
      </c>
      <c r="CV159" s="5" t="str">
        <f t="shared" ca="1" si="6519"/>
        <v/>
      </c>
      <c r="CW159" s="5" t="str" cm="1">
        <f t="array" aca="1" ref="CW159" ca="1">IF(CV159="","",_xlfn.IFS(CV159&lt;='Hidden inputs'!$C$15,CV159*'Hidden inputs'!$D$15,CV159&lt;='Hidden inputs'!$C$16,'Hidden inputs'!$C$15*'Hidden inputs'!$D$15+(CV159-'Hidden inputs'!$B$16)*'Hidden inputs'!$D$16,CV159&lt;='Hidden inputs'!$C$17,'Hidden inputs'!$C$15*'Hidden inputs'!$D$15+('Hidden inputs'!$C$16-'Hidden inputs'!$B$16)*'Hidden inputs'!$D$16+(CV159-'Hidden inputs'!$B$17)*'Hidden inputs'!$D$17,CV159&gt;'Hidden inputs'!$B$18,'Hidden inputs'!$C$15*'Hidden inputs'!$D$15+('Hidden inputs'!$C$16-'Hidden inputs'!$B$16)*'Hidden inputs'!$D$16+('Hidden inputs'!$C$17-'Hidden inputs'!$B$17)*'Hidden inputs'!$D$17+(CV159-'Hidden inputs'!$B$18)*'Hidden inputs'!$D$18))</f>
        <v/>
      </c>
      <c r="CX159" s="10" t="str">
        <f t="shared" ca="1" si="6520"/>
        <v/>
      </c>
      <c r="CY159" s="5" t="str">
        <f t="shared" ca="1" si="6427"/>
        <v/>
      </c>
      <c r="CZ159" s="5" t="str">
        <f t="shared" ca="1" si="6428"/>
        <v/>
      </c>
      <c r="DA159" s="5" t="str">
        <f ca="1">IF($B159="","",'Hidden inputs'!$D$11*CR159+'Hidden inputs'!$E$11*CS159)</f>
        <v/>
      </c>
      <c r="DB159" s="11" t="str">
        <f t="shared" ca="1" si="6345"/>
        <v/>
      </c>
      <c r="DC159" s="9" t="str">
        <f t="shared" ca="1" si="6429"/>
        <v/>
      </c>
      <c r="DD159" s="3" t="str">
        <f t="shared" ca="1" si="6430"/>
        <v/>
      </c>
      <c r="DE159" s="5" t="str" cm="1">
        <f t="array" aca="1" ref="DE159" ca="1">IF($B159="","",IF(DD159=0,0,IF(DD_Payment="",0,IF(DD159&lt;_xlfn.IFS(DD_Frequency="Monthly",1,DD_Frequency="Quarterly",IF(MONTH(DD$2)=1,1,IF(MONTH(DD$2)=4,1,IF(MONTH(DD$2)=7,1,IF(MONTH(DD$2)=10,1,0)))),DD_Frequency="Annually",IF(MONTH(DD$2)=1,1,0))*DD_Payment,DD159,_xlfn.IFS(DD_Frequency="Monthly",1,DD_Frequency="Quarterly",IF(MONTH(DD$2)=1,1,IF(MONTH(DD$2)=4,1,IF(MONTH(DD$2)=7,1,IF(MONTH(DD$2)=10,1,0)))),DD_Frequency="Annually",IF(MONTH(DD$2)=1,1,0))*DD_Payment))))</f>
        <v/>
      </c>
      <c r="DF159" s="3" t="str">
        <f t="shared" ref="DF159" ca="1" si="7688">IF($B159="","",IF(DD159&gt;DE159,(DD159-DE159/2)*(rate_A*(DF$1/365)),0))</f>
        <v/>
      </c>
      <c r="DG159" s="3" t="str">
        <f t="shared" ca="1" si="6522"/>
        <v/>
      </c>
      <c r="DH159" s="3" t="str">
        <f t="shared" ref="DH159" ca="1" si="7689">IF($B159="","",CS159*(1+rate_A*DF$1/365))</f>
        <v/>
      </c>
      <c r="DI159" s="3" t="str">
        <f t="shared" ref="DI159" ca="1" si="7690">IF($B159="","",CT159*(1+rate_A*DF$1/365))</f>
        <v/>
      </c>
      <c r="DJ159" s="3" t="str">
        <f t="shared" ref="DJ159" ca="1" si="7691">IF($B159="","",CU159*(1+rate_joint*DF$1/365))</f>
        <v/>
      </c>
      <c r="DK159" s="5" t="str">
        <f t="shared" ca="1" si="6526"/>
        <v/>
      </c>
      <c r="DL159" s="5" t="str" cm="1">
        <f t="array" aca="1" ref="DL159" ca="1">IF(DK159="","",_xlfn.IFS(DK159&lt;='Hidden inputs'!$C$15,DK159*'Hidden inputs'!$D$15,DK159&lt;='Hidden inputs'!$C$16,'Hidden inputs'!$C$15*'Hidden inputs'!$D$15+(DK159-'Hidden inputs'!$B$16)*'Hidden inputs'!$D$16,DK159&lt;='Hidden inputs'!$C$17,'Hidden inputs'!$C$15*'Hidden inputs'!$D$15+('Hidden inputs'!$C$16-'Hidden inputs'!$B$16)*'Hidden inputs'!$D$16+(DK159-'Hidden inputs'!$B$17)*'Hidden inputs'!$D$17,DK159&gt;'Hidden inputs'!$B$18,'Hidden inputs'!$C$15*'Hidden inputs'!$D$15+('Hidden inputs'!$C$16-'Hidden inputs'!$B$16)*'Hidden inputs'!$D$16+('Hidden inputs'!$C$17-'Hidden inputs'!$B$17)*'Hidden inputs'!$D$17+(DK159-'Hidden inputs'!$B$18)*'Hidden inputs'!$D$18))</f>
        <v/>
      </c>
      <c r="DM159" s="10" t="str">
        <f t="shared" ca="1" si="6527"/>
        <v/>
      </c>
      <c r="DN159" s="5" t="str">
        <f t="shared" ca="1" si="6435"/>
        <v/>
      </c>
      <c r="DO159" s="5" t="str">
        <f t="shared" ca="1" si="6436"/>
        <v/>
      </c>
      <c r="DP159" s="5" t="str">
        <f ca="1">IF($B159="","",'Hidden inputs'!$D$11*DG159+'Hidden inputs'!$E$11*DH159)</f>
        <v/>
      </c>
      <c r="DQ159" s="11" t="str">
        <f t="shared" ca="1" si="6350"/>
        <v/>
      </c>
      <c r="DR159" s="9" t="str">
        <f t="shared" ca="1" si="6437"/>
        <v/>
      </c>
      <c r="DS159" s="3" t="str">
        <f t="shared" ca="1" si="6438"/>
        <v/>
      </c>
      <c r="DT159" s="5" t="str" cm="1">
        <f t="array" aca="1" ref="DT159" ca="1">IF($B159="","",IF(DS159=0,0,IF(DD_Payment="",0,IF(DS159&lt;_xlfn.IFS(DD_Frequency="Monthly",1,DD_Frequency="Quarterly",IF(MONTH(DS$2)=1,1,IF(MONTH(DS$2)=4,1,IF(MONTH(DS$2)=7,1,IF(MONTH(DS$2)=10,1,0)))),DD_Frequency="Annually",IF(MONTH(DS$2)=1,1,0))*DD_Payment,DS159,_xlfn.IFS(DD_Frequency="Monthly",1,DD_Frequency="Quarterly",IF(MONTH(DS$2)=1,1,IF(MONTH(DS$2)=4,1,IF(MONTH(DS$2)=7,1,IF(MONTH(DS$2)=10,1,0)))),DD_Frequency="Annually",IF(MONTH(DS$2)=1,1,0))*DD_Payment))))</f>
        <v/>
      </c>
      <c r="DU159" s="3" t="str">
        <f t="shared" ref="DU159" ca="1" si="7692">IF($B159="","",IF(DS159&gt;DT159,(DS159-DT159/2)*(rate_A*(DU$1/365)),0))</f>
        <v/>
      </c>
      <c r="DV159" s="3" t="str">
        <f t="shared" ca="1" si="6529"/>
        <v/>
      </c>
      <c r="DW159" s="3" t="str">
        <f t="shared" ref="DW159" ca="1" si="7693">IF($B159="","",DH159*(1+rate_A*DU$1/365))</f>
        <v/>
      </c>
      <c r="DX159" s="3" t="str">
        <f t="shared" ref="DX159" ca="1" si="7694">IF($B159="","",DI159*(1+rate_A*DU$1/365))</f>
        <v/>
      </c>
      <c r="DY159" s="3" t="str">
        <f t="shared" ref="DY159" ca="1" si="7695">IF($B159="","",DJ159*(1+rate_joint*DU$1/365))</f>
        <v/>
      </c>
      <c r="DZ159" s="5" t="str">
        <f t="shared" ca="1" si="6533"/>
        <v/>
      </c>
      <c r="EA159" s="5" t="str" cm="1">
        <f t="array" aca="1" ref="EA159" ca="1">IF(DZ159="","",_xlfn.IFS(DZ159&lt;='Hidden inputs'!$C$15,DZ159*'Hidden inputs'!$D$15,DZ159&lt;='Hidden inputs'!$C$16,'Hidden inputs'!$C$15*'Hidden inputs'!$D$15+(DZ159-'Hidden inputs'!$B$16)*'Hidden inputs'!$D$16,DZ159&lt;='Hidden inputs'!$C$17,'Hidden inputs'!$C$15*'Hidden inputs'!$D$15+('Hidden inputs'!$C$16-'Hidden inputs'!$B$16)*'Hidden inputs'!$D$16+(DZ159-'Hidden inputs'!$B$17)*'Hidden inputs'!$D$17,DZ159&gt;'Hidden inputs'!$B$18,'Hidden inputs'!$C$15*'Hidden inputs'!$D$15+('Hidden inputs'!$C$16-'Hidden inputs'!$B$16)*'Hidden inputs'!$D$16+('Hidden inputs'!$C$17-'Hidden inputs'!$B$17)*'Hidden inputs'!$D$17+(DZ159-'Hidden inputs'!$B$18)*'Hidden inputs'!$D$18))</f>
        <v/>
      </c>
      <c r="EB159" s="10" t="str">
        <f t="shared" ca="1" si="6534"/>
        <v/>
      </c>
      <c r="EC159" s="5" t="str">
        <f t="shared" ca="1" si="6443"/>
        <v/>
      </c>
      <c r="ED159" s="5" t="str">
        <f t="shared" ca="1" si="6444"/>
        <v/>
      </c>
      <c r="EE159" s="5" t="str">
        <f ca="1">IF($B159="","",'Hidden inputs'!$D$11*DV159+'Hidden inputs'!$E$11*DW159)</f>
        <v/>
      </c>
      <c r="EF159" s="11" t="str">
        <f t="shared" ca="1" si="6355"/>
        <v/>
      </c>
      <c r="EG159" s="9" t="str">
        <f t="shared" ca="1" si="6445"/>
        <v/>
      </c>
      <c r="EH159" s="3" t="str">
        <f t="shared" ca="1" si="6446"/>
        <v/>
      </c>
      <c r="EI159" s="5" t="str" cm="1">
        <f t="array" aca="1" ref="EI159" ca="1">IF($B159="","",IF(EH159=0,0,IF(DD_Payment="",0,IF(EH159&lt;_xlfn.IFS(DD_Frequency="Monthly",1,DD_Frequency="Quarterly",IF(MONTH(EH$2)=1,1,IF(MONTH(EH$2)=4,1,IF(MONTH(EH$2)=7,1,IF(MONTH(EH$2)=10,1,0)))),DD_Frequency="Annually",IF(MONTH(EH$2)=1,1,0))*DD_Payment,EH159,_xlfn.IFS(DD_Frequency="Monthly",1,DD_Frequency="Quarterly",IF(MONTH(EH$2)=1,1,IF(MONTH(EH$2)=4,1,IF(MONTH(EH$2)=7,1,IF(MONTH(EH$2)=10,1,0)))),DD_Frequency="Annually",IF(MONTH(EH$2)=1,1,0))*DD_Payment))))</f>
        <v/>
      </c>
      <c r="EJ159" s="3" t="str">
        <f t="shared" ref="EJ159" ca="1" si="7696">IF($B159="","",IF(EH159&gt;EI159,(EH159-EI159/2)*(rate_A*(EJ$1/365)),0))</f>
        <v/>
      </c>
      <c r="EK159" s="3" t="str">
        <f t="shared" ca="1" si="6536"/>
        <v/>
      </c>
      <c r="EL159" s="3" t="str">
        <f t="shared" ref="EL159" ca="1" si="7697">IF($B159="","",DW159*(1+rate_A*EJ$1/365))</f>
        <v/>
      </c>
      <c r="EM159" s="3" t="str">
        <f t="shared" ref="EM159" ca="1" si="7698">IF($B159="","",DX159*(1+rate_A*EJ$1/365))</f>
        <v/>
      </c>
      <c r="EN159" s="3" t="str">
        <f t="shared" ref="EN159" ca="1" si="7699">IF($B159="","",DY159*(1+rate_joint*EJ$1/365))</f>
        <v/>
      </c>
      <c r="EO159" s="5" t="str">
        <f t="shared" ca="1" si="6540"/>
        <v/>
      </c>
      <c r="EP159" s="5" t="str" cm="1">
        <f t="array" aca="1" ref="EP159" ca="1">IF(EO159="","",_xlfn.IFS(EO159&lt;='Hidden inputs'!$C$15,EO159*'Hidden inputs'!$D$15,EO159&lt;='Hidden inputs'!$C$16,'Hidden inputs'!$C$15*'Hidden inputs'!$D$15+(EO159-'Hidden inputs'!$B$16)*'Hidden inputs'!$D$16,EO159&lt;='Hidden inputs'!$C$17,'Hidden inputs'!$C$15*'Hidden inputs'!$D$15+('Hidden inputs'!$C$16-'Hidden inputs'!$B$16)*'Hidden inputs'!$D$16+(EO159-'Hidden inputs'!$B$17)*'Hidden inputs'!$D$17,EO159&gt;'Hidden inputs'!$B$18,'Hidden inputs'!$C$15*'Hidden inputs'!$D$15+('Hidden inputs'!$C$16-'Hidden inputs'!$B$16)*'Hidden inputs'!$D$16+('Hidden inputs'!$C$17-'Hidden inputs'!$B$17)*'Hidden inputs'!$D$17+(EO159-'Hidden inputs'!$B$18)*'Hidden inputs'!$D$18))</f>
        <v/>
      </c>
      <c r="EQ159" s="10" t="str">
        <f t="shared" ca="1" si="6541"/>
        <v/>
      </c>
      <c r="ER159" s="5" t="str">
        <f t="shared" ca="1" si="6451"/>
        <v/>
      </c>
      <c r="ES159" s="5" t="str">
        <f t="shared" ca="1" si="6452"/>
        <v/>
      </c>
      <c r="ET159" s="5" t="str">
        <f ca="1">IF($B159="","",'Hidden inputs'!$D$11*EK159+'Hidden inputs'!$E$11*EL159)</f>
        <v/>
      </c>
      <c r="EU159" s="11" t="str">
        <f t="shared" ca="1" si="6360"/>
        <v/>
      </c>
      <c r="EV159" s="9" t="str">
        <f t="shared" ca="1" si="6453"/>
        <v/>
      </c>
      <c r="EW159" s="3" t="str">
        <f t="shared" ca="1" si="6454"/>
        <v/>
      </c>
      <c r="EX159" s="5" t="str" cm="1">
        <f t="array" aca="1" ref="EX159" ca="1">IF($B159="","",IF(EW159=0,0,IF(DD_Payment="",0,IF(EW159&lt;_xlfn.IFS(DD_Frequency="Monthly",1,DD_Frequency="Quarterly",IF(MONTH(EW$2)=1,1,IF(MONTH(EW$2)=4,1,IF(MONTH(EW$2)=7,1,IF(MONTH(EW$2)=10,1,0)))),DD_Frequency="Annually",IF(MONTH(EW$2)=1,1,0))*DD_Payment,EW159,_xlfn.IFS(DD_Frequency="Monthly",1,DD_Frequency="Quarterly",IF(MONTH(EW$2)=1,1,IF(MONTH(EW$2)=4,1,IF(MONTH(EW$2)=7,1,IF(MONTH(EW$2)=10,1,0)))),DD_Frequency="Annually",IF(MONTH(EW$2)=1,1,0))*DD_Payment))))</f>
        <v/>
      </c>
      <c r="EY159" s="3" t="str">
        <f t="shared" ref="EY159" ca="1" si="7700">IF($B159="","",IF(EW159&gt;EX159,(EW159-EX159/2)*(rate_A*(EY$1/365)),0))</f>
        <v/>
      </c>
      <c r="EZ159" s="3" t="str">
        <f t="shared" ca="1" si="6543"/>
        <v/>
      </c>
      <c r="FA159" s="3" t="str">
        <f t="shared" ref="FA159" ca="1" si="7701">IF($B159="","",EL159*(1+rate_A*EY$1/365))</f>
        <v/>
      </c>
      <c r="FB159" s="3" t="str">
        <f t="shared" ref="FB159" ca="1" si="7702">IF($B159="","",EM159*(1+rate_A*EY$1/365))</f>
        <v/>
      </c>
      <c r="FC159" s="3" t="str">
        <f t="shared" ref="FC159" ca="1" si="7703">IF($B159="","",EN159*(1+rate_joint*EY$1/365))</f>
        <v/>
      </c>
      <c r="FD159" s="5" t="str">
        <f t="shared" ca="1" si="6547"/>
        <v/>
      </c>
      <c r="FE159" s="5" t="str" cm="1">
        <f t="array" aca="1" ref="FE159" ca="1">IF(FD159="","",_xlfn.IFS(FD159&lt;='Hidden inputs'!$C$15,FD159*'Hidden inputs'!$D$15,FD159&lt;='Hidden inputs'!$C$16,'Hidden inputs'!$C$15*'Hidden inputs'!$D$15+(FD159-'Hidden inputs'!$B$16)*'Hidden inputs'!$D$16,FD159&lt;='Hidden inputs'!$C$17,'Hidden inputs'!$C$15*'Hidden inputs'!$D$15+('Hidden inputs'!$C$16-'Hidden inputs'!$B$16)*'Hidden inputs'!$D$16+(FD159-'Hidden inputs'!$B$17)*'Hidden inputs'!$D$17,FD159&gt;'Hidden inputs'!$B$18,'Hidden inputs'!$C$15*'Hidden inputs'!$D$15+('Hidden inputs'!$C$16-'Hidden inputs'!$B$16)*'Hidden inputs'!$D$16+('Hidden inputs'!$C$17-'Hidden inputs'!$B$17)*'Hidden inputs'!$D$17+(FD159-'Hidden inputs'!$B$18)*'Hidden inputs'!$D$18))</f>
        <v/>
      </c>
      <c r="FF159" s="10" t="str">
        <f t="shared" ca="1" si="6548"/>
        <v/>
      </c>
      <c r="FG159" s="5" t="str">
        <f t="shared" ca="1" si="6459"/>
        <v/>
      </c>
      <c r="FH159" s="5" t="str">
        <f t="shared" ca="1" si="6460"/>
        <v/>
      </c>
      <c r="FI159" s="5" t="str">
        <f ca="1">IF($B159="","",'Hidden inputs'!$D$11*EZ159+'Hidden inputs'!$E$11*FA159)</f>
        <v/>
      </c>
      <c r="FJ159" s="11" t="str">
        <f t="shared" ca="1" si="6365"/>
        <v/>
      </c>
      <c r="FK159" s="9" t="str">
        <f t="shared" ca="1" si="6461"/>
        <v/>
      </c>
      <c r="FL159" s="3" t="str">
        <f t="shared" ca="1" si="6462"/>
        <v/>
      </c>
      <c r="FM159" s="5" t="str" cm="1">
        <f t="array" aca="1" ref="FM159" ca="1">IF($B159="","",IF(FL159=0,0,IF(DD_Payment="",0,IF(FL159&lt;_xlfn.IFS(DD_Frequency="Monthly",1,DD_Frequency="Quarterly",IF(MONTH(FL$2)=1,1,IF(MONTH(FL$2)=4,1,IF(MONTH(FL$2)=7,1,IF(MONTH(FL$2)=10,1,0)))),DD_Frequency="Annually",IF(MONTH(FL$2)=1,1,0))*DD_Payment,FL159,_xlfn.IFS(DD_Frequency="Monthly",1,DD_Frequency="Quarterly",IF(MONTH(FL$2)=1,1,IF(MONTH(FL$2)=4,1,IF(MONTH(FL$2)=7,1,IF(MONTH(FL$2)=10,1,0)))),DD_Frequency="Annually",IF(MONTH(FL$2)=1,1,0))*DD_Payment))))</f>
        <v/>
      </c>
      <c r="FN159" s="3" t="str">
        <f t="shared" ref="FN159" ca="1" si="7704">IF($B159="","",IF(FL159&gt;FM159,(FL159-FM159/2)*(rate_A*(FN$1/365)),0))</f>
        <v/>
      </c>
      <c r="FO159" s="3" t="str">
        <f t="shared" ca="1" si="6550"/>
        <v/>
      </c>
      <c r="FP159" s="3" t="str">
        <f t="shared" ref="FP159" ca="1" si="7705">IF($B159="","",FA159*(1+rate_A*FN$1/365))</f>
        <v/>
      </c>
      <c r="FQ159" s="3" t="str">
        <f t="shared" ref="FQ159" ca="1" si="7706">IF($B159="","",FB159*(1+rate_A*FN$1/365))</f>
        <v/>
      </c>
      <c r="FR159" s="3" t="str">
        <f t="shared" ref="FR159" ca="1" si="7707">IF($B159="","",FC159*(1+rate_joint*FN$1/365))</f>
        <v/>
      </c>
      <c r="FS159" s="5" t="str">
        <f t="shared" ca="1" si="6554"/>
        <v/>
      </c>
      <c r="FT159" s="5" t="str" cm="1">
        <f t="array" aca="1" ref="FT159" ca="1">IF(FS159="","",_xlfn.IFS(FS159&lt;='Hidden inputs'!$C$15,FS159*'Hidden inputs'!$D$15,FS159&lt;='Hidden inputs'!$C$16,'Hidden inputs'!$C$15*'Hidden inputs'!$D$15+(FS159-'Hidden inputs'!$B$16)*'Hidden inputs'!$D$16,FS159&lt;='Hidden inputs'!$C$17,'Hidden inputs'!$C$15*'Hidden inputs'!$D$15+('Hidden inputs'!$C$16-'Hidden inputs'!$B$16)*'Hidden inputs'!$D$16+(FS159-'Hidden inputs'!$B$17)*'Hidden inputs'!$D$17,FS159&gt;'Hidden inputs'!$B$18,'Hidden inputs'!$C$15*'Hidden inputs'!$D$15+('Hidden inputs'!$C$16-'Hidden inputs'!$B$16)*'Hidden inputs'!$D$16+('Hidden inputs'!$C$17-'Hidden inputs'!$B$17)*'Hidden inputs'!$D$17+(FS159-'Hidden inputs'!$B$18)*'Hidden inputs'!$D$18))</f>
        <v/>
      </c>
      <c r="FU159" s="10" t="str">
        <f t="shared" ca="1" si="6555"/>
        <v/>
      </c>
      <c r="FV159" s="5" t="str">
        <f t="shared" ca="1" si="6467"/>
        <v/>
      </c>
      <c r="FW159" s="5" t="str">
        <f t="shared" ca="1" si="6468"/>
        <v/>
      </c>
      <c r="FX159" s="5" t="str">
        <f ca="1">IF($B159="","",'Hidden inputs'!$D$11*FO159+'Hidden inputs'!$E$11*FP159)</f>
        <v/>
      </c>
      <c r="FY159" s="11" t="str">
        <f t="shared" ca="1" si="6370"/>
        <v/>
      </c>
      <c r="FZ159" s="9" t="str">
        <f t="shared" ca="1" si="6469"/>
        <v/>
      </c>
      <c r="GA159" s="5" t="str">
        <f t="shared" ca="1" si="6470"/>
        <v/>
      </c>
      <c r="GB159" s="5" t="str">
        <f t="shared" ca="1" si="6471"/>
        <v/>
      </c>
      <c r="GC159" s="5" t="str">
        <f t="shared" ca="1" si="6371"/>
        <v/>
      </c>
      <c r="GD159" s="5" t="str">
        <f t="shared" ca="1" si="6372"/>
        <v/>
      </c>
    </row>
    <row r="160" spans="1:186" x14ac:dyDescent="0.35">
      <c r="A160" s="2" t="str">
        <f t="shared" ca="1" si="6373"/>
        <v/>
      </c>
      <c r="B160" s="6" t="str">
        <f t="shared" ca="1" si="6374"/>
        <v/>
      </c>
      <c r="C160" s="5" t="str">
        <f t="shared" ca="1" si="6472"/>
        <v/>
      </c>
      <c r="D160" s="5" t="str" cm="1">
        <f t="array" aca="1" ref="D160" ca="1">IF($B160="","",IF(C160=0,0,IF(DD_Payment="",0,IF(C160&lt;_xlfn.IFS(DD_Frequency="Monthly",1,DD_Frequency="Quarterly",IF(MONTH(C$2)=1,1,IF(MONTH(C$2)=4,1,IF(MONTH(C$2)=7,1,IF(MONTH(C$2)=10,1,0)))),DD_Frequency="Annually",IF(MONTH(C$2)=1,1,0))*DD_Payment,C160,_xlfn.IFS(DD_Frequency="Monthly",1,DD_Frequency="Quarterly",IF(MONTH(C$2)=1,1,IF(MONTH(C$2)=4,1,IF(MONTH(C$2)=7,1,IF(MONTH(C$2)=10,1,0)))),DD_Frequency="Annually",IF(MONTH(C$2)=1,1,0))*DD_Payment))))</f>
        <v/>
      </c>
      <c r="E160" s="5" t="str">
        <f t="shared" ref="E160" ca="1" si="7708">IF(B160="","",IF(C160&gt;D160,(C160-D160/2)*(rate_A*(E$1/365)),0))</f>
        <v/>
      </c>
      <c r="F160" s="5" t="str">
        <f t="shared" ca="1" si="6376"/>
        <v/>
      </c>
      <c r="G160" s="5" t="str">
        <f t="shared" ref="G160" ca="1" si="7709">IF(B160="","",G159*(1+rate_A*E$1/365))</f>
        <v/>
      </c>
      <c r="H160" s="5" t="str">
        <f t="shared" ref="H160" ca="1" si="7710">IF(B160="","",H159*(1+rate_A*E$1/365))</f>
        <v/>
      </c>
      <c r="I160" s="5" t="str">
        <f t="shared" ref="I160" ca="1" si="7711">IF(B160="","",I159*(1+rate_joint*E$1/365))</f>
        <v/>
      </c>
      <c r="J160" s="5" t="str">
        <f t="shared" ca="1" si="6477"/>
        <v/>
      </c>
      <c r="K160" s="5" t="str" cm="1">
        <f t="array" aca="1" ref="K160" ca="1">IF(J160="","",_xlfn.IFS(J160&lt;='Hidden inputs'!$C$15,J160*'Hidden inputs'!$D$15,J160&lt;='Hidden inputs'!$C$16,'Hidden inputs'!$C$15*'Hidden inputs'!$D$15+(J160-'Hidden inputs'!$B$16)*'Hidden inputs'!$D$16,J160&lt;='Hidden inputs'!$C$17,'Hidden inputs'!$C$15*'Hidden inputs'!$D$15+('Hidden inputs'!$C$16-'Hidden inputs'!$B$16)*'Hidden inputs'!$D$16+(J160-'Hidden inputs'!$B$17)*'Hidden inputs'!$D$17,J160&gt;'Hidden inputs'!$B$18,'Hidden inputs'!$C$15*'Hidden inputs'!$D$15+('Hidden inputs'!$C$16-'Hidden inputs'!$B$16)*'Hidden inputs'!$D$16+('Hidden inputs'!$C$17-'Hidden inputs'!$B$17)*'Hidden inputs'!$D$17+(J160-'Hidden inputs'!$B$18)*'Hidden inputs'!$D$18))</f>
        <v/>
      </c>
      <c r="L160" s="11" t="str">
        <f t="shared" ca="1" si="6478"/>
        <v/>
      </c>
      <c r="M160" s="5" t="str">
        <f t="shared" ca="1" si="6380"/>
        <v/>
      </c>
      <c r="N160" s="5" t="str">
        <f t="shared" ca="1" si="6381"/>
        <v/>
      </c>
      <c r="O160" s="5" t="str">
        <f ca="1">IF(B160="","",'Hidden inputs'!$D$11*F160+'Hidden inputs'!$E$11*G160)</f>
        <v/>
      </c>
      <c r="P160" s="11" t="str">
        <f t="shared" ca="1" si="6314"/>
        <v/>
      </c>
      <c r="Q160" s="20" t="str">
        <f t="shared" ca="1" si="6315"/>
        <v/>
      </c>
      <c r="R160" s="3" t="str">
        <f t="shared" ca="1" si="6382"/>
        <v/>
      </c>
      <c r="S160" s="5" t="str" cm="1">
        <f t="array" aca="1" ref="S160" ca="1">IF($B160="","",IF(R160=0,0,IF(DD_Payment="",0,IF(R160&lt;_xlfn.IFS(DD_Frequency="Monthly",1,DD_Frequency="Quarterly",IF(MONTH(R$2)=1,1,IF(MONTH(R$2)=4,1,IF(MONTH(R$2)=7,1,IF(MONTH(R$2)=10,1,0)))),DD_Frequency="Annually",IF(MONTH(R$2)=1,1,0))*DD_Payment,R160,_xlfn.IFS(DD_Frequency="Monthly",1,DD_Frequency="Quarterly",IF(MONTH(R$2)=1,1,IF(MONTH(R$2)=4,1,IF(MONTH(R$2)=7,1,IF(MONTH(R$2)=10,1,0)))),DD_Frequency="Annually",IF(MONTH(R$2)=1,1,0))*DD_Payment))))</f>
        <v/>
      </c>
      <c r="T160" s="3" t="str">
        <f t="shared" ref="T160" ca="1" si="7712">IF(B160="","",IF(R160&gt;S160,(R160-S160/2)*(rate_A*((T$1+A160)/365)),0))</f>
        <v/>
      </c>
      <c r="U160" s="3" t="str">
        <f t="shared" ca="1" si="6384"/>
        <v/>
      </c>
      <c r="V160" s="3" t="str">
        <f t="shared" ref="V160" ca="1" si="7713">IF(B160="","",G160*(1+rate_A*(T$1+A160)/365))</f>
        <v/>
      </c>
      <c r="W160" s="3" t="str">
        <f t="shared" ref="W160" ca="1" si="7714">IF(B160="","",H160*(1+rate_A*(T$1+A160)/365))</f>
        <v/>
      </c>
      <c r="X160" s="3" t="str">
        <f t="shared" ref="X160" ca="1" si="7715">IF(B160="","",I160*(1+rate_joint*(T$1+A160)/365))</f>
        <v/>
      </c>
      <c r="Y160" s="5" t="str">
        <f t="shared" ca="1" si="6483"/>
        <v/>
      </c>
      <c r="Z160" s="5" t="str" cm="1">
        <f t="array" aca="1" ref="Z160" ca="1">IF(Y160="","",_xlfn.IFS(Y160&lt;='Hidden inputs'!$C$15,Y160*'Hidden inputs'!$D$15,Y160&lt;='Hidden inputs'!$C$16,'Hidden inputs'!$C$15*'Hidden inputs'!$D$15+(Y160-'Hidden inputs'!$B$16)*'Hidden inputs'!$D$16,Y160&lt;='Hidden inputs'!$C$17,'Hidden inputs'!$C$15*'Hidden inputs'!$D$15+('Hidden inputs'!$C$16-'Hidden inputs'!$B$16)*'Hidden inputs'!$D$16+(Y160-'Hidden inputs'!$B$17)*'Hidden inputs'!$D$17,Y160&gt;'Hidden inputs'!$B$18,'Hidden inputs'!$C$15*'Hidden inputs'!$D$15+('Hidden inputs'!$C$16-'Hidden inputs'!$B$16)*'Hidden inputs'!$D$16+('Hidden inputs'!$C$17-'Hidden inputs'!$B$17)*'Hidden inputs'!$D$17+(Y160-'Hidden inputs'!$B$18)*'Hidden inputs'!$D$18))</f>
        <v/>
      </c>
      <c r="AA160" s="10" t="str">
        <f t="shared" ca="1" si="6484"/>
        <v/>
      </c>
      <c r="AB160" s="5" t="str">
        <f t="shared" ca="1" si="6388"/>
        <v/>
      </c>
      <c r="AC160" s="5" t="str">
        <f t="shared" ca="1" si="6485"/>
        <v/>
      </c>
      <c r="AD160" s="5" t="str">
        <f ca="1">IF(B160="","",'Hidden inputs'!$D$11*U160+'Hidden inputs'!$E$11*V160)</f>
        <v/>
      </c>
      <c r="AE160" s="11" t="str">
        <f t="shared" ca="1" si="6320"/>
        <v/>
      </c>
      <c r="AF160" s="9" t="str">
        <f t="shared" ca="1" si="6389"/>
        <v/>
      </c>
      <c r="AG160" s="3" t="str">
        <f t="shared" ca="1" si="6390"/>
        <v/>
      </c>
      <c r="AH160" s="5" t="str" cm="1">
        <f t="array" aca="1" ref="AH160" ca="1">IF($B160="","",IF(AG160=0,0,IF(DD_Payment="",0,IF(AG160&lt;_xlfn.IFS(DD_Frequency="Monthly",1,DD_Frequency="Quarterly",IF(MONTH(AG$2)=1,1,IF(MONTH(AG$2)=4,1,IF(MONTH(AG$2)=7,1,IF(MONTH(AG$2)=10,1,0)))),DD_Frequency="Annually",IF(MONTH(AG$2)=1,1,0))*DD_Payment,AG160,_xlfn.IFS(DD_Frequency="Monthly",1,DD_Frequency="Quarterly",IF(MONTH(AG$2)=1,1,IF(MONTH(AG$2)=4,1,IF(MONTH(AG$2)=7,1,IF(MONTH(AG$2)=10,1,0)))),DD_Frequency="Annually",IF(MONTH(AG$2)=1,1,0))*DD_Payment))))</f>
        <v/>
      </c>
      <c r="AI160" s="3" t="str">
        <f t="shared" ref="AI160" ca="1" si="7716">IF($B160="","",IF(AG160&gt;AH160,(AG160-AH160/2)*(rate_A*(AI$1/365)),0))</f>
        <v/>
      </c>
      <c r="AJ160" s="3" t="str">
        <f t="shared" ca="1" si="6487"/>
        <v/>
      </c>
      <c r="AK160" s="3" t="str">
        <f t="shared" ref="AK160" ca="1" si="7717">IF($B160="","",V160*(1+rate_A*AI$1/365))</f>
        <v/>
      </c>
      <c r="AL160" s="3" t="str">
        <f t="shared" ref="AL160" ca="1" si="7718">IF($B160="","",W160*(1+rate_A*AI$1/365))</f>
        <v/>
      </c>
      <c r="AM160" s="3" t="str">
        <f t="shared" ref="AM160" ca="1" si="7719">IF($B160="","",X160*(1+rate_joint*AI$1/365))</f>
        <v/>
      </c>
      <c r="AN160" s="5" t="str">
        <f t="shared" ca="1" si="6491"/>
        <v/>
      </c>
      <c r="AO160" s="5" t="str" cm="1">
        <f t="array" aca="1" ref="AO160" ca="1">IF(AN160="","",_xlfn.IFS(AN160&lt;='Hidden inputs'!$C$15,AN160*'Hidden inputs'!$D$15,AN160&lt;='Hidden inputs'!$C$16,'Hidden inputs'!$C$15*'Hidden inputs'!$D$15+(AN160-'Hidden inputs'!$B$16)*'Hidden inputs'!$D$16,AN160&lt;='Hidden inputs'!$C$17,'Hidden inputs'!$C$15*'Hidden inputs'!$D$15+('Hidden inputs'!$C$16-'Hidden inputs'!$B$16)*'Hidden inputs'!$D$16+(AN160-'Hidden inputs'!$B$17)*'Hidden inputs'!$D$17,AN160&gt;'Hidden inputs'!$B$18,'Hidden inputs'!$C$15*'Hidden inputs'!$D$15+('Hidden inputs'!$C$16-'Hidden inputs'!$B$16)*'Hidden inputs'!$D$16+('Hidden inputs'!$C$17-'Hidden inputs'!$B$17)*'Hidden inputs'!$D$17+(AN160-'Hidden inputs'!$B$18)*'Hidden inputs'!$D$18))</f>
        <v/>
      </c>
      <c r="AP160" s="10" t="str">
        <f t="shared" ca="1" si="6492"/>
        <v/>
      </c>
      <c r="AQ160" s="5" t="str">
        <f t="shared" ca="1" si="6395"/>
        <v/>
      </c>
      <c r="AR160" s="5" t="str">
        <f t="shared" ca="1" si="6396"/>
        <v/>
      </c>
      <c r="AS160" s="5" t="str">
        <f ca="1">IF($B160="","",'Hidden inputs'!$D$11*AJ160+'Hidden inputs'!$E$11*AK160)</f>
        <v/>
      </c>
      <c r="AT160" s="11" t="str">
        <f t="shared" ca="1" si="6325"/>
        <v/>
      </c>
      <c r="AU160" s="9" t="str">
        <f t="shared" ca="1" si="6397"/>
        <v/>
      </c>
      <c r="AV160" s="3" t="str">
        <f t="shared" ca="1" si="6398"/>
        <v/>
      </c>
      <c r="AW160" s="5" t="str" cm="1">
        <f t="array" aca="1" ref="AW160" ca="1">IF($B160="","",IF(AV160=0,0,IF(DD_Payment="",0,IF(AV160&lt;_xlfn.IFS(DD_Frequency="Monthly",1,DD_Frequency="Quarterly",IF(MONTH(AV$2)=1,1,IF(MONTH(AV$2)=4,1,IF(MONTH(AV$2)=7,1,IF(MONTH(AV$2)=10,1,0)))),DD_Frequency="Annually",IF(MONTH(AV$2)=1,1,0))*DD_Payment,AV160,_xlfn.IFS(DD_Frequency="Monthly",1,DD_Frequency="Quarterly",IF(MONTH(AV$2)=1,1,IF(MONTH(AV$2)=4,1,IF(MONTH(AV$2)=7,1,IF(MONTH(AV$2)=10,1,0)))),DD_Frequency="Annually",IF(MONTH(AV$2)=1,1,0))*DD_Payment))))</f>
        <v/>
      </c>
      <c r="AX160" s="3" t="str">
        <f t="shared" ref="AX160" ca="1" si="7720">IF($B160="","",IF(AV160&gt;AW160,(AV160-AW160/2)*(rate_A*(AX$1/365)),0))</f>
        <v/>
      </c>
      <c r="AY160" s="3" t="str">
        <f t="shared" ca="1" si="6494"/>
        <v/>
      </c>
      <c r="AZ160" s="3" t="str">
        <f t="shared" ref="AZ160" ca="1" si="7721">IF($B160="","",AK160*(1+rate_A*AX$1/365))</f>
        <v/>
      </c>
      <c r="BA160" s="3" t="str">
        <f t="shared" ref="BA160" ca="1" si="7722">IF($B160="","",AL160*(1+rate_A*AX$1/365))</f>
        <v/>
      </c>
      <c r="BB160" s="3" t="str">
        <f t="shared" ref="BB160" ca="1" si="7723">IF($B160="","",AM160*(1+rate_joint*AX$1/365))</f>
        <v/>
      </c>
      <c r="BC160" s="5" t="str">
        <f t="shared" ca="1" si="6498"/>
        <v/>
      </c>
      <c r="BD160" s="5" t="str" cm="1">
        <f t="array" aca="1" ref="BD160" ca="1">IF(BC160="","",_xlfn.IFS(BC160&lt;='Hidden inputs'!$C$15,BC160*'Hidden inputs'!$D$15,BC160&lt;='Hidden inputs'!$C$16,'Hidden inputs'!$C$15*'Hidden inputs'!$D$15+(BC160-'Hidden inputs'!$B$16)*'Hidden inputs'!$D$16,BC160&lt;='Hidden inputs'!$C$17,'Hidden inputs'!$C$15*'Hidden inputs'!$D$15+('Hidden inputs'!$C$16-'Hidden inputs'!$B$16)*'Hidden inputs'!$D$16+(BC160-'Hidden inputs'!$B$17)*'Hidden inputs'!$D$17,BC160&gt;'Hidden inputs'!$B$18,'Hidden inputs'!$C$15*'Hidden inputs'!$D$15+('Hidden inputs'!$C$16-'Hidden inputs'!$B$16)*'Hidden inputs'!$D$16+('Hidden inputs'!$C$17-'Hidden inputs'!$B$17)*'Hidden inputs'!$D$17+(BC160-'Hidden inputs'!$B$18)*'Hidden inputs'!$D$18))</f>
        <v/>
      </c>
      <c r="BE160" s="10" t="str">
        <f t="shared" ca="1" si="6499"/>
        <v/>
      </c>
      <c r="BF160" s="5" t="str">
        <f t="shared" ca="1" si="6403"/>
        <v/>
      </c>
      <c r="BG160" s="5" t="str">
        <f t="shared" ca="1" si="6404"/>
        <v/>
      </c>
      <c r="BH160" s="5" t="str">
        <f ca="1">IF($B160="","",'Hidden inputs'!$D$11*AY160+'Hidden inputs'!$E$11*AZ160)</f>
        <v/>
      </c>
      <c r="BI160" s="11" t="str">
        <f t="shared" ca="1" si="6330"/>
        <v/>
      </c>
      <c r="BJ160" s="9" t="str">
        <f t="shared" ca="1" si="6405"/>
        <v/>
      </c>
      <c r="BK160" s="3" t="str">
        <f t="shared" ca="1" si="6406"/>
        <v/>
      </c>
      <c r="BL160" s="5" t="str" cm="1">
        <f t="array" aca="1" ref="BL160" ca="1">IF($B160="","",IF(BK160=0,0,IF(DD_Payment="",0,IF(BK160&lt;_xlfn.IFS(DD_Frequency="Monthly",1,DD_Frequency="Quarterly",IF(MONTH(BK$2)=1,1,IF(MONTH(BK$2)=4,1,IF(MONTH(BK$2)=7,1,IF(MONTH(BK$2)=10,1,0)))),DD_Frequency="Annually",IF(MONTH(BK$2)=1,1,0))*DD_Payment,BK160,_xlfn.IFS(DD_Frequency="Monthly",1,DD_Frequency="Quarterly",IF(MONTH(BK$2)=1,1,IF(MONTH(BK$2)=4,1,IF(MONTH(BK$2)=7,1,IF(MONTH(BK$2)=10,1,0)))),DD_Frequency="Annually",IF(MONTH(BK$2)=1,1,0))*DD_Payment))))</f>
        <v/>
      </c>
      <c r="BM160" s="3" t="str">
        <f t="shared" ref="BM160" ca="1" si="7724">IF($B160="","",IF(BK160&gt;BL160,(BK160-BL160/2)*(rate_A*(BM$1/365)),0))</f>
        <v/>
      </c>
      <c r="BN160" s="3" t="str">
        <f t="shared" ca="1" si="6501"/>
        <v/>
      </c>
      <c r="BO160" s="3" t="str">
        <f t="shared" ref="BO160" ca="1" si="7725">IF($B160="","",AZ160*(1+rate_A*BM$1/365))</f>
        <v/>
      </c>
      <c r="BP160" s="3" t="str">
        <f t="shared" ref="BP160" ca="1" si="7726">IF($B160="","",BA160*(1+rate_A*BM$1/365))</f>
        <v/>
      </c>
      <c r="BQ160" s="3" t="str">
        <f t="shared" ref="BQ160" ca="1" si="7727">IF($B160="","",BB160*(1+rate_joint*BM$1/365))</f>
        <v/>
      </c>
      <c r="BR160" s="5" t="str">
        <f t="shared" ca="1" si="6505"/>
        <v/>
      </c>
      <c r="BS160" s="5" t="str" cm="1">
        <f t="array" aca="1" ref="BS160" ca="1">IF(BR160="","",_xlfn.IFS(BR160&lt;='Hidden inputs'!$C$15,BR160*'Hidden inputs'!$D$15,BR160&lt;='Hidden inputs'!$C$16,'Hidden inputs'!$C$15*'Hidden inputs'!$D$15+(BR160-'Hidden inputs'!$B$16)*'Hidden inputs'!$D$16,BR160&lt;='Hidden inputs'!$C$17,'Hidden inputs'!$C$15*'Hidden inputs'!$D$15+('Hidden inputs'!$C$16-'Hidden inputs'!$B$16)*'Hidden inputs'!$D$16+(BR160-'Hidden inputs'!$B$17)*'Hidden inputs'!$D$17,BR160&gt;'Hidden inputs'!$B$18,'Hidden inputs'!$C$15*'Hidden inputs'!$D$15+('Hidden inputs'!$C$16-'Hidden inputs'!$B$16)*'Hidden inputs'!$D$16+('Hidden inputs'!$C$17-'Hidden inputs'!$B$17)*'Hidden inputs'!$D$17+(BR160-'Hidden inputs'!$B$18)*'Hidden inputs'!$D$18))</f>
        <v/>
      </c>
      <c r="BT160" s="10" t="str">
        <f t="shared" ca="1" si="6506"/>
        <v/>
      </c>
      <c r="BU160" s="5" t="str">
        <f t="shared" ca="1" si="6411"/>
        <v/>
      </c>
      <c r="BV160" s="5" t="str">
        <f t="shared" ca="1" si="6412"/>
        <v/>
      </c>
      <c r="BW160" s="5" t="str">
        <f ca="1">IF($B160="","",'Hidden inputs'!$D$11*BN160+'Hidden inputs'!$E$11*BO160)</f>
        <v/>
      </c>
      <c r="BX160" s="11" t="str">
        <f t="shared" ca="1" si="6335"/>
        <v/>
      </c>
      <c r="BY160" s="9" t="str">
        <f t="shared" ca="1" si="6413"/>
        <v/>
      </c>
      <c r="BZ160" s="3" t="str">
        <f t="shared" ca="1" si="6414"/>
        <v/>
      </c>
      <c r="CA160" s="5" t="str" cm="1">
        <f t="array" aca="1" ref="CA160" ca="1">IF($B160="","",IF(BZ160=0,0,IF(DD_Payment="",0,IF(BZ160&lt;_xlfn.IFS(DD_Frequency="Monthly",1,DD_Frequency="Quarterly",IF(MONTH(BZ$2)=1,1,IF(MONTH(BZ$2)=4,1,IF(MONTH(BZ$2)=7,1,IF(MONTH(BZ$2)=10,1,0)))),DD_Frequency="Annually",IF(MONTH(BZ$2)=1,1,0))*DD_Payment,BZ160,_xlfn.IFS(DD_Frequency="Monthly",1,DD_Frequency="Quarterly",IF(MONTH(BZ$2)=1,1,IF(MONTH(BZ$2)=4,1,IF(MONTH(BZ$2)=7,1,IF(MONTH(BZ$2)=10,1,0)))),DD_Frequency="Annually",IF(MONTH(BZ$2)=1,1,0))*DD_Payment))))</f>
        <v/>
      </c>
      <c r="CB160" s="3" t="str">
        <f t="shared" ref="CB160" ca="1" si="7728">IF($B160="","",IF(BZ160&gt;CA160,(BZ160-CA160/2)*(rate_A*(CB$1/365)),0))</f>
        <v/>
      </c>
      <c r="CC160" s="3" t="str">
        <f t="shared" ca="1" si="6508"/>
        <v/>
      </c>
      <c r="CD160" s="3" t="str">
        <f t="shared" ref="CD160" ca="1" si="7729">IF($B160="","",BO160*(1+rate_A*CB$1/365))</f>
        <v/>
      </c>
      <c r="CE160" s="3" t="str">
        <f t="shared" ref="CE160" ca="1" si="7730">IF($B160="","",BP160*(1+rate_A*CB$1/365))</f>
        <v/>
      </c>
      <c r="CF160" s="3" t="str">
        <f t="shared" ref="CF160" ca="1" si="7731">IF($B160="","",BQ160*(1+rate_joint*CB$1/365))</f>
        <v/>
      </c>
      <c r="CG160" s="5" t="str">
        <f t="shared" ca="1" si="6512"/>
        <v/>
      </c>
      <c r="CH160" s="5" t="str" cm="1">
        <f t="array" aca="1" ref="CH160" ca="1">IF(CG160="","",_xlfn.IFS(CG160&lt;='Hidden inputs'!$C$15,CG160*'Hidden inputs'!$D$15,CG160&lt;='Hidden inputs'!$C$16,'Hidden inputs'!$C$15*'Hidden inputs'!$D$15+(CG160-'Hidden inputs'!$B$16)*'Hidden inputs'!$D$16,CG160&lt;='Hidden inputs'!$C$17,'Hidden inputs'!$C$15*'Hidden inputs'!$D$15+('Hidden inputs'!$C$16-'Hidden inputs'!$B$16)*'Hidden inputs'!$D$16+(CG160-'Hidden inputs'!$B$17)*'Hidden inputs'!$D$17,CG160&gt;'Hidden inputs'!$B$18,'Hidden inputs'!$C$15*'Hidden inputs'!$D$15+('Hidden inputs'!$C$16-'Hidden inputs'!$B$16)*'Hidden inputs'!$D$16+('Hidden inputs'!$C$17-'Hidden inputs'!$B$17)*'Hidden inputs'!$D$17+(CG160-'Hidden inputs'!$B$18)*'Hidden inputs'!$D$18))</f>
        <v/>
      </c>
      <c r="CI160" s="10" t="str">
        <f t="shared" ca="1" si="6513"/>
        <v/>
      </c>
      <c r="CJ160" s="5" t="str">
        <f t="shared" ca="1" si="6419"/>
        <v/>
      </c>
      <c r="CK160" s="5" t="str">
        <f t="shared" ca="1" si="6420"/>
        <v/>
      </c>
      <c r="CL160" s="5" t="str">
        <f ca="1">IF($B160="","",'Hidden inputs'!$D$11*CC160+'Hidden inputs'!$E$11*CD160)</f>
        <v/>
      </c>
      <c r="CM160" s="11" t="str">
        <f t="shared" ca="1" si="6340"/>
        <v/>
      </c>
      <c r="CN160" s="9" t="str">
        <f t="shared" ca="1" si="6421"/>
        <v/>
      </c>
      <c r="CO160" s="3" t="str">
        <f t="shared" ca="1" si="6422"/>
        <v/>
      </c>
      <c r="CP160" s="5" t="str" cm="1">
        <f t="array" aca="1" ref="CP160" ca="1">IF($B160="","",IF(CO160=0,0,IF(DD_Payment="",0,IF(CO160&lt;_xlfn.IFS(DD_Frequency="Monthly",1,DD_Frequency="Quarterly",IF(MONTH(CO$2)=1,1,IF(MONTH(CO$2)=4,1,IF(MONTH(CO$2)=7,1,IF(MONTH(CO$2)=10,1,0)))),DD_Frequency="Annually",IF(MONTH(CO$2)=1,1,0))*DD_Payment,CO160,_xlfn.IFS(DD_Frequency="Monthly",1,DD_Frequency="Quarterly",IF(MONTH(CO$2)=1,1,IF(MONTH(CO$2)=4,1,IF(MONTH(CO$2)=7,1,IF(MONTH(CO$2)=10,1,0)))),DD_Frequency="Annually",IF(MONTH(CO$2)=1,1,0))*DD_Payment))))</f>
        <v/>
      </c>
      <c r="CQ160" s="3" t="str">
        <f t="shared" ref="CQ160" ca="1" si="7732">IF($B160="","",IF(CO160&gt;CP160,(CO160-CP160/2)*(rate_A*(CQ$1/365)),0))</f>
        <v/>
      </c>
      <c r="CR160" s="3" t="str">
        <f t="shared" ca="1" si="6515"/>
        <v/>
      </c>
      <c r="CS160" s="3" t="str">
        <f t="shared" ref="CS160" ca="1" si="7733">IF($B160="","",CD160*(1+rate_A*CQ$1/365))</f>
        <v/>
      </c>
      <c r="CT160" s="3" t="str">
        <f t="shared" ref="CT160" ca="1" si="7734">IF($B160="","",CE160*(1+rate_A*CQ$1/365))</f>
        <v/>
      </c>
      <c r="CU160" s="3" t="str">
        <f t="shared" ref="CU160" ca="1" si="7735">IF($B160="","",CF160*(1+rate_joint*CQ$1/365))</f>
        <v/>
      </c>
      <c r="CV160" s="5" t="str">
        <f t="shared" ca="1" si="6519"/>
        <v/>
      </c>
      <c r="CW160" s="5" t="str" cm="1">
        <f t="array" aca="1" ref="CW160" ca="1">IF(CV160="","",_xlfn.IFS(CV160&lt;='Hidden inputs'!$C$15,CV160*'Hidden inputs'!$D$15,CV160&lt;='Hidden inputs'!$C$16,'Hidden inputs'!$C$15*'Hidden inputs'!$D$15+(CV160-'Hidden inputs'!$B$16)*'Hidden inputs'!$D$16,CV160&lt;='Hidden inputs'!$C$17,'Hidden inputs'!$C$15*'Hidden inputs'!$D$15+('Hidden inputs'!$C$16-'Hidden inputs'!$B$16)*'Hidden inputs'!$D$16+(CV160-'Hidden inputs'!$B$17)*'Hidden inputs'!$D$17,CV160&gt;'Hidden inputs'!$B$18,'Hidden inputs'!$C$15*'Hidden inputs'!$D$15+('Hidden inputs'!$C$16-'Hidden inputs'!$B$16)*'Hidden inputs'!$D$16+('Hidden inputs'!$C$17-'Hidden inputs'!$B$17)*'Hidden inputs'!$D$17+(CV160-'Hidden inputs'!$B$18)*'Hidden inputs'!$D$18))</f>
        <v/>
      </c>
      <c r="CX160" s="10" t="str">
        <f t="shared" ca="1" si="6520"/>
        <v/>
      </c>
      <c r="CY160" s="5" t="str">
        <f t="shared" ca="1" si="6427"/>
        <v/>
      </c>
      <c r="CZ160" s="5" t="str">
        <f t="shared" ca="1" si="6428"/>
        <v/>
      </c>
      <c r="DA160" s="5" t="str">
        <f ca="1">IF($B160="","",'Hidden inputs'!$D$11*CR160+'Hidden inputs'!$E$11*CS160)</f>
        <v/>
      </c>
      <c r="DB160" s="11" t="str">
        <f t="shared" ca="1" si="6345"/>
        <v/>
      </c>
      <c r="DC160" s="9" t="str">
        <f t="shared" ca="1" si="6429"/>
        <v/>
      </c>
      <c r="DD160" s="3" t="str">
        <f t="shared" ca="1" si="6430"/>
        <v/>
      </c>
      <c r="DE160" s="5" t="str" cm="1">
        <f t="array" aca="1" ref="DE160" ca="1">IF($B160="","",IF(DD160=0,0,IF(DD_Payment="",0,IF(DD160&lt;_xlfn.IFS(DD_Frequency="Monthly",1,DD_Frequency="Quarterly",IF(MONTH(DD$2)=1,1,IF(MONTH(DD$2)=4,1,IF(MONTH(DD$2)=7,1,IF(MONTH(DD$2)=10,1,0)))),DD_Frequency="Annually",IF(MONTH(DD$2)=1,1,0))*DD_Payment,DD160,_xlfn.IFS(DD_Frequency="Monthly",1,DD_Frequency="Quarterly",IF(MONTH(DD$2)=1,1,IF(MONTH(DD$2)=4,1,IF(MONTH(DD$2)=7,1,IF(MONTH(DD$2)=10,1,0)))),DD_Frequency="Annually",IF(MONTH(DD$2)=1,1,0))*DD_Payment))))</f>
        <v/>
      </c>
      <c r="DF160" s="3" t="str">
        <f t="shared" ref="DF160" ca="1" si="7736">IF($B160="","",IF(DD160&gt;DE160,(DD160-DE160/2)*(rate_A*(DF$1/365)),0))</f>
        <v/>
      </c>
      <c r="DG160" s="3" t="str">
        <f t="shared" ca="1" si="6522"/>
        <v/>
      </c>
      <c r="DH160" s="3" t="str">
        <f t="shared" ref="DH160" ca="1" si="7737">IF($B160="","",CS160*(1+rate_A*DF$1/365))</f>
        <v/>
      </c>
      <c r="DI160" s="3" t="str">
        <f t="shared" ref="DI160" ca="1" si="7738">IF($B160="","",CT160*(1+rate_A*DF$1/365))</f>
        <v/>
      </c>
      <c r="DJ160" s="3" t="str">
        <f t="shared" ref="DJ160" ca="1" si="7739">IF($B160="","",CU160*(1+rate_joint*DF$1/365))</f>
        <v/>
      </c>
      <c r="DK160" s="5" t="str">
        <f t="shared" ca="1" si="6526"/>
        <v/>
      </c>
      <c r="DL160" s="5" t="str" cm="1">
        <f t="array" aca="1" ref="DL160" ca="1">IF(DK160="","",_xlfn.IFS(DK160&lt;='Hidden inputs'!$C$15,DK160*'Hidden inputs'!$D$15,DK160&lt;='Hidden inputs'!$C$16,'Hidden inputs'!$C$15*'Hidden inputs'!$D$15+(DK160-'Hidden inputs'!$B$16)*'Hidden inputs'!$D$16,DK160&lt;='Hidden inputs'!$C$17,'Hidden inputs'!$C$15*'Hidden inputs'!$D$15+('Hidden inputs'!$C$16-'Hidden inputs'!$B$16)*'Hidden inputs'!$D$16+(DK160-'Hidden inputs'!$B$17)*'Hidden inputs'!$D$17,DK160&gt;'Hidden inputs'!$B$18,'Hidden inputs'!$C$15*'Hidden inputs'!$D$15+('Hidden inputs'!$C$16-'Hidden inputs'!$B$16)*'Hidden inputs'!$D$16+('Hidden inputs'!$C$17-'Hidden inputs'!$B$17)*'Hidden inputs'!$D$17+(DK160-'Hidden inputs'!$B$18)*'Hidden inputs'!$D$18))</f>
        <v/>
      </c>
      <c r="DM160" s="10" t="str">
        <f t="shared" ca="1" si="6527"/>
        <v/>
      </c>
      <c r="DN160" s="5" t="str">
        <f t="shared" ca="1" si="6435"/>
        <v/>
      </c>
      <c r="DO160" s="5" t="str">
        <f t="shared" ca="1" si="6436"/>
        <v/>
      </c>
      <c r="DP160" s="5" t="str">
        <f ca="1">IF($B160="","",'Hidden inputs'!$D$11*DG160+'Hidden inputs'!$E$11*DH160)</f>
        <v/>
      </c>
      <c r="DQ160" s="11" t="str">
        <f t="shared" ca="1" si="6350"/>
        <v/>
      </c>
      <c r="DR160" s="9" t="str">
        <f t="shared" ca="1" si="6437"/>
        <v/>
      </c>
      <c r="DS160" s="3" t="str">
        <f t="shared" ca="1" si="6438"/>
        <v/>
      </c>
      <c r="DT160" s="5" t="str" cm="1">
        <f t="array" aca="1" ref="DT160" ca="1">IF($B160="","",IF(DS160=0,0,IF(DD_Payment="",0,IF(DS160&lt;_xlfn.IFS(DD_Frequency="Monthly",1,DD_Frequency="Quarterly",IF(MONTH(DS$2)=1,1,IF(MONTH(DS$2)=4,1,IF(MONTH(DS$2)=7,1,IF(MONTH(DS$2)=10,1,0)))),DD_Frequency="Annually",IF(MONTH(DS$2)=1,1,0))*DD_Payment,DS160,_xlfn.IFS(DD_Frequency="Monthly",1,DD_Frequency="Quarterly",IF(MONTH(DS$2)=1,1,IF(MONTH(DS$2)=4,1,IF(MONTH(DS$2)=7,1,IF(MONTH(DS$2)=10,1,0)))),DD_Frequency="Annually",IF(MONTH(DS$2)=1,1,0))*DD_Payment))))</f>
        <v/>
      </c>
      <c r="DU160" s="3" t="str">
        <f t="shared" ref="DU160" ca="1" si="7740">IF($B160="","",IF(DS160&gt;DT160,(DS160-DT160/2)*(rate_A*(DU$1/365)),0))</f>
        <v/>
      </c>
      <c r="DV160" s="3" t="str">
        <f t="shared" ca="1" si="6529"/>
        <v/>
      </c>
      <c r="DW160" s="3" t="str">
        <f t="shared" ref="DW160" ca="1" si="7741">IF($B160="","",DH160*(1+rate_A*DU$1/365))</f>
        <v/>
      </c>
      <c r="DX160" s="3" t="str">
        <f t="shared" ref="DX160" ca="1" si="7742">IF($B160="","",DI160*(1+rate_A*DU$1/365))</f>
        <v/>
      </c>
      <c r="DY160" s="3" t="str">
        <f t="shared" ref="DY160" ca="1" si="7743">IF($B160="","",DJ160*(1+rate_joint*DU$1/365))</f>
        <v/>
      </c>
      <c r="DZ160" s="5" t="str">
        <f t="shared" ca="1" si="6533"/>
        <v/>
      </c>
      <c r="EA160" s="5" t="str" cm="1">
        <f t="array" aca="1" ref="EA160" ca="1">IF(DZ160="","",_xlfn.IFS(DZ160&lt;='Hidden inputs'!$C$15,DZ160*'Hidden inputs'!$D$15,DZ160&lt;='Hidden inputs'!$C$16,'Hidden inputs'!$C$15*'Hidden inputs'!$D$15+(DZ160-'Hidden inputs'!$B$16)*'Hidden inputs'!$D$16,DZ160&lt;='Hidden inputs'!$C$17,'Hidden inputs'!$C$15*'Hidden inputs'!$D$15+('Hidden inputs'!$C$16-'Hidden inputs'!$B$16)*'Hidden inputs'!$D$16+(DZ160-'Hidden inputs'!$B$17)*'Hidden inputs'!$D$17,DZ160&gt;'Hidden inputs'!$B$18,'Hidden inputs'!$C$15*'Hidden inputs'!$D$15+('Hidden inputs'!$C$16-'Hidden inputs'!$B$16)*'Hidden inputs'!$D$16+('Hidden inputs'!$C$17-'Hidden inputs'!$B$17)*'Hidden inputs'!$D$17+(DZ160-'Hidden inputs'!$B$18)*'Hidden inputs'!$D$18))</f>
        <v/>
      </c>
      <c r="EB160" s="10" t="str">
        <f t="shared" ca="1" si="6534"/>
        <v/>
      </c>
      <c r="EC160" s="5" t="str">
        <f t="shared" ca="1" si="6443"/>
        <v/>
      </c>
      <c r="ED160" s="5" t="str">
        <f t="shared" ca="1" si="6444"/>
        <v/>
      </c>
      <c r="EE160" s="5" t="str">
        <f ca="1">IF($B160="","",'Hidden inputs'!$D$11*DV160+'Hidden inputs'!$E$11*DW160)</f>
        <v/>
      </c>
      <c r="EF160" s="11" t="str">
        <f t="shared" ca="1" si="6355"/>
        <v/>
      </c>
      <c r="EG160" s="9" t="str">
        <f t="shared" ca="1" si="6445"/>
        <v/>
      </c>
      <c r="EH160" s="3" t="str">
        <f t="shared" ca="1" si="6446"/>
        <v/>
      </c>
      <c r="EI160" s="5" t="str" cm="1">
        <f t="array" aca="1" ref="EI160" ca="1">IF($B160="","",IF(EH160=0,0,IF(DD_Payment="",0,IF(EH160&lt;_xlfn.IFS(DD_Frequency="Monthly",1,DD_Frequency="Quarterly",IF(MONTH(EH$2)=1,1,IF(MONTH(EH$2)=4,1,IF(MONTH(EH$2)=7,1,IF(MONTH(EH$2)=10,1,0)))),DD_Frequency="Annually",IF(MONTH(EH$2)=1,1,0))*DD_Payment,EH160,_xlfn.IFS(DD_Frequency="Monthly",1,DD_Frequency="Quarterly",IF(MONTH(EH$2)=1,1,IF(MONTH(EH$2)=4,1,IF(MONTH(EH$2)=7,1,IF(MONTH(EH$2)=10,1,0)))),DD_Frequency="Annually",IF(MONTH(EH$2)=1,1,0))*DD_Payment))))</f>
        <v/>
      </c>
      <c r="EJ160" s="3" t="str">
        <f t="shared" ref="EJ160" ca="1" si="7744">IF($B160="","",IF(EH160&gt;EI160,(EH160-EI160/2)*(rate_A*(EJ$1/365)),0))</f>
        <v/>
      </c>
      <c r="EK160" s="3" t="str">
        <f t="shared" ca="1" si="6536"/>
        <v/>
      </c>
      <c r="EL160" s="3" t="str">
        <f t="shared" ref="EL160" ca="1" si="7745">IF($B160="","",DW160*(1+rate_A*EJ$1/365))</f>
        <v/>
      </c>
      <c r="EM160" s="3" t="str">
        <f t="shared" ref="EM160" ca="1" si="7746">IF($B160="","",DX160*(1+rate_A*EJ$1/365))</f>
        <v/>
      </c>
      <c r="EN160" s="3" t="str">
        <f t="shared" ref="EN160" ca="1" si="7747">IF($B160="","",DY160*(1+rate_joint*EJ$1/365))</f>
        <v/>
      </c>
      <c r="EO160" s="5" t="str">
        <f t="shared" ca="1" si="6540"/>
        <v/>
      </c>
      <c r="EP160" s="5" t="str" cm="1">
        <f t="array" aca="1" ref="EP160" ca="1">IF(EO160="","",_xlfn.IFS(EO160&lt;='Hidden inputs'!$C$15,EO160*'Hidden inputs'!$D$15,EO160&lt;='Hidden inputs'!$C$16,'Hidden inputs'!$C$15*'Hidden inputs'!$D$15+(EO160-'Hidden inputs'!$B$16)*'Hidden inputs'!$D$16,EO160&lt;='Hidden inputs'!$C$17,'Hidden inputs'!$C$15*'Hidden inputs'!$D$15+('Hidden inputs'!$C$16-'Hidden inputs'!$B$16)*'Hidden inputs'!$D$16+(EO160-'Hidden inputs'!$B$17)*'Hidden inputs'!$D$17,EO160&gt;'Hidden inputs'!$B$18,'Hidden inputs'!$C$15*'Hidden inputs'!$D$15+('Hidden inputs'!$C$16-'Hidden inputs'!$B$16)*'Hidden inputs'!$D$16+('Hidden inputs'!$C$17-'Hidden inputs'!$B$17)*'Hidden inputs'!$D$17+(EO160-'Hidden inputs'!$B$18)*'Hidden inputs'!$D$18))</f>
        <v/>
      </c>
      <c r="EQ160" s="10" t="str">
        <f t="shared" ca="1" si="6541"/>
        <v/>
      </c>
      <c r="ER160" s="5" t="str">
        <f t="shared" ca="1" si="6451"/>
        <v/>
      </c>
      <c r="ES160" s="5" t="str">
        <f t="shared" ca="1" si="6452"/>
        <v/>
      </c>
      <c r="ET160" s="5" t="str">
        <f ca="1">IF($B160="","",'Hidden inputs'!$D$11*EK160+'Hidden inputs'!$E$11*EL160)</f>
        <v/>
      </c>
      <c r="EU160" s="11" t="str">
        <f t="shared" ca="1" si="6360"/>
        <v/>
      </c>
      <c r="EV160" s="9" t="str">
        <f t="shared" ca="1" si="6453"/>
        <v/>
      </c>
      <c r="EW160" s="3" t="str">
        <f t="shared" ca="1" si="6454"/>
        <v/>
      </c>
      <c r="EX160" s="5" t="str" cm="1">
        <f t="array" aca="1" ref="EX160" ca="1">IF($B160="","",IF(EW160=0,0,IF(DD_Payment="",0,IF(EW160&lt;_xlfn.IFS(DD_Frequency="Monthly",1,DD_Frequency="Quarterly",IF(MONTH(EW$2)=1,1,IF(MONTH(EW$2)=4,1,IF(MONTH(EW$2)=7,1,IF(MONTH(EW$2)=10,1,0)))),DD_Frequency="Annually",IF(MONTH(EW$2)=1,1,0))*DD_Payment,EW160,_xlfn.IFS(DD_Frequency="Monthly",1,DD_Frequency="Quarterly",IF(MONTH(EW$2)=1,1,IF(MONTH(EW$2)=4,1,IF(MONTH(EW$2)=7,1,IF(MONTH(EW$2)=10,1,0)))),DD_Frequency="Annually",IF(MONTH(EW$2)=1,1,0))*DD_Payment))))</f>
        <v/>
      </c>
      <c r="EY160" s="3" t="str">
        <f t="shared" ref="EY160" ca="1" si="7748">IF($B160="","",IF(EW160&gt;EX160,(EW160-EX160/2)*(rate_A*(EY$1/365)),0))</f>
        <v/>
      </c>
      <c r="EZ160" s="3" t="str">
        <f t="shared" ca="1" si="6543"/>
        <v/>
      </c>
      <c r="FA160" s="3" t="str">
        <f t="shared" ref="FA160" ca="1" si="7749">IF($B160="","",EL160*(1+rate_A*EY$1/365))</f>
        <v/>
      </c>
      <c r="FB160" s="3" t="str">
        <f t="shared" ref="FB160" ca="1" si="7750">IF($B160="","",EM160*(1+rate_A*EY$1/365))</f>
        <v/>
      </c>
      <c r="FC160" s="3" t="str">
        <f t="shared" ref="FC160" ca="1" si="7751">IF($B160="","",EN160*(1+rate_joint*EY$1/365))</f>
        <v/>
      </c>
      <c r="FD160" s="5" t="str">
        <f t="shared" ca="1" si="6547"/>
        <v/>
      </c>
      <c r="FE160" s="5" t="str" cm="1">
        <f t="array" aca="1" ref="FE160" ca="1">IF(FD160="","",_xlfn.IFS(FD160&lt;='Hidden inputs'!$C$15,FD160*'Hidden inputs'!$D$15,FD160&lt;='Hidden inputs'!$C$16,'Hidden inputs'!$C$15*'Hidden inputs'!$D$15+(FD160-'Hidden inputs'!$B$16)*'Hidden inputs'!$D$16,FD160&lt;='Hidden inputs'!$C$17,'Hidden inputs'!$C$15*'Hidden inputs'!$D$15+('Hidden inputs'!$C$16-'Hidden inputs'!$B$16)*'Hidden inputs'!$D$16+(FD160-'Hidden inputs'!$B$17)*'Hidden inputs'!$D$17,FD160&gt;'Hidden inputs'!$B$18,'Hidden inputs'!$C$15*'Hidden inputs'!$D$15+('Hidden inputs'!$C$16-'Hidden inputs'!$B$16)*'Hidden inputs'!$D$16+('Hidden inputs'!$C$17-'Hidden inputs'!$B$17)*'Hidden inputs'!$D$17+(FD160-'Hidden inputs'!$B$18)*'Hidden inputs'!$D$18))</f>
        <v/>
      </c>
      <c r="FF160" s="10" t="str">
        <f t="shared" ca="1" si="6548"/>
        <v/>
      </c>
      <c r="FG160" s="5" t="str">
        <f t="shared" ca="1" si="6459"/>
        <v/>
      </c>
      <c r="FH160" s="5" t="str">
        <f t="shared" ca="1" si="6460"/>
        <v/>
      </c>
      <c r="FI160" s="5" t="str">
        <f ca="1">IF($B160="","",'Hidden inputs'!$D$11*EZ160+'Hidden inputs'!$E$11*FA160)</f>
        <v/>
      </c>
      <c r="FJ160" s="11" t="str">
        <f t="shared" ca="1" si="6365"/>
        <v/>
      </c>
      <c r="FK160" s="9" t="str">
        <f t="shared" ca="1" si="6461"/>
        <v/>
      </c>
      <c r="FL160" s="3" t="str">
        <f t="shared" ca="1" si="6462"/>
        <v/>
      </c>
      <c r="FM160" s="5" t="str" cm="1">
        <f t="array" aca="1" ref="FM160" ca="1">IF($B160="","",IF(FL160=0,0,IF(DD_Payment="",0,IF(FL160&lt;_xlfn.IFS(DD_Frequency="Monthly",1,DD_Frequency="Quarterly",IF(MONTH(FL$2)=1,1,IF(MONTH(FL$2)=4,1,IF(MONTH(FL$2)=7,1,IF(MONTH(FL$2)=10,1,0)))),DD_Frequency="Annually",IF(MONTH(FL$2)=1,1,0))*DD_Payment,FL160,_xlfn.IFS(DD_Frequency="Monthly",1,DD_Frequency="Quarterly",IF(MONTH(FL$2)=1,1,IF(MONTH(FL$2)=4,1,IF(MONTH(FL$2)=7,1,IF(MONTH(FL$2)=10,1,0)))),DD_Frequency="Annually",IF(MONTH(FL$2)=1,1,0))*DD_Payment))))</f>
        <v/>
      </c>
      <c r="FN160" s="3" t="str">
        <f t="shared" ref="FN160" ca="1" si="7752">IF($B160="","",IF(FL160&gt;FM160,(FL160-FM160/2)*(rate_A*(FN$1/365)),0))</f>
        <v/>
      </c>
      <c r="FO160" s="3" t="str">
        <f t="shared" ca="1" si="6550"/>
        <v/>
      </c>
      <c r="FP160" s="3" t="str">
        <f t="shared" ref="FP160" ca="1" si="7753">IF($B160="","",FA160*(1+rate_A*FN$1/365))</f>
        <v/>
      </c>
      <c r="FQ160" s="3" t="str">
        <f t="shared" ref="FQ160" ca="1" si="7754">IF($B160="","",FB160*(1+rate_A*FN$1/365))</f>
        <v/>
      </c>
      <c r="FR160" s="3" t="str">
        <f t="shared" ref="FR160" ca="1" si="7755">IF($B160="","",FC160*(1+rate_joint*FN$1/365))</f>
        <v/>
      </c>
      <c r="FS160" s="5" t="str">
        <f t="shared" ca="1" si="6554"/>
        <v/>
      </c>
      <c r="FT160" s="5" t="str" cm="1">
        <f t="array" aca="1" ref="FT160" ca="1">IF(FS160="","",_xlfn.IFS(FS160&lt;='Hidden inputs'!$C$15,FS160*'Hidden inputs'!$D$15,FS160&lt;='Hidden inputs'!$C$16,'Hidden inputs'!$C$15*'Hidden inputs'!$D$15+(FS160-'Hidden inputs'!$B$16)*'Hidden inputs'!$D$16,FS160&lt;='Hidden inputs'!$C$17,'Hidden inputs'!$C$15*'Hidden inputs'!$D$15+('Hidden inputs'!$C$16-'Hidden inputs'!$B$16)*'Hidden inputs'!$D$16+(FS160-'Hidden inputs'!$B$17)*'Hidden inputs'!$D$17,FS160&gt;'Hidden inputs'!$B$18,'Hidden inputs'!$C$15*'Hidden inputs'!$D$15+('Hidden inputs'!$C$16-'Hidden inputs'!$B$16)*'Hidden inputs'!$D$16+('Hidden inputs'!$C$17-'Hidden inputs'!$B$17)*'Hidden inputs'!$D$17+(FS160-'Hidden inputs'!$B$18)*'Hidden inputs'!$D$18))</f>
        <v/>
      </c>
      <c r="FU160" s="10" t="str">
        <f t="shared" ca="1" si="6555"/>
        <v/>
      </c>
      <c r="FV160" s="5" t="str">
        <f t="shared" ca="1" si="6467"/>
        <v/>
      </c>
      <c r="FW160" s="5" t="str">
        <f t="shared" ca="1" si="6468"/>
        <v/>
      </c>
      <c r="FX160" s="5" t="str">
        <f ca="1">IF($B160="","",'Hidden inputs'!$D$11*FO160+'Hidden inputs'!$E$11*FP160)</f>
        <v/>
      </c>
      <c r="FY160" s="11" t="str">
        <f t="shared" ca="1" si="6370"/>
        <v/>
      </c>
      <c r="FZ160" s="9" t="str">
        <f t="shared" ca="1" si="6469"/>
        <v/>
      </c>
      <c r="GA160" s="5" t="str">
        <f t="shared" ca="1" si="6470"/>
        <v/>
      </c>
      <c r="GB160" s="5" t="str">
        <f t="shared" ca="1" si="6471"/>
        <v/>
      </c>
      <c r="GC160" s="5" t="str">
        <f t="shared" ca="1" si="6371"/>
        <v/>
      </c>
      <c r="GD160" s="5" t="str">
        <f t="shared" ca="1" si="6372"/>
        <v/>
      </c>
    </row>
    <row r="161" spans="1:186" x14ac:dyDescent="0.35">
      <c r="A161" s="2" t="str">
        <f t="shared" ca="1" si="6373"/>
        <v/>
      </c>
      <c r="B161" s="6" t="str">
        <f t="shared" ca="1" si="6374"/>
        <v/>
      </c>
      <c r="C161" s="5" t="str">
        <f t="shared" ca="1" si="6472"/>
        <v/>
      </c>
      <c r="D161" s="5" t="str" cm="1">
        <f t="array" aca="1" ref="D161" ca="1">IF($B161="","",IF(C161=0,0,IF(DD_Payment="",0,IF(C161&lt;_xlfn.IFS(DD_Frequency="Monthly",1,DD_Frequency="Quarterly",IF(MONTH(C$2)=1,1,IF(MONTH(C$2)=4,1,IF(MONTH(C$2)=7,1,IF(MONTH(C$2)=10,1,0)))),DD_Frequency="Annually",IF(MONTH(C$2)=1,1,0))*DD_Payment,C161,_xlfn.IFS(DD_Frequency="Monthly",1,DD_Frequency="Quarterly",IF(MONTH(C$2)=1,1,IF(MONTH(C$2)=4,1,IF(MONTH(C$2)=7,1,IF(MONTH(C$2)=10,1,0)))),DD_Frequency="Annually",IF(MONTH(C$2)=1,1,0))*DD_Payment))))</f>
        <v/>
      </c>
      <c r="E161" s="5" t="str">
        <f t="shared" ref="E161" ca="1" si="7756">IF(B161="","",IF(C161&gt;D161,(C161-D161/2)*(rate_A*(E$1/365)),0))</f>
        <v/>
      </c>
      <c r="F161" s="5" t="str">
        <f t="shared" ca="1" si="6376"/>
        <v/>
      </c>
      <c r="G161" s="5" t="str">
        <f t="shared" ref="G161" ca="1" si="7757">IF(B161="","",G160*(1+rate_A*E$1/365))</f>
        <v/>
      </c>
      <c r="H161" s="5" t="str">
        <f t="shared" ref="H161" ca="1" si="7758">IF(B161="","",H160*(1+rate_A*E$1/365))</f>
        <v/>
      </c>
      <c r="I161" s="5" t="str">
        <f t="shared" ref="I161" ca="1" si="7759">IF(B161="","",I160*(1+rate_joint*E$1/365))</f>
        <v/>
      </c>
      <c r="J161" s="5" t="str">
        <f t="shared" ca="1" si="6477"/>
        <v/>
      </c>
      <c r="K161" s="5" t="str" cm="1">
        <f t="array" aca="1" ref="K161" ca="1">IF(J161="","",_xlfn.IFS(J161&lt;='Hidden inputs'!$C$15,J161*'Hidden inputs'!$D$15,J161&lt;='Hidden inputs'!$C$16,'Hidden inputs'!$C$15*'Hidden inputs'!$D$15+(J161-'Hidden inputs'!$B$16)*'Hidden inputs'!$D$16,J161&lt;='Hidden inputs'!$C$17,'Hidden inputs'!$C$15*'Hidden inputs'!$D$15+('Hidden inputs'!$C$16-'Hidden inputs'!$B$16)*'Hidden inputs'!$D$16+(J161-'Hidden inputs'!$B$17)*'Hidden inputs'!$D$17,J161&gt;'Hidden inputs'!$B$18,'Hidden inputs'!$C$15*'Hidden inputs'!$D$15+('Hidden inputs'!$C$16-'Hidden inputs'!$B$16)*'Hidden inputs'!$D$16+('Hidden inputs'!$C$17-'Hidden inputs'!$B$17)*'Hidden inputs'!$D$17+(J161-'Hidden inputs'!$B$18)*'Hidden inputs'!$D$18))</f>
        <v/>
      </c>
      <c r="L161" s="11" t="str">
        <f t="shared" ca="1" si="6478"/>
        <v/>
      </c>
      <c r="M161" s="5" t="str">
        <f t="shared" ca="1" si="6380"/>
        <v/>
      </c>
      <c r="N161" s="5" t="str">
        <f t="shared" ca="1" si="6381"/>
        <v/>
      </c>
      <c r="O161" s="5" t="str">
        <f ca="1">IF(B161="","",'Hidden inputs'!$D$11*F161+'Hidden inputs'!$E$11*G161)</f>
        <v/>
      </c>
      <c r="P161" s="11" t="str">
        <f t="shared" ca="1" si="6314"/>
        <v/>
      </c>
      <c r="Q161" s="20" t="str">
        <f t="shared" ca="1" si="6315"/>
        <v/>
      </c>
      <c r="R161" s="3" t="str">
        <f t="shared" ca="1" si="6382"/>
        <v/>
      </c>
      <c r="S161" s="5" t="str" cm="1">
        <f t="array" aca="1" ref="S161" ca="1">IF($B161="","",IF(R161=0,0,IF(DD_Payment="",0,IF(R161&lt;_xlfn.IFS(DD_Frequency="Monthly",1,DD_Frequency="Quarterly",IF(MONTH(R$2)=1,1,IF(MONTH(R$2)=4,1,IF(MONTH(R$2)=7,1,IF(MONTH(R$2)=10,1,0)))),DD_Frequency="Annually",IF(MONTH(R$2)=1,1,0))*DD_Payment,R161,_xlfn.IFS(DD_Frequency="Monthly",1,DD_Frequency="Quarterly",IF(MONTH(R$2)=1,1,IF(MONTH(R$2)=4,1,IF(MONTH(R$2)=7,1,IF(MONTH(R$2)=10,1,0)))),DD_Frequency="Annually",IF(MONTH(R$2)=1,1,0))*DD_Payment))))</f>
        <v/>
      </c>
      <c r="T161" s="3" t="str">
        <f t="shared" ref="T161" ca="1" si="7760">IF(B161="","",IF(R161&gt;S161,(R161-S161/2)*(rate_A*((T$1+A161)/365)),0))</f>
        <v/>
      </c>
      <c r="U161" s="3" t="str">
        <f t="shared" ca="1" si="6384"/>
        <v/>
      </c>
      <c r="V161" s="3" t="str">
        <f t="shared" ref="V161" ca="1" si="7761">IF(B161="","",G161*(1+rate_A*(T$1+A161)/365))</f>
        <v/>
      </c>
      <c r="W161" s="3" t="str">
        <f t="shared" ref="W161" ca="1" si="7762">IF(B161="","",H161*(1+rate_A*(T$1+A161)/365))</f>
        <v/>
      </c>
      <c r="X161" s="3" t="str">
        <f t="shared" ref="X161" ca="1" si="7763">IF(B161="","",I161*(1+rate_joint*(T$1+A161)/365))</f>
        <v/>
      </c>
      <c r="Y161" s="5" t="str">
        <f t="shared" ca="1" si="6483"/>
        <v/>
      </c>
      <c r="Z161" s="5" t="str" cm="1">
        <f t="array" aca="1" ref="Z161" ca="1">IF(Y161="","",_xlfn.IFS(Y161&lt;='Hidden inputs'!$C$15,Y161*'Hidden inputs'!$D$15,Y161&lt;='Hidden inputs'!$C$16,'Hidden inputs'!$C$15*'Hidden inputs'!$D$15+(Y161-'Hidden inputs'!$B$16)*'Hidden inputs'!$D$16,Y161&lt;='Hidden inputs'!$C$17,'Hidden inputs'!$C$15*'Hidden inputs'!$D$15+('Hidden inputs'!$C$16-'Hidden inputs'!$B$16)*'Hidden inputs'!$D$16+(Y161-'Hidden inputs'!$B$17)*'Hidden inputs'!$D$17,Y161&gt;'Hidden inputs'!$B$18,'Hidden inputs'!$C$15*'Hidden inputs'!$D$15+('Hidden inputs'!$C$16-'Hidden inputs'!$B$16)*'Hidden inputs'!$D$16+('Hidden inputs'!$C$17-'Hidden inputs'!$B$17)*'Hidden inputs'!$D$17+(Y161-'Hidden inputs'!$B$18)*'Hidden inputs'!$D$18))</f>
        <v/>
      </c>
      <c r="AA161" s="10" t="str">
        <f t="shared" ca="1" si="6484"/>
        <v/>
      </c>
      <c r="AB161" s="5" t="str">
        <f t="shared" ca="1" si="6388"/>
        <v/>
      </c>
      <c r="AC161" s="5" t="str">
        <f t="shared" ca="1" si="6485"/>
        <v/>
      </c>
      <c r="AD161" s="5" t="str">
        <f ca="1">IF(B161="","",'Hidden inputs'!$D$11*U161+'Hidden inputs'!$E$11*V161)</f>
        <v/>
      </c>
      <c r="AE161" s="11" t="str">
        <f t="shared" ca="1" si="6320"/>
        <v/>
      </c>
      <c r="AF161" s="9" t="str">
        <f t="shared" ca="1" si="6389"/>
        <v/>
      </c>
      <c r="AG161" s="3" t="str">
        <f t="shared" ca="1" si="6390"/>
        <v/>
      </c>
      <c r="AH161" s="5" t="str" cm="1">
        <f t="array" aca="1" ref="AH161" ca="1">IF($B161="","",IF(AG161=0,0,IF(DD_Payment="",0,IF(AG161&lt;_xlfn.IFS(DD_Frequency="Monthly",1,DD_Frequency="Quarterly",IF(MONTH(AG$2)=1,1,IF(MONTH(AG$2)=4,1,IF(MONTH(AG$2)=7,1,IF(MONTH(AG$2)=10,1,0)))),DD_Frequency="Annually",IF(MONTH(AG$2)=1,1,0))*DD_Payment,AG161,_xlfn.IFS(DD_Frequency="Monthly",1,DD_Frequency="Quarterly",IF(MONTH(AG$2)=1,1,IF(MONTH(AG$2)=4,1,IF(MONTH(AG$2)=7,1,IF(MONTH(AG$2)=10,1,0)))),DD_Frequency="Annually",IF(MONTH(AG$2)=1,1,0))*DD_Payment))))</f>
        <v/>
      </c>
      <c r="AI161" s="3" t="str">
        <f t="shared" ref="AI161" ca="1" si="7764">IF($B161="","",IF(AG161&gt;AH161,(AG161-AH161/2)*(rate_A*(AI$1/365)),0))</f>
        <v/>
      </c>
      <c r="AJ161" s="3" t="str">
        <f t="shared" ca="1" si="6487"/>
        <v/>
      </c>
      <c r="AK161" s="3" t="str">
        <f t="shared" ref="AK161" ca="1" si="7765">IF($B161="","",V161*(1+rate_A*AI$1/365))</f>
        <v/>
      </c>
      <c r="AL161" s="3" t="str">
        <f t="shared" ref="AL161" ca="1" si="7766">IF($B161="","",W161*(1+rate_A*AI$1/365))</f>
        <v/>
      </c>
      <c r="AM161" s="3" t="str">
        <f t="shared" ref="AM161" ca="1" si="7767">IF($B161="","",X161*(1+rate_joint*AI$1/365))</f>
        <v/>
      </c>
      <c r="AN161" s="5" t="str">
        <f t="shared" ca="1" si="6491"/>
        <v/>
      </c>
      <c r="AO161" s="5" t="str" cm="1">
        <f t="array" aca="1" ref="AO161" ca="1">IF(AN161="","",_xlfn.IFS(AN161&lt;='Hidden inputs'!$C$15,AN161*'Hidden inputs'!$D$15,AN161&lt;='Hidden inputs'!$C$16,'Hidden inputs'!$C$15*'Hidden inputs'!$D$15+(AN161-'Hidden inputs'!$B$16)*'Hidden inputs'!$D$16,AN161&lt;='Hidden inputs'!$C$17,'Hidden inputs'!$C$15*'Hidden inputs'!$D$15+('Hidden inputs'!$C$16-'Hidden inputs'!$B$16)*'Hidden inputs'!$D$16+(AN161-'Hidden inputs'!$B$17)*'Hidden inputs'!$D$17,AN161&gt;'Hidden inputs'!$B$18,'Hidden inputs'!$C$15*'Hidden inputs'!$D$15+('Hidden inputs'!$C$16-'Hidden inputs'!$B$16)*'Hidden inputs'!$D$16+('Hidden inputs'!$C$17-'Hidden inputs'!$B$17)*'Hidden inputs'!$D$17+(AN161-'Hidden inputs'!$B$18)*'Hidden inputs'!$D$18))</f>
        <v/>
      </c>
      <c r="AP161" s="10" t="str">
        <f t="shared" ca="1" si="6492"/>
        <v/>
      </c>
      <c r="AQ161" s="5" t="str">
        <f t="shared" ca="1" si="6395"/>
        <v/>
      </c>
      <c r="AR161" s="5" t="str">
        <f t="shared" ca="1" si="6396"/>
        <v/>
      </c>
      <c r="AS161" s="5" t="str">
        <f ca="1">IF($B161="","",'Hidden inputs'!$D$11*AJ161+'Hidden inputs'!$E$11*AK161)</f>
        <v/>
      </c>
      <c r="AT161" s="11" t="str">
        <f t="shared" ca="1" si="6325"/>
        <v/>
      </c>
      <c r="AU161" s="9" t="str">
        <f t="shared" ca="1" si="6397"/>
        <v/>
      </c>
      <c r="AV161" s="3" t="str">
        <f t="shared" ca="1" si="6398"/>
        <v/>
      </c>
      <c r="AW161" s="5" t="str" cm="1">
        <f t="array" aca="1" ref="AW161" ca="1">IF($B161="","",IF(AV161=0,0,IF(DD_Payment="",0,IF(AV161&lt;_xlfn.IFS(DD_Frequency="Monthly",1,DD_Frequency="Quarterly",IF(MONTH(AV$2)=1,1,IF(MONTH(AV$2)=4,1,IF(MONTH(AV$2)=7,1,IF(MONTH(AV$2)=10,1,0)))),DD_Frequency="Annually",IF(MONTH(AV$2)=1,1,0))*DD_Payment,AV161,_xlfn.IFS(DD_Frequency="Monthly",1,DD_Frequency="Quarterly",IF(MONTH(AV$2)=1,1,IF(MONTH(AV$2)=4,1,IF(MONTH(AV$2)=7,1,IF(MONTH(AV$2)=10,1,0)))),DD_Frequency="Annually",IF(MONTH(AV$2)=1,1,0))*DD_Payment))))</f>
        <v/>
      </c>
      <c r="AX161" s="3" t="str">
        <f t="shared" ref="AX161" ca="1" si="7768">IF($B161="","",IF(AV161&gt;AW161,(AV161-AW161/2)*(rate_A*(AX$1/365)),0))</f>
        <v/>
      </c>
      <c r="AY161" s="3" t="str">
        <f t="shared" ca="1" si="6494"/>
        <v/>
      </c>
      <c r="AZ161" s="3" t="str">
        <f t="shared" ref="AZ161" ca="1" si="7769">IF($B161="","",AK161*(1+rate_A*AX$1/365))</f>
        <v/>
      </c>
      <c r="BA161" s="3" t="str">
        <f t="shared" ref="BA161" ca="1" si="7770">IF($B161="","",AL161*(1+rate_A*AX$1/365))</f>
        <v/>
      </c>
      <c r="BB161" s="3" t="str">
        <f t="shared" ref="BB161" ca="1" si="7771">IF($B161="","",AM161*(1+rate_joint*AX$1/365))</f>
        <v/>
      </c>
      <c r="BC161" s="5" t="str">
        <f t="shared" ca="1" si="6498"/>
        <v/>
      </c>
      <c r="BD161" s="5" t="str" cm="1">
        <f t="array" aca="1" ref="BD161" ca="1">IF(BC161="","",_xlfn.IFS(BC161&lt;='Hidden inputs'!$C$15,BC161*'Hidden inputs'!$D$15,BC161&lt;='Hidden inputs'!$C$16,'Hidden inputs'!$C$15*'Hidden inputs'!$D$15+(BC161-'Hidden inputs'!$B$16)*'Hidden inputs'!$D$16,BC161&lt;='Hidden inputs'!$C$17,'Hidden inputs'!$C$15*'Hidden inputs'!$D$15+('Hidden inputs'!$C$16-'Hidden inputs'!$B$16)*'Hidden inputs'!$D$16+(BC161-'Hidden inputs'!$B$17)*'Hidden inputs'!$D$17,BC161&gt;'Hidden inputs'!$B$18,'Hidden inputs'!$C$15*'Hidden inputs'!$D$15+('Hidden inputs'!$C$16-'Hidden inputs'!$B$16)*'Hidden inputs'!$D$16+('Hidden inputs'!$C$17-'Hidden inputs'!$B$17)*'Hidden inputs'!$D$17+(BC161-'Hidden inputs'!$B$18)*'Hidden inputs'!$D$18))</f>
        <v/>
      </c>
      <c r="BE161" s="10" t="str">
        <f t="shared" ca="1" si="6499"/>
        <v/>
      </c>
      <c r="BF161" s="5" t="str">
        <f t="shared" ca="1" si="6403"/>
        <v/>
      </c>
      <c r="BG161" s="5" t="str">
        <f t="shared" ca="1" si="6404"/>
        <v/>
      </c>
      <c r="BH161" s="5" t="str">
        <f ca="1">IF($B161="","",'Hidden inputs'!$D$11*AY161+'Hidden inputs'!$E$11*AZ161)</f>
        <v/>
      </c>
      <c r="BI161" s="11" t="str">
        <f t="shared" ca="1" si="6330"/>
        <v/>
      </c>
      <c r="BJ161" s="9" t="str">
        <f t="shared" ca="1" si="6405"/>
        <v/>
      </c>
      <c r="BK161" s="3" t="str">
        <f t="shared" ca="1" si="6406"/>
        <v/>
      </c>
      <c r="BL161" s="5" t="str" cm="1">
        <f t="array" aca="1" ref="BL161" ca="1">IF($B161="","",IF(BK161=0,0,IF(DD_Payment="",0,IF(BK161&lt;_xlfn.IFS(DD_Frequency="Monthly",1,DD_Frequency="Quarterly",IF(MONTH(BK$2)=1,1,IF(MONTH(BK$2)=4,1,IF(MONTH(BK$2)=7,1,IF(MONTH(BK$2)=10,1,0)))),DD_Frequency="Annually",IF(MONTH(BK$2)=1,1,0))*DD_Payment,BK161,_xlfn.IFS(DD_Frequency="Monthly",1,DD_Frequency="Quarterly",IF(MONTH(BK$2)=1,1,IF(MONTH(BK$2)=4,1,IF(MONTH(BK$2)=7,1,IF(MONTH(BK$2)=10,1,0)))),DD_Frequency="Annually",IF(MONTH(BK$2)=1,1,0))*DD_Payment))))</f>
        <v/>
      </c>
      <c r="BM161" s="3" t="str">
        <f t="shared" ref="BM161" ca="1" si="7772">IF($B161="","",IF(BK161&gt;BL161,(BK161-BL161/2)*(rate_A*(BM$1/365)),0))</f>
        <v/>
      </c>
      <c r="BN161" s="3" t="str">
        <f t="shared" ca="1" si="6501"/>
        <v/>
      </c>
      <c r="BO161" s="3" t="str">
        <f t="shared" ref="BO161" ca="1" si="7773">IF($B161="","",AZ161*(1+rate_A*BM$1/365))</f>
        <v/>
      </c>
      <c r="BP161" s="3" t="str">
        <f t="shared" ref="BP161" ca="1" si="7774">IF($B161="","",BA161*(1+rate_A*BM$1/365))</f>
        <v/>
      </c>
      <c r="BQ161" s="3" t="str">
        <f t="shared" ref="BQ161" ca="1" si="7775">IF($B161="","",BB161*(1+rate_joint*BM$1/365))</f>
        <v/>
      </c>
      <c r="BR161" s="5" t="str">
        <f t="shared" ca="1" si="6505"/>
        <v/>
      </c>
      <c r="BS161" s="5" t="str" cm="1">
        <f t="array" aca="1" ref="BS161" ca="1">IF(BR161="","",_xlfn.IFS(BR161&lt;='Hidden inputs'!$C$15,BR161*'Hidden inputs'!$D$15,BR161&lt;='Hidden inputs'!$C$16,'Hidden inputs'!$C$15*'Hidden inputs'!$D$15+(BR161-'Hidden inputs'!$B$16)*'Hidden inputs'!$D$16,BR161&lt;='Hidden inputs'!$C$17,'Hidden inputs'!$C$15*'Hidden inputs'!$D$15+('Hidden inputs'!$C$16-'Hidden inputs'!$B$16)*'Hidden inputs'!$D$16+(BR161-'Hidden inputs'!$B$17)*'Hidden inputs'!$D$17,BR161&gt;'Hidden inputs'!$B$18,'Hidden inputs'!$C$15*'Hidden inputs'!$D$15+('Hidden inputs'!$C$16-'Hidden inputs'!$B$16)*'Hidden inputs'!$D$16+('Hidden inputs'!$C$17-'Hidden inputs'!$B$17)*'Hidden inputs'!$D$17+(BR161-'Hidden inputs'!$B$18)*'Hidden inputs'!$D$18))</f>
        <v/>
      </c>
      <c r="BT161" s="10" t="str">
        <f t="shared" ca="1" si="6506"/>
        <v/>
      </c>
      <c r="BU161" s="5" t="str">
        <f t="shared" ca="1" si="6411"/>
        <v/>
      </c>
      <c r="BV161" s="5" t="str">
        <f t="shared" ca="1" si="6412"/>
        <v/>
      </c>
      <c r="BW161" s="5" t="str">
        <f ca="1">IF($B161="","",'Hidden inputs'!$D$11*BN161+'Hidden inputs'!$E$11*BO161)</f>
        <v/>
      </c>
      <c r="BX161" s="11" t="str">
        <f t="shared" ca="1" si="6335"/>
        <v/>
      </c>
      <c r="BY161" s="9" t="str">
        <f t="shared" ca="1" si="6413"/>
        <v/>
      </c>
      <c r="BZ161" s="3" t="str">
        <f t="shared" ca="1" si="6414"/>
        <v/>
      </c>
      <c r="CA161" s="5" t="str" cm="1">
        <f t="array" aca="1" ref="CA161" ca="1">IF($B161="","",IF(BZ161=0,0,IF(DD_Payment="",0,IF(BZ161&lt;_xlfn.IFS(DD_Frequency="Monthly",1,DD_Frequency="Quarterly",IF(MONTH(BZ$2)=1,1,IF(MONTH(BZ$2)=4,1,IF(MONTH(BZ$2)=7,1,IF(MONTH(BZ$2)=10,1,0)))),DD_Frequency="Annually",IF(MONTH(BZ$2)=1,1,0))*DD_Payment,BZ161,_xlfn.IFS(DD_Frequency="Monthly",1,DD_Frequency="Quarterly",IF(MONTH(BZ$2)=1,1,IF(MONTH(BZ$2)=4,1,IF(MONTH(BZ$2)=7,1,IF(MONTH(BZ$2)=10,1,0)))),DD_Frequency="Annually",IF(MONTH(BZ$2)=1,1,0))*DD_Payment))))</f>
        <v/>
      </c>
      <c r="CB161" s="3" t="str">
        <f t="shared" ref="CB161" ca="1" si="7776">IF($B161="","",IF(BZ161&gt;CA161,(BZ161-CA161/2)*(rate_A*(CB$1/365)),0))</f>
        <v/>
      </c>
      <c r="CC161" s="3" t="str">
        <f t="shared" ca="1" si="6508"/>
        <v/>
      </c>
      <c r="CD161" s="3" t="str">
        <f t="shared" ref="CD161" ca="1" si="7777">IF($B161="","",BO161*(1+rate_A*CB$1/365))</f>
        <v/>
      </c>
      <c r="CE161" s="3" t="str">
        <f t="shared" ref="CE161" ca="1" si="7778">IF($B161="","",BP161*(1+rate_A*CB$1/365))</f>
        <v/>
      </c>
      <c r="CF161" s="3" t="str">
        <f t="shared" ref="CF161" ca="1" si="7779">IF($B161="","",BQ161*(1+rate_joint*CB$1/365))</f>
        <v/>
      </c>
      <c r="CG161" s="5" t="str">
        <f t="shared" ca="1" si="6512"/>
        <v/>
      </c>
      <c r="CH161" s="5" t="str" cm="1">
        <f t="array" aca="1" ref="CH161" ca="1">IF(CG161="","",_xlfn.IFS(CG161&lt;='Hidden inputs'!$C$15,CG161*'Hidden inputs'!$D$15,CG161&lt;='Hidden inputs'!$C$16,'Hidden inputs'!$C$15*'Hidden inputs'!$D$15+(CG161-'Hidden inputs'!$B$16)*'Hidden inputs'!$D$16,CG161&lt;='Hidden inputs'!$C$17,'Hidden inputs'!$C$15*'Hidden inputs'!$D$15+('Hidden inputs'!$C$16-'Hidden inputs'!$B$16)*'Hidden inputs'!$D$16+(CG161-'Hidden inputs'!$B$17)*'Hidden inputs'!$D$17,CG161&gt;'Hidden inputs'!$B$18,'Hidden inputs'!$C$15*'Hidden inputs'!$D$15+('Hidden inputs'!$C$16-'Hidden inputs'!$B$16)*'Hidden inputs'!$D$16+('Hidden inputs'!$C$17-'Hidden inputs'!$B$17)*'Hidden inputs'!$D$17+(CG161-'Hidden inputs'!$B$18)*'Hidden inputs'!$D$18))</f>
        <v/>
      </c>
      <c r="CI161" s="10" t="str">
        <f t="shared" ca="1" si="6513"/>
        <v/>
      </c>
      <c r="CJ161" s="5" t="str">
        <f t="shared" ca="1" si="6419"/>
        <v/>
      </c>
      <c r="CK161" s="5" t="str">
        <f t="shared" ca="1" si="6420"/>
        <v/>
      </c>
      <c r="CL161" s="5" t="str">
        <f ca="1">IF($B161="","",'Hidden inputs'!$D$11*CC161+'Hidden inputs'!$E$11*CD161)</f>
        <v/>
      </c>
      <c r="CM161" s="11" t="str">
        <f t="shared" ca="1" si="6340"/>
        <v/>
      </c>
      <c r="CN161" s="9" t="str">
        <f t="shared" ca="1" si="6421"/>
        <v/>
      </c>
      <c r="CO161" s="3" t="str">
        <f t="shared" ca="1" si="6422"/>
        <v/>
      </c>
      <c r="CP161" s="5" t="str" cm="1">
        <f t="array" aca="1" ref="CP161" ca="1">IF($B161="","",IF(CO161=0,0,IF(DD_Payment="",0,IF(CO161&lt;_xlfn.IFS(DD_Frequency="Monthly",1,DD_Frequency="Quarterly",IF(MONTH(CO$2)=1,1,IF(MONTH(CO$2)=4,1,IF(MONTH(CO$2)=7,1,IF(MONTH(CO$2)=10,1,0)))),DD_Frequency="Annually",IF(MONTH(CO$2)=1,1,0))*DD_Payment,CO161,_xlfn.IFS(DD_Frequency="Monthly",1,DD_Frequency="Quarterly",IF(MONTH(CO$2)=1,1,IF(MONTH(CO$2)=4,1,IF(MONTH(CO$2)=7,1,IF(MONTH(CO$2)=10,1,0)))),DD_Frequency="Annually",IF(MONTH(CO$2)=1,1,0))*DD_Payment))))</f>
        <v/>
      </c>
      <c r="CQ161" s="3" t="str">
        <f t="shared" ref="CQ161" ca="1" si="7780">IF($B161="","",IF(CO161&gt;CP161,(CO161-CP161/2)*(rate_A*(CQ$1/365)),0))</f>
        <v/>
      </c>
      <c r="CR161" s="3" t="str">
        <f t="shared" ca="1" si="6515"/>
        <v/>
      </c>
      <c r="CS161" s="3" t="str">
        <f t="shared" ref="CS161" ca="1" si="7781">IF($B161="","",CD161*(1+rate_A*CQ$1/365))</f>
        <v/>
      </c>
      <c r="CT161" s="3" t="str">
        <f t="shared" ref="CT161" ca="1" si="7782">IF($B161="","",CE161*(1+rate_A*CQ$1/365))</f>
        <v/>
      </c>
      <c r="CU161" s="3" t="str">
        <f t="shared" ref="CU161" ca="1" si="7783">IF($B161="","",CF161*(1+rate_joint*CQ$1/365))</f>
        <v/>
      </c>
      <c r="CV161" s="5" t="str">
        <f t="shared" ca="1" si="6519"/>
        <v/>
      </c>
      <c r="CW161" s="5" t="str" cm="1">
        <f t="array" aca="1" ref="CW161" ca="1">IF(CV161="","",_xlfn.IFS(CV161&lt;='Hidden inputs'!$C$15,CV161*'Hidden inputs'!$D$15,CV161&lt;='Hidden inputs'!$C$16,'Hidden inputs'!$C$15*'Hidden inputs'!$D$15+(CV161-'Hidden inputs'!$B$16)*'Hidden inputs'!$D$16,CV161&lt;='Hidden inputs'!$C$17,'Hidden inputs'!$C$15*'Hidden inputs'!$D$15+('Hidden inputs'!$C$16-'Hidden inputs'!$B$16)*'Hidden inputs'!$D$16+(CV161-'Hidden inputs'!$B$17)*'Hidden inputs'!$D$17,CV161&gt;'Hidden inputs'!$B$18,'Hidden inputs'!$C$15*'Hidden inputs'!$D$15+('Hidden inputs'!$C$16-'Hidden inputs'!$B$16)*'Hidden inputs'!$D$16+('Hidden inputs'!$C$17-'Hidden inputs'!$B$17)*'Hidden inputs'!$D$17+(CV161-'Hidden inputs'!$B$18)*'Hidden inputs'!$D$18))</f>
        <v/>
      </c>
      <c r="CX161" s="10" t="str">
        <f t="shared" ca="1" si="6520"/>
        <v/>
      </c>
      <c r="CY161" s="5" t="str">
        <f t="shared" ca="1" si="6427"/>
        <v/>
      </c>
      <c r="CZ161" s="5" t="str">
        <f t="shared" ca="1" si="6428"/>
        <v/>
      </c>
      <c r="DA161" s="5" t="str">
        <f ca="1">IF($B161="","",'Hidden inputs'!$D$11*CR161+'Hidden inputs'!$E$11*CS161)</f>
        <v/>
      </c>
      <c r="DB161" s="11" t="str">
        <f t="shared" ca="1" si="6345"/>
        <v/>
      </c>
      <c r="DC161" s="9" t="str">
        <f t="shared" ca="1" si="6429"/>
        <v/>
      </c>
      <c r="DD161" s="3" t="str">
        <f t="shared" ca="1" si="6430"/>
        <v/>
      </c>
      <c r="DE161" s="5" t="str" cm="1">
        <f t="array" aca="1" ref="DE161" ca="1">IF($B161="","",IF(DD161=0,0,IF(DD_Payment="",0,IF(DD161&lt;_xlfn.IFS(DD_Frequency="Monthly",1,DD_Frequency="Quarterly",IF(MONTH(DD$2)=1,1,IF(MONTH(DD$2)=4,1,IF(MONTH(DD$2)=7,1,IF(MONTH(DD$2)=10,1,0)))),DD_Frequency="Annually",IF(MONTH(DD$2)=1,1,0))*DD_Payment,DD161,_xlfn.IFS(DD_Frequency="Monthly",1,DD_Frequency="Quarterly",IF(MONTH(DD$2)=1,1,IF(MONTH(DD$2)=4,1,IF(MONTH(DD$2)=7,1,IF(MONTH(DD$2)=10,1,0)))),DD_Frequency="Annually",IF(MONTH(DD$2)=1,1,0))*DD_Payment))))</f>
        <v/>
      </c>
      <c r="DF161" s="3" t="str">
        <f t="shared" ref="DF161" ca="1" si="7784">IF($B161="","",IF(DD161&gt;DE161,(DD161-DE161/2)*(rate_A*(DF$1/365)),0))</f>
        <v/>
      </c>
      <c r="DG161" s="3" t="str">
        <f t="shared" ca="1" si="6522"/>
        <v/>
      </c>
      <c r="DH161" s="3" t="str">
        <f t="shared" ref="DH161" ca="1" si="7785">IF($B161="","",CS161*(1+rate_A*DF$1/365))</f>
        <v/>
      </c>
      <c r="DI161" s="3" t="str">
        <f t="shared" ref="DI161" ca="1" si="7786">IF($B161="","",CT161*(1+rate_A*DF$1/365))</f>
        <v/>
      </c>
      <c r="DJ161" s="3" t="str">
        <f t="shared" ref="DJ161" ca="1" si="7787">IF($B161="","",CU161*(1+rate_joint*DF$1/365))</f>
        <v/>
      </c>
      <c r="DK161" s="5" t="str">
        <f t="shared" ca="1" si="6526"/>
        <v/>
      </c>
      <c r="DL161" s="5" t="str" cm="1">
        <f t="array" aca="1" ref="DL161" ca="1">IF(DK161="","",_xlfn.IFS(DK161&lt;='Hidden inputs'!$C$15,DK161*'Hidden inputs'!$D$15,DK161&lt;='Hidden inputs'!$C$16,'Hidden inputs'!$C$15*'Hidden inputs'!$D$15+(DK161-'Hidden inputs'!$B$16)*'Hidden inputs'!$D$16,DK161&lt;='Hidden inputs'!$C$17,'Hidden inputs'!$C$15*'Hidden inputs'!$D$15+('Hidden inputs'!$C$16-'Hidden inputs'!$B$16)*'Hidden inputs'!$D$16+(DK161-'Hidden inputs'!$B$17)*'Hidden inputs'!$D$17,DK161&gt;'Hidden inputs'!$B$18,'Hidden inputs'!$C$15*'Hidden inputs'!$D$15+('Hidden inputs'!$C$16-'Hidden inputs'!$B$16)*'Hidden inputs'!$D$16+('Hidden inputs'!$C$17-'Hidden inputs'!$B$17)*'Hidden inputs'!$D$17+(DK161-'Hidden inputs'!$B$18)*'Hidden inputs'!$D$18))</f>
        <v/>
      </c>
      <c r="DM161" s="10" t="str">
        <f t="shared" ca="1" si="6527"/>
        <v/>
      </c>
      <c r="DN161" s="5" t="str">
        <f t="shared" ca="1" si="6435"/>
        <v/>
      </c>
      <c r="DO161" s="5" t="str">
        <f t="shared" ca="1" si="6436"/>
        <v/>
      </c>
      <c r="DP161" s="5" t="str">
        <f ca="1">IF($B161="","",'Hidden inputs'!$D$11*DG161+'Hidden inputs'!$E$11*DH161)</f>
        <v/>
      </c>
      <c r="DQ161" s="11" t="str">
        <f t="shared" ca="1" si="6350"/>
        <v/>
      </c>
      <c r="DR161" s="9" t="str">
        <f t="shared" ca="1" si="6437"/>
        <v/>
      </c>
      <c r="DS161" s="3" t="str">
        <f t="shared" ca="1" si="6438"/>
        <v/>
      </c>
      <c r="DT161" s="5" t="str" cm="1">
        <f t="array" aca="1" ref="DT161" ca="1">IF($B161="","",IF(DS161=0,0,IF(DD_Payment="",0,IF(DS161&lt;_xlfn.IFS(DD_Frequency="Monthly",1,DD_Frequency="Quarterly",IF(MONTH(DS$2)=1,1,IF(MONTH(DS$2)=4,1,IF(MONTH(DS$2)=7,1,IF(MONTH(DS$2)=10,1,0)))),DD_Frequency="Annually",IF(MONTH(DS$2)=1,1,0))*DD_Payment,DS161,_xlfn.IFS(DD_Frequency="Monthly",1,DD_Frequency="Quarterly",IF(MONTH(DS$2)=1,1,IF(MONTH(DS$2)=4,1,IF(MONTH(DS$2)=7,1,IF(MONTH(DS$2)=10,1,0)))),DD_Frequency="Annually",IF(MONTH(DS$2)=1,1,0))*DD_Payment))))</f>
        <v/>
      </c>
      <c r="DU161" s="3" t="str">
        <f t="shared" ref="DU161" ca="1" si="7788">IF($B161="","",IF(DS161&gt;DT161,(DS161-DT161/2)*(rate_A*(DU$1/365)),0))</f>
        <v/>
      </c>
      <c r="DV161" s="3" t="str">
        <f t="shared" ca="1" si="6529"/>
        <v/>
      </c>
      <c r="DW161" s="3" t="str">
        <f t="shared" ref="DW161" ca="1" si="7789">IF($B161="","",DH161*(1+rate_A*DU$1/365))</f>
        <v/>
      </c>
      <c r="DX161" s="3" t="str">
        <f t="shared" ref="DX161" ca="1" si="7790">IF($B161="","",DI161*(1+rate_A*DU$1/365))</f>
        <v/>
      </c>
      <c r="DY161" s="3" t="str">
        <f t="shared" ref="DY161" ca="1" si="7791">IF($B161="","",DJ161*(1+rate_joint*DU$1/365))</f>
        <v/>
      </c>
      <c r="DZ161" s="5" t="str">
        <f t="shared" ca="1" si="6533"/>
        <v/>
      </c>
      <c r="EA161" s="5" t="str" cm="1">
        <f t="array" aca="1" ref="EA161" ca="1">IF(DZ161="","",_xlfn.IFS(DZ161&lt;='Hidden inputs'!$C$15,DZ161*'Hidden inputs'!$D$15,DZ161&lt;='Hidden inputs'!$C$16,'Hidden inputs'!$C$15*'Hidden inputs'!$D$15+(DZ161-'Hidden inputs'!$B$16)*'Hidden inputs'!$D$16,DZ161&lt;='Hidden inputs'!$C$17,'Hidden inputs'!$C$15*'Hidden inputs'!$D$15+('Hidden inputs'!$C$16-'Hidden inputs'!$B$16)*'Hidden inputs'!$D$16+(DZ161-'Hidden inputs'!$B$17)*'Hidden inputs'!$D$17,DZ161&gt;'Hidden inputs'!$B$18,'Hidden inputs'!$C$15*'Hidden inputs'!$D$15+('Hidden inputs'!$C$16-'Hidden inputs'!$B$16)*'Hidden inputs'!$D$16+('Hidden inputs'!$C$17-'Hidden inputs'!$B$17)*'Hidden inputs'!$D$17+(DZ161-'Hidden inputs'!$B$18)*'Hidden inputs'!$D$18))</f>
        <v/>
      </c>
      <c r="EB161" s="10" t="str">
        <f t="shared" ca="1" si="6534"/>
        <v/>
      </c>
      <c r="EC161" s="5" t="str">
        <f t="shared" ca="1" si="6443"/>
        <v/>
      </c>
      <c r="ED161" s="5" t="str">
        <f t="shared" ca="1" si="6444"/>
        <v/>
      </c>
      <c r="EE161" s="5" t="str">
        <f ca="1">IF($B161="","",'Hidden inputs'!$D$11*DV161+'Hidden inputs'!$E$11*DW161)</f>
        <v/>
      </c>
      <c r="EF161" s="11" t="str">
        <f t="shared" ca="1" si="6355"/>
        <v/>
      </c>
      <c r="EG161" s="9" t="str">
        <f t="shared" ca="1" si="6445"/>
        <v/>
      </c>
      <c r="EH161" s="3" t="str">
        <f t="shared" ca="1" si="6446"/>
        <v/>
      </c>
      <c r="EI161" s="5" t="str" cm="1">
        <f t="array" aca="1" ref="EI161" ca="1">IF($B161="","",IF(EH161=0,0,IF(DD_Payment="",0,IF(EH161&lt;_xlfn.IFS(DD_Frequency="Monthly",1,DD_Frequency="Quarterly",IF(MONTH(EH$2)=1,1,IF(MONTH(EH$2)=4,1,IF(MONTH(EH$2)=7,1,IF(MONTH(EH$2)=10,1,0)))),DD_Frequency="Annually",IF(MONTH(EH$2)=1,1,0))*DD_Payment,EH161,_xlfn.IFS(DD_Frequency="Monthly",1,DD_Frequency="Quarterly",IF(MONTH(EH$2)=1,1,IF(MONTH(EH$2)=4,1,IF(MONTH(EH$2)=7,1,IF(MONTH(EH$2)=10,1,0)))),DD_Frequency="Annually",IF(MONTH(EH$2)=1,1,0))*DD_Payment))))</f>
        <v/>
      </c>
      <c r="EJ161" s="3" t="str">
        <f t="shared" ref="EJ161" ca="1" si="7792">IF($B161="","",IF(EH161&gt;EI161,(EH161-EI161/2)*(rate_A*(EJ$1/365)),0))</f>
        <v/>
      </c>
      <c r="EK161" s="3" t="str">
        <f t="shared" ca="1" si="6536"/>
        <v/>
      </c>
      <c r="EL161" s="3" t="str">
        <f t="shared" ref="EL161" ca="1" si="7793">IF($B161="","",DW161*(1+rate_A*EJ$1/365))</f>
        <v/>
      </c>
      <c r="EM161" s="3" t="str">
        <f t="shared" ref="EM161" ca="1" si="7794">IF($B161="","",DX161*(1+rate_A*EJ$1/365))</f>
        <v/>
      </c>
      <c r="EN161" s="3" t="str">
        <f t="shared" ref="EN161" ca="1" si="7795">IF($B161="","",DY161*(1+rate_joint*EJ$1/365))</f>
        <v/>
      </c>
      <c r="EO161" s="5" t="str">
        <f t="shared" ca="1" si="6540"/>
        <v/>
      </c>
      <c r="EP161" s="5" t="str" cm="1">
        <f t="array" aca="1" ref="EP161" ca="1">IF(EO161="","",_xlfn.IFS(EO161&lt;='Hidden inputs'!$C$15,EO161*'Hidden inputs'!$D$15,EO161&lt;='Hidden inputs'!$C$16,'Hidden inputs'!$C$15*'Hidden inputs'!$D$15+(EO161-'Hidden inputs'!$B$16)*'Hidden inputs'!$D$16,EO161&lt;='Hidden inputs'!$C$17,'Hidden inputs'!$C$15*'Hidden inputs'!$D$15+('Hidden inputs'!$C$16-'Hidden inputs'!$B$16)*'Hidden inputs'!$D$16+(EO161-'Hidden inputs'!$B$17)*'Hidden inputs'!$D$17,EO161&gt;'Hidden inputs'!$B$18,'Hidden inputs'!$C$15*'Hidden inputs'!$D$15+('Hidden inputs'!$C$16-'Hidden inputs'!$B$16)*'Hidden inputs'!$D$16+('Hidden inputs'!$C$17-'Hidden inputs'!$B$17)*'Hidden inputs'!$D$17+(EO161-'Hidden inputs'!$B$18)*'Hidden inputs'!$D$18))</f>
        <v/>
      </c>
      <c r="EQ161" s="10" t="str">
        <f t="shared" ca="1" si="6541"/>
        <v/>
      </c>
      <c r="ER161" s="5" t="str">
        <f t="shared" ca="1" si="6451"/>
        <v/>
      </c>
      <c r="ES161" s="5" t="str">
        <f t="shared" ca="1" si="6452"/>
        <v/>
      </c>
      <c r="ET161" s="5" t="str">
        <f ca="1">IF($B161="","",'Hidden inputs'!$D$11*EK161+'Hidden inputs'!$E$11*EL161)</f>
        <v/>
      </c>
      <c r="EU161" s="11" t="str">
        <f t="shared" ca="1" si="6360"/>
        <v/>
      </c>
      <c r="EV161" s="9" t="str">
        <f t="shared" ca="1" si="6453"/>
        <v/>
      </c>
      <c r="EW161" s="3" t="str">
        <f t="shared" ca="1" si="6454"/>
        <v/>
      </c>
      <c r="EX161" s="5" t="str" cm="1">
        <f t="array" aca="1" ref="EX161" ca="1">IF($B161="","",IF(EW161=0,0,IF(DD_Payment="",0,IF(EW161&lt;_xlfn.IFS(DD_Frequency="Monthly",1,DD_Frequency="Quarterly",IF(MONTH(EW$2)=1,1,IF(MONTH(EW$2)=4,1,IF(MONTH(EW$2)=7,1,IF(MONTH(EW$2)=10,1,0)))),DD_Frequency="Annually",IF(MONTH(EW$2)=1,1,0))*DD_Payment,EW161,_xlfn.IFS(DD_Frequency="Monthly",1,DD_Frequency="Quarterly",IF(MONTH(EW$2)=1,1,IF(MONTH(EW$2)=4,1,IF(MONTH(EW$2)=7,1,IF(MONTH(EW$2)=10,1,0)))),DD_Frequency="Annually",IF(MONTH(EW$2)=1,1,0))*DD_Payment))))</f>
        <v/>
      </c>
      <c r="EY161" s="3" t="str">
        <f t="shared" ref="EY161" ca="1" si="7796">IF($B161="","",IF(EW161&gt;EX161,(EW161-EX161/2)*(rate_A*(EY$1/365)),0))</f>
        <v/>
      </c>
      <c r="EZ161" s="3" t="str">
        <f t="shared" ca="1" si="6543"/>
        <v/>
      </c>
      <c r="FA161" s="3" t="str">
        <f t="shared" ref="FA161" ca="1" si="7797">IF($B161="","",EL161*(1+rate_A*EY$1/365))</f>
        <v/>
      </c>
      <c r="FB161" s="3" t="str">
        <f t="shared" ref="FB161" ca="1" si="7798">IF($B161="","",EM161*(1+rate_A*EY$1/365))</f>
        <v/>
      </c>
      <c r="FC161" s="3" t="str">
        <f t="shared" ref="FC161" ca="1" si="7799">IF($B161="","",EN161*(1+rate_joint*EY$1/365))</f>
        <v/>
      </c>
      <c r="FD161" s="5" t="str">
        <f t="shared" ca="1" si="6547"/>
        <v/>
      </c>
      <c r="FE161" s="5" t="str" cm="1">
        <f t="array" aca="1" ref="FE161" ca="1">IF(FD161="","",_xlfn.IFS(FD161&lt;='Hidden inputs'!$C$15,FD161*'Hidden inputs'!$D$15,FD161&lt;='Hidden inputs'!$C$16,'Hidden inputs'!$C$15*'Hidden inputs'!$D$15+(FD161-'Hidden inputs'!$B$16)*'Hidden inputs'!$D$16,FD161&lt;='Hidden inputs'!$C$17,'Hidden inputs'!$C$15*'Hidden inputs'!$D$15+('Hidden inputs'!$C$16-'Hidden inputs'!$B$16)*'Hidden inputs'!$D$16+(FD161-'Hidden inputs'!$B$17)*'Hidden inputs'!$D$17,FD161&gt;'Hidden inputs'!$B$18,'Hidden inputs'!$C$15*'Hidden inputs'!$D$15+('Hidden inputs'!$C$16-'Hidden inputs'!$B$16)*'Hidden inputs'!$D$16+('Hidden inputs'!$C$17-'Hidden inputs'!$B$17)*'Hidden inputs'!$D$17+(FD161-'Hidden inputs'!$B$18)*'Hidden inputs'!$D$18))</f>
        <v/>
      </c>
      <c r="FF161" s="10" t="str">
        <f t="shared" ca="1" si="6548"/>
        <v/>
      </c>
      <c r="FG161" s="5" t="str">
        <f t="shared" ca="1" si="6459"/>
        <v/>
      </c>
      <c r="FH161" s="5" t="str">
        <f t="shared" ca="1" si="6460"/>
        <v/>
      </c>
      <c r="FI161" s="5" t="str">
        <f ca="1">IF($B161="","",'Hidden inputs'!$D$11*EZ161+'Hidden inputs'!$E$11*FA161)</f>
        <v/>
      </c>
      <c r="FJ161" s="11" t="str">
        <f t="shared" ca="1" si="6365"/>
        <v/>
      </c>
      <c r="FK161" s="9" t="str">
        <f t="shared" ca="1" si="6461"/>
        <v/>
      </c>
      <c r="FL161" s="3" t="str">
        <f t="shared" ca="1" si="6462"/>
        <v/>
      </c>
      <c r="FM161" s="5" t="str" cm="1">
        <f t="array" aca="1" ref="FM161" ca="1">IF($B161="","",IF(FL161=0,0,IF(DD_Payment="",0,IF(FL161&lt;_xlfn.IFS(DD_Frequency="Monthly",1,DD_Frequency="Quarterly",IF(MONTH(FL$2)=1,1,IF(MONTH(FL$2)=4,1,IF(MONTH(FL$2)=7,1,IF(MONTH(FL$2)=10,1,0)))),DD_Frequency="Annually",IF(MONTH(FL$2)=1,1,0))*DD_Payment,FL161,_xlfn.IFS(DD_Frequency="Monthly",1,DD_Frequency="Quarterly",IF(MONTH(FL$2)=1,1,IF(MONTH(FL$2)=4,1,IF(MONTH(FL$2)=7,1,IF(MONTH(FL$2)=10,1,0)))),DD_Frequency="Annually",IF(MONTH(FL$2)=1,1,0))*DD_Payment))))</f>
        <v/>
      </c>
      <c r="FN161" s="3" t="str">
        <f t="shared" ref="FN161" ca="1" si="7800">IF($B161="","",IF(FL161&gt;FM161,(FL161-FM161/2)*(rate_A*(FN$1/365)),0))</f>
        <v/>
      </c>
      <c r="FO161" s="3" t="str">
        <f t="shared" ca="1" si="6550"/>
        <v/>
      </c>
      <c r="FP161" s="3" t="str">
        <f t="shared" ref="FP161" ca="1" si="7801">IF($B161="","",FA161*(1+rate_A*FN$1/365))</f>
        <v/>
      </c>
      <c r="FQ161" s="3" t="str">
        <f t="shared" ref="FQ161" ca="1" si="7802">IF($B161="","",FB161*(1+rate_A*FN$1/365))</f>
        <v/>
      </c>
      <c r="FR161" s="3" t="str">
        <f t="shared" ref="FR161" ca="1" si="7803">IF($B161="","",FC161*(1+rate_joint*FN$1/365))</f>
        <v/>
      </c>
      <c r="FS161" s="5" t="str">
        <f t="shared" ca="1" si="6554"/>
        <v/>
      </c>
      <c r="FT161" s="5" t="str" cm="1">
        <f t="array" aca="1" ref="FT161" ca="1">IF(FS161="","",_xlfn.IFS(FS161&lt;='Hidden inputs'!$C$15,FS161*'Hidden inputs'!$D$15,FS161&lt;='Hidden inputs'!$C$16,'Hidden inputs'!$C$15*'Hidden inputs'!$D$15+(FS161-'Hidden inputs'!$B$16)*'Hidden inputs'!$D$16,FS161&lt;='Hidden inputs'!$C$17,'Hidden inputs'!$C$15*'Hidden inputs'!$D$15+('Hidden inputs'!$C$16-'Hidden inputs'!$B$16)*'Hidden inputs'!$D$16+(FS161-'Hidden inputs'!$B$17)*'Hidden inputs'!$D$17,FS161&gt;'Hidden inputs'!$B$18,'Hidden inputs'!$C$15*'Hidden inputs'!$D$15+('Hidden inputs'!$C$16-'Hidden inputs'!$B$16)*'Hidden inputs'!$D$16+('Hidden inputs'!$C$17-'Hidden inputs'!$B$17)*'Hidden inputs'!$D$17+(FS161-'Hidden inputs'!$B$18)*'Hidden inputs'!$D$18))</f>
        <v/>
      </c>
      <c r="FU161" s="10" t="str">
        <f t="shared" ca="1" si="6555"/>
        <v/>
      </c>
      <c r="FV161" s="5" t="str">
        <f t="shared" ca="1" si="6467"/>
        <v/>
      </c>
      <c r="FW161" s="5" t="str">
        <f t="shared" ca="1" si="6468"/>
        <v/>
      </c>
      <c r="FX161" s="5" t="str">
        <f ca="1">IF($B161="","",'Hidden inputs'!$D$11*FO161+'Hidden inputs'!$E$11*FP161)</f>
        <v/>
      </c>
      <c r="FY161" s="11" t="str">
        <f t="shared" ca="1" si="6370"/>
        <v/>
      </c>
      <c r="FZ161" s="9" t="str">
        <f t="shared" ca="1" si="6469"/>
        <v/>
      </c>
      <c r="GA161" s="5" t="str">
        <f t="shared" ca="1" si="6470"/>
        <v/>
      </c>
      <c r="GB161" s="5" t="str">
        <f t="shared" ca="1" si="6471"/>
        <v/>
      </c>
      <c r="GC161" s="5" t="str">
        <f t="shared" ca="1" si="6371"/>
        <v/>
      </c>
      <c r="GD161" s="5" t="str">
        <f t="shared" ca="1" si="6372"/>
        <v/>
      </c>
    </row>
    <row r="162" spans="1:186" x14ac:dyDescent="0.35">
      <c r="A162" s="2" t="str">
        <f t="shared" ca="1" si="6373"/>
        <v/>
      </c>
      <c r="B162" s="6" t="str">
        <f t="shared" ca="1" si="6374"/>
        <v/>
      </c>
      <c r="C162" s="5" t="str">
        <f t="shared" ca="1" si="6472"/>
        <v/>
      </c>
      <c r="D162" s="5" t="str" cm="1">
        <f t="array" aca="1" ref="D162" ca="1">IF($B162="","",IF(C162=0,0,IF(DD_Payment="",0,IF(C162&lt;_xlfn.IFS(DD_Frequency="Monthly",1,DD_Frequency="Quarterly",IF(MONTH(C$2)=1,1,IF(MONTH(C$2)=4,1,IF(MONTH(C$2)=7,1,IF(MONTH(C$2)=10,1,0)))),DD_Frequency="Annually",IF(MONTH(C$2)=1,1,0))*DD_Payment,C162,_xlfn.IFS(DD_Frequency="Monthly",1,DD_Frequency="Quarterly",IF(MONTH(C$2)=1,1,IF(MONTH(C$2)=4,1,IF(MONTH(C$2)=7,1,IF(MONTH(C$2)=10,1,0)))),DD_Frequency="Annually",IF(MONTH(C$2)=1,1,0))*DD_Payment))))</f>
        <v/>
      </c>
      <c r="E162" s="5" t="str">
        <f t="shared" ref="E162" ca="1" si="7804">IF(B162="","",IF(C162&gt;D162,(C162-D162/2)*(rate_A*(E$1/365)),0))</f>
        <v/>
      </c>
      <c r="F162" s="5" t="str">
        <f t="shared" ca="1" si="6376"/>
        <v/>
      </c>
      <c r="G162" s="5" t="str">
        <f t="shared" ref="G162" ca="1" si="7805">IF(B162="","",G161*(1+rate_A*E$1/365))</f>
        <v/>
      </c>
      <c r="H162" s="5" t="str">
        <f t="shared" ref="H162" ca="1" si="7806">IF(B162="","",H161*(1+rate_A*E$1/365))</f>
        <v/>
      </c>
      <c r="I162" s="5" t="str">
        <f t="shared" ref="I162" ca="1" si="7807">IF(B162="","",I161*(1+rate_joint*E$1/365))</f>
        <v/>
      </c>
      <c r="J162" s="5" t="str">
        <f t="shared" ca="1" si="6477"/>
        <v/>
      </c>
      <c r="K162" s="5" t="str" cm="1">
        <f t="array" aca="1" ref="K162" ca="1">IF(J162="","",_xlfn.IFS(J162&lt;='Hidden inputs'!$C$15,J162*'Hidden inputs'!$D$15,J162&lt;='Hidden inputs'!$C$16,'Hidden inputs'!$C$15*'Hidden inputs'!$D$15+(J162-'Hidden inputs'!$B$16)*'Hidden inputs'!$D$16,J162&lt;='Hidden inputs'!$C$17,'Hidden inputs'!$C$15*'Hidden inputs'!$D$15+('Hidden inputs'!$C$16-'Hidden inputs'!$B$16)*'Hidden inputs'!$D$16+(J162-'Hidden inputs'!$B$17)*'Hidden inputs'!$D$17,J162&gt;'Hidden inputs'!$B$18,'Hidden inputs'!$C$15*'Hidden inputs'!$D$15+('Hidden inputs'!$C$16-'Hidden inputs'!$B$16)*'Hidden inputs'!$D$16+('Hidden inputs'!$C$17-'Hidden inputs'!$B$17)*'Hidden inputs'!$D$17+(J162-'Hidden inputs'!$B$18)*'Hidden inputs'!$D$18))</f>
        <v/>
      </c>
      <c r="L162" s="11" t="str">
        <f t="shared" ca="1" si="6478"/>
        <v/>
      </c>
      <c r="M162" s="5" t="str">
        <f t="shared" ca="1" si="6380"/>
        <v/>
      </c>
      <c r="N162" s="5" t="str">
        <f t="shared" ca="1" si="6381"/>
        <v/>
      </c>
      <c r="O162" s="5" t="str">
        <f ca="1">IF(B162="","",'Hidden inputs'!$D$11*F162+'Hidden inputs'!$E$11*G162)</f>
        <v/>
      </c>
      <c r="P162" s="11" t="str">
        <f t="shared" ca="1" si="6314"/>
        <v/>
      </c>
      <c r="Q162" s="20" t="str">
        <f t="shared" ca="1" si="6315"/>
        <v/>
      </c>
      <c r="R162" s="3" t="str">
        <f t="shared" ca="1" si="6382"/>
        <v/>
      </c>
      <c r="S162" s="5" t="str" cm="1">
        <f t="array" aca="1" ref="S162" ca="1">IF($B162="","",IF(R162=0,0,IF(DD_Payment="",0,IF(R162&lt;_xlfn.IFS(DD_Frequency="Monthly",1,DD_Frequency="Quarterly",IF(MONTH(R$2)=1,1,IF(MONTH(R$2)=4,1,IF(MONTH(R$2)=7,1,IF(MONTH(R$2)=10,1,0)))),DD_Frequency="Annually",IF(MONTH(R$2)=1,1,0))*DD_Payment,R162,_xlfn.IFS(DD_Frequency="Monthly",1,DD_Frequency="Quarterly",IF(MONTH(R$2)=1,1,IF(MONTH(R$2)=4,1,IF(MONTH(R$2)=7,1,IF(MONTH(R$2)=10,1,0)))),DD_Frequency="Annually",IF(MONTH(R$2)=1,1,0))*DD_Payment))))</f>
        <v/>
      </c>
      <c r="T162" s="3" t="str">
        <f t="shared" ref="T162" ca="1" si="7808">IF(B162="","",IF(R162&gt;S162,(R162-S162/2)*(rate_A*((T$1+A162)/365)),0))</f>
        <v/>
      </c>
      <c r="U162" s="3" t="str">
        <f t="shared" ca="1" si="6384"/>
        <v/>
      </c>
      <c r="V162" s="3" t="str">
        <f t="shared" ref="V162" ca="1" si="7809">IF(B162="","",G162*(1+rate_A*(T$1+A162)/365))</f>
        <v/>
      </c>
      <c r="W162" s="3" t="str">
        <f t="shared" ref="W162" ca="1" si="7810">IF(B162="","",H162*(1+rate_A*(T$1+A162)/365))</f>
        <v/>
      </c>
      <c r="X162" s="3" t="str">
        <f t="shared" ref="X162" ca="1" si="7811">IF(B162="","",I162*(1+rate_joint*(T$1+A162)/365))</f>
        <v/>
      </c>
      <c r="Y162" s="5" t="str">
        <f t="shared" ca="1" si="6483"/>
        <v/>
      </c>
      <c r="Z162" s="5" t="str" cm="1">
        <f t="array" aca="1" ref="Z162" ca="1">IF(Y162="","",_xlfn.IFS(Y162&lt;='Hidden inputs'!$C$15,Y162*'Hidden inputs'!$D$15,Y162&lt;='Hidden inputs'!$C$16,'Hidden inputs'!$C$15*'Hidden inputs'!$D$15+(Y162-'Hidden inputs'!$B$16)*'Hidden inputs'!$D$16,Y162&lt;='Hidden inputs'!$C$17,'Hidden inputs'!$C$15*'Hidden inputs'!$D$15+('Hidden inputs'!$C$16-'Hidden inputs'!$B$16)*'Hidden inputs'!$D$16+(Y162-'Hidden inputs'!$B$17)*'Hidden inputs'!$D$17,Y162&gt;'Hidden inputs'!$B$18,'Hidden inputs'!$C$15*'Hidden inputs'!$D$15+('Hidden inputs'!$C$16-'Hidden inputs'!$B$16)*'Hidden inputs'!$D$16+('Hidden inputs'!$C$17-'Hidden inputs'!$B$17)*'Hidden inputs'!$D$17+(Y162-'Hidden inputs'!$B$18)*'Hidden inputs'!$D$18))</f>
        <v/>
      </c>
      <c r="AA162" s="10" t="str">
        <f t="shared" ca="1" si="6484"/>
        <v/>
      </c>
      <c r="AB162" s="5" t="str">
        <f t="shared" ca="1" si="6388"/>
        <v/>
      </c>
      <c r="AC162" s="5" t="str">
        <f t="shared" ca="1" si="6485"/>
        <v/>
      </c>
      <c r="AD162" s="5" t="str">
        <f ca="1">IF(B162="","",'Hidden inputs'!$D$11*U162+'Hidden inputs'!$E$11*V162)</f>
        <v/>
      </c>
      <c r="AE162" s="11" t="str">
        <f t="shared" ca="1" si="6320"/>
        <v/>
      </c>
      <c r="AF162" s="9" t="str">
        <f t="shared" ca="1" si="6389"/>
        <v/>
      </c>
      <c r="AG162" s="3" t="str">
        <f t="shared" ca="1" si="6390"/>
        <v/>
      </c>
      <c r="AH162" s="5" t="str" cm="1">
        <f t="array" aca="1" ref="AH162" ca="1">IF($B162="","",IF(AG162=0,0,IF(DD_Payment="",0,IF(AG162&lt;_xlfn.IFS(DD_Frequency="Monthly",1,DD_Frequency="Quarterly",IF(MONTH(AG$2)=1,1,IF(MONTH(AG$2)=4,1,IF(MONTH(AG$2)=7,1,IF(MONTH(AG$2)=10,1,0)))),DD_Frequency="Annually",IF(MONTH(AG$2)=1,1,0))*DD_Payment,AG162,_xlfn.IFS(DD_Frequency="Monthly",1,DD_Frequency="Quarterly",IF(MONTH(AG$2)=1,1,IF(MONTH(AG$2)=4,1,IF(MONTH(AG$2)=7,1,IF(MONTH(AG$2)=10,1,0)))),DD_Frequency="Annually",IF(MONTH(AG$2)=1,1,0))*DD_Payment))))</f>
        <v/>
      </c>
      <c r="AI162" s="3" t="str">
        <f t="shared" ref="AI162" ca="1" si="7812">IF($B162="","",IF(AG162&gt;AH162,(AG162-AH162/2)*(rate_A*(AI$1/365)),0))</f>
        <v/>
      </c>
      <c r="AJ162" s="3" t="str">
        <f t="shared" ca="1" si="6487"/>
        <v/>
      </c>
      <c r="AK162" s="3" t="str">
        <f t="shared" ref="AK162" ca="1" si="7813">IF($B162="","",V162*(1+rate_A*AI$1/365))</f>
        <v/>
      </c>
      <c r="AL162" s="3" t="str">
        <f t="shared" ref="AL162" ca="1" si="7814">IF($B162="","",W162*(1+rate_A*AI$1/365))</f>
        <v/>
      </c>
      <c r="AM162" s="3" t="str">
        <f t="shared" ref="AM162" ca="1" si="7815">IF($B162="","",X162*(1+rate_joint*AI$1/365))</f>
        <v/>
      </c>
      <c r="AN162" s="5" t="str">
        <f t="shared" ca="1" si="6491"/>
        <v/>
      </c>
      <c r="AO162" s="5" t="str" cm="1">
        <f t="array" aca="1" ref="AO162" ca="1">IF(AN162="","",_xlfn.IFS(AN162&lt;='Hidden inputs'!$C$15,AN162*'Hidden inputs'!$D$15,AN162&lt;='Hidden inputs'!$C$16,'Hidden inputs'!$C$15*'Hidden inputs'!$D$15+(AN162-'Hidden inputs'!$B$16)*'Hidden inputs'!$D$16,AN162&lt;='Hidden inputs'!$C$17,'Hidden inputs'!$C$15*'Hidden inputs'!$D$15+('Hidden inputs'!$C$16-'Hidden inputs'!$B$16)*'Hidden inputs'!$D$16+(AN162-'Hidden inputs'!$B$17)*'Hidden inputs'!$D$17,AN162&gt;'Hidden inputs'!$B$18,'Hidden inputs'!$C$15*'Hidden inputs'!$D$15+('Hidden inputs'!$C$16-'Hidden inputs'!$B$16)*'Hidden inputs'!$D$16+('Hidden inputs'!$C$17-'Hidden inputs'!$B$17)*'Hidden inputs'!$D$17+(AN162-'Hidden inputs'!$B$18)*'Hidden inputs'!$D$18))</f>
        <v/>
      </c>
      <c r="AP162" s="10" t="str">
        <f t="shared" ca="1" si="6492"/>
        <v/>
      </c>
      <c r="AQ162" s="5" t="str">
        <f t="shared" ca="1" si="6395"/>
        <v/>
      </c>
      <c r="AR162" s="5" t="str">
        <f t="shared" ca="1" si="6396"/>
        <v/>
      </c>
      <c r="AS162" s="5" t="str">
        <f ca="1">IF($B162="","",'Hidden inputs'!$D$11*AJ162+'Hidden inputs'!$E$11*AK162)</f>
        <v/>
      </c>
      <c r="AT162" s="11" t="str">
        <f t="shared" ca="1" si="6325"/>
        <v/>
      </c>
      <c r="AU162" s="9" t="str">
        <f t="shared" ca="1" si="6397"/>
        <v/>
      </c>
      <c r="AV162" s="3" t="str">
        <f t="shared" ca="1" si="6398"/>
        <v/>
      </c>
      <c r="AW162" s="5" t="str" cm="1">
        <f t="array" aca="1" ref="AW162" ca="1">IF($B162="","",IF(AV162=0,0,IF(DD_Payment="",0,IF(AV162&lt;_xlfn.IFS(DD_Frequency="Monthly",1,DD_Frequency="Quarterly",IF(MONTH(AV$2)=1,1,IF(MONTH(AV$2)=4,1,IF(MONTH(AV$2)=7,1,IF(MONTH(AV$2)=10,1,0)))),DD_Frequency="Annually",IF(MONTH(AV$2)=1,1,0))*DD_Payment,AV162,_xlfn.IFS(DD_Frequency="Monthly",1,DD_Frequency="Quarterly",IF(MONTH(AV$2)=1,1,IF(MONTH(AV$2)=4,1,IF(MONTH(AV$2)=7,1,IF(MONTH(AV$2)=10,1,0)))),DD_Frequency="Annually",IF(MONTH(AV$2)=1,1,0))*DD_Payment))))</f>
        <v/>
      </c>
      <c r="AX162" s="3" t="str">
        <f t="shared" ref="AX162" ca="1" si="7816">IF($B162="","",IF(AV162&gt;AW162,(AV162-AW162/2)*(rate_A*(AX$1/365)),0))</f>
        <v/>
      </c>
      <c r="AY162" s="3" t="str">
        <f t="shared" ca="1" si="6494"/>
        <v/>
      </c>
      <c r="AZ162" s="3" t="str">
        <f t="shared" ref="AZ162" ca="1" si="7817">IF($B162="","",AK162*(1+rate_A*AX$1/365))</f>
        <v/>
      </c>
      <c r="BA162" s="3" t="str">
        <f t="shared" ref="BA162" ca="1" si="7818">IF($B162="","",AL162*(1+rate_A*AX$1/365))</f>
        <v/>
      </c>
      <c r="BB162" s="3" t="str">
        <f t="shared" ref="BB162" ca="1" si="7819">IF($B162="","",AM162*(1+rate_joint*AX$1/365))</f>
        <v/>
      </c>
      <c r="BC162" s="5" t="str">
        <f t="shared" ca="1" si="6498"/>
        <v/>
      </c>
      <c r="BD162" s="5" t="str" cm="1">
        <f t="array" aca="1" ref="BD162" ca="1">IF(BC162="","",_xlfn.IFS(BC162&lt;='Hidden inputs'!$C$15,BC162*'Hidden inputs'!$D$15,BC162&lt;='Hidden inputs'!$C$16,'Hidden inputs'!$C$15*'Hidden inputs'!$D$15+(BC162-'Hidden inputs'!$B$16)*'Hidden inputs'!$D$16,BC162&lt;='Hidden inputs'!$C$17,'Hidden inputs'!$C$15*'Hidden inputs'!$D$15+('Hidden inputs'!$C$16-'Hidden inputs'!$B$16)*'Hidden inputs'!$D$16+(BC162-'Hidden inputs'!$B$17)*'Hidden inputs'!$D$17,BC162&gt;'Hidden inputs'!$B$18,'Hidden inputs'!$C$15*'Hidden inputs'!$D$15+('Hidden inputs'!$C$16-'Hidden inputs'!$B$16)*'Hidden inputs'!$D$16+('Hidden inputs'!$C$17-'Hidden inputs'!$B$17)*'Hidden inputs'!$D$17+(BC162-'Hidden inputs'!$B$18)*'Hidden inputs'!$D$18))</f>
        <v/>
      </c>
      <c r="BE162" s="10" t="str">
        <f t="shared" ca="1" si="6499"/>
        <v/>
      </c>
      <c r="BF162" s="5" t="str">
        <f t="shared" ca="1" si="6403"/>
        <v/>
      </c>
      <c r="BG162" s="5" t="str">
        <f t="shared" ca="1" si="6404"/>
        <v/>
      </c>
      <c r="BH162" s="5" t="str">
        <f ca="1">IF($B162="","",'Hidden inputs'!$D$11*AY162+'Hidden inputs'!$E$11*AZ162)</f>
        <v/>
      </c>
      <c r="BI162" s="11" t="str">
        <f t="shared" ca="1" si="6330"/>
        <v/>
      </c>
      <c r="BJ162" s="9" t="str">
        <f t="shared" ca="1" si="6405"/>
        <v/>
      </c>
      <c r="BK162" s="3" t="str">
        <f t="shared" ca="1" si="6406"/>
        <v/>
      </c>
      <c r="BL162" s="5" t="str" cm="1">
        <f t="array" aca="1" ref="BL162" ca="1">IF($B162="","",IF(BK162=0,0,IF(DD_Payment="",0,IF(BK162&lt;_xlfn.IFS(DD_Frequency="Monthly",1,DD_Frequency="Quarterly",IF(MONTH(BK$2)=1,1,IF(MONTH(BK$2)=4,1,IF(MONTH(BK$2)=7,1,IF(MONTH(BK$2)=10,1,0)))),DD_Frequency="Annually",IF(MONTH(BK$2)=1,1,0))*DD_Payment,BK162,_xlfn.IFS(DD_Frequency="Monthly",1,DD_Frequency="Quarterly",IF(MONTH(BK$2)=1,1,IF(MONTH(BK$2)=4,1,IF(MONTH(BK$2)=7,1,IF(MONTH(BK$2)=10,1,0)))),DD_Frequency="Annually",IF(MONTH(BK$2)=1,1,0))*DD_Payment))))</f>
        <v/>
      </c>
      <c r="BM162" s="3" t="str">
        <f t="shared" ref="BM162" ca="1" si="7820">IF($B162="","",IF(BK162&gt;BL162,(BK162-BL162/2)*(rate_A*(BM$1/365)),0))</f>
        <v/>
      </c>
      <c r="BN162" s="3" t="str">
        <f t="shared" ca="1" si="6501"/>
        <v/>
      </c>
      <c r="BO162" s="3" t="str">
        <f t="shared" ref="BO162" ca="1" si="7821">IF($B162="","",AZ162*(1+rate_A*BM$1/365))</f>
        <v/>
      </c>
      <c r="BP162" s="3" t="str">
        <f t="shared" ref="BP162" ca="1" si="7822">IF($B162="","",BA162*(1+rate_A*BM$1/365))</f>
        <v/>
      </c>
      <c r="BQ162" s="3" t="str">
        <f t="shared" ref="BQ162" ca="1" si="7823">IF($B162="","",BB162*(1+rate_joint*BM$1/365))</f>
        <v/>
      </c>
      <c r="BR162" s="5" t="str">
        <f t="shared" ca="1" si="6505"/>
        <v/>
      </c>
      <c r="BS162" s="5" t="str" cm="1">
        <f t="array" aca="1" ref="BS162" ca="1">IF(BR162="","",_xlfn.IFS(BR162&lt;='Hidden inputs'!$C$15,BR162*'Hidden inputs'!$D$15,BR162&lt;='Hidden inputs'!$C$16,'Hidden inputs'!$C$15*'Hidden inputs'!$D$15+(BR162-'Hidden inputs'!$B$16)*'Hidden inputs'!$D$16,BR162&lt;='Hidden inputs'!$C$17,'Hidden inputs'!$C$15*'Hidden inputs'!$D$15+('Hidden inputs'!$C$16-'Hidden inputs'!$B$16)*'Hidden inputs'!$D$16+(BR162-'Hidden inputs'!$B$17)*'Hidden inputs'!$D$17,BR162&gt;'Hidden inputs'!$B$18,'Hidden inputs'!$C$15*'Hidden inputs'!$D$15+('Hidden inputs'!$C$16-'Hidden inputs'!$B$16)*'Hidden inputs'!$D$16+('Hidden inputs'!$C$17-'Hidden inputs'!$B$17)*'Hidden inputs'!$D$17+(BR162-'Hidden inputs'!$B$18)*'Hidden inputs'!$D$18))</f>
        <v/>
      </c>
      <c r="BT162" s="10" t="str">
        <f t="shared" ca="1" si="6506"/>
        <v/>
      </c>
      <c r="BU162" s="5" t="str">
        <f t="shared" ca="1" si="6411"/>
        <v/>
      </c>
      <c r="BV162" s="5" t="str">
        <f t="shared" ca="1" si="6412"/>
        <v/>
      </c>
      <c r="BW162" s="5" t="str">
        <f ca="1">IF($B162="","",'Hidden inputs'!$D$11*BN162+'Hidden inputs'!$E$11*BO162)</f>
        <v/>
      </c>
      <c r="BX162" s="11" t="str">
        <f t="shared" ca="1" si="6335"/>
        <v/>
      </c>
      <c r="BY162" s="9" t="str">
        <f t="shared" ca="1" si="6413"/>
        <v/>
      </c>
      <c r="BZ162" s="3" t="str">
        <f t="shared" ca="1" si="6414"/>
        <v/>
      </c>
      <c r="CA162" s="5" t="str" cm="1">
        <f t="array" aca="1" ref="CA162" ca="1">IF($B162="","",IF(BZ162=0,0,IF(DD_Payment="",0,IF(BZ162&lt;_xlfn.IFS(DD_Frequency="Monthly",1,DD_Frequency="Quarterly",IF(MONTH(BZ$2)=1,1,IF(MONTH(BZ$2)=4,1,IF(MONTH(BZ$2)=7,1,IF(MONTH(BZ$2)=10,1,0)))),DD_Frequency="Annually",IF(MONTH(BZ$2)=1,1,0))*DD_Payment,BZ162,_xlfn.IFS(DD_Frequency="Monthly",1,DD_Frequency="Quarterly",IF(MONTH(BZ$2)=1,1,IF(MONTH(BZ$2)=4,1,IF(MONTH(BZ$2)=7,1,IF(MONTH(BZ$2)=10,1,0)))),DD_Frequency="Annually",IF(MONTH(BZ$2)=1,1,0))*DD_Payment))))</f>
        <v/>
      </c>
      <c r="CB162" s="3" t="str">
        <f t="shared" ref="CB162" ca="1" si="7824">IF($B162="","",IF(BZ162&gt;CA162,(BZ162-CA162/2)*(rate_A*(CB$1/365)),0))</f>
        <v/>
      </c>
      <c r="CC162" s="3" t="str">
        <f t="shared" ca="1" si="6508"/>
        <v/>
      </c>
      <c r="CD162" s="3" t="str">
        <f t="shared" ref="CD162" ca="1" si="7825">IF($B162="","",BO162*(1+rate_A*CB$1/365))</f>
        <v/>
      </c>
      <c r="CE162" s="3" t="str">
        <f t="shared" ref="CE162" ca="1" si="7826">IF($B162="","",BP162*(1+rate_A*CB$1/365))</f>
        <v/>
      </c>
      <c r="CF162" s="3" t="str">
        <f t="shared" ref="CF162" ca="1" si="7827">IF($B162="","",BQ162*(1+rate_joint*CB$1/365))</f>
        <v/>
      </c>
      <c r="CG162" s="5" t="str">
        <f t="shared" ca="1" si="6512"/>
        <v/>
      </c>
      <c r="CH162" s="5" t="str" cm="1">
        <f t="array" aca="1" ref="CH162" ca="1">IF(CG162="","",_xlfn.IFS(CG162&lt;='Hidden inputs'!$C$15,CG162*'Hidden inputs'!$D$15,CG162&lt;='Hidden inputs'!$C$16,'Hidden inputs'!$C$15*'Hidden inputs'!$D$15+(CG162-'Hidden inputs'!$B$16)*'Hidden inputs'!$D$16,CG162&lt;='Hidden inputs'!$C$17,'Hidden inputs'!$C$15*'Hidden inputs'!$D$15+('Hidden inputs'!$C$16-'Hidden inputs'!$B$16)*'Hidden inputs'!$D$16+(CG162-'Hidden inputs'!$B$17)*'Hidden inputs'!$D$17,CG162&gt;'Hidden inputs'!$B$18,'Hidden inputs'!$C$15*'Hidden inputs'!$D$15+('Hidden inputs'!$C$16-'Hidden inputs'!$B$16)*'Hidden inputs'!$D$16+('Hidden inputs'!$C$17-'Hidden inputs'!$B$17)*'Hidden inputs'!$D$17+(CG162-'Hidden inputs'!$B$18)*'Hidden inputs'!$D$18))</f>
        <v/>
      </c>
      <c r="CI162" s="10" t="str">
        <f t="shared" ca="1" si="6513"/>
        <v/>
      </c>
      <c r="CJ162" s="5" t="str">
        <f t="shared" ca="1" si="6419"/>
        <v/>
      </c>
      <c r="CK162" s="5" t="str">
        <f t="shared" ca="1" si="6420"/>
        <v/>
      </c>
      <c r="CL162" s="5" t="str">
        <f ca="1">IF($B162="","",'Hidden inputs'!$D$11*CC162+'Hidden inputs'!$E$11*CD162)</f>
        <v/>
      </c>
      <c r="CM162" s="11" t="str">
        <f t="shared" ca="1" si="6340"/>
        <v/>
      </c>
      <c r="CN162" s="9" t="str">
        <f t="shared" ca="1" si="6421"/>
        <v/>
      </c>
      <c r="CO162" s="3" t="str">
        <f t="shared" ca="1" si="6422"/>
        <v/>
      </c>
      <c r="CP162" s="5" t="str" cm="1">
        <f t="array" aca="1" ref="CP162" ca="1">IF($B162="","",IF(CO162=0,0,IF(DD_Payment="",0,IF(CO162&lt;_xlfn.IFS(DD_Frequency="Monthly",1,DD_Frequency="Quarterly",IF(MONTH(CO$2)=1,1,IF(MONTH(CO$2)=4,1,IF(MONTH(CO$2)=7,1,IF(MONTH(CO$2)=10,1,0)))),DD_Frequency="Annually",IF(MONTH(CO$2)=1,1,0))*DD_Payment,CO162,_xlfn.IFS(DD_Frequency="Monthly",1,DD_Frequency="Quarterly",IF(MONTH(CO$2)=1,1,IF(MONTH(CO$2)=4,1,IF(MONTH(CO$2)=7,1,IF(MONTH(CO$2)=10,1,0)))),DD_Frequency="Annually",IF(MONTH(CO$2)=1,1,0))*DD_Payment))))</f>
        <v/>
      </c>
      <c r="CQ162" s="3" t="str">
        <f t="shared" ref="CQ162" ca="1" si="7828">IF($B162="","",IF(CO162&gt;CP162,(CO162-CP162/2)*(rate_A*(CQ$1/365)),0))</f>
        <v/>
      </c>
      <c r="CR162" s="3" t="str">
        <f t="shared" ca="1" si="6515"/>
        <v/>
      </c>
      <c r="CS162" s="3" t="str">
        <f t="shared" ref="CS162" ca="1" si="7829">IF($B162="","",CD162*(1+rate_A*CQ$1/365))</f>
        <v/>
      </c>
      <c r="CT162" s="3" t="str">
        <f t="shared" ref="CT162" ca="1" si="7830">IF($B162="","",CE162*(1+rate_A*CQ$1/365))</f>
        <v/>
      </c>
      <c r="CU162" s="3" t="str">
        <f t="shared" ref="CU162" ca="1" si="7831">IF($B162="","",CF162*(1+rate_joint*CQ$1/365))</f>
        <v/>
      </c>
      <c r="CV162" s="5" t="str">
        <f t="shared" ca="1" si="6519"/>
        <v/>
      </c>
      <c r="CW162" s="5" t="str" cm="1">
        <f t="array" aca="1" ref="CW162" ca="1">IF(CV162="","",_xlfn.IFS(CV162&lt;='Hidden inputs'!$C$15,CV162*'Hidden inputs'!$D$15,CV162&lt;='Hidden inputs'!$C$16,'Hidden inputs'!$C$15*'Hidden inputs'!$D$15+(CV162-'Hidden inputs'!$B$16)*'Hidden inputs'!$D$16,CV162&lt;='Hidden inputs'!$C$17,'Hidden inputs'!$C$15*'Hidden inputs'!$D$15+('Hidden inputs'!$C$16-'Hidden inputs'!$B$16)*'Hidden inputs'!$D$16+(CV162-'Hidden inputs'!$B$17)*'Hidden inputs'!$D$17,CV162&gt;'Hidden inputs'!$B$18,'Hidden inputs'!$C$15*'Hidden inputs'!$D$15+('Hidden inputs'!$C$16-'Hidden inputs'!$B$16)*'Hidden inputs'!$D$16+('Hidden inputs'!$C$17-'Hidden inputs'!$B$17)*'Hidden inputs'!$D$17+(CV162-'Hidden inputs'!$B$18)*'Hidden inputs'!$D$18))</f>
        <v/>
      </c>
      <c r="CX162" s="10" t="str">
        <f t="shared" ca="1" si="6520"/>
        <v/>
      </c>
      <c r="CY162" s="5" t="str">
        <f t="shared" ca="1" si="6427"/>
        <v/>
      </c>
      <c r="CZ162" s="5" t="str">
        <f t="shared" ca="1" si="6428"/>
        <v/>
      </c>
      <c r="DA162" s="5" t="str">
        <f ca="1">IF($B162="","",'Hidden inputs'!$D$11*CR162+'Hidden inputs'!$E$11*CS162)</f>
        <v/>
      </c>
      <c r="DB162" s="11" t="str">
        <f t="shared" ca="1" si="6345"/>
        <v/>
      </c>
      <c r="DC162" s="9" t="str">
        <f t="shared" ca="1" si="6429"/>
        <v/>
      </c>
      <c r="DD162" s="3" t="str">
        <f t="shared" ca="1" si="6430"/>
        <v/>
      </c>
      <c r="DE162" s="5" t="str" cm="1">
        <f t="array" aca="1" ref="DE162" ca="1">IF($B162="","",IF(DD162=0,0,IF(DD_Payment="",0,IF(DD162&lt;_xlfn.IFS(DD_Frequency="Monthly",1,DD_Frequency="Quarterly",IF(MONTH(DD$2)=1,1,IF(MONTH(DD$2)=4,1,IF(MONTH(DD$2)=7,1,IF(MONTH(DD$2)=10,1,0)))),DD_Frequency="Annually",IF(MONTH(DD$2)=1,1,0))*DD_Payment,DD162,_xlfn.IFS(DD_Frequency="Monthly",1,DD_Frequency="Quarterly",IF(MONTH(DD$2)=1,1,IF(MONTH(DD$2)=4,1,IF(MONTH(DD$2)=7,1,IF(MONTH(DD$2)=10,1,0)))),DD_Frequency="Annually",IF(MONTH(DD$2)=1,1,0))*DD_Payment))))</f>
        <v/>
      </c>
      <c r="DF162" s="3" t="str">
        <f t="shared" ref="DF162" ca="1" si="7832">IF($B162="","",IF(DD162&gt;DE162,(DD162-DE162/2)*(rate_A*(DF$1/365)),0))</f>
        <v/>
      </c>
      <c r="DG162" s="3" t="str">
        <f t="shared" ca="1" si="6522"/>
        <v/>
      </c>
      <c r="DH162" s="3" t="str">
        <f t="shared" ref="DH162" ca="1" si="7833">IF($B162="","",CS162*(1+rate_A*DF$1/365))</f>
        <v/>
      </c>
      <c r="DI162" s="3" t="str">
        <f t="shared" ref="DI162" ca="1" si="7834">IF($B162="","",CT162*(1+rate_A*DF$1/365))</f>
        <v/>
      </c>
      <c r="DJ162" s="3" t="str">
        <f t="shared" ref="DJ162" ca="1" si="7835">IF($B162="","",CU162*(1+rate_joint*DF$1/365))</f>
        <v/>
      </c>
      <c r="DK162" s="5" t="str">
        <f t="shared" ca="1" si="6526"/>
        <v/>
      </c>
      <c r="DL162" s="5" t="str" cm="1">
        <f t="array" aca="1" ref="DL162" ca="1">IF(DK162="","",_xlfn.IFS(DK162&lt;='Hidden inputs'!$C$15,DK162*'Hidden inputs'!$D$15,DK162&lt;='Hidden inputs'!$C$16,'Hidden inputs'!$C$15*'Hidden inputs'!$D$15+(DK162-'Hidden inputs'!$B$16)*'Hidden inputs'!$D$16,DK162&lt;='Hidden inputs'!$C$17,'Hidden inputs'!$C$15*'Hidden inputs'!$D$15+('Hidden inputs'!$C$16-'Hidden inputs'!$B$16)*'Hidden inputs'!$D$16+(DK162-'Hidden inputs'!$B$17)*'Hidden inputs'!$D$17,DK162&gt;'Hidden inputs'!$B$18,'Hidden inputs'!$C$15*'Hidden inputs'!$D$15+('Hidden inputs'!$C$16-'Hidden inputs'!$B$16)*'Hidden inputs'!$D$16+('Hidden inputs'!$C$17-'Hidden inputs'!$B$17)*'Hidden inputs'!$D$17+(DK162-'Hidden inputs'!$B$18)*'Hidden inputs'!$D$18))</f>
        <v/>
      </c>
      <c r="DM162" s="10" t="str">
        <f t="shared" ca="1" si="6527"/>
        <v/>
      </c>
      <c r="DN162" s="5" t="str">
        <f t="shared" ca="1" si="6435"/>
        <v/>
      </c>
      <c r="DO162" s="5" t="str">
        <f t="shared" ca="1" si="6436"/>
        <v/>
      </c>
      <c r="DP162" s="5" t="str">
        <f ca="1">IF($B162="","",'Hidden inputs'!$D$11*DG162+'Hidden inputs'!$E$11*DH162)</f>
        <v/>
      </c>
      <c r="DQ162" s="11" t="str">
        <f t="shared" ca="1" si="6350"/>
        <v/>
      </c>
      <c r="DR162" s="9" t="str">
        <f t="shared" ca="1" si="6437"/>
        <v/>
      </c>
      <c r="DS162" s="3" t="str">
        <f t="shared" ca="1" si="6438"/>
        <v/>
      </c>
      <c r="DT162" s="5" t="str" cm="1">
        <f t="array" aca="1" ref="DT162" ca="1">IF($B162="","",IF(DS162=0,0,IF(DD_Payment="",0,IF(DS162&lt;_xlfn.IFS(DD_Frequency="Monthly",1,DD_Frequency="Quarterly",IF(MONTH(DS$2)=1,1,IF(MONTH(DS$2)=4,1,IF(MONTH(DS$2)=7,1,IF(MONTH(DS$2)=10,1,0)))),DD_Frequency="Annually",IF(MONTH(DS$2)=1,1,0))*DD_Payment,DS162,_xlfn.IFS(DD_Frequency="Monthly",1,DD_Frequency="Quarterly",IF(MONTH(DS$2)=1,1,IF(MONTH(DS$2)=4,1,IF(MONTH(DS$2)=7,1,IF(MONTH(DS$2)=10,1,0)))),DD_Frequency="Annually",IF(MONTH(DS$2)=1,1,0))*DD_Payment))))</f>
        <v/>
      </c>
      <c r="DU162" s="3" t="str">
        <f t="shared" ref="DU162" ca="1" si="7836">IF($B162="","",IF(DS162&gt;DT162,(DS162-DT162/2)*(rate_A*(DU$1/365)),0))</f>
        <v/>
      </c>
      <c r="DV162" s="3" t="str">
        <f t="shared" ca="1" si="6529"/>
        <v/>
      </c>
      <c r="DW162" s="3" t="str">
        <f t="shared" ref="DW162" ca="1" si="7837">IF($B162="","",DH162*(1+rate_A*DU$1/365))</f>
        <v/>
      </c>
      <c r="DX162" s="3" t="str">
        <f t="shared" ref="DX162" ca="1" si="7838">IF($B162="","",DI162*(1+rate_A*DU$1/365))</f>
        <v/>
      </c>
      <c r="DY162" s="3" t="str">
        <f t="shared" ref="DY162" ca="1" si="7839">IF($B162="","",DJ162*(1+rate_joint*DU$1/365))</f>
        <v/>
      </c>
      <c r="DZ162" s="5" t="str">
        <f t="shared" ca="1" si="6533"/>
        <v/>
      </c>
      <c r="EA162" s="5" t="str" cm="1">
        <f t="array" aca="1" ref="EA162" ca="1">IF(DZ162="","",_xlfn.IFS(DZ162&lt;='Hidden inputs'!$C$15,DZ162*'Hidden inputs'!$D$15,DZ162&lt;='Hidden inputs'!$C$16,'Hidden inputs'!$C$15*'Hidden inputs'!$D$15+(DZ162-'Hidden inputs'!$B$16)*'Hidden inputs'!$D$16,DZ162&lt;='Hidden inputs'!$C$17,'Hidden inputs'!$C$15*'Hidden inputs'!$D$15+('Hidden inputs'!$C$16-'Hidden inputs'!$B$16)*'Hidden inputs'!$D$16+(DZ162-'Hidden inputs'!$B$17)*'Hidden inputs'!$D$17,DZ162&gt;'Hidden inputs'!$B$18,'Hidden inputs'!$C$15*'Hidden inputs'!$D$15+('Hidden inputs'!$C$16-'Hidden inputs'!$B$16)*'Hidden inputs'!$D$16+('Hidden inputs'!$C$17-'Hidden inputs'!$B$17)*'Hidden inputs'!$D$17+(DZ162-'Hidden inputs'!$B$18)*'Hidden inputs'!$D$18))</f>
        <v/>
      </c>
      <c r="EB162" s="10" t="str">
        <f t="shared" ca="1" si="6534"/>
        <v/>
      </c>
      <c r="EC162" s="5" t="str">
        <f t="shared" ca="1" si="6443"/>
        <v/>
      </c>
      <c r="ED162" s="5" t="str">
        <f t="shared" ca="1" si="6444"/>
        <v/>
      </c>
      <c r="EE162" s="5" t="str">
        <f ca="1">IF($B162="","",'Hidden inputs'!$D$11*DV162+'Hidden inputs'!$E$11*DW162)</f>
        <v/>
      </c>
      <c r="EF162" s="11" t="str">
        <f t="shared" ca="1" si="6355"/>
        <v/>
      </c>
      <c r="EG162" s="9" t="str">
        <f t="shared" ca="1" si="6445"/>
        <v/>
      </c>
      <c r="EH162" s="3" t="str">
        <f t="shared" ca="1" si="6446"/>
        <v/>
      </c>
      <c r="EI162" s="5" t="str" cm="1">
        <f t="array" aca="1" ref="EI162" ca="1">IF($B162="","",IF(EH162=0,0,IF(DD_Payment="",0,IF(EH162&lt;_xlfn.IFS(DD_Frequency="Monthly",1,DD_Frequency="Quarterly",IF(MONTH(EH$2)=1,1,IF(MONTH(EH$2)=4,1,IF(MONTH(EH$2)=7,1,IF(MONTH(EH$2)=10,1,0)))),DD_Frequency="Annually",IF(MONTH(EH$2)=1,1,0))*DD_Payment,EH162,_xlfn.IFS(DD_Frequency="Monthly",1,DD_Frequency="Quarterly",IF(MONTH(EH$2)=1,1,IF(MONTH(EH$2)=4,1,IF(MONTH(EH$2)=7,1,IF(MONTH(EH$2)=10,1,0)))),DD_Frequency="Annually",IF(MONTH(EH$2)=1,1,0))*DD_Payment))))</f>
        <v/>
      </c>
      <c r="EJ162" s="3" t="str">
        <f t="shared" ref="EJ162" ca="1" si="7840">IF($B162="","",IF(EH162&gt;EI162,(EH162-EI162/2)*(rate_A*(EJ$1/365)),0))</f>
        <v/>
      </c>
      <c r="EK162" s="3" t="str">
        <f t="shared" ca="1" si="6536"/>
        <v/>
      </c>
      <c r="EL162" s="3" t="str">
        <f t="shared" ref="EL162" ca="1" si="7841">IF($B162="","",DW162*(1+rate_A*EJ$1/365))</f>
        <v/>
      </c>
      <c r="EM162" s="3" t="str">
        <f t="shared" ref="EM162" ca="1" si="7842">IF($B162="","",DX162*(1+rate_A*EJ$1/365))</f>
        <v/>
      </c>
      <c r="EN162" s="3" t="str">
        <f t="shared" ref="EN162" ca="1" si="7843">IF($B162="","",DY162*(1+rate_joint*EJ$1/365))</f>
        <v/>
      </c>
      <c r="EO162" s="5" t="str">
        <f t="shared" ca="1" si="6540"/>
        <v/>
      </c>
      <c r="EP162" s="5" t="str" cm="1">
        <f t="array" aca="1" ref="EP162" ca="1">IF(EO162="","",_xlfn.IFS(EO162&lt;='Hidden inputs'!$C$15,EO162*'Hidden inputs'!$D$15,EO162&lt;='Hidden inputs'!$C$16,'Hidden inputs'!$C$15*'Hidden inputs'!$D$15+(EO162-'Hidden inputs'!$B$16)*'Hidden inputs'!$D$16,EO162&lt;='Hidden inputs'!$C$17,'Hidden inputs'!$C$15*'Hidden inputs'!$D$15+('Hidden inputs'!$C$16-'Hidden inputs'!$B$16)*'Hidden inputs'!$D$16+(EO162-'Hidden inputs'!$B$17)*'Hidden inputs'!$D$17,EO162&gt;'Hidden inputs'!$B$18,'Hidden inputs'!$C$15*'Hidden inputs'!$D$15+('Hidden inputs'!$C$16-'Hidden inputs'!$B$16)*'Hidden inputs'!$D$16+('Hidden inputs'!$C$17-'Hidden inputs'!$B$17)*'Hidden inputs'!$D$17+(EO162-'Hidden inputs'!$B$18)*'Hidden inputs'!$D$18))</f>
        <v/>
      </c>
      <c r="EQ162" s="10" t="str">
        <f t="shared" ca="1" si="6541"/>
        <v/>
      </c>
      <c r="ER162" s="5" t="str">
        <f t="shared" ca="1" si="6451"/>
        <v/>
      </c>
      <c r="ES162" s="5" t="str">
        <f t="shared" ca="1" si="6452"/>
        <v/>
      </c>
      <c r="ET162" s="5" t="str">
        <f ca="1">IF($B162="","",'Hidden inputs'!$D$11*EK162+'Hidden inputs'!$E$11*EL162)</f>
        <v/>
      </c>
      <c r="EU162" s="11" t="str">
        <f t="shared" ca="1" si="6360"/>
        <v/>
      </c>
      <c r="EV162" s="9" t="str">
        <f t="shared" ca="1" si="6453"/>
        <v/>
      </c>
      <c r="EW162" s="3" t="str">
        <f t="shared" ca="1" si="6454"/>
        <v/>
      </c>
      <c r="EX162" s="5" t="str" cm="1">
        <f t="array" aca="1" ref="EX162" ca="1">IF($B162="","",IF(EW162=0,0,IF(DD_Payment="",0,IF(EW162&lt;_xlfn.IFS(DD_Frequency="Monthly",1,DD_Frequency="Quarterly",IF(MONTH(EW$2)=1,1,IF(MONTH(EW$2)=4,1,IF(MONTH(EW$2)=7,1,IF(MONTH(EW$2)=10,1,0)))),DD_Frequency="Annually",IF(MONTH(EW$2)=1,1,0))*DD_Payment,EW162,_xlfn.IFS(DD_Frequency="Monthly",1,DD_Frequency="Quarterly",IF(MONTH(EW$2)=1,1,IF(MONTH(EW$2)=4,1,IF(MONTH(EW$2)=7,1,IF(MONTH(EW$2)=10,1,0)))),DD_Frequency="Annually",IF(MONTH(EW$2)=1,1,0))*DD_Payment))))</f>
        <v/>
      </c>
      <c r="EY162" s="3" t="str">
        <f t="shared" ref="EY162" ca="1" si="7844">IF($B162="","",IF(EW162&gt;EX162,(EW162-EX162/2)*(rate_A*(EY$1/365)),0))</f>
        <v/>
      </c>
      <c r="EZ162" s="3" t="str">
        <f t="shared" ca="1" si="6543"/>
        <v/>
      </c>
      <c r="FA162" s="3" t="str">
        <f t="shared" ref="FA162" ca="1" si="7845">IF($B162="","",EL162*(1+rate_A*EY$1/365))</f>
        <v/>
      </c>
      <c r="FB162" s="3" t="str">
        <f t="shared" ref="FB162" ca="1" si="7846">IF($B162="","",EM162*(1+rate_A*EY$1/365))</f>
        <v/>
      </c>
      <c r="FC162" s="3" t="str">
        <f t="shared" ref="FC162" ca="1" si="7847">IF($B162="","",EN162*(1+rate_joint*EY$1/365))</f>
        <v/>
      </c>
      <c r="FD162" s="5" t="str">
        <f t="shared" ca="1" si="6547"/>
        <v/>
      </c>
      <c r="FE162" s="5" t="str" cm="1">
        <f t="array" aca="1" ref="FE162" ca="1">IF(FD162="","",_xlfn.IFS(FD162&lt;='Hidden inputs'!$C$15,FD162*'Hidden inputs'!$D$15,FD162&lt;='Hidden inputs'!$C$16,'Hidden inputs'!$C$15*'Hidden inputs'!$D$15+(FD162-'Hidden inputs'!$B$16)*'Hidden inputs'!$D$16,FD162&lt;='Hidden inputs'!$C$17,'Hidden inputs'!$C$15*'Hidden inputs'!$D$15+('Hidden inputs'!$C$16-'Hidden inputs'!$B$16)*'Hidden inputs'!$D$16+(FD162-'Hidden inputs'!$B$17)*'Hidden inputs'!$D$17,FD162&gt;'Hidden inputs'!$B$18,'Hidden inputs'!$C$15*'Hidden inputs'!$D$15+('Hidden inputs'!$C$16-'Hidden inputs'!$B$16)*'Hidden inputs'!$D$16+('Hidden inputs'!$C$17-'Hidden inputs'!$B$17)*'Hidden inputs'!$D$17+(FD162-'Hidden inputs'!$B$18)*'Hidden inputs'!$D$18))</f>
        <v/>
      </c>
      <c r="FF162" s="10" t="str">
        <f t="shared" ca="1" si="6548"/>
        <v/>
      </c>
      <c r="FG162" s="5" t="str">
        <f t="shared" ca="1" si="6459"/>
        <v/>
      </c>
      <c r="FH162" s="5" t="str">
        <f t="shared" ca="1" si="6460"/>
        <v/>
      </c>
      <c r="FI162" s="5" t="str">
        <f ca="1">IF($B162="","",'Hidden inputs'!$D$11*EZ162+'Hidden inputs'!$E$11*FA162)</f>
        <v/>
      </c>
      <c r="FJ162" s="11" t="str">
        <f t="shared" ca="1" si="6365"/>
        <v/>
      </c>
      <c r="FK162" s="9" t="str">
        <f t="shared" ca="1" si="6461"/>
        <v/>
      </c>
      <c r="FL162" s="3" t="str">
        <f t="shared" ca="1" si="6462"/>
        <v/>
      </c>
      <c r="FM162" s="5" t="str" cm="1">
        <f t="array" aca="1" ref="FM162" ca="1">IF($B162="","",IF(FL162=0,0,IF(DD_Payment="",0,IF(FL162&lt;_xlfn.IFS(DD_Frequency="Monthly",1,DD_Frequency="Quarterly",IF(MONTH(FL$2)=1,1,IF(MONTH(FL$2)=4,1,IF(MONTH(FL$2)=7,1,IF(MONTH(FL$2)=10,1,0)))),DD_Frequency="Annually",IF(MONTH(FL$2)=1,1,0))*DD_Payment,FL162,_xlfn.IFS(DD_Frequency="Monthly",1,DD_Frequency="Quarterly",IF(MONTH(FL$2)=1,1,IF(MONTH(FL$2)=4,1,IF(MONTH(FL$2)=7,1,IF(MONTH(FL$2)=10,1,0)))),DD_Frequency="Annually",IF(MONTH(FL$2)=1,1,0))*DD_Payment))))</f>
        <v/>
      </c>
      <c r="FN162" s="3" t="str">
        <f t="shared" ref="FN162" ca="1" si="7848">IF($B162="","",IF(FL162&gt;FM162,(FL162-FM162/2)*(rate_A*(FN$1/365)),0))</f>
        <v/>
      </c>
      <c r="FO162" s="3" t="str">
        <f t="shared" ca="1" si="6550"/>
        <v/>
      </c>
      <c r="FP162" s="3" t="str">
        <f t="shared" ref="FP162" ca="1" si="7849">IF($B162="","",FA162*(1+rate_A*FN$1/365))</f>
        <v/>
      </c>
      <c r="FQ162" s="3" t="str">
        <f t="shared" ref="FQ162" ca="1" si="7850">IF($B162="","",FB162*(1+rate_A*FN$1/365))</f>
        <v/>
      </c>
      <c r="FR162" s="3" t="str">
        <f t="shared" ref="FR162" ca="1" si="7851">IF($B162="","",FC162*(1+rate_joint*FN$1/365))</f>
        <v/>
      </c>
      <c r="FS162" s="5" t="str">
        <f t="shared" ca="1" si="6554"/>
        <v/>
      </c>
      <c r="FT162" s="5" t="str" cm="1">
        <f t="array" aca="1" ref="FT162" ca="1">IF(FS162="","",_xlfn.IFS(FS162&lt;='Hidden inputs'!$C$15,FS162*'Hidden inputs'!$D$15,FS162&lt;='Hidden inputs'!$C$16,'Hidden inputs'!$C$15*'Hidden inputs'!$D$15+(FS162-'Hidden inputs'!$B$16)*'Hidden inputs'!$D$16,FS162&lt;='Hidden inputs'!$C$17,'Hidden inputs'!$C$15*'Hidden inputs'!$D$15+('Hidden inputs'!$C$16-'Hidden inputs'!$B$16)*'Hidden inputs'!$D$16+(FS162-'Hidden inputs'!$B$17)*'Hidden inputs'!$D$17,FS162&gt;'Hidden inputs'!$B$18,'Hidden inputs'!$C$15*'Hidden inputs'!$D$15+('Hidden inputs'!$C$16-'Hidden inputs'!$B$16)*'Hidden inputs'!$D$16+('Hidden inputs'!$C$17-'Hidden inputs'!$B$17)*'Hidden inputs'!$D$17+(FS162-'Hidden inputs'!$B$18)*'Hidden inputs'!$D$18))</f>
        <v/>
      </c>
      <c r="FU162" s="10" t="str">
        <f t="shared" ca="1" si="6555"/>
        <v/>
      </c>
      <c r="FV162" s="5" t="str">
        <f t="shared" ca="1" si="6467"/>
        <v/>
      </c>
      <c r="FW162" s="5" t="str">
        <f t="shared" ca="1" si="6468"/>
        <v/>
      </c>
      <c r="FX162" s="5" t="str">
        <f ca="1">IF($B162="","",'Hidden inputs'!$D$11*FO162+'Hidden inputs'!$E$11*FP162)</f>
        <v/>
      </c>
      <c r="FY162" s="11" t="str">
        <f t="shared" ca="1" si="6370"/>
        <v/>
      </c>
      <c r="FZ162" s="9" t="str">
        <f t="shared" ca="1" si="6469"/>
        <v/>
      </c>
      <c r="GA162" s="5" t="str">
        <f t="shared" ca="1" si="6470"/>
        <v/>
      </c>
      <c r="GB162" s="5" t="str">
        <f t="shared" ca="1" si="6471"/>
        <v/>
      </c>
      <c r="GC162" s="5" t="str">
        <f t="shared" ca="1" si="6371"/>
        <v/>
      </c>
      <c r="GD162" s="5" t="str">
        <f t="shared" ca="1" si="6372"/>
        <v/>
      </c>
    </row>
    <row r="163" spans="1:186" x14ac:dyDescent="0.35">
      <c r="A163" s="2" t="str">
        <f t="shared" ca="1" si="6373"/>
        <v/>
      </c>
      <c r="B163" s="6" t="str">
        <f t="shared" ca="1" si="6374"/>
        <v/>
      </c>
      <c r="C163" s="5" t="str">
        <f t="shared" ca="1" si="6472"/>
        <v/>
      </c>
      <c r="D163" s="5" t="str" cm="1">
        <f t="array" aca="1" ref="D163" ca="1">IF($B163="","",IF(C163=0,0,IF(DD_Payment="",0,IF(C163&lt;_xlfn.IFS(DD_Frequency="Monthly",1,DD_Frequency="Quarterly",IF(MONTH(C$2)=1,1,IF(MONTH(C$2)=4,1,IF(MONTH(C$2)=7,1,IF(MONTH(C$2)=10,1,0)))),DD_Frequency="Annually",IF(MONTH(C$2)=1,1,0))*DD_Payment,C163,_xlfn.IFS(DD_Frequency="Monthly",1,DD_Frequency="Quarterly",IF(MONTH(C$2)=1,1,IF(MONTH(C$2)=4,1,IF(MONTH(C$2)=7,1,IF(MONTH(C$2)=10,1,0)))),DD_Frequency="Annually",IF(MONTH(C$2)=1,1,0))*DD_Payment))))</f>
        <v/>
      </c>
      <c r="E163" s="5" t="str">
        <f t="shared" ref="E163" ca="1" si="7852">IF(B163="","",IF(C163&gt;D163,(C163-D163/2)*(rate_A*(E$1/365)),0))</f>
        <v/>
      </c>
      <c r="F163" s="5" t="str">
        <f t="shared" ca="1" si="6376"/>
        <v/>
      </c>
      <c r="G163" s="5" t="str">
        <f t="shared" ref="G163" ca="1" si="7853">IF(B163="","",G162*(1+rate_A*E$1/365))</f>
        <v/>
      </c>
      <c r="H163" s="5" t="str">
        <f t="shared" ref="H163" ca="1" si="7854">IF(B163="","",H162*(1+rate_A*E$1/365))</f>
        <v/>
      </c>
      <c r="I163" s="5" t="str">
        <f t="shared" ref="I163" ca="1" si="7855">IF(B163="","",I162*(1+rate_joint*E$1/365))</f>
        <v/>
      </c>
      <c r="J163" s="5" t="str">
        <f t="shared" ca="1" si="6477"/>
        <v/>
      </c>
      <c r="K163" s="5" t="str" cm="1">
        <f t="array" aca="1" ref="K163" ca="1">IF(J163="","",_xlfn.IFS(J163&lt;='Hidden inputs'!$C$15,J163*'Hidden inputs'!$D$15,J163&lt;='Hidden inputs'!$C$16,'Hidden inputs'!$C$15*'Hidden inputs'!$D$15+(J163-'Hidden inputs'!$B$16)*'Hidden inputs'!$D$16,J163&lt;='Hidden inputs'!$C$17,'Hidden inputs'!$C$15*'Hidden inputs'!$D$15+('Hidden inputs'!$C$16-'Hidden inputs'!$B$16)*'Hidden inputs'!$D$16+(J163-'Hidden inputs'!$B$17)*'Hidden inputs'!$D$17,J163&gt;'Hidden inputs'!$B$18,'Hidden inputs'!$C$15*'Hidden inputs'!$D$15+('Hidden inputs'!$C$16-'Hidden inputs'!$B$16)*'Hidden inputs'!$D$16+('Hidden inputs'!$C$17-'Hidden inputs'!$B$17)*'Hidden inputs'!$D$17+(J163-'Hidden inputs'!$B$18)*'Hidden inputs'!$D$18))</f>
        <v/>
      </c>
      <c r="L163" s="11" t="str">
        <f t="shared" ca="1" si="6478"/>
        <v/>
      </c>
      <c r="M163" s="5" t="str">
        <f t="shared" ca="1" si="6380"/>
        <v/>
      </c>
      <c r="N163" s="5" t="str">
        <f t="shared" ca="1" si="6381"/>
        <v/>
      </c>
      <c r="O163" s="5" t="str">
        <f ca="1">IF(B163="","",'Hidden inputs'!$D$11*F163+'Hidden inputs'!$E$11*G163)</f>
        <v/>
      </c>
      <c r="P163" s="11" t="str">
        <f t="shared" ca="1" si="6314"/>
        <v/>
      </c>
      <c r="Q163" s="20" t="str">
        <f t="shared" ca="1" si="6315"/>
        <v/>
      </c>
      <c r="R163" s="3" t="str">
        <f t="shared" ca="1" si="6382"/>
        <v/>
      </c>
      <c r="S163" s="5" t="str" cm="1">
        <f t="array" aca="1" ref="S163" ca="1">IF($B163="","",IF(R163=0,0,IF(DD_Payment="",0,IF(R163&lt;_xlfn.IFS(DD_Frequency="Monthly",1,DD_Frequency="Quarterly",IF(MONTH(R$2)=1,1,IF(MONTH(R$2)=4,1,IF(MONTH(R$2)=7,1,IF(MONTH(R$2)=10,1,0)))),DD_Frequency="Annually",IF(MONTH(R$2)=1,1,0))*DD_Payment,R163,_xlfn.IFS(DD_Frequency="Monthly",1,DD_Frequency="Quarterly",IF(MONTH(R$2)=1,1,IF(MONTH(R$2)=4,1,IF(MONTH(R$2)=7,1,IF(MONTH(R$2)=10,1,0)))),DD_Frequency="Annually",IF(MONTH(R$2)=1,1,0))*DD_Payment))))</f>
        <v/>
      </c>
      <c r="T163" s="3" t="str">
        <f t="shared" ref="T163" ca="1" si="7856">IF(B163="","",IF(R163&gt;S163,(R163-S163/2)*(rate_A*((T$1+A163)/365)),0))</f>
        <v/>
      </c>
      <c r="U163" s="3" t="str">
        <f t="shared" ca="1" si="6384"/>
        <v/>
      </c>
      <c r="V163" s="3" t="str">
        <f t="shared" ref="V163" ca="1" si="7857">IF(B163="","",G163*(1+rate_A*(T$1+A163)/365))</f>
        <v/>
      </c>
      <c r="W163" s="3" t="str">
        <f t="shared" ref="W163" ca="1" si="7858">IF(B163="","",H163*(1+rate_A*(T$1+A163)/365))</f>
        <v/>
      </c>
      <c r="X163" s="3" t="str">
        <f t="shared" ref="X163" ca="1" si="7859">IF(B163="","",I163*(1+rate_joint*(T$1+A163)/365))</f>
        <v/>
      </c>
      <c r="Y163" s="5" t="str">
        <f t="shared" ca="1" si="6483"/>
        <v/>
      </c>
      <c r="Z163" s="5" t="str" cm="1">
        <f t="array" aca="1" ref="Z163" ca="1">IF(Y163="","",_xlfn.IFS(Y163&lt;='Hidden inputs'!$C$15,Y163*'Hidden inputs'!$D$15,Y163&lt;='Hidden inputs'!$C$16,'Hidden inputs'!$C$15*'Hidden inputs'!$D$15+(Y163-'Hidden inputs'!$B$16)*'Hidden inputs'!$D$16,Y163&lt;='Hidden inputs'!$C$17,'Hidden inputs'!$C$15*'Hidden inputs'!$D$15+('Hidden inputs'!$C$16-'Hidden inputs'!$B$16)*'Hidden inputs'!$D$16+(Y163-'Hidden inputs'!$B$17)*'Hidden inputs'!$D$17,Y163&gt;'Hidden inputs'!$B$18,'Hidden inputs'!$C$15*'Hidden inputs'!$D$15+('Hidden inputs'!$C$16-'Hidden inputs'!$B$16)*'Hidden inputs'!$D$16+('Hidden inputs'!$C$17-'Hidden inputs'!$B$17)*'Hidden inputs'!$D$17+(Y163-'Hidden inputs'!$B$18)*'Hidden inputs'!$D$18))</f>
        <v/>
      </c>
      <c r="AA163" s="10" t="str">
        <f t="shared" ca="1" si="6484"/>
        <v/>
      </c>
      <c r="AB163" s="5" t="str">
        <f t="shared" ca="1" si="6388"/>
        <v/>
      </c>
      <c r="AC163" s="5" t="str">
        <f t="shared" ca="1" si="6485"/>
        <v/>
      </c>
      <c r="AD163" s="5" t="str">
        <f ca="1">IF(B163="","",'Hidden inputs'!$D$11*U163+'Hidden inputs'!$E$11*V163)</f>
        <v/>
      </c>
      <c r="AE163" s="11" t="str">
        <f t="shared" ca="1" si="6320"/>
        <v/>
      </c>
      <c r="AF163" s="9" t="str">
        <f t="shared" ca="1" si="6389"/>
        <v/>
      </c>
      <c r="AG163" s="3" t="str">
        <f t="shared" ca="1" si="6390"/>
        <v/>
      </c>
      <c r="AH163" s="5" t="str" cm="1">
        <f t="array" aca="1" ref="AH163" ca="1">IF($B163="","",IF(AG163=0,0,IF(DD_Payment="",0,IF(AG163&lt;_xlfn.IFS(DD_Frequency="Monthly",1,DD_Frequency="Quarterly",IF(MONTH(AG$2)=1,1,IF(MONTH(AG$2)=4,1,IF(MONTH(AG$2)=7,1,IF(MONTH(AG$2)=10,1,0)))),DD_Frequency="Annually",IF(MONTH(AG$2)=1,1,0))*DD_Payment,AG163,_xlfn.IFS(DD_Frequency="Monthly",1,DD_Frequency="Quarterly",IF(MONTH(AG$2)=1,1,IF(MONTH(AG$2)=4,1,IF(MONTH(AG$2)=7,1,IF(MONTH(AG$2)=10,1,0)))),DD_Frequency="Annually",IF(MONTH(AG$2)=1,1,0))*DD_Payment))))</f>
        <v/>
      </c>
      <c r="AI163" s="3" t="str">
        <f t="shared" ref="AI163" ca="1" si="7860">IF($B163="","",IF(AG163&gt;AH163,(AG163-AH163/2)*(rate_A*(AI$1/365)),0))</f>
        <v/>
      </c>
      <c r="AJ163" s="3" t="str">
        <f t="shared" ca="1" si="6487"/>
        <v/>
      </c>
      <c r="AK163" s="3" t="str">
        <f t="shared" ref="AK163" ca="1" si="7861">IF($B163="","",V163*(1+rate_A*AI$1/365))</f>
        <v/>
      </c>
      <c r="AL163" s="3" t="str">
        <f t="shared" ref="AL163" ca="1" si="7862">IF($B163="","",W163*(1+rate_A*AI$1/365))</f>
        <v/>
      </c>
      <c r="AM163" s="3" t="str">
        <f t="shared" ref="AM163" ca="1" si="7863">IF($B163="","",X163*(1+rate_joint*AI$1/365))</f>
        <v/>
      </c>
      <c r="AN163" s="5" t="str">
        <f t="shared" ca="1" si="6491"/>
        <v/>
      </c>
      <c r="AO163" s="5" t="str" cm="1">
        <f t="array" aca="1" ref="AO163" ca="1">IF(AN163="","",_xlfn.IFS(AN163&lt;='Hidden inputs'!$C$15,AN163*'Hidden inputs'!$D$15,AN163&lt;='Hidden inputs'!$C$16,'Hidden inputs'!$C$15*'Hidden inputs'!$D$15+(AN163-'Hidden inputs'!$B$16)*'Hidden inputs'!$D$16,AN163&lt;='Hidden inputs'!$C$17,'Hidden inputs'!$C$15*'Hidden inputs'!$D$15+('Hidden inputs'!$C$16-'Hidden inputs'!$B$16)*'Hidden inputs'!$D$16+(AN163-'Hidden inputs'!$B$17)*'Hidden inputs'!$D$17,AN163&gt;'Hidden inputs'!$B$18,'Hidden inputs'!$C$15*'Hidden inputs'!$D$15+('Hidden inputs'!$C$16-'Hidden inputs'!$B$16)*'Hidden inputs'!$D$16+('Hidden inputs'!$C$17-'Hidden inputs'!$B$17)*'Hidden inputs'!$D$17+(AN163-'Hidden inputs'!$B$18)*'Hidden inputs'!$D$18))</f>
        <v/>
      </c>
      <c r="AP163" s="10" t="str">
        <f t="shared" ca="1" si="6492"/>
        <v/>
      </c>
      <c r="AQ163" s="5" t="str">
        <f t="shared" ca="1" si="6395"/>
        <v/>
      </c>
      <c r="AR163" s="5" t="str">
        <f t="shared" ca="1" si="6396"/>
        <v/>
      </c>
      <c r="AS163" s="5" t="str">
        <f ca="1">IF($B163="","",'Hidden inputs'!$D$11*AJ163+'Hidden inputs'!$E$11*AK163)</f>
        <v/>
      </c>
      <c r="AT163" s="11" t="str">
        <f t="shared" ca="1" si="6325"/>
        <v/>
      </c>
      <c r="AU163" s="9" t="str">
        <f t="shared" ca="1" si="6397"/>
        <v/>
      </c>
      <c r="AV163" s="3" t="str">
        <f t="shared" ca="1" si="6398"/>
        <v/>
      </c>
      <c r="AW163" s="5" t="str" cm="1">
        <f t="array" aca="1" ref="AW163" ca="1">IF($B163="","",IF(AV163=0,0,IF(DD_Payment="",0,IF(AV163&lt;_xlfn.IFS(DD_Frequency="Monthly",1,DD_Frequency="Quarterly",IF(MONTH(AV$2)=1,1,IF(MONTH(AV$2)=4,1,IF(MONTH(AV$2)=7,1,IF(MONTH(AV$2)=10,1,0)))),DD_Frequency="Annually",IF(MONTH(AV$2)=1,1,0))*DD_Payment,AV163,_xlfn.IFS(DD_Frequency="Monthly",1,DD_Frequency="Quarterly",IF(MONTH(AV$2)=1,1,IF(MONTH(AV$2)=4,1,IF(MONTH(AV$2)=7,1,IF(MONTH(AV$2)=10,1,0)))),DD_Frequency="Annually",IF(MONTH(AV$2)=1,1,0))*DD_Payment))))</f>
        <v/>
      </c>
      <c r="AX163" s="3" t="str">
        <f t="shared" ref="AX163" ca="1" si="7864">IF($B163="","",IF(AV163&gt;AW163,(AV163-AW163/2)*(rate_A*(AX$1/365)),0))</f>
        <v/>
      </c>
      <c r="AY163" s="3" t="str">
        <f t="shared" ca="1" si="6494"/>
        <v/>
      </c>
      <c r="AZ163" s="3" t="str">
        <f t="shared" ref="AZ163" ca="1" si="7865">IF($B163="","",AK163*(1+rate_A*AX$1/365))</f>
        <v/>
      </c>
      <c r="BA163" s="3" t="str">
        <f t="shared" ref="BA163" ca="1" si="7866">IF($B163="","",AL163*(1+rate_A*AX$1/365))</f>
        <v/>
      </c>
      <c r="BB163" s="3" t="str">
        <f t="shared" ref="BB163" ca="1" si="7867">IF($B163="","",AM163*(1+rate_joint*AX$1/365))</f>
        <v/>
      </c>
      <c r="BC163" s="5" t="str">
        <f t="shared" ca="1" si="6498"/>
        <v/>
      </c>
      <c r="BD163" s="5" t="str" cm="1">
        <f t="array" aca="1" ref="BD163" ca="1">IF(BC163="","",_xlfn.IFS(BC163&lt;='Hidden inputs'!$C$15,BC163*'Hidden inputs'!$D$15,BC163&lt;='Hidden inputs'!$C$16,'Hidden inputs'!$C$15*'Hidden inputs'!$D$15+(BC163-'Hidden inputs'!$B$16)*'Hidden inputs'!$D$16,BC163&lt;='Hidden inputs'!$C$17,'Hidden inputs'!$C$15*'Hidden inputs'!$D$15+('Hidden inputs'!$C$16-'Hidden inputs'!$B$16)*'Hidden inputs'!$D$16+(BC163-'Hidden inputs'!$B$17)*'Hidden inputs'!$D$17,BC163&gt;'Hidden inputs'!$B$18,'Hidden inputs'!$C$15*'Hidden inputs'!$D$15+('Hidden inputs'!$C$16-'Hidden inputs'!$B$16)*'Hidden inputs'!$D$16+('Hidden inputs'!$C$17-'Hidden inputs'!$B$17)*'Hidden inputs'!$D$17+(BC163-'Hidden inputs'!$B$18)*'Hidden inputs'!$D$18))</f>
        <v/>
      </c>
      <c r="BE163" s="10" t="str">
        <f t="shared" ca="1" si="6499"/>
        <v/>
      </c>
      <c r="BF163" s="5" t="str">
        <f t="shared" ca="1" si="6403"/>
        <v/>
      </c>
      <c r="BG163" s="5" t="str">
        <f t="shared" ca="1" si="6404"/>
        <v/>
      </c>
      <c r="BH163" s="5" t="str">
        <f ca="1">IF($B163="","",'Hidden inputs'!$D$11*AY163+'Hidden inputs'!$E$11*AZ163)</f>
        <v/>
      </c>
      <c r="BI163" s="11" t="str">
        <f t="shared" ca="1" si="6330"/>
        <v/>
      </c>
      <c r="BJ163" s="9" t="str">
        <f t="shared" ca="1" si="6405"/>
        <v/>
      </c>
      <c r="BK163" s="3" t="str">
        <f t="shared" ca="1" si="6406"/>
        <v/>
      </c>
      <c r="BL163" s="5" t="str" cm="1">
        <f t="array" aca="1" ref="BL163" ca="1">IF($B163="","",IF(BK163=0,0,IF(DD_Payment="",0,IF(BK163&lt;_xlfn.IFS(DD_Frequency="Monthly",1,DD_Frequency="Quarterly",IF(MONTH(BK$2)=1,1,IF(MONTH(BK$2)=4,1,IF(MONTH(BK$2)=7,1,IF(MONTH(BK$2)=10,1,0)))),DD_Frequency="Annually",IF(MONTH(BK$2)=1,1,0))*DD_Payment,BK163,_xlfn.IFS(DD_Frequency="Monthly",1,DD_Frequency="Quarterly",IF(MONTH(BK$2)=1,1,IF(MONTH(BK$2)=4,1,IF(MONTH(BK$2)=7,1,IF(MONTH(BK$2)=10,1,0)))),DD_Frequency="Annually",IF(MONTH(BK$2)=1,1,0))*DD_Payment))))</f>
        <v/>
      </c>
      <c r="BM163" s="3" t="str">
        <f t="shared" ref="BM163" ca="1" si="7868">IF($B163="","",IF(BK163&gt;BL163,(BK163-BL163/2)*(rate_A*(BM$1/365)),0))</f>
        <v/>
      </c>
      <c r="BN163" s="3" t="str">
        <f t="shared" ca="1" si="6501"/>
        <v/>
      </c>
      <c r="BO163" s="3" t="str">
        <f t="shared" ref="BO163" ca="1" si="7869">IF($B163="","",AZ163*(1+rate_A*BM$1/365))</f>
        <v/>
      </c>
      <c r="BP163" s="3" t="str">
        <f t="shared" ref="BP163" ca="1" si="7870">IF($B163="","",BA163*(1+rate_A*BM$1/365))</f>
        <v/>
      </c>
      <c r="BQ163" s="3" t="str">
        <f t="shared" ref="BQ163" ca="1" si="7871">IF($B163="","",BB163*(1+rate_joint*BM$1/365))</f>
        <v/>
      </c>
      <c r="BR163" s="5" t="str">
        <f t="shared" ca="1" si="6505"/>
        <v/>
      </c>
      <c r="BS163" s="5" t="str" cm="1">
        <f t="array" aca="1" ref="BS163" ca="1">IF(BR163="","",_xlfn.IFS(BR163&lt;='Hidden inputs'!$C$15,BR163*'Hidden inputs'!$D$15,BR163&lt;='Hidden inputs'!$C$16,'Hidden inputs'!$C$15*'Hidden inputs'!$D$15+(BR163-'Hidden inputs'!$B$16)*'Hidden inputs'!$D$16,BR163&lt;='Hidden inputs'!$C$17,'Hidden inputs'!$C$15*'Hidden inputs'!$D$15+('Hidden inputs'!$C$16-'Hidden inputs'!$B$16)*'Hidden inputs'!$D$16+(BR163-'Hidden inputs'!$B$17)*'Hidden inputs'!$D$17,BR163&gt;'Hidden inputs'!$B$18,'Hidden inputs'!$C$15*'Hidden inputs'!$D$15+('Hidden inputs'!$C$16-'Hidden inputs'!$B$16)*'Hidden inputs'!$D$16+('Hidden inputs'!$C$17-'Hidden inputs'!$B$17)*'Hidden inputs'!$D$17+(BR163-'Hidden inputs'!$B$18)*'Hidden inputs'!$D$18))</f>
        <v/>
      </c>
      <c r="BT163" s="10" t="str">
        <f t="shared" ca="1" si="6506"/>
        <v/>
      </c>
      <c r="BU163" s="5" t="str">
        <f t="shared" ca="1" si="6411"/>
        <v/>
      </c>
      <c r="BV163" s="5" t="str">
        <f t="shared" ca="1" si="6412"/>
        <v/>
      </c>
      <c r="BW163" s="5" t="str">
        <f ca="1">IF($B163="","",'Hidden inputs'!$D$11*BN163+'Hidden inputs'!$E$11*BO163)</f>
        <v/>
      </c>
      <c r="BX163" s="11" t="str">
        <f t="shared" ca="1" si="6335"/>
        <v/>
      </c>
      <c r="BY163" s="9" t="str">
        <f t="shared" ca="1" si="6413"/>
        <v/>
      </c>
      <c r="BZ163" s="3" t="str">
        <f t="shared" ca="1" si="6414"/>
        <v/>
      </c>
      <c r="CA163" s="5" t="str" cm="1">
        <f t="array" aca="1" ref="CA163" ca="1">IF($B163="","",IF(BZ163=0,0,IF(DD_Payment="",0,IF(BZ163&lt;_xlfn.IFS(DD_Frequency="Monthly",1,DD_Frequency="Quarterly",IF(MONTH(BZ$2)=1,1,IF(MONTH(BZ$2)=4,1,IF(MONTH(BZ$2)=7,1,IF(MONTH(BZ$2)=10,1,0)))),DD_Frequency="Annually",IF(MONTH(BZ$2)=1,1,0))*DD_Payment,BZ163,_xlfn.IFS(DD_Frequency="Monthly",1,DD_Frequency="Quarterly",IF(MONTH(BZ$2)=1,1,IF(MONTH(BZ$2)=4,1,IF(MONTH(BZ$2)=7,1,IF(MONTH(BZ$2)=10,1,0)))),DD_Frequency="Annually",IF(MONTH(BZ$2)=1,1,0))*DD_Payment))))</f>
        <v/>
      </c>
      <c r="CB163" s="3" t="str">
        <f t="shared" ref="CB163" ca="1" si="7872">IF($B163="","",IF(BZ163&gt;CA163,(BZ163-CA163/2)*(rate_A*(CB$1/365)),0))</f>
        <v/>
      </c>
      <c r="CC163" s="3" t="str">
        <f t="shared" ca="1" si="6508"/>
        <v/>
      </c>
      <c r="CD163" s="3" t="str">
        <f t="shared" ref="CD163" ca="1" si="7873">IF($B163="","",BO163*(1+rate_A*CB$1/365))</f>
        <v/>
      </c>
      <c r="CE163" s="3" t="str">
        <f t="shared" ref="CE163" ca="1" si="7874">IF($B163="","",BP163*(1+rate_A*CB$1/365))</f>
        <v/>
      </c>
      <c r="CF163" s="3" t="str">
        <f t="shared" ref="CF163" ca="1" si="7875">IF($B163="","",BQ163*(1+rate_joint*CB$1/365))</f>
        <v/>
      </c>
      <c r="CG163" s="5" t="str">
        <f t="shared" ca="1" si="6512"/>
        <v/>
      </c>
      <c r="CH163" s="5" t="str" cm="1">
        <f t="array" aca="1" ref="CH163" ca="1">IF(CG163="","",_xlfn.IFS(CG163&lt;='Hidden inputs'!$C$15,CG163*'Hidden inputs'!$D$15,CG163&lt;='Hidden inputs'!$C$16,'Hidden inputs'!$C$15*'Hidden inputs'!$D$15+(CG163-'Hidden inputs'!$B$16)*'Hidden inputs'!$D$16,CG163&lt;='Hidden inputs'!$C$17,'Hidden inputs'!$C$15*'Hidden inputs'!$D$15+('Hidden inputs'!$C$16-'Hidden inputs'!$B$16)*'Hidden inputs'!$D$16+(CG163-'Hidden inputs'!$B$17)*'Hidden inputs'!$D$17,CG163&gt;'Hidden inputs'!$B$18,'Hidden inputs'!$C$15*'Hidden inputs'!$D$15+('Hidden inputs'!$C$16-'Hidden inputs'!$B$16)*'Hidden inputs'!$D$16+('Hidden inputs'!$C$17-'Hidden inputs'!$B$17)*'Hidden inputs'!$D$17+(CG163-'Hidden inputs'!$B$18)*'Hidden inputs'!$D$18))</f>
        <v/>
      </c>
      <c r="CI163" s="10" t="str">
        <f t="shared" ca="1" si="6513"/>
        <v/>
      </c>
      <c r="CJ163" s="5" t="str">
        <f t="shared" ca="1" si="6419"/>
        <v/>
      </c>
      <c r="CK163" s="5" t="str">
        <f t="shared" ca="1" si="6420"/>
        <v/>
      </c>
      <c r="CL163" s="5" t="str">
        <f ca="1">IF($B163="","",'Hidden inputs'!$D$11*CC163+'Hidden inputs'!$E$11*CD163)</f>
        <v/>
      </c>
      <c r="CM163" s="11" t="str">
        <f t="shared" ca="1" si="6340"/>
        <v/>
      </c>
      <c r="CN163" s="9" t="str">
        <f t="shared" ca="1" si="6421"/>
        <v/>
      </c>
      <c r="CO163" s="3" t="str">
        <f t="shared" ca="1" si="6422"/>
        <v/>
      </c>
      <c r="CP163" s="5" t="str" cm="1">
        <f t="array" aca="1" ref="CP163" ca="1">IF($B163="","",IF(CO163=0,0,IF(DD_Payment="",0,IF(CO163&lt;_xlfn.IFS(DD_Frequency="Monthly",1,DD_Frequency="Quarterly",IF(MONTH(CO$2)=1,1,IF(MONTH(CO$2)=4,1,IF(MONTH(CO$2)=7,1,IF(MONTH(CO$2)=10,1,0)))),DD_Frequency="Annually",IF(MONTH(CO$2)=1,1,0))*DD_Payment,CO163,_xlfn.IFS(DD_Frequency="Monthly",1,DD_Frequency="Quarterly",IF(MONTH(CO$2)=1,1,IF(MONTH(CO$2)=4,1,IF(MONTH(CO$2)=7,1,IF(MONTH(CO$2)=10,1,0)))),DD_Frequency="Annually",IF(MONTH(CO$2)=1,1,0))*DD_Payment))))</f>
        <v/>
      </c>
      <c r="CQ163" s="3" t="str">
        <f t="shared" ref="CQ163" ca="1" si="7876">IF($B163="","",IF(CO163&gt;CP163,(CO163-CP163/2)*(rate_A*(CQ$1/365)),0))</f>
        <v/>
      </c>
      <c r="CR163" s="3" t="str">
        <f t="shared" ca="1" si="6515"/>
        <v/>
      </c>
      <c r="CS163" s="3" t="str">
        <f t="shared" ref="CS163" ca="1" si="7877">IF($B163="","",CD163*(1+rate_A*CQ$1/365))</f>
        <v/>
      </c>
      <c r="CT163" s="3" t="str">
        <f t="shared" ref="CT163" ca="1" si="7878">IF($B163="","",CE163*(1+rate_A*CQ$1/365))</f>
        <v/>
      </c>
      <c r="CU163" s="3" t="str">
        <f t="shared" ref="CU163" ca="1" si="7879">IF($B163="","",CF163*(1+rate_joint*CQ$1/365))</f>
        <v/>
      </c>
      <c r="CV163" s="5" t="str">
        <f t="shared" ca="1" si="6519"/>
        <v/>
      </c>
      <c r="CW163" s="5" t="str" cm="1">
        <f t="array" aca="1" ref="CW163" ca="1">IF(CV163="","",_xlfn.IFS(CV163&lt;='Hidden inputs'!$C$15,CV163*'Hidden inputs'!$D$15,CV163&lt;='Hidden inputs'!$C$16,'Hidden inputs'!$C$15*'Hidden inputs'!$D$15+(CV163-'Hidden inputs'!$B$16)*'Hidden inputs'!$D$16,CV163&lt;='Hidden inputs'!$C$17,'Hidden inputs'!$C$15*'Hidden inputs'!$D$15+('Hidden inputs'!$C$16-'Hidden inputs'!$B$16)*'Hidden inputs'!$D$16+(CV163-'Hidden inputs'!$B$17)*'Hidden inputs'!$D$17,CV163&gt;'Hidden inputs'!$B$18,'Hidden inputs'!$C$15*'Hidden inputs'!$D$15+('Hidden inputs'!$C$16-'Hidden inputs'!$B$16)*'Hidden inputs'!$D$16+('Hidden inputs'!$C$17-'Hidden inputs'!$B$17)*'Hidden inputs'!$D$17+(CV163-'Hidden inputs'!$B$18)*'Hidden inputs'!$D$18))</f>
        <v/>
      </c>
      <c r="CX163" s="10" t="str">
        <f t="shared" ca="1" si="6520"/>
        <v/>
      </c>
      <c r="CY163" s="5" t="str">
        <f t="shared" ca="1" si="6427"/>
        <v/>
      </c>
      <c r="CZ163" s="5" t="str">
        <f t="shared" ca="1" si="6428"/>
        <v/>
      </c>
      <c r="DA163" s="5" t="str">
        <f ca="1">IF($B163="","",'Hidden inputs'!$D$11*CR163+'Hidden inputs'!$E$11*CS163)</f>
        <v/>
      </c>
      <c r="DB163" s="11" t="str">
        <f t="shared" ca="1" si="6345"/>
        <v/>
      </c>
      <c r="DC163" s="9" t="str">
        <f t="shared" ca="1" si="6429"/>
        <v/>
      </c>
      <c r="DD163" s="3" t="str">
        <f t="shared" ca="1" si="6430"/>
        <v/>
      </c>
      <c r="DE163" s="5" t="str" cm="1">
        <f t="array" aca="1" ref="DE163" ca="1">IF($B163="","",IF(DD163=0,0,IF(DD_Payment="",0,IF(DD163&lt;_xlfn.IFS(DD_Frequency="Monthly",1,DD_Frequency="Quarterly",IF(MONTH(DD$2)=1,1,IF(MONTH(DD$2)=4,1,IF(MONTH(DD$2)=7,1,IF(MONTH(DD$2)=10,1,0)))),DD_Frequency="Annually",IF(MONTH(DD$2)=1,1,0))*DD_Payment,DD163,_xlfn.IFS(DD_Frequency="Monthly",1,DD_Frequency="Quarterly",IF(MONTH(DD$2)=1,1,IF(MONTH(DD$2)=4,1,IF(MONTH(DD$2)=7,1,IF(MONTH(DD$2)=10,1,0)))),DD_Frequency="Annually",IF(MONTH(DD$2)=1,1,0))*DD_Payment))))</f>
        <v/>
      </c>
      <c r="DF163" s="3" t="str">
        <f t="shared" ref="DF163" ca="1" si="7880">IF($B163="","",IF(DD163&gt;DE163,(DD163-DE163/2)*(rate_A*(DF$1/365)),0))</f>
        <v/>
      </c>
      <c r="DG163" s="3" t="str">
        <f t="shared" ca="1" si="6522"/>
        <v/>
      </c>
      <c r="DH163" s="3" t="str">
        <f t="shared" ref="DH163" ca="1" si="7881">IF($B163="","",CS163*(1+rate_A*DF$1/365))</f>
        <v/>
      </c>
      <c r="DI163" s="3" t="str">
        <f t="shared" ref="DI163" ca="1" si="7882">IF($B163="","",CT163*(1+rate_A*DF$1/365))</f>
        <v/>
      </c>
      <c r="DJ163" s="3" t="str">
        <f t="shared" ref="DJ163" ca="1" si="7883">IF($B163="","",CU163*(1+rate_joint*DF$1/365))</f>
        <v/>
      </c>
      <c r="DK163" s="5" t="str">
        <f t="shared" ca="1" si="6526"/>
        <v/>
      </c>
      <c r="DL163" s="5" t="str" cm="1">
        <f t="array" aca="1" ref="DL163" ca="1">IF(DK163="","",_xlfn.IFS(DK163&lt;='Hidden inputs'!$C$15,DK163*'Hidden inputs'!$D$15,DK163&lt;='Hidden inputs'!$C$16,'Hidden inputs'!$C$15*'Hidden inputs'!$D$15+(DK163-'Hidden inputs'!$B$16)*'Hidden inputs'!$D$16,DK163&lt;='Hidden inputs'!$C$17,'Hidden inputs'!$C$15*'Hidden inputs'!$D$15+('Hidden inputs'!$C$16-'Hidden inputs'!$B$16)*'Hidden inputs'!$D$16+(DK163-'Hidden inputs'!$B$17)*'Hidden inputs'!$D$17,DK163&gt;'Hidden inputs'!$B$18,'Hidden inputs'!$C$15*'Hidden inputs'!$D$15+('Hidden inputs'!$C$16-'Hidden inputs'!$B$16)*'Hidden inputs'!$D$16+('Hidden inputs'!$C$17-'Hidden inputs'!$B$17)*'Hidden inputs'!$D$17+(DK163-'Hidden inputs'!$B$18)*'Hidden inputs'!$D$18))</f>
        <v/>
      </c>
      <c r="DM163" s="10" t="str">
        <f t="shared" ca="1" si="6527"/>
        <v/>
      </c>
      <c r="DN163" s="5" t="str">
        <f t="shared" ca="1" si="6435"/>
        <v/>
      </c>
      <c r="DO163" s="5" t="str">
        <f t="shared" ca="1" si="6436"/>
        <v/>
      </c>
      <c r="DP163" s="5" t="str">
        <f ca="1">IF($B163="","",'Hidden inputs'!$D$11*DG163+'Hidden inputs'!$E$11*DH163)</f>
        <v/>
      </c>
      <c r="DQ163" s="11" t="str">
        <f t="shared" ca="1" si="6350"/>
        <v/>
      </c>
      <c r="DR163" s="9" t="str">
        <f t="shared" ca="1" si="6437"/>
        <v/>
      </c>
      <c r="DS163" s="3" t="str">
        <f t="shared" ca="1" si="6438"/>
        <v/>
      </c>
      <c r="DT163" s="5" t="str" cm="1">
        <f t="array" aca="1" ref="DT163" ca="1">IF($B163="","",IF(DS163=0,0,IF(DD_Payment="",0,IF(DS163&lt;_xlfn.IFS(DD_Frequency="Monthly",1,DD_Frequency="Quarterly",IF(MONTH(DS$2)=1,1,IF(MONTH(DS$2)=4,1,IF(MONTH(DS$2)=7,1,IF(MONTH(DS$2)=10,1,0)))),DD_Frequency="Annually",IF(MONTH(DS$2)=1,1,0))*DD_Payment,DS163,_xlfn.IFS(DD_Frequency="Monthly",1,DD_Frequency="Quarterly",IF(MONTH(DS$2)=1,1,IF(MONTH(DS$2)=4,1,IF(MONTH(DS$2)=7,1,IF(MONTH(DS$2)=10,1,0)))),DD_Frequency="Annually",IF(MONTH(DS$2)=1,1,0))*DD_Payment))))</f>
        <v/>
      </c>
      <c r="DU163" s="3" t="str">
        <f t="shared" ref="DU163" ca="1" si="7884">IF($B163="","",IF(DS163&gt;DT163,(DS163-DT163/2)*(rate_A*(DU$1/365)),0))</f>
        <v/>
      </c>
      <c r="DV163" s="3" t="str">
        <f t="shared" ca="1" si="6529"/>
        <v/>
      </c>
      <c r="DW163" s="3" t="str">
        <f t="shared" ref="DW163" ca="1" si="7885">IF($B163="","",DH163*(1+rate_A*DU$1/365))</f>
        <v/>
      </c>
      <c r="DX163" s="3" t="str">
        <f t="shared" ref="DX163" ca="1" si="7886">IF($B163="","",DI163*(1+rate_A*DU$1/365))</f>
        <v/>
      </c>
      <c r="DY163" s="3" t="str">
        <f t="shared" ref="DY163" ca="1" si="7887">IF($B163="","",DJ163*(1+rate_joint*DU$1/365))</f>
        <v/>
      </c>
      <c r="DZ163" s="5" t="str">
        <f t="shared" ca="1" si="6533"/>
        <v/>
      </c>
      <c r="EA163" s="5" t="str" cm="1">
        <f t="array" aca="1" ref="EA163" ca="1">IF(DZ163="","",_xlfn.IFS(DZ163&lt;='Hidden inputs'!$C$15,DZ163*'Hidden inputs'!$D$15,DZ163&lt;='Hidden inputs'!$C$16,'Hidden inputs'!$C$15*'Hidden inputs'!$D$15+(DZ163-'Hidden inputs'!$B$16)*'Hidden inputs'!$D$16,DZ163&lt;='Hidden inputs'!$C$17,'Hidden inputs'!$C$15*'Hidden inputs'!$D$15+('Hidden inputs'!$C$16-'Hidden inputs'!$B$16)*'Hidden inputs'!$D$16+(DZ163-'Hidden inputs'!$B$17)*'Hidden inputs'!$D$17,DZ163&gt;'Hidden inputs'!$B$18,'Hidden inputs'!$C$15*'Hidden inputs'!$D$15+('Hidden inputs'!$C$16-'Hidden inputs'!$B$16)*'Hidden inputs'!$D$16+('Hidden inputs'!$C$17-'Hidden inputs'!$B$17)*'Hidden inputs'!$D$17+(DZ163-'Hidden inputs'!$B$18)*'Hidden inputs'!$D$18))</f>
        <v/>
      </c>
      <c r="EB163" s="10" t="str">
        <f t="shared" ca="1" si="6534"/>
        <v/>
      </c>
      <c r="EC163" s="5" t="str">
        <f t="shared" ca="1" si="6443"/>
        <v/>
      </c>
      <c r="ED163" s="5" t="str">
        <f t="shared" ca="1" si="6444"/>
        <v/>
      </c>
      <c r="EE163" s="5" t="str">
        <f ca="1">IF($B163="","",'Hidden inputs'!$D$11*DV163+'Hidden inputs'!$E$11*DW163)</f>
        <v/>
      </c>
      <c r="EF163" s="11" t="str">
        <f t="shared" ca="1" si="6355"/>
        <v/>
      </c>
      <c r="EG163" s="9" t="str">
        <f t="shared" ca="1" si="6445"/>
        <v/>
      </c>
      <c r="EH163" s="3" t="str">
        <f t="shared" ca="1" si="6446"/>
        <v/>
      </c>
      <c r="EI163" s="5" t="str" cm="1">
        <f t="array" aca="1" ref="EI163" ca="1">IF($B163="","",IF(EH163=0,0,IF(DD_Payment="",0,IF(EH163&lt;_xlfn.IFS(DD_Frequency="Monthly",1,DD_Frequency="Quarterly",IF(MONTH(EH$2)=1,1,IF(MONTH(EH$2)=4,1,IF(MONTH(EH$2)=7,1,IF(MONTH(EH$2)=10,1,0)))),DD_Frequency="Annually",IF(MONTH(EH$2)=1,1,0))*DD_Payment,EH163,_xlfn.IFS(DD_Frequency="Monthly",1,DD_Frequency="Quarterly",IF(MONTH(EH$2)=1,1,IF(MONTH(EH$2)=4,1,IF(MONTH(EH$2)=7,1,IF(MONTH(EH$2)=10,1,0)))),DD_Frequency="Annually",IF(MONTH(EH$2)=1,1,0))*DD_Payment))))</f>
        <v/>
      </c>
      <c r="EJ163" s="3" t="str">
        <f t="shared" ref="EJ163" ca="1" si="7888">IF($B163="","",IF(EH163&gt;EI163,(EH163-EI163/2)*(rate_A*(EJ$1/365)),0))</f>
        <v/>
      </c>
      <c r="EK163" s="3" t="str">
        <f t="shared" ca="1" si="6536"/>
        <v/>
      </c>
      <c r="EL163" s="3" t="str">
        <f t="shared" ref="EL163" ca="1" si="7889">IF($B163="","",DW163*(1+rate_A*EJ$1/365))</f>
        <v/>
      </c>
      <c r="EM163" s="3" t="str">
        <f t="shared" ref="EM163" ca="1" si="7890">IF($B163="","",DX163*(1+rate_A*EJ$1/365))</f>
        <v/>
      </c>
      <c r="EN163" s="3" t="str">
        <f t="shared" ref="EN163" ca="1" si="7891">IF($B163="","",DY163*(1+rate_joint*EJ$1/365))</f>
        <v/>
      </c>
      <c r="EO163" s="5" t="str">
        <f t="shared" ca="1" si="6540"/>
        <v/>
      </c>
      <c r="EP163" s="5" t="str" cm="1">
        <f t="array" aca="1" ref="EP163" ca="1">IF(EO163="","",_xlfn.IFS(EO163&lt;='Hidden inputs'!$C$15,EO163*'Hidden inputs'!$D$15,EO163&lt;='Hidden inputs'!$C$16,'Hidden inputs'!$C$15*'Hidden inputs'!$D$15+(EO163-'Hidden inputs'!$B$16)*'Hidden inputs'!$D$16,EO163&lt;='Hidden inputs'!$C$17,'Hidden inputs'!$C$15*'Hidden inputs'!$D$15+('Hidden inputs'!$C$16-'Hidden inputs'!$B$16)*'Hidden inputs'!$D$16+(EO163-'Hidden inputs'!$B$17)*'Hidden inputs'!$D$17,EO163&gt;'Hidden inputs'!$B$18,'Hidden inputs'!$C$15*'Hidden inputs'!$D$15+('Hidden inputs'!$C$16-'Hidden inputs'!$B$16)*'Hidden inputs'!$D$16+('Hidden inputs'!$C$17-'Hidden inputs'!$B$17)*'Hidden inputs'!$D$17+(EO163-'Hidden inputs'!$B$18)*'Hidden inputs'!$D$18))</f>
        <v/>
      </c>
      <c r="EQ163" s="10" t="str">
        <f t="shared" ca="1" si="6541"/>
        <v/>
      </c>
      <c r="ER163" s="5" t="str">
        <f t="shared" ca="1" si="6451"/>
        <v/>
      </c>
      <c r="ES163" s="5" t="str">
        <f t="shared" ca="1" si="6452"/>
        <v/>
      </c>
      <c r="ET163" s="5" t="str">
        <f ca="1">IF($B163="","",'Hidden inputs'!$D$11*EK163+'Hidden inputs'!$E$11*EL163)</f>
        <v/>
      </c>
      <c r="EU163" s="11" t="str">
        <f t="shared" ca="1" si="6360"/>
        <v/>
      </c>
      <c r="EV163" s="9" t="str">
        <f t="shared" ca="1" si="6453"/>
        <v/>
      </c>
      <c r="EW163" s="3" t="str">
        <f t="shared" ca="1" si="6454"/>
        <v/>
      </c>
      <c r="EX163" s="5" t="str" cm="1">
        <f t="array" aca="1" ref="EX163" ca="1">IF($B163="","",IF(EW163=0,0,IF(DD_Payment="",0,IF(EW163&lt;_xlfn.IFS(DD_Frequency="Monthly",1,DD_Frequency="Quarterly",IF(MONTH(EW$2)=1,1,IF(MONTH(EW$2)=4,1,IF(MONTH(EW$2)=7,1,IF(MONTH(EW$2)=10,1,0)))),DD_Frequency="Annually",IF(MONTH(EW$2)=1,1,0))*DD_Payment,EW163,_xlfn.IFS(DD_Frequency="Monthly",1,DD_Frequency="Quarterly",IF(MONTH(EW$2)=1,1,IF(MONTH(EW$2)=4,1,IF(MONTH(EW$2)=7,1,IF(MONTH(EW$2)=10,1,0)))),DD_Frequency="Annually",IF(MONTH(EW$2)=1,1,0))*DD_Payment))))</f>
        <v/>
      </c>
      <c r="EY163" s="3" t="str">
        <f t="shared" ref="EY163" ca="1" si="7892">IF($B163="","",IF(EW163&gt;EX163,(EW163-EX163/2)*(rate_A*(EY$1/365)),0))</f>
        <v/>
      </c>
      <c r="EZ163" s="3" t="str">
        <f t="shared" ca="1" si="6543"/>
        <v/>
      </c>
      <c r="FA163" s="3" t="str">
        <f t="shared" ref="FA163" ca="1" si="7893">IF($B163="","",EL163*(1+rate_A*EY$1/365))</f>
        <v/>
      </c>
      <c r="FB163" s="3" t="str">
        <f t="shared" ref="FB163" ca="1" si="7894">IF($B163="","",EM163*(1+rate_A*EY$1/365))</f>
        <v/>
      </c>
      <c r="FC163" s="3" t="str">
        <f t="shared" ref="FC163" ca="1" si="7895">IF($B163="","",EN163*(1+rate_joint*EY$1/365))</f>
        <v/>
      </c>
      <c r="FD163" s="5" t="str">
        <f t="shared" ca="1" si="6547"/>
        <v/>
      </c>
      <c r="FE163" s="5" t="str" cm="1">
        <f t="array" aca="1" ref="FE163" ca="1">IF(FD163="","",_xlfn.IFS(FD163&lt;='Hidden inputs'!$C$15,FD163*'Hidden inputs'!$D$15,FD163&lt;='Hidden inputs'!$C$16,'Hidden inputs'!$C$15*'Hidden inputs'!$D$15+(FD163-'Hidden inputs'!$B$16)*'Hidden inputs'!$D$16,FD163&lt;='Hidden inputs'!$C$17,'Hidden inputs'!$C$15*'Hidden inputs'!$D$15+('Hidden inputs'!$C$16-'Hidden inputs'!$B$16)*'Hidden inputs'!$D$16+(FD163-'Hidden inputs'!$B$17)*'Hidden inputs'!$D$17,FD163&gt;'Hidden inputs'!$B$18,'Hidden inputs'!$C$15*'Hidden inputs'!$D$15+('Hidden inputs'!$C$16-'Hidden inputs'!$B$16)*'Hidden inputs'!$D$16+('Hidden inputs'!$C$17-'Hidden inputs'!$B$17)*'Hidden inputs'!$D$17+(FD163-'Hidden inputs'!$B$18)*'Hidden inputs'!$D$18))</f>
        <v/>
      </c>
      <c r="FF163" s="10" t="str">
        <f t="shared" ca="1" si="6548"/>
        <v/>
      </c>
      <c r="FG163" s="5" t="str">
        <f t="shared" ca="1" si="6459"/>
        <v/>
      </c>
      <c r="FH163" s="5" t="str">
        <f t="shared" ca="1" si="6460"/>
        <v/>
      </c>
      <c r="FI163" s="5" t="str">
        <f ca="1">IF($B163="","",'Hidden inputs'!$D$11*EZ163+'Hidden inputs'!$E$11*FA163)</f>
        <v/>
      </c>
      <c r="FJ163" s="11" t="str">
        <f t="shared" ca="1" si="6365"/>
        <v/>
      </c>
      <c r="FK163" s="9" t="str">
        <f t="shared" ca="1" si="6461"/>
        <v/>
      </c>
      <c r="FL163" s="3" t="str">
        <f t="shared" ca="1" si="6462"/>
        <v/>
      </c>
      <c r="FM163" s="5" t="str" cm="1">
        <f t="array" aca="1" ref="FM163" ca="1">IF($B163="","",IF(FL163=0,0,IF(DD_Payment="",0,IF(FL163&lt;_xlfn.IFS(DD_Frequency="Monthly",1,DD_Frequency="Quarterly",IF(MONTH(FL$2)=1,1,IF(MONTH(FL$2)=4,1,IF(MONTH(FL$2)=7,1,IF(MONTH(FL$2)=10,1,0)))),DD_Frequency="Annually",IF(MONTH(FL$2)=1,1,0))*DD_Payment,FL163,_xlfn.IFS(DD_Frequency="Monthly",1,DD_Frequency="Quarterly",IF(MONTH(FL$2)=1,1,IF(MONTH(FL$2)=4,1,IF(MONTH(FL$2)=7,1,IF(MONTH(FL$2)=10,1,0)))),DD_Frequency="Annually",IF(MONTH(FL$2)=1,1,0))*DD_Payment))))</f>
        <v/>
      </c>
      <c r="FN163" s="3" t="str">
        <f t="shared" ref="FN163" ca="1" si="7896">IF($B163="","",IF(FL163&gt;FM163,(FL163-FM163/2)*(rate_A*(FN$1/365)),0))</f>
        <v/>
      </c>
      <c r="FO163" s="3" t="str">
        <f t="shared" ca="1" si="6550"/>
        <v/>
      </c>
      <c r="FP163" s="3" t="str">
        <f t="shared" ref="FP163" ca="1" si="7897">IF($B163="","",FA163*(1+rate_A*FN$1/365))</f>
        <v/>
      </c>
      <c r="FQ163" s="3" t="str">
        <f t="shared" ref="FQ163" ca="1" si="7898">IF($B163="","",FB163*(1+rate_A*FN$1/365))</f>
        <v/>
      </c>
      <c r="FR163" s="3" t="str">
        <f t="shared" ref="FR163" ca="1" si="7899">IF($B163="","",FC163*(1+rate_joint*FN$1/365))</f>
        <v/>
      </c>
      <c r="FS163" s="5" t="str">
        <f t="shared" ca="1" si="6554"/>
        <v/>
      </c>
      <c r="FT163" s="5" t="str" cm="1">
        <f t="array" aca="1" ref="FT163" ca="1">IF(FS163="","",_xlfn.IFS(FS163&lt;='Hidden inputs'!$C$15,FS163*'Hidden inputs'!$D$15,FS163&lt;='Hidden inputs'!$C$16,'Hidden inputs'!$C$15*'Hidden inputs'!$D$15+(FS163-'Hidden inputs'!$B$16)*'Hidden inputs'!$D$16,FS163&lt;='Hidden inputs'!$C$17,'Hidden inputs'!$C$15*'Hidden inputs'!$D$15+('Hidden inputs'!$C$16-'Hidden inputs'!$B$16)*'Hidden inputs'!$D$16+(FS163-'Hidden inputs'!$B$17)*'Hidden inputs'!$D$17,FS163&gt;'Hidden inputs'!$B$18,'Hidden inputs'!$C$15*'Hidden inputs'!$D$15+('Hidden inputs'!$C$16-'Hidden inputs'!$B$16)*'Hidden inputs'!$D$16+('Hidden inputs'!$C$17-'Hidden inputs'!$B$17)*'Hidden inputs'!$D$17+(FS163-'Hidden inputs'!$B$18)*'Hidden inputs'!$D$18))</f>
        <v/>
      </c>
      <c r="FU163" s="10" t="str">
        <f t="shared" ca="1" si="6555"/>
        <v/>
      </c>
      <c r="FV163" s="5" t="str">
        <f t="shared" ca="1" si="6467"/>
        <v/>
      </c>
      <c r="FW163" s="5" t="str">
        <f t="shared" ca="1" si="6468"/>
        <v/>
      </c>
      <c r="FX163" s="5" t="str">
        <f ca="1">IF($B163="","",'Hidden inputs'!$D$11*FO163+'Hidden inputs'!$E$11*FP163)</f>
        <v/>
      </c>
      <c r="FY163" s="11" t="str">
        <f t="shared" ca="1" si="6370"/>
        <v/>
      </c>
      <c r="FZ163" s="9" t="str">
        <f t="shared" ca="1" si="6469"/>
        <v/>
      </c>
      <c r="GA163" s="5" t="str">
        <f t="shared" ca="1" si="6470"/>
        <v/>
      </c>
      <c r="GB163" s="5" t="str">
        <f t="shared" ca="1" si="6471"/>
        <v/>
      </c>
      <c r="GC163" s="5" t="str">
        <f t="shared" ca="1" si="6371"/>
        <v/>
      </c>
      <c r="GD163" s="5" t="str">
        <f t="shared" ca="1" si="6372"/>
        <v/>
      </c>
    </row>
    <row r="164" spans="1:186" x14ac:dyDescent="0.35">
      <c r="A164" s="2" t="str">
        <f t="shared" ca="1" si="6373"/>
        <v/>
      </c>
      <c r="B164" s="6" t="str">
        <f t="shared" ca="1" si="6374"/>
        <v/>
      </c>
      <c r="C164" s="5" t="str">
        <f t="shared" ca="1" si="6472"/>
        <v/>
      </c>
      <c r="D164" s="5" t="str" cm="1">
        <f t="array" aca="1" ref="D164" ca="1">IF($B164="","",IF(C164=0,0,IF(DD_Payment="",0,IF(C164&lt;_xlfn.IFS(DD_Frequency="Monthly",1,DD_Frequency="Quarterly",IF(MONTH(C$2)=1,1,IF(MONTH(C$2)=4,1,IF(MONTH(C$2)=7,1,IF(MONTH(C$2)=10,1,0)))),DD_Frequency="Annually",IF(MONTH(C$2)=1,1,0))*DD_Payment,C164,_xlfn.IFS(DD_Frequency="Monthly",1,DD_Frequency="Quarterly",IF(MONTH(C$2)=1,1,IF(MONTH(C$2)=4,1,IF(MONTH(C$2)=7,1,IF(MONTH(C$2)=10,1,0)))),DD_Frequency="Annually",IF(MONTH(C$2)=1,1,0))*DD_Payment))))</f>
        <v/>
      </c>
      <c r="E164" s="5" t="str">
        <f t="shared" ref="E164" ca="1" si="7900">IF(B164="","",IF(C164&gt;D164,(C164-D164/2)*(rate_A*(E$1/365)),0))</f>
        <v/>
      </c>
      <c r="F164" s="5" t="str">
        <f t="shared" ca="1" si="6376"/>
        <v/>
      </c>
      <c r="G164" s="5" t="str">
        <f t="shared" ref="G164" ca="1" si="7901">IF(B164="","",G163*(1+rate_A*E$1/365))</f>
        <v/>
      </c>
      <c r="H164" s="5" t="str">
        <f t="shared" ref="H164" ca="1" si="7902">IF(B164="","",H163*(1+rate_A*E$1/365))</f>
        <v/>
      </c>
      <c r="I164" s="5" t="str">
        <f t="shared" ref="I164" ca="1" si="7903">IF(B164="","",I163*(1+rate_joint*E$1/365))</f>
        <v/>
      </c>
      <c r="J164" s="5" t="str">
        <f t="shared" ca="1" si="6477"/>
        <v/>
      </c>
      <c r="K164" s="5" t="str" cm="1">
        <f t="array" aca="1" ref="K164" ca="1">IF(J164="","",_xlfn.IFS(J164&lt;='Hidden inputs'!$C$15,J164*'Hidden inputs'!$D$15,J164&lt;='Hidden inputs'!$C$16,'Hidden inputs'!$C$15*'Hidden inputs'!$D$15+(J164-'Hidden inputs'!$B$16)*'Hidden inputs'!$D$16,J164&lt;='Hidden inputs'!$C$17,'Hidden inputs'!$C$15*'Hidden inputs'!$D$15+('Hidden inputs'!$C$16-'Hidden inputs'!$B$16)*'Hidden inputs'!$D$16+(J164-'Hidden inputs'!$B$17)*'Hidden inputs'!$D$17,J164&gt;'Hidden inputs'!$B$18,'Hidden inputs'!$C$15*'Hidden inputs'!$D$15+('Hidden inputs'!$C$16-'Hidden inputs'!$B$16)*'Hidden inputs'!$D$16+('Hidden inputs'!$C$17-'Hidden inputs'!$B$17)*'Hidden inputs'!$D$17+(J164-'Hidden inputs'!$B$18)*'Hidden inputs'!$D$18))</f>
        <v/>
      </c>
      <c r="L164" s="11" t="str">
        <f t="shared" ca="1" si="6478"/>
        <v/>
      </c>
      <c r="M164" s="5" t="str">
        <f t="shared" ca="1" si="6380"/>
        <v/>
      </c>
      <c r="N164" s="5" t="str">
        <f t="shared" ca="1" si="6381"/>
        <v/>
      </c>
      <c r="O164" s="5" t="str">
        <f ca="1">IF(B164="","",'Hidden inputs'!$D$11*F164+'Hidden inputs'!$E$11*G164)</f>
        <v/>
      </c>
      <c r="P164" s="11" t="str">
        <f t="shared" ca="1" si="6314"/>
        <v/>
      </c>
      <c r="Q164" s="20" t="str">
        <f t="shared" ca="1" si="6315"/>
        <v/>
      </c>
      <c r="R164" s="3" t="str">
        <f t="shared" ca="1" si="6382"/>
        <v/>
      </c>
      <c r="S164" s="5" t="str" cm="1">
        <f t="array" aca="1" ref="S164" ca="1">IF($B164="","",IF(R164=0,0,IF(DD_Payment="",0,IF(R164&lt;_xlfn.IFS(DD_Frequency="Monthly",1,DD_Frequency="Quarterly",IF(MONTH(R$2)=1,1,IF(MONTH(R$2)=4,1,IF(MONTH(R$2)=7,1,IF(MONTH(R$2)=10,1,0)))),DD_Frequency="Annually",IF(MONTH(R$2)=1,1,0))*DD_Payment,R164,_xlfn.IFS(DD_Frequency="Monthly",1,DD_Frequency="Quarterly",IF(MONTH(R$2)=1,1,IF(MONTH(R$2)=4,1,IF(MONTH(R$2)=7,1,IF(MONTH(R$2)=10,1,0)))),DD_Frequency="Annually",IF(MONTH(R$2)=1,1,0))*DD_Payment))))</f>
        <v/>
      </c>
      <c r="T164" s="3" t="str">
        <f t="shared" ref="T164" ca="1" si="7904">IF(B164="","",IF(R164&gt;S164,(R164-S164/2)*(rate_A*((T$1+A164)/365)),0))</f>
        <v/>
      </c>
      <c r="U164" s="3" t="str">
        <f t="shared" ca="1" si="6384"/>
        <v/>
      </c>
      <c r="V164" s="3" t="str">
        <f t="shared" ref="V164" ca="1" si="7905">IF(B164="","",G164*(1+rate_A*(T$1+A164)/365))</f>
        <v/>
      </c>
      <c r="W164" s="3" t="str">
        <f t="shared" ref="W164" ca="1" si="7906">IF(B164="","",H164*(1+rate_A*(T$1+A164)/365))</f>
        <v/>
      </c>
      <c r="X164" s="3" t="str">
        <f t="shared" ref="X164" ca="1" si="7907">IF(B164="","",I164*(1+rate_joint*(T$1+A164)/365))</f>
        <v/>
      </c>
      <c r="Y164" s="5" t="str">
        <f t="shared" ca="1" si="6483"/>
        <v/>
      </c>
      <c r="Z164" s="5" t="str" cm="1">
        <f t="array" aca="1" ref="Z164" ca="1">IF(Y164="","",_xlfn.IFS(Y164&lt;='Hidden inputs'!$C$15,Y164*'Hidden inputs'!$D$15,Y164&lt;='Hidden inputs'!$C$16,'Hidden inputs'!$C$15*'Hidden inputs'!$D$15+(Y164-'Hidden inputs'!$B$16)*'Hidden inputs'!$D$16,Y164&lt;='Hidden inputs'!$C$17,'Hidden inputs'!$C$15*'Hidden inputs'!$D$15+('Hidden inputs'!$C$16-'Hidden inputs'!$B$16)*'Hidden inputs'!$D$16+(Y164-'Hidden inputs'!$B$17)*'Hidden inputs'!$D$17,Y164&gt;'Hidden inputs'!$B$18,'Hidden inputs'!$C$15*'Hidden inputs'!$D$15+('Hidden inputs'!$C$16-'Hidden inputs'!$B$16)*'Hidden inputs'!$D$16+('Hidden inputs'!$C$17-'Hidden inputs'!$B$17)*'Hidden inputs'!$D$17+(Y164-'Hidden inputs'!$B$18)*'Hidden inputs'!$D$18))</f>
        <v/>
      </c>
      <c r="AA164" s="10" t="str">
        <f t="shared" ca="1" si="6484"/>
        <v/>
      </c>
      <c r="AB164" s="5" t="str">
        <f t="shared" ca="1" si="6388"/>
        <v/>
      </c>
      <c r="AC164" s="5" t="str">
        <f t="shared" ca="1" si="6485"/>
        <v/>
      </c>
      <c r="AD164" s="5" t="str">
        <f ca="1">IF(B164="","",'Hidden inputs'!$D$11*U164+'Hidden inputs'!$E$11*V164)</f>
        <v/>
      </c>
      <c r="AE164" s="11" t="str">
        <f t="shared" ca="1" si="6320"/>
        <v/>
      </c>
      <c r="AF164" s="9" t="str">
        <f t="shared" ca="1" si="6389"/>
        <v/>
      </c>
      <c r="AG164" s="3" t="str">
        <f t="shared" ca="1" si="6390"/>
        <v/>
      </c>
      <c r="AH164" s="5" t="str" cm="1">
        <f t="array" aca="1" ref="AH164" ca="1">IF($B164="","",IF(AG164=0,0,IF(DD_Payment="",0,IF(AG164&lt;_xlfn.IFS(DD_Frequency="Monthly",1,DD_Frequency="Quarterly",IF(MONTH(AG$2)=1,1,IF(MONTH(AG$2)=4,1,IF(MONTH(AG$2)=7,1,IF(MONTH(AG$2)=10,1,0)))),DD_Frequency="Annually",IF(MONTH(AG$2)=1,1,0))*DD_Payment,AG164,_xlfn.IFS(DD_Frequency="Monthly",1,DD_Frequency="Quarterly",IF(MONTH(AG$2)=1,1,IF(MONTH(AG$2)=4,1,IF(MONTH(AG$2)=7,1,IF(MONTH(AG$2)=10,1,0)))),DD_Frequency="Annually",IF(MONTH(AG$2)=1,1,0))*DD_Payment))))</f>
        <v/>
      </c>
      <c r="AI164" s="3" t="str">
        <f t="shared" ref="AI164" ca="1" si="7908">IF($B164="","",IF(AG164&gt;AH164,(AG164-AH164/2)*(rate_A*(AI$1/365)),0))</f>
        <v/>
      </c>
      <c r="AJ164" s="3" t="str">
        <f t="shared" ca="1" si="6487"/>
        <v/>
      </c>
      <c r="AK164" s="3" t="str">
        <f t="shared" ref="AK164" ca="1" si="7909">IF($B164="","",V164*(1+rate_A*AI$1/365))</f>
        <v/>
      </c>
      <c r="AL164" s="3" t="str">
        <f t="shared" ref="AL164" ca="1" si="7910">IF($B164="","",W164*(1+rate_A*AI$1/365))</f>
        <v/>
      </c>
      <c r="AM164" s="3" t="str">
        <f t="shared" ref="AM164" ca="1" si="7911">IF($B164="","",X164*(1+rate_joint*AI$1/365))</f>
        <v/>
      </c>
      <c r="AN164" s="5" t="str">
        <f t="shared" ca="1" si="6491"/>
        <v/>
      </c>
      <c r="AO164" s="5" t="str" cm="1">
        <f t="array" aca="1" ref="AO164" ca="1">IF(AN164="","",_xlfn.IFS(AN164&lt;='Hidden inputs'!$C$15,AN164*'Hidden inputs'!$D$15,AN164&lt;='Hidden inputs'!$C$16,'Hidden inputs'!$C$15*'Hidden inputs'!$D$15+(AN164-'Hidden inputs'!$B$16)*'Hidden inputs'!$D$16,AN164&lt;='Hidden inputs'!$C$17,'Hidden inputs'!$C$15*'Hidden inputs'!$D$15+('Hidden inputs'!$C$16-'Hidden inputs'!$B$16)*'Hidden inputs'!$D$16+(AN164-'Hidden inputs'!$B$17)*'Hidden inputs'!$D$17,AN164&gt;'Hidden inputs'!$B$18,'Hidden inputs'!$C$15*'Hidden inputs'!$D$15+('Hidden inputs'!$C$16-'Hidden inputs'!$B$16)*'Hidden inputs'!$D$16+('Hidden inputs'!$C$17-'Hidden inputs'!$B$17)*'Hidden inputs'!$D$17+(AN164-'Hidden inputs'!$B$18)*'Hidden inputs'!$D$18))</f>
        <v/>
      </c>
      <c r="AP164" s="10" t="str">
        <f t="shared" ca="1" si="6492"/>
        <v/>
      </c>
      <c r="AQ164" s="5" t="str">
        <f t="shared" ca="1" si="6395"/>
        <v/>
      </c>
      <c r="AR164" s="5" t="str">
        <f t="shared" ca="1" si="6396"/>
        <v/>
      </c>
      <c r="AS164" s="5" t="str">
        <f ca="1">IF($B164="","",'Hidden inputs'!$D$11*AJ164+'Hidden inputs'!$E$11*AK164)</f>
        <v/>
      </c>
      <c r="AT164" s="11" t="str">
        <f t="shared" ca="1" si="6325"/>
        <v/>
      </c>
      <c r="AU164" s="9" t="str">
        <f t="shared" ca="1" si="6397"/>
        <v/>
      </c>
      <c r="AV164" s="3" t="str">
        <f t="shared" ca="1" si="6398"/>
        <v/>
      </c>
      <c r="AW164" s="5" t="str" cm="1">
        <f t="array" aca="1" ref="AW164" ca="1">IF($B164="","",IF(AV164=0,0,IF(DD_Payment="",0,IF(AV164&lt;_xlfn.IFS(DD_Frequency="Monthly",1,DD_Frequency="Quarterly",IF(MONTH(AV$2)=1,1,IF(MONTH(AV$2)=4,1,IF(MONTH(AV$2)=7,1,IF(MONTH(AV$2)=10,1,0)))),DD_Frequency="Annually",IF(MONTH(AV$2)=1,1,0))*DD_Payment,AV164,_xlfn.IFS(DD_Frequency="Monthly",1,DD_Frequency="Quarterly",IF(MONTH(AV$2)=1,1,IF(MONTH(AV$2)=4,1,IF(MONTH(AV$2)=7,1,IF(MONTH(AV$2)=10,1,0)))),DD_Frequency="Annually",IF(MONTH(AV$2)=1,1,0))*DD_Payment))))</f>
        <v/>
      </c>
      <c r="AX164" s="3" t="str">
        <f t="shared" ref="AX164" ca="1" si="7912">IF($B164="","",IF(AV164&gt;AW164,(AV164-AW164/2)*(rate_A*(AX$1/365)),0))</f>
        <v/>
      </c>
      <c r="AY164" s="3" t="str">
        <f t="shared" ca="1" si="6494"/>
        <v/>
      </c>
      <c r="AZ164" s="3" t="str">
        <f t="shared" ref="AZ164" ca="1" si="7913">IF($B164="","",AK164*(1+rate_A*AX$1/365))</f>
        <v/>
      </c>
      <c r="BA164" s="3" t="str">
        <f t="shared" ref="BA164" ca="1" si="7914">IF($B164="","",AL164*(1+rate_A*AX$1/365))</f>
        <v/>
      </c>
      <c r="BB164" s="3" t="str">
        <f t="shared" ref="BB164" ca="1" si="7915">IF($B164="","",AM164*(1+rate_joint*AX$1/365))</f>
        <v/>
      </c>
      <c r="BC164" s="5" t="str">
        <f t="shared" ca="1" si="6498"/>
        <v/>
      </c>
      <c r="BD164" s="5" t="str" cm="1">
        <f t="array" aca="1" ref="BD164" ca="1">IF(BC164="","",_xlfn.IFS(BC164&lt;='Hidden inputs'!$C$15,BC164*'Hidden inputs'!$D$15,BC164&lt;='Hidden inputs'!$C$16,'Hidden inputs'!$C$15*'Hidden inputs'!$D$15+(BC164-'Hidden inputs'!$B$16)*'Hidden inputs'!$D$16,BC164&lt;='Hidden inputs'!$C$17,'Hidden inputs'!$C$15*'Hidden inputs'!$D$15+('Hidden inputs'!$C$16-'Hidden inputs'!$B$16)*'Hidden inputs'!$D$16+(BC164-'Hidden inputs'!$B$17)*'Hidden inputs'!$D$17,BC164&gt;'Hidden inputs'!$B$18,'Hidden inputs'!$C$15*'Hidden inputs'!$D$15+('Hidden inputs'!$C$16-'Hidden inputs'!$B$16)*'Hidden inputs'!$D$16+('Hidden inputs'!$C$17-'Hidden inputs'!$B$17)*'Hidden inputs'!$D$17+(BC164-'Hidden inputs'!$B$18)*'Hidden inputs'!$D$18))</f>
        <v/>
      </c>
      <c r="BE164" s="10" t="str">
        <f t="shared" ca="1" si="6499"/>
        <v/>
      </c>
      <c r="BF164" s="5" t="str">
        <f t="shared" ca="1" si="6403"/>
        <v/>
      </c>
      <c r="BG164" s="5" t="str">
        <f t="shared" ca="1" si="6404"/>
        <v/>
      </c>
      <c r="BH164" s="5" t="str">
        <f ca="1">IF($B164="","",'Hidden inputs'!$D$11*AY164+'Hidden inputs'!$E$11*AZ164)</f>
        <v/>
      </c>
      <c r="BI164" s="11" t="str">
        <f t="shared" ca="1" si="6330"/>
        <v/>
      </c>
      <c r="BJ164" s="9" t="str">
        <f t="shared" ca="1" si="6405"/>
        <v/>
      </c>
      <c r="BK164" s="3" t="str">
        <f t="shared" ca="1" si="6406"/>
        <v/>
      </c>
      <c r="BL164" s="5" t="str" cm="1">
        <f t="array" aca="1" ref="BL164" ca="1">IF($B164="","",IF(BK164=0,0,IF(DD_Payment="",0,IF(BK164&lt;_xlfn.IFS(DD_Frequency="Monthly",1,DD_Frequency="Quarterly",IF(MONTH(BK$2)=1,1,IF(MONTH(BK$2)=4,1,IF(MONTH(BK$2)=7,1,IF(MONTH(BK$2)=10,1,0)))),DD_Frequency="Annually",IF(MONTH(BK$2)=1,1,0))*DD_Payment,BK164,_xlfn.IFS(DD_Frequency="Monthly",1,DD_Frequency="Quarterly",IF(MONTH(BK$2)=1,1,IF(MONTH(BK$2)=4,1,IF(MONTH(BK$2)=7,1,IF(MONTH(BK$2)=10,1,0)))),DD_Frequency="Annually",IF(MONTH(BK$2)=1,1,0))*DD_Payment))))</f>
        <v/>
      </c>
      <c r="BM164" s="3" t="str">
        <f t="shared" ref="BM164" ca="1" si="7916">IF($B164="","",IF(BK164&gt;BL164,(BK164-BL164/2)*(rate_A*(BM$1/365)),0))</f>
        <v/>
      </c>
      <c r="BN164" s="3" t="str">
        <f t="shared" ca="1" si="6501"/>
        <v/>
      </c>
      <c r="BO164" s="3" t="str">
        <f t="shared" ref="BO164" ca="1" si="7917">IF($B164="","",AZ164*(1+rate_A*BM$1/365))</f>
        <v/>
      </c>
      <c r="BP164" s="3" t="str">
        <f t="shared" ref="BP164" ca="1" si="7918">IF($B164="","",BA164*(1+rate_A*BM$1/365))</f>
        <v/>
      </c>
      <c r="BQ164" s="3" t="str">
        <f t="shared" ref="BQ164" ca="1" si="7919">IF($B164="","",BB164*(1+rate_joint*BM$1/365))</f>
        <v/>
      </c>
      <c r="BR164" s="5" t="str">
        <f t="shared" ca="1" si="6505"/>
        <v/>
      </c>
      <c r="BS164" s="5" t="str" cm="1">
        <f t="array" aca="1" ref="BS164" ca="1">IF(BR164="","",_xlfn.IFS(BR164&lt;='Hidden inputs'!$C$15,BR164*'Hidden inputs'!$D$15,BR164&lt;='Hidden inputs'!$C$16,'Hidden inputs'!$C$15*'Hidden inputs'!$D$15+(BR164-'Hidden inputs'!$B$16)*'Hidden inputs'!$D$16,BR164&lt;='Hidden inputs'!$C$17,'Hidden inputs'!$C$15*'Hidden inputs'!$D$15+('Hidden inputs'!$C$16-'Hidden inputs'!$B$16)*'Hidden inputs'!$D$16+(BR164-'Hidden inputs'!$B$17)*'Hidden inputs'!$D$17,BR164&gt;'Hidden inputs'!$B$18,'Hidden inputs'!$C$15*'Hidden inputs'!$D$15+('Hidden inputs'!$C$16-'Hidden inputs'!$B$16)*'Hidden inputs'!$D$16+('Hidden inputs'!$C$17-'Hidden inputs'!$B$17)*'Hidden inputs'!$D$17+(BR164-'Hidden inputs'!$B$18)*'Hidden inputs'!$D$18))</f>
        <v/>
      </c>
      <c r="BT164" s="10" t="str">
        <f t="shared" ca="1" si="6506"/>
        <v/>
      </c>
      <c r="BU164" s="5" t="str">
        <f t="shared" ca="1" si="6411"/>
        <v/>
      </c>
      <c r="BV164" s="5" t="str">
        <f t="shared" ca="1" si="6412"/>
        <v/>
      </c>
      <c r="BW164" s="5" t="str">
        <f ca="1">IF($B164="","",'Hidden inputs'!$D$11*BN164+'Hidden inputs'!$E$11*BO164)</f>
        <v/>
      </c>
      <c r="BX164" s="11" t="str">
        <f t="shared" ca="1" si="6335"/>
        <v/>
      </c>
      <c r="BY164" s="9" t="str">
        <f t="shared" ca="1" si="6413"/>
        <v/>
      </c>
      <c r="BZ164" s="3" t="str">
        <f t="shared" ca="1" si="6414"/>
        <v/>
      </c>
      <c r="CA164" s="5" t="str" cm="1">
        <f t="array" aca="1" ref="CA164" ca="1">IF($B164="","",IF(BZ164=0,0,IF(DD_Payment="",0,IF(BZ164&lt;_xlfn.IFS(DD_Frequency="Monthly",1,DD_Frequency="Quarterly",IF(MONTH(BZ$2)=1,1,IF(MONTH(BZ$2)=4,1,IF(MONTH(BZ$2)=7,1,IF(MONTH(BZ$2)=10,1,0)))),DD_Frequency="Annually",IF(MONTH(BZ$2)=1,1,0))*DD_Payment,BZ164,_xlfn.IFS(DD_Frequency="Monthly",1,DD_Frequency="Quarterly",IF(MONTH(BZ$2)=1,1,IF(MONTH(BZ$2)=4,1,IF(MONTH(BZ$2)=7,1,IF(MONTH(BZ$2)=10,1,0)))),DD_Frequency="Annually",IF(MONTH(BZ$2)=1,1,0))*DD_Payment))))</f>
        <v/>
      </c>
      <c r="CB164" s="3" t="str">
        <f t="shared" ref="CB164" ca="1" si="7920">IF($B164="","",IF(BZ164&gt;CA164,(BZ164-CA164/2)*(rate_A*(CB$1/365)),0))</f>
        <v/>
      </c>
      <c r="CC164" s="3" t="str">
        <f t="shared" ca="1" si="6508"/>
        <v/>
      </c>
      <c r="CD164" s="3" t="str">
        <f t="shared" ref="CD164" ca="1" si="7921">IF($B164="","",BO164*(1+rate_A*CB$1/365))</f>
        <v/>
      </c>
      <c r="CE164" s="3" t="str">
        <f t="shared" ref="CE164" ca="1" si="7922">IF($B164="","",BP164*(1+rate_A*CB$1/365))</f>
        <v/>
      </c>
      <c r="CF164" s="3" t="str">
        <f t="shared" ref="CF164" ca="1" si="7923">IF($B164="","",BQ164*(1+rate_joint*CB$1/365))</f>
        <v/>
      </c>
      <c r="CG164" s="5" t="str">
        <f t="shared" ca="1" si="6512"/>
        <v/>
      </c>
      <c r="CH164" s="5" t="str" cm="1">
        <f t="array" aca="1" ref="CH164" ca="1">IF(CG164="","",_xlfn.IFS(CG164&lt;='Hidden inputs'!$C$15,CG164*'Hidden inputs'!$D$15,CG164&lt;='Hidden inputs'!$C$16,'Hidden inputs'!$C$15*'Hidden inputs'!$D$15+(CG164-'Hidden inputs'!$B$16)*'Hidden inputs'!$D$16,CG164&lt;='Hidden inputs'!$C$17,'Hidden inputs'!$C$15*'Hidden inputs'!$D$15+('Hidden inputs'!$C$16-'Hidden inputs'!$B$16)*'Hidden inputs'!$D$16+(CG164-'Hidden inputs'!$B$17)*'Hidden inputs'!$D$17,CG164&gt;'Hidden inputs'!$B$18,'Hidden inputs'!$C$15*'Hidden inputs'!$D$15+('Hidden inputs'!$C$16-'Hidden inputs'!$B$16)*'Hidden inputs'!$D$16+('Hidden inputs'!$C$17-'Hidden inputs'!$B$17)*'Hidden inputs'!$D$17+(CG164-'Hidden inputs'!$B$18)*'Hidden inputs'!$D$18))</f>
        <v/>
      </c>
      <c r="CI164" s="10" t="str">
        <f t="shared" ca="1" si="6513"/>
        <v/>
      </c>
      <c r="CJ164" s="5" t="str">
        <f t="shared" ca="1" si="6419"/>
        <v/>
      </c>
      <c r="CK164" s="5" t="str">
        <f t="shared" ca="1" si="6420"/>
        <v/>
      </c>
      <c r="CL164" s="5" t="str">
        <f ca="1">IF($B164="","",'Hidden inputs'!$D$11*CC164+'Hidden inputs'!$E$11*CD164)</f>
        <v/>
      </c>
      <c r="CM164" s="11" t="str">
        <f t="shared" ca="1" si="6340"/>
        <v/>
      </c>
      <c r="CN164" s="9" t="str">
        <f t="shared" ca="1" si="6421"/>
        <v/>
      </c>
      <c r="CO164" s="3" t="str">
        <f t="shared" ca="1" si="6422"/>
        <v/>
      </c>
      <c r="CP164" s="5" t="str" cm="1">
        <f t="array" aca="1" ref="CP164" ca="1">IF($B164="","",IF(CO164=0,0,IF(DD_Payment="",0,IF(CO164&lt;_xlfn.IFS(DD_Frequency="Monthly",1,DD_Frequency="Quarterly",IF(MONTH(CO$2)=1,1,IF(MONTH(CO$2)=4,1,IF(MONTH(CO$2)=7,1,IF(MONTH(CO$2)=10,1,0)))),DD_Frequency="Annually",IF(MONTH(CO$2)=1,1,0))*DD_Payment,CO164,_xlfn.IFS(DD_Frequency="Monthly",1,DD_Frequency="Quarterly",IF(MONTH(CO$2)=1,1,IF(MONTH(CO$2)=4,1,IF(MONTH(CO$2)=7,1,IF(MONTH(CO$2)=10,1,0)))),DD_Frequency="Annually",IF(MONTH(CO$2)=1,1,0))*DD_Payment))))</f>
        <v/>
      </c>
      <c r="CQ164" s="3" t="str">
        <f t="shared" ref="CQ164" ca="1" si="7924">IF($B164="","",IF(CO164&gt;CP164,(CO164-CP164/2)*(rate_A*(CQ$1/365)),0))</f>
        <v/>
      </c>
      <c r="CR164" s="3" t="str">
        <f t="shared" ca="1" si="6515"/>
        <v/>
      </c>
      <c r="CS164" s="3" t="str">
        <f t="shared" ref="CS164" ca="1" si="7925">IF($B164="","",CD164*(1+rate_A*CQ$1/365))</f>
        <v/>
      </c>
      <c r="CT164" s="3" t="str">
        <f t="shared" ref="CT164" ca="1" si="7926">IF($B164="","",CE164*(1+rate_A*CQ$1/365))</f>
        <v/>
      </c>
      <c r="CU164" s="3" t="str">
        <f t="shared" ref="CU164" ca="1" si="7927">IF($B164="","",CF164*(1+rate_joint*CQ$1/365))</f>
        <v/>
      </c>
      <c r="CV164" s="5" t="str">
        <f t="shared" ca="1" si="6519"/>
        <v/>
      </c>
      <c r="CW164" s="5" t="str" cm="1">
        <f t="array" aca="1" ref="CW164" ca="1">IF(CV164="","",_xlfn.IFS(CV164&lt;='Hidden inputs'!$C$15,CV164*'Hidden inputs'!$D$15,CV164&lt;='Hidden inputs'!$C$16,'Hidden inputs'!$C$15*'Hidden inputs'!$D$15+(CV164-'Hidden inputs'!$B$16)*'Hidden inputs'!$D$16,CV164&lt;='Hidden inputs'!$C$17,'Hidden inputs'!$C$15*'Hidden inputs'!$D$15+('Hidden inputs'!$C$16-'Hidden inputs'!$B$16)*'Hidden inputs'!$D$16+(CV164-'Hidden inputs'!$B$17)*'Hidden inputs'!$D$17,CV164&gt;'Hidden inputs'!$B$18,'Hidden inputs'!$C$15*'Hidden inputs'!$D$15+('Hidden inputs'!$C$16-'Hidden inputs'!$B$16)*'Hidden inputs'!$D$16+('Hidden inputs'!$C$17-'Hidden inputs'!$B$17)*'Hidden inputs'!$D$17+(CV164-'Hidden inputs'!$B$18)*'Hidden inputs'!$D$18))</f>
        <v/>
      </c>
      <c r="CX164" s="10" t="str">
        <f t="shared" ca="1" si="6520"/>
        <v/>
      </c>
      <c r="CY164" s="5" t="str">
        <f t="shared" ca="1" si="6427"/>
        <v/>
      </c>
      <c r="CZ164" s="5" t="str">
        <f t="shared" ca="1" si="6428"/>
        <v/>
      </c>
      <c r="DA164" s="5" t="str">
        <f ca="1">IF($B164="","",'Hidden inputs'!$D$11*CR164+'Hidden inputs'!$E$11*CS164)</f>
        <v/>
      </c>
      <c r="DB164" s="11" t="str">
        <f t="shared" ca="1" si="6345"/>
        <v/>
      </c>
      <c r="DC164" s="9" t="str">
        <f t="shared" ca="1" si="6429"/>
        <v/>
      </c>
      <c r="DD164" s="3" t="str">
        <f t="shared" ca="1" si="6430"/>
        <v/>
      </c>
      <c r="DE164" s="5" t="str" cm="1">
        <f t="array" aca="1" ref="DE164" ca="1">IF($B164="","",IF(DD164=0,0,IF(DD_Payment="",0,IF(DD164&lt;_xlfn.IFS(DD_Frequency="Monthly",1,DD_Frequency="Quarterly",IF(MONTH(DD$2)=1,1,IF(MONTH(DD$2)=4,1,IF(MONTH(DD$2)=7,1,IF(MONTH(DD$2)=10,1,0)))),DD_Frequency="Annually",IF(MONTH(DD$2)=1,1,0))*DD_Payment,DD164,_xlfn.IFS(DD_Frequency="Monthly",1,DD_Frequency="Quarterly",IF(MONTH(DD$2)=1,1,IF(MONTH(DD$2)=4,1,IF(MONTH(DD$2)=7,1,IF(MONTH(DD$2)=10,1,0)))),DD_Frequency="Annually",IF(MONTH(DD$2)=1,1,0))*DD_Payment))))</f>
        <v/>
      </c>
      <c r="DF164" s="3" t="str">
        <f t="shared" ref="DF164" ca="1" si="7928">IF($B164="","",IF(DD164&gt;DE164,(DD164-DE164/2)*(rate_A*(DF$1/365)),0))</f>
        <v/>
      </c>
      <c r="DG164" s="3" t="str">
        <f t="shared" ca="1" si="6522"/>
        <v/>
      </c>
      <c r="DH164" s="3" t="str">
        <f t="shared" ref="DH164" ca="1" si="7929">IF($B164="","",CS164*(1+rate_A*DF$1/365))</f>
        <v/>
      </c>
      <c r="DI164" s="3" t="str">
        <f t="shared" ref="DI164" ca="1" si="7930">IF($B164="","",CT164*(1+rate_A*DF$1/365))</f>
        <v/>
      </c>
      <c r="DJ164" s="3" t="str">
        <f t="shared" ref="DJ164" ca="1" si="7931">IF($B164="","",CU164*(1+rate_joint*DF$1/365))</f>
        <v/>
      </c>
      <c r="DK164" s="5" t="str">
        <f t="shared" ca="1" si="6526"/>
        <v/>
      </c>
      <c r="DL164" s="5" t="str" cm="1">
        <f t="array" aca="1" ref="DL164" ca="1">IF(DK164="","",_xlfn.IFS(DK164&lt;='Hidden inputs'!$C$15,DK164*'Hidden inputs'!$D$15,DK164&lt;='Hidden inputs'!$C$16,'Hidden inputs'!$C$15*'Hidden inputs'!$D$15+(DK164-'Hidden inputs'!$B$16)*'Hidden inputs'!$D$16,DK164&lt;='Hidden inputs'!$C$17,'Hidden inputs'!$C$15*'Hidden inputs'!$D$15+('Hidden inputs'!$C$16-'Hidden inputs'!$B$16)*'Hidden inputs'!$D$16+(DK164-'Hidden inputs'!$B$17)*'Hidden inputs'!$D$17,DK164&gt;'Hidden inputs'!$B$18,'Hidden inputs'!$C$15*'Hidden inputs'!$D$15+('Hidden inputs'!$C$16-'Hidden inputs'!$B$16)*'Hidden inputs'!$D$16+('Hidden inputs'!$C$17-'Hidden inputs'!$B$17)*'Hidden inputs'!$D$17+(DK164-'Hidden inputs'!$B$18)*'Hidden inputs'!$D$18))</f>
        <v/>
      </c>
      <c r="DM164" s="10" t="str">
        <f t="shared" ca="1" si="6527"/>
        <v/>
      </c>
      <c r="DN164" s="5" t="str">
        <f t="shared" ca="1" si="6435"/>
        <v/>
      </c>
      <c r="DO164" s="5" t="str">
        <f t="shared" ca="1" si="6436"/>
        <v/>
      </c>
      <c r="DP164" s="5" t="str">
        <f ca="1">IF($B164="","",'Hidden inputs'!$D$11*DG164+'Hidden inputs'!$E$11*DH164)</f>
        <v/>
      </c>
      <c r="DQ164" s="11" t="str">
        <f t="shared" ca="1" si="6350"/>
        <v/>
      </c>
      <c r="DR164" s="9" t="str">
        <f t="shared" ca="1" si="6437"/>
        <v/>
      </c>
      <c r="DS164" s="3" t="str">
        <f t="shared" ca="1" si="6438"/>
        <v/>
      </c>
      <c r="DT164" s="5" t="str" cm="1">
        <f t="array" aca="1" ref="DT164" ca="1">IF($B164="","",IF(DS164=0,0,IF(DD_Payment="",0,IF(DS164&lt;_xlfn.IFS(DD_Frequency="Monthly",1,DD_Frequency="Quarterly",IF(MONTH(DS$2)=1,1,IF(MONTH(DS$2)=4,1,IF(MONTH(DS$2)=7,1,IF(MONTH(DS$2)=10,1,0)))),DD_Frequency="Annually",IF(MONTH(DS$2)=1,1,0))*DD_Payment,DS164,_xlfn.IFS(DD_Frequency="Monthly",1,DD_Frequency="Quarterly",IF(MONTH(DS$2)=1,1,IF(MONTH(DS$2)=4,1,IF(MONTH(DS$2)=7,1,IF(MONTH(DS$2)=10,1,0)))),DD_Frequency="Annually",IF(MONTH(DS$2)=1,1,0))*DD_Payment))))</f>
        <v/>
      </c>
      <c r="DU164" s="3" t="str">
        <f t="shared" ref="DU164" ca="1" si="7932">IF($B164="","",IF(DS164&gt;DT164,(DS164-DT164/2)*(rate_A*(DU$1/365)),0))</f>
        <v/>
      </c>
      <c r="DV164" s="3" t="str">
        <f t="shared" ca="1" si="6529"/>
        <v/>
      </c>
      <c r="DW164" s="3" t="str">
        <f t="shared" ref="DW164" ca="1" si="7933">IF($B164="","",DH164*(1+rate_A*DU$1/365))</f>
        <v/>
      </c>
      <c r="DX164" s="3" t="str">
        <f t="shared" ref="DX164" ca="1" si="7934">IF($B164="","",DI164*(1+rate_A*DU$1/365))</f>
        <v/>
      </c>
      <c r="DY164" s="3" t="str">
        <f t="shared" ref="DY164" ca="1" si="7935">IF($B164="","",DJ164*(1+rate_joint*DU$1/365))</f>
        <v/>
      </c>
      <c r="DZ164" s="5" t="str">
        <f t="shared" ca="1" si="6533"/>
        <v/>
      </c>
      <c r="EA164" s="5" t="str" cm="1">
        <f t="array" aca="1" ref="EA164" ca="1">IF(DZ164="","",_xlfn.IFS(DZ164&lt;='Hidden inputs'!$C$15,DZ164*'Hidden inputs'!$D$15,DZ164&lt;='Hidden inputs'!$C$16,'Hidden inputs'!$C$15*'Hidden inputs'!$D$15+(DZ164-'Hidden inputs'!$B$16)*'Hidden inputs'!$D$16,DZ164&lt;='Hidden inputs'!$C$17,'Hidden inputs'!$C$15*'Hidden inputs'!$D$15+('Hidden inputs'!$C$16-'Hidden inputs'!$B$16)*'Hidden inputs'!$D$16+(DZ164-'Hidden inputs'!$B$17)*'Hidden inputs'!$D$17,DZ164&gt;'Hidden inputs'!$B$18,'Hidden inputs'!$C$15*'Hidden inputs'!$D$15+('Hidden inputs'!$C$16-'Hidden inputs'!$B$16)*'Hidden inputs'!$D$16+('Hidden inputs'!$C$17-'Hidden inputs'!$B$17)*'Hidden inputs'!$D$17+(DZ164-'Hidden inputs'!$B$18)*'Hidden inputs'!$D$18))</f>
        <v/>
      </c>
      <c r="EB164" s="10" t="str">
        <f t="shared" ca="1" si="6534"/>
        <v/>
      </c>
      <c r="EC164" s="5" t="str">
        <f t="shared" ca="1" si="6443"/>
        <v/>
      </c>
      <c r="ED164" s="5" t="str">
        <f t="shared" ca="1" si="6444"/>
        <v/>
      </c>
      <c r="EE164" s="5" t="str">
        <f ca="1">IF($B164="","",'Hidden inputs'!$D$11*DV164+'Hidden inputs'!$E$11*DW164)</f>
        <v/>
      </c>
      <c r="EF164" s="11" t="str">
        <f t="shared" ca="1" si="6355"/>
        <v/>
      </c>
      <c r="EG164" s="9" t="str">
        <f t="shared" ca="1" si="6445"/>
        <v/>
      </c>
      <c r="EH164" s="3" t="str">
        <f t="shared" ca="1" si="6446"/>
        <v/>
      </c>
      <c r="EI164" s="5" t="str" cm="1">
        <f t="array" aca="1" ref="EI164" ca="1">IF($B164="","",IF(EH164=0,0,IF(DD_Payment="",0,IF(EH164&lt;_xlfn.IFS(DD_Frequency="Monthly",1,DD_Frequency="Quarterly",IF(MONTH(EH$2)=1,1,IF(MONTH(EH$2)=4,1,IF(MONTH(EH$2)=7,1,IF(MONTH(EH$2)=10,1,0)))),DD_Frequency="Annually",IF(MONTH(EH$2)=1,1,0))*DD_Payment,EH164,_xlfn.IFS(DD_Frequency="Monthly",1,DD_Frequency="Quarterly",IF(MONTH(EH$2)=1,1,IF(MONTH(EH$2)=4,1,IF(MONTH(EH$2)=7,1,IF(MONTH(EH$2)=10,1,0)))),DD_Frequency="Annually",IF(MONTH(EH$2)=1,1,0))*DD_Payment))))</f>
        <v/>
      </c>
      <c r="EJ164" s="3" t="str">
        <f t="shared" ref="EJ164" ca="1" si="7936">IF($B164="","",IF(EH164&gt;EI164,(EH164-EI164/2)*(rate_A*(EJ$1/365)),0))</f>
        <v/>
      </c>
      <c r="EK164" s="3" t="str">
        <f t="shared" ca="1" si="6536"/>
        <v/>
      </c>
      <c r="EL164" s="3" t="str">
        <f t="shared" ref="EL164" ca="1" si="7937">IF($B164="","",DW164*(1+rate_A*EJ$1/365))</f>
        <v/>
      </c>
      <c r="EM164" s="3" t="str">
        <f t="shared" ref="EM164" ca="1" si="7938">IF($B164="","",DX164*(1+rate_A*EJ$1/365))</f>
        <v/>
      </c>
      <c r="EN164" s="3" t="str">
        <f t="shared" ref="EN164" ca="1" si="7939">IF($B164="","",DY164*(1+rate_joint*EJ$1/365))</f>
        <v/>
      </c>
      <c r="EO164" s="5" t="str">
        <f t="shared" ca="1" si="6540"/>
        <v/>
      </c>
      <c r="EP164" s="5" t="str" cm="1">
        <f t="array" aca="1" ref="EP164" ca="1">IF(EO164="","",_xlfn.IFS(EO164&lt;='Hidden inputs'!$C$15,EO164*'Hidden inputs'!$D$15,EO164&lt;='Hidden inputs'!$C$16,'Hidden inputs'!$C$15*'Hidden inputs'!$D$15+(EO164-'Hidden inputs'!$B$16)*'Hidden inputs'!$D$16,EO164&lt;='Hidden inputs'!$C$17,'Hidden inputs'!$C$15*'Hidden inputs'!$D$15+('Hidden inputs'!$C$16-'Hidden inputs'!$B$16)*'Hidden inputs'!$D$16+(EO164-'Hidden inputs'!$B$17)*'Hidden inputs'!$D$17,EO164&gt;'Hidden inputs'!$B$18,'Hidden inputs'!$C$15*'Hidden inputs'!$D$15+('Hidden inputs'!$C$16-'Hidden inputs'!$B$16)*'Hidden inputs'!$D$16+('Hidden inputs'!$C$17-'Hidden inputs'!$B$17)*'Hidden inputs'!$D$17+(EO164-'Hidden inputs'!$B$18)*'Hidden inputs'!$D$18))</f>
        <v/>
      </c>
      <c r="EQ164" s="10" t="str">
        <f t="shared" ca="1" si="6541"/>
        <v/>
      </c>
      <c r="ER164" s="5" t="str">
        <f t="shared" ca="1" si="6451"/>
        <v/>
      </c>
      <c r="ES164" s="5" t="str">
        <f t="shared" ca="1" si="6452"/>
        <v/>
      </c>
      <c r="ET164" s="5" t="str">
        <f ca="1">IF($B164="","",'Hidden inputs'!$D$11*EK164+'Hidden inputs'!$E$11*EL164)</f>
        <v/>
      </c>
      <c r="EU164" s="11" t="str">
        <f t="shared" ca="1" si="6360"/>
        <v/>
      </c>
      <c r="EV164" s="9" t="str">
        <f t="shared" ca="1" si="6453"/>
        <v/>
      </c>
      <c r="EW164" s="3" t="str">
        <f t="shared" ca="1" si="6454"/>
        <v/>
      </c>
      <c r="EX164" s="5" t="str" cm="1">
        <f t="array" aca="1" ref="EX164" ca="1">IF($B164="","",IF(EW164=0,0,IF(DD_Payment="",0,IF(EW164&lt;_xlfn.IFS(DD_Frequency="Monthly",1,DD_Frequency="Quarterly",IF(MONTH(EW$2)=1,1,IF(MONTH(EW$2)=4,1,IF(MONTH(EW$2)=7,1,IF(MONTH(EW$2)=10,1,0)))),DD_Frequency="Annually",IF(MONTH(EW$2)=1,1,0))*DD_Payment,EW164,_xlfn.IFS(DD_Frequency="Monthly",1,DD_Frequency="Quarterly",IF(MONTH(EW$2)=1,1,IF(MONTH(EW$2)=4,1,IF(MONTH(EW$2)=7,1,IF(MONTH(EW$2)=10,1,0)))),DD_Frequency="Annually",IF(MONTH(EW$2)=1,1,0))*DD_Payment))))</f>
        <v/>
      </c>
      <c r="EY164" s="3" t="str">
        <f t="shared" ref="EY164" ca="1" si="7940">IF($B164="","",IF(EW164&gt;EX164,(EW164-EX164/2)*(rate_A*(EY$1/365)),0))</f>
        <v/>
      </c>
      <c r="EZ164" s="3" t="str">
        <f t="shared" ca="1" si="6543"/>
        <v/>
      </c>
      <c r="FA164" s="3" t="str">
        <f t="shared" ref="FA164" ca="1" si="7941">IF($B164="","",EL164*(1+rate_A*EY$1/365))</f>
        <v/>
      </c>
      <c r="FB164" s="3" t="str">
        <f t="shared" ref="FB164" ca="1" si="7942">IF($B164="","",EM164*(1+rate_A*EY$1/365))</f>
        <v/>
      </c>
      <c r="FC164" s="3" t="str">
        <f t="shared" ref="FC164" ca="1" si="7943">IF($B164="","",EN164*(1+rate_joint*EY$1/365))</f>
        <v/>
      </c>
      <c r="FD164" s="5" t="str">
        <f t="shared" ca="1" si="6547"/>
        <v/>
      </c>
      <c r="FE164" s="5" t="str" cm="1">
        <f t="array" aca="1" ref="FE164" ca="1">IF(FD164="","",_xlfn.IFS(FD164&lt;='Hidden inputs'!$C$15,FD164*'Hidden inputs'!$D$15,FD164&lt;='Hidden inputs'!$C$16,'Hidden inputs'!$C$15*'Hidden inputs'!$D$15+(FD164-'Hidden inputs'!$B$16)*'Hidden inputs'!$D$16,FD164&lt;='Hidden inputs'!$C$17,'Hidden inputs'!$C$15*'Hidden inputs'!$D$15+('Hidden inputs'!$C$16-'Hidden inputs'!$B$16)*'Hidden inputs'!$D$16+(FD164-'Hidden inputs'!$B$17)*'Hidden inputs'!$D$17,FD164&gt;'Hidden inputs'!$B$18,'Hidden inputs'!$C$15*'Hidden inputs'!$D$15+('Hidden inputs'!$C$16-'Hidden inputs'!$B$16)*'Hidden inputs'!$D$16+('Hidden inputs'!$C$17-'Hidden inputs'!$B$17)*'Hidden inputs'!$D$17+(FD164-'Hidden inputs'!$B$18)*'Hidden inputs'!$D$18))</f>
        <v/>
      </c>
      <c r="FF164" s="10" t="str">
        <f t="shared" ca="1" si="6548"/>
        <v/>
      </c>
      <c r="FG164" s="5" t="str">
        <f t="shared" ca="1" si="6459"/>
        <v/>
      </c>
      <c r="FH164" s="5" t="str">
        <f t="shared" ca="1" si="6460"/>
        <v/>
      </c>
      <c r="FI164" s="5" t="str">
        <f ca="1">IF($B164="","",'Hidden inputs'!$D$11*EZ164+'Hidden inputs'!$E$11*FA164)</f>
        <v/>
      </c>
      <c r="FJ164" s="11" t="str">
        <f t="shared" ca="1" si="6365"/>
        <v/>
      </c>
      <c r="FK164" s="9" t="str">
        <f t="shared" ca="1" si="6461"/>
        <v/>
      </c>
      <c r="FL164" s="3" t="str">
        <f t="shared" ca="1" si="6462"/>
        <v/>
      </c>
      <c r="FM164" s="5" t="str" cm="1">
        <f t="array" aca="1" ref="FM164" ca="1">IF($B164="","",IF(FL164=0,0,IF(DD_Payment="",0,IF(FL164&lt;_xlfn.IFS(DD_Frequency="Monthly",1,DD_Frequency="Quarterly",IF(MONTH(FL$2)=1,1,IF(MONTH(FL$2)=4,1,IF(MONTH(FL$2)=7,1,IF(MONTH(FL$2)=10,1,0)))),DD_Frequency="Annually",IF(MONTH(FL$2)=1,1,0))*DD_Payment,FL164,_xlfn.IFS(DD_Frequency="Monthly",1,DD_Frequency="Quarterly",IF(MONTH(FL$2)=1,1,IF(MONTH(FL$2)=4,1,IF(MONTH(FL$2)=7,1,IF(MONTH(FL$2)=10,1,0)))),DD_Frequency="Annually",IF(MONTH(FL$2)=1,1,0))*DD_Payment))))</f>
        <v/>
      </c>
      <c r="FN164" s="3" t="str">
        <f t="shared" ref="FN164" ca="1" si="7944">IF($B164="","",IF(FL164&gt;FM164,(FL164-FM164/2)*(rate_A*(FN$1/365)),0))</f>
        <v/>
      </c>
      <c r="FO164" s="3" t="str">
        <f t="shared" ca="1" si="6550"/>
        <v/>
      </c>
      <c r="FP164" s="3" t="str">
        <f t="shared" ref="FP164" ca="1" si="7945">IF($B164="","",FA164*(1+rate_A*FN$1/365))</f>
        <v/>
      </c>
      <c r="FQ164" s="3" t="str">
        <f t="shared" ref="FQ164" ca="1" si="7946">IF($B164="","",FB164*(1+rate_A*FN$1/365))</f>
        <v/>
      </c>
      <c r="FR164" s="3" t="str">
        <f t="shared" ref="FR164" ca="1" si="7947">IF($B164="","",FC164*(1+rate_joint*FN$1/365))</f>
        <v/>
      </c>
      <c r="FS164" s="5" t="str">
        <f t="shared" ca="1" si="6554"/>
        <v/>
      </c>
      <c r="FT164" s="5" t="str" cm="1">
        <f t="array" aca="1" ref="FT164" ca="1">IF(FS164="","",_xlfn.IFS(FS164&lt;='Hidden inputs'!$C$15,FS164*'Hidden inputs'!$D$15,FS164&lt;='Hidden inputs'!$C$16,'Hidden inputs'!$C$15*'Hidden inputs'!$D$15+(FS164-'Hidden inputs'!$B$16)*'Hidden inputs'!$D$16,FS164&lt;='Hidden inputs'!$C$17,'Hidden inputs'!$C$15*'Hidden inputs'!$D$15+('Hidden inputs'!$C$16-'Hidden inputs'!$B$16)*'Hidden inputs'!$D$16+(FS164-'Hidden inputs'!$B$17)*'Hidden inputs'!$D$17,FS164&gt;'Hidden inputs'!$B$18,'Hidden inputs'!$C$15*'Hidden inputs'!$D$15+('Hidden inputs'!$C$16-'Hidden inputs'!$B$16)*'Hidden inputs'!$D$16+('Hidden inputs'!$C$17-'Hidden inputs'!$B$17)*'Hidden inputs'!$D$17+(FS164-'Hidden inputs'!$B$18)*'Hidden inputs'!$D$18))</f>
        <v/>
      </c>
      <c r="FU164" s="10" t="str">
        <f t="shared" ca="1" si="6555"/>
        <v/>
      </c>
      <c r="FV164" s="5" t="str">
        <f t="shared" ca="1" si="6467"/>
        <v/>
      </c>
      <c r="FW164" s="5" t="str">
        <f t="shared" ca="1" si="6468"/>
        <v/>
      </c>
      <c r="FX164" s="5" t="str">
        <f ca="1">IF($B164="","",'Hidden inputs'!$D$11*FO164+'Hidden inputs'!$E$11*FP164)</f>
        <v/>
      </c>
      <c r="FY164" s="11" t="str">
        <f t="shared" ca="1" si="6370"/>
        <v/>
      </c>
      <c r="FZ164" s="9" t="str">
        <f t="shared" ca="1" si="6469"/>
        <v/>
      </c>
      <c r="GA164" s="5" t="str">
        <f t="shared" ca="1" si="6470"/>
        <v/>
      </c>
      <c r="GB164" s="5" t="str">
        <f t="shared" ca="1" si="6471"/>
        <v/>
      </c>
      <c r="GC164" s="5" t="str">
        <f t="shared" ca="1" si="6371"/>
        <v/>
      </c>
      <c r="GD164" s="5" t="str">
        <f t="shared" ca="1" si="6372"/>
        <v/>
      </c>
    </row>
    <row r="165" spans="1:186" x14ac:dyDescent="0.35">
      <c r="A165" s="2" t="str">
        <f t="shared" ca="1" si="6373"/>
        <v/>
      </c>
      <c r="B165" s="6" t="str">
        <f t="shared" ca="1" si="6374"/>
        <v/>
      </c>
      <c r="C165" s="5" t="str">
        <f t="shared" ca="1" si="6472"/>
        <v/>
      </c>
      <c r="D165" s="5" t="str" cm="1">
        <f t="array" aca="1" ref="D165" ca="1">IF($B165="","",IF(C165=0,0,IF(DD_Payment="",0,IF(C165&lt;_xlfn.IFS(DD_Frequency="Monthly",1,DD_Frequency="Quarterly",IF(MONTH(C$2)=1,1,IF(MONTH(C$2)=4,1,IF(MONTH(C$2)=7,1,IF(MONTH(C$2)=10,1,0)))),DD_Frequency="Annually",IF(MONTH(C$2)=1,1,0))*DD_Payment,C165,_xlfn.IFS(DD_Frequency="Monthly",1,DD_Frequency="Quarterly",IF(MONTH(C$2)=1,1,IF(MONTH(C$2)=4,1,IF(MONTH(C$2)=7,1,IF(MONTH(C$2)=10,1,0)))),DD_Frequency="Annually",IF(MONTH(C$2)=1,1,0))*DD_Payment))))</f>
        <v/>
      </c>
      <c r="E165" s="5" t="str">
        <f t="shared" ref="E165" ca="1" si="7948">IF(B165="","",IF(C165&gt;D165,(C165-D165/2)*(rate_A*(E$1/365)),0))</f>
        <v/>
      </c>
      <c r="F165" s="5" t="str">
        <f t="shared" ca="1" si="6376"/>
        <v/>
      </c>
      <c r="G165" s="5" t="str">
        <f t="shared" ref="G165" ca="1" si="7949">IF(B165="","",G164*(1+rate_A*E$1/365))</f>
        <v/>
      </c>
      <c r="H165" s="5" t="str">
        <f t="shared" ref="H165" ca="1" si="7950">IF(B165="","",H164*(1+rate_A*E$1/365))</f>
        <v/>
      </c>
      <c r="I165" s="5" t="str">
        <f t="shared" ref="I165" ca="1" si="7951">IF(B165="","",I164*(1+rate_joint*E$1/365))</f>
        <v/>
      </c>
      <c r="J165" s="5" t="str">
        <f t="shared" ca="1" si="6477"/>
        <v/>
      </c>
      <c r="K165" s="5" t="str" cm="1">
        <f t="array" aca="1" ref="K165" ca="1">IF(J165="","",_xlfn.IFS(J165&lt;='Hidden inputs'!$C$15,J165*'Hidden inputs'!$D$15,J165&lt;='Hidden inputs'!$C$16,'Hidden inputs'!$C$15*'Hidden inputs'!$D$15+(J165-'Hidden inputs'!$B$16)*'Hidden inputs'!$D$16,J165&lt;='Hidden inputs'!$C$17,'Hidden inputs'!$C$15*'Hidden inputs'!$D$15+('Hidden inputs'!$C$16-'Hidden inputs'!$B$16)*'Hidden inputs'!$D$16+(J165-'Hidden inputs'!$B$17)*'Hidden inputs'!$D$17,J165&gt;'Hidden inputs'!$B$18,'Hidden inputs'!$C$15*'Hidden inputs'!$D$15+('Hidden inputs'!$C$16-'Hidden inputs'!$B$16)*'Hidden inputs'!$D$16+('Hidden inputs'!$C$17-'Hidden inputs'!$B$17)*'Hidden inputs'!$D$17+(J165-'Hidden inputs'!$B$18)*'Hidden inputs'!$D$18))</f>
        <v/>
      </c>
      <c r="L165" s="11" t="str">
        <f t="shared" ca="1" si="6478"/>
        <v/>
      </c>
      <c r="M165" s="5" t="str">
        <f t="shared" ca="1" si="6380"/>
        <v/>
      </c>
      <c r="N165" s="5" t="str">
        <f t="shared" ca="1" si="6381"/>
        <v/>
      </c>
      <c r="O165" s="5" t="str">
        <f ca="1">IF(B165="","",'Hidden inputs'!$D$11*F165+'Hidden inputs'!$E$11*G165)</f>
        <v/>
      </c>
      <c r="P165" s="11" t="str">
        <f t="shared" ca="1" si="6314"/>
        <v/>
      </c>
      <c r="Q165" s="20" t="str">
        <f t="shared" ca="1" si="6315"/>
        <v/>
      </c>
      <c r="R165" s="3" t="str">
        <f t="shared" ca="1" si="6382"/>
        <v/>
      </c>
      <c r="S165" s="5" t="str" cm="1">
        <f t="array" aca="1" ref="S165" ca="1">IF($B165="","",IF(R165=0,0,IF(DD_Payment="",0,IF(R165&lt;_xlfn.IFS(DD_Frequency="Monthly",1,DD_Frequency="Quarterly",IF(MONTH(R$2)=1,1,IF(MONTH(R$2)=4,1,IF(MONTH(R$2)=7,1,IF(MONTH(R$2)=10,1,0)))),DD_Frequency="Annually",IF(MONTH(R$2)=1,1,0))*DD_Payment,R165,_xlfn.IFS(DD_Frequency="Monthly",1,DD_Frequency="Quarterly",IF(MONTH(R$2)=1,1,IF(MONTH(R$2)=4,1,IF(MONTH(R$2)=7,1,IF(MONTH(R$2)=10,1,0)))),DD_Frequency="Annually",IF(MONTH(R$2)=1,1,0))*DD_Payment))))</f>
        <v/>
      </c>
      <c r="T165" s="3" t="str">
        <f t="shared" ref="T165" ca="1" si="7952">IF(B165="","",IF(R165&gt;S165,(R165-S165/2)*(rate_A*((T$1+A165)/365)),0))</f>
        <v/>
      </c>
      <c r="U165" s="3" t="str">
        <f t="shared" ca="1" si="6384"/>
        <v/>
      </c>
      <c r="V165" s="3" t="str">
        <f t="shared" ref="V165" ca="1" si="7953">IF(B165="","",G165*(1+rate_A*(T$1+A165)/365))</f>
        <v/>
      </c>
      <c r="W165" s="3" t="str">
        <f t="shared" ref="W165" ca="1" si="7954">IF(B165="","",H165*(1+rate_A*(T$1+A165)/365))</f>
        <v/>
      </c>
      <c r="X165" s="3" t="str">
        <f t="shared" ref="X165" ca="1" si="7955">IF(B165="","",I165*(1+rate_joint*(T$1+A165)/365))</f>
        <v/>
      </c>
      <c r="Y165" s="5" t="str">
        <f t="shared" ca="1" si="6483"/>
        <v/>
      </c>
      <c r="Z165" s="5" t="str" cm="1">
        <f t="array" aca="1" ref="Z165" ca="1">IF(Y165="","",_xlfn.IFS(Y165&lt;='Hidden inputs'!$C$15,Y165*'Hidden inputs'!$D$15,Y165&lt;='Hidden inputs'!$C$16,'Hidden inputs'!$C$15*'Hidden inputs'!$D$15+(Y165-'Hidden inputs'!$B$16)*'Hidden inputs'!$D$16,Y165&lt;='Hidden inputs'!$C$17,'Hidden inputs'!$C$15*'Hidden inputs'!$D$15+('Hidden inputs'!$C$16-'Hidden inputs'!$B$16)*'Hidden inputs'!$D$16+(Y165-'Hidden inputs'!$B$17)*'Hidden inputs'!$D$17,Y165&gt;'Hidden inputs'!$B$18,'Hidden inputs'!$C$15*'Hidden inputs'!$D$15+('Hidden inputs'!$C$16-'Hidden inputs'!$B$16)*'Hidden inputs'!$D$16+('Hidden inputs'!$C$17-'Hidden inputs'!$B$17)*'Hidden inputs'!$D$17+(Y165-'Hidden inputs'!$B$18)*'Hidden inputs'!$D$18))</f>
        <v/>
      </c>
      <c r="AA165" s="10" t="str">
        <f t="shared" ca="1" si="6484"/>
        <v/>
      </c>
      <c r="AB165" s="5" t="str">
        <f t="shared" ca="1" si="6388"/>
        <v/>
      </c>
      <c r="AC165" s="5" t="str">
        <f t="shared" ca="1" si="6485"/>
        <v/>
      </c>
      <c r="AD165" s="5" t="str">
        <f ca="1">IF(B165="","",'Hidden inputs'!$D$11*U165+'Hidden inputs'!$E$11*V165)</f>
        <v/>
      </c>
      <c r="AE165" s="11" t="str">
        <f t="shared" ca="1" si="6320"/>
        <v/>
      </c>
      <c r="AF165" s="9" t="str">
        <f t="shared" ca="1" si="6389"/>
        <v/>
      </c>
      <c r="AG165" s="3" t="str">
        <f t="shared" ca="1" si="6390"/>
        <v/>
      </c>
      <c r="AH165" s="5" t="str" cm="1">
        <f t="array" aca="1" ref="AH165" ca="1">IF($B165="","",IF(AG165=0,0,IF(DD_Payment="",0,IF(AG165&lt;_xlfn.IFS(DD_Frequency="Monthly",1,DD_Frequency="Quarterly",IF(MONTH(AG$2)=1,1,IF(MONTH(AG$2)=4,1,IF(MONTH(AG$2)=7,1,IF(MONTH(AG$2)=10,1,0)))),DD_Frequency="Annually",IF(MONTH(AG$2)=1,1,0))*DD_Payment,AG165,_xlfn.IFS(DD_Frequency="Monthly",1,DD_Frequency="Quarterly",IF(MONTH(AG$2)=1,1,IF(MONTH(AG$2)=4,1,IF(MONTH(AG$2)=7,1,IF(MONTH(AG$2)=10,1,0)))),DD_Frequency="Annually",IF(MONTH(AG$2)=1,1,0))*DD_Payment))))</f>
        <v/>
      </c>
      <c r="AI165" s="3" t="str">
        <f t="shared" ref="AI165" ca="1" si="7956">IF($B165="","",IF(AG165&gt;AH165,(AG165-AH165/2)*(rate_A*(AI$1/365)),0))</f>
        <v/>
      </c>
      <c r="AJ165" s="3" t="str">
        <f t="shared" ca="1" si="6487"/>
        <v/>
      </c>
      <c r="AK165" s="3" t="str">
        <f t="shared" ref="AK165" ca="1" si="7957">IF($B165="","",V165*(1+rate_A*AI$1/365))</f>
        <v/>
      </c>
      <c r="AL165" s="3" t="str">
        <f t="shared" ref="AL165" ca="1" si="7958">IF($B165="","",W165*(1+rate_A*AI$1/365))</f>
        <v/>
      </c>
      <c r="AM165" s="3" t="str">
        <f t="shared" ref="AM165" ca="1" si="7959">IF($B165="","",X165*(1+rate_joint*AI$1/365))</f>
        <v/>
      </c>
      <c r="AN165" s="5" t="str">
        <f t="shared" ca="1" si="6491"/>
        <v/>
      </c>
      <c r="AO165" s="5" t="str" cm="1">
        <f t="array" aca="1" ref="AO165" ca="1">IF(AN165="","",_xlfn.IFS(AN165&lt;='Hidden inputs'!$C$15,AN165*'Hidden inputs'!$D$15,AN165&lt;='Hidden inputs'!$C$16,'Hidden inputs'!$C$15*'Hidden inputs'!$D$15+(AN165-'Hidden inputs'!$B$16)*'Hidden inputs'!$D$16,AN165&lt;='Hidden inputs'!$C$17,'Hidden inputs'!$C$15*'Hidden inputs'!$D$15+('Hidden inputs'!$C$16-'Hidden inputs'!$B$16)*'Hidden inputs'!$D$16+(AN165-'Hidden inputs'!$B$17)*'Hidden inputs'!$D$17,AN165&gt;'Hidden inputs'!$B$18,'Hidden inputs'!$C$15*'Hidden inputs'!$D$15+('Hidden inputs'!$C$16-'Hidden inputs'!$B$16)*'Hidden inputs'!$D$16+('Hidden inputs'!$C$17-'Hidden inputs'!$B$17)*'Hidden inputs'!$D$17+(AN165-'Hidden inputs'!$B$18)*'Hidden inputs'!$D$18))</f>
        <v/>
      </c>
      <c r="AP165" s="10" t="str">
        <f t="shared" ca="1" si="6492"/>
        <v/>
      </c>
      <c r="AQ165" s="5" t="str">
        <f t="shared" ca="1" si="6395"/>
        <v/>
      </c>
      <c r="AR165" s="5" t="str">
        <f t="shared" ca="1" si="6396"/>
        <v/>
      </c>
      <c r="AS165" s="5" t="str">
        <f ca="1">IF($B165="","",'Hidden inputs'!$D$11*AJ165+'Hidden inputs'!$E$11*AK165)</f>
        <v/>
      </c>
      <c r="AT165" s="11" t="str">
        <f t="shared" ca="1" si="6325"/>
        <v/>
      </c>
      <c r="AU165" s="9" t="str">
        <f t="shared" ca="1" si="6397"/>
        <v/>
      </c>
      <c r="AV165" s="3" t="str">
        <f t="shared" ca="1" si="6398"/>
        <v/>
      </c>
      <c r="AW165" s="5" t="str" cm="1">
        <f t="array" aca="1" ref="AW165" ca="1">IF($B165="","",IF(AV165=0,0,IF(DD_Payment="",0,IF(AV165&lt;_xlfn.IFS(DD_Frequency="Monthly",1,DD_Frequency="Quarterly",IF(MONTH(AV$2)=1,1,IF(MONTH(AV$2)=4,1,IF(MONTH(AV$2)=7,1,IF(MONTH(AV$2)=10,1,0)))),DD_Frequency="Annually",IF(MONTH(AV$2)=1,1,0))*DD_Payment,AV165,_xlfn.IFS(DD_Frequency="Monthly",1,DD_Frequency="Quarterly",IF(MONTH(AV$2)=1,1,IF(MONTH(AV$2)=4,1,IF(MONTH(AV$2)=7,1,IF(MONTH(AV$2)=10,1,0)))),DD_Frequency="Annually",IF(MONTH(AV$2)=1,1,0))*DD_Payment))))</f>
        <v/>
      </c>
      <c r="AX165" s="3" t="str">
        <f t="shared" ref="AX165" ca="1" si="7960">IF($B165="","",IF(AV165&gt;AW165,(AV165-AW165/2)*(rate_A*(AX$1/365)),0))</f>
        <v/>
      </c>
      <c r="AY165" s="3" t="str">
        <f t="shared" ca="1" si="6494"/>
        <v/>
      </c>
      <c r="AZ165" s="3" t="str">
        <f t="shared" ref="AZ165" ca="1" si="7961">IF($B165="","",AK165*(1+rate_A*AX$1/365))</f>
        <v/>
      </c>
      <c r="BA165" s="3" t="str">
        <f t="shared" ref="BA165" ca="1" si="7962">IF($B165="","",AL165*(1+rate_A*AX$1/365))</f>
        <v/>
      </c>
      <c r="BB165" s="3" t="str">
        <f t="shared" ref="BB165" ca="1" si="7963">IF($B165="","",AM165*(1+rate_joint*AX$1/365))</f>
        <v/>
      </c>
      <c r="BC165" s="5" t="str">
        <f t="shared" ca="1" si="6498"/>
        <v/>
      </c>
      <c r="BD165" s="5" t="str" cm="1">
        <f t="array" aca="1" ref="BD165" ca="1">IF(BC165="","",_xlfn.IFS(BC165&lt;='Hidden inputs'!$C$15,BC165*'Hidden inputs'!$D$15,BC165&lt;='Hidden inputs'!$C$16,'Hidden inputs'!$C$15*'Hidden inputs'!$D$15+(BC165-'Hidden inputs'!$B$16)*'Hidden inputs'!$D$16,BC165&lt;='Hidden inputs'!$C$17,'Hidden inputs'!$C$15*'Hidden inputs'!$D$15+('Hidden inputs'!$C$16-'Hidden inputs'!$B$16)*'Hidden inputs'!$D$16+(BC165-'Hidden inputs'!$B$17)*'Hidden inputs'!$D$17,BC165&gt;'Hidden inputs'!$B$18,'Hidden inputs'!$C$15*'Hidden inputs'!$D$15+('Hidden inputs'!$C$16-'Hidden inputs'!$B$16)*'Hidden inputs'!$D$16+('Hidden inputs'!$C$17-'Hidden inputs'!$B$17)*'Hidden inputs'!$D$17+(BC165-'Hidden inputs'!$B$18)*'Hidden inputs'!$D$18))</f>
        <v/>
      </c>
      <c r="BE165" s="10" t="str">
        <f t="shared" ca="1" si="6499"/>
        <v/>
      </c>
      <c r="BF165" s="5" t="str">
        <f t="shared" ca="1" si="6403"/>
        <v/>
      </c>
      <c r="BG165" s="5" t="str">
        <f t="shared" ca="1" si="6404"/>
        <v/>
      </c>
      <c r="BH165" s="5" t="str">
        <f ca="1">IF($B165="","",'Hidden inputs'!$D$11*AY165+'Hidden inputs'!$E$11*AZ165)</f>
        <v/>
      </c>
      <c r="BI165" s="11" t="str">
        <f t="shared" ca="1" si="6330"/>
        <v/>
      </c>
      <c r="BJ165" s="9" t="str">
        <f t="shared" ca="1" si="6405"/>
        <v/>
      </c>
      <c r="BK165" s="3" t="str">
        <f t="shared" ca="1" si="6406"/>
        <v/>
      </c>
      <c r="BL165" s="5" t="str" cm="1">
        <f t="array" aca="1" ref="BL165" ca="1">IF($B165="","",IF(BK165=0,0,IF(DD_Payment="",0,IF(BK165&lt;_xlfn.IFS(DD_Frequency="Monthly",1,DD_Frequency="Quarterly",IF(MONTH(BK$2)=1,1,IF(MONTH(BK$2)=4,1,IF(MONTH(BK$2)=7,1,IF(MONTH(BK$2)=10,1,0)))),DD_Frequency="Annually",IF(MONTH(BK$2)=1,1,0))*DD_Payment,BK165,_xlfn.IFS(DD_Frequency="Monthly",1,DD_Frequency="Quarterly",IF(MONTH(BK$2)=1,1,IF(MONTH(BK$2)=4,1,IF(MONTH(BK$2)=7,1,IF(MONTH(BK$2)=10,1,0)))),DD_Frequency="Annually",IF(MONTH(BK$2)=1,1,0))*DD_Payment))))</f>
        <v/>
      </c>
      <c r="BM165" s="3" t="str">
        <f t="shared" ref="BM165" ca="1" si="7964">IF($B165="","",IF(BK165&gt;BL165,(BK165-BL165/2)*(rate_A*(BM$1/365)),0))</f>
        <v/>
      </c>
      <c r="BN165" s="3" t="str">
        <f t="shared" ca="1" si="6501"/>
        <v/>
      </c>
      <c r="BO165" s="3" t="str">
        <f t="shared" ref="BO165" ca="1" si="7965">IF($B165="","",AZ165*(1+rate_A*BM$1/365))</f>
        <v/>
      </c>
      <c r="BP165" s="3" t="str">
        <f t="shared" ref="BP165" ca="1" si="7966">IF($B165="","",BA165*(1+rate_A*BM$1/365))</f>
        <v/>
      </c>
      <c r="BQ165" s="3" t="str">
        <f t="shared" ref="BQ165" ca="1" si="7967">IF($B165="","",BB165*(1+rate_joint*BM$1/365))</f>
        <v/>
      </c>
      <c r="BR165" s="5" t="str">
        <f t="shared" ca="1" si="6505"/>
        <v/>
      </c>
      <c r="BS165" s="5" t="str" cm="1">
        <f t="array" aca="1" ref="BS165" ca="1">IF(BR165="","",_xlfn.IFS(BR165&lt;='Hidden inputs'!$C$15,BR165*'Hidden inputs'!$D$15,BR165&lt;='Hidden inputs'!$C$16,'Hidden inputs'!$C$15*'Hidden inputs'!$D$15+(BR165-'Hidden inputs'!$B$16)*'Hidden inputs'!$D$16,BR165&lt;='Hidden inputs'!$C$17,'Hidden inputs'!$C$15*'Hidden inputs'!$D$15+('Hidden inputs'!$C$16-'Hidden inputs'!$B$16)*'Hidden inputs'!$D$16+(BR165-'Hidden inputs'!$B$17)*'Hidden inputs'!$D$17,BR165&gt;'Hidden inputs'!$B$18,'Hidden inputs'!$C$15*'Hidden inputs'!$D$15+('Hidden inputs'!$C$16-'Hidden inputs'!$B$16)*'Hidden inputs'!$D$16+('Hidden inputs'!$C$17-'Hidden inputs'!$B$17)*'Hidden inputs'!$D$17+(BR165-'Hidden inputs'!$B$18)*'Hidden inputs'!$D$18))</f>
        <v/>
      </c>
      <c r="BT165" s="10" t="str">
        <f t="shared" ca="1" si="6506"/>
        <v/>
      </c>
      <c r="BU165" s="5" t="str">
        <f t="shared" ca="1" si="6411"/>
        <v/>
      </c>
      <c r="BV165" s="5" t="str">
        <f t="shared" ca="1" si="6412"/>
        <v/>
      </c>
      <c r="BW165" s="5" t="str">
        <f ca="1">IF($B165="","",'Hidden inputs'!$D$11*BN165+'Hidden inputs'!$E$11*BO165)</f>
        <v/>
      </c>
      <c r="BX165" s="11" t="str">
        <f t="shared" ca="1" si="6335"/>
        <v/>
      </c>
      <c r="BY165" s="9" t="str">
        <f t="shared" ca="1" si="6413"/>
        <v/>
      </c>
      <c r="BZ165" s="3" t="str">
        <f t="shared" ca="1" si="6414"/>
        <v/>
      </c>
      <c r="CA165" s="5" t="str" cm="1">
        <f t="array" aca="1" ref="CA165" ca="1">IF($B165="","",IF(BZ165=0,0,IF(DD_Payment="",0,IF(BZ165&lt;_xlfn.IFS(DD_Frequency="Monthly",1,DD_Frequency="Quarterly",IF(MONTH(BZ$2)=1,1,IF(MONTH(BZ$2)=4,1,IF(MONTH(BZ$2)=7,1,IF(MONTH(BZ$2)=10,1,0)))),DD_Frequency="Annually",IF(MONTH(BZ$2)=1,1,0))*DD_Payment,BZ165,_xlfn.IFS(DD_Frequency="Monthly",1,DD_Frequency="Quarterly",IF(MONTH(BZ$2)=1,1,IF(MONTH(BZ$2)=4,1,IF(MONTH(BZ$2)=7,1,IF(MONTH(BZ$2)=10,1,0)))),DD_Frequency="Annually",IF(MONTH(BZ$2)=1,1,0))*DD_Payment))))</f>
        <v/>
      </c>
      <c r="CB165" s="3" t="str">
        <f t="shared" ref="CB165" ca="1" si="7968">IF($B165="","",IF(BZ165&gt;CA165,(BZ165-CA165/2)*(rate_A*(CB$1/365)),0))</f>
        <v/>
      </c>
      <c r="CC165" s="3" t="str">
        <f t="shared" ca="1" si="6508"/>
        <v/>
      </c>
      <c r="CD165" s="3" t="str">
        <f t="shared" ref="CD165" ca="1" si="7969">IF($B165="","",BO165*(1+rate_A*CB$1/365))</f>
        <v/>
      </c>
      <c r="CE165" s="3" t="str">
        <f t="shared" ref="CE165" ca="1" si="7970">IF($B165="","",BP165*(1+rate_A*CB$1/365))</f>
        <v/>
      </c>
      <c r="CF165" s="3" t="str">
        <f t="shared" ref="CF165" ca="1" si="7971">IF($B165="","",BQ165*(1+rate_joint*CB$1/365))</f>
        <v/>
      </c>
      <c r="CG165" s="5" t="str">
        <f t="shared" ca="1" si="6512"/>
        <v/>
      </c>
      <c r="CH165" s="5" t="str" cm="1">
        <f t="array" aca="1" ref="CH165" ca="1">IF(CG165="","",_xlfn.IFS(CG165&lt;='Hidden inputs'!$C$15,CG165*'Hidden inputs'!$D$15,CG165&lt;='Hidden inputs'!$C$16,'Hidden inputs'!$C$15*'Hidden inputs'!$D$15+(CG165-'Hidden inputs'!$B$16)*'Hidden inputs'!$D$16,CG165&lt;='Hidden inputs'!$C$17,'Hidden inputs'!$C$15*'Hidden inputs'!$D$15+('Hidden inputs'!$C$16-'Hidden inputs'!$B$16)*'Hidden inputs'!$D$16+(CG165-'Hidden inputs'!$B$17)*'Hidden inputs'!$D$17,CG165&gt;'Hidden inputs'!$B$18,'Hidden inputs'!$C$15*'Hidden inputs'!$D$15+('Hidden inputs'!$C$16-'Hidden inputs'!$B$16)*'Hidden inputs'!$D$16+('Hidden inputs'!$C$17-'Hidden inputs'!$B$17)*'Hidden inputs'!$D$17+(CG165-'Hidden inputs'!$B$18)*'Hidden inputs'!$D$18))</f>
        <v/>
      </c>
      <c r="CI165" s="10" t="str">
        <f t="shared" ca="1" si="6513"/>
        <v/>
      </c>
      <c r="CJ165" s="5" t="str">
        <f t="shared" ca="1" si="6419"/>
        <v/>
      </c>
      <c r="CK165" s="5" t="str">
        <f t="shared" ca="1" si="6420"/>
        <v/>
      </c>
      <c r="CL165" s="5" t="str">
        <f ca="1">IF($B165="","",'Hidden inputs'!$D$11*CC165+'Hidden inputs'!$E$11*CD165)</f>
        <v/>
      </c>
      <c r="CM165" s="11" t="str">
        <f t="shared" ca="1" si="6340"/>
        <v/>
      </c>
      <c r="CN165" s="9" t="str">
        <f t="shared" ca="1" si="6421"/>
        <v/>
      </c>
      <c r="CO165" s="3" t="str">
        <f t="shared" ca="1" si="6422"/>
        <v/>
      </c>
      <c r="CP165" s="5" t="str" cm="1">
        <f t="array" aca="1" ref="CP165" ca="1">IF($B165="","",IF(CO165=0,0,IF(DD_Payment="",0,IF(CO165&lt;_xlfn.IFS(DD_Frequency="Monthly",1,DD_Frequency="Quarterly",IF(MONTH(CO$2)=1,1,IF(MONTH(CO$2)=4,1,IF(MONTH(CO$2)=7,1,IF(MONTH(CO$2)=10,1,0)))),DD_Frequency="Annually",IF(MONTH(CO$2)=1,1,0))*DD_Payment,CO165,_xlfn.IFS(DD_Frequency="Monthly",1,DD_Frequency="Quarterly",IF(MONTH(CO$2)=1,1,IF(MONTH(CO$2)=4,1,IF(MONTH(CO$2)=7,1,IF(MONTH(CO$2)=10,1,0)))),DD_Frequency="Annually",IF(MONTH(CO$2)=1,1,0))*DD_Payment))))</f>
        <v/>
      </c>
      <c r="CQ165" s="3" t="str">
        <f t="shared" ref="CQ165" ca="1" si="7972">IF($B165="","",IF(CO165&gt;CP165,(CO165-CP165/2)*(rate_A*(CQ$1/365)),0))</f>
        <v/>
      </c>
      <c r="CR165" s="3" t="str">
        <f t="shared" ca="1" si="6515"/>
        <v/>
      </c>
      <c r="CS165" s="3" t="str">
        <f t="shared" ref="CS165" ca="1" si="7973">IF($B165="","",CD165*(1+rate_A*CQ$1/365))</f>
        <v/>
      </c>
      <c r="CT165" s="3" t="str">
        <f t="shared" ref="CT165" ca="1" si="7974">IF($B165="","",CE165*(1+rate_A*CQ$1/365))</f>
        <v/>
      </c>
      <c r="CU165" s="3" t="str">
        <f t="shared" ref="CU165" ca="1" si="7975">IF($B165="","",CF165*(1+rate_joint*CQ$1/365))</f>
        <v/>
      </c>
      <c r="CV165" s="5" t="str">
        <f t="shared" ca="1" si="6519"/>
        <v/>
      </c>
      <c r="CW165" s="5" t="str" cm="1">
        <f t="array" aca="1" ref="CW165" ca="1">IF(CV165="","",_xlfn.IFS(CV165&lt;='Hidden inputs'!$C$15,CV165*'Hidden inputs'!$D$15,CV165&lt;='Hidden inputs'!$C$16,'Hidden inputs'!$C$15*'Hidden inputs'!$D$15+(CV165-'Hidden inputs'!$B$16)*'Hidden inputs'!$D$16,CV165&lt;='Hidden inputs'!$C$17,'Hidden inputs'!$C$15*'Hidden inputs'!$D$15+('Hidden inputs'!$C$16-'Hidden inputs'!$B$16)*'Hidden inputs'!$D$16+(CV165-'Hidden inputs'!$B$17)*'Hidden inputs'!$D$17,CV165&gt;'Hidden inputs'!$B$18,'Hidden inputs'!$C$15*'Hidden inputs'!$D$15+('Hidden inputs'!$C$16-'Hidden inputs'!$B$16)*'Hidden inputs'!$D$16+('Hidden inputs'!$C$17-'Hidden inputs'!$B$17)*'Hidden inputs'!$D$17+(CV165-'Hidden inputs'!$B$18)*'Hidden inputs'!$D$18))</f>
        <v/>
      </c>
      <c r="CX165" s="10" t="str">
        <f t="shared" ca="1" si="6520"/>
        <v/>
      </c>
      <c r="CY165" s="5" t="str">
        <f t="shared" ca="1" si="6427"/>
        <v/>
      </c>
      <c r="CZ165" s="5" t="str">
        <f t="shared" ca="1" si="6428"/>
        <v/>
      </c>
      <c r="DA165" s="5" t="str">
        <f ca="1">IF($B165="","",'Hidden inputs'!$D$11*CR165+'Hidden inputs'!$E$11*CS165)</f>
        <v/>
      </c>
      <c r="DB165" s="11" t="str">
        <f t="shared" ca="1" si="6345"/>
        <v/>
      </c>
      <c r="DC165" s="9" t="str">
        <f t="shared" ca="1" si="6429"/>
        <v/>
      </c>
      <c r="DD165" s="3" t="str">
        <f t="shared" ca="1" si="6430"/>
        <v/>
      </c>
      <c r="DE165" s="5" t="str" cm="1">
        <f t="array" aca="1" ref="DE165" ca="1">IF($B165="","",IF(DD165=0,0,IF(DD_Payment="",0,IF(DD165&lt;_xlfn.IFS(DD_Frequency="Monthly",1,DD_Frequency="Quarterly",IF(MONTH(DD$2)=1,1,IF(MONTH(DD$2)=4,1,IF(MONTH(DD$2)=7,1,IF(MONTH(DD$2)=10,1,0)))),DD_Frequency="Annually",IF(MONTH(DD$2)=1,1,0))*DD_Payment,DD165,_xlfn.IFS(DD_Frequency="Monthly",1,DD_Frequency="Quarterly",IF(MONTH(DD$2)=1,1,IF(MONTH(DD$2)=4,1,IF(MONTH(DD$2)=7,1,IF(MONTH(DD$2)=10,1,0)))),DD_Frequency="Annually",IF(MONTH(DD$2)=1,1,0))*DD_Payment))))</f>
        <v/>
      </c>
      <c r="DF165" s="3" t="str">
        <f t="shared" ref="DF165" ca="1" si="7976">IF($B165="","",IF(DD165&gt;DE165,(DD165-DE165/2)*(rate_A*(DF$1/365)),0))</f>
        <v/>
      </c>
      <c r="DG165" s="3" t="str">
        <f t="shared" ca="1" si="6522"/>
        <v/>
      </c>
      <c r="DH165" s="3" t="str">
        <f t="shared" ref="DH165" ca="1" si="7977">IF($B165="","",CS165*(1+rate_A*DF$1/365))</f>
        <v/>
      </c>
      <c r="DI165" s="3" t="str">
        <f t="shared" ref="DI165" ca="1" si="7978">IF($B165="","",CT165*(1+rate_A*DF$1/365))</f>
        <v/>
      </c>
      <c r="DJ165" s="3" t="str">
        <f t="shared" ref="DJ165" ca="1" si="7979">IF($B165="","",CU165*(1+rate_joint*DF$1/365))</f>
        <v/>
      </c>
      <c r="DK165" s="5" t="str">
        <f t="shared" ca="1" si="6526"/>
        <v/>
      </c>
      <c r="DL165" s="5" t="str" cm="1">
        <f t="array" aca="1" ref="DL165" ca="1">IF(DK165="","",_xlfn.IFS(DK165&lt;='Hidden inputs'!$C$15,DK165*'Hidden inputs'!$D$15,DK165&lt;='Hidden inputs'!$C$16,'Hidden inputs'!$C$15*'Hidden inputs'!$D$15+(DK165-'Hidden inputs'!$B$16)*'Hidden inputs'!$D$16,DK165&lt;='Hidden inputs'!$C$17,'Hidden inputs'!$C$15*'Hidden inputs'!$D$15+('Hidden inputs'!$C$16-'Hidden inputs'!$B$16)*'Hidden inputs'!$D$16+(DK165-'Hidden inputs'!$B$17)*'Hidden inputs'!$D$17,DK165&gt;'Hidden inputs'!$B$18,'Hidden inputs'!$C$15*'Hidden inputs'!$D$15+('Hidden inputs'!$C$16-'Hidden inputs'!$B$16)*'Hidden inputs'!$D$16+('Hidden inputs'!$C$17-'Hidden inputs'!$B$17)*'Hidden inputs'!$D$17+(DK165-'Hidden inputs'!$B$18)*'Hidden inputs'!$D$18))</f>
        <v/>
      </c>
      <c r="DM165" s="10" t="str">
        <f t="shared" ca="1" si="6527"/>
        <v/>
      </c>
      <c r="DN165" s="5" t="str">
        <f t="shared" ca="1" si="6435"/>
        <v/>
      </c>
      <c r="DO165" s="5" t="str">
        <f t="shared" ca="1" si="6436"/>
        <v/>
      </c>
      <c r="DP165" s="5" t="str">
        <f ca="1">IF($B165="","",'Hidden inputs'!$D$11*DG165+'Hidden inputs'!$E$11*DH165)</f>
        <v/>
      </c>
      <c r="DQ165" s="11" t="str">
        <f t="shared" ca="1" si="6350"/>
        <v/>
      </c>
      <c r="DR165" s="9" t="str">
        <f t="shared" ca="1" si="6437"/>
        <v/>
      </c>
      <c r="DS165" s="3" t="str">
        <f t="shared" ca="1" si="6438"/>
        <v/>
      </c>
      <c r="DT165" s="5" t="str" cm="1">
        <f t="array" aca="1" ref="DT165" ca="1">IF($B165="","",IF(DS165=0,0,IF(DD_Payment="",0,IF(DS165&lt;_xlfn.IFS(DD_Frequency="Monthly",1,DD_Frequency="Quarterly",IF(MONTH(DS$2)=1,1,IF(MONTH(DS$2)=4,1,IF(MONTH(DS$2)=7,1,IF(MONTH(DS$2)=10,1,0)))),DD_Frequency="Annually",IF(MONTH(DS$2)=1,1,0))*DD_Payment,DS165,_xlfn.IFS(DD_Frequency="Monthly",1,DD_Frequency="Quarterly",IF(MONTH(DS$2)=1,1,IF(MONTH(DS$2)=4,1,IF(MONTH(DS$2)=7,1,IF(MONTH(DS$2)=10,1,0)))),DD_Frequency="Annually",IF(MONTH(DS$2)=1,1,0))*DD_Payment))))</f>
        <v/>
      </c>
      <c r="DU165" s="3" t="str">
        <f t="shared" ref="DU165" ca="1" si="7980">IF($B165="","",IF(DS165&gt;DT165,(DS165-DT165/2)*(rate_A*(DU$1/365)),0))</f>
        <v/>
      </c>
      <c r="DV165" s="3" t="str">
        <f t="shared" ca="1" si="6529"/>
        <v/>
      </c>
      <c r="DW165" s="3" t="str">
        <f t="shared" ref="DW165" ca="1" si="7981">IF($B165="","",DH165*(1+rate_A*DU$1/365))</f>
        <v/>
      </c>
      <c r="DX165" s="3" t="str">
        <f t="shared" ref="DX165" ca="1" si="7982">IF($B165="","",DI165*(1+rate_A*DU$1/365))</f>
        <v/>
      </c>
      <c r="DY165" s="3" t="str">
        <f t="shared" ref="DY165" ca="1" si="7983">IF($B165="","",DJ165*(1+rate_joint*DU$1/365))</f>
        <v/>
      </c>
      <c r="DZ165" s="5" t="str">
        <f t="shared" ca="1" si="6533"/>
        <v/>
      </c>
      <c r="EA165" s="5" t="str" cm="1">
        <f t="array" aca="1" ref="EA165" ca="1">IF(DZ165="","",_xlfn.IFS(DZ165&lt;='Hidden inputs'!$C$15,DZ165*'Hidden inputs'!$D$15,DZ165&lt;='Hidden inputs'!$C$16,'Hidden inputs'!$C$15*'Hidden inputs'!$D$15+(DZ165-'Hidden inputs'!$B$16)*'Hidden inputs'!$D$16,DZ165&lt;='Hidden inputs'!$C$17,'Hidden inputs'!$C$15*'Hidden inputs'!$D$15+('Hidden inputs'!$C$16-'Hidden inputs'!$B$16)*'Hidden inputs'!$D$16+(DZ165-'Hidden inputs'!$B$17)*'Hidden inputs'!$D$17,DZ165&gt;'Hidden inputs'!$B$18,'Hidden inputs'!$C$15*'Hidden inputs'!$D$15+('Hidden inputs'!$C$16-'Hidden inputs'!$B$16)*'Hidden inputs'!$D$16+('Hidden inputs'!$C$17-'Hidden inputs'!$B$17)*'Hidden inputs'!$D$17+(DZ165-'Hidden inputs'!$B$18)*'Hidden inputs'!$D$18))</f>
        <v/>
      </c>
      <c r="EB165" s="10" t="str">
        <f t="shared" ca="1" si="6534"/>
        <v/>
      </c>
      <c r="EC165" s="5" t="str">
        <f t="shared" ca="1" si="6443"/>
        <v/>
      </c>
      <c r="ED165" s="5" t="str">
        <f t="shared" ca="1" si="6444"/>
        <v/>
      </c>
      <c r="EE165" s="5" t="str">
        <f ca="1">IF($B165="","",'Hidden inputs'!$D$11*DV165+'Hidden inputs'!$E$11*DW165)</f>
        <v/>
      </c>
      <c r="EF165" s="11" t="str">
        <f t="shared" ca="1" si="6355"/>
        <v/>
      </c>
      <c r="EG165" s="9" t="str">
        <f t="shared" ca="1" si="6445"/>
        <v/>
      </c>
      <c r="EH165" s="3" t="str">
        <f t="shared" ca="1" si="6446"/>
        <v/>
      </c>
      <c r="EI165" s="5" t="str" cm="1">
        <f t="array" aca="1" ref="EI165" ca="1">IF($B165="","",IF(EH165=0,0,IF(DD_Payment="",0,IF(EH165&lt;_xlfn.IFS(DD_Frequency="Monthly",1,DD_Frequency="Quarterly",IF(MONTH(EH$2)=1,1,IF(MONTH(EH$2)=4,1,IF(MONTH(EH$2)=7,1,IF(MONTH(EH$2)=10,1,0)))),DD_Frequency="Annually",IF(MONTH(EH$2)=1,1,0))*DD_Payment,EH165,_xlfn.IFS(DD_Frequency="Monthly",1,DD_Frequency="Quarterly",IF(MONTH(EH$2)=1,1,IF(MONTH(EH$2)=4,1,IF(MONTH(EH$2)=7,1,IF(MONTH(EH$2)=10,1,0)))),DD_Frequency="Annually",IF(MONTH(EH$2)=1,1,0))*DD_Payment))))</f>
        <v/>
      </c>
      <c r="EJ165" s="3" t="str">
        <f t="shared" ref="EJ165" ca="1" si="7984">IF($B165="","",IF(EH165&gt;EI165,(EH165-EI165/2)*(rate_A*(EJ$1/365)),0))</f>
        <v/>
      </c>
      <c r="EK165" s="3" t="str">
        <f t="shared" ca="1" si="6536"/>
        <v/>
      </c>
      <c r="EL165" s="3" t="str">
        <f t="shared" ref="EL165" ca="1" si="7985">IF($B165="","",DW165*(1+rate_A*EJ$1/365))</f>
        <v/>
      </c>
      <c r="EM165" s="3" t="str">
        <f t="shared" ref="EM165" ca="1" si="7986">IF($B165="","",DX165*(1+rate_A*EJ$1/365))</f>
        <v/>
      </c>
      <c r="EN165" s="3" t="str">
        <f t="shared" ref="EN165" ca="1" si="7987">IF($B165="","",DY165*(1+rate_joint*EJ$1/365))</f>
        <v/>
      </c>
      <c r="EO165" s="5" t="str">
        <f t="shared" ca="1" si="6540"/>
        <v/>
      </c>
      <c r="EP165" s="5" t="str" cm="1">
        <f t="array" aca="1" ref="EP165" ca="1">IF(EO165="","",_xlfn.IFS(EO165&lt;='Hidden inputs'!$C$15,EO165*'Hidden inputs'!$D$15,EO165&lt;='Hidden inputs'!$C$16,'Hidden inputs'!$C$15*'Hidden inputs'!$D$15+(EO165-'Hidden inputs'!$B$16)*'Hidden inputs'!$D$16,EO165&lt;='Hidden inputs'!$C$17,'Hidden inputs'!$C$15*'Hidden inputs'!$D$15+('Hidden inputs'!$C$16-'Hidden inputs'!$B$16)*'Hidden inputs'!$D$16+(EO165-'Hidden inputs'!$B$17)*'Hidden inputs'!$D$17,EO165&gt;'Hidden inputs'!$B$18,'Hidden inputs'!$C$15*'Hidden inputs'!$D$15+('Hidden inputs'!$C$16-'Hidden inputs'!$B$16)*'Hidden inputs'!$D$16+('Hidden inputs'!$C$17-'Hidden inputs'!$B$17)*'Hidden inputs'!$D$17+(EO165-'Hidden inputs'!$B$18)*'Hidden inputs'!$D$18))</f>
        <v/>
      </c>
      <c r="EQ165" s="10" t="str">
        <f t="shared" ca="1" si="6541"/>
        <v/>
      </c>
      <c r="ER165" s="5" t="str">
        <f t="shared" ca="1" si="6451"/>
        <v/>
      </c>
      <c r="ES165" s="5" t="str">
        <f t="shared" ca="1" si="6452"/>
        <v/>
      </c>
      <c r="ET165" s="5" t="str">
        <f ca="1">IF($B165="","",'Hidden inputs'!$D$11*EK165+'Hidden inputs'!$E$11*EL165)</f>
        <v/>
      </c>
      <c r="EU165" s="11" t="str">
        <f t="shared" ca="1" si="6360"/>
        <v/>
      </c>
      <c r="EV165" s="9" t="str">
        <f t="shared" ca="1" si="6453"/>
        <v/>
      </c>
      <c r="EW165" s="3" t="str">
        <f t="shared" ca="1" si="6454"/>
        <v/>
      </c>
      <c r="EX165" s="5" t="str" cm="1">
        <f t="array" aca="1" ref="EX165" ca="1">IF($B165="","",IF(EW165=0,0,IF(DD_Payment="",0,IF(EW165&lt;_xlfn.IFS(DD_Frequency="Monthly",1,DD_Frequency="Quarterly",IF(MONTH(EW$2)=1,1,IF(MONTH(EW$2)=4,1,IF(MONTH(EW$2)=7,1,IF(MONTH(EW$2)=10,1,0)))),DD_Frequency="Annually",IF(MONTH(EW$2)=1,1,0))*DD_Payment,EW165,_xlfn.IFS(DD_Frequency="Monthly",1,DD_Frequency="Quarterly",IF(MONTH(EW$2)=1,1,IF(MONTH(EW$2)=4,1,IF(MONTH(EW$2)=7,1,IF(MONTH(EW$2)=10,1,0)))),DD_Frequency="Annually",IF(MONTH(EW$2)=1,1,0))*DD_Payment))))</f>
        <v/>
      </c>
      <c r="EY165" s="3" t="str">
        <f t="shared" ref="EY165" ca="1" si="7988">IF($B165="","",IF(EW165&gt;EX165,(EW165-EX165/2)*(rate_A*(EY$1/365)),0))</f>
        <v/>
      </c>
      <c r="EZ165" s="3" t="str">
        <f t="shared" ca="1" si="6543"/>
        <v/>
      </c>
      <c r="FA165" s="3" t="str">
        <f t="shared" ref="FA165" ca="1" si="7989">IF($B165="","",EL165*(1+rate_A*EY$1/365))</f>
        <v/>
      </c>
      <c r="FB165" s="3" t="str">
        <f t="shared" ref="FB165" ca="1" si="7990">IF($B165="","",EM165*(1+rate_A*EY$1/365))</f>
        <v/>
      </c>
      <c r="FC165" s="3" t="str">
        <f t="shared" ref="FC165" ca="1" si="7991">IF($B165="","",EN165*(1+rate_joint*EY$1/365))</f>
        <v/>
      </c>
      <c r="FD165" s="5" t="str">
        <f t="shared" ca="1" si="6547"/>
        <v/>
      </c>
      <c r="FE165" s="5" t="str" cm="1">
        <f t="array" aca="1" ref="FE165" ca="1">IF(FD165="","",_xlfn.IFS(FD165&lt;='Hidden inputs'!$C$15,FD165*'Hidden inputs'!$D$15,FD165&lt;='Hidden inputs'!$C$16,'Hidden inputs'!$C$15*'Hidden inputs'!$D$15+(FD165-'Hidden inputs'!$B$16)*'Hidden inputs'!$D$16,FD165&lt;='Hidden inputs'!$C$17,'Hidden inputs'!$C$15*'Hidden inputs'!$D$15+('Hidden inputs'!$C$16-'Hidden inputs'!$B$16)*'Hidden inputs'!$D$16+(FD165-'Hidden inputs'!$B$17)*'Hidden inputs'!$D$17,FD165&gt;'Hidden inputs'!$B$18,'Hidden inputs'!$C$15*'Hidden inputs'!$D$15+('Hidden inputs'!$C$16-'Hidden inputs'!$B$16)*'Hidden inputs'!$D$16+('Hidden inputs'!$C$17-'Hidden inputs'!$B$17)*'Hidden inputs'!$D$17+(FD165-'Hidden inputs'!$B$18)*'Hidden inputs'!$D$18))</f>
        <v/>
      </c>
      <c r="FF165" s="10" t="str">
        <f t="shared" ca="1" si="6548"/>
        <v/>
      </c>
      <c r="FG165" s="5" t="str">
        <f t="shared" ca="1" si="6459"/>
        <v/>
      </c>
      <c r="FH165" s="5" t="str">
        <f t="shared" ca="1" si="6460"/>
        <v/>
      </c>
      <c r="FI165" s="5" t="str">
        <f ca="1">IF($B165="","",'Hidden inputs'!$D$11*EZ165+'Hidden inputs'!$E$11*FA165)</f>
        <v/>
      </c>
      <c r="FJ165" s="11" t="str">
        <f t="shared" ca="1" si="6365"/>
        <v/>
      </c>
      <c r="FK165" s="9" t="str">
        <f t="shared" ca="1" si="6461"/>
        <v/>
      </c>
      <c r="FL165" s="3" t="str">
        <f t="shared" ca="1" si="6462"/>
        <v/>
      </c>
      <c r="FM165" s="5" t="str" cm="1">
        <f t="array" aca="1" ref="FM165" ca="1">IF($B165="","",IF(FL165=0,0,IF(DD_Payment="",0,IF(FL165&lt;_xlfn.IFS(DD_Frequency="Monthly",1,DD_Frequency="Quarterly",IF(MONTH(FL$2)=1,1,IF(MONTH(FL$2)=4,1,IF(MONTH(FL$2)=7,1,IF(MONTH(FL$2)=10,1,0)))),DD_Frequency="Annually",IF(MONTH(FL$2)=1,1,0))*DD_Payment,FL165,_xlfn.IFS(DD_Frequency="Monthly",1,DD_Frequency="Quarterly",IF(MONTH(FL$2)=1,1,IF(MONTH(FL$2)=4,1,IF(MONTH(FL$2)=7,1,IF(MONTH(FL$2)=10,1,0)))),DD_Frequency="Annually",IF(MONTH(FL$2)=1,1,0))*DD_Payment))))</f>
        <v/>
      </c>
      <c r="FN165" s="3" t="str">
        <f t="shared" ref="FN165" ca="1" si="7992">IF($B165="","",IF(FL165&gt;FM165,(FL165-FM165/2)*(rate_A*(FN$1/365)),0))</f>
        <v/>
      </c>
      <c r="FO165" s="3" t="str">
        <f t="shared" ca="1" si="6550"/>
        <v/>
      </c>
      <c r="FP165" s="3" t="str">
        <f t="shared" ref="FP165" ca="1" si="7993">IF($B165="","",FA165*(1+rate_A*FN$1/365))</f>
        <v/>
      </c>
      <c r="FQ165" s="3" t="str">
        <f t="shared" ref="FQ165" ca="1" si="7994">IF($B165="","",FB165*(1+rate_A*FN$1/365))</f>
        <v/>
      </c>
      <c r="FR165" s="3" t="str">
        <f t="shared" ref="FR165" ca="1" si="7995">IF($B165="","",FC165*(1+rate_joint*FN$1/365))</f>
        <v/>
      </c>
      <c r="FS165" s="5" t="str">
        <f t="shared" ca="1" si="6554"/>
        <v/>
      </c>
      <c r="FT165" s="5" t="str" cm="1">
        <f t="array" aca="1" ref="FT165" ca="1">IF(FS165="","",_xlfn.IFS(FS165&lt;='Hidden inputs'!$C$15,FS165*'Hidden inputs'!$D$15,FS165&lt;='Hidden inputs'!$C$16,'Hidden inputs'!$C$15*'Hidden inputs'!$D$15+(FS165-'Hidden inputs'!$B$16)*'Hidden inputs'!$D$16,FS165&lt;='Hidden inputs'!$C$17,'Hidden inputs'!$C$15*'Hidden inputs'!$D$15+('Hidden inputs'!$C$16-'Hidden inputs'!$B$16)*'Hidden inputs'!$D$16+(FS165-'Hidden inputs'!$B$17)*'Hidden inputs'!$D$17,FS165&gt;'Hidden inputs'!$B$18,'Hidden inputs'!$C$15*'Hidden inputs'!$D$15+('Hidden inputs'!$C$16-'Hidden inputs'!$B$16)*'Hidden inputs'!$D$16+('Hidden inputs'!$C$17-'Hidden inputs'!$B$17)*'Hidden inputs'!$D$17+(FS165-'Hidden inputs'!$B$18)*'Hidden inputs'!$D$18))</f>
        <v/>
      </c>
      <c r="FU165" s="10" t="str">
        <f t="shared" ca="1" si="6555"/>
        <v/>
      </c>
      <c r="FV165" s="5" t="str">
        <f t="shared" ca="1" si="6467"/>
        <v/>
      </c>
      <c r="FW165" s="5" t="str">
        <f t="shared" ca="1" si="6468"/>
        <v/>
      </c>
      <c r="FX165" s="5" t="str">
        <f ca="1">IF($B165="","",'Hidden inputs'!$D$11*FO165+'Hidden inputs'!$E$11*FP165)</f>
        <v/>
      </c>
      <c r="FY165" s="11" t="str">
        <f t="shared" ca="1" si="6370"/>
        <v/>
      </c>
      <c r="FZ165" s="9" t="str">
        <f t="shared" ca="1" si="6469"/>
        <v/>
      </c>
      <c r="GA165" s="5" t="str">
        <f t="shared" ca="1" si="6470"/>
        <v/>
      </c>
      <c r="GB165" s="5" t="str">
        <f t="shared" ca="1" si="6471"/>
        <v/>
      </c>
      <c r="GC165" s="5" t="str">
        <f t="shared" ca="1" si="6371"/>
        <v/>
      </c>
      <c r="GD165" s="5" t="str">
        <f t="shared" ca="1" si="6372"/>
        <v/>
      </c>
    </row>
    <row r="166" spans="1:186" x14ac:dyDescent="0.35">
      <c r="A166" s="2" t="str">
        <f t="shared" ca="1" si="6373"/>
        <v/>
      </c>
      <c r="B166" s="6" t="str">
        <f t="shared" ca="1" si="6374"/>
        <v/>
      </c>
      <c r="C166" s="5" t="str">
        <f t="shared" ca="1" si="6472"/>
        <v/>
      </c>
      <c r="D166" s="5" t="str" cm="1">
        <f t="array" aca="1" ref="D166" ca="1">IF($B166="","",IF(C166=0,0,IF(DD_Payment="",0,IF(C166&lt;_xlfn.IFS(DD_Frequency="Monthly",1,DD_Frequency="Quarterly",IF(MONTH(C$2)=1,1,IF(MONTH(C$2)=4,1,IF(MONTH(C$2)=7,1,IF(MONTH(C$2)=10,1,0)))),DD_Frequency="Annually",IF(MONTH(C$2)=1,1,0))*DD_Payment,C166,_xlfn.IFS(DD_Frequency="Monthly",1,DD_Frequency="Quarterly",IF(MONTH(C$2)=1,1,IF(MONTH(C$2)=4,1,IF(MONTH(C$2)=7,1,IF(MONTH(C$2)=10,1,0)))),DD_Frequency="Annually",IF(MONTH(C$2)=1,1,0))*DD_Payment))))</f>
        <v/>
      </c>
      <c r="E166" s="5" t="str">
        <f t="shared" ref="E166" ca="1" si="7996">IF(B166="","",IF(C166&gt;D166,(C166-D166/2)*(rate_A*(E$1/365)),0))</f>
        <v/>
      </c>
      <c r="F166" s="5" t="str">
        <f t="shared" ca="1" si="6376"/>
        <v/>
      </c>
      <c r="G166" s="5" t="str">
        <f t="shared" ref="G166" ca="1" si="7997">IF(B166="","",G165*(1+rate_A*E$1/365))</f>
        <v/>
      </c>
      <c r="H166" s="5" t="str">
        <f t="shared" ref="H166" ca="1" si="7998">IF(B166="","",H165*(1+rate_A*E$1/365))</f>
        <v/>
      </c>
      <c r="I166" s="5" t="str">
        <f t="shared" ref="I166" ca="1" si="7999">IF(B166="","",I165*(1+rate_joint*E$1/365))</f>
        <v/>
      </c>
      <c r="J166" s="5" t="str">
        <f t="shared" ca="1" si="6477"/>
        <v/>
      </c>
      <c r="K166" s="5" t="str" cm="1">
        <f t="array" aca="1" ref="K166" ca="1">IF(J166="","",_xlfn.IFS(J166&lt;='Hidden inputs'!$C$15,J166*'Hidden inputs'!$D$15,J166&lt;='Hidden inputs'!$C$16,'Hidden inputs'!$C$15*'Hidden inputs'!$D$15+(J166-'Hidden inputs'!$B$16)*'Hidden inputs'!$D$16,J166&lt;='Hidden inputs'!$C$17,'Hidden inputs'!$C$15*'Hidden inputs'!$D$15+('Hidden inputs'!$C$16-'Hidden inputs'!$B$16)*'Hidden inputs'!$D$16+(J166-'Hidden inputs'!$B$17)*'Hidden inputs'!$D$17,J166&gt;'Hidden inputs'!$B$18,'Hidden inputs'!$C$15*'Hidden inputs'!$D$15+('Hidden inputs'!$C$16-'Hidden inputs'!$B$16)*'Hidden inputs'!$D$16+('Hidden inputs'!$C$17-'Hidden inputs'!$B$17)*'Hidden inputs'!$D$17+(J166-'Hidden inputs'!$B$18)*'Hidden inputs'!$D$18))</f>
        <v/>
      </c>
      <c r="L166" s="11" t="str">
        <f t="shared" ca="1" si="6478"/>
        <v/>
      </c>
      <c r="M166" s="5" t="str">
        <f t="shared" ca="1" si="6380"/>
        <v/>
      </c>
      <c r="N166" s="5" t="str">
        <f t="shared" ca="1" si="6381"/>
        <v/>
      </c>
      <c r="O166" s="5" t="str">
        <f ca="1">IF(B166="","",'Hidden inputs'!$D$11*F166+'Hidden inputs'!$E$11*G166)</f>
        <v/>
      </c>
      <c r="P166" s="11" t="str">
        <f t="shared" ca="1" si="6314"/>
        <v/>
      </c>
      <c r="Q166" s="20" t="str">
        <f t="shared" ca="1" si="6315"/>
        <v/>
      </c>
      <c r="R166" s="3" t="str">
        <f t="shared" ca="1" si="6382"/>
        <v/>
      </c>
      <c r="S166" s="5" t="str" cm="1">
        <f t="array" aca="1" ref="S166" ca="1">IF($B166="","",IF(R166=0,0,IF(DD_Payment="",0,IF(R166&lt;_xlfn.IFS(DD_Frequency="Monthly",1,DD_Frequency="Quarterly",IF(MONTH(R$2)=1,1,IF(MONTH(R$2)=4,1,IF(MONTH(R$2)=7,1,IF(MONTH(R$2)=10,1,0)))),DD_Frequency="Annually",IF(MONTH(R$2)=1,1,0))*DD_Payment,R166,_xlfn.IFS(DD_Frequency="Monthly",1,DD_Frequency="Quarterly",IF(MONTH(R$2)=1,1,IF(MONTH(R$2)=4,1,IF(MONTH(R$2)=7,1,IF(MONTH(R$2)=10,1,0)))),DD_Frequency="Annually",IF(MONTH(R$2)=1,1,0))*DD_Payment))))</f>
        <v/>
      </c>
      <c r="T166" s="3" t="str">
        <f t="shared" ref="T166" ca="1" si="8000">IF(B166="","",IF(R166&gt;S166,(R166-S166/2)*(rate_A*((T$1+A166)/365)),0))</f>
        <v/>
      </c>
      <c r="U166" s="3" t="str">
        <f t="shared" ca="1" si="6384"/>
        <v/>
      </c>
      <c r="V166" s="3" t="str">
        <f t="shared" ref="V166" ca="1" si="8001">IF(B166="","",G166*(1+rate_A*(T$1+A166)/365))</f>
        <v/>
      </c>
      <c r="W166" s="3" t="str">
        <f t="shared" ref="W166" ca="1" si="8002">IF(B166="","",H166*(1+rate_A*(T$1+A166)/365))</f>
        <v/>
      </c>
      <c r="X166" s="3" t="str">
        <f t="shared" ref="X166" ca="1" si="8003">IF(B166="","",I166*(1+rate_joint*(T$1+A166)/365))</f>
        <v/>
      </c>
      <c r="Y166" s="5" t="str">
        <f t="shared" ca="1" si="6483"/>
        <v/>
      </c>
      <c r="Z166" s="5" t="str" cm="1">
        <f t="array" aca="1" ref="Z166" ca="1">IF(Y166="","",_xlfn.IFS(Y166&lt;='Hidden inputs'!$C$15,Y166*'Hidden inputs'!$D$15,Y166&lt;='Hidden inputs'!$C$16,'Hidden inputs'!$C$15*'Hidden inputs'!$D$15+(Y166-'Hidden inputs'!$B$16)*'Hidden inputs'!$D$16,Y166&lt;='Hidden inputs'!$C$17,'Hidden inputs'!$C$15*'Hidden inputs'!$D$15+('Hidden inputs'!$C$16-'Hidden inputs'!$B$16)*'Hidden inputs'!$D$16+(Y166-'Hidden inputs'!$B$17)*'Hidden inputs'!$D$17,Y166&gt;'Hidden inputs'!$B$18,'Hidden inputs'!$C$15*'Hidden inputs'!$D$15+('Hidden inputs'!$C$16-'Hidden inputs'!$B$16)*'Hidden inputs'!$D$16+('Hidden inputs'!$C$17-'Hidden inputs'!$B$17)*'Hidden inputs'!$D$17+(Y166-'Hidden inputs'!$B$18)*'Hidden inputs'!$D$18))</f>
        <v/>
      </c>
      <c r="AA166" s="10" t="str">
        <f t="shared" ca="1" si="6484"/>
        <v/>
      </c>
      <c r="AB166" s="5" t="str">
        <f t="shared" ca="1" si="6388"/>
        <v/>
      </c>
      <c r="AC166" s="5" t="str">
        <f t="shared" ca="1" si="6485"/>
        <v/>
      </c>
      <c r="AD166" s="5" t="str">
        <f ca="1">IF(B166="","",'Hidden inputs'!$D$11*U166+'Hidden inputs'!$E$11*V166)</f>
        <v/>
      </c>
      <c r="AE166" s="11" t="str">
        <f t="shared" ca="1" si="6320"/>
        <v/>
      </c>
      <c r="AF166" s="9" t="str">
        <f t="shared" ca="1" si="6389"/>
        <v/>
      </c>
      <c r="AG166" s="3" t="str">
        <f t="shared" ca="1" si="6390"/>
        <v/>
      </c>
      <c r="AH166" s="5" t="str" cm="1">
        <f t="array" aca="1" ref="AH166" ca="1">IF($B166="","",IF(AG166=0,0,IF(DD_Payment="",0,IF(AG166&lt;_xlfn.IFS(DD_Frequency="Monthly",1,DD_Frequency="Quarterly",IF(MONTH(AG$2)=1,1,IF(MONTH(AG$2)=4,1,IF(MONTH(AG$2)=7,1,IF(MONTH(AG$2)=10,1,0)))),DD_Frequency="Annually",IF(MONTH(AG$2)=1,1,0))*DD_Payment,AG166,_xlfn.IFS(DD_Frequency="Monthly",1,DD_Frequency="Quarterly",IF(MONTH(AG$2)=1,1,IF(MONTH(AG$2)=4,1,IF(MONTH(AG$2)=7,1,IF(MONTH(AG$2)=10,1,0)))),DD_Frequency="Annually",IF(MONTH(AG$2)=1,1,0))*DD_Payment))))</f>
        <v/>
      </c>
      <c r="AI166" s="3" t="str">
        <f t="shared" ref="AI166" ca="1" si="8004">IF($B166="","",IF(AG166&gt;AH166,(AG166-AH166/2)*(rate_A*(AI$1/365)),0))</f>
        <v/>
      </c>
      <c r="AJ166" s="3" t="str">
        <f t="shared" ca="1" si="6487"/>
        <v/>
      </c>
      <c r="AK166" s="3" t="str">
        <f t="shared" ref="AK166" ca="1" si="8005">IF($B166="","",V166*(1+rate_A*AI$1/365))</f>
        <v/>
      </c>
      <c r="AL166" s="3" t="str">
        <f t="shared" ref="AL166" ca="1" si="8006">IF($B166="","",W166*(1+rate_A*AI$1/365))</f>
        <v/>
      </c>
      <c r="AM166" s="3" t="str">
        <f t="shared" ref="AM166" ca="1" si="8007">IF($B166="","",X166*(1+rate_joint*AI$1/365))</f>
        <v/>
      </c>
      <c r="AN166" s="5" t="str">
        <f t="shared" ca="1" si="6491"/>
        <v/>
      </c>
      <c r="AO166" s="5" t="str" cm="1">
        <f t="array" aca="1" ref="AO166" ca="1">IF(AN166="","",_xlfn.IFS(AN166&lt;='Hidden inputs'!$C$15,AN166*'Hidden inputs'!$D$15,AN166&lt;='Hidden inputs'!$C$16,'Hidden inputs'!$C$15*'Hidden inputs'!$D$15+(AN166-'Hidden inputs'!$B$16)*'Hidden inputs'!$D$16,AN166&lt;='Hidden inputs'!$C$17,'Hidden inputs'!$C$15*'Hidden inputs'!$D$15+('Hidden inputs'!$C$16-'Hidden inputs'!$B$16)*'Hidden inputs'!$D$16+(AN166-'Hidden inputs'!$B$17)*'Hidden inputs'!$D$17,AN166&gt;'Hidden inputs'!$B$18,'Hidden inputs'!$C$15*'Hidden inputs'!$D$15+('Hidden inputs'!$C$16-'Hidden inputs'!$B$16)*'Hidden inputs'!$D$16+('Hidden inputs'!$C$17-'Hidden inputs'!$B$17)*'Hidden inputs'!$D$17+(AN166-'Hidden inputs'!$B$18)*'Hidden inputs'!$D$18))</f>
        <v/>
      </c>
      <c r="AP166" s="10" t="str">
        <f t="shared" ca="1" si="6492"/>
        <v/>
      </c>
      <c r="AQ166" s="5" t="str">
        <f t="shared" ca="1" si="6395"/>
        <v/>
      </c>
      <c r="AR166" s="5" t="str">
        <f t="shared" ca="1" si="6396"/>
        <v/>
      </c>
      <c r="AS166" s="5" t="str">
        <f ca="1">IF($B166="","",'Hidden inputs'!$D$11*AJ166+'Hidden inputs'!$E$11*AK166)</f>
        <v/>
      </c>
      <c r="AT166" s="11" t="str">
        <f t="shared" ca="1" si="6325"/>
        <v/>
      </c>
      <c r="AU166" s="9" t="str">
        <f t="shared" ca="1" si="6397"/>
        <v/>
      </c>
      <c r="AV166" s="3" t="str">
        <f t="shared" ca="1" si="6398"/>
        <v/>
      </c>
      <c r="AW166" s="5" t="str" cm="1">
        <f t="array" aca="1" ref="AW166" ca="1">IF($B166="","",IF(AV166=0,0,IF(DD_Payment="",0,IF(AV166&lt;_xlfn.IFS(DD_Frequency="Monthly",1,DD_Frequency="Quarterly",IF(MONTH(AV$2)=1,1,IF(MONTH(AV$2)=4,1,IF(MONTH(AV$2)=7,1,IF(MONTH(AV$2)=10,1,0)))),DD_Frequency="Annually",IF(MONTH(AV$2)=1,1,0))*DD_Payment,AV166,_xlfn.IFS(DD_Frequency="Monthly",1,DD_Frequency="Quarterly",IF(MONTH(AV$2)=1,1,IF(MONTH(AV$2)=4,1,IF(MONTH(AV$2)=7,1,IF(MONTH(AV$2)=10,1,0)))),DD_Frequency="Annually",IF(MONTH(AV$2)=1,1,0))*DD_Payment))))</f>
        <v/>
      </c>
      <c r="AX166" s="3" t="str">
        <f t="shared" ref="AX166" ca="1" si="8008">IF($B166="","",IF(AV166&gt;AW166,(AV166-AW166/2)*(rate_A*(AX$1/365)),0))</f>
        <v/>
      </c>
      <c r="AY166" s="3" t="str">
        <f t="shared" ca="1" si="6494"/>
        <v/>
      </c>
      <c r="AZ166" s="3" t="str">
        <f t="shared" ref="AZ166" ca="1" si="8009">IF($B166="","",AK166*(1+rate_A*AX$1/365))</f>
        <v/>
      </c>
      <c r="BA166" s="3" t="str">
        <f t="shared" ref="BA166" ca="1" si="8010">IF($B166="","",AL166*(1+rate_A*AX$1/365))</f>
        <v/>
      </c>
      <c r="BB166" s="3" t="str">
        <f t="shared" ref="BB166" ca="1" si="8011">IF($B166="","",AM166*(1+rate_joint*AX$1/365))</f>
        <v/>
      </c>
      <c r="BC166" s="5" t="str">
        <f t="shared" ca="1" si="6498"/>
        <v/>
      </c>
      <c r="BD166" s="5" t="str" cm="1">
        <f t="array" aca="1" ref="BD166" ca="1">IF(BC166="","",_xlfn.IFS(BC166&lt;='Hidden inputs'!$C$15,BC166*'Hidden inputs'!$D$15,BC166&lt;='Hidden inputs'!$C$16,'Hidden inputs'!$C$15*'Hidden inputs'!$D$15+(BC166-'Hidden inputs'!$B$16)*'Hidden inputs'!$D$16,BC166&lt;='Hidden inputs'!$C$17,'Hidden inputs'!$C$15*'Hidden inputs'!$D$15+('Hidden inputs'!$C$16-'Hidden inputs'!$B$16)*'Hidden inputs'!$D$16+(BC166-'Hidden inputs'!$B$17)*'Hidden inputs'!$D$17,BC166&gt;'Hidden inputs'!$B$18,'Hidden inputs'!$C$15*'Hidden inputs'!$D$15+('Hidden inputs'!$C$16-'Hidden inputs'!$B$16)*'Hidden inputs'!$D$16+('Hidden inputs'!$C$17-'Hidden inputs'!$B$17)*'Hidden inputs'!$D$17+(BC166-'Hidden inputs'!$B$18)*'Hidden inputs'!$D$18))</f>
        <v/>
      </c>
      <c r="BE166" s="10" t="str">
        <f t="shared" ca="1" si="6499"/>
        <v/>
      </c>
      <c r="BF166" s="5" t="str">
        <f t="shared" ca="1" si="6403"/>
        <v/>
      </c>
      <c r="BG166" s="5" t="str">
        <f t="shared" ca="1" si="6404"/>
        <v/>
      </c>
      <c r="BH166" s="5" t="str">
        <f ca="1">IF($B166="","",'Hidden inputs'!$D$11*AY166+'Hidden inputs'!$E$11*AZ166)</f>
        <v/>
      </c>
      <c r="BI166" s="11" t="str">
        <f t="shared" ca="1" si="6330"/>
        <v/>
      </c>
      <c r="BJ166" s="9" t="str">
        <f t="shared" ca="1" si="6405"/>
        <v/>
      </c>
      <c r="BK166" s="3" t="str">
        <f t="shared" ca="1" si="6406"/>
        <v/>
      </c>
      <c r="BL166" s="5" t="str" cm="1">
        <f t="array" aca="1" ref="BL166" ca="1">IF($B166="","",IF(BK166=0,0,IF(DD_Payment="",0,IF(BK166&lt;_xlfn.IFS(DD_Frequency="Monthly",1,DD_Frequency="Quarterly",IF(MONTH(BK$2)=1,1,IF(MONTH(BK$2)=4,1,IF(MONTH(BK$2)=7,1,IF(MONTH(BK$2)=10,1,0)))),DD_Frequency="Annually",IF(MONTH(BK$2)=1,1,0))*DD_Payment,BK166,_xlfn.IFS(DD_Frequency="Monthly",1,DD_Frequency="Quarterly",IF(MONTH(BK$2)=1,1,IF(MONTH(BK$2)=4,1,IF(MONTH(BK$2)=7,1,IF(MONTH(BK$2)=10,1,0)))),DD_Frequency="Annually",IF(MONTH(BK$2)=1,1,0))*DD_Payment))))</f>
        <v/>
      </c>
      <c r="BM166" s="3" t="str">
        <f t="shared" ref="BM166" ca="1" si="8012">IF($B166="","",IF(BK166&gt;BL166,(BK166-BL166/2)*(rate_A*(BM$1/365)),0))</f>
        <v/>
      </c>
      <c r="BN166" s="3" t="str">
        <f t="shared" ca="1" si="6501"/>
        <v/>
      </c>
      <c r="BO166" s="3" t="str">
        <f t="shared" ref="BO166" ca="1" si="8013">IF($B166="","",AZ166*(1+rate_A*BM$1/365))</f>
        <v/>
      </c>
      <c r="BP166" s="3" t="str">
        <f t="shared" ref="BP166" ca="1" si="8014">IF($B166="","",BA166*(1+rate_A*BM$1/365))</f>
        <v/>
      </c>
      <c r="BQ166" s="3" t="str">
        <f t="shared" ref="BQ166" ca="1" si="8015">IF($B166="","",BB166*(1+rate_joint*BM$1/365))</f>
        <v/>
      </c>
      <c r="BR166" s="5" t="str">
        <f t="shared" ca="1" si="6505"/>
        <v/>
      </c>
      <c r="BS166" s="5" t="str" cm="1">
        <f t="array" aca="1" ref="BS166" ca="1">IF(BR166="","",_xlfn.IFS(BR166&lt;='Hidden inputs'!$C$15,BR166*'Hidden inputs'!$D$15,BR166&lt;='Hidden inputs'!$C$16,'Hidden inputs'!$C$15*'Hidden inputs'!$D$15+(BR166-'Hidden inputs'!$B$16)*'Hidden inputs'!$D$16,BR166&lt;='Hidden inputs'!$C$17,'Hidden inputs'!$C$15*'Hidden inputs'!$D$15+('Hidden inputs'!$C$16-'Hidden inputs'!$B$16)*'Hidden inputs'!$D$16+(BR166-'Hidden inputs'!$B$17)*'Hidden inputs'!$D$17,BR166&gt;'Hidden inputs'!$B$18,'Hidden inputs'!$C$15*'Hidden inputs'!$D$15+('Hidden inputs'!$C$16-'Hidden inputs'!$B$16)*'Hidden inputs'!$D$16+('Hidden inputs'!$C$17-'Hidden inputs'!$B$17)*'Hidden inputs'!$D$17+(BR166-'Hidden inputs'!$B$18)*'Hidden inputs'!$D$18))</f>
        <v/>
      </c>
      <c r="BT166" s="10" t="str">
        <f t="shared" ca="1" si="6506"/>
        <v/>
      </c>
      <c r="BU166" s="5" t="str">
        <f t="shared" ca="1" si="6411"/>
        <v/>
      </c>
      <c r="BV166" s="5" t="str">
        <f t="shared" ca="1" si="6412"/>
        <v/>
      </c>
      <c r="BW166" s="5" t="str">
        <f ca="1">IF($B166="","",'Hidden inputs'!$D$11*BN166+'Hidden inputs'!$E$11*BO166)</f>
        <v/>
      </c>
      <c r="BX166" s="11" t="str">
        <f t="shared" ca="1" si="6335"/>
        <v/>
      </c>
      <c r="BY166" s="9" t="str">
        <f t="shared" ca="1" si="6413"/>
        <v/>
      </c>
      <c r="BZ166" s="3" t="str">
        <f t="shared" ca="1" si="6414"/>
        <v/>
      </c>
      <c r="CA166" s="5" t="str" cm="1">
        <f t="array" aca="1" ref="CA166" ca="1">IF($B166="","",IF(BZ166=0,0,IF(DD_Payment="",0,IF(BZ166&lt;_xlfn.IFS(DD_Frequency="Monthly",1,DD_Frequency="Quarterly",IF(MONTH(BZ$2)=1,1,IF(MONTH(BZ$2)=4,1,IF(MONTH(BZ$2)=7,1,IF(MONTH(BZ$2)=10,1,0)))),DD_Frequency="Annually",IF(MONTH(BZ$2)=1,1,0))*DD_Payment,BZ166,_xlfn.IFS(DD_Frequency="Monthly",1,DD_Frequency="Quarterly",IF(MONTH(BZ$2)=1,1,IF(MONTH(BZ$2)=4,1,IF(MONTH(BZ$2)=7,1,IF(MONTH(BZ$2)=10,1,0)))),DD_Frequency="Annually",IF(MONTH(BZ$2)=1,1,0))*DD_Payment))))</f>
        <v/>
      </c>
      <c r="CB166" s="3" t="str">
        <f t="shared" ref="CB166" ca="1" si="8016">IF($B166="","",IF(BZ166&gt;CA166,(BZ166-CA166/2)*(rate_A*(CB$1/365)),0))</f>
        <v/>
      </c>
      <c r="CC166" s="3" t="str">
        <f t="shared" ca="1" si="6508"/>
        <v/>
      </c>
      <c r="CD166" s="3" t="str">
        <f t="shared" ref="CD166" ca="1" si="8017">IF($B166="","",BO166*(1+rate_A*CB$1/365))</f>
        <v/>
      </c>
      <c r="CE166" s="3" t="str">
        <f t="shared" ref="CE166" ca="1" si="8018">IF($B166="","",BP166*(1+rate_A*CB$1/365))</f>
        <v/>
      </c>
      <c r="CF166" s="3" t="str">
        <f t="shared" ref="CF166" ca="1" si="8019">IF($B166="","",BQ166*(1+rate_joint*CB$1/365))</f>
        <v/>
      </c>
      <c r="CG166" s="5" t="str">
        <f t="shared" ca="1" si="6512"/>
        <v/>
      </c>
      <c r="CH166" s="5" t="str" cm="1">
        <f t="array" aca="1" ref="CH166" ca="1">IF(CG166="","",_xlfn.IFS(CG166&lt;='Hidden inputs'!$C$15,CG166*'Hidden inputs'!$D$15,CG166&lt;='Hidden inputs'!$C$16,'Hidden inputs'!$C$15*'Hidden inputs'!$D$15+(CG166-'Hidden inputs'!$B$16)*'Hidden inputs'!$D$16,CG166&lt;='Hidden inputs'!$C$17,'Hidden inputs'!$C$15*'Hidden inputs'!$D$15+('Hidden inputs'!$C$16-'Hidden inputs'!$B$16)*'Hidden inputs'!$D$16+(CG166-'Hidden inputs'!$B$17)*'Hidden inputs'!$D$17,CG166&gt;'Hidden inputs'!$B$18,'Hidden inputs'!$C$15*'Hidden inputs'!$D$15+('Hidden inputs'!$C$16-'Hidden inputs'!$B$16)*'Hidden inputs'!$D$16+('Hidden inputs'!$C$17-'Hidden inputs'!$B$17)*'Hidden inputs'!$D$17+(CG166-'Hidden inputs'!$B$18)*'Hidden inputs'!$D$18))</f>
        <v/>
      </c>
      <c r="CI166" s="10" t="str">
        <f t="shared" ca="1" si="6513"/>
        <v/>
      </c>
      <c r="CJ166" s="5" t="str">
        <f t="shared" ca="1" si="6419"/>
        <v/>
      </c>
      <c r="CK166" s="5" t="str">
        <f t="shared" ca="1" si="6420"/>
        <v/>
      </c>
      <c r="CL166" s="5" t="str">
        <f ca="1">IF($B166="","",'Hidden inputs'!$D$11*CC166+'Hidden inputs'!$E$11*CD166)</f>
        <v/>
      </c>
      <c r="CM166" s="11" t="str">
        <f t="shared" ca="1" si="6340"/>
        <v/>
      </c>
      <c r="CN166" s="9" t="str">
        <f t="shared" ca="1" si="6421"/>
        <v/>
      </c>
      <c r="CO166" s="3" t="str">
        <f t="shared" ca="1" si="6422"/>
        <v/>
      </c>
      <c r="CP166" s="5" t="str" cm="1">
        <f t="array" aca="1" ref="CP166" ca="1">IF($B166="","",IF(CO166=0,0,IF(DD_Payment="",0,IF(CO166&lt;_xlfn.IFS(DD_Frequency="Monthly",1,DD_Frequency="Quarterly",IF(MONTH(CO$2)=1,1,IF(MONTH(CO$2)=4,1,IF(MONTH(CO$2)=7,1,IF(MONTH(CO$2)=10,1,0)))),DD_Frequency="Annually",IF(MONTH(CO$2)=1,1,0))*DD_Payment,CO166,_xlfn.IFS(DD_Frequency="Monthly",1,DD_Frequency="Quarterly",IF(MONTH(CO$2)=1,1,IF(MONTH(CO$2)=4,1,IF(MONTH(CO$2)=7,1,IF(MONTH(CO$2)=10,1,0)))),DD_Frequency="Annually",IF(MONTH(CO$2)=1,1,0))*DD_Payment))))</f>
        <v/>
      </c>
      <c r="CQ166" s="3" t="str">
        <f t="shared" ref="CQ166" ca="1" si="8020">IF($B166="","",IF(CO166&gt;CP166,(CO166-CP166/2)*(rate_A*(CQ$1/365)),0))</f>
        <v/>
      </c>
      <c r="CR166" s="3" t="str">
        <f t="shared" ca="1" si="6515"/>
        <v/>
      </c>
      <c r="CS166" s="3" t="str">
        <f t="shared" ref="CS166" ca="1" si="8021">IF($B166="","",CD166*(1+rate_A*CQ$1/365))</f>
        <v/>
      </c>
      <c r="CT166" s="3" t="str">
        <f t="shared" ref="CT166" ca="1" si="8022">IF($B166="","",CE166*(1+rate_A*CQ$1/365))</f>
        <v/>
      </c>
      <c r="CU166" s="3" t="str">
        <f t="shared" ref="CU166" ca="1" si="8023">IF($B166="","",CF166*(1+rate_joint*CQ$1/365))</f>
        <v/>
      </c>
      <c r="CV166" s="5" t="str">
        <f t="shared" ca="1" si="6519"/>
        <v/>
      </c>
      <c r="CW166" s="5" t="str" cm="1">
        <f t="array" aca="1" ref="CW166" ca="1">IF(CV166="","",_xlfn.IFS(CV166&lt;='Hidden inputs'!$C$15,CV166*'Hidden inputs'!$D$15,CV166&lt;='Hidden inputs'!$C$16,'Hidden inputs'!$C$15*'Hidden inputs'!$D$15+(CV166-'Hidden inputs'!$B$16)*'Hidden inputs'!$D$16,CV166&lt;='Hidden inputs'!$C$17,'Hidden inputs'!$C$15*'Hidden inputs'!$D$15+('Hidden inputs'!$C$16-'Hidden inputs'!$B$16)*'Hidden inputs'!$D$16+(CV166-'Hidden inputs'!$B$17)*'Hidden inputs'!$D$17,CV166&gt;'Hidden inputs'!$B$18,'Hidden inputs'!$C$15*'Hidden inputs'!$D$15+('Hidden inputs'!$C$16-'Hidden inputs'!$B$16)*'Hidden inputs'!$D$16+('Hidden inputs'!$C$17-'Hidden inputs'!$B$17)*'Hidden inputs'!$D$17+(CV166-'Hidden inputs'!$B$18)*'Hidden inputs'!$D$18))</f>
        <v/>
      </c>
      <c r="CX166" s="10" t="str">
        <f t="shared" ca="1" si="6520"/>
        <v/>
      </c>
      <c r="CY166" s="5" t="str">
        <f t="shared" ca="1" si="6427"/>
        <v/>
      </c>
      <c r="CZ166" s="5" t="str">
        <f t="shared" ca="1" si="6428"/>
        <v/>
      </c>
      <c r="DA166" s="5" t="str">
        <f ca="1">IF($B166="","",'Hidden inputs'!$D$11*CR166+'Hidden inputs'!$E$11*CS166)</f>
        <v/>
      </c>
      <c r="DB166" s="11" t="str">
        <f t="shared" ca="1" si="6345"/>
        <v/>
      </c>
      <c r="DC166" s="9" t="str">
        <f t="shared" ca="1" si="6429"/>
        <v/>
      </c>
      <c r="DD166" s="3" t="str">
        <f t="shared" ca="1" si="6430"/>
        <v/>
      </c>
      <c r="DE166" s="5" t="str" cm="1">
        <f t="array" aca="1" ref="DE166" ca="1">IF($B166="","",IF(DD166=0,0,IF(DD_Payment="",0,IF(DD166&lt;_xlfn.IFS(DD_Frequency="Monthly",1,DD_Frequency="Quarterly",IF(MONTH(DD$2)=1,1,IF(MONTH(DD$2)=4,1,IF(MONTH(DD$2)=7,1,IF(MONTH(DD$2)=10,1,0)))),DD_Frequency="Annually",IF(MONTH(DD$2)=1,1,0))*DD_Payment,DD166,_xlfn.IFS(DD_Frequency="Monthly",1,DD_Frequency="Quarterly",IF(MONTH(DD$2)=1,1,IF(MONTH(DD$2)=4,1,IF(MONTH(DD$2)=7,1,IF(MONTH(DD$2)=10,1,0)))),DD_Frequency="Annually",IF(MONTH(DD$2)=1,1,0))*DD_Payment))))</f>
        <v/>
      </c>
      <c r="DF166" s="3" t="str">
        <f t="shared" ref="DF166" ca="1" si="8024">IF($B166="","",IF(DD166&gt;DE166,(DD166-DE166/2)*(rate_A*(DF$1/365)),0))</f>
        <v/>
      </c>
      <c r="DG166" s="3" t="str">
        <f t="shared" ca="1" si="6522"/>
        <v/>
      </c>
      <c r="DH166" s="3" t="str">
        <f t="shared" ref="DH166" ca="1" si="8025">IF($B166="","",CS166*(1+rate_A*DF$1/365))</f>
        <v/>
      </c>
      <c r="DI166" s="3" t="str">
        <f t="shared" ref="DI166" ca="1" si="8026">IF($B166="","",CT166*(1+rate_A*DF$1/365))</f>
        <v/>
      </c>
      <c r="DJ166" s="3" t="str">
        <f t="shared" ref="DJ166" ca="1" si="8027">IF($B166="","",CU166*(1+rate_joint*DF$1/365))</f>
        <v/>
      </c>
      <c r="DK166" s="5" t="str">
        <f t="shared" ca="1" si="6526"/>
        <v/>
      </c>
      <c r="DL166" s="5" t="str" cm="1">
        <f t="array" aca="1" ref="DL166" ca="1">IF(DK166="","",_xlfn.IFS(DK166&lt;='Hidden inputs'!$C$15,DK166*'Hidden inputs'!$D$15,DK166&lt;='Hidden inputs'!$C$16,'Hidden inputs'!$C$15*'Hidden inputs'!$D$15+(DK166-'Hidden inputs'!$B$16)*'Hidden inputs'!$D$16,DK166&lt;='Hidden inputs'!$C$17,'Hidden inputs'!$C$15*'Hidden inputs'!$D$15+('Hidden inputs'!$C$16-'Hidden inputs'!$B$16)*'Hidden inputs'!$D$16+(DK166-'Hidden inputs'!$B$17)*'Hidden inputs'!$D$17,DK166&gt;'Hidden inputs'!$B$18,'Hidden inputs'!$C$15*'Hidden inputs'!$D$15+('Hidden inputs'!$C$16-'Hidden inputs'!$B$16)*'Hidden inputs'!$D$16+('Hidden inputs'!$C$17-'Hidden inputs'!$B$17)*'Hidden inputs'!$D$17+(DK166-'Hidden inputs'!$B$18)*'Hidden inputs'!$D$18))</f>
        <v/>
      </c>
      <c r="DM166" s="10" t="str">
        <f t="shared" ca="1" si="6527"/>
        <v/>
      </c>
      <c r="DN166" s="5" t="str">
        <f t="shared" ca="1" si="6435"/>
        <v/>
      </c>
      <c r="DO166" s="5" t="str">
        <f t="shared" ca="1" si="6436"/>
        <v/>
      </c>
      <c r="DP166" s="5" t="str">
        <f ca="1">IF($B166="","",'Hidden inputs'!$D$11*DG166+'Hidden inputs'!$E$11*DH166)</f>
        <v/>
      </c>
      <c r="DQ166" s="11" t="str">
        <f t="shared" ca="1" si="6350"/>
        <v/>
      </c>
      <c r="DR166" s="9" t="str">
        <f t="shared" ca="1" si="6437"/>
        <v/>
      </c>
      <c r="DS166" s="3" t="str">
        <f t="shared" ca="1" si="6438"/>
        <v/>
      </c>
      <c r="DT166" s="5" t="str" cm="1">
        <f t="array" aca="1" ref="DT166" ca="1">IF($B166="","",IF(DS166=0,0,IF(DD_Payment="",0,IF(DS166&lt;_xlfn.IFS(DD_Frequency="Monthly",1,DD_Frequency="Quarterly",IF(MONTH(DS$2)=1,1,IF(MONTH(DS$2)=4,1,IF(MONTH(DS$2)=7,1,IF(MONTH(DS$2)=10,1,0)))),DD_Frequency="Annually",IF(MONTH(DS$2)=1,1,0))*DD_Payment,DS166,_xlfn.IFS(DD_Frequency="Monthly",1,DD_Frequency="Quarterly",IF(MONTH(DS$2)=1,1,IF(MONTH(DS$2)=4,1,IF(MONTH(DS$2)=7,1,IF(MONTH(DS$2)=10,1,0)))),DD_Frequency="Annually",IF(MONTH(DS$2)=1,1,0))*DD_Payment))))</f>
        <v/>
      </c>
      <c r="DU166" s="3" t="str">
        <f t="shared" ref="DU166" ca="1" si="8028">IF($B166="","",IF(DS166&gt;DT166,(DS166-DT166/2)*(rate_A*(DU$1/365)),0))</f>
        <v/>
      </c>
      <c r="DV166" s="3" t="str">
        <f t="shared" ca="1" si="6529"/>
        <v/>
      </c>
      <c r="DW166" s="3" t="str">
        <f t="shared" ref="DW166" ca="1" si="8029">IF($B166="","",DH166*(1+rate_A*DU$1/365))</f>
        <v/>
      </c>
      <c r="DX166" s="3" t="str">
        <f t="shared" ref="DX166" ca="1" si="8030">IF($B166="","",DI166*(1+rate_A*DU$1/365))</f>
        <v/>
      </c>
      <c r="DY166" s="3" t="str">
        <f t="shared" ref="DY166" ca="1" si="8031">IF($B166="","",DJ166*(1+rate_joint*DU$1/365))</f>
        <v/>
      </c>
      <c r="DZ166" s="5" t="str">
        <f t="shared" ca="1" si="6533"/>
        <v/>
      </c>
      <c r="EA166" s="5" t="str" cm="1">
        <f t="array" aca="1" ref="EA166" ca="1">IF(DZ166="","",_xlfn.IFS(DZ166&lt;='Hidden inputs'!$C$15,DZ166*'Hidden inputs'!$D$15,DZ166&lt;='Hidden inputs'!$C$16,'Hidden inputs'!$C$15*'Hidden inputs'!$D$15+(DZ166-'Hidden inputs'!$B$16)*'Hidden inputs'!$D$16,DZ166&lt;='Hidden inputs'!$C$17,'Hidden inputs'!$C$15*'Hidden inputs'!$D$15+('Hidden inputs'!$C$16-'Hidden inputs'!$B$16)*'Hidden inputs'!$D$16+(DZ166-'Hidden inputs'!$B$17)*'Hidden inputs'!$D$17,DZ166&gt;'Hidden inputs'!$B$18,'Hidden inputs'!$C$15*'Hidden inputs'!$D$15+('Hidden inputs'!$C$16-'Hidden inputs'!$B$16)*'Hidden inputs'!$D$16+('Hidden inputs'!$C$17-'Hidden inputs'!$B$17)*'Hidden inputs'!$D$17+(DZ166-'Hidden inputs'!$B$18)*'Hidden inputs'!$D$18))</f>
        <v/>
      </c>
      <c r="EB166" s="10" t="str">
        <f t="shared" ca="1" si="6534"/>
        <v/>
      </c>
      <c r="EC166" s="5" t="str">
        <f t="shared" ca="1" si="6443"/>
        <v/>
      </c>
      <c r="ED166" s="5" t="str">
        <f t="shared" ca="1" si="6444"/>
        <v/>
      </c>
      <c r="EE166" s="5" t="str">
        <f ca="1">IF($B166="","",'Hidden inputs'!$D$11*DV166+'Hidden inputs'!$E$11*DW166)</f>
        <v/>
      </c>
      <c r="EF166" s="11" t="str">
        <f t="shared" ca="1" si="6355"/>
        <v/>
      </c>
      <c r="EG166" s="9" t="str">
        <f t="shared" ca="1" si="6445"/>
        <v/>
      </c>
      <c r="EH166" s="3" t="str">
        <f t="shared" ca="1" si="6446"/>
        <v/>
      </c>
      <c r="EI166" s="5" t="str" cm="1">
        <f t="array" aca="1" ref="EI166" ca="1">IF($B166="","",IF(EH166=0,0,IF(DD_Payment="",0,IF(EH166&lt;_xlfn.IFS(DD_Frequency="Monthly",1,DD_Frequency="Quarterly",IF(MONTH(EH$2)=1,1,IF(MONTH(EH$2)=4,1,IF(MONTH(EH$2)=7,1,IF(MONTH(EH$2)=10,1,0)))),DD_Frequency="Annually",IF(MONTH(EH$2)=1,1,0))*DD_Payment,EH166,_xlfn.IFS(DD_Frequency="Monthly",1,DD_Frequency="Quarterly",IF(MONTH(EH$2)=1,1,IF(MONTH(EH$2)=4,1,IF(MONTH(EH$2)=7,1,IF(MONTH(EH$2)=10,1,0)))),DD_Frequency="Annually",IF(MONTH(EH$2)=1,1,0))*DD_Payment))))</f>
        <v/>
      </c>
      <c r="EJ166" s="3" t="str">
        <f t="shared" ref="EJ166" ca="1" si="8032">IF($B166="","",IF(EH166&gt;EI166,(EH166-EI166/2)*(rate_A*(EJ$1/365)),0))</f>
        <v/>
      </c>
      <c r="EK166" s="3" t="str">
        <f t="shared" ca="1" si="6536"/>
        <v/>
      </c>
      <c r="EL166" s="3" t="str">
        <f t="shared" ref="EL166" ca="1" si="8033">IF($B166="","",DW166*(1+rate_A*EJ$1/365))</f>
        <v/>
      </c>
      <c r="EM166" s="3" t="str">
        <f t="shared" ref="EM166" ca="1" si="8034">IF($B166="","",DX166*(1+rate_A*EJ$1/365))</f>
        <v/>
      </c>
      <c r="EN166" s="3" t="str">
        <f t="shared" ref="EN166" ca="1" si="8035">IF($B166="","",DY166*(1+rate_joint*EJ$1/365))</f>
        <v/>
      </c>
      <c r="EO166" s="5" t="str">
        <f t="shared" ca="1" si="6540"/>
        <v/>
      </c>
      <c r="EP166" s="5" t="str" cm="1">
        <f t="array" aca="1" ref="EP166" ca="1">IF(EO166="","",_xlfn.IFS(EO166&lt;='Hidden inputs'!$C$15,EO166*'Hidden inputs'!$D$15,EO166&lt;='Hidden inputs'!$C$16,'Hidden inputs'!$C$15*'Hidden inputs'!$D$15+(EO166-'Hidden inputs'!$B$16)*'Hidden inputs'!$D$16,EO166&lt;='Hidden inputs'!$C$17,'Hidden inputs'!$C$15*'Hidden inputs'!$D$15+('Hidden inputs'!$C$16-'Hidden inputs'!$B$16)*'Hidden inputs'!$D$16+(EO166-'Hidden inputs'!$B$17)*'Hidden inputs'!$D$17,EO166&gt;'Hidden inputs'!$B$18,'Hidden inputs'!$C$15*'Hidden inputs'!$D$15+('Hidden inputs'!$C$16-'Hidden inputs'!$B$16)*'Hidden inputs'!$D$16+('Hidden inputs'!$C$17-'Hidden inputs'!$B$17)*'Hidden inputs'!$D$17+(EO166-'Hidden inputs'!$B$18)*'Hidden inputs'!$D$18))</f>
        <v/>
      </c>
      <c r="EQ166" s="10" t="str">
        <f t="shared" ca="1" si="6541"/>
        <v/>
      </c>
      <c r="ER166" s="5" t="str">
        <f t="shared" ca="1" si="6451"/>
        <v/>
      </c>
      <c r="ES166" s="5" t="str">
        <f t="shared" ca="1" si="6452"/>
        <v/>
      </c>
      <c r="ET166" s="5" t="str">
        <f ca="1">IF($B166="","",'Hidden inputs'!$D$11*EK166+'Hidden inputs'!$E$11*EL166)</f>
        <v/>
      </c>
      <c r="EU166" s="11" t="str">
        <f t="shared" ca="1" si="6360"/>
        <v/>
      </c>
      <c r="EV166" s="9" t="str">
        <f t="shared" ca="1" si="6453"/>
        <v/>
      </c>
      <c r="EW166" s="3" t="str">
        <f t="shared" ca="1" si="6454"/>
        <v/>
      </c>
      <c r="EX166" s="5" t="str" cm="1">
        <f t="array" aca="1" ref="EX166" ca="1">IF($B166="","",IF(EW166=0,0,IF(DD_Payment="",0,IF(EW166&lt;_xlfn.IFS(DD_Frequency="Monthly",1,DD_Frequency="Quarterly",IF(MONTH(EW$2)=1,1,IF(MONTH(EW$2)=4,1,IF(MONTH(EW$2)=7,1,IF(MONTH(EW$2)=10,1,0)))),DD_Frequency="Annually",IF(MONTH(EW$2)=1,1,0))*DD_Payment,EW166,_xlfn.IFS(DD_Frequency="Monthly",1,DD_Frequency="Quarterly",IF(MONTH(EW$2)=1,1,IF(MONTH(EW$2)=4,1,IF(MONTH(EW$2)=7,1,IF(MONTH(EW$2)=10,1,0)))),DD_Frequency="Annually",IF(MONTH(EW$2)=1,1,0))*DD_Payment))))</f>
        <v/>
      </c>
      <c r="EY166" s="3" t="str">
        <f t="shared" ref="EY166" ca="1" si="8036">IF($B166="","",IF(EW166&gt;EX166,(EW166-EX166/2)*(rate_A*(EY$1/365)),0))</f>
        <v/>
      </c>
      <c r="EZ166" s="3" t="str">
        <f t="shared" ca="1" si="6543"/>
        <v/>
      </c>
      <c r="FA166" s="3" t="str">
        <f t="shared" ref="FA166" ca="1" si="8037">IF($B166="","",EL166*(1+rate_A*EY$1/365))</f>
        <v/>
      </c>
      <c r="FB166" s="3" t="str">
        <f t="shared" ref="FB166" ca="1" si="8038">IF($B166="","",EM166*(1+rate_A*EY$1/365))</f>
        <v/>
      </c>
      <c r="FC166" s="3" t="str">
        <f t="shared" ref="FC166" ca="1" si="8039">IF($B166="","",EN166*(1+rate_joint*EY$1/365))</f>
        <v/>
      </c>
      <c r="FD166" s="5" t="str">
        <f t="shared" ca="1" si="6547"/>
        <v/>
      </c>
      <c r="FE166" s="5" t="str" cm="1">
        <f t="array" aca="1" ref="FE166" ca="1">IF(FD166="","",_xlfn.IFS(FD166&lt;='Hidden inputs'!$C$15,FD166*'Hidden inputs'!$D$15,FD166&lt;='Hidden inputs'!$C$16,'Hidden inputs'!$C$15*'Hidden inputs'!$D$15+(FD166-'Hidden inputs'!$B$16)*'Hidden inputs'!$D$16,FD166&lt;='Hidden inputs'!$C$17,'Hidden inputs'!$C$15*'Hidden inputs'!$D$15+('Hidden inputs'!$C$16-'Hidden inputs'!$B$16)*'Hidden inputs'!$D$16+(FD166-'Hidden inputs'!$B$17)*'Hidden inputs'!$D$17,FD166&gt;'Hidden inputs'!$B$18,'Hidden inputs'!$C$15*'Hidden inputs'!$D$15+('Hidden inputs'!$C$16-'Hidden inputs'!$B$16)*'Hidden inputs'!$D$16+('Hidden inputs'!$C$17-'Hidden inputs'!$B$17)*'Hidden inputs'!$D$17+(FD166-'Hidden inputs'!$B$18)*'Hidden inputs'!$D$18))</f>
        <v/>
      </c>
      <c r="FF166" s="10" t="str">
        <f t="shared" ca="1" si="6548"/>
        <v/>
      </c>
      <c r="FG166" s="5" t="str">
        <f t="shared" ca="1" si="6459"/>
        <v/>
      </c>
      <c r="FH166" s="5" t="str">
        <f t="shared" ca="1" si="6460"/>
        <v/>
      </c>
      <c r="FI166" s="5" t="str">
        <f ca="1">IF($B166="","",'Hidden inputs'!$D$11*EZ166+'Hidden inputs'!$E$11*FA166)</f>
        <v/>
      </c>
      <c r="FJ166" s="11" t="str">
        <f t="shared" ca="1" si="6365"/>
        <v/>
      </c>
      <c r="FK166" s="9" t="str">
        <f t="shared" ca="1" si="6461"/>
        <v/>
      </c>
      <c r="FL166" s="3" t="str">
        <f t="shared" ca="1" si="6462"/>
        <v/>
      </c>
      <c r="FM166" s="5" t="str" cm="1">
        <f t="array" aca="1" ref="FM166" ca="1">IF($B166="","",IF(FL166=0,0,IF(DD_Payment="",0,IF(FL166&lt;_xlfn.IFS(DD_Frequency="Monthly",1,DD_Frequency="Quarterly",IF(MONTH(FL$2)=1,1,IF(MONTH(FL$2)=4,1,IF(MONTH(FL$2)=7,1,IF(MONTH(FL$2)=10,1,0)))),DD_Frequency="Annually",IF(MONTH(FL$2)=1,1,0))*DD_Payment,FL166,_xlfn.IFS(DD_Frequency="Monthly",1,DD_Frequency="Quarterly",IF(MONTH(FL$2)=1,1,IF(MONTH(FL$2)=4,1,IF(MONTH(FL$2)=7,1,IF(MONTH(FL$2)=10,1,0)))),DD_Frequency="Annually",IF(MONTH(FL$2)=1,1,0))*DD_Payment))))</f>
        <v/>
      </c>
      <c r="FN166" s="3" t="str">
        <f t="shared" ref="FN166" ca="1" si="8040">IF($B166="","",IF(FL166&gt;FM166,(FL166-FM166/2)*(rate_A*(FN$1/365)),0))</f>
        <v/>
      </c>
      <c r="FO166" s="3" t="str">
        <f t="shared" ca="1" si="6550"/>
        <v/>
      </c>
      <c r="FP166" s="3" t="str">
        <f t="shared" ref="FP166" ca="1" si="8041">IF($B166="","",FA166*(1+rate_A*FN$1/365))</f>
        <v/>
      </c>
      <c r="FQ166" s="3" t="str">
        <f t="shared" ref="FQ166" ca="1" si="8042">IF($B166="","",FB166*(1+rate_A*FN$1/365))</f>
        <v/>
      </c>
      <c r="FR166" s="3" t="str">
        <f t="shared" ref="FR166" ca="1" si="8043">IF($B166="","",FC166*(1+rate_joint*FN$1/365))</f>
        <v/>
      </c>
      <c r="FS166" s="5" t="str">
        <f t="shared" ca="1" si="6554"/>
        <v/>
      </c>
      <c r="FT166" s="5" t="str" cm="1">
        <f t="array" aca="1" ref="FT166" ca="1">IF(FS166="","",_xlfn.IFS(FS166&lt;='Hidden inputs'!$C$15,FS166*'Hidden inputs'!$D$15,FS166&lt;='Hidden inputs'!$C$16,'Hidden inputs'!$C$15*'Hidden inputs'!$D$15+(FS166-'Hidden inputs'!$B$16)*'Hidden inputs'!$D$16,FS166&lt;='Hidden inputs'!$C$17,'Hidden inputs'!$C$15*'Hidden inputs'!$D$15+('Hidden inputs'!$C$16-'Hidden inputs'!$B$16)*'Hidden inputs'!$D$16+(FS166-'Hidden inputs'!$B$17)*'Hidden inputs'!$D$17,FS166&gt;'Hidden inputs'!$B$18,'Hidden inputs'!$C$15*'Hidden inputs'!$D$15+('Hidden inputs'!$C$16-'Hidden inputs'!$B$16)*'Hidden inputs'!$D$16+('Hidden inputs'!$C$17-'Hidden inputs'!$B$17)*'Hidden inputs'!$D$17+(FS166-'Hidden inputs'!$B$18)*'Hidden inputs'!$D$18))</f>
        <v/>
      </c>
      <c r="FU166" s="10" t="str">
        <f t="shared" ca="1" si="6555"/>
        <v/>
      </c>
      <c r="FV166" s="5" t="str">
        <f t="shared" ca="1" si="6467"/>
        <v/>
      </c>
      <c r="FW166" s="5" t="str">
        <f t="shared" ca="1" si="6468"/>
        <v/>
      </c>
      <c r="FX166" s="5" t="str">
        <f ca="1">IF($B166="","",'Hidden inputs'!$D$11*FO166+'Hidden inputs'!$E$11*FP166)</f>
        <v/>
      </c>
      <c r="FY166" s="11" t="str">
        <f t="shared" ca="1" si="6370"/>
        <v/>
      </c>
      <c r="FZ166" s="9" t="str">
        <f t="shared" ca="1" si="6469"/>
        <v/>
      </c>
      <c r="GA166" s="5" t="str">
        <f t="shared" ca="1" si="6470"/>
        <v/>
      </c>
      <c r="GB166" s="5" t="str">
        <f t="shared" ca="1" si="6471"/>
        <v/>
      </c>
      <c r="GC166" s="5" t="str">
        <f t="shared" ca="1" si="6371"/>
        <v/>
      </c>
      <c r="GD166" s="5" t="str">
        <f t="shared" ca="1" si="6372"/>
        <v/>
      </c>
    </row>
    <row r="167" spans="1:186" x14ac:dyDescent="0.35">
      <c r="A167" s="2" t="str">
        <f t="shared" ca="1" si="6373"/>
        <v/>
      </c>
      <c r="B167" s="6" t="str">
        <f t="shared" ca="1" si="6374"/>
        <v/>
      </c>
      <c r="C167" s="5" t="str">
        <f t="shared" ca="1" si="6472"/>
        <v/>
      </c>
      <c r="D167" s="5" t="str" cm="1">
        <f t="array" aca="1" ref="D167" ca="1">IF($B167="","",IF(C167=0,0,IF(DD_Payment="",0,IF(C167&lt;_xlfn.IFS(DD_Frequency="Monthly",1,DD_Frequency="Quarterly",IF(MONTH(C$2)=1,1,IF(MONTH(C$2)=4,1,IF(MONTH(C$2)=7,1,IF(MONTH(C$2)=10,1,0)))),DD_Frequency="Annually",IF(MONTH(C$2)=1,1,0))*DD_Payment,C167,_xlfn.IFS(DD_Frequency="Monthly",1,DD_Frequency="Quarterly",IF(MONTH(C$2)=1,1,IF(MONTH(C$2)=4,1,IF(MONTH(C$2)=7,1,IF(MONTH(C$2)=10,1,0)))),DD_Frequency="Annually",IF(MONTH(C$2)=1,1,0))*DD_Payment))))</f>
        <v/>
      </c>
      <c r="E167" s="5" t="str">
        <f t="shared" ref="E167" ca="1" si="8044">IF(B167="","",IF(C167&gt;D167,(C167-D167/2)*(rate_A*(E$1/365)),0))</f>
        <v/>
      </c>
      <c r="F167" s="5" t="str">
        <f t="shared" ca="1" si="6376"/>
        <v/>
      </c>
      <c r="G167" s="5" t="str">
        <f t="shared" ref="G167" ca="1" si="8045">IF(B167="","",G166*(1+rate_A*E$1/365))</f>
        <v/>
      </c>
      <c r="H167" s="5" t="str">
        <f t="shared" ref="H167" ca="1" si="8046">IF(B167="","",H166*(1+rate_A*E$1/365))</f>
        <v/>
      </c>
      <c r="I167" s="5" t="str">
        <f t="shared" ref="I167" ca="1" si="8047">IF(B167="","",I166*(1+rate_joint*E$1/365))</f>
        <v/>
      </c>
      <c r="J167" s="5" t="str">
        <f t="shared" ca="1" si="6477"/>
        <v/>
      </c>
      <c r="K167" s="5" t="str" cm="1">
        <f t="array" aca="1" ref="K167" ca="1">IF(J167="","",_xlfn.IFS(J167&lt;='Hidden inputs'!$C$15,J167*'Hidden inputs'!$D$15,J167&lt;='Hidden inputs'!$C$16,'Hidden inputs'!$C$15*'Hidden inputs'!$D$15+(J167-'Hidden inputs'!$B$16)*'Hidden inputs'!$D$16,J167&lt;='Hidden inputs'!$C$17,'Hidden inputs'!$C$15*'Hidden inputs'!$D$15+('Hidden inputs'!$C$16-'Hidden inputs'!$B$16)*'Hidden inputs'!$D$16+(J167-'Hidden inputs'!$B$17)*'Hidden inputs'!$D$17,J167&gt;'Hidden inputs'!$B$18,'Hidden inputs'!$C$15*'Hidden inputs'!$D$15+('Hidden inputs'!$C$16-'Hidden inputs'!$B$16)*'Hidden inputs'!$D$16+('Hidden inputs'!$C$17-'Hidden inputs'!$B$17)*'Hidden inputs'!$D$17+(J167-'Hidden inputs'!$B$18)*'Hidden inputs'!$D$18))</f>
        <v/>
      </c>
      <c r="L167" s="11" t="str">
        <f t="shared" ca="1" si="6478"/>
        <v/>
      </c>
      <c r="M167" s="5" t="str">
        <f t="shared" ca="1" si="6380"/>
        <v/>
      </c>
      <c r="N167" s="5" t="str">
        <f t="shared" ca="1" si="6381"/>
        <v/>
      </c>
      <c r="O167" s="5" t="str">
        <f ca="1">IF(B167="","",'Hidden inputs'!$D$11*F167+'Hidden inputs'!$E$11*G167)</f>
        <v/>
      </c>
      <c r="P167" s="11" t="str">
        <f t="shared" ca="1" si="6314"/>
        <v/>
      </c>
      <c r="Q167" s="20" t="str">
        <f t="shared" ca="1" si="6315"/>
        <v/>
      </c>
      <c r="R167" s="3" t="str">
        <f t="shared" ca="1" si="6382"/>
        <v/>
      </c>
      <c r="S167" s="5" t="str" cm="1">
        <f t="array" aca="1" ref="S167" ca="1">IF($B167="","",IF(R167=0,0,IF(DD_Payment="",0,IF(R167&lt;_xlfn.IFS(DD_Frequency="Monthly",1,DD_Frequency="Quarterly",IF(MONTH(R$2)=1,1,IF(MONTH(R$2)=4,1,IF(MONTH(R$2)=7,1,IF(MONTH(R$2)=10,1,0)))),DD_Frequency="Annually",IF(MONTH(R$2)=1,1,0))*DD_Payment,R167,_xlfn.IFS(DD_Frequency="Monthly",1,DD_Frequency="Quarterly",IF(MONTH(R$2)=1,1,IF(MONTH(R$2)=4,1,IF(MONTH(R$2)=7,1,IF(MONTH(R$2)=10,1,0)))),DD_Frequency="Annually",IF(MONTH(R$2)=1,1,0))*DD_Payment))))</f>
        <v/>
      </c>
      <c r="T167" s="3" t="str">
        <f t="shared" ref="T167" ca="1" si="8048">IF(B167="","",IF(R167&gt;S167,(R167-S167/2)*(rate_A*((T$1+A167)/365)),0))</f>
        <v/>
      </c>
      <c r="U167" s="3" t="str">
        <f t="shared" ca="1" si="6384"/>
        <v/>
      </c>
      <c r="V167" s="3" t="str">
        <f t="shared" ref="V167" ca="1" si="8049">IF(B167="","",G167*(1+rate_A*(T$1+A167)/365))</f>
        <v/>
      </c>
      <c r="W167" s="3" t="str">
        <f t="shared" ref="W167" ca="1" si="8050">IF(B167="","",H167*(1+rate_A*(T$1+A167)/365))</f>
        <v/>
      </c>
      <c r="X167" s="3" t="str">
        <f t="shared" ref="X167" ca="1" si="8051">IF(B167="","",I167*(1+rate_joint*(T$1+A167)/365))</f>
        <v/>
      </c>
      <c r="Y167" s="5" t="str">
        <f t="shared" ca="1" si="6483"/>
        <v/>
      </c>
      <c r="Z167" s="5" t="str" cm="1">
        <f t="array" aca="1" ref="Z167" ca="1">IF(Y167="","",_xlfn.IFS(Y167&lt;='Hidden inputs'!$C$15,Y167*'Hidden inputs'!$D$15,Y167&lt;='Hidden inputs'!$C$16,'Hidden inputs'!$C$15*'Hidden inputs'!$D$15+(Y167-'Hidden inputs'!$B$16)*'Hidden inputs'!$D$16,Y167&lt;='Hidden inputs'!$C$17,'Hidden inputs'!$C$15*'Hidden inputs'!$D$15+('Hidden inputs'!$C$16-'Hidden inputs'!$B$16)*'Hidden inputs'!$D$16+(Y167-'Hidden inputs'!$B$17)*'Hidden inputs'!$D$17,Y167&gt;'Hidden inputs'!$B$18,'Hidden inputs'!$C$15*'Hidden inputs'!$D$15+('Hidden inputs'!$C$16-'Hidden inputs'!$B$16)*'Hidden inputs'!$D$16+('Hidden inputs'!$C$17-'Hidden inputs'!$B$17)*'Hidden inputs'!$D$17+(Y167-'Hidden inputs'!$B$18)*'Hidden inputs'!$D$18))</f>
        <v/>
      </c>
      <c r="AA167" s="10" t="str">
        <f t="shared" ca="1" si="6484"/>
        <v/>
      </c>
      <c r="AB167" s="5" t="str">
        <f t="shared" ca="1" si="6388"/>
        <v/>
      </c>
      <c r="AC167" s="5" t="str">
        <f t="shared" ca="1" si="6485"/>
        <v/>
      </c>
      <c r="AD167" s="5" t="str">
        <f ca="1">IF(B167="","",'Hidden inputs'!$D$11*U167+'Hidden inputs'!$E$11*V167)</f>
        <v/>
      </c>
      <c r="AE167" s="11" t="str">
        <f t="shared" ca="1" si="6320"/>
        <v/>
      </c>
      <c r="AF167" s="9" t="str">
        <f t="shared" ca="1" si="6389"/>
        <v/>
      </c>
      <c r="AG167" s="3" t="str">
        <f t="shared" ca="1" si="6390"/>
        <v/>
      </c>
      <c r="AH167" s="5" t="str" cm="1">
        <f t="array" aca="1" ref="AH167" ca="1">IF($B167="","",IF(AG167=0,0,IF(DD_Payment="",0,IF(AG167&lt;_xlfn.IFS(DD_Frequency="Monthly",1,DD_Frequency="Quarterly",IF(MONTH(AG$2)=1,1,IF(MONTH(AG$2)=4,1,IF(MONTH(AG$2)=7,1,IF(MONTH(AG$2)=10,1,0)))),DD_Frequency="Annually",IF(MONTH(AG$2)=1,1,0))*DD_Payment,AG167,_xlfn.IFS(DD_Frequency="Monthly",1,DD_Frequency="Quarterly",IF(MONTH(AG$2)=1,1,IF(MONTH(AG$2)=4,1,IF(MONTH(AG$2)=7,1,IF(MONTH(AG$2)=10,1,0)))),DD_Frequency="Annually",IF(MONTH(AG$2)=1,1,0))*DD_Payment))))</f>
        <v/>
      </c>
      <c r="AI167" s="3" t="str">
        <f t="shared" ref="AI167" ca="1" si="8052">IF($B167="","",IF(AG167&gt;AH167,(AG167-AH167/2)*(rate_A*(AI$1/365)),0))</f>
        <v/>
      </c>
      <c r="AJ167" s="3" t="str">
        <f t="shared" ca="1" si="6487"/>
        <v/>
      </c>
      <c r="AK167" s="3" t="str">
        <f t="shared" ref="AK167" ca="1" si="8053">IF($B167="","",V167*(1+rate_A*AI$1/365))</f>
        <v/>
      </c>
      <c r="AL167" s="3" t="str">
        <f t="shared" ref="AL167" ca="1" si="8054">IF($B167="","",W167*(1+rate_A*AI$1/365))</f>
        <v/>
      </c>
      <c r="AM167" s="3" t="str">
        <f t="shared" ref="AM167" ca="1" si="8055">IF($B167="","",X167*(1+rate_joint*AI$1/365))</f>
        <v/>
      </c>
      <c r="AN167" s="5" t="str">
        <f t="shared" ca="1" si="6491"/>
        <v/>
      </c>
      <c r="AO167" s="5" t="str" cm="1">
        <f t="array" aca="1" ref="AO167" ca="1">IF(AN167="","",_xlfn.IFS(AN167&lt;='Hidden inputs'!$C$15,AN167*'Hidden inputs'!$D$15,AN167&lt;='Hidden inputs'!$C$16,'Hidden inputs'!$C$15*'Hidden inputs'!$D$15+(AN167-'Hidden inputs'!$B$16)*'Hidden inputs'!$D$16,AN167&lt;='Hidden inputs'!$C$17,'Hidden inputs'!$C$15*'Hidden inputs'!$D$15+('Hidden inputs'!$C$16-'Hidden inputs'!$B$16)*'Hidden inputs'!$D$16+(AN167-'Hidden inputs'!$B$17)*'Hidden inputs'!$D$17,AN167&gt;'Hidden inputs'!$B$18,'Hidden inputs'!$C$15*'Hidden inputs'!$D$15+('Hidden inputs'!$C$16-'Hidden inputs'!$B$16)*'Hidden inputs'!$D$16+('Hidden inputs'!$C$17-'Hidden inputs'!$B$17)*'Hidden inputs'!$D$17+(AN167-'Hidden inputs'!$B$18)*'Hidden inputs'!$D$18))</f>
        <v/>
      </c>
      <c r="AP167" s="10" t="str">
        <f t="shared" ca="1" si="6492"/>
        <v/>
      </c>
      <c r="AQ167" s="5" t="str">
        <f t="shared" ca="1" si="6395"/>
        <v/>
      </c>
      <c r="AR167" s="5" t="str">
        <f t="shared" ca="1" si="6396"/>
        <v/>
      </c>
      <c r="AS167" s="5" t="str">
        <f ca="1">IF($B167="","",'Hidden inputs'!$D$11*AJ167+'Hidden inputs'!$E$11*AK167)</f>
        <v/>
      </c>
      <c r="AT167" s="11" t="str">
        <f t="shared" ca="1" si="6325"/>
        <v/>
      </c>
      <c r="AU167" s="9" t="str">
        <f t="shared" ca="1" si="6397"/>
        <v/>
      </c>
      <c r="AV167" s="3" t="str">
        <f t="shared" ca="1" si="6398"/>
        <v/>
      </c>
      <c r="AW167" s="5" t="str" cm="1">
        <f t="array" aca="1" ref="AW167" ca="1">IF($B167="","",IF(AV167=0,0,IF(DD_Payment="",0,IF(AV167&lt;_xlfn.IFS(DD_Frequency="Monthly",1,DD_Frequency="Quarterly",IF(MONTH(AV$2)=1,1,IF(MONTH(AV$2)=4,1,IF(MONTH(AV$2)=7,1,IF(MONTH(AV$2)=10,1,0)))),DD_Frequency="Annually",IF(MONTH(AV$2)=1,1,0))*DD_Payment,AV167,_xlfn.IFS(DD_Frequency="Monthly",1,DD_Frequency="Quarterly",IF(MONTH(AV$2)=1,1,IF(MONTH(AV$2)=4,1,IF(MONTH(AV$2)=7,1,IF(MONTH(AV$2)=10,1,0)))),DD_Frequency="Annually",IF(MONTH(AV$2)=1,1,0))*DD_Payment))))</f>
        <v/>
      </c>
      <c r="AX167" s="3" t="str">
        <f t="shared" ref="AX167" ca="1" si="8056">IF($B167="","",IF(AV167&gt;AW167,(AV167-AW167/2)*(rate_A*(AX$1/365)),0))</f>
        <v/>
      </c>
      <c r="AY167" s="3" t="str">
        <f t="shared" ca="1" si="6494"/>
        <v/>
      </c>
      <c r="AZ167" s="3" t="str">
        <f t="shared" ref="AZ167" ca="1" si="8057">IF($B167="","",AK167*(1+rate_A*AX$1/365))</f>
        <v/>
      </c>
      <c r="BA167" s="3" t="str">
        <f t="shared" ref="BA167" ca="1" si="8058">IF($B167="","",AL167*(1+rate_A*AX$1/365))</f>
        <v/>
      </c>
      <c r="BB167" s="3" t="str">
        <f t="shared" ref="BB167" ca="1" si="8059">IF($B167="","",AM167*(1+rate_joint*AX$1/365))</f>
        <v/>
      </c>
      <c r="BC167" s="5" t="str">
        <f t="shared" ca="1" si="6498"/>
        <v/>
      </c>
      <c r="BD167" s="5" t="str" cm="1">
        <f t="array" aca="1" ref="BD167" ca="1">IF(BC167="","",_xlfn.IFS(BC167&lt;='Hidden inputs'!$C$15,BC167*'Hidden inputs'!$D$15,BC167&lt;='Hidden inputs'!$C$16,'Hidden inputs'!$C$15*'Hidden inputs'!$D$15+(BC167-'Hidden inputs'!$B$16)*'Hidden inputs'!$D$16,BC167&lt;='Hidden inputs'!$C$17,'Hidden inputs'!$C$15*'Hidden inputs'!$D$15+('Hidden inputs'!$C$16-'Hidden inputs'!$B$16)*'Hidden inputs'!$D$16+(BC167-'Hidden inputs'!$B$17)*'Hidden inputs'!$D$17,BC167&gt;'Hidden inputs'!$B$18,'Hidden inputs'!$C$15*'Hidden inputs'!$D$15+('Hidden inputs'!$C$16-'Hidden inputs'!$B$16)*'Hidden inputs'!$D$16+('Hidden inputs'!$C$17-'Hidden inputs'!$B$17)*'Hidden inputs'!$D$17+(BC167-'Hidden inputs'!$B$18)*'Hidden inputs'!$D$18))</f>
        <v/>
      </c>
      <c r="BE167" s="10" t="str">
        <f t="shared" ca="1" si="6499"/>
        <v/>
      </c>
      <c r="BF167" s="5" t="str">
        <f t="shared" ca="1" si="6403"/>
        <v/>
      </c>
      <c r="BG167" s="5" t="str">
        <f t="shared" ca="1" si="6404"/>
        <v/>
      </c>
      <c r="BH167" s="5" t="str">
        <f ca="1">IF($B167="","",'Hidden inputs'!$D$11*AY167+'Hidden inputs'!$E$11*AZ167)</f>
        <v/>
      </c>
      <c r="BI167" s="11" t="str">
        <f t="shared" ca="1" si="6330"/>
        <v/>
      </c>
      <c r="BJ167" s="9" t="str">
        <f t="shared" ca="1" si="6405"/>
        <v/>
      </c>
      <c r="BK167" s="3" t="str">
        <f t="shared" ca="1" si="6406"/>
        <v/>
      </c>
      <c r="BL167" s="5" t="str" cm="1">
        <f t="array" aca="1" ref="BL167" ca="1">IF($B167="","",IF(BK167=0,0,IF(DD_Payment="",0,IF(BK167&lt;_xlfn.IFS(DD_Frequency="Monthly",1,DD_Frequency="Quarterly",IF(MONTH(BK$2)=1,1,IF(MONTH(BK$2)=4,1,IF(MONTH(BK$2)=7,1,IF(MONTH(BK$2)=10,1,0)))),DD_Frequency="Annually",IF(MONTH(BK$2)=1,1,0))*DD_Payment,BK167,_xlfn.IFS(DD_Frequency="Monthly",1,DD_Frequency="Quarterly",IF(MONTH(BK$2)=1,1,IF(MONTH(BK$2)=4,1,IF(MONTH(BK$2)=7,1,IF(MONTH(BK$2)=10,1,0)))),DD_Frequency="Annually",IF(MONTH(BK$2)=1,1,0))*DD_Payment))))</f>
        <v/>
      </c>
      <c r="BM167" s="3" t="str">
        <f t="shared" ref="BM167" ca="1" si="8060">IF($B167="","",IF(BK167&gt;BL167,(BK167-BL167/2)*(rate_A*(BM$1/365)),0))</f>
        <v/>
      </c>
      <c r="BN167" s="3" t="str">
        <f t="shared" ca="1" si="6501"/>
        <v/>
      </c>
      <c r="BO167" s="3" t="str">
        <f t="shared" ref="BO167" ca="1" si="8061">IF($B167="","",AZ167*(1+rate_A*BM$1/365))</f>
        <v/>
      </c>
      <c r="BP167" s="3" t="str">
        <f t="shared" ref="BP167" ca="1" si="8062">IF($B167="","",BA167*(1+rate_A*BM$1/365))</f>
        <v/>
      </c>
      <c r="BQ167" s="3" t="str">
        <f t="shared" ref="BQ167" ca="1" si="8063">IF($B167="","",BB167*(1+rate_joint*BM$1/365))</f>
        <v/>
      </c>
      <c r="BR167" s="5" t="str">
        <f t="shared" ca="1" si="6505"/>
        <v/>
      </c>
      <c r="BS167" s="5" t="str" cm="1">
        <f t="array" aca="1" ref="BS167" ca="1">IF(BR167="","",_xlfn.IFS(BR167&lt;='Hidden inputs'!$C$15,BR167*'Hidden inputs'!$D$15,BR167&lt;='Hidden inputs'!$C$16,'Hidden inputs'!$C$15*'Hidden inputs'!$D$15+(BR167-'Hidden inputs'!$B$16)*'Hidden inputs'!$D$16,BR167&lt;='Hidden inputs'!$C$17,'Hidden inputs'!$C$15*'Hidden inputs'!$D$15+('Hidden inputs'!$C$16-'Hidden inputs'!$B$16)*'Hidden inputs'!$D$16+(BR167-'Hidden inputs'!$B$17)*'Hidden inputs'!$D$17,BR167&gt;'Hidden inputs'!$B$18,'Hidden inputs'!$C$15*'Hidden inputs'!$D$15+('Hidden inputs'!$C$16-'Hidden inputs'!$B$16)*'Hidden inputs'!$D$16+('Hidden inputs'!$C$17-'Hidden inputs'!$B$17)*'Hidden inputs'!$D$17+(BR167-'Hidden inputs'!$B$18)*'Hidden inputs'!$D$18))</f>
        <v/>
      </c>
      <c r="BT167" s="10" t="str">
        <f t="shared" ca="1" si="6506"/>
        <v/>
      </c>
      <c r="BU167" s="5" t="str">
        <f t="shared" ca="1" si="6411"/>
        <v/>
      </c>
      <c r="BV167" s="5" t="str">
        <f t="shared" ca="1" si="6412"/>
        <v/>
      </c>
      <c r="BW167" s="5" t="str">
        <f ca="1">IF($B167="","",'Hidden inputs'!$D$11*BN167+'Hidden inputs'!$E$11*BO167)</f>
        <v/>
      </c>
      <c r="BX167" s="11" t="str">
        <f t="shared" ca="1" si="6335"/>
        <v/>
      </c>
      <c r="BY167" s="9" t="str">
        <f t="shared" ca="1" si="6413"/>
        <v/>
      </c>
      <c r="BZ167" s="3" t="str">
        <f t="shared" ca="1" si="6414"/>
        <v/>
      </c>
      <c r="CA167" s="5" t="str" cm="1">
        <f t="array" aca="1" ref="CA167" ca="1">IF($B167="","",IF(BZ167=0,0,IF(DD_Payment="",0,IF(BZ167&lt;_xlfn.IFS(DD_Frequency="Monthly",1,DD_Frequency="Quarterly",IF(MONTH(BZ$2)=1,1,IF(MONTH(BZ$2)=4,1,IF(MONTH(BZ$2)=7,1,IF(MONTH(BZ$2)=10,1,0)))),DD_Frequency="Annually",IF(MONTH(BZ$2)=1,1,0))*DD_Payment,BZ167,_xlfn.IFS(DD_Frequency="Monthly",1,DD_Frequency="Quarterly",IF(MONTH(BZ$2)=1,1,IF(MONTH(BZ$2)=4,1,IF(MONTH(BZ$2)=7,1,IF(MONTH(BZ$2)=10,1,0)))),DD_Frequency="Annually",IF(MONTH(BZ$2)=1,1,0))*DD_Payment))))</f>
        <v/>
      </c>
      <c r="CB167" s="3" t="str">
        <f t="shared" ref="CB167" ca="1" si="8064">IF($B167="","",IF(BZ167&gt;CA167,(BZ167-CA167/2)*(rate_A*(CB$1/365)),0))</f>
        <v/>
      </c>
      <c r="CC167" s="3" t="str">
        <f t="shared" ca="1" si="6508"/>
        <v/>
      </c>
      <c r="CD167" s="3" t="str">
        <f t="shared" ref="CD167" ca="1" si="8065">IF($B167="","",BO167*(1+rate_A*CB$1/365))</f>
        <v/>
      </c>
      <c r="CE167" s="3" t="str">
        <f t="shared" ref="CE167" ca="1" si="8066">IF($B167="","",BP167*(1+rate_A*CB$1/365))</f>
        <v/>
      </c>
      <c r="CF167" s="3" t="str">
        <f t="shared" ref="CF167" ca="1" si="8067">IF($B167="","",BQ167*(1+rate_joint*CB$1/365))</f>
        <v/>
      </c>
      <c r="CG167" s="5" t="str">
        <f t="shared" ca="1" si="6512"/>
        <v/>
      </c>
      <c r="CH167" s="5" t="str" cm="1">
        <f t="array" aca="1" ref="CH167" ca="1">IF(CG167="","",_xlfn.IFS(CG167&lt;='Hidden inputs'!$C$15,CG167*'Hidden inputs'!$D$15,CG167&lt;='Hidden inputs'!$C$16,'Hidden inputs'!$C$15*'Hidden inputs'!$D$15+(CG167-'Hidden inputs'!$B$16)*'Hidden inputs'!$D$16,CG167&lt;='Hidden inputs'!$C$17,'Hidden inputs'!$C$15*'Hidden inputs'!$D$15+('Hidden inputs'!$C$16-'Hidden inputs'!$B$16)*'Hidden inputs'!$D$16+(CG167-'Hidden inputs'!$B$17)*'Hidden inputs'!$D$17,CG167&gt;'Hidden inputs'!$B$18,'Hidden inputs'!$C$15*'Hidden inputs'!$D$15+('Hidden inputs'!$C$16-'Hidden inputs'!$B$16)*'Hidden inputs'!$D$16+('Hidden inputs'!$C$17-'Hidden inputs'!$B$17)*'Hidden inputs'!$D$17+(CG167-'Hidden inputs'!$B$18)*'Hidden inputs'!$D$18))</f>
        <v/>
      </c>
      <c r="CI167" s="10" t="str">
        <f t="shared" ca="1" si="6513"/>
        <v/>
      </c>
      <c r="CJ167" s="5" t="str">
        <f t="shared" ca="1" si="6419"/>
        <v/>
      </c>
      <c r="CK167" s="5" t="str">
        <f t="shared" ca="1" si="6420"/>
        <v/>
      </c>
      <c r="CL167" s="5" t="str">
        <f ca="1">IF($B167="","",'Hidden inputs'!$D$11*CC167+'Hidden inputs'!$E$11*CD167)</f>
        <v/>
      </c>
      <c r="CM167" s="11" t="str">
        <f t="shared" ca="1" si="6340"/>
        <v/>
      </c>
      <c r="CN167" s="9" t="str">
        <f t="shared" ca="1" si="6421"/>
        <v/>
      </c>
      <c r="CO167" s="3" t="str">
        <f t="shared" ca="1" si="6422"/>
        <v/>
      </c>
      <c r="CP167" s="5" t="str" cm="1">
        <f t="array" aca="1" ref="CP167" ca="1">IF($B167="","",IF(CO167=0,0,IF(DD_Payment="",0,IF(CO167&lt;_xlfn.IFS(DD_Frequency="Monthly",1,DD_Frequency="Quarterly",IF(MONTH(CO$2)=1,1,IF(MONTH(CO$2)=4,1,IF(MONTH(CO$2)=7,1,IF(MONTH(CO$2)=10,1,0)))),DD_Frequency="Annually",IF(MONTH(CO$2)=1,1,0))*DD_Payment,CO167,_xlfn.IFS(DD_Frequency="Monthly",1,DD_Frequency="Quarterly",IF(MONTH(CO$2)=1,1,IF(MONTH(CO$2)=4,1,IF(MONTH(CO$2)=7,1,IF(MONTH(CO$2)=10,1,0)))),DD_Frequency="Annually",IF(MONTH(CO$2)=1,1,0))*DD_Payment))))</f>
        <v/>
      </c>
      <c r="CQ167" s="3" t="str">
        <f t="shared" ref="CQ167" ca="1" si="8068">IF($B167="","",IF(CO167&gt;CP167,(CO167-CP167/2)*(rate_A*(CQ$1/365)),0))</f>
        <v/>
      </c>
      <c r="CR167" s="3" t="str">
        <f t="shared" ca="1" si="6515"/>
        <v/>
      </c>
      <c r="CS167" s="3" t="str">
        <f t="shared" ref="CS167" ca="1" si="8069">IF($B167="","",CD167*(1+rate_A*CQ$1/365))</f>
        <v/>
      </c>
      <c r="CT167" s="3" t="str">
        <f t="shared" ref="CT167" ca="1" si="8070">IF($B167="","",CE167*(1+rate_A*CQ$1/365))</f>
        <v/>
      </c>
      <c r="CU167" s="3" t="str">
        <f t="shared" ref="CU167" ca="1" si="8071">IF($B167="","",CF167*(1+rate_joint*CQ$1/365))</f>
        <v/>
      </c>
      <c r="CV167" s="5" t="str">
        <f t="shared" ca="1" si="6519"/>
        <v/>
      </c>
      <c r="CW167" s="5" t="str" cm="1">
        <f t="array" aca="1" ref="CW167" ca="1">IF(CV167="","",_xlfn.IFS(CV167&lt;='Hidden inputs'!$C$15,CV167*'Hidden inputs'!$D$15,CV167&lt;='Hidden inputs'!$C$16,'Hidden inputs'!$C$15*'Hidden inputs'!$D$15+(CV167-'Hidden inputs'!$B$16)*'Hidden inputs'!$D$16,CV167&lt;='Hidden inputs'!$C$17,'Hidden inputs'!$C$15*'Hidden inputs'!$D$15+('Hidden inputs'!$C$16-'Hidden inputs'!$B$16)*'Hidden inputs'!$D$16+(CV167-'Hidden inputs'!$B$17)*'Hidden inputs'!$D$17,CV167&gt;'Hidden inputs'!$B$18,'Hidden inputs'!$C$15*'Hidden inputs'!$D$15+('Hidden inputs'!$C$16-'Hidden inputs'!$B$16)*'Hidden inputs'!$D$16+('Hidden inputs'!$C$17-'Hidden inputs'!$B$17)*'Hidden inputs'!$D$17+(CV167-'Hidden inputs'!$B$18)*'Hidden inputs'!$D$18))</f>
        <v/>
      </c>
      <c r="CX167" s="10" t="str">
        <f t="shared" ca="1" si="6520"/>
        <v/>
      </c>
      <c r="CY167" s="5" t="str">
        <f t="shared" ca="1" si="6427"/>
        <v/>
      </c>
      <c r="CZ167" s="5" t="str">
        <f t="shared" ca="1" si="6428"/>
        <v/>
      </c>
      <c r="DA167" s="5" t="str">
        <f ca="1">IF($B167="","",'Hidden inputs'!$D$11*CR167+'Hidden inputs'!$E$11*CS167)</f>
        <v/>
      </c>
      <c r="DB167" s="11" t="str">
        <f t="shared" ca="1" si="6345"/>
        <v/>
      </c>
      <c r="DC167" s="9" t="str">
        <f t="shared" ca="1" si="6429"/>
        <v/>
      </c>
      <c r="DD167" s="3" t="str">
        <f t="shared" ca="1" si="6430"/>
        <v/>
      </c>
      <c r="DE167" s="5" t="str" cm="1">
        <f t="array" aca="1" ref="DE167" ca="1">IF($B167="","",IF(DD167=0,0,IF(DD_Payment="",0,IF(DD167&lt;_xlfn.IFS(DD_Frequency="Monthly",1,DD_Frequency="Quarterly",IF(MONTH(DD$2)=1,1,IF(MONTH(DD$2)=4,1,IF(MONTH(DD$2)=7,1,IF(MONTH(DD$2)=10,1,0)))),DD_Frequency="Annually",IF(MONTH(DD$2)=1,1,0))*DD_Payment,DD167,_xlfn.IFS(DD_Frequency="Monthly",1,DD_Frequency="Quarterly",IF(MONTH(DD$2)=1,1,IF(MONTH(DD$2)=4,1,IF(MONTH(DD$2)=7,1,IF(MONTH(DD$2)=10,1,0)))),DD_Frequency="Annually",IF(MONTH(DD$2)=1,1,0))*DD_Payment))))</f>
        <v/>
      </c>
      <c r="DF167" s="3" t="str">
        <f t="shared" ref="DF167" ca="1" si="8072">IF($B167="","",IF(DD167&gt;DE167,(DD167-DE167/2)*(rate_A*(DF$1/365)),0))</f>
        <v/>
      </c>
      <c r="DG167" s="3" t="str">
        <f t="shared" ca="1" si="6522"/>
        <v/>
      </c>
      <c r="DH167" s="3" t="str">
        <f t="shared" ref="DH167" ca="1" si="8073">IF($B167="","",CS167*(1+rate_A*DF$1/365))</f>
        <v/>
      </c>
      <c r="DI167" s="3" t="str">
        <f t="shared" ref="DI167" ca="1" si="8074">IF($B167="","",CT167*(1+rate_A*DF$1/365))</f>
        <v/>
      </c>
      <c r="DJ167" s="3" t="str">
        <f t="shared" ref="DJ167" ca="1" si="8075">IF($B167="","",CU167*(1+rate_joint*DF$1/365))</f>
        <v/>
      </c>
      <c r="DK167" s="5" t="str">
        <f t="shared" ca="1" si="6526"/>
        <v/>
      </c>
      <c r="DL167" s="5" t="str" cm="1">
        <f t="array" aca="1" ref="DL167" ca="1">IF(DK167="","",_xlfn.IFS(DK167&lt;='Hidden inputs'!$C$15,DK167*'Hidden inputs'!$D$15,DK167&lt;='Hidden inputs'!$C$16,'Hidden inputs'!$C$15*'Hidden inputs'!$D$15+(DK167-'Hidden inputs'!$B$16)*'Hidden inputs'!$D$16,DK167&lt;='Hidden inputs'!$C$17,'Hidden inputs'!$C$15*'Hidden inputs'!$D$15+('Hidden inputs'!$C$16-'Hidden inputs'!$B$16)*'Hidden inputs'!$D$16+(DK167-'Hidden inputs'!$B$17)*'Hidden inputs'!$D$17,DK167&gt;'Hidden inputs'!$B$18,'Hidden inputs'!$C$15*'Hidden inputs'!$D$15+('Hidden inputs'!$C$16-'Hidden inputs'!$B$16)*'Hidden inputs'!$D$16+('Hidden inputs'!$C$17-'Hidden inputs'!$B$17)*'Hidden inputs'!$D$17+(DK167-'Hidden inputs'!$B$18)*'Hidden inputs'!$D$18))</f>
        <v/>
      </c>
      <c r="DM167" s="10" t="str">
        <f t="shared" ca="1" si="6527"/>
        <v/>
      </c>
      <c r="DN167" s="5" t="str">
        <f t="shared" ca="1" si="6435"/>
        <v/>
      </c>
      <c r="DO167" s="5" t="str">
        <f t="shared" ca="1" si="6436"/>
        <v/>
      </c>
      <c r="DP167" s="5" t="str">
        <f ca="1">IF($B167="","",'Hidden inputs'!$D$11*DG167+'Hidden inputs'!$E$11*DH167)</f>
        <v/>
      </c>
      <c r="DQ167" s="11" t="str">
        <f t="shared" ca="1" si="6350"/>
        <v/>
      </c>
      <c r="DR167" s="9" t="str">
        <f t="shared" ca="1" si="6437"/>
        <v/>
      </c>
      <c r="DS167" s="3" t="str">
        <f t="shared" ca="1" si="6438"/>
        <v/>
      </c>
      <c r="DT167" s="5" t="str" cm="1">
        <f t="array" aca="1" ref="DT167" ca="1">IF($B167="","",IF(DS167=0,0,IF(DD_Payment="",0,IF(DS167&lt;_xlfn.IFS(DD_Frequency="Monthly",1,DD_Frequency="Quarterly",IF(MONTH(DS$2)=1,1,IF(MONTH(DS$2)=4,1,IF(MONTH(DS$2)=7,1,IF(MONTH(DS$2)=10,1,0)))),DD_Frequency="Annually",IF(MONTH(DS$2)=1,1,0))*DD_Payment,DS167,_xlfn.IFS(DD_Frequency="Monthly",1,DD_Frequency="Quarterly",IF(MONTH(DS$2)=1,1,IF(MONTH(DS$2)=4,1,IF(MONTH(DS$2)=7,1,IF(MONTH(DS$2)=10,1,0)))),DD_Frequency="Annually",IF(MONTH(DS$2)=1,1,0))*DD_Payment))))</f>
        <v/>
      </c>
      <c r="DU167" s="3" t="str">
        <f t="shared" ref="DU167" ca="1" si="8076">IF($B167="","",IF(DS167&gt;DT167,(DS167-DT167/2)*(rate_A*(DU$1/365)),0))</f>
        <v/>
      </c>
      <c r="DV167" s="3" t="str">
        <f t="shared" ca="1" si="6529"/>
        <v/>
      </c>
      <c r="DW167" s="3" t="str">
        <f t="shared" ref="DW167" ca="1" si="8077">IF($B167="","",DH167*(1+rate_A*DU$1/365))</f>
        <v/>
      </c>
      <c r="DX167" s="3" t="str">
        <f t="shared" ref="DX167" ca="1" si="8078">IF($B167="","",DI167*(1+rate_A*DU$1/365))</f>
        <v/>
      </c>
      <c r="DY167" s="3" t="str">
        <f t="shared" ref="DY167" ca="1" si="8079">IF($B167="","",DJ167*(1+rate_joint*DU$1/365))</f>
        <v/>
      </c>
      <c r="DZ167" s="5" t="str">
        <f t="shared" ca="1" si="6533"/>
        <v/>
      </c>
      <c r="EA167" s="5" t="str" cm="1">
        <f t="array" aca="1" ref="EA167" ca="1">IF(DZ167="","",_xlfn.IFS(DZ167&lt;='Hidden inputs'!$C$15,DZ167*'Hidden inputs'!$D$15,DZ167&lt;='Hidden inputs'!$C$16,'Hidden inputs'!$C$15*'Hidden inputs'!$D$15+(DZ167-'Hidden inputs'!$B$16)*'Hidden inputs'!$D$16,DZ167&lt;='Hidden inputs'!$C$17,'Hidden inputs'!$C$15*'Hidden inputs'!$D$15+('Hidden inputs'!$C$16-'Hidden inputs'!$B$16)*'Hidden inputs'!$D$16+(DZ167-'Hidden inputs'!$B$17)*'Hidden inputs'!$D$17,DZ167&gt;'Hidden inputs'!$B$18,'Hidden inputs'!$C$15*'Hidden inputs'!$D$15+('Hidden inputs'!$C$16-'Hidden inputs'!$B$16)*'Hidden inputs'!$D$16+('Hidden inputs'!$C$17-'Hidden inputs'!$B$17)*'Hidden inputs'!$D$17+(DZ167-'Hidden inputs'!$B$18)*'Hidden inputs'!$D$18))</f>
        <v/>
      </c>
      <c r="EB167" s="10" t="str">
        <f t="shared" ca="1" si="6534"/>
        <v/>
      </c>
      <c r="EC167" s="5" t="str">
        <f t="shared" ca="1" si="6443"/>
        <v/>
      </c>
      <c r="ED167" s="5" t="str">
        <f t="shared" ca="1" si="6444"/>
        <v/>
      </c>
      <c r="EE167" s="5" t="str">
        <f ca="1">IF($B167="","",'Hidden inputs'!$D$11*DV167+'Hidden inputs'!$E$11*DW167)</f>
        <v/>
      </c>
      <c r="EF167" s="11" t="str">
        <f t="shared" ca="1" si="6355"/>
        <v/>
      </c>
      <c r="EG167" s="9" t="str">
        <f t="shared" ca="1" si="6445"/>
        <v/>
      </c>
      <c r="EH167" s="3" t="str">
        <f t="shared" ca="1" si="6446"/>
        <v/>
      </c>
      <c r="EI167" s="5" t="str" cm="1">
        <f t="array" aca="1" ref="EI167" ca="1">IF($B167="","",IF(EH167=0,0,IF(DD_Payment="",0,IF(EH167&lt;_xlfn.IFS(DD_Frequency="Monthly",1,DD_Frequency="Quarterly",IF(MONTH(EH$2)=1,1,IF(MONTH(EH$2)=4,1,IF(MONTH(EH$2)=7,1,IF(MONTH(EH$2)=10,1,0)))),DD_Frequency="Annually",IF(MONTH(EH$2)=1,1,0))*DD_Payment,EH167,_xlfn.IFS(DD_Frequency="Monthly",1,DD_Frequency="Quarterly",IF(MONTH(EH$2)=1,1,IF(MONTH(EH$2)=4,1,IF(MONTH(EH$2)=7,1,IF(MONTH(EH$2)=10,1,0)))),DD_Frequency="Annually",IF(MONTH(EH$2)=1,1,0))*DD_Payment))))</f>
        <v/>
      </c>
      <c r="EJ167" s="3" t="str">
        <f t="shared" ref="EJ167" ca="1" si="8080">IF($B167="","",IF(EH167&gt;EI167,(EH167-EI167/2)*(rate_A*(EJ$1/365)),0))</f>
        <v/>
      </c>
      <c r="EK167" s="3" t="str">
        <f t="shared" ca="1" si="6536"/>
        <v/>
      </c>
      <c r="EL167" s="3" t="str">
        <f t="shared" ref="EL167" ca="1" si="8081">IF($B167="","",DW167*(1+rate_A*EJ$1/365))</f>
        <v/>
      </c>
      <c r="EM167" s="3" t="str">
        <f t="shared" ref="EM167" ca="1" si="8082">IF($B167="","",DX167*(1+rate_A*EJ$1/365))</f>
        <v/>
      </c>
      <c r="EN167" s="3" t="str">
        <f t="shared" ref="EN167" ca="1" si="8083">IF($B167="","",DY167*(1+rate_joint*EJ$1/365))</f>
        <v/>
      </c>
      <c r="EO167" s="5" t="str">
        <f t="shared" ca="1" si="6540"/>
        <v/>
      </c>
      <c r="EP167" s="5" t="str" cm="1">
        <f t="array" aca="1" ref="EP167" ca="1">IF(EO167="","",_xlfn.IFS(EO167&lt;='Hidden inputs'!$C$15,EO167*'Hidden inputs'!$D$15,EO167&lt;='Hidden inputs'!$C$16,'Hidden inputs'!$C$15*'Hidden inputs'!$D$15+(EO167-'Hidden inputs'!$B$16)*'Hidden inputs'!$D$16,EO167&lt;='Hidden inputs'!$C$17,'Hidden inputs'!$C$15*'Hidden inputs'!$D$15+('Hidden inputs'!$C$16-'Hidden inputs'!$B$16)*'Hidden inputs'!$D$16+(EO167-'Hidden inputs'!$B$17)*'Hidden inputs'!$D$17,EO167&gt;'Hidden inputs'!$B$18,'Hidden inputs'!$C$15*'Hidden inputs'!$D$15+('Hidden inputs'!$C$16-'Hidden inputs'!$B$16)*'Hidden inputs'!$D$16+('Hidden inputs'!$C$17-'Hidden inputs'!$B$17)*'Hidden inputs'!$D$17+(EO167-'Hidden inputs'!$B$18)*'Hidden inputs'!$D$18))</f>
        <v/>
      </c>
      <c r="EQ167" s="10" t="str">
        <f t="shared" ca="1" si="6541"/>
        <v/>
      </c>
      <c r="ER167" s="5" t="str">
        <f t="shared" ca="1" si="6451"/>
        <v/>
      </c>
      <c r="ES167" s="5" t="str">
        <f t="shared" ca="1" si="6452"/>
        <v/>
      </c>
      <c r="ET167" s="5" t="str">
        <f ca="1">IF($B167="","",'Hidden inputs'!$D$11*EK167+'Hidden inputs'!$E$11*EL167)</f>
        <v/>
      </c>
      <c r="EU167" s="11" t="str">
        <f t="shared" ca="1" si="6360"/>
        <v/>
      </c>
      <c r="EV167" s="9" t="str">
        <f t="shared" ca="1" si="6453"/>
        <v/>
      </c>
      <c r="EW167" s="3" t="str">
        <f t="shared" ca="1" si="6454"/>
        <v/>
      </c>
      <c r="EX167" s="5" t="str" cm="1">
        <f t="array" aca="1" ref="EX167" ca="1">IF($B167="","",IF(EW167=0,0,IF(DD_Payment="",0,IF(EW167&lt;_xlfn.IFS(DD_Frequency="Monthly",1,DD_Frequency="Quarterly",IF(MONTH(EW$2)=1,1,IF(MONTH(EW$2)=4,1,IF(MONTH(EW$2)=7,1,IF(MONTH(EW$2)=10,1,0)))),DD_Frequency="Annually",IF(MONTH(EW$2)=1,1,0))*DD_Payment,EW167,_xlfn.IFS(DD_Frequency="Monthly",1,DD_Frequency="Quarterly",IF(MONTH(EW$2)=1,1,IF(MONTH(EW$2)=4,1,IF(MONTH(EW$2)=7,1,IF(MONTH(EW$2)=10,1,0)))),DD_Frequency="Annually",IF(MONTH(EW$2)=1,1,0))*DD_Payment))))</f>
        <v/>
      </c>
      <c r="EY167" s="3" t="str">
        <f t="shared" ref="EY167" ca="1" si="8084">IF($B167="","",IF(EW167&gt;EX167,(EW167-EX167/2)*(rate_A*(EY$1/365)),0))</f>
        <v/>
      </c>
      <c r="EZ167" s="3" t="str">
        <f t="shared" ca="1" si="6543"/>
        <v/>
      </c>
      <c r="FA167" s="3" t="str">
        <f t="shared" ref="FA167" ca="1" si="8085">IF($B167="","",EL167*(1+rate_A*EY$1/365))</f>
        <v/>
      </c>
      <c r="FB167" s="3" t="str">
        <f t="shared" ref="FB167" ca="1" si="8086">IF($B167="","",EM167*(1+rate_A*EY$1/365))</f>
        <v/>
      </c>
      <c r="FC167" s="3" t="str">
        <f t="shared" ref="FC167" ca="1" si="8087">IF($B167="","",EN167*(1+rate_joint*EY$1/365))</f>
        <v/>
      </c>
      <c r="FD167" s="5" t="str">
        <f t="shared" ca="1" si="6547"/>
        <v/>
      </c>
      <c r="FE167" s="5" t="str" cm="1">
        <f t="array" aca="1" ref="FE167" ca="1">IF(FD167="","",_xlfn.IFS(FD167&lt;='Hidden inputs'!$C$15,FD167*'Hidden inputs'!$D$15,FD167&lt;='Hidden inputs'!$C$16,'Hidden inputs'!$C$15*'Hidden inputs'!$D$15+(FD167-'Hidden inputs'!$B$16)*'Hidden inputs'!$D$16,FD167&lt;='Hidden inputs'!$C$17,'Hidden inputs'!$C$15*'Hidden inputs'!$D$15+('Hidden inputs'!$C$16-'Hidden inputs'!$B$16)*'Hidden inputs'!$D$16+(FD167-'Hidden inputs'!$B$17)*'Hidden inputs'!$D$17,FD167&gt;'Hidden inputs'!$B$18,'Hidden inputs'!$C$15*'Hidden inputs'!$D$15+('Hidden inputs'!$C$16-'Hidden inputs'!$B$16)*'Hidden inputs'!$D$16+('Hidden inputs'!$C$17-'Hidden inputs'!$B$17)*'Hidden inputs'!$D$17+(FD167-'Hidden inputs'!$B$18)*'Hidden inputs'!$D$18))</f>
        <v/>
      </c>
      <c r="FF167" s="10" t="str">
        <f t="shared" ca="1" si="6548"/>
        <v/>
      </c>
      <c r="FG167" s="5" t="str">
        <f t="shared" ca="1" si="6459"/>
        <v/>
      </c>
      <c r="FH167" s="5" t="str">
        <f t="shared" ca="1" si="6460"/>
        <v/>
      </c>
      <c r="FI167" s="5" t="str">
        <f ca="1">IF($B167="","",'Hidden inputs'!$D$11*EZ167+'Hidden inputs'!$E$11*FA167)</f>
        <v/>
      </c>
      <c r="FJ167" s="11" t="str">
        <f t="shared" ca="1" si="6365"/>
        <v/>
      </c>
      <c r="FK167" s="9" t="str">
        <f t="shared" ca="1" si="6461"/>
        <v/>
      </c>
      <c r="FL167" s="3" t="str">
        <f t="shared" ca="1" si="6462"/>
        <v/>
      </c>
      <c r="FM167" s="5" t="str" cm="1">
        <f t="array" aca="1" ref="FM167" ca="1">IF($B167="","",IF(FL167=0,0,IF(DD_Payment="",0,IF(FL167&lt;_xlfn.IFS(DD_Frequency="Monthly",1,DD_Frequency="Quarterly",IF(MONTH(FL$2)=1,1,IF(MONTH(FL$2)=4,1,IF(MONTH(FL$2)=7,1,IF(MONTH(FL$2)=10,1,0)))),DD_Frequency="Annually",IF(MONTH(FL$2)=1,1,0))*DD_Payment,FL167,_xlfn.IFS(DD_Frequency="Monthly",1,DD_Frequency="Quarterly",IF(MONTH(FL$2)=1,1,IF(MONTH(FL$2)=4,1,IF(MONTH(FL$2)=7,1,IF(MONTH(FL$2)=10,1,0)))),DD_Frequency="Annually",IF(MONTH(FL$2)=1,1,0))*DD_Payment))))</f>
        <v/>
      </c>
      <c r="FN167" s="3" t="str">
        <f t="shared" ref="FN167" ca="1" si="8088">IF($B167="","",IF(FL167&gt;FM167,(FL167-FM167/2)*(rate_A*(FN$1/365)),0))</f>
        <v/>
      </c>
      <c r="FO167" s="3" t="str">
        <f t="shared" ca="1" si="6550"/>
        <v/>
      </c>
      <c r="FP167" s="3" t="str">
        <f t="shared" ref="FP167" ca="1" si="8089">IF($B167="","",FA167*(1+rate_A*FN$1/365))</f>
        <v/>
      </c>
      <c r="FQ167" s="3" t="str">
        <f t="shared" ref="FQ167" ca="1" si="8090">IF($B167="","",FB167*(1+rate_A*FN$1/365))</f>
        <v/>
      </c>
      <c r="FR167" s="3" t="str">
        <f t="shared" ref="FR167" ca="1" si="8091">IF($B167="","",FC167*(1+rate_joint*FN$1/365))</f>
        <v/>
      </c>
      <c r="FS167" s="5" t="str">
        <f t="shared" ca="1" si="6554"/>
        <v/>
      </c>
      <c r="FT167" s="5" t="str" cm="1">
        <f t="array" aca="1" ref="FT167" ca="1">IF(FS167="","",_xlfn.IFS(FS167&lt;='Hidden inputs'!$C$15,FS167*'Hidden inputs'!$D$15,FS167&lt;='Hidden inputs'!$C$16,'Hidden inputs'!$C$15*'Hidden inputs'!$D$15+(FS167-'Hidden inputs'!$B$16)*'Hidden inputs'!$D$16,FS167&lt;='Hidden inputs'!$C$17,'Hidden inputs'!$C$15*'Hidden inputs'!$D$15+('Hidden inputs'!$C$16-'Hidden inputs'!$B$16)*'Hidden inputs'!$D$16+(FS167-'Hidden inputs'!$B$17)*'Hidden inputs'!$D$17,FS167&gt;'Hidden inputs'!$B$18,'Hidden inputs'!$C$15*'Hidden inputs'!$D$15+('Hidden inputs'!$C$16-'Hidden inputs'!$B$16)*'Hidden inputs'!$D$16+('Hidden inputs'!$C$17-'Hidden inputs'!$B$17)*'Hidden inputs'!$D$17+(FS167-'Hidden inputs'!$B$18)*'Hidden inputs'!$D$18))</f>
        <v/>
      </c>
      <c r="FU167" s="10" t="str">
        <f t="shared" ca="1" si="6555"/>
        <v/>
      </c>
      <c r="FV167" s="5" t="str">
        <f t="shared" ca="1" si="6467"/>
        <v/>
      </c>
      <c r="FW167" s="5" t="str">
        <f t="shared" ca="1" si="6468"/>
        <v/>
      </c>
      <c r="FX167" s="5" t="str">
        <f ca="1">IF($B167="","",'Hidden inputs'!$D$11*FO167+'Hidden inputs'!$E$11*FP167)</f>
        <v/>
      </c>
      <c r="FY167" s="11" t="str">
        <f t="shared" ca="1" si="6370"/>
        <v/>
      </c>
      <c r="FZ167" s="9" t="str">
        <f t="shared" ca="1" si="6469"/>
        <v/>
      </c>
      <c r="GA167" s="5" t="str">
        <f t="shared" ca="1" si="6470"/>
        <v/>
      </c>
      <c r="GB167" s="5" t="str">
        <f t="shared" ca="1" si="6471"/>
        <v/>
      </c>
      <c r="GC167" s="5" t="str">
        <f t="shared" ca="1" si="6371"/>
        <v/>
      </c>
      <c r="GD167" s="5" t="str">
        <f t="shared" ca="1" si="6372"/>
        <v/>
      </c>
    </row>
    <row r="168" spans="1:186" x14ac:dyDescent="0.35">
      <c r="A168" s="2" t="str">
        <f t="shared" ca="1" si="6373"/>
        <v/>
      </c>
      <c r="B168" s="6" t="str">
        <f t="shared" ca="1" si="6374"/>
        <v/>
      </c>
      <c r="C168" s="5" t="str">
        <f t="shared" ca="1" si="6472"/>
        <v/>
      </c>
      <c r="D168" s="5" t="str" cm="1">
        <f t="array" aca="1" ref="D168" ca="1">IF($B168="","",IF(C168=0,0,IF(DD_Payment="",0,IF(C168&lt;_xlfn.IFS(DD_Frequency="Monthly",1,DD_Frequency="Quarterly",IF(MONTH(C$2)=1,1,IF(MONTH(C$2)=4,1,IF(MONTH(C$2)=7,1,IF(MONTH(C$2)=10,1,0)))),DD_Frequency="Annually",IF(MONTH(C$2)=1,1,0))*DD_Payment,C168,_xlfn.IFS(DD_Frequency="Monthly",1,DD_Frequency="Quarterly",IF(MONTH(C$2)=1,1,IF(MONTH(C$2)=4,1,IF(MONTH(C$2)=7,1,IF(MONTH(C$2)=10,1,0)))),DD_Frequency="Annually",IF(MONTH(C$2)=1,1,0))*DD_Payment))))</f>
        <v/>
      </c>
      <c r="E168" s="5" t="str">
        <f t="shared" ref="E168" ca="1" si="8092">IF(B168="","",IF(C168&gt;D168,(C168-D168/2)*(rate_A*(E$1/365)),0))</f>
        <v/>
      </c>
      <c r="F168" s="5" t="str">
        <f t="shared" ca="1" si="6376"/>
        <v/>
      </c>
      <c r="G168" s="5" t="str">
        <f t="shared" ref="G168" ca="1" si="8093">IF(B168="","",G167*(1+rate_A*E$1/365))</f>
        <v/>
      </c>
      <c r="H168" s="5" t="str">
        <f t="shared" ref="H168" ca="1" si="8094">IF(B168="","",H167*(1+rate_A*E$1/365))</f>
        <v/>
      </c>
      <c r="I168" s="5" t="str">
        <f t="shared" ref="I168" ca="1" si="8095">IF(B168="","",I167*(1+rate_joint*E$1/365))</f>
        <v/>
      </c>
      <c r="J168" s="5" t="str">
        <f t="shared" ca="1" si="6477"/>
        <v/>
      </c>
      <c r="K168" s="5" t="str" cm="1">
        <f t="array" aca="1" ref="K168" ca="1">IF(J168="","",_xlfn.IFS(J168&lt;='Hidden inputs'!$C$15,J168*'Hidden inputs'!$D$15,J168&lt;='Hidden inputs'!$C$16,'Hidden inputs'!$C$15*'Hidden inputs'!$D$15+(J168-'Hidden inputs'!$B$16)*'Hidden inputs'!$D$16,J168&lt;='Hidden inputs'!$C$17,'Hidden inputs'!$C$15*'Hidden inputs'!$D$15+('Hidden inputs'!$C$16-'Hidden inputs'!$B$16)*'Hidden inputs'!$D$16+(J168-'Hidden inputs'!$B$17)*'Hidden inputs'!$D$17,J168&gt;'Hidden inputs'!$B$18,'Hidden inputs'!$C$15*'Hidden inputs'!$D$15+('Hidden inputs'!$C$16-'Hidden inputs'!$B$16)*'Hidden inputs'!$D$16+('Hidden inputs'!$C$17-'Hidden inputs'!$B$17)*'Hidden inputs'!$D$17+(J168-'Hidden inputs'!$B$18)*'Hidden inputs'!$D$18))</f>
        <v/>
      </c>
      <c r="L168" s="11" t="str">
        <f t="shared" ca="1" si="6478"/>
        <v/>
      </c>
      <c r="M168" s="5" t="str">
        <f t="shared" ca="1" si="6380"/>
        <v/>
      </c>
      <c r="N168" s="5" t="str">
        <f t="shared" ca="1" si="6381"/>
        <v/>
      </c>
      <c r="O168" s="5" t="str">
        <f ca="1">IF(B168="","",'Hidden inputs'!$D$11*F168+'Hidden inputs'!$E$11*G168)</f>
        <v/>
      </c>
      <c r="P168" s="11" t="str">
        <f t="shared" ca="1" si="6314"/>
        <v/>
      </c>
      <c r="Q168" s="20" t="str">
        <f t="shared" ca="1" si="6315"/>
        <v/>
      </c>
      <c r="R168" s="3" t="str">
        <f t="shared" ca="1" si="6382"/>
        <v/>
      </c>
      <c r="S168" s="5" t="str" cm="1">
        <f t="array" aca="1" ref="S168" ca="1">IF($B168="","",IF(R168=0,0,IF(DD_Payment="",0,IF(R168&lt;_xlfn.IFS(DD_Frequency="Monthly",1,DD_Frequency="Quarterly",IF(MONTH(R$2)=1,1,IF(MONTH(R$2)=4,1,IF(MONTH(R$2)=7,1,IF(MONTH(R$2)=10,1,0)))),DD_Frequency="Annually",IF(MONTH(R$2)=1,1,0))*DD_Payment,R168,_xlfn.IFS(DD_Frequency="Monthly",1,DD_Frequency="Quarterly",IF(MONTH(R$2)=1,1,IF(MONTH(R$2)=4,1,IF(MONTH(R$2)=7,1,IF(MONTH(R$2)=10,1,0)))),DD_Frequency="Annually",IF(MONTH(R$2)=1,1,0))*DD_Payment))))</f>
        <v/>
      </c>
      <c r="T168" s="3" t="str">
        <f t="shared" ref="T168" ca="1" si="8096">IF(B168="","",IF(R168&gt;S168,(R168-S168/2)*(rate_A*((T$1+A168)/365)),0))</f>
        <v/>
      </c>
      <c r="U168" s="3" t="str">
        <f t="shared" ca="1" si="6384"/>
        <v/>
      </c>
      <c r="V168" s="3" t="str">
        <f t="shared" ref="V168" ca="1" si="8097">IF(B168="","",G168*(1+rate_A*(T$1+A168)/365))</f>
        <v/>
      </c>
      <c r="W168" s="3" t="str">
        <f t="shared" ref="W168" ca="1" si="8098">IF(B168="","",H168*(1+rate_A*(T$1+A168)/365))</f>
        <v/>
      </c>
      <c r="X168" s="3" t="str">
        <f t="shared" ref="X168" ca="1" si="8099">IF(B168="","",I168*(1+rate_joint*(T$1+A168)/365))</f>
        <v/>
      </c>
      <c r="Y168" s="5" t="str">
        <f t="shared" ca="1" si="6483"/>
        <v/>
      </c>
      <c r="Z168" s="5" t="str" cm="1">
        <f t="array" aca="1" ref="Z168" ca="1">IF(Y168="","",_xlfn.IFS(Y168&lt;='Hidden inputs'!$C$15,Y168*'Hidden inputs'!$D$15,Y168&lt;='Hidden inputs'!$C$16,'Hidden inputs'!$C$15*'Hidden inputs'!$D$15+(Y168-'Hidden inputs'!$B$16)*'Hidden inputs'!$D$16,Y168&lt;='Hidden inputs'!$C$17,'Hidden inputs'!$C$15*'Hidden inputs'!$D$15+('Hidden inputs'!$C$16-'Hidden inputs'!$B$16)*'Hidden inputs'!$D$16+(Y168-'Hidden inputs'!$B$17)*'Hidden inputs'!$D$17,Y168&gt;'Hidden inputs'!$B$18,'Hidden inputs'!$C$15*'Hidden inputs'!$D$15+('Hidden inputs'!$C$16-'Hidden inputs'!$B$16)*'Hidden inputs'!$D$16+('Hidden inputs'!$C$17-'Hidden inputs'!$B$17)*'Hidden inputs'!$D$17+(Y168-'Hidden inputs'!$B$18)*'Hidden inputs'!$D$18))</f>
        <v/>
      </c>
      <c r="AA168" s="10" t="str">
        <f t="shared" ca="1" si="6484"/>
        <v/>
      </c>
      <c r="AB168" s="5" t="str">
        <f t="shared" ca="1" si="6388"/>
        <v/>
      </c>
      <c r="AC168" s="5" t="str">
        <f t="shared" ca="1" si="6485"/>
        <v/>
      </c>
      <c r="AD168" s="5" t="str">
        <f ca="1">IF(B168="","",'Hidden inputs'!$D$11*U168+'Hidden inputs'!$E$11*V168)</f>
        <v/>
      </c>
      <c r="AE168" s="11" t="str">
        <f t="shared" ca="1" si="6320"/>
        <v/>
      </c>
      <c r="AF168" s="9" t="str">
        <f t="shared" ca="1" si="6389"/>
        <v/>
      </c>
      <c r="AG168" s="3" t="str">
        <f t="shared" ca="1" si="6390"/>
        <v/>
      </c>
      <c r="AH168" s="5" t="str" cm="1">
        <f t="array" aca="1" ref="AH168" ca="1">IF($B168="","",IF(AG168=0,0,IF(DD_Payment="",0,IF(AG168&lt;_xlfn.IFS(DD_Frequency="Monthly",1,DD_Frequency="Quarterly",IF(MONTH(AG$2)=1,1,IF(MONTH(AG$2)=4,1,IF(MONTH(AG$2)=7,1,IF(MONTH(AG$2)=10,1,0)))),DD_Frequency="Annually",IF(MONTH(AG$2)=1,1,0))*DD_Payment,AG168,_xlfn.IFS(DD_Frequency="Monthly",1,DD_Frequency="Quarterly",IF(MONTH(AG$2)=1,1,IF(MONTH(AG$2)=4,1,IF(MONTH(AG$2)=7,1,IF(MONTH(AG$2)=10,1,0)))),DD_Frequency="Annually",IF(MONTH(AG$2)=1,1,0))*DD_Payment))))</f>
        <v/>
      </c>
      <c r="AI168" s="3" t="str">
        <f t="shared" ref="AI168" ca="1" si="8100">IF($B168="","",IF(AG168&gt;AH168,(AG168-AH168/2)*(rate_A*(AI$1/365)),0))</f>
        <v/>
      </c>
      <c r="AJ168" s="3" t="str">
        <f t="shared" ca="1" si="6487"/>
        <v/>
      </c>
      <c r="AK168" s="3" t="str">
        <f t="shared" ref="AK168" ca="1" si="8101">IF($B168="","",V168*(1+rate_A*AI$1/365))</f>
        <v/>
      </c>
      <c r="AL168" s="3" t="str">
        <f t="shared" ref="AL168" ca="1" si="8102">IF($B168="","",W168*(1+rate_A*AI$1/365))</f>
        <v/>
      </c>
      <c r="AM168" s="3" t="str">
        <f t="shared" ref="AM168" ca="1" si="8103">IF($B168="","",X168*(1+rate_joint*AI$1/365))</f>
        <v/>
      </c>
      <c r="AN168" s="5" t="str">
        <f t="shared" ca="1" si="6491"/>
        <v/>
      </c>
      <c r="AO168" s="5" t="str" cm="1">
        <f t="array" aca="1" ref="AO168" ca="1">IF(AN168="","",_xlfn.IFS(AN168&lt;='Hidden inputs'!$C$15,AN168*'Hidden inputs'!$D$15,AN168&lt;='Hidden inputs'!$C$16,'Hidden inputs'!$C$15*'Hidden inputs'!$D$15+(AN168-'Hidden inputs'!$B$16)*'Hidden inputs'!$D$16,AN168&lt;='Hidden inputs'!$C$17,'Hidden inputs'!$C$15*'Hidden inputs'!$D$15+('Hidden inputs'!$C$16-'Hidden inputs'!$B$16)*'Hidden inputs'!$D$16+(AN168-'Hidden inputs'!$B$17)*'Hidden inputs'!$D$17,AN168&gt;'Hidden inputs'!$B$18,'Hidden inputs'!$C$15*'Hidden inputs'!$D$15+('Hidden inputs'!$C$16-'Hidden inputs'!$B$16)*'Hidden inputs'!$D$16+('Hidden inputs'!$C$17-'Hidden inputs'!$B$17)*'Hidden inputs'!$D$17+(AN168-'Hidden inputs'!$B$18)*'Hidden inputs'!$D$18))</f>
        <v/>
      </c>
      <c r="AP168" s="10" t="str">
        <f t="shared" ca="1" si="6492"/>
        <v/>
      </c>
      <c r="AQ168" s="5" t="str">
        <f t="shared" ca="1" si="6395"/>
        <v/>
      </c>
      <c r="AR168" s="5" t="str">
        <f t="shared" ca="1" si="6396"/>
        <v/>
      </c>
      <c r="AS168" s="5" t="str">
        <f ca="1">IF($B168="","",'Hidden inputs'!$D$11*AJ168+'Hidden inputs'!$E$11*AK168)</f>
        <v/>
      </c>
      <c r="AT168" s="11" t="str">
        <f t="shared" ca="1" si="6325"/>
        <v/>
      </c>
      <c r="AU168" s="9" t="str">
        <f t="shared" ca="1" si="6397"/>
        <v/>
      </c>
      <c r="AV168" s="3" t="str">
        <f t="shared" ca="1" si="6398"/>
        <v/>
      </c>
      <c r="AW168" s="5" t="str" cm="1">
        <f t="array" aca="1" ref="AW168" ca="1">IF($B168="","",IF(AV168=0,0,IF(DD_Payment="",0,IF(AV168&lt;_xlfn.IFS(DD_Frequency="Monthly",1,DD_Frequency="Quarterly",IF(MONTH(AV$2)=1,1,IF(MONTH(AV$2)=4,1,IF(MONTH(AV$2)=7,1,IF(MONTH(AV$2)=10,1,0)))),DD_Frequency="Annually",IF(MONTH(AV$2)=1,1,0))*DD_Payment,AV168,_xlfn.IFS(DD_Frequency="Monthly",1,DD_Frequency="Quarterly",IF(MONTH(AV$2)=1,1,IF(MONTH(AV$2)=4,1,IF(MONTH(AV$2)=7,1,IF(MONTH(AV$2)=10,1,0)))),DD_Frequency="Annually",IF(MONTH(AV$2)=1,1,0))*DD_Payment))))</f>
        <v/>
      </c>
      <c r="AX168" s="3" t="str">
        <f t="shared" ref="AX168" ca="1" si="8104">IF($B168="","",IF(AV168&gt;AW168,(AV168-AW168/2)*(rate_A*(AX$1/365)),0))</f>
        <v/>
      </c>
      <c r="AY168" s="3" t="str">
        <f t="shared" ca="1" si="6494"/>
        <v/>
      </c>
      <c r="AZ168" s="3" t="str">
        <f t="shared" ref="AZ168" ca="1" si="8105">IF($B168="","",AK168*(1+rate_A*AX$1/365))</f>
        <v/>
      </c>
      <c r="BA168" s="3" t="str">
        <f t="shared" ref="BA168" ca="1" si="8106">IF($B168="","",AL168*(1+rate_A*AX$1/365))</f>
        <v/>
      </c>
      <c r="BB168" s="3" t="str">
        <f t="shared" ref="BB168" ca="1" si="8107">IF($B168="","",AM168*(1+rate_joint*AX$1/365))</f>
        <v/>
      </c>
      <c r="BC168" s="5" t="str">
        <f t="shared" ca="1" si="6498"/>
        <v/>
      </c>
      <c r="BD168" s="5" t="str" cm="1">
        <f t="array" aca="1" ref="BD168" ca="1">IF(BC168="","",_xlfn.IFS(BC168&lt;='Hidden inputs'!$C$15,BC168*'Hidden inputs'!$D$15,BC168&lt;='Hidden inputs'!$C$16,'Hidden inputs'!$C$15*'Hidden inputs'!$D$15+(BC168-'Hidden inputs'!$B$16)*'Hidden inputs'!$D$16,BC168&lt;='Hidden inputs'!$C$17,'Hidden inputs'!$C$15*'Hidden inputs'!$D$15+('Hidden inputs'!$C$16-'Hidden inputs'!$B$16)*'Hidden inputs'!$D$16+(BC168-'Hidden inputs'!$B$17)*'Hidden inputs'!$D$17,BC168&gt;'Hidden inputs'!$B$18,'Hidden inputs'!$C$15*'Hidden inputs'!$D$15+('Hidden inputs'!$C$16-'Hidden inputs'!$B$16)*'Hidden inputs'!$D$16+('Hidden inputs'!$C$17-'Hidden inputs'!$B$17)*'Hidden inputs'!$D$17+(BC168-'Hidden inputs'!$B$18)*'Hidden inputs'!$D$18))</f>
        <v/>
      </c>
      <c r="BE168" s="10" t="str">
        <f t="shared" ca="1" si="6499"/>
        <v/>
      </c>
      <c r="BF168" s="5" t="str">
        <f t="shared" ca="1" si="6403"/>
        <v/>
      </c>
      <c r="BG168" s="5" t="str">
        <f t="shared" ca="1" si="6404"/>
        <v/>
      </c>
      <c r="BH168" s="5" t="str">
        <f ca="1">IF($B168="","",'Hidden inputs'!$D$11*AY168+'Hidden inputs'!$E$11*AZ168)</f>
        <v/>
      </c>
      <c r="BI168" s="11" t="str">
        <f t="shared" ca="1" si="6330"/>
        <v/>
      </c>
      <c r="BJ168" s="9" t="str">
        <f t="shared" ca="1" si="6405"/>
        <v/>
      </c>
      <c r="BK168" s="3" t="str">
        <f t="shared" ca="1" si="6406"/>
        <v/>
      </c>
      <c r="BL168" s="5" t="str" cm="1">
        <f t="array" aca="1" ref="BL168" ca="1">IF($B168="","",IF(BK168=0,0,IF(DD_Payment="",0,IF(BK168&lt;_xlfn.IFS(DD_Frequency="Monthly",1,DD_Frequency="Quarterly",IF(MONTH(BK$2)=1,1,IF(MONTH(BK$2)=4,1,IF(MONTH(BK$2)=7,1,IF(MONTH(BK$2)=10,1,0)))),DD_Frequency="Annually",IF(MONTH(BK$2)=1,1,0))*DD_Payment,BK168,_xlfn.IFS(DD_Frequency="Monthly",1,DD_Frequency="Quarterly",IF(MONTH(BK$2)=1,1,IF(MONTH(BK$2)=4,1,IF(MONTH(BK$2)=7,1,IF(MONTH(BK$2)=10,1,0)))),DD_Frequency="Annually",IF(MONTH(BK$2)=1,1,0))*DD_Payment))))</f>
        <v/>
      </c>
      <c r="BM168" s="3" t="str">
        <f t="shared" ref="BM168" ca="1" si="8108">IF($B168="","",IF(BK168&gt;BL168,(BK168-BL168/2)*(rate_A*(BM$1/365)),0))</f>
        <v/>
      </c>
      <c r="BN168" s="3" t="str">
        <f t="shared" ca="1" si="6501"/>
        <v/>
      </c>
      <c r="BO168" s="3" t="str">
        <f t="shared" ref="BO168" ca="1" si="8109">IF($B168="","",AZ168*(1+rate_A*BM$1/365))</f>
        <v/>
      </c>
      <c r="BP168" s="3" t="str">
        <f t="shared" ref="BP168" ca="1" si="8110">IF($B168="","",BA168*(1+rate_A*BM$1/365))</f>
        <v/>
      </c>
      <c r="BQ168" s="3" t="str">
        <f t="shared" ref="BQ168" ca="1" si="8111">IF($B168="","",BB168*(1+rate_joint*BM$1/365))</f>
        <v/>
      </c>
      <c r="BR168" s="5" t="str">
        <f t="shared" ca="1" si="6505"/>
        <v/>
      </c>
      <c r="BS168" s="5" t="str" cm="1">
        <f t="array" aca="1" ref="BS168" ca="1">IF(BR168="","",_xlfn.IFS(BR168&lt;='Hidden inputs'!$C$15,BR168*'Hidden inputs'!$D$15,BR168&lt;='Hidden inputs'!$C$16,'Hidden inputs'!$C$15*'Hidden inputs'!$D$15+(BR168-'Hidden inputs'!$B$16)*'Hidden inputs'!$D$16,BR168&lt;='Hidden inputs'!$C$17,'Hidden inputs'!$C$15*'Hidden inputs'!$D$15+('Hidden inputs'!$C$16-'Hidden inputs'!$B$16)*'Hidden inputs'!$D$16+(BR168-'Hidden inputs'!$B$17)*'Hidden inputs'!$D$17,BR168&gt;'Hidden inputs'!$B$18,'Hidden inputs'!$C$15*'Hidden inputs'!$D$15+('Hidden inputs'!$C$16-'Hidden inputs'!$B$16)*'Hidden inputs'!$D$16+('Hidden inputs'!$C$17-'Hidden inputs'!$B$17)*'Hidden inputs'!$D$17+(BR168-'Hidden inputs'!$B$18)*'Hidden inputs'!$D$18))</f>
        <v/>
      </c>
      <c r="BT168" s="10" t="str">
        <f t="shared" ca="1" si="6506"/>
        <v/>
      </c>
      <c r="BU168" s="5" t="str">
        <f t="shared" ca="1" si="6411"/>
        <v/>
      </c>
      <c r="BV168" s="5" t="str">
        <f t="shared" ca="1" si="6412"/>
        <v/>
      </c>
      <c r="BW168" s="5" t="str">
        <f ca="1">IF($B168="","",'Hidden inputs'!$D$11*BN168+'Hidden inputs'!$E$11*BO168)</f>
        <v/>
      </c>
      <c r="BX168" s="11" t="str">
        <f t="shared" ca="1" si="6335"/>
        <v/>
      </c>
      <c r="BY168" s="9" t="str">
        <f t="shared" ca="1" si="6413"/>
        <v/>
      </c>
      <c r="BZ168" s="3" t="str">
        <f t="shared" ca="1" si="6414"/>
        <v/>
      </c>
      <c r="CA168" s="5" t="str" cm="1">
        <f t="array" aca="1" ref="CA168" ca="1">IF($B168="","",IF(BZ168=0,0,IF(DD_Payment="",0,IF(BZ168&lt;_xlfn.IFS(DD_Frequency="Monthly",1,DD_Frequency="Quarterly",IF(MONTH(BZ$2)=1,1,IF(MONTH(BZ$2)=4,1,IF(MONTH(BZ$2)=7,1,IF(MONTH(BZ$2)=10,1,0)))),DD_Frequency="Annually",IF(MONTH(BZ$2)=1,1,0))*DD_Payment,BZ168,_xlfn.IFS(DD_Frequency="Monthly",1,DD_Frequency="Quarterly",IF(MONTH(BZ$2)=1,1,IF(MONTH(BZ$2)=4,1,IF(MONTH(BZ$2)=7,1,IF(MONTH(BZ$2)=10,1,0)))),DD_Frequency="Annually",IF(MONTH(BZ$2)=1,1,0))*DD_Payment))))</f>
        <v/>
      </c>
      <c r="CB168" s="3" t="str">
        <f t="shared" ref="CB168" ca="1" si="8112">IF($B168="","",IF(BZ168&gt;CA168,(BZ168-CA168/2)*(rate_A*(CB$1/365)),0))</f>
        <v/>
      </c>
      <c r="CC168" s="3" t="str">
        <f t="shared" ca="1" si="6508"/>
        <v/>
      </c>
      <c r="CD168" s="3" t="str">
        <f t="shared" ref="CD168" ca="1" si="8113">IF($B168="","",BO168*(1+rate_A*CB$1/365))</f>
        <v/>
      </c>
      <c r="CE168" s="3" t="str">
        <f t="shared" ref="CE168" ca="1" si="8114">IF($B168="","",BP168*(1+rate_A*CB$1/365))</f>
        <v/>
      </c>
      <c r="CF168" s="3" t="str">
        <f t="shared" ref="CF168" ca="1" si="8115">IF($B168="","",BQ168*(1+rate_joint*CB$1/365))</f>
        <v/>
      </c>
      <c r="CG168" s="5" t="str">
        <f t="shared" ca="1" si="6512"/>
        <v/>
      </c>
      <c r="CH168" s="5" t="str" cm="1">
        <f t="array" aca="1" ref="CH168" ca="1">IF(CG168="","",_xlfn.IFS(CG168&lt;='Hidden inputs'!$C$15,CG168*'Hidden inputs'!$D$15,CG168&lt;='Hidden inputs'!$C$16,'Hidden inputs'!$C$15*'Hidden inputs'!$D$15+(CG168-'Hidden inputs'!$B$16)*'Hidden inputs'!$D$16,CG168&lt;='Hidden inputs'!$C$17,'Hidden inputs'!$C$15*'Hidden inputs'!$D$15+('Hidden inputs'!$C$16-'Hidden inputs'!$B$16)*'Hidden inputs'!$D$16+(CG168-'Hidden inputs'!$B$17)*'Hidden inputs'!$D$17,CG168&gt;'Hidden inputs'!$B$18,'Hidden inputs'!$C$15*'Hidden inputs'!$D$15+('Hidden inputs'!$C$16-'Hidden inputs'!$B$16)*'Hidden inputs'!$D$16+('Hidden inputs'!$C$17-'Hidden inputs'!$B$17)*'Hidden inputs'!$D$17+(CG168-'Hidden inputs'!$B$18)*'Hidden inputs'!$D$18))</f>
        <v/>
      </c>
      <c r="CI168" s="10" t="str">
        <f t="shared" ca="1" si="6513"/>
        <v/>
      </c>
      <c r="CJ168" s="5" t="str">
        <f t="shared" ca="1" si="6419"/>
        <v/>
      </c>
      <c r="CK168" s="5" t="str">
        <f t="shared" ca="1" si="6420"/>
        <v/>
      </c>
      <c r="CL168" s="5" t="str">
        <f ca="1">IF($B168="","",'Hidden inputs'!$D$11*CC168+'Hidden inputs'!$E$11*CD168)</f>
        <v/>
      </c>
      <c r="CM168" s="11" t="str">
        <f t="shared" ca="1" si="6340"/>
        <v/>
      </c>
      <c r="CN168" s="9" t="str">
        <f t="shared" ca="1" si="6421"/>
        <v/>
      </c>
      <c r="CO168" s="3" t="str">
        <f t="shared" ca="1" si="6422"/>
        <v/>
      </c>
      <c r="CP168" s="5" t="str" cm="1">
        <f t="array" aca="1" ref="CP168" ca="1">IF($B168="","",IF(CO168=0,0,IF(DD_Payment="",0,IF(CO168&lt;_xlfn.IFS(DD_Frequency="Monthly",1,DD_Frequency="Quarterly",IF(MONTH(CO$2)=1,1,IF(MONTH(CO$2)=4,1,IF(MONTH(CO$2)=7,1,IF(MONTH(CO$2)=10,1,0)))),DD_Frequency="Annually",IF(MONTH(CO$2)=1,1,0))*DD_Payment,CO168,_xlfn.IFS(DD_Frequency="Monthly",1,DD_Frequency="Quarterly",IF(MONTH(CO$2)=1,1,IF(MONTH(CO$2)=4,1,IF(MONTH(CO$2)=7,1,IF(MONTH(CO$2)=10,1,0)))),DD_Frequency="Annually",IF(MONTH(CO$2)=1,1,0))*DD_Payment))))</f>
        <v/>
      </c>
      <c r="CQ168" s="3" t="str">
        <f t="shared" ref="CQ168" ca="1" si="8116">IF($B168="","",IF(CO168&gt;CP168,(CO168-CP168/2)*(rate_A*(CQ$1/365)),0))</f>
        <v/>
      </c>
      <c r="CR168" s="3" t="str">
        <f t="shared" ca="1" si="6515"/>
        <v/>
      </c>
      <c r="CS168" s="3" t="str">
        <f t="shared" ref="CS168" ca="1" si="8117">IF($B168="","",CD168*(1+rate_A*CQ$1/365))</f>
        <v/>
      </c>
      <c r="CT168" s="3" t="str">
        <f t="shared" ref="CT168" ca="1" si="8118">IF($B168="","",CE168*(1+rate_A*CQ$1/365))</f>
        <v/>
      </c>
      <c r="CU168" s="3" t="str">
        <f t="shared" ref="CU168" ca="1" si="8119">IF($B168="","",CF168*(1+rate_joint*CQ$1/365))</f>
        <v/>
      </c>
      <c r="CV168" s="5" t="str">
        <f t="shared" ca="1" si="6519"/>
        <v/>
      </c>
      <c r="CW168" s="5" t="str" cm="1">
        <f t="array" aca="1" ref="CW168" ca="1">IF(CV168="","",_xlfn.IFS(CV168&lt;='Hidden inputs'!$C$15,CV168*'Hidden inputs'!$D$15,CV168&lt;='Hidden inputs'!$C$16,'Hidden inputs'!$C$15*'Hidden inputs'!$D$15+(CV168-'Hidden inputs'!$B$16)*'Hidden inputs'!$D$16,CV168&lt;='Hidden inputs'!$C$17,'Hidden inputs'!$C$15*'Hidden inputs'!$D$15+('Hidden inputs'!$C$16-'Hidden inputs'!$B$16)*'Hidden inputs'!$D$16+(CV168-'Hidden inputs'!$B$17)*'Hidden inputs'!$D$17,CV168&gt;'Hidden inputs'!$B$18,'Hidden inputs'!$C$15*'Hidden inputs'!$D$15+('Hidden inputs'!$C$16-'Hidden inputs'!$B$16)*'Hidden inputs'!$D$16+('Hidden inputs'!$C$17-'Hidden inputs'!$B$17)*'Hidden inputs'!$D$17+(CV168-'Hidden inputs'!$B$18)*'Hidden inputs'!$D$18))</f>
        <v/>
      </c>
      <c r="CX168" s="10" t="str">
        <f t="shared" ca="1" si="6520"/>
        <v/>
      </c>
      <c r="CY168" s="5" t="str">
        <f t="shared" ca="1" si="6427"/>
        <v/>
      </c>
      <c r="CZ168" s="5" t="str">
        <f t="shared" ca="1" si="6428"/>
        <v/>
      </c>
      <c r="DA168" s="5" t="str">
        <f ca="1">IF($B168="","",'Hidden inputs'!$D$11*CR168+'Hidden inputs'!$E$11*CS168)</f>
        <v/>
      </c>
      <c r="DB168" s="11" t="str">
        <f t="shared" ca="1" si="6345"/>
        <v/>
      </c>
      <c r="DC168" s="9" t="str">
        <f t="shared" ca="1" si="6429"/>
        <v/>
      </c>
      <c r="DD168" s="3" t="str">
        <f t="shared" ca="1" si="6430"/>
        <v/>
      </c>
      <c r="DE168" s="5" t="str" cm="1">
        <f t="array" aca="1" ref="DE168" ca="1">IF($B168="","",IF(DD168=0,0,IF(DD_Payment="",0,IF(DD168&lt;_xlfn.IFS(DD_Frequency="Monthly",1,DD_Frequency="Quarterly",IF(MONTH(DD$2)=1,1,IF(MONTH(DD$2)=4,1,IF(MONTH(DD$2)=7,1,IF(MONTH(DD$2)=10,1,0)))),DD_Frequency="Annually",IF(MONTH(DD$2)=1,1,0))*DD_Payment,DD168,_xlfn.IFS(DD_Frequency="Monthly",1,DD_Frequency="Quarterly",IF(MONTH(DD$2)=1,1,IF(MONTH(DD$2)=4,1,IF(MONTH(DD$2)=7,1,IF(MONTH(DD$2)=10,1,0)))),DD_Frequency="Annually",IF(MONTH(DD$2)=1,1,0))*DD_Payment))))</f>
        <v/>
      </c>
      <c r="DF168" s="3" t="str">
        <f t="shared" ref="DF168" ca="1" si="8120">IF($B168="","",IF(DD168&gt;DE168,(DD168-DE168/2)*(rate_A*(DF$1/365)),0))</f>
        <v/>
      </c>
      <c r="DG168" s="3" t="str">
        <f t="shared" ca="1" si="6522"/>
        <v/>
      </c>
      <c r="DH168" s="3" t="str">
        <f t="shared" ref="DH168" ca="1" si="8121">IF($B168="","",CS168*(1+rate_A*DF$1/365))</f>
        <v/>
      </c>
      <c r="DI168" s="3" t="str">
        <f t="shared" ref="DI168" ca="1" si="8122">IF($B168="","",CT168*(1+rate_A*DF$1/365))</f>
        <v/>
      </c>
      <c r="DJ168" s="3" t="str">
        <f t="shared" ref="DJ168" ca="1" si="8123">IF($B168="","",CU168*(1+rate_joint*DF$1/365))</f>
        <v/>
      </c>
      <c r="DK168" s="5" t="str">
        <f t="shared" ca="1" si="6526"/>
        <v/>
      </c>
      <c r="DL168" s="5" t="str" cm="1">
        <f t="array" aca="1" ref="DL168" ca="1">IF(DK168="","",_xlfn.IFS(DK168&lt;='Hidden inputs'!$C$15,DK168*'Hidden inputs'!$D$15,DK168&lt;='Hidden inputs'!$C$16,'Hidden inputs'!$C$15*'Hidden inputs'!$D$15+(DK168-'Hidden inputs'!$B$16)*'Hidden inputs'!$D$16,DK168&lt;='Hidden inputs'!$C$17,'Hidden inputs'!$C$15*'Hidden inputs'!$D$15+('Hidden inputs'!$C$16-'Hidden inputs'!$B$16)*'Hidden inputs'!$D$16+(DK168-'Hidden inputs'!$B$17)*'Hidden inputs'!$D$17,DK168&gt;'Hidden inputs'!$B$18,'Hidden inputs'!$C$15*'Hidden inputs'!$D$15+('Hidden inputs'!$C$16-'Hidden inputs'!$B$16)*'Hidden inputs'!$D$16+('Hidden inputs'!$C$17-'Hidden inputs'!$B$17)*'Hidden inputs'!$D$17+(DK168-'Hidden inputs'!$B$18)*'Hidden inputs'!$D$18))</f>
        <v/>
      </c>
      <c r="DM168" s="10" t="str">
        <f t="shared" ca="1" si="6527"/>
        <v/>
      </c>
      <c r="DN168" s="5" t="str">
        <f t="shared" ca="1" si="6435"/>
        <v/>
      </c>
      <c r="DO168" s="5" t="str">
        <f t="shared" ca="1" si="6436"/>
        <v/>
      </c>
      <c r="DP168" s="5" t="str">
        <f ca="1">IF($B168="","",'Hidden inputs'!$D$11*DG168+'Hidden inputs'!$E$11*DH168)</f>
        <v/>
      </c>
      <c r="DQ168" s="11" t="str">
        <f t="shared" ca="1" si="6350"/>
        <v/>
      </c>
      <c r="DR168" s="9" t="str">
        <f t="shared" ca="1" si="6437"/>
        <v/>
      </c>
      <c r="DS168" s="3" t="str">
        <f t="shared" ca="1" si="6438"/>
        <v/>
      </c>
      <c r="DT168" s="5" t="str" cm="1">
        <f t="array" aca="1" ref="DT168" ca="1">IF($B168="","",IF(DS168=0,0,IF(DD_Payment="",0,IF(DS168&lt;_xlfn.IFS(DD_Frequency="Monthly",1,DD_Frequency="Quarterly",IF(MONTH(DS$2)=1,1,IF(MONTH(DS$2)=4,1,IF(MONTH(DS$2)=7,1,IF(MONTH(DS$2)=10,1,0)))),DD_Frequency="Annually",IF(MONTH(DS$2)=1,1,0))*DD_Payment,DS168,_xlfn.IFS(DD_Frequency="Monthly",1,DD_Frequency="Quarterly",IF(MONTH(DS$2)=1,1,IF(MONTH(DS$2)=4,1,IF(MONTH(DS$2)=7,1,IF(MONTH(DS$2)=10,1,0)))),DD_Frequency="Annually",IF(MONTH(DS$2)=1,1,0))*DD_Payment))))</f>
        <v/>
      </c>
      <c r="DU168" s="3" t="str">
        <f t="shared" ref="DU168" ca="1" si="8124">IF($B168="","",IF(DS168&gt;DT168,(DS168-DT168/2)*(rate_A*(DU$1/365)),0))</f>
        <v/>
      </c>
      <c r="DV168" s="3" t="str">
        <f t="shared" ca="1" si="6529"/>
        <v/>
      </c>
      <c r="DW168" s="3" t="str">
        <f t="shared" ref="DW168" ca="1" si="8125">IF($B168="","",DH168*(1+rate_A*DU$1/365))</f>
        <v/>
      </c>
      <c r="DX168" s="3" t="str">
        <f t="shared" ref="DX168" ca="1" si="8126">IF($B168="","",DI168*(1+rate_A*DU$1/365))</f>
        <v/>
      </c>
      <c r="DY168" s="3" t="str">
        <f t="shared" ref="DY168" ca="1" si="8127">IF($B168="","",DJ168*(1+rate_joint*DU$1/365))</f>
        <v/>
      </c>
      <c r="DZ168" s="5" t="str">
        <f t="shared" ca="1" si="6533"/>
        <v/>
      </c>
      <c r="EA168" s="5" t="str" cm="1">
        <f t="array" aca="1" ref="EA168" ca="1">IF(DZ168="","",_xlfn.IFS(DZ168&lt;='Hidden inputs'!$C$15,DZ168*'Hidden inputs'!$D$15,DZ168&lt;='Hidden inputs'!$C$16,'Hidden inputs'!$C$15*'Hidden inputs'!$D$15+(DZ168-'Hidden inputs'!$B$16)*'Hidden inputs'!$D$16,DZ168&lt;='Hidden inputs'!$C$17,'Hidden inputs'!$C$15*'Hidden inputs'!$D$15+('Hidden inputs'!$C$16-'Hidden inputs'!$B$16)*'Hidden inputs'!$D$16+(DZ168-'Hidden inputs'!$B$17)*'Hidden inputs'!$D$17,DZ168&gt;'Hidden inputs'!$B$18,'Hidden inputs'!$C$15*'Hidden inputs'!$D$15+('Hidden inputs'!$C$16-'Hidden inputs'!$B$16)*'Hidden inputs'!$D$16+('Hidden inputs'!$C$17-'Hidden inputs'!$B$17)*'Hidden inputs'!$D$17+(DZ168-'Hidden inputs'!$B$18)*'Hidden inputs'!$D$18))</f>
        <v/>
      </c>
      <c r="EB168" s="10" t="str">
        <f t="shared" ca="1" si="6534"/>
        <v/>
      </c>
      <c r="EC168" s="5" t="str">
        <f t="shared" ca="1" si="6443"/>
        <v/>
      </c>
      <c r="ED168" s="5" t="str">
        <f t="shared" ca="1" si="6444"/>
        <v/>
      </c>
      <c r="EE168" s="5" t="str">
        <f ca="1">IF($B168="","",'Hidden inputs'!$D$11*DV168+'Hidden inputs'!$E$11*DW168)</f>
        <v/>
      </c>
      <c r="EF168" s="11" t="str">
        <f t="shared" ca="1" si="6355"/>
        <v/>
      </c>
      <c r="EG168" s="9" t="str">
        <f t="shared" ca="1" si="6445"/>
        <v/>
      </c>
      <c r="EH168" s="3" t="str">
        <f t="shared" ca="1" si="6446"/>
        <v/>
      </c>
      <c r="EI168" s="5" t="str" cm="1">
        <f t="array" aca="1" ref="EI168" ca="1">IF($B168="","",IF(EH168=0,0,IF(DD_Payment="",0,IF(EH168&lt;_xlfn.IFS(DD_Frequency="Monthly",1,DD_Frequency="Quarterly",IF(MONTH(EH$2)=1,1,IF(MONTH(EH$2)=4,1,IF(MONTH(EH$2)=7,1,IF(MONTH(EH$2)=10,1,0)))),DD_Frequency="Annually",IF(MONTH(EH$2)=1,1,0))*DD_Payment,EH168,_xlfn.IFS(DD_Frequency="Monthly",1,DD_Frequency="Quarterly",IF(MONTH(EH$2)=1,1,IF(MONTH(EH$2)=4,1,IF(MONTH(EH$2)=7,1,IF(MONTH(EH$2)=10,1,0)))),DD_Frequency="Annually",IF(MONTH(EH$2)=1,1,0))*DD_Payment))))</f>
        <v/>
      </c>
      <c r="EJ168" s="3" t="str">
        <f t="shared" ref="EJ168" ca="1" si="8128">IF($B168="","",IF(EH168&gt;EI168,(EH168-EI168/2)*(rate_A*(EJ$1/365)),0))</f>
        <v/>
      </c>
      <c r="EK168" s="3" t="str">
        <f t="shared" ca="1" si="6536"/>
        <v/>
      </c>
      <c r="EL168" s="3" t="str">
        <f t="shared" ref="EL168" ca="1" si="8129">IF($B168="","",DW168*(1+rate_A*EJ$1/365))</f>
        <v/>
      </c>
      <c r="EM168" s="3" t="str">
        <f t="shared" ref="EM168" ca="1" si="8130">IF($B168="","",DX168*(1+rate_A*EJ$1/365))</f>
        <v/>
      </c>
      <c r="EN168" s="3" t="str">
        <f t="shared" ref="EN168" ca="1" si="8131">IF($B168="","",DY168*(1+rate_joint*EJ$1/365))</f>
        <v/>
      </c>
      <c r="EO168" s="5" t="str">
        <f t="shared" ca="1" si="6540"/>
        <v/>
      </c>
      <c r="EP168" s="5" t="str" cm="1">
        <f t="array" aca="1" ref="EP168" ca="1">IF(EO168="","",_xlfn.IFS(EO168&lt;='Hidden inputs'!$C$15,EO168*'Hidden inputs'!$D$15,EO168&lt;='Hidden inputs'!$C$16,'Hidden inputs'!$C$15*'Hidden inputs'!$D$15+(EO168-'Hidden inputs'!$B$16)*'Hidden inputs'!$D$16,EO168&lt;='Hidden inputs'!$C$17,'Hidden inputs'!$C$15*'Hidden inputs'!$D$15+('Hidden inputs'!$C$16-'Hidden inputs'!$B$16)*'Hidden inputs'!$D$16+(EO168-'Hidden inputs'!$B$17)*'Hidden inputs'!$D$17,EO168&gt;'Hidden inputs'!$B$18,'Hidden inputs'!$C$15*'Hidden inputs'!$D$15+('Hidden inputs'!$C$16-'Hidden inputs'!$B$16)*'Hidden inputs'!$D$16+('Hidden inputs'!$C$17-'Hidden inputs'!$B$17)*'Hidden inputs'!$D$17+(EO168-'Hidden inputs'!$B$18)*'Hidden inputs'!$D$18))</f>
        <v/>
      </c>
      <c r="EQ168" s="10" t="str">
        <f t="shared" ca="1" si="6541"/>
        <v/>
      </c>
      <c r="ER168" s="5" t="str">
        <f t="shared" ca="1" si="6451"/>
        <v/>
      </c>
      <c r="ES168" s="5" t="str">
        <f t="shared" ca="1" si="6452"/>
        <v/>
      </c>
      <c r="ET168" s="5" t="str">
        <f ca="1">IF($B168="","",'Hidden inputs'!$D$11*EK168+'Hidden inputs'!$E$11*EL168)</f>
        <v/>
      </c>
      <c r="EU168" s="11" t="str">
        <f t="shared" ca="1" si="6360"/>
        <v/>
      </c>
      <c r="EV168" s="9" t="str">
        <f t="shared" ca="1" si="6453"/>
        <v/>
      </c>
      <c r="EW168" s="3" t="str">
        <f t="shared" ca="1" si="6454"/>
        <v/>
      </c>
      <c r="EX168" s="5" t="str" cm="1">
        <f t="array" aca="1" ref="EX168" ca="1">IF($B168="","",IF(EW168=0,0,IF(DD_Payment="",0,IF(EW168&lt;_xlfn.IFS(DD_Frequency="Monthly",1,DD_Frequency="Quarterly",IF(MONTH(EW$2)=1,1,IF(MONTH(EW$2)=4,1,IF(MONTH(EW$2)=7,1,IF(MONTH(EW$2)=10,1,0)))),DD_Frequency="Annually",IF(MONTH(EW$2)=1,1,0))*DD_Payment,EW168,_xlfn.IFS(DD_Frequency="Monthly",1,DD_Frequency="Quarterly",IF(MONTH(EW$2)=1,1,IF(MONTH(EW$2)=4,1,IF(MONTH(EW$2)=7,1,IF(MONTH(EW$2)=10,1,0)))),DD_Frequency="Annually",IF(MONTH(EW$2)=1,1,0))*DD_Payment))))</f>
        <v/>
      </c>
      <c r="EY168" s="3" t="str">
        <f t="shared" ref="EY168" ca="1" si="8132">IF($B168="","",IF(EW168&gt;EX168,(EW168-EX168/2)*(rate_A*(EY$1/365)),0))</f>
        <v/>
      </c>
      <c r="EZ168" s="3" t="str">
        <f t="shared" ca="1" si="6543"/>
        <v/>
      </c>
      <c r="FA168" s="3" t="str">
        <f t="shared" ref="FA168" ca="1" si="8133">IF($B168="","",EL168*(1+rate_A*EY$1/365))</f>
        <v/>
      </c>
      <c r="FB168" s="3" t="str">
        <f t="shared" ref="FB168" ca="1" si="8134">IF($B168="","",EM168*(1+rate_A*EY$1/365))</f>
        <v/>
      </c>
      <c r="FC168" s="3" t="str">
        <f t="shared" ref="FC168" ca="1" si="8135">IF($B168="","",EN168*(1+rate_joint*EY$1/365))</f>
        <v/>
      </c>
      <c r="FD168" s="5" t="str">
        <f t="shared" ca="1" si="6547"/>
        <v/>
      </c>
      <c r="FE168" s="5" t="str" cm="1">
        <f t="array" aca="1" ref="FE168" ca="1">IF(FD168="","",_xlfn.IFS(FD168&lt;='Hidden inputs'!$C$15,FD168*'Hidden inputs'!$D$15,FD168&lt;='Hidden inputs'!$C$16,'Hidden inputs'!$C$15*'Hidden inputs'!$D$15+(FD168-'Hidden inputs'!$B$16)*'Hidden inputs'!$D$16,FD168&lt;='Hidden inputs'!$C$17,'Hidden inputs'!$C$15*'Hidden inputs'!$D$15+('Hidden inputs'!$C$16-'Hidden inputs'!$B$16)*'Hidden inputs'!$D$16+(FD168-'Hidden inputs'!$B$17)*'Hidden inputs'!$D$17,FD168&gt;'Hidden inputs'!$B$18,'Hidden inputs'!$C$15*'Hidden inputs'!$D$15+('Hidden inputs'!$C$16-'Hidden inputs'!$B$16)*'Hidden inputs'!$D$16+('Hidden inputs'!$C$17-'Hidden inputs'!$B$17)*'Hidden inputs'!$D$17+(FD168-'Hidden inputs'!$B$18)*'Hidden inputs'!$D$18))</f>
        <v/>
      </c>
      <c r="FF168" s="10" t="str">
        <f t="shared" ca="1" si="6548"/>
        <v/>
      </c>
      <c r="FG168" s="5" t="str">
        <f t="shared" ca="1" si="6459"/>
        <v/>
      </c>
      <c r="FH168" s="5" t="str">
        <f t="shared" ca="1" si="6460"/>
        <v/>
      </c>
      <c r="FI168" s="5" t="str">
        <f ca="1">IF($B168="","",'Hidden inputs'!$D$11*EZ168+'Hidden inputs'!$E$11*FA168)</f>
        <v/>
      </c>
      <c r="FJ168" s="11" t="str">
        <f t="shared" ca="1" si="6365"/>
        <v/>
      </c>
      <c r="FK168" s="9" t="str">
        <f t="shared" ca="1" si="6461"/>
        <v/>
      </c>
      <c r="FL168" s="3" t="str">
        <f t="shared" ca="1" si="6462"/>
        <v/>
      </c>
      <c r="FM168" s="5" t="str" cm="1">
        <f t="array" aca="1" ref="FM168" ca="1">IF($B168="","",IF(FL168=0,0,IF(DD_Payment="",0,IF(FL168&lt;_xlfn.IFS(DD_Frequency="Monthly",1,DD_Frequency="Quarterly",IF(MONTH(FL$2)=1,1,IF(MONTH(FL$2)=4,1,IF(MONTH(FL$2)=7,1,IF(MONTH(FL$2)=10,1,0)))),DD_Frequency="Annually",IF(MONTH(FL$2)=1,1,0))*DD_Payment,FL168,_xlfn.IFS(DD_Frequency="Monthly",1,DD_Frequency="Quarterly",IF(MONTH(FL$2)=1,1,IF(MONTH(FL$2)=4,1,IF(MONTH(FL$2)=7,1,IF(MONTH(FL$2)=10,1,0)))),DD_Frequency="Annually",IF(MONTH(FL$2)=1,1,0))*DD_Payment))))</f>
        <v/>
      </c>
      <c r="FN168" s="3" t="str">
        <f t="shared" ref="FN168" ca="1" si="8136">IF($B168="","",IF(FL168&gt;FM168,(FL168-FM168/2)*(rate_A*(FN$1/365)),0))</f>
        <v/>
      </c>
      <c r="FO168" s="3" t="str">
        <f t="shared" ca="1" si="6550"/>
        <v/>
      </c>
      <c r="FP168" s="3" t="str">
        <f t="shared" ref="FP168" ca="1" si="8137">IF($B168="","",FA168*(1+rate_A*FN$1/365))</f>
        <v/>
      </c>
      <c r="FQ168" s="3" t="str">
        <f t="shared" ref="FQ168" ca="1" si="8138">IF($B168="","",FB168*(1+rate_A*FN$1/365))</f>
        <v/>
      </c>
      <c r="FR168" s="3" t="str">
        <f t="shared" ref="FR168" ca="1" si="8139">IF($B168="","",FC168*(1+rate_joint*FN$1/365))</f>
        <v/>
      </c>
      <c r="FS168" s="5" t="str">
        <f t="shared" ca="1" si="6554"/>
        <v/>
      </c>
      <c r="FT168" s="5" t="str" cm="1">
        <f t="array" aca="1" ref="FT168" ca="1">IF(FS168="","",_xlfn.IFS(FS168&lt;='Hidden inputs'!$C$15,FS168*'Hidden inputs'!$D$15,FS168&lt;='Hidden inputs'!$C$16,'Hidden inputs'!$C$15*'Hidden inputs'!$D$15+(FS168-'Hidden inputs'!$B$16)*'Hidden inputs'!$D$16,FS168&lt;='Hidden inputs'!$C$17,'Hidden inputs'!$C$15*'Hidden inputs'!$D$15+('Hidden inputs'!$C$16-'Hidden inputs'!$B$16)*'Hidden inputs'!$D$16+(FS168-'Hidden inputs'!$B$17)*'Hidden inputs'!$D$17,FS168&gt;'Hidden inputs'!$B$18,'Hidden inputs'!$C$15*'Hidden inputs'!$D$15+('Hidden inputs'!$C$16-'Hidden inputs'!$B$16)*'Hidden inputs'!$D$16+('Hidden inputs'!$C$17-'Hidden inputs'!$B$17)*'Hidden inputs'!$D$17+(FS168-'Hidden inputs'!$B$18)*'Hidden inputs'!$D$18))</f>
        <v/>
      </c>
      <c r="FU168" s="10" t="str">
        <f t="shared" ca="1" si="6555"/>
        <v/>
      </c>
      <c r="FV168" s="5" t="str">
        <f t="shared" ca="1" si="6467"/>
        <v/>
      </c>
      <c r="FW168" s="5" t="str">
        <f t="shared" ca="1" si="6468"/>
        <v/>
      </c>
      <c r="FX168" s="5" t="str">
        <f ca="1">IF($B168="","",'Hidden inputs'!$D$11*FO168+'Hidden inputs'!$E$11*FP168)</f>
        <v/>
      </c>
      <c r="FY168" s="11" t="str">
        <f t="shared" ca="1" si="6370"/>
        <v/>
      </c>
      <c r="FZ168" s="9" t="str">
        <f t="shared" ca="1" si="6469"/>
        <v/>
      </c>
      <c r="GA168" s="5" t="str">
        <f t="shared" ca="1" si="6470"/>
        <v/>
      </c>
      <c r="GB168" s="5" t="str">
        <f t="shared" ca="1" si="6471"/>
        <v/>
      </c>
      <c r="GC168" s="5" t="str">
        <f t="shared" ca="1" si="6371"/>
        <v/>
      </c>
      <c r="GD168" s="5" t="str">
        <f t="shared" ca="1" si="6372"/>
        <v/>
      </c>
    </row>
    <row r="169" spans="1:186" x14ac:dyDescent="0.35">
      <c r="A169" s="2" t="str">
        <f t="shared" ca="1" si="6373"/>
        <v/>
      </c>
      <c r="B169" s="6" t="str">
        <f t="shared" ca="1" si="6374"/>
        <v/>
      </c>
      <c r="C169" s="5" t="str">
        <f t="shared" ca="1" si="6472"/>
        <v/>
      </c>
      <c r="D169" s="5" t="str" cm="1">
        <f t="array" aca="1" ref="D169" ca="1">IF($B169="","",IF(C169=0,0,IF(DD_Payment="",0,IF(C169&lt;_xlfn.IFS(DD_Frequency="Monthly",1,DD_Frequency="Quarterly",IF(MONTH(C$2)=1,1,IF(MONTH(C$2)=4,1,IF(MONTH(C$2)=7,1,IF(MONTH(C$2)=10,1,0)))),DD_Frequency="Annually",IF(MONTH(C$2)=1,1,0))*DD_Payment,C169,_xlfn.IFS(DD_Frequency="Monthly",1,DD_Frequency="Quarterly",IF(MONTH(C$2)=1,1,IF(MONTH(C$2)=4,1,IF(MONTH(C$2)=7,1,IF(MONTH(C$2)=10,1,0)))),DD_Frequency="Annually",IF(MONTH(C$2)=1,1,0))*DD_Payment))))</f>
        <v/>
      </c>
      <c r="E169" s="5" t="str">
        <f t="shared" ref="E169" ca="1" si="8140">IF(B169="","",IF(C169&gt;D169,(C169-D169/2)*(rate_A*(E$1/365)),0))</f>
        <v/>
      </c>
      <c r="F169" s="5" t="str">
        <f t="shared" ca="1" si="6376"/>
        <v/>
      </c>
      <c r="G169" s="5" t="str">
        <f t="shared" ref="G169" ca="1" si="8141">IF(B169="","",G168*(1+rate_A*E$1/365))</f>
        <v/>
      </c>
      <c r="H169" s="5" t="str">
        <f t="shared" ref="H169" ca="1" si="8142">IF(B169="","",H168*(1+rate_A*E$1/365))</f>
        <v/>
      </c>
      <c r="I169" s="5" t="str">
        <f t="shared" ref="I169" ca="1" si="8143">IF(B169="","",I168*(1+rate_joint*E$1/365))</f>
        <v/>
      </c>
      <c r="J169" s="5" t="str">
        <f t="shared" ca="1" si="6477"/>
        <v/>
      </c>
      <c r="K169" s="5" t="str" cm="1">
        <f t="array" aca="1" ref="K169" ca="1">IF(J169="","",_xlfn.IFS(J169&lt;='Hidden inputs'!$C$15,J169*'Hidden inputs'!$D$15,J169&lt;='Hidden inputs'!$C$16,'Hidden inputs'!$C$15*'Hidden inputs'!$D$15+(J169-'Hidden inputs'!$B$16)*'Hidden inputs'!$D$16,J169&lt;='Hidden inputs'!$C$17,'Hidden inputs'!$C$15*'Hidden inputs'!$D$15+('Hidden inputs'!$C$16-'Hidden inputs'!$B$16)*'Hidden inputs'!$D$16+(J169-'Hidden inputs'!$B$17)*'Hidden inputs'!$D$17,J169&gt;'Hidden inputs'!$B$18,'Hidden inputs'!$C$15*'Hidden inputs'!$D$15+('Hidden inputs'!$C$16-'Hidden inputs'!$B$16)*'Hidden inputs'!$D$16+('Hidden inputs'!$C$17-'Hidden inputs'!$B$17)*'Hidden inputs'!$D$17+(J169-'Hidden inputs'!$B$18)*'Hidden inputs'!$D$18))</f>
        <v/>
      </c>
      <c r="L169" s="11" t="str">
        <f t="shared" ca="1" si="6478"/>
        <v/>
      </c>
      <c r="M169" s="5" t="str">
        <f t="shared" ca="1" si="6380"/>
        <v/>
      </c>
      <c r="N169" s="5" t="str">
        <f t="shared" ca="1" si="6381"/>
        <v/>
      </c>
      <c r="O169" s="5" t="str">
        <f ca="1">IF(B169="","",'Hidden inputs'!$D$11*F169+'Hidden inputs'!$E$11*G169)</f>
        <v/>
      </c>
      <c r="P169" s="11" t="str">
        <f t="shared" ca="1" si="6314"/>
        <v/>
      </c>
      <c r="Q169" s="20" t="str">
        <f t="shared" ca="1" si="6315"/>
        <v/>
      </c>
      <c r="R169" s="3" t="str">
        <f t="shared" ca="1" si="6382"/>
        <v/>
      </c>
      <c r="S169" s="5" t="str" cm="1">
        <f t="array" aca="1" ref="S169" ca="1">IF($B169="","",IF(R169=0,0,IF(DD_Payment="",0,IF(R169&lt;_xlfn.IFS(DD_Frequency="Monthly",1,DD_Frequency="Quarterly",IF(MONTH(R$2)=1,1,IF(MONTH(R$2)=4,1,IF(MONTH(R$2)=7,1,IF(MONTH(R$2)=10,1,0)))),DD_Frequency="Annually",IF(MONTH(R$2)=1,1,0))*DD_Payment,R169,_xlfn.IFS(DD_Frequency="Monthly",1,DD_Frequency="Quarterly",IF(MONTH(R$2)=1,1,IF(MONTH(R$2)=4,1,IF(MONTH(R$2)=7,1,IF(MONTH(R$2)=10,1,0)))),DD_Frequency="Annually",IF(MONTH(R$2)=1,1,0))*DD_Payment))))</f>
        <v/>
      </c>
      <c r="T169" s="3" t="str">
        <f t="shared" ref="T169" ca="1" si="8144">IF(B169="","",IF(R169&gt;S169,(R169-S169/2)*(rate_A*((T$1+A169)/365)),0))</f>
        <v/>
      </c>
      <c r="U169" s="3" t="str">
        <f t="shared" ca="1" si="6384"/>
        <v/>
      </c>
      <c r="V169" s="3" t="str">
        <f t="shared" ref="V169" ca="1" si="8145">IF(B169="","",G169*(1+rate_A*(T$1+A169)/365))</f>
        <v/>
      </c>
      <c r="W169" s="3" t="str">
        <f t="shared" ref="W169" ca="1" si="8146">IF(B169="","",H169*(1+rate_A*(T$1+A169)/365))</f>
        <v/>
      </c>
      <c r="X169" s="3" t="str">
        <f t="shared" ref="X169" ca="1" si="8147">IF(B169="","",I169*(1+rate_joint*(T$1+A169)/365))</f>
        <v/>
      </c>
      <c r="Y169" s="5" t="str">
        <f t="shared" ca="1" si="6483"/>
        <v/>
      </c>
      <c r="Z169" s="5" t="str" cm="1">
        <f t="array" aca="1" ref="Z169" ca="1">IF(Y169="","",_xlfn.IFS(Y169&lt;='Hidden inputs'!$C$15,Y169*'Hidden inputs'!$D$15,Y169&lt;='Hidden inputs'!$C$16,'Hidden inputs'!$C$15*'Hidden inputs'!$D$15+(Y169-'Hidden inputs'!$B$16)*'Hidden inputs'!$D$16,Y169&lt;='Hidden inputs'!$C$17,'Hidden inputs'!$C$15*'Hidden inputs'!$D$15+('Hidden inputs'!$C$16-'Hidden inputs'!$B$16)*'Hidden inputs'!$D$16+(Y169-'Hidden inputs'!$B$17)*'Hidden inputs'!$D$17,Y169&gt;'Hidden inputs'!$B$18,'Hidden inputs'!$C$15*'Hidden inputs'!$D$15+('Hidden inputs'!$C$16-'Hidden inputs'!$B$16)*'Hidden inputs'!$D$16+('Hidden inputs'!$C$17-'Hidden inputs'!$B$17)*'Hidden inputs'!$D$17+(Y169-'Hidden inputs'!$B$18)*'Hidden inputs'!$D$18))</f>
        <v/>
      </c>
      <c r="AA169" s="10" t="str">
        <f t="shared" ca="1" si="6484"/>
        <v/>
      </c>
      <c r="AB169" s="5" t="str">
        <f t="shared" ca="1" si="6388"/>
        <v/>
      </c>
      <c r="AC169" s="5" t="str">
        <f t="shared" ca="1" si="6485"/>
        <v/>
      </c>
      <c r="AD169" s="5" t="str">
        <f ca="1">IF(B169="","",'Hidden inputs'!$D$11*U169+'Hidden inputs'!$E$11*V169)</f>
        <v/>
      </c>
      <c r="AE169" s="11" t="str">
        <f t="shared" ca="1" si="6320"/>
        <v/>
      </c>
      <c r="AF169" s="9" t="str">
        <f t="shared" ca="1" si="6389"/>
        <v/>
      </c>
      <c r="AG169" s="3" t="str">
        <f t="shared" ca="1" si="6390"/>
        <v/>
      </c>
      <c r="AH169" s="5" t="str" cm="1">
        <f t="array" aca="1" ref="AH169" ca="1">IF($B169="","",IF(AG169=0,0,IF(DD_Payment="",0,IF(AG169&lt;_xlfn.IFS(DD_Frequency="Monthly",1,DD_Frequency="Quarterly",IF(MONTH(AG$2)=1,1,IF(MONTH(AG$2)=4,1,IF(MONTH(AG$2)=7,1,IF(MONTH(AG$2)=10,1,0)))),DD_Frequency="Annually",IF(MONTH(AG$2)=1,1,0))*DD_Payment,AG169,_xlfn.IFS(DD_Frequency="Monthly",1,DD_Frequency="Quarterly",IF(MONTH(AG$2)=1,1,IF(MONTH(AG$2)=4,1,IF(MONTH(AG$2)=7,1,IF(MONTH(AG$2)=10,1,0)))),DD_Frequency="Annually",IF(MONTH(AG$2)=1,1,0))*DD_Payment))))</f>
        <v/>
      </c>
      <c r="AI169" s="3" t="str">
        <f t="shared" ref="AI169" ca="1" si="8148">IF($B169="","",IF(AG169&gt;AH169,(AG169-AH169/2)*(rate_A*(AI$1/365)),0))</f>
        <v/>
      </c>
      <c r="AJ169" s="3" t="str">
        <f t="shared" ca="1" si="6487"/>
        <v/>
      </c>
      <c r="AK169" s="3" t="str">
        <f t="shared" ref="AK169" ca="1" si="8149">IF($B169="","",V169*(1+rate_A*AI$1/365))</f>
        <v/>
      </c>
      <c r="AL169" s="3" t="str">
        <f t="shared" ref="AL169" ca="1" si="8150">IF($B169="","",W169*(1+rate_A*AI$1/365))</f>
        <v/>
      </c>
      <c r="AM169" s="3" t="str">
        <f t="shared" ref="AM169" ca="1" si="8151">IF($B169="","",X169*(1+rate_joint*AI$1/365))</f>
        <v/>
      </c>
      <c r="AN169" s="5" t="str">
        <f t="shared" ca="1" si="6491"/>
        <v/>
      </c>
      <c r="AO169" s="5" t="str" cm="1">
        <f t="array" aca="1" ref="AO169" ca="1">IF(AN169="","",_xlfn.IFS(AN169&lt;='Hidden inputs'!$C$15,AN169*'Hidden inputs'!$D$15,AN169&lt;='Hidden inputs'!$C$16,'Hidden inputs'!$C$15*'Hidden inputs'!$D$15+(AN169-'Hidden inputs'!$B$16)*'Hidden inputs'!$D$16,AN169&lt;='Hidden inputs'!$C$17,'Hidden inputs'!$C$15*'Hidden inputs'!$D$15+('Hidden inputs'!$C$16-'Hidden inputs'!$B$16)*'Hidden inputs'!$D$16+(AN169-'Hidden inputs'!$B$17)*'Hidden inputs'!$D$17,AN169&gt;'Hidden inputs'!$B$18,'Hidden inputs'!$C$15*'Hidden inputs'!$D$15+('Hidden inputs'!$C$16-'Hidden inputs'!$B$16)*'Hidden inputs'!$D$16+('Hidden inputs'!$C$17-'Hidden inputs'!$B$17)*'Hidden inputs'!$D$17+(AN169-'Hidden inputs'!$B$18)*'Hidden inputs'!$D$18))</f>
        <v/>
      </c>
      <c r="AP169" s="10" t="str">
        <f t="shared" ca="1" si="6492"/>
        <v/>
      </c>
      <c r="AQ169" s="5" t="str">
        <f t="shared" ca="1" si="6395"/>
        <v/>
      </c>
      <c r="AR169" s="5" t="str">
        <f t="shared" ca="1" si="6396"/>
        <v/>
      </c>
      <c r="AS169" s="5" t="str">
        <f ca="1">IF($B169="","",'Hidden inputs'!$D$11*AJ169+'Hidden inputs'!$E$11*AK169)</f>
        <v/>
      </c>
      <c r="AT169" s="11" t="str">
        <f t="shared" ca="1" si="6325"/>
        <v/>
      </c>
      <c r="AU169" s="9" t="str">
        <f t="shared" ca="1" si="6397"/>
        <v/>
      </c>
      <c r="AV169" s="3" t="str">
        <f t="shared" ca="1" si="6398"/>
        <v/>
      </c>
      <c r="AW169" s="5" t="str" cm="1">
        <f t="array" aca="1" ref="AW169" ca="1">IF($B169="","",IF(AV169=0,0,IF(DD_Payment="",0,IF(AV169&lt;_xlfn.IFS(DD_Frequency="Monthly",1,DD_Frequency="Quarterly",IF(MONTH(AV$2)=1,1,IF(MONTH(AV$2)=4,1,IF(MONTH(AV$2)=7,1,IF(MONTH(AV$2)=10,1,0)))),DD_Frequency="Annually",IF(MONTH(AV$2)=1,1,0))*DD_Payment,AV169,_xlfn.IFS(DD_Frequency="Monthly",1,DD_Frequency="Quarterly",IF(MONTH(AV$2)=1,1,IF(MONTH(AV$2)=4,1,IF(MONTH(AV$2)=7,1,IF(MONTH(AV$2)=10,1,0)))),DD_Frequency="Annually",IF(MONTH(AV$2)=1,1,0))*DD_Payment))))</f>
        <v/>
      </c>
      <c r="AX169" s="3" t="str">
        <f t="shared" ref="AX169" ca="1" si="8152">IF($B169="","",IF(AV169&gt;AW169,(AV169-AW169/2)*(rate_A*(AX$1/365)),0))</f>
        <v/>
      </c>
      <c r="AY169" s="3" t="str">
        <f t="shared" ca="1" si="6494"/>
        <v/>
      </c>
      <c r="AZ169" s="3" t="str">
        <f t="shared" ref="AZ169" ca="1" si="8153">IF($B169="","",AK169*(1+rate_A*AX$1/365))</f>
        <v/>
      </c>
      <c r="BA169" s="3" t="str">
        <f t="shared" ref="BA169" ca="1" si="8154">IF($B169="","",AL169*(1+rate_A*AX$1/365))</f>
        <v/>
      </c>
      <c r="BB169" s="3" t="str">
        <f t="shared" ref="BB169" ca="1" si="8155">IF($B169="","",AM169*(1+rate_joint*AX$1/365))</f>
        <v/>
      </c>
      <c r="BC169" s="5" t="str">
        <f t="shared" ca="1" si="6498"/>
        <v/>
      </c>
      <c r="BD169" s="5" t="str" cm="1">
        <f t="array" aca="1" ref="BD169" ca="1">IF(BC169="","",_xlfn.IFS(BC169&lt;='Hidden inputs'!$C$15,BC169*'Hidden inputs'!$D$15,BC169&lt;='Hidden inputs'!$C$16,'Hidden inputs'!$C$15*'Hidden inputs'!$D$15+(BC169-'Hidden inputs'!$B$16)*'Hidden inputs'!$D$16,BC169&lt;='Hidden inputs'!$C$17,'Hidden inputs'!$C$15*'Hidden inputs'!$D$15+('Hidden inputs'!$C$16-'Hidden inputs'!$B$16)*'Hidden inputs'!$D$16+(BC169-'Hidden inputs'!$B$17)*'Hidden inputs'!$D$17,BC169&gt;'Hidden inputs'!$B$18,'Hidden inputs'!$C$15*'Hidden inputs'!$D$15+('Hidden inputs'!$C$16-'Hidden inputs'!$B$16)*'Hidden inputs'!$D$16+('Hidden inputs'!$C$17-'Hidden inputs'!$B$17)*'Hidden inputs'!$D$17+(BC169-'Hidden inputs'!$B$18)*'Hidden inputs'!$D$18))</f>
        <v/>
      </c>
      <c r="BE169" s="10" t="str">
        <f t="shared" ca="1" si="6499"/>
        <v/>
      </c>
      <c r="BF169" s="5" t="str">
        <f t="shared" ca="1" si="6403"/>
        <v/>
      </c>
      <c r="BG169" s="5" t="str">
        <f t="shared" ca="1" si="6404"/>
        <v/>
      </c>
      <c r="BH169" s="5" t="str">
        <f ca="1">IF($B169="","",'Hidden inputs'!$D$11*AY169+'Hidden inputs'!$E$11*AZ169)</f>
        <v/>
      </c>
      <c r="BI169" s="11" t="str">
        <f t="shared" ca="1" si="6330"/>
        <v/>
      </c>
      <c r="BJ169" s="9" t="str">
        <f t="shared" ca="1" si="6405"/>
        <v/>
      </c>
      <c r="BK169" s="3" t="str">
        <f t="shared" ca="1" si="6406"/>
        <v/>
      </c>
      <c r="BL169" s="5" t="str" cm="1">
        <f t="array" aca="1" ref="BL169" ca="1">IF($B169="","",IF(BK169=0,0,IF(DD_Payment="",0,IF(BK169&lt;_xlfn.IFS(DD_Frequency="Monthly",1,DD_Frequency="Quarterly",IF(MONTH(BK$2)=1,1,IF(MONTH(BK$2)=4,1,IF(MONTH(BK$2)=7,1,IF(MONTH(BK$2)=10,1,0)))),DD_Frequency="Annually",IF(MONTH(BK$2)=1,1,0))*DD_Payment,BK169,_xlfn.IFS(DD_Frequency="Monthly",1,DD_Frequency="Quarterly",IF(MONTH(BK$2)=1,1,IF(MONTH(BK$2)=4,1,IF(MONTH(BK$2)=7,1,IF(MONTH(BK$2)=10,1,0)))),DD_Frequency="Annually",IF(MONTH(BK$2)=1,1,0))*DD_Payment))))</f>
        <v/>
      </c>
      <c r="BM169" s="3" t="str">
        <f t="shared" ref="BM169" ca="1" si="8156">IF($B169="","",IF(BK169&gt;BL169,(BK169-BL169/2)*(rate_A*(BM$1/365)),0))</f>
        <v/>
      </c>
      <c r="BN169" s="3" t="str">
        <f t="shared" ca="1" si="6501"/>
        <v/>
      </c>
      <c r="BO169" s="3" t="str">
        <f t="shared" ref="BO169" ca="1" si="8157">IF($B169="","",AZ169*(1+rate_A*BM$1/365))</f>
        <v/>
      </c>
      <c r="BP169" s="3" t="str">
        <f t="shared" ref="BP169" ca="1" si="8158">IF($B169="","",BA169*(1+rate_A*BM$1/365))</f>
        <v/>
      </c>
      <c r="BQ169" s="3" t="str">
        <f t="shared" ref="BQ169" ca="1" si="8159">IF($B169="","",BB169*(1+rate_joint*BM$1/365))</f>
        <v/>
      </c>
      <c r="BR169" s="5" t="str">
        <f t="shared" ca="1" si="6505"/>
        <v/>
      </c>
      <c r="BS169" s="5" t="str" cm="1">
        <f t="array" aca="1" ref="BS169" ca="1">IF(BR169="","",_xlfn.IFS(BR169&lt;='Hidden inputs'!$C$15,BR169*'Hidden inputs'!$D$15,BR169&lt;='Hidden inputs'!$C$16,'Hidden inputs'!$C$15*'Hidden inputs'!$D$15+(BR169-'Hidden inputs'!$B$16)*'Hidden inputs'!$D$16,BR169&lt;='Hidden inputs'!$C$17,'Hidden inputs'!$C$15*'Hidden inputs'!$D$15+('Hidden inputs'!$C$16-'Hidden inputs'!$B$16)*'Hidden inputs'!$D$16+(BR169-'Hidden inputs'!$B$17)*'Hidden inputs'!$D$17,BR169&gt;'Hidden inputs'!$B$18,'Hidden inputs'!$C$15*'Hidden inputs'!$D$15+('Hidden inputs'!$C$16-'Hidden inputs'!$B$16)*'Hidden inputs'!$D$16+('Hidden inputs'!$C$17-'Hidden inputs'!$B$17)*'Hidden inputs'!$D$17+(BR169-'Hidden inputs'!$B$18)*'Hidden inputs'!$D$18))</f>
        <v/>
      </c>
      <c r="BT169" s="10" t="str">
        <f t="shared" ca="1" si="6506"/>
        <v/>
      </c>
      <c r="BU169" s="5" t="str">
        <f t="shared" ca="1" si="6411"/>
        <v/>
      </c>
      <c r="BV169" s="5" t="str">
        <f t="shared" ca="1" si="6412"/>
        <v/>
      </c>
      <c r="BW169" s="5" t="str">
        <f ca="1">IF($B169="","",'Hidden inputs'!$D$11*BN169+'Hidden inputs'!$E$11*BO169)</f>
        <v/>
      </c>
      <c r="BX169" s="11" t="str">
        <f t="shared" ca="1" si="6335"/>
        <v/>
      </c>
      <c r="BY169" s="9" t="str">
        <f t="shared" ca="1" si="6413"/>
        <v/>
      </c>
      <c r="BZ169" s="3" t="str">
        <f t="shared" ca="1" si="6414"/>
        <v/>
      </c>
      <c r="CA169" s="5" t="str" cm="1">
        <f t="array" aca="1" ref="CA169" ca="1">IF($B169="","",IF(BZ169=0,0,IF(DD_Payment="",0,IF(BZ169&lt;_xlfn.IFS(DD_Frequency="Monthly",1,DD_Frequency="Quarterly",IF(MONTH(BZ$2)=1,1,IF(MONTH(BZ$2)=4,1,IF(MONTH(BZ$2)=7,1,IF(MONTH(BZ$2)=10,1,0)))),DD_Frequency="Annually",IF(MONTH(BZ$2)=1,1,0))*DD_Payment,BZ169,_xlfn.IFS(DD_Frequency="Monthly",1,DD_Frequency="Quarterly",IF(MONTH(BZ$2)=1,1,IF(MONTH(BZ$2)=4,1,IF(MONTH(BZ$2)=7,1,IF(MONTH(BZ$2)=10,1,0)))),DD_Frequency="Annually",IF(MONTH(BZ$2)=1,1,0))*DD_Payment))))</f>
        <v/>
      </c>
      <c r="CB169" s="3" t="str">
        <f t="shared" ref="CB169" ca="1" si="8160">IF($B169="","",IF(BZ169&gt;CA169,(BZ169-CA169/2)*(rate_A*(CB$1/365)),0))</f>
        <v/>
      </c>
      <c r="CC169" s="3" t="str">
        <f t="shared" ca="1" si="6508"/>
        <v/>
      </c>
      <c r="CD169" s="3" t="str">
        <f t="shared" ref="CD169" ca="1" si="8161">IF($B169="","",BO169*(1+rate_A*CB$1/365))</f>
        <v/>
      </c>
      <c r="CE169" s="3" t="str">
        <f t="shared" ref="CE169" ca="1" si="8162">IF($B169="","",BP169*(1+rate_A*CB$1/365))</f>
        <v/>
      </c>
      <c r="CF169" s="3" t="str">
        <f t="shared" ref="CF169" ca="1" si="8163">IF($B169="","",BQ169*(1+rate_joint*CB$1/365))</f>
        <v/>
      </c>
      <c r="CG169" s="5" t="str">
        <f t="shared" ca="1" si="6512"/>
        <v/>
      </c>
      <c r="CH169" s="5" t="str" cm="1">
        <f t="array" aca="1" ref="CH169" ca="1">IF(CG169="","",_xlfn.IFS(CG169&lt;='Hidden inputs'!$C$15,CG169*'Hidden inputs'!$D$15,CG169&lt;='Hidden inputs'!$C$16,'Hidden inputs'!$C$15*'Hidden inputs'!$D$15+(CG169-'Hidden inputs'!$B$16)*'Hidden inputs'!$D$16,CG169&lt;='Hidden inputs'!$C$17,'Hidden inputs'!$C$15*'Hidden inputs'!$D$15+('Hidden inputs'!$C$16-'Hidden inputs'!$B$16)*'Hidden inputs'!$D$16+(CG169-'Hidden inputs'!$B$17)*'Hidden inputs'!$D$17,CG169&gt;'Hidden inputs'!$B$18,'Hidden inputs'!$C$15*'Hidden inputs'!$D$15+('Hidden inputs'!$C$16-'Hidden inputs'!$B$16)*'Hidden inputs'!$D$16+('Hidden inputs'!$C$17-'Hidden inputs'!$B$17)*'Hidden inputs'!$D$17+(CG169-'Hidden inputs'!$B$18)*'Hidden inputs'!$D$18))</f>
        <v/>
      </c>
      <c r="CI169" s="10" t="str">
        <f t="shared" ca="1" si="6513"/>
        <v/>
      </c>
      <c r="CJ169" s="5" t="str">
        <f t="shared" ca="1" si="6419"/>
        <v/>
      </c>
      <c r="CK169" s="5" t="str">
        <f t="shared" ca="1" si="6420"/>
        <v/>
      </c>
      <c r="CL169" s="5" t="str">
        <f ca="1">IF($B169="","",'Hidden inputs'!$D$11*CC169+'Hidden inputs'!$E$11*CD169)</f>
        <v/>
      </c>
      <c r="CM169" s="11" t="str">
        <f t="shared" ca="1" si="6340"/>
        <v/>
      </c>
      <c r="CN169" s="9" t="str">
        <f t="shared" ca="1" si="6421"/>
        <v/>
      </c>
      <c r="CO169" s="3" t="str">
        <f t="shared" ca="1" si="6422"/>
        <v/>
      </c>
      <c r="CP169" s="5" t="str" cm="1">
        <f t="array" aca="1" ref="CP169" ca="1">IF($B169="","",IF(CO169=0,0,IF(DD_Payment="",0,IF(CO169&lt;_xlfn.IFS(DD_Frequency="Monthly",1,DD_Frequency="Quarterly",IF(MONTH(CO$2)=1,1,IF(MONTH(CO$2)=4,1,IF(MONTH(CO$2)=7,1,IF(MONTH(CO$2)=10,1,0)))),DD_Frequency="Annually",IF(MONTH(CO$2)=1,1,0))*DD_Payment,CO169,_xlfn.IFS(DD_Frequency="Monthly",1,DD_Frequency="Quarterly",IF(MONTH(CO$2)=1,1,IF(MONTH(CO$2)=4,1,IF(MONTH(CO$2)=7,1,IF(MONTH(CO$2)=10,1,0)))),DD_Frequency="Annually",IF(MONTH(CO$2)=1,1,0))*DD_Payment))))</f>
        <v/>
      </c>
      <c r="CQ169" s="3" t="str">
        <f t="shared" ref="CQ169" ca="1" si="8164">IF($B169="","",IF(CO169&gt;CP169,(CO169-CP169/2)*(rate_A*(CQ$1/365)),0))</f>
        <v/>
      </c>
      <c r="CR169" s="3" t="str">
        <f t="shared" ca="1" si="6515"/>
        <v/>
      </c>
      <c r="CS169" s="3" t="str">
        <f t="shared" ref="CS169" ca="1" si="8165">IF($B169="","",CD169*(1+rate_A*CQ$1/365))</f>
        <v/>
      </c>
      <c r="CT169" s="3" t="str">
        <f t="shared" ref="CT169" ca="1" si="8166">IF($B169="","",CE169*(1+rate_A*CQ$1/365))</f>
        <v/>
      </c>
      <c r="CU169" s="3" t="str">
        <f t="shared" ref="CU169" ca="1" si="8167">IF($B169="","",CF169*(1+rate_joint*CQ$1/365))</f>
        <v/>
      </c>
      <c r="CV169" s="5" t="str">
        <f t="shared" ca="1" si="6519"/>
        <v/>
      </c>
      <c r="CW169" s="5" t="str" cm="1">
        <f t="array" aca="1" ref="CW169" ca="1">IF(CV169="","",_xlfn.IFS(CV169&lt;='Hidden inputs'!$C$15,CV169*'Hidden inputs'!$D$15,CV169&lt;='Hidden inputs'!$C$16,'Hidden inputs'!$C$15*'Hidden inputs'!$D$15+(CV169-'Hidden inputs'!$B$16)*'Hidden inputs'!$D$16,CV169&lt;='Hidden inputs'!$C$17,'Hidden inputs'!$C$15*'Hidden inputs'!$D$15+('Hidden inputs'!$C$16-'Hidden inputs'!$B$16)*'Hidden inputs'!$D$16+(CV169-'Hidden inputs'!$B$17)*'Hidden inputs'!$D$17,CV169&gt;'Hidden inputs'!$B$18,'Hidden inputs'!$C$15*'Hidden inputs'!$D$15+('Hidden inputs'!$C$16-'Hidden inputs'!$B$16)*'Hidden inputs'!$D$16+('Hidden inputs'!$C$17-'Hidden inputs'!$B$17)*'Hidden inputs'!$D$17+(CV169-'Hidden inputs'!$B$18)*'Hidden inputs'!$D$18))</f>
        <v/>
      </c>
      <c r="CX169" s="10" t="str">
        <f t="shared" ca="1" si="6520"/>
        <v/>
      </c>
      <c r="CY169" s="5" t="str">
        <f t="shared" ca="1" si="6427"/>
        <v/>
      </c>
      <c r="CZ169" s="5" t="str">
        <f t="shared" ca="1" si="6428"/>
        <v/>
      </c>
      <c r="DA169" s="5" t="str">
        <f ca="1">IF($B169="","",'Hidden inputs'!$D$11*CR169+'Hidden inputs'!$E$11*CS169)</f>
        <v/>
      </c>
      <c r="DB169" s="11" t="str">
        <f t="shared" ca="1" si="6345"/>
        <v/>
      </c>
      <c r="DC169" s="9" t="str">
        <f t="shared" ca="1" si="6429"/>
        <v/>
      </c>
      <c r="DD169" s="3" t="str">
        <f t="shared" ca="1" si="6430"/>
        <v/>
      </c>
      <c r="DE169" s="5" t="str" cm="1">
        <f t="array" aca="1" ref="DE169" ca="1">IF($B169="","",IF(DD169=0,0,IF(DD_Payment="",0,IF(DD169&lt;_xlfn.IFS(DD_Frequency="Monthly",1,DD_Frequency="Quarterly",IF(MONTH(DD$2)=1,1,IF(MONTH(DD$2)=4,1,IF(MONTH(DD$2)=7,1,IF(MONTH(DD$2)=10,1,0)))),DD_Frequency="Annually",IF(MONTH(DD$2)=1,1,0))*DD_Payment,DD169,_xlfn.IFS(DD_Frequency="Monthly",1,DD_Frequency="Quarterly",IF(MONTH(DD$2)=1,1,IF(MONTH(DD$2)=4,1,IF(MONTH(DD$2)=7,1,IF(MONTH(DD$2)=10,1,0)))),DD_Frequency="Annually",IF(MONTH(DD$2)=1,1,0))*DD_Payment))))</f>
        <v/>
      </c>
      <c r="DF169" s="3" t="str">
        <f t="shared" ref="DF169" ca="1" si="8168">IF($B169="","",IF(DD169&gt;DE169,(DD169-DE169/2)*(rate_A*(DF$1/365)),0))</f>
        <v/>
      </c>
      <c r="DG169" s="3" t="str">
        <f t="shared" ca="1" si="6522"/>
        <v/>
      </c>
      <c r="DH169" s="3" t="str">
        <f t="shared" ref="DH169" ca="1" si="8169">IF($B169="","",CS169*(1+rate_A*DF$1/365))</f>
        <v/>
      </c>
      <c r="DI169" s="3" t="str">
        <f t="shared" ref="DI169" ca="1" si="8170">IF($B169="","",CT169*(1+rate_A*DF$1/365))</f>
        <v/>
      </c>
      <c r="DJ169" s="3" t="str">
        <f t="shared" ref="DJ169" ca="1" si="8171">IF($B169="","",CU169*(1+rate_joint*DF$1/365))</f>
        <v/>
      </c>
      <c r="DK169" s="5" t="str">
        <f t="shared" ca="1" si="6526"/>
        <v/>
      </c>
      <c r="DL169" s="5" t="str" cm="1">
        <f t="array" aca="1" ref="DL169" ca="1">IF(DK169="","",_xlfn.IFS(DK169&lt;='Hidden inputs'!$C$15,DK169*'Hidden inputs'!$D$15,DK169&lt;='Hidden inputs'!$C$16,'Hidden inputs'!$C$15*'Hidden inputs'!$D$15+(DK169-'Hidden inputs'!$B$16)*'Hidden inputs'!$D$16,DK169&lt;='Hidden inputs'!$C$17,'Hidden inputs'!$C$15*'Hidden inputs'!$D$15+('Hidden inputs'!$C$16-'Hidden inputs'!$B$16)*'Hidden inputs'!$D$16+(DK169-'Hidden inputs'!$B$17)*'Hidden inputs'!$D$17,DK169&gt;'Hidden inputs'!$B$18,'Hidden inputs'!$C$15*'Hidden inputs'!$D$15+('Hidden inputs'!$C$16-'Hidden inputs'!$B$16)*'Hidden inputs'!$D$16+('Hidden inputs'!$C$17-'Hidden inputs'!$B$17)*'Hidden inputs'!$D$17+(DK169-'Hidden inputs'!$B$18)*'Hidden inputs'!$D$18))</f>
        <v/>
      </c>
      <c r="DM169" s="10" t="str">
        <f t="shared" ca="1" si="6527"/>
        <v/>
      </c>
      <c r="DN169" s="5" t="str">
        <f t="shared" ca="1" si="6435"/>
        <v/>
      </c>
      <c r="DO169" s="5" t="str">
        <f t="shared" ca="1" si="6436"/>
        <v/>
      </c>
      <c r="DP169" s="5" t="str">
        <f ca="1">IF($B169="","",'Hidden inputs'!$D$11*DG169+'Hidden inputs'!$E$11*DH169)</f>
        <v/>
      </c>
      <c r="DQ169" s="11" t="str">
        <f t="shared" ca="1" si="6350"/>
        <v/>
      </c>
      <c r="DR169" s="9" t="str">
        <f t="shared" ca="1" si="6437"/>
        <v/>
      </c>
      <c r="DS169" s="3" t="str">
        <f t="shared" ca="1" si="6438"/>
        <v/>
      </c>
      <c r="DT169" s="5" t="str" cm="1">
        <f t="array" aca="1" ref="DT169" ca="1">IF($B169="","",IF(DS169=0,0,IF(DD_Payment="",0,IF(DS169&lt;_xlfn.IFS(DD_Frequency="Monthly",1,DD_Frequency="Quarterly",IF(MONTH(DS$2)=1,1,IF(MONTH(DS$2)=4,1,IF(MONTH(DS$2)=7,1,IF(MONTH(DS$2)=10,1,0)))),DD_Frequency="Annually",IF(MONTH(DS$2)=1,1,0))*DD_Payment,DS169,_xlfn.IFS(DD_Frequency="Monthly",1,DD_Frequency="Quarterly",IF(MONTH(DS$2)=1,1,IF(MONTH(DS$2)=4,1,IF(MONTH(DS$2)=7,1,IF(MONTH(DS$2)=10,1,0)))),DD_Frequency="Annually",IF(MONTH(DS$2)=1,1,0))*DD_Payment))))</f>
        <v/>
      </c>
      <c r="DU169" s="3" t="str">
        <f t="shared" ref="DU169" ca="1" si="8172">IF($B169="","",IF(DS169&gt;DT169,(DS169-DT169/2)*(rate_A*(DU$1/365)),0))</f>
        <v/>
      </c>
      <c r="DV169" s="3" t="str">
        <f t="shared" ca="1" si="6529"/>
        <v/>
      </c>
      <c r="DW169" s="3" t="str">
        <f t="shared" ref="DW169" ca="1" si="8173">IF($B169="","",DH169*(1+rate_A*DU$1/365))</f>
        <v/>
      </c>
      <c r="DX169" s="3" t="str">
        <f t="shared" ref="DX169" ca="1" si="8174">IF($B169="","",DI169*(1+rate_A*DU$1/365))</f>
        <v/>
      </c>
      <c r="DY169" s="3" t="str">
        <f t="shared" ref="DY169" ca="1" si="8175">IF($B169="","",DJ169*(1+rate_joint*DU$1/365))</f>
        <v/>
      </c>
      <c r="DZ169" s="5" t="str">
        <f t="shared" ca="1" si="6533"/>
        <v/>
      </c>
      <c r="EA169" s="5" t="str" cm="1">
        <f t="array" aca="1" ref="EA169" ca="1">IF(DZ169="","",_xlfn.IFS(DZ169&lt;='Hidden inputs'!$C$15,DZ169*'Hidden inputs'!$D$15,DZ169&lt;='Hidden inputs'!$C$16,'Hidden inputs'!$C$15*'Hidden inputs'!$D$15+(DZ169-'Hidden inputs'!$B$16)*'Hidden inputs'!$D$16,DZ169&lt;='Hidden inputs'!$C$17,'Hidden inputs'!$C$15*'Hidden inputs'!$D$15+('Hidden inputs'!$C$16-'Hidden inputs'!$B$16)*'Hidden inputs'!$D$16+(DZ169-'Hidden inputs'!$B$17)*'Hidden inputs'!$D$17,DZ169&gt;'Hidden inputs'!$B$18,'Hidden inputs'!$C$15*'Hidden inputs'!$D$15+('Hidden inputs'!$C$16-'Hidden inputs'!$B$16)*'Hidden inputs'!$D$16+('Hidden inputs'!$C$17-'Hidden inputs'!$B$17)*'Hidden inputs'!$D$17+(DZ169-'Hidden inputs'!$B$18)*'Hidden inputs'!$D$18))</f>
        <v/>
      </c>
      <c r="EB169" s="10" t="str">
        <f t="shared" ca="1" si="6534"/>
        <v/>
      </c>
      <c r="EC169" s="5" t="str">
        <f t="shared" ca="1" si="6443"/>
        <v/>
      </c>
      <c r="ED169" s="5" t="str">
        <f t="shared" ca="1" si="6444"/>
        <v/>
      </c>
      <c r="EE169" s="5" t="str">
        <f ca="1">IF($B169="","",'Hidden inputs'!$D$11*DV169+'Hidden inputs'!$E$11*DW169)</f>
        <v/>
      </c>
      <c r="EF169" s="11" t="str">
        <f t="shared" ca="1" si="6355"/>
        <v/>
      </c>
      <c r="EG169" s="9" t="str">
        <f t="shared" ca="1" si="6445"/>
        <v/>
      </c>
      <c r="EH169" s="3" t="str">
        <f t="shared" ca="1" si="6446"/>
        <v/>
      </c>
      <c r="EI169" s="5" t="str" cm="1">
        <f t="array" aca="1" ref="EI169" ca="1">IF($B169="","",IF(EH169=0,0,IF(DD_Payment="",0,IF(EH169&lt;_xlfn.IFS(DD_Frequency="Monthly",1,DD_Frequency="Quarterly",IF(MONTH(EH$2)=1,1,IF(MONTH(EH$2)=4,1,IF(MONTH(EH$2)=7,1,IF(MONTH(EH$2)=10,1,0)))),DD_Frequency="Annually",IF(MONTH(EH$2)=1,1,0))*DD_Payment,EH169,_xlfn.IFS(DD_Frequency="Monthly",1,DD_Frequency="Quarterly",IF(MONTH(EH$2)=1,1,IF(MONTH(EH$2)=4,1,IF(MONTH(EH$2)=7,1,IF(MONTH(EH$2)=10,1,0)))),DD_Frequency="Annually",IF(MONTH(EH$2)=1,1,0))*DD_Payment))))</f>
        <v/>
      </c>
      <c r="EJ169" s="3" t="str">
        <f t="shared" ref="EJ169" ca="1" si="8176">IF($B169="","",IF(EH169&gt;EI169,(EH169-EI169/2)*(rate_A*(EJ$1/365)),0))</f>
        <v/>
      </c>
      <c r="EK169" s="3" t="str">
        <f t="shared" ca="1" si="6536"/>
        <v/>
      </c>
      <c r="EL169" s="3" t="str">
        <f t="shared" ref="EL169" ca="1" si="8177">IF($B169="","",DW169*(1+rate_A*EJ$1/365))</f>
        <v/>
      </c>
      <c r="EM169" s="3" t="str">
        <f t="shared" ref="EM169" ca="1" si="8178">IF($B169="","",DX169*(1+rate_A*EJ$1/365))</f>
        <v/>
      </c>
      <c r="EN169" s="3" t="str">
        <f t="shared" ref="EN169" ca="1" si="8179">IF($B169="","",DY169*(1+rate_joint*EJ$1/365))</f>
        <v/>
      </c>
      <c r="EO169" s="5" t="str">
        <f t="shared" ca="1" si="6540"/>
        <v/>
      </c>
      <c r="EP169" s="5" t="str" cm="1">
        <f t="array" aca="1" ref="EP169" ca="1">IF(EO169="","",_xlfn.IFS(EO169&lt;='Hidden inputs'!$C$15,EO169*'Hidden inputs'!$D$15,EO169&lt;='Hidden inputs'!$C$16,'Hidden inputs'!$C$15*'Hidden inputs'!$D$15+(EO169-'Hidden inputs'!$B$16)*'Hidden inputs'!$D$16,EO169&lt;='Hidden inputs'!$C$17,'Hidden inputs'!$C$15*'Hidden inputs'!$D$15+('Hidden inputs'!$C$16-'Hidden inputs'!$B$16)*'Hidden inputs'!$D$16+(EO169-'Hidden inputs'!$B$17)*'Hidden inputs'!$D$17,EO169&gt;'Hidden inputs'!$B$18,'Hidden inputs'!$C$15*'Hidden inputs'!$D$15+('Hidden inputs'!$C$16-'Hidden inputs'!$B$16)*'Hidden inputs'!$D$16+('Hidden inputs'!$C$17-'Hidden inputs'!$B$17)*'Hidden inputs'!$D$17+(EO169-'Hidden inputs'!$B$18)*'Hidden inputs'!$D$18))</f>
        <v/>
      </c>
      <c r="EQ169" s="10" t="str">
        <f t="shared" ca="1" si="6541"/>
        <v/>
      </c>
      <c r="ER169" s="5" t="str">
        <f t="shared" ca="1" si="6451"/>
        <v/>
      </c>
      <c r="ES169" s="5" t="str">
        <f t="shared" ca="1" si="6452"/>
        <v/>
      </c>
      <c r="ET169" s="5" t="str">
        <f ca="1">IF($B169="","",'Hidden inputs'!$D$11*EK169+'Hidden inputs'!$E$11*EL169)</f>
        <v/>
      </c>
      <c r="EU169" s="11" t="str">
        <f t="shared" ca="1" si="6360"/>
        <v/>
      </c>
      <c r="EV169" s="9" t="str">
        <f t="shared" ca="1" si="6453"/>
        <v/>
      </c>
      <c r="EW169" s="3" t="str">
        <f t="shared" ca="1" si="6454"/>
        <v/>
      </c>
      <c r="EX169" s="5" t="str" cm="1">
        <f t="array" aca="1" ref="EX169" ca="1">IF($B169="","",IF(EW169=0,0,IF(DD_Payment="",0,IF(EW169&lt;_xlfn.IFS(DD_Frequency="Monthly",1,DD_Frequency="Quarterly",IF(MONTH(EW$2)=1,1,IF(MONTH(EW$2)=4,1,IF(MONTH(EW$2)=7,1,IF(MONTH(EW$2)=10,1,0)))),DD_Frequency="Annually",IF(MONTH(EW$2)=1,1,0))*DD_Payment,EW169,_xlfn.IFS(DD_Frequency="Monthly",1,DD_Frequency="Quarterly",IF(MONTH(EW$2)=1,1,IF(MONTH(EW$2)=4,1,IF(MONTH(EW$2)=7,1,IF(MONTH(EW$2)=10,1,0)))),DD_Frequency="Annually",IF(MONTH(EW$2)=1,1,0))*DD_Payment))))</f>
        <v/>
      </c>
      <c r="EY169" s="3" t="str">
        <f t="shared" ref="EY169" ca="1" si="8180">IF($B169="","",IF(EW169&gt;EX169,(EW169-EX169/2)*(rate_A*(EY$1/365)),0))</f>
        <v/>
      </c>
      <c r="EZ169" s="3" t="str">
        <f t="shared" ca="1" si="6543"/>
        <v/>
      </c>
      <c r="FA169" s="3" t="str">
        <f t="shared" ref="FA169" ca="1" si="8181">IF($B169="","",EL169*(1+rate_A*EY$1/365))</f>
        <v/>
      </c>
      <c r="FB169" s="3" t="str">
        <f t="shared" ref="FB169" ca="1" si="8182">IF($B169="","",EM169*(1+rate_A*EY$1/365))</f>
        <v/>
      </c>
      <c r="FC169" s="3" t="str">
        <f t="shared" ref="FC169" ca="1" si="8183">IF($B169="","",EN169*(1+rate_joint*EY$1/365))</f>
        <v/>
      </c>
      <c r="FD169" s="5" t="str">
        <f t="shared" ca="1" si="6547"/>
        <v/>
      </c>
      <c r="FE169" s="5" t="str" cm="1">
        <f t="array" aca="1" ref="FE169" ca="1">IF(FD169="","",_xlfn.IFS(FD169&lt;='Hidden inputs'!$C$15,FD169*'Hidden inputs'!$D$15,FD169&lt;='Hidden inputs'!$C$16,'Hidden inputs'!$C$15*'Hidden inputs'!$D$15+(FD169-'Hidden inputs'!$B$16)*'Hidden inputs'!$D$16,FD169&lt;='Hidden inputs'!$C$17,'Hidden inputs'!$C$15*'Hidden inputs'!$D$15+('Hidden inputs'!$C$16-'Hidden inputs'!$B$16)*'Hidden inputs'!$D$16+(FD169-'Hidden inputs'!$B$17)*'Hidden inputs'!$D$17,FD169&gt;'Hidden inputs'!$B$18,'Hidden inputs'!$C$15*'Hidden inputs'!$D$15+('Hidden inputs'!$C$16-'Hidden inputs'!$B$16)*'Hidden inputs'!$D$16+('Hidden inputs'!$C$17-'Hidden inputs'!$B$17)*'Hidden inputs'!$D$17+(FD169-'Hidden inputs'!$B$18)*'Hidden inputs'!$D$18))</f>
        <v/>
      </c>
      <c r="FF169" s="10" t="str">
        <f t="shared" ca="1" si="6548"/>
        <v/>
      </c>
      <c r="FG169" s="5" t="str">
        <f t="shared" ca="1" si="6459"/>
        <v/>
      </c>
      <c r="FH169" s="5" t="str">
        <f t="shared" ca="1" si="6460"/>
        <v/>
      </c>
      <c r="FI169" s="5" t="str">
        <f ca="1">IF($B169="","",'Hidden inputs'!$D$11*EZ169+'Hidden inputs'!$E$11*FA169)</f>
        <v/>
      </c>
      <c r="FJ169" s="11" t="str">
        <f t="shared" ca="1" si="6365"/>
        <v/>
      </c>
      <c r="FK169" s="9" t="str">
        <f t="shared" ca="1" si="6461"/>
        <v/>
      </c>
      <c r="FL169" s="3" t="str">
        <f t="shared" ca="1" si="6462"/>
        <v/>
      </c>
      <c r="FM169" s="5" t="str" cm="1">
        <f t="array" aca="1" ref="FM169" ca="1">IF($B169="","",IF(FL169=0,0,IF(DD_Payment="",0,IF(FL169&lt;_xlfn.IFS(DD_Frequency="Monthly",1,DD_Frequency="Quarterly",IF(MONTH(FL$2)=1,1,IF(MONTH(FL$2)=4,1,IF(MONTH(FL$2)=7,1,IF(MONTH(FL$2)=10,1,0)))),DD_Frequency="Annually",IF(MONTH(FL$2)=1,1,0))*DD_Payment,FL169,_xlfn.IFS(DD_Frequency="Monthly",1,DD_Frequency="Quarterly",IF(MONTH(FL$2)=1,1,IF(MONTH(FL$2)=4,1,IF(MONTH(FL$2)=7,1,IF(MONTH(FL$2)=10,1,0)))),DD_Frequency="Annually",IF(MONTH(FL$2)=1,1,0))*DD_Payment))))</f>
        <v/>
      </c>
      <c r="FN169" s="3" t="str">
        <f t="shared" ref="FN169" ca="1" si="8184">IF($B169="","",IF(FL169&gt;FM169,(FL169-FM169/2)*(rate_A*(FN$1/365)),0))</f>
        <v/>
      </c>
      <c r="FO169" s="3" t="str">
        <f t="shared" ca="1" si="6550"/>
        <v/>
      </c>
      <c r="FP169" s="3" t="str">
        <f t="shared" ref="FP169" ca="1" si="8185">IF($B169="","",FA169*(1+rate_A*FN$1/365))</f>
        <v/>
      </c>
      <c r="FQ169" s="3" t="str">
        <f t="shared" ref="FQ169" ca="1" si="8186">IF($B169="","",FB169*(1+rate_A*FN$1/365))</f>
        <v/>
      </c>
      <c r="FR169" s="3" t="str">
        <f t="shared" ref="FR169" ca="1" si="8187">IF($B169="","",FC169*(1+rate_joint*FN$1/365))</f>
        <v/>
      </c>
      <c r="FS169" s="5" t="str">
        <f t="shared" ca="1" si="6554"/>
        <v/>
      </c>
      <c r="FT169" s="5" t="str" cm="1">
        <f t="array" aca="1" ref="FT169" ca="1">IF(FS169="","",_xlfn.IFS(FS169&lt;='Hidden inputs'!$C$15,FS169*'Hidden inputs'!$D$15,FS169&lt;='Hidden inputs'!$C$16,'Hidden inputs'!$C$15*'Hidden inputs'!$D$15+(FS169-'Hidden inputs'!$B$16)*'Hidden inputs'!$D$16,FS169&lt;='Hidden inputs'!$C$17,'Hidden inputs'!$C$15*'Hidden inputs'!$D$15+('Hidden inputs'!$C$16-'Hidden inputs'!$B$16)*'Hidden inputs'!$D$16+(FS169-'Hidden inputs'!$B$17)*'Hidden inputs'!$D$17,FS169&gt;'Hidden inputs'!$B$18,'Hidden inputs'!$C$15*'Hidden inputs'!$D$15+('Hidden inputs'!$C$16-'Hidden inputs'!$B$16)*'Hidden inputs'!$D$16+('Hidden inputs'!$C$17-'Hidden inputs'!$B$17)*'Hidden inputs'!$D$17+(FS169-'Hidden inputs'!$B$18)*'Hidden inputs'!$D$18))</f>
        <v/>
      </c>
      <c r="FU169" s="10" t="str">
        <f t="shared" ca="1" si="6555"/>
        <v/>
      </c>
      <c r="FV169" s="5" t="str">
        <f t="shared" ca="1" si="6467"/>
        <v/>
      </c>
      <c r="FW169" s="5" t="str">
        <f t="shared" ca="1" si="6468"/>
        <v/>
      </c>
      <c r="FX169" s="5" t="str">
        <f ca="1">IF($B169="","",'Hidden inputs'!$D$11*FO169+'Hidden inputs'!$E$11*FP169)</f>
        <v/>
      </c>
      <c r="FY169" s="11" t="str">
        <f t="shared" ca="1" si="6370"/>
        <v/>
      </c>
      <c r="FZ169" s="9" t="str">
        <f t="shared" ca="1" si="6469"/>
        <v/>
      </c>
      <c r="GA169" s="5" t="str">
        <f t="shared" ca="1" si="6470"/>
        <v/>
      </c>
      <c r="GB169" s="5" t="str">
        <f t="shared" ca="1" si="6471"/>
        <v/>
      </c>
      <c r="GC169" s="5" t="str">
        <f t="shared" ca="1" si="6371"/>
        <v/>
      </c>
      <c r="GD169" s="5" t="str">
        <f t="shared" ca="1" si="6372"/>
        <v/>
      </c>
    </row>
    <row r="170" spans="1:186" x14ac:dyDescent="0.35">
      <c r="A170" s="2" t="str">
        <f t="shared" ca="1" si="6373"/>
        <v/>
      </c>
      <c r="B170" s="6" t="str">
        <f t="shared" ca="1" si="6374"/>
        <v/>
      </c>
      <c r="C170" s="5" t="str">
        <f t="shared" ca="1" si="6472"/>
        <v/>
      </c>
      <c r="D170" s="5" t="str" cm="1">
        <f t="array" aca="1" ref="D170" ca="1">IF($B170="","",IF(C170=0,0,IF(DD_Payment="",0,IF(C170&lt;_xlfn.IFS(DD_Frequency="Monthly",1,DD_Frequency="Quarterly",IF(MONTH(C$2)=1,1,IF(MONTH(C$2)=4,1,IF(MONTH(C$2)=7,1,IF(MONTH(C$2)=10,1,0)))),DD_Frequency="Annually",IF(MONTH(C$2)=1,1,0))*DD_Payment,C170,_xlfn.IFS(DD_Frequency="Monthly",1,DD_Frequency="Quarterly",IF(MONTH(C$2)=1,1,IF(MONTH(C$2)=4,1,IF(MONTH(C$2)=7,1,IF(MONTH(C$2)=10,1,0)))),DD_Frequency="Annually",IF(MONTH(C$2)=1,1,0))*DD_Payment))))</f>
        <v/>
      </c>
      <c r="E170" s="5" t="str">
        <f t="shared" ref="E170" ca="1" si="8188">IF(B170="","",IF(C170&gt;D170,(C170-D170/2)*(rate_A*(E$1/365)),0))</f>
        <v/>
      </c>
      <c r="F170" s="5" t="str">
        <f t="shared" ca="1" si="6376"/>
        <v/>
      </c>
      <c r="G170" s="5" t="str">
        <f t="shared" ref="G170" ca="1" si="8189">IF(B170="","",G169*(1+rate_A*E$1/365))</f>
        <v/>
      </c>
      <c r="H170" s="5" t="str">
        <f t="shared" ref="H170" ca="1" si="8190">IF(B170="","",H169*(1+rate_A*E$1/365))</f>
        <v/>
      </c>
      <c r="I170" s="5" t="str">
        <f t="shared" ref="I170" ca="1" si="8191">IF(B170="","",I169*(1+rate_joint*E$1/365))</f>
        <v/>
      </c>
      <c r="J170" s="5" t="str">
        <f t="shared" ca="1" si="6477"/>
        <v/>
      </c>
      <c r="K170" s="5" t="str" cm="1">
        <f t="array" aca="1" ref="K170" ca="1">IF(J170="","",_xlfn.IFS(J170&lt;='Hidden inputs'!$C$15,J170*'Hidden inputs'!$D$15,J170&lt;='Hidden inputs'!$C$16,'Hidden inputs'!$C$15*'Hidden inputs'!$D$15+(J170-'Hidden inputs'!$B$16)*'Hidden inputs'!$D$16,J170&lt;='Hidden inputs'!$C$17,'Hidden inputs'!$C$15*'Hidden inputs'!$D$15+('Hidden inputs'!$C$16-'Hidden inputs'!$B$16)*'Hidden inputs'!$D$16+(J170-'Hidden inputs'!$B$17)*'Hidden inputs'!$D$17,J170&gt;'Hidden inputs'!$B$18,'Hidden inputs'!$C$15*'Hidden inputs'!$D$15+('Hidden inputs'!$C$16-'Hidden inputs'!$B$16)*'Hidden inputs'!$D$16+('Hidden inputs'!$C$17-'Hidden inputs'!$B$17)*'Hidden inputs'!$D$17+(J170-'Hidden inputs'!$B$18)*'Hidden inputs'!$D$18))</f>
        <v/>
      </c>
      <c r="L170" s="11" t="str">
        <f t="shared" ca="1" si="6478"/>
        <v/>
      </c>
      <c r="M170" s="5" t="str">
        <f t="shared" ca="1" si="6380"/>
        <v/>
      </c>
      <c r="N170" s="5" t="str">
        <f t="shared" ca="1" si="6381"/>
        <v/>
      </c>
      <c r="O170" s="5" t="str">
        <f ca="1">IF(B170="","",'Hidden inputs'!$D$11*F170+'Hidden inputs'!$E$11*G170)</f>
        <v/>
      </c>
      <c r="P170" s="11" t="str">
        <f t="shared" ca="1" si="6314"/>
        <v/>
      </c>
      <c r="Q170" s="20" t="str">
        <f t="shared" ca="1" si="6315"/>
        <v/>
      </c>
      <c r="R170" s="3" t="str">
        <f t="shared" ca="1" si="6382"/>
        <v/>
      </c>
      <c r="S170" s="5" t="str" cm="1">
        <f t="array" aca="1" ref="S170" ca="1">IF($B170="","",IF(R170=0,0,IF(DD_Payment="",0,IF(R170&lt;_xlfn.IFS(DD_Frequency="Monthly",1,DD_Frequency="Quarterly",IF(MONTH(R$2)=1,1,IF(MONTH(R$2)=4,1,IF(MONTH(R$2)=7,1,IF(MONTH(R$2)=10,1,0)))),DD_Frequency="Annually",IF(MONTH(R$2)=1,1,0))*DD_Payment,R170,_xlfn.IFS(DD_Frequency="Monthly",1,DD_Frequency="Quarterly",IF(MONTH(R$2)=1,1,IF(MONTH(R$2)=4,1,IF(MONTH(R$2)=7,1,IF(MONTH(R$2)=10,1,0)))),DD_Frequency="Annually",IF(MONTH(R$2)=1,1,0))*DD_Payment))))</f>
        <v/>
      </c>
      <c r="T170" s="3" t="str">
        <f t="shared" ref="T170" ca="1" si="8192">IF(B170="","",IF(R170&gt;S170,(R170-S170/2)*(rate_A*((T$1+A170)/365)),0))</f>
        <v/>
      </c>
      <c r="U170" s="3" t="str">
        <f t="shared" ca="1" si="6384"/>
        <v/>
      </c>
      <c r="V170" s="3" t="str">
        <f t="shared" ref="V170" ca="1" si="8193">IF(B170="","",G170*(1+rate_A*(T$1+A170)/365))</f>
        <v/>
      </c>
      <c r="W170" s="3" t="str">
        <f t="shared" ref="W170" ca="1" si="8194">IF(B170="","",H170*(1+rate_A*(T$1+A170)/365))</f>
        <v/>
      </c>
      <c r="X170" s="3" t="str">
        <f t="shared" ref="X170" ca="1" si="8195">IF(B170="","",I170*(1+rate_joint*(T$1+A170)/365))</f>
        <v/>
      </c>
      <c r="Y170" s="5" t="str">
        <f t="shared" ca="1" si="6483"/>
        <v/>
      </c>
      <c r="Z170" s="5" t="str" cm="1">
        <f t="array" aca="1" ref="Z170" ca="1">IF(Y170="","",_xlfn.IFS(Y170&lt;='Hidden inputs'!$C$15,Y170*'Hidden inputs'!$D$15,Y170&lt;='Hidden inputs'!$C$16,'Hidden inputs'!$C$15*'Hidden inputs'!$D$15+(Y170-'Hidden inputs'!$B$16)*'Hidden inputs'!$D$16,Y170&lt;='Hidden inputs'!$C$17,'Hidden inputs'!$C$15*'Hidden inputs'!$D$15+('Hidden inputs'!$C$16-'Hidden inputs'!$B$16)*'Hidden inputs'!$D$16+(Y170-'Hidden inputs'!$B$17)*'Hidden inputs'!$D$17,Y170&gt;'Hidden inputs'!$B$18,'Hidden inputs'!$C$15*'Hidden inputs'!$D$15+('Hidden inputs'!$C$16-'Hidden inputs'!$B$16)*'Hidden inputs'!$D$16+('Hidden inputs'!$C$17-'Hidden inputs'!$B$17)*'Hidden inputs'!$D$17+(Y170-'Hidden inputs'!$B$18)*'Hidden inputs'!$D$18))</f>
        <v/>
      </c>
      <c r="AA170" s="10" t="str">
        <f t="shared" ca="1" si="6484"/>
        <v/>
      </c>
      <c r="AB170" s="5" t="str">
        <f t="shared" ca="1" si="6388"/>
        <v/>
      </c>
      <c r="AC170" s="5" t="str">
        <f t="shared" ca="1" si="6485"/>
        <v/>
      </c>
      <c r="AD170" s="5" t="str">
        <f ca="1">IF(B170="","",'Hidden inputs'!$D$11*U170+'Hidden inputs'!$E$11*V170)</f>
        <v/>
      </c>
      <c r="AE170" s="11" t="str">
        <f t="shared" ca="1" si="6320"/>
        <v/>
      </c>
      <c r="AF170" s="9" t="str">
        <f t="shared" ca="1" si="6389"/>
        <v/>
      </c>
      <c r="AG170" s="3" t="str">
        <f t="shared" ca="1" si="6390"/>
        <v/>
      </c>
      <c r="AH170" s="5" t="str" cm="1">
        <f t="array" aca="1" ref="AH170" ca="1">IF($B170="","",IF(AG170=0,0,IF(DD_Payment="",0,IF(AG170&lt;_xlfn.IFS(DD_Frequency="Monthly",1,DD_Frequency="Quarterly",IF(MONTH(AG$2)=1,1,IF(MONTH(AG$2)=4,1,IF(MONTH(AG$2)=7,1,IF(MONTH(AG$2)=10,1,0)))),DD_Frequency="Annually",IF(MONTH(AG$2)=1,1,0))*DD_Payment,AG170,_xlfn.IFS(DD_Frequency="Monthly",1,DD_Frequency="Quarterly",IF(MONTH(AG$2)=1,1,IF(MONTH(AG$2)=4,1,IF(MONTH(AG$2)=7,1,IF(MONTH(AG$2)=10,1,0)))),DD_Frequency="Annually",IF(MONTH(AG$2)=1,1,0))*DD_Payment))))</f>
        <v/>
      </c>
      <c r="AI170" s="3" t="str">
        <f t="shared" ref="AI170" ca="1" si="8196">IF($B170="","",IF(AG170&gt;AH170,(AG170-AH170/2)*(rate_A*(AI$1/365)),0))</f>
        <v/>
      </c>
      <c r="AJ170" s="3" t="str">
        <f t="shared" ca="1" si="6487"/>
        <v/>
      </c>
      <c r="AK170" s="3" t="str">
        <f t="shared" ref="AK170" ca="1" si="8197">IF($B170="","",V170*(1+rate_A*AI$1/365))</f>
        <v/>
      </c>
      <c r="AL170" s="3" t="str">
        <f t="shared" ref="AL170" ca="1" si="8198">IF($B170="","",W170*(1+rate_A*AI$1/365))</f>
        <v/>
      </c>
      <c r="AM170" s="3" t="str">
        <f t="shared" ref="AM170" ca="1" si="8199">IF($B170="","",X170*(1+rate_joint*AI$1/365))</f>
        <v/>
      </c>
      <c r="AN170" s="5" t="str">
        <f t="shared" ca="1" si="6491"/>
        <v/>
      </c>
      <c r="AO170" s="5" t="str" cm="1">
        <f t="array" aca="1" ref="AO170" ca="1">IF(AN170="","",_xlfn.IFS(AN170&lt;='Hidden inputs'!$C$15,AN170*'Hidden inputs'!$D$15,AN170&lt;='Hidden inputs'!$C$16,'Hidden inputs'!$C$15*'Hidden inputs'!$D$15+(AN170-'Hidden inputs'!$B$16)*'Hidden inputs'!$D$16,AN170&lt;='Hidden inputs'!$C$17,'Hidden inputs'!$C$15*'Hidden inputs'!$D$15+('Hidden inputs'!$C$16-'Hidden inputs'!$B$16)*'Hidden inputs'!$D$16+(AN170-'Hidden inputs'!$B$17)*'Hidden inputs'!$D$17,AN170&gt;'Hidden inputs'!$B$18,'Hidden inputs'!$C$15*'Hidden inputs'!$D$15+('Hidden inputs'!$C$16-'Hidden inputs'!$B$16)*'Hidden inputs'!$D$16+('Hidden inputs'!$C$17-'Hidden inputs'!$B$17)*'Hidden inputs'!$D$17+(AN170-'Hidden inputs'!$B$18)*'Hidden inputs'!$D$18))</f>
        <v/>
      </c>
      <c r="AP170" s="10" t="str">
        <f t="shared" ca="1" si="6492"/>
        <v/>
      </c>
      <c r="AQ170" s="5" t="str">
        <f t="shared" ca="1" si="6395"/>
        <v/>
      </c>
      <c r="AR170" s="5" t="str">
        <f t="shared" ca="1" si="6396"/>
        <v/>
      </c>
      <c r="AS170" s="5" t="str">
        <f ca="1">IF($B170="","",'Hidden inputs'!$D$11*AJ170+'Hidden inputs'!$E$11*AK170)</f>
        <v/>
      </c>
      <c r="AT170" s="11" t="str">
        <f t="shared" ca="1" si="6325"/>
        <v/>
      </c>
      <c r="AU170" s="9" t="str">
        <f t="shared" ca="1" si="6397"/>
        <v/>
      </c>
      <c r="AV170" s="3" t="str">
        <f t="shared" ca="1" si="6398"/>
        <v/>
      </c>
      <c r="AW170" s="5" t="str" cm="1">
        <f t="array" aca="1" ref="AW170" ca="1">IF($B170="","",IF(AV170=0,0,IF(DD_Payment="",0,IF(AV170&lt;_xlfn.IFS(DD_Frequency="Monthly",1,DD_Frequency="Quarterly",IF(MONTH(AV$2)=1,1,IF(MONTH(AV$2)=4,1,IF(MONTH(AV$2)=7,1,IF(MONTH(AV$2)=10,1,0)))),DD_Frequency="Annually",IF(MONTH(AV$2)=1,1,0))*DD_Payment,AV170,_xlfn.IFS(DD_Frequency="Monthly",1,DD_Frequency="Quarterly",IF(MONTH(AV$2)=1,1,IF(MONTH(AV$2)=4,1,IF(MONTH(AV$2)=7,1,IF(MONTH(AV$2)=10,1,0)))),DD_Frequency="Annually",IF(MONTH(AV$2)=1,1,0))*DD_Payment))))</f>
        <v/>
      </c>
      <c r="AX170" s="3" t="str">
        <f t="shared" ref="AX170" ca="1" si="8200">IF($B170="","",IF(AV170&gt;AW170,(AV170-AW170/2)*(rate_A*(AX$1/365)),0))</f>
        <v/>
      </c>
      <c r="AY170" s="3" t="str">
        <f t="shared" ca="1" si="6494"/>
        <v/>
      </c>
      <c r="AZ170" s="3" t="str">
        <f t="shared" ref="AZ170" ca="1" si="8201">IF($B170="","",AK170*(1+rate_A*AX$1/365))</f>
        <v/>
      </c>
      <c r="BA170" s="3" t="str">
        <f t="shared" ref="BA170" ca="1" si="8202">IF($B170="","",AL170*(1+rate_A*AX$1/365))</f>
        <v/>
      </c>
      <c r="BB170" s="3" t="str">
        <f t="shared" ref="BB170" ca="1" si="8203">IF($B170="","",AM170*(1+rate_joint*AX$1/365))</f>
        <v/>
      </c>
      <c r="BC170" s="5" t="str">
        <f t="shared" ca="1" si="6498"/>
        <v/>
      </c>
      <c r="BD170" s="5" t="str" cm="1">
        <f t="array" aca="1" ref="BD170" ca="1">IF(BC170="","",_xlfn.IFS(BC170&lt;='Hidden inputs'!$C$15,BC170*'Hidden inputs'!$D$15,BC170&lt;='Hidden inputs'!$C$16,'Hidden inputs'!$C$15*'Hidden inputs'!$D$15+(BC170-'Hidden inputs'!$B$16)*'Hidden inputs'!$D$16,BC170&lt;='Hidden inputs'!$C$17,'Hidden inputs'!$C$15*'Hidden inputs'!$D$15+('Hidden inputs'!$C$16-'Hidden inputs'!$B$16)*'Hidden inputs'!$D$16+(BC170-'Hidden inputs'!$B$17)*'Hidden inputs'!$D$17,BC170&gt;'Hidden inputs'!$B$18,'Hidden inputs'!$C$15*'Hidden inputs'!$D$15+('Hidden inputs'!$C$16-'Hidden inputs'!$B$16)*'Hidden inputs'!$D$16+('Hidden inputs'!$C$17-'Hidden inputs'!$B$17)*'Hidden inputs'!$D$17+(BC170-'Hidden inputs'!$B$18)*'Hidden inputs'!$D$18))</f>
        <v/>
      </c>
      <c r="BE170" s="10" t="str">
        <f t="shared" ca="1" si="6499"/>
        <v/>
      </c>
      <c r="BF170" s="5" t="str">
        <f t="shared" ca="1" si="6403"/>
        <v/>
      </c>
      <c r="BG170" s="5" t="str">
        <f t="shared" ca="1" si="6404"/>
        <v/>
      </c>
      <c r="BH170" s="5" t="str">
        <f ca="1">IF($B170="","",'Hidden inputs'!$D$11*AY170+'Hidden inputs'!$E$11*AZ170)</f>
        <v/>
      </c>
      <c r="BI170" s="11" t="str">
        <f t="shared" ca="1" si="6330"/>
        <v/>
      </c>
      <c r="BJ170" s="9" t="str">
        <f t="shared" ca="1" si="6405"/>
        <v/>
      </c>
      <c r="BK170" s="3" t="str">
        <f t="shared" ca="1" si="6406"/>
        <v/>
      </c>
      <c r="BL170" s="5" t="str" cm="1">
        <f t="array" aca="1" ref="BL170" ca="1">IF($B170="","",IF(BK170=0,0,IF(DD_Payment="",0,IF(BK170&lt;_xlfn.IFS(DD_Frequency="Monthly",1,DD_Frequency="Quarterly",IF(MONTH(BK$2)=1,1,IF(MONTH(BK$2)=4,1,IF(MONTH(BK$2)=7,1,IF(MONTH(BK$2)=10,1,0)))),DD_Frequency="Annually",IF(MONTH(BK$2)=1,1,0))*DD_Payment,BK170,_xlfn.IFS(DD_Frequency="Monthly",1,DD_Frequency="Quarterly",IF(MONTH(BK$2)=1,1,IF(MONTH(BK$2)=4,1,IF(MONTH(BK$2)=7,1,IF(MONTH(BK$2)=10,1,0)))),DD_Frequency="Annually",IF(MONTH(BK$2)=1,1,0))*DD_Payment))))</f>
        <v/>
      </c>
      <c r="BM170" s="3" t="str">
        <f t="shared" ref="BM170" ca="1" si="8204">IF($B170="","",IF(BK170&gt;BL170,(BK170-BL170/2)*(rate_A*(BM$1/365)),0))</f>
        <v/>
      </c>
      <c r="BN170" s="3" t="str">
        <f t="shared" ca="1" si="6501"/>
        <v/>
      </c>
      <c r="BO170" s="3" t="str">
        <f t="shared" ref="BO170" ca="1" si="8205">IF($B170="","",AZ170*(1+rate_A*BM$1/365))</f>
        <v/>
      </c>
      <c r="BP170" s="3" t="str">
        <f t="shared" ref="BP170" ca="1" si="8206">IF($B170="","",BA170*(1+rate_A*BM$1/365))</f>
        <v/>
      </c>
      <c r="BQ170" s="3" t="str">
        <f t="shared" ref="BQ170" ca="1" si="8207">IF($B170="","",BB170*(1+rate_joint*BM$1/365))</f>
        <v/>
      </c>
      <c r="BR170" s="5" t="str">
        <f t="shared" ca="1" si="6505"/>
        <v/>
      </c>
      <c r="BS170" s="5" t="str" cm="1">
        <f t="array" aca="1" ref="BS170" ca="1">IF(BR170="","",_xlfn.IFS(BR170&lt;='Hidden inputs'!$C$15,BR170*'Hidden inputs'!$D$15,BR170&lt;='Hidden inputs'!$C$16,'Hidden inputs'!$C$15*'Hidden inputs'!$D$15+(BR170-'Hidden inputs'!$B$16)*'Hidden inputs'!$D$16,BR170&lt;='Hidden inputs'!$C$17,'Hidden inputs'!$C$15*'Hidden inputs'!$D$15+('Hidden inputs'!$C$16-'Hidden inputs'!$B$16)*'Hidden inputs'!$D$16+(BR170-'Hidden inputs'!$B$17)*'Hidden inputs'!$D$17,BR170&gt;'Hidden inputs'!$B$18,'Hidden inputs'!$C$15*'Hidden inputs'!$D$15+('Hidden inputs'!$C$16-'Hidden inputs'!$B$16)*'Hidden inputs'!$D$16+('Hidden inputs'!$C$17-'Hidden inputs'!$B$17)*'Hidden inputs'!$D$17+(BR170-'Hidden inputs'!$B$18)*'Hidden inputs'!$D$18))</f>
        <v/>
      </c>
      <c r="BT170" s="10" t="str">
        <f t="shared" ca="1" si="6506"/>
        <v/>
      </c>
      <c r="BU170" s="5" t="str">
        <f t="shared" ca="1" si="6411"/>
        <v/>
      </c>
      <c r="BV170" s="5" t="str">
        <f t="shared" ca="1" si="6412"/>
        <v/>
      </c>
      <c r="BW170" s="5" t="str">
        <f ca="1">IF($B170="","",'Hidden inputs'!$D$11*BN170+'Hidden inputs'!$E$11*BO170)</f>
        <v/>
      </c>
      <c r="BX170" s="11" t="str">
        <f t="shared" ca="1" si="6335"/>
        <v/>
      </c>
      <c r="BY170" s="9" t="str">
        <f t="shared" ca="1" si="6413"/>
        <v/>
      </c>
      <c r="BZ170" s="3" t="str">
        <f t="shared" ca="1" si="6414"/>
        <v/>
      </c>
      <c r="CA170" s="5" t="str" cm="1">
        <f t="array" aca="1" ref="CA170" ca="1">IF($B170="","",IF(BZ170=0,0,IF(DD_Payment="",0,IF(BZ170&lt;_xlfn.IFS(DD_Frequency="Monthly",1,DD_Frequency="Quarterly",IF(MONTH(BZ$2)=1,1,IF(MONTH(BZ$2)=4,1,IF(MONTH(BZ$2)=7,1,IF(MONTH(BZ$2)=10,1,0)))),DD_Frequency="Annually",IF(MONTH(BZ$2)=1,1,0))*DD_Payment,BZ170,_xlfn.IFS(DD_Frequency="Monthly",1,DD_Frequency="Quarterly",IF(MONTH(BZ$2)=1,1,IF(MONTH(BZ$2)=4,1,IF(MONTH(BZ$2)=7,1,IF(MONTH(BZ$2)=10,1,0)))),DD_Frequency="Annually",IF(MONTH(BZ$2)=1,1,0))*DD_Payment))))</f>
        <v/>
      </c>
      <c r="CB170" s="3" t="str">
        <f t="shared" ref="CB170" ca="1" si="8208">IF($B170="","",IF(BZ170&gt;CA170,(BZ170-CA170/2)*(rate_A*(CB$1/365)),0))</f>
        <v/>
      </c>
      <c r="CC170" s="3" t="str">
        <f t="shared" ca="1" si="6508"/>
        <v/>
      </c>
      <c r="CD170" s="3" t="str">
        <f t="shared" ref="CD170" ca="1" si="8209">IF($B170="","",BO170*(1+rate_A*CB$1/365))</f>
        <v/>
      </c>
      <c r="CE170" s="3" t="str">
        <f t="shared" ref="CE170" ca="1" si="8210">IF($B170="","",BP170*(1+rate_A*CB$1/365))</f>
        <v/>
      </c>
      <c r="CF170" s="3" t="str">
        <f t="shared" ref="CF170" ca="1" si="8211">IF($B170="","",BQ170*(1+rate_joint*CB$1/365))</f>
        <v/>
      </c>
      <c r="CG170" s="5" t="str">
        <f t="shared" ca="1" si="6512"/>
        <v/>
      </c>
      <c r="CH170" s="5" t="str" cm="1">
        <f t="array" aca="1" ref="CH170" ca="1">IF(CG170="","",_xlfn.IFS(CG170&lt;='Hidden inputs'!$C$15,CG170*'Hidden inputs'!$D$15,CG170&lt;='Hidden inputs'!$C$16,'Hidden inputs'!$C$15*'Hidden inputs'!$D$15+(CG170-'Hidden inputs'!$B$16)*'Hidden inputs'!$D$16,CG170&lt;='Hidden inputs'!$C$17,'Hidden inputs'!$C$15*'Hidden inputs'!$D$15+('Hidden inputs'!$C$16-'Hidden inputs'!$B$16)*'Hidden inputs'!$D$16+(CG170-'Hidden inputs'!$B$17)*'Hidden inputs'!$D$17,CG170&gt;'Hidden inputs'!$B$18,'Hidden inputs'!$C$15*'Hidden inputs'!$D$15+('Hidden inputs'!$C$16-'Hidden inputs'!$B$16)*'Hidden inputs'!$D$16+('Hidden inputs'!$C$17-'Hidden inputs'!$B$17)*'Hidden inputs'!$D$17+(CG170-'Hidden inputs'!$B$18)*'Hidden inputs'!$D$18))</f>
        <v/>
      </c>
      <c r="CI170" s="10" t="str">
        <f t="shared" ca="1" si="6513"/>
        <v/>
      </c>
      <c r="CJ170" s="5" t="str">
        <f t="shared" ca="1" si="6419"/>
        <v/>
      </c>
      <c r="CK170" s="5" t="str">
        <f t="shared" ca="1" si="6420"/>
        <v/>
      </c>
      <c r="CL170" s="5" t="str">
        <f ca="1">IF($B170="","",'Hidden inputs'!$D$11*CC170+'Hidden inputs'!$E$11*CD170)</f>
        <v/>
      </c>
      <c r="CM170" s="11" t="str">
        <f t="shared" ca="1" si="6340"/>
        <v/>
      </c>
      <c r="CN170" s="9" t="str">
        <f t="shared" ca="1" si="6421"/>
        <v/>
      </c>
      <c r="CO170" s="3" t="str">
        <f t="shared" ca="1" si="6422"/>
        <v/>
      </c>
      <c r="CP170" s="5" t="str" cm="1">
        <f t="array" aca="1" ref="CP170" ca="1">IF($B170="","",IF(CO170=0,0,IF(DD_Payment="",0,IF(CO170&lt;_xlfn.IFS(DD_Frequency="Monthly",1,DD_Frequency="Quarterly",IF(MONTH(CO$2)=1,1,IF(MONTH(CO$2)=4,1,IF(MONTH(CO$2)=7,1,IF(MONTH(CO$2)=10,1,0)))),DD_Frequency="Annually",IF(MONTH(CO$2)=1,1,0))*DD_Payment,CO170,_xlfn.IFS(DD_Frequency="Monthly",1,DD_Frequency="Quarterly",IF(MONTH(CO$2)=1,1,IF(MONTH(CO$2)=4,1,IF(MONTH(CO$2)=7,1,IF(MONTH(CO$2)=10,1,0)))),DD_Frequency="Annually",IF(MONTH(CO$2)=1,1,0))*DD_Payment))))</f>
        <v/>
      </c>
      <c r="CQ170" s="3" t="str">
        <f t="shared" ref="CQ170" ca="1" si="8212">IF($B170="","",IF(CO170&gt;CP170,(CO170-CP170/2)*(rate_A*(CQ$1/365)),0))</f>
        <v/>
      </c>
      <c r="CR170" s="3" t="str">
        <f t="shared" ca="1" si="6515"/>
        <v/>
      </c>
      <c r="CS170" s="3" t="str">
        <f t="shared" ref="CS170" ca="1" si="8213">IF($B170="","",CD170*(1+rate_A*CQ$1/365))</f>
        <v/>
      </c>
      <c r="CT170" s="3" t="str">
        <f t="shared" ref="CT170" ca="1" si="8214">IF($B170="","",CE170*(1+rate_A*CQ$1/365))</f>
        <v/>
      </c>
      <c r="CU170" s="3" t="str">
        <f t="shared" ref="CU170" ca="1" si="8215">IF($B170="","",CF170*(1+rate_joint*CQ$1/365))</f>
        <v/>
      </c>
      <c r="CV170" s="5" t="str">
        <f t="shared" ca="1" si="6519"/>
        <v/>
      </c>
      <c r="CW170" s="5" t="str" cm="1">
        <f t="array" aca="1" ref="CW170" ca="1">IF(CV170="","",_xlfn.IFS(CV170&lt;='Hidden inputs'!$C$15,CV170*'Hidden inputs'!$D$15,CV170&lt;='Hidden inputs'!$C$16,'Hidden inputs'!$C$15*'Hidden inputs'!$D$15+(CV170-'Hidden inputs'!$B$16)*'Hidden inputs'!$D$16,CV170&lt;='Hidden inputs'!$C$17,'Hidden inputs'!$C$15*'Hidden inputs'!$D$15+('Hidden inputs'!$C$16-'Hidden inputs'!$B$16)*'Hidden inputs'!$D$16+(CV170-'Hidden inputs'!$B$17)*'Hidden inputs'!$D$17,CV170&gt;'Hidden inputs'!$B$18,'Hidden inputs'!$C$15*'Hidden inputs'!$D$15+('Hidden inputs'!$C$16-'Hidden inputs'!$B$16)*'Hidden inputs'!$D$16+('Hidden inputs'!$C$17-'Hidden inputs'!$B$17)*'Hidden inputs'!$D$17+(CV170-'Hidden inputs'!$B$18)*'Hidden inputs'!$D$18))</f>
        <v/>
      </c>
      <c r="CX170" s="10" t="str">
        <f t="shared" ca="1" si="6520"/>
        <v/>
      </c>
      <c r="CY170" s="5" t="str">
        <f t="shared" ca="1" si="6427"/>
        <v/>
      </c>
      <c r="CZ170" s="5" t="str">
        <f t="shared" ca="1" si="6428"/>
        <v/>
      </c>
      <c r="DA170" s="5" t="str">
        <f ca="1">IF($B170="","",'Hidden inputs'!$D$11*CR170+'Hidden inputs'!$E$11*CS170)</f>
        <v/>
      </c>
      <c r="DB170" s="11" t="str">
        <f t="shared" ca="1" si="6345"/>
        <v/>
      </c>
      <c r="DC170" s="9" t="str">
        <f t="shared" ca="1" si="6429"/>
        <v/>
      </c>
      <c r="DD170" s="3" t="str">
        <f t="shared" ca="1" si="6430"/>
        <v/>
      </c>
      <c r="DE170" s="5" t="str" cm="1">
        <f t="array" aca="1" ref="DE170" ca="1">IF($B170="","",IF(DD170=0,0,IF(DD_Payment="",0,IF(DD170&lt;_xlfn.IFS(DD_Frequency="Monthly",1,DD_Frequency="Quarterly",IF(MONTH(DD$2)=1,1,IF(MONTH(DD$2)=4,1,IF(MONTH(DD$2)=7,1,IF(MONTH(DD$2)=10,1,0)))),DD_Frequency="Annually",IF(MONTH(DD$2)=1,1,0))*DD_Payment,DD170,_xlfn.IFS(DD_Frequency="Monthly",1,DD_Frequency="Quarterly",IF(MONTH(DD$2)=1,1,IF(MONTH(DD$2)=4,1,IF(MONTH(DD$2)=7,1,IF(MONTH(DD$2)=10,1,0)))),DD_Frequency="Annually",IF(MONTH(DD$2)=1,1,0))*DD_Payment))))</f>
        <v/>
      </c>
      <c r="DF170" s="3" t="str">
        <f t="shared" ref="DF170" ca="1" si="8216">IF($B170="","",IF(DD170&gt;DE170,(DD170-DE170/2)*(rate_A*(DF$1/365)),0))</f>
        <v/>
      </c>
      <c r="DG170" s="3" t="str">
        <f t="shared" ca="1" si="6522"/>
        <v/>
      </c>
      <c r="DH170" s="3" t="str">
        <f t="shared" ref="DH170" ca="1" si="8217">IF($B170="","",CS170*(1+rate_A*DF$1/365))</f>
        <v/>
      </c>
      <c r="DI170" s="3" t="str">
        <f t="shared" ref="DI170" ca="1" si="8218">IF($B170="","",CT170*(1+rate_A*DF$1/365))</f>
        <v/>
      </c>
      <c r="DJ170" s="3" t="str">
        <f t="shared" ref="DJ170" ca="1" si="8219">IF($B170="","",CU170*(1+rate_joint*DF$1/365))</f>
        <v/>
      </c>
      <c r="DK170" s="5" t="str">
        <f t="shared" ca="1" si="6526"/>
        <v/>
      </c>
      <c r="DL170" s="5" t="str" cm="1">
        <f t="array" aca="1" ref="DL170" ca="1">IF(DK170="","",_xlfn.IFS(DK170&lt;='Hidden inputs'!$C$15,DK170*'Hidden inputs'!$D$15,DK170&lt;='Hidden inputs'!$C$16,'Hidden inputs'!$C$15*'Hidden inputs'!$D$15+(DK170-'Hidden inputs'!$B$16)*'Hidden inputs'!$D$16,DK170&lt;='Hidden inputs'!$C$17,'Hidden inputs'!$C$15*'Hidden inputs'!$D$15+('Hidden inputs'!$C$16-'Hidden inputs'!$B$16)*'Hidden inputs'!$D$16+(DK170-'Hidden inputs'!$B$17)*'Hidden inputs'!$D$17,DK170&gt;'Hidden inputs'!$B$18,'Hidden inputs'!$C$15*'Hidden inputs'!$D$15+('Hidden inputs'!$C$16-'Hidden inputs'!$B$16)*'Hidden inputs'!$D$16+('Hidden inputs'!$C$17-'Hidden inputs'!$B$17)*'Hidden inputs'!$D$17+(DK170-'Hidden inputs'!$B$18)*'Hidden inputs'!$D$18))</f>
        <v/>
      </c>
      <c r="DM170" s="10" t="str">
        <f t="shared" ca="1" si="6527"/>
        <v/>
      </c>
      <c r="DN170" s="5" t="str">
        <f t="shared" ca="1" si="6435"/>
        <v/>
      </c>
      <c r="DO170" s="5" t="str">
        <f t="shared" ca="1" si="6436"/>
        <v/>
      </c>
      <c r="DP170" s="5" t="str">
        <f ca="1">IF($B170="","",'Hidden inputs'!$D$11*DG170+'Hidden inputs'!$E$11*DH170)</f>
        <v/>
      </c>
      <c r="DQ170" s="11" t="str">
        <f t="shared" ca="1" si="6350"/>
        <v/>
      </c>
      <c r="DR170" s="9" t="str">
        <f t="shared" ca="1" si="6437"/>
        <v/>
      </c>
      <c r="DS170" s="3" t="str">
        <f t="shared" ca="1" si="6438"/>
        <v/>
      </c>
      <c r="DT170" s="5" t="str" cm="1">
        <f t="array" aca="1" ref="DT170" ca="1">IF($B170="","",IF(DS170=0,0,IF(DD_Payment="",0,IF(DS170&lt;_xlfn.IFS(DD_Frequency="Monthly",1,DD_Frequency="Quarterly",IF(MONTH(DS$2)=1,1,IF(MONTH(DS$2)=4,1,IF(MONTH(DS$2)=7,1,IF(MONTH(DS$2)=10,1,0)))),DD_Frequency="Annually",IF(MONTH(DS$2)=1,1,0))*DD_Payment,DS170,_xlfn.IFS(DD_Frequency="Monthly",1,DD_Frequency="Quarterly",IF(MONTH(DS$2)=1,1,IF(MONTH(DS$2)=4,1,IF(MONTH(DS$2)=7,1,IF(MONTH(DS$2)=10,1,0)))),DD_Frequency="Annually",IF(MONTH(DS$2)=1,1,0))*DD_Payment))))</f>
        <v/>
      </c>
      <c r="DU170" s="3" t="str">
        <f t="shared" ref="DU170" ca="1" si="8220">IF($B170="","",IF(DS170&gt;DT170,(DS170-DT170/2)*(rate_A*(DU$1/365)),0))</f>
        <v/>
      </c>
      <c r="DV170" s="3" t="str">
        <f t="shared" ca="1" si="6529"/>
        <v/>
      </c>
      <c r="DW170" s="3" t="str">
        <f t="shared" ref="DW170" ca="1" si="8221">IF($B170="","",DH170*(1+rate_A*DU$1/365))</f>
        <v/>
      </c>
      <c r="DX170" s="3" t="str">
        <f t="shared" ref="DX170" ca="1" si="8222">IF($B170="","",DI170*(1+rate_A*DU$1/365))</f>
        <v/>
      </c>
      <c r="DY170" s="3" t="str">
        <f t="shared" ref="DY170" ca="1" si="8223">IF($B170="","",DJ170*(1+rate_joint*DU$1/365))</f>
        <v/>
      </c>
      <c r="DZ170" s="5" t="str">
        <f t="shared" ca="1" si="6533"/>
        <v/>
      </c>
      <c r="EA170" s="5" t="str" cm="1">
        <f t="array" aca="1" ref="EA170" ca="1">IF(DZ170="","",_xlfn.IFS(DZ170&lt;='Hidden inputs'!$C$15,DZ170*'Hidden inputs'!$D$15,DZ170&lt;='Hidden inputs'!$C$16,'Hidden inputs'!$C$15*'Hidden inputs'!$D$15+(DZ170-'Hidden inputs'!$B$16)*'Hidden inputs'!$D$16,DZ170&lt;='Hidden inputs'!$C$17,'Hidden inputs'!$C$15*'Hidden inputs'!$D$15+('Hidden inputs'!$C$16-'Hidden inputs'!$B$16)*'Hidden inputs'!$D$16+(DZ170-'Hidden inputs'!$B$17)*'Hidden inputs'!$D$17,DZ170&gt;'Hidden inputs'!$B$18,'Hidden inputs'!$C$15*'Hidden inputs'!$D$15+('Hidden inputs'!$C$16-'Hidden inputs'!$B$16)*'Hidden inputs'!$D$16+('Hidden inputs'!$C$17-'Hidden inputs'!$B$17)*'Hidden inputs'!$D$17+(DZ170-'Hidden inputs'!$B$18)*'Hidden inputs'!$D$18))</f>
        <v/>
      </c>
      <c r="EB170" s="10" t="str">
        <f t="shared" ca="1" si="6534"/>
        <v/>
      </c>
      <c r="EC170" s="5" t="str">
        <f t="shared" ca="1" si="6443"/>
        <v/>
      </c>
      <c r="ED170" s="5" t="str">
        <f t="shared" ca="1" si="6444"/>
        <v/>
      </c>
      <c r="EE170" s="5" t="str">
        <f ca="1">IF($B170="","",'Hidden inputs'!$D$11*DV170+'Hidden inputs'!$E$11*DW170)</f>
        <v/>
      </c>
      <c r="EF170" s="11" t="str">
        <f t="shared" ca="1" si="6355"/>
        <v/>
      </c>
      <c r="EG170" s="9" t="str">
        <f t="shared" ca="1" si="6445"/>
        <v/>
      </c>
      <c r="EH170" s="3" t="str">
        <f t="shared" ca="1" si="6446"/>
        <v/>
      </c>
      <c r="EI170" s="5" t="str" cm="1">
        <f t="array" aca="1" ref="EI170" ca="1">IF($B170="","",IF(EH170=0,0,IF(DD_Payment="",0,IF(EH170&lt;_xlfn.IFS(DD_Frequency="Monthly",1,DD_Frequency="Quarterly",IF(MONTH(EH$2)=1,1,IF(MONTH(EH$2)=4,1,IF(MONTH(EH$2)=7,1,IF(MONTH(EH$2)=10,1,0)))),DD_Frequency="Annually",IF(MONTH(EH$2)=1,1,0))*DD_Payment,EH170,_xlfn.IFS(DD_Frequency="Monthly",1,DD_Frequency="Quarterly",IF(MONTH(EH$2)=1,1,IF(MONTH(EH$2)=4,1,IF(MONTH(EH$2)=7,1,IF(MONTH(EH$2)=10,1,0)))),DD_Frequency="Annually",IF(MONTH(EH$2)=1,1,0))*DD_Payment))))</f>
        <v/>
      </c>
      <c r="EJ170" s="3" t="str">
        <f t="shared" ref="EJ170" ca="1" si="8224">IF($B170="","",IF(EH170&gt;EI170,(EH170-EI170/2)*(rate_A*(EJ$1/365)),0))</f>
        <v/>
      </c>
      <c r="EK170" s="3" t="str">
        <f t="shared" ca="1" si="6536"/>
        <v/>
      </c>
      <c r="EL170" s="3" t="str">
        <f t="shared" ref="EL170" ca="1" si="8225">IF($B170="","",DW170*(1+rate_A*EJ$1/365))</f>
        <v/>
      </c>
      <c r="EM170" s="3" t="str">
        <f t="shared" ref="EM170" ca="1" si="8226">IF($B170="","",DX170*(1+rate_A*EJ$1/365))</f>
        <v/>
      </c>
      <c r="EN170" s="3" t="str">
        <f t="shared" ref="EN170" ca="1" si="8227">IF($B170="","",DY170*(1+rate_joint*EJ$1/365))</f>
        <v/>
      </c>
      <c r="EO170" s="5" t="str">
        <f t="shared" ca="1" si="6540"/>
        <v/>
      </c>
      <c r="EP170" s="5" t="str" cm="1">
        <f t="array" aca="1" ref="EP170" ca="1">IF(EO170="","",_xlfn.IFS(EO170&lt;='Hidden inputs'!$C$15,EO170*'Hidden inputs'!$D$15,EO170&lt;='Hidden inputs'!$C$16,'Hidden inputs'!$C$15*'Hidden inputs'!$D$15+(EO170-'Hidden inputs'!$B$16)*'Hidden inputs'!$D$16,EO170&lt;='Hidden inputs'!$C$17,'Hidden inputs'!$C$15*'Hidden inputs'!$D$15+('Hidden inputs'!$C$16-'Hidden inputs'!$B$16)*'Hidden inputs'!$D$16+(EO170-'Hidden inputs'!$B$17)*'Hidden inputs'!$D$17,EO170&gt;'Hidden inputs'!$B$18,'Hidden inputs'!$C$15*'Hidden inputs'!$D$15+('Hidden inputs'!$C$16-'Hidden inputs'!$B$16)*'Hidden inputs'!$D$16+('Hidden inputs'!$C$17-'Hidden inputs'!$B$17)*'Hidden inputs'!$D$17+(EO170-'Hidden inputs'!$B$18)*'Hidden inputs'!$D$18))</f>
        <v/>
      </c>
      <c r="EQ170" s="10" t="str">
        <f t="shared" ca="1" si="6541"/>
        <v/>
      </c>
      <c r="ER170" s="5" t="str">
        <f t="shared" ca="1" si="6451"/>
        <v/>
      </c>
      <c r="ES170" s="5" t="str">
        <f t="shared" ca="1" si="6452"/>
        <v/>
      </c>
      <c r="ET170" s="5" t="str">
        <f ca="1">IF($B170="","",'Hidden inputs'!$D$11*EK170+'Hidden inputs'!$E$11*EL170)</f>
        <v/>
      </c>
      <c r="EU170" s="11" t="str">
        <f t="shared" ca="1" si="6360"/>
        <v/>
      </c>
      <c r="EV170" s="9" t="str">
        <f t="shared" ca="1" si="6453"/>
        <v/>
      </c>
      <c r="EW170" s="3" t="str">
        <f t="shared" ca="1" si="6454"/>
        <v/>
      </c>
      <c r="EX170" s="5" t="str" cm="1">
        <f t="array" aca="1" ref="EX170" ca="1">IF($B170="","",IF(EW170=0,0,IF(DD_Payment="",0,IF(EW170&lt;_xlfn.IFS(DD_Frequency="Monthly",1,DD_Frequency="Quarterly",IF(MONTH(EW$2)=1,1,IF(MONTH(EW$2)=4,1,IF(MONTH(EW$2)=7,1,IF(MONTH(EW$2)=10,1,0)))),DD_Frequency="Annually",IF(MONTH(EW$2)=1,1,0))*DD_Payment,EW170,_xlfn.IFS(DD_Frequency="Monthly",1,DD_Frequency="Quarterly",IF(MONTH(EW$2)=1,1,IF(MONTH(EW$2)=4,1,IF(MONTH(EW$2)=7,1,IF(MONTH(EW$2)=10,1,0)))),DD_Frequency="Annually",IF(MONTH(EW$2)=1,1,0))*DD_Payment))))</f>
        <v/>
      </c>
      <c r="EY170" s="3" t="str">
        <f t="shared" ref="EY170" ca="1" si="8228">IF($B170="","",IF(EW170&gt;EX170,(EW170-EX170/2)*(rate_A*(EY$1/365)),0))</f>
        <v/>
      </c>
      <c r="EZ170" s="3" t="str">
        <f t="shared" ca="1" si="6543"/>
        <v/>
      </c>
      <c r="FA170" s="3" t="str">
        <f t="shared" ref="FA170" ca="1" si="8229">IF($B170="","",EL170*(1+rate_A*EY$1/365))</f>
        <v/>
      </c>
      <c r="FB170" s="3" t="str">
        <f t="shared" ref="FB170" ca="1" si="8230">IF($B170="","",EM170*(1+rate_A*EY$1/365))</f>
        <v/>
      </c>
      <c r="FC170" s="3" t="str">
        <f t="shared" ref="FC170" ca="1" si="8231">IF($B170="","",EN170*(1+rate_joint*EY$1/365))</f>
        <v/>
      </c>
      <c r="FD170" s="5" t="str">
        <f t="shared" ca="1" si="6547"/>
        <v/>
      </c>
      <c r="FE170" s="5" t="str" cm="1">
        <f t="array" aca="1" ref="FE170" ca="1">IF(FD170="","",_xlfn.IFS(FD170&lt;='Hidden inputs'!$C$15,FD170*'Hidden inputs'!$D$15,FD170&lt;='Hidden inputs'!$C$16,'Hidden inputs'!$C$15*'Hidden inputs'!$D$15+(FD170-'Hidden inputs'!$B$16)*'Hidden inputs'!$D$16,FD170&lt;='Hidden inputs'!$C$17,'Hidden inputs'!$C$15*'Hidden inputs'!$D$15+('Hidden inputs'!$C$16-'Hidden inputs'!$B$16)*'Hidden inputs'!$D$16+(FD170-'Hidden inputs'!$B$17)*'Hidden inputs'!$D$17,FD170&gt;'Hidden inputs'!$B$18,'Hidden inputs'!$C$15*'Hidden inputs'!$D$15+('Hidden inputs'!$C$16-'Hidden inputs'!$B$16)*'Hidden inputs'!$D$16+('Hidden inputs'!$C$17-'Hidden inputs'!$B$17)*'Hidden inputs'!$D$17+(FD170-'Hidden inputs'!$B$18)*'Hidden inputs'!$D$18))</f>
        <v/>
      </c>
      <c r="FF170" s="10" t="str">
        <f t="shared" ca="1" si="6548"/>
        <v/>
      </c>
      <c r="FG170" s="5" t="str">
        <f t="shared" ca="1" si="6459"/>
        <v/>
      </c>
      <c r="FH170" s="5" t="str">
        <f t="shared" ca="1" si="6460"/>
        <v/>
      </c>
      <c r="FI170" s="5" t="str">
        <f ca="1">IF($B170="","",'Hidden inputs'!$D$11*EZ170+'Hidden inputs'!$E$11*FA170)</f>
        <v/>
      </c>
      <c r="FJ170" s="11" t="str">
        <f t="shared" ca="1" si="6365"/>
        <v/>
      </c>
      <c r="FK170" s="9" t="str">
        <f t="shared" ca="1" si="6461"/>
        <v/>
      </c>
      <c r="FL170" s="3" t="str">
        <f t="shared" ca="1" si="6462"/>
        <v/>
      </c>
      <c r="FM170" s="5" t="str" cm="1">
        <f t="array" aca="1" ref="FM170" ca="1">IF($B170="","",IF(FL170=0,0,IF(DD_Payment="",0,IF(FL170&lt;_xlfn.IFS(DD_Frequency="Monthly",1,DD_Frequency="Quarterly",IF(MONTH(FL$2)=1,1,IF(MONTH(FL$2)=4,1,IF(MONTH(FL$2)=7,1,IF(MONTH(FL$2)=10,1,0)))),DD_Frequency="Annually",IF(MONTH(FL$2)=1,1,0))*DD_Payment,FL170,_xlfn.IFS(DD_Frequency="Monthly",1,DD_Frequency="Quarterly",IF(MONTH(FL$2)=1,1,IF(MONTH(FL$2)=4,1,IF(MONTH(FL$2)=7,1,IF(MONTH(FL$2)=10,1,0)))),DD_Frequency="Annually",IF(MONTH(FL$2)=1,1,0))*DD_Payment))))</f>
        <v/>
      </c>
      <c r="FN170" s="3" t="str">
        <f t="shared" ref="FN170" ca="1" si="8232">IF($B170="","",IF(FL170&gt;FM170,(FL170-FM170/2)*(rate_A*(FN$1/365)),0))</f>
        <v/>
      </c>
      <c r="FO170" s="3" t="str">
        <f t="shared" ca="1" si="6550"/>
        <v/>
      </c>
      <c r="FP170" s="3" t="str">
        <f t="shared" ref="FP170" ca="1" si="8233">IF($B170="","",FA170*(1+rate_A*FN$1/365))</f>
        <v/>
      </c>
      <c r="FQ170" s="3" t="str">
        <f t="shared" ref="FQ170" ca="1" si="8234">IF($B170="","",FB170*(1+rate_A*FN$1/365))</f>
        <v/>
      </c>
      <c r="FR170" s="3" t="str">
        <f t="shared" ref="FR170" ca="1" si="8235">IF($B170="","",FC170*(1+rate_joint*FN$1/365))</f>
        <v/>
      </c>
      <c r="FS170" s="5" t="str">
        <f t="shared" ca="1" si="6554"/>
        <v/>
      </c>
      <c r="FT170" s="5" t="str" cm="1">
        <f t="array" aca="1" ref="FT170" ca="1">IF(FS170="","",_xlfn.IFS(FS170&lt;='Hidden inputs'!$C$15,FS170*'Hidden inputs'!$D$15,FS170&lt;='Hidden inputs'!$C$16,'Hidden inputs'!$C$15*'Hidden inputs'!$D$15+(FS170-'Hidden inputs'!$B$16)*'Hidden inputs'!$D$16,FS170&lt;='Hidden inputs'!$C$17,'Hidden inputs'!$C$15*'Hidden inputs'!$D$15+('Hidden inputs'!$C$16-'Hidden inputs'!$B$16)*'Hidden inputs'!$D$16+(FS170-'Hidden inputs'!$B$17)*'Hidden inputs'!$D$17,FS170&gt;'Hidden inputs'!$B$18,'Hidden inputs'!$C$15*'Hidden inputs'!$D$15+('Hidden inputs'!$C$16-'Hidden inputs'!$B$16)*'Hidden inputs'!$D$16+('Hidden inputs'!$C$17-'Hidden inputs'!$B$17)*'Hidden inputs'!$D$17+(FS170-'Hidden inputs'!$B$18)*'Hidden inputs'!$D$18))</f>
        <v/>
      </c>
      <c r="FU170" s="10" t="str">
        <f t="shared" ca="1" si="6555"/>
        <v/>
      </c>
      <c r="FV170" s="5" t="str">
        <f t="shared" ca="1" si="6467"/>
        <v/>
      </c>
      <c r="FW170" s="5" t="str">
        <f t="shared" ca="1" si="6468"/>
        <v/>
      </c>
      <c r="FX170" s="5" t="str">
        <f ca="1">IF($B170="","",'Hidden inputs'!$D$11*FO170+'Hidden inputs'!$E$11*FP170)</f>
        <v/>
      </c>
      <c r="FY170" s="11" t="str">
        <f t="shared" ca="1" si="6370"/>
        <v/>
      </c>
      <c r="FZ170" s="9" t="str">
        <f t="shared" ca="1" si="6469"/>
        <v/>
      </c>
      <c r="GA170" s="5" t="str">
        <f t="shared" ca="1" si="6470"/>
        <v/>
      </c>
      <c r="GB170" s="5" t="str">
        <f t="shared" ca="1" si="6471"/>
        <v/>
      </c>
      <c r="GC170" s="5" t="str">
        <f t="shared" ca="1" si="6371"/>
        <v/>
      </c>
      <c r="GD170" s="5" t="str">
        <f t="shared" ca="1" si="6372"/>
        <v/>
      </c>
    </row>
    <row r="171" spans="1:186" x14ac:dyDescent="0.35">
      <c r="A171" s="2" t="str">
        <f t="shared" ca="1" si="6373"/>
        <v/>
      </c>
      <c r="B171" s="6" t="str">
        <f t="shared" ca="1" si="6374"/>
        <v/>
      </c>
      <c r="C171" s="5" t="str">
        <f t="shared" ca="1" si="6472"/>
        <v/>
      </c>
      <c r="D171" s="5" t="str" cm="1">
        <f t="array" aca="1" ref="D171" ca="1">IF($B171="","",IF(C171=0,0,IF(DD_Payment="",0,IF(C171&lt;_xlfn.IFS(DD_Frequency="Monthly",1,DD_Frequency="Quarterly",IF(MONTH(C$2)=1,1,IF(MONTH(C$2)=4,1,IF(MONTH(C$2)=7,1,IF(MONTH(C$2)=10,1,0)))),DD_Frequency="Annually",IF(MONTH(C$2)=1,1,0))*DD_Payment,C171,_xlfn.IFS(DD_Frequency="Monthly",1,DD_Frequency="Quarterly",IF(MONTH(C$2)=1,1,IF(MONTH(C$2)=4,1,IF(MONTH(C$2)=7,1,IF(MONTH(C$2)=10,1,0)))),DD_Frequency="Annually",IF(MONTH(C$2)=1,1,0))*DD_Payment))))</f>
        <v/>
      </c>
      <c r="E171" s="5" t="str">
        <f t="shared" ref="E171" ca="1" si="8236">IF(B171="","",IF(C171&gt;D171,(C171-D171/2)*(rate_A*(E$1/365)),0))</f>
        <v/>
      </c>
      <c r="F171" s="5" t="str">
        <f t="shared" ca="1" si="6376"/>
        <v/>
      </c>
      <c r="G171" s="5" t="str">
        <f t="shared" ref="G171" ca="1" si="8237">IF(B171="","",G170*(1+rate_A*E$1/365))</f>
        <v/>
      </c>
      <c r="H171" s="5" t="str">
        <f t="shared" ref="H171" ca="1" si="8238">IF(B171="","",H170*(1+rate_A*E$1/365))</f>
        <v/>
      </c>
      <c r="I171" s="5" t="str">
        <f t="shared" ref="I171" ca="1" si="8239">IF(B171="","",I170*(1+rate_joint*E$1/365))</f>
        <v/>
      </c>
      <c r="J171" s="5" t="str">
        <f t="shared" ca="1" si="6477"/>
        <v/>
      </c>
      <c r="K171" s="5" t="str" cm="1">
        <f t="array" aca="1" ref="K171" ca="1">IF(J171="","",_xlfn.IFS(J171&lt;='Hidden inputs'!$C$15,J171*'Hidden inputs'!$D$15,J171&lt;='Hidden inputs'!$C$16,'Hidden inputs'!$C$15*'Hidden inputs'!$D$15+(J171-'Hidden inputs'!$B$16)*'Hidden inputs'!$D$16,J171&lt;='Hidden inputs'!$C$17,'Hidden inputs'!$C$15*'Hidden inputs'!$D$15+('Hidden inputs'!$C$16-'Hidden inputs'!$B$16)*'Hidden inputs'!$D$16+(J171-'Hidden inputs'!$B$17)*'Hidden inputs'!$D$17,J171&gt;'Hidden inputs'!$B$18,'Hidden inputs'!$C$15*'Hidden inputs'!$D$15+('Hidden inputs'!$C$16-'Hidden inputs'!$B$16)*'Hidden inputs'!$D$16+('Hidden inputs'!$C$17-'Hidden inputs'!$B$17)*'Hidden inputs'!$D$17+(J171-'Hidden inputs'!$B$18)*'Hidden inputs'!$D$18))</f>
        <v/>
      </c>
      <c r="L171" s="11" t="str">
        <f t="shared" ca="1" si="6478"/>
        <v/>
      </c>
      <c r="M171" s="5" t="str">
        <f t="shared" ca="1" si="6380"/>
        <v/>
      </c>
      <c r="N171" s="5" t="str">
        <f t="shared" ca="1" si="6381"/>
        <v/>
      </c>
      <c r="O171" s="5" t="str">
        <f ca="1">IF(B171="","",'Hidden inputs'!$D$11*F171+'Hidden inputs'!$E$11*G171)</f>
        <v/>
      </c>
      <c r="P171" s="11" t="str">
        <f t="shared" ca="1" si="6314"/>
        <v/>
      </c>
      <c r="Q171" s="20" t="str">
        <f t="shared" ca="1" si="6315"/>
        <v/>
      </c>
      <c r="R171" s="3" t="str">
        <f t="shared" ca="1" si="6382"/>
        <v/>
      </c>
      <c r="S171" s="5" t="str" cm="1">
        <f t="array" aca="1" ref="S171" ca="1">IF($B171="","",IF(R171=0,0,IF(DD_Payment="",0,IF(R171&lt;_xlfn.IFS(DD_Frequency="Monthly",1,DD_Frequency="Quarterly",IF(MONTH(R$2)=1,1,IF(MONTH(R$2)=4,1,IF(MONTH(R$2)=7,1,IF(MONTH(R$2)=10,1,0)))),DD_Frequency="Annually",IF(MONTH(R$2)=1,1,0))*DD_Payment,R171,_xlfn.IFS(DD_Frequency="Monthly",1,DD_Frequency="Quarterly",IF(MONTH(R$2)=1,1,IF(MONTH(R$2)=4,1,IF(MONTH(R$2)=7,1,IF(MONTH(R$2)=10,1,0)))),DD_Frequency="Annually",IF(MONTH(R$2)=1,1,0))*DD_Payment))))</f>
        <v/>
      </c>
      <c r="T171" s="3" t="str">
        <f t="shared" ref="T171" ca="1" si="8240">IF(B171="","",IF(R171&gt;S171,(R171-S171/2)*(rate_A*((T$1+A171)/365)),0))</f>
        <v/>
      </c>
      <c r="U171" s="3" t="str">
        <f t="shared" ca="1" si="6384"/>
        <v/>
      </c>
      <c r="V171" s="3" t="str">
        <f t="shared" ref="V171" ca="1" si="8241">IF(B171="","",G171*(1+rate_A*(T$1+A171)/365))</f>
        <v/>
      </c>
      <c r="W171" s="3" t="str">
        <f t="shared" ref="W171" ca="1" si="8242">IF(B171="","",H171*(1+rate_A*(T$1+A171)/365))</f>
        <v/>
      </c>
      <c r="X171" s="3" t="str">
        <f t="shared" ref="X171" ca="1" si="8243">IF(B171="","",I171*(1+rate_joint*(T$1+A171)/365))</f>
        <v/>
      </c>
      <c r="Y171" s="5" t="str">
        <f t="shared" ca="1" si="6483"/>
        <v/>
      </c>
      <c r="Z171" s="5" t="str" cm="1">
        <f t="array" aca="1" ref="Z171" ca="1">IF(Y171="","",_xlfn.IFS(Y171&lt;='Hidden inputs'!$C$15,Y171*'Hidden inputs'!$D$15,Y171&lt;='Hidden inputs'!$C$16,'Hidden inputs'!$C$15*'Hidden inputs'!$D$15+(Y171-'Hidden inputs'!$B$16)*'Hidden inputs'!$D$16,Y171&lt;='Hidden inputs'!$C$17,'Hidden inputs'!$C$15*'Hidden inputs'!$D$15+('Hidden inputs'!$C$16-'Hidden inputs'!$B$16)*'Hidden inputs'!$D$16+(Y171-'Hidden inputs'!$B$17)*'Hidden inputs'!$D$17,Y171&gt;'Hidden inputs'!$B$18,'Hidden inputs'!$C$15*'Hidden inputs'!$D$15+('Hidden inputs'!$C$16-'Hidden inputs'!$B$16)*'Hidden inputs'!$D$16+('Hidden inputs'!$C$17-'Hidden inputs'!$B$17)*'Hidden inputs'!$D$17+(Y171-'Hidden inputs'!$B$18)*'Hidden inputs'!$D$18))</f>
        <v/>
      </c>
      <c r="AA171" s="10" t="str">
        <f t="shared" ca="1" si="6484"/>
        <v/>
      </c>
      <c r="AB171" s="5" t="str">
        <f t="shared" ca="1" si="6388"/>
        <v/>
      </c>
      <c r="AC171" s="5" t="str">
        <f t="shared" ca="1" si="6485"/>
        <v/>
      </c>
      <c r="AD171" s="5" t="str">
        <f ca="1">IF(B171="","",'Hidden inputs'!$D$11*U171+'Hidden inputs'!$E$11*V171)</f>
        <v/>
      </c>
      <c r="AE171" s="11" t="str">
        <f t="shared" ca="1" si="6320"/>
        <v/>
      </c>
      <c r="AF171" s="9" t="str">
        <f t="shared" ca="1" si="6389"/>
        <v/>
      </c>
      <c r="AG171" s="3" t="str">
        <f t="shared" ca="1" si="6390"/>
        <v/>
      </c>
      <c r="AH171" s="5" t="str" cm="1">
        <f t="array" aca="1" ref="AH171" ca="1">IF($B171="","",IF(AG171=0,0,IF(DD_Payment="",0,IF(AG171&lt;_xlfn.IFS(DD_Frequency="Monthly",1,DD_Frequency="Quarterly",IF(MONTH(AG$2)=1,1,IF(MONTH(AG$2)=4,1,IF(MONTH(AG$2)=7,1,IF(MONTH(AG$2)=10,1,0)))),DD_Frequency="Annually",IF(MONTH(AG$2)=1,1,0))*DD_Payment,AG171,_xlfn.IFS(DD_Frequency="Monthly",1,DD_Frequency="Quarterly",IF(MONTH(AG$2)=1,1,IF(MONTH(AG$2)=4,1,IF(MONTH(AG$2)=7,1,IF(MONTH(AG$2)=10,1,0)))),DD_Frequency="Annually",IF(MONTH(AG$2)=1,1,0))*DD_Payment))))</f>
        <v/>
      </c>
      <c r="AI171" s="3" t="str">
        <f t="shared" ref="AI171" ca="1" si="8244">IF($B171="","",IF(AG171&gt;AH171,(AG171-AH171/2)*(rate_A*(AI$1/365)),0))</f>
        <v/>
      </c>
      <c r="AJ171" s="3" t="str">
        <f t="shared" ca="1" si="6487"/>
        <v/>
      </c>
      <c r="AK171" s="3" t="str">
        <f t="shared" ref="AK171" ca="1" si="8245">IF($B171="","",V171*(1+rate_A*AI$1/365))</f>
        <v/>
      </c>
      <c r="AL171" s="3" t="str">
        <f t="shared" ref="AL171" ca="1" si="8246">IF($B171="","",W171*(1+rate_A*AI$1/365))</f>
        <v/>
      </c>
      <c r="AM171" s="3" t="str">
        <f t="shared" ref="AM171" ca="1" si="8247">IF($B171="","",X171*(1+rate_joint*AI$1/365))</f>
        <v/>
      </c>
      <c r="AN171" s="5" t="str">
        <f t="shared" ca="1" si="6491"/>
        <v/>
      </c>
      <c r="AO171" s="5" t="str" cm="1">
        <f t="array" aca="1" ref="AO171" ca="1">IF(AN171="","",_xlfn.IFS(AN171&lt;='Hidden inputs'!$C$15,AN171*'Hidden inputs'!$D$15,AN171&lt;='Hidden inputs'!$C$16,'Hidden inputs'!$C$15*'Hidden inputs'!$D$15+(AN171-'Hidden inputs'!$B$16)*'Hidden inputs'!$D$16,AN171&lt;='Hidden inputs'!$C$17,'Hidden inputs'!$C$15*'Hidden inputs'!$D$15+('Hidden inputs'!$C$16-'Hidden inputs'!$B$16)*'Hidden inputs'!$D$16+(AN171-'Hidden inputs'!$B$17)*'Hidden inputs'!$D$17,AN171&gt;'Hidden inputs'!$B$18,'Hidden inputs'!$C$15*'Hidden inputs'!$D$15+('Hidden inputs'!$C$16-'Hidden inputs'!$B$16)*'Hidden inputs'!$D$16+('Hidden inputs'!$C$17-'Hidden inputs'!$B$17)*'Hidden inputs'!$D$17+(AN171-'Hidden inputs'!$B$18)*'Hidden inputs'!$D$18))</f>
        <v/>
      </c>
      <c r="AP171" s="10" t="str">
        <f t="shared" ca="1" si="6492"/>
        <v/>
      </c>
      <c r="AQ171" s="5" t="str">
        <f t="shared" ca="1" si="6395"/>
        <v/>
      </c>
      <c r="AR171" s="5" t="str">
        <f t="shared" ca="1" si="6396"/>
        <v/>
      </c>
      <c r="AS171" s="5" t="str">
        <f ca="1">IF($B171="","",'Hidden inputs'!$D$11*AJ171+'Hidden inputs'!$E$11*AK171)</f>
        <v/>
      </c>
      <c r="AT171" s="11" t="str">
        <f t="shared" ca="1" si="6325"/>
        <v/>
      </c>
      <c r="AU171" s="9" t="str">
        <f t="shared" ca="1" si="6397"/>
        <v/>
      </c>
      <c r="AV171" s="3" t="str">
        <f t="shared" ca="1" si="6398"/>
        <v/>
      </c>
      <c r="AW171" s="5" t="str" cm="1">
        <f t="array" aca="1" ref="AW171" ca="1">IF($B171="","",IF(AV171=0,0,IF(DD_Payment="",0,IF(AV171&lt;_xlfn.IFS(DD_Frequency="Monthly",1,DD_Frequency="Quarterly",IF(MONTH(AV$2)=1,1,IF(MONTH(AV$2)=4,1,IF(MONTH(AV$2)=7,1,IF(MONTH(AV$2)=10,1,0)))),DD_Frequency="Annually",IF(MONTH(AV$2)=1,1,0))*DD_Payment,AV171,_xlfn.IFS(DD_Frequency="Monthly",1,DD_Frequency="Quarterly",IF(MONTH(AV$2)=1,1,IF(MONTH(AV$2)=4,1,IF(MONTH(AV$2)=7,1,IF(MONTH(AV$2)=10,1,0)))),DD_Frequency="Annually",IF(MONTH(AV$2)=1,1,0))*DD_Payment))))</f>
        <v/>
      </c>
      <c r="AX171" s="3" t="str">
        <f t="shared" ref="AX171" ca="1" si="8248">IF($B171="","",IF(AV171&gt;AW171,(AV171-AW171/2)*(rate_A*(AX$1/365)),0))</f>
        <v/>
      </c>
      <c r="AY171" s="3" t="str">
        <f t="shared" ca="1" si="6494"/>
        <v/>
      </c>
      <c r="AZ171" s="3" t="str">
        <f t="shared" ref="AZ171" ca="1" si="8249">IF($B171="","",AK171*(1+rate_A*AX$1/365))</f>
        <v/>
      </c>
      <c r="BA171" s="3" t="str">
        <f t="shared" ref="BA171" ca="1" si="8250">IF($B171="","",AL171*(1+rate_A*AX$1/365))</f>
        <v/>
      </c>
      <c r="BB171" s="3" t="str">
        <f t="shared" ref="BB171" ca="1" si="8251">IF($B171="","",AM171*(1+rate_joint*AX$1/365))</f>
        <v/>
      </c>
      <c r="BC171" s="5" t="str">
        <f t="shared" ca="1" si="6498"/>
        <v/>
      </c>
      <c r="BD171" s="5" t="str" cm="1">
        <f t="array" aca="1" ref="BD171" ca="1">IF(BC171="","",_xlfn.IFS(BC171&lt;='Hidden inputs'!$C$15,BC171*'Hidden inputs'!$D$15,BC171&lt;='Hidden inputs'!$C$16,'Hidden inputs'!$C$15*'Hidden inputs'!$D$15+(BC171-'Hidden inputs'!$B$16)*'Hidden inputs'!$D$16,BC171&lt;='Hidden inputs'!$C$17,'Hidden inputs'!$C$15*'Hidden inputs'!$D$15+('Hidden inputs'!$C$16-'Hidden inputs'!$B$16)*'Hidden inputs'!$D$16+(BC171-'Hidden inputs'!$B$17)*'Hidden inputs'!$D$17,BC171&gt;'Hidden inputs'!$B$18,'Hidden inputs'!$C$15*'Hidden inputs'!$D$15+('Hidden inputs'!$C$16-'Hidden inputs'!$B$16)*'Hidden inputs'!$D$16+('Hidden inputs'!$C$17-'Hidden inputs'!$B$17)*'Hidden inputs'!$D$17+(BC171-'Hidden inputs'!$B$18)*'Hidden inputs'!$D$18))</f>
        <v/>
      </c>
      <c r="BE171" s="10" t="str">
        <f t="shared" ca="1" si="6499"/>
        <v/>
      </c>
      <c r="BF171" s="5" t="str">
        <f t="shared" ca="1" si="6403"/>
        <v/>
      </c>
      <c r="BG171" s="5" t="str">
        <f t="shared" ca="1" si="6404"/>
        <v/>
      </c>
      <c r="BH171" s="5" t="str">
        <f ca="1">IF($B171="","",'Hidden inputs'!$D$11*AY171+'Hidden inputs'!$E$11*AZ171)</f>
        <v/>
      </c>
      <c r="BI171" s="11" t="str">
        <f t="shared" ca="1" si="6330"/>
        <v/>
      </c>
      <c r="BJ171" s="9" t="str">
        <f t="shared" ca="1" si="6405"/>
        <v/>
      </c>
      <c r="BK171" s="3" t="str">
        <f t="shared" ca="1" si="6406"/>
        <v/>
      </c>
      <c r="BL171" s="5" t="str" cm="1">
        <f t="array" aca="1" ref="BL171" ca="1">IF($B171="","",IF(BK171=0,0,IF(DD_Payment="",0,IF(BK171&lt;_xlfn.IFS(DD_Frequency="Monthly",1,DD_Frequency="Quarterly",IF(MONTH(BK$2)=1,1,IF(MONTH(BK$2)=4,1,IF(MONTH(BK$2)=7,1,IF(MONTH(BK$2)=10,1,0)))),DD_Frequency="Annually",IF(MONTH(BK$2)=1,1,0))*DD_Payment,BK171,_xlfn.IFS(DD_Frequency="Monthly",1,DD_Frequency="Quarterly",IF(MONTH(BK$2)=1,1,IF(MONTH(BK$2)=4,1,IF(MONTH(BK$2)=7,1,IF(MONTH(BK$2)=10,1,0)))),DD_Frequency="Annually",IF(MONTH(BK$2)=1,1,0))*DD_Payment))))</f>
        <v/>
      </c>
      <c r="BM171" s="3" t="str">
        <f t="shared" ref="BM171" ca="1" si="8252">IF($B171="","",IF(BK171&gt;BL171,(BK171-BL171/2)*(rate_A*(BM$1/365)),0))</f>
        <v/>
      </c>
      <c r="BN171" s="3" t="str">
        <f t="shared" ca="1" si="6501"/>
        <v/>
      </c>
      <c r="BO171" s="3" t="str">
        <f t="shared" ref="BO171" ca="1" si="8253">IF($B171="","",AZ171*(1+rate_A*BM$1/365))</f>
        <v/>
      </c>
      <c r="BP171" s="3" t="str">
        <f t="shared" ref="BP171" ca="1" si="8254">IF($B171="","",BA171*(1+rate_A*BM$1/365))</f>
        <v/>
      </c>
      <c r="BQ171" s="3" t="str">
        <f t="shared" ref="BQ171" ca="1" si="8255">IF($B171="","",BB171*(1+rate_joint*BM$1/365))</f>
        <v/>
      </c>
      <c r="BR171" s="5" t="str">
        <f t="shared" ca="1" si="6505"/>
        <v/>
      </c>
      <c r="BS171" s="5" t="str" cm="1">
        <f t="array" aca="1" ref="BS171" ca="1">IF(BR171="","",_xlfn.IFS(BR171&lt;='Hidden inputs'!$C$15,BR171*'Hidden inputs'!$D$15,BR171&lt;='Hidden inputs'!$C$16,'Hidden inputs'!$C$15*'Hidden inputs'!$D$15+(BR171-'Hidden inputs'!$B$16)*'Hidden inputs'!$D$16,BR171&lt;='Hidden inputs'!$C$17,'Hidden inputs'!$C$15*'Hidden inputs'!$D$15+('Hidden inputs'!$C$16-'Hidden inputs'!$B$16)*'Hidden inputs'!$D$16+(BR171-'Hidden inputs'!$B$17)*'Hidden inputs'!$D$17,BR171&gt;'Hidden inputs'!$B$18,'Hidden inputs'!$C$15*'Hidden inputs'!$D$15+('Hidden inputs'!$C$16-'Hidden inputs'!$B$16)*'Hidden inputs'!$D$16+('Hidden inputs'!$C$17-'Hidden inputs'!$B$17)*'Hidden inputs'!$D$17+(BR171-'Hidden inputs'!$B$18)*'Hidden inputs'!$D$18))</f>
        <v/>
      </c>
      <c r="BT171" s="10" t="str">
        <f t="shared" ca="1" si="6506"/>
        <v/>
      </c>
      <c r="BU171" s="5" t="str">
        <f t="shared" ca="1" si="6411"/>
        <v/>
      </c>
      <c r="BV171" s="5" t="str">
        <f t="shared" ca="1" si="6412"/>
        <v/>
      </c>
      <c r="BW171" s="5" t="str">
        <f ca="1">IF($B171="","",'Hidden inputs'!$D$11*BN171+'Hidden inputs'!$E$11*BO171)</f>
        <v/>
      </c>
      <c r="BX171" s="11" t="str">
        <f t="shared" ca="1" si="6335"/>
        <v/>
      </c>
      <c r="BY171" s="9" t="str">
        <f t="shared" ca="1" si="6413"/>
        <v/>
      </c>
      <c r="BZ171" s="3" t="str">
        <f t="shared" ca="1" si="6414"/>
        <v/>
      </c>
      <c r="CA171" s="5" t="str" cm="1">
        <f t="array" aca="1" ref="CA171" ca="1">IF($B171="","",IF(BZ171=0,0,IF(DD_Payment="",0,IF(BZ171&lt;_xlfn.IFS(DD_Frequency="Monthly",1,DD_Frequency="Quarterly",IF(MONTH(BZ$2)=1,1,IF(MONTH(BZ$2)=4,1,IF(MONTH(BZ$2)=7,1,IF(MONTH(BZ$2)=10,1,0)))),DD_Frequency="Annually",IF(MONTH(BZ$2)=1,1,0))*DD_Payment,BZ171,_xlfn.IFS(DD_Frequency="Monthly",1,DD_Frequency="Quarterly",IF(MONTH(BZ$2)=1,1,IF(MONTH(BZ$2)=4,1,IF(MONTH(BZ$2)=7,1,IF(MONTH(BZ$2)=10,1,0)))),DD_Frequency="Annually",IF(MONTH(BZ$2)=1,1,0))*DD_Payment))))</f>
        <v/>
      </c>
      <c r="CB171" s="3" t="str">
        <f t="shared" ref="CB171" ca="1" si="8256">IF($B171="","",IF(BZ171&gt;CA171,(BZ171-CA171/2)*(rate_A*(CB$1/365)),0))</f>
        <v/>
      </c>
      <c r="CC171" s="3" t="str">
        <f t="shared" ca="1" si="6508"/>
        <v/>
      </c>
      <c r="CD171" s="3" t="str">
        <f t="shared" ref="CD171" ca="1" si="8257">IF($B171="","",BO171*(1+rate_A*CB$1/365))</f>
        <v/>
      </c>
      <c r="CE171" s="3" t="str">
        <f t="shared" ref="CE171" ca="1" si="8258">IF($B171="","",BP171*(1+rate_A*CB$1/365))</f>
        <v/>
      </c>
      <c r="CF171" s="3" t="str">
        <f t="shared" ref="CF171" ca="1" si="8259">IF($B171="","",BQ171*(1+rate_joint*CB$1/365))</f>
        <v/>
      </c>
      <c r="CG171" s="5" t="str">
        <f t="shared" ca="1" si="6512"/>
        <v/>
      </c>
      <c r="CH171" s="5" t="str" cm="1">
        <f t="array" aca="1" ref="CH171" ca="1">IF(CG171="","",_xlfn.IFS(CG171&lt;='Hidden inputs'!$C$15,CG171*'Hidden inputs'!$D$15,CG171&lt;='Hidden inputs'!$C$16,'Hidden inputs'!$C$15*'Hidden inputs'!$D$15+(CG171-'Hidden inputs'!$B$16)*'Hidden inputs'!$D$16,CG171&lt;='Hidden inputs'!$C$17,'Hidden inputs'!$C$15*'Hidden inputs'!$D$15+('Hidden inputs'!$C$16-'Hidden inputs'!$B$16)*'Hidden inputs'!$D$16+(CG171-'Hidden inputs'!$B$17)*'Hidden inputs'!$D$17,CG171&gt;'Hidden inputs'!$B$18,'Hidden inputs'!$C$15*'Hidden inputs'!$D$15+('Hidden inputs'!$C$16-'Hidden inputs'!$B$16)*'Hidden inputs'!$D$16+('Hidden inputs'!$C$17-'Hidden inputs'!$B$17)*'Hidden inputs'!$D$17+(CG171-'Hidden inputs'!$B$18)*'Hidden inputs'!$D$18))</f>
        <v/>
      </c>
      <c r="CI171" s="10" t="str">
        <f t="shared" ca="1" si="6513"/>
        <v/>
      </c>
      <c r="CJ171" s="5" t="str">
        <f t="shared" ca="1" si="6419"/>
        <v/>
      </c>
      <c r="CK171" s="5" t="str">
        <f t="shared" ca="1" si="6420"/>
        <v/>
      </c>
      <c r="CL171" s="5" t="str">
        <f ca="1">IF($B171="","",'Hidden inputs'!$D$11*CC171+'Hidden inputs'!$E$11*CD171)</f>
        <v/>
      </c>
      <c r="CM171" s="11" t="str">
        <f t="shared" ca="1" si="6340"/>
        <v/>
      </c>
      <c r="CN171" s="9" t="str">
        <f t="shared" ca="1" si="6421"/>
        <v/>
      </c>
      <c r="CO171" s="3" t="str">
        <f t="shared" ca="1" si="6422"/>
        <v/>
      </c>
      <c r="CP171" s="5" t="str" cm="1">
        <f t="array" aca="1" ref="CP171" ca="1">IF($B171="","",IF(CO171=0,0,IF(DD_Payment="",0,IF(CO171&lt;_xlfn.IFS(DD_Frequency="Monthly",1,DD_Frequency="Quarterly",IF(MONTH(CO$2)=1,1,IF(MONTH(CO$2)=4,1,IF(MONTH(CO$2)=7,1,IF(MONTH(CO$2)=10,1,0)))),DD_Frequency="Annually",IF(MONTH(CO$2)=1,1,0))*DD_Payment,CO171,_xlfn.IFS(DD_Frequency="Monthly",1,DD_Frequency="Quarterly",IF(MONTH(CO$2)=1,1,IF(MONTH(CO$2)=4,1,IF(MONTH(CO$2)=7,1,IF(MONTH(CO$2)=10,1,0)))),DD_Frequency="Annually",IF(MONTH(CO$2)=1,1,0))*DD_Payment))))</f>
        <v/>
      </c>
      <c r="CQ171" s="3" t="str">
        <f t="shared" ref="CQ171" ca="1" si="8260">IF($B171="","",IF(CO171&gt;CP171,(CO171-CP171/2)*(rate_A*(CQ$1/365)),0))</f>
        <v/>
      </c>
      <c r="CR171" s="3" t="str">
        <f t="shared" ca="1" si="6515"/>
        <v/>
      </c>
      <c r="CS171" s="3" t="str">
        <f t="shared" ref="CS171" ca="1" si="8261">IF($B171="","",CD171*(1+rate_A*CQ$1/365))</f>
        <v/>
      </c>
      <c r="CT171" s="3" t="str">
        <f t="shared" ref="CT171" ca="1" si="8262">IF($B171="","",CE171*(1+rate_A*CQ$1/365))</f>
        <v/>
      </c>
      <c r="CU171" s="3" t="str">
        <f t="shared" ref="CU171" ca="1" si="8263">IF($B171="","",CF171*(1+rate_joint*CQ$1/365))</f>
        <v/>
      </c>
      <c r="CV171" s="5" t="str">
        <f t="shared" ca="1" si="6519"/>
        <v/>
      </c>
      <c r="CW171" s="5" t="str" cm="1">
        <f t="array" aca="1" ref="CW171" ca="1">IF(CV171="","",_xlfn.IFS(CV171&lt;='Hidden inputs'!$C$15,CV171*'Hidden inputs'!$D$15,CV171&lt;='Hidden inputs'!$C$16,'Hidden inputs'!$C$15*'Hidden inputs'!$D$15+(CV171-'Hidden inputs'!$B$16)*'Hidden inputs'!$D$16,CV171&lt;='Hidden inputs'!$C$17,'Hidden inputs'!$C$15*'Hidden inputs'!$D$15+('Hidden inputs'!$C$16-'Hidden inputs'!$B$16)*'Hidden inputs'!$D$16+(CV171-'Hidden inputs'!$B$17)*'Hidden inputs'!$D$17,CV171&gt;'Hidden inputs'!$B$18,'Hidden inputs'!$C$15*'Hidden inputs'!$D$15+('Hidden inputs'!$C$16-'Hidden inputs'!$B$16)*'Hidden inputs'!$D$16+('Hidden inputs'!$C$17-'Hidden inputs'!$B$17)*'Hidden inputs'!$D$17+(CV171-'Hidden inputs'!$B$18)*'Hidden inputs'!$D$18))</f>
        <v/>
      </c>
      <c r="CX171" s="10" t="str">
        <f t="shared" ca="1" si="6520"/>
        <v/>
      </c>
      <c r="CY171" s="5" t="str">
        <f t="shared" ca="1" si="6427"/>
        <v/>
      </c>
      <c r="CZ171" s="5" t="str">
        <f t="shared" ca="1" si="6428"/>
        <v/>
      </c>
      <c r="DA171" s="5" t="str">
        <f ca="1">IF($B171="","",'Hidden inputs'!$D$11*CR171+'Hidden inputs'!$E$11*CS171)</f>
        <v/>
      </c>
      <c r="DB171" s="11" t="str">
        <f t="shared" ca="1" si="6345"/>
        <v/>
      </c>
      <c r="DC171" s="9" t="str">
        <f t="shared" ca="1" si="6429"/>
        <v/>
      </c>
      <c r="DD171" s="3" t="str">
        <f t="shared" ca="1" si="6430"/>
        <v/>
      </c>
      <c r="DE171" s="5" t="str" cm="1">
        <f t="array" aca="1" ref="DE171" ca="1">IF($B171="","",IF(DD171=0,0,IF(DD_Payment="",0,IF(DD171&lt;_xlfn.IFS(DD_Frequency="Monthly",1,DD_Frequency="Quarterly",IF(MONTH(DD$2)=1,1,IF(MONTH(DD$2)=4,1,IF(MONTH(DD$2)=7,1,IF(MONTH(DD$2)=10,1,0)))),DD_Frequency="Annually",IF(MONTH(DD$2)=1,1,0))*DD_Payment,DD171,_xlfn.IFS(DD_Frequency="Monthly",1,DD_Frequency="Quarterly",IF(MONTH(DD$2)=1,1,IF(MONTH(DD$2)=4,1,IF(MONTH(DD$2)=7,1,IF(MONTH(DD$2)=10,1,0)))),DD_Frequency="Annually",IF(MONTH(DD$2)=1,1,0))*DD_Payment))))</f>
        <v/>
      </c>
      <c r="DF171" s="3" t="str">
        <f t="shared" ref="DF171" ca="1" si="8264">IF($B171="","",IF(DD171&gt;DE171,(DD171-DE171/2)*(rate_A*(DF$1/365)),0))</f>
        <v/>
      </c>
      <c r="DG171" s="3" t="str">
        <f t="shared" ca="1" si="6522"/>
        <v/>
      </c>
      <c r="DH171" s="3" t="str">
        <f t="shared" ref="DH171" ca="1" si="8265">IF($B171="","",CS171*(1+rate_A*DF$1/365))</f>
        <v/>
      </c>
      <c r="DI171" s="3" t="str">
        <f t="shared" ref="DI171" ca="1" si="8266">IF($B171="","",CT171*(1+rate_A*DF$1/365))</f>
        <v/>
      </c>
      <c r="DJ171" s="3" t="str">
        <f t="shared" ref="DJ171" ca="1" si="8267">IF($B171="","",CU171*(1+rate_joint*DF$1/365))</f>
        <v/>
      </c>
      <c r="DK171" s="5" t="str">
        <f t="shared" ca="1" si="6526"/>
        <v/>
      </c>
      <c r="DL171" s="5" t="str" cm="1">
        <f t="array" aca="1" ref="DL171" ca="1">IF(DK171="","",_xlfn.IFS(DK171&lt;='Hidden inputs'!$C$15,DK171*'Hidden inputs'!$D$15,DK171&lt;='Hidden inputs'!$C$16,'Hidden inputs'!$C$15*'Hidden inputs'!$D$15+(DK171-'Hidden inputs'!$B$16)*'Hidden inputs'!$D$16,DK171&lt;='Hidden inputs'!$C$17,'Hidden inputs'!$C$15*'Hidden inputs'!$D$15+('Hidden inputs'!$C$16-'Hidden inputs'!$B$16)*'Hidden inputs'!$D$16+(DK171-'Hidden inputs'!$B$17)*'Hidden inputs'!$D$17,DK171&gt;'Hidden inputs'!$B$18,'Hidden inputs'!$C$15*'Hidden inputs'!$D$15+('Hidden inputs'!$C$16-'Hidden inputs'!$B$16)*'Hidden inputs'!$D$16+('Hidden inputs'!$C$17-'Hidden inputs'!$B$17)*'Hidden inputs'!$D$17+(DK171-'Hidden inputs'!$B$18)*'Hidden inputs'!$D$18))</f>
        <v/>
      </c>
      <c r="DM171" s="10" t="str">
        <f t="shared" ca="1" si="6527"/>
        <v/>
      </c>
      <c r="DN171" s="5" t="str">
        <f t="shared" ca="1" si="6435"/>
        <v/>
      </c>
      <c r="DO171" s="5" t="str">
        <f t="shared" ca="1" si="6436"/>
        <v/>
      </c>
      <c r="DP171" s="5" t="str">
        <f ca="1">IF($B171="","",'Hidden inputs'!$D$11*DG171+'Hidden inputs'!$E$11*DH171)</f>
        <v/>
      </c>
      <c r="DQ171" s="11" t="str">
        <f t="shared" ca="1" si="6350"/>
        <v/>
      </c>
      <c r="DR171" s="9" t="str">
        <f t="shared" ca="1" si="6437"/>
        <v/>
      </c>
      <c r="DS171" s="3" t="str">
        <f t="shared" ca="1" si="6438"/>
        <v/>
      </c>
      <c r="DT171" s="5" t="str" cm="1">
        <f t="array" aca="1" ref="DT171" ca="1">IF($B171="","",IF(DS171=0,0,IF(DD_Payment="",0,IF(DS171&lt;_xlfn.IFS(DD_Frequency="Monthly",1,DD_Frequency="Quarterly",IF(MONTH(DS$2)=1,1,IF(MONTH(DS$2)=4,1,IF(MONTH(DS$2)=7,1,IF(MONTH(DS$2)=10,1,0)))),DD_Frequency="Annually",IF(MONTH(DS$2)=1,1,0))*DD_Payment,DS171,_xlfn.IFS(DD_Frequency="Monthly",1,DD_Frequency="Quarterly",IF(MONTH(DS$2)=1,1,IF(MONTH(DS$2)=4,1,IF(MONTH(DS$2)=7,1,IF(MONTH(DS$2)=10,1,0)))),DD_Frequency="Annually",IF(MONTH(DS$2)=1,1,0))*DD_Payment))))</f>
        <v/>
      </c>
      <c r="DU171" s="3" t="str">
        <f t="shared" ref="DU171" ca="1" si="8268">IF($B171="","",IF(DS171&gt;DT171,(DS171-DT171/2)*(rate_A*(DU$1/365)),0))</f>
        <v/>
      </c>
      <c r="DV171" s="3" t="str">
        <f t="shared" ca="1" si="6529"/>
        <v/>
      </c>
      <c r="DW171" s="3" t="str">
        <f t="shared" ref="DW171" ca="1" si="8269">IF($B171="","",DH171*(1+rate_A*DU$1/365))</f>
        <v/>
      </c>
      <c r="DX171" s="3" t="str">
        <f t="shared" ref="DX171" ca="1" si="8270">IF($B171="","",DI171*(1+rate_A*DU$1/365))</f>
        <v/>
      </c>
      <c r="DY171" s="3" t="str">
        <f t="shared" ref="DY171" ca="1" si="8271">IF($B171="","",DJ171*(1+rate_joint*DU$1/365))</f>
        <v/>
      </c>
      <c r="DZ171" s="5" t="str">
        <f t="shared" ca="1" si="6533"/>
        <v/>
      </c>
      <c r="EA171" s="5" t="str" cm="1">
        <f t="array" aca="1" ref="EA171" ca="1">IF(DZ171="","",_xlfn.IFS(DZ171&lt;='Hidden inputs'!$C$15,DZ171*'Hidden inputs'!$D$15,DZ171&lt;='Hidden inputs'!$C$16,'Hidden inputs'!$C$15*'Hidden inputs'!$D$15+(DZ171-'Hidden inputs'!$B$16)*'Hidden inputs'!$D$16,DZ171&lt;='Hidden inputs'!$C$17,'Hidden inputs'!$C$15*'Hidden inputs'!$D$15+('Hidden inputs'!$C$16-'Hidden inputs'!$B$16)*'Hidden inputs'!$D$16+(DZ171-'Hidden inputs'!$B$17)*'Hidden inputs'!$D$17,DZ171&gt;'Hidden inputs'!$B$18,'Hidden inputs'!$C$15*'Hidden inputs'!$D$15+('Hidden inputs'!$C$16-'Hidden inputs'!$B$16)*'Hidden inputs'!$D$16+('Hidden inputs'!$C$17-'Hidden inputs'!$B$17)*'Hidden inputs'!$D$17+(DZ171-'Hidden inputs'!$B$18)*'Hidden inputs'!$D$18))</f>
        <v/>
      </c>
      <c r="EB171" s="10" t="str">
        <f t="shared" ca="1" si="6534"/>
        <v/>
      </c>
      <c r="EC171" s="5" t="str">
        <f t="shared" ca="1" si="6443"/>
        <v/>
      </c>
      <c r="ED171" s="5" t="str">
        <f t="shared" ca="1" si="6444"/>
        <v/>
      </c>
      <c r="EE171" s="5" t="str">
        <f ca="1">IF($B171="","",'Hidden inputs'!$D$11*DV171+'Hidden inputs'!$E$11*DW171)</f>
        <v/>
      </c>
      <c r="EF171" s="11" t="str">
        <f t="shared" ca="1" si="6355"/>
        <v/>
      </c>
      <c r="EG171" s="9" t="str">
        <f t="shared" ca="1" si="6445"/>
        <v/>
      </c>
      <c r="EH171" s="3" t="str">
        <f t="shared" ca="1" si="6446"/>
        <v/>
      </c>
      <c r="EI171" s="5" t="str" cm="1">
        <f t="array" aca="1" ref="EI171" ca="1">IF($B171="","",IF(EH171=0,0,IF(DD_Payment="",0,IF(EH171&lt;_xlfn.IFS(DD_Frequency="Monthly",1,DD_Frequency="Quarterly",IF(MONTH(EH$2)=1,1,IF(MONTH(EH$2)=4,1,IF(MONTH(EH$2)=7,1,IF(MONTH(EH$2)=10,1,0)))),DD_Frequency="Annually",IF(MONTH(EH$2)=1,1,0))*DD_Payment,EH171,_xlfn.IFS(DD_Frequency="Monthly",1,DD_Frequency="Quarterly",IF(MONTH(EH$2)=1,1,IF(MONTH(EH$2)=4,1,IF(MONTH(EH$2)=7,1,IF(MONTH(EH$2)=10,1,0)))),DD_Frequency="Annually",IF(MONTH(EH$2)=1,1,0))*DD_Payment))))</f>
        <v/>
      </c>
      <c r="EJ171" s="3" t="str">
        <f t="shared" ref="EJ171" ca="1" si="8272">IF($B171="","",IF(EH171&gt;EI171,(EH171-EI171/2)*(rate_A*(EJ$1/365)),0))</f>
        <v/>
      </c>
      <c r="EK171" s="3" t="str">
        <f t="shared" ca="1" si="6536"/>
        <v/>
      </c>
      <c r="EL171" s="3" t="str">
        <f t="shared" ref="EL171" ca="1" si="8273">IF($B171="","",DW171*(1+rate_A*EJ$1/365))</f>
        <v/>
      </c>
      <c r="EM171" s="3" t="str">
        <f t="shared" ref="EM171" ca="1" si="8274">IF($B171="","",DX171*(1+rate_A*EJ$1/365))</f>
        <v/>
      </c>
      <c r="EN171" s="3" t="str">
        <f t="shared" ref="EN171" ca="1" si="8275">IF($B171="","",DY171*(1+rate_joint*EJ$1/365))</f>
        <v/>
      </c>
      <c r="EO171" s="5" t="str">
        <f t="shared" ca="1" si="6540"/>
        <v/>
      </c>
      <c r="EP171" s="5" t="str" cm="1">
        <f t="array" aca="1" ref="EP171" ca="1">IF(EO171="","",_xlfn.IFS(EO171&lt;='Hidden inputs'!$C$15,EO171*'Hidden inputs'!$D$15,EO171&lt;='Hidden inputs'!$C$16,'Hidden inputs'!$C$15*'Hidden inputs'!$D$15+(EO171-'Hidden inputs'!$B$16)*'Hidden inputs'!$D$16,EO171&lt;='Hidden inputs'!$C$17,'Hidden inputs'!$C$15*'Hidden inputs'!$D$15+('Hidden inputs'!$C$16-'Hidden inputs'!$B$16)*'Hidden inputs'!$D$16+(EO171-'Hidden inputs'!$B$17)*'Hidden inputs'!$D$17,EO171&gt;'Hidden inputs'!$B$18,'Hidden inputs'!$C$15*'Hidden inputs'!$D$15+('Hidden inputs'!$C$16-'Hidden inputs'!$B$16)*'Hidden inputs'!$D$16+('Hidden inputs'!$C$17-'Hidden inputs'!$B$17)*'Hidden inputs'!$D$17+(EO171-'Hidden inputs'!$B$18)*'Hidden inputs'!$D$18))</f>
        <v/>
      </c>
      <c r="EQ171" s="10" t="str">
        <f t="shared" ca="1" si="6541"/>
        <v/>
      </c>
      <c r="ER171" s="5" t="str">
        <f t="shared" ca="1" si="6451"/>
        <v/>
      </c>
      <c r="ES171" s="5" t="str">
        <f t="shared" ca="1" si="6452"/>
        <v/>
      </c>
      <c r="ET171" s="5" t="str">
        <f ca="1">IF($B171="","",'Hidden inputs'!$D$11*EK171+'Hidden inputs'!$E$11*EL171)</f>
        <v/>
      </c>
      <c r="EU171" s="11" t="str">
        <f t="shared" ca="1" si="6360"/>
        <v/>
      </c>
      <c r="EV171" s="9" t="str">
        <f t="shared" ca="1" si="6453"/>
        <v/>
      </c>
      <c r="EW171" s="3" t="str">
        <f t="shared" ca="1" si="6454"/>
        <v/>
      </c>
      <c r="EX171" s="5" t="str" cm="1">
        <f t="array" aca="1" ref="EX171" ca="1">IF($B171="","",IF(EW171=0,0,IF(DD_Payment="",0,IF(EW171&lt;_xlfn.IFS(DD_Frequency="Monthly",1,DD_Frequency="Quarterly",IF(MONTH(EW$2)=1,1,IF(MONTH(EW$2)=4,1,IF(MONTH(EW$2)=7,1,IF(MONTH(EW$2)=10,1,0)))),DD_Frequency="Annually",IF(MONTH(EW$2)=1,1,0))*DD_Payment,EW171,_xlfn.IFS(DD_Frequency="Monthly",1,DD_Frequency="Quarterly",IF(MONTH(EW$2)=1,1,IF(MONTH(EW$2)=4,1,IF(MONTH(EW$2)=7,1,IF(MONTH(EW$2)=10,1,0)))),DD_Frequency="Annually",IF(MONTH(EW$2)=1,1,0))*DD_Payment))))</f>
        <v/>
      </c>
      <c r="EY171" s="3" t="str">
        <f t="shared" ref="EY171" ca="1" si="8276">IF($B171="","",IF(EW171&gt;EX171,(EW171-EX171/2)*(rate_A*(EY$1/365)),0))</f>
        <v/>
      </c>
      <c r="EZ171" s="3" t="str">
        <f t="shared" ca="1" si="6543"/>
        <v/>
      </c>
      <c r="FA171" s="3" t="str">
        <f t="shared" ref="FA171" ca="1" si="8277">IF($B171="","",EL171*(1+rate_A*EY$1/365))</f>
        <v/>
      </c>
      <c r="FB171" s="3" t="str">
        <f t="shared" ref="FB171" ca="1" si="8278">IF($B171="","",EM171*(1+rate_A*EY$1/365))</f>
        <v/>
      </c>
      <c r="FC171" s="3" t="str">
        <f t="shared" ref="FC171" ca="1" si="8279">IF($B171="","",EN171*(1+rate_joint*EY$1/365))</f>
        <v/>
      </c>
      <c r="FD171" s="5" t="str">
        <f t="shared" ca="1" si="6547"/>
        <v/>
      </c>
      <c r="FE171" s="5" t="str" cm="1">
        <f t="array" aca="1" ref="FE171" ca="1">IF(FD171="","",_xlfn.IFS(FD171&lt;='Hidden inputs'!$C$15,FD171*'Hidden inputs'!$D$15,FD171&lt;='Hidden inputs'!$C$16,'Hidden inputs'!$C$15*'Hidden inputs'!$D$15+(FD171-'Hidden inputs'!$B$16)*'Hidden inputs'!$D$16,FD171&lt;='Hidden inputs'!$C$17,'Hidden inputs'!$C$15*'Hidden inputs'!$D$15+('Hidden inputs'!$C$16-'Hidden inputs'!$B$16)*'Hidden inputs'!$D$16+(FD171-'Hidden inputs'!$B$17)*'Hidden inputs'!$D$17,FD171&gt;'Hidden inputs'!$B$18,'Hidden inputs'!$C$15*'Hidden inputs'!$D$15+('Hidden inputs'!$C$16-'Hidden inputs'!$B$16)*'Hidden inputs'!$D$16+('Hidden inputs'!$C$17-'Hidden inputs'!$B$17)*'Hidden inputs'!$D$17+(FD171-'Hidden inputs'!$B$18)*'Hidden inputs'!$D$18))</f>
        <v/>
      </c>
      <c r="FF171" s="10" t="str">
        <f t="shared" ca="1" si="6548"/>
        <v/>
      </c>
      <c r="FG171" s="5" t="str">
        <f t="shared" ca="1" si="6459"/>
        <v/>
      </c>
      <c r="FH171" s="5" t="str">
        <f t="shared" ca="1" si="6460"/>
        <v/>
      </c>
      <c r="FI171" s="5" t="str">
        <f ca="1">IF($B171="","",'Hidden inputs'!$D$11*EZ171+'Hidden inputs'!$E$11*FA171)</f>
        <v/>
      </c>
      <c r="FJ171" s="11" t="str">
        <f t="shared" ca="1" si="6365"/>
        <v/>
      </c>
      <c r="FK171" s="9" t="str">
        <f t="shared" ca="1" si="6461"/>
        <v/>
      </c>
      <c r="FL171" s="3" t="str">
        <f t="shared" ca="1" si="6462"/>
        <v/>
      </c>
      <c r="FM171" s="5" t="str" cm="1">
        <f t="array" aca="1" ref="FM171" ca="1">IF($B171="","",IF(FL171=0,0,IF(DD_Payment="",0,IF(FL171&lt;_xlfn.IFS(DD_Frequency="Monthly",1,DD_Frequency="Quarterly",IF(MONTH(FL$2)=1,1,IF(MONTH(FL$2)=4,1,IF(MONTH(FL$2)=7,1,IF(MONTH(FL$2)=10,1,0)))),DD_Frequency="Annually",IF(MONTH(FL$2)=1,1,0))*DD_Payment,FL171,_xlfn.IFS(DD_Frequency="Monthly",1,DD_Frequency="Quarterly",IF(MONTH(FL$2)=1,1,IF(MONTH(FL$2)=4,1,IF(MONTH(FL$2)=7,1,IF(MONTH(FL$2)=10,1,0)))),DD_Frequency="Annually",IF(MONTH(FL$2)=1,1,0))*DD_Payment))))</f>
        <v/>
      </c>
      <c r="FN171" s="3" t="str">
        <f t="shared" ref="FN171" ca="1" si="8280">IF($B171="","",IF(FL171&gt;FM171,(FL171-FM171/2)*(rate_A*(FN$1/365)),0))</f>
        <v/>
      </c>
      <c r="FO171" s="3" t="str">
        <f t="shared" ca="1" si="6550"/>
        <v/>
      </c>
      <c r="FP171" s="3" t="str">
        <f t="shared" ref="FP171" ca="1" si="8281">IF($B171="","",FA171*(1+rate_A*FN$1/365))</f>
        <v/>
      </c>
      <c r="FQ171" s="3" t="str">
        <f t="shared" ref="FQ171" ca="1" si="8282">IF($B171="","",FB171*(1+rate_A*FN$1/365))</f>
        <v/>
      </c>
      <c r="FR171" s="3" t="str">
        <f t="shared" ref="FR171" ca="1" si="8283">IF($B171="","",FC171*(1+rate_joint*FN$1/365))</f>
        <v/>
      </c>
      <c r="FS171" s="5" t="str">
        <f t="shared" ca="1" si="6554"/>
        <v/>
      </c>
      <c r="FT171" s="5" t="str" cm="1">
        <f t="array" aca="1" ref="FT171" ca="1">IF(FS171="","",_xlfn.IFS(FS171&lt;='Hidden inputs'!$C$15,FS171*'Hidden inputs'!$D$15,FS171&lt;='Hidden inputs'!$C$16,'Hidden inputs'!$C$15*'Hidden inputs'!$D$15+(FS171-'Hidden inputs'!$B$16)*'Hidden inputs'!$D$16,FS171&lt;='Hidden inputs'!$C$17,'Hidden inputs'!$C$15*'Hidden inputs'!$D$15+('Hidden inputs'!$C$16-'Hidden inputs'!$B$16)*'Hidden inputs'!$D$16+(FS171-'Hidden inputs'!$B$17)*'Hidden inputs'!$D$17,FS171&gt;'Hidden inputs'!$B$18,'Hidden inputs'!$C$15*'Hidden inputs'!$D$15+('Hidden inputs'!$C$16-'Hidden inputs'!$B$16)*'Hidden inputs'!$D$16+('Hidden inputs'!$C$17-'Hidden inputs'!$B$17)*'Hidden inputs'!$D$17+(FS171-'Hidden inputs'!$B$18)*'Hidden inputs'!$D$18))</f>
        <v/>
      </c>
      <c r="FU171" s="10" t="str">
        <f t="shared" ca="1" si="6555"/>
        <v/>
      </c>
      <c r="FV171" s="5" t="str">
        <f t="shared" ca="1" si="6467"/>
        <v/>
      </c>
      <c r="FW171" s="5" t="str">
        <f t="shared" ca="1" si="6468"/>
        <v/>
      </c>
      <c r="FX171" s="5" t="str">
        <f ca="1">IF($B171="","",'Hidden inputs'!$D$11*FO171+'Hidden inputs'!$E$11*FP171)</f>
        <v/>
      </c>
      <c r="FY171" s="11" t="str">
        <f t="shared" ca="1" si="6370"/>
        <v/>
      </c>
      <c r="FZ171" s="9" t="str">
        <f t="shared" ca="1" si="6469"/>
        <v/>
      </c>
      <c r="GA171" s="5" t="str">
        <f t="shared" ca="1" si="6470"/>
        <v/>
      </c>
      <c r="GB171" s="5" t="str">
        <f t="shared" ca="1" si="6471"/>
        <v/>
      </c>
      <c r="GC171" s="5" t="str">
        <f t="shared" ca="1" si="6371"/>
        <v/>
      </c>
      <c r="GD171" s="5" t="str">
        <f t="shared" ca="1" si="6372"/>
        <v/>
      </c>
    </row>
    <row r="172" spans="1:186" x14ac:dyDescent="0.35">
      <c r="A172" s="2" t="str">
        <f t="shared" ca="1" si="6373"/>
        <v/>
      </c>
      <c r="B172" s="6" t="str">
        <f t="shared" ca="1" si="6374"/>
        <v/>
      </c>
      <c r="C172" s="5" t="str">
        <f t="shared" ca="1" si="6472"/>
        <v/>
      </c>
      <c r="D172" s="5" t="str" cm="1">
        <f t="array" aca="1" ref="D172" ca="1">IF($B172="","",IF(C172=0,0,IF(DD_Payment="",0,IF(C172&lt;_xlfn.IFS(DD_Frequency="Monthly",1,DD_Frequency="Quarterly",IF(MONTH(C$2)=1,1,IF(MONTH(C$2)=4,1,IF(MONTH(C$2)=7,1,IF(MONTH(C$2)=10,1,0)))),DD_Frequency="Annually",IF(MONTH(C$2)=1,1,0))*DD_Payment,C172,_xlfn.IFS(DD_Frequency="Monthly",1,DD_Frequency="Quarterly",IF(MONTH(C$2)=1,1,IF(MONTH(C$2)=4,1,IF(MONTH(C$2)=7,1,IF(MONTH(C$2)=10,1,0)))),DD_Frequency="Annually",IF(MONTH(C$2)=1,1,0))*DD_Payment))))</f>
        <v/>
      </c>
      <c r="E172" s="5" t="str">
        <f t="shared" ref="E172" ca="1" si="8284">IF(B172="","",IF(C172&gt;D172,(C172-D172/2)*(rate_A*(E$1/365)),0))</f>
        <v/>
      </c>
      <c r="F172" s="5" t="str">
        <f t="shared" ca="1" si="6376"/>
        <v/>
      </c>
      <c r="G172" s="5" t="str">
        <f t="shared" ref="G172" ca="1" si="8285">IF(B172="","",G171*(1+rate_A*E$1/365))</f>
        <v/>
      </c>
      <c r="H172" s="5" t="str">
        <f t="shared" ref="H172" ca="1" si="8286">IF(B172="","",H171*(1+rate_A*E$1/365))</f>
        <v/>
      </c>
      <c r="I172" s="5" t="str">
        <f t="shared" ref="I172" ca="1" si="8287">IF(B172="","",I171*(1+rate_joint*E$1/365))</f>
        <v/>
      </c>
      <c r="J172" s="5" t="str">
        <f t="shared" ca="1" si="6477"/>
        <v/>
      </c>
      <c r="K172" s="5" t="str" cm="1">
        <f t="array" aca="1" ref="K172" ca="1">IF(J172="","",_xlfn.IFS(J172&lt;='Hidden inputs'!$C$15,J172*'Hidden inputs'!$D$15,J172&lt;='Hidden inputs'!$C$16,'Hidden inputs'!$C$15*'Hidden inputs'!$D$15+(J172-'Hidden inputs'!$B$16)*'Hidden inputs'!$D$16,J172&lt;='Hidden inputs'!$C$17,'Hidden inputs'!$C$15*'Hidden inputs'!$D$15+('Hidden inputs'!$C$16-'Hidden inputs'!$B$16)*'Hidden inputs'!$D$16+(J172-'Hidden inputs'!$B$17)*'Hidden inputs'!$D$17,J172&gt;'Hidden inputs'!$B$18,'Hidden inputs'!$C$15*'Hidden inputs'!$D$15+('Hidden inputs'!$C$16-'Hidden inputs'!$B$16)*'Hidden inputs'!$D$16+('Hidden inputs'!$C$17-'Hidden inputs'!$B$17)*'Hidden inputs'!$D$17+(J172-'Hidden inputs'!$B$18)*'Hidden inputs'!$D$18))</f>
        <v/>
      </c>
      <c r="L172" s="11" t="str">
        <f t="shared" ca="1" si="6478"/>
        <v/>
      </c>
      <c r="M172" s="5" t="str">
        <f t="shared" ca="1" si="6380"/>
        <v/>
      </c>
      <c r="N172" s="5" t="str">
        <f t="shared" ca="1" si="6381"/>
        <v/>
      </c>
      <c r="O172" s="5" t="str">
        <f ca="1">IF(B172="","",'Hidden inputs'!$D$11*F172+'Hidden inputs'!$E$11*G172)</f>
        <v/>
      </c>
      <c r="P172" s="11" t="str">
        <f t="shared" ca="1" si="6314"/>
        <v/>
      </c>
      <c r="Q172" s="20" t="str">
        <f t="shared" ca="1" si="6315"/>
        <v/>
      </c>
      <c r="R172" s="3" t="str">
        <f t="shared" ca="1" si="6382"/>
        <v/>
      </c>
      <c r="S172" s="5" t="str" cm="1">
        <f t="array" aca="1" ref="S172" ca="1">IF($B172="","",IF(R172=0,0,IF(DD_Payment="",0,IF(R172&lt;_xlfn.IFS(DD_Frequency="Monthly",1,DD_Frequency="Quarterly",IF(MONTH(R$2)=1,1,IF(MONTH(R$2)=4,1,IF(MONTH(R$2)=7,1,IF(MONTH(R$2)=10,1,0)))),DD_Frequency="Annually",IF(MONTH(R$2)=1,1,0))*DD_Payment,R172,_xlfn.IFS(DD_Frequency="Monthly",1,DD_Frequency="Quarterly",IF(MONTH(R$2)=1,1,IF(MONTH(R$2)=4,1,IF(MONTH(R$2)=7,1,IF(MONTH(R$2)=10,1,0)))),DD_Frequency="Annually",IF(MONTH(R$2)=1,1,0))*DD_Payment))))</f>
        <v/>
      </c>
      <c r="T172" s="3" t="str">
        <f t="shared" ref="T172" ca="1" si="8288">IF(B172="","",IF(R172&gt;S172,(R172-S172/2)*(rate_A*((T$1+A172)/365)),0))</f>
        <v/>
      </c>
      <c r="U172" s="3" t="str">
        <f t="shared" ca="1" si="6384"/>
        <v/>
      </c>
      <c r="V172" s="3" t="str">
        <f t="shared" ref="V172" ca="1" si="8289">IF(B172="","",G172*(1+rate_A*(T$1+A172)/365))</f>
        <v/>
      </c>
      <c r="W172" s="3" t="str">
        <f t="shared" ref="W172" ca="1" si="8290">IF(B172="","",H172*(1+rate_A*(T$1+A172)/365))</f>
        <v/>
      </c>
      <c r="X172" s="3" t="str">
        <f t="shared" ref="X172" ca="1" si="8291">IF(B172="","",I172*(1+rate_joint*(T$1+A172)/365))</f>
        <v/>
      </c>
      <c r="Y172" s="5" t="str">
        <f t="shared" ca="1" si="6483"/>
        <v/>
      </c>
      <c r="Z172" s="5" t="str" cm="1">
        <f t="array" aca="1" ref="Z172" ca="1">IF(Y172="","",_xlfn.IFS(Y172&lt;='Hidden inputs'!$C$15,Y172*'Hidden inputs'!$D$15,Y172&lt;='Hidden inputs'!$C$16,'Hidden inputs'!$C$15*'Hidden inputs'!$D$15+(Y172-'Hidden inputs'!$B$16)*'Hidden inputs'!$D$16,Y172&lt;='Hidden inputs'!$C$17,'Hidden inputs'!$C$15*'Hidden inputs'!$D$15+('Hidden inputs'!$C$16-'Hidden inputs'!$B$16)*'Hidden inputs'!$D$16+(Y172-'Hidden inputs'!$B$17)*'Hidden inputs'!$D$17,Y172&gt;'Hidden inputs'!$B$18,'Hidden inputs'!$C$15*'Hidden inputs'!$D$15+('Hidden inputs'!$C$16-'Hidden inputs'!$B$16)*'Hidden inputs'!$D$16+('Hidden inputs'!$C$17-'Hidden inputs'!$B$17)*'Hidden inputs'!$D$17+(Y172-'Hidden inputs'!$B$18)*'Hidden inputs'!$D$18))</f>
        <v/>
      </c>
      <c r="AA172" s="10" t="str">
        <f t="shared" ca="1" si="6484"/>
        <v/>
      </c>
      <c r="AB172" s="5" t="str">
        <f t="shared" ca="1" si="6388"/>
        <v/>
      </c>
      <c r="AC172" s="5" t="str">
        <f t="shared" ca="1" si="6485"/>
        <v/>
      </c>
      <c r="AD172" s="5" t="str">
        <f ca="1">IF(B172="","",'Hidden inputs'!$D$11*U172+'Hidden inputs'!$E$11*V172)</f>
        <v/>
      </c>
      <c r="AE172" s="11" t="str">
        <f t="shared" ca="1" si="6320"/>
        <v/>
      </c>
      <c r="AF172" s="9" t="str">
        <f t="shared" ca="1" si="6389"/>
        <v/>
      </c>
      <c r="AG172" s="3" t="str">
        <f t="shared" ca="1" si="6390"/>
        <v/>
      </c>
      <c r="AH172" s="5" t="str" cm="1">
        <f t="array" aca="1" ref="AH172" ca="1">IF($B172="","",IF(AG172=0,0,IF(DD_Payment="",0,IF(AG172&lt;_xlfn.IFS(DD_Frequency="Monthly",1,DD_Frequency="Quarterly",IF(MONTH(AG$2)=1,1,IF(MONTH(AG$2)=4,1,IF(MONTH(AG$2)=7,1,IF(MONTH(AG$2)=10,1,0)))),DD_Frequency="Annually",IF(MONTH(AG$2)=1,1,0))*DD_Payment,AG172,_xlfn.IFS(DD_Frequency="Monthly",1,DD_Frequency="Quarterly",IF(MONTH(AG$2)=1,1,IF(MONTH(AG$2)=4,1,IF(MONTH(AG$2)=7,1,IF(MONTH(AG$2)=10,1,0)))),DD_Frequency="Annually",IF(MONTH(AG$2)=1,1,0))*DD_Payment))))</f>
        <v/>
      </c>
      <c r="AI172" s="3" t="str">
        <f t="shared" ref="AI172" ca="1" si="8292">IF($B172="","",IF(AG172&gt;AH172,(AG172-AH172/2)*(rate_A*(AI$1/365)),0))</f>
        <v/>
      </c>
      <c r="AJ172" s="3" t="str">
        <f t="shared" ca="1" si="6487"/>
        <v/>
      </c>
      <c r="AK172" s="3" t="str">
        <f t="shared" ref="AK172" ca="1" si="8293">IF($B172="","",V172*(1+rate_A*AI$1/365))</f>
        <v/>
      </c>
      <c r="AL172" s="3" t="str">
        <f t="shared" ref="AL172" ca="1" si="8294">IF($B172="","",W172*(1+rate_A*AI$1/365))</f>
        <v/>
      </c>
      <c r="AM172" s="3" t="str">
        <f t="shared" ref="AM172" ca="1" si="8295">IF($B172="","",X172*(1+rate_joint*AI$1/365))</f>
        <v/>
      </c>
      <c r="AN172" s="5" t="str">
        <f t="shared" ca="1" si="6491"/>
        <v/>
      </c>
      <c r="AO172" s="5" t="str" cm="1">
        <f t="array" aca="1" ref="AO172" ca="1">IF(AN172="","",_xlfn.IFS(AN172&lt;='Hidden inputs'!$C$15,AN172*'Hidden inputs'!$D$15,AN172&lt;='Hidden inputs'!$C$16,'Hidden inputs'!$C$15*'Hidden inputs'!$D$15+(AN172-'Hidden inputs'!$B$16)*'Hidden inputs'!$D$16,AN172&lt;='Hidden inputs'!$C$17,'Hidden inputs'!$C$15*'Hidden inputs'!$D$15+('Hidden inputs'!$C$16-'Hidden inputs'!$B$16)*'Hidden inputs'!$D$16+(AN172-'Hidden inputs'!$B$17)*'Hidden inputs'!$D$17,AN172&gt;'Hidden inputs'!$B$18,'Hidden inputs'!$C$15*'Hidden inputs'!$D$15+('Hidden inputs'!$C$16-'Hidden inputs'!$B$16)*'Hidden inputs'!$D$16+('Hidden inputs'!$C$17-'Hidden inputs'!$B$17)*'Hidden inputs'!$D$17+(AN172-'Hidden inputs'!$B$18)*'Hidden inputs'!$D$18))</f>
        <v/>
      </c>
      <c r="AP172" s="10" t="str">
        <f t="shared" ca="1" si="6492"/>
        <v/>
      </c>
      <c r="AQ172" s="5" t="str">
        <f t="shared" ca="1" si="6395"/>
        <v/>
      </c>
      <c r="AR172" s="5" t="str">
        <f t="shared" ca="1" si="6396"/>
        <v/>
      </c>
      <c r="AS172" s="5" t="str">
        <f ca="1">IF($B172="","",'Hidden inputs'!$D$11*AJ172+'Hidden inputs'!$E$11*AK172)</f>
        <v/>
      </c>
      <c r="AT172" s="11" t="str">
        <f t="shared" ca="1" si="6325"/>
        <v/>
      </c>
      <c r="AU172" s="9" t="str">
        <f t="shared" ca="1" si="6397"/>
        <v/>
      </c>
      <c r="AV172" s="3" t="str">
        <f t="shared" ca="1" si="6398"/>
        <v/>
      </c>
      <c r="AW172" s="5" t="str" cm="1">
        <f t="array" aca="1" ref="AW172" ca="1">IF($B172="","",IF(AV172=0,0,IF(DD_Payment="",0,IF(AV172&lt;_xlfn.IFS(DD_Frequency="Monthly",1,DD_Frequency="Quarterly",IF(MONTH(AV$2)=1,1,IF(MONTH(AV$2)=4,1,IF(MONTH(AV$2)=7,1,IF(MONTH(AV$2)=10,1,0)))),DD_Frequency="Annually",IF(MONTH(AV$2)=1,1,0))*DD_Payment,AV172,_xlfn.IFS(DD_Frequency="Monthly",1,DD_Frequency="Quarterly",IF(MONTH(AV$2)=1,1,IF(MONTH(AV$2)=4,1,IF(MONTH(AV$2)=7,1,IF(MONTH(AV$2)=10,1,0)))),DD_Frequency="Annually",IF(MONTH(AV$2)=1,1,0))*DD_Payment))))</f>
        <v/>
      </c>
      <c r="AX172" s="3" t="str">
        <f t="shared" ref="AX172" ca="1" si="8296">IF($B172="","",IF(AV172&gt;AW172,(AV172-AW172/2)*(rate_A*(AX$1/365)),0))</f>
        <v/>
      </c>
      <c r="AY172" s="3" t="str">
        <f t="shared" ca="1" si="6494"/>
        <v/>
      </c>
      <c r="AZ172" s="3" t="str">
        <f t="shared" ref="AZ172" ca="1" si="8297">IF($B172="","",AK172*(1+rate_A*AX$1/365))</f>
        <v/>
      </c>
      <c r="BA172" s="3" t="str">
        <f t="shared" ref="BA172" ca="1" si="8298">IF($B172="","",AL172*(1+rate_A*AX$1/365))</f>
        <v/>
      </c>
      <c r="BB172" s="3" t="str">
        <f t="shared" ref="BB172" ca="1" si="8299">IF($B172="","",AM172*(1+rate_joint*AX$1/365))</f>
        <v/>
      </c>
      <c r="BC172" s="5" t="str">
        <f t="shared" ca="1" si="6498"/>
        <v/>
      </c>
      <c r="BD172" s="5" t="str" cm="1">
        <f t="array" aca="1" ref="BD172" ca="1">IF(BC172="","",_xlfn.IFS(BC172&lt;='Hidden inputs'!$C$15,BC172*'Hidden inputs'!$D$15,BC172&lt;='Hidden inputs'!$C$16,'Hidden inputs'!$C$15*'Hidden inputs'!$D$15+(BC172-'Hidden inputs'!$B$16)*'Hidden inputs'!$D$16,BC172&lt;='Hidden inputs'!$C$17,'Hidden inputs'!$C$15*'Hidden inputs'!$D$15+('Hidden inputs'!$C$16-'Hidden inputs'!$B$16)*'Hidden inputs'!$D$16+(BC172-'Hidden inputs'!$B$17)*'Hidden inputs'!$D$17,BC172&gt;'Hidden inputs'!$B$18,'Hidden inputs'!$C$15*'Hidden inputs'!$D$15+('Hidden inputs'!$C$16-'Hidden inputs'!$B$16)*'Hidden inputs'!$D$16+('Hidden inputs'!$C$17-'Hidden inputs'!$B$17)*'Hidden inputs'!$D$17+(BC172-'Hidden inputs'!$B$18)*'Hidden inputs'!$D$18))</f>
        <v/>
      </c>
      <c r="BE172" s="10" t="str">
        <f t="shared" ca="1" si="6499"/>
        <v/>
      </c>
      <c r="BF172" s="5" t="str">
        <f t="shared" ca="1" si="6403"/>
        <v/>
      </c>
      <c r="BG172" s="5" t="str">
        <f t="shared" ca="1" si="6404"/>
        <v/>
      </c>
      <c r="BH172" s="5" t="str">
        <f ca="1">IF($B172="","",'Hidden inputs'!$D$11*AY172+'Hidden inputs'!$E$11*AZ172)</f>
        <v/>
      </c>
      <c r="BI172" s="11" t="str">
        <f t="shared" ca="1" si="6330"/>
        <v/>
      </c>
      <c r="BJ172" s="9" t="str">
        <f t="shared" ca="1" si="6405"/>
        <v/>
      </c>
      <c r="BK172" s="3" t="str">
        <f t="shared" ca="1" si="6406"/>
        <v/>
      </c>
      <c r="BL172" s="5" t="str" cm="1">
        <f t="array" aca="1" ref="BL172" ca="1">IF($B172="","",IF(BK172=0,0,IF(DD_Payment="",0,IF(BK172&lt;_xlfn.IFS(DD_Frequency="Monthly",1,DD_Frequency="Quarterly",IF(MONTH(BK$2)=1,1,IF(MONTH(BK$2)=4,1,IF(MONTH(BK$2)=7,1,IF(MONTH(BK$2)=10,1,0)))),DD_Frequency="Annually",IF(MONTH(BK$2)=1,1,0))*DD_Payment,BK172,_xlfn.IFS(DD_Frequency="Monthly",1,DD_Frequency="Quarterly",IF(MONTH(BK$2)=1,1,IF(MONTH(BK$2)=4,1,IF(MONTH(BK$2)=7,1,IF(MONTH(BK$2)=10,1,0)))),DD_Frequency="Annually",IF(MONTH(BK$2)=1,1,0))*DD_Payment))))</f>
        <v/>
      </c>
      <c r="BM172" s="3" t="str">
        <f t="shared" ref="BM172" ca="1" si="8300">IF($B172="","",IF(BK172&gt;BL172,(BK172-BL172/2)*(rate_A*(BM$1/365)),0))</f>
        <v/>
      </c>
      <c r="BN172" s="3" t="str">
        <f t="shared" ca="1" si="6501"/>
        <v/>
      </c>
      <c r="BO172" s="3" t="str">
        <f t="shared" ref="BO172" ca="1" si="8301">IF($B172="","",AZ172*(1+rate_A*BM$1/365))</f>
        <v/>
      </c>
      <c r="BP172" s="3" t="str">
        <f t="shared" ref="BP172" ca="1" si="8302">IF($B172="","",BA172*(1+rate_A*BM$1/365))</f>
        <v/>
      </c>
      <c r="BQ172" s="3" t="str">
        <f t="shared" ref="BQ172" ca="1" si="8303">IF($B172="","",BB172*(1+rate_joint*BM$1/365))</f>
        <v/>
      </c>
      <c r="BR172" s="5" t="str">
        <f t="shared" ca="1" si="6505"/>
        <v/>
      </c>
      <c r="BS172" s="5" t="str" cm="1">
        <f t="array" aca="1" ref="BS172" ca="1">IF(BR172="","",_xlfn.IFS(BR172&lt;='Hidden inputs'!$C$15,BR172*'Hidden inputs'!$D$15,BR172&lt;='Hidden inputs'!$C$16,'Hidden inputs'!$C$15*'Hidden inputs'!$D$15+(BR172-'Hidden inputs'!$B$16)*'Hidden inputs'!$D$16,BR172&lt;='Hidden inputs'!$C$17,'Hidden inputs'!$C$15*'Hidden inputs'!$D$15+('Hidden inputs'!$C$16-'Hidden inputs'!$B$16)*'Hidden inputs'!$D$16+(BR172-'Hidden inputs'!$B$17)*'Hidden inputs'!$D$17,BR172&gt;'Hidden inputs'!$B$18,'Hidden inputs'!$C$15*'Hidden inputs'!$D$15+('Hidden inputs'!$C$16-'Hidden inputs'!$B$16)*'Hidden inputs'!$D$16+('Hidden inputs'!$C$17-'Hidden inputs'!$B$17)*'Hidden inputs'!$D$17+(BR172-'Hidden inputs'!$B$18)*'Hidden inputs'!$D$18))</f>
        <v/>
      </c>
      <c r="BT172" s="10" t="str">
        <f t="shared" ca="1" si="6506"/>
        <v/>
      </c>
      <c r="BU172" s="5" t="str">
        <f t="shared" ca="1" si="6411"/>
        <v/>
      </c>
      <c r="BV172" s="5" t="str">
        <f t="shared" ca="1" si="6412"/>
        <v/>
      </c>
      <c r="BW172" s="5" t="str">
        <f ca="1">IF($B172="","",'Hidden inputs'!$D$11*BN172+'Hidden inputs'!$E$11*BO172)</f>
        <v/>
      </c>
      <c r="BX172" s="11" t="str">
        <f t="shared" ca="1" si="6335"/>
        <v/>
      </c>
      <c r="BY172" s="9" t="str">
        <f t="shared" ca="1" si="6413"/>
        <v/>
      </c>
      <c r="BZ172" s="3" t="str">
        <f t="shared" ca="1" si="6414"/>
        <v/>
      </c>
      <c r="CA172" s="5" t="str" cm="1">
        <f t="array" aca="1" ref="CA172" ca="1">IF($B172="","",IF(BZ172=0,0,IF(DD_Payment="",0,IF(BZ172&lt;_xlfn.IFS(DD_Frequency="Monthly",1,DD_Frequency="Quarterly",IF(MONTH(BZ$2)=1,1,IF(MONTH(BZ$2)=4,1,IF(MONTH(BZ$2)=7,1,IF(MONTH(BZ$2)=10,1,0)))),DD_Frequency="Annually",IF(MONTH(BZ$2)=1,1,0))*DD_Payment,BZ172,_xlfn.IFS(DD_Frequency="Monthly",1,DD_Frequency="Quarterly",IF(MONTH(BZ$2)=1,1,IF(MONTH(BZ$2)=4,1,IF(MONTH(BZ$2)=7,1,IF(MONTH(BZ$2)=10,1,0)))),DD_Frequency="Annually",IF(MONTH(BZ$2)=1,1,0))*DD_Payment))))</f>
        <v/>
      </c>
      <c r="CB172" s="3" t="str">
        <f t="shared" ref="CB172" ca="1" si="8304">IF($B172="","",IF(BZ172&gt;CA172,(BZ172-CA172/2)*(rate_A*(CB$1/365)),0))</f>
        <v/>
      </c>
      <c r="CC172" s="3" t="str">
        <f t="shared" ca="1" si="6508"/>
        <v/>
      </c>
      <c r="CD172" s="3" t="str">
        <f t="shared" ref="CD172" ca="1" si="8305">IF($B172="","",BO172*(1+rate_A*CB$1/365))</f>
        <v/>
      </c>
      <c r="CE172" s="3" t="str">
        <f t="shared" ref="CE172" ca="1" si="8306">IF($B172="","",BP172*(1+rate_A*CB$1/365))</f>
        <v/>
      </c>
      <c r="CF172" s="3" t="str">
        <f t="shared" ref="CF172" ca="1" si="8307">IF($B172="","",BQ172*(1+rate_joint*CB$1/365))</f>
        <v/>
      </c>
      <c r="CG172" s="5" t="str">
        <f t="shared" ca="1" si="6512"/>
        <v/>
      </c>
      <c r="CH172" s="5" t="str" cm="1">
        <f t="array" aca="1" ref="CH172" ca="1">IF(CG172="","",_xlfn.IFS(CG172&lt;='Hidden inputs'!$C$15,CG172*'Hidden inputs'!$D$15,CG172&lt;='Hidden inputs'!$C$16,'Hidden inputs'!$C$15*'Hidden inputs'!$D$15+(CG172-'Hidden inputs'!$B$16)*'Hidden inputs'!$D$16,CG172&lt;='Hidden inputs'!$C$17,'Hidden inputs'!$C$15*'Hidden inputs'!$D$15+('Hidden inputs'!$C$16-'Hidden inputs'!$B$16)*'Hidden inputs'!$D$16+(CG172-'Hidden inputs'!$B$17)*'Hidden inputs'!$D$17,CG172&gt;'Hidden inputs'!$B$18,'Hidden inputs'!$C$15*'Hidden inputs'!$D$15+('Hidden inputs'!$C$16-'Hidden inputs'!$B$16)*'Hidden inputs'!$D$16+('Hidden inputs'!$C$17-'Hidden inputs'!$B$17)*'Hidden inputs'!$D$17+(CG172-'Hidden inputs'!$B$18)*'Hidden inputs'!$D$18))</f>
        <v/>
      </c>
      <c r="CI172" s="10" t="str">
        <f t="shared" ca="1" si="6513"/>
        <v/>
      </c>
      <c r="CJ172" s="5" t="str">
        <f t="shared" ca="1" si="6419"/>
        <v/>
      </c>
      <c r="CK172" s="5" t="str">
        <f t="shared" ca="1" si="6420"/>
        <v/>
      </c>
      <c r="CL172" s="5" t="str">
        <f ca="1">IF($B172="","",'Hidden inputs'!$D$11*CC172+'Hidden inputs'!$E$11*CD172)</f>
        <v/>
      </c>
      <c r="CM172" s="11" t="str">
        <f t="shared" ca="1" si="6340"/>
        <v/>
      </c>
      <c r="CN172" s="9" t="str">
        <f t="shared" ca="1" si="6421"/>
        <v/>
      </c>
      <c r="CO172" s="3" t="str">
        <f t="shared" ca="1" si="6422"/>
        <v/>
      </c>
      <c r="CP172" s="5" t="str" cm="1">
        <f t="array" aca="1" ref="CP172" ca="1">IF($B172="","",IF(CO172=0,0,IF(DD_Payment="",0,IF(CO172&lt;_xlfn.IFS(DD_Frequency="Monthly",1,DD_Frequency="Quarterly",IF(MONTH(CO$2)=1,1,IF(MONTH(CO$2)=4,1,IF(MONTH(CO$2)=7,1,IF(MONTH(CO$2)=10,1,0)))),DD_Frequency="Annually",IF(MONTH(CO$2)=1,1,0))*DD_Payment,CO172,_xlfn.IFS(DD_Frequency="Monthly",1,DD_Frequency="Quarterly",IF(MONTH(CO$2)=1,1,IF(MONTH(CO$2)=4,1,IF(MONTH(CO$2)=7,1,IF(MONTH(CO$2)=10,1,0)))),DD_Frequency="Annually",IF(MONTH(CO$2)=1,1,0))*DD_Payment))))</f>
        <v/>
      </c>
      <c r="CQ172" s="3" t="str">
        <f t="shared" ref="CQ172" ca="1" si="8308">IF($B172="","",IF(CO172&gt;CP172,(CO172-CP172/2)*(rate_A*(CQ$1/365)),0))</f>
        <v/>
      </c>
      <c r="CR172" s="3" t="str">
        <f t="shared" ca="1" si="6515"/>
        <v/>
      </c>
      <c r="CS172" s="3" t="str">
        <f t="shared" ref="CS172" ca="1" si="8309">IF($B172="","",CD172*(1+rate_A*CQ$1/365))</f>
        <v/>
      </c>
      <c r="CT172" s="3" t="str">
        <f t="shared" ref="CT172" ca="1" si="8310">IF($B172="","",CE172*(1+rate_A*CQ$1/365))</f>
        <v/>
      </c>
      <c r="CU172" s="3" t="str">
        <f t="shared" ref="CU172" ca="1" si="8311">IF($B172="","",CF172*(1+rate_joint*CQ$1/365))</f>
        <v/>
      </c>
      <c r="CV172" s="5" t="str">
        <f t="shared" ca="1" si="6519"/>
        <v/>
      </c>
      <c r="CW172" s="5" t="str" cm="1">
        <f t="array" aca="1" ref="CW172" ca="1">IF(CV172="","",_xlfn.IFS(CV172&lt;='Hidden inputs'!$C$15,CV172*'Hidden inputs'!$D$15,CV172&lt;='Hidden inputs'!$C$16,'Hidden inputs'!$C$15*'Hidden inputs'!$D$15+(CV172-'Hidden inputs'!$B$16)*'Hidden inputs'!$D$16,CV172&lt;='Hidden inputs'!$C$17,'Hidden inputs'!$C$15*'Hidden inputs'!$D$15+('Hidden inputs'!$C$16-'Hidden inputs'!$B$16)*'Hidden inputs'!$D$16+(CV172-'Hidden inputs'!$B$17)*'Hidden inputs'!$D$17,CV172&gt;'Hidden inputs'!$B$18,'Hidden inputs'!$C$15*'Hidden inputs'!$D$15+('Hidden inputs'!$C$16-'Hidden inputs'!$B$16)*'Hidden inputs'!$D$16+('Hidden inputs'!$C$17-'Hidden inputs'!$B$17)*'Hidden inputs'!$D$17+(CV172-'Hidden inputs'!$B$18)*'Hidden inputs'!$D$18))</f>
        <v/>
      </c>
      <c r="CX172" s="10" t="str">
        <f t="shared" ca="1" si="6520"/>
        <v/>
      </c>
      <c r="CY172" s="5" t="str">
        <f t="shared" ca="1" si="6427"/>
        <v/>
      </c>
      <c r="CZ172" s="5" t="str">
        <f t="shared" ca="1" si="6428"/>
        <v/>
      </c>
      <c r="DA172" s="5" t="str">
        <f ca="1">IF($B172="","",'Hidden inputs'!$D$11*CR172+'Hidden inputs'!$E$11*CS172)</f>
        <v/>
      </c>
      <c r="DB172" s="11" t="str">
        <f t="shared" ca="1" si="6345"/>
        <v/>
      </c>
      <c r="DC172" s="9" t="str">
        <f t="shared" ca="1" si="6429"/>
        <v/>
      </c>
      <c r="DD172" s="3" t="str">
        <f t="shared" ca="1" si="6430"/>
        <v/>
      </c>
      <c r="DE172" s="5" t="str" cm="1">
        <f t="array" aca="1" ref="DE172" ca="1">IF($B172="","",IF(DD172=0,0,IF(DD_Payment="",0,IF(DD172&lt;_xlfn.IFS(DD_Frequency="Monthly",1,DD_Frequency="Quarterly",IF(MONTH(DD$2)=1,1,IF(MONTH(DD$2)=4,1,IF(MONTH(DD$2)=7,1,IF(MONTH(DD$2)=10,1,0)))),DD_Frequency="Annually",IF(MONTH(DD$2)=1,1,0))*DD_Payment,DD172,_xlfn.IFS(DD_Frequency="Monthly",1,DD_Frequency="Quarterly",IF(MONTH(DD$2)=1,1,IF(MONTH(DD$2)=4,1,IF(MONTH(DD$2)=7,1,IF(MONTH(DD$2)=10,1,0)))),DD_Frequency="Annually",IF(MONTH(DD$2)=1,1,0))*DD_Payment))))</f>
        <v/>
      </c>
      <c r="DF172" s="3" t="str">
        <f t="shared" ref="DF172" ca="1" si="8312">IF($B172="","",IF(DD172&gt;DE172,(DD172-DE172/2)*(rate_A*(DF$1/365)),0))</f>
        <v/>
      </c>
      <c r="DG172" s="3" t="str">
        <f t="shared" ca="1" si="6522"/>
        <v/>
      </c>
      <c r="DH172" s="3" t="str">
        <f t="shared" ref="DH172" ca="1" si="8313">IF($B172="","",CS172*(1+rate_A*DF$1/365))</f>
        <v/>
      </c>
      <c r="DI172" s="3" t="str">
        <f t="shared" ref="DI172" ca="1" si="8314">IF($B172="","",CT172*(1+rate_A*DF$1/365))</f>
        <v/>
      </c>
      <c r="DJ172" s="3" t="str">
        <f t="shared" ref="DJ172" ca="1" si="8315">IF($B172="","",CU172*(1+rate_joint*DF$1/365))</f>
        <v/>
      </c>
      <c r="DK172" s="5" t="str">
        <f t="shared" ca="1" si="6526"/>
        <v/>
      </c>
      <c r="DL172" s="5" t="str" cm="1">
        <f t="array" aca="1" ref="DL172" ca="1">IF(DK172="","",_xlfn.IFS(DK172&lt;='Hidden inputs'!$C$15,DK172*'Hidden inputs'!$D$15,DK172&lt;='Hidden inputs'!$C$16,'Hidden inputs'!$C$15*'Hidden inputs'!$D$15+(DK172-'Hidden inputs'!$B$16)*'Hidden inputs'!$D$16,DK172&lt;='Hidden inputs'!$C$17,'Hidden inputs'!$C$15*'Hidden inputs'!$D$15+('Hidden inputs'!$C$16-'Hidden inputs'!$B$16)*'Hidden inputs'!$D$16+(DK172-'Hidden inputs'!$B$17)*'Hidden inputs'!$D$17,DK172&gt;'Hidden inputs'!$B$18,'Hidden inputs'!$C$15*'Hidden inputs'!$D$15+('Hidden inputs'!$C$16-'Hidden inputs'!$B$16)*'Hidden inputs'!$D$16+('Hidden inputs'!$C$17-'Hidden inputs'!$B$17)*'Hidden inputs'!$D$17+(DK172-'Hidden inputs'!$B$18)*'Hidden inputs'!$D$18))</f>
        <v/>
      </c>
      <c r="DM172" s="10" t="str">
        <f t="shared" ca="1" si="6527"/>
        <v/>
      </c>
      <c r="DN172" s="5" t="str">
        <f t="shared" ca="1" si="6435"/>
        <v/>
      </c>
      <c r="DO172" s="5" t="str">
        <f t="shared" ca="1" si="6436"/>
        <v/>
      </c>
      <c r="DP172" s="5" t="str">
        <f ca="1">IF($B172="","",'Hidden inputs'!$D$11*DG172+'Hidden inputs'!$E$11*DH172)</f>
        <v/>
      </c>
      <c r="DQ172" s="11" t="str">
        <f t="shared" ca="1" si="6350"/>
        <v/>
      </c>
      <c r="DR172" s="9" t="str">
        <f t="shared" ca="1" si="6437"/>
        <v/>
      </c>
      <c r="DS172" s="3" t="str">
        <f t="shared" ca="1" si="6438"/>
        <v/>
      </c>
      <c r="DT172" s="5" t="str" cm="1">
        <f t="array" aca="1" ref="DT172" ca="1">IF($B172="","",IF(DS172=0,0,IF(DD_Payment="",0,IF(DS172&lt;_xlfn.IFS(DD_Frequency="Monthly",1,DD_Frequency="Quarterly",IF(MONTH(DS$2)=1,1,IF(MONTH(DS$2)=4,1,IF(MONTH(DS$2)=7,1,IF(MONTH(DS$2)=10,1,0)))),DD_Frequency="Annually",IF(MONTH(DS$2)=1,1,0))*DD_Payment,DS172,_xlfn.IFS(DD_Frequency="Monthly",1,DD_Frequency="Quarterly",IF(MONTH(DS$2)=1,1,IF(MONTH(DS$2)=4,1,IF(MONTH(DS$2)=7,1,IF(MONTH(DS$2)=10,1,0)))),DD_Frequency="Annually",IF(MONTH(DS$2)=1,1,0))*DD_Payment))))</f>
        <v/>
      </c>
      <c r="DU172" s="3" t="str">
        <f t="shared" ref="DU172" ca="1" si="8316">IF($B172="","",IF(DS172&gt;DT172,(DS172-DT172/2)*(rate_A*(DU$1/365)),0))</f>
        <v/>
      </c>
      <c r="DV172" s="3" t="str">
        <f t="shared" ca="1" si="6529"/>
        <v/>
      </c>
      <c r="DW172" s="3" t="str">
        <f t="shared" ref="DW172" ca="1" si="8317">IF($B172="","",DH172*(1+rate_A*DU$1/365))</f>
        <v/>
      </c>
      <c r="DX172" s="3" t="str">
        <f t="shared" ref="DX172" ca="1" si="8318">IF($B172="","",DI172*(1+rate_A*DU$1/365))</f>
        <v/>
      </c>
      <c r="DY172" s="3" t="str">
        <f t="shared" ref="DY172" ca="1" si="8319">IF($B172="","",DJ172*(1+rate_joint*DU$1/365))</f>
        <v/>
      </c>
      <c r="DZ172" s="5" t="str">
        <f t="shared" ca="1" si="6533"/>
        <v/>
      </c>
      <c r="EA172" s="5" t="str" cm="1">
        <f t="array" aca="1" ref="EA172" ca="1">IF(DZ172="","",_xlfn.IFS(DZ172&lt;='Hidden inputs'!$C$15,DZ172*'Hidden inputs'!$D$15,DZ172&lt;='Hidden inputs'!$C$16,'Hidden inputs'!$C$15*'Hidden inputs'!$D$15+(DZ172-'Hidden inputs'!$B$16)*'Hidden inputs'!$D$16,DZ172&lt;='Hidden inputs'!$C$17,'Hidden inputs'!$C$15*'Hidden inputs'!$D$15+('Hidden inputs'!$C$16-'Hidden inputs'!$B$16)*'Hidden inputs'!$D$16+(DZ172-'Hidden inputs'!$B$17)*'Hidden inputs'!$D$17,DZ172&gt;'Hidden inputs'!$B$18,'Hidden inputs'!$C$15*'Hidden inputs'!$D$15+('Hidden inputs'!$C$16-'Hidden inputs'!$B$16)*'Hidden inputs'!$D$16+('Hidden inputs'!$C$17-'Hidden inputs'!$B$17)*'Hidden inputs'!$D$17+(DZ172-'Hidden inputs'!$B$18)*'Hidden inputs'!$D$18))</f>
        <v/>
      </c>
      <c r="EB172" s="10" t="str">
        <f t="shared" ca="1" si="6534"/>
        <v/>
      </c>
      <c r="EC172" s="5" t="str">
        <f t="shared" ca="1" si="6443"/>
        <v/>
      </c>
      <c r="ED172" s="5" t="str">
        <f t="shared" ca="1" si="6444"/>
        <v/>
      </c>
      <c r="EE172" s="5" t="str">
        <f ca="1">IF($B172="","",'Hidden inputs'!$D$11*DV172+'Hidden inputs'!$E$11*DW172)</f>
        <v/>
      </c>
      <c r="EF172" s="11" t="str">
        <f t="shared" ca="1" si="6355"/>
        <v/>
      </c>
      <c r="EG172" s="9" t="str">
        <f t="shared" ca="1" si="6445"/>
        <v/>
      </c>
      <c r="EH172" s="3" t="str">
        <f t="shared" ca="1" si="6446"/>
        <v/>
      </c>
      <c r="EI172" s="5" t="str" cm="1">
        <f t="array" aca="1" ref="EI172" ca="1">IF($B172="","",IF(EH172=0,0,IF(DD_Payment="",0,IF(EH172&lt;_xlfn.IFS(DD_Frequency="Monthly",1,DD_Frequency="Quarterly",IF(MONTH(EH$2)=1,1,IF(MONTH(EH$2)=4,1,IF(MONTH(EH$2)=7,1,IF(MONTH(EH$2)=10,1,0)))),DD_Frequency="Annually",IF(MONTH(EH$2)=1,1,0))*DD_Payment,EH172,_xlfn.IFS(DD_Frequency="Monthly",1,DD_Frequency="Quarterly",IF(MONTH(EH$2)=1,1,IF(MONTH(EH$2)=4,1,IF(MONTH(EH$2)=7,1,IF(MONTH(EH$2)=10,1,0)))),DD_Frequency="Annually",IF(MONTH(EH$2)=1,1,0))*DD_Payment))))</f>
        <v/>
      </c>
      <c r="EJ172" s="3" t="str">
        <f t="shared" ref="EJ172" ca="1" si="8320">IF($B172="","",IF(EH172&gt;EI172,(EH172-EI172/2)*(rate_A*(EJ$1/365)),0))</f>
        <v/>
      </c>
      <c r="EK172" s="3" t="str">
        <f t="shared" ca="1" si="6536"/>
        <v/>
      </c>
      <c r="EL172" s="3" t="str">
        <f t="shared" ref="EL172" ca="1" si="8321">IF($B172="","",DW172*(1+rate_A*EJ$1/365))</f>
        <v/>
      </c>
      <c r="EM172" s="3" t="str">
        <f t="shared" ref="EM172" ca="1" si="8322">IF($B172="","",DX172*(1+rate_A*EJ$1/365))</f>
        <v/>
      </c>
      <c r="EN172" s="3" t="str">
        <f t="shared" ref="EN172" ca="1" si="8323">IF($B172="","",DY172*(1+rate_joint*EJ$1/365))</f>
        <v/>
      </c>
      <c r="EO172" s="5" t="str">
        <f t="shared" ca="1" si="6540"/>
        <v/>
      </c>
      <c r="EP172" s="5" t="str" cm="1">
        <f t="array" aca="1" ref="EP172" ca="1">IF(EO172="","",_xlfn.IFS(EO172&lt;='Hidden inputs'!$C$15,EO172*'Hidden inputs'!$D$15,EO172&lt;='Hidden inputs'!$C$16,'Hidden inputs'!$C$15*'Hidden inputs'!$D$15+(EO172-'Hidden inputs'!$B$16)*'Hidden inputs'!$D$16,EO172&lt;='Hidden inputs'!$C$17,'Hidden inputs'!$C$15*'Hidden inputs'!$D$15+('Hidden inputs'!$C$16-'Hidden inputs'!$B$16)*'Hidden inputs'!$D$16+(EO172-'Hidden inputs'!$B$17)*'Hidden inputs'!$D$17,EO172&gt;'Hidden inputs'!$B$18,'Hidden inputs'!$C$15*'Hidden inputs'!$D$15+('Hidden inputs'!$C$16-'Hidden inputs'!$B$16)*'Hidden inputs'!$D$16+('Hidden inputs'!$C$17-'Hidden inputs'!$B$17)*'Hidden inputs'!$D$17+(EO172-'Hidden inputs'!$B$18)*'Hidden inputs'!$D$18))</f>
        <v/>
      </c>
      <c r="EQ172" s="10" t="str">
        <f t="shared" ca="1" si="6541"/>
        <v/>
      </c>
      <c r="ER172" s="5" t="str">
        <f t="shared" ca="1" si="6451"/>
        <v/>
      </c>
      <c r="ES172" s="5" t="str">
        <f t="shared" ca="1" si="6452"/>
        <v/>
      </c>
      <c r="ET172" s="5" t="str">
        <f ca="1">IF($B172="","",'Hidden inputs'!$D$11*EK172+'Hidden inputs'!$E$11*EL172)</f>
        <v/>
      </c>
      <c r="EU172" s="11" t="str">
        <f t="shared" ca="1" si="6360"/>
        <v/>
      </c>
      <c r="EV172" s="9" t="str">
        <f t="shared" ca="1" si="6453"/>
        <v/>
      </c>
      <c r="EW172" s="3" t="str">
        <f t="shared" ca="1" si="6454"/>
        <v/>
      </c>
      <c r="EX172" s="5" t="str" cm="1">
        <f t="array" aca="1" ref="EX172" ca="1">IF($B172="","",IF(EW172=0,0,IF(DD_Payment="",0,IF(EW172&lt;_xlfn.IFS(DD_Frequency="Monthly",1,DD_Frequency="Quarterly",IF(MONTH(EW$2)=1,1,IF(MONTH(EW$2)=4,1,IF(MONTH(EW$2)=7,1,IF(MONTH(EW$2)=10,1,0)))),DD_Frequency="Annually",IF(MONTH(EW$2)=1,1,0))*DD_Payment,EW172,_xlfn.IFS(DD_Frequency="Monthly",1,DD_Frequency="Quarterly",IF(MONTH(EW$2)=1,1,IF(MONTH(EW$2)=4,1,IF(MONTH(EW$2)=7,1,IF(MONTH(EW$2)=10,1,0)))),DD_Frequency="Annually",IF(MONTH(EW$2)=1,1,0))*DD_Payment))))</f>
        <v/>
      </c>
      <c r="EY172" s="3" t="str">
        <f t="shared" ref="EY172" ca="1" si="8324">IF($B172="","",IF(EW172&gt;EX172,(EW172-EX172/2)*(rate_A*(EY$1/365)),0))</f>
        <v/>
      </c>
      <c r="EZ172" s="3" t="str">
        <f t="shared" ca="1" si="6543"/>
        <v/>
      </c>
      <c r="FA172" s="3" t="str">
        <f t="shared" ref="FA172" ca="1" si="8325">IF($B172="","",EL172*(1+rate_A*EY$1/365))</f>
        <v/>
      </c>
      <c r="FB172" s="3" t="str">
        <f t="shared" ref="FB172" ca="1" si="8326">IF($B172="","",EM172*(1+rate_A*EY$1/365))</f>
        <v/>
      </c>
      <c r="FC172" s="3" t="str">
        <f t="shared" ref="FC172" ca="1" si="8327">IF($B172="","",EN172*(1+rate_joint*EY$1/365))</f>
        <v/>
      </c>
      <c r="FD172" s="5" t="str">
        <f t="shared" ca="1" si="6547"/>
        <v/>
      </c>
      <c r="FE172" s="5" t="str" cm="1">
        <f t="array" aca="1" ref="FE172" ca="1">IF(FD172="","",_xlfn.IFS(FD172&lt;='Hidden inputs'!$C$15,FD172*'Hidden inputs'!$D$15,FD172&lt;='Hidden inputs'!$C$16,'Hidden inputs'!$C$15*'Hidden inputs'!$D$15+(FD172-'Hidden inputs'!$B$16)*'Hidden inputs'!$D$16,FD172&lt;='Hidden inputs'!$C$17,'Hidden inputs'!$C$15*'Hidden inputs'!$D$15+('Hidden inputs'!$C$16-'Hidden inputs'!$B$16)*'Hidden inputs'!$D$16+(FD172-'Hidden inputs'!$B$17)*'Hidden inputs'!$D$17,FD172&gt;'Hidden inputs'!$B$18,'Hidden inputs'!$C$15*'Hidden inputs'!$D$15+('Hidden inputs'!$C$16-'Hidden inputs'!$B$16)*'Hidden inputs'!$D$16+('Hidden inputs'!$C$17-'Hidden inputs'!$B$17)*'Hidden inputs'!$D$17+(FD172-'Hidden inputs'!$B$18)*'Hidden inputs'!$D$18))</f>
        <v/>
      </c>
      <c r="FF172" s="10" t="str">
        <f t="shared" ca="1" si="6548"/>
        <v/>
      </c>
      <c r="FG172" s="5" t="str">
        <f t="shared" ca="1" si="6459"/>
        <v/>
      </c>
      <c r="FH172" s="5" t="str">
        <f t="shared" ca="1" si="6460"/>
        <v/>
      </c>
      <c r="FI172" s="5" t="str">
        <f ca="1">IF($B172="","",'Hidden inputs'!$D$11*EZ172+'Hidden inputs'!$E$11*FA172)</f>
        <v/>
      </c>
      <c r="FJ172" s="11" t="str">
        <f t="shared" ca="1" si="6365"/>
        <v/>
      </c>
      <c r="FK172" s="9" t="str">
        <f t="shared" ca="1" si="6461"/>
        <v/>
      </c>
      <c r="FL172" s="3" t="str">
        <f t="shared" ca="1" si="6462"/>
        <v/>
      </c>
      <c r="FM172" s="5" t="str" cm="1">
        <f t="array" aca="1" ref="FM172" ca="1">IF($B172="","",IF(FL172=0,0,IF(DD_Payment="",0,IF(FL172&lt;_xlfn.IFS(DD_Frequency="Monthly",1,DD_Frequency="Quarterly",IF(MONTH(FL$2)=1,1,IF(MONTH(FL$2)=4,1,IF(MONTH(FL$2)=7,1,IF(MONTH(FL$2)=10,1,0)))),DD_Frequency="Annually",IF(MONTH(FL$2)=1,1,0))*DD_Payment,FL172,_xlfn.IFS(DD_Frequency="Monthly",1,DD_Frequency="Quarterly",IF(MONTH(FL$2)=1,1,IF(MONTH(FL$2)=4,1,IF(MONTH(FL$2)=7,1,IF(MONTH(FL$2)=10,1,0)))),DD_Frequency="Annually",IF(MONTH(FL$2)=1,1,0))*DD_Payment))))</f>
        <v/>
      </c>
      <c r="FN172" s="3" t="str">
        <f t="shared" ref="FN172" ca="1" si="8328">IF($B172="","",IF(FL172&gt;FM172,(FL172-FM172/2)*(rate_A*(FN$1/365)),0))</f>
        <v/>
      </c>
      <c r="FO172" s="3" t="str">
        <f t="shared" ca="1" si="6550"/>
        <v/>
      </c>
      <c r="FP172" s="3" t="str">
        <f t="shared" ref="FP172" ca="1" si="8329">IF($B172="","",FA172*(1+rate_A*FN$1/365))</f>
        <v/>
      </c>
      <c r="FQ172" s="3" t="str">
        <f t="shared" ref="FQ172" ca="1" si="8330">IF($B172="","",FB172*(1+rate_A*FN$1/365))</f>
        <v/>
      </c>
      <c r="FR172" s="3" t="str">
        <f t="shared" ref="FR172" ca="1" si="8331">IF($B172="","",FC172*(1+rate_joint*FN$1/365))</f>
        <v/>
      </c>
      <c r="FS172" s="5" t="str">
        <f t="shared" ca="1" si="6554"/>
        <v/>
      </c>
      <c r="FT172" s="5" t="str" cm="1">
        <f t="array" aca="1" ref="FT172" ca="1">IF(FS172="","",_xlfn.IFS(FS172&lt;='Hidden inputs'!$C$15,FS172*'Hidden inputs'!$D$15,FS172&lt;='Hidden inputs'!$C$16,'Hidden inputs'!$C$15*'Hidden inputs'!$D$15+(FS172-'Hidden inputs'!$B$16)*'Hidden inputs'!$D$16,FS172&lt;='Hidden inputs'!$C$17,'Hidden inputs'!$C$15*'Hidden inputs'!$D$15+('Hidden inputs'!$C$16-'Hidden inputs'!$B$16)*'Hidden inputs'!$D$16+(FS172-'Hidden inputs'!$B$17)*'Hidden inputs'!$D$17,FS172&gt;'Hidden inputs'!$B$18,'Hidden inputs'!$C$15*'Hidden inputs'!$D$15+('Hidden inputs'!$C$16-'Hidden inputs'!$B$16)*'Hidden inputs'!$D$16+('Hidden inputs'!$C$17-'Hidden inputs'!$B$17)*'Hidden inputs'!$D$17+(FS172-'Hidden inputs'!$B$18)*'Hidden inputs'!$D$18))</f>
        <v/>
      </c>
      <c r="FU172" s="10" t="str">
        <f t="shared" ca="1" si="6555"/>
        <v/>
      </c>
      <c r="FV172" s="5" t="str">
        <f t="shared" ca="1" si="6467"/>
        <v/>
      </c>
      <c r="FW172" s="5" t="str">
        <f t="shared" ca="1" si="6468"/>
        <v/>
      </c>
      <c r="FX172" s="5" t="str">
        <f ca="1">IF($B172="","",'Hidden inputs'!$D$11*FO172+'Hidden inputs'!$E$11*FP172)</f>
        <v/>
      </c>
      <c r="FY172" s="11" t="str">
        <f t="shared" ca="1" si="6370"/>
        <v/>
      </c>
      <c r="FZ172" s="9" t="str">
        <f t="shared" ca="1" si="6469"/>
        <v/>
      </c>
      <c r="GA172" s="5" t="str">
        <f t="shared" ca="1" si="6470"/>
        <v/>
      </c>
      <c r="GB172" s="5" t="str">
        <f t="shared" ca="1" si="6471"/>
        <v/>
      </c>
      <c r="GC172" s="5" t="str">
        <f t="shared" ca="1" si="6371"/>
        <v/>
      </c>
      <c r="GD172" s="5" t="str">
        <f t="shared" ca="1" si="6372"/>
        <v/>
      </c>
    </row>
    <row r="173" spans="1:186" x14ac:dyDescent="0.35">
      <c r="A173" s="2" t="str">
        <f t="shared" ca="1" si="6373"/>
        <v/>
      </c>
      <c r="B173" s="6" t="str">
        <f t="shared" ca="1" si="6374"/>
        <v/>
      </c>
      <c r="C173" s="5" t="str">
        <f t="shared" ca="1" si="6472"/>
        <v/>
      </c>
      <c r="D173" s="5" t="str" cm="1">
        <f t="array" aca="1" ref="D173" ca="1">IF($B173="","",IF(C173=0,0,IF(DD_Payment="",0,IF(C173&lt;_xlfn.IFS(DD_Frequency="Monthly",1,DD_Frequency="Quarterly",IF(MONTH(C$2)=1,1,IF(MONTH(C$2)=4,1,IF(MONTH(C$2)=7,1,IF(MONTH(C$2)=10,1,0)))),DD_Frequency="Annually",IF(MONTH(C$2)=1,1,0))*DD_Payment,C173,_xlfn.IFS(DD_Frequency="Monthly",1,DD_Frequency="Quarterly",IF(MONTH(C$2)=1,1,IF(MONTH(C$2)=4,1,IF(MONTH(C$2)=7,1,IF(MONTH(C$2)=10,1,0)))),DD_Frequency="Annually",IF(MONTH(C$2)=1,1,0))*DD_Payment))))</f>
        <v/>
      </c>
      <c r="E173" s="5" t="str">
        <f t="shared" ref="E173" ca="1" si="8332">IF(B173="","",IF(C173&gt;D173,(C173-D173/2)*(rate_A*(E$1/365)),0))</f>
        <v/>
      </c>
      <c r="F173" s="5" t="str">
        <f t="shared" ca="1" si="6376"/>
        <v/>
      </c>
      <c r="G173" s="5" t="str">
        <f t="shared" ref="G173" ca="1" si="8333">IF(B173="","",G172*(1+rate_A*E$1/365))</f>
        <v/>
      </c>
      <c r="H173" s="5" t="str">
        <f t="shared" ref="H173" ca="1" si="8334">IF(B173="","",H172*(1+rate_A*E$1/365))</f>
        <v/>
      </c>
      <c r="I173" s="5" t="str">
        <f t="shared" ref="I173" ca="1" si="8335">IF(B173="","",I172*(1+rate_joint*E$1/365))</f>
        <v/>
      </c>
      <c r="J173" s="5" t="str">
        <f t="shared" ca="1" si="6477"/>
        <v/>
      </c>
      <c r="K173" s="5" t="str" cm="1">
        <f t="array" aca="1" ref="K173" ca="1">IF(J173="","",_xlfn.IFS(J173&lt;='Hidden inputs'!$C$15,J173*'Hidden inputs'!$D$15,J173&lt;='Hidden inputs'!$C$16,'Hidden inputs'!$C$15*'Hidden inputs'!$D$15+(J173-'Hidden inputs'!$B$16)*'Hidden inputs'!$D$16,J173&lt;='Hidden inputs'!$C$17,'Hidden inputs'!$C$15*'Hidden inputs'!$D$15+('Hidden inputs'!$C$16-'Hidden inputs'!$B$16)*'Hidden inputs'!$D$16+(J173-'Hidden inputs'!$B$17)*'Hidden inputs'!$D$17,J173&gt;'Hidden inputs'!$B$18,'Hidden inputs'!$C$15*'Hidden inputs'!$D$15+('Hidden inputs'!$C$16-'Hidden inputs'!$B$16)*'Hidden inputs'!$D$16+('Hidden inputs'!$C$17-'Hidden inputs'!$B$17)*'Hidden inputs'!$D$17+(J173-'Hidden inputs'!$B$18)*'Hidden inputs'!$D$18))</f>
        <v/>
      </c>
      <c r="L173" s="11" t="str">
        <f t="shared" ca="1" si="6478"/>
        <v/>
      </c>
      <c r="M173" s="5" t="str">
        <f t="shared" ca="1" si="6380"/>
        <v/>
      </c>
      <c r="N173" s="5" t="str">
        <f t="shared" ca="1" si="6381"/>
        <v/>
      </c>
      <c r="O173" s="5" t="str">
        <f ca="1">IF(B173="","",'Hidden inputs'!$D$11*F173+'Hidden inputs'!$E$11*G173)</f>
        <v/>
      </c>
      <c r="P173" s="11" t="str">
        <f t="shared" ca="1" si="6314"/>
        <v/>
      </c>
      <c r="Q173" s="20" t="str">
        <f t="shared" ca="1" si="6315"/>
        <v/>
      </c>
      <c r="R173" s="3" t="str">
        <f t="shared" ca="1" si="6382"/>
        <v/>
      </c>
      <c r="S173" s="5" t="str" cm="1">
        <f t="array" aca="1" ref="S173" ca="1">IF($B173="","",IF(R173=0,0,IF(DD_Payment="",0,IF(R173&lt;_xlfn.IFS(DD_Frequency="Monthly",1,DD_Frequency="Quarterly",IF(MONTH(R$2)=1,1,IF(MONTH(R$2)=4,1,IF(MONTH(R$2)=7,1,IF(MONTH(R$2)=10,1,0)))),DD_Frequency="Annually",IF(MONTH(R$2)=1,1,0))*DD_Payment,R173,_xlfn.IFS(DD_Frequency="Monthly",1,DD_Frequency="Quarterly",IF(MONTH(R$2)=1,1,IF(MONTH(R$2)=4,1,IF(MONTH(R$2)=7,1,IF(MONTH(R$2)=10,1,0)))),DD_Frequency="Annually",IF(MONTH(R$2)=1,1,0))*DD_Payment))))</f>
        <v/>
      </c>
      <c r="T173" s="3" t="str">
        <f t="shared" ref="T173" ca="1" si="8336">IF(B173="","",IF(R173&gt;S173,(R173-S173/2)*(rate_A*((T$1+A173)/365)),0))</f>
        <v/>
      </c>
      <c r="U173" s="3" t="str">
        <f t="shared" ca="1" si="6384"/>
        <v/>
      </c>
      <c r="V173" s="3" t="str">
        <f t="shared" ref="V173" ca="1" si="8337">IF(B173="","",G173*(1+rate_A*(T$1+A173)/365))</f>
        <v/>
      </c>
      <c r="W173" s="3" t="str">
        <f t="shared" ref="W173" ca="1" si="8338">IF(B173="","",H173*(1+rate_A*(T$1+A173)/365))</f>
        <v/>
      </c>
      <c r="X173" s="3" t="str">
        <f t="shared" ref="X173" ca="1" si="8339">IF(B173="","",I173*(1+rate_joint*(T$1+A173)/365))</f>
        <v/>
      </c>
      <c r="Y173" s="5" t="str">
        <f t="shared" ca="1" si="6483"/>
        <v/>
      </c>
      <c r="Z173" s="5" t="str" cm="1">
        <f t="array" aca="1" ref="Z173" ca="1">IF(Y173="","",_xlfn.IFS(Y173&lt;='Hidden inputs'!$C$15,Y173*'Hidden inputs'!$D$15,Y173&lt;='Hidden inputs'!$C$16,'Hidden inputs'!$C$15*'Hidden inputs'!$D$15+(Y173-'Hidden inputs'!$B$16)*'Hidden inputs'!$D$16,Y173&lt;='Hidden inputs'!$C$17,'Hidden inputs'!$C$15*'Hidden inputs'!$D$15+('Hidden inputs'!$C$16-'Hidden inputs'!$B$16)*'Hidden inputs'!$D$16+(Y173-'Hidden inputs'!$B$17)*'Hidden inputs'!$D$17,Y173&gt;'Hidden inputs'!$B$18,'Hidden inputs'!$C$15*'Hidden inputs'!$D$15+('Hidden inputs'!$C$16-'Hidden inputs'!$B$16)*'Hidden inputs'!$D$16+('Hidden inputs'!$C$17-'Hidden inputs'!$B$17)*'Hidden inputs'!$D$17+(Y173-'Hidden inputs'!$B$18)*'Hidden inputs'!$D$18))</f>
        <v/>
      </c>
      <c r="AA173" s="10" t="str">
        <f t="shared" ca="1" si="6484"/>
        <v/>
      </c>
      <c r="AB173" s="5" t="str">
        <f t="shared" ca="1" si="6388"/>
        <v/>
      </c>
      <c r="AC173" s="5" t="str">
        <f t="shared" ca="1" si="6485"/>
        <v/>
      </c>
      <c r="AD173" s="5" t="str">
        <f ca="1">IF(B173="","",'Hidden inputs'!$D$11*U173+'Hidden inputs'!$E$11*V173)</f>
        <v/>
      </c>
      <c r="AE173" s="11" t="str">
        <f t="shared" ca="1" si="6320"/>
        <v/>
      </c>
      <c r="AF173" s="9" t="str">
        <f t="shared" ca="1" si="6389"/>
        <v/>
      </c>
      <c r="AG173" s="3" t="str">
        <f t="shared" ca="1" si="6390"/>
        <v/>
      </c>
      <c r="AH173" s="5" t="str" cm="1">
        <f t="array" aca="1" ref="AH173" ca="1">IF($B173="","",IF(AG173=0,0,IF(DD_Payment="",0,IF(AG173&lt;_xlfn.IFS(DD_Frequency="Monthly",1,DD_Frequency="Quarterly",IF(MONTH(AG$2)=1,1,IF(MONTH(AG$2)=4,1,IF(MONTH(AG$2)=7,1,IF(MONTH(AG$2)=10,1,0)))),DD_Frequency="Annually",IF(MONTH(AG$2)=1,1,0))*DD_Payment,AG173,_xlfn.IFS(DD_Frequency="Monthly",1,DD_Frequency="Quarterly",IF(MONTH(AG$2)=1,1,IF(MONTH(AG$2)=4,1,IF(MONTH(AG$2)=7,1,IF(MONTH(AG$2)=10,1,0)))),DD_Frequency="Annually",IF(MONTH(AG$2)=1,1,0))*DD_Payment))))</f>
        <v/>
      </c>
      <c r="AI173" s="3" t="str">
        <f t="shared" ref="AI173" ca="1" si="8340">IF($B173="","",IF(AG173&gt;AH173,(AG173-AH173/2)*(rate_A*(AI$1/365)),0))</f>
        <v/>
      </c>
      <c r="AJ173" s="3" t="str">
        <f t="shared" ca="1" si="6487"/>
        <v/>
      </c>
      <c r="AK173" s="3" t="str">
        <f t="shared" ref="AK173" ca="1" si="8341">IF($B173="","",V173*(1+rate_A*AI$1/365))</f>
        <v/>
      </c>
      <c r="AL173" s="3" t="str">
        <f t="shared" ref="AL173" ca="1" si="8342">IF($B173="","",W173*(1+rate_A*AI$1/365))</f>
        <v/>
      </c>
      <c r="AM173" s="3" t="str">
        <f t="shared" ref="AM173" ca="1" si="8343">IF($B173="","",X173*(1+rate_joint*AI$1/365))</f>
        <v/>
      </c>
      <c r="AN173" s="5" t="str">
        <f t="shared" ca="1" si="6491"/>
        <v/>
      </c>
      <c r="AO173" s="5" t="str" cm="1">
        <f t="array" aca="1" ref="AO173" ca="1">IF(AN173="","",_xlfn.IFS(AN173&lt;='Hidden inputs'!$C$15,AN173*'Hidden inputs'!$D$15,AN173&lt;='Hidden inputs'!$C$16,'Hidden inputs'!$C$15*'Hidden inputs'!$D$15+(AN173-'Hidden inputs'!$B$16)*'Hidden inputs'!$D$16,AN173&lt;='Hidden inputs'!$C$17,'Hidden inputs'!$C$15*'Hidden inputs'!$D$15+('Hidden inputs'!$C$16-'Hidden inputs'!$B$16)*'Hidden inputs'!$D$16+(AN173-'Hidden inputs'!$B$17)*'Hidden inputs'!$D$17,AN173&gt;'Hidden inputs'!$B$18,'Hidden inputs'!$C$15*'Hidden inputs'!$D$15+('Hidden inputs'!$C$16-'Hidden inputs'!$B$16)*'Hidden inputs'!$D$16+('Hidden inputs'!$C$17-'Hidden inputs'!$B$17)*'Hidden inputs'!$D$17+(AN173-'Hidden inputs'!$B$18)*'Hidden inputs'!$D$18))</f>
        <v/>
      </c>
      <c r="AP173" s="10" t="str">
        <f t="shared" ca="1" si="6492"/>
        <v/>
      </c>
      <c r="AQ173" s="5" t="str">
        <f t="shared" ca="1" si="6395"/>
        <v/>
      </c>
      <c r="AR173" s="5" t="str">
        <f t="shared" ca="1" si="6396"/>
        <v/>
      </c>
      <c r="AS173" s="5" t="str">
        <f ca="1">IF($B173="","",'Hidden inputs'!$D$11*AJ173+'Hidden inputs'!$E$11*AK173)</f>
        <v/>
      </c>
      <c r="AT173" s="11" t="str">
        <f t="shared" ca="1" si="6325"/>
        <v/>
      </c>
      <c r="AU173" s="9" t="str">
        <f t="shared" ca="1" si="6397"/>
        <v/>
      </c>
      <c r="AV173" s="3" t="str">
        <f t="shared" ca="1" si="6398"/>
        <v/>
      </c>
      <c r="AW173" s="5" t="str" cm="1">
        <f t="array" aca="1" ref="AW173" ca="1">IF($B173="","",IF(AV173=0,0,IF(DD_Payment="",0,IF(AV173&lt;_xlfn.IFS(DD_Frequency="Monthly",1,DD_Frequency="Quarterly",IF(MONTH(AV$2)=1,1,IF(MONTH(AV$2)=4,1,IF(MONTH(AV$2)=7,1,IF(MONTH(AV$2)=10,1,0)))),DD_Frequency="Annually",IF(MONTH(AV$2)=1,1,0))*DD_Payment,AV173,_xlfn.IFS(DD_Frequency="Monthly",1,DD_Frequency="Quarterly",IF(MONTH(AV$2)=1,1,IF(MONTH(AV$2)=4,1,IF(MONTH(AV$2)=7,1,IF(MONTH(AV$2)=10,1,0)))),DD_Frequency="Annually",IF(MONTH(AV$2)=1,1,0))*DD_Payment))))</f>
        <v/>
      </c>
      <c r="AX173" s="3" t="str">
        <f t="shared" ref="AX173" ca="1" si="8344">IF($B173="","",IF(AV173&gt;AW173,(AV173-AW173/2)*(rate_A*(AX$1/365)),0))</f>
        <v/>
      </c>
      <c r="AY173" s="3" t="str">
        <f t="shared" ca="1" si="6494"/>
        <v/>
      </c>
      <c r="AZ173" s="3" t="str">
        <f t="shared" ref="AZ173" ca="1" si="8345">IF($B173="","",AK173*(1+rate_A*AX$1/365))</f>
        <v/>
      </c>
      <c r="BA173" s="3" t="str">
        <f t="shared" ref="BA173" ca="1" si="8346">IF($B173="","",AL173*(1+rate_A*AX$1/365))</f>
        <v/>
      </c>
      <c r="BB173" s="3" t="str">
        <f t="shared" ref="BB173" ca="1" si="8347">IF($B173="","",AM173*(1+rate_joint*AX$1/365))</f>
        <v/>
      </c>
      <c r="BC173" s="5" t="str">
        <f t="shared" ca="1" si="6498"/>
        <v/>
      </c>
      <c r="BD173" s="5" t="str" cm="1">
        <f t="array" aca="1" ref="BD173" ca="1">IF(BC173="","",_xlfn.IFS(BC173&lt;='Hidden inputs'!$C$15,BC173*'Hidden inputs'!$D$15,BC173&lt;='Hidden inputs'!$C$16,'Hidden inputs'!$C$15*'Hidden inputs'!$D$15+(BC173-'Hidden inputs'!$B$16)*'Hidden inputs'!$D$16,BC173&lt;='Hidden inputs'!$C$17,'Hidden inputs'!$C$15*'Hidden inputs'!$D$15+('Hidden inputs'!$C$16-'Hidden inputs'!$B$16)*'Hidden inputs'!$D$16+(BC173-'Hidden inputs'!$B$17)*'Hidden inputs'!$D$17,BC173&gt;'Hidden inputs'!$B$18,'Hidden inputs'!$C$15*'Hidden inputs'!$D$15+('Hidden inputs'!$C$16-'Hidden inputs'!$B$16)*'Hidden inputs'!$D$16+('Hidden inputs'!$C$17-'Hidden inputs'!$B$17)*'Hidden inputs'!$D$17+(BC173-'Hidden inputs'!$B$18)*'Hidden inputs'!$D$18))</f>
        <v/>
      </c>
      <c r="BE173" s="10" t="str">
        <f t="shared" ca="1" si="6499"/>
        <v/>
      </c>
      <c r="BF173" s="5" t="str">
        <f t="shared" ca="1" si="6403"/>
        <v/>
      </c>
      <c r="BG173" s="5" t="str">
        <f t="shared" ca="1" si="6404"/>
        <v/>
      </c>
      <c r="BH173" s="5" t="str">
        <f ca="1">IF($B173="","",'Hidden inputs'!$D$11*AY173+'Hidden inputs'!$E$11*AZ173)</f>
        <v/>
      </c>
      <c r="BI173" s="11" t="str">
        <f t="shared" ca="1" si="6330"/>
        <v/>
      </c>
      <c r="BJ173" s="9" t="str">
        <f t="shared" ca="1" si="6405"/>
        <v/>
      </c>
      <c r="BK173" s="3" t="str">
        <f t="shared" ca="1" si="6406"/>
        <v/>
      </c>
      <c r="BL173" s="5" t="str" cm="1">
        <f t="array" aca="1" ref="BL173" ca="1">IF($B173="","",IF(BK173=0,0,IF(DD_Payment="",0,IF(BK173&lt;_xlfn.IFS(DD_Frequency="Monthly",1,DD_Frequency="Quarterly",IF(MONTH(BK$2)=1,1,IF(MONTH(BK$2)=4,1,IF(MONTH(BK$2)=7,1,IF(MONTH(BK$2)=10,1,0)))),DD_Frequency="Annually",IF(MONTH(BK$2)=1,1,0))*DD_Payment,BK173,_xlfn.IFS(DD_Frequency="Monthly",1,DD_Frequency="Quarterly",IF(MONTH(BK$2)=1,1,IF(MONTH(BK$2)=4,1,IF(MONTH(BK$2)=7,1,IF(MONTH(BK$2)=10,1,0)))),DD_Frequency="Annually",IF(MONTH(BK$2)=1,1,0))*DD_Payment))))</f>
        <v/>
      </c>
      <c r="BM173" s="3" t="str">
        <f t="shared" ref="BM173" ca="1" si="8348">IF($B173="","",IF(BK173&gt;BL173,(BK173-BL173/2)*(rate_A*(BM$1/365)),0))</f>
        <v/>
      </c>
      <c r="BN173" s="3" t="str">
        <f t="shared" ca="1" si="6501"/>
        <v/>
      </c>
      <c r="BO173" s="3" t="str">
        <f t="shared" ref="BO173" ca="1" si="8349">IF($B173="","",AZ173*(1+rate_A*BM$1/365))</f>
        <v/>
      </c>
      <c r="BP173" s="3" t="str">
        <f t="shared" ref="BP173" ca="1" si="8350">IF($B173="","",BA173*(1+rate_A*BM$1/365))</f>
        <v/>
      </c>
      <c r="BQ173" s="3" t="str">
        <f t="shared" ref="BQ173" ca="1" si="8351">IF($B173="","",BB173*(1+rate_joint*BM$1/365))</f>
        <v/>
      </c>
      <c r="BR173" s="5" t="str">
        <f t="shared" ca="1" si="6505"/>
        <v/>
      </c>
      <c r="BS173" s="5" t="str" cm="1">
        <f t="array" aca="1" ref="BS173" ca="1">IF(BR173="","",_xlfn.IFS(BR173&lt;='Hidden inputs'!$C$15,BR173*'Hidden inputs'!$D$15,BR173&lt;='Hidden inputs'!$C$16,'Hidden inputs'!$C$15*'Hidden inputs'!$D$15+(BR173-'Hidden inputs'!$B$16)*'Hidden inputs'!$D$16,BR173&lt;='Hidden inputs'!$C$17,'Hidden inputs'!$C$15*'Hidden inputs'!$D$15+('Hidden inputs'!$C$16-'Hidden inputs'!$B$16)*'Hidden inputs'!$D$16+(BR173-'Hidden inputs'!$B$17)*'Hidden inputs'!$D$17,BR173&gt;'Hidden inputs'!$B$18,'Hidden inputs'!$C$15*'Hidden inputs'!$D$15+('Hidden inputs'!$C$16-'Hidden inputs'!$B$16)*'Hidden inputs'!$D$16+('Hidden inputs'!$C$17-'Hidden inputs'!$B$17)*'Hidden inputs'!$D$17+(BR173-'Hidden inputs'!$B$18)*'Hidden inputs'!$D$18))</f>
        <v/>
      </c>
      <c r="BT173" s="10" t="str">
        <f t="shared" ca="1" si="6506"/>
        <v/>
      </c>
      <c r="BU173" s="5" t="str">
        <f t="shared" ca="1" si="6411"/>
        <v/>
      </c>
      <c r="BV173" s="5" t="str">
        <f t="shared" ca="1" si="6412"/>
        <v/>
      </c>
      <c r="BW173" s="5" t="str">
        <f ca="1">IF($B173="","",'Hidden inputs'!$D$11*BN173+'Hidden inputs'!$E$11*BO173)</f>
        <v/>
      </c>
      <c r="BX173" s="11" t="str">
        <f t="shared" ca="1" si="6335"/>
        <v/>
      </c>
      <c r="BY173" s="9" t="str">
        <f t="shared" ca="1" si="6413"/>
        <v/>
      </c>
      <c r="BZ173" s="3" t="str">
        <f t="shared" ca="1" si="6414"/>
        <v/>
      </c>
      <c r="CA173" s="5" t="str" cm="1">
        <f t="array" aca="1" ref="CA173" ca="1">IF($B173="","",IF(BZ173=0,0,IF(DD_Payment="",0,IF(BZ173&lt;_xlfn.IFS(DD_Frequency="Monthly",1,DD_Frequency="Quarterly",IF(MONTH(BZ$2)=1,1,IF(MONTH(BZ$2)=4,1,IF(MONTH(BZ$2)=7,1,IF(MONTH(BZ$2)=10,1,0)))),DD_Frequency="Annually",IF(MONTH(BZ$2)=1,1,0))*DD_Payment,BZ173,_xlfn.IFS(DD_Frequency="Monthly",1,DD_Frequency="Quarterly",IF(MONTH(BZ$2)=1,1,IF(MONTH(BZ$2)=4,1,IF(MONTH(BZ$2)=7,1,IF(MONTH(BZ$2)=10,1,0)))),DD_Frequency="Annually",IF(MONTH(BZ$2)=1,1,0))*DD_Payment))))</f>
        <v/>
      </c>
      <c r="CB173" s="3" t="str">
        <f t="shared" ref="CB173" ca="1" si="8352">IF($B173="","",IF(BZ173&gt;CA173,(BZ173-CA173/2)*(rate_A*(CB$1/365)),0))</f>
        <v/>
      </c>
      <c r="CC173" s="3" t="str">
        <f t="shared" ca="1" si="6508"/>
        <v/>
      </c>
      <c r="CD173" s="3" t="str">
        <f t="shared" ref="CD173" ca="1" si="8353">IF($B173="","",BO173*(1+rate_A*CB$1/365))</f>
        <v/>
      </c>
      <c r="CE173" s="3" t="str">
        <f t="shared" ref="CE173" ca="1" si="8354">IF($B173="","",BP173*(1+rate_A*CB$1/365))</f>
        <v/>
      </c>
      <c r="CF173" s="3" t="str">
        <f t="shared" ref="CF173" ca="1" si="8355">IF($B173="","",BQ173*(1+rate_joint*CB$1/365))</f>
        <v/>
      </c>
      <c r="CG173" s="5" t="str">
        <f t="shared" ca="1" si="6512"/>
        <v/>
      </c>
      <c r="CH173" s="5" t="str" cm="1">
        <f t="array" aca="1" ref="CH173" ca="1">IF(CG173="","",_xlfn.IFS(CG173&lt;='Hidden inputs'!$C$15,CG173*'Hidden inputs'!$D$15,CG173&lt;='Hidden inputs'!$C$16,'Hidden inputs'!$C$15*'Hidden inputs'!$D$15+(CG173-'Hidden inputs'!$B$16)*'Hidden inputs'!$D$16,CG173&lt;='Hidden inputs'!$C$17,'Hidden inputs'!$C$15*'Hidden inputs'!$D$15+('Hidden inputs'!$C$16-'Hidden inputs'!$B$16)*'Hidden inputs'!$D$16+(CG173-'Hidden inputs'!$B$17)*'Hidden inputs'!$D$17,CG173&gt;'Hidden inputs'!$B$18,'Hidden inputs'!$C$15*'Hidden inputs'!$D$15+('Hidden inputs'!$C$16-'Hidden inputs'!$B$16)*'Hidden inputs'!$D$16+('Hidden inputs'!$C$17-'Hidden inputs'!$B$17)*'Hidden inputs'!$D$17+(CG173-'Hidden inputs'!$B$18)*'Hidden inputs'!$D$18))</f>
        <v/>
      </c>
      <c r="CI173" s="10" t="str">
        <f t="shared" ca="1" si="6513"/>
        <v/>
      </c>
      <c r="CJ173" s="5" t="str">
        <f t="shared" ca="1" si="6419"/>
        <v/>
      </c>
      <c r="CK173" s="5" t="str">
        <f t="shared" ca="1" si="6420"/>
        <v/>
      </c>
      <c r="CL173" s="5" t="str">
        <f ca="1">IF($B173="","",'Hidden inputs'!$D$11*CC173+'Hidden inputs'!$E$11*CD173)</f>
        <v/>
      </c>
      <c r="CM173" s="11" t="str">
        <f t="shared" ca="1" si="6340"/>
        <v/>
      </c>
      <c r="CN173" s="9" t="str">
        <f t="shared" ca="1" si="6421"/>
        <v/>
      </c>
      <c r="CO173" s="3" t="str">
        <f t="shared" ca="1" si="6422"/>
        <v/>
      </c>
      <c r="CP173" s="5" t="str" cm="1">
        <f t="array" aca="1" ref="CP173" ca="1">IF($B173="","",IF(CO173=0,0,IF(DD_Payment="",0,IF(CO173&lt;_xlfn.IFS(DD_Frequency="Monthly",1,DD_Frequency="Quarterly",IF(MONTH(CO$2)=1,1,IF(MONTH(CO$2)=4,1,IF(MONTH(CO$2)=7,1,IF(MONTH(CO$2)=10,1,0)))),DD_Frequency="Annually",IF(MONTH(CO$2)=1,1,0))*DD_Payment,CO173,_xlfn.IFS(DD_Frequency="Monthly",1,DD_Frequency="Quarterly",IF(MONTH(CO$2)=1,1,IF(MONTH(CO$2)=4,1,IF(MONTH(CO$2)=7,1,IF(MONTH(CO$2)=10,1,0)))),DD_Frequency="Annually",IF(MONTH(CO$2)=1,1,0))*DD_Payment))))</f>
        <v/>
      </c>
      <c r="CQ173" s="3" t="str">
        <f t="shared" ref="CQ173" ca="1" si="8356">IF($B173="","",IF(CO173&gt;CP173,(CO173-CP173/2)*(rate_A*(CQ$1/365)),0))</f>
        <v/>
      </c>
      <c r="CR173" s="3" t="str">
        <f t="shared" ca="1" si="6515"/>
        <v/>
      </c>
      <c r="CS173" s="3" t="str">
        <f t="shared" ref="CS173" ca="1" si="8357">IF($B173="","",CD173*(1+rate_A*CQ$1/365))</f>
        <v/>
      </c>
      <c r="CT173" s="3" t="str">
        <f t="shared" ref="CT173" ca="1" si="8358">IF($B173="","",CE173*(1+rate_A*CQ$1/365))</f>
        <v/>
      </c>
      <c r="CU173" s="3" t="str">
        <f t="shared" ref="CU173" ca="1" si="8359">IF($B173="","",CF173*(1+rate_joint*CQ$1/365))</f>
        <v/>
      </c>
      <c r="CV173" s="5" t="str">
        <f t="shared" ca="1" si="6519"/>
        <v/>
      </c>
      <c r="CW173" s="5" t="str" cm="1">
        <f t="array" aca="1" ref="CW173" ca="1">IF(CV173="","",_xlfn.IFS(CV173&lt;='Hidden inputs'!$C$15,CV173*'Hidden inputs'!$D$15,CV173&lt;='Hidden inputs'!$C$16,'Hidden inputs'!$C$15*'Hidden inputs'!$D$15+(CV173-'Hidden inputs'!$B$16)*'Hidden inputs'!$D$16,CV173&lt;='Hidden inputs'!$C$17,'Hidden inputs'!$C$15*'Hidden inputs'!$D$15+('Hidden inputs'!$C$16-'Hidden inputs'!$B$16)*'Hidden inputs'!$D$16+(CV173-'Hidden inputs'!$B$17)*'Hidden inputs'!$D$17,CV173&gt;'Hidden inputs'!$B$18,'Hidden inputs'!$C$15*'Hidden inputs'!$D$15+('Hidden inputs'!$C$16-'Hidden inputs'!$B$16)*'Hidden inputs'!$D$16+('Hidden inputs'!$C$17-'Hidden inputs'!$B$17)*'Hidden inputs'!$D$17+(CV173-'Hidden inputs'!$B$18)*'Hidden inputs'!$D$18))</f>
        <v/>
      </c>
      <c r="CX173" s="10" t="str">
        <f t="shared" ca="1" si="6520"/>
        <v/>
      </c>
      <c r="CY173" s="5" t="str">
        <f t="shared" ca="1" si="6427"/>
        <v/>
      </c>
      <c r="CZ173" s="5" t="str">
        <f t="shared" ca="1" si="6428"/>
        <v/>
      </c>
      <c r="DA173" s="5" t="str">
        <f ca="1">IF($B173="","",'Hidden inputs'!$D$11*CR173+'Hidden inputs'!$E$11*CS173)</f>
        <v/>
      </c>
      <c r="DB173" s="11" t="str">
        <f t="shared" ca="1" si="6345"/>
        <v/>
      </c>
      <c r="DC173" s="9" t="str">
        <f t="shared" ca="1" si="6429"/>
        <v/>
      </c>
      <c r="DD173" s="3" t="str">
        <f t="shared" ca="1" si="6430"/>
        <v/>
      </c>
      <c r="DE173" s="5" t="str" cm="1">
        <f t="array" aca="1" ref="DE173" ca="1">IF($B173="","",IF(DD173=0,0,IF(DD_Payment="",0,IF(DD173&lt;_xlfn.IFS(DD_Frequency="Monthly",1,DD_Frequency="Quarterly",IF(MONTH(DD$2)=1,1,IF(MONTH(DD$2)=4,1,IF(MONTH(DD$2)=7,1,IF(MONTH(DD$2)=10,1,0)))),DD_Frequency="Annually",IF(MONTH(DD$2)=1,1,0))*DD_Payment,DD173,_xlfn.IFS(DD_Frequency="Monthly",1,DD_Frequency="Quarterly",IF(MONTH(DD$2)=1,1,IF(MONTH(DD$2)=4,1,IF(MONTH(DD$2)=7,1,IF(MONTH(DD$2)=10,1,0)))),DD_Frequency="Annually",IF(MONTH(DD$2)=1,1,0))*DD_Payment))))</f>
        <v/>
      </c>
      <c r="DF173" s="3" t="str">
        <f t="shared" ref="DF173" ca="1" si="8360">IF($B173="","",IF(DD173&gt;DE173,(DD173-DE173/2)*(rate_A*(DF$1/365)),0))</f>
        <v/>
      </c>
      <c r="DG173" s="3" t="str">
        <f t="shared" ca="1" si="6522"/>
        <v/>
      </c>
      <c r="DH173" s="3" t="str">
        <f t="shared" ref="DH173" ca="1" si="8361">IF($B173="","",CS173*(1+rate_A*DF$1/365))</f>
        <v/>
      </c>
      <c r="DI173" s="3" t="str">
        <f t="shared" ref="DI173" ca="1" si="8362">IF($B173="","",CT173*(1+rate_A*DF$1/365))</f>
        <v/>
      </c>
      <c r="DJ173" s="3" t="str">
        <f t="shared" ref="DJ173" ca="1" si="8363">IF($B173="","",CU173*(1+rate_joint*DF$1/365))</f>
        <v/>
      </c>
      <c r="DK173" s="5" t="str">
        <f t="shared" ca="1" si="6526"/>
        <v/>
      </c>
      <c r="DL173" s="5" t="str" cm="1">
        <f t="array" aca="1" ref="DL173" ca="1">IF(DK173="","",_xlfn.IFS(DK173&lt;='Hidden inputs'!$C$15,DK173*'Hidden inputs'!$D$15,DK173&lt;='Hidden inputs'!$C$16,'Hidden inputs'!$C$15*'Hidden inputs'!$D$15+(DK173-'Hidden inputs'!$B$16)*'Hidden inputs'!$D$16,DK173&lt;='Hidden inputs'!$C$17,'Hidden inputs'!$C$15*'Hidden inputs'!$D$15+('Hidden inputs'!$C$16-'Hidden inputs'!$B$16)*'Hidden inputs'!$D$16+(DK173-'Hidden inputs'!$B$17)*'Hidden inputs'!$D$17,DK173&gt;'Hidden inputs'!$B$18,'Hidden inputs'!$C$15*'Hidden inputs'!$D$15+('Hidden inputs'!$C$16-'Hidden inputs'!$B$16)*'Hidden inputs'!$D$16+('Hidden inputs'!$C$17-'Hidden inputs'!$B$17)*'Hidden inputs'!$D$17+(DK173-'Hidden inputs'!$B$18)*'Hidden inputs'!$D$18))</f>
        <v/>
      </c>
      <c r="DM173" s="10" t="str">
        <f t="shared" ca="1" si="6527"/>
        <v/>
      </c>
      <c r="DN173" s="5" t="str">
        <f t="shared" ca="1" si="6435"/>
        <v/>
      </c>
      <c r="DO173" s="5" t="str">
        <f t="shared" ca="1" si="6436"/>
        <v/>
      </c>
      <c r="DP173" s="5" t="str">
        <f ca="1">IF($B173="","",'Hidden inputs'!$D$11*DG173+'Hidden inputs'!$E$11*DH173)</f>
        <v/>
      </c>
      <c r="DQ173" s="11" t="str">
        <f t="shared" ca="1" si="6350"/>
        <v/>
      </c>
      <c r="DR173" s="9" t="str">
        <f t="shared" ca="1" si="6437"/>
        <v/>
      </c>
      <c r="DS173" s="3" t="str">
        <f t="shared" ca="1" si="6438"/>
        <v/>
      </c>
      <c r="DT173" s="5" t="str" cm="1">
        <f t="array" aca="1" ref="DT173" ca="1">IF($B173="","",IF(DS173=0,0,IF(DD_Payment="",0,IF(DS173&lt;_xlfn.IFS(DD_Frequency="Monthly",1,DD_Frequency="Quarterly",IF(MONTH(DS$2)=1,1,IF(MONTH(DS$2)=4,1,IF(MONTH(DS$2)=7,1,IF(MONTH(DS$2)=10,1,0)))),DD_Frequency="Annually",IF(MONTH(DS$2)=1,1,0))*DD_Payment,DS173,_xlfn.IFS(DD_Frequency="Monthly",1,DD_Frequency="Quarterly",IF(MONTH(DS$2)=1,1,IF(MONTH(DS$2)=4,1,IF(MONTH(DS$2)=7,1,IF(MONTH(DS$2)=10,1,0)))),DD_Frequency="Annually",IF(MONTH(DS$2)=1,1,0))*DD_Payment))))</f>
        <v/>
      </c>
      <c r="DU173" s="3" t="str">
        <f t="shared" ref="DU173" ca="1" si="8364">IF($B173="","",IF(DS173&gt;DT173,(DS173-DT173/2)*(rate_A*(DU$1/365)),0))</f>
        <v/>
      </c>
      <c r="DV173" s="3" t="str">
        <f t="shared" ca="1" si="6529"/>
        <v/>
      </c>
      <c r="DW173" s="3" t="str">
        <f t="shared" ref="DW173" ca="1" si="8365">IF($B173="","",DH173*(1+rate_A*DU$1/365))</f>
        <v/>
      </c>
      <c r="DX173" s="3" t="str">
        <f t="shared" ref="DX173" ca="1" si="8366">IF($B173="","",DI173*(1+rate_A*DU$1/365))</f>
        <v/>
      </c>
      <c r="DY173" s="3" t="str">
        <f t="shared" ref="DY173" ca="1" si="8367">IF($B173="","",DJ173*(1+rate_joint*DU$1/365))</f>
        <v/>
      </c>
      <c r="DZ173" s="5" t="str">
        <f t="shared" ca="1" si="6533"/>
        <v/>
      </c>
      <c r="EA173" s="5" t="str" cm="1">
        <f t="array" aca="1" ref="EA173" ca="1">IF(DZ173="","",_xlfn.IFS(DZ173&lt;='Hidden inputs'!$C$15,DZ173*'Hidden inputs'!$D$15,DZ173&lt;='Hidden inputs'!$C$16,'Hidden inputs'!$C$15*'Hidden inputs'!$D$15+(DZ173-'Hidden inputs'!$B$16)*'Hidden inputs'!$D$16,DZ173&lt;='Hidden inputs'!$C$17,'Hidden inputs'!$C$15*'Hidden inputs'!$D$15+('Hidden inputs'!$C$16-'Hidden inputs'!$B$16)*'Hidden inputs'!$D$16+(DZ173-'Hidden inputs'!$B$17)*'Hidden inputs'!$D$17,DZ173&gt;'Hidden inputs'!$B$18,'Hidden inputs'!$C$15*'Hidden inputs'!$D$15+('Hidden inputs'!$C$16-'Hidden inputs'!$B$16)*'Hidden inputs'!$D$16+('Hidden inputs'!$C$17-'Hidden inputs'!$B$17)*'Hidden inputs'!$D$17+(DZ173-'Hidden inputs'!$B$18)*'Hidden inputs'!$D$18))</f>
        <v/>
      </c>
      <c r="EB173" s="10" t="str">
        <f t="shared" ca="1" si="6534"/>
        <v/>
      </c>
      <c r="EC173" s="5" t="str">
        <f t="shared" ca="1" si="6443"/>
        <v/>
      </c>
      <c r="ED173" s="5" t="str">
        <f t="shared" ca="1" si="6444"/>
        <v/>
      </c>
      <c r="EE173" s="5" t="str">
        <f ca="1">IF($B173="","",'Hidden inputs'!$D$11*DV173+'Hidden inputs'!$E$11*DW173)</f>
        <v/>
      </c>
      <c r="EF173" s="11" t="str">
        <f t="shared" ca="1" si="6355"/>
        <v/>
      </c>
      <c r="EG173" s="9" t="str">
        <f t="shared" ca="1" si="6445"/>
        <v/>
      </c>
      <c r="EH173" s="3" t="str">
        <f t="shared" ca="1" si="6446"/>
        <v/>
      </c>
      <c r="EI173" s="5" t="str" cm="1">
        <f t="array" aca="1" ref="EI173" ca="1">IF($B173="","",IF(EH173=0,0,IF(DD_Payment="",0,IF(EH173&lt;_xlfn.IFS(DD_Frequency="Monthly",1,DD_Frequency="Quarterly",IF(MONTH(EH$2)=1,1,IF(MONTH(EH$2)=4,1,IF(MONTH(EH$2)=7,1,IF(MONTH(EH$2)=10,1,0)))),DD_Frequency="Annually",IF(MONTH(EH$2)=1,1,0))*DD_Payment,EH173,_xlfn.IFS(DD_Frequency="Monthly",1,DD_Frequency="Quarterly",IF(MONTH(EH$2)=1,1,IF(MONTH(EH$2)=4,1,IF(MONTH(EH$2)=7,1,IF(MONTH(EH$2)=10,1,0)))),DD_Frequency="Annually",IF(MONTH(EH$2)=1,1,0))*DD_Payment))))</f>
        <v/>
      </c>
      <c r="EJ173" s="3" t="str">
        <f t="shared" ref="EJ173" ca="1" si="8368">IF($B173="","",IF(EH173&gt;EI173,(EH173-EI173/2)*(rate_A*(EJ$1/365)),0))</f>
        <v/>
      </c>
      <c r="EK173" s="3" t="str">
        <f t="shared" ca="1" si="6536"/>
        <v/>
      </c>
      <c r="EL173" s="3" t="str">
        <f t="shared" ref="EL173" ca="1" si="8369">IF($B173="","",DW173*(1+rate_A*EJ$1/365))</f>
        <v/>
      </c>
      <c r="EM173" s="3" t="str">
        <f t="shared" ref="EM173" ca="1" si="8370">IF($B173="","",DX173*(1+rate_A*EJ$1/365))</f>
        <v/>
      </c>
      <c r="EN173" s="3" t="str">
        <f t="shared" ref="EN173" ca="1" si="8371">IF($B173="","",DY173*(1+rate_joint*EJ$1/365))</f>
        <v/>
      </c>
      <c r="EO173" s="5" t="str">
        <f t="shared" ca="1" si="6540"/>
        <v/>
      </c>
      <c r="EP173" s="5" t="str" cm="1">
        <f t="array" aca="1" ref="EP173" ca="1">IF(EO173="","",_xlfn.IFS(EO173&lt;='Hidden inputs'!$C$15,EO173*'Hidden inputs'!$D$15,EO173&lt;='Hidden inputs'!$C$16,'Hidden inputs'!$C$15*'Hidden inputs'!$D$15+(EO173-'Hidden inputs'!$B$16)*'Hidden inputs'!$D$16,EO173&lt;='Hidden inputs'!$C$17,'Hidden inputs'!$C$15*'Hidden inputs'!$D$15+('Hidden inputs'!$C$16-'Hidden inputs'!$B$16)*'Hidden inputs'!$D$16+(EO173-'Hidden inputs'!$B$17)*'Hidden inputs'!$D$17,EO173&gt;'Hidden inputs'!$B$18,'Hidden inputs'!$C$15*'Hidden inputs'!$D$15+('Hidden inputs'!$C$16-'Hidden inputs'!$B$16)*'Hidden inputs'!$D$16+('Hidden inputs'!$C$17-'Hidden inputs'!$B$17)*'Hidden inputs'!$D$17+(EO173-'Hidden inputs'!$B$18)*'Hidden inputs'!$D$18))</f>
        <v/>
      </c>
      <c r="EQ173" s="10" t="str">
        <f t="shared" ca="1" si="6541"/>
        <v/>
      </c>
      <c r="ER173" s="5" t="str">
        <f t="shared" ca="1" si="6451"/>
        <v/>
      </c>
      <c r="ES173" s="5" t="str">
        <f t="shared" ca="1" si="6452"/>
        <v/>
      </c>
      <c r="ET173" s="5" t="str">
        <f ca="1">IF($B173="","",'Hidden inputs'!$D$11*EK173+'Hidden inputs'!$E$11*EL173)</f>
        <v/>
      </c>
      <c r="EU173" s="11" t="str">
        <f t="shared" ca="1" si="6360"/>
        <v/>
      </c>
      <c r="EV173" s="9" t="str">
        <f t="shared" ca="1" si="6453"/>
        <v/>
      </c>
      <c r="EW173" s="3" t="str">
        <f t="shared" ca="1" si="6454"/>
        <v/>
      </c>
      <c r="EX173" s="5" t="str" cm="1">
        <f t="array" aca="1" ref="EX173" ca="1">IF($B173="","",IF(EW173=0,0,IF(DD_Payment="",0,IF(EW173&lt;_xlfn.IFS(DD_Frequency="Monthly",1,DD_Frequency="Quarterly",IF(MONTH(EW$2)=1,1,IF(MONTH(EW$2)=4,1,IF(MONTH(EW$2)=7,1,IF(MONTH(EW$2)=10,1,0)))),DD_Frequency="Annually",IF(MONTH(EW$2)=1,1,0))*DD_Payment,EW173,_xlfn.IFS(DD_Frequency="Monthly",1,DD_Frequency="Quarterly",IF(MONTH(EW$2)=1,1,IF(MONTH(EW$2)=4,1,IF(MONTH(EW$2)=7,1,IF(MONTH(EW$2)=10,1,0)))),DD_Frequency="Annually",IF(MONTH(EW$2)=1,1,0))*DD_Payment))))</f>
        <v/>
      </c>
      <c r="EY173" s="3" t="str">
        <f t="shared" ref="EY173" ca="1" si="8372">IF($B173="","",IF(EW173&gt;EX173,(EW173-EX173/2)*(rate_A*(EY$1/365)),0))</f>
        <v/>
      </c>
      <c r="EZ173" s="3" t="str">
        <f t="shared" ca="1" si="6543"/>
        <v/>
      </c>
      <c r="FA173" s="3" t="str">
        <f t="shared" ref="FA173" ca="1" si="8373">IF($B173="","",EL173*(1+rate_A*EY$1/365))</f>
        <v/>
      </c>
      <c r="FB173" s="3" t="str">
        <f t="shared" ref="FB173" ca="1" si="8374">IF($B173="","",EM173*(1+rate_A*EY$1/365))</f>
        <v/>
      </c>
      <c r="FC173" s="3" t="str">
        <f t="shared" ref="FC173" ca="1" si="8375">IF($B173="","",EN173*(1+rate_joint*EY$1/365))</f>
        <v/>
      </c>
      <c r="FD173" s="5" t="str">
        <f t="shared" ca="1" si="6547"/>
        <v/>
      </c>
      <c r="FE173" s="5" t="str" cm="1">
        <f t="array" aca="1" ref="FE173" ca="1">IF(FD173="","",_xlfn.IFS(FD173&lt;='Hidden inputs'!$C$15,FD173*'Hidden inputs'!$D$15,FD173&lt;='Hidden inputs'!$C$16,'Hidden inputs'!$C$15*'Hidden inputs'!$D$15+(FD173-'Hidden inputs'!$B$16)*'Hidden inputs'!$D$16,FD173&lt;='Hidden inputs'!$C$17,'Hidden inputs'!$C$15*'Hidden inputs'!$D$15+('Hidden inputs'!$C$16-'Hidden inputs'!$B$16)*'Hidden inputs'!$D$16+(FD173-'Hidden inputs'!$B$17)*'Hidden inputs'!$D$17,FD173&gt;'Hidden inputs'!$B$18,'Hidden inputs'!$C$15*'Hidden inputs'!$D$15+('Hidden inputs'!$C$16-'Hidden inputs'!$B$16)*'Hidden inputs'!$D$16+('Hidden inputs'!$C$17-'Hidden inputs'!$B$17)*'Hidden inputs'!$D$17+(FD173-'Hidden inputs'!$B$18)*'Hidden inputs'!$D$18))</f>
        <v/>
      </c>
      <c r="FF173" s="10" t="str">
        <f t="shared" ca="1" si="6548"/>
        <v/>
      </c>
      <c r="FG173" s="5" t="str">
        <f t="shared" ca="1" si="6459"/>
        <v/>
      </c>
      <c r="FH173" s="5" t="str">
        <f t="shared" ca="1" si="6460"/>
        <v/>
      </c>
      <c r="FI173" s="5" t="str">
        <f ca="1">IF($B173="","",'Hidden inputs'!$D$11*EZ173+'Hidden inputs'!$E$11*FA173)</f>
        <v/>
      </c>
      <c r="FJ173" s="11" t="str">
        <f t="shared" ca="1" si="6365"/>
        <v/>
      </c>
      <c r="FK173" s="9" t="str">
        <f t="shared" ca="1" si="6461"/>
        <v/>
      </c>
      <c r="FL173" s="3" t="str">
        <f t="shared" ca="1" si="6462"/>
        <v/>
      </c>
      <c r="FM173" s="5" t="str" cm="1">
        <f t="array" aca="1" ref="FM173" ca="1">IF($B173="","",IF(FL173=0,0,IF(DD_Payment="",0,IF(FL173&lt;_xlfn.IFS(DD_Frequency="Monthly",1,DD_Frequency="Quarterly",IF(MONTH(FL$2)=1,1,IF(MONTH(FL$2)=4,1,IF(MONTH(FL$2)=7,1,IF(MONTH(FL$2)=10,1,0)))),DD_Frequency="Annually",IF(MONTH(FL$2)=1,1,0))*DD_Payment,FL173,_xlfn.IFS(DD_Frequency="Monthly",1,DD_Frequency="Quarterly",IF(MONTH(FL$2)=1,1,IF(MONTH(FL$2)=4,1,IF(MONTH(FL$2)=7,1,IF(MONTH(FL$2)=10,1,0)))),DD_Frequency="Annually",IF(MONTH(FL$2)=1,1,0))*DD_Payment))))</f>
        <v/>
      </c>
      <c r="FN173" s="3" t="str">
        <f t="shared" ref="FN173" ca="1" si="8376">IF($B173="","",IF(FL173&gt;FM173,(FL173-FM173/2)*(rate_A*(FN$1/365)),0))</f>
        <v/>
      </c>
      <c r="FO173" s="3" t="str">
        <f t="shared" ca="1" si="6550"/>
        <v/>
      </c>
      <c r="FP173" s="3" t="str">
        <f t="shared" ref="FP173" ca="1" si="8377">IF($B173="","",FA173*(1+rate_A*FN$1/365))</f>
        <v/>
      </c>
      <c r="FQ173" s="3" t="str">
        <f t="shared" ref="FQ173" ca="1" si="8378">IF($B173="","",FB173*(1+rate_A*FN$1/365))</f>
        <v/>
      </c>
      <c r="FR173" s="3" t="str">
        <f t="shared" ref="FR173" ca="1" si="8379">IF($B173="","",FC173*(1+rate_joint*FN$1/365))</f>
        <v/>
      </c>
      <c r="FS173" s="5" t="str">
        <f t="shared" ca="1" si="6554"/>
        <v/>
      </c>
      <c r="FT173" s="5" t="str" cm="1">
        <f t="array" aca="1" ref="FT173" ca="1">IF(FS173="","",_xlfn.IFS(FS173&lt;='Hidden inputs'!$C$15,FS173*'Hidden inputs'!$D$15,FS173&lt;='Hidden inputs'!$C$16,'Hidden inputs'!$C$15*'Hidden inputs'!$D$15+(FS173-'Hidden inputs'!$B$16)*'Hidden inputs'!$D$16,FS173&lt;='Hidden inputs'!$C$17,'Hidden inputs'!$C$15*'Hidden inputs'!$D$15+('Hidden inputs'!$C$16-'Hidden inputs'!$B$16)*'Hidden inputs'!$D$16+(FS173-'Hidden inputs'!$B$17)*'Hidden inputs'!$D$17,FS173&gt;'Hidden inputs'!$B$18,'Hidden inputs'!$C$15*'Hidden inputs'!$D$15+('Hidden inputs'!$C$16-'Hidden inputs'!$B$16)*'Hidden inputs'!$D$16+('Hidden inputs'!$C$17-'Hidden inputs'!$B$17)*'Hidden inputs'!$D$17+(FS173-'Hidden inputs'!$B$18)*'Hidden inputs'!$D$18))</f>
        <v/>
      </c>
      <c r="FU173" s="10" t="str">
        <f t="shared" ca="1" si="6555"/>
        <v/>
      </c>
      <c r="FV173" s="5" t="str">
        <f t="shared" ca="1" si="6467"/>
        <v/>
      </c>
      <c r="FW173" s="5" t="str">
        <f t="shared" ca="1" si="6468"/>
        <v/>
      </c>
      <c r="FX173" s="5" t="str">
        <f ca="1">IF($B173="","",'Hidden inputs'!$D$11*FO173+'Hidden inputs'!$E$11*FP173)</f>
        <v/>
      </c>
      <c r="FY173" s="11" t="str">
        <f t="shared" ca="1" si="6370"/>
        <v/>
      </c>
      <c r="FZ173" s="9" t="str">
        <f t="shared" ca="1" si="6469"/>
        <v/>
      </c>
      <c r="GA173" s="5" t="str">
        <f t="shared" ca="1" si="6470"/>
        <v/>
      </c>
      <c r="GB173" s="5" t="str">
        <f t="shared" ca="1" si="6471"/>
        <v/>
      </c>
      <c r="GC173" s="5" t="str">
        <f t="shared" ca="1" si="6371"/>
        <v/>
      </c>
      <c r="GD173" s="5" t="str">
        <f t="shared" ca="1" si="6372"/>
        <v/>
      </c>
    </row>
    <row r="174" spans="1:186" x14ac:dyDescent="0.35">
      <c r="A174" s="2"/>
      <c r="B174" s="6" t="str">
        <f t="shared" ca="1" si="6374"/>
        <v/>
      </c>
      <c r="C174" s="5" t="str">
        <f t="shared" ca="1" si="6472"/>
        <v/>
      </c>
      <c r="D174" s="5" t="str" cm="1">
        <f t="array" aca="1" ref="D174" ca="1">IF($B174="","",IF(C174=0,0,IF(DD_Payment="",0,IF(C174&lt;_xlfn.IFS(DD_Frequency="Monthly",1,DD_Frequency="Quarterly",IF(MONTH(C$2)=1,1,IF(MONTH(C$2)=4,1,IF(MONTH(C$2)=7,1,IF(MONTH(C$2)=10,1,0)))),DD_Frequency="Annually",IF(MONTH(C$2)=1,1,0))*DD_Payment,C174,_xlfn.IFS(DD_Frequency="Monthly",1,DD_Frequency="Quarterly",IF(MONTH(C$2)=1,1,IF(MONTH(C$2)=4,1,IF(MONTH(C$2)=7,1,IF(MONTH(C$2)=10,1,0)))),DD_Frequency="Annually",IF(MONTH(C$2)=1,1,0))*DD_Payment))))</f>
        <v/>
      </c>
      <c r="E174" s="5" t="str">
        <f t="shared" ref="E174" ca="1" si="8380">IF(B174="","",IF(C174&gt;D174,(C174-D174/2)*(rate_A*(E$1/365)),0))</f>
        <v/>
      </c>
      <c r="F174" s="5" t="str">
        <f t="shared" ca="1" si="6376"/>
        <v/>
      </c>
      <c r="G174" s="5" t="str">
        <f t="shared" ref="G174" ca="1" si="8381">IF(B174="","",G173*(1+rate_A*E$1/365))</f>
        <v/>
      </c>
      <c r="H174" s="5" t="str">
        <f t="shared" ref="H174" ca="1" si="8382">IF(B174="","",H173*(1+rate_A*E$1/365))</f>
        <v/>
      </c>
      <c r="I174" s="5" t="str">
        <f t="shared" ref="I174" ca="1" si="8383">IF(B174="","",I173*(1+rate_joint*E$1/365))</f>
        <v/>
      </c>
      <c r="J174" s="5" t="str">
        <f t="shared" ca="1" si="6477"/>
        <v/>
      </c>
      <c r="K174" s="5" t="str" cm="1">
        <f t="array" aca="1" ref="K174" ca="1">IF(J174="","",_xlfn.IFS(J174&lt;='Hidden inputs'!$C$15,J174*'Hidden inputs'!$D$15,J174&lt;='Hidden inputs'!$C$16,'Hidden inputs'!$C$15*'Hidden inputs'!$D$15+(J174-'Hidden inputs'!$B$16)*'Hidden inputs'!$D$16,J174&lt;='Hidden inputs'!$C$17,'Hidden inputs'!$C$15*'Hidden inputs'!$D$15+('Hidden inputs'!$C$16-'Hidden inputs'!$B$16)*'Hidden inputs'!$D$16+(J174-'Hidden inputs'!$B$17)*'Hidden inputs'!$D$17,J174&gt;'Hidden inputs'!$B$18,'Hidden inputs'!$C$15*'Hidden inputs'!$D$15+('Hidden inputs'!$C$16-'Hidden inputs'!$B$16)*'Hidden inputs'!$D$16+('Hidden inputs'!$C$17-'Hidden inputs'!$B$17)*'Hidden inputs'!$D$17+(J174-'Hidden inputs'!$B$18)*'Hidden inputs'!$D$18))</f>
        <v/>
      </c>
      <c r="L174" s="11" t="str">
        <f t="shared" ca="1" si="6478"/>
        <v/>
      </c>
      <c r="M174" s="5" t="str">
        <f t="shared" ca="1" si="6380"/>
        <v/>
      </c>
      <c r="N174" s="5" t="str">
        <f t="shared" ca="1" si="6381"/>
        <v/>
      </c>
      <c r="O174" s="5" t="str">
        <f ca="1">IF(B174="","",'Hidden inputs'!$D$11*F174+'Hidden inputs'!$E$11*G174)</f>
        <v/>
      </c>
      <c r="P174" s="11" t="str">
        <f t="shared" ca="1" si="6314"/>
        <v/>
      </c>
      <c r="Q174" s="20" t="str">
        <f t="shared" ca="1" si="6315"/>
        <v/>
      </c>
      <c r="R174" s="3" t="str">
        <f t="shared" ca="1" si="6382"/>
        <v/>
      </c>
      <c r="S174" s="5" t="str" cm="1">
        <f t="array" aca="1" ref="S174" ca="1">IF($B174="","",IF(R174=0,0,IF(DD_Payment="",0,IF(R174&lt;_xlfn.IFS(DD_Frequency="Monthly",1,DD_Frequency="Quarterly",IF(MONTH(R$2)=1,1,IF(MONTH(R$2)=4,1,IF(MONTH(R$2)=7,1,IF(MONTH(R$2)=10,1,0)))),DD_Frequency="Annually",IF(MONTH(R$2)=1,1,0))*DD_Payment,R174,_xlfn.IFS(DD_Frequency="Monthly",1,DD_Frequency="Quarterly",IF(MONTH(R$2)=1,1,IF(MONTH(R$2)=4,1,IF(MONTH(R$2)=7,1,IF(MONTH(R$2)=10,1,0)))),DD_Frequency="Annually",IF(MONTH(R$2)=1,1,0))*DD_Payment))))</f>
        <v/>
      </c>
      <c r="T174" s="3" t="str">
        <f t="shared" ref="T174" ca="1" si="8384">IF(B174="","",IF(R174&gt;S174,(R174-S174/2)*(rate_A*((T$1+A174)/365)),0))</f>
        <v/>
      </c>
      <c r="U174" s="3" t="str">
        <f t="shared" ca="1" si="6384"/>
        <v/>
      </c>
      <c r="V174" s="3" t="str">
        <f t="shared" ref="V174" ca="1" si="8385">IF(B174="","",G174*(1+rate_A*(T$1+A174)/365))</f>
        <v/>
      </c>
      <c r="W174" s="3" t="str">
        <f t="shared" ref="W174" ca="1" si="8386">IF(B174="","",H174*(1+rate_A*(T$1+A174)/365))</f>
        <v/>
      </c>
      <c r="X174" s="3" t="str">
        <f t="shared" ref="X174" ca="1" si="8387">IF(B174="","",I174*(1+rate_joint*(T$1+A174)/365))</f>
        <v/>
      </c>
      <c r="Y174" s="5" t="str">
        <f t="shared" ca="1" si="6483"/>
        <v/>
      </c>
      <c r="Z174" s="5" t="str" cm="1">
        <f t="array" aca="1" ref="Z174" ca="1">IF(Y174="","",_xlfn.IFS(Y174&lt;='Hidden inputs'!$C$15,Y174*'Hidden inputs'!$D$15,Y174&lt;='Hidden inputs'!$C$16,'Hidden inputs'!$C$15*'Hidden inputs'!$D$15+(Y174-'Hidden inputs'!$B$16)*'Hidden inputs'!$D$16,Y174&lt;='Hidden inputs'!$C$17,'Hidden inputs'!$C$15*'Hidden inputs'!$D$15+('Hidden inputs'!$C$16-'Hidden inputs'!$B$16)*'Hidden inputs'!$D$16+(Y174-'Hidden inputs'!$B$17)*'Hidden inputs'!$D$17,Y174&gt;'Hidden inputs'!$B$18,'Hidden inputs'!$C$15*'Hidden inputs'!$D$15+('Hidden inputs'!$C$16-'Hidden inputs'!$B$16)*'Hidden inputs'!$D$16+('Hidden inputs'!$C$17-'Hidden inputs'!$B$17)*'Hidden inputs'!$D$17+(Y174-'Hidden inputs'!$B$18)*'Hidden inputs'!$D$18))</f>
        <v/>
      </c>
      <c r="AA174" s="10" t="str">
        <f t="shared" ca="1" si="6484"/>
        <v/>
      </c>
      <c r="AB174" s="5" t="str">
        <f t="shared" ca="1" si="6388"/>
        <v/>
      </c>
      <c r="AC174" s="5" t="str">
        <f t="shared" ca="1" si="6485"/>
        <v/>
      </c>
      <c r="AD174" s="5" t="str">
        <f ca="1">IF(B174="","",'Hidden inputs'!$D$11*U174+'Hidden inputs'!$E$11*V174)</f>
        <v/>
      </c>
      <c r="AE174" s="11" t="str">
        <f t="shared" ca="1" si="6320"/>
        <v/>
      </c>
      <c r="AF174" s="9" t="str">
        <f t="shared" ca="1" si="6389"/>
        <v/>
      </c>
      <c r="AG174" s="3" t="str">
        <f t="shared" ca="1" si="6390"/>
        <v/>
      </c>
      <c r="AH174" s="5" t="str" cm="1">
        <f t="array" aca="1" ref="AH174" ca="1">IF($B174="","",IF(AG174=0,0,IF(DD_Payment="",0,IF(AG174&lt;_xlfn.IFS(DD_Frequency="Monthly",1,DD_Frequency="Quarterly",IF(MONTH(AG$2)=1,1,IF(MONTH(AG$2)=4,1,IF(MONTH(AG$2)=7,1,IF(MONTH(AG$2)=10,1,0)))),DD_Frequency="Annually",IF(MONTH(AG$2)=1,1,0))*DD_Payment,AG174,_xlfn.IFS(DD_Frequency="Monthly",1,DD_Frequency="Quarterly",IF(MONTH(AG$2)=1,1,IF(MONTH(AG$2)=4,1,IF(MONTH(AG$2)=7,1,IF(MONTH(AG$2)=10,1,0)))),DD_Frequency="Annually",IF(MONTH(AG$2)=1,1,0))*DD_Payment))))</f>
        <v/>
      </c>
      <c r="AI174" s="3" t="str">
        <f t="shared" ref="AI174" ca="1" si="8388">IF($B174="","",IF(AG174&gt;AH174,(AG174-AH174/2)*(rate_A*(AI$1/365)),0))</f>
        <v/>
      </c>
      <c r="AJ174" s="3" t="str">
        <f t="shared" ca="1" si="6487"/>
        <v/>
      </c>
      <c r="AK174" s="3" t="str">
        <f t="shared" ref="AK174" ca="1" si="8389">IF($B174="","",V174*(1+rate_A*AI$1/365))</f>
        <v/>
      </c>
      <c r="AL174" s="3" t="str">
        <f t="shared" ref="AL174" ca="1" si="8390">IF($B174="","",W174*(1+rate_A*AI$1/365))</f>
        <v/>
      </c>
      <c r="AM174" s="3" t="str">
        <f t="shared" ref="AM174" ca="1" si="8391">IF($B174="","",X174*(1+rate_joint*AI$1/365))</f>
        <v/>
      </c>
      <c r="AN174" s="5" t="str">
        <f t="shared" ca="1" si="6491"/>
        <v/>
      </c>
      <c r="AO174" s="5" t="str" cm="1">
        <f t="array" aca="1" ref="AO174" ca="1">IF(AN174="","",_xlfn.IFS(AN174&lt;='Hidden inputs'!$C$15,AN174*'Hidden inputs'!$D$15,AN174&lt;='Hidden inputs'!$C$16,'Hidden inputs'!$C$15*'Hidden inputs'!$D$15+(AN174-'Hidden inputs'!$B$16)*'Hidden inputs'!$D$16,AN174&lt;='Hidden inputs'!$C$17,'Hidden inputs'!$C$15*'Hidden inputs'!$D$15+('Hidden inputs'!$C$16-'Hidden inputs'!$B$16)*'Hidden inputs'!$D$16+(AN174-'Hidden inputs'!$B$17)*'Hidden inputs'!$D$17,AN174&gt;'Hidden inputs'!$B$18,'Hidden inputs'!$C$15*'Hidden inputs'!$D$15+('Hidden inputs'!$C$16-'Hidden inputs'!$B$16)*'Hidden inputs'!$D$16+('Hidden inputs'!$C$17-'Hidden inputs'!$B$17)*'Hidden inputs'!$D$17+(AN174-'Hidden inputs'!$B$18)*'Hidden inputs'!$D$18))</f>
        <v/>
      </c>
      <c r="AP174" s="10" t="str">
        <f t="shared" ca="1" si="6492"/>
        <v/>
      </c>
      <c r="AQ174" s="5" t="str">
        <f t="shared" ca="1" si="6395"/>
        <v/>
      </c>
      <c r="AR174" s="5" t="str">
        <f t="shared" ca="1" si="6396"/>
        <v/>
      </c>
      <c r="AS174" s="5" t="str">
        <f ca="1">IF($B174="","",'Hidden inputs'!$D$11*AJ174+'Hidden inputs'!$E$11*AK174)</f>
        <v/>
      </c>
      <c r="AT174" s="11" t="str">
        <f t="shared" ca="1" si="6325"/>
        <v/>
      </c>
      <c r="AU174" s="9" t="str">
        <f t="shared" ca="1" si="6397"/>
        <v/>
      </c>
      <c r="AV174" s="3" t="str">
        <f t="shared" ca="1" si="6398"/>
        <v/>
      </c>
      <c r="AW174" s="5" t="str" cm="1">
        <f t="array" aca="1" ref="AW174" ca="1">IF($B174="","",IF(AV174=0,0,IF(DD_Payment="",0,IF(AV174&lt;_xlfn.IFS(DD_Frequency="Monthly",1,DD_Frequency="Quarterly",IF(MONTH(AV$2)=1,1,IF(MONTH(AV$2)=4,1,IF(MONTH(AV$2)=7,1,IF(MONTH(AV$2)=10,1,0)))),DD_Frequency="Annually",IF(MONTH(AV$2)=1,1,0))*DD_Payment,AV174,_xlfn.IFS(DD_Frequency="Monthly",1,DD_Frequency="Quarterly",IF(MONTH(AV$2)=1,1,IF(MONTH(AV$2)=4,1,IF(MONTH(AV$2)=7,1,IF(MONTH(AV$2)=10,1,0)))),DD_Frequency="Annually",IF(MONTH(AV$2)=1,1,0))*DD_Payment))))</f>
        <v/>
      </c>
      <c r="AX174" s="3" t="str">
        <f t="shared" ref="AX174" ca="1" si="8392">IF($B174="","",IF(AV174&gt;AW174,(AV174-AW174/2)*(rate_A*(AX$1/365)),0))</f>
        <v/>
      </c>
      <c r="AY174" s="3" t="str">
        <f t="shared" ca="1" si="6494"/>
        <v/>
      </c>
      <c r="AZ174" s="3" t="str">
        <f t="shared" ref="AZ174" ca="1" si="8393">IF($B174="","",AK174*(1+rate_A*AX$1/365))</f>
        <v/>
      </c>
      <c r="BA174" s="3" t="str">
        <f t="shared" ref="BA174" ca="1" si="8394">IF($B174="","",AL174*(1+rate_A*AX$1/365))</f>
        <v/>
      </c>
      <c r="BB174" s="3" t="str">
        <f t="shared" ref="BB174" ca="1" si="8395">IF($B174="","",AM174*(1+rate_joint*AX$1/365))</f>
        <v/>
      </c>
      <c r="BC174" s="5" t="str">
        <f t="shared" ca="1" si="6498"/>
        <v/>
      </c>
      <c r="BD174" s="5" t="str" cm="1">
        <f t="array" aca="1" ref="BD174" ca="1">IF(BC174="","",_xlfn.IFS(BC174&lt;='Hidden inputs'!$C$15,BC174*'Hidden inputs'!$D$15,BC174&lt;='Hidden inputs'!$C$16,'Hidden inputs'!$C$15*'Hidden inputs'!$D$15+(BC174-'Hidden inputs'!$B$16)*'Hidden inputs'!$D$16,BC174&lt;='Hidden inputs'!$C$17,'Hidden inputs'!$C$15*'Hidden inputs'!$D$15+('Hidden inputs'!$C$16-'Hidden inputs'!$B$16)*'Hidden inputs'!$D$16+(BC174-'Hidden inputs'!$B$17)*'Hidden inputs'!$D$17,BC174&gt;'Hidden inputs'!$B$18,'Hidden inputs'!$C$15*'Hidden inputs'!$D$15+('Hidden inputs'!$C$16-'Hidden inputs'!$B$16)*'Hidden inputs'!$D$16+('Hidden inputs'!$C$17-'Hidden inputs'!$B$17)*'Hidden inputs'!$D$17+(BC174-'Hidden inputs'!$B$18)*'Hidden inputs'!$D$18))</f>
        <v/>
      </c>
      <c r="BE174" s="10" t="str">
        <f t="shared" ca="1" si="6499"/>
        <v/>
      </c>
      <c r="BF174" s="5" t="str">
        <f t="shared" ca="1" si="6403"/>
        <v/>
      </c>
      <c r="BG174" s="5" t="str">
        <f t="shared" ca="1" si="6404"/>
        <v/>
      </c>
      <c r="BH174" s="5" t="str">
        <f ca="1">IF($B174="","",'Hidden inputs'!$D$11*AY174+'Hidden inputs'!$E$11*AZ174)</f>
        <v/>
      </c>
      <c r="BI174" s="11" t="str">
        <f t="shared" ca="1" si="6330"/>
        <v/>
      </c>
      <c r="BJ174" s="9" t="str">
        <f t="shared" ca="1" si="6405"/>
        <v/>
      </c>
      <c r="BK174" s="3" t="str">
        <f t="shared" ca="1" si="6406"/>
        <v/>
      </c>
      <c r="BL174" s="5" t="str" cm="1">
        <f t="array" aca="1" ref="BL174" ca="1">IF($B174="","",IF(BK174=0,0,IF(DD_Payment="",0,IF(BK174&lt;_xlfn.IFS(DD_Frequency="Monthly",1,DD_Frequency="Quarterly",IF(MONTH(BK$2)=1,1,IF(MONTH(BK$2)=4,1,IF(MONTH(BK$2)=7,1,IF(MONTH(BK$2)=10,1,0)))),DD_Frequency="Annually",IF(MONTH(BK$2)=1,1,0))*DD_Payment,BK174,_xlfn.IFS(DD_Frequency="Monthly",1,DD_Frequency="Quarterly",IF(MONTH(BK$2)=1,1,IF(MONTH(BK$2)=4,1,IF(MONTH(BK$2)=7,1,IF(MONTH(BK$2)=10,1,0)))),DD_Frequency="Annually",IF(MONTH(BK$2)=1,1,0))*DD_Payment))))</f>
        <v/>
      </c>
      <c r="BM174" s="3" t="str">
        <f t="shared" ref="BM174" ca="1" si="8396">IF($B174="","",IF(BK174&gt;BL174,(BK174-BL174/2)*(rate_A*(BM$1/365)),0))</f>
        <v/>
      </c>
      <c r="BN174" s="3" t="str">
        <f t="shared" ca="1" si="6501"/>
        <v/>
      </c>
      <c r="BO174" s="3" t="str">
        <f t="shared" ref="BO174" ca="1" si="8397">IF($B174="","",AZ174*(1+rate_A*BM$1/365))</f>
        <v/>
      </c>
      <c r="BP174" s="3" t="str">
        <f t="shared" ref="BP174" ca="1" si="8398">IF($B174="","",BA174*(1+rate_A*BM$1/365))</f>
        <v/>
      </c>
      <c r="BQ174" s="3" t="str">
        <f t="shared" ref="BQ174" ca="1" si="8399">IF($B174="","",BB174*(1+rate_joint*BM$1/365))</f>
        <v/>
      </c>
      <c r="BR174" s="5" t="str">
        <f t="shared" ca="1" si="6505"/>
        <v/>
      </c>
      <c r="BS174" s="5" t="str" cm="1">
        <f t="array" aca="1" ref="BS174" ca="1">IF(BR174="","",_xlfn.IFS(BR174&lt;='Hidden inputs'!$C$15,BR174*'Hidden inputs'!$D$15,BR174&lt;='Hidden inputs'!$C$16,'Hidden inputs'!$C$15*'Hidden inputs'!$D$15+(BR174-'Hidden inputs'!$B$16)*'Hidden inputs'!$D$16,BR174&lt;='Hidden inputs'!$C$17,'Hidden inputs'!$C$15*'Hidden inputs'!$D$15+('Hidden inputs'!$C$16-'Hidden inputs'!$B$16)*'Hidden inputs'!$D$16+(BR174-'Hidden inputs'!$B$17)*'Hidden inputs'!$D$17,BR174&gt;'Hidden inputs'!$B$18,'Hidden inputs'!$C$15*'Hidden inputs'!$D$15+('Hidden inputs'!$C$16-'Hidden inputs'!$B$16)*'Hidden inputs'!$D$16+('Hidden inputs'!$C$17-'Hidden inputs'!$B$17)*'Hidden inputs'!$D$17+(BR174-'Hidden inputs'!$B$18)*'Hidden inputs'!$D$18))</f>
        <v/>
      </c>
      <c r="BT174" s="10" t="str">
        <f t="shared" ca="1" si="6506"/>
        <v/>
      </c>
      <c r="BU174" s="5" t="str">
        <f t="shared" ca="1" si="6411"/>
        <v/>
      </c>
      <c r="BV174" s="5" t="str">
        <f t="shared" ca="1" si="6412"/>
        <v/>
      </c>
      <c r="BW174" s="5" t="str">
        <f ca="1">IF($B174="","",'Hidden inputs'!$D$11*BN174+'Hidden inputs'!$E$11*BO174)</f>
        <v/>
      </c>
      <c r="BX174" s="11" t="str">
        <f t="shared" ca="1" si="6335"/>
        <v/>
      </c>
      <c r="BY174" s="9" t="str">
        <f t="shared" ca="1" si="6413"/>
        <v/>
      </c>
      <c r="BZ174" s="3" t="str">
        <f t="shared" ca="1" si="6414"/>
        <v/>
      </c>
      <c r="CA174" s="5" t="str" cm="1">
        <f t="array" aca="1" ref="CA174" ca="1">IF($B174="","",IF(BZ174=0,0,IF(DD_Payment="",0,IF(BZ174&lt;_xlfn.IFS(DD_Frequency="Monthly",1,DD_Frequency="Quarterly",IF(MONTH(BZ$2)=1,1,IF(MONTH(BZ$2)=4,1,IF(MONTH(BZ$2)=7,1,IF(MONTH(BZ$2)=10,1,0)))),DD_Frequency="Annually",IF(MONTH(BZ$2)=1,1,0))*DD_Payment,BZ174,_xlfn.IFS(DD_Frequency="Monthly",1,DD_Frequency="Quarterly",IF(MONTH(BZ$2)=1,1,IF(MONTH(BZ$2)=4,1,IF(MONTH(BZ$2)=7,1,IF(MONTH(BZ$2)=10,1,0)))),DD_Frequency="Annually",IF(MONTH(BZ$2)=1,1,0))*DD_Payment))))</f>
        <v/>
      </c>
      <c r="CB174" s="3" t="str">
        <f t="shared" ref="CB174" ca="1" si="8400">IF($B174="","",IF(BZ174&gt;CA174,(BZ174-CA174/2)*(rate_A*(CB$1/365)),0))</f>
        <v/>
      </c>
      <c r="CC174" s="3" t="str">
        <f t="shared" ca="1" si="6508"/>
        <v/>
      </c>
      <c r="CD174" s="3" t="str">
        <f t="shared" ref="CD174" ca="1" si="8401">IF($B174="","",BO174*(1+rate_A*CB$1/365))</f>
        <v/>
      </c>
      <c r="CE174" s="3" t="str">
        <f t="shared" ref="CE174" ca="1" si="8402">IF($B174="","",BP174*(1+rate_A*CB$1/365))</f>
        <v/>
      </c>
      <c r="CF174" s="3" t="str">
        <f t="shared" ref="CF174" ca="1" si="8403">IF($B174="","",BQ174*(1+rate_joint*CB$1/365))</f>
        <v/>
      </c>
      <c r="CG174" s="5" t="str">
        <f t="shared" ca="1" si="6512"/>
        <v/>
      </c>
      <c r="CH174" s="5" t="str" cm="1">
        <f t="array" aca="1" ref="CH174" ca="1">IF(CG174="","",_xlfn.IFS(CG174&lt;='Hidden inputs'!$C$15,CG174*'Hidden inputs'!$D$15,CG174&lt;='Hidden inputs'!$C$16,'Hidden inputs'!$C$15*'Hidden inputs'!$D$15+(CG174-'Hidden inputs'!$B$16)*'Hidden inputs'!$D$16,CG174&lt;='Hidden inputs'!$C$17,'Hidden inputs'!$C$15*'Hidden inputs'!$D$15+('Hidden inputs'!$C$16-'Hidden inputs'!$B$16)*'Hidden inputs'!$D$16+(CG174-'Hidden inputs'!$B$17)*'Hidden inputs'!$D$17,CG174&gt;'Hidden inputs'!$B$18,'Hidden inputs'!$C$15*'Hidden inputs'!$D$15+('Hidden inputs'!$C$16-'Hidden inputs'!$B$16)*'Hidden inputs'!$D$16+('Hidden inputs'!$C$17-'Hidden inputs'!$B$17)*'Hidden inputs'!$D$17+(CG174-'Hidden inputs'!$B$18)*'Hidden inputs'!$D$18))</f>
        <v/>
      </c>
      <c r="CI174" s="10" t="str">
        <f t="shared" ca="1" si="6513"/>
        <v/>
      </c>
      <c r="CJ174" s="5" t="str">
        <f t="shared" ca="1" si="6419"/>
        <v/>
      </c>
      <c r="CK174" s="5" t="str">
        <f t="shared" ca="1" si="6420"/>
        <v/>
      </c>
      <c r="CL174" s="5" t="str">
        <f ca="1">IF($B174="","",'Hidden inputs'!$D$11*CC174+'Hidden inputs'!$E$11*CD174)</f>
        <v/>
      </c>
      <c r="CM174" s="11" t="str">
        <f t="shared" ca="1" si="6340"/>
        <v/>
      </c>
      <c r="CN174" s="9" t="str">
        <f t="shared" ca="1" si="6421"/>
        <v/>
      </c>
      <c r="CO174" s="3" t="str">
        <f t="shared" ca="1" si="6422"/>
        <v/>
      </c>
      <c r="CP174" s="5" t="str" cm="1">
        <f t="array" aca="1" ref="CP174" ca="1">IF($B174="","",IF(CO174=0,0,IF(DD_Payment="",0,IF(CO174&lt;_xlfn.IFS(DD_Frequency="Monthly",1,DD_Frequency="Quarterly",IF(MONTH(CO$2)=1,1,IF(MONTH(CO$2)=4,1,IF(MONTH(CO$2)=7,1,IF(MONTH(CO$2)=10,1,0)))),DD_Frequency="Annually",IF(MONTH(CO$2)=1,1,0))*DD_Payment,CO174,_xlfn.IFS(DD_Frequency="Monthly",1,DD_Frequency="Quarterly",IF(MONTH(CO$2)=1,1,IF(MONTH(CO$2)=4,1,IF(MONTH(CO$2)=7,1,IF(MONTH(CO$2)=10,1,0)))),DD_Frequency="Annually",IF(MONTH(CO$2)=1,1,0))*DD_Payment))))</f>
        <v/>
      </c>
      <c r="CQ174" s="3" t="str">
        <f t="shared" ref="CQ174" ca="1" si="8404">IF($B174="","",IF(CO174&gt;CP174,(CO174-CP174/2)*(rate_A*(CQ$1/365)),0))</f>
        <v/>
      </c>
      <c r="CR174" s="3" t="str">
        <f t="shared" ca="1" si="6515"/>
        <v/>
      </c>
      <c r="CS174" s="3" t="str">
        <f t="shared" ref="CS174" ca="1" si="8405">IF($B174="","",CD174*(1+rate_A*CQ$1/365))</f>
        <v/>
      </c>
      <c r="CT174" s="3" t="str">
        <f t="shared" ref="CT174" ca="1" si="8406">IF($B174="","",CE174*(1+rate_A*CQ$1/365))</f>
        <v/>
      </c>
      <c r="CU174" s="3" t="str">
        <f t="shared" ref="CU174" ca="1" si="8407">IF($B174="","",CF174*(1+rate_joint*CQ$1/365))</f>
        <v/>
      </c>
      <c r="CV174" s="5" t="str">
        <f t="shared" ca="1" si="6519"/>
        <v/>
      </c>
      <c r="CW174" s="5" t="str" cm="1">
        <f t="array" aca="1" ref="CW174" ca="1">IF(CV174="","",_xlfn.IFS(CV174&lt;='Hidden inputs'!$C$15,CV174*'Hidden inputs'!$D$15,CV174&lt;='Hidden inputs'!$C$16,'Hidden inputs'!$C$15*'Hidden inputs'!$D$15+(CV174-'Hidden inputs'!$B$16)*'Hidden inputs'!$D$16,CV174&lt;='Hidden inputs'!$C$17,'Hidden inputs'!$C$15*'Hidden inputs'!$D$15+('Hidden inputs'!$C$16-'Hidden inputs'!$B$16)*'Hidden inputs'!$D$16+(CV174-'Hidden inputs'!$B$17)*'Hidden inputs'!$D$17,CV174&gt;'Hidden inputs'!$B$18,'Hidden inputs'!$C$15*'Hidden inputs'!$D$15+('Hidden inputs'!$C$16-'Hidden inputs'!$B$16)*'Hidden inputs'!$D$16+('Hidden inputs'!$C$17-'Hidden inputs'!$B$17)*'Hidden inputs'!$D$17+(CV174-'Hidden inputs'!$B$18)*'Hidden inputs'!$D$18))</f>
        <v/>
      </c>
      <c r="CX174" s="10" t="str">
        <f t="shared" ca="1" si="6520"/>
        <v/>
      </c>
      <c r="CY174" s="5" t="str">
        <f t="shared" ca="1" si="6427"/>
        <v/>
      </c>
      <c r="CZ174" s="5" t="str">
        <f t="shared" ca="1" si="6428"/>
        <v/>
      </c>
      <c r="DA174" s="5" t="str">
        <f ca="1">IF($B174="","",'Hidden inputs'!$D$11*CR174+'Hidden inputs'!$E$11*CS174)</f>
        <v/>
      </c>
      <c r="DB174" s="11" t="str">
        <f t="shared" ca="1" si="6345"/>
        <v/>
      </c>
      <c r="DC174" s="9" t="str">
        <f t="shared" ca="1" si="6429"/>
        <v/>
      </c>
      <c r="DD174" s="3" t="str">
        <f t="shared" ca="1" si="6430"/>
        <v/>
      </c>
      <c r="DE174" s="5" t="str" cm="1">
        <f t="array" aca="1" ref="DE174" ca="1">IF($B174="","",IF(DD174=0,0,IF(DD_Payment="",0,IF(DD174&lt;_xlfn.IFS(DD_Frequency="Monthly",1,DD_Frequency="Quarterly",IF(MONTH(DD$2)=1,1,IF(MONTH(DD$2)=4,1,IF(MONTH(DD$2)=7,1,IF(MONTH(DD$2)=10,1,0)))),DD_Frequency="Annually",IF(MONTH(DD$2)=1,1,0))*DD_Payment,DD174,_xlfn.IFS(DD_Frequency="Monthly",1,DD_Frequency="Quarterly",IF(MONTH(DD$2)=1,1,IF(MONTH(DD$2)=4,1,IF(MONTH(DD$2)=7,1,IF(MONTH(DD$2)=10,1,0)))),DD_Frequency="Annually",IF(MONTH(DD$2)=1,1,0))*DD_Payment))))</f>
        <v/>
      </c>
      <c r="DF174" s="3" t="str">
        <f t="shared" ref="DF174" ca="1" si="8408">IF($B174="","",IF(DD174&gt;DE174,(DD174-DE174/2)*(rate_A*(DF$1/365)),0))</f>
        <v/>
      </c>
      <c r="DG174" s="3" t="str">
        <f t="shared" ca="1" si="6522"/>
        <v/>
      </c>
      <c r="DH174" s="3" t="str">
        <f t="shared" ref="DH174" ca="1" si="8409">IF($B174="","",CS174*(1+rate_A*DF$1/365))</f>
        <v/>
      </c>
      <c r="DI174" s="3" t="str">
        <f t="shared" ref="DI174" ca="1" si="8410">IF($B174="","",CT174*(1+rate_A*DF$1/365))</f>
        <v/>
      </c>
      <c r="DJ174" s="3" t="str">
        <f t="shared" ref="DJ174" ca="1" si="8411">IF($B174="","",CU174*(1+rate_joint*DF$1/365))</f>
        <v/>
      </c>
      <c r="DK174" s="5" t="str">
        <f t="shared" ca="1" si="6526"/>
        <v/>
      </c>
      <c r="DL174" s="5" t="str" cm="1">
        <f t="array" aca="1" ref="DL174" ca="1">IF(DK174="","",_xlfn.IFS(DK174&lt;='Hidden inputs'!$C$15,DK174*'Hidden inputs'!$D$15,DK174&lt;='Hidden inputs'!$C$16,'Hidden inputs'!$C$15*'Hidden inputs'!$D$15+(DK174-'Hidden inputs'!$B$16)*'Hidden inputs'!$D$16,DK174&lt;='Hidden inputs'!$C$17,'Hidden inputs'!$C$15*'Hidden inputs'!$D$15+('Hidden inputs'!$C$16-'Hidden inputs'!$B$16)*'Hidden inputs'!$D$16+(DK174-'Hidden inputs'!$B$17)*'Hidden inputs'!$D$17,DK174&gt;'Hidden inputs'!$B$18,'Hidden inputs'!$C$15*'Hidden inputs'!$D$15+('Hidden inputs'!$C$16-'Hidden inputs'!$B$16)*'Hidden inputs'!$D$16+('Hidden inputs'!$C$17-'Hidden inputs'!$B$17)*'Hidden inputs'!$D$17+(DK174-'Hidden inputs'!$B$18)*'Hidden inputs'!$D$18))</f>
        <v/>
      </c>
      <c r="DM174" s="10" t="str">
        <f t="shared" ca="1" si="6527"/>
        <v/>
      </c>
      <c r="DN174" s="5" t="str">
        <f t="shared" ca="1" si="6435"/>
        <v/>
      </c>
      <c r="DO174" s="5" t="str">
        <f t="shared" ca="1" si="6436"/>
        <v/>
      </c>
      <c r="DP174" s="5" t="str">
        <f ca="1">IF($B174="","",'Hidden inputs'!$D$11*DG174+'Hidden inputs'!$E$11*DH174)</f>
        <v/>
      </c>
      <c r="DQ174" s="11" t="str">
        <f t="shared" ca="1" si="6350"/>
        <v/>
      </c>
      <c r="DR174" s="9" t="str">
        <f t="shared" ca="1" si="6437"/>
        <v/>
      </c>
      <c r="DS174" s="3" t="str">
        <f t="shared" ca="1" si="6438"/>
        <v/>
      </c>
      <c r="DT174" s="5" t="str" cm="1">
        <f t="array" aca="1" ref="DT174" ca="1">IF($B174="","",IF(DS174=0,0,IF(DD_Payment="",0,IF(DS174&lt;_xlfn.IFS(DD_Frequency="Monthly",1,DD_Frequency="Quarterly",IF(MONTH(DS$2)=1,1,IF(MONTH(DS$2)=4,1,IF(MONTH(DS$2)=7,1,IF(MONTH(DS$2)=10,1,0)))),DD_Frequency="Annually",IF(MONTH(DS$2)=1,1,0))*DD_Payment,DS174,_xlfn.IFS(DD_Frequency="Monthly",1,DD_Frequency="Quarterly",IF(MONTH(DS$2)=1,1,IF(MONTH(DS$2)=4,1,IF(MONTH(DS$2)=7,1,IF(MONTH(DS$2)=10,1,0)))),DD_Frequency="Annually",IF(MONTH(DS$2)=1,1,0))*DD_Payment))))</f>
        <v/>
      </c>
      <c r="DU174" s="3" t="str">
        <f t="shared" ref="DU174" ca="1" si="8412">IF($B174="","",IF(DS174&gt;DT174,(DS174-DT174/2)*(rate_A*(DU$1/365)),0))</f>
        <v/>
      </c>
      <c r="DV174" s="3" t="str">
        <f t="shared" ca="1" si="6529"/>
        <v/>
      </c>
      <c r="DW174" s="3" t="str">
        <f t="shared" ref="DW174" ca="1" si="8413">IF($B174="","",DH174*(1+rate_A*DU$1/365))</f>
        <v/>
      </c>
      <c r="DX174" s="3" t="str">
        <f t="shared" ref="DX174" ca="1" si="8414">IF($B174="","",DI174*(1+rate_A*DU$1/365))</f>
        <v/>
      </c>
      <c r="DY174" s="3" t="str">
        <f t="shared" ref="DY174" ca="1" si="8415">IF($B174="","",DJ174*(1+rate_joint*DU$1/365))</f>
        <v/>
      </c>
      <c r="DZ174" s="5" t="str">
        <f t="shared" ca="1" si="6533"/>
        <v/>
      </c>
      <c r="EA174" s="5" t="str" cm="1">
        <f t="array" aca="1" ref="EA174" ca="1">IF(DZ174="","",_xlfn.IFS(DZ174&lt;='Hidden inputs'!$C$15,DZ174*'Hidden inputs'!$D$15,DZ174&lt;='Hidden inputs'!$C$16,'Hidden inputs'!$C$15*'Hidden inputs'!$D$15+(DZ174-'Hidden inputs'!$B$16)*'Hidden inputs'!$D$16,DZ174&lt;='Hidden inputs'!$C$17,'Hidden inputs'!$C$15*'Hidden inputs'!$D$15+('Hidden inputs'!$C$16-'Hidden inputs'!$B$16)*'Hidden inputs'!$D$16+(DZ174-'Hidden inputs'!$B$17)*'Hidden inputs'!$D$17,DZ174&gt;'Hidden inputs'!$B$18,'Hidden inputs'!$C$15*'Hidden inputs'!$D$15+('Hidden inputs'!$C$16-'Hidden inputs'!$B$16)*'Hidden inputs'!$D$16+('Hidden inputs'!$C$17-'Hidden inputs'!$B$17)*'Hidden inputs'!$D$17+(DZ174-'Hidden inputs'!$B$18)*'Hidden inputs'!$D$18))</f>
        <v/>
      </c>
      <c r="EB174" s="10" t="str">
        <f t="shared" ca="1" si="6534"/>
        <v/>
      </c>
      <c r="EC174" s="5" t="str">
        <f t="shared" ca="1" si="6443"/>
        <v/>
      </c>
      <c r="ED174" s="5" t="str">
        <f t="shared" ca="1" si="6444"/>
        <v/>
      </c>
      <c r="EE174" s="5" t="str">
        <f ca="1">IF($B174="","",'Hidden inputs'!$D$11*DV174+'Hidden inputs'!$E$11*DW174)</f>
        <v/>
      </c>
      <c r="EF174" s="11" t="str">
        <f t="shared" ca="1" si="6355"/>
        <v/>
      </c>
      <c r="EG174" s="9" t="str">
        <f t="shared" ca="1" si="6445"/>
        <v/>
      </c>
      <c r="EH174" s="3" t="str">
        <f t="shared" ca="1" si="6446"/>
        <v/>
      </c>
      <c r="EI174" s="5" t="str" cm="1">
        <f t="array" aca="1" ref="EI174" ca="1">IF($B174="","",IF(EH174=0,0,IF(DD_Payment="",0,IF(EH174&lt;_xlfn.IFS(DD_Frequency="Monthly",1,DD_Frequency="Quarterly",IF(MONTH(EH$2)=1,1,IF(MONTH(EH$2)=4,1,IF(MONTH(EH$2)=7,1,IF(MONTH(EH$2)=10,1,0)))),DD_Frequency="Annually",IF(MONTH(EH$2)=1,1,0))*DD_Payment,EH174,_xlfn.IFS(DD_Frequency="Monthly",1,DD_Frequency="Quarterly",IF(MONTH(EH$2)=1,1,IF(MONTH(EH$2)=4,1,IF(MONTH(EH$2)=7,1,IF(MONTH(EH$2)=10,1,0)))),DD_Frequency="Annually",IF(MONTH(EH$2)=1,1,0))*DD_Payment))))</f>
        <v/>
      </c>
      <c r="EJ174" s="3" t="str">
        <f t="shared" ref="EJ174" ca="1" si="8416">IF($B174="","",IF(EH174&gt;EI174,(EH174-EI174/2)*(rate_A*(EJ$1/365)),0))</f>
        <v/>
      </c>
      <c r="EK174" s="3" t="str">
        <f t="shared" ca="1" si="6536"/>
        <v/>
      </c>
      <c r="EL174" s="3" t="str">
        <f t="shared" ref="EL174" ca="1" si="8417">IF($B174="","",DW174*(1+rate_A*EJ$1/365))</f>
        <v/>
      </c>
      <c r="EM174" s="3" t="str">
        <f t="shared" ref="EM174" ca="1" si="8418">IF($B174="","",DX174*(1+rate_A*EJ$1/365))</f>
        <v/>
      </c>
      <c r="EN174" s="3" t="str">
        <f t="shared" ref="EN174" ca="1" si="8419">IF($B174="","",DY174*(1+rate_joint*EJ$1/365))</f>
        <v/>
      </c>
      <c r="EO174" s="5" t="str">
        <f t="shared" ca="1" si="6540"/>
        <v/>
      </c>
      <c r="EP174" s="5" t="str" cm="1">
        <f t="array" aca="1" ref="EP174" ca="1">IF(EO174="","",_xlfn.IFS(EO174&lt;='Hidden inputs'!$C$15,EO174*'Hidden inputs'!$D$15,EO174&lt;='Hidden inputs'!$C$16,'Hidden inputs'!$C$15*'Hidden inputs'!$D$15+(EO174-'Hidden inputs'!$B$16)*'Hidden inputs'!$D$16,EO174&lt;='Hidden inputs'!$C$17,'Hidden inputs'!$C$15*'Hidden inputs'!$D$15+('Hidden inputs'!$C$16-'Hidden inputs'!$B$16)*'Hidden inputs'!$D$16+(EO174-'Hidden inputs'!$B$17)*'Hidden inputs'!$D$17,EO174&gt;'Hidden inputs'!$B$18,'Hidden inputs'!$C$15*'Hidden inputs'!$D$15+('Hidden inputs'!$C$16-'Hidden inputs'!$B$16)*'Hidden inputs'!$D$16+('Hidden inputs'!$C$17-'Hidden inputs'!$B$17)*'Hidden inputs'!$D$17+(EO174-'Hidden inputs'!$B$18)*'Hidden inputs'!$D$18))</f>
        <v/>
      </c>
      <c r="EQ174" s="10" t="str">
        <f t="shared" ca="1" si="6541"/>
        <v/>
      </c>
      <c r="ER174" s="5" t="str">
        <f t="shared" ca="1" si="6451"/>
        <v/>
      </c>
      <c r="ES174" s="5" t="str">
        <f t="shared" ca="1" si="6452"/>
        <v/>
      </c>
      <c r="ET174" s="5" t="str">
        <f ca="1">IF($B174="","",'Hidden inputs'!$D$11*EK174+'Hidden inputs'!$E$11*EL174)</f>
        <v/>
      </c>
      <c r="EU174" s="11" t="str">
        <f t="shared" ca="1" si="6360"/>
        <v/>
      </c>
      <c r="EV174" s="9" t="str">
        <f t="shared" ca="1" si="6453"/>
        <v/>
      </c>
      <c r="EW174" s="3" t="str">
        <f t="shared" ca="1" si="6454"/>
        <v/>
      </c>
      <c r="EX174" s="5" t="str" cm="1">
        <f t="array" aca="1" ref="EX174" ca="1">IF($B174="","",IF(EW174=0,0,IF(DD_Payment="",0,IF(EW174&lt;_xlfn.IFS(DD_Frequency="Monthly",1,DD_Frequency="Quarterly",IF(MONTH(EW$2)=1,1,IF(MONTH(EW$2)=4,1,IF(MONTH(EW$2)=7,1,IF(MONTH(EW$2)=10,1,0)))),DD_Frequency="Annually",IF(MONTH(EW$2)=1,1,0))*DD_Payment,EW174,_xlfn.IFS(DD_Frequency="Monthly",1,DD_Frequency="Quarterly",IF(MONTH(EW$2)=1,1,IF(MONTH(EW$2)=4,1,IF(MONTH(EW$2)=7,1,IF(MONTH(EW$2)=10,1,0)))),DD_Frequency="Annually",IF(MONTH(EW$2)=1,1,0))*DD_Payment))))</f>
        <v/>
      </c>
      <c r="EY174" s="3" t="str">
        <f t="shared" ref="EY174" ca="1" si="8420">IF($B174="","",IF(EW174&gt;EX174,(EW174-EX174/2)*(rate_A*(EY$1/365)),0))</f>
        <v/>
      </c>
      <c r="EZ174" s="3" t="str">
        <f t="shared" ca="1" si="6543"/>
        <v/>
      </c>
      <c r="FA174" s="3" t="str">
        <f t="shared" ref="FA174" ca="1" si="8421">IF($B174="","",EL174*(1+rate_A*EY$1/365))</f>
        <v/>
      </c>
      <c r="FB174" s="3" t="str">
        <f t="shared" ref="FB174" ca="1" si="8422">IF($B174="","",EM174*(1+rate_A*EY$1/365))</f>
        <v/>
      </c>
      <c r="FC174" s="3" t="str">
        <f t="shared" ref="FC174" ca="1" si="8423">IF($B174="","",EN174*(1+rate_joint*EY$1/365))</f>
        <v/>
      </c>
      <c r="FD174" s="5" t="str">
        <f t="shared" ca="1" si="6547"/>
        <v/>
      </c>
      <c r="FE174" s="5" t="str" cm="1">
        <f t="array" aca="1" ref="FE174" ca="1">IF(FD174="","",_xlfn.IFS(FD174&lt;='Hidden inputs'!$C$15,FD174*'Hidden inputs'!$D$15,FD174&lt;='Hidden inputs'!$C$16,'Hidden inputs'!$C$15*'Hidden inputs'!$D$15+(FD174-'Hidden inputs'!$B$16)*'Hidden inputs'!$D$16,FD174&lt;='Hidden inputs'!$C$17,'Hidden inputs'!$C$15*'Hidden inputs'!$D$15+('Hidden inputs'!$C$16-'Hidden inputs'!$B$16)*'Hidden inputs'!$D$16+(FD174-'Hidden inputs'!$B$17)*'Hidden inputs'!$D$17,FD174&gt;'Hidden inputs'!$B$18,'Hidden inputs'!$C$15*'Hidden inputs'!$D$15+('Hidden inputs'!$C$16-'Hidden inputs'!$B$16)*'Hidden inputs'!$D$16+('Hidden inputs'!$C$17-'Hidden inputs'!$B$17)*'Hidden inputs'!$D$17+(FD174-'Hidden inputs'!$B$18)*'Hidden inputs'!$D$18))</f>
        <v/>
      </c>
      <c r="FF174" s="10" t="str">
        <f t="shared" ca="1" si="6548"/>
        <v/>
      </c>
      <c r="FG174" s="5" t="str">
        <f t="shared" ca="1" si="6459"/>
        <v/>
      </c>
      <c r="FH174" s="5" t="str">
        <f t="shared" ca="1" si="6460"/>
        <v/>
      </c>
      <c r="FI174" s="5" t="str">
        <f ca="1">IF($B174="","",'Hidden inputs'!$D$11*EZ174+'Hidden inputs'!$E$11*FA174)</f>
        <v/>
      </c>
      <c r="FJ174" s="11" t="str">
        <f t="shared" ca="1" si="6365"/>
        <v/>
      </c>
      <c r="FK174" s="9" t="str">
        <f t="shared" ca="1" si="6461"/>
        <v/>
      </c>
      <c r="FL174" s="3" t="str">
        <f t="shared" ca="1" si="6462"/>
        <v/>
      </c>
      <c r="FM174" s="5" t="str" cm="1">
        <f t="array" aca="1" ref="FM174" ca="1">IF($B174="","",IF(FL174=0,0,IF(DD_Payment="",0,IF(FL174&lt;_xlfn.IFS(DD_Frequency="Monthly",1,DD_Frequency="Quarterly",IF(MONTH(FL$2)=1,1,IF(MONTH(FL$2)=4,1,IF(MONTH(FL$2)=7,1,IF(MONTH(FL$2)=10,1,0)))),DD_Frequency="Annually",IF(MONTH(FL$2)=1,1,0))*DD_Payment,FL174,_xlfn.IFS(DD_Frequency="Monthly",1,DD_Frequency="Quarterly",IF(MONTH(FL$2)=1,1,IF(MONTH(FL$2)=4,1,IF(MONTH(FL$2)=7,1,IF(MONTH(FL$2)=10,1,0)))),DD_Frequency="Annually",IF(MONTH(FL$2)=1,1,0))*DD_Payment))))</f>
        <v/>
      </c>
      <c r="FN174" s="3" t="str">
        <f t="shared" ref="FN174" ca="1" si="8424">IF($B174="","",IF(FL174&gt;FM174,(FL174-FM174/2)*(rate_A*(FN$1/365)),0))</f>
        <v/>
      </c>
      <c r="FO174" s="3" t="str">
        <f t="shared" ca="1" si="6550"/>
        <v/>
      </c>
      <c r="FP174" s="3" t="str">
        <f t="shared" ref="FP174" ca="1" si="8425">IF($B174="","",FA174*(1+rate_A*FN$1/365))</f>
        <v/>
      </c>
      <c r="FQ174" s="3" t="str">
        <f t="shared" ref="FQ174" ca="1" si="8426">IF($B174="","",FB174*(1+rate_A*FN$1/365))</f>
        <v/>
      </c>
      <c r="FR174" s="3" t="str">
        <f t="shared" ref="FR174" ca="1" si="8427">IF($B174="","",FC174*(1+rate_joint*FN$1/365))</f>
        <v/>
      </c>
      <c r="FS174" s="5" t="str">
        <f t="shared" ca="1" si="6554"/>
        <v/>
      </c>
      <c r="FT174" s="5" t="str" cm="1">
        <f t="array" aca="1" ref="FT174" ca="1">IF(FS174="","",_xlfn.IFS(FS174&lt;='Hidden inputs'!$C$15,FS174*'Hidden inputs'!$D$15,FS174&lt;='Hidden inputs'!$C$16,'Hidden inputs'!$C$15*'Hidden inputs'!$D$15+(FS174-'Hidden inputs'!$B$16)*'Hidden inputs'!$D$16,FS174&lt;='Hidden inputs'!$C$17,'Hidden inputs'!$C$15*'Hidden inputs'!$D$15+('Hidden inputs'!$C$16-'Hidden inputs'!$B$16)*'Hidden inputs'!$D$16+(FS174-'Hidden inputs'!$B$17)*'Hidden inputs'!$D$17,FS174&gt;'Hidden inputs'!$B$18,'Hidden inputs'!$C$15*'Hidden inputs'!$D$15+('Hidden inputs'!$C$16-'Hidden inputs'!$B$16)*'Hidden inputs'!$D$16+('Hidden inputs'!$C$17-'Hidden inputs'!$B$17)*'Hidden inputs'!$D$17+(FS174-'Hidden inputs'!$B$18)*'Hidden inputs'!$D$18))</f>
        <v/>
      </c>
      <c r="FU174" s="10" t="str">
        <f t="shared" ca="1" si="6555"/>
        <v/>
      </c>
      <c r="FV174" s="5" t="str">
        <f t="shared" ca="1" si="6467"/>
        <v/>
      </c>
      <c r="FW174" s="5" t="str">
        <f t="shared" ca="1" si="6468"/>
        <v/>
      </c>
      <c r="FX174" s="5" t="str">
        <f ca="1">IF($B174="","",'Hidden inputs'!$D$11*FO174+'Hidden inputs'!$E$11*FP174)</f>
        <v/>
      </c>
      <c r="FY174" s="11" t="str">
        <f t="shared" ca="1" si="6370"/>
        <v/>
      </c>
      <c r="FZ174" s="9" t="str">
        <f t="shared" ca="1" si="6469"/>
        <v/>
      </c>
      <c r="GA174" s="5" t="str">
        <f t="shared" ca="1" si="6470"/>
        <v/>
      </c>
      <c r="GB174" s="5" t="str">
        <f t="shared" ca="1" si="6471"/>
        <v/>
      </c>
      <c r="GC174" s="5" t="str">
        <f t="shared" ca="1" si="6371"/>
        <v/>
      </c>
      <c r="GD174" s="5" t="str">
        <f t="shared" ca="1" si="6372"/>
        <v/>
      </c>
    </row>
    <row r="175" spans="1:186" x14ac:dyDescent="0.35">
      <c r="A175" s="2"/>
      <c r="B175" s="6" t="str">
        <f t="shared" ca="1" si="6374"/>
        <v/>
      </c>
      <c r="C175" s="5" t="str">
        <f t="shared" ca="1" si="6472"/>
        <v/>
      </c>
      <c r="D175" s="5" t="str" cm="1">
        <f t="array" aca="1" ref="D175" ca="1">IF($B175="","",IF(C175=0,0,IF(DD_Payment="",0,IF(C175&lt;_xlfn.IFS(DD_Frequency="Monthly",1,DD_Frequency="Quarterly",IF(MONTH(C$2)=1,1,IF(MONTH(C$2)=4,1,IF(MONTH(C$2)=7,1,IF(MONTH(C$2)=10,1,0)))),DD_Frequency="Annually",IF(MONTH(C$2)=1,1,0))*DD_Payment,C175,_xlfn.IFS(DD_Frequency="Monthly",1,DD_Frequency="Quarterly",IF(MONTH(C$2)=1,1,IF(MONTH(C$2)=4,1,IF(MONTH(C$2)=7,1,IF(MONTH(C$2)=10,1,0)))),DD_Frequency="Annually",IF(MONTH(C$2)=1,1,0))*DD_Payment))))</f>
        <v/>
      </c>
      <c r="E175" s="5" t="str">
        <f t="shared" ref="E175" ca="1" si="8428">IF(B175="","",IF(C175&gt;D175,(C175-D175/2)*(rate_A*(E$1/365)),0))</f>
        <v/>
      </c>
      <c r="F175" s="5" t="str">
        <f t="shared" ca="1" si="6376"/>
        <v/>
      </c>
      <c r="G175" s="5" t="str">
        <f t="shared" ref="G175" ca="1" si="8429">IF(B175="","",G174*(1+rate_A*E$1/365))</f>
        <v/>
      </c>
      <c r="H175" s="5" t="str">
        <f t="shared" ref="H175" ca="1" si="8430">IF(B175="","",H174*(1+rate_A*E$1/365))</f>
        <v/>
      </c>
      <c r="I175" s="5" t="str">
        <f t="shared" ref="I175" ca="1" si="8431">IF(B175="","",I174*(1+rate_joint*E$1/365))</f>
        <v/>
      </c>
      <c r="J175" s="5" t="str">
        <f t="shared" ca="1" si="6477"/>
        <v/>
      </c>
      <c r="K175" s="5" t="str" cm="1">
        <f t="array" aca="1" ref="K175" ca="1">IF(J175="","",_xlfn.IFS(J175&lt;='Hidden inputs'!$C$15,J175*'Hidden inputs'!$D$15,J175&lt;='Hidden inputs'!$C$16,'Hidden inputs'!$C$15*'Hidden inputs'!$D$15+(J175-'Hidden inputs'!$B$16)*'Hidden inputs'!$D$16,J175&lt;='Hidden inputs'!$C$17,'Hidden inputs'!$C$15*'Hidden inputs'!$D$15+('Hidden inputs'!$C$16-'Hidden inputs'!$B$16)*'Hidden inputs'!$D$16+(J175-'Hidden inputs'!$B$17)*'Hidden inputs'!$D$17,J175&gt;'Hidden inputs'!$B$18,'Hidden inputs'!$C$15*'Hidden inputs'!$D$15+('Hidden inputs'!$C$16-'Hidden inputs'!$B$16)*'Hidden inputs'!$D$16+('Hidden inputs'!$C$17-'Hidden inputs'!$B$17)*'Hidden inputs'!$D$17+(J175-'Hidden inputs'!$B$18)*'Hidden inputs'!$D$18))</f>
        <v/>
      </c>
      <c r="L175" s="11" t="str">
        <f t="shared" ca="1" si="6478"/>
        <v/>
      </c>
      <c r="M175" s="5" t="str">
        <f t="shared" ca="1" si="6380"/>
        <v/>
      </c>
      <c r="N175" s="5" t="str">
        <f t="shared" ca="1" si="6381"/>
        <v/>
      </c>
      <c r="O175" s="5" t="str">
        <f ca="1">IF(B175="","",'Hidden inputs'!$D$11*F175+'Hidden inputs'!$E$11*G175)</f>
        <v/>
      </c>
      <c r="P175" s="11" t="str">
        <f t="shared" ca="1" si="6314"/>
        <v/>
      </c>
      <c r="Q175" s="20" t="str">
        <f t="shared" ca="1" si="6315"/>
        <v/>
      </c>
      <c r="R175" s="3" t="str">
        <f t="shared" ca="1" si="6382"/>
        <v/>
      </c>
      <c r="S175" s="5" t="str" cm="1">
        <f t="array" aca="1" ref="S175" ca="1">IF($B175="","",IF(R175=0,0,IF(DD_Payment="",0,IF(R175&lt;_xlfn.IFS(DD_Frequency="Monthly",1,DD_Frequency="Quarterly",IF(MONTH(R$2)=1,1,IF(MONTH(R$2)=4,1,IF(MONTH(R$2)=7,1,IF(MONTH(R$2)=10,1,0)))),DD_Frequency="Annually",IF(MONTH(R$2)=1,1,0))*DD_Payment,R175,_xlfn.IFS(DD_Frequency="Monthly",1,DD_Frequency="Quarterly",IF(MONTH(R$2)=1,1,IF(MONTH(R$2)=4,1,IF(MONTH(R$2)=7,1,IF(MONTH(R$2)=10,1,0)))),DD_Frequency="Annually",IF(MONTH(R$2)=1,1,0))*DD_Payment))))</f>
        <v/>
      </c>
      <c r="T175" s="3" t="str">
        <f t="shared" ref="T175" ca="1" si="8432">IF(B175="","",IF(R175&gt;S175,(R175-S175/2)*(rate_A*((T$1+A175)/365)),0))</f>
        <v/>
      </c>
      <c r="U175" s="3" t="str">
        <f t="shared" ca="1" si="6384"/>
        <v/>
      </c>
      <c r="V175" s="3" t="str">
        <f t="shared" ref="V175" ca="1" si="8433">IF(B175="","",G175*(1+rate_A*(T$1+A175)/365))</f>
        <v/>
      </c>
      <c r="W175" s="3" t="str">
        <f t="shared" ref="W175" ca="1" si="8434">IF(B175="","",H175*(1+rate_A*(T$1+A175)/365))</f>
        <v/>
      </c>
      <c r="X175" s="3" t="str">
        <f t="shared" ref="X175" ca="1" si="8435">IF(B175="","",I175*(1+rate_joint*(T$1+A175)/365))</f>
        <v/>
      </c>
      <c r="Y175" s="5" t="str">
        <f t="shared" ca="1" si="6483"/>
        <v/>
      </c>
      <c r="Z175" s="5" t="str" cm="1">
        <f t="array" aca="1" ref="Z175" ca="1">IF(Y175="","",_xlfn.IFS(Y175&lt;='Hidden inputs'!$C$15,Y175*'Hidden inputs'!$D$15,Y175&lt;='Hidden inputs'!$C$16,'Hidden inputs'!$C$15*'Hidden inputs'!$D$15+(Y175-'Hidden inputs'!$B$16)*'Hidden inputs'!$D$16,Y175&lt;='Hidden inputs'!$C$17,'Hidden inputs'!$C$15*'Hidden inputs'!$D$15+('Hidden inputs'!$C$16-'Hidden inputs'!$B$16)*'Hidden inputs'!$D$16+(Y175-'Hidden inputs'!$B$17)*'Hidden inputs'!$D$17,Y175&gt;'Hidden inputs'!$B$18,'Hidden inputs'!$C$15*'Hidden inputs'!$D$15+('Hidden inputs'!$C$16-'Hidden inputs'!$B$16)*'Hidden inputs'!$D$16+('Hidden inputs'!$C$17-'Hidden inputs'!$B$17)*'Hidden inputs'!$D$17+(Y175-'Hidden inputs'!$B$18)*'Hidden inputs'!$D$18))</f>
        <v/>
      </c>
      <c r="AA175" s="10" t="str">
        <f t="shared" ca="1" si="6484"/>
        <v/>
      </c>
      <c r="AB175" s="5" t="str">
        <f t="shared" ca="1" si="6388"/>
        <v/>
      </c>
      <c r="AC175" s="5" t="str">
        <f t="shared" ca="1" si="6485"/>
        <v/>
      </c>
      <c r="AD175" s="5" t="str">
        <f ca="1">IF(B175="","",'Hidden inputs'!$D$11*U175+'Hidden inputs'!$E$11*V175)</f>
        <v/>
      </c>
      <c r="AE175" s="11" t="str">
        <f t="shared" ca="1" si="6320"/>
        <v/>
      </c>
      <c r="AF175" s="9" t="str">
        <f t="shared" ca="1" si="6389"/>
        <v/>
      </c>
      <c r="AG175" s="3" t="str">
        <f t="shared" ca="1" si="6390"/>
        <v/>
      </c>
      <c r="AH175" s="5" t="str" cm="1">
        <f t="array" aca="1" ref="AH175" ca="1">IF($B175="","",IF(AG175=0,0,IF(DD_Payment="",0,IF(AG175&lt;_xlfn.IFS(DD_Frequency="Monthly",1,DD_Frequency="Quarterly",IF(MONTH(AG$2)=1,1,IF(MONTH(AG$2)=4,1,IF(MONTH(AG$2)=7,1,IF(MONTH(AG$2)=10,1,0)))),DD_Frequency="Annually",IF(MONTH(AG$2)=1,1,0))*DD_Payment,AG175,_xlfn.IFS(DD_Frequency="Monthly",1,DD_Frequency="Quarterly",IF(MONTH(AG$2)=1,1,IF(MONTH(AG$2)=4,1,IF(MONTH(AG$2)=7,1,IF(MONTH(AG$2)=10,1,0)))),DD_Frequency="Annually",IF(MONTH(AG$2)=1,1,0))*DD_Payment))))</f>
        <v/>
      </c>
      <c r="AI175" s="3" t="str">
        <f t="shared" ref="AI175" ca="1" si="8436">IF($B175="","",IF(AG175&gt;AH175,(AG175-AH175/2)*(rate_A*(AI$1/365)),0))</f>
        <v/>
      </c>
      <c r="AJ175" s="3" t="str">
        <f t="shared" ca="1" si="6487"/>
        <v/>
      </c>
      <c r="AK175" s="3" t="str">
        <f t="shared" ref="AK175" ca="1" si="8437">IF($B175="","",V175*(1+rate_A*AI$1/365))</f>
        <v/>
      </c>
      <c r="AL175" s="3" t="str">
        <f t="shared" ref="AL175" ca="1" si="8438">IF($B175="","",W175*(1+rate_A*AI$1/365))</f>
        <v/>
      </c>
      <c r="AM175" s="3" t="str">
        <f t="shared" ref="AM175" ca="1" si="8439">IF($B175="","",X175*(1+rate_joint*AI$1/365))</f>
        <v/>
      </c>
      <c r="AN175" s="5" t="str">
        <f t="shared" ca="1" si="6491"/>
        <v/>
      </c>
      <c r="AO175" s="5" t="str" cm="1">
        <f t="array" aca="1" ref="AO175" ca="1">IF(AN175="","",_xlfn.IFS(AN175&lt;='Hidden inputs'!$C$15,AN175*'Hidden inputs'!$D$15,AN175&lt;='Hidden inputs'!$C$16,'Hidden inputs'!$C$15*'Hidden inputs'!$D$15+(AN175-'Hidden inputs'!$B$16)*'Hidden inputs'!$D$16,AN175&lt;='Hidden inputs'!$C$17,'Hidden inputs'!$C$15*'Hidden inputs'!$D$15+('Hidden inputs'!$C$16-'Hidden inputs'!$B$16)*'Hidden inputs'!$D$16+(AN175-'Hidden inputs'!$B$17)*'Hidden inputs'!$D$17,AN175&gt;'Hidden inputs'!$B$18,'Hidden inputs'!$C$15*'Hidden inputs'!$D$15+('Hidden inputs'!$C$16-'Hidden inputs'!$B$16)*'Hidden inputs'!$D$16+('Hidden inputs'!$C$17-'Hidden inputs'!$B$17)*'Hidden inputs'!$D$17+(AN175-'Hidden inputs'!$B$18)*'Hidden inputs'!$D$18))</f>
        <v/>
      </c>
      <c r="AP175" s="10" t="str">
        <f t="shared" ca="1" si="6492"/>
        <v/>
      </c>
      <c r="AQ175" s="5" t="str">
        <f t="shared" ca="1" si="6395"/>
        <v/>
      </c>
      <c r="AR175" s="5" t="str">
        <f t="shared" ca="1" si="6396"/>
        <v/>
      </c>
      <c r="AS175" s="5" t="str">
        <f ca="1">IF($B175="","",'Hidden inputs'!$D$11*AJ175+'Hidden inputs'!$E$11*AK175)</f>
        <v/>
      </c>
      <c r="AT175" s="11" t="str">
        <f t="shared" ca="1" si="6325"/>
        <v/>
      </c>
      <c r="AU175" s="9" t="str">
        <f t="shared" ca="1" si="6397"/>
        <v/>
      </c>
      <c r="AV175" s="3" t="str">
        <f t="shared" ca="1" si="6398"/>
        <v/>
      </c>
      <c r="AW175" s="5" t="str" cm="1">
        <f t="array" aca="1" ref="AW175" ca="1">IF($B175="","",IF(AV175=0,0,IF(DD_Payment="",0,IF(AV175&lt;_xlfn.IFS(DD_Frequency="Monthly",1,DD_Frequency="Quarterly",IF(MONTH(AV$2)=1,1,IF(MONTH(AV$2)=4,1,IF(MONTH(AV$2)=7,1,IF(MONTH(AV$2)=10,1,0)))),DD_Frequency="Annually",IF(MONTH(AV$2)=1,1,0))*DD_Payment,AV175,_xlfn.IFS(DD_Frequency="Monthly",1,DD_Frequency="Quarterly",IF(MONTH(AV$2)=1,1,IF(MONTH(AV$2)=4,1,IF(MONTH(AV$2)=7,1,IF(MONTH(AV$2)=10,1,0)))),DD_Frequency="Annually",IF(MONTH(AV$2)=1,1,0))*DD_Payment))))</f>
        <v/>
      </c>
      <c r="AX175" s="3" t="str">
        <f t="shared" ref="AX175" ca="1" si="8440">IF($B175="","",IF(AV175&gt;AW175,(AV175-AW175/2)*(rate_A*(AX$1/365)),0))</f>
        <v/>
      </c>
      <c r="AY175" s="3" t="str">
        <f t="shared" ca="1" si="6494"/>
        <v/>
      </c>
      <c r="AZ175" s="3" t="str">
        <f t="shared" ref="AZ175" ca="1" si="8441">IF($B175="","",AK175*(1+rate_A*AX$1/365))</f>
        <v/>
      </c>
      <c r="BA175" s="3" t="str">
        <f t="shared" ref="BA175" ca="1" si="8442">IF($B175="","",AL175*(1+rate_A*AX$1/365))</f>
        <v/>
      </c>
      <c r="BB175" s="3" t="str">
        <f t="shared" ref="BB175" ca="1" si="8443">IF($B175="","",AM175*(1+rate_joint*AX$1/365))</f>
        <v/>
      </c>
      <c r="BC175" s="5" t="str">
        <f t="shared" ca="1" si="6498"/>
        <v/>
      </c>
      <c r="BD175" s="5" t="str" cm="1">
        <f t="array" aca="1" ref="BD175" ca="1">IF(BC175="","",_xlfn.IFS(BC175&lt;='Hidden inputs'!$C$15,BC175*'Hidden inputs'!$D$15,BC175&lt;='Hidden inputs'!$C$16,'Hidden inputs'!$C$15*'Hidden inputs'!$D$15+(BC175-'Hidden inputs'!$B$16)*'Hidden inputs'!$D$16,BC175&lt;='Hidden inputs'!$C$17,'Hidden inputs'!$C$15*'Hidden inputs'!$D$15+('Hidden inputs'!$C$16-'Hidden inputs'!$B$16)*'Hidden inputs'!$D$16+(BC175-'Hidden inputs'!$B$17)*'Hidden inputs'!$D$17,BC175&gt;'Hidden inputs'!$B$18,'Hidden inputs'!$C$15*'Hidden inputs'!$D$15+('Hidden inputs'!$C$16-'Hidden inputs'!$B$16)*'Hidden inputs'!$D$16+('Hidden inputs'!$C$17-'Hidden inputs'!$B$17)*'Hidden inputs'!$D$17+(BC175-'Hidden inputs'!$B$18)*'Hidden inputs'!$D$18))</f>
        <v/>
      </c>
      <c r="BE175" s="10" t="str">
        <f t="shared" ca="1" si="6499"/>
        <v/>
      </c>
      <c r="BF175" s="5" t="str">
        <f t="shared" ca="1" si="6403"/>
        <v/>
      </c>
      <c r="BG175" s="5" t="str">
        <f t="shared" ca="1" si="6404"/>
        <v/>
      </c>
      <c r="BH175" s="5" t="str">
        <f ca="1">IF($B175="","",'Hidden inputs'!$D$11*AY175+'Hidden inputs'!$E$11*AZ175)</f>
        <v/>
      </c>
      <c r="BI175" s="11" t="str">
        <f t="shared" ca="1" si="6330"/>
        <v/>
      </c>
      <c r="BJ175" s="9" t="str">
        <f t="shared" ca="1" si="6405"/>
        <v/>
      </c>
      <c r="BK175" s="3" t="str">
        <f t="shared" ca="1" si="6406"/>
        <v/>
      </c>
      <c r="BL175" s="5" t="str" cm="1">
        <f t="array" aca="1" ref="BL175" ca="1">IF($B175="","",IF(BK175=0,0,IF(DD_Payment="",0,IF(BK175&lt;_xlfn.IFS(DD_Frequency="Monthly",1,DD_Frequency="Quarterly",IF(MONTH(BK$2)=1,1,IF(MONTH(BK$2)=4,1,IF(MONTH(BK$2)=7,1,IF(MONTH(BK$2)=10,1,0)))),DD_Frequency="Annually",IF(MONTH(BK$2)=1,1,0))*DD_Payment,BK175,_xlfn.IFS(DD_Frequency="Monthly",1,DD_Frequency="Quarterly",IF(MONTH(BK$2)=1,1,IF(MONTH(BK$2)=4,1,IF(MONTH(BK$2)=7,1,IF(MONTH(BK$2)=10,1,0)))),DD_Frequency="Annually",IF(MONTH(BK$2)=1,1,0))*DD_Payment))))</f>
        <v/>
      </c>
      <c r="BM175" s="3" t="str">
        <f t="shared" ref="BM175" ca="1" si="8444">IF($B175="","",IF(BK175&gt;BL175,(BK175-BL175/2)*(rate_A*(BM$1/365)),0))</f>
        <v/>
      </c>
      <c r="BN175" s="3" t="str">
        <f t="shared" ca="1" si="6501"/>
        <v/>
      </c>
      <c r="BO175" s="3" t="str">
        <f t="shared" ref="BO175" ca="1" si="8445">IF($B175="","",AZ175*(1+rate_A*BM$1/365))</f>
        <v/>
      </c>
      <c r="BP175" s="3" t="str">
        <f t="shared" ref="BP175" ca="1" si="8446">IF($B175="","",BA175*(1+rate_A*BM$1/365))</f>
        <v/>
      </c>
      <c r="BQ175" s="3" t="str">
        <f t="shared" ref="BQ175" ca="1" si="8447">IF($B175="","",BB175*(1+rate_joint*BM$1/365))</f>
        <v/>
      </c>
      <c r="BR175" s="5" t="str">
        <f t="shared" ca="1" si="6505"/>
        <v/>
      </c>
      <c r="BS175" s="5" t="str" cm="1">
        <f t="array" aca="1" ref="BS175" ca="1">IF(BR175="","",_xlfn.IFS(BR175&lt;='Hidden inputs'!$C$15,BR175*'Hidden inputs'!$D$15,BR175&lt;='Hidden inputs'!$C$16,'Hidden inputs'!$C$15*'Hidden inputs'!$D$15+(BR175-'Hidden inputs'!$B$16)*'Hidden inputs'!$D$16,BR175&lt;='Hidden inputs'!$C$17,'Hidden inputs'!$C$15*'Hidden inputs'!$D$15+('Hidden inputs'!$C$16-'Hidden inputs'!$B$16)*'Hidden inputs'!$D$16+(BR175-'Hidden inputs'!$B$17)*'Hidden inputs'!$D$17,BR175&gt;'Hidden inputs'!$B$18,'Hidden inputs'!$C$15*'Hidden inputs'!$D$15+('Hidden inputs'!$C$16-'Hidden inputs'!$B$16)*'Hidden inputs'!$D$16+('Hidden inputs'!$C$17-'Hidden inputs'!$B$17)*'Hidden inputs'!$D$17+(BR175-'Hidden inputs'!$B$18)*'Hidden inputs'!$D$18))</f>
        <v/>
      </c>
      <c r="BT175" s="10" t="str">
        <f t="shared" ca="1" si="6506"/>
        <v/>
      </c>
      <c r="BU175" s="5" t="str">
        <f t="shared" ca="1" si="6411"/>
        <v/>
      </c>
      <c r="BV175" s="5" t="str">
        <f t="shared" ca="1" si="6412"/>
        <v/>
      </c>
      <c r="BW175" s="5" t="str">
        <f ca="1">IF($B175="","",'Hidden inputs'!$D$11*BN175+'Hidden inputs'!$E$11*BO175)</f>
        <v/>
      </c>
      <c r="BX175" s="11" t="str">
        <f t="shared" ca="1" si="6335"/>
        <v/>
      </c>
      <c r="BY175" s="9" t="str">
        <f t="shared" ca="1" si="6413"/>
        <v/>
      </c>
      <c r="BZ175" s="3" t="str">
        <f t="shared" ca="1" si="6414"/>
        <v/>
      </c>
      <c r="CA175" s="5" t="str" cm="1">
        <f t="array" aca="1" ref="CA175" ca="1">IF($B175="","",IF(BZ175=0,0,IF(DD_Payment="",0,IF(BZ175&lt;_xlfn.IFS(DD_Frequency="Monthly",1,DD_Frequency="Quarterly",IF(MONTH(BZ$2)=1,1,IF(MONTH(BZ$2)=4,1,IF(MONTH(BZ$2)=7,1,IF(MONTH(BZ$2)=10,1,0)))),DD_Frequency="Annually",IF(MONTH(BZ$2)=1,1,0))*DD_Payment,BZ175,_xlfn.IFS(DD_Frequency="Monthly",1,DD_Frequency="Quarterly",IF(MONTH(BZ$2)=1,1,IF(MONTH(BZ$2)=4,1,IF(MONTH(BZ$2)=7,1,IF(MONTH(BZ$2)=10,1,0)))),DD_Frequency="Annually",IF(MONTH(BZ$2)=1,1,0))*DD_Payment))))</f>
        <v/>
      </c>
      <c r="CB175" s="3" t="str">
        <f t="shared" ref="CB175" ca="1" si="8448">IF($B175="","",IF(BZ175&gt;CA175,(BZ175-CA175/2)*(rate_A*(CB$1/365)),0))</f>
        <v/>
      </c>
      <c r="CC175" s="3" t="str">
        <f t="shared" ca="1" si="6508"/>
        <v/>
      </c>
      <c r="CD175" s="3" t="str">
        <f t="shared" ref="CD175" ca="1" si="8449">IF($B175="","",BO175*(1+rate_A*CB$1/365))</f>
        <v/>
      </c>
      <c r="CE175" s="3" t="str">
        <f t="shared" ref="CE175" ca="1" si="8450">IF($B175="","",BP175*(1+rate_A*CB$1/365))</f>
        <v/>
      </c>
      <c r="CF175" s="3" t="str">
        <f t="shared" ref="CF175" ca="1" si="8451">IF($B175="","",BQ175*(1+rate_joint*CB$1/365))</f>
        <v/>
      </c>
      <c r="CG175" s="5" t="str">
        <f t="shared" ca="1" si="6512"/>
        <v/>
      </c>
      <c r="CH175" s="5" t="str" cm="1">
        <f t="array" aca="1" ref="CH175" ca="1">IF(CG175="","",_xlfn.IFS(CG175&lt;='Hidden inputs'!$C$15,CG175*'Hidden inputs'!$D$15,CG175&lt;='Hidden inputs'!$C$16,'Hidden inputs'!$C$15*'Hidden inputs'!$D$15+(CG175-'Hidden inputs'!$B$16)*'Hidden inputs'!$D$16,CG175&lt;='Hidden inputs'!$C$17,'Hidden inputs'!$C$15*'Hidden inputs'!$D$15+('Hidden inputs'!$C$16-'Hidden inputs'!$B$16)*'Hidden inputs'!$D$16+(CG175-'Hidden inputs'!$B$17)*'Hidden inputs'!$D$17,CG175&gt;'Hidden inputs'!$B$18,'Hidden inputs'!$C$15*'Hidden inputs'!$D$15+('Hidden inputs'!$C$16-'Hidden inputs'!$B$16)*'Hidden inputs'!$D$16+('Hidden inputs'!$C$17-'Hidden inputs'!$B$17)*'Hidden inputs'!$D$17+(CG175-'Hidden inputs'!$B$18)*'Hidden inputs'!$D$18))</f>
        <v/>
      </c>
      <c r="CI175" s="10" t="str">
        <f t="shared" ca="1" si="6513"/>
        <v/>
      </c>
      <c r="CJ175" s="5" t="str">
        <f t="shared" ca="1" si="6419"/>
        <v/>
      </c>
      <c r="CK175" s="5" t="str">
        <f t="shared" ca="1" si="6420"/>
        <v/>
      </c>
      <c r="CL175" s="5" t="str">
        <f ca="1">IF($B175="","",'Hidden inputs'!$D$11*CC175+'Hidden inputs'!$E$11*CD175)</f>
        <v/>
      </c>
      <c r="CM175" s="11" t="str">
        <f t="shared" ca="1" si="6340"/>
        <v/>
      </c>
      <c r="CN175" s="9" t="str">
        <f t="shared" ca="1" si="6421"/>
        <v/>
      </c>
      <c r="CO175" s="3" t="str">
        <f t="shared" ca="1" si="6422"/>
        <v/>
      </c>
      <c r="CP175" s="5" t="str" cm="1">
        <f t="array" aca="1" ref="CP175" ca="1">IF($B175="","",IF(CO175=0,0,IF(DD_Payment="",0,IF(CO175&lt;_xlfn.IFS(DD_Frequency="Monthly",1,DD_Frequency="Quarterly",IF(MONTH(CO$2)=1,1,IF(MONTH(CO$2)=4,1,IF(MONTH(CO$2)=7,1,IF(MONTH(CO$2)=10,1,0)))),DD_Frequency="Annually",IF(MONTH(CO$2)=1,1,0))*DD_Payment,CO175,_xlfn.IFS(DD_Frequency="Monthly",1,DD_Frequency="Quarterly",IF(MONTH(CO$2)=1,1,IF(MONTH(CO$2)=4,1,IF(MONTH(CO$2)=7,1,IF(MONTH(CO$2)=10,1,0)))),DD_Frequency="Annually",IF(MONTH(CO$2)=1,1,0))*DD_Payment))))</f>
        <v/>
      </c>
      <c r="CQ175" s="3" t="str">
        <f t="shared" ref="CQ175" ca="1" si="8452">IF($B175="","",IF(CO175&gt;CP175,(CO175-CP175/2)*(rate_A*(CQ$1/365)),0))</f>
        <v/>
      </c>
      <c r="CR175" s="3" t="str">
        <f t="shared" ca="1" si="6515"/>
        <v/>
      </c>
      <c r="CS175" s="3" t="str">
        <f t="shared" ref="CS175" ca="1" si="8453">IF($B175="","",CD175*(1+rate_A*CQ$1/365))</f>
        <v/>
      </c>
      <c r="CT175" s="3" t="str">
        <f t="shared" ref="CT175" ca="1" si="8454">IF($B175="","",CE175*(1+rate_A*CQ$1/365))</f>
        <v/>
      </c>
      <c r="CU175" s="3" t="str">
        <f t="shared" ref="CU175" ca="1" si="8455">IF($B175="","",CF175*(1+rate_joint*CQ$1/365))</f>
        <v/>
      </c>
      <c r="CV175" s="5" t="str">
        <f t="shared" ca="1" si="6519"/>
        <v/>
      </c>
      <c r="CW175" s="5" t="str" cm="1">
        <f t="array" aca="1" ref="CW175" ca="1">IF(CV175="","",_xlfn.IFS(CV175&lt;='Hidden inputs'!$C$15,CV175*'Hidden inputs'!$D$15,CV175&lt;='Hidden inputs'!$C$16,'Hidden inputs'!$C$15*'Hidden inputs'!$D$15+(CV175-'Hidden inputs'!$B$16)*'Hidden inputs'!$D$16,CV175&lt;='Hidden inputs'!$C$17,'Hidden inputs'!$C$15*'Hidden inputs'!$D$15+('Hidden inputs'!$C$16-'Hidden inputs'!$B$16)*'Hidden inputs'!$D$16+(CV175-'Hidden inputs'!$B$17)*'Hidden inputs'!$D$17,CV175&gt;'Hidden inputs'!$B$18,'Hidden inputs'!$C$15*'Hidden inputs'!$D$15+('Hidden inputs'!$C$16-'Hidden inputs'!$B$16)*'Hidden inputs'!$D$16+('Hidden inputs'!$C$17-'Hidden inputs'!$B$17)*'Hidden inputs'!$D$17+(CV175-'Hidden inputs'!$B$18)*'Hidden inputs'!$D$18))</f>
        <v/>
      </c>
      <c r="CX175" s="10" t="str">
        <f t="shared" ca="1" si="6520"/>
        <v/>
      </c>
      <c r="CY175" s="5" t="str">
        <f t="shared" ca="1" si="6427"/>
        <v/>
      </c>
      <c r="CZ175" s="5" t="str">
        <f t="shared" ca="1" si="6428"/>
        <v/>
      </c>
      <c r="DA175" s="5" t="str">
        <f ca="1">IF($B175="","",'Hidden inputs'!$D$11*CR175+'Hidden inputs'!$E$11*CS175)</f>
        <v/>
      </c>
      <c r="DB175" s="11" t="str">
        <f t="shared" ca="1" si="6345"/>
        <v/>
      </c>
      <c r="DC175" s="9" t="str">
        <f t="shared" ca="1" si="6429"/>
        <v/>
      </c>
      <c r="DD175" s="3" t="str">
        <f t="shared" ca="1" si="6430"/>
        <v/>
      </c>
      <c r="DE175" s="5" t="str" cm="1">
        <f t="array" aca="1" ref="DE175" ca="1">IF($B175="","",IF(DD175=0,0,IF(DD_Payment="",0,IF(DD175&lt;_xlfn.IFS(DD_Frequency="Monthly",1,DD_Frequency="Quarterly",IF(MONTH(DD$2)=1,1,IF(MONTH(DD$2)=4,1,IF(MONTH(DD$2)=7,1,IF(MONTH(DD$2)=10,1,0)))),DD_Frequency="Annually",IF(MONTH(DD$2)=1,1,0))*DD_Payment,DD175,_xlfn.IFS(DD_Frequency="Monthly",1,DD_Frequency="Quarterly",IF(MONTH(DD$2)=1,1,IF(MONTH(DD$2)=4,1,IF(MONTH(DD$2)=7,1,IF(MONTH(DD$2)=10,1,0)))),DD_Frequency="Annually",IF(MONTH(DD$2)=1,1,0))*DD_Payment))))</f>
        <v/>
      </c>
      <c r="DF175" s="3" t="str">
        <f t="shared" ref="DF175" ca="1" si="8456">IF($B175="","",IF(DD175&gt;DE175,(DD175-DE175/2)*(rate_A*(DF$1/365)),0))</f>
        <v/>
      </c>
      <c r="DG175" s="3" t="str">
        <f t="shared" ca="1" si="6522"/>
        <v/>
      </c>
      <c r="DH175" s="3" t="str">
        <f t="shared" ref="DH175" ca="1" si="8457">IF($B175="","",CS175*(1+rate_A*DF$1/365))</f>
        <v/>
      </c>
      <c r="DI175" s="3" t="str">
        <f t="shared" ref="DI175" ca="1" si="8458">IF($B175="","",CT175*(1+rate_A*DF$1/365))</f>
        <v/>
      </c>
      <c r="DJ175" s="3" t="str">
        <f t="shared" ref="DJ175" ca="1" si="8459">IF($B175="","",CU175*(1+rate_joint*DF$1/365))</f>
        <v/>
      </c>
      <c r="DK175" s="5" t="str">
        <f t="shared" ca="1" si="6526"/>
        <v/>
      </c>
      <c r="DL175" s="5" t="str" cm="1">
        <f t="array" aca="1" ref="DL175" ca="1">IF(DK175="","",_xlfn.IFS(DK175&lt;='Hidden inputs'!$C$15,DK175*'Hidden inputs'!$D$15,DK175&lt;='Hidden inputs'!$C$16,'Hidden inputs'!$C$15*'Hidden inputs'!$D$15+(DK175-'Hidden inputs'!$B$16)*'Hidden inputs'!$D$16,DK175&lt;='Hidden inputs'!$C$17,'Hidden inputs'!$C$15*'Hidden inputs'!$D$15+('Hidden inputs'!$C$16-'Hidden inputs'!$B$16)*'Hidden inputs'!$D$16+(DK175-'Hidden inputs'!$B$17)*'Hidden inputs'!$D$17,DK175&gt;'Hidden inputs'!$B$18,'Hidden inputs'!$C$15*'Hidden inputs'!$D$15+('Hidden inputs'!$C$16-'Hidden inputs'!$B$16)*'Hidden inputs'!$D$16+('Hidden inputs'!$C$17-'Hidden inputs'!$B$17)*'Hidden inputs'!$D$17+(DK175-'Hidden inputs'!$B$18)*'Hidden inputs'!$D$18))</f>
        <v/>
      </c>
      <c r="DM175" s="10" t="str">
        <f t="shared" ca="1" si="6527"/>
        <v/>
      </c>
      <c r="DN175" s="5" t="str">
        <f t="shared" ca="1" si="6435"/>
        <v/>
      </c>
      <c r="DO175" s="5" t="str">
        <f t="shared" ca="1" si="6436"/>
        <v/>
      </c>
      <c r="DP175" s="5" t="str">
        <f ca="1">IF($B175="","",'Hidden inputs'!$D$11*DG175+'Hidden inputs'!$E$11*DH175)</f>
        <v/>
      </c>
      <c r="DQ175" s="11" t="str">
        <f t="shared" ca="1" si="6350"/>
        <v/>
      </c>
      <c r="DR175" s="9" t="str">
        <f t="shared" ca="1" si="6437"/>
        <v/>
      </c>
      <c r="DS175" s="3" t="str">
        <f t="shared" ca="1" si="6438"/>
        <v/>
      </c>
      <c r="DT175" s="5" t="str" cm="1">
        <f t="array" aca="1" ref="DT175" ca="1">IF($B175="","",IF(DS175=0,0,IF(DD_Payment="",0,IF(DS175&lt;_xlfn.IFS(DD_Frequency="Monthly",1,DD_Frequency="Quarterly",IF(MONTH(DS$2)=1,1,IF(MONTH(DS$2)=4,1,IF(MONTH(DS$2)=7,1,IF(MONTH(DS$2)=10,1,0)))),DD_Frequency="Annually",IF(MONTH(DS$2)=1,1,0))*DD_Payment,DS175,_xlfn.IFS(DD_Frequency="Monthly",1,DD_Frequency="Quarterly",IF(MONTH(DS$2)=1,1,IF(MONTH(DS$2)=4,1,IF(MONTH(DS$2)=7,1,IF(MONTH(DS$2)=10,1,0)))),DD_Frequency="Annually",IF(MONTH(DS$2)=1,1,0))*DD_Payment))))</f>
        <v/>
      </c>
      <c r="DU175" s="3" t="str">
        <f t="shared" ref="DU175" ca="1" si="8460">IF($B175="","",IF(DS175&gt;DT175,(DS175-DT175/2)*(rate_A*(DU$1/365)),0))</f>
        <v/>
      </c>
      <c r="DV175" s="3" t="str">
        <f t="shared" ca="1" si="6529"/>
        <v/>
      </c>
      <c r="DW175" s="3" t="str">
        <f t="shared" ref="DW175" ca="1" si="8461">IF($B175="","",DH175*(1+rate_A*DU$1/365))</f>
        <v/>
      </c>
      <c r="DX175" s="3" t="str">
        <f t="shared" ref="DX175" ca="1" si="8462">IF($B175="","",DI175*(1+rate_A*DU$1/365))</f>
        <v/>
      </c>
      <c r="DY175" s="3" t="str">
        <f t="shared" ref="DY175" ca="1" si="8463">IF($B175="","",DJ175*(1+rate_joint*DU$1/365))</f>
        <v/>
      </c>
      <c r="DZ175" s="5" t="str">
        <f t="shared" ca="1" si="6533"/>
        <v/>
      </c>
      <c r="EA175" s="5" t="str" cm="1">
        <f t="array" aca="1" ref="EA175" ca="1">IF(DZ175="","",_xlfn.IFS(DZ175&lt;='Hidden inputs'!$C$15,DZ175*'Hidden inputs'!$D$15,DZ175&lt;='Hidden inputs'!$C$16,'Hidden inputs'!$C$15*'Hidden inputs'!$D$15+(DZ175-'Hidden inputs'!$B$16)*'Hidden inputs'!$D$16,DZ175&lt;='Hidden inputs'!$C$17,'Hidden inputs'!$C$15*'Hidden inputs'!$D$15+('Hidden inputs'!$C$16-'Hidden inputs'!$B$16)*'Hidden inputs'!$D$16+(DZ175-'Hidden inputs'!$B$17)*'Hidden inputs'!$D$17,DZ175&gt;'Hidden inputs'!$B$18,'Hidden inputs'!$C$15*'Hidden inputs'!$D$15+('Hidden inputs'!$C$16-'Hidden inputs'!$B$16)*'Hidden inputs'!$D$16+('Hidden inputs'!$C$17-'Hidden inputs'!$B$17)*'Hidden inputs'!$D$17+(DZ175-'Hidden inputs'!$B$18)*'Hidden inputs'!$D$18))</f>
        <v/>
      </c>
      <c r="EB175" s="10" t="str">
        <f t="shared" ca="1" si="6534"/>
        <v/>
      </c>
      <c r="EC175" s="5" t="str">
        <f t="shared" ca="1" si="6443"/>
        <v/>
      </c>
      <c r="ED175" s="5" t="str">
        <f t="shared" ca="1" si="6444"/>
        <v/>
      </c>
      <c r="EE175" s="5" t="str">
        <f ca="1">IF($B175="","",'Hidden inputs'!$D$11*DV175+'Hidden inputs'!$E$11*DW175)</f>
        <v/>
      </c>
      <c r="EF175" s="11" t="str">
        <f t="shared" ca="1" si="6355"/>
        <v/>
      </c>
      <c r="EG175" s="9" t="str">
        <f t="shared" ca="1" si="6445"/>
        <v/>
      </c>
      <c r="EH175" s="3" t="str">
        <f t="shared" ca="1" si="6446"/>
        <v/>
      </c>
      <c r="EI175" s="5" t="str" cm="1">
        <f t="array" aca="1" ref="EI175" ca="1">IF($B175="","",IF(EH175=0,0,IF(DD_Payment="",0,IF(EH175&lt;_xlfn.IFS(DD_Frequency="Monthly",1,DD_Frequency="Quarterly",IF(MONTH(EH$2)=1,1,IF(MONTH(EH$2)=4,1,IF(MONTH(EH$2)=7,1,IF(MONTH(EH$2)=10,1,0)))),DD_Frequency="Annually",IF(MONTH(EH$2)=1,1,0))*DD_Payment,EH175,_xlfn.IFS(DD_Frequency="Monthly",1,DD_Frequency="Quarterly",IF(MONTH(EH$2)=1,1,IF(MONTH(EH$2)=4,1,IF(MONTH(EH$2)=7,1,IF(MONTH(EH$2)=10,1,0)))),DD_Frequency="Annually",IF(MONTH(EH$2)=1,1,0))*DD_Payment))))</f>
        <v/>
      </c>
      <c r="EJ175" s="3" t="str">
        <f t="shared" ref="EJ175" ca="1" si="8464">IF($B175="","",IF(EH175&gt;EI175,(EH175-EI175/2)*(rate_A*(EJ$1/365)),0))</f>
        <v/>
      </c>
      <c r="EK175" s="3" t="str">
        <f t="shared" ca="1" si="6536"/>
        <v/>
      </c>
      <c r="EL175" s="3" t="str">
        <f t="shared" ref="EL175" ca="1" si="8465">IF($B175="","",DW175*(1+rate_A*EJ$1/365))</f>
        <v/>
      </c>
      <c r="EM175" s="3" t="str">
        <f t="shared" ref="EM175" ca="1" si="8466">IF($B175="","",DX175*(1+rate_A*EJ$1/365))</f>
        <v/>
      </c>
      <c r="EN175" s="3" t="str">
        <f t="shared" ref="EN175" ca="1" si="8467">IF($B175="","",DY175*(1+rate_joint*EJ$1/365))</f>
        <v/>
      </c>
      <c r="EO175" s="5" t="str">
        <f t="shared" ca="1" si="6540"/>
        <v/>
      </c>
      <c r="EP175" s="5" t="str" cm="1">
        <f t="array" aca="1" ref="EP175" ca="1">IF(EO175="","",_xlfn.IFS(EO175&lt;='Hidden inputs'!$C$15,EO175*'Hidden inputs'!$D$15,EO175&lt;='Hidden inputs'!$C$16,'Hidden inputs'!$C$15*'Hidden inputs'!$D$15+(EO175-'Hidden inputs'!$B$16)*'Hidden inputs'!$D$16,EO175&lt;='Hidden inputs'!$C$17,'Hidden inputs'!$C$15*'Hidden inputs'!$D$15+('Hidden inputs'!$C$16-'Hidden inputs'!$B$16)*'Hidden inputs'!$D$16+(EO175-'Hidden inputs'!$B$17)*'Hidden inputs'!$D$17,EO175&gt;'Hidden inputs'!$B$18,'Hidden inputs'!$C$15*'Hidden inputs'!$D$15+('Hidden inputs'!$C$16-'Hidden inputs'!$B$16)*'Hidden inputs'!$D$16+('Hidden inputs'!$C$17-'Hidden inputs'!$B$17)*'Hidden inputs'!$D$17+(EO175-'Hidden inputs'!$B$18)*'Hidden inputs'!$D$18))</f>
        <v/>
      </c>
      <c r="EQ175" s="10" t="str">
        <f t="shared" ca="1" si="6541"/>
        <v/>
      </c>
      <c r="ER175" s="5" t="str">
        <f t="shared" ca="1" si="6451"/>
        <v/>
      </c>
      <c r="ES175" s="5" t="str">
        <f t="shared" ca="1" si="6452"/>
        <v/>
      </c>
      <c r="ET175" s="5" t="str">
        <f ca="1">IF($B175="","",'Hidden inputs'!$D$11*EK175+'Hidden inputs'!$E$11*EL175)</f>
        <v/>
      </c>
      <c r="EU175" s="11" t="str">
        <f t="shared" ca="1" si="6360"/>
        <v/>
      </c>
      <c r="EV175" s="9" t="str">
        <f t="shared" ca="1" si="6453"/>
        <v/>
      </c>
      <c r="EW175" s="3" t="str">
        <f t="shared" ca="1" si="6454"/>
        <v/>
      </c>
      <c r="EX175" s="5" t="str" cm="1">
        <f t="array" aca="1" ref="EX175" ca="1">IF($B175="","",IF(EW175=0,0,IF(DD_Payment="",0,IF(EW175&lt;_xlfn.IFS(DD_Frequency="Monthly",1,DD_Frequency="Quarterly",IF(MONTH(EW$2)=1,1,IF(MONTH(EW$2)=4,1,IF(MONTH(EW$2)=7,1,IF(MONTH(EW$2)=10,1,0)))),DD_Frequency="Annually",IF(MONTH(EW$2)=1,1,0))*DD_Payment,EW175,_xlfn.IFS(DD_Frequency="Monthly",1,DD_Frequency="Quarterly",IF(MONTH(EW$2)=1,1,IF(MONTH(EW$2)=4,1,IF(MONTH(EW$2)=7,1,IF(MONTH(EW$2)=10,1,0)))),DD_Frequency="Annually",IF(MONTH(EW$2)=1,1,0))*DD_Payment))))</f>
        <v/>
      </c>
      <c r="EY175" s="3" t="str">
        <f t="shared" ref="EY175" ca="1" si="8468">IF($B175="","",IF(EW175&gt;EX175,(EW175-EX175/2)*(rate_A*(EY$1/365)),0))</f>
        <v/>
      </c>
      <c r="EZ175" s="3" t="str">
        <f t="shared" ca="1" si="6543"/>
        <v/>
      </c>
      <c r="FA175" s="3" t="str">
        <f t="shared" ref="FA175" ca="1" si="8469">IF($B175="","",EL175*(1+rate_A*EY$1/365))</f>
        <v/>
      </c>
      <c r="FB175" s="3" t="str">
        <f t="shared" ref="FB175" ca="1" si="8470">IF($B175="","",EM175*(1+rate_A*EY$1/365))</f>
        <v/>
      </c>
      <c r="FC175" s="3" t="str">
        <f t="shared" ref="FC175" ca="1" si="8471">IF($B175="","",EN175*(1+rate_joint*EY$1/365))</f>
        <v/>
      </c>
      <c r="FD175" s="5" t="str">
        <f t="shared" ca="1" si="6547"/>
        <v/>
      </c>
      <c r="FE175" s="5" t="str" cm="1">
        <f t="array" aca="1" ref="FE175" ca="1">IF(FD175="","",_xlfn.IFS(FD175&lt;='Hidden inputs'!$C$15,FD175*'Hidden inputs'!$D$15,FD175&lt;='Hidden inputs'!$C$16,'Hidden inputs'!$C$15*'Hidden inputs'!$D$15+(FD175-'Hidden inputs'!$B$16)*'Hidden inputs'!$D$16,FD175&lt;='Hidden inputs'!$C$17,'Hidden inputs'!$C$15*'Hidden inputs'!$D$15+('Hidden inputs'!$C$16-'Hidden inputs'!$B$16)*'Hidden inputs'!$D$16+(FD175-'Hidden inputs'!$B$17)*'Hidden inputs'!$D$17,FD175&gt;'Hidden inputs'!$B$18,'Hidden inputs'!$C$15*'Hidden inputs'!$D$15+('Hidden inputs'!$C$16-'Hidden inputs'!$B$16)*'Hidden inputs'!$D$16+('Hidden inputs'!$C$17-'Hidden inputs'!$B$17)*'Hidden inputs'!$D$17+(FD175-'Hidden inputs'!$B$18)*'Hidden inputs'!$D$18))</f>
        <v/>
      </c>
      <c r="FF175" s="10" t="str">
        <f t="shared" ca="1" si="6548"/>
        <v/>
      </c>
      <c r="FG175" s="5" t="str">
        <f t="shared" ca="1" si="6459"/>
        <v/>
      </c>
      <c r="FH175" s="5" t="str">
        <f t="shared" ca="1" si="6460"/>
        <v/>
      </c>
      <c r="FI175" s="5" t="str">
        <f ca="1">IF($B175="","",'Hidden inputs'!$D$11*EZ175+'Hidden inputs'!$E$11*FA175)</f>
        <v/>
      </c>
      <c r="FJ175" s="11" t="str">
        <f t="shared" ca="1" si="6365"/>
        <v/>
      </c>
      <c r="FK175" s="9" t="str">
        <f t="shared" ca="1" si="6461"/>
        <v/>
      </c>
      <c r="FL175" s="3" t="str">
        <f t="shared" ca="1" si="6462"/>
        <v/>
      </c>
      <c r="FM175" s="5" t="str" cm="1">
        <f t="array" aca="1" ref="FM175" ca="1">IF($B175="","",IF(FL175=0,0,IF(DD_Payment="",0,IF(FL175&lt;_xlfn.IFS(DD_Frequency="Monthly",1,DD_Frequency="Quarterly",IF(MONTH(FL$2)=1,1,IF(MONTH(FL$2)=4,1,IF(MONTH(FL$2)=7,1,IF(MONTH(FL$2)=10,1,0)))),DD_Frequency="Annually",IF(MONTH(FL$2)=1,1,0))*DD_Payment,FL175,_xlfn.IFS(DD_Frequency="Monthly",1,DD_Frequency="Quarterly",IF(MONTH(FL$2)=1,1,IF(MONTH(FL$2)=4,1,IF(MONTH(FL$2)=7,1,IF(MONTH(FL$2)=10,1,0)))),DD_Frequency="Annually",IF(MONTH(FL$2)=1,1,0))*DD_Payment))))</f>
        <v/>
      </c>
      <c r="FN175" s="3" t="str">
        <f t="shared" ref="FN175" ca="1" si="8472">IF($B175="","",IF(FL175&gt;FM175,(FL175-FM175/2)*(rate_A*(FN$1/365)),0))</f>
        <v/>
      </c>
      <c r="FO175" s="3" t="str">
        <f t="shared" ca="1" si="6550"/>
        <v/>
      </c>
      <c r="FP175" s="3" t="str">
        <f t="shared" ref="FP175" ca="1" si="8473">IF($B175="","",FA175*(1+rate_A*FN$1/365))</f>
        <v/>
      </c>
      <c r="FQ175" s="3" t="str">
        <f t="shared" ref="FQ175" ca="1" si="8474">IF($B175="","",FB175*(1+rate_A*FN$1/365))</f>
        <v/>
      </c>
      <c r="FR175" s="3" t="str">
        <f t="shared" ref="FR175" ca="1" si="8475">IF($B175="","",FC175*(1+rate_joint*FN$1/365))</f>
        <v/>
      </c>
      <c r="FS175" s="5" t="str">
        <f t="shared" ca="1" si="6554"/>
        <v/>
      </c>
      <c r="FT175" s="5" t="str" cm="1">
        <f t="array" aca="1" ref="FT175" ca="1">IF(FS175="","",_xlfn.IFS(FS175&lt;='Hidden inputs'!$C$15,FS175*'Hidden inputs'!$D$15,FS175&lt;='Hidden inputs'!$C$16,'Hidden inputs'!$C$15*'Hidden inputs'!$D$15+(FS175-'Hidden inputs'!$B$16)*'Hidden inputs'!$D$16,FS175&lt;='Hidden inputs'!$C$17,'Hidden inputs'!$C$15*'Hidden inputs'!$D$15+('Hidden inputs'!$C$16-'Hidden inputs'!$B$16)*'Hidden inputs'!$D$16+(FS175-'Hidden inputs'!$B$17)*'Hidden inputs'!$D$17,FS175&gt;'Hidden inputs'!$B$18,'Hidden inputs'!$C$15*'Hidden inputs'!$D$15+('Hidden inputs'!$C$16-'Hidden inputs'!$B$16)*'Hidden inputs'!$D$16+('Hidden inputs'!$C$17-'Hidden inputs'!$B$17)*'Hidden inputs'!$D$17+(FS175-'Hidden inputs'!$B$18)*'Hidden inputs'!$D$18))</f>
        <v/>
      </c>
      <c r="FU175" s="10" t="str">
        <f t="shared" ca="1" si="6555"/>
        <v/>
      </c>
      <c r="FV175" s="5" t="str">
        <f t="shared" ca="1" si="6467"/>
        <v/>
      </c>
      <c r="FW175" s="5" t="str">
        <f t="shared" ca="1" si="6468"/>
        <v/>
      </c>
      <c r="FX175" s="5" t="str">
        <f ca="1">IF($B175="","",'Hidden inputs'!$D$11*FO175+'Hidden inputs'!$E$11*FP175)</f>
        <v/>
      </c>
      <c r="FY175" s="11" t="str">
        <f t="shared" ca="1" si="6370"/>
        <v/>
      </c>
      <c r="FZ175" s="9" t="str">
        <f t="shared" ca="1" si="6469"/>
        <v/>
      </c>
      <c r="GA175" s="5" t="str">
        <f t="shared" ca="1" si="6470"/>
        <v/>
      </c>
      <c r="GB175" s="5" t="str">
        <f t="shared" ca="1" si="6471"/>
        <v/>
      </c>
      <c r="GC175" s="5" t="str">
        <f t="shared" ca="1" si="6371"/>
        <v/>
      </c>
      <c r="GD175" s="5" t="str">
        <f t="shared" ca="1" si="6372"/>
        <v/>
      </c>
    </row>
    <row r="176" spans="1:186" x14ac:dyDescent="0.35">
      <c r="A176" s="2"/>
      <c r="B176" s="6" t="str">
        <f t="shared" ca="1" si="6374"/>
        <v/>
      </c>
      <c r="C176" s="5" t="str">
        <f t="shared" ca="1" si="6472"/>
        <v/>
      </c>
      <c r="D176" s="5" t="str" cm="1">
        <f t="array" aca="1" ref="D176" ca="1">IF($B176="","",IF(C176=0,0,IF(DD_Payment="",0,IF(C176&lt;_xlfn.IFS(DD_Frequency="Monthly",1,DD_Frequency="Quarterly",IF(MONTH(C$2)=1,1,IF(MONTH(C$2)=4,1,IF(MONTH(C$2)=7,1,IF(MONTH(C$2)=10,1,0)))),DD_Frequency="Annually",IF(MONTH(C$2)=1,1,0))*DD_Payment,C176,_xlfn.IFS(DD_Frequency="Monthly",1,DD_Frequency="Quarterly",IF(MONTH(C$2)=1,1,IF(MONTH(C$2)=4,1,IF(MONTH(C$2)=7,1,IF(MONTH(C$2)=10,1,0)))),DD_Frequency="Annually",IF(MONTH(C$2)=1,1,0))*DD_Payment))))</f>
        <v/>
      </c>
      <c r="E176" s="5" t="str">
        <f t="shared" ref="E176" ca="1" si="8476">IF(B176="","",IF(C176&gt;D176,(C176-D176/2)*(rate_A*(E$1/365)),0))</f>
        <v/>
      </c>
      <c r="F176" s="5" t="str">
        <f t="shared" ca="1" si="6376"/>
        <v/>
      </c>
      <c r="G176" s="5" t="str">
        <f t="shared" ref="G176" ca="1" si="8477">IF(B176="","",G175*(1+rate_A*E$1/365))</f>
        <v/>
      </c>
      <c r="H176" s="5" t="str">
        <f t="shared" ref="H176" ca="1" si="8478">IF(B176="","",H175*(1+rate_A*E$1/365))</f>
        <v/>
      </c>
      <c r="I176" s="5" t="str">
        <f t="shared" ref="I176" ca="1" si="8479">IF(B176="","",I175*(1+rate_joint*E$1/365))</f>
        <v/>
      </c>
      <c r="J176" s="5" t="str">
        <f t="shared" ca="1" si="6477"/>
        <v/>
      </c>
      <c r="K176" s="5" t="str" cm="1">
        <f t="array" aca="1" ref="K176" ca="1">IF(J176="","",_xlfn.IFS(J176&lt;='Hidden inputs'!$C$15,J176*'Hidden inputs'!$D$15,J176&lt;='Hidden inputs'!$C$16,'Hidden inputs'!$C$15*'Hidden inputs'!$D$15+(J176-'Hidden inputs'!$B$16)*'Hidden inputs'!$D$16,J176&lt;='Hidden inputs'!$C$17,'Hidden inputs'!$C$15*'Hidden inputs'!$D$15+('Hidden inputs'!$C$16-'Hidden inputs'!$B$16)*'Hidden inputs'!$D$16+(J176-'Hidden inputs'!$B$17)*'Hidden inputs'!$D$17,J176&gt;'Hidden inputs'!$B$18,'Hidden inputs'!$C$15*'Hidden inputs'!$D$15+('Hidden inputs'!$C$16-'Hidden inputs'!$B$16)*'Hidden inputs'!$D$16+('Hidden inputs'!$C$17-'Hidden inputs'!$B$17)*'Hidden inputs'!$D$17+(J176-'Hidden inputs'!$B$18)*'Hidden inputs'!$D$18))</f>
        <v/>
      </c>
      <c r="L176" s="11" t="str">
        <f t="shared" ca="1" si="6478"/>
        <v/>
      </c>
      <c r="M176" s="5" t="str">
        <f t="shared" ca="1" si="6380"/>
        <v/>
      </c>
      <c r="N176" s="5" t="str">
        <f t="shared" ca="1" si="6381"/>
        <v/>
      </c>
      <c r="O176" s="5" t="str">
        <f ca="1">IF(B176="","",'Hidden inputs'!$D$11*F176+'Hidden inputs'!$E$11*G176)</f>
        <v/>
      </c>
      <c r="P176" s="11" t="str">
        <f t="shared" ca="1" si="6314"/>
        <v/>
      </c>
      <c r="Q176" s="20" t="str">
        <f t="shared" ca="1" si="6315"/>
        <v/>
      </c>
      <c r="R176" s="3" t="str">
        <f t="shared" ca="1" si="6382"/>
        <v/>
      </c>
      <c r="S176" s="5" t="str" cm="1">
        <f t="array" aca="1" ref="S176" ca="1">IF($B176="","",IF(R176=0,0,IF(DD_Payment="",0,IF(R176&lt;_xlfn.IFS(DD_Frequency="Monthly",1,DD_Frequency="Quarterly",IF(MONTH(R$2)=1,1,IF(MONTH(R$2)=4,1,IF(MONTH(R$2)=7,1,IF(MONTH(R$2)=10,1,0)))),DD_Frequency="Annually",IF(MONTH(R$2)=1,1,0))*DD_Payment,R176,_xlfn.IFS(DD_Frequency="Monthly",1,DD_Frequency="Quarterly",IF(MONTH(R$2)=1,1,IF(MONTH(R$2)=4,1,IF(MONTH(R$2)=7,1,IF(MONTH(R$2)=10,1,0)))),DD_Frequency="Annually",IF(MONTH(R$2)=1,1,0))*DD_Payment))))</f>
        <v/>
      </c>
      <c r="T176" s="3" t="str">
        <f t="shared" ref="T176" ca="1" si="8480">IF(B176="","",IF(R176&gt;S176,(R176-S176/2)*(rate_A*((T$1+A176)/365)),0))</f>
        <v/>
      </c>
      <c r="U176" s="3" t="str">
        <f t="shared" ca="1" si="6384"/>
        <v/>
      </c>
      <c r="V176" s="3" t="str">
        <f t="shared" ref="V176" ca="1" si="8481">IF(B176="","",G176*(1+rate_A*(T$1+A176)/365))</f>
        <v/>
      </c>
      <c r="W176" s="3" t="str">
        <f t="shared" ref="W176" ca="1" si="8482">IF(B176="","",H176*(1+rate_A*(T$1+A176)/365))</f>
        <v/>
      </c>
      <c r="X176" s="3" t="str">
        <f t="shared" ref="X176" ca="1" si="8483">IF(B176="","",I176*(1+rate_joint*(T$1+A176)/365))</f>
        <v/>
      </c>
      <c r="Y176" s="5" t="str">
        <f t="shared" ca="1" si="6483"/>
        <v/>
      </c>
      <c r="Z176" s="5" t="str" cm="1">
        <f t="array" aca="1" ref="Z176" ca="1">IF(Y176="","",_xlfn.IFS(Y176&lt;='Hidden inputs'!$C$15,Y176*'Hidden inputs'!$D$15,Y176&lt;='Hidden inputs'!$C$16,'Hidden inputs'!$C$15*'Hidden inputs'!$D$15+(Y176-'Hidden inputs'!$B$16)*'Hidden inputs'!$D$16,Y176&lt;='Hidden inputs'!$C$17,'Hidden inputs'!$C$15*'Hidden inputs'!$D$15+('Hidden inputs'!$C$16-'Hidden inputs'!$B$16)*'Hidden inputs'!$D$16+(Y176-'Hidden inputs'!$B$17)*'Hidden inputs'!$D$17,Y176&gt;'Hidden inputs'!$B$18,'Hidden inputs'!$C$15*'Hidden inputs'!$D$15+('Hidden inputs'!$C$16-'Hidden inputs'!$B$16)*'Hidden inputs'!$D$16+('Hidden inputs'!$C$17-'Hidden inputs'!$B$17)*'Hidden inputs'!$D$17+(Y176-'Hidden inputs'!$B$18)*'Hidden inputs'!$D$18))</f>
        <v/>
      </c>
      <c r="AA176" s="10" t="str">
        <f t="shared" ca="1" si="6484"/>
        <v/>
      </c>
      <c r="AB176" s="5" t="str">
        <f t="shared" ca="1" si="6388"/>
        <v/>
      </c>
      <c r="AC176" s="5" t="str">
        <f t="shared" ca="1" si="6485"/>
        <v/>
      </c>
      <c r="AD176" s="5" t="str">
        <f ca="1">IF(B176="","",'Hidden inputs'!$D$11*U176+'Hidden inputs'!$E$11*V176)</f>
        <v/>
      </c>
      <c r="AE176" s="11" t="str">
        <f t="shared" ca="1" si="6320"/>
        <v/>
      </c>
      <c r="AF176" s="9" t="str">
        <f t="shared" ca="1" si="6389"/>
        <v/>
      </c>
      <c r="AG176" s="3" t="str">
        <f t="shared" ca="1" si="6390"/>
        <v/>
      </c>
      <c r="AH176" s="5" t="str" cm="1">
        <f t="array" aca="1" ref="AH176" ca="1">IF($B176="","",IF(AG176=0,0,IF(DD_Payment="",0,IF(AG176&lt;_xlfn.IFS(DD_Frequency="Monthly",1,DD_Frequency="Quarterly",IF(MONTH(AG$2)=1,1,IF(MONTH(AG$2)=4,1,IF(MONTH(AG$2)=7,1,IF(MONTH(AG$2)=10,1,0)))),DD_Frequency="Annually",IF(MONTH(AG$2)=1,1,0))*DD_Payment,AG176,_xlfn.IFS(DD_Frequency="Monthly",1,DD_Frequency="Quarterly",IF(MONTH(AG$2)=1,1,IF(MONTH(AG$2)=4,1,IF(MONTH(AG$2)=7,1,IF(MONTH(AG$2)=10,1,0)))),DD_Frequency="Annually",IF(MONTH(AG$2)=1,1,0))*DD_Payment))))</f>
        <v/>
      </c>
      <c r="AI176" s="3" t="str">
        <f t="shared" ref="AI176" ca="1" si="8484">IF($B176="","",IF(AG176&gt;AH176,(AG176-AH176/2)*(rate_A*(AI$1/365)),0))</f>
        <v/>
      </c>
      <c r="AJ176" s="3" t="str">
        <f t="shared" ca="1" si="6487"/>
        <v/>
      </c>
      <c r="AK176" s="3" t="str">
        <f t="shared" ref="AK176" ca="1" si="8485">IF($B176="","",V176*(1+rate_A*AI$1/365))</f>
        <v/>
      </c>
      <c r="AL176" s="3" t="str">
        <f t="shared" ref="AL176" ca="1" si="8486">IF($B176="","",W176*(1+rate_A*AI$1/365))</f>
        <v/>
      </c>
      <c r="AM176" s="3" t="str">
        <f t="shared" ref="AM176" ca="1" si="8487">IF($B176="","",X176*(1+rate_joint*AI$1/365))</f>
        <v/>
      </c>
      <c r="AN176" s="5" t="str">
        <f t="shared" ca="1" si="6491"/>
        <v/>
      </c>
      <c r="AO176" s="5" t="str" cm="1">
        <f t="array" aca="1" ref="AO176" ca="1">IF(AN176="","",_xlfn.IFS(AN176&lt;='Hidden inputs'!$C$15,AN176*'Hidden inputs'!$D$15,AN176&lt;='Hidden inputs'!$C$16,'Hidden inputs'!$C$15*'Hidden inputs'!$D$15+(AN176-'Hidden inputs'!$B$16)*'Hidden inputs'!$D$16,AN176&lt;='Hidden inputs'!$C$17,'Hidden inputs'!$C$15*'Hidden inputs'!$D$15+('Hidden inputs'!$C$16-'Hidden inputs'!$B$16)*'Hidden inputs'!$D$16+(AN176-'Hidden inputs'!$B$17)*'Hidden inputs'!$D$17,AN176&gt;'Hidden inputs'!$B$18,'Hidden inputs'!$C$15*'Hidden inputs'!$D$15+('Hidden inputs'!$C$16-'Hidden inputs'!$B$16)*'Hidden inputs'!$D$16+('Hidden inputs'!$C$17-'Hidden inputs'!$B$17)*'Hidden inputs'!$D$17+(AN176-'Hidden inputs'!$B$18)*'Hidden inputs'!$D$18))</f>
        <v/>
      </c>
      <c r="AP176" s="10" t="str">
        <f t="shared" ca="1" si="6492"/>
        <v/>
      </c>
      <c r="AQ176" s="5" t="str">
        <f t="shared" ca="1" si="6395"/>
        <v/>
      </c>
      <c r="AR176" s="5" t="str">
        <f t="shared" ca="1" si="6396"/>
        <v/>
      </c>
      <c r="AS176" s="5" t="str">
        <f ca="1">IF($B176="","",'Hidden inputs'!$D$11*AJ176+'Hidden inputs'!$E$11*AK176)</f>
        <v/>
      </c>
      <c r="AT176" s="11" t="str">
        <f t="shared" ca="1" si="6325"/>
        <v/>
      </c>
      <c r="AU176" s="9" t="str">
        <f t="shared" ca="1" si="6397"/>
        <v/>
      </c>
      <c r="AV176" s="3" t="str">
        <f t="shared" ca="1" si="6398"/>
        <v/>
      </c>
      <c r="AW176" s="5" t="str" cm="1">
        <f t="array" aca="1" ref="AW176" ca="1">IF($B176="","",IF(AV176=0,0,IF(DD_Payment="",0,IF(AV176&lt;_xlfn.IFS(DD_Frequency="Monthly",1,DD_Frequency="Quarterly",IF(MONTH(AV$2)=1,1,IF(MONTH(AV$2)=4,1,IF(MONTH(AV$2)=7,1,IF(MONTH(AV$2)=10,1,0)))),DD_Frequency="Annually",IF(MONTH(AV$2)=1,1,0))*DD_Payment,AV176,_xlfn.IFS(DD_Frequency="Monthly",1,DD_Frequency="Quarterly",IF(MONTH(AV$2)=1,1,IF(MONTH(AV$2)=4,1,IF(MONTH(AV$2)=7,1,IF(MONTH(AV$2)=10,1,0)))),DD_Frequency="Annually",IF(MONTH(AV$2)=1,1,0))*DD_Payment))))</f>
        <v/>
      </c>
      <c r="AX176" s="3" t="str">
        <f t="shared" ref="AX176" ca="1" si="8488">IF($B176="","",IF(AV176&gt;AW176,(AV176-AW176/2)*(rate_A*(AX$1/365)),0))</f>
        <v/>
      </c>
      <c r="AY176" s="3" t="str">
        <f t="shared" ca="1" si="6494"/>
        <v/>
      </c>
      <c r="AZ176" s="3" t="str">
        <f t="shared" ref="AZ176" ca="1" si="8489">IF($B176="","",AK176*(1+rate_A*AX$1/365))</f>
        <v/>
      </c>
      <c r="BA176" s="3" t="str">
        <f t="shared" ref="BA176" ca="1" si="8490">IF($B176="","",AL176*(1+rate_A*AX$1/365))</f>
        <v/>
      </c>
      <c r="BB176" s="3" t="str">
        <f t="shared" ref="BB176" ca="1" si="8491">IF($B176="","",AM176*(1+rate_joint*AX$1/365))</f>
        <v/>
      </c>
      <c r="BC176" s="5" t="str">
        <f t="shared" ca="1" si="6498"/>
        <v/>
      </c>
      <c r="BD176" s="5" t="str" cm="1">
        <f t="array" aca="1" ref="BD176" ca="1">IF(BC176="","",_xlfn.IFS(BC176&lt;='Hidden inputs'!$C$15,BC176*'Hidden inputs'!$D$15,BC176&lt;='Hidden inputs'!$C$16,'Hidden inputs'!$C$15*'Hidden inputs'!$D$15+(BC176-'Hidden inputs'!$B$16)*'Hidden inputs'!$D$16,BC176&lt;='Hidden inputs'!$C$17,'Hidden inputs'!$C$15*'Hidden inputs'!$D$15+('Hidden inputs'!$C$16-'Hidden inputs'!$B$16)*'Hidden inputs'!$D$16+(BC176-'Hidden inputs'!$B$17)*'Hidden inputs'!$D$17,BC176&gt;'Hidden inputs'!$B$18,'Hidden inputs'!$C$15*'Hidden inputs'!$D$15+('Hidden inputs'!$C$16-'Hidden inputs'!$B$16)*'Hidden inputs'!$D$16+('Hidden inputs'!$C$17-'Hidden inputs'!$B$17)*'Hidden inputs'!$D$17+(BC176-'Hidden inputs'!$B$18)*'Hidden inputs'!$D$18))</f>
        <v/>
      </c>
      <c r="BE176" s="10" t="str">
        <f t="shared" ca="1" si="6499"/>
        <v/>
      </c>
      <c r="BF176" s="5" t="str">
        <f t="shared" ca="1" si="6403"/>
        <v/>
      </c>
      <c r="BG176" s="5" t="str">
        <f t="shared" ca="1" si="6404"/>
        <v/>
      </c>
      <c r="BH176" s="5" t="str">
        <f ca="1">IF($B176="","",'Hidden inputs'!$D$11*AY176+'Hidden inputs'!$E$11*AZ176)</f>
        <v/>
      </c>
      <c r="BI176" s="11" t="str">
        <f t="shared" ca="1" si="6330"/>
        <v/>
      </c>
      <c r="BJ176" s="9" t="str">
        <f t="shared" ca="1" si="6405"/>
        <v/>
      </c>
      <c r="BK176" s="3" t="str">
        <f t="shared" ca="1" si="6406"/>
        <v/>
      </c>
      <c r="BL176" s="5" t="str" cm="1">
        <f t="array" aca="1" ref="BL176" ca="1">IF($B176="","",IF(BK176=0,0,IF(DD_Payment="",0,IF(BK176&lt;_xlfn.IFS(DD_Frequency="Monthly",1,DD_Frequency="Quarterly",IF(MONTH(BK$2)=1,1,IF(MONTH(BK$2)=4,1,IF(MONTH(BK$2)=7,1,IF(MONTH(BK$2)=10,1,0)))),DD_Frequency="Annually",IF(MONTH(BK$2)=1,1,0))*DD_Payment,BK176,_xlfn.IFS(DD_Frequency="Monthly",1,DD_Frequency="Quarterly",IF(MONTH(BK$2)=1,1,IF(MONTH(BK$2)=4,1,IF(MONTH(BK$2)=7,1,IF(MONTH(BK$2)=10,1,0)))),DD_Frequency="Annually",IF(MONTH(BK$2)=1,1,0))*DD_Payment))))</f>
        <v/>
      </c>
      <c r="BM176" s="3" t="str">
        <f t="shared" ref="BM176" ca="1" si="8492">IF($B176="","",IF(BK176&gt;BL176,(BK176-BL176/2)*(rate_A*(BM$1/365)),0))</f>
        <v/>
      </c>
      <c r="BN176" s="3" t="str">
        <f t="shared" ca="1" si="6501"/>
        <v/>
      </c>
      <c r="BO176" s="3" t="str">
        <f t="shared" ref="BO176" ca="1" si="8493">IF($B176="","",AZ176*(1+rate_A*BM$1/365))</f>
        <v/>
      </c>
      <c r="BP176" s="3" t="str">
        <f t="shared" ref="BP176" ca="1" si="8494">IF($B176="","",BA176*(1+rate_A*BM$1/365))</f>
        <v/>
      </c>
      <c r="BQ176" s="3" t="str">
        <f t="shared" ref="BQ176" ca="1" si="8495">IF($B176="","",BB176*(1+rate_joint*BM$1/365))</f>
        <v/>
      </c>
      <c r="BR176" s="5" t="str">
        <f t="shared" ca="1" si="6505"/>
        <v/>
      </c>
      <c r="BS176" s="5" t="str" cm="1">
        <f t="array" aca="1" ref="BS176" ca="1">IF(BR176="","",_xlfn.IFS(BR176&lt;='Hidden inputs'!$C$15,BR176*'Hidden inputs'!$D$15,BR176&lt;='Hidden inputs'!$C$16,'Hidden inputs'!$C$15*'Hidden inputs'!$D$15+(BR176-'Hidden inputs'!$B$16)*'Hidden inputs'!$D$16,BR176&lt;='Hidden inputs'!$C$17,'Hidden inputs'!$C$15*'Hidden inputs'!$D$15+('Hidden inputs'!$C$16-'Hidden inputs'!$B$16)*'Hidden inputs'!$D$16+(BR176-'Hidden inputs'!$B$17)*'Hidden inputs'!$D$17,BR176&gt;'Hidden inputs'!$B$18,'Hidden inputs'!$C$15*'Hidden inputs'!$D$15+('Hidden inputs'!$C$16-'Hidden inputs'!$B$16)*'Hidden inputs'!$D$16+('Hidden inputs'!$C$17-'Hidden inputs'!$B$17)*'Hidden inputs'!$D$17+(BR176-'Hidden inputs'!$B$18)*'Hidden inputs'!$D$18))</f>
        <v/>
      </c>
      <c r="BT176" s="10" t="str">
        <f t="shared" ca="1" si="6506"/>
        <v/>
      </c>
      <c r="BU176" s="5" t="str">
        <f t="shared" ca="1" si="6411"/>
        <v/>
      </c>
      <c r="BV176" s="5" t="str">
        <f t="shared" ca="1" si="6412"/>
        <v/>
      </c>
      <c r="BW176" s="5" t="str">
        <f ca="1">IF($B176="","",'Hidden inputs'!$D$11*BN176+'Hidden inputs'!$E$11*BO176)</f>
        <v/>
      </c>
      <c r="BX176" s="11" t="str">
        <f t="shared" ca="1" si="6335"/>
        <v/>
      </c>
      <c r="BY176" s="9" t="str">
        <f t="shared" ca="1" si="6413"/>
        <v/>
      </c>
      <c r="BZ176" s="3" t="str">
        <f t="shared" ca="1" si="6414"/>
        <v/>
      </c>
      <c r="CA176" s="5" t="str" cm="1">
        <f t="array" aca="1" ref="CA176" ca="1">IF($B176="","",IF(BZ176=0,0,IF(DD_Payment="",0,IF(BZ176&lt;_xlfn.IFS(DD_Frequency="Monthly",1,DD_Frequency="Quarterly",IF(MONTH(BZ$2)=1,1,IF(MONTH(BZ$2)=4,1,IF(MONTH(BZ$2)=7,1,IF(MONTH(BZ$2)=10,1,0)))),DD_Frequency="Annually",IF(MONTH(BZ$2)=1,1,0))*DD_Payment,BZ176,_xlfn.IFS(DD_Frequency="Monthly",1,DD_Frequency="Quarterly",IF(MONTH(BZ$2)=1,1,IF(MONTH(BZ$2)=4,1,IF(MONTH(BZ$2)=7,1,IF(MONTH(BZ$2)=10,1,0)))),DD_Frequency="Annually",IF(MONTH(BZ$2)=1,1,0))*DD_Payment))))</f>
        <v/>
      </c>
      <c r="CB176" s="3" t="str">
        <f t="shared" ref="CB176" ca="1" si="8496">IF($B176="","",IF(BZ176&gt;CA176,(BZ176-CA176/2)*(rate_A*(CB$1/365)),0))</f>
        <v/>
      </c>
      <c r="CC176" s="3" t="str">
        <f t="shared" ca="1" si="6508"/>
        <v/>
      </c>
      <c r="CD176" s="3" t="str">
        <f t="shared" ref="CD176" ca="1" si="8497">IF($B176="","",BO176*(1+rate_A*CB$1/365))</f>
        <v/>
      </c>
      <c r="CE176" s="3" t="str">
        <f t="shared" ref="CE176" ca="1" si="8498">IF($B176="","",BP176*(1+rate_A*CB$1/365))</f>
        <v/>
      </c>
      <c r="CF176" s="3" t="str">
        <f t="shared" ref="CF176" ca="1" si="8499">IF($B176="","",BQ176*(1+rate_joint*CB$1/365))</f>
        <v/>
      </c>
      <c r="CG176" s="5" t="str">
        <f t="shared" ca="1" si="6512"/>
        <v/>
      </c>
      <c r="CH176" s="5" t="str" cm="1">
        <f t="array" aca="1" ref="CH176" ca="1">IF(CG176="","",_xlfn.IFS(CG176&lt;='Hidden inputs'!$C$15,CG176*'Hidden inputs'!$D$15,CG176&lt;='Hidden inputs'!$C$16,'Hidden inputs'!$C$15*'Hidden inputs'!$D$15+(CG176-'Hidden inputs'!$B$16)*'Hidden inputs'!$D$16,CG176&lt;='Hidden inputs'!$C$17,'Hidden inputs'!$C$15*'Hidden inputs'!$D$15+('Hidden inputs'!$C$16-'Hidden inputs'!$B$16)*'Hidden inputs'!$D$16+(CG176-'Hidden inputs'!$B$17)*'Hidden inputs'!$D$17,CG176&gt;'Hidden inputs'!$B$18,'Hidden inputs'!$C$15*'Hidden inputs'!$D$15+('Hidden inputs'!$C$16-'Hidden inputs'!$B$16)*'Hidden inputs'!$D$16+('Hidden inputs'!$C$17-'Hidden inputs'!$B$17)*'Hidden inputs'!$D$17+(CG176-'Hidden inputs'!$B$18)*'Hidden inputs'!$D$18))</f>
        <v/>
      </c>
      <c r="CI176" s="10" t="str">
        <f t="shared" ca="1" si="6513"/>
        <v/>
      </c>
      <c r="CJ176" s="5" t="str">
        <f t="shared" ca="1" si="6419"/>
        <v/>
      </c>
      <c r="CK176" s="5" t="str">
        <f t="shared" ca="1" si="6420"/>
        <v/>
      </c>
      <c r="CL176" s="5" t="str">
        <f ca="1">IF($B176="","",'Hidden inputs'!$D$11*CC176+'Hidden inputs'!$E$11*CD176)</f>
        <v/>
      </c>
      <c r="CM176" s="11" t="str">
        <f t="shared" ca="1" si="6340"/>
        <v/>
      </c>
      <c r="CN176" s="9" t="str">
        <f t="shared" ca="1" si="6421"/>
        <v/>
      </c>
      <c r="CO176" s="3" t="str">
        <f t="shared" ca="1" si="6422"/>
        <v/>
      </c>
      <c r="CP176" s="5" t="str" cm="1">
        <f t="array" aca="1" ref="CP176" ca="1">IF($B176="","",IF(CO176=0,0,IF(DD_Payment="",0,IF(CO176&lt;_xlfn.IFS(DD_Frequency="Monthly",1,DD_Frequency="Quarterly",IF(MONTH(CO$2)=1,1,IF(MONTH(CO$2)=4,1,IF(MONTH(CO$2)=7,1,IF(MONTH(CO$2)=10,1,0)))),DD_Frequency="Annually",IF(MONTH(CO$2)=1,1,0))*DD_Payment,CO176,_xlfn.IFS(DD_Frequency="Monthly",1,DD_Frequency="Quarterly",IF(MONTH(CO$2)=1,1,IF(MONTH(CO$2)=4,1,IF(MONTH(CO$2)=7,1,IF(MONTH(CO$2)=10,1,0)))),DD_Frequency="Annually",IF(MONTH(CO$2)=1,1,0))*DD_Payment))))</f>
        <v/>
      </c>
      <c r="CQ176" s="3" t="str">
        <f t="shared" ref="CQ176" ca="1" si="8500">IF($B176="","",IF(CO176&gt;CP176,(CO176-CP176/2)*(rate_A*(CQ$1/365)),0))</f>
        <v/>
      </c>
      <c r="CR176" s="3" t="str">
        <f t="shared" ca="1" si="6515"/>
        <v/>
      </c>
      <c r="CS176" s="3" t="str">
        <f t="shared" ref="CS176" ca="1" si="8501">IF($B176="","",CD176*(1+rate_A*CQ$1/365))</f>
        <v/>
      </c>
      <c r="CT176" s="3" t="str">
        <f t="shared" ref="CT176" ca="1" si="8502">IF($B176="","",CE176*(1+rate_A*CQ$1/365))</f>
        <v/>
      </c>
      <c r="CU176" s="3" t="str">
        <f t="shared" ref="CU176" ca="1" si="8503">IF($B176="","",CF176*(1+rate_joint*CQ$1/365))</f>
        <v/>
      </c>
      <c r="CV176" s="5" t="str">
        <f t="shared" ca="1" si="6519"/>
        <v/>
      </c>
      <c r="CW176" s="5" t="str" cm="1">
        <f t="array" aca="1" ref="CW176" ca="1">IF(CV176="","",_xlfn.IFS(CV176&lt;='Hidden inputs'!$C$15,CV176*'Hidden inputs'!$D$15,CV176&lt;='Hidden inputs'!$C$16,'Hidden inputs'!$C$15*'Hidden inputs'!$D$15+(CV176-'Hidden inputs'!$B$16)*'Hidden inputs'!$D$16,CV176&lt;='Hidden inputs'!$C$17,'Hidden inputs'!$C$15*'Hidden inputs'!$D$15+('Hidden inputs'!$C$16-'Hidden inputs'!$B$16)*'Hidden inputs'!$D$16+(CV176-'Hidden inputs'!$B$17)*'Hidden inputs'!$D$17,CV176&gt;'Hidden inputs'!$B$18,'Hidden inputs'!$C$15*'Hidden inputs'!$D$15+('Hidden inputs'!$C$16-'Hidden inputs'!$B$16)*'Hidden inputs'!$D$16+('Hidden inputs'!$C$17-'Hidden inputs'!$B$17)*'Hidden inputs'!$D$17+(CV176-'Hidden inputs'!$B$18)*'Hidden inputs'!$D$18))</f>
        <v/>
      </c>
      <c r="CX176" s="10" t="str">
        <f t="shared" ca="1" si="6520"/>
        <v/>
      </c>
      <c r="CY176" s="5" t="str">
        <f t="shared" ca="1" si="6427"/>
        <v/>
      </c>
      <c r="CZ176" s="5" t="str">
        <f t="shared" ca="1" si="6428"/>
        <v/>
      </c>
      <c r="DA176" s="5" t="str">
        <f ca="1">IF($B176="","",'Hidden inputs'!$D$11*CR176+'Hidden inputs'!$E$11*CS176)</f>
        <v/>
      </c>
      <c r="DB176" s="11" t="str">
        <f t="shared" ca="1" si="6345"/>
        <v/>
      </c>
      <c r="DC176" s="9" t="str">
        <f t="shared" ca="1" si="6429"/>
        <v/>
      </c>
      <c r="DD176" s="3" t="str">
        <f t="shared" ca="1" si="6430"/>
        <v/>
      </c>
      <c r="DE176" s="5" t="str" cm="1">
        <f t="array" aca="1" ref="DE176" ca="1">IF($B176="","",IF(DD176=0,0,IF(DD_Payment="",0,IF(DD176&lt;_xlfn.IFS(DD_Frequency="Monthly",1,DD_Frequency="Quarterly",IF(MONTH(DD$2)=1,1,IF(MONTH(DD$2)=4,1,IF(MONTH(DD$2)=7,1,IF(MONTH(DD$2)=10,1,0)))),DD_Frequency="Annually",IF(MONTH(DD$2)=1,1,0))*DD_Payment,DD176,_xlfn.IFS(DD_Frequency="Monthly",1,DD_Frequency="Quarterly",IF(MONTH(DD$2)=1,1,IF(MONTH(DD$2)=4,1,IF(MONTH(DD$2)=7,1,IF(MONTH(DD$2)=10,1,0)))),DD_Frequency="Annually",IF(MONTH(DD$2)=1,1,0))*DD_Payment))))</f>
        <v/>
      </c>
      <c r="DF176" s="3" t="str">
        <f t="shared" ref="DF176" ca="1" si="8504">IF($B176="","",IF(DD176&gt;DE176,(DD176-DE176/2)*(rate_A*(DF$1/365)),0))</f>
        <v/>
      </c>
      <c r="DG176" s="3" t="str">
        <f t="shared" ca="1" si="6522"/>
        <v/>
      </c>
      <c r="DH176" s="3" t="str">
        <f t="shared" ref="DH176" ca="1" si="8505">IF($B176="","",CS176*(1+rate_A*DF$1/365))</f>
        <v/>
      </c>
      <c r="DI176" s="3" t="str">
        <f t="shared" ref="DI176" ca="1" si="8506">IF($B176="","",CT176*(1+rate_A*DF$1/365))</f>
        <v/>
      </c>
      <c r="DJ176" s="3" t="str">
        <f t="shared" ref="DJ176" ca="1" si="8507">IF($B176="","",CU176*(1+rate_joint*DF$1/365))</f>
        <v/>
      </c>
      <c r="DK176" s="5" t="str">
        <f t="shared" ca="1" si="6526"/>
        <v/>
      </c>
      <c r="DL176" s="5" t="str" cm="1">
        <f t="array" aca="1" ref="DL176" ca="1">IF(DK176="","",_xlfn.IFS(DK176&lt;='Hidden inputs'!$C$15,DK176*'Hidden inputs'!$D$15,DK176&lt;='Hidden inputs'!$C$16,'Hidden inputs'!$C$15*'Hidden inputs'!$D$15+(DK176-'Hidden inputs'!$B$16)*'Hidden inputs'!$D$16,DK176&lt;='Hidden inputs'!$C$17,'Hidden inputs'!$C$15*'Hidden inputs'!$D$15+('Hidden inputs'!$C$16-'Hidden inputs'!$B$16)*'Hidden inputs'!$D$16+(DK176-'Hidden inputs'!$B$17)*'Hidden inputs'!$D$17,DK176&gt;'Hidden inputs'!$B$18,'Hidden inputs'!$C$15*'Hidden inputs'!$D$15+('Hidden inputs'!$C$16-'Hidden inputs'!$B$16)*'Hidden inputs'!$D$16+('Hidden inputs'!$C$17-'Hidden inputs'!$B$17)*'Hidden inputs'!$D$17+(DK176-'Hidden inputs'!$B$18)*'Hidden inputs'!$D$18))</f>
        <v/>
      </c>
      <c r="DM176" s="10" t="str">
        <f t="shared" ca="1" si="6527"/>
        <v/>
      </c>
      <c r="DN176" s="5" t="str">
        <f t="shared" ca="1" si="6435"/>
        <v/>
      </c>
      <c r="DO176" s="5" t="str">
        <f t="shared" ca="1" si="6436"/>
        <v/>
      </c>
      <c r="DP176" s="5" t="str">
        <f ca="1">IF($B176="","",'Hidden inputs'!$D$11*DG176+'Hidden inputs'!$E$11*DH176)</f>
        <v/>
      </c>
      <c r="DQ176" s="11" t="str">
        <f t="shared" ca="1" si="6350"/>
        <v/>
      </c>
      <c r="DR176" s="9" t="str">
        <f t="shared" ca="1" si="6437"/>
        <v/>
      </c>
      <c r="DS176" s="3" t="str">
        <f t="shared" ca="1" si="6438"/>
        <v/>
      </c>
      <c r="DT176" s="5" t="str" cm="1">
        <f t="array" aca="1" ref="DT176" ca="1">IF($B176="","",IF(DS176=0,0,IF(DD_Payment="",0,IF(DS176&lt;_xlfn.IFS(DD_Frequency="Monthly",1,DD_Frequency="Quarterly",IF(MONTH(DS$2)=1,1,IF(MONTH(DS$2)=4,1,IF(MONTH(DS$2)=7,1,IF(MONTH(DS$2)=10,1,0)))),DD_Frequency="Annually",IF(MONTH(DS$2)=1,1,0))*DD_Payment,DS176,_xlfn.IFS(DD_Frequency="Monthly",1,DD_Frequency="Quarterly",IF(MONTH(DS$2)=1,1,IF(MONTH(DS$2)=4,1,IF(MONTH(DS$2)=7,1,IF(MONTH(DS$2)=10,1,0)))),DD_Frequency="Annually",IF(MONTH(DS$2)=1,1,0))*DD_Payment))))</f>
        <v/>
      </c>
      <c r="DU176" s="3" t="str">
        <f t="shared" ref="DU176" ca="1" si="8508">IF($B176="","",IF(DS176&gt;DT176,(DS176-DT176/2)*(rate_A*(DU$1/365)),0))</f>
        <v/>
      </c>
      <c r="DV176" s="3" t="str">
        <f t="shared" ca="1" si="6529"/>
        <v/>
      </c>
      <c r="DW176" s="3" t="str">
        <f t="shared" ref="DW176" ca="1" si="8509">IF($B176="","",DH176*(1+rate_A*DU$1/365))</f>
        <v/>
      </c>
      <c r="DX176" s="3" t="str">
        <f t="shared" ref="DX176" ca="1" si="8510">IF($B176="","",DI176*(1+rate_A*DU$1/365))</f>
        <v/>
      </c>
      <c r="DY176" s="3" t="str">
        <f t="shared" ref="DY176" ca="1" si="8511">IF($B176="","",DJ176*(1+rate_joint*DU$1/365))</f>
        <v/>
      </c>
      <c r="DZ176" s="5" t="str">
        <f t="shared" ca="1" si="6533"/>
        <v/>
      </c>
      <c r="EA176" s="5" t="str" cm="1">
        <f t="array" aca="1" ref="EA176" ca="1">IF(DZ176="","",_xlfn.IFS(DZ176&lt;='Hidden inputs'!$C$15,DZ176*'Hidden inputs'!$D$15,DZ176&lt;='Hidden inputs'!$C$16,'Hidden inputs'!$C$15*'Hidden inputs'!$D$15+(DZ176-'Hidden inputs'!$B$16)*'Hidden inputs'!$D$16,DZ176&lt;='Hidden inputs'!$C$17,'Hidden inputs'!$C$15*'Hidden inputs'!$D$15+('Hidden inputs'!$C$16-'Hidden inputs'!$B$16)*'Hidden inputs'!$D$16+(DZ176-'Hidden inputs'!$B$17)*'Hidden inputs'!$D$17,DZ176&gt;'Hidden inputs'!$B$18,'Hidden inputs'!$C$15*'Hidden inputs'!$D$15+('Hidden inputs'!$C$16-'Hidden inputs'!$B$16)*'Hidden inputs'!$D$16+('Hidden inputs'!$C$17-'Hidden inputs'!$B$17)*'Hidden inputs'!$D$17+(DZ176-'Hidden inputs'!$B$18)*'Hidden inputs'!$D$18))</f>
        <v/>
      </c>
      <c r="EB176" s="10" t="str">
        <f t="shared" ca="1" si="6534"/>
        <v/>
      </c>
      <c r="EC176" s="5" t="str">
        <f t="shared" ca="1" si="6443"/>
        <v/>
      </c>
      <c r="ED176" s="5" t="str">
        <f t="shared" ca="1" si="6444"/>
        <v/>
      </c>
      <c r="EE176" s="5" t="str">
        <f ca="1">IF($B176="","",'Hidden inputs'!$D$11*DV176+'Hidden inputs'!$E$11*DW176)</f>
        <v/>
      </c>
      <c r="EF176" s="11" t="str">
        <f t="shared" ca="1" si="6355"/>
        <v/>
      </c>
      <c r="EG176" s="9" t="str">
        <f t="shared" ca="1" si="6445"/>
        <v/>
      </c>
      <c r="EH176" s="3" t="str">
        <f t="shared" ca="1" si="6446"/>
        <v/>
      </c>
      <c r="EI176" s="5" t="str" cm="1">
        <f t="array" aca="1" ref="EI176" ca="1">IF($B176="","",IF(EH176=0,0,IF(DD_Payment="",0,IF(EH176&lt;_xlfn.IFS(DD_Frequency="Monthly",1,DD_Frequency="Quarterly",IF(MONTH(EH$2)=1,1,IF(MONTH(EH$2)=4,1,IF(MONTH(EH$2)=7,1,IF(MONTH(EH$2)=10,1,0)))),DD_Frequency="Annually",IF(MONTH(EH$2)=1,1,0))*DD_Payment,EH176,_xlfn.IFS(DD_Frequency="Monthly",1,DD_Frequency="Quarterly",IF(MONTH(EH$2)=1,1,IF(MONTH(EH$2)=4,1,IF(MONTH(EH$2)=7,1,IF(MONTH(EH$2)=10,1,0)))),DD_Frequency="Annually",IF(MONTH(EH$2)=1,1,0))*DD_Payment))))</f>
        <v/>
      </c>
      <c r="EJ176" s="3" t="str">
        <f t="shared" ref="EJ176" ca="1" si="8512">IF($B176="","",IF(EH176&gt;EI176,(EH176-EI176/2)*(rate_A*(EJ$1/365)),0))</f>
        <v/>
      </c>
      <c r="EK176" s="3" t="str">
        <f t="shared" ca="1" si="6536"/>
        <v/>
      </c>
      <c r="EL176" s="3" t="str">
        <f t="shared" ref="EL176" ca="1" si="8513">IF($B176="","",DW176*(1+rate_A*EJ$1/365))</f>
        <v/>
      </c>
      <c r="EM176" s="3" t="str">
        <f t="shared" ref="EM176" ca="1" si="8514">IF($B176="","",DX176*(1+rate_A*EJ$1/365))</f>
        <v/>
      </c>
      <c r="EN176" s="3" t="str">
        <f t="shared" ref="EN176" ca="1" si="8515">IF($B176="","",DY176*(1+rate_joint*EJ$1/365))</f>
        <v/>
      </c>
      <c r="EO176" s="5" t="str">
        <f t="shared" ca="1" si="6540"/>
        <v/>
      </c>
      <c r="EP176" s="5" t="str" cm="1">
        <f t="array" aca="1" ref="EP176" ca="1">IF(EO176="","",_xlfn.IFS(EO176&lt;='Hidden inputs'!$C$15,EO176*'Hidden inputs'!$D$15,EO176&lt;='Hidden inputs'!$C$16,'Hidden inputs'!$C$15*'Hidden inputs'!$D$15+(EO176-'Hidden inputs'!$B$16)*'Hidden inputs'!$D$16,EO176&lt;='Hidden inputs'!$C$17,'Hidden inputs'!$C$15*'Hidden inputs'!$D$15+('Hidden inputs'!$C$16-'Hidden inputs'!$B$16)*'Hidden inputs'!$D$16+(EO176-'Hidden inputs'!$B$17)*'Hidden inputs'!$D$17,EO176&gt;'Hidden inputs'!$B$18,'Hidden inputs'!$C$15*'Hidden inputs'!$D$15+('Hidden inputs'!$C$16-'Hidden inputs'!$B$16)*'Hidden inputs'!$D$16+('Hidden inputs'!$C$17-'Hidden inputs'!$B$17)*'Hidden inputs'!$D$17+(EO176-'Hidden inputs'!$B$18)*'Hidden inputs'!$D$18))</f>
        <v/>
      </c>
      <c r="EQ176" s="10" t="str">
        <f t="shared" ca="1" si="6541"/>
        <v/>
      </c>
      <c r="ER176" s="5" t="str">
        <f t="shared" ca="1" si="6451"/>
        <v/>
      </c>
      <c r="ES176" s="5" t="str">
        <f t="shared" ca="1" si="6452"/>
        <v/>
      </c>
      <c r="ET176" s="5" t="str">
        <f ca="1">IF($B176="","",'Hidden inputs'!$D$11*EK176+'Hidden inputs'!$E$11*EL176)</f>
        <v/>
      </c>
      <c r="EU176" s="11" t="str">
        <f t="shared" ca="1" si="6360"/>
        <v/>
      </c>
      <c r="EV176" s="9" t="str">
        <f t="shared" ca="1" si="6453"/>
        <v/>
      </c>
      <c r="EW176" s="3" t="str">
        <f t="shared" ca="1" si="6454"/>
        <v/>
      </c>
      <c r="EX176" s="5" t="str" cm="1">
        <f t="array" aca="1" ref="EX176" ca="1">IF($B176="","",IF(EW176=0,0,IF(DD_Payment="",0,IF(EW176&lt;_xlfn.IFS(DD_Frequency="Monthly",1,DD_Frequency="Quarterly",IF(MONTH(EW$2)=1,1,IF(MONTH(EW$2)=4,1,IF(MONTH(EW$2)=7,1,IF(MONTH(EW$2)=10,1,0)))),DD_Frequency="Annually",IF(MONTH(EW$2)=1,1,0))*DD_Payment,EW176,_xlfn.IFS(DD_Frequency="Monthly",1,DD_Frequency="Quarterly",IF(MONTH(EW$2)=1,1,IF(MONTH(EW$2)=4,1,IF(MONTH(EW$2)=7,1,IF(MONTH(EW$2)=10,1,0)))),DD_Frequency="Annually",IF(MONTH(EW$2)=1,1,0))*DD_Payment))))</f>
        <v/>
      </c>
      <c r="EY176" s="3" t="str">
        <f t="shared" ref="EY176" ca="1" si="8516">IF($B176="","",IF(EW176&gt;EX176,(EW176-EX176/2)*(rate_A*(EY$1/365)),0))</f>
        <v/>
      </c>
      <c r="EZ176" s="3" t="str">
        <f t="shared" ca="1" si="6543"/>
        <v/>
      </c>
      <c r="FA176" s="3" t="str">
        <f t="shared" ref="FA176" ca="1" si="8517">IF($B176="","",EL176*(1+rate_A*EY$1/365))</f>
        <v/>
      </c>
      <c r="FB176" s="3" t="str">
        <f t="shared" ref="FB176" ca="1" si="8518">IF($B176="","",EM176*(1+rate_A*EY$1/365))</f>
        <v/>
      </c>
      <c r="FC176" s="3" t="str">
        <f t="shared" ref="FC176" ca="1" si="8519">IF($B176="","",EN176*(1+rate_joint*EY$1/365))</f>
        <v/>
      </c>
      <c r="FD176" s="5" t="str">
        <f t="shared" ca="1" si="6547"/>
        <v/>
      </c>
      <c r="FE176" s="5" t="str" cm="1">
        <f t="array" aca="1" ref="FE176" ca="1">IF(FD176="","",_xlfn.IFS(FD176&lt;='Hidden inputs'!$C$15,FD176*'Hidden inputs'!$D$15,FD176&lt;='Hidden inputs'!$C$16,'Hidden inputs'!$C$15*'Hidden inputs'!$D$15+(FD176-'Hidden inputs'!$B$16)*'Hidden inputs'!$D$16,FD176&lt;='Hidden inputs'!$C$17,'Hidden inputs'!$C$15*'Hidden inputs'!$D$15+('Hidden inputs'!$C$16-'Hidden inputs'!$B$16)*'Hidden inputs'!$D$16+(FD176-'Hidden inputs'!$B$17)*'Hidden inputs'!$D$17,FD176&gt;'Hidden inputs'!$B$18,'Hidden inputs'!$C$15*'Hidden inputs'!$D$15+('Hidden inputs'!$C$16-'Hidden inputs'!$B$16)*'Hidden inputs'!$D$16+('Hidden inputs'!$C$17-'Hidden inputs'!$B$17)*'Hidden inputs'!$D$17+(FD176-'Hidden inputs'!$B$18)*'Hidden inputs'!$D$18))</f>
        <v/>
      </c>
      <c r="FF176" s="10" t="str">
        <f t="shared" ca="1" si="6548"/>
        <v/>
      </c>
      <c r="FG176" s="5" t="str">
        <f t="shared" ca="1" si="6459"/>
        <v/>
      </c>
      <c r="FH176" s="5" t="str">
        <f t="shared" ca="1" si="6460"/>
        <v/>
      </c>
      <c r="FI176" s="5" t="str">
        <f ca="1">IF($B176="","",'Hidden inputs'!$D$11*EZ176+'Hidden inputs'!$E$11*FA176)</f>
        <v/>
      </c>
      <c r="FJ176" s="11" t="str">
        <f t="shared" ca="1" si="6365"/>
        <v/>
      </c>
      <c r="FK176" s="9" t="str">
        <f t="shared" ca="1" si="6461"/>
        <v/>
      </c>
      <c r="FL176" s="3" t="str">
        <f t="shared" ca="1" si="6462"/>
        <v/>
      </c>
      <c r="FM176" s="5" t="str" cm="1">
        <f t="array" aca="1" ref="FM176" ca="1">IF($B176="","",IF(FL176=0,0,IF(DD_Payment="",0,IF(FL176&lt;_xlfn.IFS(DD_Frequency="Monthly",1,DD_Frequency="Quarterly",IF(MONTH(FL$2)=1,1,IF(MONTH(FL$2)=4,1,IF(MONTH(FL$2)=7,1,IF(MONTH(FL$2)=10,1,0)))),DD_Frequency="Annually",IF(MONTH(FL$2)=1,1,0))*DD_Payment,FL176,_xlfn.IFS(DD_Frequency="Monthly",1,DD_Frequency="Quarterly",IF(MONTH(FL$2)=1,1,IF(MONTH(FL$2)=4,1,IF(MONTH(FL$2)=7,1,IF(MONTH(FL$2)=10,1,0)))),DD_Frequency="Annually",IF(MONTH(FL$2)=1,1,0))*DD_Payment))))</f>
        <v/>
      </c>
      <c r="FN176" s="3" t="str">
        <f t="shared" ref="FN176" ca="1" si="8520">IF($B176="","",IF(FL176&gt;FM176,(FL176-FM176/2)*(rate_A*(FN$1/365)),0))</f>
        <v/>
      </c>
      <c r="FO176" s="3" t="str">
        <f t="shared" ca="1" si="6550"/>
        <v/>
      </c>
      <c r="FP176" s="3" t="str">
        <f t="shared" ref="FP176" ca="1" si="8521">IF($B176="","",FA176*(1+rate_A*FN$1/365))</f>
        <v/>
      </c>
      <c r="FQ176" s="3" t="str">
        <f t="shared" ref="FQ176" ca="1" si="8522">IF($B176="","",FB176*(1+rate_A*FN$1/365))</f>
        <v/>
      </c>
      <c r="FR176" s="3" t="str">
        <f t="shared" ref="FR176" ca="1" si="8523">IF($B176="","",FC176*(1+rate_joint*FN$1/365))</f>
        <v/>
      </c>
      <c r="FS176" s="5" t="str">
        <f t="shared" ca="1" si="6554"/>
        <v/>
      </c>
      <c r="FT176" s="5" t="str" cm="1">
        <f t="array" aca="1" ref="FT176" ca="1">IF(FS176="","",_xlfn.IFS(FS176&lt;='Hidden inputs'!$C$15,FS176*'Hidden inputs'!$D$15,FS176&lt;='Hidden inputs'!$C$16,'Hidden inputs'!$C$15*'Hidden inputs'!$D$15+(FS176-'Hidden inputs'!$B$16)*'Hidden inputs'!$D$16,FS176&lt;='Hidden inputs'!$C$17,'Hidden inputs'!$C$15*'Hidden inputs'!$D$15+('Hidden inputs'!$C$16-'Hidden inputs'!$B$16)*'Hidden inputs'!$D$16+(FS176-'Hidden inputs'!$B$17)*'Hidden inputs'!$D$17,FS176&gt;'Hidden inputs'!$B$18,'Hidden inputs'!$C$15*'Hidden inputs'!$D$15+('Hidden inputs'!$C$16-'Hidden inputs'!$B$16)*'Hidden inputs'!$D$16+('Hidden inputs'!$C$17-'Hidden inputs'!$B$17)*'Hidden inputs'!$D$17+(FS176-'Hidden inputs'!$B$18)*'Hidden inputs'!$D$18))</f>
        <v/>
      </c>
      <c r="FU176" s="10" t="str">
        <f t="shared" ca="1" si="6555"/>
        <v/>
      </c>
      <c r="FV176" s="5" t="str">
        <f t="shared" ca="1" si="6467"/>
        <v/>
      </c>
      <c r="FW176" s="5" t="str">
        <f t="shared" ca="1" si="6468"/>
        <v/>
      </c>
      <c r="FX176" s="5" t="str">
        <f ca="1">IF($B176="","",'Hidden inputs'!$D$11*FO176+'Hidden inputs'!$E$11*FP176)</f>
        <v/>
      </c>
      <c r="FY176" s="11" t="str">
        <f t="shared" ca="1" si="6370"/>
        <v/>
      </c>
      <c r="FZ176" s="9" t="str">
        <f t="shared" ca="1" si="6469"/>
        <v/>
      </c>
      <c r="GA176" s="5" t="str">
        <f t="shared" ca="1" si="6470"/>
        <v/>
      </c>
      <c r="GB176" s="5" t="str">
        <f t="shared" ca="1" si="6471"/>
        <v/>
      </c>
      <c r="GC176" s="5" t="str">
        <f t="shared" ca="1" si="6371"/>
        <v/>
      </c>
      <c r="GD176" s="5" t="str">
        <f t="shared" ca="1" si="6372"/>
        <v/>
      </c>
    </row>
    <row r="177" spans="1:186" x14ac:dyDescent="0.35">
      <c r="A177" s="2"/>
      <c r="B177" s="6" t="str">
        <f t="shared" ca="1" si="6374"/>
        <v/>
      </c>
      <c r="C177" s="5" t="str">
        <f t="shared" ca="1" si="6472"/>
        <v/>
      </c>
      <c r="D177" s="5" t="str" cm="1">
        <f t="array" aca="1" ref="D177" ca="1">IF($B177="","",IF(C177=0,0,IF(DD_Payment="",0,IF(C177&lt;_xlfn.IFS(DD_Frequency="Monthly",1,DD_Frequency="Quarterly",IF(MONTH(C$2)=1,1,IF(MONTH(C$2)=4,1,IF(MONTH(C$2)=7,1,IF(MONTH(C$2)=10,1,0)))),DD_Frequency="Annually",IF(MONTH(C$2)=1,1,0))*DD_Payment,C177,_xlfn.IFS(DD_Frequency="Monthly",1,DD_Frequency="Quarterly",IF(MONTH(C$2)=1,1,IF(MONTH(C$2)=4,1,IF(MONTH(C$2)=7,1,IF(MONTH(C$2)=10,1,0)))),DD_Frequency="Annually",IF(MONTH(C$2)=1,1,0))*DD_Payment))))</f>
        <v/>
      </c>
      <c r="E177" s="5" t="str">
        <f t="shared" ref="E177" ca="1" si="8524">IF(B177="","",IF(C177&gt;D177,(C177-D177/2)*(rate_A*(E$1/365)),0))</f>
        <v/>
      </c>
      <c r="F177" s="5" t="str">
        <f t="shared" ca="1" si="6376"/>
        <v/>
      </c>
      <c r="G177" s="5" t="str">
        <f t="shared" ref="G177" ca="1" si="8525">IF(B177="","",G176*(1+rate_A*E$1/365))</f>
        <v/>
      </c>
      <c r="H177" s="5" t="str">
        <f t="shared" ref="H177" ca="1" si="8526">IF(B177="","",H176*(1+rate_A*E$1/365))</f>
        <v/>
      </c>
      <c r="I177" s="5" t="str">
        <f t="shared" ref="I177" ca="1" si="8527">IF(B177="","",I176*(1+rate_joint*E$1/365))</f>
        <v/>
      </c>
      <c r="J177" s="5" t="str">
        <f t="shared" ca="1" si="6477"/>
        <v/>
      </c>
      <c r="K177" s="5" t="str" cm="1">
        <f t="array" aca="1" ref="K177" ca="1">IF(J177="","",_xlfn.IFS(J177&lt;='Hidden inputs'!$C$15,J177*'Hidden inputs'!$D$15,J177&lt;='Hidden inputs'!$C$16,'Hidden inputs'!$C$15*'Hidden inputs'!$D$15+(J177-'Hidden inputs'!$B$16)*'Hidden inputs'!$D$16,J177&lt;='Hidden inputs'!$C$17,'Hidden inputs'!$C$15*'Hidden inputs'!$D$15+('Hidden inputs'!$C$16-'Hidden inputs'!$B$16)*'Hidden inputs'!$D$16+(J177-'Hidden inputs'!$B$17)*'Hidden inputs'!$D$17,J177&gt;'Hidden inputs'!$B$18,'Hidden inputs'!$C$15*'Hidden inputs'!$D$15+('Hidden inputs'!$C$16-'Hidden inputs'!$B$16)*'Hidden inputs'!$D$16+('Hidden inputs'!$C$17-'Hidden inputs'!$B$17)*'Hidden inputs'!$D$17+(J177-'Hidden inputs'!$B$18)*'Hidden inputs'!$D$18))</f>
        <v/>
      </c>
      <c r="L177" s="11" t="str">
        <f t="shared" ca="1" si="6478"/>
        <v/>
      </c>
      <c r="M177" s="5" t="str">
        <f t="shared" ca="1" si="6380"/>
        <v/>
      </c>
      <c r="N177" s="5" t="str">
        <f t="shared" ca="1" si="6381"/>
        <v/>
      </c>
      <c r="O177" s="5" t="str">
        <f ca="1">IF(B177="","",'Hidden inputs'!$D$11*F177+'Hidden inputs'!$E$11*G177)</f>
        <v/>
      </c>
      <c r="P177" s="11" t="str">
        <f t="shared" ca="1" si="6314"/>
        <v/>
      </c>
      <c r="Q177" s="20" t="str">
        <f t="shared" ca="1" si="6315"/>
        <v/>
      </c>
      <c r="R177" s="3" t="str">
        <f t="shared" ca="1" si="6382"/>
        <v/>
      </c>
      <c r="S177" s="5" t="str" cm="1">
        <f t="array" aca="1" ref="S177" ca="1">IF($B177="","",IF(R177=0,0,IF(DD_Payment="",0,IF(R177&lt;_xlfn.IFS(DD_Frequency="Monthly",1,DD_Frequency="Quarterly",IF(MONTH(R$2)=1,1,IF(MONTH(R$2)=4,1,IF(MONTH(R$2)=7,1,IF(MONTH(R$2)=10,1,0)))),DD_Frequency="Annually",IF(MONTH(R$2)=1,1,0))*DD_Payment,R177,_xlfn.IFS(DD_Frequency="Monthly",1,DD_Frequency="Quarterly",IF(MONTH(R$2)=1,1,IF(MONTH(R$2)=4,1,IF(MONTH(R$2)=7,1,IF(MONTH(R$2)=10,1,0)))),DD_Frequency="Annually",IF(MONTH(R$2)=1,1,0))*DD_Payment))))</f>
        <v/>
      </c>
      <c r="T177" s="3" t="str">
        <f t="shared" ref="T177" ca="1" si="8528">IF(B177="","",IF(R177&gt;S177,(R177-S177/2)*(rate_A*((T$1+A177)/365)),0))</f>
        <v/>
      </c>
      <c r="U177" s="3" t="str">
        <f t="shared" ca="1" si="6384"/>
        <v/>
      </c>
      <c r="V177" s="3" t="str">
        <f t="shared" ref="V177" ca="1" si="8529">IF(B177="","",G177*(1+rate_A*(T$1+A177)/365))</f>
        <v/>
      </c>
      <c r="W177" s="3" t="str">
        <f t="shared" ref="W177" ca="1" si="8530">IF(B177="","",H177*(1+rate_A*(T$1+A177)/365))</f>
        <v/>
      </c>
      <c r="X177" s="3" t="str">
        <f t="shared" ref="X177" ca="1" si="8531">IF(B177="","",I177*(1+rate_joint*(T$1+A177)/365))</f>
        <v/>
      </c>
      <c r="Y177" s="5" t="str">
        <f t="shared" ca="1" si="6483"/>
        <v/>
      </c>
      <c r="Z177" s="5" t="str" cm="1">
        <f t="array" aca="1" ref="Z177" ca="1">IF(Y177="","",_xlfn.IFS(Y177&lt;='Hidden inputs'!$C$15,Y177*'Hidden inputs'!$D$15,Y177&lt;='Hidden inputs'!$C$16,'Hidden inputs'!$C$15*'Hidden inputs'!$D$15+(Y177-'Hidden inputs'!$B$16)*'Hidden inputs'!$D$16,Y177&lt;='Hidden inputs'!$C$17,'Hidden inputs'!$C$15*'Hidden inputs'!$D$15+('Hidden inputs'!$C$16-'Hidden inputs'!$B$16)*'Hidden inputs'!$D$16+(Y177-'Hidden inputs'!$B$17)*'Hidden inputs'!$D$17,Y177&gt;'Hidden inputs'!$B$18,'Hidden inputs'!$C$15*'Hidden inputs'!$D$15+('Hidden inputs'!$C$16-'Hidden inputs'!$B$16)*'Hidden inputs'!$D$16+('Hidden inputs'!$C$17-'Hidden inputs'!$B$17)*'Hidden inputs'!$D$17+(Y177-'Hidden inputs'!$B$18)*'Hidden inputs'!$D$18))</f>
        <v/>
      </c>
      <c r="AA177" s="10" t="str">
        <f t="shared" ca="1" si="6484"/>
        <v/>
      </c>
      <c r="AB177" s="5" t="str">
        <f t="shared" ca="1" si="6388"/>
        <v/>
      </c>
      <c r="AC177" s="5" t="str">
        <f t="shared" ca="1" si="6485"/>
        <v/>
      </c>
      <c r="AD177" s="5" t="str">
        <f ca="1">IF(B177="","",'Hidden inputs'!$D$11*U177+'Hidden inputs'!$E$11*V177)</f>
        <v/>
      </c>
      <c r="AE177" s="11" t="str">
        <f t="shared" ca="1" si="6320"/>
        <v/>
      </c>
      <c r="AF177" s="9" t="str">
        <f t="shared" ca="1" si="6389"/>
        <v/>
      </c>
      <c r="AG177" s="3" t="str">
        <f t="shared" ca="1" si="6390"/>
        <v/>
      </c>
      <c r="AH177" s="5" t="str" cm="1">
        <f t="array" aca="1" ref="AH177" ca="1">IF($B177="","",IF(AG177=0,0,IF(DD_Payment="",0,IF(AG177&lt;_xlfn.IFS(DD_Frequency="Monthly",1,DD_Frequency="Quarterly",IF(MONTH(AG$2)=1,1,IF(MONTH(AG$2)=4,1,IF(MONTH(AG$2)=7,1,IF(MONTH(AG$2)=10,1,0)))),DD_Frequency="Annually",IF(MONTH(AG$2)=1,1,0))*DD_Payment,AG177,_xlfn.IFS(DD_Frequency="Monthly",1,DD_Frequency="Quarterly",IF(MONTH(AG$2)=1,1,IF(MONTH(AG$2)=4,1,IF(MONTH(AG$2)=7,1,IF(MONTH(AG$2)=10,1,0)))),DD_Frequency="Annually",IF(MONTH(AG$2)=1,1,0))*DD_Payment))))</f>
        <v/>
      </c>
      <c r="AI177" s="3" t="str">
        <f t="shared" ref="AI177" ca="1" si="8532">IF($B177="","",IF(AG177&gt;AH177,(AG177-AH177/2)*(rate_A*(AI$1/365)),0))</f>
        <v/>
      </c>
      <c r="AJ177" s="3" t="str">
        <f t="shared" ca="1" si="6487"/>
        <v/>
      </c>
      <c r="AK177" s="3" t="str">
        <f t="shared" ref="AK177" ca="1" si="8533">IF($B177="","",V177*(1+rate_A*AI$1/365))</f>
        <v/>
      </c>
      <c r="AL177" s="3" t="str">
        <f t="shared" ref="AL177" ca="1" si="8534">IF($B177="","",W177*(1+rate_A*AI$1/365))</f>
        <v/>
      </c>
      <c r="AM177" s="3" t="str">
        <f t="shared" ref="AM177" ca="1" si="8535">IF($B177="","",X177*(1+rate_joint*AI$1/365))</f>
        <v/>
      </c>
      <c r="AN177" s="5" t="str">
        <f t="shared" ca="1" si="6491"/>
        <v/>
      </c>
      <c r="AO177" s="5" t="str" cm="1">
        <f t="array" aca="1" ref="AO177" ca="1">IF(AN177="","",_xlfn.IFS(AN177&lt;='Hidden inputs'!$C$15,AN177*'Hidden inputs'!$D$15,AN177&lt;='Hidden inputs'!$C$16,'Hidden inputs'!$C$15*'Hidden inputs'!$D$15+(AN177-'Hidden inputs'!$B$16)*'Hidden inputs'!$D$16,AN177&lt;='Hidden inputs'!$C$17,'Hidden inputs'!$C$15*'Hidden inputs'!$D$15+('Hidden inputs'!$C$16-'Hidden inputs'!$B$16)*'Hidden inputs'!$D$16+(AN177-'Hidden inputs'!$B$17)*'Hidden inputs'!$D$17,AN177&gt;'Hidden inputs'!$B$18,'Hidden inputs'!$C$15*'Hidden inputs'!$D$15+('Hidden inputs'!$C$16-'Hidden inputs'!$B$16)*'Hidden inputs'!$D$16+('Hidden inputs'!$C$17-'Hidden inputs'!$B$17)*'Hidden inputs'!$D$17+(AN177-'Hidden inputs'!$B$18)*'Hidden inputs'!$D$18))</f>
        <v/>
      </c>
      <c r="AP177" s="10" t="str">
        <f t="shared" ca="1" si="6492"/>
        <v/>
      </c>
      <c r="AQ177" s="5" t="str">
        <f t="shared" ca="1" si="6395"/>
        <v/>
      </c>
      <c r="AR177" s="5" t="str">
        <f t="shared" ca="1" si="6396"/>
        <v/>
      </c>
      <c r="AS177" s="5" t="str">
        <f ca="1">IF($B177="","",'Hidden inputs'!$D$11*AJ177+'Hidden inputs'!$E$11*AK177)</f>
        <v/>
      </c>
      <c r="AT177" s="11" t="str">
        <f t="shared" ca="1" si="6325"/>
        <v/>
      </c>
      <c r="AU177" s="9" t="str">
        <f t="shared" ca="1" si="6397"/>
        <v/>
      </c>
      <c r="AV177" s="3" t="str">
        <f t="shared" ca="1" si="6398"/>
        <v/>
      </c>
      <c r="AW177" s="5" t="str" cm="1">
        <f t="array" aca="1" ref="AW177" ca="1">IF($B177="","",IF(AV177=0,0,IF(DD_Payment="",0,IF(AV177&lt;_xlfn.IFS(DD_Frequency="Monthly",1,DD_Frequency="Quarterly",IF(MONTH(AV$2)=1,1,IF(MONTH(AV$2)=4,1,IF(MONTH(AV$2)=7,1,IF(MONTH(AV$2)=10,1,0)))),DD_Frequency="Annually",IF(MONTH(AV$2)=1,1,0))*DD_Payment,AV177,_xlfn.IFS(DD_Frequency="Monthly",1,DD_Frequency="Quarterly",IF(MONTH(AV$2)=1,1,IF(MONTH(AV$2)=4,1,IF(MONTH(AV$2)=7,1,IF(MONTH(AV$2)=10,1,0)))),DD_Frequency="Annually",IF(MONTH(AV$2)=1,1,0))*DD_Payment))))</f>
        <v/>
      </c>
      <c r="AX177" s="3" t="str">
        <f t="shared" ref="AX177" ca="1" si="8536">IF($B177="","",IF(AV177&gt;AW177,(AV177-AW177/2)*(rate_A*(AX$1/365)),0))</f>
        <v/>
      </c>
      <c r="AY177" s="3" t="str">
        <f t="shared" ca="1" si="6494"/>
        <v/>
      </c>
      <c r="AZ177" s="3" t="str">
        <f t="shared" ref="AZ177" ca="1" si="8537">IF($B177="","",AK177*(1+rate_A*AX$1/365))</f>
        <v/>
      </c>
      <c r="BA177" s="3" t="str">
        <f t="shared" ref="BA177" ca="1" si="8538">IF($B177="","",AL177*(1+rate_A*AX$1/365))</f>
        <v/>
      </c>
      <c r="BB177" s="3" t="str">
        <f t="shared" ref="BB177" ca="1" si="8539">IF($B177="","",AM177*(1+rate_joint*AX$1/365))</f>
        <v/>
      </c>
      <c r="BC177" s="5" t="str">
        <f t="shared" ca="1" si="6498"/>
        <v/>
      </c>
      <c r="BD177" s="5" t="str" cm="1">
        <f t="array" aca="1" ref="BD177" ca="1">IF(BC177="","",_xlfn.IFS(BC177&lt;='Hidden inputs'!$C$15,BC177*'Hidden inputs'!$D$15,BC177&lt;='Hidden inputs'!$C$16,'Hidden inputs'!$C$15*'Hidden inputs'!$D$15+(BC177-'Hidden inputs'!$B$16)*'Hidden inputs'!$D$16,BC177&lt;='Hidden inputs'!$C$17,'Hidden inputs'!$C$15*'Hidden inputs'!$D$15+('Hidden inputs'!$C$16-'Hidden inputs'!$B$16)*'Hidden inputs'!$D$16+(BC177-'Hidden inputs'!$B$17)*'Hidden inputs'!$D$17,BC177&gt;'Hidden inputs'!$B$18,'Hidden inputs'!$C$15*'Hidden inputs'!$D$15+('Hidden inputs'!$C$16-'Hidden inputs'!$B$16)*'Hidden inputs'!$D$16+('Hidden inputs'!$C$17-'Hidden inputs'!$B$17)*'Hidden inputs'!$D$17+(BC177-'Hidden inputs'!$B$18)*'Hidden inputs'!$D$18))</f>
        <v/>
      </c>
      <c r="BE177" s="10" t="str">
        <f t="shared" ca="1" si="6499"/>
        <v/>
      </c>
      <c r="BF177" s="5" t="str">
        <f t="shared" ca="1" si="6403"/>
        <v/>
      </c>
      <c r="BG177" s="5" t="str">
        <f t="shared" ca="1" si="6404"/>
        <v/>
      </c>
      <c r="BH177" s="5" t="str">
        <f ca="1">IF($B177="","",'Hidden inputs'!$D$11*AY177+'Hidden inputs'!$E$11*AZ177)</f>
        <v/>
      </c>
      <c r="BI177" s="11" t="str">
        <f t="shared" ca="1" si="6330"/>
        <v/>
      </c>
      <c r="BJ177" s="9" t="str">
        <f t="shared" ca="1" si="6405"/>
        <v/>
      </c>
      <c r="BK177" s="3" t="str">
        <f t="shared" ca="1" si="6406"/>
        <v/>
      </c>
      <c r="BL177" s="5" t="str" cm="1">
        <f t="array" aca="1" ref="BL177" ca="1">IF($B177="","",IF(BK177=0,0,IF(DD_Payment="",0,IF(BK177&lt;_xlfn.IFS(DD_Frequency="Monthly",1,DD_Frequency="Quarterly",IF(MONTH(BK$2)=1,1,IF(MONTH(BK$2)=4,1,IF(MONTH(BK$2)=7,1,IF(MONTH(BK$2)=10,1,0)))),DD_Frequency="Annually",IF(MONTH(BK$2)=1,1,0))*DD_Payment,BK177,_xlfn.IFS(DD_Frequency="Monthly",1,DD_Frequency="Quarterly",IF(MONTH(BK$2)=1,1,IF(MONTH(BK$2)=4,1,IF(MONTH(BK$2)=7,1,IF(MONTH(BK$2)=10,1,0)))),DD_Frequency="Annually",IF(MONTH(BK$2)=1,1,0))*DD_Payment))))</f>
        <v/>
      </c>
      <c r="BM177" s="3" t="str">
        <f t="shared" ref="BM177" ca="1" si="8540">IF($B177="","",IF(BK177&gt;BL177,(BK177-BL177/2)*(rate_A*(BM$1/365)),0))</f>
        <v/>
      </c>
      <c r="BN177" s="3" t="str">
        <f t="shared" ca="1" si="6501"/>
        <v/>
      </c>
      <c r="BO177" s="3" t="str">
        <f t="shared" ref="BO177" ca="1" si="8541">IF($B177="","",AZ177*(1+rate_A*BM$1/365))</f>
        <v/>
      </c>
      <c r="BP177" s="3" t="str">
        <f t="shared" ref="BP177" ca="1" si="8542">IF($B177="","",BA177*(1+rate_A*BM$1/365))</f>
        <v/>
      </c>
      <c r="BQ177" s="3" t="str">
        <f t="shared" ref="BQ177" ca="1" si="8543">IF($B177="","",BB177*(1+rate_joint*BM$1/365))</f>
        <v/>
      </c>
      <c r="BR177" s="5" t="str">
        <f t="shared" ca="1" si="6505"/>
        <v/>
      </c>
      <c r="BS177" s="5" t="str" cm="1">
        <f t="array" aca="1" ref="BS177" ca="1">IF(BR177="","",_xlfn.IFS(BR177&lt;='Hidden inputs'!$C$15,BR177*'Hidden inputs'!$D$15,BR177&lt;='Hidden inputs'!$C$16,'Hidden inputs'!$C$15*'Hidden inputs'!$D$15+(BR177-'Hidden inputs'!$B$16)*'Hidden inputs'!$D$16,BR177&lt;='Hidden inputs'!$C$17,'Hidden inputs'!$C$15*'Hidden inputs'!$D$15+('Hidden inputs'!$C$16-'Hidden inputs'!$B$16)*'Hidden inputs'!$D$16+(BR177-'Hidden inputs'!$B$17)*'Hidden inputs'!$D$17,BR177&gt;'Hidden inputs'!$B$18,'Hidden inputs'!$C$15*'Hidden inputs'!$D$15+('Hidden inputs'!$C$16-'Hidden inputs'!$B$16)*'Hidden inputs'!$D$16+('Hidden inputs'!$C$17-'Hidden inputs'!$B$17)*'Hidden inputs'!$D$17+(BR177-'Hidden inputs'!$B$18)*'Hidden inputs'!$D$18))</f>
        <v/>
      </c>
      <c r="BT177" s="10" t="str">
        <f t="shared" ca="1" si="6506"/>
        <v/>
      </c>
      <c r="BU177" s="5" t="str">
        <f t="shared" ca="1" si="6411"/>
        <v/>
      </c>
      <c r="BV177" s="5" t="str">
        <f t="shared" ca="1" si="6412"/>
        <v/>
      </c>
      <c r="BW177" s="5" t="str">
        <f ca="1">IF($B177="","",'Hidden inputs'!$D$11*BN177+'Hidden inputs'!$E$11*BO177)</f>
        <v/>
      </c>
      <c r="BX177" s="11" t="str">
        <f t="shared" ca="1" si="6335"/>
        <v/>
      </c>
      <c r="BY177" s="9" t="str">
        <f t="shared" ca="1" si="6413"/>
        <v/>
      </c>
      <c r="BZ177" s="3" t="str">
        <f t="shared" ca="1" si="6414"/>
        <v/>
      </c>
      <c r="CA177" s="5" t="str" cm="1">
        <f t="array" aca="1" ref="CA177" ca="1">IF($B177="","",IF(BZ177=0,0,IF(DD_Payment="",0,IF(BZ177&lt;_xlfn.IFS(DD_Frequency="Monthly",1,DD_Frequency="Quarterly",IF(MONTH(BZ$2)=1,1,IF(MONTH(BZ$2)=4,1,IF(MONTH(BZ$2)=7,1,IF(MONTH(BZ$2)=10,1,0)))),DD_Frequency="Annually",IF(MONTH(BZ$2)=1,1,0))*DD_Payment,BZ177,_xlfn.IFS(DD_Frequency="Monthly",1,DD_Frequency="Quarterly",IF(MONTH(BZ$2)=1,1,IF(MONTH(BZ$2)=4,1,IF(MONTH(BZ$2)=7,1,IF(MONTH(BZ$2)=10,1,0)))),DD_Frequency="Annually",IF(MONTH(BZ$2)=1,1,0))*DD_Payment))))</f>
        <v/>
      </c>
      <c r="CB177" s="3" t="str">
        <f t="shared" ref="CB177" ca="1" si="8544">IF($B177="","",IF(BZ177&gt;CA177,(BZ177-CA177/2)*(rate_A*(CB$1/365)),0))</f>
        <v/>
      </c>
      <c r="CC177" s="3" t="str">
        <f t="shared" ca="1" si="6508"/>
        <v/>
      </c>
      <c r="CD177" s="3" t="str">
        <f t="shared" ref="CD177" ca="1" si="8545">IF($B177="","",BO177*(1+rate_A*CB$1/365))</f>
        <v/>
      </c>
      <c r="CE177" s="3" t="str">
        <f t="shared" ref="CE177" ca="1" si="8546">IF($B177="","",BP177*(1+rate_A*CB$1/365))</f>
        <v/>
      </c>
      <c r="CF177" s="3" t="str">
        <f t="shared" ref="CF177" ca="1" si="8547">IF($B177="","",BQ177*(1+rate_joint*CB$1/365))</f>
        <v/>
      </c>
      <c r="CG177" s="5" t="str">
        <f t="shared" ca="1" si="6512"/>
        <v/>
      </c>
      <c r="CH177" s="5" t="str" cm="1">
        <f t="array" aca="1" ref="CH177" ca="1">IF(CG177="","",_xlfn.IFS(CG177&lt;='Hidden inputs'!$C$15,CG177*'Hidden inputs'!$D$15,CG177&lt;='Hidden inputs'!$C$16,'Hidden inputs'!$C$15*'Hidden inputs'!$D$15+(CG177-'Hidden inputs'!$B$16)*'Hidden inputs'!$D$16,CG177&lt;='Hidden inputs'!$C$17,'Hidden inputs'!$C$15*'Hidden inputs'!$D$15+('Hidden inputs'!$C$16-'Hidden inputs'!$B$16)*'Hidden inputs'!$D$16+(CG177-'Hidden inputs'!$B$17)*'Hidden inputs'!$D$17,CG177&gt;'Hidden inputs'!$B$18,'Hidden inputs'!$C$15*'Hidden inputs'!$D$15+('Hidden inputs'!$C$16-'Hidden inputs'!$B$16)*'Hidden inputs'!$D$16+('Hidden inputs'!$C$17-'Hidden inputs'!$B$17)*'Hidden inputs'!$D$17+(CG177-'Hidden inputs'!$B$18)*'Hidden inputs'!$D$18))</f>
        <v/>
      </c>
      <c r="CI177" s="10" t="str">
        <f t="shared" ca="1" si="6513"/>
        <v/>
      </c>
      <c r="CJ177" s="5" t="str">
        <f t="shared" ca="1" si="6419"/>
        <v/>
      </c>
      <c r="CK177" s="5" t="str">
        <f t="shared" ca="1" si="6420"/>
        <v/>
      </c>
      <c r="CL177" s="5" t="str">
        <f ca="1">IF($B177="","",'Hidden inputs'!$D$11*CC177+'Hidden inputs'!$E$11*CD177)</f>
        <v/>
      </c>
      <c r="CM177" s="11" t="str">
        <f t="shared" ca="1" si="6340"/>
        <v/>
      </c>
      <c r="CN177" s="9" t="str">
        <f t="shared" ca="1" si="6421"/>
        <v/>
      </c>
      <c r="CO177" s="3" t="str">
        <f t="shared" ca="1" si="6422"/>
        <v/>
      </c>
      <c r="CP177" s="5" t="str" cm="1">
        <f t="array" aca="1" ref="CP177" ca="1">IF($B177="","",IF(CO177=0,0,IF(DD_Payment="",0,IF(CO177&lt;_xlfn.IFS(DD_Frequency="Monthly",1,DD_Frequency="Quarterly",IF(MONTH(CO$2)=1,1,IF(MONTH(CO$2)=4,1,IF(MONTH(CO$2)=7,1,IF(MONTH(CO$2)=10,1,0)))),DD_Frequency="Annually",IF(MONTH(CO$2)=1,1,0))*DD_Payment,CO177,_xlfn.IFS(DD_Frequency="Monthly",1,DD_Frequency="Quarterly",IF(MONTH(CO$2)=1,1,IF(MONTH(CO$2)=4,1,IF(MONTH(CO$2)=7,1,IF(MONTH(CO$2)=10,1,0)))),DD_Frequency="Annually",IF(MONTH(CO$2)=1,1,0))*DD_Payment))))</f>
        <v/>
      </c>
      <c r="CQ177" s="3" t="str">
        <f t="shared" ref="CQ177" ca="1" si="8548">IF($B177="","",IF(CO177&gt;CP177,(CO177-CP177/2)*(rate_A*(CQ$1/365)),0))</f>
        <v/>
      </c>
      <c r="CR177" s="3" t="str">
        <f t="shared" ca="1" si="6515"/>
        <v/>
      </c>
      <c r="CS177" s="3" t="str">
        <f t="shared" ref="CS177" ca="1" si="8549">IF($B177="","",CD177*(1+rate_A*CQ$1/365))</f>
        <v/>
      </c>
      <c r="CT177" s="3" t="str">
        <f t="shared" ref="CT177" ca="1" si="8550">IF($B177="","",CE177*(1+rate_A*CQ$1/365))</f>
        <v/>
      </c>
      <c r="CU177" s="3" t="str">
        <f t="shared" ref="CU177" ca="1" si="8551">IF($B177="","",CF177*(1+rate_joint*CQ$1/365))</f>
        <v/>
      </c>
      <c r="CV177" s="5" t="str">
        <f t="shared" ca="1" si="6519"/>
        <v/>
      </c>
      <c r="CW177" s="5" t="str" cm="1">
        <f t="array" aca="1" ref="CW177" ca="1">IF(CV177="","",_xlfn.IFS(CV177&lt;='Hidden inputs'!$C$15,CV177*'Hidden inputs'!$D$15,CV177&lt;='Hidden inputs'!$C$16,'Hidden inputs'!$C$15*'Hidden inputs'!$D$15+(CV177-'Hidden inputs'!$B$16)*'Hidden inputs'!$D$16,CV177&lt;='Hidden inputs'!$C$17,'Hidden inputs'!$C$15*'Hidden inputs'!$D$15+('Hidden inputs'!$C$16-'Hidden inputs'!$B$16)*'Hidden inputs'!$D$16+(CV177-'Hidden inputs'!$B$17)*'Hidden inputs'!$D$17,CV177&gt;'Hidden inputs'!$B$18,'Hidden inputs'!$C$15*'Hidden inputs'!$D$15+('Hidden inputs'!$C$16-'Hidden inputs'!$B$16)*'Hidden inputs'!$D$16+('Hidden inputs'!$C$17-'Hidden inputs'!$B$17)*'Hidden inputs'!$D$17+(CV177-'Hidden inputs'!$B$18)*'Hidden inputs'!$D$18))</f>
        <v/>
      </c>
      <c r="CX177" s="10" t="str">
        <f t="shared" ca="1" si="6520"/>
        <v/>
      </c>
      <c r="CY177" s="5" t="str">
        <f t="shared" ca="1" si="6427"/>
        <v/>
      </c>
      <c r="CZ177" s="5" t="str">
        <f t="shared" ca="1" si="6428"/>
        <v/>
      </c>
      <c r="DA177" s="5" t="str">
        <f ca="1">IF($B177="","",'Hidden inputs'!$D$11*CR177+'Hidden inputs'!$E$11*CS177)</f>
        <v/>
      </c>
      <c r="DB177" s="11" t="str">
        <f t="shared" ca="1" si="6345"/>
        <v/>
      </c>
      <c r="DC177" s="9" t="str">
        <f t="shared" ca="1" si="6429"/>
        <v/>
      </c>
      <c r="DD177" s="3" t="str">
        <f t="shared" ca="1" si="6430"/>
        <v/>
      </c>
      <c r="DE177" s="5" t="str" cm="1">
        <f t="array" aca="1" ref="DE177" ca="1">IF($B177="","",IF(DD177=0,0,IF(DD_Payment="",0,IF(DD177&lt;_xlfn.IFS(DD_Frequency="Monthly",1,DD_Frequency="Quarterly",IF(MONTH(DD$2)=1,1,IF(MONTH(DD$2)=4,1,IF(MONTH(DD$2)=7,1,IF(MONTH(DD$2)=10,1,0)))),DD_Frequency="Annually",IF(MONTH(DD$2)=1,1,0))*DD_Payment,DD177,_xlfn.IFS(DD_Frequency="Monthly",1,DD_Frequency="Quarterly",IF(MONTH(DD$2)=1,1,IF(MONTH(DD$2)=4,1,IF(MONTH(DD$2)=7,1,IF(MONTH(DD$2)=10,1,0)))),DD_Frequency="Annually",IF(MONTH(DD$2)=1,1,0))*DD_Payment))))</f>
        <v/>
      </c>
      <c r="DF177" s="3" t="str">
        <f t="shared" ref="DF177" ca="1" si="8552">IF($B177="","",IF(DD177&gt;DE177,(DD177-DE177/2)*(rate_A*(DF$1/365)),0))</f>
        <v/>
      </c>
      <c r="DG177" s="3" t="str">
        <f t="shared" ca="1" si="6522"/>
        <v/>
      </c>
      <c r="DH177" s="3" t="str">
        <f t="shared" ref="DH177" ca="1" si="8553">IF($B177="","",CS177*(1+rate_A*DF$1/365))</f>
        <v/>
      </c>
      <c r="DI177" s="3" t="str">
        <f t="shared" ref="DI177" ca="1" si="8554">IF($B177="","",CT177*(1+rate_A*DF$1/365))</f>
        <v/>
      </c>
      <c r="DJ177" s="3" t="str">
        <f t="shared" ref="DJ177" ca="1" si="8555">IF($B177="","",CU177*(1+rate_joint*DF$1/365))</f>
        <v/>
      </c>
      <c r="DK177" s="5" t="str">
        <f t="shared" ca="1" si="6526"/>
        <v/>
      </c>
      <c r="DL177" s="5" t="str" cm="1">
        <f t="array" aca="1" ref="DL177" ca="1">IF(DK177="","",_xlfn.IFS(DK177&lt;='Hidden inputs'!$C$15,DK177*'Hidden inputs'!$D$15,DK177&lt;='Hidden inputs'!$C$16,'Hidden inputs'!$C$15*'Hidden inputs'!$D$15+(DK177-'Hidden inputs'!$B$16)*'Hidden inputs'!$D$16,DK177&lt;='Hidden inputs'!$C$17,'Hidden inputs'!$C$15*'Hidden inputs'!$D$15+('Hidden inputs'!$C$16-'Hidden inputs'!$B$16)*'Hidden inputs'!$D$16+(DK177-'Hidden inputs'!$B$17)*'Hidden inputs'!$D$17,DK177&gt;'Hidden inputs'!$B$18,'Hidden inputs'!$C$15*'Hidden inputs'!$D$15+('Hidden inputs'!$C$16-'Hidden inputs'!$B$16)*'Hidden inputs'!$D$16+('Hidden inputs'!$C$17-'Hidden inputs'!$B$17)*'Hidden inputs'!$D$17+(DK177-'Hidden inputs'!$B$18)*'Hidden inputs'!$D$18))</f>
        <v/>
      </c>
      <c r="DM177" s="10" t="str">
        <f t="shared" ca="1" si="6527"/>
        <v/>
      </c>
      <c r="DN177" s="5" t="str">
        <f t="shared" ca="1" si="6435"/>
        <v/>
      </c>
      <c r="DO177" s="5" t="str">
        <f t="shared" ca="1" si="6436"/>
        <v/>
      </c>
      <c r="DP177" s="5" t="str">
        <f ca="1">IF($B177="","",'Hidden inputs'!$D$11*DG177+'Hidden inputs'!$E$11*DH177)</f>
        <v/>
      </c>
      <c r="DQ177" s="11" t="str">
        <f t="shared" ca="1" si="6350"/>
        <v/>
      </c>
      <c r="DR177" s="9" t="str">
        <f t="shared" ca="1" si="6437"/>
        <v/>
      </c>
      <c r="DS177" s="3" t="str">
        <f t="shared" ca="1" si="6438"/>
        <v/>
      </c>
      <c r="DT177" s="5" t="str" cm="1">
        <f t="array" aca="1" ref="DT177" ca="1">IF($B177="","",IF(DS177=0,0,IF(DD_Payment="",0,IF(DS177&lt;_xlfn.IFS(DD_Frequency="Monthly",1,DD_Frequency="Quarterly",IF(MONTH(DS$2)=1,1,IF(MONTH(DS$2)=4,1,IF(MONTH(DS$2)=7,1,IF(MONTH(DS$2)=10,1,0)))),DD_Frequency="Annually",IF(MONTH(DS$2)=1,1,0))*DD_Payment,DS177,_xlfn.IFS(DD_Frequency="Monthly",1,DD_Frequency="Quarterly",IF(MONTH(DS$2)=1,1,IF(MONTH(DS$2)=4,1,IF(MONTH(DS$2)=7,1,IF(MONTH(DS$2)=10,1,0)))),DD_Frequency="Annually",IF(MONTH(DS$2)=1,1,0))*DD_Payment))))</f>
        <v/>
      </c>
      <c r="DU177" s="3" t="str">
        <f t="shared" ref="DU177" ca="1" si="8556">IF($B177="","",IF(DS177&gt;DT177,(DS177-DT177/2)*(rate_A*(DU$1/365)),0))</f>
        <v/>
      </c>
      <c r="DV177" s="3" t="str">
        <f t="shared" ca="1" si="6529"/>
        <v/>
      </c>
      <c r="DW177" s="3" t="str">
        <f t="shared" ref="DW177" ca="1" si="8557">IF($B177="","",DH177*(1+rate_A*DU$1/365))</f>
        <v/>
      </c>
      <c r="DX177" s="3" t="str">
        <f t="shared" ref="DX177" ca="1" si="8558">IF($B177="","",DI177*(1+rate_A*DU$1/365))</f>
        <v/>
      </c>
      <c r="DY177" s="3" t="str">
        <f t="shared" ref="DY177" ca="1" si="8559">IF($B177="","",DJ177*(1+rate_joint*DU$1/365))</f>
        <v/>
      </c>
      <c r="DZ177" s="5" t="str">
        <f t="shared" ca="1" si="6533"/>
        <v/>
      </c>
      <c r="EA177" s="5" t="str" cm="1">
        <f t="array" aca="1" ref="EA177" ca="1">IF(DZ177="","",_xlfn.IFS(DZ177&lt;='Hidden inputs'!$C$15,DZ177*'Hidden inputs'!$D$15,DZ177&lt;='Hidden inputs'!$C$16,'Hidden inputs'!$C$15*'Hidden inputs'!$D$15+(DZ177-'Hidden inputs'!$B$16)*'Hidden inputs'!$D$16,DZ177&lt;='Hidden inputs'!$C$17,'Hidden inputs'!$C$15*'Hidden inputs'!$D$15+('Hidden inputs'!$C$16-'Hidden inputs'!$B$16)*'Hidden inputs'!$D$16+(DZ177-'Hidden inputs'!$B$17)*'Hidden inputs'!$D$17,DZ177&gt;'Hidden inputs'!$B$18,'Hidden inputs'!$C$15*'Hidden inputs'!$D$15+('Hidden inputs'!$C$16-'Hidden inputs'!$B$16)*'Hidden inputs'!$D$16+('Hidden inputs'!$C$17-'Hidden inputs'!$B$17)*'Hidden inputs'!$D$17+(DZ177-'Hidden inputs'!$B$18)*'Hidden inputs'!$D$18))</f>
        <v/>
      </c>
      <c r="EB177" s="10" t="str">
        <f t="shared" ca="1" si="6534"/>
        <v/>
      </c>
      <c r="EC177" s="5" t="str">
        <f t="shared" ca="1" si="6443"/>
        <v/>
      </c>
      <c r="ED177" s="5" t="str">
        <f t="shared" ca="1" si="6444"/>
        <v/>
      </c>
      <c r="EE177" s="5" t="str">
        <f ca="1">IF($B177="","",'Hidden inputs'!$D$11*DV177+'Hidden inputs'!$E$11*DW177)</f>
        <v/>
      </c>
      <c r="EF177" s="11" t="str">
        <f t="shared" ca="1" si="6355"/>
        <v/>
      </c>
      <c r="EG177" s="9" t="str">
        <f t="shared" ca="1" si="6445"/>
        <v/>
      </c>
      <c r="EH177" s="3" t="str">
        <f t="shared" ca="1" si="6446"/>
        <v/>
      </c>
      <c r="EI177" s="5" t="str" cm="1">
        <f t="array" aca="1" ref="EI177" ca="1">IF($B177="","",IF(EH177=0,0,IF(DD_Payment="",0,IF(EH177&lt;_xlfn.IFS(DD_Frequency="Monthly",1,DD_Frequency="Quarterly",IF(MONTH(EH$2)=1,1,IF(MONTH(EH$2)=4,1,IF(MONTH(EH$2)=7,1,IF(MONTH(EH$2)=10,1,0)))),DD_Frequency="Annually",IF(MONTH(EH$2)=1,1,0))*DD_Payment,EH177,_xlfn.IFS(DD_Frequency="Monthly",1,DD_Frequency="Quarterly",IF(MONTH(EH$2)=1,1,IF(MONTH(EH$2)=4,1,IF(MONTH(EH$2)=7,1,IF(MONTH(EH$2)=10,1,0)))),DD_Frequency="Annually",IF(MONTH(EH$2)=1,1,0))*DD_Payment))))</f>
        <v/>
      </c>
      <c r="EJ177" s="3" t="str">
        <f t="shared" ref="EJ177" ca="1" si="8560">IF($B177="","",IF(EH177&gt;EI177,(EH177-EI177/2)*(rate_A*(EJ$1/365)),0))</f>
        <v/>
      </c>
      <c r="EK177" s="3" t="str">
        <f t="shared" ca="1" si="6536"/>
        <v/>
      </c>
      <c r="EL177" s="3" t="str">
        <f t="shared" ref="EL177" ca="1" si="8561">IF($B177="","",DW177*(1+rate_A*EJ$1/365))</f>
        <v/>
      </c>
      <c r="EM177" s="3" t="str">
        <f t="shared" ref="EM177" ca="1" si="8562">IF($B177="","",DX177*(1+rate_A*EJ$1/365))</f>
        <v/>
      </c>
      <c r="EN177" s="3" t="str">
        <f t="shared" ref="EN177" ca="1" si="8563">IF($B177="","",DY177*(1+rate_joint*EJ$1/365))</f>
        <v/>
      </c>
      <c r="EO177" s="5" t="str">
        <f t="shared" ca="1" si="6540"/>
        <v/>
      </c>
      <c r="EP177" s="5" t="str" cm="1">
        <f t="array" aca="1" ref="EP177" ca="1">IF(EO177="","",_xlfn.IFS(EO177&lt;='Hidden inputs'!$C$15,EO177*'Hidden inputs'!$D$15,EO177&lt;='Hidden inputs'!$C$16,'Hidden inputs'!$C$15*'Hidden inputs'!$D$15+(EO177-'Hidden inputs'!$B$16)*'Hidden inputs'!$D$16,EO177&lt;='Hidden inputs'!$C$17,'Hidden inputs'!$C$15*'Hidden inputs'!$D$15+('Hidden inputs'!$C$16-'Hidden inputs'!$B$16)*'Hidden inputs'!$D$16+(EO177-'Hidden inputs'!$B$17)*'Hidden inputs'!$D$17,EO177&gt;'Hidden inputs'!$B$18,'Hidden inputs'!$C$15*'Hidden inputs'!$D$15+('Hidden inputs'!$C$16-'Hidden inputs'!$B$16)*'Hidden inputs'!$D$16+('Hidden inputs'!$C$17-'Hidden inputs'!$B$17)*'Hidden inputs'!$D$17+(EO177-'Hidden inputs'!$B$18)*'Hidden inputs'!$D$18))</f>
        <v/>
      </c>
      <c r="EQ177" s="10" t="str">
        <f t="shared" ca="1" si="6541"/>
        <v/>
      </c>
      <c r="ER177" s="5" t="str">
        <f t="shared" ca="1" si="6451"/>
        <v/>
      </c>
      <c r="ES177" s="5" t="str">
        <f t="shared" ca="1" si="6452"/>
        <v/>
      </c>
      <c r="ET177" s="5" t="str">
        <f ca="1">IF($B177="","",'Hidden inputs'!$D$11*EK177+'Hidden inputs'!$E$11*EL177)</f>
        <v/>
      </c>
      <c r="EU177" s="11" t="str">
        <f t="shared" ca="1" si="6360"/>
        <v/>
      </c>
      <c r="EV177" s="9" t="str">
        <f t="shared" ca="1" si="6453"/>
        <v/>
      </c>
      <c r="EW177" s="3" t="str">
        <f t="shared" ca="1" si="6454"/>
        <v/>
      </c>
      <c r="EX177" s="5" t="str" cm="1">
        <f t="array" aca="1" ref="EX177" ca="1">IF($B177="","",IF(EW177=0,0,IF(DD_Payment="",0,IF(EW177&lt;_xlfn.IFS(DD_Frequency="Monthly",1,DD_Frequency="Quarterly",IF(MONTH(EW$2)=1,1,IF(MONTH(EW$2)=4,1,IF(MONTH(EW$2)=7,1,IF(MONTH(EW$2)=10,1,0)))),DD_Frequency="Annually",IF(MONTH(EW$2)=1,1,0))*DD_Payment,EW177,_xlfn.IFS(DD_Frequency="Monthly",1,DD_Frequency="Quarterly",IF(MONTH(EW$2)=1,1,IF(MONTH(EW$2)=4,1,IF(MONTH(EW$2)=7,1,IF(MONTH(EW$2)=10,1,0)))),DD_Frequency="Annually",IF(MONTH(EW$2)=1,1,0))*DD_Payment))))</f>
        <v/>
      </c>
      <c r="EY177" s="3" t="str">
        <f t="shared" ref="EY177" ca="1" si="8564">IF($B177="","",IF(EW177&gt;EX177,(EW177-EX177/2)*(rate_A*(EY$1/365)),0))</f>
        <v/>
      </c>
      <c r="EZ177" s="3" t="str">
        <f t="shared" ca="1" si="6543"/>
        <v/>
      </c>
      <c r="FA177" s="3" t="str">
        <f t="shared" ref="FA177" ca="1" si="8565">IF($B177="","",EL177*(1+rate_A*EY$1/365))</f>
        <v/>
      </c>
      <c r="FB177" s="3" t="str">
        <f t="shared" ref="FB177" ca="1" si="8566">IF($B177="","",EM177*(1+rate_A*EY$1/365))</f>
        <v/>
      </c>
      <c r="FC177" s="3" t="str">
        <f t="shared" ref="FC177" ca="1" si="8567">IF($B177="","",EN177*(1+rate_joint*EY$1/365))</f>
        <v/>
      </c>
      <c r="FD177" s="5" t="str">
        <f t="shared" ca="1" si="6547"/>
        <v/>
      </c>
      <c r="FE177" s="5" t="str" cm="1">
        <f t="array" aca="1" ref="FE177" ca="1">IF(FD177="","",_xlfn.IFS(FD177&lt;='Hidden inputs'!$C$15,FD177*'Hidden inputs'!$D$15,FD177&lt;='Hidden inputs'!$C$16,'Hidden inputs'!$C$15*'Hidden inputs'!$D$15+(FD177-'Hidden inputs'!$B$16)*'Hidden inputs'!$D$16,FD177&lt;='Hidden inputs'!$C$17,'Hidden inputs'!$C$15*'Hidden inputs'!$D$15+('Hidden inputs'!$C$16-'Hidden inputs'!$B$16)*'Hidden inputs'!$D$16+(FD177-'Hidden inputs'!$B$17)*'Hidden inputs'!$D$17,FD177&gt;'Hidden inputs'!$B$18,'Hidden inputs'!$C$15*'Hidden inputs'!$D$15+('Hidden inputs'!$C$16-'Hidden inputs'!$B$16)*'Hidden inputs'!$D$16+('Hidden inputs'!$C$17-'Hidden inputs'!$B$17)*'Hidden inputs'!$D$17+(FD177-'Hidden inputs'!$B$18)*'Hidden inputs'!$D$18))</f>
        <v/>
      </c>
      <c r="FF177" s="10" t="str">
        <f t="shared" ca="1" si="6548"/>
        <v/>
      </c>
      <c r="FG177" s="5" t="str">
        <f t="shared" ca="1" si="6459"/>
        <v/>
      </c>
      <c r="FH177" s="5" t="str">
        <f t="shared" ca="1" si="6460"/>
        <v/>
      </c>
      <c r="FI177" s="5" t="str">
        <f ca="1">IF($B177="","",'Hidden inputs'!$D$11*EZ177+'Hidden inputs'!$E$11*FA177)</f>
        <v/>
      </c>
      <c r="FJ177" s="11" t="str">
        <f t="shared" ca="1" si="6365"/>
        <v/>
      </c>
      <c r="FK177" s="9" t="str">
        <f t="shared" ca="1" si="6461"/>
        <v/>
      </c>
      <c r="FL177" s="3" t="str">
        <f t="shared" ca="1" si="6462"/>
        <v/>
      </c>
      <c r="FM177" s="5" t="str" cm="1">
        <f t="array" aca="1" ref="FM177" ca="1">IF($B177="","",IF(FL177=0,0,IF(DD_Payment="",0,IF(FL177&lt;_xlfn.IFS(DD_Frequency="Monthly",1,DD_Frequency="Quarterly",IF(MONTH(FL$2)=1,1,IF(MONTH(FL$2)=4,1,IF(MONTH(FL$2)=7,1,IF(MONTH(FL$2)=10,1,0)))),DD_Frequency="Annually",IF(MONTH(FL$2)=1,1,0))*DD_Payment,FL177,_xlfn.IFS(DD_Frequency="Monthly",1,DD_Frequency="Quarterly",IF(MONTH(FL$2)=1,1,IF(MONTH(FL$2)=4,1,IF(MONTH(FL$2)=7,1,IF(MONTH(FL$2)=10,1,0)))),DD_Frequency="Annually",IF(MONTH(FL$2)=1,1,0))*DD_Payment))))</f>
        <v/>
      </c>
      <c r="FN177" s="3" t="str">
        <f t="shared" ref="FN177" ca="1" si="8568">IF($B177="","",IF(FL177&gt;FM177,(FL177-FM177/2)*(rate_A*(FN$1/365)),0))</f>
        <v/>
      </c>
      <c r="FO177" s="3" t="str">
        <f t="shared" ca="1" si="6550"/>
        <v/>
      </c>
      <c r="FP177" s="3" t="str">
        <f t="shared" ref="FP177" ca="1" si="8569">IF($B177="","",FA177*(1+rate_A*FN$1/365))</f>
        <v/>
      </c>
      <c r="FQ177" s="3" t="str">
        <f t="shared" ref="FQ177" ca="1" si="8570">IF($B177="","",FB177*(1+rate_A*FN$1/365))</f>
        <v/>
      </c>
      <c r="FR177" s="3" t="str">
        <f t="shared" ref="FR177" ca="1" si="8571">IF($B177="","",FC177*(1+rate_joint*FN$1/365))</f>
        <v/>
      </c>
      <c r="FS177" s="5" t="str">
        <f t="shared" ca="1" si="6554"/>
        <v/>
      </c>
      <c r="FT177" s="5" t="str" cm="1">
        <f t="array" aca="1" ref="FT177" ca="1">IF(FS177="","",_xlfn.IFS(FS177&lt;='Hidden inputs'!$C$15,FS177*'Hidden inputs'!$D$15,FS177&lt;='Hidden inputs'!$C$16,'Hidden inputs'!$C$15*'Hidden inputs'!$D$15+(FS177-'Hidden inputs'!$B$16)*'Hidden inputs'!$D$16,FS177&lt;='Hidden inputs'!$C$17,'Hidden inputs'!$C$15*'Hidden inputs'!$D$15+('Hidden inputs'!$C$16-'Hidden inputs'!$B$16)*'Hidden inputs'!$D$16+(FS177-'Hidden inputs'!$B$17)*'Hidden inputs'!$D$17,FS177&gt;'Hidden inputs'!$B$18,'Hidden inputs'!$C$15*'Hidden inputs'!$D$15+('Hidden inputs'!$C$16-'Hidden inputs'!$B$16)*'Hidden inputs'!$D$16+('Hidden inputs'!$C$17-'Hidden inputs'!$B$17)*'Hidden inputs'!$D$17+(FS177-'Hidden inputs'!$B$18)*'Hidden inputs'!$D$18))</f>
        <v/>
      </c>
      <c r="FU177" s="10" t="str">
        <f t="shared" ca="1" si="6555"/>
        <v/>
      </c>
      <c r="FV177" s="5" t="str">
        <f t="shared" ca="1" si="6467"/>
        <v/>
      </c>
      <c r="FW177" s="5" t="str">
        <f t="shared" ca="1" si="6468"/>
        <v/>
      </c>
      <c r="FX177" s="5" t="str">
        <f ca="1">IF($B177="","",'Hidden inputs'!$D$11*FO177+'Hidden inputs'!$E$11*FP177)</f>
        <v/>
      </c>
      <c r="FY177" s="11" t="str">
        <f t="shared" ca="1" si="6370"/>
        <v/>
      </c>
      <c r="FZ177" s="9" t="str">
        <f t="shared" ca="1" si="6469"/>
        <v/>
      </c>
      <c r="GA177" s="5" t="str">
        <f t="shared" ca="1" si="6470"/>
        <v/>
      </c>
      <c r="GB177" s="5" t="str">
        <f t="shared" ca="1" si="6471"/>
        <v/>
      </c>
      <c r="GC177" s="5" t="str">
        <f t="shared" ca="1" si="6371"/>
        <v/>
      </c>
      <c r="GD177" s="5" t="str">
        <f t="shared" ca="1" si="6372"/>
        <v/>
      </c>
    </row>
    <row r="178" spans="1:186" x14ac:dyDescent="0.35">
      <c r="A178" s="2"/>
      <c r="B178" s="6" t="str">
        <f t="shared" ca="1" si="6374"/>
        <v/>
      </c>
      <c r="C178" s="5" t="str">
        <f t="shared" ca="1" si="6472"/>
        <v/>
      </c>
      <c r="D178" s="5" t="str" cm="1">
        <f t="array" aca="1" ref="D178" ca="1">IF($B178="","",IF(C178=0,0,IF(DD_Payment="",0,IF(C178&lt;_xlfn.IFS(DD_Frequency="Monthly",1,DD_Frequency="Quarterly",IF(MONTH(C$2)=1,1,IF(MONTH(C$2)=4,1,IF(MONTH(C$2)=7,1,IF(MONTH(C$2)=10,1,0)))),DD_Frequency="Annually",IF(MONTH(C$2)=1,1,0))*DD_Payment,C178,_xlfn.IFS(DD_Frequency="Monthly",1,DD_Frequency="Quarterly",IF(MONTH(C$2)=1,1,IF(MONTH(C$2)=4,1,IF(MONTH(C$2)=7,1,IF(MONTH(C$2)=10,1,0)))),DD_Frequency="Annually",IF(MONTH(C$2)=1,1,0))*DD_Payment))))</f>
        <v/>
      </c>
      <c r="E178" s="5" t="str">
        <f t="shared" ref="E178" ca="1" si="8572">IF(B178="","",IF(C178&gt;D178,(C178-D178/2)*(rate_A*(E$1/365)),0))</f>
        <v/>
      </c>
      <c r="F178" s="5" t="str">
        <f t="shared" ca="1" si="6376"/>
        <v/>
      </c>
      <c r="G178" s="5" t="str">
        <f t="shared" ref="G178" ca="1" si="8573">IF(B178="","",G177*(1+rate_A*E$1/365))</f>
        <v/>
      </c>
      <c r="H178" s="5" t="str">
        <f t="shared" ref="H178" ca="1" si="8574">IF(B178="","",H177*(1+rate_A*E$1/365))</f>
        <v/>
      </c>
      <c r="I178" s="5" t="str">
        <f t="shared" ref="I178" ca="1" si="8575">IF(B178="","",I177*(1+rate_joint*E$1/365))</f>
        <v/>
      </c>
      <c r="J178" s="5" t="str">
        <f t="shared" ca="1" si="6477"/>
        <v/>
      </c>
      <c r="K178" s="5" t="str" cm="1">
        <f t="array" aca="1" ref="K178" ca="1">IF(J178="","",_xlfn.IFS(J178&lt;='Hidden inputs'!$C$15,J178*'Hidden inputs'!$D$15,J178&lt;='Hidden inputs'!$C$16,'Hidden inputs'!$C$15*'Hidden inputs'!$D$15+(J178-'Hidden inputs'!$B$16)*'Hidden inputs'!$D$16,J178&lt;='Hidden inputs'!$C$17,'Hidden inputs'!$C$15*'Hidden inputs'!$D$15+('Hidden inputs'!$C$16-'Hidden inputs'!$B$16)*'Hidden inputs'!$D$16+(J178-'Hidden inputs'!$B$17)*'Hidden inputs'!$D$17,J178&gt;'Hidden inputs'!$B$18,'Hidden inputs'!$C$15*'Hidden inputs'!$D$15+('Hidden inputs'!$C$16-'Hidden inputs'!$B$16)*'Hidden inputs'!$D$16+('Hidden inputs'!$C$17-'Hidden inputs'!$B$17)*'Hidden inputs'!$D$17+(J178-'Hidden inputs'!$B$18)*'Hidden inputs'!$D$18))</f>
        <v/>
      </c>
      <c r="L178" s="11" t="str">
        <f t="shared" ca="1" si="6478"/>
        <v/>
      </c>
      <c r="M178" s="5" t="str">
        <f t="shared" ca="1" si="6380"/>
        <v/>
      </c>
      <c r="N178" s="5" t="str">
        <f t="shared" ca="1" si="6381"/>
        <v/>
      </c>
      <c r="O178" s="5" t="str">
        <f ca="1">IF(B178="","",'Hidden inputs'!$D$11*F178+'Hidden inputs'!$E$11*G178)</f>
        <v/>
      </c>
      <c r="P178" s="11" t="str">
        <f t="shared" ca="1" si="6314"/>
        <v/>
      </c>
      <c r="Q178" s="20" t="str">
        <f t="shared" ca="1" si="6315"/>
        <v/>
      </c>
      <c r="R178" s="3" t="str">
        <f t="shared" ca="1" si="6382"/>
        <v/>
      </c>
      <c r="S178" s="5" t="str" cm="1">
        <f t="array" aca="1" ref="S178" ca="1">IF($B178="","",IF(R178=0,0,IF(DD_Payment="",0,IF(R178&lt;_xlfn.IFS(DD_Frequency="Monthly",1,DD_Frequency="Quarterly",IF(MONTH(R$2)=1,1,IF(MONTH(R$2)=4,1,IF(MONTH(R$2)=7,1,IF(MONTH(R$2)=10,1,0)))),DD_Frequency="Annually",IF(MONTH(R$2)=1,1,0))*DD_Payment,R178,_xlfn.IFS(DD_Frequency="Monthly",1,DD_Frequency="Quarterly",IF(MONTH(R$2)=1,1,IF(MONTH(R$2)=4,1,IF(MONTH(R$2)=7,1,IF(MONTH(R$2)=10,1,0)))),DD_Frequency="Annually",IF(MONTH(R$2)=1,1,0))*DD_Payment))))</f>
        <v/>
      </c>
      <c r="T178" s="3" t="str">
        <f t="shared" ref="T178" ca="1" si="8576">IF(B178="","",IF(R178&gt;S178,(R178-S178/2)*(rate_A*((T$1+A178)/365)),0))</f>
        <v/>
      </c>
      <c r="U178" s="3" t="str">
        <f t="shared" ca="1" si="6384"/>
        <v/>
      </c>
      <c r="V178" s="3" t="str">
        <f t="shared" ref="V178" ca="1" si="8577">IF(B178="","",G178*(1+rate_A*(T$1+A178)/365))</f>
        <v/>
      </c>
      <c r="W178" s="3" t="str">
        <f t="shared" ref="W178" ca="1" si="8578">IF(B178="","",H178*(1+rate_A*(T$1+A178)/365))</f>
        <v/>
      </c>
      <c r="X178" s="3" t="str">
        <f t="shared" ref="X178" ca="1" si="8579">IF(B178="","",I178*(1+rate_joint*(T$1+A178)/365))</f>
        <v/>
      </c>
      <c r="Y178" s="5" t="str">
        <f t="shared" ca="1" si="6483"/>
        <v/>
      </c>
      <c r="Z178" s="5" t="str" cm="1">
        <f t="array" aca="1" ref="Z178" ca="1">IF(Y178="","",_xlfn.IFS(Y178&lt;='Hidden inputs'!$C$15,Y178*'Hidden inputs'!$D$15,Y178&lt;='Hidden inputs'!$C$16,'Hidden inputs'!$C$15*'Hidden inputs'!$D$15+(Y178-'Hidden inputs'!$B$16)*'Hidden inputs'!$D$16,Y178&lt;='Hidden inputs'!$C$17,'Hidden inputs'!$C$15*'Hidden inputs'!$D$15+('Hidden inputs'!$C$16-'Hidden inputs'!$B$16)*'Hidden inputs'!$D$16+(Y178-'Hidden inputs'!$B$17)*'Hidden inputs'!$D$17,Y178&gt;'Hidden inputs'!$B$18,'Hidden inputs'!$C$15*'Hidden inputs'!$D$15+('Hidden inputs'!$C$16-'Hidden inputs'!$B$16)*'Hidden inputs'!$D$16+('Hidden inputs'!$C$17-'Hidden inputs'!$B$17)*'Hidden inputs'!$D$17+(Y178-'Hidden inputs'!$B$18)*'Hidden inputs'!$D$18))</f>
        <v/>
      </c>
      <c r="AA178" s="10" t="str">
        <f t="shared" ca="1" si="6484"/>
        <v/>
      </c>
      <c r="AB178" s="5" t="str">
        <f t="shared" ca="1" si="6388"/>
        <v/>
      </c>
      <c r="AC178" s="5" t="str">
        <f t="shared" ca="1" si="6485"/>
        <v/>
      </c>
      <c r="AD178" s="5" t="str">
        <f ca="1">IF(B178="","",'Hidden inputs'!$D$11*U178+'Hidden inputs'!$E$11*V178)</f>
        <v/>
      </c>
      <c r="AE178" s="11" t="str">
        <f t="shared" ca="1" si="6320"/>
        <v/>
      </c>
      <c r="AF178" s="9" t="str">
        <f t="shared" ca="1" si="6389"/>
        <v/>
      </c>
      <c r="AG178" s="3" t="str">
        <f t="shared" ca="1" si="6390"/>
        <v/>
      </c>
      <c r="AH178" s="5" t="str" cm="1">
        <f t="array" aca="1" ref="AH178" ca="1">IF($B178="","",IF(AG178=0,0,IF(DD_Payment="",0,IF(AG178&lt;_xlfn.IFS(DD_Frequency="Monthly",1,DD_Frequency="Quarterly",IF(MONTH(AG$2)=1,1,IF(MONTH(AG$2)=4,1,IF(MONTH(AG$2)=7,1,IF(MONTH(AG$2)=10,1,0)))),DD_Frequency="Annually",IF(MONTH(AG$2)=1,1,0))*DD_Payment,AG178,_xlfn.IFS(DD_Frequency="Monthly",1,DD_Frequency="Quarterly",IF(MONTH(AG$2)=1,1,IF(MONTH(AG$2)=4,1,IF(MONTH(AG$2)=7,1,IF(MONTH(AG$2)=10,1,0)))),DD_Frequency="Annually",IF(MONTH(AG$2)=1,1,0))*DD_Payment))))</f>
        <v/>
      </c>
      <c r="AI178" s="3" t="str">
        <f t="shared" ref="AI178" ca="1" si="8580">IF($B178="","",IF(AG178&gt;AH178,(AG178-AH178/2)*(rate_A*(AI$1/365)),0))</f>
        <v/>
      </c>
      <c r="AJ178" s="3" t="str">
        <f t="shared" ca="1" si="6487"/>
        <v/>
      </c>
      <c r="AK178" s="3" t="str">
        <f t="shared" ref="AK178" ca="1" si="8581">IF($B178="","",V178*(1+rate_A*AI$1/365))</f>
        <v/>
      </c>
      <c r="AL178" s="3" t="str">
        <f t="shared" ref="AL178" ca="1" si="8582">IF($B178="","",W178*(1+rate_A*AI$1/365))</f>
        <v/>
      </c>
      <c r="AM178" s="3" t="str">
        <f t="shared" ref="AM178" ca="1" si="8583">IF($B178="","",X178*(1+rate_joint*AI$1/365))</f>
        <v/>
      </c>
      <c r="AN178" s="5" t="str">
        <f t="shared" ca="1" si="6491"/>
        <v/>
      </c>
      <c r="AO178" s="5" t="str" cm="1">
        <f t="array" aca="1" ref="AO178" ca="1">IF(AN178="","",_xlfn.IFS(AN178&lt;='Hidden inputs'!$C$15,AN178*'Hidden inputs'!$D$15,AN178&lt;='Hidden inputs'!$C$16,'Hidden inputs'!$C$15*'Hidden inputs'!$D$15+(AN178-'Hidden inputs'!$B$16)*'Hidden inputs'!$D$16,AN178&lt;='Hidden inputs'!$C$17,'Hidden inputs'!$C$15*'Hidden inputs'!$D$15+('Hidden inputs'!$C$16-'Hidden inputs'!$B$16)*'Hidden inputs'!$D$16+(AN178-'Hidden inputs'!$B$17)*'Hidden inputs'!$D$17,AN178&gt;'Hidden inputs'!$B$18,'Hidden inputs'!$C$15*'Hidden inputs'!$D$15+('Hidden inputs'!$C$16-'Hidden inputs'!$B$16)*'Hidden inputs'!$D$16+('Hidden inputs'!$C$17-'Hidden inputs'!$B$17)*'Hidden inputs'!$D$17+(AN178-'Hidden inputs'!$B$18)*'Hidden inputs'!$D$18))</f>
        <v/>
      </c>
      <c r="AP178" s="10" t="str">
        <f t="shared" ca="1" si="6492"/>
        <v/>
      </c>
      <c r="AQ178" s="5" t="str">
        <f t="shared" ca="1" si="6395"/>
        <v/>
      </c>
      <c r="AR178" s="5" t="str">
        <f t="shared" ca="1" si="6396"/>
        <v/>
      </c>
      <c r="AS178" s="5" t="str">
        <f ca="1">IF($B178="","",'Hidden inputs'!$D$11*AJ178+'Hidden inputs'!$E$11*AK178)</f>
        <v/>
      </c>
      <c r="AT178" s="11" t="str">
        <f t="shared" ca="1" si="6325"/>
        <v/>
      </c>
      <c r="AU178" s="9" t="str">
        <f t="shared" ca="1" si="6397"/>
        <v/>
      </c>
      <c r="AV178" s="3" t="str">
        <f t="shared" ca="1" si="6398"/>
        <v/>
      </c>
      <c r="AW178" s="5" t="str" cm="1">
        <f t="array" aca="1" ref="AW178" ca="1">IF($B178="","",IF(AV178=0,0,IF(DD_Payment="",0,IF(AV178&lt;_xlfn.IFS(DD_Frequency="Monthly",1,DD_Frequency="Quarterly",IF(MONTH(AV$2)=1,1,IF(MONTH(AV$2)=4,1,IF(MONTH(AV$2)=7,1,IF(MONTH(AV$2)=10,1,0)))),DD_Frequency="Annually",IF(MONTH(AV$2)=1,1,0))*DD_Payment,AV178,_xlfn.IFS(DD_Frequency="Monthly",1,DD_Frequency="Quarterly",IF(MONTH(AV$2)=1,1,IF(MONTH(AV$2)=4,1,IF(MONTH(AV$2)=7,1,IF(MONTH(AV$2)=10,1,0)))),DD_Frequency="Annually",IF(MONTH(AV$2)=1,1,0))*DD_Payment))))</f>
        <v/>
      </c>
      <c r="AX178" s="3" t="str">
        <f t="shared" ref="AX178" ca="1" si="8584">IF($B178="","",IF(AV178&gt;AW178,(AV178-AW178/2)*(rate_A*(AX$1/365)),0))</f>
        <v/>
      </c>
      <c r="AY178" s="3" t="str">
        <f t="shared" ca="1" si="6494"/>
        <v/>
      </c>
      <c r="AZ178" s="3" t="str">
        <f t="shared" ref="AZ178" ca="1" si="8585">IF($B178="","",AK178*(1+rate_A*AX$1/365))</f>
        <v/>
      </c>
      <c r="BA178" s="3" t="str">
        <f t="shared" ref="BA178" ca="1" si="8586">IF($B178="","",AL178*(1+rate_A*AX$1/365))</f>
        <v/>
      </c>
      <c r="BB178" s="3" t="str">
        <f t="shared" ref="BB178" ca="1" si="8587">IF($B178="","",AM178*(1+rate_joint*AX$1/365))</f>
        <v/>
      </c>
      <c r="BC178" s="5" t="str">
        <f t="shared" ca="1" si="6498"/>
        <v/>
      </c>
      <c r="BD178" s="5" t="str" cm="1">
        <f t="array" aca="1" ref="BD178" ca="1">IF(BC178="","",_xlfn.IFS(BC178&lt;='Hidden inputs'!$C$15,BC178*'Hidden inputs'!$D$15,BC178&lt;='Hidden inputs'!$C$16,'Hidden inputs'!$C$15*'Hidden inputs'!$D$15+(BC178-'Hidden inputs'!$B$16)*'Hidden inputs'!$D$16,BC178&lt;='Hidden inputs'!$C$17,'Hidden inputs'!$C$15*'Hidden inputs'!$D$15+('Hidden inputs'!$C$16-'Hidden inputs'!$B$16)*'Hidden inputs'!$D$16+(BC178-'Hidden inputs'!$B$17)*'Hidden inputs'!$D$17,BC178&gt;'Hidden inputs'!$B$18,'Hidden inputs'!$C$15*'Hidden inputs'!$D$15+('Hidden inputs'!$C$16-'Hidden inputs'!$B$16)*'Hidden inputs'!$D$16+('Hidden inputs'!$C$17-'Hidden inputs'!$B$17)*'Hidden inputs'!$D$17+(BC178-'Hidden inputs'!$B$18)*'Hidden inputs'!$D$18))</f>
        <v/>
      </c>
      <c r="BE178" s="10" t="str">
        <f t="shared" ca="1" si="6499"/>
        <v/>
      </c>
      <c r="BF178" s="5" t="str">
        <f t="shared" ca="1" si="6403"/>
        <v/>
      </c>
      <c r="BG178" s="5" t="str">
        <f t="shared" ca="1" si="6404"/>
        <v/>
      </c>
      <c r="BH178" s="5" t="str">
        <f ca="1">IF($B178="","",'Hidden inputs'!$D$11*AY178+'Hidden inputs'!$E$11*AZ178)</f>
        <v/>
      </c>
      <c r="BI178" s="11" t="str">
        <f t="shared" ca="1" si="6330"/>
        <v/>
      </c>
      <c r="BJ178" s="9" t="str">
        <f t="shared" ca="1" si="6405"/>
        <v/>
      </c>
      <c r="BK178" s="3" t="str">
        <f t="shared" ca="1" si="6406"/>
        <v/>
      </c>
      <c r="BL178" s="5" t="str" cm="1">
        <f t="array" aca="1" ref="BL178" ca="1">IF($B178="","",IF(BK178=0,0,IF(DD_Payment="",0,IF(BK178&lt;_xlfn.IFS(DD_Frequency="Monthly",1,DD_Frequency="Quarterly",IF(MONTH(BK$2)=1,1,IF(MONTH(BK$2)=4,1,IF(MONTH(BK$2)=7,1,IF(MONTH(BK$2)=10,1,0)))),DD_Frequency="Annually",IF(MONTH(BK$2)=1,1,0))*DD_Payment,BK178,_xlfn.IFS(DD_Frequency="Monthly",1,DD_Frequency="Quarterly",IF(MONTH(BK$2)=1,1,IF(MONTH(BK$2)=4,1,IF(MONTH(BK$2)=7,1,IF(MONTH(BK$2)=10,1,0)))),DD_Frequency="Annually",IF(MONTH(BK$2)=1,1,0))*DD_Payment))))</f>
        <v/>
      </c>
      <c r="BM178" s="3" t="str">
        <f t="shared" ref="BM178" ca="1" si="8588">IF($B178="","",IF(BK178&gt;BL178,(BK178-BL178/2)*(rate_A*(BM$1/365)),0))</f>
        <v/>
      </c>
      <c r="BN178" s="3" t="str">
        <f t="shared" ca="1" si="6501"/>
        <v/>
      </c>
      <c r="BO178" s="3" t="str">
        <f t="shared" ref="BO178" ca="1" si="8589">IF($B178="","",AZ178*(1+rate_A*BM$1/365))</f>
        <v/>
      </c>
      <c r="BP178" s="3" t="str">
        <f t="shared" ref="BP178" ca="1" si="8590">IF($B178="","",BA178*(1+rate_A*BM$1/365))</f>
        <v/>
      </c>
      <c r="BQ178" s="3" t="str">
        <f t="shared" ref="BQ178" ca="1" si="8591">IF($B178="","",BB178*(1+rate_joint*BM$1/365))</f>
        <v/>
      </c>
      <c r="BR178" s="5" t="str">
        <f t="shared" ca="1" si="6505"/>
        <v/>
      </c>
      <c r="BS178" s="5" t="str" cm="1">
        <f t="array" aca="1" ref="BS178" ca="1">IF(BR178="","",_xlfn.IFS(BR178&lt;='Hidden inputs'!$C$15,BR178*'Hidden inputs'!$D$15,BR178&lt;='Hidden inputs'!$C$16,'Hidden inputs'!$C$15*'Hidden inputs'!$D$15+(BR178-'Hidden inputs'!$B$16)*'Hidden inputs'!$D$16,BR178&lt;='Hidden inputs'!$C$17,'Hidden inputs'!$C$15*'Hidden inputs'!$D$15+('Hidden inputs'!$C$16-'Hidden inputs'!$B$16)*'Hidden inputs'!$D$16+(BR178-'Hidden inputs'!$B$17)*'Hidden inputs'!$D$17,BR178&gt;'Hidden inputs'!$B$18,'Hidden inputs'!$C$15*'Hidden inputs'!$D$15+('Hidden inputs'!$C$16-'Hidden inputs'!$B$16)*'Hidden inputs'!$D$16+('Hidden inputs'!$C$17-'Hidden inputs'!$B$17)*'Hidden inputs'!$D$17+(BR178-'Hidden inputs'!$B$18)*'Hidden inputs'!$D$18))</f>
        <v/>
      </c>
      <c r="BT178" s="10" t="str">
        <f t="shared" ca="1" si="6506"/>
        <v/>
      </c>
      <c r="BU178" s="5" t="str">
        <f t="shared" ca="1" si="6411"/>
        <v/>
      </c>
      <c r="BV178" s="5" t="str">
        <f t="shared" ca="1" si="6412"/>
        <v/>
      </c>
      <c r="BW178" s="5" t="str">
        <f ca="1">IF($B178="","",'Hidden inputs'!$D$11*BN178+'Hidden inputs'!$E$11*BO178)</f>
        <v/>
      </c>
      <c r="BX178" s="11" t="str">
        <f t="shared" ca="1" si="6335"/>
        <v/>
      </c>
      <c r="BY178" s="9" t="str">
        <f t="shared" ca="1" si="6413"/>
        <v/>
      </c>
      <c r="BZ178" s="3" t="str">
        <f t="shared" ca="1" si="6414"/>
        <v/>
      </c>
      <c r="CA178" s="5" t="str" cm="1">
        <f t="array" aca="1" ref="CA178" ca="1">IF($B178="","",IF(BZ178=0,0,IF(DD_Payment="",0,IF(BZ178&lt;_xlfn.IFS(DD_Frequency="Monthly",1,DD_Frequency="Quarterly",IF(MONTH(BZ$2)=1,1,IF(MONTH(BZ$2)=4,1,IF(MONTH(BZ$2)=7,1,IF(MONTH(BZ$2)=10,1,0)))),DD_Frequency="Annually",IF(MONTH(BZ$2)=1,1,0))*DD_Payment,BZ178,_xlfn.IFS(DD_Frequency="Monthly",1,DD_Frequency="Quarterly",IF(MONTH(BZ$2)=1,1,IF(MONTH(BZ$2)=4,1,IF(MONTH(BZ$2)=7,1,IF(MONTH(BZ$2)=10,1,0)))),DD_Frequency="Annually",IF(MONTH(BZ$2)=1,1,0))*DD_Payment))))</f>
        <v/>
      </c>
      <c r="CB178" s="3" t="str">
        <f t="shared" ref="CB178" ca="1" si="8592">IF($B178="","",IF(BZ178&gt;CA178,(BZ178-CA178/2)*(rate_A*(CB$1/365)),0))</f>
        <v/>
      </c>
      <c r="CC178" s="3" t="str">
        <f t="shared" ca="1" si="6508"/>
        <v/>
      </c>
      <c r="CD178" s="3" t="str">
        <f t="shared" ref="CD178" ca="1" si="8593">IF($B178="","",BO178*(1+rate_A*CB$1/365))</f>
        <v/>
      </c>
      <c r="CE178" s="3" t="str">
        <f t="shared" ref="CE178" ca="1" si="8594">IF($B178="","",BP178*(1+rate_A*CB$1/365))</f>
        <v/>
      </c>
      <c r="CF178" s="3" t="str">
        <f t="shared" ref="CF178" ca="1" si="8595">IF($B178="","",BQ178*(1+rate_joint*CB$1/365))</f>
        <v/>
      </c>
      <c r="CG178" s="5" t="str">
        <f t="shared" ca="1" si="6512"/>
        <v/>
      </c>
      <c r="CH178" s="5" t="str" cm="1">
        <f t="array" aca="1" ref="CH178" ca="1">IF(CG178="","",_xlfn.IFS(CG178&lt;='Hidden inputs'!$C$15,CG178*'Hidden inputs'!$D$15,CG178&lt;='Hidden inputs'!$C$16,'Hidden inputs'!$C$15*'Hidden inputs'!$D$15+(CG178-'Hidden inputs'!$B$16)*'Hidden inputs'!$D$16,CG178&lt;='Hidden inputs'!$C$17,'Hidden inputs'!$C$15*'Hidden inputs'!$D$15+('Hidden inputs'!$C$16-'Hidden inputs'!$B$16)*'Hidden inputs'!$D$16+(CG178-'Hidden inputs'!$B$17)*'Hidden inputs'!$D$17,CG178&gt;'Hidden inputs'!$B$18,'Hidden inputs'!$C$15*'Hidden inputs'!$D$15+('Hidden inputs'!$C$16-'Hidden inputs'!$B$16)*'Hidden inputs'!$D$16+('Hidden inputs'!$C$17-'Hidden inputs'!$B$17)*'Hidden inputs'!$D$17+(CG178-'Hidden inputs'!$B$18)*'Hidden inputs'!$D$18))</f>
        <v/>
      </c>
      <c r="CI178" s="10" t="str">
        <f t="shared" ca="1" si="6513"/>
        <v/>
      </c>
      <c r="CJ178" s="5" t="str">
        <f t="shared" ca="1" si="6419"/>
        <v/>
      </c>
      <c r="CK178" s="5" t="str">
        <f t="shared" ca="1" si="6420"/>
        <v/>
      </c>
      <c r="CL178" s="5" t="str">
        <f ca="1">IF($B178="","",'Hidden inputs'!$D$11*CC178+'Hidden inputs'!$E$11*CD178)</f>
        <v/>
      </c>
      <c r="CM178" s="11" t="str">
        <f t="shared" ca="1" si="6340"/>
        <v/>
      </c>
      <c r="CN178" s="9" t="str">
        <f t="shared" ca="1" si="6421"/>
        <v/>
      </c>
      <c r="CO178" s="3" t="str">
        <f t="shared" ca="1" si="6422"/>
        <v/>
      </c>
      <c r="CP178" s="5" t="str" cm="1">
        <f t="array" aca="1" ref="CP178" ca="1">IF($B178="","",IF(CO178=0,0,IF(DD_Payment="",0,IF(CO178&lt;_xlfn.IFS(DD_Frequency="Monthly",1,DD_Frequency="Quarterly",IF(MONTH(CO$2)=1,1,IF(MONTH(CO$2)=4,1,IF(MONTH(CO$2)=7,1,IF(MONTH(CO$2)=10,1,0)))),DD_Frequency="Annually",IF(MONTH(CO$2)=1,1,0))*DD_Payment,CO178,_xlfn.IFS(DD_Frequency="Monthly",1,DD_Frequency="Quarterly",IF(MONTH(CO$2)=1,1,IF(MONTH(CO$2)=4,1,IF(MONTH(CO$2)=7,1,IF(MONTH(CO$2)=10,1,0)))),DD_Frequency="Annually",IF(MONTH(CO$2)=1,1,0))*DD_Payment))))</f>
        <v/>
      </c>
      <c r="CQ178" s="3" t="str">
        <f t="shared" ref="CQ178" ca="1" si="8596">IF($B178="","",IF(CO178&gt;CP178,(CO178-CP178/2)*(rate_A*(CQ$1/365)),0))</f>
        <v/>
      </c>
      <c r="CR178" s="3" t="str">
        <f t="shared" ca="1" si="6515"/>
        <v/>
      </c>
      <c r="CS178" s="3" t="str">
        <f t="shared" ref="CS178" ca="1" si="8597">IF($B178="","",CD178*(1+rate_A*CQ$1/365))</f>
        <v/>
      </c>
      <c r="CT178" s="3" t="str">
        <f t="shared" ref="CT178" ca="1" si="8598">IF($B178="","",CE178*(1+rate_A*CQ$1/365))</f>
        <v/>
      </c>
      <c r="CU178" s="3" t="str">
        <f t="shared" ref="CU178" ca="1" si="8599">IF($B178="","",CF178*(1+rate_joint*CQ$1/365))</f>
        <v/>
      </c>
      <c r="CV178" s="5" t="str">
        <f t="shared" ca="1" si="6519"/>
        <v/>
      </c>
      <c r="CW178" s="5" t="str" cm="1">
        <f t="array" aca="1" ref="CW178" ca="1">IF(CV178="","",_xlfn.IFS(CV178&lt;='Hidden inputs'!$C$15,CV178*'Hidden inputs'!$D$15,CV178&lt;='Hidden inputs'!$C$16,'Hidden inputs'!$C$15*'Hidden inputs'!$D$15+(CV178-'Hidden inputs'!$B$16)*'Hidden inputs'!$D$16,CV178&lt;='Hidden inputs'!$C$17,'Hidden inputs'!$C$15*'Hidden inputs'!$D$15+('Hidden inputs'!$C$16-'Hidden inputs'!$B$16)*'Hidden inputs'!$D$16+(CV178-'Hidden inputs'!$B$17)*'Hidden inputs'!$D$17,CV178&gt;'Hidden inputs'!$B$18,'Hidden inputs'!$C$15*'Hidden inputs'!$D$15+('Hidden inputs'!$C$16-'Hidden inputs'!$B$16)*'Hidden inputs'!$D$16+('Hidden inputs'!$C$17-'Hidden inputs'!$B$17)*'Hidden inputs'!$D$17+(CV178-'Hidden inputs'!$B$18)*'Hidden inputs'!$D$18))</f>
        <v/>
      </c>
      <c r="CX178" s="10" t="str">
        <f t="shared" ca="1" si="6520"/>
        <v/>
      </c>
      <c r="CY178" s="5" t="str">
        <f t="shared" ca="1" si="6427"/>
        <v/>
      </c>
      <c r="CZ178" s="5" t="str">
        <f t="shared" ca="1" si="6428"/>
        <v/>
      </c>
      <c r="DA178" s="5" t="str">
        <f ca="1">IF($B178="","",'Hidden inputs'!$D$11*CR178+'Hidden inputs'!$E$11*CS178)</f>
        <v/>
      </c>
      <c r="DB178" s="11" t="str">
        <f t="shared" ca="1" si="6345"/>
        <v/>
      </c>
      <c r="DC178" s="9" t="str">
        <f t="shared" ca="1" si="6429"/>
        <v/>
      </c>
      <c r="DD178" s="3" t="str">
        <f t="shared" ca="1" si="6430"/>
        <v/>
      </c>
      <c r="DE178" s="5" t="str" cm="1">
        <f t="array" aca="1" ref="DE178" ca="1">IF($B178="","",IF(DD178=0,0,IF(DD_Payment="",0,IF(DD178&lt;_xlfn.IFS(DD_Frequency="Monthly",1,DD_Frequency="Quarterly",IF(MONTH(DD$2)=1,1,IF(MONTH(DD$2)=4,1,IF(MONTH(DD$2)=7,1,IF(MONTH(DD$2)=10,1,0)))),DD_Frequency="Annually",IF(MONTH(DD$2)=1,1,0))*DD_Payment,DD178,_xlfn.IFS(DD_Frequency="Monthly",1,DD_Frequency="Quarterly",IF(MONTH(DD$2)=1,1,IF(MONTH(DD$2)=4,1,IF(MONTH(DD$2)=7,1,IF(MONTH(DD$2)=10,1,0)))),DD_Frequency="Annually",IF(MONTH(DD$2)=1,1,0))*DD_Payment))))</f>
        <v/>
      </c>
      <c r="DF178" s="3" t="str">
        <f t="shared" ref="DF178" ca="1" si="8600">IF($B178="","",IF(DD178&gt;DE178,(DD178-DE178/2)*(rate_A*(DF$1/365)),0))</f>
        <v/>
      </c>
      <c r="DG178" s="3" t="str">
        <f t="shared" ca="1" si="6522"/>
        <v/>
      </c>
      <c r="DH178" s="3" t="str">
        <f t="shared" ref="DH178" ca="1" si="8601">IF($B178="","",CS178*(1+rate_A*DF$1/365))</f>
        <v/>
      </c>
      <c r="DI178" s="3" t="str">
        <f t="shared" ref="DI178" ca="1" si="8602">IF($B178="","",CT178*(1+rate_A*DF$1/365))</f>
        <v/>
      </c>
      <c r="DJ178" s="3" t="str">
        <f t="shared" ref="DJ178" ca="1" si="8603">IF($B178="","",CU178*(1+rate_joint*DF$1/365))</f>
        <v/>
      </c>
      <c r="DK178" s="5" t="str">
        <f t="shared" ca="1" si="6526"/>
        <v/>
      </c>
      <c r="DL178" s="5" t="str" cm="1">
        <f t="array" aca="1" ref="DL178" ca="1">IF(DK178="","",_xlfn.IFS(DK178&lt;='Hidden inputs'!$C$15,DK178*'Hidden inputs'!$D$15,DK178&lt;='Hidden inputs'!$C$16,'Hidden inputs'!$C$15*'Hidden inputs'!$D$15+(DK178-'Hidden inputs'!$B$16)*'Hidden inputs'!$D$16,DK178&lt;='Hidden inputs'!$C$17,'Hidden inputs'!$C$15*'Hidden inputs'!$D$15+('Hidden inputs'!$C$16-'Hidden inputs'!$B$16)*'Hidden inputs'!$D$16+(DK178-'Hidden inputs'!$B$17)*'Hidden inputs'!$D$17,DK178&gt;'Hidden inputs'!$B$18,'Hidden inputs'!$C$15*'Hidden inputs'!$D$15+('Hidden inputs'!$C$16-'Hidden inputs'!$B$16)*'Hidden inputs'!$D$16+('Hidden inputs'!$C$17-'Hidden inputs'!$B$17)*'Hidden inputs'!$D$17+(DK178-'Hidden inputs'!$B$18)*'Hidden inputs'!$D$18))</f>
        <v/>
      </c>
      <c r="DM178" s="10" t="str">
        <f t="shared" ca="1" si="6527"/>
        <v/>
      </c>
      <c r="DN178" s="5" t="str">
        <f t="shared" ca="1" si="6435"/>
        <v/>
      </c>
      <c r="DO178" s="5" t="str">
        <f t="shared" ca="1" si="6436"/>
        <v/>
      </c>
      <c r="DP178" s="5" t="str">
        <f ca="1">IF($B178="","",'Hidden inputs'!$D$11*DG178+'Hidden inputs'!$E$11*DH178)</f>
        <v/>
      </c>
      <c r="DQ178" s="11" t="str">
        <f t="shared" ca="1" si="6350"/>
        <v/>
      </c>
      <c r="DR178" s="9" t="str">
        <f t="shared" ca="1" si="6437"/>
        <v/>
      </c>
      <c r="DS178" s="3" t="str">
        <f t="shared" ca="1" si="6438"/>
        <v/>
      </c>
      <c r="DT178" s="5" t="str" cm="1">
        <f t="array" aca="1" ref="DT178" ca="1">IF($B178="","",IF(DS178=0,0,IF(DD_Payment="",0,IF(DS178&lt;_xlfn.IFS(DD_Frequency="Monthly",1,DD_Frequency="Quarterly",IF(MONTH(DS$2)=1,1,IF(MONTH(DS$2)=4,1,IF(MONTH(DS$2)=7,1,IF(MONTH(DS$2)=10,1,0)))),DD_Frequency="Annually",IF(MONTH(DS$2)=1,1,0))*DD_Payment,DS178,_xlfn.IFS(DD_Frequency="Monthly",1,DD_Frequency="Quarterly",IF(MONTH(DS$2)=1,1,IF(MONTH(DS$2)=4,1,IF(MONTH(DS$2)=7,1,IF(MONTH(DS$2)=10,1,0)))),DD_Frequency="Annually",IF(MONTH(DS$2)=1,1,0))*DD_Payment))))</f>
        <v/>
      </c>
      <c r="DU178" s="3" t="str">
        <f t="shared" ref="DU178" ca="1" si="8604">IF($B178="","",IF(DS178&gt;DT178,(DS178-DT178/2)*(rate_A*(DU$1/365)),0))</f>
        <v/>
      </c>
      <c r="DV178" s="3" t="str">
        <f t="shared" ca="1" si="6529"/>
        <v/>
      </c>
      <c r="DW178" s="3" t="str">
        <f t="shared" ref="DW178" ca="1" si="8605">IF($B178="","",DH178*(1+rate_A*DU$1/365))</f>
        <v/>
      </c>
      <c r="DX178" s="3" t="str">
        <f t="shared" ref="DX178" ca="1" si="8606">IF($B178="","",DI178*(1+rate_A*DU$1/365))</f>
        <v/>
      </c>
      <c r="DY178" s="3" t="str">
        <f t="shared" ref="DY178" ca="1" si="8607">IF($B178="","",DJ178*(1+rate_joint*DU$1/365))</f>
        <v/>
      </c>
      <c r="DZ178" s="5" t="str">
        <f t="shared" ca="1" si="6533"/>
        <v/>
      </c>
      <c r="EA178" s="5" t="str" cm="1">
        <f t="array" aca="1" ref="EA178" ca="1">IF(DZ178="","",_xlfn.IFS(DZ178&lt;='Hidden inputs'!$C$15,DZ178*'Hidden inputs'!$D$15,DZ178&lt;='Hidden inputs'!$C$16,'Hidden inputs'!$C$15*'Hidden inputs'!$D$15+(DZ178-'Hidden inputs'!$B$16)*'Hidden inputs'!$D$16,DZ178&lt;='Hidden inputs'!$C$17,'Hidden inputs'!$C$15*'Hidden inputs'!$D$15+('Hidden inputs'!$C$16-'Hidden inputs'!$B$16)*'Hidden inputs'!$D$16+(DZ178-'Hidden inputs'!$B$17)*'Hidden inputs'!$D$17,DZ178&gt;'Hidden inputs'!$B$18,'Hidden inputs'!$C$15*'Hidden inputs'!$D$15+('Hidden inputs'!$C$16-'Hidden inputs'!$B$16)*'Hidden inputs'!$D$16+('Hidden inputs'!$C$17-'Hidden inputs'!$B$17)*'Hidden inputs'!$D$17+(DZ178-'Hidden inputs'!$B$18)*'Hidden inputs'!$D$18))</f>
        <v/>
      </c>
      <c r="EB178" s="10" t="str">
        <f t="shared" ca="1" si="6534"/>
        <v/>
      </c>
      <c r="EC178" s="5" t="str">
        <f t="shared" ca="1" si="6443"/>
        <v/>
      </c>
      <c r="ED178" s="5" t="str">
        <f t="shared" ca="1" si="6444"/>
        <v/>
      </c>
      <c r="EE178" s="5" t="str">
        <f ca="1">IF($B178="","",'Hidden inputs'!$D$11*DV178+'Hidden inputs'!$E$11*DW178)</f>
        <v/>
      </c>
      <c r="EF178" s="11" t="str">
        <f t="shared" ca="1" si="6355"/>
        <v/>
      </c>
      <c r="EG178" s="9" t="str">
        <f t="shared" ca="1" si="6445"/>
        <v/>
      </c>
      <c r="EH178" s="3" t="str">
        <f t="shared" ca="1" si="6446"/>
        <v/>
      </c>
      <c r="EI178" s="5" t="str" cm="1">
        <f t="array" aca="1" ref="EI178" ca="1">IF($B178="","",IF(EH178=0,0,IF(DD_Payment="",0,IF(EH178&lt;_xlfn.IFS(DD_Frequency="Monthly",1,DD_Frequency="Quarterly",IF(MONTH(EH$2)=1,1,IF(MONTH(EH$2)=4,1,IF(MONTH(EH$2)=7,1,IF(MONTH(EH$2)=10,1,0)))),DD_Frequency="Annually",IF(MONTH(EH$2)=1,1,0))*DD_Payment,EH178,_xlfn.IFS(DD_Frequency="Monthly",1,DD_Frequency="Quarterly",IF(MONTH(EH$2)=1,1,IF(MONTH(EH$2)=4,1,IF(MONTH(EH$2)=7,1,IF(MONTH(EH$2)=10,1,0)))),DD_Frequency="Annually",IF(MONTH(EH$2)=1,1,0))*DD_Payment))))</f>
        <v/>
      </c>
      <c r="EJ178" s="3" t="str">
        <f t="shared" ref="EJ178" ca="1" si="8608">IF($B178="","",IF(EH178&gt;EI178,(EH178-EI178/2)*(rate_A*(EJ$1/365)),0))</f>
        <v/>
      </c>
      <c r="EK178" s="3" t="str">
        <f t="shared" ca="1" si="6536"/>
        <v/>
      </c>
      <c r="EL178" s="3" t="str">
        <f t="shared" ref="EL178" ca="1" si="8609">IF($B178="","",DW178*(1+rate_A*EJ$1/365))</f>
        <v/>
      </c>
      <c r="EM178" s="3" t="str">
        <f t="shared" ref="EM178" ca="1" si="8610">IF($B178="","",DX178*(1+rate_A*EJ$1/365))</f>
        <v/>
      </c>
      <c r="EN178" s="3" t="str">
        <f t="shared" ref="EN178" ca="1" si="8611">IF($B178="","",DY178*(1+rate_joint*EJ$1/365))</f>
        <v/>
      </c>
      <c r="EO178" s="5" t="str">
        <f t="shared" ca="1" si="6540"/>
        <v/>
      </c>
      <c r="EP178" s="5" t="str" cm="1">
        <f t="array" aca="1" ref="EP178" ca="1">IF(EO178="","",_xlfn.IFS(EO178&lt;='Hidden inputs'!$C$15,EO178*'Hidden inputs'!$D$15,EO178&lt;='Hidden inputs'!$C$16,'Hidden inputs'!$C$15*'Hidden inputs'!$D$15+(EO178-'Hidden inputs'!$B$16)*'Hidden inputs'!$D$16,EO178&lt;='Hidden inputs'!$C$17,'Hidden inputs'!$C$15*'Hidden inputs'!$D$15+('Hidden inputs'!$C$16-'Hidden inputs'!$B$16)*'Hidden inputs'!$D$16+(EO178-'Hidden inputs'!$B$17)*'Hidden inputs'!$D$17,EO178&gt;'Hidden inputs'!$B$18,'Hidden inputs'!$C$15*'Hidden inputs'!$D$15+('Hidden inputs'!$C$16-'Hidden inputs'!$B$16)*'Hidden inputs'!$D$16+('Hidden inputs'!$C$17-'Hidden inputs'!$B$17)*'Hidden inputs'!$D$17+(EO178-'Hidden inputs'!$B$18)*'Hidden inputs'!$D$18))</f>
        <v/>
      </c>
      <c r="EQ178" s="10" t="str">
        <f t="shared" ca="1" si="6541"/>
        <v/>
      </c>
      <c r="ER178" s="5" t="str">
        <f t="shared" ca="1" si="6451"/>
        <v/>
      </c>
      <c r="ES178" s="5" t="str">
        <f t="shared" ca="1" si="6452"/>
        <v/>
      </c>
      <c r="ET178" s="5" t="str">
        <f ca="1">IF($B178="","",'Hidden inputs'!$D$11*EK178+'Hidden inputs'!$E$11*EL178)</f>
        <v/>
      </c>
      <c r="EU178" s="11" t="str">
        <f t="shared" ca="1" si="6360"/>
        <v/>
      </c>
      <c r="EV178" s="9" t="str">
        <f t="shared" ca="1" si="6453"/>
        <v/>
      </c>
      <c r="EW178" s="3" t="str">
        <f t="shared" ca="1" si="6454"/>
        <v/>
      </c>
      <c r="EX178" s="5" t="str" cm="1">
        <f t="array" aca="1" ref="EX178" ca="1">IF($B178="","",IF(EW178=0,0,IF(DD_Payment="",0,IF(EW178&lt;_xlfn.IFS(DD_Frequency="Monthly",1,DD_Frequency="Quarterly",IF(MONTH(EW$2)=1,1,IF(MONTH(EW$2)=4,1,IF(MONTH(EW$2)=7,1,IF(MONTH(EW$2)=10,1,0)))),DD_Frequency="Annually",IF(MONTH(EW$2)=1,1,0))*DD_Payment,EW178,_xlfn.IFS(DD_Frequency="Monthly",1,DD_Frequency="Quarterly",IF(MONTH(EW$2)=1,1,IF(MONTH(EW$2)=4,1,IF(MONTH(EW$2)=7,1,IF(MONTH(EW$2)=10,1,0)))),DD_Frequency="Annually",IF(MONTH(EW$2)=1,1,0))*DD_Payment))))</f>
        <v/>
      </c>
      <c r="EY178" s="3" t="str">
        <f t="shared" ref="EY178" ca="1" si="8612">IF($B178="","",IF(EW178&gt;EX178,(EW178-EX178/2)*(rate_A*(EY$1/365)),0))</f>
        <v/>
      </c>
      <c r="EZ178" s="3" t="str">
        <f t="shared" ca="1" si="6543"/>
        <v/>
      </c>
      <c r="FA178" s="3" t="str">
        <f t="shared" ref="FA178" ca="1" si="8613">IF($B178="","",EL178*(1+rate_A*EY$1/365))</f>
        <v/>
      </c>
      <c r="FB178" s="3" t="str">
        <f t="shared" ref="FB178" ca="1" si="8614">IF($B178="","",EM178*(1+rate_A*EY$1/365))</f>
        <v/>
      </c>
      <c r="FC178" s="3" t="str">
        <f t="shared" ref="FC178" ca="1" si="8615">IF($B178="","",EN178*(1+rate_joint*EY$1/365))</f>
        <v/>
      </c>
      <c r="FD178" s="5" t="str">
        <f t="shared" ca="1" si="6547"/>
        <v/>
      </c>
      <c r="FE178" s="5" t="str" cm="1">
        <f t="array" aca="1" ref="FE178" ca="1">IF(FD178="","",_xlfn.IFS(FD178&lt;='Hidden inputs'!$C$15,FD178*'Hidden inputs'!$D$15,FD178&lt;='Hidden inputs'!$C$16,'Hidden inputs'!$C$15*'Hidden inputs'!$D$15+(FD178-'Hidden inputs'!$B$16)*'Hidden inputs'!$D$16,FD178&lt;='Hidden inputs'!$C$17,'Hidden inputs'!$C$15*'Hidden inputs'!$D$15+('Hidden inputs'!$C$16-'Hidden inputs'!$B$16)*'Hidden inputs'!$D$16+(FD178-'Hidden inputs'!$B$17)*'Hidden inputs'!$D$17,FD178&gt;'Hidden inputs'!$B$18,'Hidden inputs'!$C$15*'Hidden inputs'!$D$15+('Hidden inputs'!$C$16-'Hidden inputs'!$B$16)*'Hidden inputs'!$D$16+('Hidden inputs'!$C$17-'Hidden inputs'!$B$17)*'Hidden inputs'!$D$17+(FD178-'Hidden inputs'!$B$18)*'Hidden inputs'!$D$18))</f>
        <v/>
      </c>
      <c r="FF178" s="10" t="str">
        <f t="shared" ca="1" si="6548"/>
        <v/>
      </c>
      <c r="FG178" s="5" t="str">
        <f t="shared" ca="1" si="6459"/>
        <v/>
      </c>
      <c r="FH178" s="5" t="str">
        <f t="shared" ca="1" si="6460"/>
        <v/>
      </c>
      <c r="FI178" s="5" t="str">
        <f ca="1">IF($B178="","",'Hidden inputs'!$D$11*EZ178+'Hidden inputs'!$E$11*FA178)</f>
        <v/>
      </c>
      <c r="FJ178" s="11" t="str">
        <f t="shared" ca="1" si="6365"/>
        <v/>
      </c>
      <c r="FK178" s="9" t="str">
        <f t="shared" ca="1" si="6461"/>
        <v/>
      </c>
      <c r="FL178" s="3" t="str">
        <f t="shared" ca="1" si="6462"/>
        <v/>
      </c>
      <c r="FM178" s="5" t="str" cm="1">
        <f t="array" aca="1" ref="FM178" ca="1">IF($B178="","",IF(FL178=0,0,IF(DD_Payment="",0,IF(FL178&lt;_xlfn.IFS(DD_Frequency="Monthly",1,DD_Frequency="Quarterly",IF(MONTH(FL$2)=1,1,IF(MONTH(FL$2)=4,1,IF(MONTH(FL$2)=7,1,IF(MONTH(FL$2)=10,1,0)))),DD_Frequency="Annually",IF(MONTH(FL$2)=1,1,0))*DD_Payment,FL178,_xlfn.IFS(DD_Frequency="Monthly",1,DD_Frequency="Quarterly",IF(MONTH(FL$2)=1,1,IF(MONTH(FL$2)=4,1,IF(MONTH(FL$2)=7,1,IF(MONTH(FL$2)=10,1,0)))),DD_Frequency="Annually",IF(MONTH(FL$2)=1,1,0))*DD_Payment))))</f>
        <v/>
      </c>
      <c r="FN178" s="3" t="str">
        <f t="shared" ref="FN178" ca="1" si="8616">IF($B178="","",IF(FL178&gt;FM178,(FL178-FM178/2)*(rate_A*(FN$1/365)),0))</f>
        <v/>
      </c>
      <c r="FO178" s="3" t="str">
        <f t="shared" ca="1" si="6550"/>
        <v/>
      </c>
      <c r="FP178" s="3" t="str">
        <f t="shared" ref="FP178" ca="1" si="8617">IF($B178="","",FA178*(1+rate_A*FN$1/365))</f>
        <v/>
      </c>
      <c r="FQ178" s="3" t="str">
        <f t="shared" ref="FQ178" ca="1" si="8618">IF($B178="","",FB178*(1+rate_A*FN$1/365))</f>
        <v/>
      </c>
      <c r="FR178" s="3" t="str">
        <f t="shared" ref="FR178" ca="1" si="8619">IF($B178="","",FC178*(1+rate_joint*FN$1/365))</f>
        <v/>
      </c>
      <c r="FS178" s="5" t="str">
        <f t="shared" ca="1" si="6554"/>
        <v/>
      </c>
      <c r="FT178" s="5" t="str" cm="1">
        <f t="array" aca="1" ref="FT178" ca="1">IF(FS178="","",_xlfn.IFS(FS178&lt;='Hidden inputs'!$C$15,FS178*'Hidden inputs'!$D$15,FS178&lt;='Hidden inputs'!$C$16,'Hidden inputs'!$C$15*'Hidden inputs'!$D$15+(FS178-'Hidden inputs'!$B$16)*'Hidden inputs'!$D$16,FS178&lt;='Hidden inputs'!$C$17,'Hidden inputs'!$C$15*'Hidden inputs'!$D$15+('Hidden inputs'!$C$16-'Hidden inputs'!$B$16)*'Hidden inputs'!$D$16+(FS178-'Hidden inputs'!$B$17)*'Hidden inputs'!$D$17,FS178&gt;'Hidden inputs'!$B$18,'Hidden inputs'!$C$15*'Hidden inputs'!$D$15+('Hidden inputs'!$C$16-'Hidden inputs'!$B$16)*'Hidden inputs'!$D$16+('Hidden inputs'!$C$17-'Hidden inputs'!$B$17)*'Hidden inputs'!$D$17+(FS178-'Hidden inputs'!$B$18)*'Hidden inputs'!$D$18))</f>
        <v/>
      </c>
      <c r="FU178" s="10" t="str">
        <f t="shared" ca="1" si="6555"/>
        <v/>
      </c>
      <c r="FV178" s="5" t="str">
        <f t="shared" ca="1" si="6467"/>
        <v/>
      </c>
      <c r="FW178" s="5" t="str">
        <f t="shared" ca="1" si="6468"/>
        <v/>
      </c>
      <c r="FX178" s="5" t="str">
        <f ca="1">IF($B178="","",'Hidden inputs'!$D$11*FO178+'Hidden inputs'!$E$11*FP178)</f>
        <v/>
      </c>
      <c r="FY178" s="11" t="str">
        <f t="shared" ca="1" si="6370"/>
        <v/>
      </c>
      <c r="FZ178" s="9" t="str">
        <f t="shared" ca="1" si="6469"/>
        <v/>
      </c>
      <c r="GA178" s="5" t="str">
        <f t="shared" ca="1" si="6470"/>
        <v/>
      </c>
      <c r="GB178" s="5" t="str">
        <f t="shared" ca="1" si="6471"/>
        <v/>
      </c>
      <c r="GC178" s="5" t="str">
        <f t="shared" ca="1" si="6371"/>
        <v/>
      </c>
      <c r="GD178" s="5" t="str">
        <f t="shared" ca="1" si="6372"/>
        <v/>
      </c>
    </row>
    <row r="179" spans="1:186" x14ac:dyDescent="0.35">
      <c r="A179" s="2"/>
      <c r="B179" s="6" t="str">
        <f t="shared" ca="1" si="6374"/>
        <v/>
      </c>
      <c r="C179" s="5" t="str">
        <f t="shared" ca="1" si="6472"/>
        <v/>
      </c>
      <c r="D179" s="5" t="str" cm="1">
        <f t="array" aca="1" ref="D179" ca="1">IF($B179="","",IF(C179=0,0,IF(DD_Payment="",0,IF(C179&lt;_xlfn.IFS(DD_Frequency="Monthly",1,DD_Frequency="Quarterly",IF(MONTH(C$2)=1,1,IF(MONTH(C$2)=4,1,IF(MONTH(C$2)=7,1,IF(MONTH(C$2)=10,1,0)))),DD_Frequency="Annually",IF(MONTH(C$2)=1,1,0))*DD_Payment,C179,_xlfn.IFS(DD_Frequency="Monthly",1,DD_Frequency="Quarterly",IF(MONTH(C$2)=1,1,IF(MONTH(C$2)=4,1,IF(MONTH(C$2)=7,1,IF(MONTH(C$2)=10,1,0)))),DD_Frequency="Annually",IF(MONTH(C$2)=1,1,0))*DD_Payment))))</f>
        <v/>
      </c>
      <c r="E179" s="5" t="str">
        <f t="shared" ref="E179" ca="1" si="8620">IF(B179="","",IF(C179&gt;D179,(C179-D179/2)*(rate_A*(E$1/365)),0))</f>
        <v/>
      </c>
      <c r="F179" s="5" t="str">
        <f t="shared" ca="1" si="6376"/>
        <v/>
      </c>
      <c r="G179" s="5" t="str">
        <f t="shared" ref="G179" ca="1" si="8621">IF(B179="","",G178*(1+rate_A*E$1/365))</f>
        <v/>
      </c>
      <c r="H179" s="5" t="str">
        <f t="shared" ref="H179" ca="1" si="8622">IF(B179="","",H178*(1+rate_A*E$1/365))</f>
        <v/>
      </c>
      <c r="I179" s="5" t="str">
        <f t="shared" ref="I179" ca="1" si="8623">IF(B179="","",I178*(1+rate_joint*E$1/365))</f>
        <v/>
      </c>
      <c r="J179" s="5" t="str">
        <f t="shared" ca="1" si="6477"/>
        <v/>
      </c>
      <c r="K179" s="5" t="str" cm="1">
        <f t="array" aca="1" ref="K179" ca="1">IF(J179="","",_xlfn.IFS(J179&lt;='Hidden inputs'!$C$15,J179*'Hidden inputs'!$D$15,J179&lt;='Hidden inputs'!$C$16,'Hidden inputs'!$C$15*'Hidden inputs'!$D$15+(J179-'Hidden inputs'!$B$16)*'Hidden inputs'!$D$16,J179&lt;='Hidden inputs'!$C$17,'Hidden inputs'!$C$15*'Hidden inputs'!$D$15+('Hidden inputs'!$C$16-'Hidden inputs'!$B$16)*'Hidden inputs'!$D$16+(J179-'Hidden inputs'!$B$17)*'Hidden inputs'!$D$17,J179&gt;'Hidden inputs'!$B$18,'Hidden inputs'!$C$15*'Hidden inputs'!$D$15+('Hidden inputs'!$C$16-'Hidden inputs'!$B$16)*'Hidden inputs'!$D$16+('Hidden inputs'!$C$17-'Hidden inputs'!$B$17)*'Hidden inputs'!$D$17+(J179-'Hidden inputs'!$B$18)*'Hidden inputs'!$D$18))</f>
        <v/>
      </c>
      <c r="L179" s="11" t="str">
        <f t="shared" ca="1" si="6478"/>
        <v/>
      </c>
      <c r="M179" s="5" t="str">
        <f t="shared" ca="1" si="6380"/>
        <v/>
      </c>
      <c r="N179" s="5" t="str">
        <f t="shared" ca="1" si="6381"/>
        <v/>
      </c>
      <c r="O179" s="5" t="str">
        <f ca="1">IF(B179="","",'Hidden inputs'!$D$11*F179+'Hidden inputs'!$E$11*G179)</f>
        <v/>
      </c>
      <c r="P179" s="11" t="str">
        <f t="shared" ca="1" si="6314"/>
        <v/>
      </c>
      <c r="Q179" s="20" t="str">
        <f t="shared" ca="1" si="6315"/>
        <v/>
      </c>
      <c r="R179" s="3" t="str">
        <f t="shared" ca="1" si="6382"/>
        <v/>
      </c>
      <c r="S179" s="5" t="str" cm="1">
        <f t="array" aca="1" ref="S179" ca="1">IF($B179="","",IF(R179=0,0,IF(DD_Payment="",0,IF(R179&lt;_xlfn.IFS(DD_Frequency="Monthly",1,DD_Frequency="Quarterly",IF(MONTH(R$2)=1,1,IF(MONTH(R$2)=4,1,IF(MONTH(R$2)=7,1,IF(MONTH(R$2)=10,1,0)))),DD_Frequency="Annually",IF(MONTH(R$2)=1,1,0))*DD_Payment,R179,_xlfn.IFS(DD_Frequency="Monthly",1,DD_Frequency="Quarterly",IF(MONTH(R$2)=1,1,IF(MONTH(R$2)=4,1,IF(MONTH(R$2)=7,1,IF(MONTH(R$2)=10,1,0)))),DD_Frequency="Annually",IF(MONTH(R$2)=1,1,0))*DD_Payment))))</f>
        <v/>
      </c>
      <c r="T179" s="3" t="str">
        <f t="shared" ref="T179" ca="1" si="8624">IF(B179="","",IF(R179&gt;S179,(R179-S179/2)*(rate_A*((T$1+A179)/365)),0))</f>
        <v/>
      </c>
      <c r="U179" s="3" t="str">
        <f t="shared" ca="1" si="6384"/>
        <v/>
      </c>
      <c r="V179" s="3" t="str">
        <f t="shared" ref="V179" ca="1" si="8625">IF(B179="","",G179*(1+rate_A*(T$1+A179)/365))</f>
        <v/>
      </c>
      <c r="W179" s="3" t="str">
        <f t="shared" ref="W179" ca="1" si="8626">IF(B179="","",H179*(1+rate_A*(T$1+A179)/365))</f>
        <v/>
      </c>
      <c r="X179" s="3" t="str">
        <f t="shared" ref="X179" ca="1" si="8627">IF(B179="","",I179*(1+rate_joint*(T$1+A179)/365))</f>
        <v/>
      </c>
      <c r="Y179" s="5" t="str">
        <f t="shared" ca="1" si="6483"/>
        <v/>
      </c>
      <c r="Z179" s="5" t="str" cm="1">
        <f t="array" aca="1" ref="Z179" ca="1">IF(Y179="","",_xlfn.IFS(Y179&lt;='Hidden inputs'!$C$15,Y179*'Hidden inputs'!$D$15,Y179&lt;='Hidden inputs'!$C$16,'Hidden inputs'!$C$15*'Hidden inputs'!$D$15+(Y179-'Hidden inputs'!$B$16)*'Hidden inputs'!$D$16,Y179&lt;='Hidden inputs'!$C$17,'Hidden inputs'!$C$15*'Hidden inputs'!$D$15+('Hidden inputs'!$C$16-'Hidden inputs'!$B$16)*'Hidden inputs'!$D$16+(Y179-'Hidden inputs'!$B$17)*'Hidden inputs'!$D$17,Y179&gt;'Hidden inputs'!$B$18,'Hidden inputs'!$C$15*'Hidden inputs'!$D$15+('Hidden inputs'!$C$16-'Hidden inputs'!$B$16)*'Hidden inputs'!$D$16+('Hidden inputs'!$C$17-'Hidden inputs'!$B$17)*'Hidden inputs'!$D$17+(Y179-'Hidden inputs'!$B$18)*'Hidden inputs'!$D$18))</f>
        <v/>
      </c>
      <c r="AA179" s="10" t="str">
        <f t="shared" ca="1" si="6484"/>
        <v/>
      </c>
      <c r="AB179" s="5" t="str">
        <f t="shared" ca="1" si="6388"/>
        <v/>
      </c>
      <c r="AC179" s="5" t="str">
        <f t="shared" ca="1" si="6485"/>
        <v/>
      </c>
      <c r="AD179" s="5" t="str">
        <f ca="1">IF(B179="","",'Hidden inputs'!$D$11*U179+'Hidden inputs'!$E$11*V179)</f>
        <v/>
      </c>
      <c r="AE179" s="11" t="str">
        <f t="shared" ca="1" si="6320"/>
        <v/>
      </c>
      <c r="AF179" s="9" t="str">
        <f t="shared" ca="1" si="6389"/>
        <v/>
      </c>
      <c r="AG179" s="3" t="str">
        <f t="shared" ca="1" si="6390"/>
        <v/>
      </c>
      <c r="AH179" s="5" t="str" cm="1">
        <f t="array" aca="1" ref="AH179" ca="1">IF($B179="","",IF(AG179=0,0,IF(DD_Payment="",0,IF(AG179&lt;_xlfn.IFS(DD_Frequency="Monthly",1,DD_Frequency="Quarterly",IF(MONTH(AG$2)=1,1,IF(MONTH(AG$2)=4,1,IF(MONTH(AG$2)=7,1,IF(MONTH(AG$2)=10,1,0)))),DD_Frequency="Annually",IF(MONTH(AG$2)=1,1,0))*DD_Payment,AG179,_xlfn.IFS(DD_Frequency="Monthly",1,DD_Frequency="Quarterly",IF(MONTH(AG$2)=1,1,IF(MONTH(AG$2)=4,1,IF(MONTH(AG$2)=7,1,IF(MONTH(AG$2)=10,1,0)))),DD_Frequency="Annually",IF(MONTH(AG$2)=1,1,0))*DD_Payment))))</f>
        <v/>
      </c>
      <c r="AI179" s="3" t="str">
        <f t="shared" ref="AI179" ca="1" si="8628">IF($B179="","",IF(AG179&gt;AH179,(AG179-AH179/2)*(rate_A*(AI$1/365)),0))</f>
        <v/>
      </c>
      <c r="AJ179" s="3" t="str">
        <f t="shared" ca="1" si="6487"/>
        <v/>
      </c>
      <c r="AK179" s="3" t="str">
        <f t="shared" ref="AK179" ca="1" si="8629">IF($B179="","",V179*(1+rate_A*AI$1/365))</f>
        <v/>
      </c>
      <c r="AL179" s="3" t="str">
        <f t="shared" ref="AL179" ca="1" si="8630">IF($B179="","",W179*(1+rate_A*AI$1/365))</f>
        <v/>
      </c>
      <c r="AM179" s="3" t="str">
        <f t="shared" ref="AM179" ca="1" si="8631">IF($B179="","",X179*(1+rate_joint*AI$1/365))</f>
        <v/>
      </c>
      <c r="AN179" s="5" t="str">
        <f t="shared" ca="1" si="6491"/>
        <v/>
      </c>
      <c r="AO179" s="5" t="str" cm="1">
        <f t="array" aca="1" ref="AO179" ca="1">IF(AN179="","",_xlfn.IFS(AN179&lt;='Hidden inputs'!$C$15,AN179*'Hidden inputs'!$D$15,AN179&lt;='Hidden inputs'!$C$16,'Hidden inputs'!$C$15*'Hidden inputs'!$D$15+(AN179-'Hidden inputs'!$B$16)*'Hidden inputs'!$D$16,AN179&lt;='Hidden inputs'!$C$17,'Hidden inputs'!$C$15*'Hidden inputs'!$D$15+('Hidden inputs'!$C$16-'Hidden inputs'!$B$16)*'Hidden inputs'!$D$16+(AN179-'Hidden inputs'!$B$17)*'Hidden inputs'!$D$17,AN179&gt;'Hidden inputs'!$B$18,'Hidden inputs'!$C$15*'Hidden inputs'!$D$15+('Hidden inputs'!$C$16-'Hidden inputs'!$B$16)*'Hidden inputs'!$D$16+('Hidden inputs'!$C$17-'Hidden inputs'!$B$17)*'Hidden inputs'!$D$17+(AN179-'Hidden inputs'!$B$18)*'Hidden inputs'!$D$18))</f>
        <v/>
      </c>
      <c r="AP179" s="10" t="str">
        <f t="shared" ca="1" si="6492"/>
        <v/>
      </c>
      <c r="AQ179" s="5" t="str">
        <f t="shared" ca="1" si="6395"/>
        <v/>
      </c>
      <c r="AR179" s="5" t="str">
        <f t="shared" ca="1" si="6396"/>
        <v/>
      </c>
      <c r="AS179" s="5" t="str">
        <f ca="1">IF($B179="","",'Hidden inputs'!$D$11*AJ179+'Hidden inputs'!$E$11*AK179)</f>
        <v/>
      </c>
      <c r="AT179" s="11" t="str">
        <f t="shared" ca="1" si="6325"/>
        <v/>
      </c>
      <c r="AU179" s="9" t="str">
        <f t="shared" ca="1" si="6397"/>
        <v/>
      </c>
      <c r="AV179" s="3" t="str">
        <f t="shared" ca="1" si="6398"/>
        <v/>
      </c>
      <c r="AW179" s="5" t="str" cm="1">
        <f t="array" aca="1" ref="AW179" ca="1">IF($B179="","",IF(AV179=0,0,IF(DD_Payment="",0,IF(AV179&lt;_xlfn.IFS(DD_Frequency="Monthly",1,DD_Frequency="Quarterly",IF(MONTH(AV$2)=1,1,IF(MONTH(AV$2)=4,1,IF(MONTH(AV$2)=7,1,IF(MONTH(AV$2)=10,1,0)))),DD_Frequency="Annually",IF(MONTH(AV$2)=1,1,0))*DD_Payment,AV179,_xlfn.IFS(DD_Frequency="Monthly",1,DD_Frequency="Quarterly",IF(MONTH(AV$2)=1,1,IF(MONTH(AV$2)=4,1,IF(MONTH(AV$2)=7,1,IF(MONTH(AV$2)=10,1,0)))),DD_Frequency="Annually",IF(MONTH(AV$2)=1,1,0))*DD_Payment))))</f>
        <v/>
      </c>
      <c r="AX179" s="3" t="str">
        <f t="shared" ref="AX179" ca="1" si="8632">IF($B179="","",IF(AV179&gt;AW179,(AV179-AW179/2)*(rate_A*(AX$1/365)),0))</f>
        <v/>
      </c>
      <c r="AY179" s="3" t="str">
        <f t="shared" ca="1" si="6494"/>
        <v/>
      </c>
      <c r="AZ179" s="3" t="str">
        <f t="shared" ref="AZ179" ca="1" si="8633">IF($B179="","",AK179*(1+rate_A*AX$1/365))</f>
        <v/>
      </c>
      <c r="BA179" s="3" t="str">
        <f t="shared" ref="BA179" ca="1" si="8634">IF($B179="","",AL179*(1+rate_A*AX$1/365))</f>
        <v/>
      </c>
      <c r="BB179" s="3" t="str">
        <f t="shared" ref="BB179" ca="1" si="8635">IF($B179="","",AM179*(1+rate_joint*AX$1/365))</f>
        <v/>
      </c>
      <c r="BC179" s="5" t="str">
        <f t="shared" ca="1" si="6498"/>
        <v/>
      </c>
      <c r="BD179" s="5" t="str" cm="1">
        <f t="array" aca="1" ref="BD179" ca="1">IF(BC179="","",_xlfn.IFS(BC179&lt;='Hidden inputs'!$C$15,BC179*'Hidden inputs'!$D$15,BC179&lt;='Hidden inputs'!$C$16,'Hidden inputs'!$C$15*'Hidden inputs'!$D$15+(BC179-'Hidden inputs'!$B$16)*'Hidden inputs'!$D$16,BC179&lt;='Hidden inputs'!$C$17,'Hidden inputs'!$C$15*'Hidden inputs'!$D$15+('Hidden inputs'!$C$16-'Hidden inputs'!$B$16)*'Hidden inputs'!$D$16+(BC179-'Hidden inputs'!$B$17)*'Hidden inputs'!$D$17,BC179&gt;'Hidden inputs'!$B$18,'Hidden inputs'!$C$15*'Hidden inputs'!$D$15+('Hidden inputs'!$C$16-'Hidden inputs'!$B$16)*'Hidden inputs'!$D$16+('Hidden inputs'!$C$17-'Hidden inputs'!$B$17)*'Hidden inputs'!$D$17+(BC179-'Hidden inputs'!$B$18)*'Hidden inputs'!$D$18))</f>
        <v/>
      </c>
      <c r="BE179" s="10" t="str">
        <f t="shared" ca="1" si="6499"/>
        <v/>
      </c>
      <c r="BF179" s="5" t="str">
        <f t="shared" ca="1" si="6403"/>
        <v/>
      </c>
      <c r="BG179" s="5" t="str">
        <f t="shared" ca="1" si="6404"/>
        <v/>
      </c>
      <c r="BH179" s="5" t="str">
        <f ca="1">IF($B179="","",'Hidden inputs'!$D$11*AY179+'Hidden inputs'!$E$11*AZ179)</f>
        <v/>
      </c>
      <c r="BI179" s="11" t="str">
        <f t="shared" ca="1" si="6330"/>
        <v/>
      </c>
      <c r="BJ179" s="9" t="str">
        <f t="shared" ca="1" si="6405"/>
        <v/>
      </c>
      <c r="BK179" s="3" t="str">
        <f t="shared" ca="1" si="6406"/>
        <v/>
      </c>
      <c r="BL179" s="5" t="str" cm="1">
        <f t="array" aca="1" ref="BL179" ca="1">IF($B179="","",IF(BK179=0,0,IF(DD_Payment="",0,IF(BK179&lt;_xlfn.IFS(DD_Frequency="Monthly",1,DD_Frequency="Quarterly",IF(MONTH(BK$2)=1,1,IF(MONTH(BK$2)=4,1,IF(MONTH(BK$2)=7,1,IF(MONTH(BK$2)=10,1,0)))),DD_Frequency="Annually",IF(MONTH(BK$2)=1,1,0))*DD_Payment,BK179,_xlfn.IFS(DD_Frequency="Monthly",1,DD_Frequency="Quarterly",IF(MONTH(BK$2)=1,1,IF(MONTH(BK$2)=4,1,IF(MONTH(BK$2)=7,1,IF(MONTH(BK$2)=10,1,0)))),DD_Frequency="Annually",IF(MONTH(BK$2)=1,1,0))*DD_Payment))))</f>
        <v/>
      </c>
      <c r="BM179" s="3" t="str">
        <f t="shared" ref="BM179" ca="1" si="8636">IF($B179="","",IF(BK179&gt;BL179,(BK179-BL179/2)*(rate_A*(BM$1/365)),0))</f>
        <v/>
      </c>
      <c r="BN179" s="3" t="str">
        <f t="shared" ca="1" si="6501"/>
        <v/>
      </c>
      <c r="BO179" s="3" t="str">
        <f t="shared" ref="BO179" ca="1" si="8637">IF($B179="","",AZ179*(1+rate_A*BM$1/365))</f>
        <v/>
      </c>
      <c r="BP179" s="3" t="str">
        <f t="shared" ref="BP179" ca="1" si="8638">IF($B179="","",BA179*(1+rate_A*BM$1/365))</f>
        <v/>
      </c>
      <c r="BQ179" s="3" t="str">
        <f t="shared" ref="BQ179" ca="1" si="8639">IF($B179="","",BB179*(1+rate_joint*BM$1/365))</f>
        <v/>
      </c>
      <c r="BR179" s="5" t="str">
        <f t="shared" ca="1" si="6505"/>
        <v/>
      </c>
      <c r="BS179" s="5" t="str" cm="1">
        <f t="array" aca="1" ref="BS179" ca="1">IF(BR179="","",_xlfn.IFS(BR179&lt;='Hidden inputs'!$C$15,BR179*'Hidden inputs'!$D$15,BR179&lt;='Hidden inputs'!$C$16,'Hidden inputs'!$C$15*'Hidden inputs'!$D$15+(BR179-'Hidden inputs'!$B$16)*'Hidden inputs'!$D$16,BR179&lt;='Hidden inputs'!$C$17,'Hidden inputs'!$C$15*'Hidden inputs'!$D$15+('Hidden inputs'!$C$16-'Hidden inputs'!$B$16)*'Hidden inputs'!$D$16+(BR179-'Hidden inputs'!$B$17)*'Hidden inputs'!$D$17,BR179&gt;'Hidden inputs'!$B$18,'Hidden inputs'!$C$15*'Hidden inputs'!$D$15+('Hidden inputs'!$C$16-'Hidden inputs'!$B$16)*'Hidden inputs'!$D$16+('Hidden inputs'!$C$17-'Hidden inputs'!$B$17)*'Hidden inputs'!$D$17+(BR179-'Hidden inputs'!$B$18)*'Hidden inputs'!$D$18))</f>
        <v/>
      </c>
      <c r="BT179" s="10" t="str">
        <f t="shared" ca="1" si="6506"/>
        <v/>
      </c>
      <c r="BU179" s="5" t="str">
        <f t="shared" ca="1" si="6411"/>
        <v/>
      </c>
      <c r="BV179" s="5" t="str">
        <f t="shared" ca="1" si="6412"/>
        <v/>
      </c>
      <c r="BW179" s="5" t="str">
        <f ca="1">IF($B179="","",'Hidden inputs'!$D$11*BN179+'Hidden inputs'!$E$11*BO179)</f>
        <v/>
      </c>
      <c r="BX179" s="11" t="str">
        <f t="shared" ca="1" si="6335"/>
        <v/>
      </c>
      <c r="BY179" s="9" t="str">
        <f t="shared" ca="1" si="6413"/>
        <v/>
      </c>
      <c r="BZ179" s="3" t="str">
        <f t="shared" ca="1" si="6414"/>
        <v/>
      </c>
      <c r="CA179" s="5" t="str" cm="1">
        <f t="array" aca="1" ref="CA179" ca="1">IF($B179="","",IF(BZ179=0,0,IF(DD_Payment="",0,IF(BZ179&lt;_xlfn.IFS(DD_Frequency="Monthly",1,DD_Frequency="Quarterly",IF(MONTH(BZ$2)=1,1,IF(MONTH(BZ$2)=4,1,IF(MONTH(BZ$2)=7,1,IF(MONTH(BZ$2)=10,1,0)))),DD_Frequency="Annually",IF(MONTH(BZ$2)=1,1,0))*DD_Payment,BZ179,_xlfn.IFS(DD_Frequency="Monthly",1,DD_Frequency="Quarterly",IF(MONTH(BZ$2)=1,1,IF(MONTH(BZ$2)=4,1,IF(MONTH(BZ$2)=7,1,IF(MONTH(BZ$2)=10,1,0)))),DD_Frequency="Annually",IF(MONTH(BZ$2)=1,1,0))*DD_Payment))))</f>
        <v/>
      </c>
      <c r="CB179" s="3" t="str">
        <f t="shared" ref="CB179" ca="1" si="8640">IF($B179="","",IF(BZ179&gt;CA179,(BZ179-CA179/2)*(rate_A*(CB$1/365)),0))</f>
        <v/>
      </c>
      <c r="CC179" s="3" t="str">
        <f t="shared" ca="1" si="6508"/>
        <v/>
      </c>
      <c r="CD179" s="3" t="str">
        <f t="shared" ref="CD179" ca="1" si="8641">IF($B179="","",BO179*(1+rate_A*CB$1/365))</f>
        <v/>
      </c>
      <c r="CE179" s="3" t="str">
        <f t="shared" ref="CE179" ca="1" si="8642">IF($B179="","",BP179*(1+rate_A*CB$1/365))</f>
        <v/>
      </c>
      <c r="CF179" s="3" t="str">
        <f t="shared" ref="CF179" ca="1" si="8643">IF($B179="","",BQ179*(1+rate_joint*CB$1/365))</f>
        <v/>
      </c>
      <c r="CG179" s="5" t="str">
        <f t="shared" ca="1" si="6512"/>
        <v/>
      </c>
      <c r="CH179" s="5" t="str" cm="1">
        <f t="array" aca="1" ref="CH179" ca="1">IF(CG179="","",_xlfn.IFS(CG179&lt;='Hidden inputs'!$C$15,CG179*'Hidden inputs'!$D$15,CG179&lt;='Hidden inputs'!$C$16,'Hidden inputs'!$C$15*'Hidden inputs'!$D$15+(CG179-'Hidden inputs'!$B$16)*'Hidden inputs'!$D$16,CG179&lt;='Hidden inputs'!$C$17,'Hidden inputs'!$C$15*'Hidden inputs'!$D$15+('Hidden inputs'!$C$16-'Hidden inputs'!$B$16)*'Hidden inputs'!$D$16+(CG179-'Hidden inputs'!$B$17)*'Hidden inputs'!$D$17,CG179&gt;'Hidden inputs'!$B$18,'Hidden inputs'!$C$15*'Hidden inputs'!$D$15+('Hidden inputs'!$C$16-'Hidden inputs'!$B$16)*'Hidden inputs'!$D$16+('Hidden inputs'!$C$17-'Hidden inputs'!$B$17)*'Hidden inputs'!$D$17+(CG179-'Hidden inputs'!$B$18)*'Hidden inputs'!$D$18))</f>
        <v/>
      </c>
      <c r="CI179" s="10" t="str">
        <f t="shared" ca="1" si="6513"/>
        <v/>
      </c>
      <c r="CJ179" s="5" t="str">
        <f t="shared" ca="1" si="6419"/>
        <v/>
      </c>
      <c r="CK179" s="5" t="str">
        <f t="shared" ca="1" si="6420"/>
        <v/>
      </c>
      <c r="CL179" s="5" t="str">
        <f ca="1">IF($B179="","",'Hidden inputs'!$D$11*CC179+'Hidden inputs'!$E$11*CD179)</f>
        <v/>
      </c>
      <c r="CM179" s="11" t="str">
        <f t="shared" ca="1" si="6340"/>
        <v/>
      </c>
      <c r="CN179" s="9" t="str">
        <f t="shared" ca="1" si="6421"/>
        <v/>
      </c>
      <c r="CO179" s="3" t="str">
        <f t="shared" ca="1" si="6422"/>
        <v/>
      </c>
      <c r="CP179" s="5" t="str" cm="1">
        <f t="array" aca="1" ref="CP179" ca="1">IF($B179="","",IF(CO179=0,0,IF(DD_Payment="",0,IF(CO179&lt;_xlfn.IFS(DD_Frequency="Monthly",1,DD_Frequency="Quarterly",IF(MONTH(CO$2)=1,1,IF(MONTH(CO$2)=4,1,IF(MONTH(CO$2)=7,1,IF(MONTH(CO$2)=10,1,0)))),DD_Frequency="Annually",IF(MONTH(CO$2)=1,1,0))*DD_Payment,CO179,_xlfn.IFS(DD_Frequency="Monthly",1,DD_Frequency="Quarterly",IF(MONTH(CO$2)=1,1,IF(MONTH(CO$2)=4,1,IF(MONTH(CO$2)=7,1,IF(MONTH(CO$2)=10,1,0)))),DD_Frequency="Annually",IF(MONTH(CO$2)=1,1,0))*DD_Payment))))</f>
        <v/>
      </c>
      <c r="CQ179" s="3" t="str">
        <f t="shared" ref="CQ179" ca="1" si="8644">IF($B179="","",IF(CO179&gt;CP179,(CO179-CP179/2)*(rate_A*(CQ$1/365)),0))</f>
        <v/>
      </c>
      <c r="CR179" s="3" t="str">
        <f t="shared" ca="1" si="6515"/>
        <v/>
      </c>
      <c r="CS179" s="3" t="str">
        <f t="shared" ref="CS179" ca="1" si="8645">IF($B179="","",CD179*(1+rate_A*CQ$1/365))</f>
        <v/>
      </c>
      <c r="CT179" s="3" t="str">
        <f t="shared" ref="CT179" ca="1" si="8646">IF($B179="","",CE179*(1+rate_A*CQ$1/365))</f>
        <v/>
      </c>
      <c r="CU179" s="3" t="str">
        <f t="shared" ref="CU179" ca="1" si="8647">IF($B179="","",CF179*(1+rate_joint*CQ$1/365))</f>
        <v/>
      </c>
      <c r="CV179" s="5" t="str">
        <f t="shared" ca="1" si="6519"/>
        <v/>
      </c>
      <c r="CW179" s="5" t="str" cm="1">
        <f t="array" aca="1" ref="CW179" ca="1">IF(CV179="","",_xlfn.IFS(CV179&lt;='Hidden inputs'!$C$15,CV179*'Hidden inputs'!$D$15,CV179&lt;='Hidden inputs'!$C$16,'Hidden inputs'!$C$15*'Hidden inputs'!$D$15+(CV179-'Hidden inputs'!$B$16)*'Hidden inputs'!$D$16,CV179&lt;='Hidden inputs'!$C$17,'Hidden inputs'!$C$15*'Hidden inputs'!$D$15+('Hidden inputs'!$C$16-'Hidden inputs'!$B$16)*'Hidden inputs'!$D$16+(CV179-'Hidden inputs'!$B$17)*'Hidden inputs'!$D$17,CV179&gt;'Hidden inputs'!$B$18,'Hidden inputs'!$C$15*'Hidden inputs'!$D$15+('Hidden inputs'!$C$16-'Hidden inputs'!$B$16)*'Hidden inputs'!$D$16+('Hidden inputs'!$C$17-'Hidden inputs'!$B$17)*'Hidden inputs'!$D$17+(CV179-'Hidden inputs'!$B$18)*'Hidden inputs'!$D$18))</f>
        <v/>
      </c>
      <c r="CX179" s="10" t="str">
        <f t="shared" ca="1" si="6520"/>
        <v/>
      </c>
      <c r="CY179" s="5" t="str">
        <f t="shared" ca="1" si="6427"/>
        <v/>
      </c>
      <c r="CZ179" s="5" t="str">
        <f t="shared" ca="1" si="6428"/>
        <v/>
      </c>
      <c r="DA179" s="5" t="str">
        <f ca="1">IF($B179="","",'Hidden inputs'!$D$11*CR179+'Hidden inputs'!$E$11*CS179)</f>
        <v/>
      </c>
      <c r="DB179" s="11" t="str">
        <f t="shared" ca="1" si="6345"/>
        <v/>
      </c>
      <c r="DC179" s="9" t="str">
        <f t="shared" ca="1" si="6429"/>
        <v/>
      </c>
      <c r="DD179" s="3" t="str">
        <f t="shared" ca="1" si="6430"/>
        <v/>
      </c>
      <c r="DE179" s="5" t="str" cm="1">
        <f t="array" aca="1" ref="DE179" ca="1">IF($B179="","",IF(DD179=0,0,IF(DD_Payment="",0,IF(DD179&lt;_xlfn.IFS(DD_Frequency="Monthly",1,DD_Frequency="Quarterly",IF(MONTH(DD$2)=1,1,IF(MONTH(DD$2)=4,1,IF(MONTH(DD$2)=7,1,IF(MONTH(DD$2)=10,1,0)))),DD_Frequency="Annually",IF(MONTH(DD$2)=1,1,0))*DD_Payment,DD179,_xlfn.IFS(DD_Frequency="Monthly",1,DD_Frequency="Quarterly",IF(MONTH(DD$2)=1,1,IF(MONTH(DD$2)=4,1,IF(MONTH(DD$2)=7,1,IF(MONTH(DD$2)=10,1,0)))),DD_Frequency="Annually",IF(MONTH(DD$2)=1,1,0))*DD_Payment))))</f>
        <v/>
      </c>
      <c r="DF179" s="3" t="str">
        <f t="shared" ref="DF179" ca="1" si="8648">IF($B179="","",IF(DD179&gt;DE179,(DD179-DE179/2)*(rate_A*(DF$1/365)),0))</f>
        <v/>
      </c>
      <c r="DG179" s="3" t="str">
        <f t="shared" ca="1" si="6522"/>
        <v/>
      </c>
      <c r="DH179" s="3" t="str">
        <f t="shared" ref="DH179" ca="1" si="8649">IF($B179="","",CS179*(1+rate_A*DF$1/365))</f>
        <v/>
      </c>
      <c r="DI179" s="3" t="str">
        <f t="shared" ref="DI179" ca="1" si="8650">IF($B179="","",CT179*(1+rate_A*DF$1/365))</f>
        <v/>
      </c>
      <c r="DJ179" s="3" t="str">
        <f t="shared" ref="DJ179" ca="1" si="8651">IF($B179="","",CU179*(1+rate_joint*DF$1/365))</f>
        <v/>
      </c>
      <c r="DK179" s="5" t="str">
        <f t="shared" ca="1" si="6526"/>
        <v/>
      </c>
      <c r="DL179" s="5" t="str" cm="1">
        <f t="array" aca="1" ref="DL179" ca="1">IF(DK179="","",_xlfn.IFS(DK179&lt;='Hidden inputs'!$C$15,DK179*'Hidden inputs'!$D$15,DK179&lt;='Hidden inputs'!$C$16,'Hidden inputs'!$C$15*'Hidden inputs'!$D$15+(DK179-'Hidden inputs'!$B$16)*'Hidden inputs'!$D$16,DK179&lt;='Hidden inputs'!$C$17,'Hidden inputs'!$C$15*'Hidden inputs'!$D$15+('Hidden inputs'!$C$16-'Hidden inputs'!$B$16)*'Hidden inputs'!$D$16+(DK179-'Hidden inputs'!$B$17)*'Hidden inputs'!$D$17,DK179&gt;'Hidden inputs'!$B$18,'Hidden inputs'!$C$15*'Hidden inputs'!$D$15+('Hidden inputs'!$C$16-'Hidden inputs'!$B$16)*'Hidden inputs'!$D$16+('Hidden inputs'!$C$17-'Hidden inputs'!$B$17)*'Hidden inputs'!$D$17+(DK179-'Hidden inputs'!$B$18)*'Hidden inputs'!$D$18))</f>
        <v/>
      </c>
      <c r="DM179" s="10" t="str">
        <f t="shared" ca="1" si="6527"/>
        <v/>
      </c>
      <c r="DN179" s="5" t="str">
        <f t="shared" ca="1" si="6435"/>
        <v/>
      </c>
      <c r="DO179" s="5" t="str">
        <f t="shared" ca="1" si="6436"/>
        <v/>
      </c>
      <c r="DP179" s="5" t="str">
        <f ca="1">IF($B179="","",'Hidden inputs'!$D$11*DG179+'Hidden inputs'!$E$11*DH179)</f>
        <v/>
      </c>
      <c r="DQ179" s="11" t="str">
        <f t="shared" ca="1" si="6350"/>
        <v/>
      </c>
      <c r="DR179" s="9" t="str">
        <f t="shared" ca="1" si="6437"/>
        <v/>
      </c>
      <c r="DS179" s="3" t="str">
        <f t="shared" ca="1" si="6438"/>
        <v/>
      </c>
      <c r="DT179" s="5" t="str" cm="1">
        <f t="array" aca="1" ref="DT179" ca="1">IF($B179="","",IF(DS179=0,0,IF(DD_Payment="",0,IF(DS179&lt;_xlfn.IFS(DD_Frequency="Monthly",1,DD_Frequency="Quarterly",IF(MONTH(DS$2)=1,1,IF(MONTH(DS$2)=4,1,IF(MONTH(DS$2)=7,1,IF(MONTH(DS$2)=10,1,0)))),DD_Frequency="Annually",IF(MONTH(DS$2)=1,1,0))*DD_Payment,DS179,_xlfn.IFS(DD_Frequency="Monthly",1,DD_Frequency="Quarterly",IF(MONTH(DS$2)=1,1,IF(MONTH(DS$2)=4,1,IF(MONTH(DS$2)=7,1,IF(MONTH(DS$2)=10,1,0)))),DD_Frequency="Annually",IF(MONTH(DS$2)=1,1,0))*DD_Payment))))</f>
        <v/>
      </c>
      <c r="DU179" s="3" t="str">
        <f t="shared" ref="DU179" ca="1" si="8652">IF($B179="","",IF(DS179&gt;DT179,(DS179-DT179/2)*(rate_A*(DU$1/365)),0))</f>
        <v/>
      </c>
      <c r="DV179" s="3" t="str">
        <f t="shared" ca="1" si="6529"/>
        <v/>
      </c>
      <c r="DW179" s="3" t="str">
        <f t="shared" ref="DW179" ca="1" si="8653">IF($B179="","",DH179*(1+rate_A*DU$1/365))</f>
        <v/>
      </c>
      <c r="DX179" s="3" t="str">
        <f t="shared" ref="DX179" ca="1" si="8654">IF($B179="","",DI179*(1+rate_A*DU$1/365))</f>
        <v/>
      </c>
      <c r="DY179" s="3" t="str">
        <f t="shared" ref="DY179" ca="1" si="8655">IF($B179="","",DJ179*(1+rate_joint*DU$1/365))</f>
        <v/>
      </c>
      <c r="DZ179" s="5" t="str">
        <f t="shared" ca="1" si="6533"/>
        <v/>
      </c>
      <c r="EA179" s="5" t="str" cm="1">
        <f t="array" aca="1" ref="EA179" ca="1">IF(DZ179="","",_xlfn.IFS(DZ179&lt;='Hidden inputs'!$C$15,DZ179*'Hidden inputs'!$D$15,DZ179&lt;='Hidden inputs'!$C$16,'Hidden inputs'!$C$15*'Hidden inputs'!$D$15+(DZ179-'Hidden inputs'!$B$16)*'Hidden inputs'!$D$16,DZ179&lt;='Hidden inputs'!$C$17,'Hidden inputs'!$C$15*'Hidden inputs'!$D$15+('Hidden inputs'!$C$16-'Hidden inputs'!$B$16)*'Hidden inputs'!$D$16+(DZ179-'Hidden inputs'!$B$17)*'Hidden inputs'!$D$17,DZ179&gt;'Hidden inputs'!$B$18,'Hidden inputs'!$C$15*'Hidden inputs'!$D$15+('Hidden inputs'!$C$16-'Hidden inputs'!$B$16)*'Hidden inputs'!$D$16+('Hidden inputs'!$C$17-'Hidden inputs'!$B$17)*'Hidden inputs'!$D$17+(DZ179-'Hidden inputs'!$B$18)*'Hidden inputs'!$D$18))</f>
        <v/>
      </c>
      <c r="EB179" s="10" t="str">
        <f t="shared" ca="1" si="6534"/>
        <v/>
      </c>
      <c r="EC179" s="5" t="str">
        <f t="shared" ca="1" si="6443"/>
        <v/>
      </c>
      <c r="ED179" s="5" t="str">
        <f t="shared" ca="1" si="6444"/>
        <v/>
      </c>
      <c r="EE179" s="5" t="str">
        <f ca="1">IF($B179="","",'Hidden inputs'!$D$11*DV179+'Hidden inputs'!$E$11*DW179)</f>
        <v/>
      </c>
      <c r="EF179" s="11" t="str">
        <f t="shared" ca="1" si="6355"/>
        <v/>
      </c>
      <c r="EG179" s="9" t="str">
        <f t="shared" ca="1" si="6445"/>
        <v/>
      </c>
      <c r="EH179" s="3" t="str">
        <f t="shared" ca="1" si="6446"/>
        <v/>
      </c>
      <c r="EI179" s="5" t="str" cm="1">
        <f t="array" aca="1" ref="EI179" ca="1">IF($B179="","",IF(EH179=0,0,IF(DD_Payment="",0,IF(EH179&lt;_xlfn.IFS(DD_Frequency="Monthly",1,DD_Frequency="Quarterly",IF(MONTH(EH$2)=1,1,IF(MONTH(EH$2)=4,1,IF(MONTH(EH$2)=7,1,IF(MONTH(EH$2)=10,1,0)))),DD_Frequency="Annually",IF(MONTH(EH$2)=1,1,0))*DD_Payment,EH179,_xlfn.IFS(DD_Frequency="Monthly",1,DD_Frequency="Quarterly",IF(MONTH(EH$2)=1,1,IF(MONTH(EH$2)=4,1,IF(MONTH(EH$2)=7,1,IF(MONTH(EH$2)=10,1,0)))),DD_Frequency="Annually",IF(MONTH(EH$2)=1,1,0))*DD_Payment))))</f>
        <v/>
      </c>
      <c r="EJ179" s="3" t="str">
        <f t="shared" ref="EJ179" ca="1" si="8656">IF($B179="","",IF(EH179&gt;EI179,(EH179-EI179/2)*(rate_A*(EJ$1/365)),0))</f>
        <v/>
      </c>
      <c r="EK179" s="3" t="str">
        <f t="shared" ca="1" si="6536"/>
        <v/>
      </c>
      <c r="EL179" s="3" t="str">
        <f t="shared" ref="EL179" ca="1" si="8657">IF($B179="","",DW179*(1+rate_A*EJ$1/365))</f>
        <v/>
      </c>
      <c r="EM179" s="3" t="str">
        <f t="shared" ref="EM179" ca="1" si="8658">IF($B179="","",DX179*(1+rate_A*EJ$1/365))</f>
        <v/>
      </c>
      <c r="EN179" s="3" t="str">
        <f t="shared" ref="EN179" ca="1" si="8659">IF($B179="","",DY179*(1+rate_joint*EJ$1/365))</f>
        <v/>
      </c>
      <c r="EO179" s="5" t="str">
        <f t="shared" ca="1" si="6540"/>
        <v/>
      </c>
      <c r="EP179" s="5" t="str" cm="1">
        <f t="array" aca="1" ref="EP179" ca="1">IF(EO179="","",_xlfn.IFS(EO179&lt;='Hidden inputs'!$C$15,EO179*'Hidden inputs'!$D$15,EO179&lt;='Hidden inputs'!$C$16,'Hidden inputs'!$C$15*'Hidden inputs'!$D$15+(EO179-'Hidden inputs'!$B$16)*'Hidden inputs'!$D$16,EO179&lt;='Hidden inputs'!$C$17,'Hidden inputs'!$C$15*'Hidden inputs'!$D$15+('Hidden inputs'!$C$16-'Hidden inputs'!$B$16)*'Hidden inputs'!$D$16+(EO179-'Hidden inputs'!$B$17)*'Hidden inputs'!$D$17,EO179&gt;'Hidden inputs'!$B$18,'Hidden inputs'!$C$15*'Hidden inputs'!$D$15+('Hidden inputs'!$C$16-'Hidden inputs'!$B$16)*'Hidden inputs'!$D$16+('Hidden inputs'!$C$17-'Hidden inputs'!$B$17)*'Hidden inputs'!$D$17+(EO179-'Hidden inputs'!$B$18)*'Hidden inputs'!$D$18))</f>
        <v/>
      </c>
      <c r="EQ179" s="10" t="str">
        <f t="shared" ca="1" si="6541"/>
        <v/>
      </c>
      <c r="ER179" s="5" t="str">
        <f t="shared" ca="1" si="6451"/>
        <v/>
      </c>
      <c r="ES179" s="5" t="str">
        <f t="shared" ca="1" si="6452"/>
        <v/>
      </c>
      <c r="ET179" s="5" t="str">
        <f ca="1">IF($B179="","",'Hidden inputs'!$D$11*EK179+'Hidden inputs'!$E$11*EL179)</f>
        <v/>
      </c>
      <c r="EU179" s="11" t="str">
        <f t="shared" ca="1" si="6360"/>
        <v/>
      </c>
      <c r="EV179" s="9" t="str">
        <f t="shared" ca="1" si="6453"/>
        <v/>
      </c>
      <c r="EW179" s="3" t="str">
        <f t="shared" ca="1" si="6454"/>
        <v/>
      </c>
      <c r="EX179" s="5" t="str" cm="1">
        <f t="array" aca="1" ref="EX179" ca="1">IF($B179="","",IF(EW179=0,0,IF(DD_Payment="",0,IF(EW179&lt;_xlfn.IFS(DD_Frequency="Monthly",1,DD_Frequency="Quarterly",IF(MONTH(EW$2)=1,1,IF(MONTH(EW$2)=4,1,IF(MONTH(EW$2)=7,1,IF(MONTH(EW$2)=10,1,0)))),DD_Frequency="Annually",IF(MONTH(EW$2)=1,1,0))*DD_Payment,EW179,_xlfn.IFS(DD_Frequency="Monthly",1,DD_Frequency="Quarterly",IF(MONTH(EW$2)=1,1,IF(MONTH(EW$2)=4,1,IF(MONTH(EW$2)=7,1,IF(MONTH(EW$2)=10,1,0)))),DD_Frequency="Annually",IF(MONTH(EW$2)=1,1,0))*DD_Payment))))</f>
        <v/>
      </c>
      <c r="EY179" s="3" t="str">
        <f t="shared" ref="EY179" ca="1" si="8660">IF($B179="","",IF(EW179&gt;EX179,(EW179-EX179/2)*(rate_A*(EY$1/365)),0))</f>
        <v/>
      </c>
      <c r="EZ179" s="3" t="str">
        <f t="shared" ca="1" si="6543"/>
        <v/>
      </c>
      <c r="FA179" s="3" t="str">
        <f t="shared" ref="FA179" ca="1" si="8661">IF($B179="","",EL179*(1+rate_A*EY$1/365))</f>
        <v/>
      </c>
      <c r="FB179" s="3" t="str">
        <f t="shared" ref="FB179" ca="1" si="8662">IF($B179="","",EM179*(1+rate_A*EY$1/365))</f>
        <v/>
      </c>
      <c r="FC179" s="3" t="str">
        <f t="shared" ref="FC179" ca="1" si="8663">IF($B179="","",EN179*(1+rate_joint*EY$1/365))</f>
        <v/>
      </c>
      <c r="FD179" s="5" t="str">
        <f t="shared" ca="1" si="6547"/>
        <v/>
      </c>
      <c r="FE179" s="5" t="str" cm="1">
        <f t="array" aca="1" ref="FE179" ca="1">IF(FD179="","",_xlfn.IFS(FD179&lt;='Hidden inputs'!$C$15,FD179*'Hidden inputs'!$D$15,FD179&lt;='Hidden inputs'!$C$16,'Hidden inputs'!$C$15*'Hidden inputs'!$D$15+(FD179-'Hidden inputs'!$B$16)*'Hidden inputs'!$D$16,FD179&lt;='Hidden inputs'!$C$17,'Hidden inputs'!$C$15*'Hidden inputs'!$D$15+('Hidden inputs'!$C$16-'Hidden inputs'!$B$16)*'Hidden inputs'!$D$16+(FD179-'Hidden inputs'!$B$17)*'Hidden inputs'!$D$17,FD179&gt;'Hidden inputs'!$B$18,'Hidden inputs'!$C$15*'Hidden inputs'!$D$15+('Hidden inputs'!$C$16-'Hidden inputs'!$B$16)*'Hidden inputs'!$D$16+('Hidden inputs'!$C$17-'Hidden inputs'!$B$17)*'Hidden inputs'!$D$17+(FD179-'Hidden inputs'!$B$18)*'Hidden inputs'!$D$18))</f>
        <v/>
      </c>
      <c r="FF179" s="10" t="str">
        <f t="shared" ca="1" si="6548"/>
        <v/>
      </c>
      <c r="FG179" s="5" t="str">
        <f t="shared" ca="1" si="6459"/>
        <v/>
      </c>
      <c r="FH179" s="5" t="str">
        <f t="shared" ca="1" si="6460"/>
        <v/>
      </c>
      <c r="FI179" s="5" t="str">
        <f ca="1">IF($B179="","",'Hidden inputs'!$D$11*EZ179+'Hidden inputs'!$E$11*FA179)</f>
        <v/>
      </c>
      <c r="FJ179" s="11" t="str">
        <f t="shared" ca="1" si="6365"/>
        <v/>
      </c>
      <c r="FK179" s="9" t="str">
        <f t="shared" ca="1" si="6461"/>
        <v/>
      </c>
      <c r="FL179" s="3" t="str">
        <f t="shared" ca="1" si="6462"/>
        <v/>
      </c>
      <c r="FM179" s="5" t="str" cm="1">
        <f t="array" aca="1" ref="FM179" ca="1">IF($B179="","",IF(FL179=0,0,IF(DD_Payment="",0,IF(FL179&lt;_xlfn.IFS(DD_Frequency="Monthly",1,DD_Frequency="Quarterly",IF(MONTH(FL$2)=1,1,IF(MONTH(FL$2)=4,1,IF(MONTH(FL$2)=7,1,IF(MONTH(FL$2)=10,1,0)))),DD_Frequency="Annually",IF(MONTH(FL$2)=1,1,0))*DD_Payment,FL179,_xlfn.IFS(DD_Frequency="Monthly",1,DD_Frequency="Quarterly",IF(MONTH(FL$2)=1,1,IF(MONTH(FL$2)=4,1,IF(MONTH(FL$2)=7,1,IF(MONTH(FL$2)=10,1,0)))),DD_Frequency="Annually",IF(MONTH(FL$2)=1,1,0))*DD_Payment))))</f>
        <v/>
      </c>
      <c r="FN179" s="3" t="str">
        <f t="shared" ref="FN179" ca="1" si="8664">IF($B179="","",IF(FL179&gt;FM179,(FL179-FM179/2)*(rate_A*(FN$1/365)),0))</f>
        <v/>
      </c>
      <c r="FO179" s="3" t="str">
        <f t="shared" ca="1" si="6550"/>
        <v/>
      </c>
      <c r="FP179" s="3" t="str">
        <f t="shared" ref="FP179" ca="1" si="8665">IF($B179="","",FA179*(1+rate_A*FN$1/365))</f>
        <v/>
      </c>
      <c r="FQ179" s="3" t="str">
        <f t="shared" ref="FQ179" ca="1" si="8666">IF($B179="","",FB179*(1+rate_A*FN$1/365))</f>
        <v/>
      </c>
      <c r="FR179" s="3" t="str">
        <f t="shared" ref="FR179" ca="1" si="8667">IF($B179="","",FC179*(1+rate_joint*FN$1/365))</f>
        <v/>
      </c>
      <c r="FS179" s="5" t="str">
        <f t="shared" ca="1" si="6554"/>
        <v/>
      </c>
      <c r="FT179" s="5" t="str" cm="1">
        <f t="array" aca="1" ref="FT179" ca="1">IF(FS179="","",_xlfn.IFS(FS179&lt;='Hidden inputs'!$C$15,FS179*'Hidden inputs'!$D$15,FS179&lt;='Hidden inputs'!$C$16,'Hidden inputs'!$C$15*'Hidden inputs'!$D$15+(FS179-'Hidden inputs'!$B$16)*'Hidden inputs'!$D$16,FS179&lt;='Hidden inputs'!$C$17,'Hidden inputs'!$C$15*'Hidden inputs'!$D$15+('Hidden inputs'!$C$16-'Hidden inputs'!$B$16)*'Hidden inputs'!$D$16+(FS179-'Hidden inputs'!$B$17)*'Hidden inputs'!$D$17,FS179&gt;'Hidden inputs'!$B$18,'Hidden inputs'!$C$15*'Hidden inputs'!$D$15+('Hidden inputs'!$C$16-'Hidden inputs'!$B$16)*'Hidden inputs'!$D$16+('Hidden inputs'!$C$17-'Hidden inputs'!$B$17)*'Hidden inputs'!$D$17+(FS179-'Hidden inputs'!$B$18)*'Hidden inputs'!$D$18))</f>
        <v/>
      </c>
      <c r="FU179" s="10" t="str">
        <f t="shared" ca="1" si="6555"/>
        <v/>
      </c>
      <c r="FV179" s="5" t="str">
        <f t="shared" ca="1" si="6467"/>
        <v/>
      </c>
      <c r="FW179" s="5" t="str">
        <f t="shared" ca="1" si="6468"/>
        <v/>
      </c>
      <c r="FX179" s="5" t="str">
        <f ca="1">IF($B179="","",'Hidden inputs'!$D$11*FO179+'Hidden inputs'!$E$11*FP179)</f>
        <v/>
      </c>
      <c r="FY179" s="11" t="str">
        <f t="shared" ca="1" si="6370"/>
        <v/>
      </c>
      <c r="FZ179" s="9" t="str">
        <f t="shared" ca="1" si="6469"/>
        <v/>
      </c>
      <c r="GA179" s="5" t="str">
        <f t="shared" ca="1" si="6470"/>
        <v/>
      </c>
      <c r="GB179" s="5" t="str">
        <f t="shared" ca="1" si="6471"/>
        <v/>
      </c>
      <c r="GC179" s="5" t="str">
        <f t="shared" ca="1" si="6371"/>
        <v/>
      </c>
      <c r="GD179" s="5" t="str">
        <f t="shared" ca="1" si="6372"/>
        <v/>
      </c>
    </row>
    <row r="180" spans="1:186" x14ac:dyDescent="0.35">
      <c r="A180" s="2"/>
      <c r="B180" s="6" t="str">
        <f t="shared" ca="1" si="6374"/>
        <v/>
      </c>
      <c r="C180" s="5" t="str">
        <f t="shared" ca="1" si="6472"/>
        <v/>
      </c>
      <c r="D180" s="5" t="str" cm="1">
        <f t="array" aca="1" ref="D180" ca="1">IF($B180="","",IF(C180=0,0,IF(DD_Payment="",0,IF(C180&lt;_xlfn.IFS(DD_Frequency="Monthly",1,DD_Frequency="Quarterly",IF(MONTH(C$2)=1,1,IF(MONTH(C$2)=4,1,IF(MONTH(C$2)=7,1,IF(MONTH(C$2)=10,1,0)))),DD_Frequency="Annually",IF(MONTH(C$2)=1,1,0))*DD_Payment,C180,_xlfn.IFS(DD_Frequency="Monthly",1,DD_Frequency="Quarterly",IF(MONTH(C$2)=1,1,IF(MONTH(C$2)=4,1,IF(MONTH(C$2)=7,1,IF(MONTH(C$2)=10,1,0)))),DD_Frequency="Annually",IF(MONTH(C$2)=1,1,0))*DD_Payment))))</f>
        <v/>
      </c>
      <c r="E180" s="5" t="str">
        <f t="shared" ref="E180" ca="1" si="8668">IF(B180="","",IF(C180&gt;D180,(C180-D180/2)*(rate_A*(E$1/365)),0))</f>
        <v/>
      </c>
      <c r="F180" s="5" t="str">
        <f t="shared" ca="1" si="6376"/>
        <v/>
      </c>
      <c r="G180" s="5" t="str">
        <f t="shared" ref="G180" ca="1" si="8669">IF(B180="","",G179*(1+rate_A*E$1/365))</f>
        <v/>
      </c>
      <c r="H180" s="5" t="str">
        <f t="shared" ref="H180" ca="1" si="8670">IF(B180="","",H179*(1+rate_A*E$1/365))</f>
        <v/>
      </c>
      <c r="I180" s="5" t="str">
        <f t="shared" ref="I180" ca="1" si="8671">IF(B180="","",I179*(1+rate_joint*E$1/365))</f>
        <v/>
      </c>
      <c r="J180" s="5" t="str">
        <f t="shared" ca="1" si="6477"/>
        <v/>
      </c>
      <c r="K180" s="5" t="str" cm="1">
        <f t="array" aca="1" ref="K180" ca="1">IF(J180="","",_xlfn.IFS(J180&lt;='Hidden inputs'!$C$15,J180*'Hidden inputs'!$D$15,J180&lt;='Hidden inputs'!$C$16,'Hidden inputs'!$C$15*'Hidden inputs'!$D$15+(J180-'Hidden inputs'!$B$16)*'Hidden inputs'!$D$16,J180&lt;='Hidden inputs'!$C$17,'Hidden inputs'!$C$15*'Hidden inputs'!$D$15+('Hidden inputs'!$C$16-'Hidden inputs'!$B$16)*'Hidden inputs'!$D$16+(J180-'Hidden inputs'!$B$17)*'Hidden inputs'!$D$17,J180&gt;'Hidden inputs'!$B$18,'Hidden inputs'!$C$15*'Hidden inputs'!$D$15+('Hidden inputs'!$C$16-'Hidden inputs'!$B$16)*'Hidden inputs'!$D$16+('Hidden inputs'!$C$17-'Hidden inputs'!$B$17)*'Hidden inputs'!$D$17+(J180-'Hidden inputs'!$B$18)*'Hidden inputs'!$D$18))</f>
        <v/>
      </c>
      <c r="L180" s="11" t="str">
        <f t="shared" ca="1" si="6478"/>
        <v/>
      </c>
      <c r="M180" s="5" t="str">
        <f t="shared" ca="1" si="6380"/>
        <v/>
      </c>
      <c r="N180" s="5" t="str">
        <f t="shared" ca="1" si="6381"/>
        <v/>
      </c>
      <c r="O180" s="5" t="str">
        <f ca="1">IF(B180="","",'Hidden inputs'!$D$11*F180+'Hidden inputs'!$E$11*G180)</f>
        <v/>
      </c>
      <c r="P180" s="11" t="str">
        <f t="shared" ca="1" si="6314"/>
        <v/>
      </c>
      <c r="Q180" s="20" t="str">
        <f t="shared" ca="1" si="6315"/>
        <v/>
      </c>
      <c r="R180" s="3" t="str">
        <f t="shared" ca="1" si="6382"/>
        <v/>
      </c>
      <c r="S180" s="5" t="str" cm="1">
        <f t="array" aca="1" ref="S180" ca="1">IF($B180="","",IF(R180=0,0,IF(DD_Payment="",0,IF(R180&lt;_xlfn.IFS(DD_Frequency="Monthly",1,DD_Frequency="Quarterly",IF(MONTH(R$2)=1,1,IF(MONTH(R$2)=4,1,IF(MONTH(R$2)=7,1,IF(MONTH(R$2)=10,1,0)))),DD_Frequency="Annually",IF(MONTH(R$2)=1,1,0))*DD_Payment,R180,_xlfn.IFS(DD_Frequency="Monthly",1,DD_Frequency="Quarterly",IF(MONTH(R$2)=1,1,IF(MONTH(R$2)=4,1,IF(MONTH(R$2)=7,1,IF(MONTH(R$2)=10,1,0)))),DD_Frequency="Annually",IF(MONTH(R$2)=1,1,0))*DD_Payment))))</f>
        <v/>
      </c>
      <c r="T180" s="3" t="str">
        <f t="shared" ref="T180" ca="1" si="8672">IF(B180="","",IF(R180&gt;S180,(R180-S180/2)*(rate_A*((T$1+A180)/365)),0))</f>
        <v/>
      </c>
      <c r="U180" s="3" t="str">
        <f t="shared" ca="1" si="6384"/>
        <v/>
      </c>
      <c r="V180" s="3" t="str">
        <f t="shared" ref="V180" ca="1" si="8673">IF(B180="","",G180*(1+rate_A*(T$1+A180)/365))</f>
        <v/>
      </c>
      <c r="W180" s="3" t="str">
        <f t="shared" ref="W180" ca="1" si="8674">IF(B180="","",H180*(1+rate_A*(T$1+A180)/365))</f>
        <v/>
      </c>
      <c r="X180" s="3" t="str">
        <f t="shared" ref="X180" ca="1" si="8675">IF(B180="","",I180*(1+rate_joint*(T$1+A180)/365))</f>
        <v/>
      </c>
      <c r="Y180" s="5" t="str">
        <f t="shared" ca="1" si="6483"/>
        <v/>
      </c>
      <c r="Z180" s="5" t="str" cm="1">
        <f t="array" aca="1" ref="Z180" ca="1">IF(Y180="","",_xlfn.IFS(Y180&lt;='Hidden inputs'!$C$15,Y180*'Hidden inputs'!$D$15,Y180&lt;='Hidden inputs'!$C$16,'Hidden inputs'!$C$15*'Hidden inputs'!$D$15+(Y180-'Hidden inputs'!$B$16)*'Hidden inputs'!$D$16,Y180&lt;='Hidden inputs'!$C$17,'Hidden inputs'!$C$15*'Hidden inputs'!$D$15+('Hidden inputs'!$C$16-'Hidden inputs'!$B$16)*'Hidden inputs'!$D$16+(Y180-'Hidden inputs'!$B$17)*'Hidden inputs'!$D$17,Y180&gt;'Hidden inputs'!$B$18,'Hidden inputs'!$C$15*'Hidden inputs'!$D$15+('Hidden inputs'!$C$16-'Hidden inputs'!$B$16)*'Hidden inputs'!$D$16+('Hidden inputs'!$C$17-'Hidden inputs'!$B$17)*'Hidden inputs'!$D$17+(Y180-'Hidden inputs'!$B$18)*'Hidden inputs'!$D$18))</f>
        <v/>
      </c>
      <c r="AA180" s="10" t="str">
        <f t="shared" ca="1" si="6484"/>
        <v/>
      </c>
      <c r="AB180" s="5" t="str">
        <f t="shared" ca="1" si="6388"/>
        <v/>
      </c>
      <c r="AC180" s="5" t="str">
        <f t="shared" ca="1" si="6485"/>
        <v/>
      </c>
      <c r="AD180" s="5" t="str">
        <f ca="1">IF(B180="","",'Hidden inputs'!$D$11*U180+'Hidden inputs'!$E$11*V180)</f>
        <v/>
      </c>
      <c r="AE180" s="11" t="str">
        <f t="shared" ca="1" si="6320"/>
        <v/>
      </c>
      <c r="AF180" s="9" t="str">
        <f t="shared" ca="1" si="6389"/>
        <v/>
      </c>
      <c r="AG180" s="3" t="str">
        <f t="shared" ca="1" si="6390"/>
        <v/>
      </c>
      <c r="AH180" s="5" t="str" cm="1">
        <f t="array" aca="1" ref="AH180" ca="1">IF($B180="","",IF(AG180=0,0,IF(DD_Payment="",0,IF(AG180&lt;_xlfn.IFS(DD_Frequency="Monthly",1,DD_Frequency="Quarterly",IF(MONTH(AG$2)=1,1,IF(MONTH(AG$2)=4,1,IF(MONTH(AG$2)=7,1,IF(MONTH(AG$2)=10,1,0)))),DD_Frequency="Annually",IF(MONTH(AG$2)=1,1,0))*DD_Payment,AG180,_xlfn.IFS(DD_Frequency="Monthly",1,DD_Frequency="Quarterly",IF(MONTH(AG$2)=1,1,IF(MONTH(AG$2)=4,1,IF(MONTH(AG$2)=7,1,IF(MONTH(AG$2)=10,1,0)))),DD_Frequency="Annually",IF(MONTH(AG$2)=1,1,0))*DD_Payment))))</f>
        <v/>
      </c>
      <c r="AI180" s="3" t="str">
        <f t="shared" ref="AI180" ca="1" si="8676">IF($B180="","",IF(AG180&gt;AH180,(AG180-AH180/2)*(rate_A*(AI$1/365)),0))</f>
        <v/>
      </c>
      <c r="AJ180" s="3" t="str">
        <f t="shared" ca="1" si="6487"/>
        <v/>
      </c>
      <c r="AK180" s="3" t="str">
        <f t="shared" ref="AK180" ca="1" si="8677">IF($B180="","",V180*(1+rate_A*AI$1/365))</f>
        <v/>
      </c>
      <c r="AL180" s="3" t="str">
        <f t="shared" ref="AL180" ca="1" si="8678">IF($B180="","",W180*(1+rate_A*AI$1/365))</f>
        <v/>
      </c>
      <c r="AM180" s="3" t="str">
        <f t="shared" ref="AM180" ca="1" si="8679">IF($B180="","",X180*(1+rate_joint*AI$1/365))</f>
        <v/>
      </c>
      <c r="AN180" s="5" t="str">
        <f t="shared" ca="1" si="6491"/>
        <v/>
      </c>
      <c r="AO180" s="5" t="str" cm="1">
        <f t="array" aca="1" ref="AO180" ca="1">IF(AN180="","",_xlfn.IFS(AN180&lt;='Hidden inputs'!$C$15,AN180*'Hidden inputs'!$D$15,AN180&lt;='Hidden inputs'!$C$16,'Hidden inputs'!$C$15*'Hidden inputs'!$D$15+(AN180-'Hidden inputs'!$B$16)*'Hidden inputs'!$D$16,AN180&lt;='Hidden inputs'!$C$17,'Hidden inputs'!$C$15*'Hidden inputs'!$D$15+('Hidden inputs'!$C$16-'Hidden inputs'!$B$16)*'Hidden inputs'!$D$16+(AN180-'Hidden inputs'!$B$17)*'Hidden inputs'!$D$17,AN180&gt;'Hidden inputs'!$B$18,'Hidden inputs'!$C$15*'Hidden inputs'!$D$15+('Hidden inputs'!$C$16-'Hidden inputs'!$B$16)*'Hidden inputs'!$D$16+('Hidden inputs'!$C$17-'Hidden inputs'!$B$17)*'Hidden inputs'!$D$17+(AN180-'Hidden inputs'!$B$18)*'Hidden inputs'!$D$18))</f>
        <v/>
      </c>
      <c r="AP180" s="10" t="str">
        <f t="shared" ca="1" si="6492"/>
        <v/>
      </c>
      <c r="AQ180" s="5" t="str">
        <f t="shared" ca="1" si="6395"/>
        <v/>
      </c>
      <c r="AR180" s="5" t="str">
        <f t="shared" ca="1" si="6396"/>
        <v/>
      </c>
      <c r="AS180" s="5" t="str">
        <f ca="1">IF($B180="","",'Hidden inputs'!$D$11*AJ180+'Hidden inputs'!$E$11*AK180)</f>
        <v/>
      </c>
      <c r="AT180" s="11" t="str">
        <f t="shared" ca="1" si="6325"/>
        <v/>
      </c>
      <c r="AU180" s="9" t="str">
        <f t="shared" ca="1" si="6397"/>
        <v/>
      </c>
      <c r="AV180" s="3" t="str">
        <f t="shared" ca="1" si="6398"/>
        <v/>
      </c>
      <c r="AW180" s="5" t="str" cm="1">
        <f t="array" aca="1" ref="AW180" ca="1">IF($B180="","",IF(AV180=0,0,IF(DD_Payment="",0,IF(AV180&lt;_xlfn.IFS(DD_Frequency="Monthly",1,DD_Frequency="Quarterly",IF(MONTH(AV$2)=1,1,IF(MONTH(AV$2)=4,1,IF(MONTH(AV$2)=7,1,IF(MONTH(AV$2)=10,1,0)))),DD_Frequency="Annually",IF(MONTH(AV$2)=1,1,0))*DD_Payment,AV180,_xlfn.IFS(DD_Frequency="Monthly",1,DD_Frequency="Quarterly",IF(MONTH(AV$2)=1,1,IF(MONTH(AV$2)=4,1,IF(MONTH(AV$2)=7,1,IF(MONTH(AV$2)=10,1,0)))),DD_Frequency="Annually",IF(MONTH(AV$2)=1,1,0))*DD_Payment))))</f>
        <v/>
      </c>
      <c r="AX180" s="3" t="str">
        <f t="shared" ref="AX180" ca="1" si="8680">IF($B180="","",IF(AV180&gt;AW180,(AV180-AW180/2)*(rate_A*(AX$1/365)),0))</f>
        <v/>
      </c>
      <c r="AY180" s="3" t="str">
        <f t="shared" ca="1" si="6494"/>
        <v/>
      </c>
      <c r="AZ180" s="3" t="str">
        <f t="shared" ref="AZ180" ca="1" si="8681">IF($B180="","",AK180*(1+rate_A*AX$1/365))</f>
        <v/>
      </c>
      <c r="BA180" s="3" t="str">
        <f t="shared" ref="BA180" ca="1" si="8682">IF($B180="","",AL180*(1+rate_A*AX$1/365))</f>
        <v/>
      </c>
      <c r="BB180" s="3" t="str">
        <f t="shared" ref="BB180" ca="1" si="8683">IF($B180="","",AM180*(1+rate_joint*AX$1/365))</f>
        <v/>
      </c>
      <c r="BC180" s="5" t="str">
        <f t="shared" ca="1" si="6498"/>
        <v/>
      </c>
      <c r="BD180" s="5" t="str" cm="1">
        <f t="array" aca="1" ref="BD180" ca="1">IF(BC180="","",_xlfn.IFS(BC180&lt;='Hidden inputs'!$C$15,BC180*'Hidden inputs'!$D$15,BC180&lt;='Hidden inputs'!$C$16,'Hidden inputs'!$C$15*'Hidden inputs'!$D$15+(BC180-'Hidden inputs'!$B$16)*'Hidden inputs'!$D$16,BC180&lt;='Hidden inputs'!$C$17,'Hidden inputs'!$C$15*'Hidden inputs'!$D$15+('Hidden inputs'!$C$16-'Hidden inputs'!$B$16)*'Hidden inputs'!$D$16+(BC180-'Hidden inputs'!$B$17)*'Hidden inputs'!$D$17,BC180&gt;'Hidden inputs'!$B$18,'Hidden inputs'!$C$15*'Hidden inputs'!$D$15+('Hidden inputs'!$C$16-'Hidden inputs'!$B$16)*'Hidden inputs'!$D$16+('Hidden inputs'!$C$17-'Hidden inputs'!$B$17)*'Hidden inputs'!$D$17+(BC180-'Hidden inputs'!$B$18)*'Hidden inputs'!$D$18))</f>
        <v/>
      </c>
      <c r="BE180" s="10" t="str">
        <f t="shared" ca="1" si="6499"/>
        <v/>
      </c>
      <c r="BF180" s="5" t="str">
        <f t="shared" ca="1" si="6403"/>
        <v/>
      </c>
      <c r="BG180" s="5" t="str">
        <f t="shared" ca="1" si="6404"/>
        <v/>
      </c>
      <c r="BH180" s="5" t="str">
        <f ca="1">IF($B180="","",'Hidden inputs'!$D$11*AY180+'Hidden inputs'!$E$11*AZ180)</f>
        <v/>
      </c>
      <c r="BI180" s="11" t="str">
        <f t="shared" ca="1" si="6330"/>
        <v/>
      </c>
      <c r="BJ180" s="9" t="str">
        <f t="shared" ca="1" si="6405"/>
        <v/>
      </c>
      <c r="BK180" s="3" t="str">
        <f t="shared" ca="1" si="6406"/>
        <v/>
      </c>
      <c r="BL180" s="5" t="str" cm="1">
        <f t="array" aca="1" ref="BL180" ca="1">IF($B180="","",IF(BK180=0,0,IF(DD_Payment="",0,IF(BK180&lt;_xlfn.IFS(DD_Frequency="Monthly",1,DD_Frequency="Quarterly",IF(MONTH(BK$2)=1,1,IF(MONTH(BK$2)=4,1,IF(MONTH(BK$2)=7,1,IF(MONTH(BK$2)=10,1,0)))),DD_Frequency="Annually",IF(MONTH(BK$2)=1,1,0))*DD_Payment,BK180,_xlfn.IFS(DD_Frequency="Monthly",1,DD_Frequency="Quarterly",IF(MONTH(BK$2)=1,1,IF(MONTH(BK$2)=4,1,IF(MONTH(BK$2)=7,1,IF(MONTH(BK$2)=10,1,0)))),DD_Frequency="Annually",IF(MONTH(BK$2)=1,1,0))*DD_Payment))))</f>
        <v/>
      </c>
      <c r="BM180" s="3" t="str">
        <f t="shared" ref="BM180" ca="1" si="8684">IF($B180="","",IF(BK180&gt;BL180,(BK180-BL180/2)*(rate_A*(BM$1/365)),0))</f>
        <v/>
      </c>
      <c r="BN180" s="3" t="str">
        <f t="shared" ca="1" si="6501"/>
        <v/>
      </c>
      <c r="BO180" s="3" t="str">
        <f t="shared" ref="BO180" ca="1" si="8685">IF($B180="","",AZ180*(1+rate_A*BM$1/365))</f>
        <v/>
      </c>
      <c r="BP180" s="3" t="str">
        <f t="shared" ref="BP180" ca="1" si="8686">IF($B180="","",BA180*(1+rate_A*BM$1/365))</f>
        <v/>
      </c>
      <c r="BQ180" s="3" t="str">
        <f t="shared" ref="BQ180" ca="1" si="8687">IF($B180="","",BB180*(1+rate_joint*BM$1/365))</f>
        <v/>
      </c>
      <c r="BR180" s="5" t="str">
        <f t="shared" ca="1" si="6505"/>
        <v/>
      </c>
      <c r="BS180" s="5" t="str" cm="1">
        <f t="array" aca="1" ref="BS180" ca="1">IF(BR180="","",_xlfn.IFS(BR180&lt;='Hidden inputs'!$C$15,BR180*'Hidden inputs'!$D$15,BR180&lt;='Hidden inputs'!$C$16,'Hidden inputs'!$C$15*'Hidden inputs'!$D$15+(BR180-'Hidden inputs'!$B$16)*'Hidden inputs'!$D$16,BR180&lt;='Hidden inputs'!$C$17,'Hidden inputs'!$C$15*'Hidden inputs'!$D$15+('Hidden inputs'!$C$16-'Hidden inputs'!$B$16)*'Hidden inputs'!$D$16+(BR180-'Hidden inputs'!$B$17)*'Hidden inputs'!$D$17,BR180&gt;'Hidden inputs'!$B$18,'Hidden inputs'!$C$15*'Hidden inputs'!$D$15+('Hidden inputs'!$C$16-'Hidden inputs'!$B$16)*'Hidden inputs'!$D$16+('Hidden inputs'!$C$17-'Hidden inputs'!$B$17)*'Hidden inputs'!$D$17+(BR180-'Hidden inputs'!$B$18)*'Hidden inputs'!$D$18))</f>
        <v/>
      </c>
      <c r="BT180" s="10" t="str">
        <f t="shared" ca="1" si="6506"/>
        <v/>
      </c>
      <c r="BU180" s="5" t="str">
        <f t="shared" ca="1" si="6411"/>
        <v/>
      </c>
      <c r="BV180" s="5" t="str">
        <f t="shared" ca="1" si="6412"/>
        <v/>
      </c>
      <c r="BW180" s="5" t="str">
        <f ca="1">IF($B180="","",'Hidden inputs'!$D$11*BN180+'Hidden inputs'!$E$11*BO180)</f>
        <v/>
      </c>
      <c r="BX180" s="11" t="str">
        <f t="shared" ca="1" si="6335"/>
        <v/>
      </c>
      <c r="BY180" s="9" t="str">
        <f t="shared" ca="1" si="6413"/>
        <v/>
      </c>
      <c r="BZ180" s="3" t="str">
        <f t="shared" ca="1" si="6414"/>
        <v/>
      </c>
      <c r="CA180" s="5" t="str" cm="1">
        <f t="array" aca="1" ref="CA180" ca="1">IF($B180="","",IF(BZ180=0,0,IF(DD_Payment="",0,IF(BZ180&lt;_xlfn.IFS(DD_Frequency="Monthly",1,DD_Frequency="Quarterly",IF(MONTH(BZ$2)=1,1,IF(MONTH(BZ$2)=4,1,IF(MONTH(BZ$2)=7,1,IF(MONTH(BZ$2)=10,1,0)))),DD_Frequency="Annually",IF(MONTH(BZ$2)=1,1,0))*DD_Payment,BZ180,_xlfn.IFS(DD_Frequency="Monthly",1,DD_Frequency="Quarterly",IF(MONTH(BZ$2)=1,1,IF(MONTH(BZ$2)=4,1,IF(MONTH(BZ$2)=7,1,IF(MONTH(BZ$2)=10,1,0)))),DD_Frequency="Annually",IF(MONTH(BZ$2)=1,1,0))*DD_Payment))))</f>
        <v/>
      </c>
      <c r="CB180" s="3" t="str">
        <f t="shared" ref="CB180" ca="1" si="8688">IF($B180="","",IF(BZ180&gt;CA180,(BZ180-CA180/2)*(rate_A*(CB$1/365)),0))</f>
        <v/>
      </c>
      <c r="CC180" s="3" t="str">
        <f t="shared" ca="1" si="6508"/>
        <v/>
      </c>
      <c r="CD180" s="3" t="str">
        <f t="shared" ref="CD180" ca="1" si="8689">IF($B180="","",BO180*(1+rate_A*CB$1/365))</f>
        <v/>
      </c>
      <c r="CE180" s="3" t="str">
        <f t="shared" ref="CE180" ca="1" si="8690">IF($B180="","",BP180*(1+rate_A*CB$1/365))</f>
        <v/>
      </c>
      <c r="CF180" s="3" t="str">
        <f t="shared" ref="CF180" ca="1" si="8691">IF($B180="","",BQ180*(1+rate_joint*CB$1/365))</f>
        <v/>
      </c>
      <c r="CG180" s="5" t="str">
        <f t="shared" ca="1" si="6512"/>
        <v/>
      </c>
      <c r="CH180" s="5" t="str" cm="1">
        <f t="array" aca="1" ref="CH180" ca="1">IF(CG180="","",_xlfn.IFS(CG180&lt;='Hidden inputs'!$C$15,CG180*'Hidden inputs'!$D$15,CG180&lt;='Hidden inputs'!$C$16,'Hidden inputs'!$C$15*'Hidden inputs'!$D$15+(CG180-'Hidden inputs'!$B$16)*'Hidden inputs'!$D$16,CG180&lt;='Hidden inputs'!$C$17,'Hidden inputs'!$C$15*'Hidden inputs'!$D$15+('Hidden inputs'!$C$16-'Hidden inputs'!$B$16)*'Hidden inputs'!$D$16+(CG180-'Hidden inputs'!$B$17)*'Hidden inputs'!$D$17,CG180&gt;'Hidden inputs'!$B$18,'Hidden inputs'!$C$15*'Hidden inputs'!$D$15+('Hidden inputs'!$C$16-'Hidden inputs'!$B$16)*'Hidden inputs'!$D$16+('Hidden inputs'!$C$17-'Hidden inputs'!$B$17)*'Hidden inputs'!$D$17+(CG180-'Hidden inputs'!$B$18)*'Hidden inputs'!$D$18))</f>
        <v/>
      </c>
      <c r="CI180" s="10" t="str">
        <f t="shared" ca="1" si="6513"/>
        <v/>
      </c>
      <c r="CJ180" s="5" t="str">
        <f t="shared" ca="1" si="6419"/>
        <v/>
      </c>
      <c r="CK180" s="5" t="str">
        <f t="shared" ca="1" si="6420"/>
        <v/>
      </c>
      <c r="CL180" s="5" t="str">
        <f ca="1">IF($B180="","",'Hidden inputs'!$D$11*CC180+'Hidden inputs'!$E$11*CD180)</f>
        <v/>
      </c>
      <c r="CM180" s="11" t="str">
        <f t="shared" ca="1" si="6340"/>
        <v/>
      </c>
      <c r="CN180" s="9" t="str">
        <f t="shared" ca="1" si="6421"/>
        <v/>
      </c>
      <c r="CO180" s="3" t="str">
        <f t="shared" ca="1" si="6422"/>
        <v/>
      </c>
      <c r="CP180" s="5" t="str" cm="1">
        <f t="array" aca="1" ref="CP180" ca="1">IF($B180="","",IF(CO180=0,0,IF(DD_Payment="",0,IF(CO180&lt;_xlfn.IFS(DD_Frequency="Monthly",1,DD_Frequency="Quarterly",IF(MONTH(CO$2)=1,1,IF(MONTH(CO$2)=4,1,IF(MONTH(CO$2)=7,1,IF(MONTH(CO$2)=10,1,0)))),DD_Frequency="Annually",IF(MONTH(CO$2)=1,1,0))*DD_Payment,CO180,_xlfn.IFS(DD_Frequency="Monthly",1,DD_Frequency="Quarterly",IF(MONTH(CO$2)=1,1,IF(MONTH(CO$2)=4,1,IF(MONTH(CO$2)=7,1,IF(MONTH(CO$2)=10,1,0)))),DD_Frequency="Annually",IF(MONTH(CO$2)=1,1,0))*DD_Payment))))</f>
        <v/>
      </c>
      <c r="CQ180" s="3" t="str">
        <f t="shared" ref="CQ180" ca="1" si="8692">IF($B180="","",IF(CO180&gt;CP180,(CO180-CP180/2)*(rate_A*(CQ$1/365)),0))</f>
        <v/>
      </c>
      <c r="CR180" s="3" t="str">
        <f t="shared" ca="1" si="6515"/>
        <v/>
      </c>
      <c r="CS180" s="3" t="str">
        <f t="shared" ref="CS180" ca="1" si="8693">IF($B180="","",CD180*(1+rate_A*CQ$1/365))</f>
        <v/>
      </c>
      <c r="CT180" s="3" t="str">
        <f t="shared" ref="CT180" ca="1" si="8694">IF($B180="","",CE180*(1+rate_A*CQ$1/365))</f>
        <v/>
      </c>
      <c r="CU180" s="3" t="str">
        <f t="shared" ref="CU180" ca="1" si="8695">IF($B180="","",CF180*(1+rate_joint*CQ$1/365))</f>
        <v/>
      </c>
      <c r="CV180" s="5" t="str">
        <f t="shared" ca="1" si="6519"/>
        <v/>
      </c>
      <c r="CW180" s="5" t="str" cm="1">
        <f t="array" aca="1" ref="CW180" ca="1">IF(CV180="","",_xlfn.IFS(CV180&lt;='Hidden inputs'!$C$15,CV180*'Hidden inputs'!$D$15,CV180&lt;='Hidden inputs'!$C$16,'Hidden inputs'!$C$15*'Hidden inputs'!$D$15+(CV180-'Hidden inputs'!$B$16)*'Hidden inputs'!$D$16,CV180&lt;='Hidden inputs'!$C$17,'Hidden inputs'!$C$15*'Hidden inputs'!$D$15+('Hidden inputs'!$C$16-'Hidden inputs'!$B$16)*'Hidden inputs'!$D$16+(CV180-'Hidden inputs'!$B$17)*'Hidden inputs'!$D$17,CV180&gt;'Hidden inputs'!$B$18,'Hidden inputs'!$C$15*'Hidden inputs'!$D$15+('Hidden inputs'!$C$16-'Hidden inputs'!$B$16)*'Hidden inputs'!$D$16+('Hidden inputs'!$C$17-'Hidden inputs'!$B$17)*'Hidden inputs'!$D$17+(CV180-'Hidden inputs'!$B$18)*'Hidden inputs'!$D$18))</f>
        <v/>
      </c>
      <c r="CX180" s="10" t="str">
        <f t="shared" ca="1" si="6520"/>
        <v/>
      </c>
      <c r="CY180" s="5" t="str">
        <f t="shared" ca="1" si="6427"/>
        <v/>
      </c>
      <c r="CZ180" s="5" t="str">
        <f t="shared" ca="1" si="6428"/>
        <v/>
      </c>
      <c r="DA180" s="5" t="str">
        <f ca="1">IF($B180="","",'Hidden inputs'!$D$11*CR180+'Hidden inputs'!$E$11*CS180)</f>
        <v/>
      </c>
      <c r="DB180" s="11" t="str">
        <f t="shared" ca="1" si="6345"/>
        <v/>
      </c>
      <c r="DC180" s="9" t="str">
        <f t="shared" ca="1" si="6429"/>
        <v/>
      </c>
      <c r="DD180" s="3" t="str">
        <f t="shared" ca="1" si="6430"/>
        <v/>
      </c>
      <c r="DE180" s="5" t="str" cm="1">
        <f t="array" aca="1" ref="DE180" ca="1">IF($B180="","",IF(DD180=0,0,IF(DD_Payment="",0,IF(DD180&lt;_xlfn.IFS(DD_Frequency="Monthly",1,DD_Frequency="Quarterly",IF(MONTH(DD$2)=1,1,IF(MONTH(DD$2)=4,1,IF(MONTH(DD$2)=7,1,IF(MONTH(DD$2)=10,1,0)))),DD_Frequency="Annually",IF(MONTH(DD$2)=1,1,0))*DD_Payment,DD180,_xlfn.IFS(DD_Frequency="Monthly",1,DD_Frequency="Quarterly",IF(MONTH(DD$2)=1,1,IF(MONTH(DD$2)=4,1,IF(MONTH(DD$2)=7,1,IF(MONTH(DD$2)=10,1,0)))),DD_Frequency="Annually",IF(MONTH(DD$2)=1,1,0))*DD_Payment))))</f>
        <v/>
      </c>
      <c r="DF180" s="3" t="str">
        <f t="shared" ref="DF180" ca="1" si="8696">IF($B180="","",IF(DD180&gt;DE180,(DD180-DE180/2)*(rate_A*(DF$1/365)),0))</f>
        <v/>
      </c>
      <c r="DG180" s="3" t="str">
        <f t="shared" ca="1" si="6522"/>
        <v/>
      </c>
      <c r="DH180" s="3" t="str">
        <f t="shared" ref="DH180" ca="1" si="8697">IF($B180="","",CS180*(1+rate_A*DF$1/365))</f>
        <v/>
      </c>
      <c r="DI180" s="3" t="str">
        <f t="shared" ref="DI180" ca="1" si="8698">IF($B180="","",CT180*(1+rate_A*DF$1/365))</f>
        <v/>
      </c>
      <c r="DJ180" s="3" t="str">
        <f t="shared" ref="DJ180" ca="1" si="8699">IF($B180="","",CU180*(1+rate_joint*DF$1/365))</f>
        <v/>
      </c>
      <c r="DK180" s="5" t="str">
        <f t="shared" ca="1" si="6526"/>
        <v/>
      </c>
      <c r="DL180" s="5" t="str" cm="1">
        <f t="array" aca="1" ref="DL180" ca="1">IF(DK180="","",_xlfn.IFS(DK180&lt;='Hidden inputs'!$C$15,DK180*'Hidden inputs'!$D$15,DK180&lt;='Hidden inputs'!$C$16,'Hidden inputs'!$C$15*'Hidden inputs'!$D$15+(DK180-'Hidden inputs'!$B$16)*'Hidden inputs'!$D$16,DK180&lt;='Hidden inputs'!$C$17,'Hidden inputs'!$C$15*'Hidden inputs'!$D$15+('Hidden inputs'!$C$16-'Hidden inputs'!$B$16)*'Hidden inputs'!$D$16+(DK180-'Hidden inputs'!$B$17)*'Hidden inputs'!$D$17,DK180&gt;'Hidden inputs'!$B$18,'Hidden inputs'!$C$15*'Hidden inputs'!$D$15+('Hidden inputs'!$C$16-'Hidden inputs'!$B$16)*'Hidden inputs'!$D$16+('Hidden inputs'!$C$17-'Hidden inputs'!$B$17)*'Hidden inputs'!$D$17+(DK180-'Hidden inputs'!$B$18)*'Hidden inputs'!$D$18))</f>
        <v/>
      </c>
      <c r="DM180" s="10" t="str">
        <f t="shared" ca="1" si="6527"/>
        <v/>
      </c>
      <c r="DN180" s="5" t="str">
        <f t="shared" ca="1" si="6435"/>
        <v/>
      </c>
      <c r="DO180" s="5" t="str">
        <f t="shared" ca="1" si="6436"/>
        <v/>
      </c>
      <c r="DP180" s="5" t="str">
        <f ca="1">IF($B180="","",'Hidden inputs'!$D$11*DG180+'Hidden inputs'!$E$11*DH180)</f>
        <v/>
      </c>
      <c r="DQ180" s="11" t="str">
        <f t="shared" ca="1" si="6350"/>
        <v/>
      </c>
      <c r="DR180" s="9" t="str">
        <f t="shared" ca="1" si="6437"/>
        <v/>
      </c>
      <c r="DS180" s="3" t="str">
        <f t="shared" ca="1" si="6438"/>
        <v/>
      </c>
      <c r="DT180" s="5" t="str" cm="1">
        <f t="array" aca="1" ref="DT180" ca="1">IF($B180="","",IF(DS180=0,0,IF(DD_Payment="",0,IF(DS180&lt;_xlfn.IFS(DD_Frequency="Monthly",1,DD_Frequency="Quarterly",IF(MONTH(DS$2)=1,1,IF(MONTH(DS$2)=4,1,IF(MONTH(DS$2)=7,1,IF(MONTH(DS$2)=10,1,0)))),DD_Frequency="Annually",IF(MONTH(DS$2)=1,1,0))*DD_Payment,DS180,_xlfn.IFS(DD_Frequency="Monthly",1,DD_Frequency="Quarterly",IF(MONTH(DS$2)=1,1,IF(MONTH(DS$2)=4,1,IF(MONTH(DS$2)=7,1,IF(MONTH(DS$2)=10,1,0)))),DD_Frequency="Annually",IF(MONTH(DS$2)=1,1,0))*DD_Payment))))</f>
        <v/>
      </c>
      <c r="DU180" s="3" t="str">
        <f t="shared" ref="DU180" ca="1" si="8700">IF($B180="","",IF(DS180&gt;DT180,(DS180-DT180/2)*(rate_A*(DU$1/365)),0))</f>
        <v/>
      </c>
      <c r="DV180" s="3" t="str">
        <f t="shared" ca="1" si="6529"/>
        <v/>
      </c>
      <c r="DW180" s="3" t="str">
        <f t="shared" ref="DW180" ca="1" si="8701">IF($B180="","",DH180*(1+rate_A*DU$1/365))</f>
        <v/>
      </c>
      <c r="DX180" s="3" t="str">
        <f t="shared" ref="DX180" ca="1" si="8702">IF($B180="","",DI180*(1+rate_A*DU$1/365))</f>
        <v/>
      </c>
      <c r="DY180" s="3" t="str">
        <f t="shared" ref="DY180" ca="1" si="8703">IF($B180="","",DJ180*(1+rate_joint*DU$1/365))</f>
        <v/>
      </c>
      <c r="DZ180" s="5" t="str">
        <f t="shared" ca="1" si="6533"/>
        <v/>
      </c>
      <c r="EA180" s="5" t="str" cm="1">
        <f t="array" aca="1" ref="EA180" ca="1">IF(DZ180="","",_xlfn.IFS(DZ180&lt;='Hidden inputs'!$C$15,DZ180*'Hidden inputs'!$D$15,DZ180&lt;='Hidden inputs'!$C$16,'Hidden inputs'!$C$15*'Hidden inputs'!$D$15+(DZ180-'Hidden inputs'!$B$16)*'Hidden inputs'!$D$16,DZ180&lt;='Hidden inputs'!$C$17,'Hidden inputs'!$C$15*'Hidden inputs'!$D$15+('Hidden inputs'!$C$16-'Hidden inputs'!$B$16)*'Hidden inputs'!$D$16+(DZ180-'Hidden inputs'!$B$17)*'Hidden inputs'!$D$17,DZ180&gt;'Hidden inputs'!$B$18,'Hidden inputs'!$C$15*'Hidden inputs'!$D$15+('Hidden inputs'!$C$16-'Hidden inputs'!$B$16)*'Hidden inputs'!$D$16+('Hidden inputs'!$C$17-'Hidden inputs'!$B$17)*'Hidden inputs'!$D$17+(DZ180-'Hidden inputs'!$B$18)*'Hidden inputs'!$D$18))</f>
        <v/>
      </c>
      <c r="EB180" s="10" t="str">
        <f t="shared" ca="1" si="6534"/>
        <v/>
      </c>
      <c r="EC180" s="5" t="str">
        <f t="shared" ca="1" si="6443"/>
        <v/>
      </c>
      <c r="ED180" s="5" t="str">
        <f t="shared" ca="1" si="6444"/>
        <v/>
      </c>
      <c r="EE180" s="5" t="str">
        <f ca="1">IF($B180="","",'Hidden inputs'!$D$11*DV180+'Hidden inputs'!$E$11*DW180)</f>
        <v/>
      </c>
      <c r="EF180" s="11" t="str">
        <f t="shared" ca="1" si="6355"/>
        <v/>
      </c>
      <c r="EG180" s="9" t="str">
        <f t="shared" ca="1" si="6445"/>
        <v/>
      </c>
      <c r="EH180" s="3" t="str">
        <f t="shared" ca="1" si="6446"/>
        <v/>
      </c>
      <c r="EI180" s="5" t="str" cm="1">
        <f t="array" aca="1" ref="EI180" ca="1">IF($B180="","",IF(EH180=0,0,IF(DD_Payment="",0,IF(EH180&lt;_xlfn.IFS(DD_Frequency="Monthly",1,DD_Frequency="Quarterly",IF(MONTH(EH$2)=1,1,IF(MONTH(EH$2)=4,1,IF(MONTH(EH$2)=7,1,IF(MONTH(EH$2)=10,1,0)))),DD_Frequency="Annually",IF(MONTH(EH$2)=1,1,0))*DD_Payment,EH180,_xlfn.IFS(DD_Frequency="Monthly",1,DD_Frequency="Quarterly",IF(MONTH(EH$2)=1,1,IF(MONTH(EH$2)=4,1,IF(MONTH(EH$2)=7,1,IF(MONTH(EH$2)=10,1,0)))),DD_Frequency="Annually",IF(MONTH(EH$2)=1,1,0))*DD_Payment))))</f>
        <v/>
      </c>
      <c r="EJ180" s="3" t="str">
        <f t="shared" ref="EJ180" ca="1" si="8704">IF($B180="","",IF(EH180&gt;EI180,(EH180-EI180/2)*(rate_A*(EJ$1/365)),0))</f>
        <v/>
      </c>
      <c r="EK180" s="3" t="str">
        <f t="shared" ca="1" si="6536"/>
        <v/>
      </c>
      <c r="EL180" s="3" t="str">
        <f t="shared" ref="EL180" ca="1" si="8705">IF($B180="","",DW180*(1+rate_A*EJ$1/365))</f>
        <v/>
      </c>
      <c r="EM180" s="3" t="str">
        <f t="shared" ref="EM180" ca="1" si="8706">IF($B180="","",DX180*(1+rate_A*EJ$1/365))</f>
        <v/>
      </c>
      <c r="EN180" s="3" t="str">
        <f t="shared" ref="EN180" ca="1" si="8707">IF($B180="","",DY180*(1+rate_joint*EJ$1/365))</f>
        <v/>
      </c>
      <c r="EO180" s="5" t="str">
        <f t="shared" ca="1" si="6540"/>
        <v/>
      </c>
      <c r="EP180" s="5" t="str" cm="1">
        <f t="array" aca="1" ref="EP180" ca="1">IF(EO180="","",_xlfn.IFS(EO180&lt;='Hidden inputs'!$C$15,EO180*'Hidden inputs'!$D$15,EO180&lt;='Hidden inputs'!$C$16,'Hidden inputs'!$C$15*'Hidden inputs'!$D$15+(EO180-'Hidden inputs'!$B$16)*'Hidden inputs'!$D$16,EO180&lt;='Hidden inputs'!$C$17,'Hidden inputs'!$C$15*'Hidden inputs'!$D$15+('Hidden inputs'!$C$16-'Hidden inputs'!$B$16)*'Hidden inputs'!$D$16+(EO180-'Hidden inputs'!$B$17)*'Hidden inputs'!$D$17,EO180&gt;'Hidden inputs'!$B$18,'Hidden inputs'!$C$15*'Hidden inputs'!$D$15+('Hidden inputs'!$C$16-'Hidden inputs'!$B$16)*'Hidden inputs'!$D$16+('Hidden inputs'!$C$17-'Hidden inputs'!$B$17)*'Hidden inputs'!$D$17+(EO180-'Hidden inputs'!$B$18)*'Hidden inputs'!$D$18))</f>
        <v/>
      </c>
      <c r="EQ180" s="10" t="str">
        <f t="shared" ca="1" si="6541"/>
        <v/>
      </c>
      <c r="ER180" s="5" t="str">
        <f t="shared" ca="1" si="6451"/>
        <v/>
      </c>
      <c r="ES180" s="5" t="str">
        <f t="shared" ca="1" si="6452"/>
        <v/>
      </c>
      <c r="ET180" s="5" t="str">
        <f ca="1">IF($B180="","",'Hidden inputs'!$D$11*EK180+'Hidden inputs'!$E$11*EL180)</f>
        <v/>
      </c>
      <c r="EU180" s="11" t="str">
        <f t="shared" ca="1" si="6360"/>
        <v/>
      </c>
      <c r="EV180" s="9" t="str">
        <f t="shared" ca="1" si="6453"/>
        <v/>
      </c>
      <c r="EW180" s="3" t="str">
        <f t="shared" ca="1" si="6454"/>
        <v/>
      </c>
      <c r="EX180" s="5" t="str" cm="1">
        <f t="array" aca="1" ref="EX180" ca="1">IF($B180="","",IF(EW180=0,0,IF(DD_Payment="",0,IF(EW180&lt;_xlfn.IFS(DD_Frequency="Monthly",1,DD_Frequency="Quarterly",IF(MONTH(EW$2)=1,1,IF(MONTH(EW$2)=4,1,IF(MONTH(EW$2)=7,1,IF(MONTH(EW$2)=10,1,0)))),DD_Frequency="Annually",IF(MONTH(EW$2)=1,1,0))*DD_Payment,EW180,_xlfn.IFS(DD_Frequency="Monthly",1,DD_Frequency="Quarterly",IF(MONTH(EW$2)=1,1,IF(MONTH(EW$2)=4,1,IF(MONTH(EW$2)=7,1,IF(MONTH(EW$2)=10,1,0)))),DD_Frequency="Annually",IF(MONTH(EW$2)=1,1,0))*DD_Payment))))</f>
        <v/>
      </c>
      <c r="EY180" s="3" t="str">
        <f t="shared" ref="EY180" ca="1" si="8708">IF($B180="","",IF(EW180&gt;EX180,(EW180-EX180/2)*(rate_A*(EY$1/365)),0))</f>
        <v/>
      </c>
      <c r="EZ180" s="3" t="str">
        <f t="shared" ca="1" si="6543"/>
        <v/>
      </c>
      <c r="FA180" s="3" t="str">
        <f t="shared" ref="FA180" ca="1" si="8709">IF($B180="","",EL180*(1+rate_A*EY$1/365))</f>
        <v/>
      </c>
      <c r="FB180" s="3" t="str">
        <f t="shared" ref="FB180" ca="1" si="8710">IF($B180="","",EM180*(1+rate_A*EY$1/365))</f>
        <v/>
      </c>
      <c r="FC180" s="3" t="str">
        <f t="shared" ref="FC180" ca="1" si="8711">IF($B180="","",EN180*(1+rate_joint*EY$1/365))</f>
        <v/>
      </c>
      <c r="FD180" s="5" t="str">
        <f t="shared" ca="1" si="6547"/>
        <v/>
      </c>
      <c r="FE180" s="5" t="str" cm="1">
        <f t="array" aca="1" ref="FE180" ca="1">IF(FD180="","",_xlfn.IFS(FD180&lt;='Hidden inputs'!$C$15,FD180*'Hidden inputs'!$D$15,FD180&lt;='Hidden inputs'!$C$16,'Hidden inputs'!$C$15*'Hidden inputs'!$D$15+(FD180-'Hidden inputs'!$B$16)*'Hidden inputs'!$D$16,FD180&lt;='Hidden inputs'!$C$17,'Hidden inputs'!$C$15*'Hidden inputs'!$D$15+('Hidden inputs'!$C$16-'Hidden inputs'!$B$16)*'Hidden inputs'!$D$16+(FD180-'Hidden inputs'!$B$17)*'Hidden inputs'!$D$17,FD180&gt;'Hidden inputs'!$B$18,'Hidden inputs'!$C$15*'Hidden inputs'!$D$15+('Hidden inputs'!$C$16-'Hidden inputs'!$B$16)*'Hidden inputs'!$D$16+('Hidden inputs'!$C$17-'Hidden inputs'!$B$17)*'Hidden inputs'!$D$17+(FD180-'Hidden inputs'!$B$18)*'Hidden inputs'!$D$18))</f>
        <v/>
      </c>
      <c r="FF180" s="10" t="str">
        <f t="shared" ca="1" si="6548"/>
        <v/>
      </c>
      <c r="FG180" s="5" t="str">
        <f t="shared" ca="1" si="6459"/>
        <v/>
      </c>
      <c r="FH180" s="5" t="str">
        <f t="shared" ca="1" si="6460"/>
        <v/>
      </c>
      <c r="FI180" s="5" t="str">
        <f ca="1">IF($B180="","",'Hidden inputs'!$D$11*EZ180+'Hidden inputs'!$E$11*FA180)</f>
        <v/>
      </c>
      <c r="FJ180" s="11" t="str">
        <f t="shared" ca="1" si="6365"/>
        <v/>
      </c>
      <c r="FK180" s="9" t="str">
        <f t="shared" ca="1" si="6461"/>
        <v/>
      </c>
      <c r="FL180" s="3" t="str">
        <f t="shared" ca="1" si="6462"/>
        <v/>
      </c>
      <c r="FM180" s="5" t="str" cm="1">
        <f t="array" aca="1" ref="FM180" ca="1">IF($B180="","",IF(FL180=0,0,IF(DD_Payment="",0,IF(FL180&lt;_xlfn.IFS(DD_Frequency="Monthly",1,DD_Frequency="Quarterly",IF(MONTH(FL$2)=1,1,IF(MONTH(FL$2)=4,1,IF(MONTH(FL$2)=7,1,IF(MONTH(FL$2)=10,1,0)))),DD_Frequency="Annually",IF(MONTH(FL$2)=1,1,0))*DD_Payment,FL180,_xlfn.IFS(DD_Frequency="Monthly",1,DD_Frequency="Quarterly",IF(MONTH(FL$2)=1,1,IF(MONTH(FL$2)=4,1,IF(MONTH(FL$2)=7,1,IF(MONTH(FL$2)=10,1,0)))),DD_Frequency="Annually",IF(MONTH(FL$2)=1,1,0))*DD_Payment))))</f>
        <v/>
      </c>
      <c r="FN180" s="3" t="str">
        <f t="shared" ref="FN180" ca="1" si="8712">IF($B180="","",IF(FL180&gt;FM180,(FL180-FM180/2)*(rate_A*(FN$1/365)),0))</f>
        <v/>
      </c>
      <c r="FO180" s="3" t="str">
        <f t="shared" ca="1" si="6550"/>
        <v/>
      </c>
      <c r="FP180" s="3" t="str">
        <f t="shared" ref="FP180" ca="1" si="8713">IF($B180="","",FA180*(1+rate_A*FN$1/365))</f>
        <v/>
      </c>
      <c r="FQ180" s="3" t="str">
        <f t="shared" ref="FQ180" ca="1" si="8714">IF($B180="","",FB180*(1+rate_A*FN$1/365))</f>
        <v/>
      </c>
      <c r="FR180" s="3" t="str">
        <f t="shared" ref="FR180" ca="1" si="8715">IF($B180="","",FC180*(1+rate_joint*FN$1/365))</f>
        <v/>
      </c>
      <c r="FS180" s="5" t="str">
        <f t="shared" ca="1" si="6554"/>
        <v/>
      </c>
      <c r="FT180" s="5" t="str" cm="1">
        <f t="array" aca="1" ref="FT180" ca="1">IF(FS180="","",_xlfn.IFS(FS180&lt;='Hidden inputs'!$C$15,FS180*'Hidden inputs'!$D$15,FS180&lt;='Hidden inputs'!$C$16,'Hidden inputs'!$C$15*'Hidden inputs'!$D$15+(FS180-'Hidden inputs'!$B$16)*'Hidden inputs'!$D$16,FS180&lt;='Hidden inputs'!$C$17,'Hidden inputs'!$C$15*'Hidden inputs'!$D$15+('Hidden inputs'!$C$16-'Hidden inputs'!$B$16)*'Hidden inputs'!$D$16+(FS180-'Hidden inputs'!$B$17)*'Hidden inputs'!$D$17,FS180&gt;'Hidden inputs'!$B$18,'Hidden inputs'!$C$15*'Hidden inputs'!$D$15+('Hidden inputs'!$C$16-'Hidden inputs'!$B$16)*'Hidden inputs'!$D$16+('Hidden inputs'!$C$17-'Hidden inputs'!$B$17)*'Hidden inputs'!$D$17+(FS180-'Hidden inputs'!$B$18)*'Hidden inputs'!$D$18))</f>
        <v/>
      </c>
      <c r="FU180" s="10" t="str">
        <f t="shared" ca="1" si="6555"/>
        <v/>
      </c>
      <c r="FV180" s="5" t="str">
        <f t="shared" ca="1" si="6467"/>
        <v/>
      </c>
      <c r="FW180" s="5" t="str">
        <f t="shared" ca="1" si="6468"/>
        <v/>
      </c>
      <c r="FX180" s="5" t="str">
        <f ca="1">IF($B180="","",'Hidden inputs'!$D$11*FO180+'Hidden inputs'!$E$11*FP180)</f>
        <v/>
      </c>
      <c r="FY180" s="11" t="str">
        <f t="shared" ca="1" si="6370"/>
        <v/>
      </c>
      <c r="FZ180" s="9" t="str">
        <f t="shared" ca="1" si="6469"/>
        <v/>
      </c>
      <c r="GA180" s="5" t="str">
        <f t="shared" ca="1" si="6470"/>
        <v/>
      </c>
      <c r="GB180" s="5" t="str">
        <f t="shared" ca="1" si="6471"/>
        <v/>
      </c>
      <c r="GC180" s="5" t="str">
        <f t="shared" ca="1" si="6371"/>
        <v/>
      </c>
      <c r="GD180" s="5" t="str">
        <f t="shared" ca="1" si="6372"/>
        <v/>
      </c>
    </row>
    <row r="181" spans="1:186" x14ac:dyDescent="0.35">
      <c r="A181" s="2"/>
      <c r="B181" s="6" t="str">
        <f t="shared" ca="1" si="6374"/>
        <v/>
      </c>
      <c r="C181" s="5" t="str">
        <f t="shared" ca="1" si="6472"/>
        <v/>
      </c>
      <c r="D181" s="5" t="str" cm="1">
        <f t="array" aca="1" ref="D181" ca="1">IF($B181="","",IF(C181=0,0,IF(DD_Payment="",0,IF(C181&lt;_xlfn.IFS(DD_Frequency="Monthly",1,DD_Frequency="Quarterly",IF(MONTH(C$2)=1,1,IF(MONTH(C$2)=4,1,IF(MONTH(C$2)=7,1,IF(MONTH(C$2)=10,1,0)))),DD_Frequency="Annually",IF(MONTH(C$2)=1,1,0))*DD_Payment,C181,_xlfn.IFS(DD_Frequency="Monthly",1,DD_Frequency="Quarterly",IF(MONTH(C$2)=1,1,IF(MONTH(C$2)=4,1,IF(MONTH(C$2)=7,1,IF(MONTH(C$2)=10,1,0)))),DD_Frequency="Annually",IF(MONTH(C$2)=1,1,0))*DD_Payment))))</f>
        <v/>
      </c>
      <c r="E181" s="5" t="str">
        <f t="shared" ref="E181" ca="1" si="8716">IF(B181="","",IF(C181&gt;D181,(C181-D181/2)*(rate_A*(E$1/365)),0))</f>
        <v/>
      </c>
      <c r="F181" s="5" t="str">
        <f t="shared" ca="1" si="6376"/>
        <v/>
      </c>
      <c r="G181" s="5" t="str">
        <f t="shared" ref="G181" ca="1" si="8717">IF(B181="","",G180*(1+rate_A*E$1/365))</f>
        <v/>
      </c>
      <c r="H181" s="5" t="str">
        <f t="shared" ref="H181" ca="1" si="8718">IF(B181="","",H180*(1+rate_A*E$1/365))</f>
        <v/>
      </c>
      <c r="I181" s="5" t="str">
        <f t="shared" ref="I181" ca="1" si="8719">IF(B181="","",I180*(1+rate_joint*E$1/365))</f>
        <v/>
      </c>
      <c r="J181" s="5" t="str">
        <f t="shared" ca="1" si="6477"/>
        <v/>
      </c>
      <c r="K181" s="5" t="str" cm="1">
        <f t="array" aca="1" ref="K181" ca="1">IF(J181="","",_xlfn.IFS(J181&lt;='Hidden inputs'!$C$15,J181*'Hidden inputs'!$D$15,J181&lt;='Hidden inputs'!$C$16,'Hidden inputs'!$C$15*'Hidden inputs'!$D$15+(J181-'Hidden inputs'!$B$16)*'Hidden inputs'!$D$16,J181&lt;='Hidden inputs'!$C$17,'Hidden inputs'!$C$15*'Hidden inputs'!$D$15+('Hidden inputs'!$C$16-'Hidden inputs'!$B$16)*'Hidden inputs'!$D$16+(J181-'Hidden inputs'!$B$17)*'Hidden inputs'!$D$17,J181&gt;'Hidden inputs'!$B$18,'Hidden inputs'!$C$15*'Hidden inputs'!$D$15+('Hidden inputs'!$C$16-'Hidden inputs'!$B$16)*'Hidden inputs'!$D$16+('Hidden inputs'!$C$17-'Hidden inputs'!$B$17)*'Hidden inputs'!$D$17+(J181-'Hidden inputs'!$B$18)*'Hidden inputs'!$D$18))</f>
        <v/>
      </c>
      <c r="L181" s="11" t="str">
        <f t="shared" ca="1" si="6478"/>
        <v/>
      </c>
      <c r="M181" s="5" t="str">
        <f t="shared" ca="1" si="6380"/>
        <v/>
      </c>
      <c r="N181" s="5" t="str">
        <f t="shared" ca="1" si="6381"/>
        <v/>
      </c>
      <c r="O181" s="5" t="str">
        <f ca="1">IF(B181="","",'Hidden inputs'!$D$11*F181+'Hidden inputs'!$E$11*G181)</f>
        <v/>
      </c>
      <c r="P181" s="11" t="str">
        <f t="shared" ca="1" si="6314"/>
        <v/>
      </c>
      <c r="Q181" s="20" t="str">
        <f t="shared" ca="1" si="6315"/>
        <v/>
      </c>
      <c r="R181" s="3" t="str">
        <f t="shared" ca="1" si="6382"/>
        <v/>
      </c>
      <c r="S181" s="5" t="str" cm="1">
        <f t="array" aca="1" ref="S181" ca="1">IF($B181="","",IF(R181=0,0,IF(DD_Payment="",0,IF(R181&lt;_xlfn.IFS(DD_Frequency="Monthly",1,DD_Frequency="Quarterly",IF(MONTH(R$2)=1,1,IF(MONTH(R$2)=4,1,IF(MONTH(R$2)=7,1,IF(MONTH(R$2)=10,1,0)))),DD_Frequency="Annually",IF(MONTH(R$2)=1,1,0))*DD_Payment,R181,_xlfn.IFS(DD_Frequency="Monthly",1,DD_Frequency="Quarterly",IF(MONTH(R$2)=1,1,IF(MONTH(R$2)=4,1,IF(MONTH(R$2)=7,1,IF(MONTH(R$2)=10,1,0)))),DD_Frequency="Annually",IF(MONTH(R$2)=1,1,0))*DD_Payment))))</f>
        <v/>
      </c>
      <c r="T181" s="3" t="str">
        <f t="shared" ref="T181" ca="1" si="8720">IF(B181="","",IF(R181&gt;S181,(R181-S181/2)*(rate_A*((T$1+A181)/365)),0))</f>
        <v/>
      </c>
      <c r="U181" s="3" t="str">
        <f t="shared" ca="1" si="6384"/>
        <v/>
      </c>
      <c r="V181" s="3" t="str">
        <f t="shared" ref="V181" ca="1" si="8721">IF(B181="","",G181*(1+rate_A*(T$1+A181)/365))</f>
        <v/>
      </c>
      <c r="W181" s="3" t="str">
        <f t="shared" ref="W181" ca="1" si="8722">IF(B181="","",H181*(1+rate_A*(T$1+A181)/365))</f>
        <v/>
      </c>
      <c r="X181" s="3" t="str">
        <f t="shared" ref="X181" ca="1" si="8723">IF(B181="","",I181*(1+rate_joint*(T$1+A181)/365))</f>
        <v/>
      </c>
      <c r="Y181" s="5" t="str">
        <f t="shared" ca="1" si="6483"/>
        <v/>
      </c>
      <c r="Z181" s="5" t="str" cm="1">
        <f t="array" aca="1" ref="Z181" ca="1">IF(Y181="","",_xlfn.IFS(Y181&lt;='Hidden inputs'!$C$15,Y181*'Hidden inputs'!$D$15,Y181&lt;='Hidden inputs'!$C$16,'Hidden inputs'!$C$15*'Hidden inputs'!$D$15+(Y181-'Hidden inputs'!$B$16)*'Hidden inputs'!$D$16,Y181&lt;='Hidden inputs'!$C$17,'Hidden inputs'!$C$15*'Hidden inputs'!$D$15+('Hidden inputs'!$C$16-'Hidden inputs'!$B$16)*'Hidden inputs'!$D$16+(Y181-'Hidden inputs'!$B$17)*'Hidden inputs'!$D$17,Y181&gt;'Hidden inputs'!$B$18,'Hidden inputs'!$C$15*'Hidden inputs'!$D$15+('Hidden inputs'!$C$16-'Hidden inputs'!$B$16)*'Hidden inputs'!$D$16+('Hidden inputs'!$C$17-'Hidden inputs'!$B$17)*'Hidden inputs'!$D$17+(Y181-'Hidden inputs'!$B$18)*'Hidden inputs'!$D$18))</f>
        <v/>
      </c>
      <c r="AA181" s="10" t="str">
        <f t="shared" ca="1" si="6484"/>
        <v/>
      </c>
      <c r="AB181" s="5" t="str">
        <f t="shared" ca="1" si="6388"/>
        <v/>
      </c>
      <c r="AC181" s="5" t="str">
        <f t="shared" ca="1" si="6485"/>
        <v/>
      </c>
      <c r="AD181" s="5" t="str">
        <f ca="1">IF(B181="","",'Hidden inputs'!$D$11*U181+'Hidden inputs'!$E$11*V181)</f>
        <v/>
      </c>
      <c r="AE181" s="11" t="str">
        <f t="shared" ca="1" si="6320"/>
        <v/>
      </c>
      <c r="AF181" s="9" t="str">
        <f t="shared" ca="1" si="6389"/>
        <v/>
      </c>
      <c r="AG181" s="3" t="str">
        <f t="shared" ca="1" si="6390"/>
        <v/>
      </c>
      <c r="AH181" s="5" t="str" cm="1">
        <f t="array" aca="1" ref="AH181" ca="1">IF($B181="","",IF(AG181=0,0,IF(DD_Payment="",0,IF(AG181&lt;_xlfn.IFS(DD_Frequency="Monthly",1,DD_Frequency="Quarterly",IF(MONTH(AG$2)=1,1,IF(MONTH(AG$2)=4,1,IF(MONTH(AG$2)=7,1,IF(MONTH(AG$2)=10,1,0)))),DD_Frequency="Annually",IF(MONTH(AG$2)=1,1,0))*DD_Payment,AG181,_xlfn.IFS(DD_Frequency="Monthly",1,DD_Frequency="Quarterly",IF(MONTH(AG$2)=1,1,IF(MONTH(AG$2)=4,1,IF(MONTH(AG$2)=7,1,IF(MONTH(AG$2)=10,1,0)))),DD_Frequency="Annually",IF(MONTH(AG$2)=1,1,0))*DD_Payment))))</f>
        <v/>
      </c>
      <c r="AI181" s="3" t="str">
        <f t="shared" ref="AI181" ca="1" si="8724">IF($B181="","",IF(AG181&gt;AH181,(AG181-AH181/2)*(rate_A*(AI$1/365)),0))</f>
        <v/>
      </c>
      <c r="AJ181" s="3" t="str">
        <f t="shared" ca="1" si="6487"/>
        <v/>
      </c>
      <c r="AK181" s="3" t="str">
        <f t="shared" ref="AK181" ca="1" si="8725">IF($B181="","",V181*(1+rate_A*AI$1/365))</f>
        <v/>
      </c>
      <c r="AL181" s="3" t="str">
        <f t="shared" ref="AL181" ca="1" si="8726">IF($B181="","",W181*(1+rate_A*AI$1/365))</f>
        <v/>
      </c>
      <c r="AM181" s="3" t="str">
        <f t="shared" ref="AM181" ca="1" si="8727">IF($B181="","",X181*(1+rate_joint*AI$1/365))</f>
        <v/>
      </c>
      <c r="AN181" s="5" t="str">
        <f t="shared" ca="1" si="6491"/>
        <v/>
      </c>
      <c r="AO181" s="5" t="str" cm="1">
        <f t="array" aca="1" ref="AO181" ca="1">IF(AN181="","",_xlfn.IFS(AN181&lt;='Hidden inputs'!$C$15,AN181*'Hidden inputs'!$D$15,AN181&lt;='Hidden inputs'!$C$16,'Hidden inputs'!$C$15*'Hidden inputs'!$D$15+(AN181-'Hidden inputs'!$B$16)*'Hidden inputs'!$D$16,AN181&lt;='Hidden inputs'!$C$17,'Hidden inputs'!$C$15*'Hidden inputs'!$D$15+('Hidden inputs'!$C$16-'Hidden inputs'!$B$16)*'Hidden inputs'!$D$16+(AN181-'Hidden inputs'!$B$17)*'Hidden inputs'!$D$17,AN181&gt;'Hidden inputs'!$B$18,'Hidden inputs'!$C$15*'Hidden inputs'!$D$15+('Hidden inputs'!$C$16-'Hidden inputs'!$B$16)*'Hidden inputs'!$D$16+('Hidden inputs'!$C$17-'Hidden inputs'!$B$17)*'Hidden inputs'!$D$17+(AN181-'Hidden inputs'!$B$18)*'Hidden inputs'!$D$18))</f>
        <v/>
      </c>
      <c r="AP181" s="10" t="str">
        <f t="shared" ca="1" si="6492"/>
        <v/>
      </c>
      <c r="AQ181" s="5" t="str">
        <f t="shared" ca="1" si="6395"/>
        <v/>
      </c>
      <c r="AR181" s="5" t="str">
        <f t="shared" ca="1" si="6396"/>
        <v/>
      </c>
      <c r="AS181" s="5" t="str">
        <f ca="1">IF($B181="","",'Hidden inputs'!$D$11*AJ181+'Hidden inputs'!$E$11*AK181)</f>
        <v/>
      </c>
      <c r="AT181" s="11" t="str">
        <f t="shared" ca="1" si="6325"/>
        <v/>
      </c>
      <c r="AU181" s="9" t="str">
        <f t="shared" ca="1" si="6397"/>
        <v/>
      </c>
      <c r="AV181" s="3" t="str">
        <f t="shared" ca="1" si="6398"/>
        <v/>
      </c>
      <c r="AW181" s="5" t="str" cm="1">
        <f t="array" aca="1" ref="AW181" ca="1">IF($B181="","",IF(AV181=0,0,IF(DD_Payment="",0,IF(AV181&lt;_xlfn.IFS(DD_Frequency="Monthly",1,DD_Frequency="Quarterly",IF(MONTH(AV$2)=1,1,IF(MONTH(AV$2)=4,1,IF(MONTH(AV$2)=7,1,IF(MONTH(AV$2)=10,1,0)))),DD_Frequency="Annually",IF(MONTH(AV$2)=1,1,0))*DD_Payment,AV181,_xlfn.IFS(DD_Frequency="Monthly",1,DD_Frequency="Quarterly",IF(MONTH(AV$2)=1,1,IF(MONTH(AV$2)=4,1,IF(MONTH(AV$2)=7,1,IF(MONTH(AV$2)=10,1,0)))),DD_Frequency="Annually",IF(MONTH(AV$2)=1,1,0))*DD_Payment))))</f>
        <v/>
      </c>
      <c r="AX181" s="3" t="str">
        <f t="shared" ref="AX181" ca="1" si="8728">IF($B181="","",IF(AV181&gt;AW181,(AV181-AW181/2)*(rate_A*(AX$1/365)),0))</f>
        <v/>
      </c>
      <c r="AY181" s="3" t="str">
        <f t="shared" ca="1" si="6494"/>
        <v/>
      </c>
      <c r="AZ181" s="3" t="str">
        <f t="shared" ref="AZ181" ca="1" si="8729">IF($B181="","",AK181*(1+rate_A*AX$1/365))</f>
        <v/>
      </c>
      <c r="BA181" s="3" t="str">
        <f t="shared" ref="BA181" ca="1" si="8730">IF($B181="","",AL181*(1+rate_A*AX$1/365))</f>
        <v/>
      </c>
      <c r="BB181" s="3" t="str">
        <f t="shared" ref="BB181" ca="1" si="8731">IF($B181="","",AM181*(1+rate_joint*AX$1/365))</f>
        <v/>
      </c>
      <c r="BC181" s="5" t="str">
        <f t="shared" ca="1" si="6498"/>
        <v/>
      </c>
      <c r="BD181" s="5" t="str" cm="1">
        <f t="array" aca="1" ref="BD181" ca="1">IF(BC181="","",_xlfn.IFS(BC181&lt;='Hidden inputs'!$C$15,BC181*'Hidden inputs'!$D$15,BC181&lt;='Hidden inputs'!$C$16,'Hidden inputs'!$C$15*'Hidden inputs'!$D$15+(BC181-'Hidden inputs'!$B$16)*'Hidden inputs'!$D$16,BC181&lt;='Hidden inputs'!$C$17,'Hidden inputs'!$C$15*'Hidden inputs'!$D$15+('Hidden inputs'!$C$16-'Hidden inputs'!$B$16)*'Hidden inputs'!$D$16+(BC181-'Hidden inputs'!$B$17)*'Hidden inputs'!$D$17,BC181&gt;'Hidden inputs'!$B$18,'Hidden inputs'!$C$15*'Hidden inputs'!$D$15+('Hidden inputs'!$C$16-'Hidden inputs'!$B$16)*'Hidden inputs'!$D$16+('Hidden inputs'!$C$17-'Hidden inputs'!$B$17)*'Hidden inputs'!$D$17+(BC181-'Hidden inputs'!$B$18)*'Hidden inputs'!$D$18))</f>
        <v/>
      </c>
      <c r="BE181" s="10" t="str">
        <f t="shared" ca="1" si="6499"/>
        <v/>
      </c>
      <c r="BF181" s="5" t="str">
        <f t="shared" ca="1" si="6403"/>
        <v/>
      </c>
      <c r="BG181" s="5" t="str">
        <f t="shared" ca="1" si="6404"/>
        <v/>
      </c>
      <c r="BH181" s="5" t="str">
        <f ca="1">IF($B181="","",'Hidden inputs'!$D$11*AY181+'Hidden inputs'!$E$11*AZ181)</f>
        <v/>
      </c>
      <c r="BI181" s="11" t="str">
        <f t="shared" ca="1" si="6330"/>
        <v/>
      </c>
      <c r="BJ181" s="9" t="str">
        <f t="shared" ca="1" si="6405"/>
        <v/>
      </c>
      <c r="BK181" s="3" t="str">
        <f t="shared" ca="1" si="6406"/>
        <v/>
      </c>
      <c r="BL181" s="5" t="str" cm="1">
        <f t="array" aca="1" ref="BL181" ca="1">IF($B181="","",IF(BK181=0,0,IF(DD_Payment="",0,IF(BK181&lt;_xlfn.IFS(DD_Frequency="Monthly",1,DD_Frequency="Quarterly",IF(MONTH(BK$2)=1,1,IF(MONTH(BK$2)=4,1,IF(MONTH(BK$2)=7,1,IF(MONTH(BK$2)=10,1,0)))),DD_Frequency="Annually",IF(MONTH(BK$2)=1,1,0))*DD_Payment,BK181,_xlfn.IFS(DD_Frequency="Monthly",1,DD_Frequency="Quarterly",IF(MONTH(BK$2)=1,1,IF(MONTH(BK$2)=4,1,IF(MONTH(BK$2)=7,1,IF(MONTH(BK$2)=10,1,0)))),DD_Frequency="Annually",IF(MONTH(BK$2)=1,1,0))*DD_Payment))))</f>
        <v/>
      </c>
      <c r="BM181" s="3" t="str">
        <f t="shared" ref="BM181" ca="1" si="8732">IF($B181="","",IF(BK181&gt;BL181,(BK181-BL181/2)*(rate_A*(BM$1/365)),0))</f>
        <v/>
      </c>
      <c r="BN181" s="3" t="str">
        <f t="shared" ca="1" si="6501"/>
        <v/>
      </c>
      <c r="BO181" s="3" t="str">
        <f t="shared" ref="BO181" ca="1" si="8733">IF($B181="","",AZ181*(1+rate_A*BM$1/365))</f>
        <v/>
      </c>
      <c r="BP181" s="3" t="str">
        <f t="shared" ref="BP181" ca="1" si="8734">IF($B181="","",BA181*(1+rate_A*BM$1/365))</f>
        <v/>
      </c>
      <c r="BQ181" s="3" t="str">
        <f t="shared" ref="BQ181" ca="1" si="8735">IF($B181="","",BB181*(1+rate_joint*BM$1/365))</f>
        <v/>
      </c>
      <c r="BR181" s="5" t="str">
        <f t="shared" ca="1" si="6505"/>
        <v/>
      </c>
      <c r="BS181" s="5" t="str" cm="1">
        <f t="array" aca="1" ref="BS181" ca="1">IF(BR181="","",_xlfn.IFS(BR181&lt;='Hidden inputs'!$C$15,BR181*'Hidden inputs'!$D$15,BR181&lt;='Hidden inputs'!$C$16,'Hidden inputs'!$C$15*'Hidden inputs'!$D$15+(BR181-'Hidden inputs'!$B$16)*'Hidden inputs'!$D$16,BR181&lt;='Hidden inputs'!$C$17,'Hidden inputs'!$C$15*'Hidden inputs'!$D$15+('Hidden inputs'!$C$16-'Hidden inputs'!$B$16)*'Hidden inputs'!$D$16+(BR181-'Hidden inputs'!$B$17)*'Hidden inputs'!$D$17,BR181&gt;'Hidden inputs'!$B$18,'Hidden inputs'!$C$15*'Hidden inputs'!$D$15+('Hidden inputs'!$C$16-'Hidden inputs'!$B$16)*'Hidden inputs'!$D$16+('Hidden inputs'!$C$17-'Hidden inputs'!$B$17)*'Hidden inputs'!$D$17+(BR181-'Hidden inputs'!$B$18)*'Hidden inputs'!$D$18))</f>
        <v/>
      </c>
      <c r="BT181" s="10" t="str">
        <f t="shared" ca="1" si="6506"/>
        <v/>
      </c>
      <c r="BU181" s="5" t="str">
        <f t="shared" ca="1" si="6411"/>
        <v/>
      </c>
      <c r="BV181" s="5" t="str">
        <f t="shared" ca="1" si="6412"/>
        <v/>
      </c>
      <c r="BW181" s="5" t="str">
        <f ca="1">IF($B181="","",'Hidden inputs'!$D$11*BN181+'Hidden inputs'!$E$11*BO181)</f>
        <v/>
      </c>
      <c r="BX181" s="11" t="str">
        <f t="shared" ca="1" si="6335"/>
        <v/>
      </c>
      <c r="BY181" s="9" t="str">
        <f t="shared" ca="1" si="6413"/>
        <v/>
      </c>
      <c r="BZ181" s="3" t="str">
        <f t="shared" ca="1" si="6414"/>
        <v/>
      </c>
      <c r="CA181" s="5" t="str" cm="1">
        <f t="array" aca="1" ref="CA181" ca="1">IF($B181="","",IF(BZ181=0,0,IF(DD_Payment="",0,IF(BZ181&lt;_xlfn.IFS(DD_Frequency="Monthly",1,DD_Frequency="Quarterly",IF(MONTH(BZ$2)=1,1,IF(MONTH(BZ$2)=4,1,IF(MONTH(BZ$2)=7,1,IF(MONTH(BZ$2)=10,1,0)))),DD_Frequency="Annually",IF(MONTH(BZ$2)=1,1,0))*DD_Payment,BZ181,_xlfn.IFS(DD_Frequency="Monthly",1,DD_Frequency="Quarterly",IF(MONTH(BZ$2)=1,1,IF(MONTH(BZ$2)=4,1,IF(MONTH(BZ$2)=7,1,IF(MONTH(BZ$2)=10,1,0)))),DD_Frequency="Annually",IF(MONTH(BZ$2)=1,1,0))*DD_Payment))))</f>
        <v/>
      </c>
      <c r="CB181" s="3" t="str">
        <f t="shared" ref="CB181" ca="1" si="8736">IF($B181="","",IF(BZ181&gt;CA181,(BZ181-CA181/2)*(rate_A*(CB$1/365)),0))</f>
        <v/>
      </c>
      <c r="CC181" s="3" t="str">
        <f t="shared" ca="1" si="6508"/>
        <v/>
      </c>
      <c r="CD181" s="3" t="str">
        <f t="shared" ref="CD181" ca="1" si="8737">IF($B181="","",BO181*(1+rate_A*CB$1/365))</f>
        <v/>
      </c>
      <c r="CE181" s="3" t="str">
        <f t="shared" ref="CE181" ca="1" si="8738">IF($B181="","",BP181*(1+rate_A*CB$1/365))</f>
        <v/>
      </c>
      <c r="CF181" s="3" t="str">
        <f t="shared" ref="CF181" ca="1" si="8739">IF($B181="","",BQ181*(1+rate_joint*CB$1/365))</f>
        <v/>
      </c>
      <c r="CG181" s="5" t="str">
        <f t="shared" ca="1" si="6512"/>
        <v/>
      </c>
      <c r="CH181" s="5" t="str" cm="1">
        <f t="array" aca="1" ref="CH181" ca="1">IF(CG181="","",_xlfn.IFS(CG181&lt;='Hidden inputs'!$C$15,CG181*'Hidden inputs'!$D$15,CG181&lt;='Hidden inputs'!$C$16,'Hidden inputs'!$C$15*'Hidden inputs'!$D$15+(CG181-'Hidden inputs'!$B$16)*'Hidden inputs'!$D$16,CG181&lt;='Hidden inputs'!$C$17,'Hidden inputs'!$C$15*'Hidden inputs'!$D$15+('Hidden inputs'!$C$16-'Hidden inputs'!$B$16)*'Hidden inputs'!$D$16+(CG181-'Hidden inputs'!$B$17)*'Hidden inputs'!$D$17,CG181&gt;'Hidden inputs'!$B$18,'Hidden inputs'!$C$15*'Hidden inputs'!$D$15+('Hidden inputs'!$C$16-'Hidden inputs'!$B$16)*'Hidden inputs'!$D$16+('Hidden inputs'!$C$17-'Hidden inputs'!$B$17)*'Hidden inputs'!$D$17+(CG181-'Hidden inputs'!$B$18)*'Hidden inputs'!$D$18))</f>
        <v/>
      </c>
      <c r="CI181" s="10" t="str">
        <f t="shared" ca="1" si="6513"/>
        <v/>
      </c>
      <c r="CJ181" s="5" t="str">
        <f t="shared" ca="1" si="6419"/>
        <v/>
      </c>
      <c r="CK181" s="5" t="str">
        <f t="shared" ca="1" si="6420"/>
        <v/>
      </c>
      <c r="CL181" s="5" t="str">
        <f ca="1">IF($B181="","",'Hidden inputs'!$D$11*CC181+'Hidden inputs'!$E$11*CD181)</f>
        <v/>
      </c>
      <c r="CM181" s="11" t="str">
        <f t="shared" ca="1" si="6340"/>
        <v/>
      </c>
      <c r="CN181" s="9" t="str">
        <f t="shared" ca="1" si="6421"/>
        <v/>
      </c>
      <c r="CO181" s="3" t="str">
        <f t="shared" ca="1" si="6422"/>
        <v/>
      </c>
      <c r="CP181" s="5" t="str" cm="1">
        <f t="array" aca="1" ref="CP181" ca="1">IF($B181="","",IF(CO181=0,0,IF(DD_Payment="",0,IF(CO181&lt;_xlfn.IFS(DD_Frequency="Monthly",1,DD_Frequency="Quarterly",IF(MONTH(CO$2)=1,1,IF(MONTH(CO$2)=4,1,IF(MONTH(CO$2)=7,1,IF(MONTH(CO$2)=10,1,0)))),DD_Frequency="Annually",IF(MONTH(CO$2)=1,1,0))*DD_Payment,CO181,_xlfn.IFS(DD_Frequency="Monthly",1,DD_Frequency="Quarterly",IF(MONTH(CO$2)=1,1,IF(MONTH(CO$2)=4,1,IF(MONTH(CO$2)=7,1,IF(MONTH(CO$2)=10,1,0)))),DD_Frequency="Annually",IF(MONTH(CO$2)=1,1,0))*DD_Payment))))</f>
        <v/>
      </c>
      <c r="CQ181" s="3" t="str">
        <f t="shared" ref="CQ181" ca="1" si="8740">IF($B181="","",IF(CO181&gt;CP181,(CO181-CP181/2)*(rate_A*(CQ$1/365)),0))</f>
        <v/>
      </c>
      <c r="CR181" s="3" t="str">
        <f t="shared" ca="1" si="6515"/>
        <v/>
      </c>
      <c r="CS181" s="3" t="str">
        <f t="shared" ref="CS181" ca="1" si="8741">IF($B181="","",CD181*(1+rate_A*CQ$1/365))</f>
        <v/>
      </c>
      <c r="CT181" s="3" t="str">
        <f t="shared" ref="CT181" ca="1" si="8742">IF($B181="","",CE181*(1+rate_A*CQ$1/365))</f>
        <v/>
      </c>
      <c r="CU181" s="3" t="str">
        <f t="shared" ref="CU181" ca="1" si="8743">IF($B181="","",CF181*(1+rate_joint*CQ$1/365))</f>
        <v/>
      </c>
      <c r="CV181" s="5" t="str">
        <f t="shared" ca="1" si="6519"/>
        <v/>
      </c>
      <c r="CW181" s="5" t="str" cm="1">
        <f t="array" aca="1" ref="CW181" ca="1">IF(CV181="","",_xlfn.IFS(CV181&lt;='Hidden inputs'!$C$15,CV181*'Hidden inputs'!$D$15,CV181&lt;='Hidden inputs'!$C$16,'Hidden inputs'!$C$15*'Hidden inputs'!$D$15+(CV181-'Hidden inputs'!$B$16)*'Hidden inputs'!$D$16,CV181&lt;='Hidden inputs'!$C$17,'Hidden inputs'!$C$15*'Hidden inputs'!$D$15+('Hidden inputs'!$C$16-'Hidden inputs'!$B$16)*'Hidden inputs'!$D$16+(CV181-'Hidden inputs'!$B$17)*'Hidden inputs'!$D$17,CV181&gt;'Hidden inputs'!$B$18,'Hidden inputs'!$C$15*'Hidden inputs'!$D$15+('Hidden inputs'!$C$16-'Hidden inputs'!$B$16)*'Hidden inputs'!$D$16+('Hidden inputs'!$C$17-'Hidden inputs'!$B$17)*'Hidden inputs'!$D$17+(CV181-'Hidden inputs'!$B$18)*'Hidden inputs'!$D$18))</f>
        <v/>
      </c>
      <c r="CX181" s="10" t="str">
        <f t="shared" ca="1" si="6520"/>
        <v/>
      </c>
      <c r="CY181" s="5" t="str">
        <f t="shared" ca="1" si="6427"/>
        <v/>
      </c>
      <c r="CZ181" s="5" t="str">
        <f t="shared" ca="1" si="6428"/>
        <v/>
      </c>
      <c r="DA181" s="5" t="str">
        <f ca="1">IF($B181="","",'Hidden inputs'!$D$11*CR181+'Hidden inputs'!$E$11*CS181)</f>
        <v/>
      </c>
      <c r="DB181" s="11" t="str">
        <f t="shared" ca="1" si="6345"/>
        <v/>
      </c>
      <c r="DC181" s="9" t="str">
        <f t="shared" ca="1" si="6429"/>
        <v/>
      </c>
      <c r="DD181" s="3" t="str">
        <f t="shared" ca="1" si="6430"/>
        <v/>
      </c>
      <c r="DE181" s="5" t="str" cm="1">
        <f t="array" aca="1" ref="DE181" ca="1">IF($B181="","",IF(DD181=0,0,IF(DD_Payment="",0,IF(DD181&lt;_xlfn.IFS(DD_Frequency="Monthly",1,DD_Frequency="Quarterly",IF(MONTH(DD$2)=1,1,IF(MONTH(DD$2)=4,1,IF(MONTH(DD$2)=7,1,IF(MONTH(DD$2)=10,1,0)))),DD_Frequency="Annually",IF(MONTH(DD$2)=1,1,0))*DD_Payment,DD181,_xlfn.IFS(DD_Frequency="Monthly",1,DD_Frequency="Quarterly",IF(MONTH(DD$2)=1,1,IF(MONTH(DD$2)=4,1,IF(MONTH(DD$2)=7,1,IF(MONTH(DD$2)=10,1,0)))),DD_Frequency="Annually",IF(MONTH(DD$2)=1,1,0))*DD_Payment))))</f>
        <v/>
      </c>
      <c r="DF181" s="3" t="str">
        <f t="shared" ref="DF181" ca="1" si="8744">IF($B181="","",IF(DD181&gt;DE181,(DD181-DE181/2)*(rate_A*(DF$1/365)),0))</f>
        <v/>
      </c>
      <c r="DG181" s="3" t="str">
        <f t="shared" ca="1" si="6522"/>
        <v/>
      </c>
      <c r="DH181" s="3" t="str">
        <f t="shared" ref="DH181" ca="1" si="8745">IF($B181="","",CS181*(1+rate_A*DF$1/365))</f>
        <v/>
      </c>
      <c r="DI181" s="3" t="str">
        <f t="shared" ref="DI181" ca="1" si="8746">IF($B181="","",CT181*(1+rate_A*DF$1/365))</f>
        <v/>
      </c>
      <c r="DJ181" s="3" t="str">
        <f t="shared" ref="DJ181" ca="1" si="8747">IF($B181="","",CU181*(1+rate_joint*DF$1/365))</f>
        <v/>
      </c>
      <c r="DK181" s="5" t="str">
        <f t="shared" ca="1" si="6526"/>
        <v/>
      </c>
      <c r="DL181" s="5" t="str" cm="1">
        <f t="array" aca="1" ref="DL181" ca="1">IF(DK181="","",_xlfn.IFS(DK181&lt;='Hidden inputs'!$C$15,DK181*'Hidden inputs'!$D$15,DK181&lt;='Hidden inputs'!$C$16,'Hidden inputs'!$C$15*'Hidden inputs'!$D$15+(DK181-'Hidden inputs'!$B$16)*'Hidden inputs'!$D$16,DK181&lt;='Hidden inputs'!$C$17,'Hidden inputs'!$C$15*'Hidden inputs'!$D$15+('Hidden inputs'!$C$16-'Hidden inputs'!$B$16)*'Hidden inputs'!$D$16+(DK181-'Hidden inputs'!$B$17)*'Hidden inputs'!$D$17,DK181&gt;'Hidden inputs'!$B$18,'Hidden inputs'!$C$15*'Hidden inputs'!$D$15+('Hidden inputs'!$C$16-'Hidden inputs'!$B$16)*'Hidden inputs'!$D$16+('Hidden inputs'!$C$17-'Hidden inputs'!$B$17)*'Hidden inputs'!$D$17+(DK181-'Hidden inputs'!$B$18)*'Hidden inputs'!$D$18))</f>
        <v/>
      </c>
      <c r="DM181" s="10" t="str">
        <f t="shared" ca="1" si="6527"/>
        <v/>
      </c>
      <c r="DN181" s="5" t="str">
        <f t="shared" ca="1" si="6435"/>
        <v/>
      </c>
      <c r="DO181" s="5" t="str">
        <f t="shared" ca="1" si="6436"/>
        <v/>
      </c>
      <c r="DP181" s="5" t="str">
        <f ca="1">IF($B181="","",'Hidden inputs'!$D$11*DG181+'Hidden inputs'!$E$11*DH181)</f>
        <v/>
      </c>
      <c r="DQ181" s="11" t="str">
        <f t="shared" ca="1" si="6350"/>
        <v/>
      </c>
      <c r="DR181" s="9" t="str">
        <f t="shared" ca="1" si="6437"/>
        <v/>
      </c>
      <c r="DS181" s="3" t="str">
        <f t="shared" ca="1" si="6438"/>
        <v/>
      </c>
      <c r="DT181" s="5" t="str" cm="1">
        <f t="array" aca="1" ref="DT181" ca="1">IF($B181="","",IF(DS181=0,0,IF(DD_Payment="",0,IF(DS181&lt;_xlfn.IFS(DD_Frequency="Monthly",1,DD_Frequency="Quarterly",IF(MONTH(DS$2)=1,1,IF(MONTH(DS$2)=4,1,IF(MONTH(DS$2)=7,1,IF(MONTH(DS$2)=10,1,0)))),DD_Frequency="Annually",IF(MONTH(DS$2)=1,1,0))*DD_Payment,DS181,_xlfn.IFS(DD_Frequency="Monthly",1,DD_Frequency="Quarterly",IF(MONTH(DS$2)=1,1,IF(MONTH(DS$2)=4,1,IF(MONTH(DS$2)=7,1,IF(MONTH(DS$2)=10,1,0)))),DD_Frequency="Annually",IF(MONTH(DS$2)=1,1,0))*DD_Payment))))</f>
        <v/>
      </c>
      <c r="DU181" s="3" t="str">
        <f t="shared" ref="DU181" ca="1" si="8748">IF($B181="","",IF(DS181&gt;DT181,(DS181-DT181/2)*(rate_A*(DU$1/365)),0))</f>
        <v/>
      </c>
      <c r="DV181" s="3" t="str">
        <f t="shared" ca="1" si="6529"/>
        <v/>
      </c>
      <c r="DW181" s="3" t="str">
        <f t="shared" ref="DW181" ca="1" si="8749">IF($B181="","",DH181*(1+rate_A*DU$1/365))</f>
        <v/>
      </c>
      <c r="DX181" s="3" t="str">
        <f t="shared" ref="DX181" ca="1" si="8750">IF($B181="","",DI181*(1+rate_A*DU$1/365))</f>
        <v/>
      </c>
      <c r="DY181" s="3" t="str">
        <f t="shared" ref="DY181" ca="1" si="8751">IF($B181="","",DJ181*(1+rate_joint*DU$1/365))</f>
        <v/>
      </c>
      <c r="DZ181" s="5" t="str">
        <f t="shared" ca="1" si="6533"/>
        <v/>
      </c>
      <c r="EA181" s="5" t="str" cm="1">
        <f t="array" aca="1" ref="EA181" ca="1">IF(DZ181="","",_xlfn.IFS(DZ181&lt;='Hidden inputs'!$C$15,DZ181*'Hidden inputs'!$D$15,DZ181&lt;='Hidden inputs'!$C$16,'Hidden inputs'!$C$15*'Hidden inputs'!$D$15+(DZ181-'Hidden inputs'!$B$16)*'Hidden inputs'!$D$16,DZ181&lt;='Hidden inputs'!$C$17,'Hidden inputs'!$C$15*'Hidden inputs'!$D$15+('Hidden inputs'!$C$16-'Hidden inputs'!$B$16)*'Hidden inputs'!$D$16+(DZ181-'Hidden inputs'!$B$17)*'Hidden inputs'!$D$17,DZ181&gt;'Hidden inputs'!$B$18,'Hidden inputs'!$C$15*'Hidden inputs'!$D$15+('Hidden inputs'!$C$16-'Hidden inputs'!$B$16)*'Hidden inputs'!$D$16+('Hidden inputs'!$C$17-'Hidden inputs'!$B$17)*'Hidden inputs'!$D$17+(DZ181-'Hidden inputs'!$B$18)*'Hidden inputs'!$D$18))</f>
        <v/>
      </c>
      <c r="EB181" s="10" t="str">
        <f t="shared" ca="1" si="6534"/>
        <v/>
      </c>
      <c r="EC181" s="5" t="str">
        <f t="shared" ca="1" si="6443"/>
        <v/>
      </c>
      <c r="ED181" s="5" t="str">
        <f t="shared" ca="1" si="6444"/>
        <v/>
      </c>
      <c r="EE181" s="5" t="str">
        <f ca="1">IF($B181="","",'Hidden inputs'!$D$11*DV181+'Hidden inputs'!$E$11*DW181)</f>
        <v/>
      </c>
      <c r="EF181" s="11" t="str">
        <f t="shared" ca="1" si="6355"/>
        <v/>
      </c>
      <c r="EG181" s="9" t="str">
        <f t="shared" ca="1" si="6445"/>
        <v/>
      </c>
      <c r="EH181" s="3" t="str">
        <f t="shared" ca="1" si="6446"/>
        <v/>
      </c>
      <c r="EI181" s="5" t="str" cm="1">
        <f t="array" aca="1" ref="EI181" ca="1">IF($B181="","",IF(EH181=0,0,IF(DD_Payment="",0,IF(EH181&lt;_xlfn.IFS(DD_Frequency="Monthly",1,DD_Frequency="Quarterly",IF(MONTH(EH$2)=1,1,IF(MONTH(EH$2)=4,1,IF(MONTH(EH$2)=7,1,IF(MONTH(EH$2)=10,1,0)))),DD_Frequency="Annually",IF(MONTH(EH$2)=1,1,0))*DD_Payment,EH181,_xlfn.IFS(DD_Frequency="Monthly",1,DD_Frequency="Quarterly",IF(MONTH(EH$2)=1,1,IF(MONTH(EH$2)=4,1,IF(MONTH(EH$2)=7,1,IF(MONTH(EH$2)=10,1,0)))),DD_Frequency="Annually",IF(MONTH(EH$2)=1,1,0))*DD_Payment))))</f>
        <v/>
      </c>
      <c r="EJ181" s="3" t="str">
        <f t="shared" ref="EJ181" ca="1" si="8752">IF($B181="","",IF(EH181&gt;EI181,(EH181-EI181/2)*(rate_A*(EJ$1/365)),0))</f>
        <v/>
      </c>
      <c r="EK181" s="3" t="str">
        <f t="shared" ca="1" si="6536"/>
        <v/>
      </c>
      <c r="EL181" s="3" t="str">
        <f t="shared" ref="EL181" ca="1" si="8753">IF($B181="","",DW181*(1+rate_A*EJ$1/365))</f>
        <v/>
      </c>
      <c r="EM181" s="3" t="str">
        <f t="shared" ref="EM181" ca="1" si="8754">IF($B181="","",DX181*(1+rate_A*EJ$1/365))</f>
        <v/>
      </c>
      <c r="EN181" s="3" t="str">
        <f t="shared" ref="EN181" ca="1" si="8755">IF($B181="","",DY181*(1+rate_joint*EJ$1/365))</f>
        <v/>
      </c>
      <c r="EO181" s="5" t="str">
        <f t="shared" ca="1" si="6540"/>
        <v/>
      </c>
      <c r="EP181" s="5" t="str" cm="1">
        <f t="array" aca="1" ref="EP181" ca="1">IF(EO181="","",_xlfn.IFS(EO181&lt;='Hidden inputs'!$C$15,EO181*'Hidden inputs'!$D$15,EO181&lt;='Hidden inputs'!$C$16,'Hidden inputs'!$C$15*'Hidden inputs'!$D$15+(EO181-'Hidden inputs'!$B$16)*'Hidden inputs'!$D$16,EO181&lt;='Hidden inputs'!$C$17,'Hidden inputs'!$C$15*'Hidden inputs'!$D$15+('Hidden inputs'!$C$16-'Hidden inputs'!$B$16)*'Hidden inputs'!$D$16+(EO181-'Hidden inputs'!$B$17)*'Hidden inputs'!$D$17,EO181&gt;'Hidden inputs'!$B$18,'Hidden inputs'!$C$15*'Hidden inputs'!$D$15+('Hidden inputs'!$C$16-'Hidden inputs'!$B$16)*'Hidden inputs'!$D$16+('Hidden inputs'!$C$17-'Hidden inputs'!$B$17)*'Hidden inputs'!$D$17+(EO181-'Hidden inputs'!$B$18)*'Hidden inputs'!$D$18))</f>
        <v/>
      </c>
      <c r="EQ181" s="10" t="str">
        <f t="shared" ca="1" si="6541"/>
        <v/>
      </c>
      <c r="ER181" s="5" t="str">
        <f t="shared" ca="1" si="6451"/>
        <v/>
      </c>
      <c r="ES181" s="5" t="str">
        <f t="shared" ca="1" si="6452"/>
        <v/>
      </c>
      <c r="ET181" s="5" t="str">
        <f ca="1">IF($B181="","",'Hidden inputs'!$D$11*EK181+'Hidden inputs'!$E$11*EL181)</f>
        <v/>
      </c>
      <c r="EU181" s="11" t="str">
        <f t="shared" ca="1" si="6360"/>
        <v/>
      </c>
      <c r="EV181" s="9" t="str">
        <f t="shared" ca="1" si="6453"/>
        <v/>
      </c>
      <c r="EW181" s="3" t="str">
        <f t="shared" ca="1" si="6454"/>
        <v/>
      </c>
      <c r="EX181" s="5" t="str" cm="1">
        <f t="array" aca="1" ref="EX181" ca="1">IF($B181="","",IF(EW181=0,0,IF(DD_Payment="",0,IF(EW181&lt;_xlfn.IFS(DD_Frequency="Monthly",1,DD_Frequency="Quarterly",IF(MONTH(EW$2)=1,1,IF(MONTH(EW$2)=4,1,IF(MONTH(EW$2)=7,1,IF(MONTH(EW$2)=10,1,0)))),DD_Frequency="Annually",IF(MONTH(EW$2)=1,1,0))*DD_Payment,EW181,_xlfn.IFS(DD_Frequency="Monthly",1,DD_Frequency="Quarterly",IF(MONTH(EW$2)=1,1,IF(MONTH(EW$2)=4,1,IF(MONTH(EW$2)=7,1,IF(MONTH(EW$2)=10,1,0)))),DD_Frequency="Annually",IF(MONTH(EW$2)=1,1,0))*DD_Payment))))</f>
        <v/>
      </c>
      <c r="EY181" s="3" t="str">
        <f t="shared" ref="EY181" ca="1" si="8756">IF($B181="","",IF(EW181&gt;EX181,(EW181-EX181/2)*(rate_A*(EY$1/365)),0))</f>
        <v/>
      </c>
      <c r="EZ181" s="3" t="str">
        <f t="shared" ca="1" si="6543"/>
        <v/>
      </c>
      <c r="FA181" s="3" t="str">
        <f t="shared" ref="FA181" ca="1" si="8757">IF($B181="","",EL181*(1+rate_A*EY$1/365))</f>
        <v/>
      </c>
      <c r="FB181" s="3" t="str">
        <f t="shared" ref="FB181" ca="1" si="8758">IF($B181="","",EM181*(1+rate_A*EY$1/365))</f>
        <v/>
      </c>
      <c r="FC181" s="3" t="str">
        <f t="shared" ref="FC181" ca="1" si="8759">IF($B181="","",EN181*(1+rate_joint*EY$1/365))</f>
        <v/>
      </c>
      <c r="FD181" s="5" t="str">
        <f t="shared" ca="1" si="6547"/>
        <v/>
      </c>
      <c r="FE181" s="5" t="str" cm="1">
        <f t="array" aca="1" ref="FE181" ca="1">IF(FD181="","",_xlfn.IFS(FD181&lt;='Hidden inputs'!$C$15,FD181*'Hidden inputs'!$D$15,FD181&lt;='Hidden inputs'!$C$16,'Hidden inputs'!$C$15*'Hidden inputs'!$D$15+(FD181-'Hidden inputs'!$B$16)*'Hidden inputs'!$D$16,FD181&lt;='Hidden inputs'!$C$17,'Hidden inputs'!$C$15*'Hidden inputs'!$D$15+('Hidden inputs'!$C$16-'Hidden inputs'!$B$16)*'Hidden inputs'!$D$16+(FD181-'Hidden inputs'!$B$17)*'Hidden inputs'!$D$17,FD181&gt;'Hidden inputs'!$B$18,'Hidden inputs'!$C$15*'Hidden inputs'!$D$15+('Hidden inputs'!$C$16-'Hidden inputs'!$B$16)*'Hidden inputs'!$D$16+('Hidden inputs'!$C$17-'Hidden inputs'!$B$17)*'Hidden inputs'!$D$17+(FD181-'Hidden inputs'!$B$18)*'Hidden inputs'!$D$18))</f>
        <v/>
      </c>
      <c r="FF181" s="10" t="str">
        <f t="shared" ca="1" si="6548"/>
        <v/>
      </c>
      <c r="FG181" s="5" t="str">
        <f t="shared" ca="1" si="6459"/>
        <v/>
      </c>
      <c r="FH181" s="5" t="str">
        <f t="shared" ca="1" si="6460"/>
        <v/>
      </c>
      <c r="FI181" s="5" t="str">
        <f ca="1">IF($B181="","",'Hidden inputs'!$D$11*EZ181+'Hidden inputs'!$E$11*FA181)</f>
        <v/>
      </c>
      <c r="FJ181" s="11" t="str">
        <f t="shared" ca="1" si="6365"/>
        <v/>
      </c>
      <c r="FK181" s="9" t="str">
        <f t="shared" ca="1" si="6461"/>
        <v/>
      </c>
      <c r="FL181" s="3" t="str">
        <f t="shared" ca="1" si="6462"/>
        <v/>
      </c>
      <c r="FM181" s="5" t="str" cm="1">
        <f t="array" aca="1" ref="FM181" ca="1">IF($B181="","",IF(FL181=0,0,IF(DD_Payment="",0,IF(FL181&lt;_xlfn.IFS(DD_Frequency="Monthly",1,DD_Frequency="Quarterly",IF(MONTH(FL$2)=1,1,IF(MONTH(FL$2)=4,1,IF(MONTH(FL$2)=7,1,IF(MONTH(FL$2)=10,1,0)))),DD_Frequency="Annually",IF(MONTH(FL$2)=1,1,0))*DD_Payment,FL181,_xlfn.IFS(DD_Frequency="Monthly",1,DD_Frequency="Quarterly",IF(MONTH(FL$2)=1,1,IF(MONTH(FL$2)=4,1,IF(MONTH(FL$2)=7,1,IF(MONTH(FL$2)=10,1,0)))),DD_Frequency="Annually",IF(MONTH(FL$2)=1,1,0))*DD_Payment))))</f>
        <v/>
      </c>
      <c r="FN181" s="3" t="str">
        <f t="shared" ref="FN181" ca="1" si="8760">IF($B181="","",IF(FL181&gt;FM181,(FL181-FM181/2)*(rate_A*(FN$1/365)),0))</f>
        <v/>
      </c>
      <c r="FO181" s="3" t="str">
        <f t="shared" ca="1" si="6550"/>
        <v/>
      </c>
      <c r="FP181" s="3" t="str">
        <f t="shared" ref="FP181" ca="1" si="8761">IF($B181="","",FA181*(1+rate_A*FN$1/365))</f>
        <v/>
      </c>
      <c r="FQ181" s="3" t="str">
        <f t="shared" ref="FQ181" ca="1" si="8762">IF($B181="","",FB181*(1+rate_A*FN$1/365))</f>
        <v/>
      </c>
      <c r="FR181" s="3" t="str">
        <f t="shared" ref="FR181" ca="1" si="8763">IF($B181="","",FC181*(1+rate_joint*FN$1/365))</f>
        <v/>
      </c>
      <c r="FS181" s="5" t="str">
        <f t="shared" ca="1" si="6554"/>
        <v/>
      </c>
      <c r="FT181" s="5" t="str" cm="1">
        <f t="array" aca="1" ref="FT181" ca="1">IF(FS181="","",_xlfn.IFS(FS181&lt;='Hidden inputs'!$C$15,FS181*'Hidden inputs'!$D$15,FS181&lt;='Hidden inputs'!$C$16,'Hidden inputs'!$C$15*'Hidden inputs'!$D$15+(FS181-'Hidden inputs'!$B$16)*'Hidden inputs'!$D$16,FS181&lt;='Hidden inputs'!$C$17,'Hidden inputs'!$C$15*'Hidden inputs'!$D$15+('Hidden inputs'!$C$16-'Hidden inputs'!$B$16)*'Hidden inputs'!$D$16+(FS181-'Hidden inputs'!$B$17)*'Hidden inputs'!$D$17,FS181&gt;'Hidden inputs'!$B$18,'Hidden inputs'!$C$15*'Hidden inputs'!$D$15+('Hidden inputs'!$C$16-'Hidden inputs'!$B$16)*'Hidden inputs'!$D$16+('Hidden inputs'!$C$17-'Hidden inputs'!$B$17)*'Hidden inputs'!$D$17+(FS181-'Hidden inputs'!$B$18)*'Hidden inputs'!$D$18))</f>
        <v/>
      </c>
      <c r="FU181" s="10" t="str">
        <f t="shared" ca="1" si="6555"/>
        <v/>
      </c>
      <c r="FV181" s="5" t="str">
        <f t="shared" ca="1" si="6467"/>
        <v/>
      </c>
      <c r="FW181" s="5" t="str">
        <f t="shared" ca="1" si="6468"/>
        <v/>
      </c>
      <c r="FX181" s="5" t="str">
        <f ca="1">IF($B181="","",'Hidden inputs'!$D$11*FO181+'Hidden inputs'!$E$11*FP181)</f>
        <v/>
      </c>
      <c r="FY181" s="11" t="str">
        <f t="shared" ca="1" si="6370"/>
        <v/>
      </c>
      <c r="FZ181" s="9" t="str">
        <f t="shared" ca="1" si="6469"/>
        <v/>
      </c>
      <c r="GA181" s="5" t="str">
        <f t="shared" ca="1" si="6470"/>
        <v/>
      </c>
      <c r="GB181" s="5" t="str">
        <f t="shared" ca="1" si="6471"/>
        <v/>
      </c>
      <c r="GC181" s="5" t="str">
        <f t="shared" ca="1" si="6371"/>
        <v/>
      </c>
      <c r="GD181" s="5" t="str">
        <f t="shared" ca="1" si="6372"/>
        <v/>
      </c>
    </row>
    <row r="182" spans="1:186" x14ac:dyDescent="0.35">
      <c r="A182" s="2"/>
      <c r="B182" s="6" t="str">
        <f t="shared" ca="1" si="6374"/>
        <v/>
      </c>
      <c r="C182" s="5" t="str">
        <f t="shared" ca="1" si="6472"/>
        <v/>
      </c>
      <c r="D182" s="5" t="str" cm="1">
        <f t="array" aca="1" ref="D182" ca="1">IF($B182="","",IF(C182=0,0,IF(DD_Payment="",0,IF(C182&lt;_xlfn.IFS(DD_Frequency="Monthly",1,DD_Frequency="Quarterly",IF(MONTH(C$2)=1,1,IF(MONTH(C$2)=4,1,IF(MONTH(C$2)=7,1,IF(MONTH(C$2)=10,1,0)))),DD_Frequency="Annually",IF(MONTH(C$2)=1,1,0))*DD_Payment,C182,_xlfn.IFS(DD_Frequency="Monthly",1,DD_Frequency="Quarterly",IF(MONTH(C$2)=1,1,IF(MONTH(C$2)=4,1,IF(MONTH(C$2)=7,1,IF(MONTH(C$2)=10,1,0)))),DD_Frequency="Annually",IF(MONTH(C$2)=1,1,0))*DD_Payment))))</f>
        <v/>
      </c>
      <c r="E182" s="5" t="str">
        <f t="shared" ref="E182" ca="1" si="8764">IF(B182="","",IF(C182&gt;D182,(C182-D182/2)*(rate_A*(E$1/365)),0))</f>
        <v/>
      </c>
      <c r="F182" s="5" t="str">
        <f t="shared" ca="1" si="6376"/>
        <v/>
      </c>
      <c r="G182" s="5" t="str">
        <f t="shared" ref="G182" ca="1" si="8765">IF(B182="","",G181*(1+rate_A*E$1/365))</f>
        <v/>
      </c>
      <c r="H182" s="5" t="str">
        <f t="shared" ref="H182" ca="1" si="8766">IF(B182="","",H181*(1+rate_A*E$1/365))</f>
        <v/>
      </c>
      <c r="I182" s="5" t="str">
        <f t="shared" ref="I182" ca="1" si="8767">IF(B182="","",I181*(1+rate_joint*E$1/365))</f>
        <v/>
      </c>
      <c r="J182" s="5" t="str">
        <f t="shared" ca="1" si="6477"/>
        <v/>
      </c>
      <c r="K182" s="5" t="str" cm="1">
        <f t="array" aca="1" ref="K182" ca="1">IF(J182="","",_xlfn.IFS(J182&lt;='Hidden inputs'!$C$15,J182*'Hidden inputs'!$D$15,J182&lt;='Hidden inputs'!$C$16,'Hidden inputs'!$C$15*'Hidden inputs'!$D$15+(J182-'Hidden inputs'!$B$16)*'Hidden inputs'!$D$16,J182&lt;='Hidden inputs'!$C$17,'Hidden inputs'!$C$15*'Hidden inputs'!$D$15+('Hidden inputs'!$C$16-'Hidden inputs'!$B$16)*'Hidden inputs'!$D$16+(J182-'Hidden inputs'!$B$17)*'Hidden inputs'!$D$17,J182&gt;'Hidden inputs'!$B$18,'Hidden inputs'!$C$15*'Hidden inputs'!$D$15+('Hidden inputs'!$C$16-'Hidden inputs'!$B$16)*'Hidden inputs'!$D$16+('Hidden inputs'!$C$17-'Hidden inputs'!$B$17)*'Hidden inputs'!$D$17+(J182-'Hidden inputs'!$B$18)*'Hidden inputs'!$D$18))</f>
        <v/>
      </c>
      <c r="L182" s="11" t="str">
        <f t="shared" ca="1" si="6478"/>
        <v/>
      </c>
      <c r="M182" s="5" t="str">
        <f t="shared" ca="1" si="6380"/>
        <v/>
      </c>
      <c r="N182" s="5" t="str">
        <f t="shared" ca="1" si="6381"/>
        <v/>
      </c>
      <c r="O182" s="5" t="str">
        <f ca="1">IF(B182="","",'Hidden inputs'!$D$11*F182+'Hidden inputs'!$E$11*G182)</f>
        <v/>
      </c>
      <c r="P182" s="11" t="str">
        <f t="shared" ca="1" si="6314"/>
        <v/>
      </c>
      <c r="Q182" s="20" t="str">
        <f t="shared" ca="1" si="6315"/>
        <v/>
      </c>
      <c r="R182" s="3" t="str">
        <f t="shared" ca="1" si="6382"/>
        <v/>
      </c>
      <c r="S182" s="5" t="str" cm="1">
        <f t="array" aca="1" ref="S182" ca="1">IF($B182="","",IF(R182=0,0,IF(DD_Payment="",0,IF(R182&lt;_xlfn.IFS(DD_Frequency="Monthly",1,DD_Frequency="Quarterly",IF(MONTH(R$2)=1,1,IF(MONTH(R$2)=4,1,IF(MONTH(R$2)=7,1,IF(MONTH(R$2)=10,1,0)))),DD_Frequency="Annually",IF(MONTH(R$2)=1,1,0))*DD_Payment,R182,_xlfn.IFS(DD_Frequency="Monthly",1,DD_Frequency="Quarterly",IF(MONTH(R$2)=1,1,IF(MONTH(R$2)=4,1,IF(MONTH(R$2)=7,1,IF(MONTH(R$2)=10,1,0)))),DD_Frequency="Annually",IF(MONTH(R$2)=1,1,0))*DD_Payment))))</f>
        <v/>
      </c>
      <c r="T182" s="3" t="str">
        <f t="shared" ref="T182" ca="1" si="8768">IF(B182="","",IF(R182&gt;S182,(R182-S182/2)*(rate_A*((T$1+A182)/365)),0))</f>
        <v/>
      </c>
      <c r="U182" s="3" t="str">
        <f t="shared" ca="1" si="6384"/>
        <v/>
      </c>
      <c r="V182" s="3" t="str">
        <f t="shared" ref="V182" ca="1" si="8769">IF(B182="","",G182*(1+rate_A*(T$1+A182)/365))</f>
        <v/>
      </c>
      <c r="W182" s="3" t="str">
        <f t="shared" ref="W182" ca="1" si="8770">IF(B182="","",H182*(1+rate_A*(T$1+A182)/365))</f>
        <v/>
      </c>
      <c r="X182" s="3" t="str">
        <f t="shared" ref="X182" ca="1" si="8771">IF(B182="","",I182*(1+rate_joint*(T$1+A182)/365))</f>
        <v/>
      </c>
      <c r="Y182" s="5" t="str">
        <f t="shared" ca="1" si="6483"/>
        <v/>
      </c>
      <c r="Z182" s="5" t="str" cm="1">
        <f t="array" aca="1" ref="Z182" ca="1">IF(Y182="","",_xlfn.IFS(Y182&lt;='Hidden inputs'!$C$15,Y182*'Hidden inputs'!$D$15,Y182&lt;='Hidden inputs'!$C$16,'Hidden inputs'!$C$15*'Hidden inputs'!$D$15+(Y182-'Hidden inputs'!$B$16)*'Hidden inputs'!$D$16,Y182&lt;='Hidden inputs'!$C$17,'Hidden inputs'!$C$15*'Hidden inputs'!$D$15+('Hidden inputs'!$C$16-'Hidden inputs'!$B$16)*'Hidden inputs'!$D$16+(Y182-'Hidden inputs'!$B$17)*'Hidden inputs'!$D$17,Y182&gt;'Hidden inputs'!$B$18,'Hidden inputs'!$C$15*'Hidden inputs'!$D$15+('Hidden inputs'!$C$16-'Hidden inputs'!$B$16)*'Hidden inputs'!$D$16+('Hidden inputs'!$C$17-'Hidden inputs'!$B$17)*'Hidden inputs'!$D$17+(Y182-'Hidden inputs'!$B$18)*'Hidden inputs'!$D$18))</f>
        <v/>
      </c>
      <c r="AA182" s="10" t="str">
        <f t="shared" ca="1" si="6484"/>
        <v/>
      </c>
      <c r="AB182" s="5" t="str">
        <f t="shared" ca="1" si="6388"/>
        <v/>
      </c>
      <c r="AC182" s="5" t="str">
        <f t="shared" ca="1" si="6485"/>
        <v/>
      </c>
      <c r="AD182" s="5" t="str">
        <f ca="1">IF(B182="","",'Hidden inputs'!$D$11*U182+'Hidden inputs'!$E$11*V182)</f>
        <v/>
      </c>
      <c r="AE182" s="11" t="str">
        <f t="shared" ca="1" si="6320"/>
        <v/>
      </c>
      <c r="AF182" s="9" t="str">
        <f t="shared" ca="1" si="6389"/>
        <v/>
      </c>
      <c r="AG182" s="3" t="str">
        <f t="shared" ca="1" si="6390"/>
        <v/>
      </c>
      <c r="AH182" s="5" t="str" cm="1">
        <f t="array" aca="1" ref="AH182" ca="1">IF($B182="","",IF(AG182=0,0,IF(DD_Payment="",0,IF(AG182&lt;_xlfn.IFS(DD_Frequency="Monthly",1,DD_Frequency="Quarterly",IF(MONTH(AG$2)=1,1,IF(MONTH(AG$2)=4,1,IF(MONTH(AG$2)=7,1,IF(MONTH(AG$2)=10,1,0)))),DD_Frequency="Annually",IF(MONTH(AG$2)=1,1,0))*DD_Payment,AG182,_xlfn.IFS(DD_Frequency="Monthly",1,DD_Frequency="Quarterly",IF(MONTH(AG$2)=1,1,IF(MONTH(AG$2)=4,1,IF(MONTH(AG$2)=7,1,IF(MONTH(AG$2)=10,1,0)))),DD_Frequency="Annually",IF(MONTH(AG$2)=1,1,0))*DD_Payment))))</f>
        <v/>
      </c>
      <c r="AI182" s="3" t="str">
        <f t="shared" ref="AI182" ca="1" si="8772">IF($B182="","",IF(AG182&gt;AH182,(AG182-AH182/2)*(rate_A*(AI$1/365)),0))</f>
        <v/>
      </c>
      <c r="AJ182" s="3" t="str">
        <f t="shared" ca="1" si="6487"/>
        <v/>
      </c>
      <c r="AK182" s="3" t="str">
        <f t="shared" ref="AK182" ca="1" si="8773">IF($B182="","",V182*(1+rate_A*AI$1/365))</f>
        <v/>
      </c>
      <c r="AL182" s="3" t="str">
        <f t="shared" ref="AL182" ca="1" si="8774">IF($B182="","",W182*(1+rate_A*AI$1/365))</f>
        <v/>
      </c>
      <c r="AM182" s="3" t="str">
        <f t="shared" ref="AM182" ca="1" si="8775">IF($B182="","",X182*(1+rate_joint*AI$1/365))</f>
        <v/>
      </c>
      <c r="AN182" s="5" t="str">
        <f t="shared" ca="1" si="6491"/>
        <v/>
      </c>
      <c r="AO182" s="5" t="str" cm="1">
        <f t="array" aca="1" ref="AO182" ca="1">IF(AN182="","",_xlfn.IFS(AN182&lt;='Hidden inputs'!$C$15,AN182*'Hidden inputs'!$D$15,AN182&lt;='Hidden inputs'!$C$16,'Hidden inputs'!$C$15*'Hidden inputs'!$D$15+(AN182-'Hidden inputs'!$B$16)*'Hidden inputs'!$D$16,AN182&lt;='Hidden inputs'!$C$17,'Hidden inputs'!$C$15*'Hidden inputs'!$D$15+('Hidden inputs'!$C$16-'Hidden inputs'!$B$16)*'Hidden inputs'!$D$16+(AN182-'Hidden inputs'!$B$17)*'Hidden inputs'!$D$17,AN182&gt;'Hidden inputs'!$B$18,'Hidden inputs'!$C$15*'Hidden inputs'!$D$15+('Hidden inputs'!$C$16-'Hidden inputs'!$B$16)*'Hidden inputs'!$D$16+('Hidden inputs'!$C$17-'Hidden inputs'!$B$17)*'Hidden inputs'!$D$17+(AN182-'Hidden inputs'!$B$18)*'Hidden inputs'!$D$18))</f>
        <v/>
      </c>
      <c r="AP182" s="10" t="str">
        <f t="shared" ca="1" si="6492"/>
        <v/>
      </c>
      <c r="AQ182" s="5" t="str">
        <f t="shared" ca="1" si="6395"/>
        <v/>
      </c>
      <c r="AR182" s="5" t="str">
        <f t="shared" ca="1" si="6396"/>
        <v/>
      </c>
      <c r="AS182" s="5" t="str">
        <f ca="1">IF($B182="","",'Hidden inputs'!$D$11*AJ182+'Hidden inputs'!$E$11*AK182)</f>
        <v/>
      </c>
      <c r="AT182" s="11" t="str">
        <f t="shared" ca="1" si="6325"/>
        <v/>
      </c>
      <c r="AU182" s="9" t="str">
        <f t="shared" ca="1" si="6397"/>
        <v/>
      </c>
      <c r="AV182" s="3" t="str">
        <f t="shared" ca="1" si="6398"/>
        <v/>
      </c>
      <c r="AW182" s="5" t="str" cm="1">
        <f t="array" aca="1" ref="AW182" ca="1">IF($B182="","",IF(AV182=0,0,IF(DD_Payment="",0,IF(AV182&lt;_xlfn.IFS(DD_Frequency="Monthly",1,DD_Frequency="Quarterly",IF(MONTH(AV$2)=1,1,IF(MONTH(AV$2)=4,1,IF(MONTH(AV$2)=7,1,IF(MONTH(AV$2)=10,1,0)))),DD_Frequency="Annually",IF(MONTH(AV$2)=1,1,0))*DD_Payment,AV182,_xlfn.IFS(DD_Frequency="Monthly",1,DD_Frequency="Quarterly",IF(MONTH(AV$2)=1,1,IF(MONTH(AV$2)=4,1,IF(MONTH(AV$2)=7,1,IF(MONTH(AV$2)=10,1,0)))),DD_Frequency="Annually",IF(MONTH(AV$2)=1,1,0))*DD_Payment))))</f>
        <v/>
      </c>
      <c r="AX182" s="3" t="str">
        <f t="shared" ref="AX182" ca="1" si="8776">IF($B182="","",IF(AV182&gt;AW182,(AV182-AW182/2)*(rate_A*(AX$1/365)),0))</f>
        <v/>
      </c>
      <c r="AY182" s="3" t="str">
        <f t="shared" ca="1" si="6494"/>
        <v/>
      </c>
      <c r="AZ182" s="3" t="str">
        <f t="shared" ref="AZ182" ca="1" si="8777">IF($B182="","",AK182*(1+rate_A*AX$1/365))</f>
        <v/>
      </c>
      <c r="BA182" s="3" t="str">
        <f t="shared" ref="BA182" ca="1" si="8778">IF($B182="","",AL182*(1+rate_A*AX$1/365))</f>
        <v/>
      </c>
      <c r="BB182" s="3" t="str">
        <f t="shared" ref="BB182" ca="1" si="8779">IF($B182="","",AM182*(1+rate_joint*AX$1/365))</f>
        <v/>
      </c>
      <c r="BC182" s="5" t="str">
        <f t="shared" ca="1" si="6498"/>
        <v/>
      </c>
      <c r="BD182" s="5" t="str" cm="1">
        <f t="array" aca="1" ref="BD182" ca="1">IF(BC182="","",_xlfn.IFS(BC182&lt;='Hidden inputs'!$C$15,BC182*'Hidden inputs'!$D$15,BC182&lt;='Hidden inputs'!$C$16,'Hidden inputs'!$C$15*'Hidden inputs'!$D$15+(BC182-'Hidden inputs'!$B$16)*'Hidden inputs'!$D$16,BC182&lt;='Hidden inputs'!$C$17,'Hidden inputs'!$C$15*'Hidden inputs'!$D$15+('Hidden inputs'!$C$16-'Hidden inputs'!$B$16)*'Hidden inputs'!$D$16+(BC182-'Hidden inputs'!$B$17)*'Hidden inputs'!$D$17,BC182&gt;'Hidden inputs'!$B$18,'Hidden inputs'!$C$15*'Hidden inputs'!$D$15+('Hidden inputs'!$C$16-'Hidden inputs'!$B$16)*'Hidden inputs'!$D$16+('Hidden inputs'!$C$17-'Hidden inputs'!$B$17)*'Hidden inputs'!$D$17+(BC182-'Hidden inputs'!$B$18)*'Hidden inputs'!$D$18))</f>
        <v/>
      </c>
      <c r="BE182" s="10" t="str">
        <f t="shared" ca="1" si="6499"/>
        <v/>
      </c>
      <c r="BF182" s="5" t="str">
        <f t="shared" ca="1" si="6403"/>
        <v/>
      </c>
      <c r="BG182" s="5" t="str">
        <f t="shared" ca="1" si="6404"/>
        <v/>
      </c>
      <c r="BH182" s="5" t="str">
        <f ca="1">IF($B182="","",'Hidden inputs'!$D$11*AY182+'Hidden inputs'!$E$11*AZ182)</f>
        <v/>
      </c>
      <c r="BI182" s="11" t="str">
        <f t="shared" ca="1" si="6330"/>
        <v/>
      </c>
      <c r="BJ182" s="9" t="str">
        <f t="shared" ca="1" si="6405"/>
        <v/>
      </c>
      <c r="BK182" s="3" t="str">
        <f t="shared" ca="1" si="6406"/>
        <v/>
      </c>
      <c r="BL182" s="5" t="str" cm="1">
        <f t="array" aca="1" ref="BL182" ca="1">IF($B182="","",IF(BK182=0,0,IF(DD_Payment="",0,IF(BK182&lt;_xlfn.IFS(DD_Frequency="Monthly",1,DD_Frequency="Quarterly",IF(MONTH(BK$2)=1,1,IF(MONTH(BK$2)=4,1,IF(MONTH(BK$2)=7,1,IF(MONTH(BK$2)=10,1,0)))),DD_Frequency="Annually",IF(MONTH(BK$2)=1,1,0))*DD_Payment,BK182,_xlfn.IFS(DD_Frequency="Monthly",1,DD_Frequency="Quarterly",IF(MONTH(BK$2)=1,1,IF(MONTH(BK$2)=4,1,IF(MONTH(BK$2)=7,1,IF(MONTH(BK$2)=10,1,0)))),DD_Frequency="Annually",IF(MONTH(BK$2)=1,1,0))*DD_Payment))))</f>
        <v/>
      </c>
      <c r="BM182" s="3" t="str">
        <f t="shared" ref="BM182" ca="1" si="8780">IF($B182="","",IF(BK182&gt;BL182,(BK182-BL182/2)*(rate_A*(BM$1/365)),0))</f>
        <v/>
      </c>
      <c r="BN182" s="3" t="str">
        <f t="shared" ca="1" si="6501"/>
        <v/>
      </c>
      <c r="BO182" s="3" t="str">
        <f t="shared" ref="BO182" ca="1" si="8781">IF($B182="","",AZ182*(1+rate_A*BM$1/365))</f>
        <v/>
      </c>
      <c r="BP182" s="3" t="str">
        <f t="shared" ref="BP182" ca="1" si="8782">IF($B182="","",BA182*(1+rate_A*BM$1/365))</f>
        <v/>
      </c>
      <c r="BQ182" s="3" t="str">
        <f t="shared" ref="BQ182" ca="1" si="8783">IF($B182="","",BB182*(1+rate_joint*BM$1/365))</f>
        <v/>
      </c>
      <c r="BR182" s="5" t="str">
        <f t="shared" ca="1" si="6505"/>
        <v/>
      </c>
      <c r="BS182" s="5" t="str" cm="1">
        <f t="array" aca="1" ref="BS182" ca="1">IF(BR182="","",_xlfn.IFS(BR182&lt;='Hidden inputs'!$C$15,BR182*'Hidden inputs'!$D$15,BR182&lt;='Hidden inputs'!$C$16,'Hidden inputs'!$C$15*'Hidden inputs'!$D$15+(BR182-'Hidden inputs'!$B$16)*'Hidden inputs'!$D$16,BR182&lt;='Hidden inputs'!$C$17,'Hidden inputs'!$C$15*'Hidden inputs'!$D$15+('Hidden inputs'!$C$16-'Hidden inputs'!$B$16)*'Hidden inputs'!$D$16+(BR182-'Hidden inputs'!$B$17)*'Hidden inputs'!$D$17,BR182&gt;'Hidden inputs'!$B$18,'Hidden inputs'!$C$15*'Hidden inputs'!$D$15+('Hidden inputs'!$C$16-'Hidden inputs'!$B$16)*'Hidden inputs'!$D$16+('Hidden inputs'!$C$17-'Hidden inputs'!$B$17)*'Hidden inputs'!$D$17+(BR182-'Hidden inputs'!$B$18)*'Hidden inputs'!$D$18))</f>
        <v/>
      </c>
      <c r="BT182" s="10" t="str">
        <f t="shared" ca="1" si="6506"/>
        <v/>
      </c>
      <c r="BU182" s="5" t="str">
        <f t="shared" ca="1" si="6411"/>
        <v/>
      </c>
      <c r="BV182" s="5" t="str">
        <f t="shared" ca="1" si="6412"/>
        <v/>
      </c>
      <c r="BW182" s="5" t="str">
        <f ca="1">IF($B182="","",'Hidden inputs'!$D$11*BN182+'Hidden inputs'!$E$11*BO182)</f>
        <v/>
      </c>
      <c r="BX182" s="11" t="str">
        <f t="shared" ca="1" si="6335"/>
        <v/>
      </c>
      <c r="BY182" s="9" t="str">
        <f t="shared" ca="1" si="6413"/>
        <v/>
      </c>
      <c r="BZ182" s="3" t="str">
        <f t="shared" ca="1" si="6414"/>
        <v/>
      </c>
      <c r="CA182" s="5" t="str" cm="1">
        <f t="array" aca="1" ref="CA182" ca="1">IF($B182="","",IF(BZ182=0,0,IF(DD_Payment="",0,IF(BZ182&lt;_xlfn.IFS(DD_Frequency="Monthly",1,DD_Frequency="Quarterly",IF(MONTH(BZ$2)=1,1,IF(MONTH(BZ$2)=4,1,IF(MONTH(BZ$2)=7,1,IF(MONTH(BZ$2)=10,1,0)))),DD_Frequency="Annually",IF(MONTH(BZ$2)=1,1,0))*DD_Payment,BZ182,_xlfn.IFS(DD_Frequency="Monthly",1,DD_Frequency="Quarterly",IF(MONTH(BZ$2)=1,1,IF(MONTH(BZ$2)=4,1,IF(MONTH(BZ$2)=7,1,IF(MONTH(BZ$2)=10,1,0)))),DD_Frequency="Annually",IF(MONTH(BZ$2)=1,1,0))*DD_Payment))))</f>
        <v/>
      </c>
      <c r="CB182" s="3" t="str">
        <f t="shared" ref="CB182" ca="1" si="8784">IF($B182="","",IF(BZ182&gt;CA182,(BZ182-CA182/2)*(rate_A*(CB$1/365)),0))</f>
        <v/>
      </c>
      <c r="CC182" s="3" t="str">
        <f t="shared" ca="1" si="6508"/>
        <v/>
      </c>
      <c r="CD182" s="3" t="str">
        <f t="shared" ref="CD182" ca="1" si="8785">IF($B182="","",BO182*(1+rate_A*CB$1/365))</f>
        <v/>
      </c>
      <c r="CE182" s="3" t="str">
        <f t="shared" ref="CE182" ca="1" si="8786">IF($B182="","",BP182*(1+rate_A*CB$1/365))</f>
        <v/>
      </c>
      <c r="CF182" s="3" t="str">
        <f t="shared" ref="CF182" ca="1" si="8787">IF($B182="","",BQ182*(1+rate_joint*CB$1/365))</f>
        <v/>
      </c>
      <c r="CG182" s="5" t="str">
        <f t="shared" ca="1" si="6512"/>
        <v/>
      </c>
      <c r="CH182" s="5" t="str" cm="1">
        <f t="array" aca="1" ref="CH182" ca="1">IF(CG182="","",_xlfn.IFS(CG182&lt;='Hidden inputs'!$C$15,CG182*'Hidden inputs'!$D$15,CG182&lt;='Hidden inputs'!$C$16,'Hidden inputs'!$C$15*'Hidden inputs'!$D$15+(CG182-'Hidden inputs'!$B$16)*'Hidden inputs'!$D$16,CG182&lt;='Hidden inputs'!$C$17,'Hidden inputs'!$C$15*'Hidden inputs'!$D$15+('Hidden inputs'!$C$16-'Hidden inputs'!$B$16)*'Hidden inputs'!$D$16+(CG182-'Hidden inputs'!$B$17)*'Hidden inputs'!$D$17,CG182&gt;'Hidden inputs'!$B$18,'Hidden inputs'!$C$15*'Hidden inputs'!$D$15+('Hidden inputs'!$C$16-'Hidden inputs'!$B$16)*'Hidden inputs'!$D$16+('Hidden inputs'!$C$17-'Hidden inputs'!$B$17)*'Hidden inputs'!$D$17+(CG182-'Hidden inputs'!$B$18)*'Hidden inputs'!$D$18))</f>
        <v/>
      </c>
      <c r="CI182" s="10" t="str">
        <f t="shared" ca="1" si="6513"/>
        <v/>
      </c>
      <c r="CJ182" s="5" t="str">
        <f t="shared" ca="1" si="6419"/>
        <v/>
      </c>
      <c r="CK182" s="5" t="str">
        <f t="shared" ca="1" si="6420"/>
        <v/>
      </c>
      <c r="CL182" s="5" t="str">
        <f ca="1">IF($B182="","",'Hidden inputs'!$D$11*CC182+'Hidden inputs'!$E$11*CD182)</f>
        <v/>
      </c>
      <c r="CM182" s="11" t="str">
        <f t="shared" ca="1" si="6340"/>
        <v/>
      </c>
      <c r="CN182" s="9" t="str">
        <f t="shared" ca="1" si="6421"/>
        <v/>
      </c>
      <c r="CO182" s="3" t="str">
        <f t="shared" ca="1" si="6422"/>
        <v/>
      </c>
      <c r="CP182" s="5" t="str" cm="1">
        <f t="array" aca="1" ref="CP182" ca="1">IF($B182="","",IF(CO182=0,0,IF(DD_Payment="",0,IF(CO182&lt;_xlfn.IFS(DD_Frequency="Monthly",1,DD_Frequency="Quarterly",IF(MONTH(CO$2)=1,1,IF(MONTH(CO$2)=4,1,IF(MONTH(CO$2)=7,1,IF(MONTH(CO$2)=10,1,0)))),DD_Frequency="Annually",IF(MONTH(CO$2)=1,1,0))*DD_Payment,CO182,_xlfn.IFS(DD_Frequency="Monthly",1,DD_Frequency="Quarterly",IF(MONTH(CO$2)=1,1,IF(MONTH(CO$2)=4,1,IF(MONTH(CO$2)=7,1,IF(MONTH(CO$2)=10,1,0)))),DD_Frequency="Annually",IF(MONTH(CO$2)=1,1,0))*DD_Payment))))</f>
        <v/>
      </c>
      <c r="CQ182" s="3" t="str">
        <f t="shared" ref="CQ182" ca="1" si="8788">IF($B182="","",IF(CO182&gt;CP182,(CO182-CP182/2)*(rate_A*(CQ$1/365)),0))</f>
        <v/>
      </c>
      <c r="CR182" s="3" t="str">
        <f t="shared" ca="1" si="6515"/>
        <v/>
      </c>
      <c r="CS182" s="3" t="str">
        <f t="shared" ref="CS182" ca="1" si="8789">IF($B182="","",CD182*(1+rate_A*CQ$1/365))</f>
        <v/>
      </c>
      <c r="CT182" s="3" t="str">
        <f t="shared" ref="CT182" ca="1" si="8790">IF($B182="","",CE182*(1+rate_A*CQ$1/365))</f>
        <v/>
      </c>
      <c r="CU182" s="3" t="str">
        <f t="shared" ref="CU182" ca="1" si="8791">IF($B182="","",CF182*(1+rate_joint*CQ$1/365))</f>
        <v/>
      </c>
      <c r="CV182" s="5" t="str">
        <f t="shared" ca="1" si="6519"/>
        <v/>
      </c>
      <c r="CW182" s="5" t="str" cm="1">
        <f t="array" aca="1" ref="CW182" ca="1">IF(CV182="","",_xlfn.IFS(CV182&lt;='Hidden inputs'!$C$15,CV182*'Hidden inputs'!$D$15,CV182&lt;='Hidden inputs'!$C$16,'Hidden inputs'!$C$15*'Hidden inputs'!$D$15+(CV182-'Hidden inputs'!$B$16)*'Hidden inputs'!$D$16,CV182&lt;='Hidden inputs'!$C$17,'Hidden inputs'!$C$15*'Hidden inputs'!$D$15+('Hidden inputs'!$C$16-'Hidden inputs'!$B$16)*'Hidden inputs'!$D$16+(CV182-'Hidden inputs'!$B$17)*'Hidden inputs'!$D$17,CV182&gt;'Hidden inputs'!$B$18,'Hidden inputs'!$C$15*'Hidden inputs'!$D$15+('Hidden inputs'!$C$16-'Hidden inputs'!$B$16)*'Hidden inputs'!$D$16+('Hidden inputs'!$C$17-'Hidden inputs'!$B$17)*'Hidden inputs'!$D$17+(CV182-'Hidden inputs'!$B$18)*'Hidden inputs'!$D$18))</f>
        <v/>
      </c>
      <c r="CX182" s="10" t="str">
        <f t="shared" ca="1" si="6520"/>
        <v/>
      </c>
      <c r="CY182" s="5" t="str">
        <f t="shared" ca="1" si="6427"/>
        <v/>
      </c>
      <c r="CZ182" s="5" t="str">
        <f t="shared" ca="1" si="6428"/>
        <v/>
      </c>
      <c r="DA182" s="5" t="str">
        <f ca="1">IF($B182="","",'Hidden inputs'!$D$11*CR182+'Hidden inputs'!$E$11*CS182)</f>
        <v/>
      </c>
      <c r="DB182" s="11" t="str">
        <f t="shared" ca="1" si="6345"/>
        <v/>
      </c>
      <c r="DC182" s="9" t="str">
        <f t="shared" ca="1" si="6429"/>
        <v/>
      </c>
      <c r="DD182" s="3" t="str">
        <f t="shared" ca="1" si="6430"/>
        <v/>
      </c>
      <c r="DE182" s="5" t="str" cm="1">
        <f t="array" aca="1" ref="DE182" ca="1">IF($B182="","",IF(DD182=0,0,IF(DD_Payment="",0,IF(DD182&lt;_xlfn.IFS(DD_Frequency="Monthly",1,DD_Frequency="Quarterly",IF(MONTH(DD$2)=1,1,IF(MONTH(DD$2)=4,1,IF(MONTH(DD$2)=7,1,IF(MONTH(DD$2)=10,1,0)))),DD_Frequency="Annually",IF(MONTH(DD$2)=1,1,0))*DD_Payment,DD182,_xlfn.IFS(DD_Frequency="Monthly",1,DD_Frequency="Quarterly",IF(MONTH(DD$2)=1,1,IF(MONTH(DD$2)=4,1,IF(MONTH(DD$2)=7,1,IF(MONTH(DD$2)=10,1,0)))),DD_Frequency="Annually",IF(MONTH(DD$2)=1,1,0))*DD_Payment))))</f>
        <v/>
      </c>
      <c r="DF182" s="3" t="str">
        <f t="shared" ref="DF182" ca="1" si="8792">IF($B182="","",IF(DD182&gt;DE182,(DD182-DE182/2)*(rate_A*(DF$1/365)),0))</f>
        <v/>
      </c>
      <c r="DG182" s="3" t="str">
        <f t="shared" ca="1" si="6522"/>
        <v/>
      </c>
      <c r="DH182" s="3" t="str">
        <f t="shared" ref="DH182" ca="1" si="8793">IF($B182="","",CS182*(1+rate_A*DF$1/365))</f>
        <v/>
      </c>
      <c r="DI182" s="3" t="str">
        <f t="shared" ref="DI182" ca="1" si="8794">IF($B182="","",CT182*(1+rate_A*DF$1/365))</f>
        <v/>
      </c>
      <c r="DJ182" s="3" t="str">
        <f t="shared" ref="DJ182" ca="1" si="8795">IF($B182="","",CU182*(1+rate_joint*DF$1/365))</f>
        <v/>
      </c>
      <c r="DK182" s="5" t="str">
        <f t="shared" ca="1" si="6526"/>
        <v/>
      </c>
      <c r="DL182" s="5" t="str" cm="1">
        <f t="array" aca="1" ref="DL182" ca="1">IF(DK182="","",_xlfn.IFS(DK182&lt;='Hidden inputs'!$C$15,DK182*'Hidden inputs'!$D$15,DK182&lt;='Hidden inputs'!$C$16,'Hidden inputs'!$C$15*'Hidden inputs'!$D$15+(DK182-'Hidden inputs'!$B$16)*'Hidden inputs'!$D$16,DK182&lt;='Hidden inputs'!$C$17,'Hidden inputs'!$C$15*'Hidden inputs'!$D$15+('Hidden inputs'!$C$16-'Hidden inputs'!$B$16)*'Hidden inputs'!$D$16+(DK182-'Hidden inputs'!$B$17)*'Hidden inputs'!$D$17,DK182&gt;'Hidden inputs'!$B$18,'Hidden inputs'!$C$15*'Hidden inputs'!$D$15+('Hidden inputs'!$C$16-'Hidden inputs'!$B$16)*'Hidden inputs'!$D$16+('Hidden inputs'!$C$17-'Hidden inputs'!$B$17)*'Hidden inputs'!$D$17+(DK182-'Hidden inputs'!$B$18)*'Hidden inputs'!$D$18))</f>
        <v/>
      </c>
      <c r="DM182" s="10" t="str">
        <f t="shared" ca="1" si="6527"/>
        <v/>
      </c>
      <c r="DN182" s="5" t="str">
        <f t="shared" ca="1" si="6435"/>
        <v/>
      </c>
      <c r="DO182" s="5" t="str">
        <f t="shared" ca="1" si="6436"/>
        <v/>
      </c>
      <c r="DP182" s="5" t="str">
        <f ca="1">IF($B182="","",'Hidden inputs'!$D$11*DG182+'Hidden inputs'!$E$11*DH182)</f>
        <v/>
      </c>
      <c r="DQ182" s="11" t="str">
        <f t="shared" ca="1" si="6350"/>
        <v/>
      </c>
      <c r="DR182" s="9" t="str">
        <f t="shared" ca="1" si="6437"/>
        <v/>
      </c>
      <c r="DS182" s="3" t="str">
        <f t="shared" ca="1" si="6438"/>
        <v/>
      </c>
      <c r="DT182" s="5" t="str" cm="1">
        <f t="array" aca="1" ref="DT182" ca="1">IF($B182="","",IF(DS182=0,0,IF(DD_Payment="",0,IF(DS182&lt;_xlfn.IFS(DD_Frequency="Monthly",1,DD_Frequency="Quarterly",IF(MONTH(DS$2)=1,1,IF(MONTH(DS$2)=4,1,IF(MONTH(DS$2)=7,1,IF(MONTH(DS$2)=10,1,0)))),DD_Frequency="Annually",IF(MONTH(DS$2)=1,1,0))*DD_Payment,DS182,_xlfn.IFS(DD_Frequency="Monthly",1,DD_Frequency="Quarterly",IF(MONTH(DS$2)=1,1,IF(MONTH(DS$2)=4,1,IF(MONTH(DS$2)=7,1,IF(MONTH(DS$2)=10,1,0)))),DD_Frequency="Annually",IF(MONTH(DS$2)=1,1,0))*DD_Payment))))</f>
        <v/>
      </c>
      <c r="DU182" s="3" t="str">
        <f t="shared" ref="DU182" ca="1" si="8796">IF($B182="","",IF(DS182&gt;DT182,(DS182-DT182/2)*(rate_A*(DU$1/365)),0))</f>
        <v/>
      </c>
      <c r="DV182" s="3" t="str">
        <f t="shared" ca="1" si="6529"/>
        <v/>
      </c>
      <c r="DW182" s="3" t="str">
        <f t="shared" ref="DW182" ca="1" si="8797">IF($B182="","",DH182*(1+rate_A*DU$1/365))</f>
        <v/>
      </c>
      <c r="DX182" s="3" t="str">
        <f t="shared" ref="DX182" ca="1" si="8798">IF($B182="","",DI182*(1+rate_A*DU$1/365))</f>
        <v/>
      </c>
      <c r="DY182" s="3" t="str">
        <f t="shared" ref="DY182" ca="1" si="8799">IF($B182="","",DJ182*(1+rate_joint*DU$1/365))</f>
        <v/>
      </c>
      <c r="DZ182" s="5" t="str">
        <f t="shared" ca="1" si="6533"/>
        <v/>
      </c>
      <c r="EA182" s="5" t="str" cm="1">
        <f t="array" aca="1" ref="EA182" ca="1">IF(DZ182="","",_xlfn.IFS(DZ182&lt;='Hidden inputs'!$C$15,DZ182*'Hidden inputs'!$D$15,DZ182&lt;='Hidden inputs'!$C$16,'Hidden inputs'!$C$15*'Hidden inputs'!$D$15+(DZ182-'Hidden inputs'!$B$16)*'Hidden inputs'!$D$16,DZ182&lt;='Hidden inputs'!$C$17,'Hidden inputs'!$C$15*'Hidden inputs'!$D$15+('Hidden inputs'!$C$16-'Hidden inputs'!$B$16)*'Hidden inputs'!$D$16+(DZ182-'Hidden inputs'!$B$17)*'Hidden inputs'!$D$17,DZ182&gt;'Hidden inputs'!$B$18,'Hidden inputs'!$C$15*'Hidden inputs'!$D$15+('Hidden inputs'!$C$16-'Hidden inputs'!$B$16)*'Hidden inputs'!$D$16+('Hidden inputs'!$C$17-'Hidden inputs'!$B$17)*'Hidden inputs'!$D$17+(DZ182-'Hidden inputs'!$B$18)*'Hidden inputs'!$D$18))</f>
        <v/>
      </c>
      <c r="EB182" s="10" t="str">
        <f t="shared" ca="1" si="6534"/>
        <v/>
      </c>
      <c r="EC182" s="5" t="str">
        <f t="shared" ca="1" si="6443"/>
        <v/>
      </c>
      <c r="ED182" s="5" t="str">
        <f t="shared" ca="1" si="6444"/>
        <v/>
      </c>
      <c r="EE182" s="5" t="str">
        <f ca="1">IF($B182="","",'Hidden inputs'!$D$11*DV182+'Hidden inputs'!$E$11*DW182)</f>
        <v/>
      </c>
      <c r="EF182" s="11" t="str">
        <f t="shared" ca="1" si="6355"/>
        <v/>
      </c>
      <c r="EG182" s="9" t="str">
        <f t="shared" ca="1" si="6445"/>
        <v/>
      </c>
      <c r="EH182" s="3" t="str">
        <f t="shared" ca="1" si="6446"/>
        <v/>
      </c>
      <c r="EI182" s="5" t="str" cm="1">
        <f t="array" aca="1" ref="EI182" ca="1">IF($B182="","",IF(EH182=0,0,IF(DD_Payment="",0,IF(EH182&lt;_xlfn.IFS(DD_Frequency="Monthly",1,DD_Frequency="Quarterly",IF(MONTH(EH$2)=1,1,IF(MONTH(EH$2)=4,1,IF(MONTH(EH$2)=7,1,IF(MONTH(EH$2)=10,1,0)))),DD_Frequency="Annually",IF(MONTH(EH$2)=1,1,0))*DD_Payment,EH182,_xlfn.IFS(DD_Frequency="Monthly",1,DD_Frequency="Quarterly",IF(MONTH(EH$2)=1,1,IF(MONTH(EH$2)=4,1,IF(MONTH(EH$2)=7,1,IF(MONTH(EH$2)=10,1,0)))),DD_Frequency="Annually",IF(MONTH(EH$2)=1,1,0))*DD_Payment))))</f>
        <v/>
      </c>
      <c r="EJ182" s="3" t="str">
        <f t="shared" ref="EJ182" ca="1" si="8800">IF($B182="","",IF(EH182&gt;EI182,(EH182-EI182/2)*(rate_A*(EJ$1/365)),0))</f>
        <v/>
      </c>
      <c r="EK182" s="3" t="str">
        <f t="shared" ca="1" si="6536"/>
        <v/>
      </c>
      <c r="EL182" s="3" t="str">
        <f t="shared" ref="EL182" ca="1" si="8801">IF($B182="","",DW182*(1+rate_A*EJ$1/365))</f>
        <v/>
      </c>
      <c r="EM182" s="3" t="str">
        <f t="shared" ref="EM182" ca="1" si="8802">IF($B182="","",DX182*(1+rate_A*EJ$1/365))</f>
        <v/>
      </c>
      <c r="EN182" s="3" t="str">
        <f t="shared" ref="EN182" ca="1" si="8803">IF($B182="","",DY182*(1+rate_joint*EJ$1/365))</f>
        <v/>
      </c>
      <c r="EO182" s="5" t="str">
        <f t="shared" ca="1" si="6540"/>
        <v/>
      </c>
      <c r="EP182" s="5" t="str" cm="1">
        <f t="array" aca="1" ref="EP182" ca="1">IF(EO182="","",_xlfn.IFS(EO182&lt;='Hidden inputs'!$C$15,EO182*'Hidden inputs'!$D$15,EO182&lt;='Hidden inputs'!$C$16,'Hidden inputs'!$C$15*'Hidden inputs'!$D$15+(EO182-'Hidden inputs'!$B$16)*'Hidden inputs'!$D$16,EO182&lt;='Hidden inputs'!$C$17,'Hidden inputs'!$C$15*'Hidden inputs'!$D$15+('Hidden inputs'!$C$16-'Hidden inputs'!$B$16)*'Hidden inputs'!$D$16+(EO182-'Hidden inputs'!$B$17)*'Hidden inputs'!$D$17,EO182&gt;'Hidden inputs'!$B$18,'Hidden inputs'!$C$15*'Hidden inputs'!$D$15+('Hidden inputs'!$C$16-'Hidden inputs'!$B$16)*'Hidden inputs'!$D$16+('Hidden inputs'!$C$17-'Hidden inputs'!$B$17)*'Hidden inputs'!$D$17+(EO182-'Hidden inputs'!$B$18)*'Hidden inputs'!$D$18))</f>
        <v/>
      </c>
      <c r="EQ182" s="10" t="str">
        <f t="shared" ca="1" si="6541"/>
        <v/>
      </c>
      <c r="ER182" s="5" t="str">
        <f t="shared" ca="1" si="6451"/>
        <v/>
      </c>
      <c r="ES182" s="5" t="str">
        <f t="shared" ca="1" si="6452"/>
        <v/>
      </c>
      <c r="ET182" s="5" t="str">
        <f ca="1">IF($B182="","",'Hidden inputs'!$D$11*EK182+'Hidden inputs'!$E$11*EL182)</f>
        <v/>
      </c>
      <c r="EU182" s="11" t="str">
        <f t="shared" ca="1" si="6360"/>
        <v/>
      </c>
      <c r="EV182" s="9" t="str">
        <f t="shared" ca="1" si="6453"/>
        <v/>
      </c>
      <c r="EW182" s="3" t="str">
        <f t="shared" ca="1" si="6454"/>
        <v/>
      </c>
      <c r="EX182" s="5" t="str" cm="1">
        <f t="array" aca="1" ref="EX182" ca="1">IF($B182="","",IF(EW182=0,0,IF(DD_Payment="",0,IF(EW182&lt;_xlfn.IFS(DD_Frequency="Monthly",1,DD_Frequency="Quarterly",IF(MONTH(EW$2)=1,1,IF(MONTH(EW$2)=4,1,IF(MONTH(EW$2)=7,1,IF(MONTH(EW$2)=10,1,0)))),DD_Frequency="Annually",IF(MONTH(EW$2)=1,1,0))*DD_Payment,EW182,_xlfn.IFS(DD_Frequency="Monthly",1,DD_Frequency="Quarterly",IF(MONTH(EW$2)=1,1,IF(MONTH(EW$2)=4,1,IF(MONTH(EW$2)=7,1,IF(MONTH(EW$2)=10,1,0)))),DD_Frequency="Annually",IF(MONTH(EW$2)=1,1,0))*DD_Payment))))</f>
        <v/>
      </c>
      <c r="EY182" s="3" t="str">
        <f t="shared" ref="EY182" ca="1" si="8804">IF($B182="","",IF(EW182&gt;EX182,(EW182-EX182/2)*(rate_A*(EY$1/365)),0))</f>
        <v/>
      </c>
      <c r="EZ182" s="3" t="str">
        <f t="shared" ca="1" si="6543"/>
        <v/>
      </c>
      <c r="FA182" s="3" t="str">
        <f t="shared" ref="FA182" ca="1" si="8805">IF($B182="","",EL182*(1+rate_A*EY$1/365))</f>
        <v/>
      </c>
      <c r="FB182" s="3" t="str">
        <f t="shared" ref="FB182" ca="1" si="8806">IF($B182="","",EM182*(1+rate_A*EY$1/365))</f>
        <v/>
      </c>
      <c r="FC182" s="3" t="str">
        <f t="shared" ref="FC182" ca="1" si="8807">IF($B182="","",EN182*(1+rate_joint*EY$1/365))</f>
        <v/>
      </c>
      <c r="FD182" s="5" t="str">
        <f t="shared" ca="1" si="6547"/>
        <v/>
      </c>
      <c r="FE182" s="5" t="str" cm="1">
        <f t="array" aca="1" ref="FE182" ca="1">IF(FD182="","",_xlfn.IFS(FD182&lt;='Hidden inputs'!$C$15,FD182*'Hidden inputs'!$D$15,FD182&lt;='Hidden inputs'!$C$16,'Hidden inputs'!$C$15*'Hidden inputs'!$D$15+(FD182-'Hidden inputs'!$B$16)*'Hidden inputs'!$D$16,FD182&lt;='Hidden inputs'!$C$17,'Hidden inputs'!$C$15*'Hidden inputs'!$D$15+('Hidden inputs'!$C$16-'Hidden inputs'!$B$16)*'Hidden inputs'!$D$16+(FD182-'Hidden inputs'!$B$17)*'Hidden inputs'!$D$17,FD182&gt;'Hidden inputs'!$B$18,'Hidden inputs'!$C$15*'Hidden inputs'!$D$15+('Hidden inputs'!$C$16-'Hidden inputs'!$B$16)*'Hidden inputs'!$D$16+('Hidden inputs'!$C$17-'Hidden inputs'!$B$17)*'Hidden inputs'!$D$17+(FD182-'Hidden inputs'!$B$18)*'Hidden inputs'!$D$18))</f>
        <v/>
      </c>
      <c r="FF182" s="10" t="str">
        <f t="shared" ca="1" si="6548"/>
        <v/>
      </c>
      <c r="FG182" s="5" t="str">
        <f t="shared" ca="1" si="6459"/>
        <v/>
      </c>
      <c r="FH182" s="5" t="str">
        <f t="shared" ca="1" si="6460"/>
        <v/>
      </c>
      <c r="FI182" s="5" t="str">
        <f ca="1">IF($B182="","",'Hidden inputs'!$D$11*EZ182+'Hidden inputs'!$E$11*FA182)</f>
        <v/>
      </c>
      <c r="FJ182" s="11" t="str">
        <f t="shared" ca="1" si="6365"/>
        <v/>
      </c>
      <c r="FK182" s="9" t="str">
        <f t="shared" ca="1" si="6461"/>
        <v/>
      </c>
      <c r="FL182" s="3" t="str">
        <f t="shared" ca="1" si="6462"/>
        <v/>
      </c>
      <c r="FM182" s="5" t="str" cm="1">
        <f t="array" aca="1" ref="FM182" ca="1">IF($B182="","",IF(FL182=0,0,IF(DD_Payment="",0,IF(FL182&lt;_xlfn.IFS(DD_Frequency="Monthly",1,DD_Frequency="Quarterly",IF(MONTH(FL$2)=1,1,IF(MONTH(FL$2)=4,1,IF(MONTH(FL$2)=7,1,IF(MONTH(FL$2)=10,1,0)))),DD_Frequency="Annually",IF(MONTH(FL$2)=1,1,0))*DD_Payment,FL182,_xlfn.IFS(DD_Frequency="Monthly",1,DD_Frequency="Quarterly",IF(MONTH(FL$2)=1,1,IF(MONTH(FL$2)=4,1,IF(MONTH(FL$2)=7,1,IF(MONTH(FL$2)=10,1,0)))),DD_Frequency="Annually",IF(MONTH(FL$2)=1,1,0))*DD_Payment))))</f>
        <v/>
      </c>
      <c r="FN182" s="3" t="str">
        <f t="shared" ref="FN182" ca="1" si="8808">IF($B182="","",IF(FL182&gt;FM182,(FL182-FM182/2)*(rate_A*(FN$1/365)),0))</f>
        <v/>
      </c>
      <c r="FO182" s="3" t="str">
        <f t="shared" ca="1" si="6550"/>
        <v/>
      </c>
      <c r="FP182" s="3" t="str">
        <f t="shared" ref="FP182" ca="1" si="8809">IF($B182="","",FA182*(1+rate_A*FN$1/365))</f>
        <v/>
      </c>
      <c r="FQ182" s="3" t="str">
        <f t="shared" ref="FQ182" ca="1" si="8810">IF($B182="","",FB182*(1+rate_A*FN$1/365))</f>
        <v/>
      </c>
      <c r="FR182" s="3" t="str">
        <f t="shared" ref="FR182" ca="1" si="8811">IF($B182="","",FC182*(1+rate_joint*FN$1/365))</f>
        <v/>
      </c>
      <c r="FS182" s="5" t="str">
        <f t="shared" ca="1" si="6554"/>
        <v/>
      </c>
      <c r="FT182" s="5" t="str" cm="1">
        <f t="array" aca="1" ref="FT182" ca="1">IF(FS182="","",_xlfn.IFS(FS182&lt;='Hidden inputs'!$C$15,FS182*'Hidden inputs'!$D$15,FS182&lt;='Hidden inputs'!$C$16,'Hidden inputs'!$C$15*'Hidden inputs'!$D$15+(FS182-'Hidden inputs'!$B$16)*'Hidden inputs'!$D$16,FS182&lt;='Hidden inputs'!$C$17,'Hidden inputs'!$C$15*'Hidden inputs'!$D$15+('Hidden inputs'!$C$16-'Hidden inputs'!$B$16)*'Hidden inputs'!$D$16+(FS182-'Hidden inputs'!$B$17)*'Hidden inputs'!$D$17,FS182&gt;'Hidden inputs'!$B$18,'Hidden inputs'!$C$15*'Hidden inputs'!$D$15+('Hidden inputs'!$C$16-'Hidden inputs'!$B$16)*'Hidden inputs'!$D$16+('Hidden inputs'!$C$17-'Hidden inputs'!$B$17)*'Hidden inputs'!$D$17+(FS182-'Hidden inputs'!$B$18)*'Hidden inputs'!$D$18))</f>
        <v/>
      </c>
      <c r="FU182" s="10" t="str">
        <f t="shared" ca="1" si="6555"/>
        <v/>
      </c>
      <c r="FV182" s="5" t="str">
        <f t="shared" ca="1" si="6467"/>
        <v/>
      </c>
      <c r="FW182" s="5" t="str">
        <f t="shared" ca="1" si="6468"/>
        <v/>
      </c>
      <c r="FX182" s="5" t="str">
        <f ca="1">IF($B182="","",'Hidden inputs'!$D$11*FO182+'Hidden inputs'!$E$11*FP182)</f>
        <v/>
      </c>
      <c r="FY182" s="11" t="str">
        <f t="shared" ca="1" si="6370"/>
        <v/>
      </c>
      <c r="FZ182" s="9" t="str">
        <f t="shared" ca="1" si="6469"/>
        <v/>
      </c>
      <c r="GA182" s="5" t="str">
        <f t="shared" ca="1" si="6470"/>
        <v/>
      </c>
      <c r="GB182" s="5" t="str">
        <f t="shared" ca="1" si="6471"/>
        <v/>
      </c>
      <c r="GC182" s="5" t="str">
        <f t="shared" ca="1" si="6371"/>
        <v/>
      </c>
      <c r="GD182" s="5" t="str">
        <f t="shared" ca="1" si="6372"/>
        <v/>
      </c>
    </row>
    <row r="183" spans="1:186" x14ac:dyDescent="0.35">
      <c r="A183" s="2"/>
      <c r="B183" s="6" t="str">
        <f t="shared" ca="1" si="6374"/>
        <v/>
      </c>
      <c r="C183" s="5" t="str">
        <f t="shared" ca="1" si="6472"/>
        <v/>
      </c>
      <c r="D183" s="5" t="str" cm="1">
        <f t="array" aca="1" ref="D183" ca="1">IF($B183="","",IF(C183=0,0,IF(DD_Payment="",0,IF(C183&lt;_xlfn.IFS(DD_Frequency="Monthly",1,DD_Frequency="Quarterly",IF(MONTH(C$2)=1,1,IF(MONTH(C$2)=4,1,IF(MONTH(C$2)=7,1,IF(MONTH(C$2)=10,1,0)))),DD_Frequency="Annually",IF(MONTH(C$2)=1,1,0))*DD_Payment,C183,_xlfn.IFS(DD_Frequency="Monthly",1,DD_Frequency="Quarterly",IF(MONTH(C$2)=1,1,IF(MONTH(C$2)=4,1,IF(MONTH(C$2)=7,1,IF(MONTH(C$2)=10,1,0)))),DD_Frequency="Annually",IF(MONTH(C$2)=1,1,0))*DD_Payment))))</f>
        <v/>
      </c>
      <c r="E183" s="5" t="str">
        <f t="shared" ref="E183" ca="1" si="8812">IF(B183="","",IF(C183&gt;D183,(C183-D183/2)*(rate_A*(E$1/365)),0))</f>
        <v/>
      </c>
      <c r="F183" s="5" t="str">
        <f t="shared" ca="1" si="6376"/>
        <v/>
      </c>
      <c r="G183" s="5" t="str">
        <f t="shared" ref="G183" ca="1" si="8813">IF(B183="","",G182*(1+rate_A*E$1/365))</f>
        <v/>
      </c>
      <c r="H183" s="5" t="str">
        <f t="shared" ref="H183" ca="1" si="8814">IF(B183="","",H182*(1+rate_A*E$1/365))</f>
        <v/>
      </c>
      <c r="I183" s="5" t="str">
        <f t="shared" ref="I183" ca="1" si="8815">IF(B183="","",I182*(1+rate_joint*E$1/365))</f>
        <v/>
      </c>
      <c r="J183" s="5" t="str">
        <f t="shared" ca="1" si="6477"/>
        <v/>
      </c>
      <c r="K183" s="5" t="str" cm="1">
        <f t="array" aca="1" ref="K183" ca="1">IF(J183="","",_xlfn.IFS(J183&lt;='Hidden inputs'!$C$15,J183*'Hidden inputs'!$D$15,J183&lt;='Hidden inputs'!$C$16,'Hidden inputs'!$C$15*'Hidden inputs'!$D$15+(J183-'Hidden inputs'!$B$16)*'Hidden inputs'!$D$16,J183&lt;='Hidden inputs'!$C$17,'Hidden inputs'!$C$15*'Hidden inputs'!$D$15+('Hidden inputs'!$C$16-'Hidden inputs'!$B$16)*'Hidden inputs'!$D$16+(J183-'Hidden inputs'!$B$17)*'Hidden inputs'!$D$17,J183&gt;'Hidden inputs'!$B$18,'Hidden inputs'!$C$15*'Hidden inputs'!$D$15+('Hidden inputs'!$C$16-'Hidden inputs'!$B$16)*'Hidden inputs'!$D$16+('Hidden inputs'!$C$17-'Hidden inputs'!$B$17)*'Hidden inputs'!$D$17+(J183-'Hidden inputs'!$B$18)*'Hidden inputs'!$D$18))</f>
        <v/>
      </c>
      <c r="L183" s="11" t="str">
        <f t="shared" ca="1" si="6478"/>
        <v/>
      </c>
      <c r="M183" s="5" t="str">
        <f t="shared" ca="1" si="6380"/>
        <v/>
      </c>
      <c r="N183" s="5" t="str">
        <f t="shared" ca="1" si="6381"/>
        <v/>
      </c>
      <c r="O183" s="5" t="str">
        <f ca="1">IF(B183="","",'Hidden inputs'!$D$11*F183+'Hidden inputs'!$E$11*G183)</f>
        <v/>
      </c>
      <c r="P183" s="11" t="str">
        <f t="shared" ca="1" si="6314"/>
        <v/>
      </c>
      <c r="Q183" s="20" t="str">
        <f t="shared" ca="1" si="6315"/>
        <v/>
      </c>
      <c r="R183" s="3" t="str">
        <f t="shared" ca="1" si="6382"/>
        <v/>
      </c>
      <c r="S183" s="5" t="str" cm="1">
        <f t="array" aca="1" ref="S183" ca="1">IF($B183="","",IF(R183=0,0,IF(DD_Payment="",0,IF(R183&lt;_xlfn.IFS(DD_Frequency="Monthly",1,DD_Frequency="Quarterly",IF(MONTH(R$2)=1,1,IF(MONTH(R$2)=4,1,IF(MONTH(R$2)=7,1,IF(MONTH(R$2)=10,1,0)))),DD_Frequency="Annually",IF(MONTH(R$2)=1,1,0))*DD_Payment,R183,_xlfn.IFS(DD_Frequency="Monthly",1,DD_Frequency="Quarterly",IF(MONTH(R$2)=1,1,IF(MONTH(R$2)=4,1,IF(MONTH(R$2)=7,1,IF(MONTH(R$2)=10,1,0)))),DD_Frequency="Annually",IF(MONTH(R$2)=1,1,0))*DD_Payment))))</f>
        <v/>
      </c>
      <c r="T183" s="3" t="str">
        <f t="shared" ref="T183" ca="1" si="8816">IF(B183="","",IF(R183&gt;S183,(R183-S183/2)*(rate_A*((T$1+A183)/365)),0))</f>
        <v/>
      </c>
      <c r="U183" s="3" t="str">
        <f t="shared" ca="1" si="6384"/>
        <v/>
      </c>
      <c r="V183" s="3" t="str">
        <f t="shared" ref="V183" ca="1" si="8817">IF(B183="","",G183*(1+rate_A*(T$1+A183)/365))</f>
        <v/>
      </c>
      <c r="W183" s="3" t="str">
        <f t="shared" ref="W183" ca="1" si="8818">IF(B183="","",H183*(1+rate_A*(T$1+A183)/365))</f>
        <v/>
      </c>
      <c r="X183" s="3" t="str">
        <f t="shared" ref="X183" ca="1" si="8819">IF(B183="","",I183*(1+rate_joint*(T$1+A183)/365))</f>
        <v/>
      </c>
      <c r="Y183" s="5" t="str">
        <f t="shared" ca="1" si="6483"/>
        <v/>
      </c>
      <c r="Z183" s="5" t="str" cm="1">
        <f t="array" aca="1" ref="Z183" ca="1">IF(Y183="","",_xlfn.IFS(Y183&lt;='Hidden inputs'!$C$15,Y183*'Hidden inputs'!$D$15,Y183&lt;='Hidden inputs'!$C$16,'Hidden inputs'!$C$15*'Hidden inputs'!$D$15+(Y183-'Hidden inputs'!$B$16)*'Hidden inputs'!$D$16,Y183&lt;='Hidden inputs'!$C$17,'Hidden inputs'!$C$15*'Hidden inputs'!$D$15+('Hidden inputs'!$C$16-'Hidden inputs'!$B$16)*'Hidden inputs'!$D$16+(Y183-'Hidden inputs'!$B$17)*'Hidden inputs'!$D$17,Y183&gt;'Hidden inputs'!$B$18,'Hidden inputs'!$C$15*'Hidden inputs'!$D$15+('Hidden inputs'!$C$16-'Hidden inputs'!$B$16)*'Hidden inputs'!$D$16+('Hidden inputs'!$C$17-'Hidden inputs'!$B$17)*'Hidden inputs'!$D$17+(Y183-'Hidden inputs'!$B$18)*'Hidden inputs'!$D$18))</f>
        <v/>
      </c>
      <c r="AA183" s="10" t="str">
        <f t="shared" ca="1" si="6484"/>
        <v/>
      </c>
      <c r="AB183" s="5" t="str">
        <f t="shared" ca="1" si="6388"/>
        <v/>
      </c>
      <c r="AC183" s="5" t="str">
        <f t="shared" ca="1" si="6485"/>
        <v/>
      </c>
      <c r="AD183" s="5" t="str">
        <f ca="1">IF(B183="","",'Hidden inputs'!$D$11*U183+'Hidden inputs'!$E$11*V183)</f>
        <v/>
      </c>
      <c r="AE183" s="11" t="str">
        <f t="shared" ca="1" si="6320"/>
        <v/>
      </c>
      <c r="AF183" s="9" t="str">
        <f t="shared" ca="1" si="6389"/>
        <v/>
      </c>
      <c r="AG183" s="3" t="str">
        <f t="shared" ca="1" si="6390"/>
        <v/>
      </c>
      <c r="AH183" s="5" t="str" cm="1">
        <f t="array" aca="1" ref="AH183" ca="1">IF($B183="","",IF(AG183=0,0,IF(DD_Payment="",0,IF(AG183&lt;_xlfn.IFS(DD_Frequency="Monthly",1,DD_Frequency="Quarterly",IF(MONTH(AG$2)=1,1,IF(MONTH(AG$2)=4,1,IF(MONTH(AG$2)=7,1,IF(MONTH(AG$2)=10,1,0)))),DD_Frequency="Annually",IF(MONTH(AG$2)=1,1,0))*DD_Payment,AG183,_xlfn.IFS(DD_Frequency="Monthly",1,DD_Frequency="Quarterly",IF(MONTH(AG$2)=1,1,IF(MONTH(AG$2)=4,1,IF(MONTH(AG$2)=7,1,IF(MONTH(AG$2)=10,1,0)))),DD_Frequency="Annually",IF(MONTH(AG$2)=1,1,0))*DD_Payment))))</f>
        <v/>
      </c>
      <c r="AI183" s="3" t="str">
        <f t="shared" ref="AI183" ca="1" si="8820">IF($B183="","",IF(AG183&gt;AH183,(AG183-AH183/2)*(rate_A*(AI$1/365)),0))</f>
        <v/>
      </c>
      <c r="AJ183" s="3" t="str">
        <f t="shared" ca="1" si="6487"/>
        <v/>
      </c>
      <c r="AK183" s="3" t="str">
        <f t="shared" ref="AK183" ca="1" si="8821">IF($B183="","",V183*(1+rate_A*AI$1/365))</f>
        <v/>
      </c>
      <c r="AL183" s="3" t="str">
        <f t="shared" ref="AL183" ca="1" si="8822">IF($B183="","",W183*(1+rate_A*AI$1/365))</f>
        <v/>
      </c>
      <c r="AM183" s="3" t="str">
        <f t="shared" ref="AM183" ca="1" si="8823">IF($B183="","",X183*(1+rate_joint*AI$1/365))</f>
        <v/>
      </c>
      <c r="AN183" s="5" t="str">
        <f t="shared" ca="1" si="6491"/>
        <v/>
      </c>
      <c r="AO183" s="5" t="str" cm="1">
        <f t="array" aca="1" ref="AO183" ca="1">IF(AN183="","",_xlfn.IFS(AN183&lt;='Hidden inputs'!$C$15,AN183*'Hidden inputs'!$D$15,AN183&lt;='Hidden inputs'!$C$16,'Hidden inputs'!$C$15*'Hidden inputs'!$D$15+(AN183-'Hidden inputs'!$B$16)*'Hidden inputs'!$D$16,AN183&lt;='Hidden inputs'!$C$17,'Hidden inputs'!$C$15*'Hidden inputs'!$D$15+('Hidden inputs'!$C$16-'Hidden inputs'!$B$16)*'Hidden inputs'!$D$16+(AN183-'Hidden inputs'!$B$17)*'Hidden inputs'!$D$17,AN183&gt;'Hidden inputs'!$B$18,'Hidden inputs'!$C$15*'Hidden inputs'!$D$15+('Hidden inputs'!$C$16-'Hidden inputs'!$B$16)*'Hidden inputs'!$D$16+('Hidden inputs'!$C$17-'Hidden inputs'!$B$17)*'Hidden inputs'!$D$17+(AN183-'Hidden inputs'!$B$18)*'Hidden inputs'!$D$18))</f>
        <v/>
      </c>
      <c r="AP183" s="10" t="str">
        <f t="shared" ca="1" si="6492"/>
        <v/>
      </c>
      <c r="AQ183" s="5" t="str">
        <f t="shared" ca="1" si="6395"/>
        <v/>
      </c>
      <c r="AR183" s="5" t="str">
        <f t="shared" ca="1" si="6396"/>
        <v/>
      </c>
      <c r="AS183" s="5" t="str">
        <f ca="1">IF($B183="","",'Hidden inputs'!$D$11*AJ183+'Hidden inputs'!$E$11*AK183)</f>
        <v/>
      </c>
      <c r="AT183" s="11" t="str">
        <f t="shared" ca="1" si="6325"/>
        <v/>
      </c>
      <c r="AU183" s="9" t="str">
        <f t="shared" ca="1" si="6397"/>
        <v/>
      </c>
      <c r="AV183" s="3" t="str">
        <f t="shared" ca="1" si="6398"/>
        <v/>
      </c>
      <c r="AW183" s="5" t="str" cm="1">
        <f t="array" aca="1" ref="AW183" ca="1">IF($B183="","",IF(AV183=0,0,IF(DD_Payment="",0,IF(AV183&lt;_xlfn.IFS(DD_Frequency="Monthly",1,DD_Frequency="Quarterly",IF(MONTH(AV$2)=1,1,IF(MONTH(AV$2)=4,1,IF(MONTH(AV$2)=7,1,IF(MONTH(AV$2)=10,1,0)))),DD_Frequency="Annually",IF(MONTH(AV$2)=1,1,0))*DD_Payment,AV183,_xlfn.IFS(DD_Frequency="Monthly",1,DD_Frequency="Quarterly",IF(MONTH(AV$2)=1,1,IF(MONTH(AV$2)=4,1,IF(MONTH(AV$2)=7,1,IF(MONTH(AV$2)=10,1,0)))),DD_Frequency="Annually",IF(MONTH(AV$2)=1,1,0))*DD_Payment))))</f>
        <v/>
      </c>
      <c r="AX183" s="3" t="str">
        <f t="shared" ref="AX183" ca="1" si="8824">IF($B183="","",IF(AV183&gt;AW183,(AV183-AW183/2)*(rate_A*(AX$1/365)),0))</f>
        <v/>
      </c>
      <c r="AY183" s="3" t="str">
        <f t="shared" ca="1" si="6494"/>
        <v/>
      </c>
      <c r="AZ183" s="3" t="str">
        <f t="shared" ref="AZ183" ca="1" si="8825">IF($B183="","",AK183*(1+rate_A*AX$1/365))</f>
        <v/>
      </c>
      <c r="BA183" s="3" t="str">
        <f t="shared" ref="BA183" ca="1" si="8826">IF($B183="","",AL183*(1+rate_A*AX$1/365))</f>
        <v/>
      </c>
      <c r="BB183" s="3" t="str">
        <f t="shared" ref="BB183" ca="1" si="8827">IF($B183="","",AM183*(1+rate_joint*AX$1/365))</f>
        <v/>
      </c>
      <c r="BC183" s="5" t="str">
        <f t="shared" ca="1" si="6498"/>
        <v/>
      </c>
      <c r="BD183" s="5" t="str" cm="1">
        <f t="array" aca="1" ref="BD183" ca="1">IF(BC183="","",_xlfn.IFS(BC183&lt;='Hidden inputs'!$C$15,BC183*'Hidden inputs'!$D$15,BC183&lt;='Hidden inputs'!$C$16,'Hidden inputs'!$C$15*'Hidden inputs'!$D$15+(BC183-'Hidden inputs'!$B$16)*'Hidden inputs'!$D$16,BC183&lt;='Hidden inputs'!$C$17,'Hidden inputs'!$C$15*'Hidden inputs'!$D$15+('Hidden inputs'!$C$16-'Hidden inputs'!$B$16)*'Hidden inputs'!$D$16+(BC183-'Hidden inputs'!$B$17)*'Hidden inputs'!$D$17,BC183&gt;'Hidden inputs'!$B$18,'Hidden inputs'!$C$15*'Hidden inputs'!$D$15+('Hidden inputs'!$C$16-'Hidden inputs'!$B$16)*'Hidden inputs'!$D$16+('Hidden inputs'!$C$17-'Hidden inputs'!$B$17)*'Hidden inputs'!$D$17+(BC183-'Hidden inputs'!$B$18)*'Hidden inputs'!$D$18))</f>
        <v/>
      </c>
      <c r="BE183" s="10" t="str">
        <f t="shared" ca="1" si="6499"/>
        <v/>
      </c>
      <c r="BF183" s="5" t="str">
        <f t="shared" ca="1" si="6403"/>
        <v/>
      </c>
      <c r="BG183" s="5" t="str">
        <f t="shared" ca="1" si="6404"/>
        <v/>
      </c>
      <c r="BH183" s="5" t="str">
        <f ca="1">IF($B183="","",'Hidden inputs'!$D$11*AY183+'Hidden inputs'!$E$11*AZ183)</f>
        <v/>
      </c>
      <c r="BI183" s="11" t="str">
        <f t="shared" ca="1" si="6330"/>
        <v/>
      </c>
      <c r="BJ183" s="9" t="str">
        <f t="shared" ca="1" si="6405"/>
        <v/>
      </c>
      <c r="BK183" s="3" t="str">
        <f t="shared" ca="1" si="6406"/>
        <v/>
      </c>
      <c r="BL183" s="5" t="str" cm="1">
        <f t="array" aca="1" ref="BL183" ca="1">IF($B183="","",IF(BK183=0,0,IF(DD_Payment="",0,IF(BK183&lt;_xlfn.IFS(DD_Frequency="Monthly",1,DD_Frequency="Quarterly",IF(MONTH(BK$2)=1,1,IF(MONTH(BK$2)=4,1,IF(MONTH(BK$2)=7,1,IF(MONTH(BK$2)=10,1,0)))),DD_Frequency="Annually",IF(MONTH(BK$2)=1,1,0))*DD_Payment,BK183,_xlfn.IFS(DD_Frequency="Monthly",1,DD_Frequency="Quarterly",IF(MONTH(BK$2)=1,1,IF(MONTH(BK$2)=4,1,IF(MONTH(BK$2)=7,1,IF(MONTH(BK$2)=10,1,0)))),DD_Frequency="Annually",IF(MONTH(BK$2)=1,1,0))*DD_Payment))))</f>
        <v/>
      </c>
      <c r="BM183" s="3" t="str">
        <f t="shared" ref="BM183" ca="1" si="8828">IF($B183="","",IF(BK183&gt;BL183,(BK183-BL183/2)*(rate_A*(BM$1/365)),0))</f>
        <v/>
      </c>
      <c r="BN183" s="3" t="str">
        <f t="shared" ca="1" si="6501"/>
        <v/>
      </c>
      <c r="BO183" s="3" t="str">
        <f t="shared" ref="BO183" ca="1" si="8829">IF($B183="","",AZ183*(1+rate_A*BM$1/365))</f>
        <v/>
      </c>
      <c r="BP183" s="3" t="str">
        <f t="shared" ref="BP183" ca="1" si="8830">IF($B183="","",BA183*(1+rate_A*BM$1/365))</f>
        <v/>
      </c>
      <c r="BQ183" s="3" t="str">
        <f t="shared" ref="BQ183" ca="1" si="8831">IF($B183="","",BB183*(1+rate_joint*BM$1/365))</f>
        <v/>
      </c>
      <c r="BR183" s="5" t="str">
        <f t="shared" ca="1" si="6505"/>
        <v/>
      </c>
      <c r="BS183" s="5" t="str" cm="1">
        <f t="array" aca="1" ref="BS183" ca="1">IF(BR183="","",_xlfn.IFS(BR183&lt;='Hidden inputs'!$C$15,BR183*'Hidden inputs'!$D$15,BR183&lt;='Hidden inputs'!$C$16,'Hidden inputs'!$C$15*'Hidden inputs'!$D$15+(BR183-'Hidden inputs'!$B$16)*'Hidden inputs'!$D$16,BR183&lt;='Hidden inputs'!$C$17,'Hidden inputs'!$C$15*'Hidden inputs'!$D$15+('Hidden inputs'!$C$16-'Hidden inputs'!$B$16)*'Hidden inputs'!$D$16+(BR183-'Hidden inputs'!$B$17)*'Hidden inputs'!$D$17,BR183&gt;'Hidden inputs'!$B$18,'Hidden inputs'!$C$15*'Hidden inputs'!$D$15+('Hidden inputs'!$C$16-'Hidden inputs'!$B$16)*'Hidden inputs'!$D$16+('Hidden inputs'!$C$17-'Hidden inputs'!$B$17)*'Hidden inputs'!$D$17+(BR183-'Hidden inputs'!$B$18)*'Hidden inputs'!$D$18))</f>
        <v/>
      </c>
      <c r="BT183" s="10" t="str">
        <f t="shared" ca="1" si="6506"/>
        <v/>
      </c>
      <c r="BU183" s="5" t="str">
        <f t="shared" ca="1" si="6411"/>
        <v/>
      </c>
      <c r="BV183" s="5" t="str">
        <f t="shared" ca="1" si="6412"/>
        <v/>
      </c>
      <c r="BW183" s="5" t="str">
        <f ca="1">IF($B183="","",'Hidden inputs'!$D$11*BN183+'Hidden inputs'!$E$11*BO183)</f>
        <v/>
      </c>
      <c r="BX183" s="11" t="str">
        <f t="shared" ca="1" si="6335"/>
        <v/>
      </c>
      <c r="BY183" s="9" t="str">
        <f t="shared" ca="1" si="6413"/>
        <v/>
      </c>
      <c r="BZ183" s="3" t="str">
        <f t="shared" ca="1" si="6414"/>
        <v/>
      </c>
      <c r="CA183" s="5" t="str" cm="1">
        <f t="array" aca="1" ref="CA183" ca="1">IF($B183="","",IF(BZ183=0,0,IF(DD_Payment="",0,IF(BZ183&lt;_xlfn.IFS(DD_Frequency="Monthly",1,DD_Frequency="Quarterly",IF(MONTH(BZ$2)=1,1,IF(MONTH(BZ$2)=4,1,IF(MONTH(BZ$2)=7,1,IF(MONTH(BZ$2)=10,1,0)))),DD_Frequency="Annually",IF(MONTH(BZ$2)=1,1,0))*DD_Payment,BZ183,_xlfn.IFS(DD_Frequency="Monthly",1,DD_Frequency="Quarterly",IF(MONTH(BZ$2)=1,1,IF(MONTH(BZ$2)=4,1,IF(MONTH(BZ$2)=7,1,IF(MONTH(BZ$2)=10,1,0)))),DD_Frequency="Annually",IF(MONTH(BZ$2)=1,1,0))*DD_Payment))))</f>
        <v/>
      </c>
      <c r="CB183" s="3" t="str">
        <f t="shared" ref="CB183" ca="1" si="8832">IF($B183="","",IF(BZ183&gt;CA183,(BZ183-CA183/2)*(rate_A*(CB$1/365)),0))</f>
        <v/>
      </c>
      <c r="CC183" s="3" t="str">
        <f t="shared" ca="1" si="6508"/>
        <v/>
      </c>
      <c r="CD183" s="3" t="str">
        <f t="shared" ref="CD183" ca="1" si="8833">IF($B183="","",BO183*(1+rate_A*CB$1/365))</f>
        <v/>
      </c>
      <c r="CE183" s="3" t="str">
        <f t="shared" ref="CE183" ca="1" si="8834">IF($B183="","",BP183*(1+rate_A*CB$1/365))</f>
        <v/>
      </c>
      <c r="CF183" s="3" t="str">
        <f t="shared" ref="CF183" ca="1" si="8835">IF($B183="","",BQ183*(1+rate_joint*CB$1/365))</f>
        <v/>
      </c>
      <c r="CG183" s="5" t="str">
        <f t="shared" ca="1" si="6512"/>
        <v/>
      </c>
      <c r="CH183" s="5" t="str" cm="1">
        <f t="array" aca="1" ref="CH183" ca="1">IF(CG183="","",_xlfn.IFS(CG183&lt;='Hidden inputs'!$C$15,CG183*'Hidden inputs'!$D$15,CG183&lt;='Hidden inputs'!$C$16,'Hidden inputs'!$C$15*'Hidden inputs'!$D$15+(CG183-'Hidden inputs'!$B$16)*'Hidden inputs'!$D$16,CG183&lt;='Hidden inputs'!$C$17,'Hidden inputs'!$C$15*'Hidden inputs'!$D$15+('Hidden inputs'!$C$16-'Hidden inputs'!$B$16)*'Hidden inputs'!$D$16+(CG183-'Hidden inputs'!$B$17)*'Hidden inputs'!$D$17,CG183&gt;'Hidden inputs'!$B$18,'Hidden inputs'!$C$15*'Hidden inputs'!$D$15+('Hidden inputs'!$C$16-'Hidden inputs'!$B$16)*'Hidden inputs'!$D$16+('Hidden inputs'!$C$17-'Hidden inputs'!$B$17)*'Hidden inputs'!$D$17+(CG183-'Hidden inputs'!$B$18)*'Hidden inputs'!$D$18))</f>
        <v/>
      </c>
      <c r="CI183" s="10" t="str">
        <f t="shared" ca="1" si="6513"/>
        <v/>
      </c>
      <c r="CJ183" s="5" t="str">
        <f t="shared" ca="1" si="6419"/>
        <v/>
      </c>
      <c r="CK183" s="5" t="str">
        <f t="shared" ca="1" si="6420"/>
        <v/>
      </c>
      <c r="CL183" s="5" t="str">
        <f ca="1">IF($B183="","",'Hidden inputs'!$D$11*CC183+'Hidden inputs'!$E$11*CD183)</f>
        <v/>
      </c>
      <c r="CM183" s="11" t="str">
        <f t="shared" ca="1" si="6340"/>
        <v/>
      </c>
      <c r="CN183" s="9" t="str">
        <f t="shared" ca="1" si="6421"/>
        <v/>
      </c>
      <c r="CO183" s="3" t="str">
        <f t="shared" ca="1" si="6422"/>
        <v/>
      </c>
      <c r="CP183" s="5" t="str" cm="1">
        <f t="array" aca="1" ref="CP183" ca="1">IF($B183="","",IF(CO183=0,0,IF(DD_Payment="",0,IF(CO183&lt;_xlfn.IFS(DD_Frequency="Monthly",1,DD_Frequency="Quarterly",IF(MONTH(CO$2)=1,1,IF(MONTH(CO$2)=4,1,IF(MONTH(CO$2)=7,1,IF(MONTH(CO$2)=10,1,0)))),DD_Frequency="Annually",IF(MONTH(CO$2)=1,1,0))*DD_Payment,CO183,_xlfn.IFS(DD_Frequency="Monthly",1,DD_Frequency="Quarterly",IF(MONTH(CO$2)=1,1,IF(MONTH(CO$2)=4,1,IF(MONTH(CO$2)=7,1,IF(MONTH(CO$2)=10,1,0)))),DD_Frequency="Annually",IF(MONTH(CO$2)=1,1,0))*DD_Payment))))</f>
        <v/>
      </c>
      <c r="CQ183" s="3" t="str">
        <f t="shared" ref="CQ183" ca="1" si="8836">IF($B183="","",IF(CO183&gt;CP183,(CO183-CP183/2)*(rate_A*(CQ$1/365)),0))</f>
        <v/>
      </c>
      <c r="CR183" s="3" t="str">
        <f t="shared" ca="1" si="6515"/>
        <v/>
      </c>
      <c r="CS183" s="3" t="str">
        <f t="shared" ref="CS183" ca="1" si="8837">IF($B183="","",CD183*(1+rate_A*CQ$1/365))</f>
        <v/>
      </c>
      <c r="CT183" s="3" t="str">
        <f t="shared" ref="CT183" ca="1" si="8838">IF($B183="","",CE183*(1+rate_A*CQ$1/365))</f>
        <v/>
      </c>
      <c r="CU183" s="3" t="str">
        <f t="shared" ref="CU183" ca="1" si="8839">IF($B183="","",CF183*(1+rate_joint*CQ$1/365))</f>
        <v/>
      </c>
      <c r="CV183" s="5" t="str">
        <f t="shared" ca="1" si="6519"/>
        <v/>
      </c>
      <c r="CW183" s="5" t="str" cm="1">
        <f t="array" aca="1" ref="CW183" ca="1">IF(CV183="","",_xlfn.IFS(CV183&lt;='Hidden inputs'!$C$15,CV183*'Hidden inputs'!$D$15,CV183&lt;='Hidden inputs'!$C$16,'Hidden inputs'!$C$15*'Hidden inputs'!$D$15+(CV183-'Hidden inputs'!$B$16)*'Hidden inputs'!$D$16,CV183&lt;='Hidden inputs'!$C$17,'Hidden inputs'!$C$15*'Hidden inputs'!$D$15+('Hidden inputs'!$C$16-'Hidden inputs'!$B$16)*'Hidden inputs'!$D$16+(CV183-'Hidden inputs'!$B$17)*'Hidden inputs'!$D$17,CV183&gt;'Hidden inputs'!$B$18,'Hidden inputs'!$C$15*'Hidden inputs'!$D$15+('Hidden inputs'!$C$16-'Hidden inputs'!$B$16)*'Hidden inputs'!$D$16+('Hidden inputs'!$C$17-'Hidden inputs'!$B$17)*'Hidden inputs'!$D$17+(CV183-'Hidden inputs'!$B$18)*'Hidden inputs'!$D$18))</f>
        <v/>
      </c>
      <c r="CX183" s="10" t="str">
        <f t="shared" ca="1" si="6520"/>
        <v/>
      </c>
      <c r="CY183" s="5" t="str">
        <f t="shared" ca="1" si="6427"/>
        <v/>
      </c>
      <c r="CZ183" s="5" t="str">
        <f t="shared" ca="1" si="6428"/>
        <v/>
      </c>
      <c r="DA183" s="5" t="str">
        <f ca="1">IF($B183="","",'Hidden inputs'!$D$11*CR183+'Hidden inputs'!$E$11*CS183)</f>
        <v/>
      </c>
      <c r="DB183" s="11" t="str">
        <f t="shared" ca="1" si="6345"/>
        <v/>
      </c>
      <c r="DC183" s="9" t="str">
        <f t="shared" ca="1" si="6429"/>
        <v/>
      </c>
      <c r="DD183" s="3" t="str">
        <f t="shared" ca="1" si="6430"/>
        <v/>
      </c>
      <c r="DE183" s="5" t="str" cm="1">
        <f t="array" aca="1" ref="DE183" ca="1">IF($B183="","",IF(DD183=0,0,IF(DD_Payment="",0,IF(DD183&lt;_xlfn.IFS(DD_Frequency="Monthly",1,DD_Frequency="Quarterly",IF(MONTH(DD$2)=1,1,IF(MONTH(DD$2)=4,1,IF(MONTH(DD$2)=7,1,IF(MONTH(DD$2)=10,1,0)))),DD_Frequency="Annually",IF(MONTH(DD$2)=1,1,0))*DD_Payment,DD183,_xlfn.IFS(DD_Frequency="Monthly",1,DD_Frequency="Quarterly",IF(MONTH(DD$2)=1,1,IF(MONTH(DD$2)=4,1,IF(MONTH(DD$2)=7,1,IF(MONTH(DD$2)=10,1,0)))),DD_Frequency="Annually",IF(MONTH(DD$2)=1,1,0))*DD_Payment))))</f>
        <v/>
      </c>
      <c r="DF183" s="3" t="str">
        <f t="shared" ref="DF183" ca="1" si="8840">IF($B183="","",IF(DD183&gt;DE183,(DD183-DE183/2)*(rate_A*(DF$1/365)),0))</f>
        <v/>
      </c>
      <c r="DG183" s="3" t="str">
        <f t="shared" ca="1" si="6522"/>
        <v/>
      </c>
      <c r="DH183" s="3" t="str">
        <f t="shared" ref="DH183" ca="1" si="8841">IF($B183="","",CS183*(1+rate_A*DF$1/365))</f>
        <v/>
      </c>
      <c r="DI183" s="3" t="str">
        <f t="shared" ref="DI183" ca="1" si="8842">IF($B183="","",CT183*(1+rate_A*DF$1/365))</f>
        <v/>
      </c>
      <c r="DJ183" s="3" t="str">
        <f t="shared" ref="DJ183" ca="1" si="8843">IF($B183="","",CU183*(1+rate_joint*DF$1/365))</f>
        <v/>
      </c>
      <c r="DK183" s="5" t="str">
        <f t="shared" ca="1" si="6526"/>
        <v/>
      </c>
      <c r="DL183" s="5" t="str" cm="1">
        <f t="array" aca="1" ref="DL183" ca="1">IF(DK183="","",_xlfn.IFS(DK183&lt;='Hidden inputs'!$C$15,DK183*'Hidden inputs'!$D$15,DK183&lt;='Hidden inputs'!$C$16,'Hidden inputs'!$C$15*'Hidden inputs'!$D$15+(DK183-'Hidden inputs'!$B$16)*'Hidden inputs'!$D$16,DK183&lt;='Hidden inputs'!$C$17,'Hidden inputs'!$C$15*'Hidden inputs'!$D$15+('Hidden inputs'!$C$16-'Hidden inputs'!$B$16)*'Hidden inputs'!$D$16+(DK183-'Hidden inputs'!$B$17)*'Hidden inputs'!$D$17,DK183&gt;'Hidden inputs'!$B$18,'Hidden inputs'!$C$15*'Hidden inputs'!$D$15+('Hidden inputs'!$C$16-'Hidden inputs'!$B$16)*'Hidden inputs'!$D$16+('Hidden inputs'!$C$17-'Hidden inputs'!$B$17)*'Hidden inputs'!$D$17+(DK183-'Hidden inputs'!$B$18)*'Hidden inputs'!$D$18))</f>
        <v/>
      </c>
      <c r="DM183" s="10" t="str">
        <f t="shared" ca="1" si="6527"/>
        <v/>
      </c>
      <c r="DN183" s="5" t="str">
        <f t="shared" ca="1" si="6435"/>
        <v/>
      </c>
      <c r="DO183" s="5" t="str">
        <f t="shared" ca="1" si="6436"/>
        <v/>
      </c>
      <c r="DP183" s="5" t="str">
        <f ca="1">IF($B183="","",'Hidden inputs'!$D$11*DG183+'Hidden inputs'!$E$11*DH183)</f>
        <v/>
      </c>
      <c r="DQ183" s="11" t="str">
        <f t="shared" ca="1" si="6350"/>
        <v/>
      </c>
      <c r="DR183" s="9" t="str">
        <f t="shared" ca="1" si="6437"/>
        <v/>
      </c>
      <c r="DS183" s="3" t="str">
        <f t="shared" ca="1" si="6438"/>
        <v/>
      </c>
      <c r="DT183" s="5" t="str" cm="1">
        <f t="array" aca="1" ref="DT183" ca="1">IF($B183="","",IF(DS183=0,0,IF(DD_Payment="",0,IF(DS183&lt;_xlfn.IFS(DD_Frequency="Monthly",1,DD_Frequency="Quarterly",IF(MONTH(DS$2)=1,1,IF(MONTH(DS$2)=4,1,IF(MONTH(DS$2)=7,1,IF(MONTH(DS$2)=10,1,0)))),DD_Frequency="Annually",IF(MONTH(DS$2)=1,1,0))*DD_Payment,DS183,_xlfn.IFS(DD_Frequency="Monthly",1,DD_Frequency="Quarterly",IF(MONTH(DS$2)=1,1,IF(MONTH(DS$2)=4,1,IF(MONTH(DS$2)=7,1,IF(MONTH(DS$2)=10,1,0)))),DD_Frequency="Annually",IF(MONTH(DS$2)=1,1,0))*DD_Payment))))</f>
        <v/>
      </c>
      <c r="DU183" s="3" t="str">
        <f t="shared" ref="DU183" ca="1" si="8844">IF($B183="","",IF(DS183&gt;DT183,(DS183-DT183/2)*(rate_A*(DU$1/365)),0))</f>
        <v/>
      </c>
      <c r="DV183" s="3" t="str">
        <f t="shared" ca="1" si="6529"/>
        <v/>
      </c>
      <c r="DW183" s="3" t="str">
        <f t="shared" ref="DW183" ca="1" si="8845">IF($B183="","",DH183*(1+rate_A*DU$1/365))</f>
        <v/>
      </c>
      <c r="DX183" s="3" t="str">
        <f t="shared" ref="DX183" ca="1" si="8846">IF($B183="","",DI183*(1+rate_A*DU$1/365))</f>
        <v/>
      </c>
      <c r="DY183" s="3" t="str">
        <f t="shared" ref="DY183" ca="1" si="8847">IF($B183="","",DJ183*(1+rate_joint*DU$1/365))</f>
        <v/>
      </c>
      <c r="DZ183" s="5" t="str">
        <f t="shared" ca="1" si="6533"/>
        <v/>
      </c>
      <c r="EA183" s="5" t="str" cm="1">
        <f t="array" aca="1" ref="EA183" ca="1">IF(DZ183="","",_xlfn.IFS(DZ183&lt;='Hidden inputs'!$C$15,DZ183*'Hidden inputs'!$D$15,DZ183&lt;='Hidden inputs'!$C$16,'Hidden inputs'!$C$15*'Hidden inputs'!$D$15+(DZ183-'Hidden inputs'!$B$16)*'Hidden inputs'!$D$16,DZ183&lt;='Hidden inputs'!$C$17,'Hidden inputs'!$C$15*'Hidden inputs'!$D$15+('Hidden inputs'!$C$16-'Hidden inputs'!$B$16)*'Hidden inputs'!$D$16+(DZ183-'Hidden inputs'!$B$17)*'Hidden inputs'!$D$17,DZ183&gt;'Hidden inputs'!$B$18,'Hidden inputs'!$C$15*'Hidden inputs'!$D$15+('Hidden inputs'!$C$16-'Hidden inputs'!$B$16)*'Hidden inputs'!$D$16+('Hidden inputs'!$C$17-'Hidden inputs'!$B$17)*'Hidden inputs'!$D$17+(DZ183-'Hidden inputs'!$B$18)*'Hidden inputs'!$D$18))</f>
        <v/>
      </c>
      <c r="EB183" s="10" t="str">
        <f t="shared" ca="1" si="6534"/>
        <v/>
      </c>
      <c r="EC183" s="5" t="str">
        <f t="shared" ca="1" si="6443"/>
        <v/>
      </c>
      <c r="ED183" s="5" t="str">
        <f t="shared" ca="1" si="6444"/>
        <v/>
      </c>
      <c r="EE183" s="5" t="str">
        <f ca="1">IF($B183="","",'Hidden inputs'!$D$11*DV183+'Hidden inputs'!$E$11*DW183)</f>
        <v/>
      </c>
      <c r="EF183" s="11" t="str">
        <f t="shared" ca="1" si="6355"/>
        <v/>
      </c>
      <c r="EG183" s="9" t="str">
        <f t="shared" ca="1" si="6445"/>
        <v/>
      </c>
      <c r="EH183" s="3" t="str">
        <f t="shared" ca="1" si="6446"/>
        <v/>
      </c>
      <c r="EI183" s="5" t="str" cm="1">
        <f t="array" aca="1" ref="EI183" ca="1">IF($B183="","",IF(EH183=0,0,IF(DD_Payment="",0,IF(EH183&lt;_xlfn.IFS(DD_Frequency="Monthly",1,DD_Frequency="Quarterly",IF(MONTH(EH$2)=1,1,IF(MONTH(EH$2)=4,1,IF(MONTH(EH$2)=7,1,IF(MONTH(EH$2)=10,1,0)))),DD_Frequency="Annually",IF(MONTH(EH$2)=1,1,0))*DD_Payment,EH183,_xlfn.IFS(DD_Frequency="Monthly",1,DD_Frequency="Quarterly",IF(MONTH(EH$2)=1,1,IF(MONTH(EH$2)=4,1,IF(MONTH(EH$2)=7,1,IF(MONTH(EH$2)=10,1,0)))),DD_Frequency="Annually",IF(MONTH(EH$2)=1,1,0))*DD_Payment))))</f>
        <v/>
      </c>
      <c r="EJ183" s="3" t="str">
        <f t="shared" ref="EJ183" ca="1" si="8848">IF($B183="","",IF(EH183&gt;EI183,(EH183-EI183/2)*(rate_A*(EJ$1/365)),0))</f>
        <v/>
      </c>
      <c r="EK183" s="3" t="str">
        <f t="shared" ca="1" si="6536"/>
        <v/>
      </c>
      <c r="EL183" s="3" t="str">
        <f t="shared" ref="EL183" ca="1" si="8849">IF($B183="","",DW183*(1+rate_A*EJ$1/365))</f>
        <v/>
      </c>
      <c r="EM183" s="3" t="str">
        <f t="shared" ref="EM183" ca="1" si="8850">IF($B183="","",DX183*(1+rate_A*EJ$1/365))</f>
        <v/>
      </c>
      <c r="EN183" s="3" t="str">
        <f t="shared" ref="EN183" ca="1" si="8851">IF($B183="","",DY183*(1+rate_joint*EJ$1/365))</f>
        <v/>
      </c>
      <c r="EO183" s="5" t="str">
        <f t="shared" ca="1" si="6540"/>
        <v/>
      </c>
      <c r="EP183" s="5" t="str" cm="1">
        <f t="array" aca="1" ref="EP183" ca="1">IF(EO183="","",_xlfn.IFS(EO183&lt;='Hidden inputs'!$C$15,EO183*'Hidden inputs'!$D$15,EO183&lt;='Hidden inputs'!$C$16,'Hidden inputs'!$C$15*'Hidden inputs'!$D$15+(EO183-'Hidden inputs'!$B$16)*'Hidden inputs'!$D$16,EO183&lt;='Hidden inputs'!$C$17,'Hidden inputs'!$C$15*'Hidden inputs'!$D$15+('Hidden inputs'!$C$16-'Hidden inputs'!$B$16)*'Hidden inputs'!$D$16+(EO183-'Hidden inputs'!$B$17)*'Hidden inputs'!$D$17,EO183&gt;'Hidden inputs'!$B$18,'Hidden inputs'!$C$15*'Hidden inputs'!$D$15+('Hidden inputs'!$C$16-'Hidden inputs'!$B$16)*'Hidden inputs'!$D$16+('Hidden inputs'!$C$17-'Hidden inputs'!$B$17)*'Hidden inputs'!$D$17+(EO183-'Hidden inputs'!$B$18)*'Hidden inputs'!$D$18))</f>
        <v/>
      </c>
      <c r="EQ183" s="10" t="str">
        <f t="shared" ca="1" si="6541"/>
        <v/>
      </c>
      <c r="ER183" s="5" t="str">
        <f t="shared" ca="1" si="6451"/>
        <v/>
      </c>
      <c r="ES183" s="5" t="str">
        <f t="shared" ca="1" si="6452"/>
        <v/>
      </c>
      <c r="ET183" s="5" t="str">
        <f ca="1">IF($B183="","",'Hidden inputs'!$D$11*EK183+'Hidden inputs'!$E$11*EL183)</f>
        <v/>
      </c>
      <c r="EU183" s="11" t="str">
        <f t="shared" ca="1" si="6360"/>
        <v/>
      </c>
      <c r="EV183" s="9" t="str">
        <f t="shared" ca="1" si="6453"/>
        <v/>
      </c>
      <c r="EW183" s="3" t="str">
        <f t="shared" ca="1" si="6454"/>
        <v/>
      </c>
      <c r="EX183" s="5" t="str" cm="1">
        <f t="array" aca="1" ref="EX183" ca="1">IF($B183="","",IF(EW183=0,0,IF(DD_Payment="",0,IF(EW183&lt;_xlfn.IFS(DD_Frequency="Monthly",1,DD_Frequency="Quarterly",IF(MONTH(EW$2)=1,1,IF(MONTH(EW$2)=4,1,IF(MONTH(EW$2)=7,1,IF(MONTH(EW$2)=10,1,0)))),DD_Frequency="Annually",IF(MONTH(EW$2)=1,1,0))*DD_Payment,EW183,_xlfn.IFS(DD_Frequency="Monthly",1,DD_Frequency="Quarterly",IF(MONTH(EW$2)=1,1,IF(MONTH(EW$2)=4,1,IF(MONTH(EW$2)=7,1,IF(MONTH(EW$2)=10,1,0)))),DD_Frequency="Annually",IF(MONTH(EW$2)=1,1,0))*DD_Payment))))</f>
        <v/>
      </c>
      <c r="EY183" s="3" t="str">
        <f t="shared" ref="EY183" ca="1" si="8852">IF($B183="","",IF(EW183&gt;EX183,(EW183-EX183/2)*(rate_A*(EY$1/365)),0))</f>
        <v/>
      </c>
      <c r="EZ183" s="3" t="str">
        <f t="shared" ca="1" si="6543"/>
        <v/>
      </c>
      <c r="FA183" s="3" t="str">
        <f t="shared" ref="FA183" ca="1" si="8853">IF($B183="","",EL183*(1+rate_A*EY$1/365))</f>
        <v/>
      </c>
      <c r="FB183" s="3" t="str">
        <f t="shared" ref="FB183" ca="1" si="8854">IF($B183="","",EM183*(1+rate_A*EY$1/365))</f>
        <v/>
      </c>
      <c r="FC183" s="3" t="str">
        <f t="shared" ref="FC183" ca="1" si="8855">IF($B183="","",EN183*(1+rate_joint*EY$1/365))</f>
        <v/>
      </c>
      <c r="FD183" s="5" t="str">
        <f t="shared" ca="1" si="6547"/>
        <v/>
      </c>
      <c r="FE183" s="5" t="str" cm="1">
        <f t="array" aca="1" ref="FE183" ca="1">IF(FD183="","",_xlfn.IFS(FD183&lt;='Hidden inputs'!$C$15,FD183*'Hidden inputs'!$D$15,FD183&lt;='Hidden inputs'!$C$16,'Hidden inputs'!$C$15*'Hidden inputs'!$D$15+(FD183-'Hidden inputs'!$B$16)*'Hidden inputs'!$D$16,FD183&lt;='Hidden inputs'!$C$17,'Hidden inputs'!$C$15*'Hidden inputs'!$D$15+('Hidden inputs'!$C$16-'Hidden inputs'!$B$16)*'Hidden inputs'!$D$16+(FD183-'Hidden inputs'!$B$17)*'Hidden inputs'!$D$17,FD183&gt;'Hidden inputs'!$B$18,'Hidden inputs'!$C$15*'Hidden inputs'!$D$15+('Hidden inputs'!$C$16-'Hidden inputs'!$B$16)*'Hidden inputs'!$D$16+('Hidden inputs'!$C$17-'Hidden inputs'!$B$17)*'Hidden inputs'!$D$17+(FD183-'Hidden inputs'!$B$18)*'Hidden inputs'!$D$18))</f>
        <v/>
      </c>
      <c r="FF183" s="10" t="str">
        <f t="shared" ca="1" si="6548"/>
        <v/>
      </c>
      <c r="FG183" s="5" t="str">
        <f t="shared" ca="1" si="6459"/>
        <v/>
      </c>
      <c r="FH183" s="5" t="str">
        <f t="shared" ca="1" si="6460"/>
        <v/>
      </c>
      <c r="FI183" s="5" t="str">
        <f ca="1">IF($B183="","",'Hidden inputs'!$D$11*EZ183+'Hidden inputs'!$E$11*FA183)</f>
        <v/>
      </c>
      <c r="FJ183" s="11" t="str">
        <f t="shared" ca="1" si="6365"/>
        <v/>
      </c>
      <c r="FK183" s="9" t="str">
        <f t="shared" ca="1" si="6461"/>
        <v/>
      </c>
      <c r="FL183" s="3" t="str">
        <f t="shared" ca="1" si="6462"/>
        <v/>
      </c>
      <c r="FM183" s="5" t="str" cm="1">
        <f t="array" aca="1" ref="FM183" ca="1">IF($B183="","",IF(FL183=0,0,IF(DD_Payment="",0,IF(FL183&lt;_xlfn.IFS(DD_Frequency="Monthly",1,DD_Frequency="Quarterly",IF(MONTH(FL$2)=1,1,IF(MONTH(FL$2)=4,1,IF(MONTH(FL$2)=7,1,IF(MONTH(FL$2)=10,1,0)))),DD_Frequency="Annually",IF(MONTH(FL$2)=1,1,0))*DD_Payment,FL183,_xlfn.IFS(DD_Frequency="Monthly",1,DD_Frequency="Quarterly",IF(MONTH(FL$2)=1,1,IF(MONTH(FL$2)=4,1,IF(MONTH(FL$2)=7,1,IF(MONTH(FL$2)=10,1,0)))),DD_Frequency="Annually",IF(MONTH(FL$2)=1,1,0))*DD_Payment))))</f>
        <v/>
      </c>
      <c r="FN183" s="3" t="str">
        <f t="shared" ref="FN183" ca="1" si="8856">IF($B183="","",IF(FL183&gt;FM183,(FL183-FM183/2)*(rate_A*(FN$1/365)),0))</f>
        <v/>
      </c>
      <c r="FO183" s="3" t="str">
        <f t="shared" ca="1" si="6550"/>
        <v/>
      </c>
      <c r="FP183" s="3" t="str">
        <f t="shared" ref="FP183" ca="1" si="8857">IF($B183="","",FA183*(1+rate_A*FN$1/365))</f>
        <v/>
      </c>
      <c r="FQ183" s="3" t="str">
        <f t="shared" ref="FQ183" ca="1" si="8858">IF($B183="","",FB183*(1+rate_A*FN$1/365))</f>
        <v/>
      </c>
      <c r="FR183" s="3" t="str">
        <f t="shared" ref="FR183" ca="1" si="8859">IF($B183="","",FC183*(1+rate_joint*FN$1/365))</f>
        <v/>
      </c>
      <c r="FS183" s="5" t="str">
        <f t="shared" ca="1" si="6554"/>
        <v/>
      </c>
      <c r="FT183" s="5" t="str" cm="1">
        <f t="array" aca="1" ref="FT183" ca="1">IF(FS183="","",_xlfn.IFS(FS183&lt;='Hidden inputs'!$C$15,FS183*'Hidden inputs'!$D$15,FS183&lt;='Hidden inputs'!$C$16,'Hidden inputs'!$C$15*'Hidden inputs'!$D$15+(FS183-'Hidden inputs'!$B$16)*'Hidden inputs'!$D$16,FS183&lt;='Hidden inputs'!$C$17,'Hidden inputs'!$C$15*'Hidden inputs'!$D$15+('Hidden inputs'!$C$16-'Hidden inputs'!$B$16)*'Hidden inputs'!$D$16+(FS183-'Hidden inputs'!$B$17)*'Hidden inputs'!$D$17,FS183&gt;'Hidden inputs'!$B$18,'Hidden inputs'!$C$15*'Hidden inputs'!$D$15+('Hidden inputs'!$C$16-'Hidden inputs'!$B$16)*'Hidden inputs'!$D$16+('Hidden inputs'!$C$17-'Hidden inputs'!$B$17)*'Hidden inputs'!$D$17+(FS183-'Hidden inputs'!$B$18)*'Hidden inputs'!$D$18))</f>
        <v/>
      </c>
      <c r="FU183" s="10" t="str">
        <f t="shared" ca="1" si="6555"/>
        <v/>
      </c>
      <c r="FV183" s="5" t="str">
        <f t="shared" ca="1" si="6467"/>
        <v/>
      </c>
      <c r="FW183" s="5" t="str">
        <f t="shared" ca="1" si="6468"/>
        <v/>
      </c>
      <c r="FX183" s="5" t="str">
        <f ca="1">IF($B183="","",'Hidden inputs'!$D$11*FO183+'Hidden inputs'!$E$11*FP183)</f>
        <v/>
      </c>
      <c r="FY183" s="11" t="str">
        <f t="shared" ca="1" si="6370"/>
        <v/>
      </c>
      <c r="FZ183" s="9" t="str">
        <f t="shared" ca="1" si="6469"/>
        <v/>
      </c>
      <c r="GA183" s="5" t="str">
        <f t="shared" ca="1" si="6470"/>
        <v/>
      </c>
      <c r="GB183" s="5" t="str">
        <f t="shared" ca="1" si="6471"/>
        <v/>
      </c>
      <c r="GC183" s="5" t="str">
        <f t="shared" ca="1" si="6371"/>
        <v/>
      </c>
      <c r="GD183" s="5" t="str">
        <f t="shared" ca="1" si="6372"/>
        <v/>
      </c>
    </row>
    <row r="184" spans="1:186" x14ac:dyDescent="0.35">
      <c r="A184" s="2"/>
      <c r="B184" s="6" t="str">
        <f t="shared" ca="1" si="6374"/>
        <v/>
      </c>
      <c r="C184" s="5" t="str">
        <f t="shared" ca="1" si="6472"/>
        <v/>
      </c>
      <c r="D184" s="5" t="str" cm="1">
        <f t="array" aca="1" ref="D184" ca="1">IF($B184="","",IF(C184=0,0,IF(DD_Payment="",0,IF(C184&lt;_xlfn.IFS(DD_Frequency="Monthly",1,DD_Frequency="Quarterly",IF(MONTH(C$2)=1,1,IF(MONTH(C$2)=4,1,IF(MONTH(C$2)=7,1,IF(MONTH(C$2)=10,1,0)))),DD_Frequency="Annually",IF(MONTH(C$2)=1,1,0))*DD_Payment,C184,_xlfn.IFS(DD_Frequency="Monthly",1,DD_Frequency="Quarterly",IF(MONTH(C$2)=1,1,IF(MONTH(C$2)=4,1,IF(MONTH(C$2)=7,1,IF(MONTH(C$2)=10,1,0)))),DD_Frequency="Annually",IF(MONTH(C$2)=1,1,0))*DD_Payment))))</f>
        <v/>
      </c>
      <c r="E184" s="5" t="str">
        <f t="shared" ref="E184" ca="1" si="8860">IF(B184="","",IF(C184&gt;D184,(C184-D184/2)*(rate_A*(E$1/365)),0))</f>
        <v/>
      </c>
      <c r="F184" s="5" t="str">
        <f t="shared" ca="1" si="6376"/>
        <v/>
      </c>
      <c r="G184" s="5" t="str">
        <f t="shared" ref="G184" ca="1" si="8861">IF(B184="","",G183*(1+rate_A*E$1/365))</f>
        <v/>
      </c>
      <c r="H184" s="5" t="str">
        <f t="shared" ref="H184" ca="1" si="8862">IF(B184="","",H183*(1+rate_A*E$1/365))</f>
        <v/>
      </c>
      <c r="I184" s="5" t="str">
        <f t="shared" ref="I184" ca="1" si="8863">IF(B184="","",I183*(1+rate_joint*E$1/365))</f>
        <v/>
      </c>
      <c r="J184" s="5" t="str">
        <f t="shared" ca="1" si="6477"/>
        <v/>
      </c>
      <c r="K184" s="5" t="str" cm="1">
        <f t="array" aca="1" ref="K184" ca="1">IF(J184="","",_xlfn.IFS(J184&lt;='Hidden inputs'!$C$15,J184*'Hidden inputs'!$D$15,J184&lt;='Hidden inputs'!$C$16,'Hidden inputs'!$C$15*'Hidden inputs'!$D$15+(J184-'Hidden inputs'!$B$16)*'Hidden inputs'!$D$16,J184&lt;='Hidden inputs'!$C$17,'Hidden inputs'!$C$15*'Hidden inputs'!$D$15+('Hidden inputs'!$C$16-'Hidden inputs'!$B$16)*'Hidden inputs'!$D$16+(J184-'Hidden inputs'!$B$17)*'Hidden inputs'!$D$17,J184&gt;'Hidden inputs'!$B$18,'Hidden inputs'!$C$15*'Hidden inputs'!$D$15+('Hidden inputs'!$C$16-'Hidden inputs'!$B$16)*'Hidden inputs'!$D$16+('Hidden inputs'!$C$17-'Hidden inputs'!$B$17)*'Hidden inputs'!$D$17+(J184-'Hidden inputs'!$B$18)*'Hidden inputs'!$D$18))</f>
        <v/>
      </c>
      <c r="L184" s="11" t="str">
        <f t="shared" ca="1" si="6478"/>
        <v/>
      </c>
      <c r="M184" s="5" t="str">
        <f t="shared" ca="1" si="6380"/>
        <v/>
      </c>
      <c r="N184" s="5" t="str">
        <f t="shared" ca="1" si="6381"/>
        <v/>
      </c>
      <c r="O184" s="5" t="str">
        <f ca="1">IF(B184="","",'Hidden inputs'!$D$11*F184+'Hidden inputs'!$E$11*G184)</f>
        <v/>
      </c>
      <c r="P184" s="11" t="str">
        <f t="shared" ca="1" si="6314"/>
        <v/>
      </c>
      <c r="Q184" s="20" t="str">
        <f t="shared" ca="1" si="6315"/>
        <v/>
      </c>
      <c r="R184" s="3" t="str">
        <f t="shared" ca="1" si="6382"/>
        <v/>
      </c>
      <c r="S184" s="5" t="str" cm="1">
        <f t="array" aca="1" ref="S184" ca="1">IF($B184="","",IF(R184=0,0,IF(DD_Payment="",0,IF(R184&lt;_xlfn.IFS(DD_Frequency="Monthly",1,DD_Frequency="Quarterly",IF(MONTH(R$2)=1,1,IF(MONTH(R$2)=4,1,IF(MONTH(R$2)=7,1,IF(MONTH(R$2)=10,1,0)))),DD_Frequency="Annually",IF(MONTH(R$2)=1,1,0))*DD_Payment,R184,_xlfn.IFS(DD_Frequency="Monthly",1,DD_Frequency="Quarterly",IF(MONTH(R$2)=1,1,IF(MONTH(R$2)=4,1,IF(MONTH(R$2)=7,1,IF(MONTH(R$2)=10,1,0)))),DD_Frequency="Annually",IF(MONTH(R$2)=1,1,0))*DD_Payment))))</f>
        <v/>
      </c>
      <c r="T184" s="3" t="str">
        <f t="shared" ref="T184" ca="1" si="8864">IF(B184="","",IF(R184&gt;S184,(R184-S184/2)*(rate_A*((T$1+A184)/365)),0))</f>
        <v/>
      </c>
      <c r="U184" s="3" t="str">
        <f t="shared" ca="1" si="6384"/>
        <v/>
      </c>
      <c r="V184" s="3" t="str">
        <f t="shared" ref="V184" ca="1" si="8865">IF(B184="","",G184*(1+rate_A*(T$1+A184)/365))</f>
        <v/>
      </c>
      <c r="W184" s="3" t="str">
        <f t="shared" ref="W184" ca="1" si="8866">IF(B184="","",H184*(1+rate_A*(T$1+A184)/365))</f>
        <v/>
      </c>
      <c r="X184" s="3" t="str">
        <f t="shared" ref="X184" ca="1" si="8867">IF(B184="","",I184*(1+rate_joint*(T$1+A184)/365))</f>
        <v/>
      </c>
      <c r="Y184" s="5" t="str">
        <f t="shared" ca="1" si="6483"/>
        <v/>
      </c>
      <c r="Z184" s="5" t="str" cm="1">
        <f t="array" aca="1" ref="Z184" ca="1">IF(Y184="","",_xlfn.IFS(Y184&lt;='Hidden inputs'!$C$15,Y184*'Hidden inputs'!$D$15,Y184&lt;='Hidden inputs'!$C$16,'Hidden inputs'!$C$15*'Hidden inputs'!$D$15+(Y184-'Hidden inputs'!$B$16)*'Hidden inputs'!$D$16,Y184&lt;='Hidden inputs'!$C$17,'Hidden inputs'!$C$15*'Hidden inputs'!$D$15+('Hidden inputs'!$C$16-'Hidden inputs'!$B$16)*'Hidden inputs'!$D$16+(Y184-'Hidden inputs'!$B$17)*'Hidden inputs'!$D$17,Y184&gt;'Hidden inputs'!$B$18,'Hidden inputs'!$C$15*'Hidden inputs'!$D$15+('Hidden inputs'!$C$16-'Hidden inputs'!$B$16)*'Hidden inputs'!$D$16+('Hidden inputs'!$C$17-'Hidden inputs'!$B$17)*'Hidden inputs'!$D$17+(Y184-'Hidden inputs'!$B$18)*'Hidden inputs'!$D$18))</f>
        <v/>
      </c>
      <c r="AA184" s="10" t="str">
        <f t="shared" ca="1" si="6484"/>
        <v/>
      </c>
      <c r="AB184" s="5" t="str">
        <f t="shared" ca="1" si="6388"/>
        <v/>
      </c>
      <c r="AC184" s="5" t="str">
        <f t="shared" ca="1" si="6485"/>
        <v/>
      </c>
      <c r="AD184" s="5" t="str">
        <f ca="1">IF(B184="","",'Hidden inputs'!$D$11*U184+'Hidden inputs'!$E$11*V184)</f>
        <v/>
      </c>
      <c r="AE184" s="11" t="str">
        <f t="shared" ca="1" si="6320"/>
        <v/>
      </c>
      <c r="AF184" s="9" t="str">
        <f t="shared" ca="1" si="6389"/>
        <v/>
      </c>
      <c r="AG184" s="3" t="str">
        <f t="shared" ca="1" si="6390"/>
        <v/>
      </c>
      <c r="AH184" s="5" t="str" cm="1">
        <f t="array" aca="1" ref="AH184" ca="1">IF($B184="","",IF(AG184=0,0,IF(DD_Payment="",0,IF(AG184&lt;_xlfn.IFS(DD_Frequency="Monthly",1,DD_Frequency="Quarterly",IF(MONTH(AG$2)=1,1,IF(MONTH(AG$2)=4,1,IF(MONTH(AG$2)=7,1,IF(MONTH(AG$2)=10,1,0)))),DD_Frequency="Annually",IF(MONTH(AG$2)=1,1,0))*DD_Payment,AG184,_xlfn.IFS(DD_Frequency="Monthly",1,DD_Frequency="Quarterly",IF(MONTH(AG$2)=1,1,IF(MONTH(AG$2)=4,1,IF(MONTH(AG$2)=7,1,IF(MONTH(AG$2)=10,1,0)))),DD_Frequency="Annually",IF(MONTH(AG$2)=1,1,0))*DD_Payment))))</f>
        <v/>
      </c>
      <c r="AI184" s="3" t="str">
        <f t="shared" ref="AI184" ca="1" si="8868">IF($B184="","",IF(AG184&gt;AH184,(AG184-AH184/2)*(rate_A*(AI$1/365)),0))</f>
        <v/>
      </c>
      <c r="AJ184" s="3" t="str">
        <f t="shared" ca="1" si="6487"/>
        <v/>
      </c>
      <c r="AK184" s="3" t="str">
        <f t="shared" ref="AK184" ca="1" si="8869">IF($B184="","",V184*(1+rate_A*AI$1/365))</f>
        <v/>
      </c>
      <c r="AL184" s="3" t="str">
        <f t="shared" ref="AL184" ca="1" si="8870">IF($B184="","",W184*(1+rate_A*AI$1/365))</f>
        <v/>
      </c>
      <c r="AM184" s="3" t="str">
        <f t="shared" ref="AM184" ca="1" si="8871">IF($B184="","",X184*(1+rate_joint*AI$1/365))</f>
        <v/>
      </c>
      <c r="AN184" s="5" t="str">
        <f t="shared" ca="1" si="6491"/>
        <v/>
      </c>
      <c r="AO184" s="5" t="str" cm="1">
        <f t="array" aca="1" ref="AO184" ca="1">IF(AN184="","",_xlfn.IFS(AN184&lt;='Hidden inputs'!$C$15,AN184*'Hidden inputs'!$D$15,AN184&lt;='Hidden inputs'!$C$16,'Hidden inputs'!$C$15*'Hidden inputs'!$D$15+(AN184-'Hidden inputs'!$B$16)*'Hidden inputs'!$D$16,AN184&lt;='Hidden inputs'!$C$17,'Hidden inputs'!$C$15*'Hidden inputs'!$D$15+('Hidden inputs'!$C$16-'Hidden inputs'!$B$16)*'Hidden inputs'!$D$16+(AN184-'Hidden inputs'!$B$17)*'Hidden inputs'!$D$17,AN184&gt;'Hidden inputs'!$B$18,'Hidden inputs'!$C$15*'Hidden inputs'!$D$15+('Hidden inputs'!$C$16-'Hidden inputs'!$B$16)*'Hidden inputs'!$D$16+('Hidden inputs'!$C$17-'Hidden inputs'!$B$17)*'Hidden inputs'!$D$17+(AN184-'Hidden inputs'!$B$18)*'Hidden inputs'!$D$18))</f>
        <v/>
      </c>
      <c r="AP184" s="10" t="str">
        <f t="shared" ca="1" si="6492"/>
        <v/>
      </c>
      <c r="AQ184" s="5" t="str">
        <f t="shared" ca="1" si="6395"/>
        <v/>
      </c>
      <c r="AR184" s="5" t="str">
        <f t="shared" ca="1" si="6396"/>
        <v/>
      </c>
      <c r="AS184" s="5" t="str">
        <f ca="1">IF($B184="","",'Hidden inputs'!$D$11*AJ184+'Hidden inputs'!$E$11*AK184)</f>
        <v/>
      </c>
      <c r="AT184" s="11" t="str">
        <f t="shared" ca="1" si="6325"/>
        <v/>
      </c>
      <c r="AU184" s="9" t="str">
        <f t="shared" ca="1" si="6397"/>
        <v/>
      </c>
      <c r="AV184" s="3" t="str">
        <f t="shared" ca="1" si="6398"/>
        <v/>
      </c>
      <c r="AW184" s="5" t="str" cm="1">
        <f t="array" aca="1" ref="AW184" ca="1">IF($B184="","",IF(AV184=0,0,IF(DD_Payment="",0,IF(AV184&lt;_xlfn.IFS(DD_Frequency="Monthly",1,DD_Frequency="Quarterly",IF(MONTH(AV$2)=1,1,IF(MONTH(AV$2)=4,1,IF(MONTH(AV$2)=7,1,IF(MONTH(AV$2)=10,1,0)))),DD_Frequency="Annually",IF(MONTH(AV$2)=1,1,0))*DD_Payment,AV184,_xlfn.IFS(DD_Frequency="Monthly",1,DD_Frequency="Quarterly",IF(MONTH(AV$2)=1,1,IF(MONTH(AV$2)=4,1,IF(MONTH(AV$2)=7,1,IF(MONTH(AV$2)=10,1,0)))),DD_Frequency="Annually",IF(MONTH(AV$2)=1,1,0))*DD_Payment))))</f>
        <v/>
      </c>
      <c r="AX184" s="3" t="str">
        <f t="shared" ref="AX184" ca="1" si="8872">IF($B184="","",IF(AV184&gt;AW184,(AV184-AW184/2)*(rate_A*(AX$1/365)),0))</f>
        <v/>
      </c>
      <c r="AY184" s="3" t="str">
        <f t="shared" ca="1" si="6494"/>
        <v/>
      </c>
      <c r="AZ184" s="3" t="str">
        <f t="shared" ref="AZ184" ca="1" si="8873">IF($B184="","",AK184*(1+rate_A*AX$1/365))</f>
        <v/>
      </c>
      <c r="BA184" s="3" t="str">
        <f t="shared" ref="BA184" ca="1" si="8874">IF($B184="","",AL184*(1+rate_A*AX$1/365))</f>
        <v/>
      </c>
      <c r="BB184" s="3" t="str">
        <f t="shared" ref="BB184" ca="1" si="8875">IF($B184="","",AM184*(1+rate_joint*AX$1/365))</f>
        <v/>
      </c>
      <c r="BC184" s="5" t="str">
        <f t="shared" ca="1" si="6498"/>
        <v/>
      </c>
      <c r="BD184" s="5" t="str" cm="1">
        <f t="array" aca="1" ref="BD184" ca="1">IF(BC184="","",_xlfn.IFS(BC184&lt;='Hidden inputs'!$C$15,BC184*'Hidden inputs'!$D$15,BC184&lt;='Hidden inputs'!$C$16,'Hidden inputs'!$C$15*'Hidden inputs'!$D$15+(BC184-'Hidden inputs'!$B$16)*'Hidden inputs'!$D$16,BC184&lt;='Hidden inputs'!$C$17,'Hidden inputs'!$C$15*'Hidden inputs'!$D$15+('Hidden inputs'!$C$16-'Hidden inputs'!$B$16)*'Hidden inputs'!$D$16+(BC184-'Hidden inputs'!$B$17)*'Hidden inputs'!$D$17,BC184&gt;'Hidden inputs'!$B$18,'Hidden inputs'!$C$15*'Hidden inputs'!$D$15+('Hidden inputs'!$C$16-'Hidden inputs'!$B$16)*'Hidden inputs'!$D$16+('Hidden inputs'!$C$17-'Hidden inputs'!$B$17)*'Hidden inputs'!$D$17+(BC184-'Hidden inputs'!$B$18)*'Hidden inputs'!$D$18))</f>
        <v/>
      </c>
      <c r="BE184" s="10" t="str">
        <f t="shared" ca="1" si="6499"/>
        <v/>
      </c>
      <c r="BF184" s="5" t="str">
        <f t="shared" ca="1" si="6403"/>
        <v/>
      </c>
      <c r="BG184" s="5" t="str">
        <f t="shared" ca="1" si="6404"/>
        <v/>
      </c>
      <c r="BH184" s="5" t="str">
        <f ca="1">IF($B184="","",'Hidden inputs'!$D$11*AY184+'Hidden inputs'!$E$11*AZ184)</f>
        <v/>
      </c>
      <c r="BI184" s="11" t="str">
        <f t="shared" ca="1" si="6330"/>
        <v/>
      </c>
      <c r="BJ184" s="9" t="str">
        <f t="shared" ca="1" si="6405"/>
        <v/>
      </c>
      <c r="BK184" s="3" t="str">
        <f t="shared" ca="1" si="6406"/>
        <v/>
      </c>
      <c r="BL184" s="5" t="str" cm="1">
        <f t="array" aca="1" ref="BL184" ca="1">IF($B184="","",IF(BK184=0,0,IF(DD_Payment="",0,IF(BK184&lt;_xlfn.IFS(DD_Frequency="Monthly",1,DD_Frequency="Quarterly",IF(MONTH(BK$2)=1,1,IF(MONTH(BK$2)=4,1,IF(MONTH(BK$2)=7,1,IF(MONTH(BK$2)=10,1,0)))),DD_Frequency="Annually",IF(MONTH(BK$2)=1,1,0))*DD_Payment,BK184,_xlfn.IFS(DD_Frequency="Monthly",1,DD_Frequency="Quarterly",IF(MONTH(BK$2)=1,1,IF(MONTH(BK$2)=4,1,IF(MONTH(BK$2)=7,1,IF(MONTH(BK$2)=10,1,0)))),DD_Frequency="Annually",IF(MONTH(BK$2)=1,1,0))*DD_Payment))))</f>
        <v/>
      </c>
      <c r="BM184" s="3" t="str">
        <f t="shared" ref="BM184" ca="1" si="8876">IF($B184="","",IF(BK184&gt;BL184,(BK184-BL184/2)*(rate_A*(BM$1/365)),0))</f>
        <v/>
      </c>
      <c r="BN184" s="3" t="str">
        <f t="shared" ca="1" si="6501"/>
        <v/>
      </c>
      <c r="BO184" s="3" t="str">
        <f t="shared" ref="BO184" ca="1" si="8877">IF($B184="","",AZ184*(1+rate_A*BM$1/365))</f>
        <v/>
      </c>
      <c r="BP184" s="3" t="str">
        <f t="shared" ref="BP184" ca="1" si="8878">IF($B184="","",BA184*(1+rate_A*BM$1/365))</f>
        <v/>
      </c>
      <c r="BQ184" s="3" t="str">
        <f t="shared" ref="BQ184" ca="1" si="8879">IF($B184="","",BB184*(1+rate_joint*BM$1/365))</f>
        <v/>
      </c>
      <c r="BR184" s="5" t="str">
        <f t="shared" ca="1" si="6505"/>
        <v/>
      </c>
      <c r="BS184" s="5" t="str" cm="1">
        <f t="array" aca="1" ref="BS184" ca="1">IF(BR184="","",_xlfn.IFS(BR184&lt;='Hidden inputs'!$C$15,BR184*'Hidden inputs'!$D$15,BR184&lt;='Hidden inputs'!$C$16,'Hidden inputs'!$C$15*'Hidden inputs'!$D$15+(BR184-'Hidden inputs'!$B$16)*'Hidden inputs'!$D$16,BR184&lt;='Hidden inputs'!$C$17,'Hidden inputs'!$C$15*'Hidden inputs'!$D$15+('Hidden inputs'!$C$16-'Hidden inputs'!$B$16)*'Hidden inputs'!$D$16+(BR184-'Hidden inputs'!$B$17)*'Hidden inputs'!$D$17,BR184&gt;'Hidden inputs'!$B$18,'Hidden inputs'!$C$15*'Hidden inputs'!$D$15+('Hidden inputs'!$C$16-'Hidden inputs'!$B$16)*'Hidden inputs'!$D$16+('Hidden inputs'!$C$17-'Hidden inputs'!$B$17)*'Hidden inputs'!$D$17+(BR184-'Hidden inputs'!$B$18)*'Hidden inputs'!$D$18))</f>
        <v/>
      </c>
      <c r="BT184" s="10" t="str">
        <f t="shared" ca="1" si="6506"/>
        <v/>
      </c>
      <c r="BU184" s="5" t="str">
        <f t="shared" ca="1" si="6411"/>
        <v/>
      </c>
      <c r="BV184" s="5" t="str">
        <f t="shared" ca="1" si="6412"/>
        <v/>
      </c>
      <c r="BW184" s="5" t="str">
        <f ca="1">IF($B184="","",'Hidden inputs'!$D$11*BN184+'Hidden inputs'!$E$11*BO184)</f>
        <v/>
      </c>
      <c r="BX184" s="11" t="str">
        <f t="shared" ca="1" si="6335"/>
        <v/>
      </c>
      <c r="BY184" s="9" t="str">
        <f t="shared" ca="1" si="6413"/>
        <v/>
      </c>
      <c r="BZ184" s="3" t="str">
        <f t="shared" ca="1" si="6414"/>
        <v/>
      </c>
      <c r="CA184" s="5" t="str" cm="1">
        <f t="array" aca="1" ref="CA184" ca="1">IF($B184="","",IF(BZ184=0,0,IF(DD_Payment="",0,IF(BZ184&lt;_xlfn.IFS(DD_Frequency="Monthly",1,DD_Frequency="Quarterly",IF(MONTH(BZ$2)=1,1,IF(MONTH(BZ$2)=4,1,IF(MONTH(BZ$2)=7,1,IF(MONTH(BZ$2)=10,1,0)))),DD_Frequency="Annually",IF(MONTH(BZ$2)=1,1,0))*DD_Payment,BZ184,_xlfn.IFS(DD_Frequency="Monthly",1,DD_Frequency="Quarterly",IF(MONTH(BZ$2)=1,1,IF(MONTH(BZ$2)=4,1,IF(MONTH(BZ$2)=7,1,IF(MONTH(BZ$2)=10,1,0)))),DD_Frequency="Annually",IF(MONTH(BZ$2)=1,1,0))*DD_Payment))))</f>
        <v/>
      </c>
      <c r="CB184" s="3" t="str">
        <f t="shared" ref="CB184" ca="1" si="8880">IF($B184="","",IF(BZ184&gt;CA184,(BZ184-CA184/2)*(rate_A*(CB$1/365)),0))</f>
        <v/>
      </c>
      <c r="CC184" s="3" t="str">
        <f t="shared" ca="1" si="6508"/>
        <v/>
      </c>
      <c r="CD184" s="3" t="str">
        <f t="shared" ref="CD184" ca="1" si="8881">IF($B184="","",BO184*(1+rate_A*CB$1/365))</f>
        <v/>
      </c>
      <c r="CE184" s="3" t="str">
        <f t="shared" ref="CE184" ca="1" si="8882">IF($B184="","",BP184*(1+rate_A*CB$1/365))</f>
        <v/>
      </c>
      <c r="CF184" s="3" t="str">
        <f t="shared" ref="CF184" ca="1" si="8883">IF($B184="","",BQ184*(1+rate_joint*CB$1/365))</f>
        <v/>
      </c>
      <c r="CG184" s="5" t="str">
        <f t="shared" ca="1" si="6512"/>
        <v/>
      </c>
      <c r="CH184" s="5" t="str" cm="1">
        <f t="array" aca="1" ref="CH184" ca="1">IF(CG184="","",_xlfn.IFS(CG184&lt;='Hidden inputs'!$C$15,CG184*'Hidden inputs'!$D$15,CG184&lt;='Hidden inputs'!$C$16,'Hidden inputs'!$C$15*'Hidden inputs'!$D$15+(CG184-'Hidden inputs'!$B$16)*'Hidden inputs'!$D$16,CG184&lt;='Hidden inputs'!$C$17,'Hidden inputs'!$C$15*'Hidden inputs'!$D$15+('Hidden inputs'!$C$16-'Hidden inputs'!$B$16)*'Hidden inputs'!$D$16+(CG184-'Hidden inputs'!$B$17)*'Hidden inputs'!$D$17,CG184&gt;'Hidden inputs'!$B$18,'Hidden inputs'!$C$15*'Hidden inputs'!$D$15+('Hidden inputs'!$C$16-'Hidden inputs'!$B$16)*'Hidden inputs'!$D$16+('Hidden inputs'!$C$17-'Hidden inputs'!$B$17)*'Hidden inputs'!$D$17+(CG184-'Hidden inputs'!$B$18)*'Hidden inputs'!$D$18))</f>
        <v/>
      </c>
      <c r="CI184" s="10" t="str">
        <f t="shared" ca="1" si="6513"/>
        <v/>
      </c>
      <c r="CJ184" s="5" t="str">
        <f t="shared" ca="1" si="6419"/>
        <v/>
      </c>
      <c r="CK184" s="5" t="str">
        <f t="shared" ca="1" si="6420"/>
        <v/>
      </c>
      <c r="CL184" s="5" t="str">
        <f ca="1">IF($B184="","",'Hidden inputs'!$D$11*CC184+'Hidden inputs'!$E$11*CD184)</f>
        <v/>
      </c>
      <c r="CM184" s="11" t="str">
        <f t="shared" ca="1" si="6340"/>
        <v/>
      </c>
      <c r="CN184" s="9" t="str">
        <f t="shared" ca="1" si="6421"/>
        <v/>
      </c>
      <c r="CO184" s="3" t="str">
        <f t="shared" ca="1" si="6422"/>
        <v/>
      </c>
      <c r="CP184" s="5" t="str" cm="1">
        <f t="array" aca="1" ref="CP184" ca="1">IF($B184="","",IF(CO184=0,0,IF(DD_Payment="",0,IF(CO184&lt;_xlfn.IFS(DD_Frequency="Monthly",1,DD_Frequency="Quarterly",IF(MONTH(CO$2)=1,1,IF(MONTH(CO$2)=4,1,IF(MONTH(CO$2)=7,1,IF(MONTH(CO$2)=10,1,0)))),DD_Frequency="Annually",IF(MONTH(CO$2)=1,1,0))*DD_Payment,CO184,_xlfn.IFS(DD_Frequency="Monthly",1,DD_Frequency="Quarterly",IF(MONTH(CO$2)=1,1,IF(MONTH(CO$2)=4,1,IF(MONTH(CO$2)=7,1,IF(MONTH(CO$2)=10,1,0)))),DD_Frequency="Annually",IF(MONTH(CO$2)=1,1,0))*DD_Payment))))</f>
        <v/>
      </c>
      <c r="CQ184" s="3" t="str">
        <f t="shared" ref="CQ184" ca="1" si="8884">IF($B184="","",IF(CO184&gt;CP184,(CO184-CP184/2)*(rate_A*(CQ$1/365)),0))</f>
        <v/>
      </c>
      <c r="CR184" s="3" t="str">
        <f t="shared" ca="1" si="6515"/>
        <v/>
      </c>
      <c r="CS184" s="3" t="str">
        <f t="shared" ref="CS184" ca="1" si="8885">IF($B184="","",CD184*(1+rate_A*CQ$1/365))</f>
        <v/>
      </c>
      <c r="CT184" s="3" t="str">
        <f t="shared" ref="CT184" ca="1" si="8886">IF($B184="","",CE184*(1+rate_A*CQ$1/365))</f>
        <v/>
      </c>
      <c r="CU184" s="3" t="str">
        <f t="shared" ref="CU184" ca="1" si="8887">IF($B184="","",CF184*(1+rate_joint*CQ$1/365))</f>
        <v/>
      </c>
      <c r="CV184" s="5" t="str">
        <f t="shared" ca="1" si="6519"/>
        <v/>
      </c>
      <c r="CW184" s="5" t="str" cm="1">
        <f t="array" aca="1" ref="CW184" ca="1">IF(CV184="","",_xlfn.IFS(CV184&lt;='Hidden inputs'!$C$15,CV184*'Hidden inputs'!$D$15,CV184&lt;='Hidden inputs'!$C$16,'Hidden inputs'!$C$15*'Hidden inputs'!$D$15+(CV184-'Hidden inputs'!$B$16)*'Hidden inputs'!$D$16,CV184&lt;='Hidden inputs'!$C$17,'Hidden inputs'!$C$15*'Hidden inputs'!$D$15+('Hidden inputs'!$C$16-'Hidden inputs'!$B$16)*'Hidden inputs'!$D$16+(CV184-'Hidden inputs'!$B$17)*'Hidden inputs'!$D$17,CV184&gt;'Hidden inputs'!$B$18,'Hidden inputs'!$C$15*'Hidden inputs'!$D$15+('Hidden inputs'!$C$16-'Hidden inputs'!$B$16)*'Hidden inputs'!$D$16+('Hidden inputs'!$C$17-'Hidden inputs'!$B$17)*'Hidden inputs'!$D$17+(CV184-'Hidden inputs'!$B$18)*'Hidden inputs'!$D$18))</f>
        <v/>
      </c>
      <c r="CX184" s="10" t="str">
        <f t="shared" ca="1" si="6520"/>
        <v/>
      </c>
      <c r="CY184" s="5" t="str">
        <f t="shared" ca="1" si="6427"/>
        <v/>
      </c>
      <c r="CZ184" s="5" t="str">
        <f t="shared" ca="1" si="6428"/>
        <v/>
      </c>
      <c r="DA184" s="5" t="str">
        <f ca="1">IF($B184="","",'Hidden inputs'!$D$11*CR184+'Hidden inputs'!$E$11*CS184)</f>
        <v/>
      </c>
      <c r="DB184" s="11" t="str">
        <f t="shared" ca="1" si="6345"/>
        <v/>
      </c>
      <c r="DC184" s="9" t="str">
        <f t="shared" ca="1" si="6429"/>
        <v/>
      </c>
      <c r="DD184" s="3" t="str">
        <f t="shared" ca="1" si="6430"/>
        <v/>
      </c>
      <c r="DE184" s="5" t="str" cm="1">
        <f t="array" aca="1" ref="DE184" ca="1">IF($B184="","",IF(DD184=0,0,IF(DD_Payment="",0,IF(DD184&lt;_xlfn.IFS(DD_Frequency="Monthly",1,DD_Frequency="Quarterly",IF(MONTH(DD$2)=1,1,IF(MONTH(DD$2)=4,1,IF(MONTH(DD$2)=7,1,IF(MONTH(DD$2)=10,1,0)))),DD_Frequency="Annually",IF(MONTH(DD$2)=1,1,0))*DD_Payment,DD184,_xlfn.IFS(DD_Frequency="Monthly",1,DD_Frequency="Quarterly",IF(MONTH(DD$2)=1,1,IF(MONTH(DD$2)=4,1,IF(MONTH(DD$2)=7,1,IF(MONTH(DD$2)=10,1,0)))),DD_Frequency="Annually",IF(MONTH(DD$2)=1,1,0))*DD_Payment))))</f>
        <v/>
      </c>
      <c r="DF184" s="3" t="str">
        <f t="shared" ref="DF184" ca="1" si="8888">IF($B184="","",IF(DD184&gt;DE184,(DD184-DE184/2)*(rate_A*(DF$1/365)),0))</f>
        <v/>
      </c>
      <c r="DG184" s="3" t="str">
        <f t="shared" ca="1" si="6522"/>
        <v/>
      </c>
      <c r="DH184" s="3" t="str">
        <f t="shared" ref="DH184" ca="1" si="8889">IF($B184="","",CS184*(1+rate_A*DF$1/365))</f>
        <v/>
      </c>
      <c r="DI184" s="3" t="str">
        <f t="shared" ref="DI184" ca="1" si="8890">IF($B184="","",CT184*(1+rate_A*DF$1/365))</f>
        <v/>
      </c>
      <c r="DJ184" s="3" t="str">
        <f t="shared" ref="DJ184" ca="1" si="8891">IF($B184="","",CU184*(1+rate_joint*DF$1/365))</f>
        <v/>
      </c>
      <c r="DK184" s="5" t="str">
        <f t="shared" ca="1" si="6526"/>
        <v/>
      </c>
      <c r="DL184" s="5" t="str" cm="1">
        <f t="array" aca="1" ref="DL184" ca="1">IF(DK184="","",_xlfn.IFS(DK184&lt;='Hidden inputs'!$C$15,DK184*'Hidden inputs'!$D$15,DK184&lt;='Hidden inputs'!$C$16,'Hidden inputs'!$C$15*'Hidden inputs'!$D$15+(DK184-'Hidden inputs'!$B$16)*'Hidden inputs'!$D$16,DK184&lt;='Hidden inputs'!$C$17,'Hidden inputs'!$C$15*'Hidden inputs'!$D$15+('Hidden inputs'!$C$16-'Hidden inputs'!$B$16)*'Hidden inputs'!$D$16+(DK184-'Hidden inputs'!$B$17)*'Hidden inputs'!$D$17,DK184&gt;'Hidden inputs'!$B$18,'Hidden inputs'!$C$15*'Hidden inputs'!$D$15+('Hidden inputs'!$C$16-'Hidden inputs'!$B$16)*'Hidden inputs'!$D$16+('Hidden inputs'!$C$17-'Hidden inputs'!$B$17)*'Hidden inputs'!$D$17+(DK184-'Hidden inputs'!$B$18)*'Hidden inputs'!$D$18))</f>
        <v/>
      </c>
      <c r="DM184" s="10" t="str">
        <f t="shared" ca="1" si="6527"/>
        <v/>
      </c>
      <c r="DN184" s="5" t="str">
        <f t="shared" ca="1" si="6435"/>
        <v/>
      </c>
      <c r="DO184" s="5" t="str">
        <f t="shared" ca="1" si="6436"/>
        <v/>
      </c>
      <c r="DP184" s="5" t="str">
        <f ca="1">IF($B184="","",'Hidden inputs'!$D$11*DG184+'Hidden inputs'!$E$11*DH184)</f>
        <v/>
      </c>
      <c r="DQ184" s="11" t="str">
        <f t="shared" ca="1" si="6350"/>
        <v/>
      </c>
      <c r="DR184" s="9" t="str">
        <f t="shared" ca="1" si="6437"/>
        <v/>
      </c>
      <c r="DS184" s="3" t="str">
        <f t="shared" ca="1" si="6438"/>
        <v/>
      </c>
      <c r="DT184" s="5" t="str" cm="1">
        <f t="array" aca="1" ref="DT184" ca="1">IF($B184="","",IF(DS184=0,0,IF(DD_Payment="",0,IF(DS184&lt;_xlfn.IFS(DD_Frequency="Monthly",1,DD_Frequency="Quarterly",IF(MONTH(DS$2)=1,1,IF(MONTH(DS$2)=4,1,IF(MONTH(DS$2)=7,1,IF(MONTH(DS$2)=10,1,0)))),DD_Frequency="Annually",IF(MONTH(DS$2)=1,1,0))*DD_Payment,DS184,_xlfn.IFS(DD_Frequency="Monthly",1,DD_Frequency="Quarterly",IF(MONTH(DS$2)=1,1,IF(MONTH(DS$2)=4,1,IF(MONTH(DS$2)=7,1,IF(MONTH(DS$2)=10,1,0)))),DD_Frequency="Annually",IF(MONTH(DS$2)=1,1,0))*DD_Payment))))</f>
        <v/>
      </c>
      <c r="DU184" s="3" t="str">
        <f t="shared" ref="DU184" ca="1" si="8892">IF($B184="","",IF(DS184&gt;DT184,(DS184-DT184/2)*(rate_A*(DU$1/365)),0))</f>
        <v/>
      </c>
      <c r="DV184" s="3" t="str">
        <f t="shared" ca="1" si="6529"/>
        <v/>
      </c>
      <c r="DW184" s="3" t="str">
        <f t="shared" ref="DW184" ca="1" si="8893">IF($B184="","",DH184*(1+rate_A*DU$1/365))</f>
        <v/>
      </c>
      <c r="DX184" s="3" t="str">
        <f t="shared" ref="DX184" ca="1" si="8894">IF($B184="","",DI184*(1+rate_A*DU$1/365))</f>
        <v/>
      </c>
      <c r="DY184" s="3" t="str">
        <f t="shared" ref="DY184" ca="1" si="8895">IF($B184="","",DJ184*(1+rate_joint*DU$1/365))</f>
        <v/>
      </c>
      <c r="DZ184" s="5" t="str">
        <f t="shared" ca="1" si="6533"/>
        <v/>
      </c>
      <c r="EA184" s="5" t="str" cm="1">
        <f t="array" aca="1" ref="EA184" ca="1">IF(DZ184="","",_xlfn.IFS(DZ184&lt;='Hidden inputs'!$C$15,DZ184*'Hidden inputs'!$D$15,DZ184&lt;='Hidden inputs'!$C$16,'Hidden inputs'!$C$15*'Hidden inputs'!$D$15+(DZ184-'Hidden inputs'!$B$16)*'Hidden inputs'!$D$16,DZ184&lt;='Hidden inputs'!$C$17,'Hidden inputs'!$C$15*'Hidden inputs'!$D$15+('Hidden inputs'!$C$16-'Hidden inputs'!$B$16)*'Hidden inputs'!$D$16+(DZ184-'Hidden inputs'!$B$17)*'Hidden inputs'!$D$17,DZ184&gt;'Hidden inputs'!$B$18,'Hidden inputs'!$C$15*'Hidden inputs'!$D$15+('Hidden inputs'!$C$16-'Hidden inputs'!$B$16)*'Hidden inputs'!$D$16+('Hidden inputs'!$C$17-'Hidden inputs'!$B$17)*'Hidden inputs'!$D$17+(DZ184-'Hidden inputs'!$B$18)*'Hidden inputs'!$D$18))</f>
        <v/>
      </c>
      <c r="EB184" s="10" t="str">
        <f t="shared" ca="1" si="6534"/>
        <v/>
      </c>
      <c r="EC184" s="5" t="str">
        <f t="shared" ca="1" si="6443"/>
        <v/>
      </c>
      <c r="ED184" s="5" t="str">
        <f t="shared" ca="1" si="6444"/>
        <v/>
      </c>
      <c r="EE184" s="5" t="str">
        <f ca="1">IF($B184="","",'Hidden inputs'!$D$11*DV184+'Hidden inputs'!$E$11*DW184)</f>
        <v/>
      </c>
      <c r="EF184" s="11" t="str">
        <f t="shared" ca="1" si="6355"/>
        <v/>
      </c>
      <c r="EG184" s="9" t="str">
        <f t="shared" ca="1" si="6445"/>
        <v/>
      </c>
      <c r="EH184" s="3" t="str">
        <f t="shared" ca="1" si="6446"/>
        <v/>
      </c>
      <c r="EI184" s="5" t="str" cm="1">
        <f t="array" aca="1" ref="EI184" ca="1">IF($B184="","",IF(EH184=0,0,IF(DD_Payment="",0,IF(EH184&lt;_xlfn.IFS(DD_Frequency="Monthly",1,DD_Frequency="Quarterly",IF(MONTH(EH$2)=1,1,IF(MONTH(EH$2)=4,1,IF(MONTH(EH$2)=7,1,IF(MONTH(EH$2)=10,1,0)))),DD_Frequency="Annually",IF(MONTH(EH$2)=1,1,0))*DD_Payment,EH184,_xlfn.IFS(DD_Frequency="Monthly",1,DD_Frequency="Quarterly",IF(MONTH(EH$2)=1,1,IF(MONTH(EH$2)=4,1,IF(MONTH(EH$2)=7,1,IF(MONTH(EH$2)=10,1,0)))),DD_Frequency="Annually",IF(MONTH(EH$2)=1,1,0))*DD_Payment))))</f>
        <v/>
      </c>
      <c r="EJ184" s="3" t="str">
        <f t="shared" ref="EJ184" ca="1" si="8896">IF($B184="","",IF(EH184&gt;EI184,(EH184-EI184/2)*(rate_A*(EJ$1/365)),0))</f>
        <v/>
      </c>
      <c r="EK184" s="3" t="str">
        <f t="shared" ca="1" si="6536"/>
        <v/>
      </c>
      <c r="EL184" s="3" t="str">
        <f t="shared" ref="EL184" ca="1" si="8897">IF($B184="","",DW184*(1+rate_A*EJ$1/365))</f>
        <v/>
      </c>
      <c r="EM184" s="3" t="str">
        <f t="shared" ref="EM184" ca="1" si="8898">IF($B184="","",DX184*(1+rate_A*EJ$1/365))</f>
        <v/>
      </c>
      <c r="EN184" s="3" t="str">
        <f t="shared" ref="EN184" ca="1" si="8899">IF($B184="","",DY184*(1+rate_joint*EJ$1/365))</f>
        <v/>
      </c>
      <c r="EO184" s="5" t="str">
        <f t="shared" ca="1" si="6540"/>
        <v/>
      </c>
      <c r="EP184" s="5" t="str" cm="1">
        <f t="array" aca="1" ref="EP184" ca="1">IF(EO184="","",_xlfn.IFS(EO184&lt;='Hidden inputs'!$C$15,EO184*'Hidden inputs'!$D$15,EO184&lt;='Hidden inputs'!$C$16,'Hidden inputs'!$C$15*'Hidden inputs'!$D$15+(EO184-'Hidden inputs'!$B$16)*'Hidden inputs'!$D$16,EO184&lt;='Hidden inputs'!$C$17,'Hidden inputs'!$C$15*'Hidden inputs'!$D$15+('Hidden inputs'!$C$16-'Hidden inputs'!$B$16)*'Hidden inputs'!$D$16+(EO184-'Hidden inputs'!$B$17)*'Hidden inputs'!$D$17,EO184&gt;'Hidden inputs'!$B$18,'Hidden inputs'!$C$15*'Hidden inputs'!$D$15+('Hidden inputs'!$C$16-'Hidden inputs'!$B$16)*'Hidden inputs'!$D$16+('Hidden inputs'!$C$17-'Hidden inputs'!$B$17)*'Hidden inputs'!$D$17+(EO184-'Hidden inputs'!$B$18)*'Hidden inputs'!$D$18))</f>
        <v/>
      </c>
      <c r="EQ184" s="10" t="str">
        <f t="shared" ca="1" si="6541"/>
        <v/>
      </c>
      <c r="ER184" s="5" t="str">
        <f t="shared" ca="1" si="6451"/>
        <v/>
      </c>
      <c r="ES184" s="5" t="str">
        <f t="shared" ca="1" si="6452"/>
        <v/>
      </c>
      <c r="ET184" s="5" t="str">
        <f ca="1">IF($B184="","",'Hidden inputs'!$D$11*EK184+'Hidden inputs'!$E$11*EL184)</f>
        <v/>
      </c>
      <c r="EU184" s="11" t="str">
        <f t="shared" ca="1" si="6360"/>
        <v/>
      </c>
      <c r="EV184" s="9" t="str">
        <f t="shared" ca="1" si="6453"/>
        <v/>
      </c>
      <c r="EW184" s="3" t="str">
        <f t="shared" ca="1" si="6454"/>
        <v/>
      </c>
      <c r="EX184" s="5" t="str" cm="1">
        <f t="array" aca="1" ref="EX184" ca="1">IF($B184="","",IF(EW184=0,0,IF(DD_Payment="",0,IF(EW184&lt;_xlfn.IFS(DD_Frequency="Monthly",1,DD_Frequency="Quarterly",IF(MONTH(EW$2)=1,1,IF(MONTH(EW$2)=4,1,IF(MONTH(EW$2)=7,1,IF(MONTH(EW$2)=10,1,0)))),DD_Frequency="Annually",IF(MONTH(EW$2)=1,1,0))*DD_Payment,EW184,_xlfn.IFS(DD_Frequency="Monthly",1,DD_Frequency="Quarterly",IF(MONTH(EW$2)=1,1,IF(MONTH(EW$2)=4,1,IF(MONTH(EW$2)=7,1,IF(MONTH(EW$2)=10,1,0)))),DD_Frequency="Annually",IF(MONTH(EW$2)=1,1,0))*DD_Payment))))</f>
        <v/>
      </c>
      <c r="EY184" s="3" t="str">
        <f t="shared" ref="EY184" ca="1" si="8900">IF($B184="","",IF(EW184&gt;EX184,(EW184-EX184/2)*(rate_A*(EY$1/365)),0))</f>
        <v/>
      </c>
      <c r="EZ184" s="3" t="str">
        <f t="shared" ca="1" si="6543"/>
        <v/>
      </c>
      <c r="FA184" s="3" t="str">
        <f t="shared" ref="FA184" ca="1" si="8901">IF($B184="","",EL184*(1+rate_A*EY$1/365))</f>
        <v/>
      </c>
      <c r="FB184" s="3" t="str">
        <f t="shared" ref="FB184" ca="1" si="8902">IF($B184="","",EM184*(1+rate_A*EY$1/365))</f>
        <v/>
      </c>
      <c r="FC184" s="3" t="str">
        <f t="shared" ref="FC184" ca="1" si="8903">IF($B184="","",EN184*(1+rate_joint*EY$1/365))</f>
        <v/>
      </c>
      <c r="FD184" s="5" t="str">
        <f t="shared" ca="1" si="6547"/>
        <v/>
      </c>
      <c r="FE184" s="5" t="str" cm="1">
        <f t="array" aca="1" ref="FE184" ca="1">IF(FD184="","",_xlfn.IFS(FD184&lt;='Hidden inputs'!$C$15,FD184*'Hidden inputs'!$D$15,FD184&lt;='Hidden inputs'!$C$16,'Hidden inputs'!$C$15*'Hidden inputs'!$D$15+(FD184-'Hidden inputs'!$B$16)*'Hidden inputs'!$D$16,FD184&lt;='Hidden inputs'!$C$17,'Hidden inputs'!$C$15*'Hidden inputs'!$D$15+('Hidden inputs'!$C$16-'Hidden inputs'!$B$16)*'Hidden inputs'!$D$16+(FD184-'Hidden inputs'!$B$17)*'Hidden inputs'!$D$17,FD184&gt;'Hidden inputs'!$B$18,'Hidden inputs'!$C$15*'Hidden inputs'!$D$15+('Hidden inputs'!$C$16-'Hidden inputs'!$B$16)*'Hidden inputs'!$D$16+('Hidden inputs'!$C$17-'Hidden inputs'!$B$17)*'Hidden inputs'!$D$17+(FD184-'Hidden inputs'!$B$18)*'Hidden inputs'!$D$18))</f>
        <v/>
      </c>
      <c r="FF184" s="10" t="str">
        <f t="shared" ca="1" si="6548"/>
        <v/>
      </c>
      <c r="FG184" s="5" t="str">
        <f t="shared" ca="1" si="6459"/>
        <v/>
      </c>
      <c r="FH184" s="5" t="str">
        <f t="shared" ca="1" si="6460"/>
        <v/>
      </c>
      <c r="FI184" s="5" t="str">
        <f ca="1">IF($B184="","",'Hidden inputs'!$D$11*EZ184+'Hidden inputs'!$E$11*FA184)</f>
        <v/>
      </c>
      <c r="FJ184" s="11" t="str">
        <f t="shared" ca="1" si="6365"/>
        <v/>
      </c>
      <c r="FK184" s="9" t="str">
        <f t="shared" ca="1" si="6461"/>
        <v/>
      </c>
      <c r="FL184" s="3" t="str">
        <f t="shared" ca="1" si="6462"/>
        <v/>
      </c>
      <c r="FM184" s="5" t="str" cm="1">
        <f t="array" aca="1" ref="FM184" ca="1">IF($B184="","",IF(FL184=0,0,IF(DD_Payment="",0,IF(FL184&lt;_xlfn.IFS(DD_Frequency="Monthly",1,DD_Frequency="Quarterly",IF(MONTH(FL$2)=1,1,IF(MONTH(FL$2)=4,1,IF(MONTH(FL$2)=7,1,IF(MONTH(FL$2)=10,1,0)))),DD_Frequency="Annually",IF(MONTH(FL$2)=1,1,0))*DD_Payment,FL184,_xlfn.IFS(DD_Frequency="Monthly",1,DD_Frequency="Quarterly",IF(MONTH(FL$2)=1,1,IF(MONTH(FL$2)=4,1,IF(MONTH(FL$2)=7,1,IF(MONTH(FL$2)=10,1,0)))),DD_Frequency="Annually",IF(MONTH(FL$2)=1,1,0))*DD_Payment))))</f>
        <v/>
      </c>
      <c r="FN184" s="3" t="str">
        <f t="shared" ref="FN184" ca="1" si="8904">IF($B184="","",IF(FL184&gt;FM184,(FL184-FM184/2)*(rate_A*(FN$1/365)),0))</f>
        <v/>
      </c>
      <c r="FO184" s="3" t="str">
        <f t="shared" ca="1" si="6550"/>
        <v/>
      </c>
      <c r="FP184" s="3" t="str">
        <f t="shared" ref="FP184" ca="1" si="8905">IF($B184="","",FA184*(1+rate_A*FN$1/365))</f>
        <v/>
      </c>
      <c r="FQ184" s="3" t="str">
        <f t="shared" ref="FQ184" ca="1" si="8906">IF($B184="","",FB184*(1+rate_A*FN$1/365))</f>
        <v/>
      </c>
      <c r="FR184" s="3" t="str">
        <f t="shared" ref="FR184" ca="1" si="8907">IF($B184="","",FC184*(1+rate_joint*FN$1/365))</f>
        <v/>
      </c>
      <c r="FS184" s="5" t="str">
        <f t="shared" ca="1" si="6554"/>
        <v/>
      </c>
      <c r="FT184" s="5" t="str" cm="1">
        <f t="array" aca="1" ref="FT184" ca="1">IF(FS184="","",_xlfn.IFS(FS184&lt;='Hidden inputs'!$C$15,FS184*'Hidden inputs'!$D$15,FS184&lt;='Hidden inputs'!$C$16,'Hidden inputs'!$C$15*'Hidden inputs'!$D$15+(FS184-'Hidden inputs'!$B$16)*'Hidden inputs'!$D$16,FS184&lt;='Hidden inputs'!$C$17,'Hidden inputs'!$C$15*'Hidden inputs'!$D$15+('Hidden inputs'!$C$16-'Hidden inputs'!$B$16)*'Hidden inputs'!$D$16+(FS184-'Hidden inputs'!$B$17)*'Hidden inputs'!$D$17,FS184&gt;'Hidden inputs'!$B$18,'Hidden inputs'!$C$15*'Hidden inputs'!$D$15+('Hidden inputs'!$C$16-'Hidden inputs'!$B$16)*'Hidden inputs'!$D$16+('Hidden inputs'!$C$17-'Hidden inputs'!$B$17)*'Hidden inputs'!$D$17+(FS184-'Hidden inputs'!$B$18)*'Hidden inputs'!$D$18))</f>
        <v/>
      </c>
      <c r="FU184" s="10" t="str">
        <f t="shared" ca="1" si="6555"/>
        <v/>
      </c>
      <c r="FV184" s="5" t="str">
        <f t="shared" ca="1" si="6467"/>
        <v/>
      </c>
      <c r="FW184" s="5" t="str">
        <f t="shared" ca="1" si="6468"/>
        <v/>
      </c>
      <c r="FX184" s="5" t="str">
        <f ca="1">IF($B184="","",'Hidden inputs'!$D$11*FO184+'Hidden inputs'!$E$11*FP184)</f>
        <v/>
      </c>
      <c r="FY184" s="11" t="str">
        <f t="shared" ca="1" si="6370"/>
        <v/>
      </c>
      <c r="FZ184" s="9" t="str">
        <f t="shared" ca="1" si="6469"/>
        <v/>
      </c>
      <c r="GA184" s="5" t="str">
        <f t="shared" ca="1" si="6470"/>
        <v/>
      </c>
      <c r="GB184" s="5" t="str">
        <f t="shared" ca="1" si="6471"/>
        <v/>
      </c>
      <c r="GC184" s="5" t="str">
        <f t="shared" ca="1" si="6371"/>
        <v/>
      </c>
      <c r="GD184" s="5" t="str">
        <f t="shared" ca="1" si="6372"/>
        <v/>
      </c>
    </row>
    <row r="185" spans="1:186" x14ac:dyDescent="0.35">
      <c r="A185" s="2"/>
      <c r="B185" s="6" t="str">
        <f t="shared" ca="1" si="6374"/>
        <v/>
      </c>
      <c r="C185" s="5" t="str">
        <f t="shared" ca="1" si="6472"/>
        <v/>
      </c>
      <c r="D185" s="5" t="str" cm="1">
        <f t="array" aca="1" ref="D185" ca="1">IF($B185="","",IF(C185=0,0,IF(DD_Payment="",0,IF(C185&lt;_xlfn.IFS(DD_Frequency="Monthly",1,DD_Frequency="Quarterly",IF(MONTH(C$2)=1,1,IF(MONTH(C$2)=4,1,IF(MONTH(C$2)=7,1,IF(MONTH(C$2)=10,1,0)))),DD_Frequency="Annually",IF(MONTH(C$2)=1,1,0))*DD_Payment,C185,_xlfn.IFS(DD_Frequency="Monthly",1,DD_Frequency="Quarterly",IF(MONTH(C$2)=1,1,IF(MONTH(C$2)=4,1,IF(MONTH(C$2)=7,1,IF(MONTH(C$2)=10,1,0)))),DD_Frequency="Annually",IF(MONTH(C$2)=1,1,0))*DD_Payment))))</f>
        <v/>
      </c>
      <c r="E185" s="5" t="str">
        <f t="shared" ref="E185" ca="1" si="8908">IF(B185="","",IF(C185&gt;D185,(C185-D185/2)*(rate_A*(E$1/365)),0))</f>
        <v/>
      </c>
      <c r="F185" s="5" t="str">
        <f t="shared" ca="1" si="6376"/>
        <v/>
      </c>
      <c r="G185" s="5" t="str">
        <f t="shared" ref="G185" ca="1" si="8909">IF(B185="","",G184*(1+rate_A*E$1/365))</f>
        <v/>
      </c>
      <c r="H185" s="5" t="str">
        <f t="shared" ref="H185" ca="1" si="8910">IF(B185="","",H184*(1+rate_A*E$1/365))</f>
        <v/>
      </c>
      <c r="I185" s="5" t="str">
        <f t="shared" ref="I185" ca="1" si="8911">IF(B185="","",I184*(1+rate_joint*E$1/365))</f>
        <v/>
      </c>
      <c r="J185" s="5" t="str">
        <f t="shared" ca="1" si="6477"/>
        <v/>
      </c>
      <c r="K185" s="5" t="str" cm="1">
        <f t="array" aca="1" ref="K185" ca="1">IF(J185="","",_xlfn.IFS(J185&lt;='Hidden inputs'!$C$15,J185*'Hidden inputs'!$D$15,J185&lt;='Hidden inputs'!$C$16,'Hidden inputs'!$C$15*'Hidden inputs'!$D$15+(J185-'Hidden inputs'!$B$16)*'Hidden inputs'!$D$16,J185&lt;='Hidden inputs'!$C$17,'Hidden inputs'!$C$15*'Hidden inputs'!$D$15+('Hidden inputs'!$C$16-'Hidden inputs'!$B$16)*'Hidden inputs'!$D$16+(J185-'Hidden inputs'!$B$17)*'Hidden inputs'!$D$17,J185&gt;'Hidden inputs'!$B$18,'Hidden inputs'!$C$15*'Hidden inputs'!$D$15+('Hidden inputs'!$C$16-'Hidden inputs'!$B$16)*'Hidden inputs'!$D$16+('Hidden inputs'!$C$17-'Hidden inputs'!$B$17)*'Hidden inputs'!$D$17+(J185-'Hidden inputs'!$B$18)*'Hidden inputs'!$D$18))</f>
        <v/>
      </c>
      <c r="L185" s="11" t="str">
        <f t="shared" ca="1" si="6478"/>
        <v/>
      </c>
      <c r="M185" s="5" t="str">
        <f t="shared" ca="1" si="6380"/>
        <v/>
      </c>
      <c r="N185" s="5" t="str">
        <f t="shared" ca="1" si="6381"/>
        <v/>
      </c>
      <c r="O185" s="5" t="str">
        <f ca="1">IF(B185="","",'Hidden inputs'!$D$11*F185+'Hidden inputs'!$E$11*G185)</f>
        <v/>
      </c>
      <c r="P185" s="11" t="str">
        <f t="shared" ca="1" si="6314"/>
        <v/>
      </c>
      <c r="Q185" s="20" t="str">
        <f t="shared" ca="1" si="6315"/>
        <v/>
      </c>
      <c r="R185" s="3" t="str">
        <f t="shared" ca="1" si="6382"/>
        <v/>
      </c>
      <c r="S185" s="5" t="str" cm="1">
        <f t="array" aca="1" ref="S185" ca="1">IF($B185="","",IF(R185=0,0,IF(DD_Payment="",0,IF(R185&lt;_xlfn.IFS(DD_Frequency="Monthly",1,DD_Frequency="Quarterly",IF(MONTH(R$2)=1,1,IF(MONTH(R$2)=4,1,IF(MONTH(R$2)=7,1,IF(MONTH(R$2)=10,1,0)))),DD_Frequency="Annually",IF(MONTH(R$2)=1,1,0))*DD_Payment,R185,_xlfn.IFS(DD_Frequency="Monthly",1,DD_Frequency="Quarterly",IF(MONTH(R$2)=1,1,IF(MONTH(R$2)=4,1,IF(MONTH(R$2)=7,1,IF(MONTH(R$2)=10,1,0)))),DD_Frequency="Annually",IF(MONTH(R$2)=1,1,0))*DD_Payment))))</f>
        <v/>
      </c>
      <c r="T185" s="3" t="str">
        <f t="shared" ref="T185" ca="1" si="8912">IF(B185="","",IF(R185&gt;S185,(R185-S185/2)*(rate_A*((T$1+A185)/365)),0))</f>
        <v/>
      </c>
      <c r="U185" s="3" t="str">
        <f t="shared" ca="1" si="6384"/>
        <v/>
      </c>
      <c r="V185" s="3" t="str">
        <f t="shared" ref="V185" ca="1" si="8913">IF(B185="","",G185*(1+rate_A*(T$1+A185)/365))</f>
        <v/>
      </c>
      <c r="W185" s="3" t="str">
        <f t="shared" ref="W185" ca="1" si="8914">IF(B185="","",H185*(1+rate_A*(T$1+A185)/365))</f>
        <v/>
      </c>
      <c r="X185" s="3" t="str">
        <f t="shared" ref="X185" ca="1" si="8915">IF(B185="","",I185*(1+rate_joint*(T$1+A185)/365))</f>
        <v/>
      </c>
      <c r="Y185" s="5" t="str">
        <f t="shared" ca="1" si="6483"/>
        <v/>
      </c>
      <c r="Z185" s="5" t="str" cm="1">
        <f t="array" aca="1" ref="Z185" ca="1">IF(Y185="","",_xlfn.IFS(Y185&lt;='Hidden inputs'!$C$15,Y185*'Hidden inputs'!$D$15,Y185&lt;='Hidden inputs'!$C$16,'Hidden inputs'!$C$15*'Hidden inputs'!$D$15+(Y185-'Hidden inputs'!$B$16)*'Hidden inputs'!$D$16,Y185&lt;='Hidden inputs'!$C$17,'Hidden inputs'!$C$15*'Hidden inputs'!$D$15+('Hidden inputs'!$C$16-'Hidden inputs'!$B$16)*'Hidden inputs'!$D$16+(Y185-'Hidden inputs'!$B$17)*'Hidden inputs'!$D$17,Y185&gt;'Hidden inputs'!$B$18,'Hidden inputs'!$C$15*'Hidden inputs'!$D$15+('Hidden inputs'!$C$16-'Hidden inputs'!$B$16)*'Hidden inputs'!$D$16+('Hidden inputs'!$C$17-'Hidden inputs'!$B$17)*'Hidden inputs'!$D$17+(Y185-'Hidden inputs'!$B$18)*'Hidden inputs'!$D$18))</f>
        <v/>
      </c>
      <c r="AA185" s="10" t="str">
        <f t="shared" ca="1" si="6484"/>
        <v/>
      </c>
      <c r="AB185" s="5" t="str">
        <f t="shared" ca="1" si="6388"/>
        <v/>
      </c>
      <c r="AC185" s="5" t="str">
        <f t="shared" ca="1" si="6485"/>
        <v/>
      </c>
      <c r="AD185" s="5" t="str">
        <f ca="1">IF(B185="","",'Hidden inputs'!$D$11*U185+'Hidden inputs'!$E$11*V185)</f>
        <v/>
      </c>
      <c r="AE185" s="11" t="str">
        <f t="shared" ca="1" si="6320"/>
        <v/>
      </c>
      <c r="AF185" s="9" t="str">
        <f t="shared" ca="1" si="6389"/>
        <v/>
      </c>
      <c r="AG185" s="3" t="str">
        <f t="shared" ca="1" si="6390"/>
        <v/>
      </c>
      <c r="AH185" s="5" t="str" cm="1">
        <f t="array" aca="1" ref="AH185" ca="1">IF($B185="","",IF(AG185=0,0,IF(DD_Payment="",0,IF(AG185&lt;_xlfn.IFS(DD_Frequency="Monthly",1,DD_Frequency="Quarterly",IF(MONTH(AG$2)=1,1,IF(MONTH(AG$2)=4,1,IF(MONTH(AG$2)=7,1,IF(MONTH(AG$2)=10,1,0)))),DD_Frequency="Annually",IF(MONTH(AG$2)=1,1,0))*DD_Payment,AG185,_xlfn.IFS(DD_Frequency="Monthly",1,DD_Frequency="Quarterly",IF(MONTH(AG$2)=1,1,IF(MONTH(AG$2)=4,1,IF(MONTH(AG$2)=7,1,IF(MONTH(AG$2)=10,1,0)))),DD_Frequency="Annually",IF(MONTH(AG$2)=1,1,0))*DD_Payment))))</f>
        <v/>
      </c>
      <c r="AI185" s="3" t="str">
        <f t="shared" ref="AI185" ca="1" si="8916">IF($B185="","",IF(AG185&gt;AH185,(AG185-AH185/2)*(rate_A*(AI$1/365)),0))</f>
        <v/>
      </c>
      <c r="AJ185" s="3" t="str">
        <f t="shared" ca="1" si="6487"/>
        <v/>
      </c>
      <c r="AK185" s="3" t="str">
        <f t="shared" ref="AK185" ca="1" si="8917">IF($B185="","",V185*(1+rate_A*AI$1/365))</f>
        <v/>
      </c>
      <c r="AL185" s="3" t="str">
        <f t="shared" ref="AL185" ca="1" si="8918">IF($B185="","",W185*(1+rate_A*AI$1/365))</f>
        <v/>
      </c>
      <c r="AM185" s="3" t="str">
        <f t="shared" ref="AM185" ca="1" si="8919">IF($B185="","",X185*(1+rate_joint*AI$1/365))</f>
        <v/>
      </c>
      <c r="AN185" s="5" t="str">
        <f t="shared" ca="1" si="6491"/>
        <v/>
      </c>
      <c r="AO185" s="5" t="str" cm="1">
        <f t="array" aca="1" ref="AO185" ca="1">IF(AN185="","",_xlfn.IFS(AN185&lt;='Hidden inputs'!$C$15,AN185*'Hidden inputs'!$D$15,AN185&lt;='Hidden inputs'!$C$16,'Hidden inputs'!$C$15*'Hidden inputs'!$D$15+(AN185-'Hidden inputs'!$B$16)*'Hidden inputs'!$D$16,AN185&lt;='Hidden inputs'!$C$17,'Hidden inputs'!$C$15*'Hidden inputs'!$D$15+('Hidden inputs'!$C$16-'Hidden inputs'!$B$16)*'Hidden inputs'!$D$16+(AN185-'Hidden inputs'!$B$17)*'Hidden inputs'!$D$17,AN185&gt;'Hidden inputs'!$B$18,'Hidden inputs'!$C$15*'Hidden inputs'!$D$15+('Hidden inputs'!$C$16-'Hidden inputs'!$B$16)*'Hidden inputs'!$D$16+('Hidden inputs'!$C$17-'Hidden inputs'!$B$17)*'Hidden inputs'!$D$17+(AN185-'Hidden inputs'!$B$18)*'Hidden inputs'!$D$18))</f>
        <v/>
      </c>
      <c r="AP185" s="10" t="str">
        <f t="shared" ca="1" si="6492"/>
        <v/>
      </c>
      <c r="AQ185" s="5" t="str">
        <f t="shared" ca="1" si="6395"/>
        <v/>
      </c>
      <c r="AR185" s="5" t="str">
        <f t="shared" ca="1" si="6396"/>
        <v/>
      </c>
      <c r="AS185" s="5" t="str">
        <f ca="1">IF($B185="","",'Hidden inputs'!$D$11*AJ185+'Hidden inputs'!$E$11*AK185)</f>
        <v/>
      </c>
      <c r="AT185" s="11" t="str">
        <f t="shared" ca="1" si="6325"/>
        <v/>
      </c>
      <c r="AU185" s="9" t="str">
        <f t="shared" ca="1" si="6397"/>
        <v/>
      </c>
      <c r="AV185" s="3" t="str">
        <f t="shared" ca="1" si="6398"/>
        <v/>
      </c>
      <c r="AW185" s="5" t="str" cm="1">
        <f t="array" aca="1" ref="AW185" ca="1">IF($B185="","",IF(AV185=0,0,IF(DD_Payment="",0,IF(AV185&lt;_xlfn.IFS(DD_Frequency="Monthly",1,DD_Frequency="Quarterly",IF(MONTH(AV$2)=1,1,IF(MONTH(AV$2)=4,1,IF(MONTH(AV$2)=7,1,IF(MONTH(AV$2)=10,1,0)))),DD_Frequency="Annually",IF(MONTH(AV$2)=1,1,0))*DD_Payment,AV185,_xlfn.IFS(DD_Frequency="Monthly",1,DD_Frequency="Quarterly",IF(MONTH(AV$2)=1,1,IF(MONTH(AV$2)=4,1,IF(MONTH(AV$2)=7,1,IF(MONTH(AV$2)=10,1,0)))),DD_Frequency="Annually",IF(MONTH(AV$2)=1,1,0))*DD_Payment))))</f>
        <v/>
      </c>
      <c r="AX185" s="3" t="str">
        <f t="shared" ref="AX185" ca="1" si="8920">IF($B185="","",IF(AV185&gt;AW185,(AV185-AW185/2)*(rate_A*(AX$1/365)),0))</f>
        <v/>
      </c>
      <c r="AY185" s="3" t="str">
        <f t="shared" ca="1" si="6494"/>
        <v/>
      </c>
      <c r="AZ185" s="3" t="str">
        <f t="shared" ref="AZ185" ca="1" si="8921">IF($B185="","",AK185*(1+rate_A*AX$1/365))</f>
        <v/>
      </c>
      <c r="BA185" s="3" t="str">
        <f t="shared" ref="BA185" ca="1" si="8922">IF($B185="","",AL185*(1+rate_A*AX$1/365))</f>
        <v/>
      </c>
      <c r="BB185" s="3" t="str">
        <f t="shared" ref="BB185" ca="1" si="8923">IF($B185="","",AM185*(1+rate_joint*AX$1/365))</f>
        <v/>
      </c>
      <c r="BC185" s="5" t="str">
        <f t="shared" ca="1" si="6498"/>
        <v/>
      </c>
      <c r="BD185" s="5" t="str" cm="1">
        <f t="array" aca="1" ref="BD185" ca="1">IF(BC185="","",_xlfn.IFS(BC185&lt;='Hidden inputs'!$C$15,BC185*'Hidden inputs'!$D$15,BC185&lt;='Hidden inputs'!$C$16,'Hidden inputs'!$C$15*'Hidden inputs'!$D$15+(BC185-'Hidden inputs'!$B$16)*'Hidden inputs'!$D$16,BC185&lt;='Hidden inputs'!$C$17,'Hidden inputs'!$C$15*'Hidden inputs'!$D$15+('Hidden inputs'!$C$16-'Hidden inputs'!$B$16)*'Hidden inputs'!$D$16+(BC185-'Hidden inputs'!$B$17)*'Hidden inputs'!$D$17,BC185&gt;'Hidden inputs'!$B$18,'Hidden inputs'!$C$15*'Hidden inputs'!$D$15+('Hidden inputs'!$C$16-'Hidden inputs'!$B$16)*'Hidden inputs'!$D$16+('Hidden inputs'!$C$17-'Hidden inputs'!$B$17)*'Hidden inputs'!$D$17+(BC185-'Hidden inputs'!$B$18)*'Hidden inputs'!$D$18))</f>
        <v/>
      </c>
      <c r="BE185" s="10" t="str">
        <f t="shared" ca="1" si="6499"/>
        <v/>
      </c>
      <c r="BF185" s="5" t="str">
        <f t="shared" ca="1" si="6403"/>
        <v/>
      </c>
      <c r="BG185" s="5" t="str">
        <f t="shared" ca="1" si="6404"/>
        <v/>
      </c>
      <c r="BH185" s="5" t="str">
        <f ca="1">IF($B185="","",'Hidden inputs'!$D$11*AY185+'Hidden inputs'!$E$11*AZ185)</f>
        <v/>
      </c>
      <c r="BI185" s="11" t="str">
        <f t="shared" ca="1" si="6330"/>
        <v/>
      </c>
      <c r="BJ185" s="9" t="str">
        <f t="shared" ca="1" si="6405"/>
        <v/>
      </c>
      <c r="BK185" s="3" t="str">
        <f t="shared" ca="1" si="6406"/>
        <v/>
      </c>
      <c r="BL185" s="5" t="str" cm="1">
        <f t="array" aca="1" ref="BL185" ca="1">IF($B185="","",IF(BK185=0,0,IF(DD_Payment="",0,IF(BK185&lt;_xlfn.IFS(DD_Frequency="Monthly",1,DD_Frequency="Quarterly",IF(MONTH(BK$2)=1,1,IF(MONTH(BK$2)=4,1,IF(MONTH(BK$2)=7,1,IF(MONTH(BK$2)=10,1,0)))),DD_Frequency="Annually",IF(MONTH(BK$2)=1,1,0))*DD_Payment,BK185,_xlfn.IFS(DD_Frequency="Monthly",1,DD_Frequency="Quarterly",IF(MONTH(BK$2)=1,1,IF(MONTH(BK$2)=4,1,IF(MONTH(BK$2)=7,1,IF(MONTH(BK$2)=10,1,0)))),DD_Frequency="Annually",IF(MONTH(BK$2)=1,1,0))*DD_Payment))))</f>
        <v/>
      </c>
      <c r="BM185" s="3" t="str">
        <f t="shared" ref="BM185" ca="1" si="8924">IF($B185="","",IF(BK185&gt;BL185,(BK185-BL185/2)*(rate_A*(BM$1/365)),0))</f>
        <v/>
      </c>
      <c r="BN185" s="3" t="str">
        <f t="shared" ca="1" si="6501"/>
        <v/>
      </c>
      <c r="BO185" s="3" t="str">
        <f t="shared" ref="BO185" ca="1" si="8925">IF($B185="","",AZ185*(1+rate_A*BM$1/365))</f>
        <v/>
      </c>
      <c r="BP185" s="3" t="str">
        <f t="shared" ref="BP185" ca="1" si="8926">IF($B185="","",BA185*(1+rate_A*BM$1/365))</f>
        <v/>
      </c>
      <c r="BQ185" s="3" t="str">
        <f t="shared" ref="BQ185" ca="1" si="8927">IF($B185="","",BB185*(1+rate_joint*BM$1/365))</f>
        <v/>
      </c>
      <c r="BR185" s="5" t="str">
        <f t="shared" ca="1" si="6505"/>
        <v/>
      </c>
      <c r="BS185" s="5" t="str" cm="1">
        <f t="array" aca="1" ref="BS185" ca="1">IF(BR185="","",_xlfn.IFS(BR185&lt;='Hidden inputs'!$C$15,BR185*'Hidden inputs'!$D$15,BR185&lt;='Hidden inputs'!$C$16,'Hidden inputs'!$C$15*'Hidden inputs'!$D$15+(BR185-'Hidden inputs'!$B$16)*'Hidden inputs'!$D$16,BR185&lt;='Hidden inputs'!$C$17,'Hidden inputs'!$C$15*'Hidden inputs'!$D$15+('Hidden inputs'!$C$16-'Hidden inputs'!$B$16)*'Hidden inputs'!$D$16+(BR185-'Hidden inputs'!$B$17)*'Hidden inputs'!$D$17,BR185&gt;'Hidden inputs'!$B$18,'Hidden inputs'!$C$15*'Hidden inputs'!$D$15+('Hidden inputs'!$C$16-'Hidden inputs'!$B$16)*'Hidden inputs'!$D$16+('Hidden inputs'!$C$17-'Hidden inputs'!$B$17)*'Hidden inputs'!$D$17+(BR185-'Hidden inputs'!$B$18)*'Hidden inputs'!$D$18))</f>
        <v/>
      </c>
      <c r="BT185" s="10" t="str">
        <f t="shared" ca="1" si="6506"/>
        <v/>
      </c>
      <c r="BU185" s="5" t="str">
        <f t="shared" ca="1" si="6411"/>
        <v/>
      </c>
      <c r="BV185" s="5" t="str">
        <f t="shared" ca="1" si="6412"/>
        <v/>
      </c>
      <c r="BW185" s="5" t="str">
        <f ca="1">IF($B185="","",'Hidden inputs'!$D$11*BN185+'Hidden inputs'!$E$11*BO185)</f>
        <v/>
      </c>
      <c r="BX185" s="11" t="str">
        <f t="shared" ca="1" si="6335"/>
        <v/>
      </c>
      <c r="BY185" s="9" t="str">
        <f t="shared" ca="1" si="6413"/>
        <v/>
      </c>
      <c r="BZ185" s="3" t="str">
        <f t="shared" ca="1" si="6414"/>
        <v/>
      </c>
      <c r="CA185" s="5" t="str" cm="1">
        <f t="array" aca="1" ref="CA185" ca="1">IF($B185="","",IF(BZ185=0,0,IF(DD_Payment="",0,IF(BZ185&lt;_xlfn.IFS(DD_Frequency="Monthly",1,DD_Frequency="Quarterly",IF(MONTH(BZ$2)=1,1,IF(MONTH(BZ$2)=4,1,IF(MONTH(BZ$2)=7,1,IF(MONTH(BZ$2)=10,1,0)))),DD_Frequency="Annually",IF(MONTH(BZ$2)=1,1,0))*DD_Payment,BZ185,_xlfn.IFS(DD_Frequency="Monthly",1,DD_Frequency="Quarterly",IF(MONTH(BZ$2)=1,1,IF(MONTH(BZ$2)=4,1,IF(MONTH(BZ$2)=7,1,IF(MONTH(BZ$2)=10,1,0)))),DD_Frequency="Annually",IF(MONTH(BZ$2)=1,1,0))*DD_Payment))))</f>
        <v/>
      </c>
      <c r="CB185" s="3" t="str">
        <f t="shared" ref="CB185" ca="1" si="8928">IF($B185="","",IF(BZ185&gt;CA185,(BZ185-CA185/2)*(rate_A*(CB$1/365)),0))</f>
        <v/>
      </c>
      <c r="CC185" s="3" t="str">
        <f t="shared" ca="1" si="6508"/>
        <v/>
      </c>
      <c r="CD185" s="3" t="str">
        <f t="shared" ref="CD185" ca="1" si="8929">IF($B185="","",BO185*(1+rate_A*CB$1/365))</f>
        <v/>
      </c>
      <c r="CE185" s="3" t="str">
        <f t="shared" ref="CE185" ca="1" si="8930">IF($B185="","",BP185*(1+rate_A*CB$1/365))</f>
        <v/>
      </c>
      <c r="CF185" s="3" t="str">
        <f t="shared" ref="CF185" ca="1" si="8931">IF($B185="","",BQ185*(1+rate_joint*CB$1/365))</f>
        <v/>
      </c>
      <c r="CG185" s="5" t="str">
        <f t="shared" ca="1" si="6512"/>
        <v/>
      </c>
      <c r="CH185" s="5" t="str" cm="1">
        <f t="array" aca="1" ref="CH185" ca="1">IF(CG185="","",_xlfn.IFS(CG185&lt;='Hidden inputs'!$C$15,CG185*'Hidden inputs'!$D$15,CG185&lt;='Hidden inputs'!$C$16,'Hidden inputs'!$C$15*'Hidden inputs'!$D$15+(CG185-'Hidden inputs'!$B$16)*'Hidden inputs'!$D$16,CG185&lt;='Hidden inputs'!$C$17,'Hidden inputs'!$C$15*'Hidden inputs'!$D$15+('Hidden inputs'!$C$16-'Hidden inputs'!$B$16)*'Hidden inputs'!$D$16+(CG185-'Hidden inputs'!$B$17)*'Hidden inputs'!$D$17,CG185&gt;'Hidden inputs'!$B$18,'Hidden inputs'!$C$15*'Hidden inputs'!$D$15+('Hidden inputs'!$C$16-'Hidden inputs'!$B$16)*'Hidden inputs'!$D$16+('Hidden inputs'!$C$17-'Hidden inputs'!$B$17)*'Hidden inputs'!$D$17+(CG185-'Hidden inputs'!$B$18)*'Hidden inputs'!$D$18))</f>
        <v/>
      </c>
      <c r="CI185" s="10" t="str">
        <f t="shared" ca="1" si="6513"/>
        <v/>
      </c>
      <c r="CJ185" s="5" t="str">
        <f t="shared" ca="1" si="6419"/>
        <v/>
      </c>
      <c r="CK185" s="5" t="str">
        <f t="shared" ca="1" si="6420"/>
        <v/>
      </c>
      <c r="CL185" s="5" t="str">
        <f ca="1">IF($B185="","",'Hidden inputs'!$D$11*CC185+'Hidden inputs'!$E$11*CD185)</f>
        <v/>
      </c>
      <c r="CM185" s="11" t="str">
        <f t="shared" ca="1" si="6340"/>
        <v/>
      </c>
      <c r="CN185" s="9" t="str">
        <f t="shared" ca="1" si="6421"/>
        <v/>
      </c>
      <c r="CO185" s="3" t="str">
        <f t="shared" ca="1" si="6422"/>
        <v/>
      </c>
      <c r="CP185" s="5" t="str" cm="1">
        <f t="array" aca="1" ref="CP185" ca="1">IF($B185="","",IF(CO185=0,0,IF(DD_Payment="",0,IF(CO185&lt;_xlfn.IFS(DD_Frequency="Monthly",1,DD_Frequency="Quarterly",IF(MONTH(CO$2)=1,1,IF(MONTH(CO$2)=4,1,IF(MONTH(CO$2)=7,1,IF(MONTH(CO$2)=10,1,0)))),DD_Frequency="Annually",IF(MONTH(CO$2)=1,1,0))*DD_Payment,CO185,_xlfn.IFS(DD_Frequency="Monthly",1,DD_Frequency="Quarterly",IF(MONTH(CO$2)=1,1,IF(MONTH(CO$2)=4,1,IF(MONTH(CO$2)=7,1,IF(MONTH(CO$2)=10,1,0)))),DD_Frequency="Annually",IF(MONTH(CO$2)=1,1,0))*DD_Payment))))</f>
        <v/>
      </c>
      <c r="CQ185" s="3" t="str">
        <f t="shared" ref="CQ185" ca="1" si="8932">IF($B185="","",IF(CO185&gt;CP185,(CO185-CP185/2)*(rate_A*(CQ$1/365)),0))</f>
        <v/>
      </c>
      <c r="CR185" s="3" t="str">
        <f t="shared" ca="1" si="6515"/>
        <v/>
      </c>
      <c r="CS185" s="3" t="str">
        <f t="shared" ref="CS185" ca="1" si="8933">IF($B185="","",CD185*(1+rate_A*CQ$1/365))</f>
        <v/>
      </c>
      <c r="CT185" s="3" t="str">
        <f t="shared" ref="CT185" ca="1" si="8934">IF($B185="","",CE185*(1+rate_A*CQ$1/365))</f>
        <v/>
      </c>
      <c r="CU185" s="3" t="str">
        <f t="shared" ref="CU185" ca="1" si="8935">IF($B185="","",CF185*(1+rate_joint*CQ$1/365))</f>
        <v/>
      </c>
      <c r="CV185" s="5" t="str">
        <f t="shared" ca="1" si="6519"/>
        <v/>
      </c>
      <c r="CW185" s="5" t="str" cm="1">
        <f t="array" aca="1" ref="CW185" ca="1">IF(CV185="","",_xlfn.IFS(CV185&lt;='Hidden inputs'!$C$15,CV185*'Hidden inputs'!$D$15,CV185&lt;='Hidden inputs'!$C$16,'Hidden inputs'!$C$15*'Hidden inputs'!$D$15+(CV185-'Hidden inputs'!$B$16)*'Hidden inputs'!$D$16,CV185&lt;='Hidden inputs'!$C$17,'Hidden inputs'!$C$15*'Hidden inputs'!$D$15+('Hidden inputs'!$C$16-'Hidden inputs'!$B$16)*'Hidden inputs'!$D$16+(CV185-'Hidden inputs'!$B$17)*'Hidden inputs'!$D$17,CV185&gt;'Hidden inputs'!$B$18,'Hidden inputs'!$C$15*'Hidden inputs'!$D$15+('Hidden inputs'!$C$16-'Hidden inputs'!$B$16)*'Hidden inputs'!$D$16+('Hidden inputs'!$C$17-'Hidden inputs'!$B$17)*'Hidden inputs'!$D$17+(CV185-'Hidden inputs'!$B$18)*'Hidden inputs'!$D$18))</f>
        <v/>
      </c>
      <c r="CX185" s="10" t="str">
        <f t="shared" ca="1" si="6520"/>
        <v/>
      </c>
      <c r="CY185" s="5" t="str">
        <f t="shared" ca="1" si="6427"/>
        <v/>
      </c>
      <c r="CZ185" s="5" t="str">
        <f t="shared" ca="1" si="6428"/>
        <v/>
      </c>
      <c r="DA185" s="5" t="str">
        <f ca="1">IF($B185="","",'Hidden inputs'!$D$11*CR185+'Hidden inputs'!$E$11*CS185)</f>
        <v/>
      </c>
      <c r="DB185" s="11" t="str">
        <f t="shared" ca="1" si="6345"/>
        <v/>
      </c>
      <c r="DC185" s="9" t="str">
        <f t="shared" ca="1" si="6429"/>
        <v/>
      </c>
      <c r="DD185" s="3" t="str">
        <f t="shared" ca="1" si="6430"/>
        <v/>
      </c>
      <c r="DE185" s="5" t="str" cm="1">
        <f t="array" aca="1" ref="DE185" ca="1">IF($B185="","",IF(DD185=0,0,IF(DD_Payment="",0,IF(DD185&lt;_xlfn.IFS(DD_Frequency="Monthly",1,DD_Frequency="Quarterly",IF(MONTH(DD$2)=1,1,IF(MONTH(DD$2)=4,1,IF(MONTH(DD$2)=7,1,IF(MONTH(DD$2)=10,1,0)))),DD_Frequency="Annually",IF(MONTH(DD$2)=1,1,0))*DD_Payment,DD185,_xlfn.IFS(DD_Frequency="Monthly",1,DD_Frequency="Quarterly",IF(MONTH(DD$2)=1,1,IF(MONTH(DD$2)=4,1,IF(MONTH(DD$2)=7,1,IF(MONTH(DD$2)=10,1,0)))),DD_Frequency="Annually",IF(MONTH(DD$2)=1,1,0))*DD_Payment))))</f>
        <v/>
      </c>
      <c r="DF185" s="3" t="str">
        <f t="shared" ref="DF185" ca="1" si="8936">IF($B185="","",IF(DD185&gt;DE185,(DD185-DE185/2)*(rate_A*(DF$1/365)),0))</f>
        <v/>
      </c>
      <c r="DG185" s="3" t="str">
        <f t="shared" ca="1" si="6522"/>
        <v/>
      </c>
      <c r="DH185" s="3" t="str">
        <f t="shared" ref="DH185" ca="1" si="8937">IF($B185="","",CS185*(1+rate_A*DF$1/365))</f>
        <v/>
      </c>
      <c r="DI185" s="3" t="str">
        <f t="shared" ref="DI185" ca="1" si="8938">IF($B185="","",CT185*(1+rate_A*DF$1/365))</f>
        <v/>
      </c>
      <c r="DJ185" s="3" t="str">
        <f t="shared" ref="DJ185" ca="1" si="8939">IF($B185="","",CU185*(1+rate_joint*DF$1/365))</f>
        <v/>
      </c>
      <c r="DK185" s="5" t="str">
        <f t="shared" ca="1" si="6526"/>
        <v/>
      </c>
      <c r="DL185" s="5" t="str" cm="1">
        <f t="array" aca="1" ref="DL185" ca="1">IF(DK185="","",_xlfn.IFS(DK185&lt;='Hidden inputs'!$C$15,DK185*'Hidden inputs'!$D$15,DK185&lt;='Hidden inputs'!$C$16,'Hidden inputs'!$C$15*'Hidden inputs'!$D$15+(DK185-'Hidden inputs'!$B$16)*'Hidden inputs'!$D$16,DK185&lt;='Hidden inputs'!$C$17,'Hidden inputs'!$C$15*'Hidden inputs'!$D$15+('Hidden inputs'!$C$16-'Hidden inputs'!$B$16)*'Hidden inputs'!$D$16+(DK185-'Hidden inputs'!$B$17)*'Hidden inputs'!$D$17,DK185&gt;'Hidden inputs'!$B$18,'Hidden inputs'!$C$15*'Hidden inputs'!$D$15+('Hidden inputs'!$C$16-'Hidden inputs'!$B$16)*'Hidden inputs'!$D$16+('Hidden inputs'!$C$17-'Hidden inputs'!$B$17)*'Hidden inputs'!$D$17+(DK185-'Hidden inputs'!$B$18)*'Hidden inputs'!$D$18))</f>
        <v/>
      </c>
      <c r="DM185" s="10" t="str">
        <f t="shared" ca="1" si="6527"/>
        <v/>
      </c>
      <c r="DN185" s="5" t="str">
        <f t="shared" ca="1" si="6435"/>
        <v/>
      </c>
      <c r="DO185" s="5" t="str">
        <f t="shared" ca="1" si="6436"/>
        <v/>
      </c>
      <c r="DP185" s="5" t="str">
        <f ca="1">IF($B185="","",'Hidden inputs'!$D$11*DG185+'Hidden inputs'!$E$11*DH185)</f>
        <v/>
      </c>
      <c r="DQ185" s="11" t="str">
        <f t="shared" ca="1" si="6350"/>
        <v/>
      </c>
      <c r="DR185" s="9" t="str">
        <f t="shared" ca="1" si="6437"/>
        <v/>
      </c>
      <c r="DS185" s="3" t="str">
        <f t="shared" ca="1" si="6438"/>
        <v/>
      </c>
      <c r="DT185" s="5" t="str" cm="1">
        <f t="array" aca="1" ref="DT185" ca="1">IF($B185="","",IF(DS185=0,0,IF(DD_Payment="",0,IF(DS185&lt;_xlfn.IFS(DD_Frequency="Monthly",1,DD_Frequency="Quarterly",IF(MONTH(DS$2)=1,1,IF(MONTH(DS$2)=4,1,IF(MONTH(DS$2)=7,1,IF(MONTH(DS$2)=10,1,0)))),DD_Frequency="Annually",IF(MONTH(DS$2)=1,1,0))*DD_Payment,DS185,_xlfn.IFS(DD_Frequency="Monthly",1,DD_Frequency="Quarterly",IF(MONTH(DS$2)=1,1,IF(MONTH(DS$2)=4,1,IF(MONTH(DS$2)=7,1,IF(MONTH(DS$2)=10,1,0)))),DD_Frequency="Annually",IF(MONTH(DS$2)=1,1,0))*DD_Payment))))</f>
        <v/>
      </c>
      <c r="DU185" s="3" t="str">
        <f t="shared" ref="DU185" ca="1" si="8940">IF($B185="","",IF(DS185&gt;DT185,(DS185-DT185/2)*(rate_A*(DU$1/365)),0))</f>
        <v/>
      </c>
      <c r="DV185" s="3" t="str">
        <f t="shared" ca="1" si="6529"/>
        <v/>
      </c>
      <c r="DW185" s="3" t="str">
        <f t="shared" ref="DW185" ca="1" si="8941">IF($B185="","",DH185*(1+rate_A*DU$1/365))</f>
        <v/>
      </c>
      <c r="DX185" s="3" t="str">
        <f t="shared" ref="DX185" ca="1" si="8942">IF($B185="","",DI185*(1+rate_A*DU$1/365))</f>
        <v/>
      </c>
      <c r="DY185" s="3" t="str">
        <f t="shared" ref="DY185" ca="1" si="8943">IF($B185="","",DJ185*(1+rate_joint*DU$1/365))</f>
        <v/>
      </c>
      <c r="DZ185" s="5" t="str">
        <f t="shared" ca="1" si="6533"/>
        <v/>
      </c>
      <c r="EA185" s="5" t="str" cm="1">
        <f t="array" aca="1" ref="EA185" ca="1">IF(DZ185="","",_xlfn.IFS(DZ185&lt;='Hidden inputs'!$C$15,DZ185*'Hidden inputs'!$D$15,DZ185&lt;='Hidden inputs'!$C$16,'Hidden inputs'!$C$15*'Hidden inputs'!$D$15+(DZ185-'Hidden inputs'!$B$16)*'Hidden inputs'!$D$16,DZ185&lt;='Hidden inputs'!$C$17,'Hidden inputs'!$C$15*'Hidden inputs'!$D$15+('Hidden inputs'!$C$16-'Hidden inputs'!$B$16)*'Hidden inputs'!$D$16+(DZ185-'Hidden inputs'!$B$17)*'Hidden inputs'!$D$17,DZ185&gt;'Hidden inputs'!$B$18,'Hidden inputs'!$C$15*'Hidden inputs'!$D$15+('Hidden inputs'!$C$16-'Hidden inputs'!$B$16)*'Hidden inputs'!$D$16+('Hidden inputs'!$C$17-'Hidden inputs'!$B$17)*'Hidden inputs'!$D$17+(DZ185-'Hidden inputs'!$B$18)*'Hidden inputs'!$D$18))</f>
        <v/>
      </c>
      <c r="EB185" s="10" t="str">
        <f t="shared" ca="1" si="6534"/>
        <v/>
      </c>
      <c r="EC185" s="5" t="str">
        <f t="shared" ca="1" si="6443"/>
        <v/>
      </c>
      <c r="ED185" s="5" t="str">
        <f t="shared" ca="1" si="6444"/>
        <v/>
      </c>
      <c r="EE185" s="5" t="str">
        <f ca="1">IF($B185="","",'Hidden inputs'!$D$11*DV185+'Hidden inputs'!$E$11*DW185)</f>
        <v/>
      </c>
      <c r="EF185" s="11" t="str">
        <f t="shared" ca="1" si="6355"/>
        <v/>
      </c>
      <c r="EG185" s="9" t="str">
        <f t="shared" ca="1" si="6445"/>
        <v/>
      </c>
      <c r="EH185" s="3" t="str">
        <f t="shared" ca="1" si="6446"/>
        <v/>
      </c>
      <c r="EI185" s="5" t="str" cm="1">
        <f t="array" aca="1" ref="EI185" ca="1">IF($B185="","",IF(EH185=0,0,IF(DD_Payment="",0,IF(EH185&lt;_xlfn.IFS(DD_Frequency="Monthly",1,DD_Frequency="Quarterly",IF(MONTH(EH$2)=1,1,IF(MONTH(EH$2)=4,1,IF(MONTH(EH$2)=7,1,IF(MONTH(EH$2)=10,1,0)))),DD_Frequency="Annually",IF(MONTH(EH$2)=1,1,0))*DD_Payment,EH185,_xlfn.IFS(DD_Frequency="Monthly",1,DD_Frequency="Quarterly",IF(MONTH(EH$2)=1,1,IF(MONTH(EH$2)=4,1,IF(MONTH(EH$2)=7,1,IF(MONTH(EH$2)=10,1,0)))),DD_Frequency="Annually",IF(MONTH(EH$2)=1,1,0))*DD_Payment))))</f>
        <v/>
      </c>
      <c r="EJ185" s="3" t="str">
        <f t="shared" ref="EJ185" ca="1" si="8944">IF($B185="","",IF(EH185&gt;EI185,(EH185-EI185/2)*(rate_A*(EJ$1/365)),0))</f>
        <v/>
      </c>
      <c r="EK185" s="3" t="str">
        <f t="shared" ca="1" si="6536"/>
        <v/>
      </c>
      <c r="EL185" s="3" t="str">
        <f t="shared" ref="EL185" ca="1" si="8945">IF($B185="","",DW185*(1+rate_A*EJ$1/365))</f>
        <v/>
      </c>
      <c r="EM185" s="3" t="str">
        <f t="shared" ref="EM185" ca="1" si="8946">IF($B185="","",DX185*(1+rate_A*EJ$1/365))</f>
        <v/>
      </c>
      <c r="EN185" s="3" t="str">
        <f t="shared" ref="EN185" ca="1" si="8947">IF($B185="","",DY185*(1+rate_joint*EJ$1/365))</f>
        <v/>
      </c>
      <c r="EO185" s="5" t="str">
        <f t="shared" ca="1" si="6540"/>
        <v/>
      </c>
      <c r="EP185" s="5" t="str" cm="1">
        <f t="array" aca="1" ref="EP185" ca="1">IF(EO185="","",_xlfn.IFS(EO185&lt;='Hidden inputs'!$C$15,EO185*'Hidden inputs'!$D$15,EO185&lt;='Hidden inputs'!$C$16,'Hidden inputs'!$C$15*'Hidden inputs'!$D$15+(EO185-'Hidden inputs'!$B$16)*'Hidden inputs'!$D$16,EO185&lt;='Hidden inputs'!$C$17,'Hidden inputs'!$C$15*'Hidden inputs'!$D$15+('Hidden inputs'!$C$16-'Hidden inputs'!$B$16)*'Hidden inputs'!$D$16+(EO185-'Hidden inputs'!$B$17)*'Hidden inputs'!$D$17,EO185&gt;'Hidden inputs'!$B$18,'Hidden inputs'!$C$15*'Hidden inputs'!$D$15+('Hidden inputs'!$C$16-'Hidden inputs'!$B$16)*'Hidden inputs'!$D$16+('Hidden inputs'!$C$17-'Hidden inputs'!$B$17)*'Hidden inputs'!$D$17+(EO185-'Hidden inputs'!$B$18)*'Hidden inputs'!$D$18))</f>
        <v/>
      </c>
      <c r="EQ185" s="10" t="str">
        <f t="shared" ca="1" si="6541"/>
        <v/>
      </c>
      <c r="ER185" s="5" t="str">
        <f t="shared" ca="1" si="6451"/>
        <v/>
      </c>
      <c r="ES185" s="5" t="str">
        <f t="shared" ca="1" si="6452"/>
        <v/>
      </c>
      <c r="ET185" s="5" t="str">
        <f ca="1">IF($B185="","",'Hidden inputs'!$D$11*EK185+'Hidden inputs'!$E$11*EL185)</f>
        <v/>
      </c>
      <c r="EU185" s="11" t="str">
        <f t="shared" ca="1" si="6360"/>
        <v/>
      </c>
      <c r="EV185" s="9" t="str">
        <f t="shared" ca="1" si="6453"/>
        <v/>
      </c>
      <c r="EW185" s="3" t="str">
        <f t="shared" ca="1" si="6454"/>
        <v/>
      </c>
      <c r="EX185" s="5" t="str" cm="1">
        <f t="array" aca="1" ref="EX185" ca="1">IF($B185="","",IF(EW185=0,0,IF(DD_Payment="",0,IF(EW185&lt;_xlfn.IFS(DD_Frequency="Monthly",1,DD_Frequency="Quarterly",IF(MONTH(EW$2)=1,1,IF(MONTH(EW$2)=4,1,IF(MONTH(EW$2)=7,1,IF(MONTH(EW$2)=10,1,0)))),DD_Frequency="Annually",IF(MONTH(EW$2)=1,1,0))*DD_Payment,EW185,_xlfn.IFS(DD_Frequency="Monthly",1,DD_Frequency="Quarterly",IF(MONTH(EW$2)=1,1,IF(MONTH(EW$2)=4,1,IF(MONTH(EW$2)=7,1,IF(MONTH(EW$2)=10,1,0)))),DD_Frequency="Annually",IF(MONTH(EW$2)=1,1,0))*DD_Payment))))</f>
        <v/>
      </c>
      <c r="EY185" s="3" t="str">
        <f t="shared" ref="EY185" ca="1" si="8948">IF($B185="","",IF(EW185&gt;EX185,(EW185-EX185/2)*(rate_A*(EY$1/365)),0))</f>
        <v/>
      </c>
      <c r="EZ185" s="3" t="str">
        <f t="shared" ca="1" si="6543"/>
        <v/>
      </c>
      <c r="FA185" s="3" t="str">
        <f t="shared" ref="FA185" ca="1" si="8949">IF($B185="","",EL185*(1+rate_A*EY$1/365))</f>
        <v/>
      </c>
      <c r="FB185" s="3" t="str">
        <f t="shared" ref="FB185" ca="1" si="8950">IF($B185="","",EM185*(1+rate_A*EY$1/365))</f>
        <v/>
      </c>
      <c r="FC185" s="3" t="str">
        <f t="shared" ref="FC185" ca="1" si="8951">IF($B185="","",EN185*(1+rate_joint*EY$1/365))</f>
        <v/>
      </c>
      <c r="FD185" s="5" t="str">
        <f t="shared" ca="1" si="6547"/>
        <v/>
      </c>
      <c r="FE185" s="5" t="str" cm="1">
        <f t="array" aca="1" ref="FE185" ca="1">IF(FD185="","",_xlfn.IFS(FD185&lt;='Hidden inputs'!$C$15,FD185*'Hidden inputs'!$D$15,FD185&lt;='Hidden inputs'!$C$16,'Hidden inputs'!$C$15*'Hidden inputs'!$D$15+(FD185-'Hidden inputs'!$B$16)*'Hidden inputs'!$D$16,FD185&lt;='Hidden inputs'!$C$17,'Hidden inputs'!$C$15*'Hidden inputs'!$D$15+('Hidden inputs'!$C$16-'Hidden inputs'!$B$16)*'Hidden inputs'!$D$16+(FD185-'Hidden inputs'!$B$17)*'Hidden inputs'!$D$17,FD185&gt;'Hidden inputs'!$B$18,'Hidden inputs'!$C$15*'Hidden inputs'!$D$15+('Hidden inputs'!$C$16-'Hidden inputs'!$B$16)*'Hidden inputs'!$D$16+('Hidden inputs'!$C$17-'Hidden inputs'!$B$17)*'Hidden inputs'!$D$17+(FD185-'Hidden inputs'!$B$18)*'Hidden inputs'!$D$18))</f>
        <v/>
      </c>
      <c r="FF185" s="10" t="str">
        <f t="shared" ca="1" si="6548"/>
        <v/>
      </c>
      <c r="FG185" s="5" t="str">
        <f t="shared" ca="1" si="6459"/>
        <v/>
      </c>
      <c r="FH185" s="5" t="str">
        <f t="shared" ca="1" si="6460"/>
        <v/>
      </c>
      <c r="FI185" s="5" t="str">
        <f ca="1">IF($B185="","",'Hidden inputs'!$D$11*EZ185+'Hidden inputs'!$E$11*FA185)</f>
        <v/>
      </c>
      <c r="FJ185" s="11" t="str">
        <f t="shared" ca="1" si="6365"/>
        <v/>
      </c>
      <c r="FK185" s="9" t="str">
        <f t="shared" ca="1" si="6461"/>
        <v/>
      </c>
      <c r="FL185" s="3" t="str">
        <f t="shared" ca="1" si="6462"/>
        <v/>
      </c>
      <c r="FM185" s="5" t="str" cm="1">
        <f t="array" aca="1" ref="FM185" ca="1">IF($B185="","",IF(FL185=0,0,IF(DD_Payment="",0,IF(FL185&lt;_xlfn.IFS(DD_Frequency="Monthly",1,DD_Frequency="Quarterly",IF(MONTH(FL$2)=1,1,IF(MONTH(FL$2)=4,1,IF(MONTH(FL$2)=7,1,IF(MONTH(FL$2)=10,1,0)))),DD_Frequency="Annually",IF(MONTH(FL$2)=1,1,0))*DD_Payment,FL185,_xlfn.IFS(DD_Frequency="Monthly",1,DD_Frequency="Quarterly",IF(MONTH(FL$2)=1,1,IF(MONTH(FL$2)=4,1,IF(MONTH(FL$2)=7,1,IF(MONTH(FL$2)=10,1,0)))),DD_Frequency="Annually",IF(MONTH(FL$2)=1,1,0))*DD_Payment))))</f>
        <v/>
      </c>
      <c r="FN185" s="3" t="str">
        <f t="shared" ref="FN185" ca="1" si="8952">IF($B185="","",IF(FL185&gt;FM185,(FL185-FM185/2)*(rate_A*(FN$1/365)),0))</f>
        <v/>
      </c>
      <c r="FO185" s="3" t="str">
        <f t="shared" ca="1" si="6550"/>
        <v/>
      </c>
      <c r="FP185" s="3" t="str">
        <f t="shared" ref="FP185" ca="1" si="8953">IF($B185="","",FA185*(1+rate_A*FN$1/365))</f>
        <v/>
      </c>
      <c r="FQ185" s="3" t="str">
        <f t="shared" ref="FQ185" ca="1" si="8954">IF($B185="","",FB185*(1+rate_A*FN$1/365))</f>
        <v/>
      </c>
      <c r="FR185" s="3" t="str">
        <f t="shared" ref="FR185" ca="1" si="8955">IF($B185="","",FC185*(1+rate_joint*FN$1/365))</f>
        <v/>
      </c>
      <c r="FS185" s="5" t="str">
        <f t="shared" ca="1" si="6554"/>
        <v/>
      </c>
      <c r="FT185" s="5" t="str" cm="1">
        <f t="array" aca="1" ref="FT185" ca="1">IF(FS185="","",_xlfn.IFS(FS185&lt;='Hidden inputs'!$C$15,FS185*'Hidden inputs'!$D$15,FS185&lt;='Hidden inputs'!$C$16,'Hidden inputs'!$C$15*'Hidden inputs'!$D$15+(FS185-'Hidden inputs'!$B$16)*'Hidden inputs'!$D$16,FS185&lt;='Hidden inputs'!$C$17,'Hidden inputs'!$C$15*'Hidden inputs'!$D$15+('Hidden inputs'!$C$16-'Hidden inputs'!$B$16)*'Hidden inputs'!$D$16+(FS185-'Hidden inputs'!$B$17)*'Hidden inputs'!$D$17,FS185&gt;'Hidden inputs'!$B$18,'Hidden inputs'!$C$15*'Hidden inputs'!$D$15+('Hidden inputs'!$C$16-'Hidden inputs'!$B$16)*'Hidden inputs'!$D$16+('Hidden inputs'!$C$17-'Hidden inputs'!$B$17)*'Hidden inputs'!$D$17+(FS185-'Hidden inputs'!$B$18)*'Hidden inputs'!$D$18))</f>
        <v/>
      </c>
      <c r="FU185" s="10" t="str">
        <f t="shared" ca="1" si="6555"/>
        <v/>
      </c>
      <c r="FV185" s="5" t="str">
        <f t="shared" ca="1" si="6467"/>
        <v/>
      </c>
      <c r="FW185" s="5" t="str">
        <f t="shared" ca="1" si="6468"/>
        <v/>
      </c>
      <c r="FX185" s="5" t="str">
        <f ca="1">IF($B185="","",'Hidden inputs'!$D$11*FO185+'Hidden inputs'!$E$11*FP185)</f>
        <v/>
      </c>
      <c r="FY185" s="11" t="str">
        <f t="shared" ca="1" si="6370"/>
        <v/>
      </c>
      <c r="FZ185" s="9" t="str">
        <f t="shared" ca="1" si="6469"/>
        <v/>
      </c>
      <c r="GA185" s="5" t="str">
        <f t="shared" ca="1" si="6470"/>
        <v/>
      </c>
      <c r="GB185" s="5" t="str">
        <f t="shared" ca="1" si="6471"/>
        <v/>
      </c>
      <c r="GC185" s="5" t="str">
        <f t="shared" ca="1" si="6371"/>
        <v/>
      </c>
      <c r="GD185" s="5" t="str">
        <f t="shared" ca="1" si="6372"/>
        <v/>
      </c>
    </row>
    <row r="186" spans="1:186" x14ac:dyDescent="0.35">
      <c r="A186" s="2"/>
      <c r="B186" s="6" t="str">
        <f t="shared" ca="1" si="6374"/>
        <v/>
      </c>
      <c r="C186" s="5" t="str">
        <f t="shared" ca="1" si="6472"/>
        <v/>
      </c>
      <c r="D186" s="5" t="str" cm="1">
        <f t="array" aca="1" ref="D186" ca="1">IF($B186="","",IF(C186=0,0,IF(DD_Payment="",0,IF(C186&lt;_xlfn.IFS(DD_Frequency="Monthly",1,DD_Frequency="Quarterly",IF(MONTH(C$2)=1,1,IF(MONTH(C$2)=4,1,IF(MONTH(C$2)=7,1,IF(MONTH(C$2)=10,1,0)))),DD_Frequency="Annually",IF(MONTH(C$2)=1,1,0))*DD_Payment,C186,_xlfn.IFS(DD_Frequency="Monthly",1,DD_Frequency="Quarterly",IF(MONTH(C$2)=1,1,IF(MONTH(C$2)=4,1,IF(MONTH(C$2)=7,1,IF(MONTH(C$2)=10,1,0)))),DD_Frequency="Annually",IF(MONTH(C$2)=1,1,0))*DD_Payment))))</f>
        <v/>
      </c>
      <c r="E186" s="5" t="str">
        <f t="shared" ref="E186" ca="1" si="8956">IF(B186="","",IF(C186&gt;D186,(C186-D186/2)*(rate_A*(E$1/365)),0))</f>
        <v/>
      </c>
      <c r="F186" s="5" t="str">
        <f t="shared" ca="1" si="6376"/>
        <v/>
      </c>
      <c r="G186" s="5" t="str">
        <f t="shared" ref="G186" ca="1" si="8957">IF(B186="","",G185*(1+rate_A*E$1/365))</f>
        <v/>
      </c>
      <c r="H186" s="5" t="str">
        <f t="shared" ref="H186" ca="1" si="8958">IF(B186="","",H185*(1+rate_A*E$1/365))</f>
        <v/>
      </c>
      <c r="I186" s="5" t="str">
        <f t="shared" ref="I186" ca="1" si="8959">IF(B186="","",I185*(1+rate_joint*E$1/365))</f>
        <v/>
      </c>
      <c r="J186" s="5" t="str">
        <f t="shared" ca="1" si="6477"/>
        <v/>
      </c>
      <c r="K186" s="5" t="str" cm="1">
        <f t="array" aca="1" ref="K186" ca="1">IF(J186="","",_xlfn.IFS(J186&lt;='Hidden inputs'!$C$15,J186*'Hidden inputs'!$D$15,J186&lt;='Hidden inputs'!$C$16,'Hidden inputs'!$C$15*'Hidden inputs'!$D$15+(J186-'Hidden inputs'!$B$16)*'Hidden inputs'!$D$16,J186&lt;='Hidden inputs'!$C$17,'Hidden inputs'!$C$15*'Hidden inputs'!$D$15+('Hidden inputs'!$C$16-'Hidden inputs'!$B$16)*'Hidden inputs'!$D$16+(J186-'Hidden inputs'!$B$17)*'Hidden inputs'!$D$17,J186&gt;'Hidden inputs'!$B$18,'Hidden inputs'!$C$15*'Hidden inputs'!$D$15+('Hidden inputs'!$C$16-'Hidden inputs'!$B$16)*'Hidden inputs'!$D$16+('Hidden inputs'!$C$17-'Hidden inputs'!$B$17)*'Hidden inputs'!$D$17+(J186-'Hidden inputs'!$B$18)*'Hidden inputs'!$D$18))</f>
        <v/>
      </c>
      <c r="L186" s="11" t="str">
        <f t="shared" ca="1" si="6478"/>
        <v/>
      </c>
      <c r="M186" s="5" t="str">
        <f t="shared" ca="1" si="6380"/>
        <v/>
      </c>
      <c r="N186" s="5" t="str">
        <f t="shared" ca="1" si="6381"/>
        <v/>
      </c>
      <c r="O186" s="5" t="str">
        <f ca="1">IF(B186="","",'Hidden inputs'!$D$11*F186+'Hidden inputs'!$E$11*G186)</f>
        <v/>
      </c>
      <c r="P186" s="11" t="str">
        <f t="shared" ca="1" si="6314"/>
        <v/>
      </c>
      <c r="Q186" s="20" t="str">
        <f t="shared" ca="1" si="6315"/>
        <v/>
      </c>
      <c r="R186" s="3" t="str">
        <f t="shared" ca="1" si="6382"/>
        <v/>
      </c>
      <c r="S186" s="5" t="str" cm="1">
        <f t="array" aca="1" ref="S186" ca="1">IF($B186="","",IF(R186=0,0,IF(DD_Payment="",0,IF(R186&lt;_xlfn.IFS(DD_Frequency="Monthly",1,DD_Frequency="Quarterly",IF(MONTH(R$2)=1,1,IF(MONTH(R$2)=4,1,IF(MONTH(R$2)=7,1,IF(MONTH(R$2)=10,1,0)))),DD_Frequency="Annually",IF(MONTH(R$2)=1,1,0))*DD_Payment,R186,_xlfn.IFS(DD_Frequency="Monthly",1,DD_Frequency="Quarterly",IF(MONTH(R$2)=1,1,IF(MONTH(R$2)=4,1,IF(MONTH(R$2)=7,1,IF(MONTH(R$2)=10,1,0)))),DD_Frequency="Annually",IF(MONTH(R$2)=1,1,0))*DD_Payment))))</f>
        <v/>
      </c>
      <c r="T186" s="3" t="str">
        <f t="shared" ref="T186" ca="1" si="8960">IF(B186="","",IF(R186&gt;S186,(R186-S186/2)*(rate_A*((T$1+A186)/365)),0))</f>
        <v/>
      </c>
      <c r="U186" s="3" t="str">
        <f t="shared" ca="1" si="6384"/>
        <v/>
      </c>
      <c r="V186" s="3" t="str">
        <f t="shared" ref="V186" ca="1" si="8961">IF(B186="","",G186*(1+rate_A*(T$1+A186)/365))</f>
        <v/>
      </c>
      <c r="W186" s="3" t="str">
        <f t="shared" ref="W186" ca="1" si="8962">IF(B186="","",H186*(1+rate_A*(T$1+A186)/365))</f>
        <v/>
      </c>
      <c r="X186" s="3" t="str">
        <f t="shared" ref="X186" ca="1" si="8963">IF(B186="","",I186*(1+rate_joint*(T$1+A186)/365))</f>
        <v/>
      </c>
      <c r="Y186" s="5" t="str">
        <f t="shared" ca="1" si="6483"/>
        <v/>
      </c>
      <c r="Z186" s="5" t="str" cm="1">
        <f t="array" aca="1" ref="Z186" ca="1">IF(Y186="","",_xlfn.IFS(Y186&lt;='Hidden inputs'!$C$15,Y186*'Hidden inputs'!$D$15,Y186&lt;='Hidden inputs'!$C$16,'Hidden inputs'!$C$15*'Hidden inputs'!$D$15+(Y186-'Hidden inputs'!$B$16)*'Hidden inputs'!$D$16,Y186&lt;='Hidden inputs'!$C$17,'Hidden inputs'!$C$15*'Hidden inputs'!$D$15+('Hidden inputs'!$C$16-'Hidden inputs'!$B$16)*'Hidden inputs'!$D$16+(Y186-'Hidden inputs'!$B$17)*'Hidden inputs'!$D$17,Y186&gt;'Hidden inputs'!$B$18,'Hidden inputs'!$C$15*'Hidden inputs'!$D$15+('Hidden inputs'!$C$16-'Hidden inputs'!$B$16)*'Hidden inputs'!$D$16+('Hidden inputs'!$C$17-'Hidden inputs'!$B$17)*'Hidden inputs'!$D$17+(Y186-'Hidden inputs'!$B$18)*'Hidden inputs'!$D$18))</f>
        <v/>
      </c>
      <c r="AA186" s="10" t="str">
        <f t="shared" ca="1" si="6484"/>
        <v/>
      </c>
      <c r="AB186" s="5" t="str">
        <f t="shared" ca="1" si="6388"/>
        <v/>
      </c>
      <c r="AC186" s="5" t="str">
        <f t="shared" ca="1" si="6485"/>
        <v/>
      </c>
      <c r="AD186" s="5" t="str">
        <f ca="1">IF(B186="","",'Hidden inputs'!$D$11*U186+'Hidden inputs'!$E$11*V186)</f>
        <v/>
      </c>
      <c r="AE186" s="11" t="str">
        <f t="shared" ca="1" si="6320"/>
        <v/>
      </c>
      <c r="AF186" s="9" t="str">
        <f t="shared" ca="1" si="6389"/>
        <v/>
      </c>
      <c r="AG186" s="3" t="str">
        <f t="shared" ca="1" si="6390"/>
        <v/>
      </c>
      <c r="AH186" s="5" t="str" cm="1">
        <f t="array" aca="1" ref="AH186" ca="1">IF($B186="","",IF(AG186=0,0,IF(DD_Payment="",0,IF(AG186&lt;_xlfn.IFS(DD_Frequency="Monthly",1,DD_Frequency="Quarterly",IF(MONTH(AG$2)=1,1,IF(MONTH(AG$2)=4,1,IF(MONTH(AG$2)=7,1,IF(MONTH(AG$2)=10,1,0)))),DD_Frequency="Annually",IF(MONTH(AG$2)=1,1,0))*DD_Payment,AG186,_xlfn.IFS(DD_Frequency="Monthly",1,DD_Frequency="Quarterly",IF(MONTH(AG$2)=1,1,IF(MONTH(AG$2)=4,1,IF(MONTH(AG$2)=7,1,IF(MONTH(AG$2)=10,1,0)))),DD_Frequency="Annually",IF(MONTH(AG$2)=1,1,0))*DD_Payment))))</f>
        <v/>
      </c>
      <c r="AI186" s="3" t="str">
        <f t="shared" ref="AI186" ca="1" si="8964">IF($B186="","",IF(AG186&gt;AH186,(AG186-AH186/2)*(rate_A*(AI$1/365)),0))</f>
        <v/>
      </c>
      <c r="AJ186" s="3" t="str">
        <f t="shared" ca="1" si="6487"/>
        <v/>
      </c>
      <c r="AK186" s="3" t="str">
        <f t="shared" ref="AK186" ca="1" si="8965">IF($B186="","",V186*(1+rate_A*AI$1/365))</f>
        <v/>
      </c>
      <c r="AL186" s="3" t="str">
        <f t="shared" ref="AL186" ca="1" si="8966">IF($B186="","",W186*(1+rate_A*AI$1/365))</f>
        <v/>
      </c>
      <c r="AM186" s="3" t="str">
        <f t="shared" ref="AM186" ca="1" si="8967">IF($B186="","",X186*(1+rate_joint*AI$1/365))</f>
        <v/>
      </c>
      <c r="AN186" s="5" t="str">
        <f t="shared" ca="1" si="6491"/>
        <v/>
      </c>
      <c r="AO186" s="5" t="str" cm="1">
        <f t="array" aca="1" ref="AO186" ca="1">IF(AN186="","",_xlfn.IFS(AN186&lt;='Hidden inputs'!$C$15,AN186*'Hidden inputs'!$D$15,AN186&lt;='Hidden inputs'!$C$16,'Hidden inputs'!$C$15*'Hidden inputs'!$D$15+(AN186-'Hidden inputs'!$B$16)*'Hidden inputs'!$D$16,AN186&lt;='Hidden inputs'!$C$17,'Hidden inputs'!$C$15*'Hidden inputs'!$D$15+('Hidden inputs'!$C$16-'Hidden inputs'!$B$16)*'Hidden inputs'!$D$16+(AN186-'Hidden inputs'!$B$17)*'Hidden inputs'!$D$17,AN186&gt;'Hidden inputs'!$B$18,'Hidden inputs'!$C$15*'Hidden inputs'!$D$15+('Hidden inputs'!$C$16-'Hidden inputs'!$B$16)*'Hidden inputs'!$D$16+('Hidden inputs'!$C$17-'Hidden inputs'!$B$17)*'Hidden inputs'!$D$17+(AN186-'Hidden inputs'!$B$18)*'Hidden inputs'!$D$18))</f>
        <v/>
      </c>
      <c r="AP186" s="10" t="str">
        <f t="shared" ca="1" si="6492"/>
        <v/>
      </c>
      <c r="AQ186" s="5" t="str">
        <f t="shared" ca="1" si="6395"/>
        <v/>
      </c>
      <c r="AR186" s="5" t="str">
        <f t="shared" ca="1" si="6396"/>
        <v/>
      </c>
      <c r="AS186" s="5" t="str">
        <f ca="1">IF($B186="","",'Hidden inputs'!$D$11*AJ186+'Hidden inputs'!$E$11*AK186)</f>
        <v/>
      </c>
      <c r="AT186" s="11" t="str">
        <f t="shared" ca="1" si="6325"/>
        <v/>
      </c>
      <c r="AU186" s="9" t="str">
        <f t="shared" ca="1" si="6397"/>
        <v/>
      </c>
      <c r="AV186" s="3" t="str">
        <f t="shared" ca="1" si="6398"/>
        <v/>
      </c>
      <c r="AW186" s="5" t="str" cm="1">
        <f t="array" aca="1" ref="AW186" ca="1">IF($B186="","",IF(AV186=0,0,IF(DD_Payment="",0,IF(AV186&lt;_xlfn.IFS(DD_Frequency="Monthly",1,DD_Frequency="Quarterly",IF(MONTH(AV$2)=1,1,IF(MONTH(AV$2)=4,1,IF(MONTH(AV$2)=7,1,IF(MONTH(AV$2)=10,1,0)))),DD_Frequency="Annually",IF(MONTH(AV$2)=1,1,0))*DD_Payment,AV186,_xlfn.IFS(DD_Frequency="Monthly",1,DD_Frequency="Quarterly",IF(MONTH(AV$2)=1,1,IF(MONTH(AV$2)=4,1,IF(MONTH(AV$2)=7,1,IF(MONTH(AV$2)=10,1,0)))),DD_Frequency="Annually",IF(MONTH(AV$2)=1,1,0))*DD_Payment))))</f>
        <v/>
      </c>
      <c r="AX186" s="3" t="str">
        <f t="shared" ref="AX186" ca="1" si="8968">IF($B186="","",IF(AV186&gt;AW186,(AV186-AW186/2)*(rate_A*(AX$1/365)),0))</f>
        <v/>
      </c>
      <c r="AY186" s="3" t="str">
        <f t="shared" ca="1" si="6494"/>
        <v/>
      </c>
      <c r="AZ186" s="3" t="str">
        <f t="shared" ref="AZ186" ca="1" si="8969">IF($B186="","",AK186*(1+rate_A*AX$1/365))</f>
        <v/>
      </c>
      <c r="BA186" s="3" t="str">
        <f t="shared" ref="BA186" ca="1" si="8970">IF($B186="","",AL186*(1+rate_A*AX$1/365))</f>
        <v/>
      </c>
      <c r="BB186" s="3" t="str">
        <f t="shared" ref="BB186" ca="1" si="8971">IF($B186="","",AM186*(1+rate_joint*AX$1/365))</f>
        <v/>
      </c>
      <c r="BC186" s="5" t="str">
        <f t="shared" ca="1" si="6498"/>
        <v/>
      </c>
      <c r="BD186" s="5" t="str" cm="1">
        <f t="array" aca="1" ref="BD186" ca="1">IF(BC186="","",_xlfn.IFS(BC186&lt;='Hidden inputs'!$C$15,BC186*'Hidden inputs'!$D$15,BC186&lt;='Hidden inputs'!$C$16,'Hidden inputs'!$C$15*'Hidden inputs'!$D$15+(BC186-'Hidden inputs'!$B$16)*'Hidden inputs'!$D$16,BC186&lt;='Hidden inputs'!$C$17,'Hidden inputs'!$C$15*'Hidden inputs'!$D$15+('Hidden inputs'!$C$16-'Hidden inputs'!$B$16)*'Hidden inputs'!$D$16+(BC186-'Hidden inputs'!$B$17)*'Hidden inputs'!$D$17,BC186&gt;'Hidden inputs'!$B$18,'Hidden inputs'!$C$15*'Hidden inputs'!$D$15+('Hidden inputs'!$C$16-'Hidden inputs'!$B$16)*'Hidden inputs'!$D$16+('Hidden inputs'!$C$17-'Hidden inputs'!$B$17)*'Hidden inputs'!$D$17+(BC186-'Hidden inputs'!$B$18)*'Hidden inputs'!$D$18))</f>
        <v/>
      </c>
      <c r="BE186" s="10" t="str">
        <f t="shared" ca="1" si="6499"/>
        <v/>
      </c>
      <c r="BF186" s="5" t="str">
        <f t="shared" ca="1" si="6403"/>
        <v/>
      </c>
      <c r="BG186" s="5" t="str">
        <f t="shared" ca="1" si="6404"/>
        <v/>
      </c>
      <c r="BH186" s="5" t="str">
        <f ca="1">IF($B186="","",'Hidden inputs'!$D$11*AY186+'Hidden inputs'!$E$11*AZ186)</f>
        <v/>
      </c>
      <c r="BI186" s="11" t="str">
        <f t="shared" ca="1" si="6330"/>
        <v/>
      </c>
      <c r="BJ186" s="9" t="str">
        <f t="shared" ca="1" si="6405"/>
        <v/>
      </c>
      <c r="BK186" s="3" t="str">
        <f t="shared" ca="1" si="6406"/>
        <v/>
      </c>
      <c r="BL186" s="5" t="str" cm="1">
        <f t="array" aca="1" ref="BL186" ca="1">IF($B186="","",IF(BK186=0,0,IF(DD_Payment="",0,IF(BK186&lt;_xlfn.IFS(DD_Frequency="Monthly",1,DD_Frequency="Quarterly",IF(MONTH(BK$2)=1,1,IF(MONTH(BK$2)=4,1,IF(MONTH(BK$2)=7,1,IF(MONTH(BK$2)=10,1,0)))),DD_Frequency="Annually",IF(MONTH(BK$2)=1,1,0))*DD_Payment,BK186,_xlfn.IFS(DD_Frequency="Monthly",1,DD_Frequency="Quarterly",IF(MONTH(BK$2)=1,1,IF(MONTH(BK$2)=4,1,IF(MONTH(BK$2)=7,1,IF(MONTH(BK$2)=10,1,0)))),DD_Frequency="Annually",IF(MONTH(BK$2)=1,1,0))*DD_Payment))))</f>
        <v/>
      </c>
      <c r="BM186" s="3" t="str">
        <f t="shared" ref="BM186" ca="1" si="8972">IF($B186="","",IF(BK186&gt;BL186,(BK186-BL186/2)*(rate_A*(BM$1/365)),0))</f>
        <v/>
      </c>
      <c r="BN186" s="3" t="str">
        <f t="shared" ca="1" si="6501"/>
        <v/>
      </c>
      <c r="BO186" s="3" t="str">
        <f t="shared" ref="BO186" ca="1" si="8973">IF($B186="","",AZ186*(1+rate_A*BM$1/365))</f>
        <v/>
      </c>
      <c r="BP186" s="3" t="str">
        <f t="shared" ref="BP186" ca="1" si="8974">IF($B186="","",BA186*(1+rate_A*BM$1/365))</f>
        <v/>
      </c>
      <c r="BQ186" s="3" t="str">
        <f t="shared" ref="BQ186" ca="1" si="8975">IF($B186="","",BB186*(1+rate_joint*BM$1/365))</f>
        <v/>
      </c>
      <c r="BR186" s="5" t="str">
        <f t="shared" ca="1" si="6505"/>
        <v/>
      </c>
      <c r="BS186" s="5" t="str" cm="1">
        <f t="array" aca="1" ref="BS186" ca="1">IF(BR186="","",_xlfn.IFS(BR186&lt;='Hidden inputs'!$C$15,BR186*'Hidden inputs'!$D$15,BR186&lt;='Hidden inputs'!$C$16,'Hidden inputs'!$C$15*'Hidden inputs'!$D$15+(BR186-'Hidden inputs'!$B$16)*'Hidden inputs'!$D$16,BR186&lt;='Hidden inputs'!$C$17,'Hidden inputs'!$C$15*'Hidden inputs'!$D$15+('Hidden inputs'!$C$16-'Hidden inputs'!$B$16)*'Hidden inputs'!$D$16+(BR186-'Hidden inputs'!$B$17)*'Hidden inputs'!$D$17,BR186&gt;'Hidden inputs'!$B$18,'Hidden inputs'!$C$15*'Hidden inputs'!$D$15+('Hidden inputs'!$C$16-'Hidden inputs'!$B$16)*'Hidden inputs'!$D$16+('Hidden inputs'!$C$17-'Hidden inputs'!$B$17)*'Hidden inputs'!$D$17+(BR186-'Hidden inputs'!$B$18)*'Hidden inputs'!$D$18))</f>
        <v/>
      </c>
      <c r="BT186" s="10" t="str">
        <f t="shared" ca="1" si="6506"/>
        <v/>
      </c>
      <c r="BU186" s="5" t="str">
        <f t="shared" ca="1" si="6411"/>
        <v/>
      </c>
      <c r="BV186" s="5" t="str">
        <f t="shared" ca="1" si="6412"/>
        <v/>
      </c>
      <c r="BW186" s="5" t="str">
        <f ca="1">IF($B186="","",'Hidden inputs'!$D$11*BN186+'Hidden inputs'!$E$11*BO186)</f>
        <v/>
      </c>
      <c r="BX186" s="11" t="str">
        <f t="shared" ca="1" si="6335"/>
        <v/>
      </c>
      <c r="BY186" s="9" t="str">
        <f t="shared" ca="1" si="6413"/>
        <v/>
      </c>
      <c r="BZ186" s="3" t="str">
        <f t="shared" ca="1" si="6414"/>
        <v/>
      </c>
      <c r="CA186" s="5" t="str" cm="1">
        <f t="array" aca="1" ref="CA186" ca="1">IF($B186="","",IF(BZ186=0,0,IF(DD_Payment="",0,IF(BZ186&lt;_xlfn.IFS(DD_Frequency="Monthly",1,DD_Frequency="Quarterly",IF(MONTH(BZ$2)=1,1,IF(MONTH(BZ$2)=4,1,IF(MONTH(BZ$2)=7,1,IF(MONTH(BZ$2)=10,1,0)))),DD_Frequency="Annually",IF(MONTH(BZ$2)=1,1,0))*DD_Payment,BZ186,_xlfn.IFS(DD_Frequency="Monthly",1,DD_Frequency="Quarterly",IF(MONTH(BZ$2)=1,1,IF(MONTH(BZ$2)=4,1,IF(MONTH(BZ$2)=7,1,IF(MONTH(BZ$2)=10,1,0)))),DD_Frequency="Annually",IF(MONTH(BZ$2)=1,1,0))*DD_Payment))))</f>
        <v/>
      </c>
      <c r="CB186" s="3" t="str">
        <f t="shared" ref="CB186" ca="1" si="8976">IF($B186="","",IF(BZ186&gt;CA186,(BZ186-CA186/2)*(rate_A*(CB$1/365)),0))</f>
        <v/>
      </c>
      <c r="CC186" s="3" t="str">
        <f t="shared" ca="1" si="6508"/>
        <v/>
      </c>
      <c r="CD186" s="3" t="str">
        <f t="shared" ref="CD186" ca="1" si="8977">IF($B186="","",BO186*(1+rate_A*CB$1/365))</f>
        <v/>
      </c>
      <c r="CE186" s="3" t="str">
        <f t="shared" ref="CE186" ca="1" si="8978">IF($B186="","",BP186*(1+rate_A*CB$1/365))</f>
        <v/>
      </c>
      <c r="CF186" s="3" t="str">
        <f t="shared" ref="CF186" ca="1" si="8979">IF($B186="","",BQ186*(1+rate_joint*CB$1/365))</f>
        <v/>
      </c>
      <c r="CG186" s="5" t="str">
        <f t="shared" ca="1" si="6512"/>
        <v/>
      </c>
      <c r="CH186" s="5" t="str" cm="1">
        <f t="array" aca="1" ref="CH186" ca="1">IF(CG186="","",_xlfn.IFS(CG186&lt;='Hidden inputs'!$C$15,CG186*'Hidden inputs'!$D$15,CG186&lt;='Hidden inputs'!$C$16,'Hidden inputs'!$C$15*'Hidden inputs'!$D$15+(CG186-'Hidden inputs'!$B$16)*'Hidden inputs'!$D$16,CG186&lt;='Hidden inputs'!$C$17,'Hidden inputs'!$C$15*'Hidden inputs'!$D$15+('Hidden inputs'!$C$16-'Hidden inputs'!$B$16)*'Hidden inputs'!$D$16+(CG186-'Hidden inputs'!$B$17)*'Hidden inputs'!$D$17,CG186&gt;'Hidden inputs'!$B$18,'Hidden inputs'!$C$15*'Hidden inputs'!$D$15+('Hidden inputs'!$C$16-'Hidden inputs'!$B$16)*'Hidden inputs'!$D$16+('Hidden inputs'!$C$17-'Hidden inputs'!$B$17)*'Hidden inputs'!$D$17+(CG186-'Hidden inputs'!$B$18)*'Hidden inputs'!$D$18))</f>
        <v/>
      </c>
      <c r="CI186" s="10" t="str">
        <f t="shared" ca="1" si="6513"/>
        <v/>
      </c>
      <c r="CJ186" s="5" t="str">
        <f t="shared" ca="1" si="6419"/>
        <v/>
      </c>
      <c r="CK186" s="5" t="str">
        <f t="shared" ca="1" si="6420"/>
        <v/>
      </c>
      <c r="CL186" s="5" t="str">
        <f ca="1">IF($B186="","",'Hidden inputs'!$D$11*CC186+'Hidden inputs'!$E$11*CD186)</f>
        <v/>
      </c>
      <c r="CM186" s="11" t="str">
        <f t="shared" ca="1" si="6340"/>
        <v/>
      </c>
      <c r="CN186" s="9" t="str">
        <f t="shared" ca="1" si="6421"/>
        <v/>
      </c>
      <c r="CO186" s="3" t="str">
        <f t="shared" ca="1" si="6422"/>
        <v/>
      </c>
      <c r="CP186" s="5" t="str" cm="1">
        <f t="array" aca="1" ref="CP186" ca="1">IF($B186="","",IF(CO186=0,0,IF(DD_Payment="",0,IF(CO186&lt;_xlfn.IFS(DD_Frequency="Monthly",1,DD_Frequency="Quarterly",IF(MONTH(CO$2)=1,1,IF(MONTH(CO$2)=4,1,IF(MONTH(CO$2)=7,1,IF(MONTH(CO$2)=10,1,0)))),DD_Frequency="Annually",IF(MONTH(CO$2)=1,1,0))*DD_Payment,CO186,_xlfn.IFS(DD_Frequency="Monthly",1,DD_Frequency="Quarterly",IF(MONTH(CO$2)=1,1,IF(MONTH(CO$2)=4,1,IF(MONTH(CO$2)=7,1,IF(MONTH(CO$2)=10,1,0)))),DD_Frequency="Annually",IF(MONTH(CO$2)=1,1,0))*DD_Payment))))</f>
        <v/>
      </c>
      <c r="CQ186" s="3" t="str">
        <f t="shared" ref="CQ186" ca="1" si="8980">IF($B186="","",IF(CO186&gt;CP186,(CO186-CP186/2)*(rate_A*(CQ$1/365)),0))</f>
        <v/>
      </c>
      <c r="CR186" s="3" t="str">
        <f t="shared" ca="1" si="6515"/>
        <v/>
      </c>
      <c r="CS186" s="3" t="str">
        <f t="shared" ref="CS186" ca="1" si="8981">IF($B186="","",CD186*(1+rate_A*CQ$1/365))</f>
        <v/>
      </c>
      <c r="CT186" s="3" t="str">
        <f t="shared" ref="CT186" ca="1" si="8982">IF($B186="","",CE186*(1+rate_A*CQ$1/365))</f>
        <v/>
      </c>
      <c r="CU186" s="3" t="str">
        <f t="shared" ref="CU186" ca="1" si="8983">IF($B186="","",CF186*(1+rate_joint*CQ$1/365))</f>
        <v/>
      </c>
      <c r="CV186" s="5" t="str">
        <f t="shared" ca="1" si="6519"/>
        <v/>
      </c>
      <c r="CW186" s="5" t="str" cm="1">
        <f t="array" aca="1" ref="CW186" ca="1">IF(CV186="","",_xlfn.IFS(CV186&lt;='Hidden inputs'!$C$15,CV186*'Hidden inputs'!$D$15,CV186&lt;='Hidden inputs'!$C$16,'Hidden inputs'!$C$15*'Hidden inputs'!$D$15+(CV186-'Hidden inputs'!$B$16)*'Hidden inputs'!$D$16,CV186&lt;='Hidden inputs'!$C$17,'Hidden inputs'!$C$15*'Hidden inputs'!$D$15+('Hidden inputs'!$C$16-'Hidden inputs'!$B$16)*'Hidden inputs'!$D$16+(CV186-'Hidden inputs'!$B$17)*'Hidden inputs'!$D$17,CV186&gt;'Hidden inputs'!$B$18,'Hidden inputs'!$C$15*'Hidden inputs'!$D$15+('Hidden inputs'!$C$16-'Hidden inputs'!$B$16)*'Hidden inputs'!$D$16+('Hidden inputs'!$C$17-'Hidden inputs'!$B$17)*'Hidden inputs'!$D$17+(CV186-'Hidden inputs'!$B$18)*'Hidden inputs'!$D$18))</f>
        <v/>
      </c>
      <c r="CX186" s="10" t="str">
        <f t="shared" ca="1" si="6520"/>
        <v/>
      </c>
      <c r="CY186" s="5" t="str">
        <f t="shared" ca="1" si="6427"/>
        <v/>
      </c>
      <c r="CZ186" s="5" t="str">
        <f t="shared" ca="1" si="6428"/>
        <v/>
      </c>
      <c r="DA186" s="5" t="str">
        <f ca="1">IF($B186="","",'Hidden inputs'!$D$11*CR186+'Hidden inputs'!$E$11*CS186)</f>
        <v/>
      </c>
      <c r="DB186" s="11" t="str">
        <f t="shared" ca="1" si="6345"/>
        <v/>
      </c>
      <c r="DC186" s="9" t="str">
        <f t="shared" ca="1" si="6429"/>
        <v/>
      </c>
      <c r="DD186" s="3" t="str">
        <f t="shared" ca="1" si="6430"/>
        <v/>
      </c>
      <c r="DE186" s="5" t="str" cm="1">
        <f t="array" aca="1" ref="DE186" ca="1">IF($B186="","",IF(DD186=0,0,IF(DD_Payment="",0,IF(DD186&lt;_xlfn.IFS(DD_Frequency="Monthly",1,DD_Frequency="Quarterly",IF(MONTH(DD$2)=1,1,IF(MONTH(DD$2)=4,1,IF(MONTH(DD$2)=7,1,IF(MONTH(DD$2)=10,1,0)))),DD_Frequency="Annually",IF(MONTH(DD$2)=1,1,0))*DD_Payment,DD186,_xlfn.IFS(DD_Frequency="Monthly",1,DD_Frequency="Quarterly",IF(MONTH(DD$2)=1,1,IF(MONTH(DD$2)=4,1,IF(MONTH(DD$2)=7,1,IF(MONTH(DD$2)=10,1,0)))),DD_Frequency="Annually",IF(MONTH(DD$2)=1,1,0))*DD_Payment))))</f>
        <v/>
      </c>
      <c r="DF186" s="3" t="str">
        <f t="shared" ref="DF186" ca="1" si="8984">IF($B186="","",IF(DD186&gt;DE186,(DD186-DE186/2)*(rate_A*(DF$1/365)),0))</f>
        <v/>
      </c>
      <c r="DG186" s="3" t="str">
        <f t="shared" ca="1" si="6522"/>
        <v/>
      </c>
      <c r="DH186" s="3" t="str">
        <f t="shared" ref="DH186" ca="1" si="8985">IF($B186="","",CS186*(1+rate_A*DF$1/365))</f>
        <v/>
      </c>
      <c r="DI186" s="3" t="str">
        <f t="shared" ref="DI186" ca="1" si="8986">IF($B186="","",CT186*(1+rate_A*DF$1/365))</f>
        <v/>
      </c>
      <c r="DJ186" s="3" t="str">
        <f t="shared" ref="DJ186" ca="1" si="8987">IF($B186="","",CU186*(1+rate_joint*DF$1/365))</f>
        <v/>
      </c>
      <c r="DK186" s="5" t="str">
        <f t="shared" ca="1" si="6526"/>
        <v/>
      </c>
      <c r="DL186" s="5" t="str" cm="1">
        <f t="array" aca="1" ref="DL186" ca="1">IF(DK186="","",_xlfn.IFS(DK186&lt;='Hidden inputs'!$C$15,DK186*'Hidden inputs'!$D$15,DK186&lt;='Hidden inputs'!$C$16,'Hidden inputs'!$C$15*'Hidden inputs'!$D$15+(DK186-'Hidden inputs'!$B$16)*'Hidden inputs'!$D$16,DK186&lt;='Hidden inputs'!$C$17,'Hidden inputs'!$C$15*'Hidden inputs'!$D$15+('Hidden inputs'!$C$16-'Hidden inputs'!$B$16)*'Hidden inputs'!$D$16+(DK186-'Hidden inputs'!$B$17)*'Hidden inputs'!$D$17,DK186&gt;'Hidden inputs'!$B$18,'Hidden inputs'!$C$15*'Hidden inputs'!$D$15+('Hidden inputs'!$C$16-'Hidden inputs'!$B$16)*'Hidden inputs'!$D$16+('Hidden inputs'!$C$17-'Hidden inputs'!$B$17)*'Hidden inputs'!$D$17+(DK186-'Hidden inputs'!$B$18)*'Hidden inputs'!$D$18))</f>
        <v/>
      </c>
      <c r="DM186" s="10" t="str">
        <f t="shared" ca="1" si="6527"/>
        <v/>
      </c>
      <c r="DN186" s="5" t="str">
        <f t="shared" ca="1" si="6435"/>
        <v/>
      </c>
      <c r="DO186" s="5" t="str">
        <f t="shared" ca="1" si="6436"/>
        <v/>
      </c>
      <c r="DP186" s="5" t="str">
        <f ca="1">IF($B186="","",'Hidden inputs'!$D$11*DG186+'Hidden inputs'!$E$11*DH186)</f>
        <v/>
      </c>
      <c r="DQ186" s="11" t="str">
        <f t="shared" ca="1" si="6350"/>
        <v/>
      </c>
      <c r="DR186" s="9" t="str">
        <f t="shared" ca="1" si="6437"/>
        <v/>
      </c>
      <c r="DS186" s="3" t="str">
        <f t="shared" ca="1" si="6438"/>
        <v/>
      </c>
      <c r="DT186" s="5" t="str" cm="1">
        <f t="array" aca="1" ref="DT186" ca="1">IF($B186="","",IF(DS186=0,0,IF(DD_Payment="",0,IF(DS186&lt;_xlfn.IFS(DD_Frequency="Monthly",1,DD_Frequency="Quarterly",IF(MONTH(DS$2)=1,1,IF(MONTH(DS$2)=4,1,IF(MONTH(DS$2)=7,1,IF(MONTH(DS$2)=10,1,0)))),DD_Frequency="Annually",IF(MONTH(DS$2)=1,1,0))*DD_Payment,DS186,_xlfn.IFS(DD_Frequency="Monthly",1,DD_Frequency="Quarterly",IF(MONTH(DS$2)=1,1,IF(MONTH(DS$2)=4,1,IF(MONTH(DS$2)=7,1,IF(MONTH(DS$2)=10,1,0)))),DD_Frequency="Annually",IF(MONTH(DS$2)=1,1,0))*DD_Payment))))</f>
        <v/>
      </c>
      <c r="DU186" s="3" t="str">
        <f t="shared" ref="DU186" ca="1" si="8988">IF($B186="","",IF(DS186&gt;DT186,(DS186-DT186/2)*(rate_A*(DU$1/365)),0))</f>
        <v/>
      </c>
      <c r="DV186" s="3" t="str">
        <f t="shared" ca="1" si="6529"/>
        <v/>
      </c>
      <c r="DW186" s="3" t="str">
        <f t="shared" ref="DW186" ca="1" si="8989">IF($B186="","",DH186*(1+rate_A*DU$1/365))</f>
        <v/>
      </c>
      <c r="DX186" s="3" t="str">
        <f t="shared" ref="DX186" ca="1" si="8990">IF($B186="","",DI186*(1+rate_A*DU$1/365))</f>
        <v/>
      </c>
      <c r="DY186" s="3" t="str">
        <f t="shared" ref="DY186" ca="1" si="8991">IF($B186="","",DJ186*(1+rate_joint*DU$1/365))</f>
        <v/>
      </c>
      <c r="DZ186" s="5" t="str">
        <f t="shared" ca="1" si="6533"/>
        <v/>
      </c>
      <c r="EA186" s="5" t="str" cm="1">
        <f t="array" aca="1" ref="EA186" ca="1">IF(DZ186="","",_xlfn.IFS(DZ186&lt;='Hidden inputs'!$C$15,DZ186*'Hidden inputs'!$D$15,DZ186&lt;='Hidden inputs'!$C$16,'Hidden inputs'!$C$15*'Hidden inputs'!$D$15+(DZ186-'Hidden inputs'!$B$16)*'Hidden inputs'!$D$16,DZ186&lt;='Hidden inputs'!$C$17,'Hidden inputs'!$C$15*'Hidden inputs'!$D$15+('Hidden inputs'!$C$16-'Hidden inputs'!$B$16)*'Hidden inputs'!$D$16+(DZ186-'Hidden inputs'!$B$17)*'Hidden inputs'!$D$17,DZ186&gt;'Hidden inputs'!$B$18,'Hidden inputs'!$C$15*'Hidden inputs'!$D$15+('Hidden inputs'!$C$16-'Hidden inputs'!$B$16)*'Hidden inputs'!$D$16+('Hidden inputs'!$C$17-'Hidden inputs'!$B$17)*'Hidden inputs'!$D$17+(DZ186-'Hidden inputs'!$B$18)*'Hidden inputs'!$D$18))</f>
        <v/>
      </c>
      <c r="EB186" s="10" t="str">
        <f t="shared" ca="1" si="6534"/>
        <v/>
      </c>
      <c r="EC186" s="5" t="str">
        <f t="shared" ca="1" si="6443"/>
        <v/>
      </c>
      <c r="ED186" s="5" t="str">
        <f t="shared" ca="1" si="6444"/>
        <v/>
      </c>
      <c r="EE186" s="5" t="str">
        <f ca="1">IF($B186="","",'Hidden inputs'!$D$11*DV186+'Hidden inputs'!$E$11*DW186)</f>
        <v/>
      </c>
      <c r="EF186" s="11" t="str">
        <f t="shared" ca="1" si="6355"/>
        <v/>
      </c>
      <c r="EG186" s="9" t="str">
        <f t="shared" ca="1" si="6445"/>
        <v/>
      </c>
      <c r="EH186" s="3" t="str">
        <f t="shared" ca="1" si="6446"/>
        <v/>
      </c>
      <c r="EI186" s="5" t="str" cm="1">
        <f t="array" aca="1" ref="EI186" ca="1">IF($B186="","",IF(EH186=0,0,IF(DD_Payment="",0,IF(EH186&lt;_xlfn.IFS(DD_Frequency="Monthly",1,DD_Frequency="Quarterly",IF(MONTH(EH$2)=1,1,IF(MONTH(EH$2)=4,1,IF(MONTH(EH$2)=7,1,IF(MONTH(EH$2)=10,1,0)))),DD_Frequency="Annually",IF(MONTH(EH$2)=1,1,0))*DD_Payment,EH186,_xlfn.IFS(DD_Frequency="Monthly",1,DD_Frequency="Quarterly",IF(MONTH(EH$2)=1,1,IF(MONTH(EH$2)=4,1,IF(MONTH(EH$2)=7,1,IF(MONTH(EH$2)=10,1,0)))),DD_Frequency="Annually",IF(MONTH(EH$2)=1,1,0))*DD_Payment))))</f>
        <v/>
      </c>
      <c r="EJ186" s="3" t="str">
        <f t="shared" ref="EJ186" ca="1" si="8992">IF($B186="","",IF(EH186&gt;EI186,(EH186-EI186/2)*(rate_A*(EJ$1/365)),0))</f>
        <v/>
      </c>
      <c r="EK186" s="3" t="str">
        <f t="shared" ca="1" si="6536"/>
        <v/>
      </c>
      <c r="EL186" s="3" t="str">
        <f t="shared" ref="EL186" ca="1" si="8993">IF($B186="","",DW186*(1+rate_A*EJ$1/365))</f>
        <v/>
      </c>
      <c r="EM186" s="3" t="str">
        <f t="shared" ref="EM186" ca="1" si="8994">IF($B186="","",DX186*(1+rate_A*EJ$1/365))</f>
        <v/>
      </c>
      <c r="EN186" s="3" t="str">
        <f t="shared" ref="EN186" ca="1" si="8995">IF($B186="","",DY186*(1+rate_joint*EJ$1/365))</f>
        <v/>
      </c>
      <c r="EO186" s="5" t="str">
        <f t="shared" ca="1" si="6540"/>
        <v/>
      </c>
      <c r="EP186" s="5" t="str" cm="1">
        <f t="array" aca="1" ref="EP186" ca="1">IF(EO186="","",_xlfn.IFS(EO186&lt;='Hidden inputs'!$C$15,EO186*'Hidden inputs'!$D$15,EO186&lt;='Hidden inputs'!$C$16,'Hidden inputs'!$C$15*'Hidden inputs'!$D$15+(EO186-'Hidden inputs'!$B$16)*'Hidden inputs'!$D$16,EO186&lt;='Hidden inputs'!$C$17,'Hidden inputs'!$C$15*'Hidden inputs'!$D$15+('Hidden inputs'!$C$16-'Hidden inputs'!$B$16)*'Hidden inputs'!$D$16+(EO186-'Hidden inputs'!$B$17)*'Hidden inputs'!$D$17,EO186&gt;'Hidden inputs'!$B$18,'Hidden inputs'!$C$15*'Hidden inputs'!$D$15+('Hidden inputs'!$C$16-'Hidden inputs'!$B$16)*'Hidden inputs'!$D$16+('Hidden inputs'!$C$17-'Hidden inputs'!$B$17)*'Hidden inputs'!$D$17+(EO186-'Hidden inputs'!$B$18)*'Hidden inputs'!$D$18))</f>
        <v/>
      </c>
      <c r="EQ186" s="10" t="str">
        <f t="shared" ca="1" si="6541"/>
        <v/>
      </c>
      <c r="ER186" s="5" t="str">
        <f t="shared" ca="1" si="6451"/>
        <v/>
      </c>
      <c r="ES186" s="5" t="str">
        <f t="shared" ca="1" si="6452"/>
        <v/>
      </c>
      <c r="ET186" s="5" t="str">
        <f ca="1">IF($B186="","",'Hidden inputs'!$D$11*EK186+'Hidden inputs'!$E$11*EL186)</f>
        <v/>
      </c>
      <c r="EU186" s="11" t="str">
        <f t="shared" ca="1" si="6360"/>
        <v/>
      </c>
      <c r="EV186" s="9" t="str">
        <f t="shared" ca="1" si="6453"/>
        <v/>
      </c>
      <c r="EW186" s="3" t="str">
        <f t="shared" ca="1" si="6454"/>
        <v/>
      </c>
      <c r="EX186" s="5" t="str" cm="1">
        <f t="array" aca="1" ref="EX186" ca="1">IF($B186="","",IF(EW186=0,0,IF(DD_Payment="",0,IF(EW186&lt;_xlfn.IFS(DD_Frequency="Monthly",1,DD_Frequency="Quarterly",IF(MONTH(EW$2)=1,1,IF(MONTH(EW$2)=4,1,IF(MONTH(EW$2)=7,1,IF(MONTH(EW$2)=10,1,0)))),DD_Frequency="Annually",IF(MONTH(EW$2)=1,1,0))*DD_Payment,EW186,_xlfn.IFS(DD_Frequency="Monthly",1,DD_Frequency="Quarterly",IF(MONTH(EW$2)=1,1,IF(MONTH(EW$2)=4,1,IF(MONTH(EW$2)=7,1,IF(MONTH(EW$2)=10,1,0)))),DD_Frequency="Annually",IF(MONTH(EW$2)=1,1,0))*DD_Payment))))</f>
        <v/>
      </c>
      <c r="EY186" s="3" t="str">
        <f t="shared" ref="EY186" ca="1" si="8996">IF($B186="","",IF(EW186&gt;EX186,(EW186-EX186/2)*(rate_A*(EY$1/365)),0))</f>
        <v/>
      </c>
      <c r="EZ186" s="3" t="str">
        <f t="shared" ca="1" si="6543"/>
        <v/>
      </c>
      <c r="FA186" s="3" t="str">
        <f t="shared" ref="FA186" ca="1" si="8997">IF($B186="","",EL186*(1+rate_A*EY$1/365))</f>
        <v/>
      </c>
      <c r="FB186" s="3" t="str">
        <f t="shared" ref="FB186" ca="1" si="8998">IF($B186="","",EM186*(1+rate_A*EY$1/365))</f>
        <v/>
      </c>
      <c r="FC186" s="3" t="str">
        <f t="shared" ref="FC186" ca="1" si="8999">IF($B186="","",EN186*(1+rate_joint*EY$1/365))</f>
        <v/>
      </c>
      <c r="FD186" s="5" t="str">
        <f t="shared" ca="1" si="6547"/>
        <v/>
      </c>
      <c r="FE186" s="5" t="str" cm="1">
        <f t="array" aca="1" ref="FE186" ca="1">IF(FD186="","",_xlfn.IFS(FD186&lt;='Hidden inputs'!$C$15,FD186*'Hidden inputs'!$D$15,FD186&lt;='Hidden inputs'!$C$16,'Hidden inputs'!$C$15*'Hidden inputs'!$D$15+(FD186-'Hidden inputs'!$B$16)*'Hidden inputs'!$D$16,FD186&lt;='Hidden inputs'!$C$17,'Hidden inputs'!$C$15*'Hidden inputs'!$D$15+('Hidden inputs'!$C$16-'Hidden inputs'!$B$16)*'Hidden inputs'!$D$16+(FD186-'Hidden inputs'!$B$17)*'Hidden inputs'!$D$17,FD186&gt;'Hidden inputs'!$B$18,'Hidden inputs'!$C$15*'Hidden inputs'!$D$15+('Hidden inputs'!$C$16-'Hidden inputs'!$B$16)*'Hidden inputs'!$D$16+('Hidden inputs'!$C$17-'Hidden inputs'!$B$17)*'Hidden inputs'!$D$17+(FD186-'Hidden inputs'!$B$18)*'Hidden inputs'!$D$18))</f>
        <v/>
      </c>
      <c r="FF186" s="10" t="str">
        <f t="shared" ca="1" si="6548"/>
        <v/>
      </c>
      <c r="FG186" s="5" t="str">
        <f t="shared" ca="1" si="6459"/>
        <v/>
      </c>
      <c r="FH186" s="5" t="str">
        <f t="shared" ca="1" si="6460"/>
        <v/>
      </c>
      <c r="FI186" s="5" t="str">
        <f ca="1">IF($B186="","",'Hidden inputs'!$D$11*EZ186+'Hidden inputs'!$E$11*FA186)</f>
        <v/>
      </c>
      <c r="FJ186" s="11" t="str">
        <f t="shared" ca="1" si="6365"/>
        <v/>
      </c>
      <c r="FK186" s="9" t="str">
        <f t="shared" ca="1" si="6461"/>
        <v/>
      </c>
      <c r="FL186" s="3" t="str">
        <f t="shared" ca="1" si="6462"/>
        <v/>
      </c>
      <c r="FM186" s="5" t="str" cm="1">
        <f t="array" aca="1" ref="FM186" ca="1">IF($B186="","",IF(FL186=0,0,IF(DD_Payment="",0,IF(FL186&lt;_xlfn.IFS(DD_Frequency="Monthly",1,DD_Frequency="Quarterly",IF(MONTH(FL$2)=1,1,IF(MONTH(FL$2)=4,1,IF(MONTH(FL$2)=7,1,IF(MONTH(FL$2)=10,1,0)))),DD_Frequency="Annually",IF(MONTH(FL$2)=1,1,0))*DD_Payment,FL186,_xlfn.IFS(DD_Frequency="Monthly",1,DD_Frequency="Quarterly",IF(MONTH(FL$2)=1,1,IF(MONTH(FL$2)=4,1,IF(MONTH(FL$2)=7,1,IF(MONTH(FL$2)=10,1,0)))),DD_Frequency="Annually",IF(MONTH(FL$2)=1,1,0))*DD_Payment))))</f>
        <v/>
      </c>
      <c r="FN186" s="3" t="str">
        <f t="shared" ref="FN186" ca="1" si="9000">IF($B186="","",IF(FL186&gt;FM186,(FL186-FM186/2)*(rate_A*(FN$1/365)),0))</f>
        <v/>
      </c>
      <c r="FO186" s="3" t="str">
        <f t="shared" ca="1" si="6550"/>
        <v/>
      </c>
      <c r="FP186" s="3" t="str">
        <f t="shared" ref="FP186" ca="1" si="9001">IF($B186="","",FA186*(1+rate_A*FN$1/365))</f>
        <v/>
      </c>
      <c r="FQ186" s="3" t="str">
        <f t="shared" ref="FQ186" ca="1" si="9002">IF($B186="","",FB186*(1+rate_A*FN$1/365))</f>
        <v/>
      </c>
      <c r="FR186" s="3" t="str">
        <f t="shared" ref="FR186" ca="1" si="9003">IF($B186="","",FC186*(1+rate_joint*FN$1/365))</f>
        <v/>
      </c>
      <c r="FS186" s="5" t="str">
        <f t="shared" ca="1" si="6554"/>
        <v/>
      </c>
      <c r="FT186" s="5" t="str" cm="1">
        <f t="array" aca="1" ref="FT186" ca="1">IF(FS186="","",_xlfn.IFS(FS186&lt;='Hidden inputs'!$C$15,FS186*'Hidden inputs'!$D$15,FS186&lt;='Hidden inputs'!$C$16,'Hidden inputs'!$C$15*'Hidden inputs'!$D$15+(FS186-'Hidden inputs'!$B$16)*'Hidden inputs'!$D$16,FS186&lt;='Hidden inputs'!$C$17,'Hidden inputs'!$C$15*'Hidden inputs'!$D$15+('Hidden inputs'!$C$16-'Hidden inputs'!$B$16)*'Hidden inputs'!$D$16+(FS186-'Hidden inputs'!$B$17)*'Hidden inputs'!$D$17,FS186&gt;'Hidden inputs'!$B$18,'Hidden inputs'!$C$15*'Hidden inputs'!$D$15+('Hidden inputs'!$C$16-'Hidden inputs'!$B$16)*'Hidden inputs'!$D$16+('Hidden inputs'!$C$17-'Hidden inputs'!$B$17)*'Hidden inputs'!$D$17+(FS186-'Hidden inputs'!$B$18)*'Hidden inputs'!$D$18))</f>
        <v/>
      </c>
      <c r="FU186" s="10" t="str">
        <f t="shared" ca="1" si="6555"/>
        <v/>
      </c>
      <c r="FV186" s="5" t="str">
        <f t="shared" ca="1" si="6467"/>
        <v/>
      </c>
      <c r="FW186" s="5" t="str">
        <f t="shared" ca="1" si="6468"/>
        <v/>
      </c>
      <c r="FX186" s="5" t="str">
        <f ca="1">IF($B186="","",'Hidden inputs'!$D$11*FO186+'Hidden inputs'!$E$11*FP186)</f>
        <v/>
      </c>
      <c r="FY186" s="11" t="str">
        <f t="shared" ca="1" si="6370"/>
        <v/>
      </c>
      <c r="FZ186" s="9" t="str">
        <f t="shared" ca="1" si="6469"/>
        <v/>
      </c>
      <c r="GA186" s="5" t="str">
        <f t="shared" ca="1" si="6470"/>
        <v/>
      </c>
      <c r="GB186" s="5" t="str">
        <f t="shared" ca="1" si="6471"/>
        <v/>
      </c>
      <c r="GC186" s="5" t="str">
        <f t="shared" ca="1" si="6371"/>
        <v/>
      </c>
      <c r="GD186" s="5" t="str">
        <f t="shared" ca="1" si="6372"/>
        <v/>
      </c>
    </row>
    <row r="187" spans="1:186" x14ac:dyDescent="0.35">
      <c r="A187" s="2"/>
      <c r="B187" s="6" t="str">
        <f t="shared" ca="1" si="6374"/>
        <v/>
      </c>
      <c r="C187" s="5" t="str">
        <f t="shared" ca="1" si="6472"/>
        <v/>
      </c>
      <c r="D187" s="5" t="str" cm="1">
        <f t="array" aca="1" ref="D187" ca="1">IF($B187="","",IF(C187=0,0,IF(DD_Payment="",0,IF(C187&lt;_xlfn.IFS(DD_Frequency="Monthly",1,DD_Frequency="Quarterly",IF(MONTH(C$2)=1,1,IF(MONTH(C$2)=4,1,IF(MONTH(C$2)=7,1,IF(MONTH(C$2)=10,1,0)))),DD_Frequency="Annually",IF(MONTH(C$2)=1,1,0))*DD_Payment,C187,_xlfn.IFS(DD_Frequency="Monthly",1,DD_Frequency="Quarterly",IF(MONTH(C$2)=1,1,IF(MONTH(C$2)=4,1,IF(MONTH(C$2)=7,1,IF(MONTH(C$2)=10,1,0)))),DD_Frequency="Annually",IF(MONTH(C$2)=1,1,0))*DD_Payment))))</f>
        <v/>
      </c>
      <c r="E187" s="5" t="str">
        <f t="shared" ref="E187" ca="1" si="9004">IF(B187="","",IF(C187&gt;D187,(C187-D187/2)*(rate_A*(E$1/365)),0))</f>
        <v/>
      </c>
      <c r="F187" s="5" t="str">
        <f t="shared" ca="1" si="6376"/>
        <v/>
      </c>
      <c r="G187" s="5" t="str">
        <f t="shared" ref="G187" ca="1" si="9005">IF(B187="","",G186*(1+rate_A*E$1/365))</f>
        <v/>
      </c>
      <c r="H187" s="5" t="str">
        <f t="shared" ref="H187" ca="1" si="9006">IF(B187="","",H186*(1+rate_A*E$1/365))</f>
        <v/>
      </c>
      <c r="I187" s="5" t="str">
        <f t="shared" ref="I187" ca="1" si="9007">IF(B187="","",I186*(1+rate_joint*E$1/365))</f>
        <v/>
      </c>
      <c r="J187" s="5" t="str">
        <f t="shared" ca="1" si="6477"/>
        <v/>
      </c>
      <c r="K187" s="5" t="str" cm="1">
        <f t="array" aca="1" ref="K187" ca="1">IF(J187="","",_xlfn.IFS(J187&lt;='Hidden inputs'!$C$15,J187*'Hidden inputs'!$D$15,J187&lt;='Hidden inputs'!$C$16,'Hidden inputs'!$C$15*'Hidden inputs'!$D$15+(J187-'Hidden inputs'!$B$16)*'Hidden inputs'!$D$16,J187&lt;='Hidden inputs'!$C$17,'Hidden inputs'!$C$15*'Hidden inputs'!$D$15+('Hidden inputs'!$C$16-'Hidden inputs'!$B$16)*'Hidden inputs'!$D$16+(J187-'Hidden inputs'!$B$17)*'Hidden inputs'!$D$17,J187&gt;'Hidden inputs'!$B$18,'Hidden inputs'!$C$15*'Hidden inputs'!$D$15+('Hidden inputs'!$C$16-'Hidden inputs'!$B$16)*'Hidden inputs'!$D$16+('Hidden inputs'!$C$17-'Hidden inputs'!$B$17)*'Hidden inputs'!$D$17+(J187-'Hidden inputs'!$B$18)*'Hidden inputs'!$D$18))</f>
        <v/>
      </c>
      <c r="L187" s="11" t="str">
        <f t="shared" ca="1" si="6478"/>
        <v/>
      </c>
      <c r="M187" s="5" t="str">
        <f t="shared" ca="1" si="6380"/>
        <v/>
      </c>
      <c r="N187" s="5" t="str">
        <f t="shared" ca="1" si="6381"/>
        <v/>
      </c>
      <c r="O187" s="5" t="str">
        <f ca="1">IF(B187="","",'Hidden inputs'!$D$11*F187+'Hidden inputs'!$E$11*G187)</f>
        <v/>
      </c>
      <c r="P187" s="11" t="str">
        <f t="shared" ca="1" si="6314"/>
        <v/>
      </c>
      <c r="Q187" s="20" t="str">
        <f t="shared" ca="1" si="6315"/>
        <v/>
      </c>
      <c r="R187" s="3" t="str">
        <f t="shared" ca="1" si="6382"/>
        <v/>
      </c>
      <c r="S187" s="5" t="str" cm="1">
        <f t="array" aca="1" ref="S187" ca="1">IF($B187="","",IF(R187=0,0,IF(DD_Payment="",0,IF(R187&lt;_xlfn.IFS(DD_Frequency="Monthly",1,DD_Frequency="Quarterly",IF(MONTH(R$2)=1,1,IF(MONTH(R$2)=4,1,IF(MONTH(R$2)=7,1,IF(MONTH(R$2)=10,1,0)))),DD_Frequency="Annually",IF(MONTH(R$2)=1,1,0))*DD_Payment,R187,_xlfn.IFS(DD_Frequency="Monthly",1,DD_Frequency="Quarterly",IF(MONTH(R$2)=1,1,IF(MONTH(R$2)=4,1,IF(MONTH(R$2)=7,1,IF(MONTH(R$2)=10,1,0)))),DD_Frequency="Annually",IF(MONTH(R$2)=1,1,0))*DD_Payment))))</f>
        <v/>
      </c>
      <c r="T187" s="3" t="str">
        <f t="shared" ref="T187" ca="1" si="9008">IF(B187="","",IF(R187&gt;S187,(R187-S187/2)*(rate_A*((T$1+A187)/365)),0))</f>
        <v/>
      </c>
      <c r="U187" s="3" t="str">
        <f t="shared" ca="1" si="6384"/>
        <v/>
      </c>
      <c r="V187" s="3" t="str">
        <f t="shared" ref="V187" ca="1" si="9009">IF(B187="","",G187*(1+rate_A*(T$1+A187)/365))</f>
        <v/>
      </c>
      <c r="W187" s="3" t="str">
        <f t="shared" ref="W187" ca="1" si="9010">IF(B187="","",H187*(1+rate_A*(T$1+A187)/365))</f>
        <v/>
      </c>
      <c r="X187" s="3" t="str">
        <f t="shared" ref="X187" ca="1" si="9011">IF(B187="","",I187*(1+rate_joint*(T$1+A187)/365))</f>
        <v/>
      </c>
      <c r="Y187" s="5" t="str">
        <f t="shared" ca="1" si="6483"/>
        <v/>
      </c>
      <c r="Z187" s="5" t="str" cm="1">
        <f t="array" aca="1" ref="Z187" ca="1">IF(Y187="","",_xlfn.IFS(Y187&lt;='Hidden inputs'!$C$15,Y187*'Hidden inputs'!$D$15,Y187&lt;='Hidden inputs'!$C$16,'Hidden inputs'!$C$15*'Hidden inputs'!$D$15+(Y187-'Hidden inputs'!$B$16)*'Hidden inputs'!$D$16,Y187&lt;='Hidden inputs'!$C$17,'Hidden inputs'!$C$15*'Hidden inputs'!$D$15+('Hidden inputs'!$C$16-'Hidden inputs'!$B$16)*'Hidden inputs'!$D$16+(Y187-'Hidden inputs'!$B$17)*'Hidden inputs'!$D$17,Y187&gt;'Hidden inputs'!$B$18,'Hidden inputs'!$C$15*'Hidden inputs'!$D$15+('Hidden inputs'!$C$16-'Hidden inputs'!$B$16)*'Hidden inputs'!$D$16+('Hidden inputs'!$C$17-'Hidden inputs'!$B$17)*'Hidden inputs'!$D$17+(Y187-'Hidden inputs'!$B$18)*'Hidden inputs'!$D$18))</f>
        <v/>
      </c>
      <c r="AA187" s="10" t="str">
        <f t="shared" ca="1" si="6484"/>
        <v/>
      </c>
      <c r="AB187" s="5" t="str">
        <f t="shared" ca="1" si="6388"/>
        <v/>
      </c>
      <c r="AC187" s="5" t="str">
        <f t="shared" ca="1" si="6485"/>
        <v/>
      </c>
      <c r="AD187" s="5" t="str">
        <f ca="1">IF(B187="","",'Hidden inputs'!$D$11*U187+'Hidden inputs'!$E$11*V187)</f>
        <v/>
      </c>
      <c r="AE187" s="11" t="str">
        <f t="shared" ca="1" si="6320"/>
        <v/>
      </c>
      <c r="AF187" s="9" t="str">
        <f t="shared" ca="1" si="6389"/>
        <v/>
      </c>
      <c r="AG187" s="3" t="str">
        <f t="shared" ca="1" si="6390"/>
        <v/>
      </c>
      <c r="AH187" s="5" t="str" cm="1">
        <f t="array" aca="1" ref="AH187" ca="1">IF($B187="","",IF(AG187=0,0,IF(DD_Payment="",0,IF(AG187&lt;_xlfn.IFS(DD_Frequency="Monthly",1,DD_Frequency="Quarterly",IF(MONTH(AG$2)=1,1,IF(MONTH(AG$2)=4,1,IF(MONTH(AG$2)=7,1,IF(MONTH(AG$2)=10,1,0)))),DD_Frequency="Annually",IF(MONTH(AG$2)=1,1,0))*DD_Payment,AG187,_xlfn.IFS(DD_Frequency="Monthly",1,DD_Frequency="Quarterly",IF(MONTH(AG$2)=1,1,IF(MONTH(AG$2)=4,1,IF(MONTH(AG$2)=7,1,IF(MONTH(AG$2)=10,1,0)))),DD_Frequency="Annually",IF(MONTH(AG$2)=1,1,0))*DD_Payment))))</f>
        <v/>
      </c>
      <c r="AI187" s="3" t="str">
        <f t="shared" ref="AI187" ca="1" si="9012">IF($B187="","",IF(AG187&gt;AH187,(AG187-AH187/2)*(rate_A*(AI$1/365)),0))</f>
        <v/>
      </c>
      <c r="AJ187" s="3" t="str">
        <f t="shared" ca="1" si="6487"/>
        <v/>
      </c>
      <c r="AK187" s="3" t="str">
        <f t="shared" ref="AK187" ca="1" si="9013">IF($B187="","",V187*(1+rate_A*AI$1/365))</f>
        <v/>
      </c>
      <c r="AL187" s="3" t="str">
        <f t="shared" ref="AL187" ca="1" si="9014">IF($B187="","",W187*(1+rate_A*AI$1/365))</f>
        <v/>
      </c>
      <c r="AM187" s="3" t="str">
        <f t="shared" ref="AM187" ca="1" si="9015">IF($B187="","",X187*(1+rate_joint*AI$1/365))</f>
        <v/>
      </c>
      <c r="AN187" s="5" t="str">
        <f t="shared" ca="1" si="6491"/>
        <v/>
      </c>
      <c r="AO187" s="5" t="str" cm="1">
        <f t="array" aca="1" ref="AO187" ca="1">IF(AN187="","",_xlfn.IFS(AN187&lt;='Hidden inputs'!$C$15,AN187*'Hidden inputs'!$D$15,AN187&lt;='Hidden inputs'!$C$16,'Hidden inputs'!$C$15*'Hidden inputs'!$D$15+(AN187-'Hidden inputs'!$B$16)*'Hidden inputs'!$D$16,AN187&lt;='Hidden inputs'!$C$17,'Hidden inputs'!$C$15*'Hidden inputs'!$D$15+('Hidden inputs'!$C$16-'Hidden inputs'!$B$16)*'Hidden inputs'!$D$16+(AN187-'Hidden inputs'!$B$17)*'Hidden inputs'!$D$17,AN187&gt;'Hidden inputs'!$B$18,'Hidden inputs'!$C$15*'Hidden inputs'!$D$15+('Hidden inputs'!$C$16-'Hidden inputs'!$B$16)*'Hidden inputs'!$D$16+('Hidden inputs'!$C$17-'Hidden inputs'!$B$17)*'Hidden inputs'!$D$17+(AN187-'Hidden inputs'!$B$18)*'Hidden inputs'!$D$18))</f>
        <v/>
      </c>
      <c r="AP187" s="10" t="str">
        <f t="shared" ca="1" si="6492"/>
        <v/>
      </c>
      <c r="AQ187" s="5" t="str">
        <f t="shared" ca="1" si="6395"/>
        <v/>
      </c>
      <c r="AR187" s="5" t="str">
        <f t="shared" ca="1" si="6396"/>
        <v/>
      </c>
      <c r="AS187" s="5" t="str">
        <f ca="1">IF($B187="","",'Hidden inputs'!$D$11*AJ187+'Hidden inputs'!$E$11*AK187)</f>
        <v/>
      </c>
      <c r="AT187" s="11" t="str">
        <f t="shared" ca="1" si="6325"/>
        <v/>
      </c>
      <c r="AU187" s="9" t="str">
        <f t="shared" ca="1" si="6397"/>
        <v/>
      </c>
      <c r="AV187" s="3" t="str">
        <f t="shared" ca="1" si="6398"/>
        <v/>
      </c>
      <c r="AW187" s="5" t="str" cm="1">
        <f t="array" aca="1" ref="AW187" ca="1">IF($B187="","",IF(AV187=0,0,IF(DD_Payment="",0,IF(AV187&lt;_xlfn.IFS(DD_Frequency="Monthly",1,DD_Frequency="Quarterly",IF(MONTH(AV$2)=1,1,IF(MONTH(AV$2)=4,1,IF(MONTH(AV$2)=7,1,IF(MONTH(AV$2)=10,1,0)))),DD_Frequency="Annually",IF(MONTH(AV$2)=1,1,0))*DD_Payment,AV187,_xlfn.IFS(DD_Frequency="Monthly",1,DD_Frequency="Quarterly",IF(MONTH(AV$2)=1,1,IF(MONTH(AV$2)=4,1,IF(MONTH(AV$2)=7,1,IF(MONTH(AV$2)=10,1,0)))),DD_Frequency="Annually",IF(MONTH(AV$2)=1,1,0))*DD_Payment))))</f>
        <v/>
      </c>
      <c r="AX187" s="3" t="str">
        <f t="shared" ref="AX187" ca="1" si="9016">IF($B187="","",IF(AV187&gt;AW187,(AV187-AW187/2)*(rate_A*(AX$1/365)),0))</f>
        <v/>
      </c>
      <c r="AY187" s="3" t="str">
        <f t="shared" ca="1" si="6494"/>
        <v/>
      </c>
      <c r="AZ187" s="3" t="str">
        <f t="shared" ref="AZ187" ca="1" si="9017">IF($B187="","",AK187*(1+rate_A*AX$1/365))</f>
        <v/>
      </c>
      <c r="BA187" s="3" t="str">
        <f t="shared" ref="BA187" ca="1" si="9018">IF($B187="","",AL187*(1+rate_A*AX$1/365))</f>
        <v/>
      </c>
      <c r="BB187" s="3" t="str">
        <f t="shared" ref="BB187" ca="1" si="9019">IF($B187="","",AM187*(1+rate_joint*AX$1/365))</f>
        <v/>
      </c>
      <c r="BC187" s="5" t="str">
        <f t="shared" ca="1" si="6498"/>
        <v/>
      </c>
      <c r="BD187" s="5" t="str" cm="1">
        <f t="array" aca="1" ref="BD187" ca="1">IF(BC187="","",_xlfn.IFS(BC187&lt;='Hidden inputs'!$C$15,BC187*'Hidden inputs'!$D$15,BC187&lt;='Hidden inputs'!$C$16,'Hidden inputs'!$C$15*'Hidden inputs'!$D$15+(BC187-'Hidden inputs'!$B$16)*'Hidden inputs'!$D$16,BC187&lt;='Hidden inputs'!$C$17,'Hidden inputs'!$C$15*'Hidden inputs'!$D$15+('Hidden inputs'!$C$16-'Hidden inputs'!$B$16)*'Hidden inputs'!$D$16+(BC187-'Hidden inputs'!$B$17)*'Hidden inputs'!$D$17,BC187&gt;'Hidden inputs'!$B$18,'Hidden inputs'!$C$15*'Hidden inputs'!$D$15+('Hidden inputs'!$C$16-'Hidden inputs'!$B$16)*'Hidden inputs'!$D$16+('Hidden inputs'!$C$17-'Hidden inputs'!$B$17)*'Hidden inputs'!$D$17+(BC187-'Hidden inputs'!$B$18)*'Hidden inputs'!$D$18))</f>
        <v/>
      </c>
      <c r="BE187" s="10" t="str">
        <f t="shared" ca="1" si="6499"/>
        <v/>
      </c>
      <c r="BF187" s="5" t="str">
        <f t="shared" ca="1" si="6403"/>
        <v/>
      </c>
      <c r="BG187" s="5" t="str">
        <f t="shared" ca="1" si="6404"/>
        <v/>
      </c>
      <c r="BH187" s="5" t="str">
        <f ca="1">IF($B187="","",'Hidden inputs'!$D$11*AY187+'Hidden inputs'!$E$11*AZ187)</f>
        <v/>
      </c>
      <c r="BI187" s="11" t="str">
        <f t="shared" ca="1" si="6330"/>
        <v/>
      </c>
      <c r="BJ187" s="9" t="str">
        <f t="shared" ca="1" si="6405"/>
        <v/>
      </c>
      <c r="BK187" s="3" t="str">
        <f t="shared" ca="1" si="6406"/>
        <v/>
      </c>
      <c r="BL187" s="5" t="str" cm="1">
        <f t="array" aca="1" ref="BL187" ca="1">IF($B187="","",IF(BK187=0,0,IF(DD_Payment="",0,IF(BK187&lt;_xlfn.IFS(DD_Frequency="Monthly",1,DD_Frequency="Quarterly",IF(MONTH(BK$2)=1,1,IF(MONTH(BK$2)=4,1,IF(MONTH(BK$2)=7,1,IF(MONTH(BK$2)=10,1,0)))),DD_Frequency="Annually",IF(MONTH(BK$2)=1,1,0))*DD_Payment,BK187,_xlfn.IFS(DD_Frequency="Monthly",1,DD_Frequency="Quarterly",IF(MONTH(BK$2)=1,1,IF(MONTH(BK$2)=4,1,IF(MONTH(BK$2)=7,1,IF(MONTH(BK$2)=10,1,0)))),DD_Frequency="Annually",IF(MONTH(BK$2)=1,1,0))*DD_Payment))))</f>
        <v/>
      </c>
      <c r="BM187" s="3" t="str">
        <f t="shared" ref="BM187" ca="1" si="9020">IF($B187="","",IF(BK187&gt;BL187,(BK187-BL187/2)*(rate_A*(BM$1/365)),0))</f>
        <v/>
      </c>
      <c r="BN187" s="3" t="str">
        <f t="shared" ca="1" si="6501"/>
        <v/>
      </c>
      <c r="BO187" s="3" t="str">
        <f t="shared" ref="BO187" ca="1" si="9021">IF($B187="","",AZ187*(1+rate_A*BM$1/365))</f>
        <v/>
      </c>
      <c r="BP187" s="3" t="str">
        <f t="shared" ref="BP187" ca="1" si="9022">IF($B187="","",BA187*(1+rate_A*BM$1/365))</f>
        <v/>
      </c>
      <c r="BQ187" s="3" t="str">
        <f t="shared" ref="BQ187" ca="1" si="9023">IF($B187="","",BB187*(1+rate_joint*BM$1/365))</f>
        <v/>
      </c>
      <c r="BR187" s="5" t="str">
        <f t="shared" ca="1" si="6505"/>
        <v/>
      </c>
      <c r="BS187" s="5" t="str" cm="1">
        <f t="array" aca="1" ref="BS187" ca="1">IF(BR187="","",_xlfn.IFS(BR187&lt;='Hidden inputs'!$C$15,BR187*'Hidden inputs'!$D$15,BR187&lt;='Hidden inputs'!$C$16,'Hidden inputs'!$C$15*'Hidden inputs'!$D$15+(BR187-'Hidden inputs'!$B$16)*'Hidden inputs'!$D$16,BR187&lt;='Hidden inputs'!$C$17,'Hidden inputs'!$C$15*'Hidden inputs'!$D$15+('Hidden inputs'!$C$16-'Hidden inputs'!$B$16)*'Hidden inputs'!$D$16+(BR187-'Hidden inputs'!$B$17)*'Hidden inputs'!$D$17,BR187&gt;'Hidden inputs'!$B$18,'Hidden inputs'!$C$15*'Hidden inputs'!$D$15+('Hidden inputs'!$C$16-'Hidden inputs'!$B$16)*'Hidden inputs'!$D$16+('Hidden inputs'!$C$17-'Hidden inputs'!$B$17)*'Hidden inputs'!$D$17+(BR187-'Hidden inputs'!$B$18)*'Hidden inputs'!$D$18))</f>
        <v/>
      </c>
      <c r="BT187" s="10" t="str">
        <f t="shared" ca="1" si="6506"/>
        <v/>
      </c>
      <c r="BU187" s="5" t="str">
        <f t="shared" ca="1" si="6411"/>
        <v/>
      </c>
      <c r="BV187" s="5" t="str">
        <f t="shared" ca="1" si="6412"/>
        <v/>
      </c>
      <c r="BW187" s="5" t="str">
        <f ca="1">IF($B187="","",'Hidden inputs'!$D$11*BN187+'Hidden inputs'!$E$11*BO187)</f>
        <v/>
      </c>
      <c r="BX187" s="11" t="str">
        <f t="shared" ca="1" si="6335"/>
        <v/>
      </c>
      <c r="BY187" s="9" t="str">
        <f t="shared" ca="1" si="6413"/>
        <v/>
      </c>
      <c r="BZ187" s="3" t="str">
        <f t="shared" ca="1" si="6414"/>
        <v/>
      </c>
      <c r="CA187" s="5" t="str" cm="1">
        <f t="array" aca="1" ref="CA187" ca="1">IF($B187="","",IF(BZ187=0,0,IF(DD_Payment="",0,IF(BZ187&lt;_xlfn.IFS(DD_Frequency="Monthly",1,DD_Frequency="Quarterly",IF(MONTH(BZ$2)=1,1,IF(MONTH(BZ$2)=4,1,IF(MONTH(BZ$2)=7,1,IF(MONTH(BZ$2)=10,1,0)))),DD_Frequency="Annually",IF(MONTH(BZ$2)=1,1,0))*DD_Payment,BZ187,_xlfn.IFS(DD_Frequency="Monthly",1,DD_Frequency="Quarterly",IF(MONTH(BZ$2)=1,1,IF(MONTH(BZ$2)=4,1,IF(MONTH(BZ$2)=7,1,IF(MONTH(BZ$2)=10,1,0)))),DD_Frequency="Annually",IF(MONTH(BZ$2)=1,1,0))*DD_Payment))))</f>
        <v/>
      </c>
      <c r="CB187" s="3" t="str">
        <f t="shared" ref="CB187" ca="1" si="9024">IF($B187="","",IF(BZ187&gt;CA187,(BZ187-CA187/2)*(rate_A*(CB$1/365)),0))</f>
        <v/>
      </c>
      <c r="CC187" s="3" t="str">
        <f t="shared" ca="1" si="6508"/>
        <v/>
      </c>
      <c r="CD187" s="3" t="str">
        <f t="shared" ref="CD187" ca="1" si="9025">IF($B187="","",BO187*(1+rate_A*CB$1/365))</f>
        <v/>
      </c>
      <c r="CE187" s="3" t="str">
        <f t="shared" ref="CE187" ca="1" si="9026">IF($B187="","",BP187*(1+rate_A*CB$1/365))</f>
        <v/>
      </c>
      <c r="CF187" s="3" t="str">
        <f t="shared" ref="CF187" ca="1" si="9027">IF($B187="","",BQ187*(1+rate_joint*CB$1/365))</f>
        <v/>
      </c>
      <c r="CG187" s="5" t="str">
        <f t="shared" ca="1" si="6512"/>
        <v/>
      </c>
      <c r="CH187" s="5" t="str" cm="1">
        <f t="array" aca="1" ref="CH187" ca="1">IF(CG187="","",_xlfn.IFS(CG187&lt;='Hidden inputs'!$C$15,CG187*'Hidden inputs'!$D$15,CG187&lt;='Hidden inputs'!$C$16,'Hidden inputs'!$C$15*'Hidden inputs'!$D$15+(CG187-'Hidden inputs'!$B$16)*'Hidden inputs'!$D$16,CG187&lt;='Hidden inputs'!$C$17,'Hidden inputs'!$C$15*'Hidden inputs'!$D$15+('Hidden inputs'!$C$16-'Hidden inputs'!$B$16)*'Hidden inputs'!$D$16+(CG187-'Hidden inputs'!$B$17)*'Hidden inputs'!$D$17,CG187&gt;'Hidden inputs'!$B$18,'Hidden inputs'!$C$15*'Hidden inputs'!$D$15+('Hidden inputs'!$C$16-'Hidden inputs'!$B$16)*'Hidden inputs'!$D$16+('Hidden inputs'!$C$17-'Hidden inputs'!$B$17)*'Hidden inputs'!$D$17+(CG187-'Hidden inputs'!$B$18)*'Hidden inputs'!$D$18))</f>
        <v/>
      </c>
      <c r="CI187" s="10" t="str">
        <f t="shared" ca="1" si="6513"/>
        <v/>
      </c>
      <c r="CJ187" s="5" t="str">
        <f t="shared" ca="1" si="6419"/>
        <v/>
      </c>
      <c r="CK187" s="5" t="str">
        <f t="shared" ca="1" si="6420"/>
        <v/>
      </c>
      <c r="CL187" s="5" t="str">
        <f ca="1">IF($B187="","",'Hidden inputs'!$D$11*CC187+'Hidden inputs'!$E$11*CD187)</f>
        <v/>
      </c>
      <c r="CM187" s="11" t="str">
        <f t="shared" ca="1" si="6340"/>
        <v/>
      </c>
      <c r="CN187" s="9" t="str">
        <f t="shared" ca="1" si="6421"/>
        <v/>
      </c>
      <c r="CO187" s="3" t="str">
        <f t="shared" ca="1" si="6422"/>
        <v/>
      </c>
      <c r="CP187" s="5" t="str" cm="1">
        <f t="array" aca="1" ref="CP187" ca="1">IF($B187="","",IF(CO187=0,0,IF(DD_Payment="",0,IF(CO187&lt;_xlfn.IFS(DD_Frequency="Monthly",1,DD_Frequency="Quarterly",IF(MONTH(CO$2)=1,1,IF(MONTH(CO$2)=4,1,IF(MONTH(CO$2)=7,1,IF(MONTH(CO$2)=10,1,0)))),DD_Frequency="Annually",IF(MONTH(CO$2)=1,1,0))*DD_Payment,CO187,_xlfn.IFS(DD_Frequency="Monthly",1,DD_Frequency="Quarterly",IF(MONTH(CO$2)=1,1,IF(MONTH(CO$2)=4,1,IF(MONTH(CO$2)=7,1,IF(MONTH(CO$2)=10,1,0)))),DD_Frequency="Annually",IF(MONTH(CO$2)=1,1,0))*DD_Payment))))</f>
        <v/>
      </c>
      <c r="CQ187" s="3" t="str">
        <f t="shared" ref="CQ187" ca="1" si="9028">IF($B187="","",IF(CO187&gt;CP187,(CO187-CP187/2)*(rate_A*(CQ$1/365)),0))</f>
        <v/>
      </c>
      <c r="CR187" s="3" t="str">
        <f t="shared" ca="1" si="6515"/>
        <v/>
      </c>
      <c r="CS187" s="3" t="str">
        <f t="shared" ref="CS187" ca="1" si="9029">IF($B187="","",CD187*(1+rate_A*CQ$1/365))</f>
        <v/>
      </c>
      <c r="CT187" s="3" t="str">
        <f t="shared" ref="CT187" ca="1" si="9030">IF($B187="","",CE187*(1+rate_A*CQ$1/365))</f>
        <v/>
      </c>
      <c r="CU187" s="3" t="str">
        <f t="shared" ref="CU187" ca="1" si="9031">IF($B187="","",CF187*(1+rate_joint*CQ$1/365))</f>
        <v/>
      </c>
      <c r="CV187" s="5" t="str">
        <f t="shared" ca="1" si="6519"/>
        <v/>
      </c>
      <c r="CW187" s="5" t="str" cm="1">
        <f t="array" aca="1" ref="CW187" ca="1">IF(CV187="","",_xlfn.IFS(CV187&lt;='Hidden inputs'!$C$15,CV187*'Hidden inputs'!$D$15,CV187&lt;='Hidden inputs'!$C$16,'Hidden inputs'!$C$15*'Hidden inputs'!$D$15+(CV187-'Hidden inputs'!$B$16)*'Hidden inputs'!$D$16,CV187&lt;='Hidden inputs'!$C$17,'Hidden inputs'!$C$15*'Hidden inputs'!$D$15+('Hidden inputs'!$C$16-'Hidden inputs'!$B$16)*'Hidden inputs'!$D$16+(CV187-'Hidden inputs'!$B$17)*'Hidden inputs'!$D$17,CV187&gt;'Hidden inputs'!$B$18,'Hidden inputs'!$C$15*'Hidden inputs'!$D$15+('Hidden inputs'!$C$16-'Hidden inputs'!$B$16)*'Hidden inputs'!$D$16+('Hidden inputs'!$C$17-'Hidden inputs'!$B$17)*'Hidden inputs'!$D$17+(CV187-'Hidden inputs'!$B$18)*'Hidden inputs'!$D$18))</f>
        <v/>
      </c>
      <c r="CX187" s="10" t="str">
        <f t="shared" ca="1" si="6520"/>
        <v/>
      </c>
      <c r="CY187" s="5" t="str">
        <f t="shared" ca="1" si="6427"/>
        <v/>
      </c>
      <c r="CZ187" s="5" t="str">
        <f t="shared" ca="1" si="6428"/>
        <v/>
      </c>
      <c r="DA187" s="5" t="str">
        <f ca="1">IF($B187="","",'Hidden inputs'!$D$11*CR187+'Hidden inputs'!$E$11*CS187)</f>
        <v/>
      </c>
      <c r="DB187" s="11" t="str">
        <f t="shared" ca="1" si="6345"/>
        <v/>
      </c>
      <c r="DC187" s="9" t="str">
        <f t="shared" ca="1" si="6429"/>
        <v/>
      </c>
      <c r="DD187" s="3" t="str">
        <f t="shared" ca="1" si="6430"/>
        <v/>
      </c>
      <c r="DE187" s="5" t="str" cm="1">
        <f t="array" aca="1" ref="DE187" ca="1">IF($B187="","",IF(DD187=0,0,IF(DD_Payment="",0,IF(DD187&lt;_xlfn.IFS(DD_Frequency="Monthly",1,DD_Frequency="Quarterly",IF(MONTH(DD$2)=1,1,IF(MONTH(DD$2)=4,1,IF(MONTH(DD$2)=7,1,IF(MONTH(DD$2)=10,1,0)))),DD_Frequency="Annually",IF(MONTH(DD$2)=1,1,0))*DD_Payment,DD187,_xlfn.IFS(DD_Frequency="Monthly",1,DD_Frequency="Quarterly",IF(MONTH(DD$2)=1,1,IF(MONTH(DD$2)=4,1,IF(MONTH(DD$2)=7,1,IF(MONTH(DD$2)=10,1,0)))),DD_Frequency="Annually",IF(MONTH(DD$2)=1,1,0))*DD_Payment))))</f>
        <v/>
      </c>
      <c r="DF187" s="3" t="str">
        <f t="shared" ref="DF187" ca="1" si="9032">IF($B187="","",IF(DD187&gt;DE187,(DD187-DE187/2)*(rate_A*(DF$1/365)),0))</f>
        <v/>
      </c>
      <c r="DG187" s="3" t="str">
        <f t="shared" ca="1" si="6522"/>
        <v/>
      </c>
      <c r="DH187" s="3" t="str">
        <f t="shared" ref="DH187" ca="1" si="9033">IF($B187="","",CS187*(1+rate_A*DF$1/365))</f>
        <v/>
      </c>
      <c r="DI187" s="3" t="str">
        <f t="shared" ref="DI187" ca="1" si="9034">IF($B187="","",CT187*(1+rate_A*DF$1/365))</f>
        <v/>
      </c>
      <c r="DJ187" s="3" t="str">
        <f t="shared" ref="DJ187" ca="1" si="9035">IF($B187="","",CU187*(1+rate_joint*DF$1/365))</f>
        <v/>
      </c>
      <c r="DK187" s="5" t="str">
        <f t="shared" ca="1" si="6526"/>
        <v/>
      </c>
      <c r="DL187" s="5" t="str" cm="1">
        <f t="array" aca="1" ref="DL187" ca="1">IF(DK187="","",_xlfn.IFS(DK187&lt;='Hidden inputs'!$C$15,DK187*'Hidden inputs'!$D$15,DK187&lt;='Hidden inputs'!$C$16,'Hidden inputs'!$C$15*'Hidden inputs'!$D$15+(DK187-'Hidden inputs'!$B$16)*'Hidden inputs'!$D$16,DK187&lt;='Hidden inputs'!$C$17,'Hidden inputs'!$C$15*'Hidden inputs'!$D$15+('Hidden inputs'!$C$16-'Hidden inputs'!$B$16)*'Hidden inputs'!$D$16+(DK187-'Hidden inputs'!$B$17)*'Hidden inputs'!$D$17,DK187&gt;'Hidden inputs'!$B$18,'Hidden inputs'!$C$15*'Hidden inputs'!$D$15+('Hidden inputs'!$C$16-'Hidden inputs'!$B$16)*'Hidden inputs'!$D$16+('Hidden inputs'!$C$17-'Hidden inputs'!$B$17)*'Hidden inputs'!$D$17+(DK187-'Hidden inputs'!$B$18)*'Hidden inputs'!$D$18))</f>
        <v/>
      </c>
      <c r="DM187" s="10" t="str">
        <f t="shared" ca="1" si="6527"/>
        <v/>
      </c>
      <c r="DN187" s="5" t="str">
        <f t="shared" ca="1" si="6435"/>
        <v/>
      </c>
      <c r="DO187" s="5" t="str">
        <f t="shared" ca="1" si="6436"/>
        <v/>
      </c>
      <c r="DP187" s="5" t="str">
        <f ca="1">IF($B187="","",'Hidden inputs'!$D$11*DG187+'Hidden inputs'!$E$11*DH187)</f>
        <v/>
      </c>
      <c r="DQ187" s="11" t="str">
        <f t="shared" ca="1" si="6350"/>
        <v/>
      </c>
      <c r="DR187" s="9" t="str">
        <f t="shared" ca="1" si="6437"/>
        <v/>
      </c>
      <c r="DS187" s="3" t="str">
        <f t="shared" ca="1" si="6438"/>
        <v/>
      </c>
      <c r="DT187" s="5" t="str" cm="1">
        <f t="array" aca="1" ref="DT187" ca="1">IF($B187="","",IF(DS187=0,0,IF(DD_Payment="",0,IF(DS187&lt;_xlfn.IFS(DD_Frequency="Monthly",1,DD_Frequency="Quarterly",IF(MONTH(DS$2)=1,1,IF(MONTH(DS$2)=4,1,IF(MONTH(DS$2)=7,1,IF(MONTH(DS$2)=10,1,0)))),DD_Frequency="Annually",IF(MONTH(DS$2)=1,1,0))*DD_Payment,DS187,_xlfn.IFS(DD_Frequency="Monthly",1,DD_Frequency="Quarterly",IF(MONTH(DS$2)=1,1,IF(MONTH(DS$2)=4,1,IF(MONTH(DS$2)=7,1,IF(MONTH(DS$2)=10,1,0)))),DD_Frequency="Annually",IF(MONTH(DS$2)=1,1,0))*DD_Payment))))</f>
        <v/>
      </c>
      <c r="DU187" s="3" t="str">
        <f t="shared" ref="DU187" ca="1" si="9036">IF($B187="","",IF(DS187&gt;DT187,(DS187-DT187/2)*(rate_A*(DU$1/365)),0))</f>
        <v/>
      </c>
      <c r="DV187" s="3" t="str">
        <f t="shared" ca="1" si="6529"/>
        <v/>
      </c>
      <c r="DW187" s="3" t="str">
        <f t="shared" ref="DW187" ca="1" si="9037">IF($B187="","",DH187*(1+rate_A*DU$1/365))</f>
        <v/>
      </c>
      <c r="DX187" s="3" t="str">
        <f t="shared" ref="DX187" ca="1" si="9038">IF($B187="","",DI187*(1+rate_A*DU$1/365))</f>
        <v/>
      </c>
      <c r="DY187" s="3" t="str">
        <f t="shared" ref="DY187" ca="1" si="9039">IF($B187="","",DJ187*(1+rate_joint*DU$1/365))</f>
        <v/>
      </c>
      <c r="DZ187" s="5" t="str">
        <f t="shared" ca="1" si="6533"/>
        <v/>
      </c>
      <c r="EA187" s="5" t="str" cm="1">
        <f t="array" aca="1" ref="EA187" ca="1">IF(DZ187="","",_xlfn.IFS(DZ187&lt;='Hidden inputs'!$C$15,DZ187*'Hidden inputs'!$D$15,DZ187&lt;='Hidden inputs'!$C$16,'Hidden inputs'!$C$15*'Hidden inputs'!$D$15+(DZ187-'Hidden inputs'!$B$16)*'Hidden inputs'!$D$16,DZ187&lt;='Hidden inputs'!$C$17,'Hidden inputs'!$C$15*'Hidden inputs'!$D$15+('Hidden inputs'!$C$16-'Hidden inputs'!$B$16)*'Hidden inputs'!$D$16+(DZ187-'Hidden inputs'!$B$17)*'Hidden inputs'!$D$17,DZ187&gt;'Hidden inputs'!$B$18,'Hidden inputs'!$C$15*'Hidden inputs'!$D$15+('Hidden inputs'!$C$16-'Hidden inputs'!$B$16)*'Hidden inputs'!$D$16+('Hidden inputs'!$C$17-'Hidden inputs'!$B$17)*'Hidden inputs'!$D$17+(DZ187-'Hidden inputs'!$B$18)*'Hidden inputs'!$D$18))</f>
        <v/>
      </c>
      <c r="EB187" s="10" t="str">
        <f t="shared" ca="1" si="6534"/>
        <v/>
      </c>
      <c r="EC187" s="5" t="str">
        <f t="shared" ca="1" si="6443"/>
        <v/>
      </c>
      <c r="ED187" s="5" t="str">
        <f t="shared" ca="1" si="6444"/>
        <v/>
      </c>
      <c r="EE187" s="5" t="str">
        <f ca="1">IF($B187="","",'Hidden inputs'!$D$11*DV187+'Hidden inputs'!$E$11*DW187)</f>
        <v/>
      </c>
      <c r="EF187" s="11" t="str">
        <f t="shared" ca="1" si="6355"/>
        <v/>
      </c>
      <c r="EG187" s="9" t="str">
        <f t="shared" ca="1" si="6445"/>
        <v/>
      </c>
      <c r="EH187" s="3" t="str">
        <f t="shared" ca="1" si="6446"/>
        <v/>
      </c>
      <c r="EI187" s="5" t="str" cm="1">
        <f t="array" aca="1" ref="EI187" ca="1">IF($B187="","",IF(EH187=0,0,IF(DD_Payment="",0,IF(EH187&lt;_xlfn.IFS(DD_Frequency="Monthly",1,DD_Frequency="Quarterly",IF(MONTH(EH$2)=1,1,IF(MONTH(EH$2)=4,1,IF(MONTH(EH$2)=7,1,IF(MONTH(EH$2)=10,1,0)))),DD_Frequency="Annually",IF(MONTH(EH$2)=1,1,0))*DD_Payment,EH187,_xlfn.IFS(DD_Frequency="Monthly",1,DD_Frequency="Quarterly",IF(MONTH(EH$2)=1,1,IF(MONTH(EH$2)=4,1,IF(MONTH(EH$2)=7,1,IF(MONTH(EH$2)=10,1,0)))),DD_Frequency="Annually",IF(MONTH(EH$2)=1,1,0))*DD_Payment))))</f>
        <v/>
      </c>
      <c r="EJ187" s="3" t="str">
        <f t="shared" ref="EJ187" ca="1" si="9040">IF($B187="","",IF(EH187&gt;EI187,(EH187-EI187/2)*(rate_A*(EJ$1/365)),0))</f>
        <v/>
      </c>
      <c r="EK187" s="3" t="str">
        <f t="shared" ca="1" si="6536"/>
        <v/>
      </c>
      <c r="EL187" s="3" t="str">
        <f t="shared" ref="EL187" ca="1" si="9041">IF($B187="","",DW187*(1+rate_A*EJ$1/365))</f>
        <v/>
      </c>
      <c r="EM187" s="3" t="str">
        <f t="shared" ref="EM187" ca="1" si="9042">IF($B187="","",DX187*(1+rate_A*EJ$1/365))</f>
        <v/>
      </c>
      <c r="EN187" s="3" t="str">
        <f t="shared" ref="EN187" ca="1" si="9043">IF($B187="","",DY187*(1+rate_joint*EJ$1/365))</f>
        <v/>
      </c>
      <c r="EO187" s="5" t="str">
        <f t="shared" ca="1" si="6540"/>
        <v/>
      </c>
      <c r="EP187" s="5" t="str" cm="1">
        <f t="array" aca="1" ref="EP187" ca="1">IF(EO187="","",_xlfn.IFS(EO187&lt;='Hidden inputs'!$C$15,EO187*'Hidden inputs'!$D$15,EO187&lt;='Hidden inputs'!$C$16,'Hidden inputs'!$C$15*'Hidden inputs'!$D$15+(EO187-'Hidden inputs'!$B$16)*'Hidden inputs'!$D$16,EO187&lt;='Hidden inputs'!$C$17,'Hidden inputs'!$C$15*'Hidden inputs'!$D$15+('Hidden inputs'!$C$16-'Hidden inputs'!$B$16)*'Hidden inputs'!$D$16+(EO187-'Hidden inputs'!$B$17)*'Hidden inputs'!$D$17,EO187&gt;'Hidden inputs'!$B$18,'Hidden inputs'!$C$15*'Hidden inputs'!$D$15+('Hidden inputs'!$C$16-'Hidden inputs'!$B$16)*'Hidden inputs'!$D$16+('Hidden inputs'!$C$17-'Hidden inputs'!$B$17)*'Hidden inputs'!$D$17+(EO187-'Hidden inputs'!$B$18)*'Hidden inputs'!$D$18))</f>
        <v/>
      </c>
      <c r="EQ187" s="10" t="str">
        <f t="shared" ca="1" si="6541"/>
        <v/>
      </c>
      <c r="ER187" s="5" t="str">
        <f t="shared" ca="1" si="6451"/>
        <v/>
      </c>
      <c r="ES187" s="5" t="str">
        <f t="shared" ca="1" si="6452"/>
        <v/>
      </c>
      <c r="ET187" s="5" t="str">
        <f ca="1">IF($B187="","",'Hidden inputs'!$D$11*EK187+'Hidden inputs'!$E$11*EL187)</f>
        <v/>
      </c>
      <c r="EU187" s="11" t="str">
        <f t="shared" ca="1" si="6360"/>
        <v/>
      </c>
      <c r="EV187" s="9" t="str">
        <f t="shared" ca="1" si="6453"/>
        <v/>
      </c>
      <c r="EW187" s="3" t="str">
        <f t="shared" ca="1" si="6454"/>
        <v/>
      </c>
      <c r="EX187" s="5" t="str" cm="1">
        <f t="array" aca="1" ref="EX187" ca="1">IF($B187="","",IF(EW187=0,0,IF(DD_Payment="",0,IF(EW187&lt;_xlfn.IFS(DD_Frequency="Monthly",1,DD_Frequency="Quarterly",IF(MONTH(EW$2)=1,1,IF(MONTH(EW$2)=4,1,IF(MONTH(EW$2)=7,1,IF(MONTH(EW$2)=10,1,0)))),DD_Frequency="Annually",IF(MONTH(EW$2)=1,1,0))*DD_Payment,EW187,_xlfn.IFS(DD_Frequency="Monthly",1,DD_Frequency="Quarterly",IF(MONTH(EW$2)=1,1,IF(MONTH(EW$2)=4,1,IF(MONTH(EW$2)=7,1,IF(MONTH(EW$2)=10,1,0)))),DD_Frequency="Annually",IF(MONTH(EW$2)=1,1,0))*DD_Payment))))</f>
        <v/>
      </c>
      <c r="EY187" s="3" t="str">
        <f t="shared" ref="EY187" ca="1" si="9044">IF($B187="","",IF(EW187&gt;EX187,(EW187-EX187/2)*(rate_A*(EY$1/365)),0))</f>
        <v/>
      </c>
      <c r="EZ187" s="3" t="str">
        <f t="shared" ca="1" si="6543"/>
        <v/>
      </c>
      <c r="FA187" s="3" t="str">
        <f t="shared" ref="FA187" ca="1" si="9045">IF($B187="","",EL187*(1+rate_A*EY$1/365))</f>
        <v/>
      </c>
      <c r="FB187" s="3" t="str">
        <f t="shared" ref="FB187" ca="1" si="9046">IF($B187="","",EM187*(1+rate_A*EY$1/365))</f>
        <v/>
      </c>
      <c r="FC187" s="3" t="str">
        <f t="shared" ref="FC187" ca="1" si="9047">IF($B187="","",EN187*(1+rate_joint*EY$1/365))</f>
        <v/>
      </c>
      <c r="FD187" s="5" t="str">
        <f t="shared" ca="1" si="6547"/>
        <v/>
      </c>
      <c r="FE187" s="5" t="str" cm="1">
        <f t="array" aca="1" ref="FE187" ca="1">IF(FD187="","",_xlfn.IFS(FD187&lt;='Hidden inputs'!$C$15,FD187*'Hidden inputs'!$D$15,FD187&lt;='Hidden inputs'!$C$16,'Hidden inputs'!$C$15*'Hidden inputs'!$D$15+(FD187-'Hidden inputs'!$B$16)*'Hidden inputs'!$D$16,FD187&lt;='Hidden inputs'!$C$17,'Hidden inputs'!$C$15*'Hidden inputs'!$D$15+('Hidden inputs'!$C$16-'Hidden inputs'!$B$16)*'Hidden inputs'!$D$16+(FD187-'Hidden inputs'!$B$17)*'Hidden inputs'!$D$17,FD187&gt;'Hidden inputs'!$B$18,'Hidden inputs'!$C$15*'Hidden inputs'!$D$15+('Hidden inputs'!$C$16-'Hidden inputs'!$B$16)*'Hidden inputs'!$D$16+('Hidden inputs'!$C$17-'Hidden inputs'!$B$17)*'Hidden inputs'!$D$17+(FD187-'Hidden inputs'!$B$18)*'Hidden inputs'!$D$18))</f>
        <v/>
      </c>
      <c r="FF187" s="10" t="str">
        <f t="shared" ca="1" si="6548"/>
        <v/>
      </c>
      <c r="FG187" s="5" t="str">
        <f t="shared" ca="1" si="6459"/>
        <v/>
      </c>
      <c r="FH187" s="5" t="str">
        <f t="shared" ca="1" si="6460"/>
        <v/>
      </c>
      <c r="FI187" s="5" t="str">
        <f ca="1">IF($B187="","",'Hidden inputs'!$D$11*EZ187+'Hidden inputs'!$E$11*FA187)</f>
        <v/>
      </c>
      <c r="FJ187" s="11" t="str">
        <f t="shared" ca="1" si="6365"/>
        <v/>
      </c>
      <c r="FK187" s="9" t="str">
        <f t="shared" ca="1" si="6461"/>
        <v/>
      </c>
      <c r="FL187" s="3" t="str">
        <f t="shared" ca="1" si="6462"/>
        <v/>
      </c>
      <c r="FM187" s="5" t="str" cm="1">
        <f t="array" aca="1" ref="FM187" ca="1">IF($B187="","",IF(FL187=0,0,IF(DD_Payment="",0,IF(FL187&lt;_xlfn.IFS(DD_Frequency="Monthly",1,DD_Frequency="Quarterly",IF(MONTH(FL$2)=1,1,IF(MONTH(FL$2)=4,1,IF(MONTH(FL$2)=7,1,IF(MONTH(FL$2)=10,1,0)))),DD_Frequency="Annually",IF(MONTH(FL$2)=1,1,0))*DD_Payment,FL187,_xlfn.IFS(DD_Frequency="Monthly",1,DD_Frequency="Quarterly",IF(MONTH(FL$2)=1,1,IF(MONTH(FL$2)=4,1,IF(MONTH(FL$2)=7,1,IF(MONTH(FL$2)=10,1,0)))),DD_Frequency="Annually",IF(MONTH(FL$2)=1,1,0))*DD_Payment))))</f>
        <v/>
      </c>
      <c r="FN187" s="3" t="str">
        <f t="shared" ref="FN187" ca="1" si="9048">IF($B187="","",IF(FL187&gt;FM187,(FL187-FM187/2)*(rate_A*(FN$1/365)),0))</f>
        <v/>
      </c>
      <c r="FO187" s="3" t="str">
        <f t="shared" ca="1" si="6550"/>
        <v/>
      </c>
      <c r="FP187" s="3" t="str">
        <f t="shared" ref="FP187" ca="1" si="9049">IF($B187="","",FA187*(1+rate_A*FN$1/365))</f>
        <v/>
      </c>
      <c r="FQ187" s="3" t="str">
        <f t="shared" ref="FQ187" ca="1" si="9050">IF($B187="","",FB187*(1+rate_A*FN$1/365))</f>
        <v/>
      </c>
      <c r="FR187" s="3" t="str">
        <f t="shared" ref="FR187" ca="1" si="9051">IF($B187="","",FC187*(1+rate_joint*FN$1/365))</f>
        <v/>
      </c>
      <c r="FS187" s="5" t="str">
        <f t="shared" ca="1" si="6554"/>
        <v/>
      </c>
      <c r="FT187" s="5" t="str" cm="1">
        <f t="array" aca="1" ref="FT187" ca="1">IF(FS187="","",_xlfn.IFS(FS187&lt;='Hidden inputs'!$C$15,FS187*'Hidden inputs'!$D$15,FS187&lt;='Hidden inputs'!$C$16,'Hidden inputs'!$C$15*'Hidden inputs'!$D$15+(FS187-'Hidden inputs'!$B$16)*'Hidden inputs'!$D$16,FS187&lt;='Hidden inputs'!$C$17,'Hidden inputs'!$C$15*'Hidden inputs'!$D$15+('Hidden inputs'!$C$16-'Hidden inputs'!$B$16)*'Hidden inputs'!$D$16+(FS187-'Hidden inputs'!$B$17)*'Hidden inputs'!$D$17,FS187&gt;'Hidden inputs'!$B$18,'Hidden inputs'!$C$15*'Hidden inputs'!$D$15+('Hidden inputs'!$C$16-'Hidden inputs'!$B$16)*'Hidden inputs'!$D$16+('Hidden inputs'!$C$17-'Hidden inputs'!$B$17)*'Hidden inputs'!$D$17+(FS187-'Hidden inputs'!$B$18)*'Hidden inputs'!$D$18))</f>
        <v/>
      </c>
      <c r="FU187" s="10" t="str">
        <f t="shared" ca="1" si="6555"/>
        <v/>
      </c>
      <c r="FV187" s="5" t="str">
        <f t="shared" ca="1" si="6467"/>
        <v/>
      </c>
      <c r="FW187" s="5" t="str">
        <f t="shared" ca="1" si="6468"/>
        <v/>
      </c>
      <c r="FX187" s="5" t="str">
        <f ca="1">IF($B187="","",'Hidden inputs'!$D$11*FO187+'Hidden inputs'!$E$11*FP187)</f>
        <v/>
      </c>
      <c r="FY187" s="11" t="str">
        <f t="shared" ca="1" si="6370"/>
        <v/>
      </c>
      <c r="FZ187" s="9" t="str">
        <f t="shared" ca="1" si="6469"/>
        <v/>
      </c>
      <c r="GA187" s="5" t="str">
        <f t="shared" ca="1" si="6470"/>
        <v/>
      </c>
      <c r="GB187" s="5" t="str">
        <f t="shared" ca="1" si="6471"/>
        <v/>
      </c>
      <c r="GC187" s="5" t="str">
        <f t="shared" ca="1" si="6371"/>
        <v/>
      </c>
      <c r="GD187" s="5" t="str">
        <f t="shared" ca="1" si="6372"/>
        <v/>
      </c>
    </row>
    <row r="188" spans="1:186" x14ac:dyDescent="0.35">
      <c r="A188" s="2"/>
      <c r="B188" s="6" t="str">
        <f t="shared" ca="1" si="6374"/>
        <v/>
      </c>
      <c r="C188" s="5" t="str">
        <f t="shared" ca="1" si="6472"/>
        <v/>
      </c>
      <c r="D188" s="5" t="str" cm="1">
        <f t="array" aca="1" ref="D188" ca="1">IF($B188="","",IF(C188=0,0,IF(DD_Payment="",0,IF(C188&lt;_xlfn.IFS(DD_Frequency="Monthly",1,DD_Frequency="Quarterly",IF(MONTH(C$2)=1,1,IF(MONTH(C$2)=4,1,IF(MONTH(C$2)=7,1,IF(MONTH(C$2)=10,1,0)))),DD_Frequency="Annually",IF(MONTH(C$2)=1,1,0))*DD_Payment,C188,_xlfn.IFS(DD_Frequency="Monthly",1,DD_Frequency="Quarterly",IF(MONTH(C$2)=1,1,IF(MONTH(C$2)=4,1,IF(MONTH(C$2)=7,1,IF(MONTH(C$2)=10,1,0)))),DD_Frequency="Annually",IF(MONTH(C$2)=1,1,0))*DD_Payment))))</f>
        <v/>
      </c>
      <c r="E188" s="5" t="str">
        <f t="shared" ref="E188" ca="1" si="9052">IF(B188="","",IF(C188&gt;D188,(C188-D188/2)*(rate_A*(E$1/365)),0))</f>
        <v/>
      </c>
      <c r="F188" s="5" t="str">
        <f t="shared" ca="1" si="6376"/>
        <v/>
      </c>
      <c r="G188" s="5" t="str">
        <f t="shared" ref="G188" ca="1" si="9053">IF(B188="","",G187*(1+rate_A*E$1/365))</f>
        <v/>
      </c>
      <c r="H188" s="5" t="str">
        <f t="shared" ref="H188" ca="1" si="9054">IF(B188="","",H187*(1+rate_A*E$1/365))</f>
        <v/>
      </c>
      <c r="I188" s="5" t="str">
        <f t="shared" ref="I188" ca="1" si="9055">IF(B188="","",I187*(1+rate_joint*E$1/365))</f>
        <v/>
      </c>
      <c r="J188" s="5" t="str">
        <f t="shared" ca="1" si="6477"/>
        <v/>
      </c>
      <c r="K188" s="5" t="str" cm="1">
        <f t="array" aca="1" ref="K188" ca="1">IF(J188="","",_xlfn.IFS(J188&lt;='Hidden inputs'!$C$15,J188*'Hidden inputs'!$D$15,J188&lt;='Hidden inputs'!$C$16,'Hidden inputs'!$C$15*'Hidden inputs'!$D$15+(J188-'Hidden inputs'!$B$16)*'Hidden inputs'!$D$16,J188&lt;='Hidden inputs'!$C$17,'Hidden inputs'!$C$15*'Hidden inputs'!$D$15+('Hidden inputs'!$C$16-'Hidden inputs'!$B$16)*'Hidden inputs'!$D$16+(J188-'Hidden inputs'!$B$17)*'Hidden inputs'!$D$17,J188&gt;'Hidden inputs'!$B$18,'Hidden inputs'!$C$15*'Hidden inputs'!$D$15+('Hidden inputs'!$C$16-'Hidden inputs'!$B$16)*'Hidden inputs'!$D$16+('Hidden inputs'!$C$17-'Hidden inputs'!$B$17)*'Hidden inputs'!$D$17+(J188-'Hidden inputs'!$B$18)*'Hidden inputs'!$D$18))</f>
        <v/>
      </c>
      <c r="L188" s="11" t="str">
        <f t="shared" ca="1" si="6478"/>
        <v/>
      </c>
      <c r="M188" s="5" t="str">
        <f t="shared" ca="1" si="6380"/>
        <v/>
      </c>
      <c r="N188" s="5" t="str">
        <f t="shared" ca="1" si="6381"/>
        <v/>
      </c>
      <c r="O188" s="5" t="str">
        <f ca="1">IF(B188="","",'Hidden inputs'!$D$11*F188+'Hidden inputs'!$E$11*G188)</f>
        <v/>
      </c>
      <c r="P188" s="11" t="str">
        <f t="shared" ca="1" si="6314"/>
        <v/>
      </c>
      <c r="Q188" s="20" t="str">
        <f t="shared" ca="1" si="6315"/>
        <v/>
      </c>
      <c r="R188" s="3" t="str">
        <f t="shared" ca="1" si="6382"/>
        <v/>
      </c>
      <c r="S188" s="5" t="str" cm="1">
        <f t="array" aca="1" ref="S188" ca="1">IF($B188="","",IF(R188=0,0,IF(DD_Payment="",0,IF(R188&lt;_xlfn.IFS(DD_Frequency="Monthly",1,DD_Frequency="Quarterly",IF(MONTH(R$2)=1,1,IF(MONTH(R$2)=4,1,IF(MONTH(R$2)=7,1,IF(MONTH(R$2)=10,1,0)))),DD_Frequency="Annually",IF(MONTH(R$2)=1,1,0))*DD_Payment,R188,_xlfn.IFS(DD_Frequency="Monthly",1,DD_Frequency="Quarterly",IF(MONTH(R$2)=1,1,IF(MONTH(R$2)=4,1,IF(MONTH(R$2)=7,1,IF(MONTH(R$2)=10,1,0)))),DD_Frequency="Annually",IF(MONTH(R$2)=1,1,0))*DD_Payment))))</f>
        <v/>
      </c>
      <c r="T188" s="3" t="str">
        <f t="shared" ref="T188" ca="1" si="9056">IF(B188="","",IF(R188&gt;S188,(R188-S188/2)*(rate_A*((T$1+A188)/365)),0))</f>
        <v/>
      </c>
      <c r="U188" s="3" t="str">
        <f t="shared" ca="1" si="6384"/>
        <v/>
      </c>
      <c r="V188" s="3" t="str">
        <f t="shared" ref="V188" ca="1" si="9057">IF(B188="","",G188*(1+rate_A*(T$1+A188)/365))</f>
        <v/>
      </c>
      <c r="W188" s="3" t="str">
        <f t="shared" ref="W188" ca="1" si="9058">IF(B188="","",H188*(1+rate_A*(T$1+A188)/365))</f>
        <v/>
      </c>
      <c r="X188" s="3" t="str">
        <f t="shared" ref="X188" ca="1" si="9059">IF(B188="","",I188*(1+rate_joint*(T$1+A188)/365))</f>
        <v/>
      </c>
      <c r="Y188" s="5" t="str">
        <f t="shared" ca="1" si="6483"/>
        <v/>
      </c>
      <c r="Z188" s="5" t="str" cm="1">
        <f t="array" aca="1" ref="Z188" ca="1">IF(Y188="","",_xlfn.IFS(Y188&lt;='Hidden inputs'!$C$15,Y188*'Hidden inputs'!$D$15,Y188&lt;='Hidden inputs'!$C$16,'Hidden inputs'!$C$15*'Hidden inputs'!$D$15+(Y188-'Hidden inputs'!$B$16)*'Hidden inputs'!$D$16,Y188&lt;='Hidden inputs'!$C$17,'Hidden inputs'!$C$15*'Hidden inputs'!$D$15+('Hidden inputs'!$C$16-'Hidden inputs'!$B$16)*'Hidden inputs'!$D$16+(Y188-'Hidden inputs'!$B$17)*'Hidden inputs'!$D$17,Y188&gt;'Hidden inputs'!$B$18,'Hidden inputs'!$C$15*'Hidden inputs'!$D$15+('Hidden inputs'!$C$16-'Hidden inputs'!$B$16)*'Hidden inputs'!$D$16+('Hidden inputs'!$C$17-'Hidden inputs'!$B$17)*'Hidden inputs'!$D$17+(Y188-'Hidden inputs'!$B$18)*'Hidden inputs'!$D$18))</f>
        <v/>
      </c>
      <c r="AA188" s="10" t="str">
        <f t="shared" ca="1" si="6484"/>
        <v/>
      </c>
      <c r="AB188" s="5" t="str">
        <f t="shared" ca="1" si="6388"/>
        <v/>
      </c>
      <c r="AC188" s="5" t="str">
        <f t="shared" ca="1" si="6485"/>
        <v/>
      </c>
      <c r="AD188" s="5" t="str">
        <f ca="1">IF(B188="","",'Hidden inputs'!$D$11*U188+'Hidden inputs'!$E$11*V188)</f>
        <v/>
      </c>
      <c r="AE188" s="11" t="str">
        <f t="shared" ca="1" si="6320"/>
        <v/>
      </c>
      <c r="AF188" s="9" t="str">
        <f t="shared" ca="1" si="6389"/>
        <v/>
      </c>
      <c r="AG188" s="3" t="str">
        <f t="shared" ca="1" si="6390"/>
        <v/>
      </c>
      <c r="AH188" s="5" t="str" cm="1">
        <f t="array" aca="1" ref="AH188" ca="1">IF($B188="","",IF(AG188=0,0,IF(DD_Payment="",0,IF(AG188&lt;_xlfn.IFS(DD_Frequency="Monthly",1,DD_Frequency="Quarterly",IF(MONTH(AG$2)=1,1,IF(MONTH(AG$2)=4,1,IF(MONTH(AG$2)=7,1,IF(MONTH(AG$2)=10,1,0)))),DD_Frequency="Annually",IF(MONTH(AG$2)=1,1,0))*DD_Payment,AG188,_xlfn.IFS(DD_Frequency="Monthly",1,DD_Frequency="Quarterly",IF(MONTH(AG$2)=1,1,IF(MONTH(AG$2)=4,1,IF(MONTH(AG$2)=7,1,IF(MONTH(AG$2)=10,1,0)))),DD_Frequency="Annually",IF(MONTH(AG$2)=1,1,0))*DD_Payment))))</f>
        <v/>
      </c>
      <c r="AI188" s="3" t="str">
        <f t="shared" ref="AI188" ca="1" si="9060">IF($B188="","",IF(AG188&gt;AH188,(AG188-AH188/2)*(rate_A*(AI$1/365)),0))</f>
        <v/>
      </c>
      <c r="AJ188" s="3" t="str">
        <f t="shared" ca="1" si="6487"/>
        <v/>
      </c>
      <c r="AK188" s="3" t="str">
        <f t="shared" ref="AK188" ca="1" si="9061">IF($B188="","",V188*(1+rate_A*AI$1/365))</f>
        <v/>
      </c>
      <c r="AL188" s="3" t="str">
        <f t="shared" ref="AL188" ca="1" si="9062">IF($B188="","",W188*(1+rate_A*AI$1/365))</f>
        <v/>
      </c>
      <c r="AM188" s="3" t="str">
        <f t="shared" ref="AM188" ca="1" si="9063">IF($B188="","",X188*(1+rate_joint*AI$1/365))</f>
        <v/>
      </c>
      <c r="AN188" s="5" t="str">
        <f t="shared" ca="1" si="6491"/>
        <v/>
      </c>
      <c r="AO188" s="5" t="str" cm="1">
        <f t="array" aca="1" ref="AO188" ca="1">IF(AN188="","",_xlfn.IFS(AN188&lt;='Hidden inputs'!$C$15,AN188*'Hidden inputs'!$D$15,AN188&lt;='Hidden inputs'!$C$16,'Hidden inputs'!$C$15*'Hidden inputs'!$D$15+(AN188-'Hidden inputs'!$B$16)*'Hidden inputs'!$D$16,AN188&lt;='Hidden inputs'!$C$17,'Hidden inputs'!$C$15*'Hidden inputs'!$D$15+('Hidden inputs'!$C$16-'Hidden inputs'!$B$16)*'Hidden inputs'!$D$16+(AN188-'Hidden inputs'!$B$17)*'Hidden inputs'!$D$17,AN188&gt;'Hidden inputs'!$B$18,'Hidden inputs'!$C$15*'Hidden inputs'!$D$15+('Hidden inputs'!$C$16-'Hidden inputs'!$B$16)*'Hidden inputs'!$D$16+('Hidden inputs'!$C$17-'Hidden inputs'!$B$17)*'Hidden inputs'!$D$17+(AN188-'Hidden inputs'!$B$18)*'Hidden inputs'!$D$18))</f>
        <v/>
      </c>
      <c r="AP188" s="10" t="str">
        <f t="shared" ca="1" si="6492"/>
        <v/>
      </c>
      <c r="AQ188" s="5" t="str">
        <f t="shared" ca="1" si="6395"/>
        <v/>
      </c>
      <c r="AR188" s="5" t="str">
        <f t="shared" ca="1" si="6396"/>
        <v/>
      </c>
      <c r="AS188" s="5" t="str">
        <f ca="1">IF($B188="","",'Hidden inputs'!$D$11*AJ188+'Hidden inputs'!$E$11*AK188)</f>
        <v/>
      </c>
      <c r="AT188" s="11" t="str">
        <f t="shared" ca="1" si="6325"/>
        <v/>
      </c>
      <c r="AU188" s="9" t="str">
        <f t="shared" ca="1" si="6397"/>
        <v/>
      </c>
      <c r="AV188" s="3" t="str">
        <f t="shared" ca="1" si="6398"/>
        <v/>
      </c>
      <c r="AW188" s="5" t="str" cm="1">
        <f t="array" aca="1" ref="AW188" ca="1">IF($B188="","",IF(AV188=0,0,IF(DD_Payment="",0,IF(AV188&lt;_xlfn.IFS(DD_Frequency="Monthly",1,DD_Frequency="Quarterly",IF(MONTH(AV$2)=1,1,IF(MONTH(AV$2)=4,1,IF(MONTH(AV$2)=7,1,IF(MONTH(AV$2)=10,1,0)))),DD_Frequency="Annually",IF(MONTH(AV$2)=1,1,0))*DD_Payment,AV188,_xlfn.IFS(DD_Frequency="Monthly",1,DD_Frequency="Quarterly",IF(MONTH(AV$2)=1,1,IF(MONTH(AV$2)=4,1,IF(MONTH(AV$2)=7,1,IF(MONTH(AV$2)=10,1,0)))),DD_Frequency="Annually",IF(MONTH(AV$2)=1,1,0))*DD_Payment))))</f>
        <v/>
      </c>
      <c r="AX188" s="3" t="str">
        <f t="shared" ref="AX188" ca="1" si="9064">IF($B188="","",IF(AV188&gt;AW188,(AV188-AW188/2)*(rate_A*(AX$1/365)),0))</f>
        <v/>
      </c>
      <c r="AY188" s="3" t="str">
        <f t="shared" ca="1" si="6494"/>
        <v/>
      </c>
      <c r="AZ188" s="3" t="str">
        <f t="shared" ref="AZ188" ca="1" si="9065">IF($B188="","",AK188*(1+rate_A*AX$1/365))</f>
        <v/>
      </c>
      <c r="BA188" s="3" t="str">
        <f t="shared" ref="BA188" ca="1" si="9066">IF($B188="","",AL188*(1+rate_A*AX$1/365))</f>
        <v/>
      </c>
      <c r="BB188" s="3" t="str">
        <f t="shared" ref="BB188" ca="1" si="9067">IF($B188="","",AM188*(1+rate_joint*AX$1/365))</f>
        <v/>
      </c>
      <c r="BC188" s="5" t="str">
        <f t="shared" ca="1" si="6498"/>
        <v/>
      </c>
      <c r="BD188" s="5" t="str" cm="1">
        <f t="array" aca="1" ref="BD188" ca="1">IF(BC188="","",_xlfn.IFS(BC188&lt;='Hidden inputs'!$C$15,BC188*'Hidden inputs'!$D$15,BC188&lt;='Hidden inputs'!$C$16,'Hidden inputs'!$C$15*'Hidden inputs'!$D$15+(BC188-'Hidden inputs'!$B$16)*'Hidden inputs'!$D$16,BC188&lt;='Hidden inputs'!$C$17,'Hidden inputs'!$C$15*'Hidden inputs'!$D$15+('Hidden inputs'!$C$16-'Hidden inputs'!$B$16)*'Hidden inputs'!$D$16+(BC188-'Hidden inputs'!$B$17)*'Hidden inputs'!$D$17,BC188&gt;'Hidden inputs'!$B$18,'Hidden inputs'!$C$15*'Hidden inputs'!$D$15+('Hidden inputs'!$C$16-'Hidden inputs'!$B$16)*'Hidden inputs'!$D$16+('Hidden inputs'!$C$17-'Hidden inputs'!$B$17)*'Hidden inputs'!$D$17+(BC188-'Hidden inputs'!$B$18)*'Hidden inputs'!$D$18))</f>
        <v/>
      </c>
      <c r="BE188" s="10" t="str">
        <f t="shared" ca="1" si="6499"/>
        <v/>
      </c>
      <c r="BF188" s="5" t="str">
        <f t="shared" ca="1" si="6403"/>
        <v/>
      </c>
      <c r="BG188" s="5" t="str">
        <f t="shared" ca="1" si="6404"/>
        <v/>
      </c>
      <c r="BH188" s="5" t="str">
        <f ca="1">IF($B188="","",'Hidden inputs'!$D$11*AY188+'Hidden inputs'!$E$11*AZ188)</f>
        <v/>
      </c>
      <c r="BI188" s="11" t="str">
        <f t="shared" ca="1" si="6330"/>
        <v/>
      </c>
      <c r="BJ188" s="9" t="str">
        <f t="shared" ca="1" si="6405"/>
        <v/>
      </c>
      <c r="BK188" s="3" t="str">
        <f t="shared" ca="1" si="6406"/>
        <v/>
      </c>
      <c r="BL188" s="5" t="str" cm="1">
        <f t="array" aca="1" ref="BL188" ca="1">IF($B188="","",IF(BK188=0,0,IF(DD_Payment="",0,IF(BK188&lt;_xlfn.IFS(DD_Frequency="Monthly",1,DD_Frequency="Quarterly",IF(MONTH(BK$2)=1,1,IF(MONTH(BK$2)=4,1,IF(MONTH(BK$2)=7,1,IF(MONTH(BK$2)=10,1,0)))),DD_Frequency="Annually",IF(MONTH(BK$2)=1,1,0))*DD_Payment,BK188,_xlfn.IFS(DD_Frequency="Monthly",1,DD_Frequency="Quarterly",IF(MONTH(BK$2)=1,1,IF(MONTH(BK$2)=4,1,IF(MONTH(BK$2)=7,1,IF(MONTH(BK$2)=10,1,0)))),DD_Frequency="Annually",IF(MONTH(BK$2)=1,1,0))*DD_Payment))))</f>
        <v/>
      </c>
      <c r="BM188" s="3" t="str">
        <f t="shared" ref="BM188" ca="1" si="9068">IF($B188="","",IF(BK188&gt;BL188,(BK188-BL188/2)*(rate_A*(BM$1/365)),0))</f>
        <v/>
      </c>
      <c r="BN188" s="3" t="str">
        <f t="shared" ca="1" si="6501"/>
        <v/>
      </c>
      <c r="BO188" s="3" t="str">
        <f t="shared" ref="BO188" ca="1" si="9069">IF($B188="","",AZ188*(1+rate_A*BM$1/365))</f>
        <v/>
      </c>
      <c r="BP188" s="3" t="str">
        <f t="shared" ref="BP188" ca="1" si="9070">IF($B188="","",BA188*(1+rate_A*BM$1/365))</f>
        <v/>
      </c>
      <c r="BQ188" s="3" t="str">
        <f t="shared" ref="BQ188" ca="1" si="9071">IF($B188="","",BB188*(1+rate_joint*BM$1/365))</f>
        <v/>
      </c>
      <c r="BR188" s="5" t="str">
        <f t="shared" ca="1" si="6505"/>
        <v/>
      </c>
      <c r="BS188" s="5" t="str" cm="1">
        <f t="array" aca="1" ref="BS188" ca="1">IF(BR188="","",_xlfn.IFS(BR188&lt;='Hidden inputs'!$C$15,BR188*'Hidden inputs'!$D$15,BR188&lt;='Hidden inputs'!$C$16,'Hidden inputs'!$C$15*'Hidden inputs'!$D$15+(BR188-'Hidden inputs'!$B$16)*'Hidden inputs'!$D$16,BR188&lt;='Hidden inputs'!$C$17,'Hidden inputs'!$C$15*'Hidden inputs'!$D$15+('Hidden inputs'!$C$16-'Hidden inputs'!$B$16)*'Hidden inputs'!$D$16+(BR188-'Hidden inputs'!$B$17)*'Hidden inputs'!$D$17,BR188&gt;'Hidden inputs'!$B$18,'Hidden inputs'!$C$15*'Hidden inputs'!$D$15+('Hidden inputs'!$C$16-'Hidden inputs'!$B$16)*'Hidden inputs'!$D$16+('Hidden inputs'!$C$17-'Hidden inputs'!$B$17)*'Hidden inputs'!$D$17+(BR188-'Hidden inputs'!$B$18)*'Hidden inputs'!$D$18))</f>
        <v/>
      </c>
      <c r="BT188" s="10" t="str">
        <f t="shared" ca="1" si="6506"/>
        <v/>
      </c>
      <c r="BU188" s="5" t="str">
        <f t="shared" ca="1" si="6411"/>
        <v/>
      </c>
      <c r="BV188" s="5" t="str">
        <f t="shared" ca="1" si="6412"/>
        <v/>
      </c>
      <c r="BW188" s="5" t="str">
        <f ca="1">IF($B188="","",'Hidden inputs'!$D$11*BN188+'Hidden inputs'!$E$11*BO188)</f>
        <v/>
      </c>
      <c r="BX188" s="11" t="str">
        <f t="shared" ca="1" si="6335"/>
        <v/>
      </c>
      <c r="BY188" s="9" t="str">
        <f t="shared" ca="1" si="6413"/>
        <v/>
      </c>
      <c r="BZ188" s="3" t="str">
        <f t="shared" ca="1" si="6414"/>
        <v/>
      </c>
      <c r="CA188" s="5" t="str" cm="1">
        <f t="array" aca="1" ref="CA188" ca="1">IF($B188="","",IF(BZ188=0,0,IF(DD_Payment="",0,IF(BZ188&lt;_xlfn.IFS(DD_Frequency="Monthly",1,DD_Frequency="Quarterly",IF(MONTH(BZ$2)=1,1,IF(MONTH(BZ$2)=4,1,IF(MONTH(BZ$2)=7,1,IF(MONTH(BZ$2)=10,1,0)))),DD_Frequency="Annually",IF(MONTH(BZ$2)=1,1,0))*DD_Payment,BZ188,_xlfn.IFS(DD_Frequency="Monthly",1,DD_Frequency="Quarterly",IF(MONTH(BZ$2)=1,1,IF(MONTH(BZ$2)=4,1,IF(MONTH(BZ$2)=7,1,IF(MONTH(BZ$2)=10,1,0)))),DD_Frequency="Annually",IF(MONTH(BZ$2)=1,1,0))*DD_Payment))))</f>
        <v/>
      </c>
      <c r="CB188" s="3" t="str">
        <f t="shared" ref="CB188" ca="1" si="9072">IF($B188="","",IF(BZ188&gt;CA188,(BZ188-CA188/2)*(rate_A*(CB$1/365)),0))</f>
        <v/>
      </c>
      <c r="CC188" s="3" t="str">
        <f t="shared" ca="1" si="6508"/>
        <v/>
      </c>
      <c r="CD188" s="3" t="str">
        <f t="shared" ref="CD188" ca="1" si="9073">IF($B188="","",BO188*(1+rate_A*CB$1/365))</f>
        <v/>
      </c>
      <c r="CE188" s="3" t="str">
        <f t="shared" ref="CE188" ca="1" si="9074">IF($B188="","",BP188*(1+rate_A*CB$1/365))</f>
        <v/>
      </c>
      <c r="CF188" s="3" t="str">
        <f t="shared" ref="CF188" ca="1" si="9075">IF($B188="","",BQ188*(1+rate_joint*CB$1/365))</f>
        <v/>
      </c>
      <c r="CG188" s="5" t="str">
        <f t="shared" ca="1" si="6512"/>
        <v/>
      </c>
      <c r="CH188" s="5" t="str" cm="1">
        <f t="array" aca="1" ref="CH188" ca="1">IF(CG188="","",_xlfn.IFS(CG188&lt;='Hidden inputs'!$C$15,CG188*'Hidden inputs'!$D$15,CG188&lt;='Hidden inputs'!$C$16,'Hidden inputs'!$C$15*'Hidden inputs'!$D$15+(CG188-'Hidden inputs'!$B$16)*'Hidden inputs'!$D$16,CG188&lt;='Hidden inputs'!$C$17,'Hidden inputs'!$C$15*'Hidden inputs'!$D$15+('Hidden inputs'!$C$16-'Hidden inputs'!$B$16)*'Hidden inputs'!$D$16+(CG188-'Hidden inputs'!$B$17)*'Hidden inputs'!$D$17,CG188&gt;'Hidden inputs'!$B$18,'Hidden inputs'!$C$15*'Hidden inputs'!$D$15+('Hidden inputs'!$C$16-'Hidden inputs'!$B$16)*'Hidden inputs'!$D$16+('Hidden inputs'!$C$17-'Hidden inputs'!$B$17)*'Hidden inputs'!$D$17+(CG188-'Hidden inputs'!$B$18)*'Hidden inputs'!$D$18))</f>
        <v/>
      </c>
      <c r="CI188" s="10" t="str">
        <f t="shared" ca="1" si="6513"/>
        <v/>
      </c>
      <c r="CJ188" s="5" t="str">
        <f t="shared" ca="1" si="6419"/>
        <v/>
      </c>
      <c r="CK188" s="5" t="str">
        <f t="shared" ca="1" si="6420"/>
        <v/>
      </c>
      <c r="CL188" s="5" t="str">
        <f ca="1">IF($B188="","",'Hidden inputs'!$D$11*CC188+'Hidden inputs'!$E$11*CD188)</f>
        <v/>
      </c>
      <c r="CM188" s="11" t="str">
        <f t="shared" ca="1" si="6340"/>
        <v/>
      </c>
      <c r="CN188" s="9" t="str">
        <f t="shared" ca="1" si="6421"/>
        <v/>
      </c>
      <c r="CO188" s="3" t="str">
        <f t="shared" ca="1" si="6422"/>
        <v/>
      </c>
      <c r="CP188" s="5" t="str" cm="1">
        <f t="array" aca="1" ref="CP188" ca="1">IF($B188="","",IF(CO188=0,0,IF(DD_Payment="",0,IF(CO188&lt;_xlfn.IFS(DD_Frequency="Monthly",1,DD_Frequency="Quarterly",IF(MONTH(CO$2)=1,1,IF(MONTH(CO$2)=4,1,IF(MONTH(CO$2)=7,1,IF(MONTH(CO$2)=10,1,0)))),DD_Frequency="Annually",IF(MONTH(CO$2)=1,1,0))*DD_Payment,CO188,_xlfn.IFS(DD_Frequency="Monthly",1,DD_Frequency="Quarterly",IF(MONTH(CO$2)=1,1,IF(MONTH(CO$2)=4,1,IF(MONTH(CO$2)=7,1,IF(MONTH(CO$2)=10,1,0)))),DD_Frequency="Annually",IF(MONTH(CO$2)=1,1,0))*DD_Payment))))</f>
        <v/>
      </c>
      <c r="CQ188" s="3" t="str">
        <f t="shared" ref="CQ188" ca="1" si="9076">IF($B188="","",IF(CO188&gt;CP188,(CO188-CP188/2)*(rate_A*(CQ$1/365)),0))</f>
        <v/>
      </c>
      <c r="CR188" s="3" t="str">
        <f t="shared" ca="1" si="6515"/>
        <v/>
      </c>
      <c r="CS188" s="3" t="str">
        <f t="shared" ref="CS188" ca="1" si="9077">IF($B188="","",CD188*(1+rate_A*CQ$1/365))</f>
        <v/>
      </c>
      <c r="CT188" s="3" t="str">
        <f t="shared" ref="CT188" ca="1" si="9078">IF($B188="","",CE188*(1+rate_A*CQ$1/365))</f>
        <v/>
      </c>
      <c r="CU188" s="3" t="str">
        <f t="shared" ref="CU188" ca="1" si="9079">IF($B188="","",CF188*(1+rate_joint*CQ$1/365))</f>
        <v/>
      </c>
      <c r="CV188" s="5" t="str">
        <f t="shared" ca="1" si="6519"/>
        <v/>
      </c>
      <c r="CW188" s="5" t="str" cm="1">
        <f t="array" aca="1" ref="CW188" ca="1">IF(CV188="","",_xlfn.IFS(CV188&lt;='Hidden inputs'!$C$15,CV188*'Hidden inputs'!$D$15,CV188&lt;='Hidden inputs'!$C$16,'Hidden inputs'!$C$15*'Hidden inputs'!$D$15+(CV188-'Hidden inputs'!$B$16)*'Hidden inputs'!$D$16,CV188&lt;='Hidden inputs'!$C$17,'Hidden inputs'!$C$15*'Hidden inputs'!$D$15+('Hidden inputs'!$C$16-'Hidden inputs'!$B$16)*'Hidden inputs'!$D$16+(CV188-'Hidden inputs'!$B$17)*'Hidden inputs'!$D$17,CV188&gt;'Hidden inputs'!$B$18,'Hidden inputs'!$C$15*'Hidden inputs'!$D$15+('Hidden inputs'!$C$16-'Hidden inputs'!$B$16)*'Hidden inputs'!$D$16+('Hidden inputs'!$C$17-'Hidden inputs'!$B$17)*'Hidden inputs'!$D$17+(CV188-'Hidden inputs'!$B$18)*'Hidden inputs'!$D$18))</f>
        <v/>
      </c>
      <c r="CX188" s="10" t="str">
        <f t="shared" ca="1" si="6520"/>
        <v/>
      </c>
      <c r="CY188" s="5" t="str">
        <f t="shared" ca="1" si="6427"/>
        <v/>
      </c>
      <c r="CZ188" s="5" t="str">
        <f t="shared" ca="1" si="6428"/>
        <v/>
      </c>
      <c r="DA188" s="5" t="str">
        <f ca="1">IF($B188="","",'Hidden inputs'!$D$11*CR188+'Hidden inputs'!$E$11*CS188)</f>
        <v/>
      </c>
      <c r="DB188" s="11" t="str">
        <f t="shared" ca="1" si="6345"/>
        <v/>
      </c>
      <c r="DC188" s="9" t="str">
        <f t="shared" ca="1" si="6429"/>
        <v/>
      </c>
      <c r="DD188" s="3" t="str">
        <f t="shared" ca="1" si="6430"/>
        <v/>
      </c>
      <c r="DE188" s="5" t="str" cm="1">
        <f t="array" aca="1" ref="DE188" ca="1">IF($B188="","",IF(DD188=0,0,IF(DD_Payment="",0,IF(DD188&lt;_xlfn.IFS(DD_Frequency="Monthly",1,DD_Frequency="Quarterly",IF(MONTH(DD$2)=1,1,IF(MONTH(DD$2)=4,1,IF(MONTH(DD$2)=7,1,IF(MONTH(DD$2)=10,1,0)))),DD_Frequency="Annually",IF(MONTH(DD$2)=1,1,0))*DD_Payment,DD188,_xlfn.IFS(DD_Frequency="Monthly",1,DD_Frequency="Quarterly",IF(MONTH(DD$2)=1,1,IF(MONTH(DD$2)=4,1,IF(MONTH(DD$2)=7,1,IF(MONTH(DD$2)=10,1,0)))),DD_Frequency="Annually",IF(MONTH(DD$2)=1,1,0))*DD_Payment))))</f>
        <v/>
      </c>
      <c r="DF188" s="3" t="str">
        <f t="shared" ref="DF188" ca="1" si="9080">IF($B188="","",IF(DD188&gt;DE188,(DD188-DE188/2)*(rate_A*(DF$1/365)),0))</f>
        <v/>
      </c>
      <c r="DG188" s="3" t="str">
        <f t="shared" ca="1" si="6522"/>
        <v/>
      </c>
      <c r="DH188" s="3" t="str">
        <f t="shared" ref="DH188" ca="1" si="9081">IF($B188="","",CS188*(1+rate_A*DF$1/365))</f>
        <v/>
      </c>
      <c r="DI188" s="3" t="str">
        <f t="shared" ref="DI188" ca="1" si="9082">IF($B188="","",CT188*(1+rate_A*DF$1/365))</f>
        <v/>
      </c>
      <c r="DJ188" s="3" t="str">
        <f t="shared" ref="DJ188" ca="1" si="9083">IF($B188="","",CU188*(1+rate_joint*DF$1/365))</f>
        <v/>
      </c>
      <c r="DK188" s="5" t="str">
        <f t="shared" ca="1" si="6526"/>
        <v/>
      </c>
      <c r="DL188" s="5" t="str" cm="1">
        <f t="array" aca="1" ref="DL188" ca="1">IF(DK188="","",_xlfn.IFS(DK188&lt;='Hidden inputs'!$C$15,DK188*'Hidden inputs'!$D$15,DK188&lt;='Hidden inputs'!$C$16,'Hidden inputs'!$C$15*'Hidden inputs'!$D$15+(DK188-'Hidden inputs'!$B$16)*'Hidden inputs'!$D$16,DK188&lt;='Hidden inputs'!$C$17,'Hidden inputs'!$C$15*'Hidden inputs'!$D$15+('Hidden inputs'!$C$16-'Hidden inputs'!$B$16)*'Hidden inputs'!$D$16+(DK188-'Hidden inputs'!$B$17)*'Hidden inputs'!$D$17,DK188&gt;'Hidden inputs'!$B$18,'Hidden inputs'!$C$15*'Hidden inputs'!$D$15+('Hidden inputs'!$C$16-'Hidden inputs'!$B$16)*'Hidden inputs'!$D$16+('Hidden inputs'!$C$17-'Hidden inputs'!$B$17)*'Hidden inputs'!$D$17+(DK188-'Hidden inputs'!$B$18)*'Hidden inputs'!$D$18))</f>
        <v/>
      </c>
      <c r="DM188" s="10" t="str">
        <f t="shared" ca="1" si="6527"/>
        <v/>
      </c>
      <c r="DN188" s="5" t="str">
        <f t="shared" ca="1" si="6435"/>
        <v/>
      </c>
      <c r="DO188" s="5" t="str">
        <f t="shared" ca="1" si="6436"/>
        <v/>
      </c>
      <c r="DP188" s="5" t="str">
        <f ca="1">IF($B188="","",'Hidden inputs'!$D$11*DG188+'Hidden inputs'!$E$11*DH188)</f>
        <v/>
      </c>
      <c r="DQ188" s="11" t="str">
        <f t="shared" ca="1" si="6350"/>
        <v/>
      </c>
      <c r="DR188" s="9" t="str">
        <f t="shared" ca="1" si="6437"/>
        <v/>
      </c>
      <c r="DS188" s="3" t="str">
        <f t="shared" ca="1" si="6438"/>
        <v/>
      </c>
      <c r="DT188" s="5" t="str" cm="1">
        <f t="array" aca="1" ref="DT188" ca="1">IF($B188="","",IF(DS188=0,0,IF(DD_Payment="",0,IF(DS188&lt;_xlfn.IFS(DD_Frequency="Monthly",1,DD_Frequency="Quarterly",IF(MONTH(DS$2)=1,1,IF(MONTH(DS$2)=4,1,IF(MONTH(DS$2)=7,1,IF(MONTH(DS$2)=10,1,0)))),DD_Frequency="Annually",IF(MONTH(DS$2)=1,1,0))*DD_Payment,DS188,_xlfn.IFS(DD_Frequency="Monthly",1,DD_Frequency="Quarterly",IF(MONTH(DS$2)=1,1,IF(MONTH(DS$2)=4,1,IF(MONTH(DS$2)=7,1,IF(MONTH(DS$2)=10,1,0)))),DD_Frequency="Annually",IF(MONTH(DS$2)=1,1,0))*DD_Payment))))</f>
        <v/>
      </c>
      <c r="DU188" s="3" t="str">
        <f t="shared" ref="DU188" ca="1" si="9084">IF($B188="","",IF(DS188&gt;DT188,(DS188-DT188/2)*(rate_A*(DU$1/365)),0))</f>
        <v/>
      </c>
      <c r="DV188" s="3" t="str">
        <f t="shared" ca="1" si="6529"/>
        <v/>
      </c>
      <c r="DW188" s="3" t="str">
        <f t="shared" ref="DW188" ca="1" si="9085">IF($B188="","",DH188*(1+rate_A*DU$1/365))</f>
        <v/>
      </c>
      <c r="DX188" s="3" t="str">
        <f t="shared" ref="DX188" ca="1" si="9086">IF($B188="","",DI188*(1+rate_A*DU$1/365))</f>
        <v/>
      </c>
      <c r="DY188" s="3" t="str">
        <f t="shared" ref="DY188" ca="1" si="9087">IF($B188="","",DJ188*(1+rate_joint*DU$1/365))</f>
        <v/>
      </c>
      <c r="DZ188" s="5" t="str">
        <f t="shared" ca="1" si="6533"/>
        <v/>
      </c>
      <c r="EA188" s="5" t="str" cm="1">
        <f t="array" aca="1" ref="EA188" ca="1">IF(DZ188="","",_xlfn.IFS(DZ188&lt;='Hidden inputs'!$C$15,DZ188*'Hidden inputs'!$D$15,DZ188&lt;='Hidden inputs'!$C$16,'Hidden inputs'!$C$15*'Hidden inputs'!$D$15+(DZ188-'Hidden inputs'!$B$16)*'Hidden inputs'!$D$16,DZ188&lt;='Hidden inputs'!$C$17,'Hidden inputs'!$C$15*'Hidden inputs'!$D$15+('Hidden inputs'!$C$16-'Hidden inputs'!$B$16)*'Hidden inputs'!$D$16+(DZ188-'Hidden inputs'!$B$17)*'Hidden inputs'!$D$17,DZ188&gt;'Hidden inputs'!$B$18,'Hidden inputs'!$C$15*'Hidden inputs'!$D$15+('Hidden inputs'!$C$16-'Hidden inputs'!$B$16)*'Hidden inputs'!$D$16+('Hidden inputs'!$C$17-'Hidden inputs'!$B$17)*'Hidden inputs'!$D$17+(DZ188-'Hidden inputs'!$B$18)*'Hidden inputs'!$D$18))</f>
        <v/>
      </c>
      <c r="EB188" s="10" t="str">
        <f t="shared" ca="1" si="6534"/>
        <v/>
      </c>
      <c r="EC188" s="5" t="str">
        <f t="shared" ca="1" si="6443"/>
        <v/>
      </c>
      <c r="ED188" s="5" t="str">
        <f t="shared" ca="1" si="6444"/>
        <v/>
      </c>
      <c r="EE188" s="5" t="str">
        <f ca="1">IF($B188="","",'Hidden inputs'!$D$11*DV188+'Hidden inputs'!$E$11*DW188)</f>
        <v/>
      </c>
      <c r="EF188" s="11" t="str">
        <f t="shared" ca="1" si="6355"/>
        <v/>
      </c>
      <c r="EG188" s="9" t="str">
        <f t="shared" ca="1" si="6445"/>
        <v/>
      </c>
      <c r="EH188" s="3" t="str">
        <f t="shared" ca="1" si="6446"/>
        <v/>
      </c>
      <c r="EI188" s="5" t="str" cm="1">
        <f t="array" aca="1" ref="EI188" ca="1">IF($B188="","",IF(EH188=0,0,IF(DD_Payment="",0,IF(EH188&lt;_xlfn.IFS(DD_Frequency="Monthly",1,DD_Frequency="Quarterly",IF(MONTH(EH$2)=1,1,IF(MONTH(EH$2)=4,1,IF(MONTH(EH$2)=7,1,IF(MONTH(EH$2)=10,1,0)))),DD_Frequency="Annually",IF(MONTH(EH$2)=1,1,0))*DD_Payment,EH188,_xlfn.IFS(DD_Frequency="Monthly",1,DD_Frequency="Quarterly",IF(MONTH(EH$2)=1,1,IF(MONTH(EH$2)=4,1,IF(MONTH(EH$2)=7,1,IF(MONTH(EH$2)=10,1,0)))),DD_Frequency="Annually",IF(MONTH(EH$2)=1,1,0))*DD_Payment))))</f>
        <v/>
      </c>
      <c r="EJ188" s="3" t="str">
        <f t="shared" ref="EJ188" ca="1" si="9088">IF($B188="","",IF(EH188&gt;EI188,(EH188-EI188/2)*(rate_A*(EJ$1/365)),0))</f>
        <v/>
      </c>
      <c r="EK188" s="3" t="str">
        <f t="shared" ca="1" si="6536"/>
        <v/>
      </c>
      <c r="EL188" s="3" t="str">
        <f t="shared" ref="EL188" ca="1" si="9089">IF($B188="","",DW188*(1+rate_A*EJ$1/365))</f>
        <v/>
      </c>
      <c r="EM188" s="3" t="str">
        <f t="shared" ref="EM188" ca="1" si="9090">IF($B188="","",DX188*(1+rate_A*EJ$1/365))</f>
        <v/>
      </c>
      <c r="EN188" s="3" t="str">
        <f t="shared" ref="EN188" ca="1" si="9091">IF($B188="","",DY188*(1+rate_joint*EJ$1/365))</f>
        <v/>
      </c>
      <c r="EO188" s="5" t="str">
        <f t="shared" ca="1" si="6540"/>
        <v/>
      </c>
      <c r="EP188" s="5" t="str" cm="1">
        <f t="array" aca="1" ref="EP188" ca="1">IF(EO188="","",_xlfn.IFS(EO188&lt;='Hidden inputs'!$C$15,EO188*'Hidden inputs'!$D$15,EO188&lt;='Hidden inputs'!$C$16,'Hidden inputs'!$C$15*'Hidden inputs'!$D$15+(EO188-'Hidden inputs'!$B$16)*'Hidden inputs'!$D$16,EO188&lt;='Hidden inputs'!$C$17,'Hidden inputs'!$C$15*'Hidden inputs'!$D$15+('Hidden inputs'!$C$16-'Hidden inputs'!$B$16)*'Hidden inputs'!$D$16+(EO188-'Hidden inputs'!$B$17)*'Hidden inputs'!$D$17,EO188&gt;'Hidden inputs'!$B$18,'Hidden inputs'!$C$15*'Hidden inputs'!$D$15+('Hidden inputs'!$C$16-'Hidden inputs'!$B$16)*'Hidden inputs'!$D$16+('Hidden inputs'!$C$17-'Hidden inputs'!$B$17)*'Hidden inputs'!$D$17+(EO188-'Hidden inputs'!$B$18)*'Hidden inputs'!$D$18))</f>
        <v/>
      </c>
      <c r="EQ188" s="10" t="str">
        <f t="shared" ca="1" si="6541"/>
        <v/>
      </c>
      <c r="ER188" s="5" t="str">
        <f t="shared" ca="1" si="6451"/>
        <v/>
      </c>
      <c r="ES188" s="5" t="str">
        <f t="shared" ca="1" si="6452"/>
        <v/>
      </c>
      <c r="ET188" s="5" t="str">
        <f ca="1">IF($B188="","",'Hidden inputs'!$D$11*EK188+'Hidden inputs'!$E$11*EL188)</f>
        <v/>
      </c>
      <c r="EU188" s="11" t="str">
        <f t="shared" ca="1" si="6360"/>
        <v/>
      </c>
      <c r="EV188" s="9" t="str">
        <f t="shared" ca="1" si="6453"/>
        <v/>
      </c>
      <c r="EW188" s="3" t="str">
        <f t="shared" ca="1" si="6454"/>
        <v/>
      </c>
      <c r="EX188" s="5" t="str" cm="1">
        <f t="array" aca="1" ref="EX188" ca="1">IF($B188="","",IF(EW188=0,0,IF(DD_Payment="",0,IF(EW188&lt;_xlfn.IFS(DD_Frequency="Monthly",1,DD_Frequency="Quarterly",IF(MONTH(EW$2)=1,1,IF(MONTH(EW$2)=4,1,IF(MONTH(EW$2)=7,1,IF(MONTH(EW$2)=10,1,0)))),DD_Frequency="Annually",IF(MONTH(EW$2)=1,1,0))*DD_Payment,EW188,_xlfn.IFS(DD_Frequency="Monthly",1,DD_Frequency="Quarterly",IF(MONTH(EW$2)=1,1,IF(MONTH(EW$2)=4,1,IF(MONTH(EW$2)=7,1,IF(MONTH(EW$2)=10,1,0)))),DD_Frequency="Annually",IF(MONTH(EW$2)=1,1,0))*DD_Payment))))</f>
        <v/>
      </c>
      <c r="EY188" s="3" t="str">
        <f t="shared" ref="EY188" ca="1" si="9092">IF($B188="","",IF(EW188&gt;EX188,(EW188-EX188/2)*(rate_A*(EY$1/365)),0))</f>
        <v/>
      </c>
      <c r="EZ188" s="3" t="str">
        <f t="shared" ca="1" si="6543"/>
        <v/>
      </c>
      <c r="FA188" s="3" t="str">
        <f t="shared" ref="FA188" ca="1" si="9093">IF($B188="","",EL188*(1+rate_A*EY$1/365))</f>
        <v/>
      </c>
      <c r="FB188" s="3" t="str">
        <f t="shared" ref="FB188" ca="1" si="9094">IF($B188="","",EM188*(1+rate_A*EY$1/365))</f>
        <v/>
      </c>
      <c r="FC188" s="3" t="str">
        <f t="shared" ref="FC188" ca="1" si="9095">IF($B188="","",EN188*(1+rate_joint*EY$1/365))</f>
        <v/>
      </c>
      <c r="FD188" s="5" t="str">
        <f t="shared" ca="1" si="6547"/>
        <v/>
      </c>
      <c r="FE188" s="5" t="str" cm="1">
        <f t="array" aca="1" ref="FE188" ca="1">IF(FD188="","",_xlfn.IFS(FD188&lt;='Hidden inputs'!$C$15,FD188*'Hidden inputs'!$D$15,FD188&lt;='Hidden inputs'!$C$16,'Hidden inputs'!$C$15*'Hidden inputs'!$D$15+(FD188-'Hidden inputs'!$B$16)*'Hidden inputs'!$D$16,FD188&lt;='Hidden inputs'!$C$17,'Hidden inputs'!$C$15*'Hidden inputs'!$D$15+('Hidden inputs'!$C$16-'Hidden inputs'!$B$16)*'Hidden inputs'!$D$16+(FD188-'Hidden inputs'!$B$17)*'Hidden inputs'!$D$17,FD188&gt;'Hidden inputs'!$B$18,'Hidden inputs'!$C$15*'Hidden inputs'!$D$15+('Hidden inputs'!$C$16-'Hidden inputs'!$B$16)*'Hidden inputs'!$D$16+('Hidden inputs'!$C$17-'Hidden inputs'!$B$17)*'Hidden inputs'!$D$17+(FD188-'Hidden inputs'!$B$18)*'Hidden inputs'!$D$18))</f>
        <v/>
      </c>
      <c r="FF188" s="10" t="str">
        <f t="shared" ca="1" si="6548"/>
        <v/>
      </c>
      <c r="FG188" s="5" t="str">
        <f t="shared" ca="1" si="6459"/>
        <v/>
      </c>
      <c r="FH188" s="5" t="str">
        <f t="shared" ca="1" si="6460"/>
        <v/>
      </c>
      <c r="FI188" s="5" t="str">
        <f ca="1">IF($B188="","",'Hidden inputs'!$D$11*EZ188+'Hidden inputs'!$E$11*FA188)</f>
        <v/>
      </c>
      <c r="FJ188" s="11" t="str">
        <f t="shared" ca="1" si="6365"/>
        <v/>
      </c>
      <c r="FK188" s="9" t="str">
        <f t="shared" ca="1" si="6461"/>
        <v/>
      </c>
      <c r="FL188" s="3" t="str">
        <f t="shared" ca="1" si="6462"/>
        <v/>
      </c>
      <c r="FM188" s="5" t="str" cm="1">
        <f t="array" aca="1" ref="FM188" ca="1">IF($B188="","",IF(FL188=0,0,IF(DD_Payment="",0,IF(FL188&lt;_xlfn.IFS(DD_Frequency="Monthly",1,DD_Frequency="Quarterly",IF(MONTH(FL$2)=1,1,IF(MONTH(FL$2)=4,1,IF(MONTH(FL$2)=7,1,IF(MONTH(FL$2)=10,1,0)))),DD_Frequency="Annually",IF(MONTH(FL$2)=1,1,0))*DD_Payment,FL188,_xlfn.IFS(DD_Frequency="Monthly",1,DD_Frequency="Quarterly",IF(MONTH(FL$2)=1,1,IF(MONTH(FL$2)=4,1,IF(MONTH(FL$2)=7,1,IF(MONTH(FL$2)=10,1,0)))),DD_Frequency="Annually",IF(MONTH(FL$2)=1,1,0))*DD_Payment))))</f>
        <v/>
      </c>
      <c r="FN188" s="3" t="str">
        <f t="shared" ref="FN188" ca="1" si="9096">IF($B188="","",IF(FL188&gt;FM188,(FL188-FM188/2)*(rate_A*(FN$1/365)),0))</f>
        <v/>
      </c>
      <c r="FO188" s="3" t="str">
        <f t="shared" ca="1" si="6550"/>
        <v/>
      </c>
      <c r="FP188" s="3" t="str">
        <f t="shared" ref="FP188" ca="1" si="9097">IF($B188="","",FA188*(1+rate_A*FN$1/365))</f>
        <v/>
      </c>
      <c r="FQ188" s="3" t="str">
        <f t="shared" ref="FQ188" ca="1" si="9098">IF($B188="","",FB188*(1+rate_A*FN$1/365))</f>
        <v/>
      </c>
      <c r="FR188" s="3" t="str">
        <f t="shared" ref="FR188" ca="1" si="9099">IF($B188="","",FC188*(1+rate_joint*FN$1/365))</f>
        <v/>
      </c>
      <c r="FS188" s="5" t="str">
        <f t="shared" ca="1" si="6554"/>
        <v/>
      </c>
      <c r="FT188" s="5" t="str" cm="1">
        <f t="array" aca="1" ref="FT188" ca="1">IF(FS188="","",_xlfn.IFS(FS188&lt;='Hidden inputs'!$C$15,FS188*'Hidden inputs'!$D$15,FS188&lt;='Hidden inputs'!$C$16,'Hidden inputs'!$C$15*'Hidden inputs'!$D$15+(FS188-'Hidden inputs'!$B$16)*'Hidden inputs'!$D$16,FS188&lt;='Hidden inputs'!$C$17,'Hidden inputs'!$C$15*'Hidden inputs'!$D$15+('Hidden inputs'!$C$16-'Hidden inputs'!$B$16)*'Hidden inputs'!$D$16+(FS188-'Hidden inputs'!$B$17)*'Hidden inputs'!$D$17,FS188&gt;'Hidden inputs'!$B$18,'Hidden inputs'!$C$15*'Hidden inputs'!$D$15+('Hidden inputs'!$C$16-'Hidden inputs'!$B$16)*'Hidden inputs'!$D$16+('Hidden inputs'!$C$17-'Hidden inputs'!$B$17)*'Hidden inputs'!$D$17+(FS188-'Hidden inputs'!$B$18)*'Hidden inputs'!$D$18))</f>
        <v/>
      </c>
      <c r="FU188" s="10" t="str">
        <f t="shared" ca="1" si="6555"/>
        <v/>
      </c>
      <c r="FV188" s="5" t="str">
        <f t="shared" ca="1" si="6467"/>
        <v/>
      </c>
      <c r="FW188" s="5" t="str">
        <f t="shared" ca="1" si="6468"/>
        <v/>
      </c>
      <c r="FX188" s="5" t="str">
        <f ca="1">IF($B188="","",'Hidden inputs'!$D$11*FO188+'Hidden inputs'!$E$11*FP188)</f>
        <v/>
      </c>
      <c r="FY188" s="11" t="str">
        <f t="shared" ca="1" si="6370"/>
        <v/>
      </c>
      <c r="FZ188" s="9" t="str">
        <f t="shared" ca="1" si="6469"/>
        <v/>
      </c>
      <c r="GA188" s="5" t="str">
        <f t="shared" ca="1" si="6470"/>
        <v/>
      </c>
      <c r="GB188" s="5" t="str">
        <f t="shared" ca="1" si="6471"/>
        <v/>
      </c>
      <c r="GC188" s="5" t="str">
        <f t="shared" ca="1" si="6371"/>
        <v/>
      </c>
      <c r="GD188" s="5" t="str">
        <f t="shared" ca="1" si="6372"/>
        <v/>
      </c>
    </row>
    <row r="189" spans="1:186" x14ac:dyDescent="0.35">
      <c r="A189" s="2"/>
      <c r="B189" s="6" t="str">
        <f t="shared" ca="1" si="6374"/>
        <v/>
      </c>
      <c r="C189" s="5" t="str">
        <f t="shared" ca="1" si="6472"/>
        <v/>
      </c>
      <c r="D189" s="5" t="str" cm="1">
        <f t="array" aca="1" ref="D189" ca="1">IF($B189="","",IF(C189=0,0,IF(DD_Payment="",0,IF(C189&lt;_xlfn.IFS(DD_Frequency="Monthly",1,DD_Frequency="Quarterly",IF(MONTH(C$2)=1,1,IF(MONTH(C$2)=4,1,IF(MONTH(C$2)=7,1,IF(MONTH(C$2)=10,1,0)))),DD_Frequency="Annually",IF(MONTH(C$2)=1,1,0))*DD_Payment,C189,_xlfn.IFS(DD_Frequency="Monthly",1,DD_Frequency="Quarterly",IF(MONTH(C$2)=1,1,IF(MONTH(C$2)=4,1,IF(MONTH(C$2)=7,1,IF(MONTH(C$2)=10,1,0)))),DD_Frequency="Annually",IF(MONTH(C$2)=1,1,0))*DD_Payment))))</f>
        <v/>
      </c>
      <c r="E189" s="5" t="str">
        <f t="shared" ref="E189" ca="1" si="9100">IF(B189="","",IF(C189&gt;D189,(C189-D189/2)*(rate_A*(E$1/365)),0))</f>
        <v/>
      </c>
      <c r="F189" s="5" t="str">
        <f t="shared" ca="1" si="6376"/>
        <v/>
      </c>
      <c r="G189" s="5" t="str">
        <f t="shared" ref="G189" ca="1" si="9101">IF(B189="","",G188*(1+rate_A*E$1/365))</f>
        <v/>
      </c>
      <c r="H189" s="5" t="str">
        <f t="shared" ref="H189" ca="1" si="9102">IF(B189="","",H188*(1+rate_A*E$1/365))</f>
        <v/>
      </c>
      <c r="I189" s="5" t="str">
        <f t="shared" ref="I189" ca="1" si="9103">IF(B189="","",I188*(1+rate_joint*E$1/365))</f>
        <v/>
      </c>
      <c r="J189" s="5" t="str">
        <f t="shared" ca="1" si="6477"/>
        <v/>
      </c>
      <c r="K189" s="5" t="str" cm="1">
        <f t="array" aca="1" ref="K189" ca="1">IF(J189="","",_xlfn.IFS(J189&lt;='Hidden inputs'!$C$15,J189*'Hidden inputs'!$D$15,J189&lt;='Hidden inputs'!$C$16,'Hidden inputs'!$C$15*'Hidden inputs'!$D$15+(J189-'Hidden inputs'!$B$16)*'Hidden inputs'!$D$16,J189&lt;='Hidden inputs'!$C$17,'Hidden inputs'!$C$15*'Hidden inputs'!$D$15+('Hidden inputs'!$C$16-'Hidden inputs'!$B$16)*'Hidden inputs'!$D$16+(J189-'Hidden inputs'!$B$17)*'Hidden inputs'!$D$17,J189&gt;'Hidden inputs'!$B$18,'Hidden inputs'!$C$15*'Hidden inputs'!$D$15+('Hidden inputs'!$C$16-'Hidden inputs'!$B$16)*'Hidden inputs'!$D$16+('Hidden inputs'!$C$17-'Hidden inputs'!$B$17)*'Hidden inputs'!$D$17+(J189-'Hidden inputs'!$B$18)*'Hidden inputs'!$D$18))</f>
        <v/>
      </c>
      <c r="L189" s="11" t="str">
        <f t="shared" ca="1" si="6478"/>
        <v/>
      </c>
      <c r="M189" s="5" t="str">
        <f t="shared" ca="1" si="6380"/>
        <v/>
      </c>
      <c r="N189" s="5" t="str">
        <f t="shared" ca="1" si="6381"/>
        <v/>
      </c>
      <c r="O189" s="5" t="str">
        <f ca="1">IF(B189="","",'Hidden inputs'!$D$11*F189+'Hidden inputs'!$E$11*G189)</f>
        <v/>
      </c>
      <c r="P189" s="11" t="str">
        <f t="shared" ca="1" si="6314"/>
        <v/>
      </c>
      <c r="Q189" s="20" t="str">
        <f t="shared" ca="1" si="6315"/>
        <v/>
      </c>
      <c r="R189" s="3" t="str">
        <f t="shared" ca="1" si="6382"/>
        <v/>
      </c>
      <c r="S189" s="5" t="str" cm="1">
        <f t="array" aca="1" ref="S189" ca="1">IF($B189="","",IF(R189=0,0,IF(DD_Payment="",0,IF(R189&lt;_xlfn.IFS(DD_Frequency="Monthly",1,DD_Frequency="Quarterly",IF(MONTH(R$2)=1,1,IF(MONTH(R$2)=4,1,IF(MONTH(R$2)=7,1,IF(MONTH(R$2)=10,1,0)))),DD_Frequency="Annually",IF(MONTH(R$2)=1,1,0))*DD_Payment,R189,_xlfn.IFS(DD_Frequency="Monthly",1,DD_Frequency="Quarterly",IF(MONTH(R$2)=1,1,IF(MONTH(R$2)=4,1,IF(MONTH(R$2)=7,1,IF(MONTH(R$2)=10,1,0)))),DD_Frequency="Annually",IF(MONTH(R$2)=1,1,0))*DD_Payment))))</f>
        <v/>
      </c>
      <c r="T189" s="3" t="str">
        <f t="shared" ref="T189" ca="1" si="9104">IF(B189="","",IF(R189&gt;S189,(R189-S189/2)*(rate_A*((T$1+A189)/365)),0))</f>
        <v/>
      </c>
      <c r="U189" s="3" t="str">
        <f t="shared" ca="1" si="6384"/>
        <v/>
      </c>
      <c r="V189" s="3" t="str">
        <f t="shared" ref="V189" ca="1" si="9105">IF(B189="","",G189*(1+rate_A*(T$1+A189)/365))</f>
        <v/>
      </c>
      <c r="W189" s="3" t="str">
        <f t="shared" ref="W189" ca="1" si="9106">IF(B189="","",H189*(1+rate_A*(T$1+A189)/365))</f>
        <v/>
      </c>
      <c r="X189" s="3" t="str">
        <f t="shared" ref="X189" ca="1" si="9107">IF(B189="","",I189*(1+rate_joint*(T$1+A189)/365))</f>
        <v/>
      </c>
      <c r="Y189" s="5" t="str">
        <f t="shared" ca="1" si="6483"/>
        <v/>
      </c>
      <c r="Z189" s="5" t="str" cm="1">
        <f t="array" aca="1" ref="Z189" ca="1">IF(Y189="","",_xlfn.IFS(Y189&lt;='Hidden inputs'!$C$15,Y189*'Hidden inputs'!$D$15,Y189&lt;='Hidden inputs'!$C$16,'Hidden inputs'!$C$15*'Hidden inputs'!$D$15+(Y189-'Hidden inputs'!$B$16)*'Hidden inputs'!$D$16,Y189&lt;='Hidden inputs'!$C$17,'Hidden inputs'!$C$15*'Hidden inputs'!$D$15+('Hidden inputs'!$C$16-'Hidden inputs'!$B$16)*'Hidden inputs'!$D$16+(Y189-'Hidden inputs'!$B$17)*'Hidden inputs'!$D$17,Y189&gt;'Hidden inputs'!$B$18,'Hidden inputs'!$C$15*'Hidden inputs'!$D$15+('Hidden inputs'!$C$16-'Hidden inputs'!$B$16)*'Hidden inputs'!$D$16+('Hidden inputs'!$C$17-'Hidden inputs'!$B$17)*'Hidden inputs'!$D$17+(Y189-'Hidden inputs'!$B$18)*'Hidden inputs'!$D$18))</f>
        <v/>
      </c>
      <c r="AA189" s="10" t="str">
        <f t="shared" ca="1" si="6484"/>
        <v/>
      </c>
      <c r="AB189" s="5" t="str">
        <f t="shared" ca="1" si="6388"/>
        <v/>
      </c>
      <c r="AC189" s="5" t="str">
        <f t="shared" ca="1" si="6485"/>
        <v/>
      </c>
      <c r="AD189" s="5" t="str">
        <f ca="1">IF(B189="","",'Hidden inputs'!$D$11*U189+'Hidden inputs'!$E$11*V189)</f>
        <v/>
      </c>
      <c r="AE189" s="11" t="str">
        <f t="shared" ca="1" si="6320"/>
        <v/>
      </c>
      <c r="AF189" s="9" t="str">
        <f t="shared" ca="1" si="6389"/>
        <v/>
      </c>
      <c r="AG189" s="3" t="str">
        <f t="shared" ca="1" si="6390"/>
        <v/>
      </c>
      <c r="AH189" s="5" t="str" cm="1">
        <f t="array" aca="1" ref="AH189" ca="1">IF($B189="","",IF(AG189=0,0,IF(DD_Payment="",0,IF(AG189&lt;_xlfn.IFS(DD_Frequency="Monthly",1,DD_Frequency="Quarterly",IF(MONTH(AG$2)=1,1,IF(MONTH(AG$2)=4,1,IF(MONTH(AG$2)=7,1,IF(MONTH(AG$2)=10,1,0)))),DD_Frequency="Annually",IF(MONTH(AG$2)=1,1,0))*DD_Payment,AG189,_xlfn.IFS(DD_Frequency="Monthly",1,DD_Frequency="Quarterly",IF(MONTH(AG$2)=1,1,IF(MONTH(AG$2)=4,1,IF(MONTH(AG$2)=7,1,IF(MONTH(AG$2)=10,1,0)))),DD_Frequency="Annually",IF(MONTH(AG$2)=1,1,0))*DD_Payment))))</f>
        <v/>
      </c>
      <c r="AI189" s="3" t="str">
        <f t="shared" ref="AI189" ca="1" si="9108">IF($B189="","",IF(AG189&gt;AH189,(AG189-AH189/2)*(rate_A*(AI$1/365)),0))</f>
        <v/>
      </c>
      <c r="AJ189" s="3" t="str">
        <f t="shared" ca="1" si="6487"/>
        <v/>
      </c>
      <c r="AK189" s="3" t="str">
        <f t="shared" ref="AK189" ca="1" si="9109">IF($B189="","",V189*(1+rate_A*AI$1/365))</f>
        <v/>
      </c>
      <c r="AL189" s="3" t="str">
        <f t="shared" ref="AL189" ca="1" si="9110">IF($B189="","",W189*(1+rate_A*AI$1/365))</f>
        <v/>
      </c>
      <c r="AM189" s="3" t="str">
        <f t="shared" ref="AM189" ca="1" si="9111">IF($B189="","",X189*(1+rate_joint*AI$1/365))</f>
        <v/>
      </c>
      <c r="AN189" s="5" t="str">
        <f t="shared" ca="1" si="6491"/>
        <v/>
      </c>
      <c r="AO189" s="5" t="str" cm="1">
        <f t="array" aca="1" ref="AO189" ca="1">IF(AN189="","",_xlfn.IFS(AN189&lt;='Hidden inputs'!$C$15,AN189*'Hidden inputs'!$D$15,AN189&lt;='Hidden inputs'!$C$16,'Hidden inputs'!$C$15*'Hidden inputs'!$D$15+(AN189-'Hidden inputs'!$B$16)*'Hidden inputs'!$D$16,AN189&lt;='Hidden inputs'!$C$17,'Hidden inputs'!$C$15*'Hidden inputs'!$D$15+('Hidden inputs'!$C$16-'Hidden inputs'!$B$16)*'Hidden inputs'!$D$16+(AN189-'Hidden inputs'!$B$17)*'Hidden inputs'!$D$17,AN189&gt;'Hidden inputs'!$B$18,'Hidden inputs'!$C$15*'Hidden inputs'!$D$15+('Hidden inputs'!$C$16-'Hidden inputs'!$B$16)*'Hidden inputs'!$D$16+('Hidden inputs'!$C$17-'Hidden inputs'!$B$17)*'Hidden inputs'!$D$17+(AN189-'Hidden inputs'!$B$18)*'Hidden inputs'!$D$18))</f>
        <v/>
      </c>
      <c r="AP189" s="10" t="str">
        <f t="shared" ca="1" si="6492"/>
        <v/>
      </c>
      <c r="AQ189" s="5" t="str">
        <f t="shared" ca="1" si="6395"/>
        <v/>
      </c>
      <c r="AR189" s="5" t="str">
        <f t="shared" ca="1" si="6396"/>
        <v/>
      </c>
      <c r="AS189" s="5" t="str">
        <f ca="1">IF($B189="","",'Hidden inputs'!$D$11*AJ189+'Hidden inputs'!$E$11*AK189)</f>
        <v/>
      </c>
      <c r="AT189" s="11" t="str">
        <f t="shared" ca="1" si="6325"/>
        <v/>
      </c>
      <c r="AU189" s="9" t="str">
        <f t="shared" ca="1" si="6397"/>
        <v/>
      </c>
      <c r="AV189" s="3" t="str">
        <f t="shared" ca="1" si="6398"/>
        <v/>
      </c>
      <c r="AW189" s="5" t="str" cm="1">
        <f t="array" aca="1" ref="AW189" ca="1">IF($B189="","",IF(AV189=0,0,IF(DD_Payment="",0,IF(AV189&lt;_xlfn.IFS(DD_Frequency="Monthly",1,DD_Frequency="Quarterly",IF(MONTH(AV$2)=1,1,IF(MONTH(AV$2)=4,1,IF(MONTH(AV$2)=7,1,IF(MONTH(AV$2)=10,1,0)))),DD_Frequency="Annually",IF(MONTH(AV$2)=1,1,0))*DD_Payment,AV189,_xlfn.IFS(DD_Frequency="Monthly",1,DD_Frequency="Quarterly",IF(MONTH(AV$2)=1,1,IF(MONTH(AV$2)=4,1,IF(MONTH(AV$2)=7,1,IF(MONTH(AV$2)=10,1,0)))),DD_Frequency="Annually",IF(MONTH(AV$2)=1,1,0))*DD_Payment))))</f>
        <v/>
      </c>
      <c r="AX189" s="3" t="str">
        <f t="shared" ref="AX189" ca="1" si="9112">IF($B189="","",IF(AV189&gt;AW189,(AV189-AW189/2)*(rate_A*(AX$1/365)),0))</f>
        <v/>
      </c>
      <c r="AY189" s="3" t="str">
        <f t="shared" ca="1" si="6494"/>
        <v/>
      </c>
      <c r="AZ189" s="3" t="str">
        <f t="shared" ref="AZ189" ca="1" si="9113">IF($B189="","",AK189*(1+rate_A*AX$1/365))</f>
        <v/>
      </c>
      <c r="BA189" s="3" t="str">
        <f t="shared" ref="BA189" ca="1" si="9114">IF($B189="","",AL189*(1+rate_A*AX$1/365))</f>
        <v/>
      </c>
      <c r="BB189" s="3" t="str">
        <f t="shared" ref="BB189" ca="1" si="9115">IF($B189="","",AM189*(1+rate_joint*AX$1/365))</f>
        <v/>
      </c>
      <c r="BC189" s="5" t="str">
        <f t="shared" ca="1" si="6498"/>
        <v/>
      </c>
      <c r="BD189" s="5" t="str" cm="1">
        <f t="array" aca="1" ref="BD189" ca="1">IF(BC189="","",_xlfn.IFS(BC189&lt;='Hidden inputs'!$C$15,BC189*'Hidden inputs'!$D$15,BC189&lt;='Hidden inputs'!$C$16,'Hidden inputs'!$C$15*'Hidden inputs'!$D$15+(BC189-'Hidden inputs'!$B$16)*'Hidden inputs'!$D$16,BC189&lt;='Hidden inputs'!$C$17,'Hidden inputs'!$C$15*'Hidden inputs'!$D$15+('Hidden inputs'!$C$16-'Hidden inputs'!$B$16)*'Hidden inputs'!$D$16+(BC189-'Hidden inputs'!$B$17)*'Hidden inputs'!$D$17,BC189&gt;'Hidden inputs'!$B$18,'Hidden inputs'!$C$15*'Hidden inputs'!$D$15+('Hidden inputs'!$C$16-'Hidden inputs'!$B$16)*'Hidden inputs'!$D$16+('Hidden inputs'!$C$17-'Hidden inputs'!$B$17)*'Hidden inputs'!$D$17+(BC189-'Hidden inputs'!$B$18)*'Hidden inputs'!$D$18))</f>
        <v/>
      </c>
      <c r="BE189" s="10" t="str">
        <f t="shared" ca="1" si="6499"/>
        <v/>
      </c>
      <c r="BF189" s="5" t="str">
        <f t="shared" ca="1" si="6403"/>
        <v/>
      </c>
      <c r="BG189" s="5" t="str">
        <f t="shared" ca="1" si="6404"/>
        <v/>
      </c>
      <c r="BH189" s="5" t="str">
        <f ca="1">IF($B189="","",'Hidden inputs'!$D$11*AY189+'Hidden inputs'!$E$11*AZ189)</f>
        <v/>
      </c>
      <c r="BI189" s="11" t="str">
        <f t="shared" ca="1" si="6330"/>
        <v/>
      </c>
      <c r="BJ189" s="9" t="str">
        <f t="shared" ca="1" si="6405"/>
        <v/>
      </c>
      <c r="BK189" s="3" t="str">
        <f t="shared" ca="1" si="6406"/>
        <v/>
      </c>
      <c r="BL189" s="5" t="str" cm="1">
        <f t="array" aca="1" ref="BL189" ca="1">IF($B189="","",IF(BK189=0,0,IF(DD_Payment="",0,IF(BK189&lt;_xlfn.IFS(DD_Frequency="Monthly",1,DD_Frequency="Quarterly",IF(MONTH(BK$2)=1,1,IF(MONTH(BK$2)=4,1,IF(MONTH(BK$2)=7,1,IF(MONTH(BK$2)=10,1,0)))),DD_Frequency="Annually",IF(MONTH(BK$2)=1,1,0))*DD_Payment,BK189,_xlfn.IFS(DD_Frequency="Monthly",1,DD_Frequency="Quarterly",IF(MONTH(BK$2)=1,1,IF(MONTH(BK$2)=4,1,IF(MONTH(BK$2)=7,1,IF(MONTH(BK$2)=10,1,0)))),DD_Frequency="Annually",IF(MONTH(BK$2)=1,1,0))*DD_Payment))))</f>
        <v/>
      </c>
      <c r="BM189" s="3" t="str">
        <f t="shared" ref="BM189" ca="1" si="9116">IF($B189="","",IF(BK189&gt;BL189,(BK189-BL189/2)*(rate_A*(BM$1/365)),0))</f>
        <v/>
      </c>
      <c r="BN189" s="3" t="str">
        <f t="shared" ca="1" si="6501"/>
        <v/>
      </c>
      <c r="BO189" s="3" t="str">
        <f t="shared" ref="BO189" ca="1" si="9117">IF($B189="","",AZ189*(1+rate_A*BM$1/365))</f>
        <v/>
      </c>
      <c r="BP189" s="3" t="str">
        <f t="shared" ref="BP189" ca="1" si="9118">IF($B189="","",BA189*(1+rate_A*BM$1/365))</f>
        <v/>
      </c>
      <c r="BQ189" s="3" t="str">
        <f t="shared" ref="BQ189" ca="1" si="9119">IF($B189="","",BB189*(1+rate_joint*BM$1/365))</f>
        <v/>
      </c>
      <c r="BR189" s="5" t="str">
        <f t="shared" ca="1" si="6505"/>
        <v/>
      </c>
      <c r="BS189" s="5" t="str" cm="1">
        <f t="array" aca="1" ref="BS189" ca="1">IF(BR189="","",_xlfn.IFS(BR189&lt;='Hidden inputs'!$C$15,BR189*'Hidden inputs'!$D$15,BR189&lt;='Hidden inputs'!$C$16,'Hidden inputs'!$C$15*'Hidden inputs'!$D$15+(BR189-'Hidden inputs'!$B$16)*'Hidden inputs'!$D$16,BR189&lt;='Hidden inputs'!$C$17,'Hidden inputs'!$C$15*'Hidden inputs'!$D$15+('Hidden inputs'!$C$16-'Hidden inputs'!$B$16)*'Hidden inputs'!$D$16+(BR189-'Hidden inputs'!$B$17)*'Hidden inputs'!$D$17,BR189&gt;'Hidden inputs'!$B$18,'Hidden inputs'!$C$15*'Hidden inputs'!$D$15+('Hidden inputs'!$C$16-'Hidden inputs'!$B$16)*'Hidden inputs'!$D$16+('Hidden inputs'!$C$17-'Hidden inputs'!$B$17)*'Hidden inputs'!$D$17+(BR189-'Hidden inputs'!$B$18)*'Hidden inputs'!$D$18))</f>
        <v/>
      </c>
      <c r="BT189" s="10" t="str">
        <f t="shared" ca="1" si="6506"/>
        <v/>
      </c>
      <c r="BU189" s="5" t="str">
        <f t="shared" ca="1" si="6411"/>
        <v/>
      </c>
      <c r="BV189" s="5" t="str">
        <f t="shared" ca="1" si="6412"/>
        <v/>
      </c>
      <c r="BW189" s="5" t="str">
        <f ca="1">IF($B189="","",'Hidden inputs'!$D$11*BN189+'Hidden inputs'!$E$11*BO189)</f>
        <v/>
      </c>
      <c r="BX189" s="11" t="str">
        <f t="shared" ca="1" si="6335"/>
        <v/>
      </c>
      <c r="BY189" s="9" t="str">
        <f t="shared" ca="1" si="6413"/>
        <v/>
      </c>
      <c r="BZ189" s="3" t="str">
        <f t="shared" ca="1" si="6414"/>
        <v/>
      </c>
      <c r="CA189" s="5" t="str" cm="1">
        <f t="array" aca="1" ref="CA189" ca="1">IF($B189="","",IF(BZ189=0,0,IF(DD_Payment="",0,IF(BZ189&lt;_xlfn.IFS(DD_Frequency="Monthly",1,DD_Frequency="Quarterly",IF(MONTH(BZ$2)=1,1,IF(MONTH(BZ$2)=4,1,IF(MONTH(BZ$2)=7,1,IF(MONTH(BZ$2)=10,1,0)))),DD_Frequency="Annually",IF(MONTH(BZ$2)=1,1,0))*DD_Payment,BZ189,_xlfn.IFS(DD_Frequency="Monthly",1,DD_Frequency="Quarterly",IF(MONTH(BZ$2)=1,1,IF(MONTH(BZ$2)=4,1,IF(MONTH(BZ$2)=7,1,IF(MONTH(BZ$2)=10,1,0)))),DD_Frequency="Annually",IF(MONTH(BZ$2)=1,1,0))*DD_Payment))))</f>
        <v/>
      </c>
      <c r="CB189" s="3" t="str">
        <f t="shared" ref="CB189" ca="1" si="9120">IF($B189="","",IF(BZ189&gt;CA189,(BZ189-CA189/2)*(rate_A*(CB$1/365)),0))</f>
        <v/>
      </c>
      <c r="CC189" s="3" t="str">
        <f t="shared" ca="1" si="6508"/>
        <v/>
      </c>
      <c r="CD189" s="3" t="str">
        <f t="shared" ref="CD189" ca="1" si="9121">IF($B189="","",BO189*(1+rate_A*CB$1/365))</f>
        <v/>
      </c>
      <c r="CE189" s="3" t="str">
        <f t="shared" ref="CE189" ca="1" si="9122">IF($B189="","",BP189*(1+rate_A*CB$1/365))</f>
        <v/>
      </c>
      <c r="CF189" s="3" t="str">
        <f t="shared" ref="CF189" ca="1" si="9123">IF($B189="","",BQ189*(1+rate_joint*CB$1/365))</f>
        <v/>
      </c>
      <c r="CG189" s="5" t="str">
        <f t="shared" ca="1" si="6512"/>
        <v/>
      </c>
      <c r="CH189" s="5" t="str" cm="1">
        <f t="array" aca="1" ref="CH189" ca="1">IF(CG189="","",_xlfn.IFS(CG189&lt;='Hidden inputs'!$C$15,CG189*'Hidden inputs'!$D$15,CG189&lt;='Hidden inputs'!$C$16,'Hidden inputs'!$C$15*'Hidden inputs'!$D$15+(CG189-'Hidden inputs'!$B$16)*'Hidden inputs'!$D$16,CG189&lt;='Hidden inputs'!$C$17,'Hidden inputs'!$C$15*'Hidden inputs'!$D$15+('Hidden inputs'!$C$16-'Hidden inputs'!$B$16)*'Hidden inputs'!$D$16+(CG189-'Hidden inputs'!$B$17)*'Hidden inputs'!$D$17,CG189&gt;'Hidden inputs'!$B$18,'Hidden inputs'!$C$15*'Hidden inputs'!$D$15+('Hidden inputs'!$C$16-'Hidden inputs'!$B$16)*'Hidden inputs'!$D$16+('Hidden inputs'!$C$17-'Hidden inputs'!$B$17)*'Hidden inputs'!$D$17+(CG189-'Hidden inputs'!$B$18)*'Hidden inputs'!$D$18))</f>
        <v/>
      </c>
      <c r="CI189" s="10" t="str">
        <f t="shared" ca="1" si="6513"/>
        <v/>
      </c>
      <c r="CJ189" s="5" t="str">
        <f t="shared" ca="1" si="6419"/>
        <v/>
      </c>
      <c r="CK189" s="5" t="str">
        <f t="shared" ca="1" si="6420"/>
        <v/>
      </c>
      <c r="CL189" s="5" t="str">
        <f ca="1">IF($B189="","",'Hidden inputs'!$D$11*CC189+'Hidden inputs'!$E$11*CD189)</f>
        <v/>
      </c>
      <c r="CM189" s="11" t="str">
        <f t="shared" ca="1" si="6340"/>
        <v/>
      </c>
      <c r="CN189" s="9" t="str">
        <f t="shared" ca="1" si="6421"/>
        <v/>
      </c>
      <c r="CO189" s="3" t="str">
        <f t="shared" ca="1" si="6422"/>
        <v/>
      </c>
      <c r="CP189" s="5" t="str" cm="1">
        <f t="array" aca="1" ref="CP189" ca="1">IF($B189="","",IF(CO189=0,0,IF(DD_Payment="",0,IF(CO189&lt;_xlfn.IFS(DD_Frequency="Monthly",1,DD_Frequency="Quarterly",IF(MONTH(CO$2)=1,1,IF(MONTH(CO$2)=4,1,IF(MONTH(CO$2)=7,1,IF(MONTH(CO$2)=10,1,0)))),DD_Frequency="Annually",IF(MONTH(CO$2)=1,1,0))*DD_Payment,CO189,_xlfn.IFS(DD_Frequency="Monthly",1,DD_Frequency="Quarterly",IF(MONTH(CO$2)=1,1,IF(MONTH(CO$2)=4,1,IF(MONTH(CO$2)=7,1,IF(MONTH(CO$2)=10,1,0)))),DD_Frequency="Annually",IF(MONTH(CO$2)=1,1,0))*DD_Payment))))</f>
        <v/>
      </c>
      <c r="CQ189" s="3" t="str">
        <f t="shared" ref="CQ189" ca="1" si="9124">IF($B189="","",IF(CO189&gt;CP189,(CO189-CP189/2)*(rate_A*(CQ$1/365)),0))</f>
        <v/>
      </c>
      <c r="CR189" s="3" t="str">
        <f t="shared" ca="1" si="6515"/>
        <v/>
      </c>
      <c r="CS189" s="3" t="str">
        <f t="shared" ref="CS189" ca="1" si="9125">IF($B189="","",CD189*(1+rate_A*CQ$1/365))</f>
        <v/>
      </c>
      <c r="CT189" s="3" t="str">
        <f t="shared" ref="CT189" ca="1" si="9126">IF($B189="","",CE189*(1+rate_A*CQ$1/365))</f>
        <v/>
      </c>
      <c r="CU189" s="3" t="str">
        <f t="shared" ref="CU189" ca="1" si="9127">IF($B189="","",CF189*(1+rate_joint*CQ$1/365))</f>
        <v/>
      </c>
      <c r="CV189" s="5" t="str">
        <f t="shared" ca="1" si="6519"/>
        <v/>
      </c>
      <c r="CW189" s="5" t="str" cm="1">
        <f t="array" aca="1" ref="CW189" ca="1">IF(CV189="","",_xlfn.IFS(CV189&lt;='Hidden inputs'!$C$15,CV189*'Hidden inputs'!$D$15,CV189&lt;='Hidden inputs'!$C$16,'Hidden inputs'!$C$15*'Hidden inputs'!$D$15+(CV189-'Hidden inputs'!$B$16)*'Hidden inputs'!$D$16,CV189&lt;='Hidden inputs'!$C$17,'Hidden inputs'!$C$15*'Hidden inputs'!$D$15+('Hidden inputs'!$C$16-'Hidden inputs'!$B$16)*'Hidden inputs'!$D$16+(CV189-'Hidden inputs'!$B$17)*'Hidden inputs'!$D$17,CV189&gt;'Hidden inputs'!$B$18,'Hidden inputs'!$C$15*'Hidden inputs'!$D$15+('Hidden inputs'!$C$16-'Hidden inputs'!$B$16)*'Hidden inputs'!$D$16+('Hidden inputs'!$C$17-'Hidden inputs'!$B$17)*'Hidden inputs'!$D$17+(CV189-'Hidden inputs'!$B$18)*'Hidden inputs'!$D$18))</f>
        <v/>
      </c>
      <c r="CX189" s="10" t="str">
        <f t="shared" ca="1" si="6520"/>
        <v/>
      </c>
      <c r="CY189" s="5" t="str">
        <f t="shared" ca="1" si="6427"/>
        <v/>
      </c>
      <c r="CZ189" s="5" t="str">
        <f t="shared" ca="1" si="6428"/>
        <v/>
      </c>
      <c r="DA189" s="5" t="str">
        <f ca="1">IF($B189="","",'Hidden inputs'!$D$11*CR189+'Hidden inputs'!$E$11*CS189)</f>
        <v/>
      </c>
      <c r="DB189" s="11" t="str">
        <f t="shared" ca="1" si="6345"/>
        <v/>
      </c>
      <c r="DC189" s="9" t="str">
        <f t="shared" ca="1" si="6429"/>
        <v/>
      </c>
      <c r="DD189" s="3" t="str">
        <f t="shared" ca="1" si="6430"/>
        <v/>
      </c>
      <c r="DE189" s="5" t="str" cm="1">
        <f t="array" aca="1" ref="DE189" ca="1">IF($B189="","",IF(DD189=0,0,IF(DD_Payment="",0,IF(DD189&lt;_xlfn.IFS(DD_Frequency="Monthly",1,DD_Frequency="Quarterly",IF(MONTH(DD$2)=1,1,IF(MONTH(DD$2)=4,1,IF(MONTH(DD$2)=7,1,IF(MONTH(DD$2)=10,1,0)))),DD_Frequency="Annually",IF(MONTH(DD$2)=1,1,0))*DD_Payment,DD189,_xlfn.IFS(DD_Frequency="Monthly",1,DD_Frequency="Quarterly",IF(MONTH(DD$2)=1,1,IF(MONTH(DD$2)=4,1,IF(MONTH(DD$2)=7,1,IF(MONTH(DD$2)=10,1,0)))),DD_Frequency="Annually",IF(MONTH(DD$2)=1,1,0))*DD_Payment))))</f>
        <v/>
      </c>
      <c r="DF189" s="3" t="str">
        <f t="shared" ref="DF189" ca="1" si="9128">IF($B189="","",IF(DD189&gt;DE189,(DD189-DE189/2)*(rate_A*(DF$1/365)),0))</f>
        <v/>
      </c>
      <c r="DG189" s="3" t="str">
        <f t="shared" ca="1" si="6522"/>
        <v/>
      </c>
      <c r="DH189" s="3" t="str">
        <f t="shared" ref="DH189" ca="1" si="9129">IF($B189="","",CS189*(1+rate_A*DF$1/365))</f>
        <v/>
      </c>
      <c r="DI189" s="3" t="str">
        <f t="shared" ref="DI189" ca="1" si="9130">IF($B189="","",CT189*(1+rate_A*DF$1/365))</f>
        <v/>
      </c>
      <c r="DJ189" s="3" t="str">
        <f t="shared" ref="DJ189" ca="1" si="9131">IF($B189="","",CU189*(1+rate_joint*DF$1/365))</f>
        <v/>
      </c>
      <c r="DK189" s="5" t="str">
        <f t="shared" ca="1" si="6526"/>
        <v/>
      </c>
      <c r="DL189" s="5" t="str" cm="1">
        <f t="array" aca="1" ref="DL189" ca="1">IF(DK189="","",_xlfn.IFS(DK189&lt;='Hidden inputs'!$C$15,DK189*'Hidden inputs'!$D$15,DK189&lt;='Hidden inputs'!$C$16,'Hidden inputs'!$C$15*'Hidden inputs'!$D$15+(DK189-'Hidden inputs'!$B$16)*'Hidden inputs'!$D$16,DK189&lt;='Hidden inputs'!$C$17,'Hidden inputs'!$C$15*'Hidden inputs'!$D$15+('Hidden inputs'!$C$16-'Hidden inputs'!$B$16)*'Hidden inputs'!$D$16+(DK189-'Hidden inputs'!$B$17)*'Hidden inputs'!$D$17,DK189&gt;'Hidden inputs'!$B$18,'Hidden inputs'!$C$15*'Hidden inputs'!$D$15+('Hidden inputs'!$C$16-'Hidden inputs'!$B$16)*'Hidden inputs'!$D$16+('Hidden inputs'!$C$17-'Hidden inputs'!$B$17)*'Hidden inputs'!$D$17+(DK189-'Hidden inputs'!$B$18)*'Hidden inputs'!$D$18))</f>
        <v/>
      </c>
      <c r="DM189" s="10" t="str">
        <f t="shared" ca="1" si="6527"/>
        <v/>
      </c>
      <c r="DN189" s="5" t="str">
        <f t="shared" ca="1" si="6435"/>
        <v/>
      </c>
      <c r="DO189" s="5" t="str">
        <f t="shared" ca="1" si="6436"/>
        <v/>
      </c>
      <c r="DP189" s="5" t="str">
        <f ca="1">IF($B189="","",'Hidden inputs'!$D$11*DG189+'Hidden inputs'!$E$11*DH189)</f>
        <v/>
      </c>
      <c r="DQ189" s="11" t="str">
        <f t="shared" ca="1" si="6350"/>
        <v/>
      </c>
      <c r="DR189" s="9" t="str">
        <f t="shared" ca="1" si="6437"/>
        <v/>
      </c>
      <c r="DS189" s="3" t="str">
        <f t="shared" ca="1" si="6438"/>
        <v/>
      </c>
      <c r="DT189" s="5" t="str" cm="1">
        <f t="array" aca="1" ref="DT189" ca="1">IF($B189="","",IF(DS189=0,0,IF(DD_Payment="",0,IF(DS189&lt;_xlfn.IFS(DD_Frequency="Monthly",1,DD_Frequency="Quarterly",IF(MONTH(DS$2)=1,1,IF(MONTH(DS$2)=4,1,IF(MONTH(DS$2)=7,1,IF(MONTH(DS$2)=10,1,0)))),DD_Frequency="Annually",IF(MONTH(DS$2)=1,1,0))*DD_Payment,DS189,_xlfn.IFS(DD_Frequency="Monthly",1,DD_Frequency="Quarterly",IF(MONTH(DS$2)=1,1,IF(MONTH(DS$2)=4,1,IF(MONTH(DS$2)=7,1,IF(MONTH(DS$2)=10,1,0)))),DD_Frequency="Annually",IF(MONTH(DS$2)=1,1,0))*DD_Payment))))</f>
        <v/>
      </c>
      <c r="DU189" s="3" t="str">
        <f t="shared" ref="DU189" ca="1" si="9132">IF($B189="","",IF(DS189&gt;DT189,(DS189-DT189/2)*(rate_A*(DU$1/365)),0))</f>
        <v/>
      </c>
      <c r="DV189" s="3" t="str">
        <f t="shared" ca="1" si="6529"/>
        <v/>
      </c>
      <c r="DW189" s="3" t="str">
        <f t="shared" ref="DW189" ca="1" si="9133">IF($B189="","",DH189*(1+rate_A*DU$1/365))</f>
        <v/>
      </c>
      <c r="DX189" s="3" t="str">
        <f t="shared" ref="DX189" ca="1" si="9134">IF($B189="","",DI189*(1+rate_A*DU$1/365))</f>
        <v/>
      </c>
      <c r="DY189" s="3" t="str">
        <f t="shared" ref="DY189" ca="1" si="9135">IF($B189="","",DJ189*(1+rate_joint*DU$1/365))</f>
        <v/>
      </c>
      <c r="DZ189" s="5" t="str">
        <f t="shared" ca="1" si="6533"/>
        <v/>
      </c>
      <c r="EA189" s="5" t="str" cm="1">
        <f t="array" aca="1" ref="EA189" ca="1">IF(DZ189="","",_xlfn.IFS(DZ189&lt;='Hidden inputs'!$C$15,DZ189*'Hidden inputs'!$D$15,DZ189&lt;='Hidden inputs'!$C$16,'Hidden inputs'!$C$15*'Hidden inputs'!$D$15+(DZ189-'Hidden inputs'!$B$16)*'Hidden inputs'!$D$16,DZ189&lt;='Hidden inputs'!$C$17,'Hidden inputs'!$C$15*'Hidden inputs'!$D$15+('Hidden inputs'!$C$16-'Hidden inputs'!$B$16)*'Hidden inputs'!$D$16+(DZ189-'Hidden inputs'!$B$17)*'Hidden inputs'!$D$17,DZ189&gt;'Hidden inputs'!$B$18,'Hidden inputs'!$C$15*'Hidden inputs'!$D$15+('Hidden inputs'!$C$16-'Hidden inputs'!$B$16)*'Hidden inputs'!$D$16+('Hidden inputs'!$C$17-'Hidden inputs'!$B$17)*'Hidden inputs'!$D$17+(DZ189-'Hidden inputs'!$B$18)*'Hidden inputs'!$D$18))</f>
        <v/>
      </c>
      <c r="EB189" s="10" t="str">
        <f t="shared" ca="1" si="6534"/>
        <v/>
      </c>
      <c r="EC189" s="5" t="str">
        <f t="shared" ca="1" si="6443"/>
        <v/>
      </c>
      <c r="ED189" s="5" t="str">
        <f t="shared" ca="1" si="6444"/>
        <v/>
      </c>
      <c r="EE189" s="5" t="str">
        <f ca="1">IF($B189="","",'Hidden inputs'!$D$11*DV189+'Hidden inputs'!$E$11*DW189)</f>
        <v/>
      </c>
      <c r="EF189" s="11" t="str">
        <f t="shared" ca="1" si="6355"/>
        <v/>
      </c>
      <c r="EG189" s="9" t="str">
        <f t="shared" ca="1" si="6445"/>
        <v/>
      </c>
      <c r="EH189" s="3" t="str">
        <f t="shared" ca="1" si="6446"/>
        <v/>
      </c>
      <c r="EI189" s="5" t="str" cm="1">
        <f t="array" aca="1" ref="EI189" ca="1">IF($B189="","",IF(EH189=0,0,IF(DD_Payment="",0,IF(EH189&lt;_xlfn.IFS(DD_Frequency="Monthly",1,DD_Frequency="Quarterly",IF(MONTH(EH$2)=1,1,IF(MONTH(EH$2)=4,1,IF(MONTH(EH$2)=7,1,IF(MONTH(EH$2)=10,1,0)))),DD_Frequency="Annually",IF(MONTH(EH$2)=1,1,0))*DD_Payment,EH189,_xlfn.IFS(DD_Frequency="Monthly",1,DD_Frequency="Quarterly",IF(MONTH(EH$2)=1,1,IF(MONTH(EH$2)=4,1,IF(MONTH(EH$2)=7,1,IF(MONTH(EH$2)=10,1,0)))),DD_Frequency="Annually",IF(MONTH(EH$2)=1,1,0))*DD_Payment))))</f>
        <v/>
      </c>
      <c r="EJ189" s="3" t="str">
        <f t="shared" ref="EJ189" ca="1" si="9136">IF($B189="","",IF(EH189&gt;EI189,(EH189-EI189/2)*(rate_A*(EJ$1/365)),0))</f>
        <v/>
      </c>
      <c r="EK189" s="3" t="str">
        <f t="shared" ca="1" si="6536"/>
        <v/>
      </c>
      <c r="EL189" s="3" t="str">
        <f t="shared" ref="EL189" ca="1" si="9137">IF($B189="","",DW189*(1+rate_A*EJ$1/365))</f>
        <v/>
      </c>
      <c r="EM189" s="3" t="str">
        <f t="shared" ref="EM189" ca="1" si="9138">IF($B189="","",DX189*(1+rate_A*EJ$1/365))</f>
        <v/>
      </c>
      <c r="EN189" s="3" t="str">
        <f t="shared" ref="EN189" ca="1" si="9139">IF($B189="","",DY189*(1+rate_joint*EJ$1/365))</f>
        <v/>
      </c>
      <c r="EO189" s="5" t="str">
        <f t="shared" ca="1" si="6540"/>
        <v/>
      </c>
      <c r="EP189" s="5" t="str" cm="1">
        <f t="array" aca="1" ref="EP189" ca="1">IF(EO189="","",_xlfn.IFS(EO189&lt;='Hidden inputs'!$C$15,EO189*'Hidden inputs'!$D$15,EO189&lt;='Hidden inputs'!$C$16,'Hidden inputs'!$C$15*'Hidden inputs'!$D$15+(EO189-'Hidden inputs'!$B$16)*'Hidden inputs'!$D$16,EO189&lt;='Hidden inputs'!$C$17,'Hidden inputs'!$C$15*'Hidden inputs'!$D$15+('Hidden inputs'!$C$16-'Hidden inputs'!$B$16)*'Hidden inputs'!$D$16+(EO189-'Hidden inputs'!$B$17)*'Hidden inputs'!$D$17,EO189&gt;'Hidden inputs'!$B$18,'Hidden inputs'!$C$15*'Hidden inputs'!$D$15+('Hidden inputs'!$C$16-'Hidden inputs'!$B$16)*'Hidden inputs'!$D$16+('Hidden inputs'!$C$17-'Hidden inputs'!$B$17)*'Hidden inputs'!$D$17+(EO189-'Hidden inputs'!$B$18)*'Hidden inputs'!$D$18))</f>
        <v/>
      </c>
      <c r="EQ189" s="10" t="str">
        <f t="shared" ca="1" si="6541"/>
        <v/>
      </c>
      <c r="ER189" s="5" t="str">
        <f t="shared" ca="1" si="6451"/>
        <v/>
      </c>
      <c r="ES189" s="5" t="str">
        <f t="shared" ca="1" si="6452"/>
        <v/>
      </c>
      <c r="ET189" s="5" t="str">
        <f ca="1">IF($B189="","",'Hidden inputs'!$D$11*EK189+'Hidden inputs'!$E$11*EL189)</f>
        <v/>
      </c>
      <c r="EU189" s="11" t="str">
        <f t="shared" ca="1" si="6360"/>
        <v/>
      </c>
      <c r="EV189" s="9" t="str">
        <f t="shared" ca="1" si="6453"/>
        <v/>
      </c>
      <c r="EW189" s="3" t="str">
        <f t="shared" ca="1" si="6454"/>
        <v/>
      </c>
      <c r="EX189" s="5" t="str" cm="1">
        <f t="array" aca="1" ref="EX189" ca="1">IF($B189="","",IF(EW189=0,0,IF(DD_Payment="",0,IF(EW189&lt;_xlfn.IFS(DD_Frequency="Monthly",1,DD_Frequency="Quarterly",IF(MONTH(EW$2)=1,1,IF(MONTH(EW$2)=4,1,IF(MONTH(EW$2)=7,1,IF(MONTH(EW$2)=10,1,0)))),DD_Frequency="Annually",IF(MONTH(EW$2)=1,1,0))*DD_Payment,EW189,_xlfn.IFS(DD_Frequency="Monthly",1,DD_Frequency="Quarterly",IF(MONTH(EW$2)=1,1,IF(MONTH(EW$2)=4,1,IF(MONTH(EW$2)=7,1,IF(MONTH(EW$2)=10,1,0)))),DD_Frequency="Annually",IF(MONTH(EW$2)=1,1,0))*DD_Payment))))</f>
        <v/>
      </c>
      <c r="EY189" s="3" t="str">
        <f t="shared" ref="EY189" ca="1" si="9140">IF($B189="","",IF(EW189&gt;EX189,(EW189-EX189/2)*(rate_A*(EY$1/365)),0))</f>
        <v/>
      </c>
      <c r="EZ189" s="3" t="str">
        <f t="shared" ca="1" si="6543"/>
        <v/>
      </c>
      <c r="FA189" s="3" t="str">
        <f t="shared" ref="FA189" ca="1" si="9141">IF($B189="","",EL189*(1+rate_A*EY$1/365))</f>
        <v/>
      </c>
      <c r="FB189" s="3" t="str">
        <f t="shared" ref="FB189" ca="1" si="9142">IF($B189="","",EM189*(1+rate_A*EY$1/365))</f>
        <v/>
      </c>
      <c r="FC189" s="3" t="str">
        <f t="shared" ref="FC189" ca="1" si="9143">IF($B189="","",EN189*(1+rate_joint*EY$1/365))</f>
        <v/>
      </c>
      <c r="FD189" s="5" t="str">
        <f t="shared" ca="1" si="6547"/>
        <v/>
      </c>
      <c r="FE189" s="5" t="str" cm="1">
        <f t="array" aca="1" ref="FE189" ca="1">IF(FD189="","",_xlfn.IFS(FD189&lt;='Hidden inputs'!$C$15,FD189*'Hidden inputs'!$D$15,FD189&lt;='Hidden inputs'!$C$16,'Hidden inputs'!$C$15*'Hidden inputs'!$D$15+(FD189-'Hidden inputs'!$B$16)*'Hidden inputs'!$D$16,FD189&lt;='Hidden inputs'!$C$17,'Hidden inputs'!$C$15*'Hidden inputs'!$D$15+('Hidden inputs'!$C$16-'Hidden inputs'!$B$16)*'Hidden inputs'!$D$16+(FD189-'Hidden inputs'!$B$17)*'Hidden inputs'!$D$17,FD189&gt;'Hidden inputs'!$B$18,'Hidden inputs'!$C$15*'Hidden inputs'!$D$15+('Hidden inputs'!$C$16-'Hidden inputs'!$B$16)*'Hidden inputs'!$D$16+('Hidden inputs'!$C$17-'Hidden inputs'!$B$17)*'Hidden inputs'!$D$17+(FD189-'Hidden inputs'!$B$18)*'Hidden inputs'!$D$18))</f>
        <v/>
      </c>
      <c r="FF189" s="10" t="str">
        <f t="shared" ca="1" si="6548"/>
        <v/>
      </c>
      <c r="FG189" s="5" t="str">
        <f t="shared" ca="1" si="6459"/>
        <v/>
      </c>
      <c r="FH189" s="5" t="str">
        <f t="shared" ca="1" si="6460"/>
        <v/>
      </c>
      <c r="FI189" s="5" t="str">
        <f ca="1">IF($B189="","",'Hidden inputs'!$D$11*EZ189+'Hidden inputs'!$E$11*FA189)</f>
        <v/>
      </c>
      <c r="FJ189" s="11" t="str">
        <f t="shared" ca="1" si="6365"/>
        <v/>
      </c>
      <c r="FK189" s="9" t="str">
        <f t="shared" ca="1" si="6461"/>
        <v/>
      </c>
      <c r="FL189" s="3" t="str">
        <f t="shared" ca="1" si="6462"/>
        <v/>
      </c>
      <c r="FM189" s="5" t="str" cm="1">
        <f t="array" aca="1" ref="FM189" ca="1">IF($B189="","",IF(FL189=0,0,IF(DD_Payment="",0,IF(FL189&lt;_xlfn.IFS(DD_Frequency="Monthly",1,DD_Frequency="Quarterly",IF(MONTH(FL$2)=1,1,IF(MONTH(FL$2)=4,1,IF(MONTH(FL$2)=7,1,IF(MONTH(FL$2)=10,1,0)))),DD_Frequency="Annually",IF(MONTH(FL$2)=1,1,0))*DD_Payment,FL189,_xlfn.IFS(DD_Frequency="Monthly",1,DD_Frequency="Quarterly",IF(MONTH(FL$2)=1,1,IF(MONTH(FL$2)=4,1,IF(MONTH(FL$2)=7,1,IF(MONTH(FL$2)=10,1,0)))),DD_Frequency="Annually",IF(MONTH(FL$2)=1,1,0))*DD_Payment))))</f>
        <v/>
      </c>
      <c r="FN189" s="3" t="str">
        <f t="shared" ref="FN189" ca="1" si="9144">IF($B189="","",IF(FL189&gt;FM189,(FL189-FM189/2)*(rate_A*(FN$1/365)),0))</f>
        <v/>
      </c>
      <c r="FO189" s="3" t="str">
        <f t="shared" ca="1" si="6550"/>
        <v/>
      </c>
      <c r="FP189" s="3" t="str">
        <f t="shared" ref="FP189" ca="1" si="9145">IF($B189="","",FA189*(1+rate_A*FN$1/365))</f>
        <v/>
      </c>
      <c r="FQ189" s="3" t="str">
        <f t="shared" ref="FQ189" ca="1" si="9146">IF($B189="","",FB189*(1+rate_A*FN$1/365))</f>
        <v/>
      </c>
      <c r="FR189" s="3" t="str">
        <f t="shared" ref="FR189" ca="1" si="9147">IF($B189="","",FC189*(1+rate_joint*FN$1/365))</f>
        <v/>
      </c>
      <c r="FS189" s="5" t="str">
        <f t="shared" ca="1" si="6554"/>
        <v/>
      </c>
      <c r="FT189" s="5" t="str" cm="1">
        <f t="array" aca="1" ref="FT189" ca="1">IF(FS189="","",_xlfn.IFS(FS189&lt;='Hidden inputs'!$C$15,FS189*'Hidden inputs'!$D$15,FS189&lt;='Hidden inputs'!$C$16,'Hidden inputs'!$C$15*'Hidden inputs'!$D$15+(FS189-'Hidden inputs'!$B$16)*'Hidden inputs'!$D$16,FS189&lt;='Hidden inputs'!$C$17,'Hidden inputs'!$C$15*'Hidden inputs'!$D$15+('Hidden inputs'!$C$16-'Hidden inputs'!$B$16)*'Hidden inputs'!$D$16+(FS189-'Hidden inputs'!$B$17)*'Hidden inputs'!$D$17,FS189&gt;'Hidden inputs'!$B$18,'Hidden inputs'!$C$15*'Hidden inputs'!$D$15+('Hidden inputs'!$C$16-'Hidden inputs'!$B$16)*'Hidden inputs'!$D$16+('Hidden inputs'!$C$17-'Hidden inputs'!$B$17)*'Hidden inputs'!$D$17+(FS189-'Hidden inputs'!$B$18)*'Hidden inputs'!$D$18))</f>
        <v/>
      </c>
      <c r="FU189" s="10" t="str">
        <f t="shared" ca="1" si="6555"/>
        <v/>
      </c>
      <c r="FV189" s="5" t="str">
        <f t="shared" ca="1" si="6467"/>
        <v/>
      </c>
      <c r="FW189" s="5" t="str">
        <f t="shared" ca="1" si="6468"/>
        <v/>
      </c>
      <c r="FX189" s="5" t="str">
        <f ca="1">IF($B189="","",'Hidden inputs'!$D$11*FO189+'Hidden inputs'!$E$11*FP189)</f>
        <v/>
      </c>
      <c r="FY189" s="11" t="str">
        <f t="shared" ca="1" si="6370"/>
        <v/>
      </c>
      <c r="FZ189" s="9" t="str">
        <f t="shared" ca="1" si="6469"/>
        <v/>
      </c>
      <c r="GA189" s="5" t="str">
        <f t="shared" ca="1" si="6470"/>
        <v/>
      </c>
      <c r="GB189" s="5" t="str">
        <f t="shared" ca="1" si="6471"/>
        <v/>
      </c>
      <c r="GC189" s="5" t="str">
        <f t="shared" ca="1" si="6371"/>
        <v/>
      </c>
      <c r="GD189" s="5" t="str">
        <f t="shared" ca="1" si="6372"/>
        <v/>
      </c>
    </row>
    <row r="190" spans="1:186" x14ac:dyDescent="0.35">
      <c r="A190" s="2"/>
      <c r="B190" s="6" t="str">
        <f t="shared" ca="1" si="6374"/>
        <v/>
      </c>
      <c r="C190" s="5" t="str">
        <f t="shared" ca="1" si="6472"/>
        <v/>
      </c>
      <c r="D190" s="5" t="str" cm="1">
        <f t="array" aca="1" ref="D190" ca="1">IF($B190="","",IF(C190=0,0,IF(DD_Payment="",0,IF(C190&lt;_xlfn.IFS(DD_Frequency="Monthly",1,DD_Frequency="Quarterly",IF(MONTH(C$2)=1,1,IF(MONTH(C$2)=4,1,IF(MONTH(C$2)=7,1,IF(MONTH(C$2)=10,1,0)))),DD_Frequency="Annually",IF(MONTH(C$2)=1,1,0))*DD_Payment,C190,_xlfn.IFS(DD_Frequency="Monthly",1,DD_Frequency="Quarterly",IF(MONTH(C$2)=1,1,IF(MONTH(C$2)=4,1,IF(MONTH(C$2)=7,1,IF(MONTH(C$2)=10,1,0)))),DD_Frequency="Annually",IF(MONTH(C$2)=1,1,0))*DD_Payment))))</f>
        <v/>
      </c>
      <c r="E190" s="5" t="str">
        <f t="shared" ref="E190" ca="1" si="9148">IF(B190="","",IF(C190&gt;D190,(C190-D190/2)*(rate_A*(E$1/365)),0))</f>
        <v/>
      </c>
      <c r="F190" s="5" t="str">
        <f t="shared" ca="1" si="6376"/>
        <v/>
      </c>
      <c r="G190" s="5" t="str">
        <f t="shared" ref="G190" ca="1" si="9149">IF(B190="","",G189*(1+rate_A*E$1/365))</f>
        <v/>
      </c>
      <c r="H190" s="5" t="str">
        <f t="shared" ref="H190" ca="1" si="9150">IF(B190="","",H189*(1+rate_A*E$1/365))</f>
        <v/>
      </c>
      <c r="I190" s="5" t="str">
        <f t="shared" ref="I190" ca="1" si="9151">IF(B190="","",I189*(1+rate_joint*E$1/365))</f>
        <v/>
      </c>
      <c r="J190" s="5" t="str">
        <f t="shared" ca="1" si="6477"/>
        <v/>
      </c>
      <c r="K190" s="5" t="str" cm="1">
        <f t="array" aca="1" ref="K190" ca="1">IF(J190="","",_xlfn.IFS(J190&lt;='Hidden inputs'!$C$15,J190*'Hidden inputs'!$D$15,J190&lt;='Hidden inputs'!$C$16,'Hidden inputs'!$C$15*'Hidden inputs'!$D$15+(J190-'Hidden inputs'!$B$16)*'Hidden inputs'!$D$16,J190&lt;='Hidden inputs'!$C$17,'Hidden inputs'!$C$15*'Hidden inputs'!$D$15+('Hidden inputs'!$C$16-'Hidden inputs'!$B$16)*'Hidden inputs'!$D$16+(J190-'Hidden inputs'!$B$17)*'Hidden inputs'!$D$17,J190&gt;'Hidden inputs'!$B$18,'Hidden inputs'!$C$15*'Hidden inputs'!$D$15+('Hidden inputs'!$C$16-'Hidden inputs'!$B$16)*'Hidden inputs'!$D$16+('Hidden inputs'!$C$17-'Hidden inputs'!$B$17)*'Hidden inputs'!$D$17+(J190-'Hidden inputs'!$B$18)*'Hidden inputs'!$D$18))</f>
        <v/>
      </c>
      <c r="L190" s="11" t="str">
        <f t="shared" ca="1" si="6478"/>
        <v/>
      </c>
      <c r="M190" s="5" t="str">
        <f t="shared" ca="1" si="6380"/>
        <v/>
      </c>
      <c r="N190" s="5" t="str">
        <f t="shared" ca="1" si="6381"/>
        <v/>
      </c>
      <c r="O190" s="5" t="str">
        <f ca="1">IF(B190="","",'Hidden inputs'!$D$11*F190+'Hidden inputs'!$E$11*G190)</f>
        <v/>
      </c>
      <c r="P190" s="11" t="str">
        <f t="shared" ca="1" si="6314"/>
        <v/>
      </c>
      <c r="Q190" s="20" t="str">
        <f t="shared" ca="1" si="6315"/>
        <v/>
      </c>
      <c r="R190" s="3" t="str">
        <f t="shared" ca="1" si="6382"/>
        <v/>
      </c>
      <c r="S190" s="5" t="str" cm="1">
        <f t="array" aca="1" ref="S190" ca="1">IF($B190="","",IF(R190=0,0,IF(DD_Payment="",0,IF(R190&lt;_xlfn.IFS(DD_Frequency="Monthly",1,DD_Frequency="Quarterly",IF(MONTH(R$2)=1,1,IF(MONTH(R$2)=4,1,IF(MONTH(R$2)=7,1,IF(MONTH(R$2)=10,1,0)))),DD_Frequency="Annually",IF(MONTH(R$2)=1,1,0))*DD_Payment,R190,_xlfn.IFS(DD_Frequency="Monthly",1,DD_Frequency="Quarterly",IF(MONTH(R$2)=1,1,IF(MONTH(R$2)=4,1,IF(MONTH(R$2)=7,1,IF(MONTH(R$2)=10,1,0)))),DD_Frequency="Annually",IF(MONTH(R$2)=1,1,0))*DD_Payment))))</f>
        <v/>
      </c>
      <c r="T190" s="3" t="str">
        <f t="shared" ref="T190" ca="1" si="9152">IF(B190="","",IF(R190&gt;S190,(R190-S190/2)*(rate_A*((T$1+A190)/365)),0))</f>
        <v/>
      </c>
      <c r="U190" s="3" t="str">
        <f t="shared" ca="1" si="6384"/>
        <v/>
      </c>
      <c r="V190" s="3" t="str">
        <f t="shared" ref="V190" ca="1" si="9153">IF(B190="","",G190*(1+rate_A*(T$1+A190)/365))</f>
        <v/>
      </c>
      <c r="W190" s="3" t="str">
        <f t="shared" ref="W190" ca="1" si="9154">IF(B190="","",H190*(1+rate_A*(T$1+A190)/365))</f>
        <v/>
      </c>
      <c r="X190" s="3" t="str">
        <f t="shared" ref="X190" ca="1" si="9155">IF(B190="","",I190*(1+rate_joint*(T$1+A190)/365))</f>
        <v/>
      </c>
      <c r="Y190" s="5" t="str">
        <f t="shared" ca="1" si="6483"/>
        <v/>
      </c>
      <c r="Z190" s="5" t="str" cm="1">
        <f t="array" aca="1" ref="Z190" ca="1">IF(Y190="","",_xlfn.IFS(Y190&lt;='Hidden inputs'!$C$15,Y190*'Hidden inputs'!$D$15,Y190&lt;='Hidden inputs'!$C$16,'Hidden inputs'!$C$15*'Hidden inputs'!$D$15+(Y190-'Hidden inputs'!$B$16)*'Hidden inputs'!$D$16,Y190&lt;='Hidden inputs'!$C$17,'Hidden inputs'!$C$15*'Hidden inputs'!$D$15+('Hidden inputs'!$C$16-'Hidden inputs'!$B$16)*'Hidden inputs'!$D$16+(Y190-'Hidden inputs'!$B$17)*'Hidden inputs'!$D$17,Y190&gt;'Hidden inputs'!$B$18,'Hidden inputs'!$C$15*'Hidden inputs'!$D$15+('Hidden inputs'!$C$16-'Hidden inputs'!$B$16)*'Hidden inputs'!$D$16+('Hidden inputs'!$C$17-'Hidden inputs'!$B$17)*'Hidden inputs'!$D$17+(Y190-'Hidden inputs'!$B$18)*'Hidden inputs'!$D$18))</f>
        <v/>
      </c>
      <c r="AA190" s="10" t="str">
        <f t="shared" ca="1" si="6484"/>
        <v/>
      </c>
      <c r="AB190" s="5" t="str">
        <f t="shared" ca="1" si="6388"/>
        <v/>
      </c>
      <c r="AC190" s="5" t="str">
        <f t="shared" ca="1" si="6485"/>
        <v/>
      </c>
      <c r="AD190" s="5" t="str">
        <f ca="1">IF(B190="","",'Hidden inputs'!$D$11*U190+'Hidden inputs'!$E$11*V190)</f>
        <v/>
      </c>
      <c r="AE190" s="11" t="str">
        <f t="shared" ca="1" si="6320"/>
        <v/>
      </c>
      <c r="AF190" s="9" t="str">
        <f t="shared" ca="1" si="6389"/>
        <v/>
      </c>
      <c r="AG190" s="3" t="str">
        <f t="shared" ca="1" si="6390"/>
        <v/>
      </c>
      <c r="AH190" s="5" t="str" cm="1">
        <f t="array" aca="1" ref="AH190" ca="1">IF($B190="","",IF(AG190=0,0,IF(DD_Payment="",0,IF(AG190&lt;_xlfn.IFS(DD_Frequency="Monthly",1,DD_Frequency="Quarterly",IF(MONTH(AG$2)=1,1,IF(MONTH(AG$2)=4,1,IF(MONTH(AG$2)=7,1,IF(MONTH(AG$2)=10,1,0)))),DD_Frequency="Annually",IF(MONTH(AG$2)=1,1,0))*DD_Payment,AG190,_xlfn.IFS(DD_Frequency="Monthly",1,DD_Frequency="Quarterly",IF(MONTH(AG$2)=1,1,IF(MONTH(AG$2)=4,1,IF(MONTH(AG$2)=7,1,IF(MONTH(AG$2)=10,1,0)))),DD_Frequency="Annually",IF(MONTH(AG$2)=1,1,0))*DD_Payment))))</f>
        <v/>
      </c>
      <c r="AI190" s="3" t="str">
        <f t="shared" ref="AI190" ca="1" si="9156">IF($B190="","",IF(AG190&gt;AH190,(AG190-AH190/2)*(rate_A*(AI$1/365)),0))</f>
        <v/>
      </c>
      <c r="AJ190" s="3" t="str">
        <f t="shared" ca="1" si="6487"/>
        <v/>
      </c>
      <c r="AK190" s="3" t="str">
        <f t="shared" ref="AK190" ca="1" si="9157">IF($B190="","",V190*(1+rate_A*AI$1/365))</f>
        <v/>
      </c>
      <c r="AL190" s="3" t="str">
        <f t="shared" ref="AL190" ca="1" si="9158">IF($B190="","",W190*(1+rate_A*AI$1/365))</f>
        <v/>
      </c>
      <c r="AM190" s="3" t="str">
        <f t="shared" ref="AM190" ca="1" si="9159">IF($B190="","",X190*(1+rate_joint*AI$1/365))</f>
        <v/>
      </c>
      <c r="AN190" s="5" t="str">
        <f t="shared" ca="1" si="6491"/>
        <v/>
      </c>
      <c r="AO190" s="5" t="str" cm="1">
        <f t="array" aca="1" ref="AO190" ca="1">IF(AN190="","",_xlfn.IFS(AN190&lt;='Hidden inputs'!$C$15,AN190*'Hidden inputs'!$D$15,AN190&lt;='Hidden inputs'!$C$16,'Hidden inputs'!$C$15*'Hidden inputs'!$D$15+(AN190-'Hidden inputs'!$B$16)*'Hidden inputs'!$D$16,AN190&lt;='Hidden inputs'!$C$17,'Hidden inputs'!$C$15*'Hidden inputs'!$D$15+('Hidden inputs'!$C$16-'Hidden inputs'!$B$16)*'Hidden inputs'!$D$16+(AN190-'Hidden inputs'!$B$17)*'Hidden inputs'!$D$17,AN190&gt;'Hidden inputs'!$B$18,'Hidden inputs'!$C$15*'Hidden inputs'!$D$15+('Hidden inputs'!$C$16-'Hidden inputs'!$B$16)*'Hidden inputs'!$D$16+('Hidden inputs'!$C$17-'Hidden inputs'!$B$17)*'Hidden inputs'!$D$17+(AN190-'Hidden inputs'!$B$18)*'Hidden inputs'!$D$18))</f>
        <v/>
      </c>
      <c r="AP190" s="10" t="str">
        <f t="shared" ca="1" si="6492"/>
        <v/>
      </c>
      <c r="AQ190" s="5" t="str">
        <f t="shared" ca="1" si="6395"/>
        <v/>
      </c>
      <c r="AR190" s="5" t="str">
        <f t="shared" ca="1" si="6396"/>
        <v/>
      </c>
      <c r="AS190" s="5" t="str">
        <f ca="1">IF($B190="","",'Hidden inputs'!$D$11*AJ190+'Hidden inputs'!$E$11*AK190)</f>
        <v/>
      </c>
      <c r="AT190" s="11" t="str">
        <f t="shared" ca="1" si="6325"/>
        <v/>
      </c>
      <c r="AU190" s="9" t="str">
        <f t="shared" ca="1" si="6397"/>
        <v/>
      </c>
      <c r="AV190" s="3" t="str">
        <f t="shared" ca="1" si="6398"/>
        <v/>
      </c>
      <c r="AW190" s="5" t="str" cm="1">
        <f t="array" aca="1" ref="AW190" ca="1">IF($B190="","",IF(AV190=0,0,IF(DD_Payment="",0,IF(AV190&lt;_xlfn.IFS(DD_Frequency="Monthly",1,DD_Frequency="Quarterly",IF(MONTH(AV$2)=1,1,IF(MONTH(AV$2)=4,1,IF(MONTH(AV$2)=7,1,IF(MONTH(AV$2)=10,1,0)))),DD_Frequency="Annually",IF(MONTH(AV$2)=1,1,0))*DD_Payment,AV190,_xlfn.IFS(DD_Frequency="Monthly",1,DD_Frequency="Quarterly",IF(MONTH(AV$2)=1,1,IF(MONTH(AV$2)=4,1,IF(MONTH(AV$2)=7,1,IF(MONTH(AV$2)=10,1,0)))),DD_Frequency="Annually",IF(MONTH(AV$2)=1,1,0))*DD_Payment))))</f>
        <v/>
      </c>
      <c r="AX190" s="3" t="str">
        <f t="shared" ref="AX190" ca="1" si="9160">IF($B190="","",IF(AV190&gt;AW190,(AV190-AW190/2)*(rate_A*(AX$1/365)),0))</f>
        <v/>
      </c>
      <c r="AY190" s="3" t="str">
        <f t="shared" ca="1" si="6494"/>
        <v/>
      </c>
      <c r="AZ190" s="3" t="str">
        <f t="shared" ref="AZ190" ca="1" si="9161">IF($B190="","",AK190*(1+rate_A*AX$1/365))</f>
        <v/>
      </c>
      <c r="BA190" s="3" t="str">
        <f t="shared" ref="BA190" ca="1" si="9162">IF($B190="","",AL190*(1+rate_A*AX$1/365))</f>
        <v/>
      </c>
      <c r="BB190" s="3" t="str">
        <f t="shared" ref="BB190" ca="1" si="9163">IF($B190="","",AM190*(1+rate_joint*AX$1/365))</f>
        <v/>
      </c>
      <c r="BC190" s="5" t="str">
        <f t="shared" ca="1" si="6498"/>
        <v/>
      </c>
      <c r="BD190" s="5" t="str" cm="1">
        <f t="array" aca="1" ref="BD190" ca="1">IF(BC190="","",_xlfn.IFS(BC190&lt;='Hidden inputs'!$C$15,BC190*'Hidden inputs'!$D$15,BC190&lt;='Hidden inputs'!$C$16,'Hidden inputs'!$C$15*'Hidden inputs'!$D$15+(BC190-'Hidden inputs'!$B$16)*'Hidden inputs'!$D$16,BC190&lt;='Hidden inputs'!$C$17,'Hidden inputs'!$C$15*'Hidden inputs'!$D$15+('Hidden inputs'!$C$16-'Hidden inputs'!$B$16)*'Hidden inputs'!$D$16+(BC190-'Hidden inputs'!$B$17)*'Hidden inputs'!$D$17,BC190&gt;'Hidden inputs'!$B$18,'Hidden inputs'!$C$15*'Hidden inputs'!$D$15+('Hidden inputs'!$C$16-'Hidden inputs'!$B$16)*'Hidden inputs'!$D$16+('Hidden inputs'!$C$17-'Hidden inputs'!$B$17)*'Hidden inputs'!$D$17+(BC190-'Hidden inputs'!$B$18)*'Hidden inputs'!$D$18))</f>
        <v/>
      </c>
      <c r="BE190" s="10" t="str">
        <f t="shared" ca="1" si="6499"/>
        <v/>
      </c>
      <c r="BF190" s="5" t="str">
        <f t="shared" ca="1" si="6403"/>
        <v/>
      </c>
      <c r="BG190" s="5" t="str">
        <f t="shared" ca="1" si="6404"/>
        <v/>
      </c>
      <c r="BH190" s="5" t="str">
        <f ca="1">IF($B190="","",'Hidden inputs'!$D$11*AY190+'Hidden inputs'!$E$11*AZ190)</f>
        <v/>
      </c>
      <c r="BI190" s="11" t="str">
        <f t="shared" ca="1" si="6330"/>
        <v/>
      </c>
      <c r="BJ190" s="9" t="str">
        <f t="shared" ca="1" si="6405"/>
        <v/>
      </c>
      <c r="BK190" s="3" t="str">
        <f t="shared" ca="1" si="6406"/>
        <v/>
      </c>
      <c r="BL190" s="5" t="str" cm="1">
        <f t="array" aca="1" ref="BL190" ca="1">IF($B190="","",IF(BK190=0,0,IF(DD_Payment="",0,IF(BK190&lt;_xlfn.IFS(DD_Frequency="Monthly",1,DD_Frequency="Quarterly",IF(MONTH(BK$2)=1,1,IF(MONTH(BK$2)=4,1,IF(MONTH(BK$2)=7,1,IF(MONTH(BK$2)=10,1,0)))),DD_Frequency="Annually",IF(MONTH(BK$2)=1,1,0))*DD_Payment,BK190,_xlfn.IFS(DD_Frequency="Monthly",1,DD_Frequency="Quarterly",IF(MONTH(BK$2)=1,1,IF(MONTH(BK$2)=4,1,IF(MONTH(BK$2)=7,1,IF(MONTH(BK$2)=10,1,0)))),DD_Frequency="Annually",IF(MONTH(BK$2)=1,1,0))*DD_Payment))))</f>
        <v/>
      </c>
      <c r="BM190" s="3" t="str">
        <f t="shared" ref="BM190" ca="1" si="9164">IF($B190="","",IF(BK190&gt;BL190,(BK190-BL190/2)*(rate_A*(BM$1/365)),0))</f>
        <v/>
      </c>
      <c r="BN190" s="3" t="str">
        <f t="shared" ca="1" si="6501"/>
        <v/>
      </c>
      <c r="BO190" s="3" t="str">
        <f t="shared" ref="BO190" ca="1" si="9165">IF($B190="","",AZ190*(1+rate_A*BM$1/365))</f>
        <v/>
      </c>
      <c r="BP190" s="3" t="str">
        <f t="shared" ref="BP190" ca="1" si="9166">IF($B190="","",BA190*(1+rate_A*BM$1/365))</f>
        <v/>
      </c>
      <c r="BQ190" s="3" t="str">
        <f t="shared" ref="BQ190" ca="1" si="9167">IF($B190="","",BB190*(1+rate_joint*BM$1/365))</f>
        <v/>
      </c>
      <c r="BR190" s="5" t="str">
        <f t="shared" ca="1" si="6505"/>
        <v/>
      </c>
      <c r="BS190" s="5" t="str" cm="1">
        <f t="array" aca="1" ref="BS190" ca="1">IF(BR190="","",_xlfn.IFS(BR190&lt;='Hidden inputs'!$C$15,BR190*'Hidden inputs'!$D$15,BR190&lt;='Hidden inputs'!$C$16,'Hidden inputs'!$C$15*'Hidden inputs'!$D$15+(BR190-'Hidden inputs'!$B$16)*'Hidden inputs'!$D$16,BR190&lt;='Hidden inputs'!$C$17,'Hidden inputs'!$C$15*'Hidden inputs'!$D$15+('Hidden inputs'!$C$16-'Hidden inputs'!$B$16)*'Hidden inputs'!$D$16+(BR190-'Hidden inputs'!$B$17)*'Hidden inputs'!$D$17,BR190&gt;'Hidden inputs'!$B$18,'Hidden inputs'!$C$15*'Hidden inputs'!$D$15+('Hidden inputs'!$C$16-'Hidden inputs'!$B$16)*'Hidden inputs'!$D$16+('Hidden inputs'!$C$17-'Hidden inputs'!$B$17)*'Hidden inputs'!$D$17+(BR190-'Hidden inputs'!$B$18)*'Hidden inputs'!$D$18))</f>
        <v/>
      </c>
      <c r="BT190" s="10" t="str">
        <f t="shared" ca="1" si="6506"/>
        <v/>
      </c>
      <c r="BU190" s="5" t="str">
        <f t="shared" ca="1" si="6411"/>
        <v/>
      </c>
      <c r="BV190" s="5" t="str">
        <f t="shared" ca="1" si="6412"/>
        <v/>
      </c>
      <c r="BW190" s="5" t="str">
        <f ca="1">IF($B190="","",'Hidden inputs'!$D$11*BN190+'Hidden inputs'!$E$11*BO190)</f>
        <v/>
      </c>
      <c r="BX190" s="11" t="str">
        <f t="shared" ca="1" si="6335"/>
        <v/>
      </c>
      <c r="BY190" s="9" t="str">
        <f t="shared" ca="1" si="6413"/>
        <v/>
      </c>
      <c r="BZ190" s="3" t="str">
        <f t="shared" ca="1" si="6414"/>
        <v/>
      </c>
      <c r="CA190" s="5" t="str" cm="1">
        <f t="array" aca="1" ref="CA190" ca="1">IF($B190="","",IF(BZ190=0,0,IF(DD_Payment="",0,IF(BZ190&lt;_xlfn.IFS(DD_Frequency="Monthly",1,DD_Frequency="Quarterly",IF(MONTH(BZ$2)=1,1,IF(MONTH(BZ$2)=4,1,IF(MONTH(BZ$2)=7,1,IF(MONTH(BZ$2)=10,1,0)))),DD_Frequency="Annually",IF(MONTH(BZ$2)=1,1,0))*DD_Payment,BZ190,_xlfn.IFS(DD_Frequency="Monthly",1,DD_Frequency="Quarterly",IF(MONTH(BZ$2)=1,1,IF(MONTH(BZ$2)=4,1,IF(MONTH(BZ$2)=7,1,IF(MONTH(BZ$2)=10,1,0)))),DD_Frequency="Annually",IF(MONTH(BZ$2)=1,1,0))*DD_Payment))))</f>
        <v/>
      </c>
      <c r="CB190" s="3" t="str">
        <f t="shared" ref="CB190" ca="1" si="9168">IF($B190="","",IF(BZ190&gt;CA190,(BZ190-CA190/2)*(rate_A*(CB$1/365)),0))</f>
        <v/>
      </c>
      <c r="CC190" s="3" t="str">
        <f t="shared" ca="1" si="6508"/>
        <v/>
      </c>
      <c r="CD190" s="3" t="str">
        <f t="shared" ref="CD190" ca="1" si="9169">IF($B190="","",BO190*(1+rate_A*CB$1/365))</f>
        <v/>
      </c>
      <c r="CE190" s="3" t="str">
        <f t="shared" ref="CE190" ca="1" si="9170">IF($B190="","",BP190*(1+rate_A*CB$1/365))</f>
        <v/>
      </c>
      <c r="CF190" s="3" t="str">
        <f t="shared" ref="CF190" ca="1" si="9171">IF($B190="","",BQ190*(1+rate_joint*CB$1/365))</f>
        <v/>
      </c>
      <c r="CG190" s="5" t="str">
        <f t="shared" ca="1" si="6512"/>
        <v/>
      </c>
      <c r="CH190" s="5" t="str" cm="1">
        <f t="array" aca="1" ref="CH190" ca="1">IF(CG190="","",_xlfn.IFS(CG190&lt;='Hidden inputs'!$C$15,CG190*'Hidden inputs'!$D$15,CG190&lt;='Hidden inputs'!$C$16,'Hidden inputs'!$C$15*'Hidden inputs'!$D$15+(CG190-'Hidden inputs'!$B$16)*'Hidden inputs'!$D$16,CG190&lt;='Hidden inputs'!$C$17,'Hidden inputs'!$C$15*'Hidden inputs'!$D$15+('Hidden inputs'!$C$16-'Hidden inputs'!$B$16)*'Hidden inputs'!$D$16+(CG190-'Hidden inputs'!$B$17)*'Hidden inputs'!$D$17,CG190&gt;'Hidden inputs'!$B$18,'Hidden inputs'!$C$15*'Hidden inputs'!$D$15+('Hidden inputs'!$C$16-'Hidden inputs'!$B$16)*'Hidden inputs'!$D$16+('Hidden inputs'!$C$17-'Hidden inputs'!$B$17)*'Hidden inputs'!$D$17+(CG190-'Hidden inputs'!$B$18)*'Hidden inputs'!$D$18))</f>
        <v/>
      </c>
      <c r="CI190" s="10" t="str">
        <f t="shared" ca="1" si="6513"/>
        <v/>
      </c>
      <c r="CJ190" s="5" t="str">
        <f t="shared" ca="1" si="6419"/>
        <v/>
      </c>
      <c r="CK190" s="5" t="str">
        <f t="shared" ca="1" si="6420"/>
        <v/>
      </c>
      <c r="CL190" s="5" t="str">
        <f ca="1">IF($B190="","",'Hidden inputs'!$D$11*CC190+'Hidden inputs'!$E$11*CD190)</f>
        <v/>
      </c>
      <c r="CM190" s="11" t="str">
        <f t="shared" ca="1" si="6340"/>
        <v/>
      </c>
      <c r="CN190" s="9" t="str">
        <f t="shared" ca="1" si="6421"/>
        <v/>
      </c>
      <c r="CO190" s="3" t="str">
        <f t="shared" ca="1" si="6422"/>
        <v/>
      </c>
      <c r="CP190" s="5" t="str" cm="1">
        <f t="array" aca="1" ref="CP190" ca="1">IF($B190="","",IF(CO190=0,0,IF(DD_Payment="",0,IF(CO190&lt;_xlfn.IFS(DD_Frequency="Monthly",1,DD_Frequency="Quarterly",IF(MONTH(CO$2)=1,1,IF(MONTH(CO$2)=4,1,IF(MONTH(CO$2)=7,1,IF(MONTH(CO$2)=10,1,0)))),DD_Frequency="Annually",IF(MONTH(CO$2)=1,1,0))*DD_Payment,CO190,_xlfn.IFS(DD_Frequency="Monthly",1,DD_Frequency="Quarterly",IF(MONTH(CO$2)=1,1,IF(MONTH(CO$2)=4,1,IF(MONTH(CO$2)=7,1,IF(MONTH(CO$2)=10,1,0)))),DD_Frequency="Annually",IF(MONTH(CO$2)=1,1,0))*DD_Payment))))</f>
        <v/>
      </c>
      <c r="CQ190" s="3" t="str">
        <f t="shared" ref="CQ190" ca="1" si="9172">IF($B190="","",IF(CO190&gt;CP190,(CO190-CP190/2)*(rate_A*(CQ$1/365)),0))</f>
        <v/>
      </c>
      <c r="CR190" s="3" t="str">
        <f t="shared" ca="1" si="6515"/>
        <v/>
      </c>
      <c r="CS190" s="3" t="str">
        <f t="shared" ref="CS190" ca="1" si="9173">IF($B190="","",CD190*(1+rate_A*CQ$1/365))</f>
        <v/>
      </c>
      <c r="CT190" s="3" t="str">
        <f t="shared" ref="CT190" ca="1" si="9174">IF($B190="","",CE190*(1+rate_A*CQ$1/365))</f>
        <v/>
      </c>
      <c r="CU190" s="3" t="str">
        <f t="shared" ref="CU190" ca="1" si="9175">IF($B190="","",CF190*(1+rate_joint*CQ$1/365))</f>
        <v/>
      </c>
      <c r="CV190" s="5" t="str">
        <f t="shared" ca="1" si="6519"/>
        <v/>
      </c>
      <c r="CW190" s="5" t="str" cm="1">
        <f t="array" aca="1" ref="CW190" ca="1">IF(CV190="","",_xlfn.IFS(CV190&lt;='Hidden inputs'!$C$15,CV190*'Hidden inputs'!$D$15,CV190&lt;='Hidden inputs'!$C$16,'Hidden inputs'!$C$15*'Hidden inputs'!$D$15+(CV190-'Hidden inputs'!$B$16)*'Hidden inputs'!$D$16,CV190&lt;='Hidden inputs'!$C$17,'Hidden inputs'!$C$15*'Hidden inputs'!$D$15+('Hidden inputs'!$C$16-'Hidden inputs'!$B$16)*'Hidden inputs'!$D$16+(CV190-'Hidden inputs'!$B$17)*'Hidden inputs'!$D$17,CV190&gt;'Hidden inputs'!$B$18,'Hidden inputs'!$C$15*'Hidden inputs'!$D$15+('Hidden inputs'!$C$16-'Hidden inputs'!$B$16)*'Hidden inputs'!$D$16+('Hidden inputs'!$C$17-'Hidden inputs'!$B$17)*'Hidden inputs'!$D$17+(CV190-'Hidden inputs'!$B$18)*'Hidden inputs'!$D$18))</f>
        <v/>
      </c>
      <c r="CX190" s="10" t="str">
        <f t="shared" ca="1" si="6520"/>
        <v/>
      </c>
      <c r="CY190" s="5" t="str">
        <f t="shared" ca="1" si="6427"/>
        <v/>
      </c>
      <c r="CZ190" s="5" t="str">
        <f t="shared" ca="1" si="6428"/>
        <v/>
      </c>
      <c r="DA190" s="5" t="str">
        <f ca="1">IF($B190="","",'Hidden inputs'!$D$11*CR190+'Hidden inputs'!$E$11*CS190)</f>
        <v/>
      </c>
      <c r="DB190" s="11" t="str">
        <f t="shared" ca="1" si="6345"/>
        <v/>
      </c>
      <c r="DC190" s="9" t="str">
        <f t="shared" ca="1" si="6429"/>
        <v/>
      </c>
      <c r="DD190" s="3" t="str">
        <f t="shared" ca="1" si="6430"/>
        <v/>
      </c>
      <c r="DE190" s="5" t="str" cm="1">
        <f t="array" aca="1" ref="DE190" ca="1">IF($B190="","",IF(DD190=0,0,IF(DD_Payment="",0,IF(DD190&lt;_xlfn.IFS(DD_Frequency="Monthly",1,DD_Frequency="Quarterly",IF(MONTH(DD$2)=1,1,IF(MONTH(DD$2)=4,1,IF(MONTH(DD$2)=7,1,IF(MONTH(DD$2)=10,1,0)))),DD_Frequency="Annually",IF(MONTH(DD$2)=1,1,0))*DD_Payment,DD190,_xlfn.IFS(DD_Frequency="Monthly",1,DD_Frequency="Quarterly",IF(MONTH(DD$2)=1,1,IF(MONTH(DD$2)=4,1,IF(MONTH(DD$2)=7,1,IF(MONTH(DD$2)=10,1,0)))),DD_Frequency="Annually",IF(MONTH(DD$2)=1,1,0))*DD_Payment))))</f>
        <v/>
      </c>
      <c r="DF190" s="3" t="str">
        <f t="shared" ref="DF190" ca="1" si="9176">IF($B190="","",IF(DD190&gt;DE190,(DD190-DE190/2)*(rate_A*(DF$1/365)),0))</f>
        <v/>
      </c>
      <c r="DG190" s="3" t="str">
        <f t="shared" ca="1" si="6522"/>
        <v/>
      </c>
      <c r="DH190" s="3" t="str">
        <f t="shared" ref="DH190" ca="1" si="9177">IF($B190="","",CS190*(1+rate_A*DF$1/365))</f>
        <v/>
      </c>
      <c r="DI190" s="3" t="str">
        <f t="shared" ref="DI190" ca="1" si="9178">IF($B190="","",CT190*(1+rate_A*DF$1/365))</f>
        <v/>
      </c>
      <c r="DJ190" s="3" t="str">
        <f t="shared" ref="DJ190" ca="1" si="9179">IF($B190="","",CU190*(1+rate_joint*DF$1/365))</f>
        <v/>
      </c>
      <c r="DK190" s="5" t="str">
        <f t="shared" ca="1" si="6526"/>
        <v/>
      </c>
      <c r="DL190" s="5" t="str" cm="1">
        <f t="array" aca="1" ref="DL190" ca="1">IF(DK190="","",_xlfn.IFS(DK190&lt;='Hidden inputs'!$C$15,DK190*'Hidden inputs'!$D$15,DK190&lt;='Hidden inputs'!$C$16,'Hidden inputs'!$C$15*'Hidden inputs'!$D$15+(DK190-'Hidden inputs'!$B$16)*'Hidden inputs'!$D$16,DK190&lt;='Hidden inputs'!$C$17,'Hidden inputs'!$C$15*'Hidden inputs'!$D$15+('Hidden inputs'!$C$16-'Hidden inputs'!$B$16)*'Hidden inputs'!$D$16+(DK190-'Hidden inputs'!$B$17)*'Hidden inputs'!$D$17,DK190&gt;'Hidden inputs'!$B$18,'Hidden inputs'!$C$15*'Hidden inputs'!$D$15+('Hidden inputs'!$C$16-'Hidden inputs'!$B$16)*'Hidden inputs'!$D$16+('Hidden inputs'!$C$17-'Hidden inputs'!$B$17)*'Hidden inputs'!$D$17+(DK190-'Hidden inputs'!$B$18)*'Hidden inputs'!$D$18))</f>
        <v/>
      </c>
      <c r="DM190" s="10" t="str">
        <f t="shared" ca="1" si="6527"/>
        <v/>
      </c>
      <c r="DN190" s="5" t="str">
        <f t="shared" ca="1" si="6435"/>
        <v/>
      </c>
      <c r="DO190" s="5" t="str">
        <f t="shared" ca="1" si="6436"/>
        <v/>
      </c>
      <c r="DP190" s="5" t="str">
        <f ca="1">IF($B190="","",'Hidden inputs'!$D$11*DG190+'Hidden inputs'!$E$11*DH190)</f>
        <v/>
      </c>
      <c r="DQ190" s="11" t="str">
        <f t="shared" ca="1" si="6350"/>
        <v/>
      </c>
      <c r="DR190" s="9" t="str">
        <f t="shared" ca="1" si="6437"/>
        <v/>
      </c>
      <c r="DS190" s="3" t="str">
        <f t="shared" ca="1" si="6438"/>
        <v/>
      </c>
      <c r="DT190" s="5" t="str" cm="1">
        <f t="array" aca="1" ref="DT190" ca="1">IF($B190="","",IF(DS190=0,0,IF(DD_Payment="",0,IF(DS190&lt;_xlfn.IFS(DD_Frequency="Monthly",1,DD_Frequency="Quarterly",IF(MONTH(DS$2)=1,1,IF(MONTH(DS$2)=4,1,IF(MONTH(DS$2)=7,1,IF(MONTH(DS$2)=10,1,0)))),DD_Frequency="Annually",IF(MONTH(DS$2)=1,1,0))*DD_Payment,DS190,_xlfn.IFS(DD_Frequency="Monthly",1,DD_Frequency="Quarterly",IF(MONTH(DS$2)=1,1,IF(MONTH(DS$2)=4,1,IF(MONTH(DS$2)=7,1,IF(MONTH(DS$2)=10,1,0)))),DD_Frequency="Annually",IF(MONTH(DS$2)=1,1,0))*DD_Payment))))</f>
        <v/>
      </c>
      <c r="DU190" s="3" t="str">
        <f t="shared" ref="DU190" ca="1" si="9180">IF($B190="","",IF(DS190&gt;DT190,(DS190-DT190/2)*(rate_A*(DU$1/365)),0))</f>
        <v/>
      </c>
      <c r="DV190" s="3" t="str">
        <f t="shared" ca="1" si="6529"/>
        <v/>
      </c>
      <c r="DW190" s="3" t="str">
        <f t="shared" ref="DW190" ca="1" si="9181">IF($B190="","",DH190*(1+rate_A*DU$1/365))</f>
        <v/>
      </c>
      <c r="DX190" s="3" t="str">
        <f t="shared" ref="DX190" ca="1" si="9182">IF($B190="","",DI190*(1+rate_A*DU$1/365))</f>
        <v/>
      </c>
      <c r="DY190" s="3" t="str">
        <f t="shared" ref="DY190" ca="1" si="9183">IF($B190="","",DJ190*(1+rate_joint*DU$1/365))</f>
        <v/>
      </c>
      <c r="DZ190" s="5" t="str">
        <f t="shared" ca="1" si="6533"/>
        <v/>
      </c>
      <c r="EA190" s="5" t="str" cm="1">
        <f t="array" aca="1" ref="EA190" ca="1">IF(DZ190="","",_xlfn.IFS(DZ190&lt;='Hidden inputs'!$C$15,DZ190*'Hidden inputs'!$D$15,DZ190&lt;='Hidden inputs'!$C$16,'Hidden inputs'!$C$15*'Hidden inputs'!$D$15+(DZ190-'Hidden inputs'!$B$16)*'Hidden inputs'!$D$16,DZ190&lt;='Hidden inputs'!$C$17,'Hidden inputs'!$C$15*'Hidden inputs'!$D$15+('Hidden inputs'!$C$16-'Hidden inputs'!$B$16)*'Hidden inputs'!$D$16+(DZ190-'Hidden inputs'!$B$17)*'Hidden inputs'!$D$17,DZ190&gt;'Hidden inputs'!$B$18,'Hidden inputs'!$C$15*'Hidden inputs'!$D$15+('Hidden inputs'!$C$16-'Hidden inputs'!$B$16)*'Hidden inputs'!$D$16+('Hidden inputs'!$C$17-'Hidden inputs'!$B$17)*'Hidden inputs'!$D$17+(DZ190-'Hidden inputs'!$B$18)*'Hidden inputs'!$D$18))</f>
        <v/>
      </c>
      <c r="EB190" s="10" t="str">
        <f t="shared" ca="1" si="6534"/>
        <v/>
      </c>
      <c r="EC190" s="5" t="str">
        <f t="shared" ca="1" si="6443"/>
        <v/>
      </c>
      <c r="ED190" s="5" t="str">
        <f t="shared" ca="1" si="6444"/>
        <v/>
      </c>
      <c r="EE190" s="5" t="str">
        <f ca="1">IF($B190="","",'Hidden inputs'!$D$11*DV190+'Hidden inputs'!$E$11*DW190)</f>
        <v/>
      </c>
      <c r="EF190" s="11" t="str">
        <f t="shared" ca="1" si="6355"/>
        <v/>
      </c>
      <c r="EG190" s="9" t="str">
        <f t="shared" ca="1" si="6445"/>
        <v/>
      </c>
      <c r="EH190" s="3" t="str">
        <f t="shared" ca="1" si="6446"/>
        <v/>
      </c>
      <c r="EI190" s="5" t="str" cm="1">
        <f t="array" aca="1" ref="EI190" ca="1">IF($B190="","",IF(EH190=0,0,IF(DD_Payment="",0,IF(EH190&lt;_xlfn.IFS(DD_Frequency="Monthly",1,DD_Frequency="Quarterly",IF(MONTH(EH$2)=1,1,IF(MONTH(EH$2)=4,1,IF(MONTH(EH$2)=7,1,IF(MONTH(EH$2)=10,1,0)))),DD_Frequency="Annually",IF(MONTH(EH$2)=1,1,0))*DD_Payment,EH190,_xlfn.IFS(DD_Frequency="Monthly",1,DD_Frequency="Quarterly",IF(MONTH(EH$2)=1,1,IF(MONTH(EH$2)=4,1,IF(MONTH(EH$2)=7,1,IF(MONTH(EH$2)=10,1,0)))),DD_Frequency="Annually",IF(MONTH(EH$2)=1,1,0))*DD_Payment))))</f>
        <v/>
      </c>
      <c r="EJ190" s="3" t="str">
        <f t="shared" ref="EJ190" ca="1" si="9184">IF($B190="","",IF(EH190&gt;EI190,(EH190-EI190/2)*(rate_A*(EJ$1/365)),0))</f>
        <v/>
      </c>
      <c r="EK190" s="3" t="str">
        <f t="shared" ca="1" si="6536"/>
        <v/>
      </c>
      <c r="EL190" s="3" t="str">
        <f t="shared" ref="EL190" ca="1" si="9185">IF($B190="","",DW190*(1+rate_A*EJ$1/365))</f>
        <v/>
      </c>
      <c r="EM190" s="3" t="str">
        <f t="shared" ref="EM190" ca="1" si="9186">IF($B190="","",DX190*(1+rate_A*EJ$1/365))</f>
        <v/>
      </c>
      <c r="EN190" s="3" t="str">
        <f t="shared" ref="EN190" ca="1" si="9187">IF($B190="","",DY190*(1+rate_joint*EJ$1/365))</f>
        <v/>
      </c>
      <c r="EO190" s="5" t="str">
        <f t="shared" ca="1" si="6540"/>
        <v/>
      </c>
      <c r="EP190" s="5" t="str" cm="1">
        <f t="array" aca="1" ref="EP190" ca="1">IF(EO190="","",_xlfn.IFS(EO190&lt;='Hidden inputs'!$C$15,EO190*'Hidden inputs'!$D$15,EO190&lt;='Hidden inputs'!$C$16,'Hidden inputs'!$C$15*'Hidden inputs'!$D$15+(EO190-'Hidden inputs'!$B$16)*'Hidden inputs'!$D$16,EO190&lt;='Hidden inputs'!$C$17,'Hidden inputs'!$C$15*'Hidden inputs'!$D$15+('Hidden inputs'!$C$16-'Hidden inputs'!$B$16)*'Hidden inputs'!$D$16+(EO190-'Hidden inputs'!$B$17)*'Hidden inputs'!$D$17,EO190&gt;'Hidden inputs'!$B$18,'Hidden inputs'!$C$15*'Hidden inputs'!$D$15+('Hidden inputs'!$C$16-'Hidden inputs'!$B$16)*'Hidden inputs'!$D$16+('Hidden inputs'!$C$17-'Hidden inputs'!$B$17)*'Hidden inputs'!$D$17+(EO190-'Hidden inputs'!$B$18)*'Hidden inputs'!$D$18))</f>
        <v/>
      </c>
      <c r="EQ190" s="10" t="str">
        <f t="shared" ca="1" si="6541"/>
        <v/>
      </c>
      <c r="ER190" s="5" t="str">
        <f t="shared" ca="1" si="6451"/>
        <v/>
      </c>
      <c r="ES190" s="5" t="str">
        <f t="shared" ca="1" si="6452"/>
        <v/>
      </c>
      <c r="ET190" s="5" t="str">
        <f ca="1">IF($B190="","",'Hidden inputs'!$D$11*EK190+'Hidden inputs'!$E$11*EL190)</f>
        <v/>
      </c>
      <c r="EU190" s="11" t="str">
        <f t="shared" ca="1" si="6360"/>
        <v/>
      </c>
      <c r="EV190" s="9" t="str">
        <f t="shared" ca="1" si="6453"/>
        <v/>
      </c>
      <c r="EW190" s="3" t="str">
        <f t="shared" ca="1" si="6454"/>
        <v/>
      </c>
      <c r="EX190" s="5" t="str" cm="1">
        <f t="array" aca="1" ref="EX190" ca="1">IF($B190="","",IF(EW190=0,0,IF(DD_Payment="",0,IF(EW190&lt;_xlfn.IFS(DD_Frequency="Monthly",1,DD_Frequency="Quarterly",IF(MONTH(EW$2)=1,1,IF(MONTH(EW$2)=4,1,IF(MONTH(EW$2)=7,1,IF(MONTH(EW$2)=10,1,0)))),DD_Frequency="Annually",IF(MONTH(EW$2)=1,1,0))*DD_Payment,EW190,_xlfn.IFS(DD_Frequency="Monthly",1,DD_Frequency="Quarterly",IF(MONTH(EW$2)=1,1,IF(MONTH(EW$2)=4,1,IF(MONTH(EW$2)=7,1,IF(MONTH(EW$2)=10,1,0)))),DD_Frequency="Annually",IF(MONTH(EW$2)=1,1,0))*DD_Payment))))</f>
        <v/>
      </c>
      <c r="EY190" s="3" t="str">
        <f t="shared" ref="EY190" ca="1" si="9188">IF($B190="","",IF(EW190&gt;EX190,(EW190-EX190/2)*(rate_A*(EY$1/365)),0))</f>
        <v/>
      </c>
      <c r="EZ190" s="3" t="str">
        <f t="shared" ca="1" si="6543"/>
        <v/>
      </c>
      <c r="FA190" s="3" t="str">
        <f t="shared" ref="FA190" ca="1" si="9189">IF($B190="","",EL190*(1+rate_A*EY$1/365))</f>
        <v/>
      </c>
      <c r="FB190" s="3" t="str">
        <f t="shared" ref="FB190" ca="1" si="9190">IF($B190="","",EM190*(1+rate_A*EY$1/365))</f>
        <v/>
      </c>
      <c r="FC190" s="3" t="str">
        <f t="shared" ref="FC190" ca="1" si="9191">IF($B190="","",EN190*(1+rate_joint*EY$1/365))</f>
        <v/>
      </c>
      <c r="FD190" s="5" t="str">
        <f t="shared" ca="1" si="6547"/>
        <v/>
      </c>
      <c r="FE190" s="5" t="str" cm="1">
        <f t="array" aca="1" ref="FE190" ca="1">IF(FD190="","",_xlfn.IFS(FD190&lt;='Hidden inputs'!$C$15,FD190*'Hidden inputs'!$D$15,FD190&lt;='Hidden inputs'!$C$16,'Hidden inputs'!$C$15*'Hidden inputs'!$D$15+(FD190-'Hidden inputs'!$B$16)*'Hidden inputs'!$D$16,FD190&lt;='Hidden inputs'!$C$17,'Hidden inputs'!$C$15*'Hidden inputs'!$D$15+('Hidden inputs'!$C$16-'Hidden inputs'!$B$16)*'Hidden inputs'!$D$16+(FD190-'Hidden inputs'!$B$17)*'Hidden inputs'!$D$17,FD190&gt;'Hidden inputs'!$B$18,'Hidden inputs'!$C$15*'Hidden inputs'!$D$15+('Hidden inputs'!$C$16-'Hidden inputs'!$B$16)*'Hidden inputs'!$D$16+('Hidden inputs'!$C$17-'Hidden inputs'!$B$17)*'Hidden inputs'!$D$17+(FD190-'Hidden inputs'!$B$18)*'Hidden inputs'!$D$18))</f>
        <v/>
      </c>
      <c r="FF190" s="10" t="str">
        <f t="shared" ca="1" si="6548"/>
        <v/>
      </c>
      <c r="FG190" s="5" t="str">
        <f t="shared" ca="1" si="6459"/>
        <v/>
      </c>
      <c r="FH190" s="5" t="str">
        <f t="shared" ca="1" si="6460"/>
        <v/>
      </c>
      <c r="FI190" s="5" t="str">
        <f ca="1">IF($B190="","",'Hidden inputs'!$D$11*EZ190+'Hidden inputs'!$E$11*FA190)</f>
        <v/>
      </c>
      <c r="FJ190" s="11" t="str">
        <f t="shared" ca="1" si="6365"/>
        <v/>
      </c>
      <c r="FK190" s="9" t="str">
        <f t="shared" ca="1" si="6461"/>
        <v/>
      </c>
      <c r="FL190" s="3" t="str">
        <f t="shared" ca="1" si="6462"/>
        <v/>
      </c>
      <c r="FM190" s="5" t="str" cm="1">
        <f t="array" aca="1" ref="FM190" ca="1">IF($B190="","",IF(FL190=0,0,IF(DD_Payment="",0,IF(FL190&lt;_xlfn.IFS(DD_Frequency="Monthly",1,DD_Frequency="Quarterly",IF(MONTH(FL$2)=1,1,IF(MONTH(FL$2)=4,1,IF(MONTH(FL$2)=7,1,IF(MONTH(FL$2)=10,1,0)))),DD_Frequency="Annually",IF(MONTH(FL$2)=1,1,0))*DD_Payment,FL190,_xlfn.IFS(DD_Frequency="Monthly",1,DD_Frequency="Quarterly",IF(MONTH(FL$2)=1,1,IF(MONTH(FL$2)=4,1,IF(MONTH(FL$2)=7,1,IF(MONTH(FL$2)=10,1,0)))),DD_Frequency="Annually",IF(MONTH(FL$2)=1,1,0))*DD_Payment))))</f>
        <v/>
      </c>
      <c r="FN190" s="3" t="str">
        <f t="shared" ref="FN190" ca="1" si="9192">IF($B190="","",IF(FL190&gt;FM190,(FL190-FM190/2)*(rate_A*(FN$1/365)),0))</f>
        <v/>
      </c>
      <c r="FO190" s="3" t="str">
        <f t="shared" ca="1" si="6550"/>
        <v/>
      </c>
      <c r="FP190" s="3" t="str">
        <f t="shared" ref="FP190" ca="1" si="9193">IF($B190="","",FA190*(1+rate_A*FN$1/365))</f>
        <v/>
      </c>
      <c r="FQ190" s="3" t="str">
        <f t="shared" ref="FQ190" ca="1" si="9194">IF($B190="","",FB190*(1+rate_A*FN$1/365))</f>
        <v/>
      </c>
      <c r="FR190" s="3" t="str">
        <f t="shared" ref="FR190" ca="1" si="9195">IF($B190="","",FC190*(1+rate_joint*FN$1/365))</f>
        <v/>
      </c>
      <c r="FS190" s="5" t="str">
        <f t="shared" ca="1" si="6554"/>
        <v/>
      </c>
      <c r="FT190" s="5" t="str" cm="1">
        <f t="array" aca="1" ref="FT190" ca="1">IF(FS190="","",_xlfn.IFS(FS190&lt;='Hidden inputs'!$C$15,FS190*'Hidden inputs'!$D$15,FS190&lt;='Hidden inputs'!$C$16,'Hidden inputs'!$C$15*'Hidden inputs'!$D$15+(FS190-'Hidden inputs'!$B$16)*'Hidden inputs'!$D$16,FS190&lt;='Hidden inputs'!$C$17,'Hidden inputs'!$C$15*'Hidden inputs'!$D$15+('Hidden inputs'!$C$16-'Hidden inputs'!$B$16)*'Hidden inputs'!$D$16+(FS190-'Hidden inputs'!$B$17)*'Hidden inputs'!$D$17,FS190&gt;'Hidden inputs'!$B$18,'Hidden inputs'!$C$15*'Hidden inputs'!$D$15+('Hidden inputs'!$C$16-'Hidden inputs'!$B$16)*'Hidden inputs'!$D$16+('Hidden inputs'!$C$17-'Hidden inputs'!$B$17)*'Hidden inputs'!$D$17+(FS190-'Hidden inputs'!$B$18)*'Hidden inputs'!$D$18))</f>
        <v/>
      </c>
      <c r="FU190" s="10" t="str">
        <f t="shared" ca="1" si="6555"/>
        <v/>
      </c>
      <c r="FV190" s="5" t="str">
        <f t="shared" ca="1" si="6467"/>
        <v/>
      </c>
      <c r="FW190" s="5" t="str">
        <f t="shared" ca="1" si="6468"/>
        <v/>
      </c>
      <c r="FX190" s="5" t="str">
        <f ca="1">IF($B190="","",'Hidden inputs'!$D$11*FO190+'Hidden inputs'!$E$11*FP190)</f>
        <v/>
      </c>
      <c r="FY190" s="11" t="str">
        <f t="shared" ca="1" si="6370"/>
        <v/>
      </c>
      <c r="FZ190" s="9" t="str">
        <f t="shared" ca="1" si="6469"/>
        <v/>
      </c>
      <c r="GA190" s="5" t="str">
        <f t="shared" ca="1" si="6470"/>
        <v/>
      </c>
      <c r="GB190" s="5" t="str">
        <f t="shared" ca="1" si="6471"/>
        <v/>
      </c>
      <c r="GC190" s="5" t="str">
        <f t="shared" ca="1" si="6371"/>
        <v/>
      </c>
      <c r="GD190" s="5" t="str">
        <f t="shared" ca="1" si="6372"/>
        <v/>
      </c>
    </row>
    <row r="191" spans="1:186" x14ac:dyDescent="0.35">
      <c r="A191" s="2"/>
      <c r="B191" s="6" t="str">
        <f t="shared" ca="1" si="6374"/>
        <v/>
      </c>
      <c r="C191" s="5" t="str">
        <f t="shared" ca="1" si="6472"/>
        <v/>
      </c>
      <c r="D191" s="5" t="str" cm="1">
        <f t="array" aca="1" ref="D191" ca="1">IF($B191="","",IF(C191=0,0,IF(DD_Payment="",0,IF(C191&lt;_xlfn.IFS(DD_Frequency="Monthly",1,DD_Frequency="Quarterly",IF(MONTH(C$2)=1,1,IF(MONTH(C$2)=4,1,IF(MONTH(C$2)=7,1,IF(MONTH(C$2)=10,1,0)))),DD_Frequency="Annually",IF(MONTH(C$2)=1,1,0))*DD_Payment,C191,_xlfn.IFS(DD_Frequency="Monthly",1,DD_Frequency="Quarterly",IF(MONTH(C$2)=1,1,IF(MONTH(C$2)=4,1,IF(MONTH(C$2)=7,1,IF(MONTH(C$2)=10,1,0)))),DD_Frequency="Annually",IF(MONTH(C$2)=1,1,0))*DD_Payment))))</f>
        <v/>
      </c>
      <c r="E191" s="5" t="str">
        <f t="shared" ref="E191" ca="1" si="9196">IF(B191="","",IF(C191&gt;D191,(C191-D191/2)*(rate_A*(E$1/365)),0))</f>
        <v/>
      </c>
      <c r="F191" s="5" t="str">
        <f t="shared" ca="1" si="6376"/>
        <v/>
      </c>
      <c r="G191" s="5" t="str">
        <f t="shared" ref="G191" ca="1" si="9197">IF(B191="","",G190*(1+rate_A*E$1/365))</f>
        <v/>
      </c>
      <c r="H191" s="5" t="str">
        <f t="shared" ref="H191" ca="1" si="9198">IF(B191="","",H190*(1+rate_A*E$1/365))</f>
        <v/>
      </c>
      <c r="I191" s="5" t="str">
        <f t="shared" ref="I191" ca="1" si="9199">IF(B191="","",I190*(1+rate_joint*E$1/365))</f>
        <v/>
      </c>
      <c r="J191" s="5" t="str">
        <f t="shared" ca="1" si="6477"/>
        <v/>
      </c>
      <c r="K191" s="5" t="str" cm="1">
        <f t="array" aca="1" ref="K191" ca="1">IF(J191="","",_xlfn.IFS(J191&lt;='Hidden inputs'!$C$15,J191*'Hidden inputs'!$D$15,J191&lt;='Hidden inputs'!$C$16,'Hidden inputs'!$C$15*'Hidden inputs'!$D$15+(J191-'Hidden inputs'!$B$16)*'Hidden inputs'!$D$16,J191&lt;='Hidden inputs'!$C$17,'Hidden inputs'!$C$15*'Hidden inputs'!$D$15+('Hidden inputs'!$C$16-'Hidden inputs'!$B$16)*'Hidden inputs'!$D$16+(J191-'Hidden inputs'!$B$17)*'Hidden inputs'!$D$17,J191&gt;'Hidden inputs'!$B$18,'Hidden inputs'!$C$15*'Hidden inputs'!$D$15+('Hidden inputs'!$C$16-'Hidden inputs'!$B$16)*'Hidden inputs'!$D$16+('Hidden inputs'!$C$17-'Hidden inputs'!$B$17)*'Hidden inputs'!$D$17+(J191-'Hidden inputs'!$B$18)*'Hidden inputs'!$D$18))</f>
        <v/>
      </c>
      <c r="L191" s="11" t="str">
        <f t="shared" ca="1" si="6478"/>
        <v/>
      </c>
      <c r="M191" s="5" t="str">
        <f t="shared" ca="1" si="6380"/>
        <v/>
      </c>
      <c r="N191" s="5" t="str">
        <f t="shared" ca="1" si="6381"/>
        <v/>
      </c>
      <c r="O191" s="5" t="str">
        <f ca="1">IF(B191="","",'Hidden inputs'!$D$11*F191+'Hidden inputs'!$E$11*G191)</f>
        <v/>
      </c>
      <c r="P191" s="11" t="str">
        <f t="shared" ca="1" si="6314"/>
        <v/>
      </c>
      <c r="Q191" s="20" t="str">
        <f t="shared" ca="1" si="6315"/>
        <v/>
      </c>
      <c r="R191" s="3" t="str">
        <f t="shared" ca="1" si="6382"/>
        <v/>
      </c>
      <c r="S191" s="5" t="str" cm="1">
        <f t="array" aca="1" ref="S191" ca="1">IF($B191="","",IF(R191=0,0,IF(DD_Payment="",0,IF(R191&lt;_xlfn.IFS(DD_Frequency="Monthly",1,DD_Frequency="Quarterly",IF(MONTH(R$2)=1,1,IF(MONTH(R$2)=4,1,IF(MONTH(R$2)=7,1,IF(MONTH(R$2)=10,1,0)))),DD_Frequency="Annually",IF(MONTH(R$2)=1,1,0))*DD_Payment,R191,_xlfn.IFS(DD_Frequency="Monthly",1,DD_Frequency="Quarterly",IF(MONTH(R$2)=1,1,IF(MONTH(R$2)=4,1,IF(MONTH(R$2)=7,1,IF(MONTH(R$2)=10,1,0)))),DD_Frequency="Annually",IF(MONTH(R$2)=1,1,0))*DD_Payment))))</f>
        <v/>
      </c>
      <c r="T191" s="3" t="str">
        <f t="shared" ref="T191" ca="1" si="9200">IF(B191="","",IF(R191&gt;S191,(R191-S191/2)*(rate_A*((T$1+A191)/365)),0))</f>
        <v/>
      </c>
      <c r="U191" s="3" t="str">
        <f t="shared" ca="1" si="6384"/>
        <v/>
      </c>
      <c r="V191" s="3" t="str">
        <f t="shared" ref="V191" ca="1" si="9201">IF(B191="","",G191*(1+rate_A*(T$1+A191)/365))</f>
        <v/>
      </c>
      <c r="W191" s="3" t="str">
        <f t="shared" ref="W191" ca="1" si="9202">IF(B191="","",H191*(1+rate_A*(T$1+A191)/365))</f>
        <v/>
      </c>
      <c r="X191" s="3" t="str">
        <f t="shared" ref="X191" ca="1" si="9203">IF(B191="","",I191*(1+rate_joint*(T$1+A191)/365))</f>
        <v/>
      </c>
      <c r="Y191" s="5" t="str">
        <f t="shared" ca="1" si="6483"/>
        <v/>
      </c>
      <c r="Z191" s="5" t="str" cm="1">
        <f t="array" aca="1" ref="Z191" ca="1">IF(Y191="","",_xlfn.IFS(Y191&lt;='Hidden inputs'!$C$15,Y191*'Hidden inputs'!$D$15,Y191&lt;='Hidden inputs'!$C$16,'Hidden inputs'!$C$15*'Hidden inputs'!$D$15+(Y191-'Hidden inputs'!$B$16)*'Hidden inputs'!$D$16,Y191&lt;='Hidden inputs'!$C$17,'Hidden inputs'!$C$15*'Hidden inputs'!$D$15+('Hidden inputs'!$C$16-'Hidden inputs'!$B$16)*'Hidden inputs'!$D$16+(Y191-'Hidden inputs'!$B$17)*'Hidden inputs'!$D$17,Y191&gt;'Hidden inputs'!$B$18,'Hidden inputs'!$C$15*'Hidden inputs'!$D$15+('Hidden inputs'!$C$16-'Hidden inputs'!$B$16)*'Hidden inputs'!$D$16+('Hidden inputs'!$C$17-'Hidden inputs'!$B$17)*'Hidden inputs'!$D$17+(Y191-'Hidden inputs'!$B$18)*'Hidden inputs'!$D$18))</f>
        <v/>
      </c>
      <c r="AA191" s="10" t="str">
        <f t="shared" ca="1" si="6484"/>
        <v/>
      </c>
      <c r="AB191" s="5" t="str">
        <f t="shared" ca="1" si="6388"/>
        <v/>
      </c>
      <c r="AC191" s="5" t="str">
        <f t="shared" ca="1" si="6485"/>
        <v/>
      </c>
      <c r="AD191" s="5" t="str">
        <f ca="1">IF(B191="","",'Hidden inputs'!$D$11*U191+'Hidden inputs'!$E$11*V191)</f>
        <v/>
      </c>
      <c r="AE191" s="11" t="str">
        <f t="shared" ca="1" si="6320"/>
        <v/>
      </c>
      <c r="AF191" s="9" t="str">
        <f t="shared" ca="1" si="6389"/>
        <v/>
      </c>
      <c r="AG191" s="3" t="str">
        <f t="shared" ca="1" si="6390"/>
        <v/>
      </c>
      <c r="AH191" s="5" t="str" cm="1">
        <f t="array" aca="1" ref="AH191" ca="1">IF($B191="","",IF(AG191=0,0,IF(DD_Payment="",0,IF(AG191&lt;_xlfn.IFS(DD_Frequency="Monthly",1,DD_Frequency="Quarterly",IF(MONTH(AG$2)=1,1,IF(MONTH(AG$2)=4,1,IF(MONTH(AG$2)=7,1,IF(MONTH(AG$2)=10,1,0)))),DD_Frequency="Annually",IF(MONTH(AG$2)=1,1,0))*DD_Payment,AG191,_xlfn.IFS(DD_Frequency="Monthly",1,DD_Frequency="Quarterly",IF(MONTH(AG$2)=1,1,IF(MONTH(AG$2)=4,1,IF(MONTH(AG$2)=7,1,IF(MONTH(AG$2)=10,1,0)))),DD_Frequency="Annually",IF(MONTH(AG$2)=1,1,0))*DD_Payment))))</f>
        <v/>
      </c>
      <c r="AI191" s="3" t="str">
        <f t="shared" ref="AI191" ca="1" si="9204">IF($B191="","",IF(AG191&gt;AH191,(AG191-AH191/2)*(rate_A*(AI$1/365)),0))</f>
        <v/>
      </c>
      <c r="AJ191" s="3" t="str">
        <f t="shared" ca="1" si="6487"/>
        <v/>
      </c>
      <c r="AK191" s="3" t="str">
        <f t="shared" ref="AK191" ca="1" si="9205">IF($B191="","",V191*(1+rate_A*AI$1/365))</f>
        <v/>
      </c>
      <c r="AL191" s="3" t="str">
        <f t="shared" ref="AL191" ca="1" si="9206">IF($B191="","",W191*(1+rate_A*AI$1/365))</f>
        <v/>
      </c>
      <c r="AM191" s="3" t="str">
        <f t="shared" ref="AM191" ca="1" si="9207">IF($B191="","",X191*(1+rate_joint*AI$1/365))</f>
        <v/>
      </c>
      <c r="AN191" s="5" t="str">
        <f t="shared" ca="1" si="6491"/>
        <v/>
      </c>
      <c r="AO191" s="5" t="str" cm="1">
        <f t="array" aca="1" ref="AO191" ca="1">IF(AN191="","",_xlfn.IFS(AN191&lt;='Hidden inputs'!$C$15,AN191*'Hidden inputs'!$D$15,AN191&lt;='Hidden inputs'!$C$16,'Hidden inputs'!$C$15*'Hidden inputs'!$D$15+(AN191-'Hidden inputs'!$B$16)*'Hidden inputs'!$D$16,AN191&lt;='Hidden inputs'!$C$17,'Hidden inputs'!$C$15*'Hidden inputs'!$D$15+('Hidden inputs'!$C$16-'Hidden inputs'!$B$16)*'Hidden inputs'!$D$16+(AN191-'Hidden inputs'!$B$17)*'Hidden inputs'!$D$17,AN191&gt;'Hidden inputs'!$B$18,'Hidden inputs'!$C$15*'Hidden inputs'!$D$15+('Hidden inputs'!$C$16-'Hidden inputs'!$B$16)*'Hidden inputs'!$D$16+('Hidden inputs'!$C$17-'Hidden inputs'!$B$17)*'Hidden inputs'!$D$17+(AN191-'Hidden inputs'!$B$18)*'Hidden inputs'!$D$18))</f>
        <v/>
      </c>
      <c r="AP191" s="10" t="str">
        <f t="shared" ca="1" si="6492"/>
        <v/>
      </c>
      <c r="AQ191" s="5" t="str">
        <f t="shared" ca="1" si="6395"/>
        <v/>
      </c>
      <c r="AR191" s="5" t="str">
        <f t="shared" ca="1" si="6396"/>
        <v/>
      </c>
      <c r="AS191" s="5" t="str">
        <f ca="1">IF($B191="","",'Hidden inputs'!$D$11*AJ191+'Hidden inputs'!$E$11*AK191)</f>
        <v/>
      </c>
      <c r="AT191" s="11" t="str">
        <f t="shared" ca="1" si="6325"/>
        <v/>
      </c>
      <c r="AU191" s="9" t="str">
        <f t="shared" ca="1" si="6397"/>
        <v/>
      </c>
      <c r="AV191" s="3" t="str">
        <f t="shared" ca="1" si="6398"/>
        <v/>
      </c>
      <c r="AW191" s="5" t="str" cm="1">
        <f t="array" aca="1" ref="AW191" ca="1">IF($B191="","",IF(AV191=0,0,IF(DD_Payment="",0,IF(AV191&lt;_xlfn.IFS(DD_Frequency="Monthly",1,DD_Frequency="Quarterly",IF(MONTH(AV$2)=1,1,IF(MONTH(AV$2)=4,1,IF(MONTH(AV$2)=7,1,IF(MONTH(AV$2)=10,1,0)))),DD_Frequency="Annually",IF(MONTH(AV$2)=1,1,0))*DD_Payment,AV191,_xlfn.IFS(DD_Frequency="Monthly",1,DD_Frequency="Quarterly",IF(MONTH(AV$2)=1,1,IF(MONTH(AV$2)=4,1,IF(MONTH(AV$2)=7,1,IF(MONTH(AV$2)=10,1,0)))),DD_Frequency="Annually",IF(MONTH(AV$2)=1,1,0))*DD_Payment))))</f>
        <v/>
      </c>
      <c r="AX191" s="3" t="str">
        <f t="shared" ref="AX191" ca="1" si="9208">IF($B191="","",IF(AV191&gt;AW191,(AV191-AW191/2)*(rate_A*(AX$1/365)),0))</f>
        <v/>
      </c>
      <c r="AY191" s="3" t="str">
        <f t="shared" ca="1" si="6494"/>
        <v/>
      </c>
      <c r="AZ191" s="3" t="str">
        <f t="shared" ref="AZ191" ca="1" si="9209">IF($B191="","",AK191*(1+rate_A*AX$1/365))</f>
        <v/>
      </c>
      <c r="BA191" s="3" t="str">
        <f t="shared" ref="BA191" ca="1" si="9210">IF($B191="","",AL191*(1+rate_A*AX$1/365))</f>
        <v/>
      </c>
      <c r="BB191" s="3" t="str">
        <f t="shared" ref="BB191" ca="1" si="9211">IF($B191="","",AM191*(1+rate_joint*AX$1/365))</f>
        <v/>
      </c>
      <c r="BC191" s="5" t="str">
        <f t="shared" ca="1" si="6498"/>
        <v/>
      </c>
      <c r="BD191" s="5" t="str" cm="1">
        <f t="array" aca="1" ref="BD191" ca="1">IF(BC191="","",_xlfn.IFS(BC191&lt;='Hidden inputs'!$C$15,BC191*'Hidden inputs'!$D$15,BC191&lt;='Hidden inputs'!$C$16,'Hidden inputs'!$C$15*'Hidden inputs'!$D$15+(BC191-'Hidden inputs'!$B$16)*'Hidden inputs'!$D$16,BC191&lt;='Hidden inputs'!$C$17,'Hidden inputs'!$C$15*'Hidden inputs'!$D$15+('Hidden inputs'!$C$16-'Hidden inputs'!$B$16)*'Hidden inputs'!$D$16+(BC191-'Hidden inputs'!$B$17)*'Hidden inputs'!$D$17,BC191&gt;'Hidden inputs'!$B$18,'Hidden inputs'!$C$15*'Hidden inputs'!$D$15+('Hidden inputs'!$C$16-'Hidden inputs'!$B$16)*'Hidden inputs'!$D$16+('Hidden inputs'!$C$17-'Hidden inputs'!$B$17)*'Hidden inputs'!$D$17+(BC191-'Hidden inputs'!$B$18)*'Hidden inputs'!$D$18))</f>
        <v/>
      </c>
      <c r="BE191" s="10" t="str">
        <f t="shared" ca="1" si="6499"/>
        <v/>
      </c>
      <c r="BF191" s="5" t="str">
        <f t="shared" ca="1" si="6403"/>
        <v/>
      </c>
      <c r="BG191" s="5" t="str">
        <f t="shared" ca="1" si="6404"/>
        <v/>
      </c>
      <c r="BH191" s="5" t="str">
        <f ca="1">IF($B191="","",'Hidden inputs'!$D$11*AY191+'Hidden inputs'!$E$11*AZ191)</f>
        <v/>
      </c>
      <c r="BI191" s="11" t="str">
        <f t="shared" ca="1" si="6330"/>
        <v/>
      </c>
      <c r="BJ191" s="9" t="str">
        <f t="shared" ca="1" si="6405"/>
        <v/>
      </c>
      <c r="BK191" s="3" t="str">
        <f t="shared" ca="1" si="6406"/>
        <v/>
      </c>
      <c r="BL191" s="5" t="str" cm="1">
        <f t="array" aca="1" ref="BL191" ca="1">IF($B191="","",IF(BK191=0,0,IF(DD_Payment="",0,IF(BK191&lt;_xlfn.IFS(DD_Frequency="Monthly",1,DD_Frequency="Quarterly",IF(MONTH(BK$2)=1,1,IF(MONTH(BK$2)=4,1,IF(MONTH(BK$2)=7,1,IF(MONTH(BK$2)=10,1,0)))),DD_Frequency="Annually",IF(MONTH(BK$2)=1,1,0))*DD_Payment,BK191,_xlfn.IFS(DD_Frequency="Monthly",1,DD_Frequency="Quarterly",IF(MONTH(BK$2)=1,1,IF(MONTH(BK$2)=4,1,IF(MONTH(BK$2)=7,1,IF(MONTH(BK$2)=10,1,0)))),DD_Frequency="Annually",IF(MONTH(BK$2)=1,1,0))*DD_Payment))))</f>
        <v/>
      </c>
      <c r="BM191" s="3" t="str">
        <f t="shared" ref="BM191" ca="1" si="9212">IF($B191="","",IF(BK191&gt;BL191,(BK191-BL191/2)*(rate_A*(BM$1/365)),0))</f>
        <v/>
      </c>
      <c r="BN191" s="3" t="str">
        <f t="shared" ca="1" si="6501"/>
        <v/>
      </c>
      <c r="BO191" s="3" t="str">
        <f t="shared" ref="BO191" ca="1" si="9213">IF($B191="","",AZ191*(1+rate_A*BM$1/365))</f>
        <v/>
      </c>
      <c r="BP191" s="3" t="str">
        <f t="shared" ref="BP191" ca="1" si="9214">IF($B191="","",BA191*(1+rate_A*BM$1/365))</f>
        <v/>
      </c>
      <c r="BQ191" s="3" t="str">
        <f t="shared" ref="BQ191" ca="1" si="9215">IF($B191="","",BB191*(1+rate_joint*BM$1/365))</f>
        <v/>
      </c>
      <c r="BR191" s="5" t="str">
        <f t="shared" ca="1" si="6505"/>
        <v/>
      </c>
      <c r="BS191" s="5" t="str" cm="1">
        <f t="array" aca="1" ref="BS191" ca="1">IF(BR191="","",_xlfn.IFS(BR191&lt;='Hidden inputs'!$C$15,BR191*'Hidden inputs'!$D$15,BR191&lt;='Hidden inputs'!$C$16,'Hidden inputs'!$C$15*'Hidden inputs'!$D$15+(BR191-'Hidden inputs'!$B$16)*'Hidden inputs'!$D$16,BR191&lt;='Hidden inputs'!$C$17,'Hidden inputs'!$C$15*'Hidden inputs'!$D$15+('Hidden inputs'!$C$16-'Hidden inputs'!$B$16)*'Hidden inputs'!$D$16+(BR191-'Hidden inputs'!$B$17)*'Hidden inputs'!$D$17,BR191&gt;'Hidden inputs'!$B$18,'Hidden inputs'!$C$15*'Hidden inputs'!$D$15+('Hidden inputs'!$C$16-'Hidden inputs'!$B$16)*'Hidden inputs'!$D$16+('Hidden inputs'!$C$17-'Hidden inputs'!$B$17)*'Hidden inputs'!$D$17+(BR191-'Hidden inputs'!$B$18)*'Hidden inputs'!$D$18))</f>
        <v/>
      </c>
      <c r="BT191" s="10" t="str">
        <f t="shared" ca="1" si="6506"/>
        <v/>
      </c>
      <c r="BU191" s="5" t="str">
        <f t="shared" ca="1" si="6411"/>
        <v/>
      </c>
      <c r="BV191" s="5" t="str">
        <f t="shared" ca="1" si="6412"/>
        <v/>
      </c>
      <c r="BW191" s="5" t="str">
        <f ca="1">IF($B191="","",'Hidden inputs'!$D$11*BN191+'Hidden inputs'!$E$11*BO191)</f>
        <v/>
      </c>
      <c r="BX191" s="11" t="str">
        <f t="shared" ca="1" si="6335"/>
        <v/>
      </c>
      <c r="BY191" s="9" t="str">
        <f t="shared" ca="1" si="6413"/>
        <v/>
      </c>
      <c r="BZ191" s="3" t="str">
        <f t="shared" ca="1" si="6414"/>
        <v/>
      </c>
      <c r="CA191" s="5" t="str" cm="1">
        <f t="array" aca="1" ref="CA191" ca="1">IF($B191="","",IF(BZ191=0,0,IF(DD_Payment="",0,IF(BZ191&lt;_xlfn.IFS(DD_Frequency="Monthly",1,DD_Frequency="Quarterly",IF(MONTH(BZ$2)=1,1,IF(MONTH(BZ$2)=4,1,IF(MONTH(BZ$2)=7,1,IF(MONTH(BZ$2)=10,1,0)))),DD_Frequency="Annually",IF(MONTH(BZ$2)=1,1,0))*DD_Payment,BZ191,_xlfn.IFS(DD_Frequency="Monthly",1,DD_Frequency="Quarterly",IF(MONTH(BZ$2)=1,1,IF(MONTH(BZ$2)=4,1,IF(MONTH(BZ$2)=7,1,IF(MONTH(BZ$2)=10,1,0)))),DD_Frequency="Annually",IF(MONTH(BZ$2)=1,1,0))*DD_Payment))))</f>
        <v/>
      </c>
      <c r="CB191" s="3" t="str">
        <f t="shared" ref="CB191" ca="1" si="9216">IF($B191="","",IF(BZ191&gt;CA191,(BZ191-CA191/2)*(rate_A*(CB$1/365)),0))</f>
        <v/>
      </c>
      <c r="CC191" s="3" t="str">
        <f t="shared" ca="1" si="6508"/>
        <v/>
      </c>
      <c r="CD191" s="3" t="str">
        <f t="shared" ref="CD191" ca="1" si="9217">IF($B191="","",BO191*(1+rate_A*CB$1/365))</f>
        <v/>
      </c>
      <c r="CE191" s="3" t="str">
        <f t="shared" ref="CE191" ca="1" si="9218">IF($B191="","",BP191*(1+rate_A*CB$1/365))</f>
        <v/>
      </c>
      <c r="CF191" s="3" t="str">
        <f t="shared" ref="CF191" ca="1" si="9219">IF($B191="","",BQ191*(1+rate_joint*CB$1/365))</f>
        <v/>
      </c>
      <c r="CG191" s="5" t="str">
        <f t="shared" ca="1" si="6512"/>
        <v/>
      </c>
      <c r="CH191" s="5" t="str" cm="1">
        <f t="array" aca="1" ref="CH191" ca="1">IF(CG191="","",_xlfn.IFS(CG191&lt;='Hidden inputs'!$C$15,CG191*'Hidden inputs'!$D$15,CG191&lt;='Hidden inputs'!$C$16,'Hidden inputs'!$C$15*'Hidden inputs'!$D$15+(CG191-'Hidden inputs'!$B$16)*'Hidden inputs'!$D$16,CG191&lt;='Hidden inputs'!$C$17,'Hidden inputs'!$C$15*'Hidden inputs'!$D$15+('Hidden inputs'!$C$16-'Hidden inputs'!$B$16)*'Hidden inputs'!$D$16+(CG191-'Hidden inputs'!$B$17)*'Hidden inputs'!$D$17,CG191&gt;'Hidden inputs'!$B$18,'Hidden inputs'!$C$15*'Hidden inputs'!$D$15+('Hidden inputs'!$C$16-'Hidden inputs'!$B$16)*'Hidden inputs'!$D$16+('Hidden inputs'!$C$17-'Hidden inputs'!$B$17)*'Hidden inputs'!$D$17+(CG191-'Hidden inputs'!$B$18)*'Hidden inputs'!$D$18))</f>
        <v/>
      </c>
      <c r="CI191" s="10" t="str">
        <f t="shared" ca="1" si="6513"/>
        <v/>
      </c>
      <c r="CJ191" s="5" t="str">
        <f t="shared" ca="1" si="6419"/>
        <v/>
      </c>
      <c r="CK191" s="5" t="str">
        <f t="shared" ca="1" si="6420"/>
        <v/>
      </c>
      <c r="CL191" s="5" t="str">
        <f ca="1">IF($B191="","",'Hidden inputs'!$D$11*CC191+'Hidden inputs'!$E$11*CD191)</f>
        <v/>
      </c>
      <c r="CM191" s="11" t="str">
        <f t="shared" ca="1" si="6340"/>
        <v/>
      </c>
      <c r="CN191" s="9" t="str">
        <f t="shared" ca="1" si="6421"/>
        <v/>
      </c>
      <c r="CO191" s="3" t="str">
        <f t="shared" ca="1" si="6422"/>
        <v/>
      </c>
      <c r="CP191" s="5" t="str" cm="1">
        <f t="array" aca="1" ref="CP191" ca="1">IF($B191="","",IF(CO191=0,0,IF(DD_Payment="",0,IF(CO191&lt;_xlfn.IFS(DD_Frequency="Monthly",1,DD_Frequency="Quarterly",IF(MONTH(CO$2)=1,1,IF(MONTH(CO$2)=4,1,IF(MONTH(CO$2)=7,1,IF(MONTH(CO$2)=10,1,0)))),DD_Frequency="Annually",IF(MONTH(CO$2)=1,1,0))*DD_Payment,CO191,_xlfn.IFS(DD_Frequency="Monthly",1,DD_Frequency="Quarterly",IF(MONTH(CO$2)=1,1,IF(MONTH(CO$2)=4,1,IF(MONTH(CO$2)=7,1,IF(MONTH(CO$2)=10,1,0)))),DD_Frequency="Annually",IF(MONTH(CO$2)=1,1,0))*DD_Payment))))</f>
        <v/>
      </c>
      <c r="CQ191" s="3" t="str">
        <f t="shared" ref="CQ191" ca="1" si="9220">IF($B191="","",IF(CO191&gt;CP191,(CO191-CP191/2)*(rate_A*(CQ$1/365)),0))</f>
        <v/>
      </c>
      <c r="CR191" s="3" t="str">
        <f t="shared" ca="1" si="6515"/>
        <v/>
      </c>
      <c r="CS191" s="3" t="str">
        <f t="shared" ref="CS191" ca="1" si="9221">IF($B191="","",CD191*(1+rate_A*CQ$1/365))</f>
        <v/>
      </c>
      <c r="CT191" s="3" t="str">
        <f t="shared" ref="CT191" ca="1" si="9222">IF($B191="","",CE191*(1+rate_A*CQ$1/365))</f>
        <v/>
      </c>
      <c r="CU191" s="3" t="str">
        <f t="shared" ref="CU191" ca="1" si="9223">IF($B191="","",CF191*(1+rate_joint*CQ$1/365))</f>
        <v/>
      </c>
      <c r="CV191" s="5" t="str">
        <f t="shared" ca="1" si="6519"/>
        <v/>
      </c>
      <c r="CW191" s="5" t="str" cm="1">
        <f t="array" aca="1" ref="CW191" ca="1">IF(CV191="","",_xlfn.IFS(CV191&lt;='Hidden inputs'!$C$15,CV191*'Hidden inputs'!$D$15,CV191&lt;='Hidden inputs'!$C$16,'Hidden inputs'!$C$15*'Hidden inputs'!$D$15+(CV191-'Hidden inputs'!$B$16)*'Hidden inputs'!$D$16,CV191&lt;='Hidden inputs'!$C$17,'Hidden inputs'!$C$15*'Hidden inputs'!$D$15+('Hidden inputs'!$C$16-'Hidden inputs'!$B$16)*'Hidden inputs'!$D$16+(CV191-'Hidden inputs'!$B$17)*'Hidden inputs'!$D$17,CV191&gt;'Hidden inputs'!$B$18,'Hidden inputs'!$C$15*'Hidden inputs'!$D$15+('Hidden inputs'!$C$16-'Hidden inputs'!$B$16)*'Hidden inputs'!$D$16+('Hidden inputs'!$C$17-'Hidden inputs'!$B$17)*'Hidden inputs'!$D$17+(CV191-'Hidden inputs'!$B$18)*'Hidden inputs'!$D$18))</f>
        <v/>
      </c>
      <c r="CX191" s="10" t="str">
        <f t="shared" ca="1" si="6520"/>
        <v/>
      </c>
      <c r="CY191" s="5" t="str">
        <f t="shared" ca="1" si="6427"/>
        <v/>
      </c>
      <c r="CZ191" s="5" t="str">
        <f t="shared" ca="1" si="6428"/>
        <v/>
      </c>
      <c r="DA191" s="5" t="str">
        <f ca="1">IF($B191="","",'Hidden inputs'!$D$11*CR191+'Hidden inputs'!$E$11*CS191)</f>
        <v/>
      </c>
      <c r="DB191" s="11" t="str">
        <f t="shared" ca="1" si="6345"/>
        <v/>
      </c>
      <c r="DC191" s="9" t="str">
        <f t="shared" ca="1" si="6429"/>
        <v/>
      </c>
      <c r="DD191" s="3" t="str">
        <f t="shared" ca="1" si="6430"/>
        <v/>
      </c>
      <c r="DE191" s="5" t="str" cm="1">
        <f t="array" aca="1" ref="DE191" ca="1">IF($B191="","",IF(DD191=0,0,IF(DD_Payment="",0,IF(DD191&lt;_xlfn.IFS(DD_Frequency="Monthly",1,DD_Frequency="Quarterly",IF(MONTH(DD$2)=1,1,IF(MONTH(DD$2)=4,1,IF(MONTH(DD$2)=7,1,IF(MONTH(DD$2)=10,1,0)))),DD_Frequency="Annually",IF(MONTH(DD$2)=1,1,0))*DD_Payment,DD191,_xlfn.IFS(DD_Frequency="Monthly",1,DD_Frequency="Quarterly",IF(MONTH(DD$2)=1,1,IF(MONTH(DD$2)=4,1,IF(MONTH(DD$2)=7,1,IF(MONTH(DD$2)=10,1,0)))),DD_Frequency="Annually",IF(MONTH(DD$2)=1,1,0))*DD_Payment))))</f>
        <v/>
      </c>
      <c r="DF191" s="3" t="str">
        <f t="shared" ref="DF191" ca="1" si="9224">IF($B191="","",IF(DD191&gt;DE191,(DD191-DE191/2)*(rate_A*(DF$1/365)),0))</f>
        <v/>
      </c>
      <c r="DG191" s="3" t="str">
        <f t="shared" ca="1" si="6522"/>
        <v/>
      </c>
      <c r="DH191" s="3" t="str">
        <f t="shared" ref="DH191" ca="1" si="9225">IF($B191="","",CS191*(1+rate_A*DF$1/365))</f>
        <v/>
      </c>
      <c r="DI191" s="3" t="str">
        <f t="shared" ref="DI191" ca="1" si="9226">IF($B191="","",CT191*(1+rate_A*DF$1/365))</f>
        <v/>
      </c>
      <c r="DJ191" s="3" t="str">
        <f t="shared" ref="DJ191" ca="1" si="9227">IF($B191="","",CU191*(1+rate_joint*DF$1/365))</f>
        <v/>
      </c>
      <c r="DK191" s="5" t="str">
        <f t="shared" ca="1" si="6526"/>
        <v/>
      </c>
      <c r="DL191" s="5" t="str" cm="1">
        <f t="array" aca="1" ref="DL191" ca="1">IF(DK191="","",_xlfn.IFS(DK191&lt;='Hidden inputs'!$C$15,DK191*'Hidden inputs'!$D$15,DK191&lt;='Hidden inputs'!$C$16,'Hidden inputs'!$C$15*'Hidden inputs'!$D$15+(DK191-'Hidden inputs'!$B$16)*'Hidden inputs'!$D$16,DK191&lt;='Hidden inputs'!$C$17,'Hidden inputs'!$C$15*'Hidden inputs'!$D$15+('Hidden inputs'!$C$16-'Hidden inputs'!$B$16)*'Hidden inputs'!$D$16+(DK191-'Hidden inputs'!$B$17)*'Hidden inputs'!$D$17,DK191&gt;'Hidden inputs'!$B$18,'Hidden inputs'!$C$15*'Hidden inputs'!$D$15+('Hidden inputs'!$C$16-'Hidden inputs'!$B$16)*'Hidden inputs'!$D$16+('Hidden inputs'!$C$17-'Hidden inputs'!$B$17)*'Hidden inputs'!$D$17+(DK191-'Hidden inputs'!$B$18)*'Hidden inputs'!$D$18))</f>
        <v/>
      </c>
      <c r="DM191" s="10" t="str">
        <f t="shared" ca="1" si="6527"/>
        <v/>
      </c>
      <c r="DN191" s="5" t="str">
        <f t="shared" ca="1" si="6435"/>
        <v/>
      </c>
      <c r="DO191" s="5" t="str">
        <f t="shared" ca="1" si="6436"/>
        <v/>
      </c>
      <c r="DP191" s="5" t="str">
        <f ca="1">IF($B191="","",'Hidden inputs'!$D$11*DG191+'Hidden inputs'!$E$11*DH191)</f>
        <v/>
      </c>
      <c r="DQ191" s="11" t="str">
        <f t="shared" ca="1" si="6350"/>
        <v/>
      </c>
      <c r="DR191" s="9" t="str">
        <f t="shared" ca="1" si="6437"/>
        <v/>
      </c>
      <c r="DS191" s="3" t="str">
        <f t="shared" ca="1" si="6438"/>
        <v/>
      </c>
      <c r="DT191" s="5" t="str" cm="1">
        <f t="array" aca="1" ref="DT191" ca="1">IF($B191="","",IF(DS191=0,0,IF(DD_Payment="",0,IF(DS191&lt;_xlfn.IFS(DD_Frequency="Monthly",1,DD_Frequency="Quarterly",IF(MONTH(DS$2)=1,1,IF(MONTH(DS$2)=4,1,IF(MONTH(DS$2)=7,1,IF(MONTH(DS$2)=10,1,0)))),DD_Frequency="Annually",IF(MONTH(DS$2)=1,1,0))*DD_Payment,DS191,_xlfn.IFS(DD_Frequency="Monthly",1,DD_Frequency="Quarterly",IF(MONTH(DS$2)=1,1,IF(MONTH(DS$2)=4,1,IF(MONTH(DS$2)=7,1,IF(MONTH(DS$2)=10,1,0)))),DD_Frequency="Annually",IF(MONTH(DS$2)=1,1,0))*DD_Payment))))</f>
        <v/>
      </c>
      <c r="DU191" s="3" t="str">
        <f t="shared" ref="DU191" ca="1" si="9228">IF($B191="","",IF(DS191&gt;DT191,(DS191-DT191/2)*(rate_A*(DU$1/365)),0))</f>
        <v/>
      </c>
      <c r="DV191" s="3" t="str">
        <f t="shared" ca="1" si="6529"/>
        <v/>
      </c>
      <c r="DW191" s="3" t="str">
        <f t="shared" ref="DW191" ca="1" si="9229">IF($B191="","",DH191*(1+rate_A*DU$1/365))</f>
        <v/>
      </c>
      <c r="DX191" s="3" t="str">
        <f t="shared" ref="DX191" ca="1" si="9230">IF($B191="","",DI191*(1+rate_A*DU$1/365))</f>
        <v/>
      </c>
      <c r="DY191" s="3" t="str">
        <f t="shared" ref="DY191" ca="1" si="9231">IF($B191="","",DJ191*(1+rate_joint*DU$1/365))</f>
        <v/>
      </c>
      <c r="DZ191" s="5" t="str">
        <f t="shared" ca="1" si="6533"/>
        <v/>
      </c>
      <c r="EA191" s="5" t="str" cm="1">
        <f t="array" aca="1" ref="EA191" ca="1">IF(DZ191="","",_xlfn.IFS(DZ191&lt;='Hidden inputs'!$C$15,DZ191*'Hidden inputs'!$D$15,DZ191&lt;='Hidden inputs'!$C$16,'Hidden inputs'!$C$15*'Hidden inputs'!$D$15+(DZ191-'Hidden inputs'!$B$16)*'Hidden inputs'!$D$16,DZ191&lt;='Hidden inputs'!$C$17,'Hidden inputs'!$C$15*'Hidden inputs'!$D$15+('Hidden inputs'!$C$16-'Hidden inputs'!$B$16)*'Hidden inputs'!$D$16+(DZ191-'Hidden inputs'!$B$17)*'Hidden inputs'!$D$17,DZ191&gt;'Hidden inputs'!$B$18,'Hidden inputs'!$C$15*'Hidden inputs'!$D$15+('Hidden inputs'!$C$16-'Hidden inputs'!$B$16)*'Hidden inputs'!$D$16+('Hidden inputs'!$C$17-'Hidden inputs'!$B$17)*'Hidden inputs'!$D$17+(DZ191-'Hidden inputs'!$B$18)*'Hidden inputs'!$D$18))</f>
        <v/>
      </c>
      <c r="EB191" s="10" t="str">
        <f t="shared" ca="1" si="6534"/>
        <v/>
      </c>
      <c r="EC191" s="5" t="str">
        <f t="shared" ca="1" si="6443"/>
        <v/>
      </c>
      <c r="ED191" s="5" t="str">
        <f t="shared" ca="1" si="6444"/>
        <v/>
      </c>
      <c r="EE191" s="5" t="str">
        <f ca="1">IF($B191="","",'Hidden inputs'!$D$11*DV191+'Hidden inputs'!$E$11*DW191)</f>
        <v/>
      </c>
      <c r="EF191" s="11" t="str">
        <f t="shared" ca="1" si="6355"/>
        <v/>
      </c>
      <c r="EG191" s="9" t="str">
        <f t="shared" ca="1" si="6445"/>
        <v/>
      </c>
      <c r="EH191" s="3" t="str">
        <f t="shared" ca="1" si="6446"/>
        <v/>
      </c>
      <c r="EI191" s="5" t="str" cm="1">
        <f t="array" aca="1" ref="EI191" ca="1">IF($B191="","",IF(EH191=0,0,IF(DD_Payment="",0,IF(EH191&lt;_xlfn.IFS(DD_Frequency="Monthly",1,DD_Frequency="Quarterly",IF(MONTH(EH$2)=1,1,IF(MONTH(EH$2)=4,1,IF(MONTH(EH$2)=7,1,IF(MONTH(EH$2)=10,1,0)))),DD_Frequency="Annually",IF(MONTH(EH$2)=1,1,0))*DD_Payment,EH191,_xlfn.IFS(DD_Frequency="Monthly",1,DD_Frequency="Quarterly",IF(MONTH(EH$2)=1,1,IF(MONTH(EH$2)=4,1,IF(MONTH(EH$2)=7,1,IF(MONTH(EH$2)=10,1,0)))),DD_Frequency="Annually",IF(MONTH(EH$2)=1,1,0))*DD_Payment))))</f>
        <v/>
      </c>
      <c r="EJ191" s="3" t="str">
        <f t="shared" ref="EJ191" ca="1" si="9232">IF($B191="","",IF(EH191&gt;EI191,(EH191-EI191/2)*(rate_A*(EJ$1/365)),0))</f>
        <v/>
      </c>
      <c r="EK191" s="3" t="str">
        <f t="shared" ca="1" si="6536"/>
        <v/>
      </c>
      <c r="EL191" s="3" t="str">
        <f t="shared" ref="EL191" ca="1" si="9233">IF($B191="","",DW191*(1+rate_A*EJ$1/365))</f>
        <v/>
      </c>
      <c r="EM191" s="3" t="str">
        <f t="shared" ref="EM191" ca="1" si="9234">IF($B191="","",DX191*(1+rate_A*EJ$1/365))</f>
        <v/>
      </c>
      <c r="EN191" s="3" t="str">
        <f t="shared" ref="EN191" ca="1" si="9235">IF($B191="","",DY191*(1+rate_joint*EJ$1/365))</f>
        <v/>
      </c>
      <c r="EO191" s="5" t="str">
        <f t="shared" ca="1" si="6540"/>
        <v/>
      </c>
      <c r="EP191" s="5" t="str" cm="1">
        <f t="array" aca="1" ref="EP191" ca="1">IF(EO191="","",_xlfn.IFS(EO191&lt;='Hidden inputs'!$C$15,EO191*'Hidden inputs'!$D$15,EO191&lt;='Hidden inputs'!$C$16,'Hidden inputs'!$C$15*'Hidden inputs'!$D$15+(EO191-'Hidden inputs'!$B$16)*'Hidden inputs'!$D$16,EO191&lt;='Hidden inputs'!$C$17,'Hidden inputs'!$C$15*'Hidden inputs'!$D$15+('Hidden inputs'!$C$16-'Hidden inputs'!$B$16)*'Hidden inputs'!$D$16+(EO191-'Hidden inputs'!$B$17)*'Hidden inputs'!$D$17,EO191&gt;'Hidden inputs'!$B$18,'Hidden inputs'!$C$15*'Hidden inputs'!$D$15+('Hidden inputs'!$C$16-'Hidden inputs'!$B$16)*'Hidden inputs'!$D$16+('Hidden inputs'!$C$17-'Hidden inputs'!$B$17)*'Hidden inputs'!$D$17+(EO191-'Hidden inputs'!$B$18)*'Hidden inputs'!$D$18))</f>
        <v/>
      </c>
      <c r="EQ191" s="10" t="str">
        <f t="shared" ca="1" si="6541"/>
        <v/>
      </c>
      <c r="ER191" s="5" t="str">
        <f t="shared" ca="1" si="6451"/>
        <v/>
      </c>
      <c r="ES191" s="5" t="str">
        <f t="shared" ca="1" si="6452"/>
        <v/>
      </c>
      <c r="ET191" s="5" t="str">
        <f ca="1">IF($B191="","",'Hidden inputs'!$D$11*EK191+'Hidden inputs'!$E$11*EL191)</f>
        <v/>
      </c>
      <c r="EU191" s="11" t="str">
        <f t="shared" ca="1" si="6360"/>
        <v/>
      </c>
      <c r="EV191" s="9" t="str">
        <f t="shared" ca="1" si="6453"/>
        <v/>
      </c>
      <c r="EW191" s="3" t="str">
        <f t="shared" ca="1" si="6454"/>
        <v/>
      </c>
      <c r="EX191" s="5" t="str" cm="1">
        <f t="array" aca="1" ref="EX191" ca="1">IF($B191="","",IF(EW191=0,0,IF(DD_Payment="",0,IF(EW191&lt;_xlfn.IFS(DD_Frequency="Monthly",1,DD_Frequency="Quarterly",IF(MONTH(EW$2)=1,1,IF(MONTH(EW$2)=4,1,IF(MONTH(EW$2)=7,1,IF(MONTH(EW$2)=10,1,0)))),DD_Frequency="Annually",IF(MONTH(EW$2)=1,1,0))*DD_Payment,EW191,_xlfn.IFS(DD_Frequency="Monthly",1,DD_Frequency="Quarterly",IF(MONTH(EW$2)=1,1,IF(MONTH(EW$2)=4,1,IF(MONTH(EW$2)=7,1,IF(MONTH(EW$2)=10,1,0)))),DD_Frequency="Annually",IF(MONTH(EW$2)=1,1,0))*DD_Payment))))</f>
        <v/>
      </c>
      <c r="EY191" s="3" t="str">
        <f t="shared" ref="EY191" ca="1" si="9236">IF($B191="","",IF(EW191&gt;EX191,(EW191-EX191/2)*(rate_A*(EY$1/365)),0))</f>
        <v/>
      </c>
      <c r="EZ191" s="3" t="str">
        <f t="shared" ca="1" si="6543"/>
        <v/>
      </c>
      <c r="FA191" s="3" t="str">
        <f t="shared" ref="FA191" ca="1" si="9237">IF($B191="","",EL191*(1+rate_A*EY$1/365))</f>
        <v/>
      </c>
      <c r="FB191" s="3" t="str">
        <f t="shared" ref="FB191" ca="1" si="9238">IF($B191="","",EM191*(1+rate_A*EY$1/365))</f>
        <v/>
      </c>
      <c r="FC191" s="3" t="str">
        <f t="shared" ref="FC191" ca="1" si="9239">IF($B191="","",EN191*(1+rate_joint*EY$1/365))</f>
        <v/>
      </c>
      <c r="FD191" s="5" t="str">
        <f t="shared" ca="1" si="6547"/>
        <v/>
      </c>
      <c r="FE191" s="5" t="str" cm="1">
        <f t="array" aca="1" ref="FE191" ca="1">IF(FD191="","",_xlfn.IFS(FD191&lt;='Hidden inputs'!$C$15,FD191*'Hidden inputs'!$D$15,FD191&lt;='Hidden inputs'!$C$16,'Hidden inputs'!$C$15*'Hidden inputs'!$D$15+(FD191-'Hidden inputs'!$B$16)*'Hidden inputs'!$D$16,FD191&lt;='Hidden inputs'!$C$17,'Hidden inputs'!$C$15*'Hidden inputs'!$D$15+('Hidden inputs'!$C$16-'Hidden inputs'!$B$16)*'Hidden inputs'!$D$16+(FD191-'Hidden inputs'!$B$17)*'Hidden inputs'!$D$17,FD191&gt;'Hidden inputs'!$B$18,'Hidden inputs'!$C$15*'Hidden inputs'!$D$15+('Hidden inputs'!$C$16-'Hidden inputs'!$B$16)*'Hidden inputs'!$D$16+('Hidden inputs'!$C$17-'Hidden inputs'!$B$17)*'Hidden inputs'!$D$17+(FD191-'Hidden inputs'!$B$18)*'Hidden inputs'!$D$18))</f>
        <v/>
      </c>
      <c r="FF191" s="10" t="str">
        <f t="shared" ca="1" si="6548"/>
        <v/>
      </c>
      <c r="FG191" s="5" t="str">
        <f t="shared" ca="1" si="6459"/>
        <v/>
      </c>
      <c r="FH191" s="5" t="str">
        <f t="shared" ca="1" si="6460"/>
        <v/>
      </c>
      <c r="FI191" s="5" t="str">
        <f ca="1">IF($B191="","",'Hidden inputs'!$D$11*EZ191+'Hidden inputs'!$E$11*FA191)</f>
        <v/>
      </c>
      <c r="FJ191" s="11" t="str">
        <f t="shared" ca="1" si="6365"/>
        <v/>
      </c>
      <c r="FK191" s="9" t="str">
        <f t="shared" ca="1" si="6461"/>
        <v/>
      </c>
      <c r="FL191" s="3" t="str">
        <f t="shared" ca="1" si="6462"/>
        <v/>
      </c>
      <c r="FM191" s="5" t="str" cm="1">
        <f t="array" aca="1" ref="FM191" ca="1">IF($B191="","",IF(FL191=0,0,IF(DD_Payment="",0,IF(FL191&lt;_xlfn.IFS(DD_Frequency="Monthly",1,DD_Frequency="Quarterly",IF(MONTH(FL$2)=1,1,IF(MONTH(FL$2)=4,1,IF(MONTH(FL$2)=7,1,IF(MONTH(FL$2)=10,1,0)))),DD_Frequency="Annually",IF(MONTH(FL$2)=1,1,0))*DD_Payment,FL191,_xlfn.IFS(DD_Frequency="Monthly",1,DD_Frequency="Quarterly",IF(MONTH(FL$2)=1,1,IF(MONTH(FL$2)=4,1,IF(MONTH(FL$2)=7,1,IF(MONTH(FL$2)=10,1,0)))),DD_Frequency="Annually",IF(MONTH(FL$2)=1,1,0))*DD_Payment))))</f>
        <v/>
      </c>
      <c r="FN191" s="3" t="str">
        <f t="shared" ref="FN191" ca="1" si="9240">IF($B191="","",IF(FL191&gt;FM191,(FL191-FM191/2)*(rate_A*(FN$1/365)),0))</f>
        <v/>
      </c>
      <c r="FO191" s="3" t="str">
        <f t="shared" ca="1" si="6550"/>
        <v/>
      </c>
      <c r="FP191" s="3" t="str">
        <f t="shared" ref="FP191" ca="1" si="9241">IF($B191="","",FA191*(1+rate_A*FN$1/365))</f>
        <v/>
      </c>
      <c r="FQ191" s="3" t="str">
        <f t="shared" ref="FQ191" ca="1" si="9242">IF($B191="","",FB191*(1+rate_A*FN$1/365))</f>
        <v/>
      </c>
      <c r="FR191" s="3" t="str">
        <f t="shared" ref="FR191" ca="1" si="9243">IF($B191="","",FC191*(1+rate_joint*FN$1/365))</f>
        <v/>
      </c>
      <c r="FS191" s="5" t="str">
        <f t="shared" ca="1" si="6554"/>
        <v/>
      </c>
      <c r="FT191" s="5" t="str" cm="1">
        <f t="array" aca="1" ref="FT191" ca="1">IF(FS191="","",_xlfn.IFS(FS191&lt;='Hidden inputs'!$C$15,FS191*'Hidden inputs'!$D$15,FS191&lt;='Hidden inputs'!$C$16,'Hidden inputs'!$C$15*'Hidden inputs'!$D$15+(FS191-'Hidden inputs'!$B$16)*'Hidden inputs'!$D$16,FS191&lt;='Hidden inputs'!$C$17,'Hidden inputs'!$C$15*'Hidden inputs'!$D$15+('Hidden inputs'!$C$16-'Hidden inputs'!$B$16)*'Hidden inputs'!$D$16+(FS191-'Hidden inputs'!$B$17)*'Hidden inputs'!$D$17,FS191&gt;'Hidden inputs'!$B$18,'Hidden inputs'!$C$15*'Hidden inputs'!$D$15+('Hidden inputs'!$C$16-'Hidden inputs'!$B$16)*'Hidden inputs'!$D$16+('Hidden inputs'!$C$17-'Hidden inputs'!$B$17)*'Hidden inputs'!$D$17+(FS191-'Hidden inputs'!$B$18)*'Hidden inputs'!$D$18))</f>
        <v/>
      </c>
      <c r="FU191" s="10" t="str">
        <f t="shared" ca="1" si="6555"/>
        <v/>
      </c>
      <c r="FV191" s="5" t="str">
        <f t="shared" ca="1" si="6467"/>
        <v/>
      </c>
      <c r="FW191" s="5" t="str">
        <f t="shared" ca="1" si="6468"/>
        <v/>
      </c>
      <c r="FX191" s="5" t="str">
        <f ca="1">IF($B191="","",'Hidden inputs'!$D$11*FO191+'Hidden inputs'!$E$11*FP191)</f>
        <v/>
      </c>
      <c r="FY191" s="11" t="str">
        <f t="shared" ca="1" si="6370"/>
        <v/>
      </c>
      <c r="FZ191" s="9" t="str">
        <f t="shared" ca="1" si="6469"/>
        <v/>
      </c>
      <c r="GA191" s="5" t="str">
        <f t="shared" ca="1" si="6470"/>
        <v/>
      </c>
      <c r="GB191" s="5" t="str">
        <f t="shared" ca="1" si="6471"/>
        <v/>
      </c>
      <c r="GC191" s="5" t="str">
        <f t="shared" ca="1" si="6371"/>
        <v/>
      </c>
      <c r="GD191" s="5" t="str">
        <f t="shared" ca="1" si="6372"/>
        <v/>
      </c>
    </row>
    <row r="192" spans="1:186" x14ac:dyDescent="0.35">
      <c r="A192" s="2"/>
      <c r="B192" s="6" t="str">
        <f t="shared" ca="1" si="6374"/>
        <v/>
      </c>
      <c r="C192" s="5" t="str">
        <f t="shared" ca="1" si="6472"/>
        <v/>
      </c>
      <c r="D192" s="5" t="str" cm="1">
        <f t="array" aca="1" ref="D192" ca="1">IF($B192="","",IF(C192=0,0,IF(DD_Payment="",0,IF(C192&lt;_xlfn.IFS(DD_Frequency="Monthly",1,DD_Frequency="Quarterly",IF(MONTH(C$2)=1,1,IF(MONTH(C$2)=4,1,IF(MONTH(C$2)=7,1,IF(MONTH(C$2)=10,1,0)))),DD_Frequency="Annually",IF(MONTH(C$2)=1,1,0))*DD_Payment,C192,_xlfn.IFS(DD_Frequency="Monthly",1,DD_Frequency="Quarterly",IF(MONTH(C$2)=1,1,IF(MONTH(C$2)=4,1,IF(MONTH(C$2)=7,1,IF(MONTH(C$2)=10,1,0)))),DD_Frequency="Annually",IF(MONTH(C$2)=1,1,0))*DD_Payment))))</f>
        <v/>
      </c>
      <c r="E192" s="5" t="str">
        <f t="shared" ref="E192" ca="1" si="9244">IF(B192="","",IF(C192&gt;D192,(C192-D192/2)*(rate_A*(E$1/365)),0))</f>
        <v/>
      </c>
      <c r="F192" s="5" t="str">
        <f t="shared" ca="1" si="6376"/>
        <v/>
      </c>
      <c r="G192" s="5" t="str">
        <f t="shared" ref="G192" ca="1" si="9245">IF(B192="","",G191*(1+rate_A*E$1/365))</f>
        <v/>
      </c>
      <c r="H192" s="5" t="str">
        <f t="shared" ref="H192" ca="1" si="9246">IF(B192="","",H191*(1+rate_A*E$1/365))</f>
        <v/>
      </c>
      <c r="I192" s="5" t="str">
        <f t="shared" ref="I192" ca="1" si="9247">IF(B192="","",I191*(1+rate_joint*E$1/365))</f>
        <v/>
      </c>
      <c r="J192" s="5" t="str">
        <f t="shared" ca="1" si="6477"/>
        <v/>
      </c>
      <c r="K192" s="5" t="str" cm="1">
        <f t="array" aca="1" ref="K192" ca="1">IF(J192="","",_xlfn.IFS(J192&lt;='Hidden inputs'!$C$15,J192*'Hidden inputs'!$D$15,J192&lt;='Hidden inputs'!$C$16,'Hidden inputs'!$C$15*'Hidden inputs'!$D$15+(J192-'Hidden inputs'!$B$16)*'Hidden inputs'!$D$16,J192&lt;='Hidden inputs'!$C$17,'Hidden inputs'!$C$15*'Hidden inputs'!$D$15+('Hidden inputs'!$C$16-'Hidden inputs'!$B$16)*'Hidden inputs'!$D$16+(J192-'Hidden inputs'!$B$17)*'Hidden inputs'!$D$17,J192&gt;'Hidden inputs'!$B$18,'Hidden inputs'!$C$15*'Hidden inputs'!$D$15+('Hidden inputs'!$C$16-'Hidden inputs'!$B$16)*'Hidden inputs'!$D$16+('Hidden inputs'!$C$17-'Hidden inputs'!$B$17)*'Hidden inputs'!$D$17+(J192-'Hidden inputs'!$B$18)*'Hidden inputs'!$D$18))</f>
        <v/>
      </c>
      <c r="L192" s="11" t="str">
        <f t="shared" ca="1" si="6478"/>
        <v/>
      </c>
      <c r="M192" s="5" t="str">
        <f t="shared" ca="1" si="6380"/>
        <v/>
      </c>
      <c r="N192" s="5" t="str">
        <f t="shared" ca="1" si="6381"/>
        <v/>
      </c>
      <c r="O192" s="5" t="str">
        <f ca="1">IF(B192="","",'Hidden inputs'!$D$11*F192+'Hidden inputs'!$E$11*G192)</f>
        <v/>
      </c>
      <c r="P192" s="11" t="str">
        <f t="shared" ca="1" si="6314"/>
        <v/>
      </c>
      <c r="Q192" s="20" t="str">
        <f t="shared" ca="1" si="6315"/>
        <v/>
      </c>
      <c r="R192" s="3" t="str">
        <f t="shared" ca="1" si="6382"/>
        <v/>
      </c>
      <c r="S192" s="5" t="str" cm="1">
        <f t="array" aca="1" ref="S192" ca="1">IF($B192="","",IF(R192=0,0,IF(DD_Payment="",0,IF(R192&lt;_xlfn.IFS(DD_Frequency="Monthly",1,DD_Frequency="Quarterly",IF(MONTH(R$2)=1,1,IF(MONTH(R$2)=4,1,IF(MONTH(R$2)=7,1,IF(MONTH(R$2)=10,1,0)))),DD_Frequency="Annually",IF(MONTH(R$2)=1,1,0))*DD_Payment,R192,_xlfn.IFS(DD_Frequency="Monthly",1,DD_Frequency="Quarterly",IF(MONTH(R$2)=1,1,IF(MONTH(R$2)=4,1,IF(MONTH(R$2)=7,1,IF(MONTH(R$2)=10,1,0)))),DD_Frequency="Annually",IF(MONTH(R$2)=1,1,0))*DD_Payment))))</f>
        <v/>
      </c>
      <c r="T192" s="3" t="str">
        <f t="shared" ref="T192" ca="1" si="9248">IF(B192="","",IF(R192&gt;S192,(R192-S192/2)*(rate_A*((T$1+A192)/365)),0))</f>
        <v/>
      </c>
      <c r="U192" s="3" t="str">
        <f t="shared" ca="1" si="6384"/>
        <v/>
      </c>
      <c r="V192" s="3" t="str">
        <f t="shared" ref="V192" ca="1" si="9249">IF(B192="","",G192*(1+rate_A*(T$1+A192)/365))</f>
        <v/>
      </c>
      <c r="W192" s="3" t="str">
        <f t="shared" ref="W192" ca="1" si="9250">IF(B192="","",H192*(1+rate_A*(T$1+A192)/365))</f>
        <v/>
      </c>
      <c r="X192" s="3" t="str">
        <f t="shared" ref="X192" ca="1" si="9251">IF(B192="","",I192*(1+rate_joint*(T$1+A192)/365))</f>
        <v/>
      </c>
      <c r="Y192" s="5" t="str">
        <f t="shared" ca="1" si="6483"/>
        <v/>
      </c>
      <c r="Z192" s="5" t="str" cm="1">
        <f t="array" aca="1" ref="Z192" ca="1">IF(Y192="","",_xlfn.IFS(Y192&lt;='Hidden inputs'!$C$15,Y192*'Hidden inputs'!$D$15,Y192&lt;='Hidden inputs'!$C$16,'Hidden inputs'!$C$15*'Hidden inputs'!$D$15+(Y192-'Hidden inputs'!$B$16)*'Hidden inputs'!$D$16,Y192&lt;='Hidden inputs'!$C$17,'Hidden inputs'!$C$15*'Hidden inputs'!$D$15+('Hidden inputs'!$C$16-'Hidden inputs'!$B$16)*'Hidden inputs'!$D$16+(Y192-'Hidden inputs'!$B$17)*'Hidden inputs'!$D$17,Y192&gt;'Hidden inputs'!$B$18,'Hidden inputs'!$C$15*'Hidden inputs'!$D$15+('Hidden inputs'!$C$16-'Hidden inputs'!$B$16)*'Hidden inputs'!$D$16+('Hidden inputs'!$C$17-'Hidden inputs'!$B$17)*'Hidden inputs'!$D$17+(Y192-'Hidden inputs'!$B$18)*'Hidden inputs'!$D$18))</f>
        <v/>
      </c>
      <c r="AA192" s="10" t="str">
        <f t="shared" ca="1" si="6484"/>
        <v/>
      </c>
      <c r="AB192" s="5" t="str">
        <f t="shared" ca="1" si="6388"/>
        <v/>
      </c>
      <c r="AC192" s="5" t="str">
        <f t="shared" ca="1" si="6485"/>
        <v/>
      </c>
      <c r="AD192" s="5" t="str">
        <f ca="1">IF(B192="","",'Hidden inputs'!$D$11*U192+'Hidden inputs'!$E$11*V192)</f>
        <v/>
      </c>
      <c r="AE192" s="11" t="str">
        <f t="shared" ca="1" si="6320"/>
        <v/>
      </c>
      <c r="AF192" s="9" t="str">
        <f t="shared" ca="1" si="6389"/>
        <v/>
      </c>
      <c r="AG192" s="3" t="str">
        <f t="shared" ca="1" si="6390"/>
        <v/>
      </c>
      <c r="AH192" s="5" t="str" cm="1">
        <f t="array" aca="1" ref="AH192" ca="1">IF($B192="","",IF(AG192=0,0,IF(DD_Payment="",0,IF(AG192&lt;_xlfn.IFS(DD_Frequency="Monthly",1,DD_Frequency="Quarterly",IF(MONTH(AG$2)=1,1,IF(MONTH(AG$2)=4,1,IF(MONTH(AG$2)=7,1,IF(MONTH(AG$2)=10,1,0)))),DD_Frequency="Annually",IF(MONTH(AG$2)=1,1,0))*DD_Payment,AG192,_xlfn.IFS(DD_Frequency="Monthly",1,DD_Frequency="Quarterly",IF(MONTH(AG$2)=1,1,IF(MONTH(AG$2)=4,1,IF(MONTH(AG$2)=7,1,IF(MONTH(AG$2)=10,1,0)))),DD_Frequency="Annually",IF(MONTH(AG$2)=1,1,0))*DD_Payment))))</f>
        <v/>
      </c>
      <c r="AI192" s="3" t="str">
        <f t="shared" ref="AI192" ca="1" si="9252">IF($B192="","",IF(AG192&gt;AH192,(AG192-AH192/2)*(rate_A*(AI$1/365)),0))</f>
        <v/>
      </c>
      <c r="AJ192" s="3" t="str">
        <f t="shared" ca="1" si="6487"/>
        <v/>
      </c>
      <c r="AK192" s="3" t="str">
        <f t="shared" ref="AK192" ca="1" si="9253">IF($B192="","",V192*(1+rate_A*AI$1/365))</f>
        <v/>
      </c>
      <c r="AL192" s="3" t="str">
        <f t="shared" ref="AL192" ca="1" si="9254">IF($B192="","",W192*(1+rate_A*AI$1/365))</f>
        <v/>
      </c>
      <c r="AM192" s="3" t="str">
        <f t="shared" ref="AM192" ca="1" si="9255">IF($B192="","",X192*(1+rate_joint*AI$1/365))</f>
        <v/>
      </c>
      <c r="AN192" s="5" t="str">
        <f t="shared" ca="1" si="6491"/>
        <v/>
      </c>
      <c r="AO192" s="5" t="str" cm="1">
        <f t="array" aca="1" ref="AO192" ca="1">IF(AN192="","",_xlfn.IFS(AN192&lt;='Hidden inputs'!$C$15,AN192*'Hidden inputs'!$D$15,AN192&lt;='Hidden inputs'!$C$16,'Hidden inputs'!$C$15*'Hidden inputs'!$D$15+(AN192-'Hidden inputs'!$B$16)*'Hidden inputs'!$D$16,AN192&lt;='Hidden inputs'!$C$17,'Hidden inputs'!$C$15*'Hidden inputs'!$D$15+('Hidden inputs'!$C$16-'Hidden inputs'!$B$16)*'Hidden inputs'!$D$16+(AN192-'Hidden inputs'!$B$17)*'Hidden inputs'!$D$17,AN192&gt;'Hidden inputs'!$B$18,'Hidden inputs'!$C$15*'Hidden inputs'!$D$15+('Hidden inputs'!$C$16-'Hidden inputs'!$B$16)*'Hidden inputs'!$D$16+('Hidden inputs'!$C$17-'Hidden inputs'!$B$17)*'Hidden inputs'!$D$17+(AN192-'Hidden inputs'!$B$18)*'Hidden inputs'!$D$18))</f>
        <v/>
      </c>
      <c r="AP192" s="10" t="str">
        <f t="shared" ca="1" si="6492"/>
        <v/>
      </c>
      <c r="AQ192" s="5" t="str">
        <f t="shared" ca="1" si="6395"/>
        <v/>
      </c>
      <c r="AR192" s="5" t="str">
        <f t="shared" ca="1" si="6396"/>
        <v/>
      </c>
      <c r="AS192" s="5" t="str">
        <f ca="1">IF($B192="","",'Hidden inputs'!$D$11*AJ192+'Hidden inputs'!$E$11*AK192)</f>
        <v/>
      </c>
      <c r="AT192" s="11" t="str">
        <f t="shared" ca="1" si="6325"/>
        <v/>
      </c>
      <c r="AU192" s="9" t="str">
        <f t="shared" ca="1" si="6397"/>
        <v/>
      </c>
      <c r="AV192" s="3" t="str">
        <f t="shared" ca="1" si="6398"/>
        <v/>
      </c>
      <c r="AW192" s="5" t="str" cm="1">
        <f t="array" aca="1" ref="AW192" ca="1">IF($B192="","",IF(AV192=0,0,IF(DD_Payment="",0,IF(AV192&lt;_xlfn.IFS(DD_Frequency="Monthly",1,DD_Frequency="Quarterly",IF(MONTH(AV$2)=1,1,IF(MONTH(AV$2)=4,1,IF(MONTH(AV$2)=7,1,IF(MONTH(AV$2)=10,1,0)))),DD_Frequency="Annually",IF(MONTH(AV$2)=1,1,0))*DD_Payment,AV192,_xlfn.IFS(DD_Frequency="Monthly",1,DD_Frequency="Quarterly",IF(MONTH(AV$2)=1,1,IF(MONTH(AV$2)=4,1,IF(MONTH(AV$2)=7,1,IF(MONTH(AV$2)=10,1,0)))),DD_Frequency="Annually",IF(MONTH(AV$2)=1,1,0))*DD_Payment))))</f>
        <v/>
      </c>
      <c r="AX192" s="3" t="str">
        <f t="shared" ref="AX192" ca="1" si="9256">IF($B192="","",IF(AV192&gt;AW192,(AV192-AW192/2)*(rate_A*(AX$1/365)),0))</f>
        <v/>
      </c>
      <c r="AY192" s="3" t="str">
        <f t="shared" ca="1" si="6494"/>
        <v/>
      </c>
      <c r="AZ192" s="3" t="str">
        <f t="shared" ref="AZ192" ca="1" si="9257">IF($B192="","",AK192*(1+rate_A*AX$1/365))</f>
        <v/>
      </c>
      <c r="BA192" s="3" t="str">
        <f t="shared" ref="BA192" ca="1" si="9258">IF($B192="","",AL192*(1+rate_A*AX$1/365))</f>
        <v/>
      </c>
      <c r="BB192" s="3" t="str">
        <f t="shared" ref="BB192" ca="1" si="9259">IF($B192="","",AM192*(1+rate_joint*AX$1/365))</f>
        <v/>
      </c>
      <c r="BC192" s="5" t="str">
        <f t="shared" ca="1" si="6498"/>
        <v/>
      </c>
      <c r="BD192" s="5" t="str" cm="1">
        <f t="array" aca="1" ref="BD192" ca="1">IF(BC192="","",_xlfn.IFS(BC192&lt;='Hidden inputs'!$C$15,BC192*'Hidden inputs'!$D$15,BC192&lt;='Hidden inputs'!$C$16,'Hidden inputs'!$C$15*'Hidden inputs'!$D$15+(BC192-'Hidden inputs'!$B$16)*'Hidden inputs'!$D$16,BC192&lt;='Hidden inputs'!$C$17,'Hidden inputs'!$C$15*'Hidden inputs'!$D$15+('Hidden inputs'!$C$16-'Hidden inputs'!$B$16)*'Hidden inputs'!$D$16+(BC192-'Hidden inputs'!$B$17)*'Hidden inputs'!$D$17,BC192&gt;'Hidden inputs'!$B$18,'Hidden inputs'!$C$15*'Hidden inputs'!$D$15+('Hidden inputs'!$C$16-'Hidden inputs'!$B$16)*'Hidden inputs'!$D$16+('Hidden inputs'!$C$17-'Hidden inputs'!$B$17)*'Hidden inputs'!$D$17+(BC192-'Hidden inputs'!$B$18)*'Hidden inputs'!$D$18))</f>
        <v/>
      </c>
      <c r="BE192" s="10" t="str">
        <f t="shared" ca="1" si="6499"/>
        <v/>
      </c>
      <c r="BF192" s="5" t="str">
        <f t="shared" ca="1" si="6403"/>
        <v/>
      </c>
      <c r="BG192" s="5" t="str">
        <f t="shared" ca="1" si="6404"/>
        <v/>
      </c>
      <c r="BH192" s="5" t="str">
        <f ca="1">IF($B192="","",'Hidden inputs'!$D$11*AY192+'Hidden inputs'!$E$11*AZ192)</f>
        <v/>
      </c>
      <c r="BI192" s="11" t="str">
        <f t="shared" ca="1" si="6330"/>
        <v/>
      </c>
      <c r="BJ192" s="9" t="str">
        <f t="shared" ca="1" si="6405"/>
        <v/>
      </c>
      <c r="BK192" s="3" t="str">
        <f t="shared" ca="1" si="6406"/>
        <v/>
      </c>
      <c r="BL192" s="5" t="str" cm="1">
        <f t="array" aca="1" ref="BL192" ca="1">IF($B192="","",IF(BK192=0,0,IF(DD_Payment="",0,IF(BK192&lt;_xlfn.IFS(DD_Frequency="Monthly",1,DD_Frequency="Quarterly",IF(MONTH(BK$2)=1,1,IF(MONTH(BK$2)=4,1,IF(MONTH(BK$2)=7,1,IF(MONTH(BK$2)=10,1,0)))),DD_Frequency="Annually",IF(MONTH(BK$2)=1,1,0))*DD_Payment,BK192,_xlfn.IFS(DD_Frequency="Monthly",1,DD_Frequency="Quarterly",IF(MONTH(BK$2)=1,1,IF(MONTH(BK$2)=4,1,IF(MONTH(BK$2)=7,1,IF(MONTH(BK$2)=10,1,0)))),DD_Frequency="Annually",IF(MONTH(BK$2)=1,1,0))*DD_Payment))))</f>
        <v/>
      </c>
      <c r="BM192" s="3" t="str">
        <f t="shared" ref="BM192" ca="1" si="9260">IF($B192="","",IF(BK192&gt;BL192,(BK192-BL192/2)*(rate_A*(BM$1/365)),0))</f>
        <v/>
      </c>
      <c r="BN192" s="3" t="str">
        <f t="shared" ca="1" si="6501"/>
        <v/>
      </c>
      <c r="BO192" s="3" t="str">
        <f t="shared" ref="BO192" ca="1" si="9261">IF($B192="","",AZ192*(1+rate_A*BM$1/365))</f>
        <v/>
      </c>
      <c r="BP192" s="3" t="str">
        <f t="shared" ref="BP192" ca="1" si="9262">IF($B192="","",BA192*(1+rate_A*BM$1/365))</f>
        <v/>
      </c>
      <c r="BQ192" s="3" t="str">
        <f t="shared" ref="BQ192" ca="1" si="9263">IF($B192="","",BB192*(1+rate_joint*BM$1/365))</f>
        <v/>
      </c>
      <c r="BR192" s="5" t="str">
        <f t="shared" ca="1" si="6505"/>
        <v/>
      </c>
      <c r="BS192" s="5" t="str" cm="1">
        <f t="array" aca="1" ref="BS192" ca="1">IF(BR192="","",_xlfn.IFS(BR192&lt;='Hidden inputs'!$C$15,BR192*'Hidden inputs'!$D$15,BR192&lt;='Hidden inputs'!$C$16,'Hidden inputs'!$C$15*'Hidden inputs'!$D$15+(BR192-'Hidden inputs'!$B$16)*'Hidden inputs'!$D$16,BR192&lt;='Hidden inputs'!$C$17,'Hidden inputs'!$C$15*'Hidden inputs'!$D$15+('Hidden inputs'!$C$16-'Hidden inputs'!$B$16)*'Hidden inputs'!$D$16+(BR192-'Hidden inputs'!$B$17)*'Hidden inputs'!$D$17,BR192&gt;'Hidden inputs'!$B$18,'Hidden inputs'!$C$15*'Hidden inputs'!$D$15+('Hidden inputs'!$C$16-'Hidden inputs'!$B$16)*'Hidden inputs'!$D$16+('Hidden inputs'!$C$17-'Hidden inputs'!$B$17)*'Hidden inputs'!$D$17+(BR192-'Hidden inputs'!$B$18)*'Hidden inputs'!$D$18))</f>
        <v/>
      </c>
      <c r="BT192" s="10" t="str">
        <f t="shared" ca="1" si="6506"/>
        <v/>
      </c>
      <c r="BU192" s="5" t="str">
        <f t="shared" ca="1" si="6411"/>
        <v/>
      </c>
      <c r="BV192" s="5" t="str">
        <f t="shared" ca="1" si="6412"/>
        <v/>
      </c>
      <c r="BW192" s="5" t="str">
        <f ca="1">IF($B192="","",'Hidden inputs'!$D$11*BN192+'Hidden inputs'!$E$11*BO192)</f>
        <v/>
      </c>
      <c r="BX192" s="11" t="str">
        <f t="shared" ca="1" si="6335"/>
        <v/>
      </c>
      <c r="BY192" s="9" t="str">
        <f t="shared" ca="1" si="6413"/>
        <v/>
      </c>
      <c r="BZ192" s="3" t="str">
        <f t="shared" ca="1" si="6414"/>
        <v/>
      </c>
      <c r="CA192" s="5" t="str" cm="1">
        <f t="array" aca="1" ref="CA192" ca="1">IF($B192="","",IF(BZ192=0,0,IF(DD_Payment="",0,IF(BZ192&lt;_xlfn.IFS(DD_Frequency="Monthly",1,DD_Frequency="Quarterly",IF(MONTH(BZ$2)=1,1,IF(MONTH(BZ$2)=4,1,IF(MONTH(BZ$2)=7,1,IF(MONTH(BZ$2)=10,1,0)))),DD_Frequency="Annually",IF(MONTH(BZ$2)=1,1,0))*DD_Payment,BZ192,_xlfn.IFS(DD_Frequency="Monthly",1,DD_Frequency="Quarterly",IF(MONTH(BZ$2)=1,1,IF(MONTH(BZ$2)=4,1,IF(MONTH(BZ$2)=7,1,IF(MONTH(BZ$2)=10,1,0)))),DD_Frequency="Annually",IF(MONTH(BZ$2)=1,1,0))*DD_Payment))))</f>
        <v/>
      </c>
      <c r="CB192" s="3" t="str">
        <f t="shared" ref="CB192" ca="1" si="9264">IF($B192="","",IF(BZ192&gt;CA192,(BZ192-CA192/2)*(rate_A*(CB$1/365)),0))</f>
        <v/>
      </c>
      <c r="CC192" s="3" t="str">
        <f t="shared" ca="1" si="6508"/>
        <v/>
      </c>
      <c r="CD192" s="3" t="str">
        <f t="shared" ref="CD192" ca="1" si="9265">IF($B192="","",BO192*(1+rate_A*CB$1/365))</f>
        <v/>
      </c>
      <c r="CE192" s="3" t="str">
        <f t="shared" ref="CE192" ca="1" si="9266">IF($B192="","",BP192*(1+rate_A*CB$1/365))</f>
        <v/>
      </c>
      <c r="CF192" s="3" t="str">
        <f t="shared" ref="CF192" ca="1" si="9267">IF($B192="","",BQ192*(1+rate_joint*CB$1/365))</f>
        <v/>
      </c>
      <c r="CG192" s="5" t="str">
        <f t="shared" ca="1" si="6512"/>
        <v/>
      </c>
      <c r="CH192" s="5" t="str" cm="1">
        <f t="array" aca="1" ref="CH192" ca="1">IF(CG192="","",_xlfn.IFS(CG192&lt;='Hidden inputs'!$C$15,CG192*'Hidden inputs'!$D$15,CG192&lt;='Hidden inputs'!$C$16,'Hidden inputs'!$C$15*'Hidden inputs'!$D$15+(CG192-'Hidden inputs'!$B$16)*'Hidden inputs'!$D$16,CG192&lt;='Hidden inputs'!$C$17,'Hidden inputs'!$C$15*'Hidden inputs'!$D$15+('Hidden inputs'!$C$16-'Hidden inputs'!$B$16)*'Hidden inputs'!$D$16+(CG192-'Hidden inputs'!$B$17)*'Hidden inputs'!$D$17,CG192&gt;'Hidden inputs'!$B$18,'Hidden inputs'!$C$15*'Hidden inputs'!$D$15+('Hidden inputs'!$C$16-'Hidden inputs'!$B$16)*'Hidden inputs'!$D$16+('Hidden inputs'!$C$17-'Hidden inputs'!$B$17)*'Hidden inputs'!$D$17+(CG192-'Hidden inputs'!$B$18)*'Hidden inputs'!$D$18))</f>
        <v/>
      </c>
      <c r="CI192" s="10" t="str">
        <f t="shared" ca="1" si="6513"/>
        <v/>
      </c>
      <c r="CJ192" s="5" t="str">
        <f t="shared" ca="1" si="6419"/>
        <v/>
      </c>
      <c r="CK192" s="5" t="str">
        <f t="shared" ca="1" si="6420"/>
        <v/>
      </c>
      <c r="CL192" s="5" t="str">
        <f ca="1">IF($B192="","",'Hidden inputs'!$D$11*CC192+'Hidden inputs'!$E$11*CD192)</f>
        <v/>
      </c>
      <c r="CM192" s="11" t="str">
        <f t="shared" ca="1" si="6340"/>
        <v/>
      </c>
      <c r="CN192" s="9" t="str">
        <f t="shared" ca="1" si="6421"/>
        <v/>
      </c>
      <c r="CO192" s="3" t="str">
        <f t="shared" ca="1" si="6422"/>
        <v/>
      </c>
      <c r="CP192" s="5" t="str" cm="1">
        <f t="array" aca="1" ref="CP192" ca="1">IF($B192="","",IF(CO192=0,0,IF(DD_Payment="",0,IF(CO192&lt;_xlfn.IFS(DD_Frequency="Monthly",1,DD_Frequency="Quarterly",IF(MONTH(CO$2)=1,1,IF(MONTH(CO$2)=4,1,IF(MONTH(CO$2)=7,1,IF(MONTH(CO$2)=10,1,0)))),DD_Frequency="Annually",IF(MONTH(CO$2)=1,1,0))*DD_Payment,CO192,_xlfn.IFS(DD_Frequency="Monthly",1,DD_Frequency="Quarterly",IF(MONTH(CO$2)=1,1,IF(MONTH(CO$2)=4,1,IF(MONTH(CO$2)=7,1,IF(MONTH(CO$2)=10,1,0)))),DD_Frequency="Annually",IF(MONTH(CO$2)=1,1,0))*DD_Payment))))</f>
        <v/>
      </c>
      <c r="CQ192" s="3" t="str">
        <f t="shared" ref="CQ192" ca="1" si="9268">IF($B192="","",IF(CO192&gt;CP192,(CO192-CP192/2)*(rate_A*(CQ$1/365)),0))</f>
        <v/>
      </c>
      <c r="CR192" s="3" t="str">
        <f t="shared" ca="1" si="6515"/>
        <v/>
      </c>
      <c r="CS192" s="3" t="str">
        <f t="shared" ref="CS192" ca="1" si="9269">IF($B192="","",CD192*(1+rate_A*CQ$1/365))</f>
        <v/>
      </c>
      <c r="CT192" s="3" t="str">
        <f t="shared" ref="CT192" ca="1" si="9270">IF($B192="","",CE192*(1+rate_A*CQ$1/365))</f>
        <v/>
      </c>
      <c r="CU192" s="3" t="str">
        <f t="shared" ref="CU192" ca="1" si="9271">IF($B192="","",CF192*(1+rate_joint*CQ$1/365))</f>
        <v/>
      </c>
      <c r="CV192" s="5" t="str">
        <f t="shared" ca="1" si="6519"/>
        <v/>
      </c>
      <c r="CW192" s="5" t="str" cm="1">
        <f t="array" aca="1" ref="CW192" ca="1">IF(CV192="","",_xlfn.IFS(CV192&lt;='Hidden inputs'!$C$15,CV192*'Hidden inputs'!$D$15,CV192&lt;='Hidden inputs'!$C$16,'Hidden inputs'!$C$15*'Hidden inputs'!$D$15+(CV192-'Hidden inputs'!$B$16)*'Hidden inputs'!$D$16,CV192&lt;='Hidden inputs'!$C$17,'Hidden inputs'!$C$15*'Hidden inputs'!$D$15+('Hidden inputs'!$C$16-'Hidden inputs'!$B$16)*'Hidden inputs'!$D$16+(CV192-'Hidden inputs'!$B$17)*'Hidden inputs'!$D$17,CV192&gt;'Hidden inputs'!$B$18,'Hidden inputs'!$C$15*'Hidden inputs'!$D$15+('Hidden inputs'!$C$16-'Hidden inputs'!$B$16)*'Hidden inputs'!$D$16+('Hidden inputs'!$C$17-'Hidden inputs'!$B$17)*'Hidden inputs'!$D$17+(CV192-'Hidden inputs'!$B$18)*'Hidden inputs'!$D$18))</f>
        <v/>
      </c>
      <c r="CX192" s="10" t="str">
        <f t="shared" ca="1" si="6520"/>
        <v/>
      </c>
      <c r="CY192" s="5" t="str">
        <f t="shared" ca="1" si="6427"/>
        <v/>
      </c>
      <c r="CZ192" s="5" t="str">
        <f t="shared" ca="1" si="6428"/>
        <v/>
      </c>
      <c r="DA192" s="5" t="str">
        <f ca="1">IF($B192="","",'Hidden inputs'!$D$11*CR192+'Hidden inputs'!$E$11*CS192)</f>
        <v/>
      </c>
      <c r="DB192" s="11" t="str">
        <f t="shared" ca="1" si="6345"/>
        <v/>
      </c>
      <c r="DC192" s="9" t="str">
        <f t="shared" ca="1" si="6429"/>
        <v/>
      </c>
      <c r="DD192" s="3" t="str">
        <f t="shared" ca="1" si="6430"/>
        <v/>
      </c>
      <c r="DE192" s="5" t="str" cm="1">
        <f t="array" aca="1" ref="DE192" ca="1">IF($B192="","",IF(DD192=0,0,IF(DD_Payment="",0,IF(DD192&lt;_xlfn.IFS(DD_Frequency="Monthly",1,DD_Frequency="Quarterly",IF(MONTH(DD$2)=1,1,IF(MONTH(DD$2)=4,1,IF(MONTH(DD$2)=7,1,IF(MONTH(DD$2)=10,1,0)))),DD_Frequency="Annually",IF(MONTH(DD$2)=1,1,0))*DD_Payment,DD192,_xlfn.IFS(DD_Frequency="Monthly",1,DD_Frequency="Quarterly",IF(MONTH(DD$2)=1,1,IF(MONTH(DD$2)=4,1,IF(MONTH(DD$2)=7,1,IF(MONTH(DD$2)=10,1,0)))),DD_Frequency="Annually",IF(MONTH(DD$2)=1,1,0))*DD_Payment))))</f>
        <v/>
      </c>
      <c r="DF192" s="3" t="str">
        <f t="shared" ref="DF192" ca="1" si="9272">IF($B192="","",IF(DD192&gt;DE192,(DD192-DE192/2)*(rate_A*(DF$1/365)),0))</f>
        <v/>
      </c>
      <c r="DG192" s="3" t="str">
        <f t="shared" ca="1" si="6522"/>
        <v/>
      </c>
      <c r="DH192" s="3" t="str">
        <f t="shared" ref="DH192" ca="1" si="9273">IF($B192="","",CS192*(1+rate_A*DF$1/365))</f>
        <v/>
      </c>
      <c r="DI192" s="3" t="str">
        <f t="shared" ref="DI192" ca="1" si="9274">IF($B192="","",CT192*(1+rate_A*DF$1/365))</f>
        <v/>
      </c>
      <c r="DJ192" s="3" t="str">
        <f t="shared" ref="DJ192" ca="1" si="9275">IF($B192="","",CU192*(1+rate_joint*DF$1/365))</f>
        <v/>
      </c>
      <c r="DK192" s="5" t="str">
        <f t="shared" ca="1" si="6526"/>
        <v/>
      </c>
      <c r="DL192" s="5" t="str" cm="1">
        <f t="array" aca="1" ref="DL192" ca="1">IF(DK192="","",_xlfn.IFS(DK192&lt;='Hidden inputs'!$C$15,DK192*'Hidden inputs'!$D$15,DK192&lt;='Hidden inputs'!$C$16,'Hidden inputs'!$C$15*'Hidden inputs'!$D$15+(DK192-'Hidden inputs'!$B$16)*'Hidden inputs'!$D$16,DK192&lt;='Hidden inputs'!$C$17,'Hidden inputs'!$C$15*'Hidden inputs'!$D$15+('Hidden inputs'!$C$16-'Hidden inputs'!$B$16)*'Hidden inputs'!$D$16+(DK192-'Hidden inputs'!$B$17)*'Hidden inputs'!$D$17,DK192&gt;'Hidden inputs'!$B$18,'Hidden inputs'!$C$15*'Hidden inputs'!$D$15+('Hidden inputs'!$C$16-'Hidden inputs'!$B$16)*'Hidden inputs'!$D$16+('Hidden inputs'!$C$17-'Hidden inputs'!$B$17)*'Hidden inputs'!$D$17+(DK192-'Hidden inputs'!$B$18)*'Hidden inputs'!$D$18))</f>
        <v/>
      </c>
      <c r="DM192" s="10" t="str">
        <f t="shared" ca="1" si="6527"/>
        <v/>
      </c>
      <c r="DN192" s="5" t="str">
        <f t="shared" ca="1" si="6435"/>
        <v/>
      </c>
      <c r="DO192" s="5" t="str">
        <f t="shared" ca="1" si="6436"/>
        <v/>
      </c>
      <c r="DP192" s="5" t="str">
        <f ca="1">IF($B192="","",'Hidden inputs'!$D$11*DG192+'Hidden inputs'!$E$11*DH192)</f>
        <v/>
      </c>
      <c r="DQ192" s="11" t="str">
        <f t="shared" ca="1" si="6350"/>
        <v/>
      </c>
      <c r="DR192" s="9" t="str">
        <f t="shared" ca="1" si="6437"/>
        <v/>
      </c>
      <c r="DS192" s="3" t="str">
        <f t="shared" ca="1" si="6438"/>
        <v/>
      </c>
      <c r="DT192" s="5" t="str" cm="1">
        <f t="array" aca="1" ref="DT192" ca="1">IF($B192="","",IF(DS192=0,0,IF(DD_Payment="",0,IF(DS192&lt;_xlfn.IFS(DD_Frequency="Monthly",1,DD_Frequency="Quarterly",IF(MONTH(DS$2)=1,1,IF(MONTH(DS$2)=4,1,IF(MONTH(DS$2)=7,1,IF(MONTH(DS$2)=10,1,0)))),DD_Frequency="Annually",IF(MONTH(DS$2)=1,1,0))*DD_Payment,DS192,_xlfn.IFS(DD_Frequency="Monthly",1,DD_Frequency="Quarterly",IF(MONTH(DS$2)=1,1,IF(MONTH(DS$2)=4,1,IF(MONTH(DS$2)=7,1,IF(MONTH(DS$2)=10,1,0)))),DD_Frequency="Annually",IF(MONTH(DS$2)=1,1,0))*DD_Payment))))</f>
        <v/>
      </c>
      <c r="DU192" s="3" t="str">
        <f t="shared" ref="DU192" ca="1" si="9276">IF($B192="","",IF(DS192&gt;DT192,(DS192-DT192/2)*(rate_A*(DU$1/365)),0))</f>
        <v/>
      </c>
      <c r="DV192" s="3" t="str">
        <f t="shared" ca="1" si="6529"/>
        <v/>
      </c>
      <c r="DW192" s="3" t="str">
        <f t="shared" ref="DW192" ca="1" si="9277">IF($B192="","",DH192*(1+rate_A*DU$1/365))</f>
        <v/>
      </c>
      <c r="DX192" s="3" t="str">
        <f t="shared" ref="DX192" ca="1" si="9278">IF($B192="","",DI192*(1+rate_A*DU$1/365))</f>
        <v/>
      </c>
      <c r="DY192" s="3" t="str">
        <f t="shared" ref="DY192" ca="1" si="9279">IF($B192="","",DJ192*(1+rate_joint*DU$1/365))</f>
        <v/>
      </c>
      <c r="DZ192" s="5" t="str">
        <f t="shared" ca="1" si="6533"/>
        <v/>
      </c>
      <c r="EA192" s="5" t="str" cm="1">
        <f t="array" aca="1" ref="EA192" ca="1">IF(DZ192="","",_xlfn.IFS(DZ192&lt;='Hidden inputs'!$C$15,DZ192*'Hidden inputs'!$D$15,DZ192&lt;='Hidden inputs'!$C$16,'Hidden inputs'!$C$15*'Hidden inputs'!$D$15+(DZ192-'Hidden inputs'!$B$16)*'Hidden inputs'!$D$16,DZ192&lt;='Hidden inputs'!$C$17,'Hidden inputs'!$C$15*'Hidden inputs'!$D$15+('Hidden inputs'!$C$16-'Hidden inputs'!$B$16)*'Hidden inputs'!$D$16+(DZ192-'Hidden inputs'!$B$17)*'Hidden inputs'!$D$17,DZ192&gt;'Hidden inputs'!$B$18,'Hidden inputs'!$C$15*'Hidden inputs'!$D$15+('Hidden inputs'!$C$16-'Hidden inputs'!$B$16)*'Hidden inputs'!$D$16+('Hidden inputs'!$C$17-'Hidden inputs'!$B$17)*'Hidden inputs'!$D$17+(DZ192-'Hidden inputs'!$B$18)*'Hidden inputs'!$D$18))</f>
        <v/>
      </c>
      <c r="EB192" s="10" t="str">
        <f t="shared" ca="1" si="6534"/>
        <v/>
      </c>
      <c r="EC192" s="5" t="str">
        <f t="shared" ca="1" si="6443"/>
        <v/>
      </c>
      <c r="ED192" s="5" t="str">
        <f t="shared" ca="1" si="6444"/>
        <v/>
      </c>
      <c r="EE192" s="5" t="str">
        <f ca="1">IF($B192="","",'Hidden inputs'!$D$11*DV192+'Hidden inputs'!$E$11*DW192)</f>
        <v/>
      </c>
      <c r="EF192" s="11" t="str">
        <f t="shared" ca="1" si="6355"/>
        <v/>
      </c>
      <c r="EG192" s="9" t="str">
        <f t="shared" ca="1" si="6445"/>
        <v/>
      </c>
      <c r="EH192" s="3" t="str">
        <f t="shared" ca="1" si="6446"/>
        <v/>
      </c>
      <c r="EI192" s="5" t="str" cm="1">
        <f t="array" aca="1" ref="EI192" ca="1">IF($B192="","",IF(EH192=0,0,IF(DD_Payment="",0,IF(EH192&lt;_xlfn.IFS(DD_Frequency="Monthly",1,DD_Frequency="Quarterly",IF(MONTH(EH$2)=1,1,IF(MONTH(EH$2)=4,1,IF(MONTH(EH$2)=7,1,IF(MONTH(EH$2)=10,1,0)))),DD_Frequency="Annually",IF(MONTH(EH$2)=1,1,0))*DD_Payment,EH192,_xlfn.IFS(DD_Frequency="Monthly",1,DD_Frequency="Quarterly",IF(MONTH(EH$2)=1,1,IF(MONTH(EH$2)=4,1,IF(MONTH(EH$2)=7,1,IF(MONTH(EH$2)=10,1,0)))),DD_Frequency="Annually",IF(MONTH(EH$2)=1,1,0))*DD_Payment))))</f>
        <v/>
      </c>
      <c r="EJ192" s="3" t="str">
        <f t="shared" ref="EJ192" ca="1" si="9280">IF($B192="","",IF(EH192&gt;EI192,(EH192-EI192/2)*(rate_A*(EJ$1/365)),0))</f>
        <v/>
      </c>
      <c r="EK192" s="3" t="str">
        <f t="shared" ca="1" si="6536"/>
        <v/>
      </c>
      <c r="EL192" s="3" t="str">
        <f t="shared" ref="EL192" ca="1" si="9281">IF($B192="","",DW192*(1+rate_A*EJ$1/365))</f>
        <v/>
      </c>
      <c r="EM192" s="3" t="str">
        <f t="shared" ref="EM192" ca="1" si="9282">IF($B192="","",DX192*(1+rate_A*EJ$1/365))</f>
        <v/>
      </c>
      <c r="EN192" s="3" t="str">
        <f t="shared" ref="EN192" ca="1" si="9283">IF($B192="","",DY192*(1+rate_joint*EJ$1/365))</f>
        <v/>
      </c>
      <c r="EO192" s="5" t="str">
        <f t="shared" ca="1" si="6540"/>
        <v/>
      </c>
      <c r="EP192" s="5" t="str" cm="1">
        <f t="array" aca="1" ref="EP192" ca="1">IF(EO192="","",_xlfn.IFS(EO192&lt;='Hidden inputs'!$C$15,EO192*'Hidden inputs'!$D$15,EO192&lt;='Hidden inputs'!$C$16,'Hidden inputs'!$C$15*'Hidden inputs'!$D$15+(EO192-'Hidden inputs'!$B$16)*'Hidden inputs'!$D$16,EO192&lt;='Hidden inputs'!$C$17,'Hidden inputs'!$C$15*'Hidden inputs'!$D$15+('Hidden inputs'!$C$16-'Hidden inputs'!$B$16)*'Hidden inputs'!$D$16+(EO192-'Hidden inputs'!$B$17)*'Hidden inputs'!$D$17,EO192&gt;'Hidden inputs'!$B$18,'Hidden inputs'!$C$15*'Hidden inputs'!$D$15+('Hidden inputs'!$C$16-'Hidden inputs'!$B$16)*'Hidden inputs'!$D$16+('Hidden inputs'!$C$17-'Hidden inputs'!$B$17)*'Hidden inputs'!$D$17+(EO192-'Hidden inputs'!$B$18)*'Hidden inputs'!$D$18))</f>
        <v/>
      </c>
      <c r="EQ192" s="10" t="str">
        <f t="shared" ca="1" si="6541"/>
        <v/>
      </c>
      <c r="ER192" s="5" t="str">
        <f t="shared" ca="1" si="6451"/>
        <v/>
      </c>
      <c r="ES192" s="5" t="str">
        <f t="shared" ca="1" si="6452"/>
        <v/>
      </c>
      <c r="ET192" s="5" t="str">
        <f ca="1">IF($B192="","",'Hidden inputs'!$D$11*EK192+'Hidden inputs'!$E$11*EL192)</f>
        <v/>
      </c>
      <c r="EU192" s="11" t="str">
        <f t="shared" ca="1" si="6360"/>
        <v/>
      </c>
      <c r="EV192" s="9" t="str">
        <f t="shared" ca="1" si="6453"/>
        <v/>
      </c>
      <c r="EW192" s="3" t="str">
        <f t="shared" ca="1" si="6454"/>
        <v/>
      </c>
      <c r="EX192" s="5" t="str" cm="1">
        <f t="array" aca="1" ref="EX192" ca="1">IF($B192="","",IF(EW192=0,0,IF(DD_Payment="",0,IF(EW192&lt;_xlfn.IFS(DD_Frequency="Monthly",1,DD_Frequency="Quarterly",IF(MONTH(EW$2)=1,1,IF(MONTH(EW$2)=4,1,IF(MONTH(EW$2)=7,1,IF(MONTH(EW$2)=10,1,0)))),DD_Frequency="Annually",IF(MONTH(EW$2)=1,1,0))*DD_Payment,EW192,_xlfn.IFS(DD_Frequency="Monthly",1,DD_Frequency="Quarterly",IF(MONTH(EW$2)=1,1,IF(MONTH(EW$2)=4,1,IF(MONTH(EW$2)=7,1,IF(MONTH(EW$2)=10,1,0)))),DD_Frequency="Annually",IF(MONTH(EW$2)=1,1,0))*DD_Payment))))</f>
        <v/>
      </c>
      <c r="EY192" s="3" t="str">
        <f t="shared" ref="EY192" ca="1" si="9284">IF($B192="","",IF(EW192&gt;EX192,(EW192-EX192/2)*(rate_A*(EY$1/365)),0))</f>
        <v/>
      </c>
      <c r="EZ192" s="3" t="str">
        <f t="shared" ca="1" si="6543"/>
        <v/>
      </c>
      <c r="FA192" s="3" t="str">
        <f t="shared" ref="FA192" ca="1" si="9285">IF($B192="","",EL192*(1+rate_A*EY$1/365))</f>
        <v/>
      </c>
      <c r="FB192" s="3" t="str">
        <f t="shared" ref="FB192" ca="1" si="9286">IF($B192="","",EM192*(1+rate_A*EY$1/365))</f>
        <v/>
      </c>
      <c r="FC192" s="3" t="str">
        <f t="shared" ref="FC192" ca="1" si="9287">IF($B192="","",EN192*(1+rate_joint*EY$1/365))</f>
        <v/>
      </c>
      <c r="FD192" s="5" t="str">
        <f t="shared" ca="1" si="6547"/>
        <v/>
      </c>
      <c r="FE192" s="5" t="str" cm="1">
        <f t="array" aca="1" ref="FE192" ca="1">IF(FD192="","",_xlfn.IFS(FD192&lt;='Hidden inputs'!$C$15,FD192*'Hidden inputs'!$D$15,FD192&lt;='Hidden inputs'!$C$16,'Hidden inputs'!$C$15*'Hidden inputs'!$D$15+(FD192-'Hidden inputs'!$B$16)*'Hidden inputs'!$D$16,FD192&lt;='Hidden inputs'!$C$17,'Hidden inputs'!$C$15*'Hidden inputs'!$D$15+('Hidden inputs'!$C$16-'Hidden inputs'!$B$16)*'Hidden inputs'!$D$16+(FD192-'Hidden inputs'!$B$17)*'Hidden inputs'!$D$17,FD192&gt;'Hidden inputs'!$B$18,'Hidden inputs'!$C$15*'Hidden inputs'!$D$15+('Hidden inputs'!$C$16-'Hidden inputs'!$B$16)*'Hidden inputs'!$D$16+('Hidden inputs'!$C$17-'Hidden inputs'!$B$17)*'Hidden inputs'!$D$17+(FD192-'Hidden inputs'!$B$18)*'Hidden inputs'!$D$18))</f>
        <v/>
      </c>
      <c r="FF192" s="10" t="str">
        <f t="shared" ca="1" si="6548"/>
        <v/>
      </c>
      <c r="FG192" s="5" t="str">
        <f t="shared" ca="1" si="6459"/>
        <v/>
      </c>
      <c r="FH192" s="5" t="str">
        <f t="shared" ca="1" si="6460"/>
        <v/>
      </c>
      <c r="FI192" s="5" t="str">
        <f ca="1">IF($B192="","",'Hidden inputs'!$D$11*EZ192+'Hidden inputs'!$E$11*FA192)</f>
        <v/>
      </c>
      <c r="FJ192" s="11" t="str">
        <f t="shared" ca="1" si="6365"/>
        <v/>
      </c>
      <c r="FK192" s="9" t="str">
        <f t="shared" ca="1" si="6461"/>
        <v/>
      </c>
      <c r="FL192" s="3" t="str">
        <f t="shared" ca="1" si="6462"/>
        <v/>
      </c>
      <c r="FM192" s="5" t="str" cm="1">
        <f t="array" aca="1" ref="FM192" ca="1">IF($B192="","",IF(FL192=0,0,IF(DD_Payment="",0,IF(FL192&lt;_xlfn.IFS(DD_Frequency="Monthly",1,DD_Frequency="Quarterly",IF(MONTH(FL$2)=1,1,IF(MONTH(FL$2)=4,1,IF(MONTH(FL$2)=7,1,IF(MONTH(FL$2)=10,1,0)))),DD_Frequency="Annually",IF(MONTH(FL$2)=1,1,0))*DD_Payment,FL192,_xlfn.IFS(DD_Frequency="Monthly",1,DD_Frequency="Quarterly",IF(MONTH(FL$2)=1,1,IF(MONTH(FL$2)=4,1,IF(MONTH(FL$2)=7,1,IF(MONTH(FL$2)=10,1,0)))),DD_Frequency="Annually",IF(MONTH(FL$2)=1,1,0))*DD_Payment))))</f>
        <v/>
      </c>
      <c r="FN192" s="3" t="str">
        <f t="shared" ref="FN192" ca="1" si="9288">IF($B192="","",IF(FL192&gt;FM192,(FL192-FM192/2)*(rate_A*(FN$1/365)),0))</f>
        <v/>
      </c>
      <c r="FO192" s="3" t="str">
        <f t="shared" ca="1" si="6550"/>
        <v/>
      </c>
      <c r="FP192" s="3" t="str">
        <f t="shared" ref="FP192" ca="1" si="9289">IF($B192="","",FA192*(1+rate_A*FN$1/365))</f>
        <v/>
      </c>
      <c r="FQ192" s="3" t="str">
        <f t="shared" ref="FQ192" ca="1" si="9290">IF($B192="","",FB192*(1+rate_A*FN$1/365))</f>
        <v/>
      </c>
      <c r="FR192" s="3" t="str">
        <f t="shared" ref="FR192" ca="1" si="9291">IF($B192="","",FC192*(1+rate_joint*FN$1/365))</f>
        <v/>
      </c>
      <c r="FS192" s="5" t="str">
        <f t="shared" ca="1" si="6554"/>
        <v/>
      </c>
      <c r="FT192" s="5" t="str" cm="1">
        <f t="array" aca="1" ref="FT192" ca="1">IF(FS192="","",_xlfn.IFS(FS192&lt;='Hidden inputs'!$C$15,FS192*'Hidden inputs'!$D$15,FS192&lt;='Hidden inputs'!$C$16,'Hidden inputs'!$C$15*'Hidden inputs'!$D$15+(FS192-'Hidden inputs'!$B$16)*'Hidden inputs'!$D$16,FS192&lt;='Hidden inputs'!$C$17,'Hidden inputs'!$C$15*'Hidden inputs'!$D$15+('Hidden inputs'!$C$16-'Hidden inputs'!$B$16)*'Hidden inputs'!$D$16+(FS192-'Hidden inputs'!$B$17)*'Hidden inputs'!$D$17,FS192&gt;'Hidden inputs'!$B$18,'Hidden inputs'!$C$15*'Hidden inputs'!$D$15+('Hidden inputs'!$C$16-'Hidden inputs'!$B$16)*'Hidden inputs'!$D$16+('Hidden inputs'!$C$17-'Hidden inputs'!$B$17)*'Hidden inputs'!$D$17+(FS192-'Hidden inputs'!$B$18)*'Hidden inputs'!$D$18))</f>
        <v/>
      </c>
      <c r="FU192" s="10" t="str">
        <f t="shared" ca="1" si="6555"/>
        <v/>
      </c>
      <c r="FV192" s="5" t="str">
        <f t="shared" ca="1" si="6467"/>
        <v/>
      </c>
      <c r="FW192" s="5" t="str">
        <f t="shared" ca="1" si="6468"/>
        <v/>
      </c>
      <c r="FX192" s="5" t="str">
        <f ca="1">IF($B192="","",'Hidden inputs'!$D$11*FO192+'Hidden inputs'!$E$11*FP192)</f>
        <v/>
      </c>
      <c r="FY192" s="11" t="str">
        <f t="shared" ca="1" si="6370"/>
        <v/>
      </c>
      <c r="FZ192" s="9" t="str">
        <f t="shared" ca="1" si="6469"/>
        <v/>
      </c>
      <c r="GA192" s="5" t="str">
        <f t="shared" ca="1" si="6470"/>
        <v/>
      </c>
      <c r="GB192" s="5" t="str">
        <f t="shared" ca="1" si="6471"/>
        <v/>
      </c>
      <c r="GC192" s="5" t="str">
        <f t="shared" ca="1" si="6371"/>
        <v/>
      </c>
      <c r="GD192" s="5" t="str">
        <f t="shared" ca="1" si="6372"/>
        <v/>
      </c>
    </row>
    <row r="193" spans="1:186" x14ac:dyDescent="0.35">
      <c r="A193" s="2"/>
      <c r="B193" s="6" t="str">
        <f t="shared" ca="1" si="6374"/>
        <v/>
      </c>
      <c r="C193" s="5" t="str">
        <f t="shared" ca="1" si="6472"/>
        <v/>
      </c>
      <c r="D193" s="5" t="str" cm="1">
        <f t="array" aca="1" ref="D193" ca="1">IF($B193="","",IF(C193=0,0,IF(DD_Payment="",0,IF(C193&lt;_xlfn.IFS(DD_Frequency="Monthly",1,DD_Frequency="Quarterly",IF(MONTH(C$2)=1,1,IF(MONTH(C$2)=4,1,IF(MONTH(C$2)=7,1,IF(MONTH(C$2)=10,1,0)))),DD_Frequency="Annually",IF(MONTH(C$2)=1,1,0))*DD_Payment,C193,_xlfn.IFS(DD_Frequency="Monthly",1,DD_Frequency="Quarterly",IF(MONTH(C$2)=1,1,IF(MONTH(C$2)=4,1,IF(MONTH(C$2)=7,1,IF(MONTH(C$2)=10,1,0)))),DD_Frequency="Annually",IF(MONTH(C$2)=1,1,0))*DD_Payment))))</f>
        <v/>
      </c>
      <c r="E193" s="5" t="str">
        <f t="shared" ref="E193" ca="1" si="9292">IF(B193="","",IF(C193&gt;D193,(C193-D193/2)*(rate_A*(E$1/365)),0))</f>
        <v/>
      </c>
      <c r="F193" s="5" t="str">
        <f t="shared" ca="1" si="6376"/>
        <v/>
      </c>
      <c r="G193" s="5" t="str">
        <f t="shared" ref="G193" ca="1" si="9293">IF(B193="","",G192*(1+rate_A*E$1/365))</f>
        <v/>
      </c>
      <c r="H193" s="5" t="str">
        <f t="shared" ref="H193" ca="1" si="9294">IF(B193="","",H192*(1+rate_A*E$1/365))</f>
        <v/>
      </c>
      <c r="I193" s="5" t="str">
        <f t="shared" ref="I193" ca="1" si="9295">IF(B193="","",I192*(1+rate_joint*E$1/365))</f>
        <v/>
      </c>
      <c r="J193" s="5" t="str">
        <f t="shared" ca="1" si="6477"/>
        <v/>
      </c>
      <c r="K193" s="5" t="str" cm="1">
        <f t="array" aca="1" ref="K193" ca="1">IF(J193="","",_xlfn.IFS(J193&lt;='Hidden inputs'!$C$15,J193*'Hidden inputs'!$D$15,J193&lt;='Hidden inputs'!$C$16,'Hidden inputs'!$C$15*'Hidden inputs'!$D$15+(J193-'Hidden inputs'!$B$16)*'Hidden inputs'!$D$16,J193&lt;='Hidden inputs'!$C$17,'Hidden inputs'!$C$15*'Hidden inputs'!$D$15+('Hidden inputs'!$C$16-'Hidden inputs'!$B$16)*'Hidden inputs'!$D$16+(J193-'Hidden inputs'!$B$17)*'Hidden inputs'!$D$17,J193&gt;'Hidden inputs'!$B$18,'Hidden inputs'!$C$15*'Hidden inputs'!$D$15+('Hidden inputs'!$C$16-'Hidden inputs'!$B$16)*'Hidden inputs'!$D$16+('Hidden inputs'!$C$17-'Hidden inputs'!$B$17)*'Hidden inputs'!$D$17+(J193-'Hidden inputs'!$B$18)*'Hidden inputs'!$D$18))</f>
        <v/>
      </c>
      <c r="L193" s="11" t="str">
        <f t="shared" ca="1" si="6478"/>
        <v/>
      </c>
      <c r="M193" s="5" t="str">
        <f t="shared" ca="1" si="6380"/>
        <v/>
      </c>
      <c r="N193" s="5" t="str">
        <f t="shared" ca="1" si="6381"/>
        <v/>
      </c>
      <c r="O193" s="5" t="str">
        <f ca="1">IF(B193="","",'Hidden inputs'!$D$11*F193+'Hidden inputs'!$E$11*G193)</f>
        <v/>
      </c>
      <c r="P193" s="11" t="str">
        <f t="shared" ca="1" si="6314"/>
        <v/>
      </c>
      <c r="Q193" s="20" t="str">
        <f t="shared" ca="1" si="6315"/>
        <v/>
      </c>
      <c r="R193" s="3" t="str">
        <f t="shared" ca="1" si="6382"/>
        <v/>
      </c>
      <c r="S193" s="5" t="str" cm="1">
        <f t="array" aca="1" ref="S193" ca="1">IF($B193="","",IF(R193=0,0,IF(DD_Payment="",0,IF(R193&lt;_xlfn.IFS(DD_Frequency="Monthly",1,DD_Frequency="Quarterly",IF(MONTH(R$2)=1,1,IF(MONTH(R$2)=4,1,IF(MONTH(R$2)=7,1,IF(MONTH(R$2)=10,1,0)))),DD_Frequency="Annually",IF(MONTH(R$2)=1,1,0))*DD_Payment,R193,_xlfn.IFS(DD_Frequency="Monthly",1,DD_Frequency="Quarterly",IF(MONTH(R$2)=1,1,IF(MONTH(R$2)=4,1,IF(MONTH(R$2)=7,1,IF(MONTH(R$2)=10,1,0)))),DD_Frequency="Annually",IF(MONTH(R$2)=1,1,0))*DD_Payment))))</f>
        <v/>
      </c>
      <c r="T193" s="3" t="str">
        <f t="shared" ref="T193" ca="1" si="9296">IF(B193="","",IF(R193&gt;S193,(R193-S193/2)*(rate_A*((T$1+A193)/365)),0))</f>
        <v/>
      </c>
      <c r="U193" s="3" t="str">
        <f t="shared" ca="1" si="6384"/>
        <v/>
      </c>
      <c r="V193" s="3" t="str">
        <f t="shared" ref="V193" ca="1" si="9297">IF(B193="","",G193*(1+rate_A*(T$1+A193)/365))</f>
        <v/>
      </c>
      <c r="W193" s="3" t="str">
        <f t="shared" ref="W193" ca="1" si="9298">IF(B193="","",H193*(1+rate_A*(T$1+A193)/365))</f>
        <v/>
      </c>
      <c r="X193" s="3" t="str">
        <f t="shared" ref="X193" ca="1" si="9299">IF(B193="","",I193*(1+rate_joint*(T$1+A193)/365))</f>
        <v/>
      </c>
      <c r="Y193" s="5" t="str">
        <f t="shared" ca="1" si="6483"/>
        <v/>
      </c>
      <c r="Z193" s="5" t="str" cm="1">
        <f t="array" aca="1" ref="Z193" ca="1">IF(Y193="","",_xlfn.IFS(Y193&lt;='Hidden inputs'!$C$15,Y193*'Hidden inputs'!$D$15,Y193&lt;='Hidden inputs'!$C$16,'Hidden inputs'!$C$15*'Hidden inputs'!$D$15+(Y193-'Hidden inputs'!$B$16)*'Hidden inputs'!$D$16,Y193&lt;='Hidden inputs'!$C$17,'Hidden inputs'!$C$15*'Hidden inputs'!$D$15+('Hidden inputs'!$C$16-'Hidden inputs'!$B$16)*'Hidden inputs'!$D$16+(Y193-'Hidden inputs'!$B$17)*'Hidden inputs'!$D$17,Y193&gt;'Hidden inputs'!$B$18,'Hidden inputs'!$C$15*'Hidden inputs'!$D$15+('Hidden inputs'!$C$16-'Hidden inputs'!$B$16)*'Hidden inputs'!$D$16+('Hidden inputs'!$C$17-'Hidden inputs'!$B$17)*'Hidden inputs'!$D$17+(Y193-'Hidden inputs'!$B$18)*'Hidden inputs'!$D$18))</f>
        <v/>
      </c>
      <c r="AA193" s="10" t="str">
        <f t="shared" ca="1" si="6484"/>
        <v/>
      </c>
      <c r="AB193" s="5" t="str">
        <f t="shared" ca="1" si="6388"/>
        <v/>
      </c>
      <c r="AC193" s="5" t="str">
        <f t="shared" ca="1" si="6485"/>
        <v/>
      </c>
      <c r="AD193" s="5" t="str">
        <f ca="1">IF(B193="","",'Hidden inputs'!$D$11*U193+'Hidden inputs'!$E$11*V193)</f>
        <v/>
      </c>
      <c r="AE193" s="11" t="str">
        <f t="shared" ca="1" si="6320"/>
        <v/>
      </c>
      <c r="AF193" s="9" t="str">
        <f t="shared" ca="1" si="6389"/>
        <v/>
      </c>
      <c r="AG193" s="3" t="str">
        <f t="shared" ca="1" si="6390"/>
        <v/>
      </c>
      <c r="AH193" s="5" t="str" cm="1">
        <f t="array" aca="1" ref="AH193" ca="1">IF($B193="","",IF(AG193=0,0,IF(DD_Payment="",0,IF(AG193&lt;_xlfn.IFS(DD_Frequency="Monthly",1,DD_Frequency="Quarterly",IF(MONTH(AG$2)=1,1,IF(MONTH(AG$2)=4,1,IF(MONTH(AG$2)=7,1,IF(MONTH(AG$2)=10,1,0)))),DD_Frequency="Annually",IF(MONTH(AG$2)=1,1,0))*DD_Payment,AG193,_xlfn.IFS(DD_Frequency="Monthly",1,DD_Frequency="Quarterly",IF(MONTH(AG$2)=1,1,IF(MONTH(AG$2)=4,1,IF(MONTH(AG$2)=7,1,IF(MONTH(AG$2)=10,1,0)))),DD_Frequency="Annually",IF(MONTH(AG$2)=1,1,0))*DD_Payment))))</f>
        <v/>
      </c>
      <c r="AI193" s="3" t="str">
        <f t="shared" ref="AI193" ca="1" si="9300">IF($B193="","",IF(AG193&gt;AH193,(AG193-AH193/2)*(rate_A*(AI$1/365)),0))</f>
        <v/>
      </c>
      <c r="AJ193" s="3" t="str">
        <f t="shared" ca="1" si="6487"/>
        <v/>
      </c>
      <c r="AK193" s="3" t="str">
        <f t="shared" ref="AK193" ca="1" si="9301">IF($B193="","",V193*(1+rate_A*AI$1/365))</f>
        <v/>
      </c>
      <c r="AL193" s="3" t="str">
        <f t="shared" ref="AL193" ca="1" si="9302">IF($B193="","",W193*(1+rate_A*AI$1/365))</f>
        <v/>
      </c>
      <c r="AM193" s="3" t="str">
        <f t="shared" ref="AM193" ca="1" si="9303">IF($B193="","",X193*(1+rate_joint*AI$1/365))</f>
        <v/>
      </c>
      <c r="AN193" s="5" t="str">
        <f t="shared" ca="1" si="6491"/>
        <v/>
      </c>
      <c r="AO193" s="5" t="str" cm="1">
        <f t="array" aca="1" ref="AO193" ca="1">IF(AN193="","",_xlfn.IFS(AN193&lt;='Hidden inputs'!$C$15,AN193*'Hidden inputs'!$D$15,AN193&lt;='Hidden inputs'!$C$16,'Hidden inputs'!$C$15*'Hidden inputs'!$D$15+(AN193-'Hidden inputs'!$B$16)*'Hidden inputs'!$D$16,AN193&lt;='Hidden inputs'!$C$17,'Hidden inputs'!$C$15*'Hidden inputs'!$D$15+('Hidden inputs'!$C$16-'Hidden inputs'!$B$16)*'Hidden inputs'!$D$16+(AN193-'Hidden inputs'!$B$17)*'Hidden inputs'!$D$17,AN193&gt;'Hidden inputs'!$B$18,'Hidden inputs'!$C$15*'Hidden inputs'!$D$15+('Hidden inputs'!$C$16-'Hidden inputs'!$B$16)*'Hidden inputs'!$D$16+('Hidden inputs'!$C$17-'Hidden inputs'!$B$17)*'Hidden inputs'!$D$17+(AN193-'Hidden inputs'!$B$18)*'Hidden inputs'!$D$18))</f>
        <v/>
      </c>
      <c r="AP193" s="10" t="str">
        <f t="shared" ca="1" si="6492"/>
        <v/>
      </c>
      <c r="AQ193" s="5" t="str">
        <f t="shared" ca="1" si="6395"/>
        <v/>
      </c>
      <c r="AR193" s="5" t="str">
        <f t="shared" ca="1" si="6396"/>
        <v/>
      </c>
      <c r="AS193" s="5" t="str">
        <f ca="1">IF($B193="","",'Hidden inputs'!$D$11*AJ193+'Hidden inputs'!$E$11*AK193)</f>
        <v/>
      </c>
      <c r="AT193" s="11" t="str">
        <f t="shared" ca="1" si="6325"/>
        <v/>
      </c>
      <c r="AU193" s="9" t="str">
        <f t="shared" ca="1" si="6397"/>
        <v/>
      </c>
      <c r="AV193" s="3" t="str">
        <f t="shared" ca="1" si="6398"/>
        <v/>
      </c>
      <c r="AW193" s="5" t="str" cm="1">
        <f t="array" aca="1" ref="AW193" ca="1">IF($B193="","",IF(AV193=0,0,IF(DD_Payment="",0,IF(AV193&lt;_xlfn.IFS(DD_Frequency="Monthly",1,DD_Frequency="Quarterly",IF(MONTH(AV$2)=1,1,IF(MONTH(AV$2)=4,1,IF(MONTH(AV$2)=7,1,IF(MONTH(AV$2)=10,1,0)))),DD_Frequency="Annually",IF(MONTH(AV$2)=1,1,0))*DD_Payment,AV193,_xlfn.IFS(DD_Frequency="Monthly",1,DD_Frequency="Quarterly",IF(MONTH(AV$2)=1,1,IF(MONTH(AV$2)=4,1,IF(MONTH(AV$2)=7,1,IF(MONTH(AV$2)=10,1,0)))),DD_Frequency="Annually",IF(MONTH(AV$2)=1,1,0))*DD_Payment))))</f>
        <v/>
      </c>
      <c r="AX193" s="3" t="str">
        <f t="shared" ref="AX193" ca="1" si="9304">IF($B193="","",IF(AV193&gt;AW193,(AV193-AW193/2)*(rate_A*(AX$1/365)),0))</f>
        <v/>
      </c>
      <c r="AY193" s="3" t="str">
        <f t="shared" ca="1" si="6494"/>
        <v/>
      </c>
      <c r="AZ193" s="3" t="str">
        <f t="shared" ref="AZ193" ca="1" si="9305">IF($B193="","",AK193*(1+rate_A*AX$1/365))</f>
        <v/>
      </c>
      <c r="BA193" s="3" t="str">
        <f t="shared" ref="BA193" ca="1" si="9306">IF($B193="","",AL193*(1+rate_A*AX$1/365))</f>
        <v/>
      </c>
      <c r="BB193" s="3" t="str">
        <f t="shared" ref="BB193" ca="1" si="9307">IF($B193="","",AM193*(1+rate_joint*AX$1/365))</f>
        <v/>
      </c>
      <c r="BC193" s="5" t="str">
        <f t="shared" ca="1" si="6498"/>
        <v/>
      </c>
      <c r="BD193" s="5" t="str" cm="1">
        <f t="array" aca="1" ref="BD193" ca="1">IF(BC193="","",_xlfn.IFS(BC193&lt;='Hidden inputs'!$C$15,BC193*'Hidden inputs'!$D$15,BC193&lt;='Hidden inputs'!$C$16,'Hidden inputs'!$C$15*'Hidden inputs'!$D$15+(BC193-'Hidden inputs'!$B$16)*'Hidden inputs'!$D$16,BC193&lt;='Hidden inputs'!$C$17,'Hidden inputs'!$C$15*'Hidden inputs'!$D$15+('Hidden inputs'!$C$16-'Hidden inputs'!$B$16)*'Hidden inputs'!$D$16+(BC193-'Hidden inputs'!$B$17)*'Hidden inputs'!$D$17,BC193&gt;'Hidden inputs'!$B$18,'Hidden inputs'!$C$15*'Hidden inputs'!$D$15+('Hidden inputs'!$C$16-'Hidden inputs'!$B$16)*'Hidden inputs'!$D$16+('Hidden inputs'!$C$17-'Hidden inputs'!$B$17)*'Hidden inputs'!$D$17+(BC193-'Hidden inputs'!$B$18)*'Hidden inputs'!$D$18))</f>
        <v/>
      </c>
      <c r="BE193" s="10" t="str">
        <f t="shared" ca="1" si="6499"/>
        <v/>
      </c>
      <c r="BF193" s="5" t="str">
        <f t="shared" ca="1" si="6403"/>
        <v/>
      </c>
      <c r="BG193" s="5" t="str">
        <f t="shared" ca="1" si="6404"/>
        <v/>
      </c>
      <c r="BH193" s="5" t="str">
        <f ca="1">IF($B193="","",'Hidden inputs'!$D$11*AY193+'Hidden inputs'!$E$11*AZ193)</f>
        <v/>
      </c>
      <c r="BI193" s="11" t="str">
        <f t="shared" ca="1" si="6330"/>
        <v/>
      </c>
      <c r="BJ193" s="9" t="str">
        <f t="shared" ca="1" si="6405"/>
        <v/>
      </c>
      <c r="BK193" s="3" t="str">
        <f t="shared" ca="1" si="6406"/>
        <v/>
      </c>
      <c r="BL193" s="5" t="str" cm="1">
        <f t="array" aca="1" ref="BL193" ca="1">IF($B193="","",IF(BK193=0,0,IF(DD_Payment="",0,IF(BK193&lt;_xlfn.IFS(DD_Frequency="Monthly",1,DD_Frequency="Quarterly",IF(MONTH(BK$2)=1,1,IF(MONTH(BK$2)=4,1,IF(MONTH(BK$2)=7,1,IF(MONTH(BK$2)=10,1,0)))),DD_Frequency="Annually",IF(MONTH(BK$2)=1,1,0))*DD_Payment,BK193,_xlfn.IFS(DD_Frequency="Monthly",1,DD_Frequency="Quarterly",IF(MONTH(BK$2)=1,1,IF(MONTH(BK$2)=4,1,IF(MONTH(BK$2)=7,1,IF(MONTH(BK$2)=10,1,0)))),DD_Frequency="Annually",IF(MONTH(BK$2)=1,1,0))*DD_Payment))))</f>
        <v/>
      </c>
      <c r="BM193" s="3" t="str">
        <f t="shared" ref="BM193" ca="1" si="9308">IF($B193="","",IF(BK193&gt;BL193,(BK193-BL193/2)*(rate_A*(BM$1/365)),0))</f>
        <v/>
      </c>
      <c r="BN193" s="3" t="str">
        <f t="shared" ca="1" si="6501"/>
        <v/>
      </c>
      <c r="BO193" s="3" t="str">
        <f t="shared" ref="BO193" ca="1" si="9309">IF($B193="","",AZ193*(1+rate_A*BM$1/365))</f>
        <v/>
      </c>
      <c r="BP193" s="3" t="str">
        <f t="shared" ref="BP193" ca="1" si="9310">IF($B193="","",BA193*(1+rate_A*BM$1/365))</f>
        <v/>
      </c>
      <c r="BQ193" s="3" t="str">
        <f t="shared" ref="BQ193" ca="1" si="9311">IF($B193="","",BB193*(1+rate_joint*BM$1/365))</f>
        <v/>
      </c>
      <c r="BR193" s="5" t="str">
        <f t="shared" ca="1" si="6505"/>
        <v/>
      </c>
      <c r="BS193" s="5" t="str" cm="1">
        <f t="array" aca="1" ref="BS193" ca="1">IF(BR193="","",_xlfn.IFS(BR193&lt;='Hidden inputs'!$C$15,BR193*'Hidden inputs'!$D$15,BR193&lt;='Hidden inputs'!$C$16,'Hidden inputs'!$C$15*'Hidden inputs'!$D$15+(BR193-'Hidden inputs'!$B$16)*'Hidden inputs'!$D$16,BR193&lt;='Hidden inputs'!$C$17,'Hidden inputs'!$C$15*'Hidden inputs'!$D$15+('Hidden inputs'!$C$16-'Hidden inputs'!$B$16)*'Hidden inputs'!$D$16+(BR193-'Hidden inputs'!$B$17)*'Hidden inputs'!$D$17,BR193&gt;'Hidden inputs'!$B$18,'Hidden inputs'!$C$15*'Hidden inputs'!$D$15+('Hidden inputs'!$C$16-'Hidden inputs'!$B$16)*'Hidden inputs'!$D$16+('Hidden inputs'!$C$17-'Hidden inputs'!$B$17)*'Hidden inputs'!$D$17+(BR193-'Hidden inputs'!$B$18)*'Hidden inputs'!$D$18))</f>
        <v/>
      </c>
      <c r="BT193" s="10" t="str">
        <f t="shared" ca="1" si="6506"/>
        <v/>
      </c>
      <c r="BU193" s="5" t="str">
        <f t="shared" ca="1" si="6411"/>
        <v/>
      </c>
      <c r="BV193" s="5" t="str">
        <f t="shared" ca="1" si="6412"/>
        <v/>
      </c>
      <c r="BW193" s="5" t="str">
        <f ca="1">IF($B193="","",'Hidden inputs'!$D$11*BN193+'Hidden inputs'!$E$11*BO193)</f>
        <v/>
      </c>
      <c r="BX193" s="11" t="str">
        <f t="shared" ca="1" si="6335"/>
        <v/>
      </c>
      <c r="BY193" s="9" t="str">
        <f t="shared" ca="1" si="6413"/>
        <v/>
      </c>
      <c r="BZ193" s="3" t="str">
        <f t="shared" ca="1" si="6414"/>
        <v/>
      </c>
      <c r="CA193" s="5" t="str" cm="1">
        <f t="array" aca="1" ref="CA193" ca="1">IF($B193="","",IF(BZ193=0,0,IF(DD_Payment="",0,IF(BZ193&lt;_xlfn.IFS(DD_Frequency="Monthly",1,DD_Frequency="Quarterly",IF(MONTH(BZ$2)=1,1,IF(MONTH(BZ$2)=4,1,IF(MONTH(BZ$2)=7,1,IF(MONTH(BZ$2)=10,1,0)))),DD_Frequency="Annually",IF(MONTH(BZ$2)=1,1,0))*DD_Payment,BZ193,_xlfn.IFS(DD_Frequency="Monthly",1,DD_Frequency="Quarterly",IF(MONTH(BZ$2)=1,1,IF(MONTH(BZ$2)=4,1,IF(MONTH(BZ$2)=7,1,IF(MONTH(BZ$2)=10,1,0)))),DD_Frequency="Annually",IF(MONTH(BZ$2)=1,1,0))*DD_Payment))))</f>
        <v/>
      </c>
      <c r="CB193" s="3" t="str">
        <f t="shared" ref="CB193" ca="1" si="9312">IF($B193="","",IF(BZ193&gt;CA193,(BZ193-CA193/2)*(rate_A*(CB$1/365)),0))</f>
        <v/>
      </c>
      <c r="CC193" s="3" t="str">
        <f t="shared" ca="1" si="6508"/>
        <v/>
      </c>
      <c r="CD193" s="3" t="str">
        <f t="shared" ref="CD193" ca="1" si="9313">IF($B193="","",BO193*(1+rate_A*CB$1/365))</f>
        <v/>
      </c>
      <c r="CE193" s="3" t="str">
        <f t="shared" ref="CE193" ca="1" si="9314">IF($B193="","",BP193*(1+rate_A*CB$1/365))</f>
        <v/>
      </c>
      <c r="CF193" s="3" t="str">
        <f t="shared" ref="CF193" ca="1" si="9315">IF($B193="","",BQ193*(1+rate_joint*CB$1/365))</f>
        <v/>
      </c>
      <c r="CG193" s="5" t="str">
        <f t="shared" ca="1" si="6512"/>
        <v/>
      </c>
      <c r="CH193" s="5" t="str" cm="1">
        <f t="array" aca="1" ref="CH193" ca="1">IF(CG193="","",_xlfn.IFS(CG193&lt;='Hidden inputs'!$C$15,CG193*'Hidden inputs'!$D$15,CG193&lt;='Hidden inputs'!$C$16,'Hidden inputs'!$C$15*'Hidden inputs'!$D$15+(CG193-'Hidden inputs'!$B$16)*'Hidden inputs'!$D$16,CG193&lt;='Hidden inputs'!$C$17,'Hidden inputs'!$C$15*'Hidden inputs'!$D$15+('Hidden inputs'!$C$16-'Hidden inputs'!$B$16)*'Hidden inputs'!$D$16+(CG193-'Hidden inputs'!$B$17)*'Hidden inputs'!$D$17,CG193&gt;'Hidden inputs'!$B$18,'Hidden inputs'!$C$15*'Hidden inputs'!$D$15+('Hidden inputs'!$C$16-'Hidden inputs'!$B$16)*'Hidden inputs'!$D$16+('Hidden inputs'!$C$17-'Hidden inputs'!$B$17)*'Hidden inputs'!$D$17+(CG193-'Hidden inputs'!$B$18)*'Hidden inputs'!$D$18))</f>
        <v/>
      </c>
      <c r="CI193" s="10" t="str">
        <f t="shared" ca="1" si="6513"/>
        <v/>
      </c>
      <c r="CJ193" s="5" t="str">
        <f t="shared" ca="1" si="6419"/>
        <v/>
      </c>
      <c r="CK193" s="5" t="str">
        <f t="shared" ca="1" si="6420"/>
        <v/>
      </c>
      <c r="CL193" s="5" t="str">
        <f ca="1">IF($B193="","",'Hidden inputs'!$D$11*CC193+'Hidden inputs'!$E$11*CD193)</f>
        <v/>
      </c>
      <c r="CM193" s="11" t="str">
        <f t="shared" ca="1" si="6340"/>
        <v/>
      </c>
      <c r="CN193" s="9" t="str">
        <f t="shared" ca="1" si="6421"/>
        <v/>
      </c>
      <c r="CO193" s="3" t="str">
        <f t="shared" ca="1" si="6422"/>
        <v/>
      </c>
      <c r="CP193" s="5" t="str" cm="1">
        <f t="array" aca="1" ref="CP193" ca="1">IF($B193="","",IF(CO193=0,0,IF(DD_Payment="",0,IF(CO193&lt;_xlfn.IFS(DD_Frequency="Monthly",1,DD_Frequency="Quarterly",IF(MONTH(CO$2)=1,1,IF(MONTH(CO$2)=4,1,IF(MONTH(CO$2)=7,1,IF(MONTH(CO$2)=10,1,0)))),DD_Frequency="Annually",IF(MONTH(CO$2)=1,1,0))*DD_Payment,CO193,_xlfn.IFS(DD_Frequency="Monthly",1,DD_Frequency="Quarterly",IF(MONTH(CO$2)=1,1,IF(MONTH(CO$2)=4,1,IF(MONTH(CO$2)=7,1,IF(MONTH(CO$2)=10,1,0)))),DD_Frequency="Annually",IF(MONTH(CO$2)=1,1,0))*DD_Payment))))</f>
        <v/>
      </c>
      <c r="CQ193" s="3" t="str">
        <f t="shared" ref="CQ193" ca="1" si="9316">IF($B193="","",IF(CO193&gt;CP193,(CO193-CP193/2)*(rate_A*(CQ$1/365)),0))</f>
        <v/>
      </c>
      <c r="CR193" s="3" t="str">
        <f t="shared" ca="1" si="6515"/>
        <v/>
      </c>
      <c r="CS193" s="3" t="str">
        <f t="shared" ref="CS193" ca="1" si="9317">IF($B193="","",CD193*(1+rate_A*CQ$1/365))</f>
        <v/>
      </c>
      <c r="CT193" s="3" t="str">
        <f t="shared" ref="CT193" ca="1" si="9318">IF($B193="","",CE193*(1+rate_A*CQ$1/365))</f>
        <v/>
      </c>
      <c r="CU193" s="3" t="str">
        <f t="shared" ref="CU193" ca="1" si="9319">IF($B193="","",CF193*(1+rate_joint*CQ$1/365))</f>
        <v/>
      </c>
      <c r="CV193" s="5" t="str">
        <f t="shared" ca="1" si="6519"/>
        <v/>
      </c>
      <c r="CW193" s="5" t="str" cm="1">
        <f t="array" aca="1" ref="CW193" ca="1">IF(CV193="","",_xlfn.IFS(CV193&lt;='Hidden inputs'!$C$15,CV193*'Hidden inputs'!$D$15,CV193&lt;='Hidden inputs'!$C$16,'Hidden inputs'!$C$15*'Hidden inputs'!$D$15+(CV193-'Hidden inputs'!$B$16)*'Hidden inputs'!$D$16,CV193&lt;='Hidden inputs'!$C$17,'Hidden inputs'!$C$15*'Hidden inputs'!$D$15+('Hidden inputs'!$C$16-'Hidden inputs'!$B$16)*'Hidden inputs'!$D$16+(CV193-'Hidden inputs'!$B$17)*'Hidden inputs'!$D$17,CV193&gt;'Hidden inputs'!$B$18,'Hidden inputs'!$C$15*'Hidden inputs'!$D$15+('Hidden inputs'!$C$16-'Hidden inputs'!$B$16)*'Hidden inputs'!$D$16+('Hidden inputs'!$C$17-'Hidden inputs'!$B$17)*'Hidden inputs'!$D$17+(CV193-'Hidden inputs'!$B$18)*'Hidden inputs'!$D$18))</f>
        <v/>
      </c>
      <c r="CX193" s="10" t="str">
        <f t="shared" ca="1" si="6520"/>
        <v/>
      </c>
      <c r="CY193" s="5" t="str">
        <f t="shared" ca="1" si="6427"/>
        <v/>
      </c>
      <c r="CZ193" s="5" t="str">
        <f t="shared" ca="1" si="6428"/>
        <v/>
      </c>
      <c r="DA193" s="5" t="str">
        <f ca="1">IF($B193="","",'Hidden inputs'!$D$11*CR193+'Hidden inputs'!$E$11*CS193)</f>
        <v/>
      </c>
      <c r="DB193" s="11" t="str">
        <f t="shared" ca="1" si="6345"/>
        <v/>
      </c>
      <c r="DC193" s="9" t="str">
        <f t="shared" ca="1" si="6429"/>
        <v/>
      </c>
      <c r="DD193" s="3" t="str">
        <f t="shared" ca="1" si="6430"/>
        <v/>
      </c>
      <c r="DE193" s="5" t="str" cm="1">
        <f t="array" aca="1" ref="DE193" ca="1">IF($B193="","",IF(DD193=0,0,IF(DD_Payment="",0,IF(DD193&lt;_xlfn.IFS(DD_Frequency="Monthly",1,DD_Frequency="Quarterly",IF(MONTH(DD$2)=1,1,IF(MONTH(DD$2)=4,1,IF(MONTH(DD$2)=7,1,IF(MONTH(DD$2)=10,1,0)))),DD_Frequency="Annually",IF(MONTH(DD$2)=1,1,0))*DD_Payment,DD193,_xlfn.IFS(DD_Frequency="Monthly",1,DD_Frequency="Quarterly",IF(MONTH(DD$2)=1,1,IF(MONTH(DD$2)=4,1,IF(MONTH(DD$2)=7,1,IF(MONTH(DD$2)=10,1,0)))),DD_Frequency="Annually",IF(MONTH(DD$2)=1,1,0))*DD_Payment))))</f>
        <v/>
      </c>
      <c r="DF193" s="3" t="str">
        <f t="shared" ref="DF193" ca="1" si="9320">IF($B193="","",IF(DD193&gt;DE193,(DD193-DE193/2)*(rate_A*(DF$1/365)),0))</f>
        <v/>
      </c>
      <c r="DG193" s="3" t="str">
        <f t="shared" ca="1" si="6522"/>
        <v/>
      </c>
      <c r="DH193" s="3" t="str">
        <f t="shared" ref="DH193" ca="1" si="9321">IF($B193="","",CS193*(1+rate_A*DF$1/365))</f>
        <v/>
      </c>
      <c r="DI193" s="3" t="str">
        <f t="shared" ref="DI193" ca="1" si="9322">IF($B193="","",CT193*(1+rate_A*DF$1/365))</f>
        <v/>
      </c>
      <c r="DJ193" s="3" t="str">
        <f t="shared" ref="DJ193" ca="1" si="9323">IF($B193="","",CU193*(1+rate_joint*DF$1/365))</f>
        <v/>
      </c>
      <c r="DK193" s="5" t="str">
        <f t="shared" ca="1" si="6526"/>
        <v/>
      </c>
      <c r="DL193" s="5" t="str" cm="1">
        <f t="array" aca="1" ref="DL193" ca="1">IF(DK193="","",_xlfn.IFS(DK193&lt;='Hidden inputs'!$C$15,DK193*'Hidden inputs'!$D$15,DK193&lt;='Hidden inputs'!$C$16,'Hidden inputs'!$C$15*'Hidden inputs'!$D$15+(DK193-'Hidden inputs'!$B$16)*'Hidden inputs'!$D$16,DK193&lt;='Hidden inputs'!$C$17,'Hidden inputs'!$C$15*'Hidden inputs'!$D$15+('Hidden inputs'!$C$16-'Hidden inputs'!$B$16)*'Hidden inputs'!$D$16+(DK193-'Hidden inputs'!$B$17)*'Hidden inputs'!$D$17,DK193&gt;'Hidden inputs'!$B$18,'Hidden inputs'!$C$15*'Hidden inputs'!$D$15+('Hidden inputs'!$C$16-'Hidden inputs'!$B$16)*'Hidden inputs'!$D$16+('Hidden inputs'!$C$17-'Hidden inputs'!$B$17)*'Hidden inputs'!$D$17+(DK193-'Hidden inputs'!$B$18)*'Hidden inputs'!$D$18))</f>
        <v/>
      </c>
      <c r="DM193" s="10" t="str">
        <f t="shared" ca="1" si="6527"/>
        <v/>
      </c>
      <c r="DN193" s="5" t="str">
        <f t="shared" ca="1" si="6435"/>
        <v/>
      </c>
      <c r="DO193" s="5" t="str">
        <f t="shared" ca="1" si="6436"/>
        <v/>
      </c>
      <c r="DP193" s="5" t="str">
        <f ca="1">IF($B193="","",'Hidden inputs'!$D$11*DG193+'Hidden inputs'!$E$11*DH193)</f>
        <v/>
      </c>
      <c r="DQ193" s="11" t="str">
        <f t="shared" ca="1" si="6350"/>
        <v/>
      </c>
      <c r="DR193" s="9" t="str">
        <f t="shared" ca="1" si="6437"/>
        <v/>
      </c>
      <c r="DS193" s="3" t="str">
        <f t="shared" ca="1" si="6438"/>
        <v/>
      </c>
      <c r="DT193" s="5" t="str" cm="1">
        <f t="array" aca="1" ref="DT193" ca="1">IF($B193="","",IF(DS193=0,0,IF(DD_Payment="",0,IF(DS193&lt;_xlfn.IFS(DD_Frequency="Monthly",1,DD_Frequency="Quarterly",IF(MONTH(DS$2)=1,1,IF(MONTH(DS$2)=4,1,IF(MONTH(DS$2)=7,1,IF(MONTH(DS$2)=10,1,0)))),DD_Frequency="Annually",IF(MONTH(DS$2)=1,1,0))*DD_Payment,DS193,_xlfn.IFS(DD_Frequency="Monthly",1,DD_Frequency="Quarterly",IF(MONTH(DS$2)=1,1,IF(MONTH(DS$2)=4,1,IF(MONTH(DS$2)=7,1,IF(MONTH(DS$2)=10,1,0)))),DD_Frequency="Annually",IF(MONTH(DS$2)=1,1,0))*DD_Payment))))</f>
        <v/>
      </c>
      <c r="DU193" s="3" t="str">
        <f t="shared" ref="DU193" ca="1" si="9324">IF($B193="","",IF(DS193&gt;DT193,(DS193-DT193/2)*(rate_A*(DU$1/365)),0))</f>
        <v/>
      </c>
      <c r="DV193" s="3" t="str">
        <f t="shared" ca="1" si="6529"/>
        <v/>
      </c>
      <c r="DW193" s="3" t="str">
        <f t="shared" ref="DW193" ca="1" si="9325">IF($B193="","",DH193*(1+rate_A*DU$1/365))</f>
        <v/>
      </c>
      <c r="DX193" s="3" t="str">
        <f t="shared" ref="DX193" ca="1" si="9326">IF($B193="","",DI193*(1+rate_A*DU$1/365))</f>
        <v/>
      </c>
      <c r="DY193" s="3" t="str">
        <f t="shared" ref="DY193" ca="1" si="9327">IF($B193="","",DJ193*(1+rate_joint*DU$1/365))</f>
        <v/>
      </c>
      <c r="DZ193" s="5" t="str">
        <f t="shared" ca="1" si="6533"/>
        <v/>
      </c>
      <c r="EA193" s="5" t="str" cm="1">
        <f t="array" aca="1" ref="EA193" ca="1">IF(DZ193="","",_xlfn.IFS(DZ193&lt;='Hidden inputs'!$C$15,DZ193*'Hidden inputs'!$D$15,DZ193&lt;='Hidden inputs'!$C$16,'Hidden inputs'!$C$15*'Hidden inputs'!$D$15+(DZ193-'Hidden inputs'!$B$16)*'Hidden inputs'!$D$16,DZ193&lt;='Hidden inputs'!$C$17,'Hidden inputs'!$C$15*'Hidden inputs'!$D$15+('Hidden inputs'!$C$16-'Hidden inputs'!$B$16)*'Hidden inputs'!$D$16+(DZ193-'Hidden inputs'!$B$17)*'Hidden inputs'!$D$17,DZ193&gt;'Hidden inputs'!$B$18,'Hidden inputs'!$C$15*'Hidden inputs'!$D$15+('Hidden inputs'!$C$16-'Hidden inputs'!$B$16)*'Hidden inputs'!$D$16+('Hidden inputs'!$C$17-'Hidden inputs'!$B$17)*'Hidden inputs'!$D$17+(DZ193-'Hidden inputs'!$B$18)*'Hidden inputs'!$D$18))</f>
        <v/>
      </c>
      <c r="EB193" s="10" t="str">
        <f t="shared" ca="1" si="6534"/>
        <v/>
      </c>
      <c r="EC193" s="5" t="str">
        <f t="shared" ca="1" si="6443"/>
        <v/>
      </c>
      <c r="ED193" s="5" t="str">
        <f t="shared" ca="1" si="6444"/>
        <v/>
      </c>
      <c r="EE193" s="5" t="str">
        <f ca="1">IF($B193="","",'Hidden inputs'!$D$11*DV193+'Hidden inputs'!$E$11*DW193)</f>
        <v/>
      </c>
      <c r="EF193" s="11" t="str">
        <f t="shared" ca="1" si="6355"/>
        <v/>
      </c>
      <c r="EG193" s="9" t="str">
        <f t="shared" ca="1" si="6445"/>
        <v/>
      </c>
      <c r="EH193" s="3" t="str">
        <f t="shared" ca="1" si="6446"/>
        <v/>
      </c>
      <c r="EI193" s="5" t="str" cm="1">
        <f t="array" aca="1" ref="EI193" ca="1">IF($B193="","",IF(EH193=0,0,IF(DD_Payment="",0,IF(EH193&lt;_xlfn.IFS(DD_Frequency="Monthly",1,DD_Frequency="Quarterly",IF(MONTH(EH$2)=1,1,IF(MONTH(EH$2)=4,1,IF(MONTH(EH$2)=7,1,IF(MONTH(EH$2)=10,1,0)))),DD_Frequency="Annually",IF(MONTH(EH$2)=1,1,0))*DD_Payment,EH193,_xlfn.IFS(DD_Frequency="Monthly",1,DD_Frequency="Quarterly",IF(MONTH(EH$2)=1,1,IF(MONTH(EH$2)=4,1,IF(MONTH(EH$2)=7,1,IF(MONTH(EH$2)=10,1,0)))),DD_Frequency="Annually",IF(MONTH(EH$2)=1,1,0))*DD_Payment))))</f>
        <v/>
      </c>
      <c r="EJ193" s="3" t="str">
        <f t="shared" ref="EJ193" ca="1" si="9328">IF($B193="","",IF(EH193&gt;EI193,(EH193-EI193/2)*(rate_A*(EJ$1/365)),0))</f>
        <v/>
      </c>
      <c r="EK193" s="3" t="str">
        <f t="shared" ca="1" si="6536"/>
        <v/>
      </c>
      <c r="EL193" s="3" t="str">
        <f t="shared" ref="EL193" ca="1" si="9329">IF($B193="","",DW193*(1+rate_A*EJ$1/365))</f>
        <v/>
      </c>
      <c r="EM193" s="3" t="str">
        <f t="shared" ref="EM193" ca="1" si="9330">IF($B193="","",DX193*(1+rate_A*EJ$1/365))</f>
        <v/>
      </c>
      <c r="EN193" s="3" t="str">
        <f t="shared" ref="EN193" ca="1" si="9331">IF($B193="","",DY193*(1+rate_joint*EJ$1/365))</f>
        <v/>
      </c>
      <c r="EO193" s="5" t="str">
        <f t="shared" ca="1" si="6540"/>
        <v/>
      </c>
      <c r="EP193" s="5" t="str" cm="1">
        <f t="array" aca="1" ref="EP193" ca="1">IF(EO193="","",_xlfn.IFS(EO193&lt;='Hidden inputs'!$C$15,EO193*'Hidden inputs'!$D$15,EO193&lt;='Hidden inputs'!$C$16,'Hidden inputs'!$C$15*'Hidden inputs'!$D$15+(EO193-'Hidden inputs'!$B$16)*'Hidden inputs'!$D$16,EO193&lt;='Hidden inputs'!$C$17,'Hidden inputs'!$C$15*'Hidden inputs'!$D$15+('Hidden inputs'!$C$16-'Hidden inputs'!$B$16)*'Hidden inputs'!$D$16+(EO193-'Hidden inputs'!$B$17)*'Hidden inputs'!$D$17,EO193&gt;'Hidden inputs'!$B$18,'Hidden inputs'!$C$15*'Hidden inputs'!$D$15+('Hidden inputs'!$C$16-'Hidden inputs'!$B$16)*'Hidden inputs'!$D$16+('Hidden inputs'!$C$17-'Hidden inputs'!$B$17)*'Hidden inputs'!$D$17+(EO193-'Hidden inputs'!$B$18)*'Hidden inputs'!$D$18))</f>
        <v/>
      </c>
      <c r="EQ193" s="10" t="str">
        <f t="shared" ca="1" si="6541"/>
        <v/>
      </c>
      <c r="ER193" s="5" t="str">
        <f t="shared" ca="1" si="6451"/>
        <v/>
      </c>
      <c r="ES193" s="5" t="str">
        <f t="shared" ca="1" si="6452"/>
        <v/>
      </c>
      <c r="ET193" s="5" t="str">
        <f ca="1">IF($B193="","",'Hidden inputs'!$D$11*EK193+'Hidden inputs'!$E$11*EL193)</f>
        <v/>
      </c>
      <c r="EU193" s="11" t="str">
        <f t="shared" ca="1" si="6360"/>
        <v/>
      </c>
      <c r="EV193" s="9" t="str">
        <f t="shared" ca="1" si="6453"/>
        <v/>
      </c>
      <c r="EW193" s="3" t="str">
        <f t="shared" ca="1" si="6454"/>
        <v/>
      </c>
      <c r="EX193" s="5" t="str" cm="1">
        <f t="array" aca="1" ref="EX193" ca="1">IF($B193="","",IF(EW193=0,0,IF(DD_Payment="",0,IF(EW193&lt;_xlfn.IFS(DD_Frequency="Monthly",1,DD_Frequency="Quarterly",IF(MONTH(EW$2)=1,1,IF(MONTH(EW$2)=4,1,IF(MONTH(EW$2)=7,1,IF(MONTH(EW$2)=10,1,0)))),DD_Frequency="Annually",IF(MONTH(EW$2)=1,1,0))*DD_Payment,EW193,_xlfn.IFS(DD_Frequency="Monthly",1,DD_Frequency="Quarterly",IF(MONTH(EW$2)=1,1,IF(MONTH(EW$2)=4,1,IF(MONTH(EW$2)=7,1,IF(MONTH(EW$2)=10,1,0)))),DD_Frequency="Annually",IF(MONTH(EW$2)=1,1,0))*DD_Payment))))</f>
        <v/>
      </c>
      <c r="EY193" s="3" t="str">
        <f t="shared" ref="EY193" ca="1" si="9332">IF($B193="","",IF(EW193&gt;EX193,(EW193-EX193/2)*(rate_A*(EY$1/365)),0))</f>
        <v/>
      </c>
      <c r="EZ193" s="3" t="str">
        <f t="shared" ca="1" si="6543"/>
        <v/>
      </c>
      <c r="FA193" s="3" t="str">
        <f t="shared" ref="FA193" ca="1" si="9333">IF($B193="","",EL193*(1+rate_A*EY$1/365))</f>
        <v/>
      </c>
      <c r="FB193" s="3" t="str">
        <f t="shared" ref="FB193" ca="1" si="9334">IF($B193="","",EM193*(1+rate_A*EY$1/365))</f>
        <v/>
      </c>
      <c r="FC193" s="3" t="str">
        <f t="shared" ref="FC193" ca="1" si="9335">IF($B193="","",EN193*(1+rate_joint*EY$1/365))</f>
        <v/>
      </c>
      <c r="FD193" s="5" t="str">
        <f t="shared" ca="1" si="6547"/>
        <v/>
      </c>
      <c r="FE193" s="5" t="str" cm="1">
        <f t="array" aca="1" ref="FE193" ca="1">IF(FD193="","",_xlfn.IFS(FD193&lt;='Hidden inputs'!$C$15,FD193*'Hidden inputs'!$D$15,FD193&lt;='Hidden inputs'!$C$16,'Hidden inputs'!$C$15*'Hidden inputs'!$D$15+(FD193-'Hidden inputs'!$B$16)*'Hidden inputs'!$D$16,FD193&lt;='Hidden inputs'!$C$17,'Hidden inputs'!$C$15*'Hidden inputs'!$D$15+('Hidden inputs'!$C$16-'Hidden inputs'!$B$16)*'Hidden inputs'!$D$16+(FD193-'Hidden inputs'!$B$17)*'Hidden inputs'!$D$17,FD193&gt;'Hidden inputs'!$B$18,'Hidden inputs'!$C$15*'Hidden inputs'!$D$15+('Hidden inputs'!$C$16-'Hidden inputs'!$B$16)*'Hidden inputs'!$D$16+('Hidden inputs'!$C$17-'Hidden inputs'!$B$17)*'Hidden inputs'!$D$17+(FD193-'Hidden inputs'!$B$18)*'Hidden inputs'!$D$18))</f>
        <v/>
      </c>
      <c r="FF193" s="10" t="str">
        <f t="shared" ca="1" si="6548"/>
        <v/>
      </c>
      <c r="FG193" s="5" t="str">
        <f t="shared" ca="1" si="6459"/>
        <v/>
      </c>
      <c r="FH193" s="5" t="str">
        <f t="shared" ca="1" si="6460"/>
        <v/>
      </c>
      <c r="FI193" s="5" t="str">
        <f ca="1">IF($B193="","",'Hidden inputs'!$D$11*EZ193+'Hidden inputs'!$E$11*FA193)</f>
        <v/>
      </c>
      <c r="FJ193" s="11" t="str">
        <f t="shared" ca="1" si="6365"/>
        <v/>
      </c>
      <c r="FK193" s="9" t="str">
        <f t="shared" ca="1" si="6461"/>
        <v/>
      </c>
      <c r="FL193" s="3" t="str">
        <f t="shared" ca="1" si="6462"/>
        <v/>
      </c>
      <c r="FM193" s="5" t="str" cm="1">
        <f t="array" aca="1" ref="FM193" ca="1">IF($B193="","",IF(FL193=0,0,IF(DD_Payment="",0,IF(FL193&lt;_xlfn.IFS(DD_Frequency="Monthly",1,DD_Frequency="Quarterly",IF(MONTH(FL$2)=1,1,IF(MONTH(FL$2)=4,1,IF(MONTH(FL$2)=7,1,IF(MONTH(FL$2)=10,1,0)))),DD_Frequency="Annually",IF(MONTH(FL$2)=1,1,0))*DD_Payment,FL193,_xlfn.IFS(DD_Frequency="Monthly",1,DD_Frequency="Quarterly",IF(MONTH(FL$2)=1,1,IF(MONTH(FL$2)=4,1,IF(MONTH(FL$2)=7,1,IF(MONTH(FL$2)=10,1,0)))),DD_Frequency="Annually",IF(MONTH(FL$2)=1,1,0))*DD_Payment))))</f>
        <v/>
      </c>
      <c r="FN193" s="3" t="str">
        <f t="shared" ref="FN193" ca="1" si="9336">IF($B193="","",IF(FL193&gt;FM193,(FL193-FM193/2)*(rate_A*(FN$1/365)),0))</f>
        <v/>
      </c>
      <c r="FO193" s="3" t="str">
        <f t="shared" ca="1" si="6550"/>
        <v/>
      </c>
      <c r="FP193" s="3" t="str">
        <f t="shared" ref="FP193" ca="1" si="9337">IF($B193="","",FA193*(1+rate_A*FN$1/365))</f>
        <v/>
      </c>
      <c r="FQ193" s="3" t="str">
        <f t="shared" ref="FQ193" ca="1" si="9338">IF($B193="","",FB193*(1+rate_A*FN$1/365))</f>
        <v/>
      </c>
      <c r="FR193" s="3" t="str">
        <f t="shared" ref="FR193" ca="1" si="9339">IF($B193="","",FC193*(1+rate_joint*FN$1/365))</f>
        <v/>
      </c>
      <c r="FS193" s="5" t="str">
        <f t="shared" ca="1" si="6554"/>
        <v/>
      </c>
      <c r="FT193" s="5" t="str" cm="1">
        <f t="array" aca="1" ref="FT193" ca="1">IF(FS193="","",_xlfn.IFS(FS193&lt;='Hidden inputs'!$C$15,FS193*'Hidden inputs'!$D$15,FS193&lt;='Hidden inputs'!$C$16,'Hidden inputs'!$C$15*'Hidden inputs'!$D$15+(FS193-'Hidden inputs'!$B$16)*'Hidden inputs'!$D$16,FS193&lt;='Hidden inputs'!$C$17,'Hidden inputs'!$C$15*'Hidden inputs'!$D$15+('Hidden inputs'!$C$16-'Hidden inputs'!$B$16)*'Hidden inputs'!$D$16+(FS193-'Hidden inputs'!$B$17)*'Hidden inputs'!$D$17,FS193&gt;'Hidden inputs'!$B$18,'Hidden inputs'!$C$15*'Hidden inputs'!$D$15+('Hidden inputs'!$C$16-'Hidden inputs'!$B$16)*'Hidden inputs'!$D$16+('Hidden inputs'!$C$17-'Hidden inputs'!$B$17)*'Hidden inputs'!$D$17+(FS193-'Hidden inputs'!$B$18)*'Hidden inputs'!$D$18))</f>
        <v/>
      </c>
      <c r="FU193" s="10" t="str">
        <f t="shared" ca="1" si="6555"/>
        <v/>
      </c>
      <c r="FV193" s="5" t="str">
        <f t="shared" ca="1" si="6467"/>
        <v/>
      </c>
      <c r="FW193" s="5" t="str">
        <f t="shared" ca="1" si="6468"/>
        <v/>
      </c>
      <c r="FX193" s="5" t="str">
        <f ca="1">IF($B193="","",'Hidden inputs'!$D$11*FO193+'Hidden inputs'!$E$11*FP193)</f>
        <v/>
      </c>
      <c r="FY193" s="11" t="str">
        <f t="shared" ca="1" si="6370"/>
        <v/>
      </c>
      <c r="FZ193" s="9" t="str">
        <f t="shared" ca="1" si="6469"/>
        <v/>
      </c>
      <c r="GA193" s="5" t="str">
        <f t="shared" ca="1" si="6470"/>
        <v/>
      </c>
      <c r="GB193" s="5" t="str">
        <f t="shared" ca="1" si="6471"/>
        <v/>
      </c>
      <c r="GC193" s="5" t="str">
        <f t="shared" ca="1" si="6371"/>
        <v/>
      </c>
      <c r="GD193" s="5" t="str">
        <f t="shared" ca="1" si="6372"/>
        <v/>
      </c>
    </row>
    <row r="194" spans="1:186" x14ac:dyDescent="0.35">
      <c r="A194" s="2"/>
      <c r="B194" s="6" t="str">
        <f t="shared" ca="1" si="6374"/>
        <v/>
      </c>
      <c r="C194" s="5" t="str">
        <f t="shared" ca="1" si="6472"/>
        <v/>
      </c>
      <c r="D194" s="5" t="str" cm="1">
        <f t="array" aca="1" ref="D194" ca="1">IF($B194="","",IF(C194=0,0,IF(DD_Payment="",0,IF(C194&lt;_xlfn.IFS(DD_Frequency="Monthly",1,DD_Frequency="Quarterly",IF(MONTH(C$2)=1,1,IF(MONTH(C$2)=4,1,IF(MONTH(C$2)=7,1,IF(MONTH(C$2)=10,1,0)))),DD_Frequency="Annually",IF(MONTH(C$2)=1,1,0))*DD_Payment,C194,_xlfn.IFS(DD_Frequency="Monthly",1,DD_Frequency="Quarterly",IF(MONTH(C$2)=1,1,IF(MONTH(C$2)=4,1,IF(MONTH(C$2)=7,1,IF(MONTH(C$2)=10,1,0)))),DD_Frequency="Annually",IF(MONTH(C$2)=1,1,0))*DD_Payment))))</f>
        <v/>
      </c>
      <c r="E194" s="5" t="str">
        <f t="shared" ref="E194" ca="1" si="9340">IF(B194="","",IF(C194&gt;D194,(C194-D194/2)*(rate_A*(E$1/365)),0))</f>
        <v/>
      </c>
      <c r="F194" s="5" t="str">
        <f t="shared" ca="1" si="6376"/>
        <v/>
      </c>
      <c r="G194" s="5" t="str">
        <f t="shared" ref="G194" ca="1" si="9341">IF(B194="","",G193*(1+rate_A*E$1/365))</f>
        <v/>
      </c>
      <c r="H194" s="5" t="str">
        <f t="shared" ref="H194" ca="1" si="9342">IF(B194="","",H193*(1+rate_A*E$1/365))</f>
        <v/>
      </c>
      <c r="I194" s="5" t="str">
        <f t="shared" ref="I194" ca="1" si="9343">IF(B194="","",I193*(1+rate_joint*E$1/365))</f>
        <v/>
      </c>
      <c r="J194" s="5" t="str">
        <f t="shared" ca="1" si="6477"/>
        <v/>
      </c>
      <c r="K194" s="5" t="str" cm="1">
        <f t="array" aca="1" ref="K194" ca="1">IF(J194="","",_xlfn.IFS(J194&lt;='Hidden inputs'!$C$15,J194*'Hidden inputs'!$D$15,J194&lt;='Hidden inputs'!$C$16,'Hidden inputs'!$C$15*'Hidden inputs'!$D$15+(J194-'Hidden inputs'!$B$16)*'Hidden inputs'!$D$16,J194&lt;='Hidden inputs'!$C$17,'Hidden inputs'!$C$15*'Hidden inputs'!$D$15+('Hidden inputs'!$C$16-'Hidden inputs'!$B$16)*'Hidden inputs'!$D$16+(J194-'Hidden inputs'!$B$17)*'Hidden inputs'!$D$17,J194&gt;'Hidden inputs'!$B$18,'Hidden inputs'!$C$15*'Hidden inputs'!$D$15+('Hidden inputs'!$C$16-'Hidden inputs'!$B$16)*'Hidden inputs'!$D$16+('Hidden inputs'!$C$17-'Hidden inputs'!$B$17)*'Hidden inputs'!$D$17+(J194-'Hidden inputs'!$B$18)*'Hidden inputs'!$D$18))</f>
        <v/>
      </c>
      <c r="L194" s="11" t="str">
        <f t="shared" ca="1" si="6478"/>
        <v/>
      </c>
      <c r="M194" s="5" t="str">
        <f t="shared" ca="1" si="6380"/>
        <v/>
      </c>
      <c r="N194" s="5" t="str">
        <f t="shared" ca="1" si="6381"/>
        <v/>
      </c>
      <c r="O194" s="5" t="str">
        <f ca="1">IF(B194="","",'Hidden inputs'!$D$11*F194+'Hidden inputs'!$E$11*G194)</f>
        <v/>
      </c>
      <c r="P194" s="11" t="str">
        <f t="shared" ca="1" si="6314"/>
        <v/>
      </c>
      <c r="Q194" s="20" t="str">
        <f t="shared" ca="1" si="6315"/>
        <v/>
      </c>
      <c r="R194" s="3" t="str">
        <f t="shared" ca="1" si="6382"/>
        <v/>
      </c>
      <c r="S194" s="5" t="str" cm="1">
        <f t="array" aca="1" ref="S194" ca="1">IF($B194="","",IF(R194=0,0,IF(DD_Payment="",0,IF(R194&lt;_xlfn.IFS(DD_Frequency="Monthly",1,DD_Frequency="Quarterly",IF(MONTH(R$2)=1,1,IF(MONTH(R$2)=4,1,IF(MONTH(R$2)=7,1,IF(MONTH(R$2)=10,1,0)))),DD_Frequency="Annually",IF(MONTH(R$2)=1,1,0))*DD_Payment,R194,_xlfn.IFS(DD_Frequency="Monthly",1,DD_Frequency="Quarterly",IF(MONTH(R$2)=1,1,IF(MONTH(R$2)=4,1,IF(MONTH(R$2)=7,1,IF(MONTH(R$2)=10,1,0)))),DD_Frequency="Annually",IF(MONTH(R$2)=1,1,0))*DD_Payment))))</f>
        <v/>
      </c>
      <c r="T194" s="3" t="str">
        <f t="shared" ref="T194" ca="1" si="9344">IF(B194="","",IF(R194&gt;S194,(R194-S194/2)*(rate_A*((T$1+A194)/365)),0))</f>
        <v/>
      </c>
      <c r="U194" s="3" t="str">
        <f t="shared" ca="1" si="6384"/>
        <v/>
      </c>
      <c r="V194" s="3" t="str">
        <f t="shared" ref="V194" ca="1" si="9345">IF(B194="","",G194*(1+rate_A*(T$1+A194)/365))</f>
        <v/>
      </c>
      <c r="W194" s="3" t="str">
        <f t="shared" ref="W194" ca="1" si="9346">IF(B194="","",H194*(1+rate_A*(T$1+A194)/365))</f>
        <v/>
      </c>
      <c r="X194" s="3" t="str">
        <f t="shared" ref="X194" ca="1" si="9347">IF(B194="","",I194*(1+rate_joint*(T$1+A194)/365))</f>
        <v/>
      </c>
      <c r="Y194" s="5" t="str">
        <f t="shared" ca="1" si="6483"/>
        <v/>
      </c>
      <c r="Z194" s="5" t="str" cm="1">
        <f t="array" aca="1" ref="Z194" ca="1">IF(Y194="","",_xlfn.IFS(Y194&lt;='Hidden inputs'!$C$15,Y194*'Hidden inputs'!$D$15,Y194&lt;='Hidden inputs'!$C$16,'Hidden inputs'!$C$15*'Hidden inputs'!$D$15+(Y194-'Hidden inputs'!$B$16)*'Hidden inputs'!$D$16,Y194&lt;='Hidden inputs'!$C$17,'Hidden inputs'!$C$15*'Hidden inputs'!$D$15+('Hidden inputs'!$C$16-'Hidden inputs'!$B$16)*'Hidden inputs'!$D$16+(Y194-'Hidden inputs'!$B$17)*'Hidden inputs'!$D$17,Y194&gt;'Hidden inputs'!$B$18,'Hidden inputs'!$C$15*'Hidden inputs'!$D$15+('Hidden inputs'!$C$16-'Hidden inputs'!$B$16)*'Hidden inputs'!$D$16+('Hidden inputs'!$C$17-'Hidden inputs'!$B$17)*'Hidden inputs'!$D$17+(Y194-'Hidden inputs'!$B$18)*'Hidden inputs'!$D$18))</f>
        <v/>
      </c>
      <c r="AA194" s="10" t="str">
        <f t="shared" ca="1" si="6484"/>
        <v/>
      </c>
      <c r="AB194" s="5" t="str">
        <f t="shared" ca="1" si="6388"/>
        <v/>
      </c>
      <c r="AC194" s="5" t="str">
        <f t="shared" ca="1" si="6485"/>
        <v/>
      </c>
      <c r="AD194" s="5" t="str">
        <f ca="1">IF(B194="","",'Hidden inputs'!$D$11*U194+'Hidden inputs'!$E$11*V194)</f>
        <v/>
      </c>
      <c r="AE194" s="11" t="str">
        <f t="shared" ca="1" si="6320"/>
        <v/>
      </c>
      <c r="AF194" s="9" t="str">
        <f t="shared" ca="1" si="6389"/>
        <v/>
      </c>
      <c r="AG194" s="3" t="str">
        <f t="shared" ca="1" si="6390"/>
        <v/>
      </c>
      <c r="AH194" s="5" t="str" cm="1">
        <f t="array" aca="1" ref="AH194" ca="1">IF($B194="","",IF(AG194=0,0,IF(DD_Payment="",0,IF(AG194&lt;_xlfn.IFS(DD_Frequency="Monthly",1,DD_Frequency="Quarterly",IF(MONTH(AG$2)=1,1,IF(MONTH(AG$2)=4,1,IF(MONTH(AG$2)=7,1,IF(MONTH(AG$2)=10,1,0)))),DD_Frequency="Annually",IF(MONTH(AG$2)=1,1,0))*DD_Payment,AG194,_xlfn.IFS(DD_Frequency="Monthly",1,DD_Frequency="Quarterly",IF(MONTH(AG$2)=1,1,IF(MONTH(AG$2)=4,1,IF(MONTH(AG$2)=7,1,IF(MONTH(AG$2)=10,1,0)))),DD_Frequency="Annually",IF(MONTH(AG$2)=1,1,0))*DD_Payment))))</f>
        <v/>
      </c>
      <c r="AI194" s="3" t="str">
        <f t="shared" ref="AI194" ca="1" si="9348">IF($B194="","",IF(AG194&gt;AH194,(AG194-AH194/2)*(rate_A*(AI$1/365)),0))</f>
        <v/>
      </c>
      <c r="AJ194" s="3" t="str">
        <f t="shared" ca="1" si="6487"/>
        <v/>
      </c>
      <c r="AK194" s="3" t="str">
        <f t="shared" ref="AK194" ca="1" si="9349">IF($B194="","",V194*(1+rate_A*AI$1/365))</f>
        <v/>
      </c>
      <c r="AL194" s="3" t="str">
        <f t="shared" ref="AL194" ca="1" si="9350">IF($B194="","",W194*(1+rate_A*AI$1/365))</f>
        <v/>
      </c>
      <c r="AM194" s="3" t="str">
        <f t="shared" ref="AM194" ca="1" si="9351">IF($B194="","",X194*(1+rate_joint*AI$1/365))</f>
        <v/>
      </c>
      <c r="AN194" s="5" t="str">
        <f t="shared" ca="1" si="6491"/>
        <v/>
      </c>
      <c r="AO194" s="5" t="str" cm="1">
        <f t="array" aca="1" ref="AO194" ca="1">IF(AN194="","",_xlfn.IFS(AN194&lt;='Hidden inputs'!$C$15,AN194*'Hidden inputs'!$D$15,AN194&lt;='Hidden inputs'!$C$16,'Hidden inputs'!$C$15*'Hidden inputs'!$D$15+(AN194-'Hidden inputs'!$B$16)*'Hidden inputs'!$D$16,AN194&lt;='Hidden inputs'!$C$17,'Hidden inputs'!$C$15*'Hidden inputs'!$D$15+('Hidden inputs'!$C$16-'Hidden inputs'!$B$16)*'Hidden inputs'!$D$16+(AN194-'Hidden inputs'!$B$17)*'Hidden inputs'!$D$17,AN194&gt;'Hidden inputs'!$B$18,'Hidden inputs'!$C$15*'Hidden inputs'!$D$15+('Hidden inputs'!$C$16-'Hidden inputs'!$B$16)*'Hidden inputs'!$D$16+('Hidden inputs'!$C$17-'Hidden inputs'!$B$17)*'Hidden inputs'!$D$17+(AN194-'Hidden inputs'!$B$18)*'Hidden inputs'!$D$18))</f>
        <v/>
      </c>
      <c r="AP194" s="10" t="str">
        <f t="shared" ca="1" si="6492"/>
        <v/>
      </c>
      <c r="AQ194" s="5" t="str">
        <f t="shared" ca="1" si="6395"/>
        <v/>
      </c>
      <c r="AR194" s="5" t="str">
        <f t="shared" ca="1" si="6396"/>
        <v/>
      </c>
      <c r="AS194" s="5" t="str">
        <f ca="1">IF($B194="","",'Hidden inputs'!$D$11*AJ194+'Hidden inputs'!$E$11*AK194)</f>
        <v/>
      </c>
      <c r="AT194" s="11" t="str">
        <f t="shared" ca="1" si="6325"/>
        <v/>
      </c>
      <c r="AU194" s="9" t="str">
        <f t="shared" ca="1" si="6397"/>
        <v/>
      </c>
      <c r="AV194" s="3" t="str">
        <f t="shared" ca="1" si="6398"/>
        <v/>
      </c>
      <c r="AW194" s="5" t="str" cm="1">
        <f t="array" aca="1" ref="AW194" ca="1">IF($B194="","",IF(AV194=0,0,IF(DD_Payment="",0,IF(AV194&lt;_xlfn.IFS(DD_Frequency="Monthly",1,DD_Frequency="Quarterly",IF(MONTH(AV$2)=1,1,IF(MONTH(AV$2)=4,1,IF(MONTH(AV$2)=7,1,IF(MONTH(AV$2)=10,1,0)))),DD_Frequency="Annually",IF(MONTH(AV$2)=1,1,0))*DD_Payment,AV194,_xlfn.IFS(DD_Frequency="Monthly",1,DD_Frequency="Quarterly",IF(MONTH(AV$2)=1,1,IF(MONTH(AV$2)=4,1,IF(MONTH(AV$2)=7,1,IF(MONTH(AV$2)=10,1,0)))),DD_Frequency="Annually",IF(MONTH(AV$2)=1,1,0))*DD_Payment))))</f>
        <v/>
      </c>
      <c r="AX194" s="3" t="str">
        <f t="shared" ref="AX194" ca="1" si="9352">IF($B194="","",IF(AV194&gt;AW194,(AV194-AW194/2)*(rate_A*(AX$1/365)),0))</f>
        <v/>
      </c>
      <c r="AY194" s="3" t="str">
        <f t="shared" ca="1" si="6494"/>
        <v/>
      </c>
      <c r="AZ194" s="3" t="str">
        <f t="shared" ref="AZ194" ca="1" si="9353">IF($B194="","",AK194*(1+rate_A*AX$1/365))</f>
        <v/>
      </c>
      <c r="BA194" s="3" t="str">
        <f t="shared" ref="BA194" ca="1" si="9354">IF($B194="","",AL194*(1+rate_A*AX$1/365))</f>
        <v/>
      </c>
      <c r="BB194" s="3" t="str">
        <f t="shared" ref="BB194" ca="1" si="9355">IF($B194="","",AM194*(1+rate_joint*AX$1/365))</f>
        <v/>
      </c>
      <c r="BC194" s="5" t="str">
        <f t="shared" ca="1" si="6498"/>
        <v/>
      </c>
      <c r="BD194" s="5" t="str" cm="1">
        <f t="array" aca="1" ref="BD194" ca="1">IF(BC194="","",_xlfn.IFS(BC194&lt;='Hidden inputs'!$C$15,BC194*'Hidden inputs'!$D$15,BC194&lt;='Hidden inputs'!$C$16,'Hidden inputs'!$C$15*'Hidden inputs'!$D$15+(BC194-'Hidden inputs'!$B$16)*'Hidden inputs'!$D$16,BC194&lt;='Hidden inputs'!$C$17,'Hidden inputs'!$C$15*'Hidden inputs'!$D$15+('Hidden inputs'!$C$16-'Hidden inputs'!$B$16)*'Hidden inputs'!$D$16+(BC194-'Hidden inputs'!$B$17)*'Hidden inputs'!$D$17,BC194&gt;'Hidden inputs'!$B$18,'Hidden inputs'!$C$15*'Hidden inputs'!$D$15+('Hidden inputs'!$C$16-'Hidden inputs'!$B$16)*'Hidden inputs'!$D$16+('Hidden inputs'!$C$17-'Hidden inputs'!$B$17)*'Hidden inputs'!$D$17+(BC194-'Hidden inputs'!$B$18)*'Hidden inputs'!$D$18))</f>
        <v/>
      </c>
      <c r="BE194" s="10" t="str">
        <f t="shared" ca="1" si="6499"/>
        <v/>
      </c>
      <c r="BF194" s="5" t="str">
        <f t="shared" ca="1" si="6403"/>
        <v/>
      </c>
      <c r="BG194" s="5" t="str">
        <f t="shared" ca="1" si="6404"/>
        <v/>
      </c>
      <c r="BH194" s="5" t="str">
        <f ca="1">IF($B194="","",'Hidden inputs'!$D$11*AY194+'Hidden inputs'!$E$11*AZ194)</f>
        <v/>
      </c>
      <c r="BI194" s="11" t="str">
        <f t="shared" ca="1" si="6330"/>
        <v/>
      </c>
      <c r="BJ194" s="9" t="str">
        <f t="shared" ca="1" si="6405"/>
        <v/>
      </c>
      <c r="BK194" s="3" t="str">
        <f t="shared" ca="1" si="6406"/>
        <v/>
      </c>
      <c r="BL194" s="5" t="str" cm="1">
        <f t="array" aca="1" ref="BL194" ca="1">IF($B194="","",IF(BK194=0,0,IF(DD_Payment="",0,IF(BK194&lt;_xlfn.IFS(DD_Frequency="Monthly",1,DD_Frequency="Quarterly",IF(MONTH(BK$2)=1,1,IF(MONTH(BK$2)=4,1,IF(MONTH(BK$2)=7,1,IF(MONTH(BK$2)=10,1,0)))),DD_Frequency="Annually",IF(MONTH(BK$2)=1,1,0))*DD_Payment,BK194,_xlfn.IFS(DD_Frequency="Monthly",1,DD_Frequency="Quarterly",IF(MONTH(BK$2)=1,1,IF(MONTH(BK$2)=4,1,IF(MONTH(BK$2)=7,1,IF(MONTH(BK$2)=10,1,0)))),DD_Frequency="Annually",IF(MONTH(BK$2)=1,1,0))*DD_Payment))))</f>
        <v/>
      </c>
      <c r="BM194" s="3" t="str">
        <f t="shared" ref="BM194" ca="1" si="9356">IF($B194="","",IF(BK194&gt;BL194,(BK194-BL194/2)*(rate_A*(BM$1/365)),0))</f>
        <v/>
      </c>
      <c r="BN194" s="3" t="str">
        <f t="shared" ca="1" si="6501"/>
        <v/>
      </c>
      <c r="BO194" s="3" t="str">
        <f t="shared" ref="BO194" ca="1" si="9357">IF($B194="","",AZ194*(1+rate_A*BM$1/365))</f>
        <v/>
      </c>
      <c r="BP194" s="3" t="str">
        <f t="shared" ref="BP194" ca="1" si="9358">IF($B194="","",BA194*(1+rate_A*BM$1/365))</f>
        <v/>
      </c>
      <c r="BQ194" s="3" t="str">
        <f t="shared" ref="BQ194" ca="1" si="9359">IF($B194="","",BB194*(1+rate_joint*BM$1/365))</f>
        <v/>
      </c>
      <c r="BR194" s="5" t="str">
        <f t="shared" ca="1" si="6505"/>
        <v/>
      </c>
      <c r="BS194" s="5" t="str" cm="1">
        <f t="array" aca="1" ref="BS194" ca="1">IF(BR194="","",_xlfn.IFS(BR194&lt;='Hidden inputs'!$C$15,BR194*'Hidden inputs'!$D$15,BR194&lt;='Hidden inputs'!$C$16,'Hidden inputs'!$C$15*'Hidden inputs'!$D$15+(BR194-'Hidden inputs'!$B$16)*'Hidden inputs'!$D$16,BR194&lt;='Hidden inputs'!$C$17,'Hidden inputs'!$C$15*'Hidden inputs'!$D$15+('Hidden inputs'!$C$16-'Hidden inputs'!$B$16)*'Hidden inputs'!$D$16+(BR194-'Hidden inputs'!$B$17)*'Hidden inputs'!$D$17,BR194&gt;'Hidden inputs'!$B$18,'Hidden inputs'!$C$15*'Hidden inputs'!$D$15+('Hidden inputs'!$C$16-'Hidden inputs'!$B$16)*'Hidden inputs'!$D$16+('Hidden inputs'!$C$17-'Hidden inputs'!$B$17)*'Hidden inputs'!$D$17+(BR194-'Hidden inputs'!$B$18)*'Hidden inputs'!$D$18))</f>
        <v/>
      </c>
      <c r="BT194" s="10" t="str">
        <f t="shared" ca="1" si="6506"/>
        <v/>
      </c>
      <c r="BU194" s="5" t="str">
        <f t="shared" ca="1" si="6411"/>
        <v/>
      </c>
      <c r="BV194" s="5" t="str">
        <f t="shared" ca="1" si="6412"/>
        <v/>
      </c>
      <c r="BW194" s="5" t="str">
        <f ca="1">IF($B194="","",'Hidden inputs'!$D$11*BN194+'Hidden inputs'!$E$11*BO194)</f>
        <v/>
      </c>
      <c r="BX194" s="11" t="str">
        <f t="shared" ca="1" si="6335"/>
        <v/>
      </c>
      <c r="BY194" s="9" t="str">
        <f t="shared" ca="1" si="6413"/>
        <v/>
      </c>
      <c r="BZ194" s="3" t="str">
        <f t="shared" ca="1" si="6414"/>
        <v/>
      </c>
      <c r="CA194" s="5" t="str" cm="1">
        <f t="array" aca="1" ref="CA194" ca="1">IF($B194="","",IF(BZ194=0,0,IF(DD_Payment="",0,IF(BZ194&lt;_xlfn.IFS(DD_Frequency="Monthly",1,DD_Frequency="Quarterly",IF(MONTH(BZ$2)=1,1,IF(MONTH(BZ$2)=4,1,IF(MONTH(BZ$2)=7,1,IF(MONTH(BZ$2)=10,1,0)))),DD_Frequency="Annually",IF(MONTH(BZ$2)=1,1,0))*DD_Payment,BZ194,_xlfn.IFS(DD_Frequency="Monthly",1,DD_Frequency="Quarterly",IF(MONTH(BZ$2)=1,1,IF(MONTH(BZ$2)=4,1,IF(MONTH(BZ$2)=7,1,IF(MONTH(BZ$2)=10,1,0)))),DD_Frequency="Annually",IF(MONTH(BZ$2)=1,1,0))*DD_Payment))))</f>
        <v/>
      </c>
      <c r="CB194" s="3" t="str">
        <f t="shared" ref="CB194" ca="1" si="9360">IF($B194="","",IF(BZ194&gt;CA194,(BZ194-CA194/2)*(rate_A*(CB$1/365)),0))</f>
        <v/>
      </c>
      <c r="CC194" s="3" t="str">
        <f t="shared" ca="1" si="6508"/>
        <v/>
      </c>
      <c r="CD194" s="3" t="str">
        <f t="shared" ref="CD194" ca="1" si="9361">IF($B194="","",BO194*(1+rate_A*CB$1/365))</f>
        <v/>
      </c>
      <c r="CE194" s="3" t="str">
        <f t="shared" ref="CE194" ca="1" si="9362">IF($B194="","",BP194*(1+rate_A*CB$1/365))</f>
        <v/>
      </c>
      <c r="CF194" s="3" t="str">
        <f t="shared" ref="CF194" ca="1" si="9363">IF($B194="","",BQ194*(1+rate_joint*CB$1/365))</f>
        <v/>
      </c>
      <c r="CG194" s="5" t="str">
        <f t="shared" ca="1" si="6512"/>
        <v/>
      </c>
      <c r="CH194" s="5" t="str" cm="1">
        <f t="array" aca="1" ref="CH194" ca="1">IF(CG194="","",_xlfn.IFS(CG194&lt;='Hidden inputs'!$C$15,CG194*'Hidden inputs'!$D$15,CG194&lt;='Hidden inputs'!$C$16,'Hidden inputs'!$C$15*'Hidden inputs'!$D$15+(CG194-'Hidden inputs'!$B$16)*'Hidden inputs'!$D$16,CG194&lt;='Hidden inputs'!$C$17,'Hidden inputs'!$C$15*'Hidden inputs'!$D$15+('Hidden inputs'!$C$16-'Hidden inputs'!$B$16)*'Hidden inputs'!$D$16+(CG194-'Hidden inputs'!$B$17)*'Hidden inputs'!$D$17,CG194&gt;'Hidden inputs'!$B$18,'Hidden inputs'!$C$15*'Hidden inputs'!$D$15+('Hidden inputs'!$C$16-'Hidden inputs'!$B$16)*'Hidden inputs'!$D$16+('Hidden inputs'!$C$17-'Hidden inputs'!$B$17)*'Hidden inputs'!$D$17+(CG194-'Hidden inputs'!$B$18)*'Hidden inputs'!$D$18))</f>
        <v/>
      </c>
      <c r="CI194" s="10" t="str">
        <f t="shared" ca="1" si="6513"/>
        <v/>
      </c>
      <c r="CJ194" s="5" t="str">
        <f t="shared" ca="1" si="6419"/>
        <v/>
      </c>
      <c r="CK194" s="5" t="str">
        <f t="shared" ca="1" si="6420"/>
        <v/>
      </c>
      <c r="CL194" s="5" t="str">
        <f ca="1">IF($B194="","",'Hidden inputs'!$D$11*CC194+'Hidden inputs'!$E$11*CD194)</f>
        <v/>
      </c>
      <c r="CM194" s="11" t="str">
        <f t="shared" ca="1" si="6340"/>
        <v/>
      </c>
      <c r="CN194" s="9" t="str">
        <f t="shared" ca="1" si="6421"/>
        <v/>
      </c>
      <c r="CO194" s="3" t="str">
        <f t="shared" ca="1" si="6422"/>
        <v/>
      </c>
      <c r="CP194" s="5" t="str" cm="1">
        <f t="array" aca="1" ref="CP194" ca="1">IF($B194="","",IF(CO194=0,0,IF(DD_Payment="",0,IF(CO194&lt;_xlfn.IFS(DD_Frequency="Monthly",1,DD_Frequency="Quarterly",IF(MONTH(CO$2)=1,1,IF(MONTH(CO$2)=4,1,IF(MONTH(CO$2)=7,1,IF(MONTH(CO$2)=10,1,0)))),DD_Frequency="Annually",IF(MONTH(CO$2)=1,1,0))*DD_Payment,CO194,_xlfn.IFS(DD_Frequency="Monthly",1,DD_Frequency="Quarterly",IF(MONTH(CO$2)=1,1,IF(MONTH(CO$2)=4,1,IF(MONTH(CO$2)=7,1,IF(MONTH(CO$2)=10,1,0)))),DD_Frequency="Annually",IF(MONTH(CO$2)=1,1,0))*DD_Payment))))</f>
        <v/>
      </c>
      <c r="CQ194" s="3" t="str">
        <f t="shared" ref="CQ194" ca="1" si="9364">IF($B194="","",IF(CO194&gt;CP194,(CO194-CP194/2)*(rate_A*(CQ$1/365)),0))</f>
        <v/>
      </c>
      <c r="CR194" s="3" t="str">
        <f t="shared" ca="1" si="6515"/>
        <v/>
      </c>
      <c r="CS194" s="3" t="str">
        <f t="shared" ref="CS194" ca="1" si="9365">IF($B194="","",CD194*(1+rate_A*CQ$1/365))</f>
        <v/>
      </c>
      <c r="CT194" s="3" t="str">
        <f t="shared" ref="CT194" ca="1" si="9366">IF($B194="","",CE194*(1+rate_A*CQ$1/365))</f>
        <v/>
      </c>
      <c r="CU194" s="3" t="str">
        <f t="shared" ref="CU194" ca="1" si="9367">IF($B194="","",CF194*(1+rate_joint*CQ$1/365))</f>
        <v/>
      </c>
      <c r="CV194" s="5" t="str">
        <f t="shared" ca="1" si="6519"/>
        <v/>
      </c>
      <c r="CW194" s="5" t="str" cm="1">
        <f t="array" aca="1" ref="CW194" ca="1">IF(CV194="","",_xlfn.IFS(CV194&lt;='Hidden inputs'!$C$15,CV194*'Hidden inputs'!$D$15,CV194&lt;='Hidden inputs'!$C$16,'Hidden inputs'!$C$15*'Hidden inputs'!$D$15+(CV194-'Hidden inputs'!$B$16)*'Hidden inputs'!$D$16,CV194&lt;='Hidden inputs'!$C$17,'Hidden inputs'!$C$15*'Hidden inputs'!$D$15+('Hidden inputs'!$C$16-'Hidden inputs'!$B$16)*'Hidden inputs'!$D$16+(CV194-'Hidden inputs'!$B$17)*'Hidden inputs'!$D$17,CV194&gt;'Hidden inputs'!$B$18,'Hidden inputs'!$C$15*'Hidden inputs'!$D$15+('Hidden inputs'!$C$16-'Hidden inputs'!$B$16)*'Hidden inputs'!$D$16+('Hidden inputs'!$C$17-'Hidden inputs'!$B$17)*'Hidden inputs'!$D$17+(CV194-'Hidden inputs'!$B$18)*'Hidden inputs'!$D$18))</f>
        <v/>
      </c>
      <c r="CX194" s="10" t="str">
        <f t="shared" ca="1" si="6520"/>
        <v/>
      </c>
      <c r="CY194" s="5" t="str">
        <f t="shared" ca="1" si="6427"/>
        <v/>
      </c>
      <c r="CZ194" s="5" t="str">
        <f t="shared" ca="1" si="6428"/>
        <v/>
      </c>
      <c r="DA194" s="5" t="str">
        <f ca="1">IF($B194="","",'Hidden inputs'!$D$11*CR194+'Hidden inputs'!$E$11*CS194)</f>
        <v/>
      </c>
      <c r="DB194" s="11" t="str">
        <f t="shared" ca="1" si="6345"/>
        <v/>
      </c>
      <c r="DC194" s="9" t="str">
        <f t="shared" ca="1" si="6429"/>
        <v/>
      </c>
      <c r="DD194" s="3" t="str">
        <f t="shared" ca="1" si="6430"/>
        <v/>
      </c>
      <c r="DE194" s="5" t="str" cm="1">
        <f t="array" aca="1" ref="DE194" ca="1">IF($B194="","",IF(DD194=0,0,IF(DD_Payment="",0,IF(DD194&lt;_xlfn.IFS(DD_Frequency="Monthly",1,DD_Frequency="Quarterly",IF(MONTH(DD$2)=1,1,IF(MONTH(DD$2)=4,1,IF(MONTH(DD$2)=7,1,IF(MONTH(DD$2)=10,1,0)))),DD_Frequency="Annually",IF(MONTH(DD$2)=1,1,0))*DD_Payment,DD194,_xlfn.IFS(DD_Frequency="Monthly",1,DD_Frequency="Quarterly",IF(MONTH(DD$2)=1,1,IF(MONTH(DD$2)=4,1,IF(MONTH(DD$2)=7,1,IF(MONTH(DD$2)=10,1,0)))),DD_Frequency="Annually",IF(MONTH(DD$2)=1,1,0))*DD_Payment))))</f>
        <v/>
      </c>
      <c r="DF194" s="3" t="str">
        <f t="shared" ref="DF194" ca="1" si="9368">IF($B194="","",IF(DD194&gt;DE194,(DD194-DE194/2)*(rate_A*(DF$1/365)),0))</f>
        <v/>
      </c>
      <c r="DG194" s="3" t="str">
        <f t="shared" ca="1" si="6522"/>
        <v/>
      </c>
      <c r="DH194" s="3" t="str">
        <f t="shared" ref="DH194" ca="1" si="9369">IF($B194="","",CS194*(1+rate_A*DF$1/365))</f>
        <v/>
      </c>
      <c r="DI194" s="3" t="str">
        <f t="shared" ref="DI194" ca="1" si="9370">IF($B194="","",CT194*(1+rate_A*DF$1/365))</f>
        <v/>
      </c>
      <c r="DJ194" s="3" t="str">
        <f t="shared" ref="DJ194" ca="1" si="9371">IF($B194="","",CU194*(1+rate_joint*DF$1/365))</f>
        <v/>
      </c>
      <c r="DK194" s="5" t="str">
        <f t="shared" ca="1" si="6526"/>
        <v/>
      </c>
      <c r="DL194" s="5" t="str" cm="1">
        <f t="array" aca="1" ref="DL194" ca="1">IF(DK194="","",_xlfn.IFS(DK194&lt;='Hidden inputs'!$C$15,DK194*'Hidden inputs'!$D$15,DK194&lt;='Hidden inputs'!$C$16,'Hidden inputs'!$C$15*'Hidden inputs'!$D$15+(DK194-'Hidden inputs'!$B$16)*'Hidden inputs'!$D$16,DK194&lt;='Hidden inputs'!$C$17,'Hidden inputs'!$C$15*'Hidden inputs'!$D$15+('Hidden inputs'!$C$16-'Hidden inputs'!$B$16)*'Hidden inputs'!$D$16+(DK194-'Hidden inputs'!$B$17)*'Hidden inputs'!$D$17,DK194&gt;'Hidden inputs'!$B$18,'Hidden inputs'!$C$15*'Hidden inputs'!$D$15+('Hidden inputs'!$C$16-'Hidden inputs'!$B$16)*'Hidden inputs'!$D$16+('Hidden inputs'!$C$17-'Hidden inputs'!$B$17)*'Hidden inputs'!$D$17+(DK194-'Hidden inputs'!$B$18)*'Hidden inputs'!$D$18))</f>
        <v/>
      </c>
      <c r="DM194" s="10" t="str">
        <f t="shared" ca="1" si="6527"/>
        <v/>
      </c>
      <c r="DN194" s="5" t="str">
        <f t="shared" ca="1" si="6435"/>
        <v/>
      </c>
      <c r="DO194" s="5" t="str">
        <f t="shared" ca="1" si="6436"/>
        <v/>
      </c>
      <c r="DP194" s="5" t="str">
        <f ca="1">IF($B194="","",'Hidden inputs'!$D$11*DG194+'Hidden inputs'!$E$11*DH194)</f>
        <v/>
      </c>
      <c r="DQ194" s="11" t="str">
        <f t="shared" ca="1" si="6350"/>
        <v/>
      </c>
      <c r="DR194" s="9" t="str">
        <f t="shared" ca="1" si="6437"/>
        <v/>
      </c>
      <c r="DS194" s="3" t="str">
        <f t="shared" ca="1" si="6438"/>
        <v/>
      </c>
      <c r="DT194" s="5" t="str" cm="1">
        <f t="array" aca="1" ref="DT194" ca="1">IF($B194="","",IF(DS194=0,0,IF(DD_Payment="",0,IF(DS194&lt;_xlfn.IFS(DD_Frequency="Monthly",1,DD_Frequency="Quarterly",IF(MONTH(DS$2)=1,1,IF(MONTH(DS$2)=4,1,IF(MONTH(DS$2)=7,1,IF(MONTH(DS$2)=10,1,0)))),DD_Frequency="Annually",IF(MONTH(DS$2)=1,1,0))*DD_Payment,DS194,_xlfn.IFS(DD_Frequency="Monthly",1,DD_Frequency="Quarterly",IF(MONTH(DS$2)=1,1,IF(MONTH(DS$2)=4,1,IF(MONTH(DS$2)=7,1,IF(MONTH(DS$2)=10,1,0)))),DD_Frequency="Annually",IF(MONTH(DS$2)=1,1,0))*DD_Payment))))</f>
        <v/>
      </c>
      <c r="DU194" s="3" t="str">
        <f t="shared" ref="DU194" ca="1" si="9372">IF($B194="","",IF(DS194&gt;DT194,(DS194-DT194/2)*(rate_A*(DU$1/365)),0))</f>
        <v/>
      </c>
      <c r="DV194" s="3" t="str">
        <f t="shared" ca="1" si="6529"/>
        <v/>
      </c>
      <c r="DW194" s="3" t="str">
        <f t="shared" ref="DW194" ca="1" si="9373">IF($B194="","",DH194*(1+rate_A*DU$1/365))</f>
        <v/>
      </c>
      <c r="DX194" s="3" t="str">
        <f t="shared" ref="DX194" ca="1" si="9374">IF($B194="","",DI194*(1+rate_A*DU$1/365))</f>
        <v/>
      </c>
      <c r="DY194" s="3" t="str">
        <f t="shared" ref="DY194" ca="1" si="9375">IF($B194="","",DJ194*(1+rate_joint*DU$1/365))</f>
        <v/>
      </c>
      <c r="DZ194" s="5" t="str">
        <f t="shared" ca="1" si="6533"/>
        <v/>
      </c>
      <c r="EA194" s="5" t="str" cm="1">
        <f t="array" aca="1" ref="EA194" ca="1">IF(DZ194="","",_xlfn.IFS(DZ194&lt;='Hidden inputs'!$C$15,DZ194*'Hidden inputs'!$D$15,DZ194&lt;='Hidden inputs'!$C$16,'Hidden inputs'!$C$15*'Hidden inputs'!$D$15+(DZ194-'Hidden inputs'!$B$16)*'Hidden inputs'!$D$16,DZ194&lt;='Hidden inputs'!$C$17,'Hidden inputs'!$C$15*'Hidden inputs'!$D$15+('Hidden inputs'!$C$16-'Hidden inputs'!$B$16)*'Hidden inputs'!$D$16+(DZ194-'Hidden inputs'!$B$17)*'Hidden inputs'!$D$17,DZ194&gt;'Hidden inputs'!$B$18,'Hidden inputs'!$C$15*'Hidden inputs'!$D$15+('Hidden inputs'!$C$16-'Hidden inputs'!$B$16)*'Hidden inputs'!$D$16+('Hidden inputs'!$C$17-'Hidden inputs'!$B$17)*'Hidden inputs'!$D$17+(DZ194-'Hidden inputs'!$B$18)*'Hidden inputs'!$D$18))</f>
        <v/>
      </c>
      <c r="EB194" s="10" t="str">
        <f t="shared" ca="1" si="6534"/>
        <v/>
      </c>
      <c r="EC194" s="5" t="str">
        <f t="shared" ca="1" si="6443"/>
        <v/>
      </c>
      <c r="ED194" s="5" t="str">
        <f t="shared" ca="1" si="6444"/>
        <v/>
      </c>
      <c r="EE194" s="5" t="str">
        <f ca="1">IF($B194="","",'Hidden inputs'!$D$11*DV194+'Hidden inputs'!$E$11*DW194)</f>
        <v/>
      </c>
      <c r="EF194" s="11" t="str">
        <f t="shared" ca="1" si="6355"/>
        <v/>
      </c>
      <c r="EG194" s="9" t="str">
        <f t="shared" ca="1" si="6445"/>
        <v/>
      </c>
      <c r="EH194" s="3" t="str">
        <f t="shared" ca="1" si="6446"/>
        <v/>
      </c>
      <c r="EI194" s="5" t="str" cm="1">
        <f t="array" aca="1" ref="EI194" ca="1">IF($B194="","",IF(EH194=0,0,IF(DD_Payment="",0,IF(EH194&lt;_xlfn.IFS(DD_Frequency="Monthly",1,DD_Frequency="Quarterly",IF(MONTH(EH$2)=1,1,IF(MONTH(EH$2)=4,1,IF(MONTH(EH$2)=7,1,IF(MONTH(EH$2)=10,1,0)))),DD_Frequency="Annually",IF(MONTH(EH$2)=1,1,0))*DD_Payment,EH194,_xlfn.IFS(DD_Frequency="Monthly",1,DD_Frequency="Quarterly",IF(MONTH(EH$2)=1,1,IF(MONTH(EH$2)=4,1,IF(MONTH(EH$2)=7,1,IF(MONTH(EH$2)=10,1,0)))),DD_Frequency="Annually",IF(MONTH(EH$2)=1,1,0))*DD_Payment))))</f>
        <v/>
      </c>
      <c r="EJ194" s="3" t="str">
        <f t="shared" ref="EJ194" ca="1" si="9376">IF($B194="","",IF(EH194&gt;EI194,(EH194-EI194/2)*(rate_A*(EJ$1/365)),0))</f>
        <v/>
      </c>
      <c r="EK194" s="3" t="str">
        <f t="shared" ca="1" si="6536"/>
        <v/>
      </c>
      <c r="EL194" s="3" t="str">
        <f t="shared" ref="EL194" ca="1" si="9377">IF($B194="","",DW194*(1+rate_A*EJ$1/365))</f>
        <v/>
      </c>
      <c r="EM194" s="3" t="str">
        <f t="shared" ref="EM194" ca="1" si="9378">IF($B194="","",DX194*(1+rate_A*EJ$1/365))</f>
        <v/>
      </c>
      <c r="EN194" s="3" t="str">
        <f t="shared" ref="EN194" ca="1" si="9379">IF($B194="","",DY194*(1+rate_joint*EJ$1/365))</f>
        <v/>
      </c>
      <c r="EO194" s="5" t="str">
        <f t="shared" ca="1" si="6540"/>
        <v/>
      </c>
      <c r="EP194" s="5" t="str" cm="1">
        <f t="array" aca="1" ref="EP194" ca="1">IF(EO194="","",_xlfn.IFS(EO194&lt;='Hidden inputs'!$C$15,EO194*'Hidden inputs'!$D$15,EO194&lt;='Hidden inputs'!$C$16,'Hidden inputs'!$C$15*'Hidden inputs'!$D$15+(EO194-'Hidden inputs'!$B$16)*'Hidden inputs'!$D$16,EO194&lt;='Hidden inputs'!$C$17,'Hidden inputs'!$C$15*'Hidden inputs'!$D$15+('Hidden inputs'!$C$16-'Hidden inputs'!$B$16)*'Hidden inputs'!$D$16+(EO194-'Hidden inputs'!$B$17)*'Hidden inputs'!$D$17,EO194&gt;'Hidden inputs'!$B$18,'Hidden inputs'!$C$15*'Hidden inputs'!$D$15+('Hidden inputs'!$C$16-'Hidden inputs'!$B$16)*'Hidden inputs'!$D$16+('Hidden inputs'!$C$17-'Hidden inputs'!$B$17)*'Hidden inputs'!$D$17+(EO194-'Hidden inputs'!$B$18)*'Hidden inputs'!$D$18))</f>
        <v/>
      </c>
      <c r="EQ194" s="10" t="str">
        <f t="shared" ca="1" si="6541"/>
        <v/>
      </c>
      <c r="ER194" s="5" t="str">
        <f t="shared" ca="1" si="6451"/>
        <v/>
      </c>
      <c r="ES194" s="5" t="str">
        <f t="shared" ca="1" si="6452"/>
        <v/>
      </c>
      <c r="ET194" s="5" t="str">
        <f ca="1">IF($B194="","",'Hidden inputs'!$D$11*EK194+'Hidden inputs'!$E$11*EL194)</f>
        <v/>
      </c>
      <c r="EU194" s="11" t="str">
        <f t="shared" ca="1" si="6360"/>
        <v/>
      </c>
      <c r="EV194" s="9" t="str">
        <f t="shared" ca="1" si="6453"/>
        <v/>
      </c>
      <c r="EW194" s="3" t="str">
        <f t="shared" ca="1" si="6454"/>
        <v/>
      </c>
      <c r="EX194" s="5" t="str" cm="1">
        <f t="array" aca="1" ref="EX194" ca="1">IF($B194="","",IF(EW194=0,0,IF(DD_Payment="",0,IF(EW194&lt;_xlfn.IFS(DD_Frequency="Monthly",1,DD_Frequency="Quarterly",IF(MONTH(EW$2)=1,1,IF(MONTH(EW$2)=4,1,IF(MONTH(EW$2)=7,1,IF(MONTH(EW$2)=10,1,0)))),DD_Frequency="Annually",IF(MONTH(EW$2)=1,1,0))*DD_Payment,EW194,_xlfn.IFS(DD_Frequency="Monthly",1,DD_Frequency="Quarterly",IF(MONTH(EW$2)=1,1,IF(MONTH(EW$2)=4,1,IF(MONTH(EW$2)=7,1,IF(MONTH(EW$2)=10,1,0)))),DD_Frequency="Annually",IF(MONTH(EW$2)=1,1,0))*DD_Payment))))</f>
        <v/>
      </c>
      <c r="EY194" s="3" t="str">
        <f t="shared" ref="EY194" ca="1" si="9380">IF($B194="","",IF(EW194&gt;EX194,(EW194-EX194/2)*(rate_A*(EY$1/365)),0))</f>
        <v/>
      </c>
      <c r="EZ194" s="3" t="str">
        <f t="shared" ca="1" si="6543"/>
        <v/>
      </c>
      <c r="FA194" s="3" t="str">
        <f t="shared" ref="FA194" ca="1" si="9381">IF($B194="","",EL194*(1+rate_A*EY$1/365))</f>
        <v/>
      </c>
      <c r="FB194" s="3" t="str">
        <f t="shared" ref="FB194" ca="1" si="9382">IF($B194="","",EM194*(1+rate_A*EY$1/365))</f>
        <v/>
      </c>
      <c r="FC194" s="3" t="str">
        <f t="shared" ref="FC194" ca="1" si="9383">IF($B194="","",EN194*(1+rate_joint*EY$1/365))</f>
        <v/>
      </c>
      <c r="FD194" s="5" t="str">
        <f t="shared" ca="1" si="6547"/>
        <v/>
      </c>
      <c r="FE194" s="5" t="str" cm="1">
        <f t="array" aca="1" ref="FE194" ca="1">IF(FD194="","",_xlfn.IFS(FD194&lt;='Hidden inputs'!$C$15,FD194*'Hidden inputs'!$D$15,FD194&lt;='Hidden inputs'!$C$16,'Hidden inputs'!$C$15*'Hidden inputs'!$D$15+(FD194-'Hidden inputs'!$B$16)*'Hidden inputs'!$D$16,FD194&lt;='Hidden inputs'!$C$17,'Hidden inputs'!$C$15*'Hidden inputs'!$D$15+('Hidden inputs'!$C$16-'Hidden inputs'!$B$16)*'Hidden inputs'!$D$16+(FD194-'Hidden inputs'!$B$17)*'Hidden inputs'!$D$17,FD194&gt;'Hidden inputs'!$B$18,'Hidden inputs'!$C$15*'Hidden inputs'!$D$15+('Hidden inputs'!$C$16-'Hidden inputs'!$B$16)*'Hidden inputs'!$D$16+('Hidden inputs'!$C$17-'Hidden inputs'!$B$17)*'Hidden inputs'!$D$17+(FD194-'Hidden inputs'!$B$18)*'Hidden inputs'!$D$18))</f>
        <v/>
      </c>
      <c r="FF194" s="10" t="str">
        <f t="shared" ca="1" si="6548"/>
        <v/>
      </c>
      <c r="FG194" s="5" t="str">
        <f t="shared" ca="1" si="6459"/>
        <v/>
      </c>
      <c r="FH194" s="5" t="str">
        <f t="shared" ca="1" si="6460"/>
        <v/>
      </c>
      <c r="FI194" s="5" t="str">
        <f ca="1">IF($B194="","",'Hidden inputs'!$D$11*EZ194+'Hidden inputs'!$E$11*FA194)</f>
        <v/>
      </c>
      <c r="FJ194" s="11" t="str">
        <f t="shared" ca="1" si="6365"/>
        <v/>
      </c>
      <c r="FK194" s="9" t="str">
        <f t="shared" ca="1" si="6461"/>
        <v/>
      </c>
      <c r="FL194" s="3" t="str">
        <f t="shared" ca="1" si="6462"/>
        <v/>
      </c>
      <c r="FM194" s="5" t="str" cm="1">
        <f t="array" aca="1" ref="FM194" ca="1">IF($B194="","",IF(FL194=0,0,IF(DD_Payment="",0,IF(FL194&lt;_xlfn.IFS(DD_Frequency="Monthly",1,DD_Frequency="Quarterly",IF(MONTH(FL$2)=1,1,IF(MONTH(FL$2)=4,1,IF(MONTH(FL$2)=7,1,IF(MONTH(FL$2)=10,1,0)))),DD_Frequency="Annually",IF(MONTH(FL$2)=1,1,0))*DD_Payment,FL194,_xlfn.IFS(DD_Frequency="Monthly",1,DD_Frequency="Quarterly",IF(MONTH(FL$2)=1,1,IF(MONTH(FL$2)=4,1,IF(MONTH(FL$2)=7,1,IF(MONTH(FL$2)=10,1,0)))),DD_Frequency="Annually",IF(MONTH(FL$2)=1,1,0))*DD_Payment))))</f>
        <v/>
      </c>
      <c r="FN194" s="3" t="str">
        <f t="shared" ref="FN194" ca="1" si="9384">IF($B194="","",IF(FL194&gt;FM194,(FL194-FM194/2)*(rate_A*(FN$1/365)),0))</f>
        <v/>
      </c>
      <c r="FO194" s="3" t="str">
        <f t="shared" ca="1" si="6550"/>
        <v/>
      </c>
      <c r="FP194" s="3" t="str">
        <f t="shared" ref="FP194" ca="1" si="9385">IF($B194="","",FA194*(1+rate_A*FN$1/365))</f>
        <v/>
      </c>
      <c r="FQ194" s="3" t="str">
        <f t="shared" ref="FQ194" ca="1" si="9386">IF($B194="","",FB194*(1+rate_A*FN$1/365))</f>
        <v/>
      </c>
      <c r="FR194" s="3" t="str">
        <f t="shared" ref="FR194" ca="1" si="9387">IF($B194="","",FC194*(1+rate_joint*FN$1/365))</f>
        <v/>
      </c>
      <c r="FS194" s="5" t="str">
        <f t="shared" ca="1" si="6554"/>
        <v/>
      </c>
      <c r="FT194" s="5" t="str" cm="1">
        <f t="array" aca="1" ref="FT194" ca="1">IF(FS194="","",_xlfn.IFS(FS194&lt;='Hidden inputs'!$C$15,FS194*'Hidden inputs'!$D$15,FS194&lt;='Hidden inputs'!$C$16,'Hidden inputs'!$C$15*'Hidden inputs'!$D$15+(FS194-'Hidden inputs'!$B$16)*'Hidden inputs'!$D$16,FS194&lt;='Hidden inputs'!$C$17,'Hidden inputs'!$C$15*'Hidden inputs'!$D$15+('Hidden inputs'!$C$16-'Hidden inputs'!$B$16)*'Hidden inputs'!$D$16+(FS194-'Hidden inputs'!$B$17)*'Hidden inputs'!$D$17,FS194&gt;'Hidden inputs'!$B$18,'Hidden inputs'!$C$15*'Hidden inputs'!$D$15+('Hidden inputs'!$C$16-'Hidden inputs'!$B$16)*'Hidden inputs'!$D$16+('Hidden inputs'!$C$17-'Hidden inputs'!$B$17)*'Hidden inputs'!$D$17+(FS194-'Hidden inputs'!$B$18)*'Hidden inputs'!$D$18))</f>
        <v/>
      </c>
      <c r="FU194" s="10" t="str">
        <f t="shared" ca="1" si="6555"/>
        <v/>
      </c>
      <c r="FV194" s="5" t="str">
        <f t="shared" ca="1" si="6467"/>
        <v/>
      </c>
      <c r="FW194" s="5" t="str">
        <f t="shared" ca="1" si="6468"/>
        <v/>
      </c>
      <c r="FX194" s="5" t="str">
        <f ca="1">IF($B194="","",'Hidden inputs'!$D$11*FO194+'Hidden inputs'!$E$11*FP194)</f>
        <v/>
      </c>
      <c r="FY194" s="11" t="str">
        <f t="shared" ca="1" si="6370"/>
        <v/>
      </c>
      <c r="FZ194" s="9" t="str">
        <f t="shared" ca="1" si="6469"/>
        <v/>
      </c>
      <c r="GA194" s="5" t="str">
        <f t="shared" ca="1" si="6470"/>
        <v/>
      </c>
      <c r="GB194" s="5" t="str">
        <f t="shared" ca="1" si="6471"/>
        <v/>
      </c>
      <c r="GC194" s="5" t="str">
        <f t="shared" ca="1" si="6371"/>
        <v/>
      </c>
      <c r="GD194" s="5" t="str">
        <f t="shared" ca="1" si="6372"/>
        <v/>
      </c>
    </row>
    <row r="195" spans="1:186" x14ac:dyDescent="0.35">
      <c r="A195" s="2"/>
      <c r="B195" s="6" t="str">
        <f t="shared" ca="1" si="6374"/>
        <v/>
      </c>
      <c r="C195" s="5" t="str">
        <f t="shared" ca="1" si="6472"/>
        <v/>
      </c>
      <c r="D195" s="5" t="str" cm="1">
        <f t="array" aca="1" ref="D195" ca="1">IF($B195="","",IF(C195=0,0,IF(DD_Payment="",0,IF(C195&lt;_xlfn.IFS(DD_Frequency="Monthly",1,DD_Frequency="Quarterly",IF(MONTH(C$2)=1,1,IF(MONTH(C$2)=4,1,IF(MONTH(C$2)=7,1,IF(MONTH(C$2)=10,1,0)))),DD_Frequency="Annually",IF(MONTH(C$2)=1,1,0))*DD_Payment,C195,_xlfn.IFS(DD_Frequency="Monthly",1,DD_Frequency="Quarterly",IF(MONTH(C$2)=1,1,IF(MONTH(C$2)=4,1,IF(MONTH(C$2)=7,1,IF(MONTH(C$2)=10,1,0)))),DD_Frequency="Annually",IF(MONTH(C$2)=1,1,0))*DD_Payment))))</f>
        <v/>
      </c>
      <c r="E195" s="5" t="str">
        <f t="shared" ref="E195" ca="1" si="9388">IF(B195="","",IF(C195&gt;D195,(C195-D195/2)*(rate_A*(E$1/365)),0))</f>
        <v/>
      </c>
      <c r="F195" s="5" t="str">
        <f t="shared" ca="1" si="6376"/>
        <v/>
      </c>
      <c r="G195" s="5" t="str">
        <f t="shared" ref="G195" ca="1" si="9389">IF(B195="","",G194*(1+rate_A*E$1/365))</f>
        <v/>
      </c>
      <c r="H195" s="5" t="str">
        <f t="shared" ref="H195" ca="1" si="9390">IF(B195="","",H194*(1+rate_A*E$1/365))</f>
        <v/>
      </c>
      <c r="I195" s="5" t="str">
        <f t="shared" ref="I195" ca="1" si="9391">IF(B195="","",I194*(1+rate_joint*E$1/365))</f>
        <v/>
      </c>
      <c r="J195" s="5" t="str">
        <f t="shared" ca="1" si="6477"/>
        <v/>
      </c>
      <c r="K195" s="5" t="str" cm="1">
        <f t="array" aca="1" ref="K195" ca="1">IF(J195="","",_xlfn.IFS(J195&lt;='Hidden inputs'!$C$15,J195*'Hidden inputs'!$D$15,J195&lt;='Hidden inputs'!$C$16,'Hidden inputs'!$C$15*'Hidden inputs'!$D$15+(J195-'Hidden inputs'!$B$16)*'Hidden inputs'!$D$16,J195&lt;='Hidden inputs'!$C$17,'Hidden inputs'!$C$15*'Hidden inputs'!$D$15+('Hidden inputs'!$C$16-'Hidden inputs'!$B$16)*'Hidden inputs'!$D$16+(J195-'Hidden inputs'!$B$17)*'Hidden inputs'!$D$17,J195&gt;'Hidden inputs'!$B$18,'Hidden inputs'!$C$15*'Hidden inputs'!$D$15+('Hidden inputs'!$C$16-'Hidden inputs'!$B$16)*'Hidden inputs'!$D$16+('Hidden inputs'!$C$17-'Hidden inputs'!$B$17)*'Hidden inputs'!$D$17+(J195-'Hidden inputs'!$B$18)*'Hidden inputs'!$D$18))</f>
        <v/>
      </c>
      <c r="L195" s="11" t="str">
        <f t="shared" ca="1" si="6478"/>
        <v/>
      </c>
      <c r="M195" s="5" t="str">
        <f t="shared" ca="1" si="6380"/>
        <v/>
      </c>
      <c r="N195" s="5" t="str">
        <f t="shared" ca="1" si="6381"/>
        <v/>
      </c>
      <c r="O195" s="5" t="str">
        <f ca="1">IF(B195="","",'Hidden inputs'!$D$11*F195+'Hidden inputs'!$E$11*G195)</f>
        <v/>
      </c>
      <c r="P195" s="11" t="str">
        <f t="shared" ca="1" si="6314"/>
        <v/>
      </c>
      <c r="Q195" s="20" t="str">
        <f t="shared" ca="1" si="6315"/>
        <v/>
      </c>
      <c r="R195" s="3" t="str">
        <f t="shared" ca="1" si="6382"/>
        <v/>
      </c>
      <c r="S195" s="5" t="str" cm="1">
        <f t="array" aca="1" ref="S195" ca="1">IF($B195="","",IF(R195=0,0,IF(DD_Payment="",0,IF(R195&lt;_xlfn.IFS(DD_Frequency="Monthly",1,DD_Frequency="Quarterly",IF(MONTH(R$2)=1,1,IF(MONTH(R$2)=4,1,IF(MONTH(R$2)=7,1,IF(MONTH(R$2)=10,1,0)))),DD_Frequency="Annually",IF(MONTH(R$2)=1,1,0))*DD_Payment,R195,_xlfn.IFS(DD_Frequency="Monthly",1,DD_Frequency="Quarterly",IF(MONTH(R$2)=1,1,IF(MONTH(R$2)=4,1,IF(MONTH(R$2)=7,1,IF(MONTH(R$2)=10,1,0)))),DD_Frequency="Annually",IF(MONTH(R$2)=1,1,0))*DD_Payment))))</f>
        <v/>
      </c>
      <c r="T195" s="3" t="str">
        <f t="shared" ref="T195" ca="1" si="9392">IF(B195="","",IF(R195&gt;S195,(R195-S195/2)*(rate_A*((T$1+A195)/365)),0))</f>
        <v/>
      </c>
      <c r="U195" s="3" t="str">
        <f t="shared" ca="1" si="6384"/>
        <v/>
      </c>
      <c r="V195" s="3" t="str">
        <f t="shared" ref="V195" ca="1" si="9393">IF(B195="","",G195*(1+rate_A*(T$1+A195)/365))</f>
        <v/>
      </c>
      <c r="W195" s="3" t="str">
        <f t="shared" ref="W195" ca="1" si="9394">IF(B195="","",H195*(1+rate_A*(T$1+A195)/365))</f>
        <v/>
      </c>
      <c r="X195" s="3" t="str">
        <f t="shared" ref="X195" ca="1" si="9395">IF(B195="","",I195*(1+rate_joint*(T$1+A195)/365))</f>
        <v/>
      </c>
      <c r="Y195" s="5" t="str">
        <f t="shared" ca="1" si="6483"/>
        <v/>
      </c>
      <c r="Z195" s="5" t="str" cm="1">
        <f t="array" aca="1" ref="Z195" ca="1">IF(Y195="","",_xlfn.IFS(Y195&lt;='Hidden inputs'!$C$15,Y195*'Hidden inputs'!$D$15,Y195&lt;='Hidden inputs'!$C$16,'Hidden inputs'!$C$15*'Hidden inputs'!$D$15+(Y195-'Hidden inputs'!$B$16)*'Hidden inputs'!$D$16,Y195&lt;='Hidden inputs'!$C$17,'Hidden inputs'!$C$15*'Hidden inputs'!$D$15+('Hidden inputs'!$C$16-'Hidden inputs'!$B$16)*'Hidden inputs'!$D$16+(Y195-'Hidden inputs'!$B$17)*'Hidden inputs'!$D$17,Y195&gt;'Hidden inputs'!$B$18,'Hidden inputs'!$C$15*'Hidden inputs'!$D$15+('Hidden inputs'!$C$16-'Hidden inputs'!$B$16)*'Hidden inputs'!$D$16+('Hidden inputs'!$C$17-'Hidden inputs'!$B$17)*'Hidden inputs'!$D$17+(Y195-'Hidden inputs'!$B$18)*'Hidden inputs'!$D$18))</f>
        <v/>
      </c>
      <c r="AA195" s="10" t="str">
        <f t="shared" ca="1" si="6484"/>
        <v/>
      </c>
      <c r="AB195" s="5" t="str">
        <f t="shared" ca="1" si="6388"/>
        <v/>
      </c>
      <c r="AC195" s="5" t="str">
        <f t="shared" ca="1" si="6485"/>
        <v/>
      </c>
      <c r="AD195" s="5" t="str">
        <f ca="1">IF(B195="","",'Hidden inputs'!$D$11*U195+'Hidden inputs'!$E$11*V195)</f>
        <v/>
      </c>
      <c r="AE195" s="11" t="str">
        <f t="shared" ca="1" si="6320"/>
        <v/>
      </c>
      <c r="AF195" s="9" t="str">
        <f t="shared" ca="1" si="6389"/>
        <v/>
      </c>
      <c r="AG195" s="3" t="str">
        <f t="shared" ca="1" si="6390"/>
        <v/>
      </c>
      <c r="AH195" s="5" t="str" cm="1">
        <f t="array" aca="1" ref="AH195" ca="1">IF($B195="","",IF(AG195=0,0,IF(DD_Payment="",0,IF(AG195&lt;_xlfn.IFS(DD_Frequency="Monthly",1,DD_Frequency="Quarterly",IF(MONTH(AG$2)=1,1,IF(MONTH(AG$2)=4,1,IF(MONTH(AG$2)=7,1,IF(MONTH(AG$2)=10,1,0)))),DD_Frequency="Annually",IF(MONTH(AG$2)=1,1,0))*DD_Payment,AG195,_xlfn.IFS(DD_Frequency="Monthly",1,DD_Frequency="Quarterly",IF(MONTH(AG$2)=1,1,IF(MONTH(AG$2)=4,1,IF(MONTH(AG$2)=7,1,IF(MONTH(AG$2)=10,1,0)))),DD_Frequency="Annually",IF(MONTH(AG$2)=1,1,0))*DD_Payment))))</f>
        <v/>
      </c>
      <c r="AI195" s="3" t="str">
        <f t="shared" ref="AI195" ca="1" si="9396">IF($B195="","",IF(AG195&gt;AH195,(AG195-AH195/2)*(rate_A*(AI$1/365)),0))</f>
        <v/>
      </c>
      <c r="AJ195" s="3" t="str">
        <f t="shared" ca="1" si="6487"/>
        <v/>
      </c>
      <c r="AK195" s="3" t="str">
        <f t="shared" ref="AK195" ca="1" si="9397">IF($B195="","",V195*(1+rate_A*AI$1/365))</f>
        <v/>
      </c>
      <c r="AL195" s="3" t="str">
        <f t="shared" ref="AL195" ca="1" si="9398">IF($B195="","",W195*(1+rate_A*AI$1/365))</f>
        <v/>
      </c>
      <c r="AM195" s="3" t="str">
        <f t="shared" ref="AM195" ca="1" si="9399">IF($B195="","",X195*(1+rate_joint*AI$1/365))</f>
        <v/>
      </c>
      <c r="AN195" s="5" t="str">
        <f t="shared" ca="1" si="6491"/>
        <v/>
      </c>
      <c r="AO195" s="5" t="str" cm="1">
        <f t="array" aca="1" ref="AO195" ca="1">IF(AN195="","",_xlfn.IFS(AN195&lt;='Hidden inputs'!$C$15,AN195*'Hidden inputs'!$D$15,AN195&lt;='Hidden inputs'!$C$16,'Hidden inputs'!$C$15*'Hidden inputs'!$D$15+(AN195-'Hidden inputs'!$B$16)*'Hidden inputs'!$D$16,AN195&lt;='Hidden inputs'!$C$17,'Hidden inputs'!$C$15*'Hidden inputs'!$D$15+('Hidden inputs'!$C$16-'Hidden inputs'!$B$16)*'Hidden inputs'!$D$16+(AN195-'Hidden inputs'!$B$17)*'Hidden inputs'!$D$17,AN195&gt;'Hidden inputs'!$B$18,'Hidden inputs'!$C$15*'Hidden inputs'!$D$15+('Hidden inputs'!$C$16-'Hidden inputs'!$B$16)*'Hidden inputs'!$D$16+('Hidden inputs'!$C$17-'Hidden inputs'!$B$17)*'Hidden inputs'!$D$17+(AN195-'Hidden inputs'!$B$18)*'Hidden inputs'!$D$18))</f>
        <v/>
      </c>
      <c r="AP195" s="10" t="str">
        <f t="shared" ca="1" si="6492"/>
        <v/>
      </c>
      <c r="AQ195" s="5" t="str">
        <f t="shared" ca="1" si="6395"/>
        <v/>
      </c>
      <c r="AR195" s="5" t="str">
        <f t="shared" ca="1" si="6396"/>
        <v/>
      </c>
      <c r="AS195" s="5" t="str">
        <f ca="1">IF($B195="","",'Hidden inputs'!$D$11*AJ195+'Hidden inputs'!$E$11*AK195)</f>
        <v/>
      </c>
      <c r="AT195" s="11" t="str">
        <f t="shared" ca="1" si="6325"/>
        <v/>
      </c>
      <c r="AU195" s="9" t="str">
        <f t="shared" ca="1" si="6397"/>
        <v/>
      </c>
      <c r="AV195" s="3" t="str">
        <f t="shared" ca="1" si="6398"/>
        <v/>
      </c>
      <c r="AW195" s="5" t="str" cm="1">
        <f t="array" aca="1" ref="AW195" ca="1">IF($B195="","",IF(AV195=0,0,IF(DD_Payment="",0,IF(AV195&lt;_xlfn.IFS(DD_Frequency="Monthly",1,DD_Frequency="Quarterly",IF(MONTH(AV$2)=1,1,IF(MONTH(AV$2)=4,1,IF(MONTH(AV$2)=7,1,IF(MONTH(AV$2)=10,1,0)))),DD_Frequency="Annually",IF(MONTH(AV$2)=1,1,0))*DD_Payment,AV195,_xlfn.IFS(DD_Frequency="Monthly",1,DD_Frequency="Quarterly",IF(MONTH(AV$2)=1,1,IF(MONTH(AV$2)=4,1,IF(MONTH(AV$2)=7,1,IF(MONTH(AV$2)=10,1,0)))),DD_Frequency="Annually",IF(MONTH(AV$2)=1,1,0))*DD_Payment))))</f>
        <v/>
      </c>
      <c r="AX195" s="3" t="str">
        <f t="shared" ref="AX195" ca="1" si="9400">IF($B195="","",IF(AV195&gt;AW195,(AV195-AW195/2)*(rate_A*(AX$1/365)),0))</f>
        <v/>
      </c>
      <c r="AY195" s="3" t="str">
        <f t="shared" ca="1" si="6494"/>
        <v/>
      </c>
      <c r="AZ195" s="3" t="str">
        <f t="shared" ref="AZ195" ca="1" si="9401">IF($B195="","",AK195*(1+rate_A*AX$1/365))</f>
        <v/>
      </c>
      <c r="BA195" s="3" t="str">
        <f t="shared" ref="BA195" ca="1" si="9402">IF($B195="","",AL195*(1+rate_A*AX$1/365))</f>
        <v/>
      </c>
      <c r="BB195" s="3" t="str">
        <f t="shared" ref="BB195" ca="1" si="9403">IF($B195="","",AM195*(1+rate_joint*AX$1/365))</f>
        <v/>
      </c>
      <c r="BC195" s="5" t="str">
        <f t="shared" ca="1" si="6498"/>
        <v/>
      </c>
      <c r="BD195" s="5" t="str" cm="1">
        <f t="array" aca="1" ref="BD195" ca="1">IF(BC195="","",_xlfn.IFS(BC195&lt;='Hidden inputs'!$C$15,BC195*'Hidden inputs'!$D$15,BC195&lt;='Hidden inputs'!$C$16,'Hidden inputs'!$C$15*'Hidden inputs'!$D$15+(BC195-'Hidden inputs'!$B$16)*'Hidden inputs'!$D$16,BC195&lt;='Hidden inputs'!$C$17,'Hidden inputs'!$C$15*'Hidden inputs'!$D$15+('Hidden inputs'!$C$16-'Hidden inputs'!$B$16)*'Hidden inputs'!$D$16+(BC195-'Hidden inputs'!$B$17)*'Hidden inputs'!$D$17,BC195&gt;'Hidden inputs'!$B$18,'Hidden inputs'!$C$15*'Hidden inputs'!$D$15+('Hidden inputs'!$C$16-'Hidden inputs'!$B$16)*'Hidden inputs'!$D$16+('Hidden inputs'!$C$17-'Hidden inputs'!$B$17)*'Hidden inputs'!$D$17+(BC195-'Hidden inputs'!$B$18)*'Hidden inputs'!$D$18))</f>
        <v/>
      </c>
      <c r="BE195" s="10" t="str">
        <f t="shared" ca="1" si="6499"/>
        <v/>
      </c>
      <c r="BF195" s="5" t="str">
        <f t="shared" ca="1" si="6403"/>
        <v/>
      </c>
      <c r="BG195" s="5" t="str">
        <f t="shared" ca="1" si="6404"/>
        <v/>
      </c>
      <c r="BH195" s="5" t="str">
        <f ca="1">IF($B195="","",'Hidden inputs'!$D$11*AY195+'Hidden inputs'!$E$11*AZ195)</f>
        <v/>
      </c>
      <c r="BI195" s="11" t="str">
        <f t="shared" ca="1" si="6330"/>
        <v/>
      </c>
      <c r="BJ195" s="9" t="str">
        <f t="shared" ca="1" si="6405"/>
        <v/>
      </c>
      <c r="BK195" s="3" t="str">
        <f t="shared" ca="1" si="6406"/>
        <v/>
      </c>
      <c r="BL195" s="5" t="str" cm="1">
        <f t="array" aca="1" ref="BL195" ca="1">IF($B195="","",IF(BK195=0,0,IF(DD_Payment="",0,IF(BK195&lt;_xlfn.IFS(DD_Frequency="Monthly",1,DD_Frequency="Quarterly",IF(MONTH(BK$2)=1,1,IF(MONTH(BK$2)=4,1,IF(MONTH(BK$2)=7,1,IF(MONTH(BK$2)=10,1,0)))),DD_Frequency="Annually",IF(MONTH(BK$2)=1,1,0))*DD_Payment,BK195,_xlfn.IFS(DD_Frequency="Monthly",1,DD_Frequency="Quarterly",IF(MONTH(BK$2)=1,1,IF(MONTH(BK$2)=4,1,IF(MONTH(BK$2)=7,1,IF(MONTH(BK$2)=10,1,0)))),DD_Frequency="Annually",IF(MONTH(BK$2)=1,1,0))*DD_Payment))))</f>
        <v/>
      </c>
      <c r="BM195" s="3" t="str">
        <f t="shared" ref="BM195" ca="1" si="9404">IF($B195="","",IF(BK195&gt;BL195,(BK195-BL195/2)*(rate_A*(BM$1/365)),0))</f>
        <v/>
      </c>
      <c r="BN195" s="3" t="str">
        <f t="shared" ca="1" si="6501"/>
        <v/>
      </c>
      <c r="BO195" s="3" t="str">
        <f t="shared" ref="BO195" ca="1" si="9405">IF($B195="","",AZ195*(1+rate_A*BM$1/365))</f>
        <v/>
      </c>
      <c r="BP195" s="3" t="str">
        <f t="shared" ref="BP195" ca="1" si="9406">IF($B195="","",BA195*(1+rate_A*BM$1/365))</f>
        <v/>
      </c>
      <c r="BQ195" s="3" t="str">
        <f t="shared" ref="BQ195" ca="1" si="9407">IF($B195="","",BB195*(1+rate_joint*BM$1/365))</f>
        <v/>
      </c>
      <c r="BR195" s="5" t="str">
        <f t="shared" ca="1" si="6505"/>
        <v/>
      </c>
      <c r="BS195" s="5" t="str" cm="1">
        <f t="array" aca="1" ref="BS195" ca="1">IF(BR195="","",_xlfn.IFS(BR195&lt;='Hidden inputs'!$C$15,BR195*'Hidden inputs'!$D$15,BR195&lt;='Hidden inputs'!$C$16,'Hidden inputs'!$C$15*'Hidden inputs'!$D$15+(BR195-'Hidden inputs'!$B$16)*'Hidden inputs'!$D$16,BR195&lt;='Hidden inputs'!$C$17,'Hidden inputs'!$C$15*'Hidden inputs'!$D$15+('Hidden inputs'!$C$16-'Hidden inputs'!$B$16)*'Hidden inputs'!$D$16+(BR195-'Hidden inputs'!$B$17)*'Hidden inputs'!$D$17,BR195&gt;'Hidden inputs'!$B$18,'Hidden inputs'!$C$15*'Hidden inputs'!$D$15+('Hidden inputs'!$C$16-'Hidden inputs'!$B$16)*'Hidden inputs'!$D$16+('Hidden inputs'!$C$17-'Hidden inputs'!$B$17)*'Hidden inputs'!$D$17+(BR195-'Hidden inputs'!$B$18)*'Hidden inputs'!$D$18))</f>
        <v/>
      </c>
      <c r="BT195" s="10" t="str">
        <f t="shared" ca="1" si="6506"/>
        <v/>
      </c>
      <c r="BU195" s="5" t="str">
        <f t="shared" ca="1" si="6411"/>
        <v/>
      </c>
      <c r="BV195" s="5" t="str">
        <f t="shared" ca="1" si="6412"/>
        <v/>
      </c>
      <c r="BW195" s="5" t="str">
        <f ca="1">IF($B195="","",'Hidden inputs'!$D$11*BN195+'Hidden inputs'!$E$11*BO195)</f>
        <v/>
      </c>
      <c r="BX195" s="11" t="str">
        <f t="shared" ca="1" si="6335"/>
        <v/>
      </c>
      <c r="BY195" s="9" t="str">
        <f t="shared" ca="1" si="6413"/>
        <v/>
      </c>
      <c r="BZ195" s="3" t="str">
        <f t="shared" ca="1" si="6414"/>
        <v/>
      </c>
      <c r="CA195" s="5" t="str" cm="1">
        <f t="array" aca="1" ref="CA195" ca="1">IF($B195="","",IF(BZ195=0,0,IF(DD_Payment="",0,IF(BZ195&lt;_xlfn.IFS(DD_Frequency="Monthly",1,DD_Frequency="Quarterly",IF(MONTH(BZ$2)=1,1,IF(MONTH(BZ$2)=4,1,IF(MONTH(BZ$2)=7,1,IF(MONTH(BZ$2)=10,1,0)))),DD_Frequency="Annually",IF(MONTH(BZ$2)=1,1,0))*DD_Payment,BZ195,_xlfn.IFS(DD_Frequency="Monthly",1,DD_Frequency="Quarterly",IF(MONTH(BZ$2)=1,1,IF(MONTH(BZ$2)=4,1,IF(MONTH(BZ$2)=7,1,IF(MONTH(BZ$2)=10,1,0)))),DD_Frequency="Annually",IF(MONTH(BZ$2)=1,1,0))*DD_Payment))))</f>
        <v/>
      </c>
      <c r="CB195" s="3" t="str">
        <f t="shared" ref="CB195" ca="1" si="9408">IF($B195="","",IF(BZ195&gt;CA195,(BZ195-CA195/2)*(rate_A*(CB$1/365)),0))</f>
        <v/>
      </c>
      <c r="CC195" s="3" t="str">
        <f t="shared" ca="1" si="6508"/>
        <v/>
      </c>
      <c r="CD195" s="3" t="str">
        <f t="shared" ref="CD195" ca="1" si="9409">IF($B195="","",BO195*(1+rate_A*CB$1/365))</f>
        <v/>
      </c>
      <c r="CE195" s="3" t="str">
        <f t="shared" ref="CE195" ca="1" si="9410">IF($B195="","",BP195*(1+rate_A*CB$1/365))</f>
        <v/>
      </c>
      <c r="CF195" s="3" t="str">
        <f t="shared" ref="CF195" ca="1" si="9411">IF($B195="","",BQ195*(1+rate_joint*CB$1/365))</f>
        <v/>
      </c>
      <c r="CG195" s="5" t="str">
        <f t="shared" ca="1" si="6512"/>
        <v/>
      </c>
      <c r="CH195" s="5" t="str" cm="1">
        <f t="array" aca="1" ref="CH195" ca="1">IF(CG195="","",_xlfn.IFS(CG195&lt;='Hidden inputs'!$C$15,CG195*'Hidden inputs'!$D$15,CG195&lt;='Hidden inputs'!$C$16,'Hidden inputs'!$C$15*'Hidden inputs'!$D$15+(CG195-'Hidden inputs'!$B$16)*'Hidden inputs'!$D$16,CG195&lt;='Hidden inputs'!$C$17,'Hidden inputs'!$C$15*'Hidden inputs'!$D$15+('Hidden inputs'!$C$16-'Hidden inputs'!$B$16)*'Hidden inputs'!$D$16+(CG195-'Hidden inputs'!$B$17)*'Hidden inputs'!$D$17,CG195&gt;'Hidden inputs'!$B$18,'Hidden inputs'!$C$15*'Hidden inputs'!$D$15+('Hidden inputs'!$C$16-'Hidden inputs'!$B$16)*'Hidden inputs'!$D$16+('Hidden inputs'!$C$17-'Hidden inputs'!$B$17)*'Hidden inputs'!$D$17+(CG195-'Hidden inputs'!$B$18)*'Hidden inputs'!$D$18))</f>
        <v/>
      </c>
      <c r="CI195" s="10" t="str">
        <f t="shared" ca="1" si="6513"/>
        <v/>
      </c>
      <c r="CJ195" s="5" t="str">
        <f t="shared" ca="1" si="6419"/>
        <v/>
      </c>
      <c r="CK195" s="5" t="str">
        <f t="shared" ca="1" si="6420"/>
        <v/>
      </c>
      <c r="CL195" s="5" t="str">
        <f ca="1">IF($B195="","",'Hidden inputs'!$D$11*CC195+'Hidden inputs'!$E$11*CD195)</f>
        <v/>
      </c>
      <c r="CM195" s="11" t="str">
        <f t="shared" ca="1" si="6340"/>
        <v/>
      </c>
      <c r="CN195" s="9" t="str">
        <f t="shared" ca="1" si="6421"/>
        <v/>
      </c>
      <c r="CO195" s="3" t="str">
        <f t="shared" ca="1" si="6422"/>
        <v/>
      </c>
      <c r="CP195" s="5" t="str" cm="1">
        <f t="array" aca="1" ref="CP195" ca="1">IF($B195="","",IF(CO195=0,0,IF(DD_Payment="",0,IF(CO195&lt;_xlfn.IFS(DD_Frequency="Monthly",1,DD_Frequency="Quarterly",IF(MONTH(CO$2)=1,1,IF(MONTH(CO$2)=4,1,IF(MONTH(CO$2)=7,1,IF(MONTH(CO$2)=10,1,0)))),DD_Frequency="Annually",IF(MONTH(CO$2)=1,1,0))*DD_Payment,CO195,_xlfn.IFS(DD_Frequency="Monthly",1,DD_Frequency="Quarterly",IF(MONTH(CO$2)=1,1,IF(MONTH(CO$2)=4,1,IF(MONTH(CO$2)=7,1,IF(MONTH(CO$2)=10,1,0)))),DD_Frequency="Annually",IF(MONTH(CO$2)=1,1,0))*DD_Payment))))</f>
        <v/>
      </c>
      <c r="CQ195" s="3" t="str">
        <f t="shared" ref="CQ195" ca="1" si="9412">IF($B195="","",IF(CO195&gt;CP195,(CO195-CP195/2)*(rate_A*(CQ$1/365)),0))</f>
        <v/>
      </c>
      <c r="CR195" s="3" t="str">
        <f t="shared" ca="1" si="6515"/>
        <v/>
      </c>
      <c r="CS195" s="3" t="str">
        <f t="shared" ref="CS195" ca="1" si="9413">IF($B195="","",CD195*(1+rate_A*CQ$1/365))</f>
        <v/>
      </c>
      <c r="CT195" s="3" t="str">
        <f t="shared" ref="CT195" ca="1" si="9414">IF($B195="","",CE195*(1+rate_A*CQ$1/365))</f>
        <v/>
      </c>
      <c r="CU195" s="3" t="str">
        <f t="shared" ref="CU195" ca="1" si="9415">IF($B195="","",CF195*(1+rate_joint*CQ$1/365))</f>
        <v/>
      </c>
      <c r="CV195" s="5" t="str">
        <f t="shared" ca="1" si="6519"/>
        <v/>
      </c>
      <c r="CW195" s="5" t="str" cm="1">
        <f t="array" aca="1" ref="CW195" ca="1">IF(CV195="","",_xlfn.IFS(CV195&lt;='Hidden inputs'!$C$15,CV195*'Hidden inputs'!$D$15,CV195&lt;='Hidden inputs'!$C$16,'Hidden inputs'!$C$15*'Hidden inputs'!$D$15+(CV195-'Hidden inputs'!$B$16)*'Hidden inputs'!$D$16,CV195&lt;='Hidden inputs'!$C$17,'Hidden inputs'!$C$15*'Hidden inputs'!$D$15+('Hidden inputs'!$C$16-'Hidden inputs'!$B$16)*'Hidden inputs'!$D$16+(CV195-'Hidden inputs'!$B$17)*'Hidden inputs'!$D$17,CV195&gt;'Hidden inputs'!$B$18,'Hidden inputs'!$C$15*'Hidden inputs'!$D$15+('Hidden inputs'!$C$16-'Hidden inputs'!$B$16)*'Hidden inputs'!$D$16+('Hidden inputs'!$C$17-'Hidden inputs'!$B$17)*'Hidden inputs'!$D$17+(CV195-'Hidden inputs'!$B$18)*'Hidden inputs'!$D$18))</f>
        <v/>
      </c>
      <c r="CX195" s="10" t="str">
        <f t="shared" ca="1" si="6520"/>
        <v/>
      </c>
      <c r="CY195" s="5" t="str">
        <f t="shared" ca="1" si="6427"/>
        <v/>
      </c>
      <c r="CZ195" s="5" t="str">
        <f t="shared" ca="1" si="6428"/>
        <v/>
      </c>
      <c r="DA195" s="5" t="str">
        <f ca="1">IF($B195="","",'Hidden inputs'!$D$11*CR195+'Hidden inputs'!$E$11*CS195)</f>
        <v/>
      </c>
      <c r="DB195" s="11" t="str">
        <f t="shared" ca="1" si="6345"/>
        <v/>
      </c>
      <c r="DC195" s="9" t="str">
        <f t="shared" ca="1" si="6429"/>
        <v/>
      </c>
      <c r="DD195" s="3" t="str">
        <f t="shared" ca="1" si="6430"/>
        <v/>
      </c>
      <c r="DE195" s="5" t="str" cm="1">
        <f t="array" aca="1" ref="DE195" ca="1">IF($B195="","",IF(DD195=0,0,IF(DD_Payment="",0,IF(DD195&lt;_xlfn.IFS(DD_Frequency="Monthly",1,DD_Frequency="Quarterly",IF(MONTH(DD$2)=1,1,IF(MONTH(DD$2)=4,1,IF(MONTH(DD$2)=7,1,IF(MONTH(DD$2)=10,1,0)))),DD_Frequency="Annually",IF(MONTH(DD$2)=1,1,0))*DD_Payment,DD195,_xlfn.IFS(DD_Frequency="Monthly",1,DD_Frequency="Quarterly",IF(MONTH(DD$2)=1,1,IF(MONTH(DD$2)=4,1,IF(MONTH(DD$2)=7,1,IF(MONTH(DD$2)=10,1,0)))),DD_Frequency="Annually",IF(MONTH(DD$2)=1,1,0))*DD_Payment))))</f>
        <v/>
      </c>
      <c r="DF195" s="3" t="str">
        <f t="shared" ref="DF195" ca="1" si="9416">IF($B195="","",IF(DD195&gt;DE195,(DD195-DE195/2)*(rate_A*(DF$1/365)),0))</f>
        <v/>
      </c>
      <c r="DG195" s="3" t="str">
        <f t="shared" ca="1" si="6522"/>
        <v/>
      </c>
      <c r="DH195" s="3" t="str">
        <f t="shared" ref="DH195" ca="1" si="9417">IF($B195="","",CS195*(1+rate_A*DF$1/365))</f>
        <v/>
      </c>
      <c r="DI195" s="3" t="str">
        <f t="shared" ref="DI195" ca="1" si="9418">IF($B195="","",CT195*(1+rate_A*DF$1/365))</f>
        <v/>
      </c>
      <c r="DJ195" s="3" t="str">
        <f t="shared" ref="DJ195" ca="1" si="9419">IF($B195="","",CU195*(1+rate_joint*DF$1/365))</f>
        <v/>
      </c>
      <c r="DK195" s="5" t="str">
        <f t="shared" ca="1" si="6526"/>
        <v/>
      </c>
      <c r="DL195" s="5" t="str" cm="1">
        <f t="array" aca="1" ref="DL195" ca="1">IF(DK195="","",_xlfn.IFS(DK195&lt;='Hidden inputs'!$C$15,DK195*'Hidden inputs'!$D$15,DK195&lt;='Hidden inputs'!$C$16,'Hidden inputs'!$C$15*'Hidden inputs'!$D$15+(DK195-'Hidden inputs'!$B$16)*'Hidden inputs'!$D$16,DK195&lt;='Hidden inputs'!$C$17,'Hidden inputs'!$C$15*'Hidden inputs'!$D$15+('Hidden inputs'!$C$16-'Hidden inputs'!$B$16)*'Hidden inputs'!$D$16+(DK195-'Hidden inputs'!$B$17)*'Hidden inputs'!$D$17,DK195&gt;'Hidden inputs'!$B$18,'Hidden inputs'!$C$15*'Hidden inputs'!$D$15+('Hidden inputs'!$C$16-'Hidden inputs'!$B$16)*'Hidden inputs'!$D$16+('Hidden inputs'!$C$17-'Hidden inputs'!$B$17)*'Hidden inputs'!$D$17+(DK195-'Hidden inputs'!$B$18)*'Hidden inputs'!$D$18))</f>
        <v/>
      </c>
      <c r="DM195" s="10" t="str">
        <f t="shared" ca="1" si="6527"/>
        <v/>
      </c>
      <c r="DN195" s="5" t="str">
        <f t="shared" ca="1" si="6435"/>
        <v/>
      </c>
      <c r="DO195" s="5" t="str">
        <f t="shared" ca="1" si="6436"/>
        <v/>
      </c>
      <c r="DP195" s="5" t="str">
        <f ca="1">IF($B195="","",'Hidden inputs'!$D$11*DG195+'Hidden inputs'!$E$11*DH195)</f>
        <v/>
      </c>
      <c r="DQ195" s="11" t="str">
        <f t="shared" ca="1" si="6350"/>
        <v/>
      </c>
      <c r="DR195" s="9" t="str">
        <f t="shared" ca="1" si="6437"/>
        <v/>
      </c>
      <c r="DS195" s="3" t="str">
        <f t="shared" ca="1" si="6438"/>
        <v/>
      </c>
      <c r="DT195" s="5" t="str" cm="1">
        <f t="array" aca="1" ref="DT195" ca="1">IF($B195="","",IF(DS195=0,0,IF(DD_Payment="",0,IF(DS195&lt;_xlfn.IFS(DD_Frequency="Monthly",1,DD_Frequency="Quarterly",IF(MONTH(DS$2)=1,1,IF(MONTH(DS$2)=4,1,IF(MONTH(DS$2)=7,1,IF(MONTH(DS$2)=10,1,0)))),DD_Frequency="Annually",IF(MONTH(DS$2)=1,1,0))*DD_Payment,DS195,_xlfn.IFS(DD_Frequency="Monthly",1,DD_Frequency="Quarterly",IF(MONTH(DS$2)=1,1,IF(MONTH(DS$2)=4,1,IF(MONTH(DS$2)=7,1,IF(MONTH(DS$2)=10,1,0)))),DD_Frequency="Annually",IF(MONTH(DS$2)=1,1,0))*DD_Payment))))</f>
        <v/>
      </c>
      <c r="DU195" s="3" t="str">
        <f t="shared" ref="DU195" ca="1" si="9420">IF($B195="","",IF(DS195&gt;DT195,(DS195-DT195/2)*(rate_A*(DU$1/365)),0))</f>
        <v/>
      </c>
      <c r="DV195" s="3" t="str">
        <f t="shared" ca="1" si="6529"/>
        <v/>
      </c>
      <c r="DW195" s="3" t="str">
        <f t="shared" ref="DW195" ca="1" si="9421">IF($B195="","",DH195*(1+rate_A*DU$1/365))</f>
        <v/>
      </c>
      <c r="DX195" s="3" t="str">
        <f t="shared" ref="DX195" ca="1" si="9422">IF($B195="","",DI195*(1+rate_A*DU$1/365))</f>
        <v/>
      </c>
      <c r="DY195" s="3" t="str">
        <f t="shared" ref="DY195" ca="1" si="9423">IF($B195="","",DJ195*(1+rate_joint*DU$1/365))</f>
        <v/>
      </c>
      <c r="DZ195" s="5" t="str">
        <f t="shared" ca="1" si="6533"/>
        <v/>
      </c>
      <c r="EA195" s="5" t="str" cm="1">
        <f t="array" aca="1" ref="EA195" ca="1">IF(DZ195="","",_xlfn.IFS(DZ195&lt;='Hidden inputs'!$C$15,DZ195*'Hidden inputs'!$D$15,DZ195&lt;='Hidden inputs'!$C$16,'Hidden inputs'!$C$15*'Hidden inputs'!$D$15+(DZ195-'Hidden inputs'!$B$16)*'Hidden inputs'!$D$16,DZ195&lt;='Hidden inputs'!$C$17,'Hidden inputs'!$C$15*'Hidden inputs'!$D$15+('Hidden inputs'!$C$16-'Hidden inputs'!$B$16)*'Hidden inputs'!$D$16+(DZ195-'Hidden inputs'!$B$17)*'Hidden inputs'!$D$17,DZ195&gt;'Hidden inputs'!$B$18,'Hidden inputs'!$C$15*'Hidden inputs'!$D$15+('Hidden inputs'!$C$16-'Hidden inputs'!$B$16)*'Hidden inputs'!$D$16+('Hidden inputs'!$C$17-'Hidden inputs'!$B$17)*'Hidden inputs'!$D$17+(DZ195-'Hidden inputs'!$B$18)*'Hidden inputs'!$D$18))</f>
        <v/>
      </c>
      <c r="EB195" s="10" t="str">
        <f t="shared" ca="1" si="6534"/>
        <v/>
      </c>
      <c r="EC195" s="5" t="str">
        <f t="shared" ca="1" si="6443"/>
        <v/>
      </c>
      <c r="ED195" s="5" t="str">
        <f t="shared" ca="1" si="6444"/>
        <v/>
      </c>
      <c r="EE195" s="5" t="str">
        <f ca="1">IF($B195="","",'Hidden inputs'!$D$11*DV195+'Hidden inputs'!$E$11*DW195)</f>
        <v/>
      </c>
      <c r="EF195" s="11" t="str">
        <f t="shared" ca="1" si="6355"/>
        <v/>
      </c>
      <c r="EG195" s="9" t="str">
        <f t="shared" ca="1" si="6445"/>
        <v/>
      </c>
      <c r="EH195" s="3" t="str">
        <f t="shared" ca="1" si="6446"/>
        <v/>
      </c>
      <c r="EI195" s="5" t="str" cm="1">
        <f t="array" aca="1" ref="EI195" ca="1">IF($B195="","",IF(EH195=0,0,IF(DD_Payment="",0,IF(EH195&lt;_xlfn.IFS(DD_Frequency="Monthly",1,DD_Frequency="Quarterly",IF(MONTH(EH$2)=1,1,IF(MONTH(EH$2)=4,1,IF(MONTH(EH$2)=7,1,IF(MONTH(EH$2)=10,1,0)))),DD_Frequency="Annually",IF(MONTH(EH$2)=1,1,0))*DD_Payment,EH195,_xlfn.IFS(DD_Frequency="Monthly",1,DD_Frequency="Quarterly",IF(MONTH(EH$2)=1,1,IF(MONTH(EH$2)=4,1,IF(MONTH(EH$2)=7,1,IF(MONTH(EH$2)=10,1,0)))),DD_Frequency="Annually",IF(MONTH(EH$2)=1,1,0))*DD_Payment))))</f>
        <v/>
      </c>
      <c r="EJ195" s="3" t="str">
        <f t="shared" ref="EJ195" ca="1" si="9424">IF($B195="","",IF(EH195&gt;EI195,(EH195-EI195/2)*(rate_A*(EJ$1/365)),0))</f>
        <v/>
      </c>
      <c r="EK195" s="3" t="str">
        <f t="shared" ca="1" si="6536"/>
        <v/>
      </c>
      <c r="EL195" s="3" t="str">
        <f t="shared" ref="EL195" ca="1" si="9425">IF($B195="","",DW195*(1+rate_A*EJ$1/365))</f>
        <v/>
      </c>
      <c r="EM195" s="3" t="str">
        <f t="shared" ref="EM195" ca="1" si="9426">IF($B195="","",DX195*(1+rate_A*EJ$1/365))</f>
        <v/>
      </c>
      <c r="EN195" s="3" t="str">
        <f t="shared" ref="EN195" ca="1" si="9427">IF($B195="","",DY195*(1+rate_joint*EJ$1/365))</f>
        <v/>
      </c>
      <c r="EO195" s="5" t="str">
        <f t="shared" ca="1" si="6540"/>
        <v/>
      </c>
      <c r="EP195" s="5" t="str" cm="1">
        <f t="array" aca="1" ref="EP195" ca="1">IF(EO195="","",_xlfn.IFS(EO195&lt;='Hidden inputs'!$C$15,EO195*'Hidden inputs'!$D$15,EO195&lt;='Hidden inputs'!$C$16,'Hidden inputs'!$C$15*'Hidden inputs'!$D$15+(EO195-'Hidden inputs'!$B$16)*'Hidden inputs'!$D$16,EO195&lt;='Hidden inputs'!$C$17,'Hidden inputs'!$C$15*'Hidden inputs'!$D$15+('Hidden inputs'!$C$16-'Hidden inputs'!$B$16)*'Hidden inputs'!$D$16+(EO195-'Hidden inputs'!$B$17)*'Hidden inputs'!$D$17,EO195&gt;'Hidden inputs'!$B$18,'Hidden inputs'!$C$15*'Hidden inputs'!$D$15+('Hidden inputs'!$C$16-'Hidden inputs'!$B$16)*'Hidden inputs'!$D$16+('Hidden inputs'!$C$17-'Hidden inputs'!$B$17)*'Hidden inputs'!$D$17+(EO195-'Hidden inputs'!$B$18)*'Hidden inputs'!$D$18))</f>
        <v/>
      </c>
      <c r="EQ195" s="10" t="str">
        <f t="shared" ca="1" si="6541"/>
        <v/>
      </c>
      <c r="ER195" s="5" t="str">
        <f t="shared" ca="1" si="6451"/>
        <v/>
      </c>
      <c r="ES195" s="5" t="str">
        <f t="shared" ca="1" si="6452"/>
        <v/>
      </c>
      <c r="ET195" s="5" t="str">
        <f ca="1">IF($B195="","",'Hidden inputs'!$D$11*EK195+'Hidden inputs'!$E$11*EL195)</f>
        <v/>
      </c>
      <c r="EU195" s="11" t="str">
        <f t="shared" ca="1" si="6360"/>
        <v/>
      </c>
      <c r="EV195" s="9" t="str">
        <f t="shared" ca="1" si="6453"/>
        <v/>
      </c>
      <c r="EW195" s="3" t="str">
        <f t="shared" ca="1" si="6454"/>
        <v/>
      </c>
      <c r="EX195" s="5" t="str" cm="1">
        <f t="array" aca="1" ref="EX195" ca="1">IF($B195="","",IF(EW195=0,0,IF(DD_Payment="",0,IF(EW195&lt;_xlfn.IFS(DD_Frequency="Monthly",1,DD_Frequency="Quarterly",IF(MONTH(EW$2)=1,1,IF(MONTH(EW$2)=4,1,IF(MONTH(EW$2)=7,1,IF(MONTH(EW$2)=10,1,0)))),DD_Frequency="Annually",IF(MONTH(EW$2)=1,1,0))*DD_Payment,EW195,_xlfn.IFS(DD_Frequency="Monthly",1,DD_Frequency="Quarterly",IF(MONTH(EW$2)=1,1,IF(MONTH(EW$2)=4,1,IF(MONTH(EW$2)=7,1,IF(MONTH(EW$2)=10,1,0)))),DD_Frequency="Annually",IF(MONTH(EW$2)=1,1,0))*DD_Payment))))</f>
        <v/>
      </c>
      <c r="EY195" s="3" t="str">
        <f t="shared" ref="EY195" ca="1" si="9428">IF($B195="","",IF(EW195&gt;EX195,(EW195-EX195/2)*(rate_A*(EY$1/365)),0))</f>
        <v/>
      </c>
      <c r="EZ195" s="3" t="str">
        <f t="shared" ca="1" si="6543"/>
        <v/>
      </c>
      <c r="FA195" s="3" t="str">
        <f t="shared" ref="FA195" ca="1" si="9429">IF($B195="","",EL195*(1+rate_A*EY$1/365))</f>
        <v/>
      </c>
      <c r="FB195" s="3" t="str">
        <f t="shared" ref="FB195" ca="1" si="9430">IF($B195="","",EM195*(1+rate_A*EY$1/365))</f>
        <v/>
      </c>
      <c r="FC195" s="3" t="str">
        <f t="shared" ref="FC195" ca="1" si="9431">IF($B195="","",EN195*(1+rate_joint*EY$1/365))</f>
        <v/>
      </c>
      <c r="FD195" s="5" t="str">
        <f t="shared" ca="1" si="6547"/>
        <v/>
      </c>
      <c r="FE195" s="5" t="str" cm="1">
        <f t="array" aca="1" ref="FE195" ca="1">IF(FD195="","",_xlfn.IFS(FD195&lt;='Hidden inputs'!$C$15,FD195*'Hidden inputs'!$D$15,FD195&lt;='Hidden inputs'!$C$16,'Hidden inputs'!$C$15*'Hidden inputs'!$D$15+(FD195-'Hidden inputs'!$B$16)*'Hidden inputs'!$D$16,FD195&lt;='Hidden inputs'!$C$17,'Hidden inputs'!$C$15*'Hidden inputs'!$D$15+('Hidden inputs'!$C$16-'Hidden inputs'!$B$16)*'Hidden inputs'!$D$16+(FD195-'Hidden inputs'!$B$17)*'Hidden inputs'!$D$17,FD195&gt;'Hidden inputs'!$B$18,'Hidden inputs'!$C$15*'Hidden inputs'!$D$15+('Hidden inputs'!$C$16-'Hidden inputs'!$B$16)*'Hidden inputs'!$D$16+('Hidden inputs'!$C$17-'Hidden inputs'!$B$17)*'Hidden inputs'!$D$17+(FD195-'Hidden inputs'!$B$18)*'Hidden inputs'!$D$18))</f>
        <v/>
      </c>
      <c r="FF195" s="10" t="str">
        <f t="shared" ca="1" si="6548"/>
        <v/>
      </c>
      <c r="FG195" s="5" t="str">
        <f t="shared" ca="1" si="6459"/>
        <v/>
      </c>
      <c r="FH195" s="5" t="str">
        <f t="shared" ca="1" si="6460"/>
        <v/>
      </c>
      <c r="FI195" s="5" t="str">
        <f ca="1">IF($B195="","",'Hidden inputs'!$D$11*EZ195+'Hidden inputs'!$E$11*FA195)</f>
        <v/>
      </c>
      <c r="FJ195" s="11" t="str">
        <f t="shared" ca="1" si="6365"/>
        <v/>
      </c>
      <c r="FK195" s="9" t="str">
        <f t="shared" ca="1" si="6461"/>
        <v/>
      </c>
      <c r="FL195" s="3" t="str">
        <f t="shared" ca="1" si="6462"/>
        <v/>
      </c>
      <c r="FM195" s="5" t="str" cm="1">
        <f t="array" aca="1" ref="FM195" ca="1">IF($B195="","",IF(FL195=0,0,IF(DD_Payment="",0,IF(FL195&lt;_xlfn.IFS(DD_Frequency="Monthly",1,DD_Frequency="Quarterly",IF(MONTH(FL$2)=1,1,IF(MONTH(FL$2)=4,1,IF(MONTH(FL$2)=7,1,IF(MONTH(FL$2)=10,1,0)))),DD_Frequency="Annually",IF(MONTH(FL$2)=1,1,0))*DD_Payment,FL195,_xlfn.IFS(DD_Frequency="Monthly",1,DD_Frequency="Quarterly",IF(MONTH(FL$2)=1,1,IF(MONTH(FL$2)=4,1,IF(MONTH(FL$2)=7,1,IF(MONTH(FL$2)=10,1,0)))),DD_Frequency="Annually",IF(MONTH(FL$2)=1,1,0))*DD_Payment))))</f>
        <v/>
      </c>
      <c r="FN195" s="3" t="str">
        <f t="shared" ref="FN195" ca="1" si="9432">IF($B195="","",IF(FL195&gt;FM195,(FL195-FM195/2)*(rate_A*(FN$1/365)),0))</f>
        <v/>
      </c>
      <c r="FO195" s="3" t="str">
        <f t="shared" ca="1" si="6550"/>
        <v/>
      </c>
      <c r="FP195" s="3" t="str">
        <f t="shared" ref="FP195" ca="1" si="9433">IF($B195="","",FA195*(1+rate_A*FN$1/365))</f>
        <v/>
      </c>
      <c r="FQ195" s="3" t="str">
        <f t="shared" ref="FQ195" ca="1" si="9434">IF($B195="","",FB195*(1+rate_A*FN$1/365))</f>
        <v/>
      </c>
      <c r="FR195" s="3" t="str">
        <f t="shared" ref="FR195" ca="1" si="9435">IF($B195="","",FC195*(1+rate_joint*FN$1/365))</f>
        <v/>
      </c>
      <c r="FS195" s="5" t="str">
        <f t="shared" ca="1" si="6554"/>
        <v/>
      </c>
      <c r="FT195" s="5" t="str" cm="1">
        <f t="array" aca="1" ref="FT195" ca="1">IF(FS195="","",_xlfn.IFS(FS195&lt;='Hidden inputs'!$C$15,FS195*'Hidden inputs'!$D$15,FS195&lt;='Hidden inputs'!$C$16,'Hidden inputs'!$C$15*'Hidden inputs'!$D$15+(FS195-'Hidden inputs'!$B$16)*'Hidden inputs'!$D$16,FS195&lt;='Hidden inputs'!$C$17,'Hidden inputs'!$C$15*'Hidden inputs'!$D$15+('Hidden inputs'!$C$16-'Hidden inputs'!$B$16)*'Hidden inputs'!$D$16+(FS195-'Hidden inputs'!$B$17)*'Hidden inputs'!$D$17,FS195&gt;'Hidden inputs'!$B$18,'Hidden inputs'!$C$15*'Hidden inputs'!$D$15+('Hidden inputs'!$C$16-'Hidden inputs'!$B$16)*'Hidden inputs'!$D$16+('Hidden inputs'!$C$17-'Hidden inputs'!$B$17)*'Hidden inputs'!$D$17+(FS195-'Hidden inputs'!$B$18)*'Hidden inputs'!$D$18))</f>
        <v/>
      </c>
      <c r="FU195" s="10" t="str">
        <f t="shared" ca="1" si="6555"/>
        <v/>
      </c>
      <c r="FV195" s="5" t="str">
        <f t="shared" ca="1" si="6467"/>
        <v/>
      </c>
      <c r="FW195" s="5" t="str">
        <f t="shared" ca="1" si="6468"/>
        <v/>
      </c>
      <c r="FX195" s="5" t="str">
        <f ca="1">IF($B195="","",'Hidden inputs'!$D$11*FO195+'Hidden inputs'!$E$11*FP195)</f>
        <v/>
      </c>
      <c r="FY195" s="11" t="str">
        <f t="shared" ca="1" si="6370"/>
        <v/>
      </c>
      <c r="FZ195" s="9" t="str">
        <f t="shared" ca="1" si="6469"/>
        <v/>
      </c>
      <c r="GA195" s="5" t="str">
        <f t="shared" ca="1" si="6470"/>
        <v/>
      </c>
      <c r="GB195" s="5" t="str">
        <f t="shared" ca="1" si="6471"/>
        <v/>
      </c>
      <c r="GC195" s="5" t="str">
        <f t="shared" ca="1" si="6371"/>
        <v/>
      </c>
      <c r="GD195" s="5" t="str">
        <f t="shared" ca="1" si="6372"/>
        <v/>
      </c>
    </row>
    <row r="196" spans="1:186" x14ac:dyDescent="0.35">
      <c r="A196" s="2"/>
      <c r="B196" s="6" t="str">
        <f t="shared" ca="1" si="6374"/>
        <v/>
      </c>
      <c r="C196" s="5" t="str">
        <f t="shared" ca="1" si="6472"/>
        <v/>
      </c>
      <c r="D196" s="5" t="str" cm="1">
        <f t="array" aca="1" ref="D196" ca="1">IF($B196="","",IF(C196=0,0,IF(DD_Payment="",0,IF(C196&lt;_xlfn.IFS(DD_Frequency="Monthly",1,DD_Frequency="Quarterly",IF(MONTH(C$2)=1,1,IF(MONTH(C$2)=4,1,IF(MONTH(C$2)=7,1,IF(MONTH(C$2)=10,1,0)))),DD_Frequency="Annually",IF(MONTH(C$2)=1,1,0))*DD_Payment,C196,_xlfn.IFS(DD_Frequency="Monthly",1,DD_Frequency="Quarterly",IF(MONTH(C$2)=1,1,IF(MONTH(C$2)=4,1,IF(MONTH(C$2)=7,1,IF(MONTH(C$2)=10,1,0)))),DD_Frequency="Annually",IF(MONTH(C$2)=1,1,0))*DD_Payment))))</f>
        <v/>
      </c>
      <c r="E196" s="5" t="str">
        <f t="shared" ref="E196" ca="1" si="9436">IF(B196="","",IF(C196&gt;D196,(C196-D196/2)*(rate_A*(E$1/365)),0))</f>
        <v/>
      </c>
      <c r="F196" s="5" t="str">
        <f t="shared" ca="1" si="6376"/>
        <v/>
      </c>
      <c r="G196" s="5" t="str">
        <f t="shared" ref="G196" ca="1" si="9437">IF(B196="","",G195*(1+rate_A*E$1/365))</f>
        <v/>
      </c>
      <c r="H196" s="5" t="str">
        <f t="shared" ref="H196" ca="1" si="9438">IF(B196="","",H195*(1+rate_A*E$1/365))</f>
        <v/>
      </c>
      <c r="I196" s="5" t="str">
        <f t="shared" ref="I196" ca="1" si="9439">IF(B196="","",I195*(1+rate_joint*E$1/365))</f>
        <v/>
      </c>
      <c r="J196" s="5" t="str">
        <f t="shared" ca="1" si="6477"/>
        <v/>
      </c>
      <c r="K196" s="5" t="str" cm="1">
        <f t="array" aca="1" ref="K196" ca="1">IF(J196="","",_xlfn.IFS(J196&lt;='Hidden inputs'!$C$15,J196*'Hidden inputs'!$D$15,J196&lt;='Hidden inputs'!$C$16,'Hidden inputs'!$C$15*'Hidden inputs'!$D$15+(J196-'Hidden inputs'!$B$16)*'Hidden inputs'!$D$16,J196&lt;='Hidden inputs'!$C$17,'Hidden inputs'!$C$15*'Hidden inputs'!$D$15+('Hidden inputs'!$C$16-'Hidden inputs'!$B$16)*'Hidden inputs'!$D$16+(J196-'Hidden inputs'!$B$17)*'Hidden inputs'!$D$17,J196&gt;'Hidden inputs'!$B$18,'Hidden inputs'!$C$15*'Hidden inputs'!$D$15+('Hidden inputs'!$C$16-'Hidden inputs'!$B$16)*'Hidden inputs'!$D$16+('Hidden inputs'!$C$17-'Hidden inputs'!$B$17)*'Hidden inputs'!$D$17+(J196-'Hidden inputs'!$B$18)*'Hidden inputs'!$D$18))</f>
        <v/>
      </c>
      <c r="L196" s="11" t="str">
        <f t="shared" ca="1" si="6478"/>
        <v/>
      </c>
      <c r="M196" s="5" t="str">
        <f t="shared" ca="1" si="6380"/>
        <v/>
      </c>
      <c r="N196" s="5" t="str">
        <f t="shared" ca="1" si="6381"/>
        <v/>
      </c>
      <c r="O196" s="5" t="str">
        <f ca="1">IF(B196="","",'Hidden inputs'!$D$11*F196+'Hidden inputs'!$E$11*G196)</f>
        <v/>
      </c>
      <c r="P196" s="11" t="str">
        <f t="shared" ca="1" si="6314"/>
        <v/>
      </c>
      <c r="Q196" s="20" t="str">
        <f t="shared" ca="1" si="6315"/>
        <v/>
      </c>
      <c r="R196" s="3" t="str">
        <f t="shared" ca="1" si="6382"/>
        <v/>
      </c>
      <c r="S196" s="5" t="str" cm="1">
        <f t="array" aca="1" ref="S196" ca="1">IF($B196="","",IF(R196=0,0,IF(DD_Payment="",0,IF(R196&lt;_xlfn.IFS(DD_Frequency="Monthly",1,DD_Frequency="Quarterly",IF(MONTH(R$2)=1,1,IF(MONTH(R$2)=4,1,IF(MONTH(R$2)=7,1,IF(MONTH(R$2)=10,1,0)))),DD_Frequency="Annually",IF(MONTH(R$2)=1,1,0))*DD_Payment,R196,_xlfn.IFS(DD_Frequency="Monthly",1,DD_Frequency="Quarterly",IF(MONTH(R$2)=1,1,IF(MONTH(R$2)=4,1,IF(MONTH(R$2)=7,1,IF(MONTH(R$2)=10,1,0)))),DD_Frequency="Annually",IF(MONTH(R$2)=1,1,0))*DD_Payment))))</f>
        <v/>
      </c>
      <c r="T196" s="3" t="str">
        <f t="shared" ref="T196" ca="1" si="9440">IF(B196="","",IF(R196&gt;S196,(R196-S196/2)*(rate_A*((T$1+A196)/365)),0))</f>
        <v/>
      </c>
      <c r="U196" s="3" t="str">
        <f t="shared" ca="1" si="6384"/>
        <v/>
      </c>
      <c r="V196" s="3" t="str">
        <f t="shared" ref="V196" ca="1" si="9441">IF(B196="","",G196*(1+rate_A*(T$1+A196)/365))</f>
        <v/>
      </c>
      <c r="W196" s="3" t="str">
        <f t="shared" ref="W196" ca="1" si="9442">IF(B196="","",H196*(1+rate_A*(T$1+A196)/365))</f>
        <v/>
      </c>
      <c r="X196" s="3" t="str">
        <f t="shared" ref="X196" ca="1" si="9443">IF(B196="","",I196*(1+rate_joint*(T$1+A196)/365))</f>
        <v/>
      </c>
      <c r="Y196" s="5" t="str">
        <f t="shared" ca="1" si="6483"/>
        <v/>
      </c>
      <c r="Z196" s="5" t="str" cm="1">
        <f t="array" aca="1" ref="Z196" ca="1">IF(Y196="","",_xlfn.IFS(Y196&lt;='Hidden inputs'!$C$15,Y196*'Hidden inputs'!$D$15,Y196&lt;='Hidden inputs'!$C$16,'Hidden inputs'!$C$15*'Hidden inputs'!$D$15+(Y196-'Hidden inputs'!$B$16)*'Hidden inputs'!$D$16,Y196&lt;='Hidden inputs'!$C$17,'Hidden inputs'!$C$15*'Hidden inputs'!$D$15+('Hidden inputs'!$C$16-'Hidden inputs'!$B$16)*'Hidden inputs'!$D$16+(Y196-'Hidden inputs'!$B$17)*'Hidden inputs'!$D$17,Y196&gt;'Hidden inputs'!$B$18,'Hidden inputs'!$C$15*'Hidden inputs'!$D$15+('Hidden inputs'!$C$16-'Hidden inputs'!$B$16)*'Hidden inputs'!$D$16+('Hidden inputs'!$C$17-'Hidden inputs'!$B$17)*'Hidden inputs'!$D$17+(Y196-'Hidden inputs'!$B$18)*'Hidden inputs'!$D$18))</f>
        <v/>
      </c>
      <c r="AA196" s="10" t="str">
        <f t="shared" ca="1" si="6484"/>
        <v/>
      </c>
      <c r="AB196" s="5" t="str">
        <f t="shared" ca="1" si="6388"/>
        <v/>
      </c>
      <c r="AC196" s="5" t="str">
        <f t="shared" ca="1" si="6485"/>
        <v/>
      </c>
      <c r="AD196" s="5" t="str">
        <f ca="1">IF(B196="","",'Hidden inputs'!$D$11*U196+'Hidden inputs'!$E$11*V196)</f>
        <v/>
      </c>
      <c r="AE196" s="11" t="str">
        <f t="shared" ca="1" si="6320"/>
        <v/>
      </c>
      <c r="AF196" s="9" t="str">
        <f t="shared" ca="1" si="6389"/>
        <v/>
      </c>
      <c r="AG196" s="3" t="str">
        <f t="shared" ca="1" si="6390"/>
        <v/>
      </c>
      <c r="AH196" s="5" t="str" cm="1">
        <f t="array" aca="1" ref="AH196" ca="1">IF($B196="","",IF(AG196=0,0,IF(DD_Payment="",0,IF(AG196&lt;_xlfn.IFS(DD_Frequency="Monthly",1,DD_Frequency="Quarterly",IF(MONTH(AG$2)=1,1,IF(MONTH(AG$2)=4,1,IF(MONTH(AG$2)=7,1,IF(MONTH(AG$2)=10,1,0)))),DD_Frequency="Annually",IF(MONTH(AG$2)=1,1,0))*DD_Payment,AG196,_xlfn.IFS(DD_Frequency="Monthly",1,DD_Frequency="Quarterly",IF(MONTH(AG$2)=1,1,IF(MONTH(AG$2)=4,1,IF(MONTH(AG$2)=7,1,IF(MONTH(AG$2)=10,1,0)))),DD_Frequency="Annually",IF(MONTH(AG$2)=1,1,0))*DD_Payment))))</f>
        <v/>
      </c>
      <c r="AI196" s="3" t="str">
        <f t="shared" ref="AI196" ca="1" si="9444">IF($B196="","",IF(AG196&gt;AH196,(AG196-AH196/2)*(rate_A*(AI$1/365)),0))</f>
        <v/>
      </c>
      <c r="AJ196" s="3" t="str">
        <f t="shared" ca="1" si="6487"/>
        <v/>
      </c>
      <c r="AK196" s="3" t="str">
        <f t="shared" ref="AK196" ca="1" si="9445">IF($B196="","",V196*(1+rate_A*AI$1/365))</f>
        <v/>
      </c>
      <c r="AL196" s="3" t="str">
        <f t="shared" ref="AL196" ca="1" si="9446">IF($B196="","",W196*(1+rate_A*AI$1/365))</f>
        <v/>
      </c>
      <c r="AM196" s="3" t="str">
        <f t="shared" ref="AM196" ca="1" si="9447">IF($B196="","",X196*(1+rate_joint*AI$1/365))</f>
        <v/>
      </c>
      <c r="AN196" s="5" t="str">
        <f t="shared" ca="1" si="6491"/>
        <v/>
      </c>
      <c r="AO196" s="5" t="str" cm="1">
        <f t="array" aca="1" ref="AO196" ca="1">IF(AN196="","",_xlfn.IFS(AN196&lt;='Hidden inputs'!$C$15,AN196*'Hidden inputs'!$D$15,AN196&lt;='Hidden inputs'!$C$16,'Hidden inputs'!$C$15*'Hidden inputs'!$D$15+(AN196-'Hidden inputs'!$B$16)*'Hidden inputs'!$D$16,AN196&lt;='Hidden inputs'!$C$17,'Hidden inputs'!$C$15*'Hidden inputs'!$D$15+('Hidden inputs'!$C$16-'Hidden inputs'!$B$16)*'Hidden inputs'!$D$16+(AN196-'Hidden inputs'!$B$17)*'Hidden inputs'!$D$17,AN196&gt;'Hidden inputs'!$B$18,'Hidden inputs'!$C$15*'Hidden inputs'!$D$15+('Hidden inputs'!$C$16-'Hidden inputs'!$B$16)*'Hidden inputs'!$D$16+('Hidden inputs'!$C$17-'Hidden inputs'!$B$17)*'Hidden inputs'!$D$17+(AN196-'Hidden inputs'!$B$18)*'Hidden inputs'!$D$18))</f>
        <v/>
      </c>
      <c r="AP196" s="10" t="str">
        <f t="shared" ca="1" si="6492"/>
        <v/>
      </c>
      <c r="AQ196" s="5" t="str">
        <f t="shared" ca="1" si="6395"/>
        <v/>
      </c>
      <c r="AR196" s="5" t="str">
        <f t="shared" ca="1" si="6396"/>
        <v/>
      </c>
      <c r="AS196" s="5" t="str">
        <f ca="1">IF($B196="","",'Hidden inputs'!$D$11*AJ196+'Hidden inputs'!$E$11*AK196)</f>
        <v/>
      </c>
      <c r="AT196" s="11" t="str">
        <f t="shared" ca="1" si="6325"/>
        <v/>
      </c>
      <c r="AU196" s="9" t="str">
        <f t="shared" ca="1" si="6397"/>
        <v/>
      </c>
      <c r="AV196" s="3" t="str">
        <f t="shared" ca="1" si="6398"/>
        <v/>
      </c>
      <c r="AW196" s="5" t="str" cm="1">
        <f t="array" aca="1" ref="AW196" ca="1">IF($B196="","",IF(AV196=0,0,IF(DD_Payment="",0,IF(AV196&lt;_xlfn.IFS(DD_Frequency="Monthly",1,DD_Frequency="Quarterly",IF(MONTH(AV$2)=1,1,IF(MONTH(AV$2)=4,1,IF(MONTH(AV$2)=7,1,IF(MONTH(AV$2)=10,1,0)))),DD_Frequency="Annually",IF(MONTH(AV$2)=1,1,0))*DD_Payment,AV196,_xlfn.IFS(DD_Frequency="Monthly",1,DD_Frequency="Quarterly",IF(MONTH(AV$2)=1,1,IF(MONTH(AV$2)=4,1,IF(MONTH(AV$2)=7,1,IF(MONTH(AV$2)=10,1,0)))),DD_Frequency="Annually",IF(MONTH(AV$2)=1,1,0))*DD_Payment))))</f>
        <v/>
      </c>
      <c r="AX196" s="3" t="str">
        <f t="shared" ref="AX196" ca="1" si="9448">IF($B196="","",IF(AV196&gt;AW196,(AV196-AW196/2)*(rate_A*(AX$1/365)),0))</f>
        <v/>
      </c>
      <c r="AY196" s="3" t="str">
        <f t="shared" ca="1" si="6494"/>
        <v/>
      </c>
      <c r="AZ196" s="3" t="str">
        <f t="shared" ref="AZ196" ca="1" si="9449">IF($B196="","",AK196*(1+rate_A*AX$1/365))</f>
        <v/>
      </c>
      <c r="BA196" s="3" t="str">
        <f t="shared" ref="BA196" ca="1" si="9450">IF($B196="","",AL196*(1+rate_A*AX$1/365))</f>
        <v/>
      </c>
      <c r="BB196" s="3" t="str">
        <f t="shared" ref="BB196" ca="1" si="9451">IF($B196="","",AM196*(1+rate_joint*AX$1/365))</f>
        <v/>
      </c>
      <c r="BC196" s="5" t="str">
        <f t="shared" ca="1" si="6498"/>
        <v/>
      </c>
      <c r="BD196" s="5" t="str" cm="1">
        <f t="array" aca="1" ref="BD196" ca="1">IF(BC196="","",_xlfn.IFS(BC196&lt;='Hidden inputs'!$C$15,BC196*'Hidden inputs'!$D$15,BC196&lt;='Hidden inputs'!$C$16,'Hidden inputs'!$C$15*'Hidden inputs'!$D$15+(BC196-'Hidden inputs'!$B$16)*'Hidden inputs'!$D$16,BC196&lt;='Hidden inputs'!$C$17,'Hidden inputs'!$C$15*'Hidden inputs'!$D$15+('Hidden inputs'!$C$16-'Hidden inputs'!$B$16)*'Hidden inputs'!$D$16+(BC196-'Hidden inputs'!$B$17)*'Hidden inputs'!$D$17,BC196&gt;'Hidden inputs'!$B$18,'Hidden inputs'!$C$15*'Hidden inputs'!$D$15+('Hidden inputs'!$C$16-'Hidden inputs'!$B$16)*'Hidden inputs'!$D$16+('Hidden inputs'!$C$17-'Hidden inputs'!$B$17)*'Hidden inputs'!$D$17+(BC196-'Hidden inputs'!$B$18)*'Hidden inputs'!$D$18))</f>
        <v/>
      </c>
      <c r="BE196" s="10" t="str">
        <f t="shared" ca="1" si="6499"/>
        <v/>
      </c>
      <c r="BF196" s="5" t="str">
        <f t="shared" ca="1" si="6403"/>
        <v/>
      </c>
      <c r="BG196" s="5" t="str">
        <f t="shared" ca="1" si="6404"/>
        <v/>
      </c>
      <c r="BH196" s="5" t="str">
        <f ca="1">IF($B196="","",'Hidden inputs'!$D$11*AY196+'Hidden inputs'!$E$11*AZ196)</f>
        <v/>
      </c>
      <c r="BI196" s="11" t="str">
        <f t="shared" ca="1" si="6330"/>
        <v/>
      </c>
      <c r="BJ196" s="9" t="str">
        <f t="shared" ca="1" si="6405"/>
        <v/>
      </c>
      <c r="BK196" s="3" t="str">
        <f t="shared" ca="1" si="6406"/>
        <v/>
      </c>
      <c r="BL196" s="5" t="str" cm="1">
        <f t="array" aca="1" ref="BL196" ca="1">IF($B196="","",IF(BK196=0,0,IF(DD_Payment="",0,IF(BK196&lt;_xlfn.IFS(DD_Frequency="Monthly",1,DD_Frequency="Quarterly",IF(MONTH(BK$2)=1,1,IF(MONTH(BK$2)=4,1,IF(MONTH(BK$2)=7,1,IF(MONTH(BK$2)=10,1,0)))),DD_Frequency="Annually",IF(MONTH(BK$2)=1,1,0))*DD_Payment,BK196,_xlfn.IFS(DD_Frequency="Monthly",1,DD_Frequency="Quarterly",IF(MONTH(BK$2)=1,1,IF(MONTH(BK$2)=4,1,IF(MONTH(BK$2)=7,1,IF(MONTH(BK$2)=10,1,0)))),DD_Frequency="Annually",IF(MONTH(BK$2)=1,1,0))*DD_Payment))))</f>
        <v/>
      </c>
      <c r="BM196" s="3" t="str">
        <f t="shared" ref="BM196" ca="1" si="9452">IF($B196="","",IF(BK196&gt;BL196,(BK196-BL196/2)*(rate_A*(BM$1/365)),0))</f>
        <v/>
      </c>
      <c r="BN196" s="3" t="str">
        <f t="shared" ca="1" si="6501"/>
        <v/>
      </c>
      <c r="BO196" s="3" t="str">
        <f t="shared" ref="BO196" ca="1" si="9453">IF($B196="","",AZ196*(1+rate_A*BM$1/365))</f>
        <v/>
      </c>
      <c r="BP196" s="3" t="str">
        <f t="shared" ref="BP196" ca="1" si="9454">IF($B196="","",BA196*(1+rate_A*BM$1/365))</f>
        <v/>
      </c>
      <c r="BQ196" s="3" t="str">
        <f t="shared" ref="BQ196" ca="1" si="9455">IF($B196="","",BB196*(1+rate_joint*BM$1/365))</f>
        <v/>
      </c>
      <c r="BR196" s="5" t="str">
        <f t="shared" ca="1" si="6505"/>
        <v/>
      </c>
      <c r="BS196" s="5" t="str" cm="1">
        <f t="array" aca="1" ref="BS196" ca="1">IF(BR196="","",_xlfn.IFS(BR196&lt;='Hidden inputs'!$C$15,BR196*'Hidden inputs'!$D$15,BR196&lt;='Hidden inputs'!$C$16,'Hidden inputs'!$C$15*'Hidden inputs'!$D$15+(BR196-'Hidden inputs'!$B$16)*'Hidden inputs'!$D$16,BR196&lt;='Hidden inputs'!$C$17,'Hidden inputs'!$C$15*'Hidden inputs'!$D$15+('Hidden inputs'!$C$16-'Hidden inputs'!$B$16)*'Hidden inputs'!$D$16+(BR196-'Hidden inputs'!$B$17)*'Hidden inputs'!$D$17,BR196&gt;'Hidden inputs'!$B$18,'Hidden inputs'!$C$15*'Hidden inputs'!$D$15+('Hidden inputs'!$C$16-'Hidden inputs'!$B$16)*'Hidden inputs'!$D$16+('Hidden inputs'!$C$17-'Hidden inputs'!$B$17)*'Hidden inputs'!$D$17+(BR196-'Hidden inputs'!$B$18)*'Hidden inputs'!$D$18))</f>
        <v/>
      </c>
      <c r="BT196" s="10" t="str">
        <f t="shared" ca="1" si="6506"/>
        <v/>
      </c>
      <c r="BU196" s="5" t="str">
        <f t="shared" ca="1" si="6411"/>
        <v/>
      </c>
      <c r="BV196" s="5" t="str">
        <f t="shared" ca="1" si="6412"/>
        <v/>
      </c>
      <c r="BW196" s="5" t="str">
        <f ca="1">IF($B196="","",'Hidden inputs'!$D$11*BN196+'Hidden inputs'!$E$11*BO196)</f>
        <v/>
      </c>
      <c r="BX196" s="11" t="str">
        <f t="shared" ca="1" si="6335"/>
        <v/>
      </c>
      <c r="BY196" s="9" t="str">
        <f t="shared" ca="1" si="6413"/>
        <v/>
      </c>
      <c r="BZ196" s="3" t="str">
        <f t="shared" ca="1" si="6414"/>
        <v/>
      </c>
      <c r="CA196" s="5" t="str" cm="1">
        <f t="array" aca="1" ref="CA196" ca="1">IF($B196="","",IF(BZ196=0,0,IF(DD_Payment="",0,IF(BZ196&lt;_xlfn.IFS(DD_Frequency="Monthly",1,DD_Frequency="Quarterly",IF(MONTH(BZ$2)=1,1,IF(MONTH(BZ$2)=4,1,IF(MONTH(BZ$2)=7,1,IF(MONTH(BZ$2)=10,1,0)))),DD_Frequency="Annually",IF(MONTH(BZ$2)=1,1,0))*DD_Payment,BZ196,_xlfn.IFS(DD_Frequency="Monthly",1,DD_Frequency="Quarterly",IF(MONTH(BZ$2)=1,1,IF(MONTH(BZ$2)=4,1,IF(MONTH(BZ$2)=7,1,IF(MONTH(BZ$2)=10,1,0)))),DD_Frequency="Annually",IF(MONTH(BZ$2)=1,1,0))*DD_Payment))))</f>
        <v/>
      </c>
      <c r="CB196" s="3" t="str">
        <f t="shared" ref="CB196" ca="1" si="9456">IF($B196="","",IF(BZ196&gt;CA196,(BZ196-CA196/2)*(rate_A*(CB$1/365)),0))</f>
        <v/>
      </c>
      <c r="CC196" s="3" t="str">
        <f t="shared" ca="1" si="6508"/>
        <v/>
      </c>
      <c r="CD196" s="3" t="str">
        <f t="shared" ref="CD196" ca="1" si="9457">IF($B196="","",BO196*(1+rate_A*CB$1/365))</f>
        <v/>
      </c>
      <c r="CE196" s="3" t="str">
        <f t="shared" ref="CE196" ca="1" si="9458">IF($B196="","",BP196*(1+rate_A*CB$1/365))</f>
        <v/>
      </c>
      <c r="CF196" s="3" t="str">
        <f t="shared" ref="CF196" ca="1" si="9459">IF($B196="","",BQ196*(1+rate_joint*CB$1/365))</f>
        <v/>
      </c>
      <c r="CG196" s="5" t="str">
        <f t="shared" ca="1" si="6512"/>
        <v/>
      </c>
      <c r="CH196" s="5" t="str" cm="1">
        <f t="array" aca="1" ref="CH196" ca="1">IF(CG196="","",_xlfn.IFS(CG196&lt;='Hidden inputs'!$C$15,CG196*'Hidden inputs'!$D$15,CG196&lt;='Hidden inputs'!$C$16,'Hidden inputs'!$C$15*'Hidden inputs'!$D$15+(CG196-'Hidden inputs'!$B$16)*'Hidden inputs'!$D$16,CG196&lt;='Hidden inputs'!$C$17,'Hidden inputs'!$C$15*'Hidden inputs'!$D$15+('Hidden inputs'!$C$16-'Hidden inputs'!$B$16)*'Hidden inputs'!$D$16+(CG196-'Hidden inputs'!$B$17)*'Hidden inputs'!$D$17,CG196&gt;'Hidden inputs'!$B$18,'Hidden inputs'!$C$15*'Hidden inputs'!$D$15+('Hidden inputs'!$C$16-'Hidden inputs'!$B$16)*'Hidden inputs'!$D$16+('Hidden inputs'!$C$17-'Hidden inputs'!$B$17)*'Hidden inputs'!$D$17+(CG196-'Hidden inputs'!$B$18)*'Hidden inputs'!$D$18))</f>
        <v/>
      </c>
      <c r="CI196" s="10" t="str">
        <f t="shared" ca="1" si="6513"/>
        <v/>
      </c>
      <c r="CJ196" s="5" t="str">
        <f t="shared" ca="1" si="6419"/>
        <v/>
      </c>
      <c r="CK196" s="5" t="str">
        <f t="shared" ca="1" si="6420"/>
        <v/>
      </c>
      <c r="CL196" s="5" t="str">
        <f ca="1">IF($B196="","",'Hidden inputs'!$D$11*CC196+'Hidden inputs'!$E$11*CD196)</f>
        <v/>
      </c>
      <c r="CM196" s="11" t="str">
        <f t="shared" ca="1" si="6340"/>
        <v/>
      </c>
      <c r="CN196" s="9" t="str">
        <f t="shared" ca="1" si="6421"/>
        <v/>
      </c>
      <c r="CO196" s="3" t="str">
        <f t="shared" ca="1" si="6422"/>
        <v/>
      </c>
      <c r="CP196" s="5" t="str" cm="1">
        <f t="array" aca="1" ref="CP196" ca="1">IF($B196="","",IF(CO196=0,0,IF(DD_Payment="",0,IF(CO196&lt;_xlfn.IFS(DD_Frequency="Monthly",1,DD_Frequency="Quarterly",IF(MONTH(CO$2)=1,1,IF(MONTH(CO$2)=4,1,IF(MONTH(CO$2)=7,1,IF(MONTH(CO$2)=10,1,0)))),DD_Frequency="Annually",IF(MONTH(CO$2)=1,1,0))*DD_Payment,CO196,_xlfn.IFS(DD_Frequency="Monthly",1,DD_Frequency="Quarterly",IF(MONTH(CO$2)=1,1,IF(MONTH(CO$2)=4,1,IF(MONTH(CO$2)=7,1,IF(MONTH(CO$2)=10,1,0)))),DD_Frequency="Annually",IF(MONTH(CO$2)=1,1,0))*DD_Payment))))</f>
        <v/>
      </c>
      <c r="CQ196" s="3" t="str">
        <f t="shared" ref="CQ196" ca="1" si="9460">IF($B196="","",IF(CO196&gt;CP196,(CO196-CP196/2)*(rate_A*(CQ$1/365)),0))</f>
        <v/>
      </c>
      <c r="CR196" s="3" t="str">
        <f t="shared" ca="1" si="6515"/>
        <v/>
      </c>
      <c r="CS196" s="3" t="str">
        <f t="shared" ref="CS196" ca="1" si="9461">IF($B196="","",CD196*(1+rate_A*CQ$1/365))</f>
        <v/>
      </c>
      <c r="CT196" s="3" t="str">
        <f t="shared" ref="CT196" ca="1" si="9462">IF($B196="","",CE196*(1+rate_A*CQ$1/365))</f>
        <v/>
      </c>
      <c r="CU196" s="3" t="str">
        <f t="shared" ref="CU196" ca="1" si="9463">IF($B196="","",CF196*(1+rate_joint*CQ$1/365))</f>
        <v/>
      </c>
      <c r="CV196" s="5" t="str">
        <f t="shared" ca="1" si="6519"/>
        <v/>
      </c>
      <c r="CW196" s="5" t="str" cm="1">
        <f t="array" aca="1" ref="CW196" ca="1">IF(CV196="","",_xlfn.IFS(CV196&lt;='Hidden inputs'!$C$15,CV196*'Hidden inputs'!$D$15,CV196&lt;='Hidden inputs'!$C$16,'Hidden inputs'!$C$15*'Hidden inputs'!$D$15+(CV196-'Hidden inputs'!$B$16)*'Hidden inputs'!$D$16,CV196&lt;='Hidden inputs'!$C$17,'Hidden inputs'!$C$15*'Hidden inputs'!$D$15+('Hidden inputs'!$C$16-'Hidden inputs'!$B$16)*'Hidden inputs'!$D$16+(CV196-'Hidden inputs'!$B$17)*'Hidden inputs'!$D$17,CV196&gt;'Hidden inputs'!$B$18,'Hidden inputs'!$C$15*'Hidden inputs'!$D$15+('Hidden inputs'!$C$16-'Hidden inputs'!$B$16)*'Hidden inputs'!$D$16+('Hidden inputs'!$C$17-'Hidden inputs'!$B$17)*'Hidden inputs'!$D$17+(CV196-'Hidden inputs'!$B$18)*'Hidden inputs'!$D$18))</f>
        <v/>
      </c>
      <c r="CX196" s="10" t="str">
        <f t="shared" ca="1" si="6520"/>
        <v/>
      </c>
      <c r="CY196" s="5" t="str">
        <f t="shared" ca="1" si="6427"/>
        <v/>
      </c>
      <c r="CZ196" s="5" t="str">
        <f t="shared" ca="1" si="6428"/>
        <v/>
      </c>
      <c r="DA196" s="5" t="str">
        <f ca="1">IF($B196="","",'Hidden inputs'!$D$11*CR196+'Hidden inputs'!$E$11*CS196)</f>
        <v/>
      </c>
      <c r="DB196" s="11" t="str">
        <f t="shared" ca="1" si="6345"/>
        <v/>
      </c>
      <c r="DC196" s="9" t="str">
        <f t="shared" ca="1" si="6429"/>
        <v/>
      </c>
      <c r="DD196" s="3" t="str">
        <f t="shared" ca="1" si="6430"/>
        <v/>
      </c>
      <c r="DE196" s="5" t="str" cm="1">
        <f t="array" aca="1" ref="DE196" ca="1">IF($B196="","",IF(DD196=0,0,IF(DD_Payment="",0,IF(DD196&lt;_xlfn.IFS(DD_Frequency="Monthly",1,DD_Frequency="Quarterly",IF(MONTH(DD$2)=1,1,IF(MONTH(DD$2)=4,1,IF(MONTH(DD$2)=7,1,IF(MONTH(DD$2)=10,1,0)))),DD_Frequency="Annually",IF(MONTH(DD$2)=1,1,0))*DD_Payment,DD196,_xlfn.IFS(DD_Frequency="Monthly",1,DD_Frequency="Quarterly",IF(MONTH(DD$2)=1,1,IF(MONTH(DD$2)=4,1,IF(MONTH(DD$2)=7,1,IF(MONTH(DD$2)=10,1,0)))),DD_Frequency="Annually",IF(MONTH(DD$2)=1,1,0))*DD_Payment))))</f>
        <v/>
      </c>
      <c r="DF196" s="3" t="str">
        <f t="shared" ref="DF196" ca="1" si="9464">IF($B196="","",IF(DD196&gt;DE196,(DD196-DE196/2)*(rate_A*(DF$1/365)),0))</f>
        <v/>
      </c>
      <c r="DG196" s="3" t="str">
        <f t="shared" ca="1" si="6522"/>
        <v/>
      </c>
      <c r="DH196" s="3" t="str">
        <f t="shared" ref="DH196" ca="1" si="9465">IF($B196="","",CS196*(1+rate_A*DF$1/365))</f>
        <v/>
      </c>
      <c r="DI196" s="3" t="str">
        <f t="shared" ref="DI196" ca="1" si="9466">IF($B196="","",CT196*(1+rate_A*DF$1/365))</f>
        <v/>
      </c>
      <c r="DJ196" s="3" t="str">
        <f t="shared" ref="DJ196" ca="1" si="9467">IF($B196="","",CU196*(1+rate_joint*DF$1/365))</f>
        <v/>
      </c>
      <c r="DK196" s="5" t="str">
        <f t="shared" ca="1" si="6526"/>
        <v/>
      </c>
      <c r="DL196" s="5" t="str" cm="1">
        <f t="array" aca="1" ref="DL196" ca="1">IF(DK196="","",_xlfn.IFS(DK196&lt;='Hidden inputs'!$C$15,DK196*'Hidden inputs'!$D$15,DK196&lt;='Hidden inputs'!$C$16,'Hidden inputs'!$C$15*'Hidden inputs'!$D$15+(DK196-'Hidden inputs'!$B$16)*'Hidden inputs'!$D$16,DK196&lt;='Hidden inputs'!$C$17,'Hidden inputs'!$C$15*'Hidden inputs'!$D$15+('Hidden inputs'!$C$16-'Hidden inputs'!$B$16)*'Hidden inputs'!$D$16+(DK196-'Hidden inputs'!$B$17)*'Hidden inputs'!$D$17,DK196&gt;'Hidden inputs'!$B$18,'Hidden inputs'!$C$15*'Hidden inputs'!$D$15+('Hidden inputs'!$C$16-'Hidden inputs'!$B$16)*'Hidden inputs'!$D$16+('Hidden inputs'!$C$17-'Hidden inputs'!$B$17)*'Hidden inputs'!$D$17+(DK196-'Hidden inputs'!$B$18)*'Hidden inputs'!$D$18))</f>
        <v/>
      </c>
      <c r="DM196" s="10" t="str">
        <f t="shared" ca="1" si="6527"/>
        <v/>
      </c>
      <c r="DN196" s="5" t="str">
        <f t="shared" ca="1" si="6435"/>
        <v/>
      </c>
      <c r="DO196" s="5" t="str">
        <f t="shared" ca="1" si="6436"/>
        <v/>
      </c>
      <c r="DP196" s="5" t="str">
        <f ca="1">IF($B196="","",'Hidden inputs'!$D$11*DG196+'Hidden inputs'!$E$11*DH196)</f>
        <v/>
      </c>
      <c r="DQ196" s="11" t="str">
        <f t="shared" ca="1" si="6350"/>
        <v/>
      </c>
      <c r="DR196" s="9" t="str">
        <f t="shared" ca="1" si="6437"/>
        <v/>
      </c>
      <c r="DS196" s="3" t="str">
        <f t="shared" ca="1" si="6438"/>
        <v/>
      </c>
      <c r="DT196" s="5" t="str" cm="1">
        <f t="array" aca="1" ref="DT196" ca="1">IF($B196="","",IF(DS196=0,0,IF(DD_Payment="",0,IF(DS196&lt;_xlfn.IFS(DD_Frequency="Monthly",1,DD_Frequency="Quarterly",IF(MONTH(DS$2)=1,1,IF(MONTH(DS$2)=4,1,IF(MONTH(DS$2)=7,1,IF(MONTH(DS$2)=10,1,0)))),DD_Frequency="Annually",IF(MONTH(DS$2)=1,1,0))*DD_Payment,DS196,_xlfn.IFS(DD_Frequency="Monthly",1,DD_Frequency="Quarterly",IF(MONTH(DS$2)=1,1,IF(MONTH(DS$2)=4,1,IF(MONTH(DS$2)=7,1,IF(MONTH(DS$2)=10,1,0)))),DD_Frequency="Annually",IF(MONTH(DS$2)=1,1,0))*DD_Payment))))</f>
        <v/>
      </c>
      <c r="DU196" s="3" t="str">
        <f t="shared" ref="DU196" ca="1" si="9468">IF($B196="","",IF(DS196&gt;DT196,(DS196-DT196/2)*(rate_A*(DU$1/365)),0))</f>
        <v/>
      </c>
      <c r="DV196" s="3" t="str">
        <f t="shared" ca="1" si="6529"/>
        <v/>
      </c>
      <c r="DW196" s="3" t="str">
        <f t="shared" ref="DW196" ca="1" si="9469">IF($B196="","",DH196*(1+rate_A*DU$1/365))</f>
        <v/>
      </c>
      <c r="DX196" s="3" t="str">
        <f t="shared" ref="DX196" ca="1" si="9470">IF($B196="","",DI196*(1+rate_A*DU$1/365))</f>
        <v/>
      </c>
      <c r="DY196" s="3" t="str">
        <f t="shared" ref="DY196" ca="1" si="9471">IF($B196="","",DJ196*(1+rate_joint*DU$1/365))</f>
        <v/>
      </c>
      <c r="DZ196" s="5" t="str">
        <f t="shared" ca="1" si="6533"/>
        <v/>
      </c>
      <c r="EA196" s="5" t="str" cm="1">
        <f t="array" aca="1" ref="EA196" ca="1">IF(DZ196="","",_xlfn.IFS(DZ196&lt;='Hidden inputs'!$C$15,DZ196*'Hidden inputs'!$D$15,DZ196&lt;='Hidden inputs'!$C$16,'Hidden inputs'!$C$15*'Hidden inputs'!$D$15+(DZ196-'Hidden inputs'!$B$16)*'Hidden inputs'!$D$16,DZ196&lt;='Hidden inputs'!$C$17,'Hidden inputs'!$C$15*'Hidden inputs'!$D$15+('Hidden inputs'!$C$16-'Hidden inputs'!$B$16)*'Hidden inputs'!$D$16+(DZ196-'Hidden inputs'!$B$17)*'Hidden inputs'!$D$17,DZ196&gt;'Hidden inputs'!$B$18,'Hidden inputs'!$C$15*'Hidden inputs'!$D$15+('Hidden inputs'!$C$16-'Hidden inputs'!$B$16)*'Hidden inputs'!$D$16+('Hidden inputs'!$C$17-'Hidden inputs'!$B$17)*'Hidden inputs'!$D$17+(DZ196-'Hidden inputs'!$B$18)*'Hidden inputs'!$D$18))</f>
        <v/>
      </c>
      <c r="EB196" s="10" t="str">
        <f t="shared" ca="1" si="6534"/>
        <v/>
      </c>
      <c r="EC196" s="5" t="str">
        <f t="shared" ca="1" si="6443"/>
        <v/>
      </c>
      <c r="ED196" s="5" t="str">
        <f t="shared" ca="1" si="6444"/>
        <v/>
      </c>
      <c r="EE196" s="5" t="str">
        <f ca="1">IF($B196="","",'Hidden inputs'!$D$11*DV196+'Hidden inputs'!$E$11*DW196)</f>
        <v/>
      </c>
      <c r="EF196" s="11" t="str">
        <f t="shared" ca="1" si="6355"/>
        <v/>
      </c>
      <c r="EG196" s="9" t="str">
        <f t="shared" ca="1" si="6445"/>
        <v/>
      </c>
      <c r="EH196" s="3" t="str">
        <f t="shared" ca="1" si="6446"/>
        <v/>
      </c>
      <c r="EI196" s="5" t="str" cm="1">
        <f t="array" aca="1" ref="EI196" ca="1">IF($B196="","",IF(EH196=0,0,IF(DD_Payment="",0,IF(EH196&lt;_xlfn.IFS(DD_Frequency="Monthly",1,DD_Frequency="Quarterly",IF(MONTH(EH$2)=1,1,IF(MONTH(EH$2)=4,1,IF(MONTH(EH$2)=7,1,IF(MONTH(EH$2)=10,1,0)))),DD_Frequency="Annually",IF(MONTH(EH$2)=1,1,0))*DD_Payment,EH196,_xlfn.IFS(DD_Frequency="Monthly",1,DD_Frequency="Quarterly",IF(MONTH(EH$2)=1,1,IF(MONTH(EH$2)=4,1,IF(MONTH(EH$2)=7,1,IF(MONTH(EH$2)=10,1,0)))),DD_Frequency="Annually",IF(MONTH(EH$2)=1,1,0))*DD_Payment))))</f>
        <v/>
      </c>
      <c r="EJ196" s="3" t="str">
        <f t="shared" ref="EJ196" ca="1" si="9472">IF($B196="","",IF(EH196&gt;EI196,(EH196-EI196/2)*(rate_A*(EJ$1/365)),0))</f>
        <v/>
      </c>
      <c r="EK196" s="3" t="str">
        <f t="shared" ca="1" si="6536"/>
        <v/>
      </c>
      <c r="EL196" s="3" t="str">
        <f t="shared" ref="EL196" ca="1" si="9473">IF($B196="","",DW196*(1+rate_A*EJ$1/365))</f>
        <v/>
      </c>
      <c r="EM196" s="3" t="str">
        <f t="shared" ref="EM196" ca="1" si="9474">IF($B196="","",DX196*(1+rate_A*EJ$1/365))</f>
        <v/>
      </c>
      <c r="EN196" s="3" t="str">
        <f t="shared" ref="EN196" ca="1" si="9475">IF($B196="","",DY196*(1+rate_joint*EJ$1/365))</f>
        <v/>
      </c>
      <c r="EO196" s="5" t="str">
        <f t="shared" ca="1" si="6540"/>
        <v/>
      </c>
      <c r="EP196" s="5" t="str" cm="1">
        <f t="array" aca="1" ref="EP196" ca="1">IF(EO196="","",_xlfn.IFS(EO196&lt;='Hidden inputs'!$C$15,EO196*'Hidden inputs'!$D$15,EO196&lt;='Hidden inputs'!$C$16,'Hidden inputs'!$C$15*'Hidden inputs'!$D$15+(EO196-'Hidden inputs'!$B$16)*'Hidden inputs'!$D$16,EO196&lt;='Hidden inputs'!$C$17,'Hidden inputs'!$C$15*'Hidden inputs'!$D$15+('Hidden inputs'!$C$16-'Hidden inputs'!$B$16)*'Hidden inputs'!$D$16+(EO196-'Hidden inputs'!$B$17)*'Hidden inputs'!$D$17,EO196&gt;'Hidden inputs'!$B$18,'Hidden inputs'!$C$15*'Hidden inputs'!$D$15+('Hidden inputs'!$C$16-'Hidden inputs'!$B$16)*'Hidden inputs'!$D$16+('Hidden inputs'!$C$17-'Hidden inputs'!$B$17)*'Hidden inputs'!$D$17+(EO196-'Hidden inputs'!$B$18)*'Hidden inputs'!$D$18))</f>
        <v/>
      </c>
      <c r="EQ196" s="10" t="str">
        <f t="shared" ca="1" si="6541"/>
        <v/>
      </c>
      <c r="ER196" s="5" t="str">
        <f t="shared" ca="1" si="6451"/>
        <v/>
      </c>
      <c r="ES196" s="5" t="str">
        <f t="shared" ca="1" si="6452"/>
        <v/>
      </c>
      <c r="ET196" s="5" t="str">
        <f ca="1">IF($B196="","",'Hidden inputs'!$D$11*EK196+'Hidden inputs'!$E$11*EL196)</f>
        <v/>
      </c>
      <c r="EU196" s="11" t="str">
        <f t="shared" ca="1" si="6360"/>
        <v/>
      </c>
      <c r="EV196" s="9" t="str">
        <f t="shared" ca="1" si="6453"/>
        <v/>
      </c>
      <c r="EW196" s="3" t="str">
        <f t="shared" ca="1" si="6454"/>
        <v/>
      </c>
      <c r="EX196" s="5" t="str" cm="1">
        <f t="array" aca="1" ref="EX196" ca="1">IF($B196="","",IF(EW196=0,0,IF(DD_Payment="",0,IF(EW196&lt;_xlfn.IFS(DD_Frequency="Monthly",1,DD_Frequency="Quarterly",IF(MONTH(EW$2)=1,1,IF(MONTH(EW$2)=4,1,IF(MONTH(EW$2)=7,1,IF(MONTH(EW$2)=10,1,0)))),DD_Frequency="Annually",IF(MONTH(EW$2)=1,1,0))*DD_Payment,EW196,_xlfn.IFS(DD_Frequency="Monthly",1,DD_Frequency="Quarterly",IF(MONTH(EW$2)=1,1,IF(MONTH(EW$2)=4,1,IF(MONTH(EW$2)=7,1,IF(MONTH(EW$2)=10,1,0)))),DD_Frequency="Annually",IF(MONTH(EW$2)=1,1,0))*DD_Payment))))</f>
        <v/>
      </c>
      <c r="EY196" s="3" t="str">
        <f t="shared" ref="EY196" ca="1" si="9476">IF($B196="","",IF(EW196&gt;EX196,(EW196-EX196/2)*(rate_A*(EY$1/365)),0))</f>
        <v/>
      </c>
      <c r="EZ196" s="3" t="str">
        <f t="shared" ca="1" si="6543"/>
        <v/>
      </c>
      <c r="FA196" s="3" t="str">
        <f t="shared" ref="FA196" ca="1" si="9477">IF($B196="","",EL196*(1+rate_A*EY$1/365))</f>
        <v/>
      </c>
      <c r="FB196" s="3" t="str">
        <f t="shared" ref="FB196" ca="1" si="9478">IF($B196="","",EM196*(1+rate_A*EY$1/365))</f>
        <v/>
      </c>
      <c r="FC196" s="3" t="str">
        <f t="shared" ref="FC196" ca="1" si="9479">IF($B196="","",EN196*(1+rate_joint*EY$1/365))</f>
        <v/>
      </c>
      <c r="FD196" s="5" t="str">
        <f t="shared" ca="1" si="6547"/>
        <v/>
      </c>
      <c r="FE196" s="5" t="str" cm="1">
        <f t="array" aca="1" ref="FE196" ca="1">IF(FD196="","",_xlfn.IFS(FD196&lt;='Hidden inputs'!$C$15,FD196*'Hidden inputs'!$D$15,FD196&lt;='Hidden inputs'!$C$16,'Hidden inputs'!$C$15*'Hidden inputs'!$D$15+(FD196-'Hidden inputs'!$B$16)*'Hidden inputs'!$D$16,FD196&lt;='Hidden inputs'!$C$17,'Hidden inputs'!$C$15*'Hidden inputs'!$D$15+('Hidden inputs'!$C$16-'Hidden inputs'!$B$16)*'Hidden inputs'!$D$16+(FD196-'Hidden inputs'!$B$17)*'Hidden inputs'!$D$17,FD196&gt;'Hidden inputs'!$B$18,'Hidden inputs'!$C$15*'Hidden inputs'!$D$15+('Hidden inputs'!$C$16-'Hidden inputs'!$B$16)*'Hidden inputs'!$D$16+('Hidden inputs'!$C$17-'Hidden inputs'!$B$17)*'Hidden inputs'!$D$17+(FD196-'Hidden inputs'!$B$18)*'Hidden inputs'!$D$18))</f>
        <v/>
      </c>
      <c r="FF196" s="10" t="str">
        <f t="shared" ca="1" si="6548"/>
        <v/>
      </c>
      <c r="FG196" s="5" t="str">
        <f t="shared" ca="1" si="6459"/>
        <v/>
      </c>
      <c r="FH196" s="5" t="str">
        <f t="shared" ca="1" si="6460"/>
        <v/>
      </c>
      <c r="FI196" s="5" t="str">
        <f ca="1">IF($B196="","",'Hidden inputs'!$D$11*EZ196+'Hidden inputs'!$E$11*FA196)</f>
        <v/>
      </c>
      <c r="FJ196" s="11" t="str">
        <f t="shared" ca="1" si="6365"/>
        <v/>
      </c>
      <c r="FK196" s="9" t="str">
        <f t="shared" ca="1" si="6461"/>
        <v/>
      </c>
      <c r="FL196" s="3" t="str">
        <f t="shared" ca="1" si="6462"/>
        <v/>
      </c>
      <c r="FM196" s="5" t="str" cm="1">
        <f t="array" aca="1" ref="FM196" ca="1">IF($B196="","",IF(FL196=0,0,IF(DD_Payment="",0,IF(FL196&lt;_xlfn.IFS(DD_Frequency="Monthly",1,DD_Frequency="Quarterly",IF(MONTH(FL$2)=1,1,IF(MONTH(FL$2)=4,1,IF(MONTH(FL$2)=7,1,IF(MONTH(FL$2)=10,1,0)))),DD_Frequency="Annually",IF(MONTH(FL$2)=1,1,0))*DD_Payment,FL196,_xlfn.IFS(DD_Frequency="Monthly",1,DD_Frequency="Quarterly",IF(MONTH(FL$2)=1,1,IF(MONTH(FL$2)=4,1,IF(MONTH(FL$2)=7,1,IF(MONTH(FL$2)=10,1,0)))),DD_Frequency="Annually",IF(MONTH(FL$2)=1,1,0))*DD_Payment))))</f>
        <v/>
      </c>
      <c r="FN196" s="3" t="str">
        <f t="shared" ref="FN196" ca="1" si="9480">IF($B196="","",IF(FL196&gt;FM196,(FL196-FM196/2)*(rate_A*(FN$1/365)),0))</f>
        <v/>
      </c>
      <c r="FO196" s="3" t="str">
        <f t="shared" ca="1" si="6550"/>
        <v/>
      </c>
      <c r="FP196" s="3" t="str">
        <f t="shared" ref="FP196" ca="1" si="9481">IF($B196="","",FA196*(1+rate_A*FN$1/365))</f>
        <v/>
      </c>
      <c r="FQ196" s="3" t="str">
        <f t="shared" ref="FQ196" ca="1" si="9482">IF($B196="","",FB196*(1+rate_A*FN$1/365))</f>
        <v/>
      </c>
      <c r="FR196" s="3" t="str">
        <f t="shared" ref="FR196" ca="1" si="9483">IF($B196="","",FC196*(1+rate_joint*FN$1/365))</f>
        <v/>
      </c>
      <c r="FS196" s="5" t="str">
        <f t="shared" ca="1" si="6554"/>
        <v/>
      </c>
      <c r="FT196" s="5" t="str" cm="1">
        <f t="array" aca="1" ref="FT196" ca="1">IF(FS196="","",_xlfn.IFS(FS196&lt;='Hidden inputs'!$C$15,FS196*'Hidden inputs'!$D$15,FS196&lt;='Hidden inputs'!$C$16,'Hidden inputs'!$C$15*'Hidden inputs'!$D$15+(FS196-'Hidden inputs'!$B$16)*'Hidden inputs'!$D$16,FS196&lt;='Hidden inputs'!$C$17,'Hidden inputs'!$C$15*'Hidden inputs'!$D$15+('Hidden inputs'!$C$16-'Hidden inputs'!$B$16)*'Hidden inputs'!$D$16+(FS196-'Hidden inputs'!$B$17)*'Hidden inputs'!$D$17,FS196&gt;'Hidden inputs'!$B$18,'Hidden inputs'!$C$15*'Hidden inputs'!$D$15+('Hidden inputs'!$C$16-'Hidden inputs'!$B$16)*'Hidden inputs'!$D$16+('Hidden inputs'!$C$17-'Hidden inputs'!$B$17)*'Hidden inputs'!$D$17+(FS196-'Hidden inputs'!$B$18)*'Hidden inputs'!$D$18))</f>
        <v/>
      </c>
      <c r="FU196" s="10" t="str">
        <f t="shared" ca="1" si="6555"/>
        <v/>
      </c>
      <c r="FV196" s="5" t="str">
        <f t="shared" ca="1" si="6467"/>
        <v/>
      </c>
      <c r="FW196" s="5" t="str">
        <f t="shared" ca="1" si="6468"/>
        <v/>
      </c>
      <c r="FX196" s="5" t="str">
        <f ca="1">IF($B196="","",'Hidden inputs'!$D$11*FO196+'Hidden inputs'!$E$11*FP196)</f>
        <v/>
      </c>
      <c r="FY196" s="11" t="str">
        <f t="shared" ca="1" si="6370"/>
        <v/>
      </c>
      <c r="FZ196" s="9" t="str">
        <f t="shared" ca="1" si="6469"/>
        <v/>
      </c>
      <c r="GA196" s="5" t="str">
        <f t="shared" ca="1" si="6470"/>
        <v/>
      </c>
      <c r="GB196" s="5" t="str">
        <f t="shared" ca="1" si="6471"/>
        <v/>
      </c>
      <c r="GC196" s="5" t="str">
        <f t="shared" ca="1" si="6371"/>
        <v/>
      </c>
      <c r="GD196" s="5" t="str">
        <f t="shared" ca="1" si="6372"/>
        <v/>
      </c>
    </row>
    <row r="197" spans="1:186" x14ac:dyDescent="0.35">
      <c r="A197" s="2"/>
      <c r="B197" s="6" t="str">
        <f t="shared" ca="1" si="6374"/>
        <v/>
      </c>
      <c r="C197" s="5" t="str">
        <f t="shared" ca="1" si="6472"/>
        <v/>
      </c>
      <c r="D197" s="5" t="str" cm="1">
        <f t="array" aca="1" ref="D197" ca="1">IF($B197="","",IF(C197=0,0,IF(DD_Payment="",0,IF(C197&lt;_xlfn.IFS(DD_Frequency="Monthly",1,DD_Frequency="Quarterly",IF(MONTH(C$2)=1,1,IF(MONTH(C$2)=4,1,IF(MONTH(C$2)=7,1,IF(MONTH(C$2)=10,1,0)))),DD_Frequency="Annually",IF(MONTH(C$2)=1,1,0))*DD_Payment,C197,_xlfn.IFS(DD_Frequency="Monthly",1,DD_Frequency="Quarterly",IF(MONTH(C$2)=1,1,IF(MONTH(C$2)=4,1,IF(MONTH(C$2)=7,1,IF(MONTH(C$2)=10,1,0)))),DD_Frequency="Annually",IF(MONTH(C$2)=1,1,0))*DD_Payment))))</f>
        <v/>
      </c>
      <c r="E197" s="5" t="str">
        <f t="shared" ref="E197" ca="1" si="9484">IF(B197="","",IF(C197&gt;D197,(C197-D197/2)*(rate_A*(E$1/365)),0))</f>
        <v/>
      </c>
      <c r="F197" s="5" t="str">
        <f t="shared" ca="1" si="6376"/>
        <v/>
      </c>
      <c r="G197" s="5" t="str">
        <f t="shared" ref="G197" ca="1" si="9485">IF(B197="","",G196*(1+rate_A*E$1/365))</f>
        <v/>
      </c>
      <c r="H197" s="5" t="str">
        <f t="shared" ref="H197" ca="1" si="9486">IF(B197="","",H196*(1+rate_A*E$1/365))</f>
        <v/>
      </c>
      <c r="I197" s="5" t="str">
        <f t="shared" ref="I197" ca="1" si="9487">IF(B197="","",I196*(1+rate_joint*E$1/365))</f>
        <v/>
      </c>
      <c r="J197" s="5" t="str">
        <f t="shared" ca="1" si="6477"/>
        <v/>
      </c>
      <c r="K197" s="5" t="str" cm="1">
        <f t="array" aca="1" ref="K197" ca="1">IF(J197="","",_xlfn.IFS(J197&lt;='Hidden inputs'!$C$15,J197*'Hidden inputs'!$D$15,J197&lt;='Hidden inputs'!$C$16,'Hidden inputs'!$C$15*'Hidden inputs'!$D$15+(J197-'Hidden inputs'!$B$16)*'Hidden inputs'!$D$16,J197&lt;='Hidden inputs'!$C$17,'Hidden inputs'!$C$15*'Hidden inputs'!$D$15+('Hidden inputs'!$C$16-'Hidden inputs'!$B$16)*'Hidden inputs'!$D$16+(J197-'Hidden inputs'!$B$17)*'Hidden inputs'!$D$17,J197&gt;'Hidden inputs'!$B$18,'Hidden inputs'!$C$15*'Hidden inputs'!$D$15+('Hidden inputs'!$C$16-'Hidden inputs'!$B$16)*'Hidden inputs'!$D$16+('Hidden inputs'!$C$17-'Hidden inputs'!$B$17)*'Hidden inputs'!$D$17+(J197-'Hidden inputs'!$B$18)*'Hidden inputs'!$D$18))</f>
        <v/>
      </c>
      <c r="L197" s="11" t="str">
        <f t="shared" ca="1" si="6478"/>
        <v/>
      </c>
      <c r="M197" s="5" t="str">
        <f t="shared" ca="1" si="6380"/>
        <v/>
      </c>
      <c r="N197" s="5" t="str">
        <f t="shared" ca="1" si="6381"/>
        <v/>
      </c>
      <c r="O197" s="5" t="str">
        <f ca="1">IF(B197="","",'Hidden inputs'!$D$11*F197+'Hidden inputs'!$E$11*G197)</f>
        <v/>
      </c>
      <c r="P197" s="11" t="str">
        <f t="shared" ref="P197:P260" ca="1" si="9488">IF($B197="","",$P$4)</f>
        <v/>
      </c>
      <c r="Q197" s="20" t="str">
        <f t="shared" ref="Q197:Q260" ca="1" si="9489">IF($B197="","",P197*F197)</f>
        <v/>
      </c>
      <c r="R197" s="3" t="str">
        <f t="shared" ca="1" si="6382"/>
        <v/>
      </c>
      <c r="S197" s="5" t="str" cm="1">
        <f t="array" aca="1" ref="S197" ca="1">IF($B197="","",IF(R197=0,0,IF(DD_Payment="",0,IF(R197&lt;_xlfn.IFS(DD_Frequency="Monthly",1,DD_Frequency="Quarterly",IF(MONTH(R$2)=1,1,IF(MONTH(R$2)=4,1,IF(MONTH(R$2)=7,1,IF(MONTH(R$2)=10,1,0)))),DD_Frequency="Annually",IF(MONTH(R$2)=1,1,0))*DD_Payment,R197,_xlfn.IFS(DD_Frequency="Monthly",1,DD_Frequency="Quarterly",IF(MONTH(R$2)=1,1,IF(MONTH(R$2)=4,1,IF(MONTH(R$2)=7,1,IF(MONTH(R$2)=10,1,0)))),DD_Frequency="Annually",IF(MONTH(R$2)=1,1,0))*DD_Payment))))</f>
        <v/>
      </c>
      <c r="T197" s="3" t="str">
        <f t="shared" ref="T197" ca="1" si="9490">IF(B197="","",IF(R197&gt;S197,(R197-S197/2)*(rate_A*((T$1+A197)/365)),0))</f>
        <v/>
      </c>
      <c r="U197" s="3" t="str">
        <f t="shared" ca="1" si="6384"/>
        <v/>
      </c>
      <c r="V197" s="3" t="str">
        <f t="shared" ref="V197" ca="1" si="9491">IF(B197="","",G197*(1+rate_A*(T$1+A197)/365))</f>
        <v/>
      </c>
      <c r="W197" s="3" t="str">
        <f t="shared" ref="W197" ca="1" si="9492">IF(B197="","",H197*(1+rate_A*(T$1+A197)/365))</f>
        <v/>
      </c>
      <c r="X197" s="3" t="str">
        <f t="shared" ref="X197" ca="1" si="9493">IF(B197="","",I197*(1+rate_joint*(T$1+A197)/365))</f>
        <v/>
      </c>
      <c r="Y197" s="5" t="str">
        <f t="shared" ca="1" si="6483"/>
        <v/>
      </c>
      <c r="Z197" s="5" t="str" cm="1">
        <f t="array" aca="1" ref="Z197" ca="1">IF(Y197="","",_xlfn.IFS(Y197&lt;='Hidden inputs'!$C$15,Y197*'Hidden inputs'!$D$15,Y197&lt;='Hidden inputs'!$C$16,'Hidden inputs'!$C$15*'Hidden inputs'!$D$15+(Y197-'Hidden inputs'!$B$16)*'Hidden inputs'!$D$16,Y197&lt;='Hidden inputs'!$C$17,'Hidden inputs'!$C$15*'Hidden inputs'!$D$15+('Hidden inputs'!$C$16-'Hidden inputs'!$B$16)*'Hidden inputs'!$D$16+(Y197-'Hidden inputs'!$B$17)*'Hidden inputs'!$D$17,Y197&gt;'Hidden inputs'!$B$18,'Hidden inputs'!$C$15*'Hidden inputs'!$D$15+('Hidden inputs'!$C$16-'Hidden inputs'!$B$16)*'Hidden inputs'!$D$16+('Hidden inputs'!$C$17-'Hidden inputs'!$B$17)*'Hidden inputs'!$D$17+(Y197-'Hidden inputs'!$B$18)*'Hidden inputs'!$D$18))</f>
        <v/>
      </c>
      <c r="AA197" s="10" t="str">
        <f t="shared" ca="1" si="6484"/>
        <v/>
      </c>
      <c r="AB197" s="5" t="str">
        <f t="shared" ca="1" si="6388"/>
        <v/>
      </c>
      <c r="AC197" s="5" t="str">
        <f t="shared" ca="1" si="6485"/>
        <v/>
      </c>
      <c r="AD197" s="5" t="str">
        <f ca="1">IF(B197="","",'Hidden inputs'!$D$11*U197+'Hidden inputs'!$E$11*V197)</f>
        <v/>
      </c>
      <c r="AE197" s="11" t="str">
        <f t="shared" ref="AE197:AE260" ca="1" si="9494">IF($B197="","",$P$4)</f>
        <v/>
      </c>
      <c r="AF197" s="9" t="str">
        <f t="shared" ca="1" si="6389"/>
        <v/>
      </c>
      <c r="AG197" s="3" t="str">
        <f t="shared" ca="1" si="6390"/>
        <v/>
      </c>
      <c r="AH197" s="5" t="str" cm="1">
        <f t="array" aca="1" ref="AH197" ca="1">IF($B197="","",IF(AG197=0,0,IF(DD_Payment="",0,IF(AG197&lt;_xlfn.IFS(DD_Frequency="Monthly",1,DD_Frequency="Quarterly",IF(MONTH(AG$2)=1,1,IF(MONTH(AG$2)=4,1,IF(MONTH(AG$2)=7,1,IF(MONTH(AG$2)=10,1,0)))),DD_Frequency="Annually",IF(MONTH(AG$2)=1,1,0))*DD_Payment,AG197,_xlfn.IFS(DD_Frequency="Monthly",1,DD_Frequency="Quarterly",IF(MONTH(AG$2)=1,1,IF(MONTH(AG$2)=4,1,IF(MONTH(AG$2)=7,1,IF(MONTH(AG$2)=10,1,0)))),DD_Frequency="Annually",IF(MONTH(AG$2)=1,1,0))*DD_Payment))))</f>
        <v/>
      </c>
      <c r="AI197" s="3" t="str">
        <f t="shared" ref="AI197" ca="1" si="9495">IF($B197="","",IF(AG197&gt;AH197,(AG197-AH197/2)*(rate_A*(AI$1/365)),0))</f>
        <v/>
      </c>
      <c r="AJ197" s="3" t="str">
        <f t="shared" ca="1" si="6487"/>
        <v/>
      </c>
      <c r="AK197" s="3" t="str">
        <f t="shared" ref="AK197" ca="1" si="9496">IF($B197="","",V197*(1+rate_A*AI$1/365))</f>
        <v/>
      </c>
      <c r="AL197" s="3" t="str">
        <f t="shared" ref="AL197" ca="1" si="9497">IF($B197="","",W197*(1+rate_A*AI$1/365))</f>
        <v/>
      </c>
      <c r="AM197" s="3" t="str">
        <f t="shared" ref="AM197" ca="1" si="9498">IF($B197="","",X197*(1+rate_joint*AI$1/365))</f>
        <v/>
      </c>
      <c r="AN197" s="5" t="str">
        <f t="shared" ca="1" si="6491"/>
        <v/>
      </c>
      <c r="AO197" s="5" t="str" cm="1">
        <f t="array" aca="1" ref="AO197" ca="1">IF(AN197="","",_xlfn.IFS(AN197&lt;='Hidden inputs'!$C$15,AN197*'Hidden inputs'!$D$15,AN197&lt;='Hidden inputs'!$C$16,'Hidden inputs'!$C$15*'Hidden inputs'!$D$15+(AN197-'Hidden inputs'!$B$16)*'Hidden inputs'!$D$16,AN197&lt;='Hidden inputs'!$C$17,'Hidden inputs'!$C$15*'Hidden inputs'!$D$15+('Hidden inputs'!$C$16-'Hidden inputs'!$B$16)*'Hidden inputs'!$D$16+(AN197-'Hidden inputs'!$B$17)*'Hidden inputs'!$D$17,AN197&gt;'Hidden inputs'!$B$18,'Hidden inputs'!$C$15*'Hidden inputs'!$D$15+('Hidden inputs'!$C$16-'Hidden inputs'!$B$16)*'Hidden inputs'!$D$16+('Hidden inputs'!$C$17-'Hidden inputs'!$B$17)*'Hidden inputs'!$D$17+(AN197-'Hidden inputs'!$B$18)*'Hidden inputs'!$D$18))</f>
        <v/>
      </c>
      <c r="AP197" s="10" t="str">
        <f t="shared" ca="1" si="6492"/>
        <v/>
      </c>
      <c r="AQ197" s="5" t="str">
        <f t="shared" ca="1" si="6395"/>
        <v/>
      </c>
      <c r="AR197" s="5" t="str">
        <f t="shared" ca="1" si="6396"/>
        <v/>
      </c>
      <c r="AS197" s="5" t="str">
        <f ca="1">IF($B197="","",'Hidden inputs'!$D$11*AJ197+'Hidden inputs'!$E$11*AK197)</f>
        <v/>
      </c>
      <c r="AT197" s="11" t="str">
        <f t="shared" ref="AT197:AT260" ca="1" si="9499">IF($B197="","",$P$4)</f>
        <v/>
      </c>
      <c r="AU197" s="9" t="str">
        <f t="shared" ca="1" si="6397"/>
        <v/>
      </c>
      <c r="AV197" s="3" t="str">
        <f t="shared" ca="1" si="6398"/>
        <v/>
      </c>
      <c r="AW197" s="5" t="str" cm="1">
        <f t="array" aca="1" ref="AW197" ca="1">IF($B197="","",IF(AV197=0,0,IF(DD_Payment="",0,IF(AV197&lt;_xlfn.IFS(DD_Frequency="Monthly",1,DD_Frequency="Quarterly",IF(MONTH(AV$2)=1,1,IF(MONTH(AV$2)=4,1,IF(MONTH(AV$2)=7,1,IF(MONTH(AV$2)=10,1,0)))),DD_Frequency="Annually",IF(MONTH(AV$2)=1,1,0))*DD_Payment,AV197,_xlfn.IFS(DD_Frequency="Monthly",1,DD_Frequency="Quarterly",IF(MONTH(AV$2)=1,1,IF(MONTH(AV$2)=4,1,IF(MONTH(AV$2)=7,1,IF(MONTH(AV$2)=10,1,0)))),DD_Frequency="Annually",IF(MONTH(AV$2)=1,1,0))*DD_Payment))))</f>
        <v/>
      </c>
      <c r="AX197" s="3" t="str">
        <f t="shared" ref="AX197" ca="1" si="9500">IF($B197="","",IF(AV197&gt;AW197,(AV197-AW197/2)*(rate_A*(AX$1/365)),0))</f>
        <v/>
      </c>
      <c r="AY197" s="3" t="str">
        <f t="shared" ca="1" si="6494"/>
        <v/>
      </c>
      <c r="AZ197" s="3" t="str">
        <f t="shared" ref="AZ197" ca="1" si="9501">IF($B197="","",AK197*(1+rate_A*AX$1/365))</f>
        <v/>
      </c>
      <c r="BA197" s="3" t="str">
        <f t="shared" ref="BA197" ca="1" si="9502">IF($B197="","",AL197*(1+rate_A*AX$1/365))</f>
        <v/>
      </c>
      <c r="BB197" s="3" t="str">
        <f t="shared" ref="BB197" ca="1" si="9503">IF($B197="","",AM197*(1+rate_joint*AX$1/365))</f>
        <v/>
      </c>
      <c r="BC197" s="5" t="str">
        <f t="shared" ca="1" si="6498"/>
        <v/>
      </c>
      <c r="BD197" s="5" t="str" cm="1">
        <f t="array" aca="1" ref="BD197" ca="1">IF(BC197="","",_xlfn.IFS(BC197&lt;='Hidden inputs'!$C$15,BC197*'Hidden inputs'!$D$15,BC197&lt;='Hidden inputs'!$C$16,'Hidden inputs'!$C$15*'Hidden inputs'!$D$15+(BC197-'Hidden inputs'!$B$16)*'Hidden inputs'!$D$16,BC197&lt;='Hidden inputs'!$C$17,'Hidden inputs'!$C$15*'Hidden inputs'!$D$15+('Hidden inputs'!$C$16-'Hidden inputs'!$B$16)*'Hidden inputs'!$D$16+(BC197-'Hidden inputs'!$B$17)*'Hidden inputs'!$D$17,BC197&gt;'Hidden inputs'!$B$18,'Hidden inputs'!$C$15*'Hidden inputs'!$D$15+('Hidden inputs'!$C$16-'Hidden inputs'!$B$16)*'Hidden inputs'!$D$16+('Hidden inputs'!$C$17-'Hidden inputs'!$B$17)*'Hidden inputs'!$D$17+(BC197-'Hidden inputs'!$B$18)*'Hidden inputs'!$D$18))</f>
        <v/>
      </c>
      <c r="BE197" s="10" t="str">
        <f t="shared" ca="1" si="6499"/>
        <v/>
      </c>
      <c r="BF197" s="5" t="str">
        <f t="shared" ca="1" si="6403"/>
        <v/>
      </c>
      <c r="BG197" s="5" t="str">
        <f t="shared" ca="1" si="6404"/>
        <v/>
      </c>
      <c r="BH197" s="5" t="str">
        <f ca="1">IF($B197="","",'Hidden inputs'!$D$11*AY197+'Hidden inputs'!$E$11*AZ197)</f>
        <v/>
      </c>
      <c r="BI197" s="11" t="str">
        <f t="shared" ref="BI197:BI260" ca="1" si="9504">IF($B197="","",$P$4)</f>
        <v/>
      </c>
      <c r="BJ197" s="9" t="str">
        <f t="shared" ca="1" si="6405"/>
        <v/>
      </c>
      <c r="BK197" s="3" t="str">
        <f t="shared" ca="1" si="6406"/>
        <v/>
      </c>
      <c r="BL197" s="5" t="str" cm="1">
        <f t="array" aca="1" ref="BL197" ca="1">IF($B197="","",IF(BK197=0,0,IF(DD_Payment="",0,IF(BK197&lt;_xlfn.IFS(DD_Frequency="Monthly",1,DD_Frequency="Quarterly",IF(MONTH(BK$2)=1,1,IF(MONTH(BK$2)=4,1,IF(MONTH(BK$2)=7,1,IF(MONTH(BK$2)=10,1,0)))),DD_Frequency="Annually",IF(MONTH(BK$2)=1,1,0))*DD_Payment,BK197,_xlfn.IFS(DD_Frequency="Monthly",1,DD_Frequency="Quarterly",IF(MONTH(BK$2)=1,1,IF(MONTH(BK$2)=4,1,IF(MONTH(BK$2)=7,1,IF(MONTH(BK$2)=10,1,0)))),DD_Frequency="Annually",IF(MONTH(BK$2)=1,1,0))*DD_Payment))))</f>
        <v/>
      </c>
      <c r="BM197" s="3" t="str">
        <f t="shared" ref="BM197" ca="1" si="9505">IF($B197="","",IF(BK197&gt;BL197,(BK197-BL197/2)*(rate_A*(BM$1/365)),0))</f>
        <v/>
      </c>
      <c r="BN197" s="3" t="str">
        <f t="shared" ca="1" si="6501"/>
        <v/>
      </c>
      <c r="BO197" s="3" t="str">
        <f t="shared" ref="BO197" ca="1" si="9506">IF($B197="","",AZ197*(1+rate_A*BM$1/365))</f>
        <v/>
      </c>
      <c r="BP197" s="3" t="str">
        <f t="shared" ref="BP197" ca="1" si="9507">IF($B197="","",BA197*(1+rate_A*BM$1/365))</f>
        <v/>
      </c>
      <c r="BQ197" s="3" t="str">
        <f t="shared" ref="BQ197" ca="1" si="9508">IF($B197="","",BB197*(1+rate_joint*BM$1/365))</f>
        <v/>
      </c>
      <c r="BR197" s="5" t="str">
        <f t="shared" ca="1" si="6505"/>
        <v/>
      </c>
      <c r="BS197" s="5" t="str" cm="1">
        <f t="array" aca="1" ref="BS197" ca="1">IF(BR197="","",_xlfn.IFS(BR197&lt;='Hidden inputs'!$C$15,BR197*'Hidden inputs'!$D$15,BR197&lt;='Hidden inputs'!$C$16,'Hidden inputs'!$C$15*'Hidden inputs'!$D$15+(BR197-'Hidden inputs'!$B$16)*'Hidden inputs'!$D$16,BR197&lt;='Hidden inputs'!$C$17,'Hidden inputs'!$C$15*'Hidden inputs'!$D$15+('Hidden inputs'!$C$16-'Hidden inputs'!$B$16)*'Hidden inputs'!$D$16+(BR197-'Hidden inputs'!$B$17)*'Hidden inputs'!$D$17,BR197&gt;'Hidden inputs'!$B$18,'Hidden inputs'!$C$15*'Hidden inputs'!$D$15+('Hidden inputs'!$C$16-'Hidden inputs'!$B$16)*'Hidden inputs'!$D$16+('Hidden inputs'!$C$17-'Hidden inputs'!$B$17)*'Hidden inputs'!$D$17+(BR197-'Hidden inputs'!$B$18)*'Hidden inputs'!$D$18))</f>
        <v/>
      </c>
      <c r="BT197" s="10" t="str">
        <f t="shared" ca="1" si="6506"/>
        <v/>
      </c>
      <c r="BU197" s="5" t="str">
        <f t="shared" ca="1" si="6411"/>
        <v/>
      </c>
      <c r="BV197" s="5" t="str">
        <f t="shared" ca="1" si="6412"/>
        <v/>
      </c>
      <c r="BW197" s="5" t="str">
        <f ca="1">IF($B197="","",'Hidden inputs'!$D$11*BN197+'Hidden inputs'!$E$11*BO197)</f>
        <v/>
      </c>
      <c r="BX197" s="11" t="str">
        <f t="shared" ref="BX197:BX260" ca="1" si="9509">IF($B197="","",$P$4)</f>
        <v/>
      </c>
      <c r="BY197" s="9" t="str">
        <f t="shared" ca="1" si="6413"/>
        <v/>
      </c>
      <c r="BZ197" s="3" t="str">
        <f t="shared" ca="1" si="6414"/>
        <v/>
      </c>
      <c r="CA197" s="5" t="str" cm="1">
        <f t="array" aca="1" ref="CA197" ca="1">IF($B197="","",IF(BZ197=0,0,IF(DD_Payment="",0,IF(BZ197&lt;_xlfn.IFS(DD_Frequency="Monthly",1,DD_Frequency="Quarterly",IF(MONTH(BZ$2)=1,1,IF(MONTH(BZ$2)=4,1,IF(MONTH(BZ$2)=7,1,IF(MONTH(BZ$2)=10,1,0)))),DD_Frequency="Annually",IF(MONTH(BZ$2)=1,1,0))*DD_Payment,BZ197,_xlfn.IFS(DD_Frequency="Monthly",1,DD_Frequency="Quarterly",IF(MONTH(BZ$2)=1,1,IF(MONTH(BZ$2)=4,1,IF(MONTH(BZ$2)=7,1,IF(MONTH(BZ$2)=10,1,0)))),DD_Frequency="Annually",IF(MONTH(BZ$2)=1,1,0))*DD_Payment))))</f>
        <v/>
      </c>
      <c r="CB197" s="3" t="str">
        <f t="shared" ref="CB197" ca="1" si="9510">IF($B197="","",IF(BZ197&gt;CA197,(BZ197-CA197/2)*(rate_A*(CB$1/365)),0))</f>
        <v/>
      </c>
      <c r="CC197" s="3" t="str">
        <f t="shared" ca="1" si="6508"/>
        <v/>
      </c>
      <c r="CD197" s="3" t="str">
        <f t="shared" ref="CD197" ca="1" si="9511">IF($B197="","",BO197*(1+rate_A*CB$1/365))</f>
        <v/>
      </c>
      <c r="CE197" s="3" t="str">
        <f t="shared" ref="CE197" ca="1" si="9512">IF($B197="","",BP197*(1+rate_A*CB$1/365))</f>
        <v/>
      </c>
      <c r="CF197" s="3" t="str">
        <f t="shared" ref="CF197" ca="1" si="9513">IF($B197="","",BQ197*(1+rate_joint*CB$1/365))</f>
        <v/>
      </c>
      <c r="CG197" s="5" t="str">
        <f t="shared" ca="1" si="6512"/>
        <v/>
      </c>
      <c r="CH197" s="5" t="str" cm="1">
        <f t="array" aca="1" ref="CH197" ca="1">IF(CG197="","",_xlfn.IFS(CG197&lt;='Hidden inputs'!$C$15,CG197*'Hidden inputs'!$D$15,CG197&lt;='Hidden inputs'!$C$16,'Hidden inputs'!$C$15*'Hidden inputs'!$D$15+(CG197-'Hidden inputs'!$B$16)*'Hidden inputs'!$D$16,CG197&lt;='Hidden inputs'!$C$17,'Hidden inputs'!$C$15*'Hidden inputs'!$D$15+('Hidden inputs'!$C$16-'Hidden inputs'!$B$16)*'Hidden inputs'!$D$16+(CG197-'Hidden inputs'!$B$17)*'Hidden inputs'!$D$17,CG197&gt;'Hidden inputs'!$B$18,'Hidden inputs'!$C$15*'Hidden inputs'!$D$15+('Hidden inputs'!$C$16-'Hidden inputs'!$B$16)*'Hidden inputs'!$D$16+('Hidden inputs'!$C$17-'Hidden inputs'!$B$17)*'Hidden inputs'!$D$17+(CG197-'Hidden inputs'!$B$18)*'Hidden inputs'!$D$18))</f>
        <v/>
      </c>
      <c r="CI197" s="10" t="str">
        <f t="shared" ca="1" si="6513"/>
        <v/>
      </c>
      <c r="CJ197" s="5" t="str">
        <f t="shared" ca="1" si="6419"/>
        <v/>
      </c>
      <c r="CK197" s="5" t="str">
        <f t="shared" ca="1" si="6420"/>
        <v/>
      </c>
      <c r="CL197" s="5" t="str">
        <f ca="1">IF($B197="","",'Hidden inputs'!$D$11*CC197+'Hidden inputs'!$E$11*CD197)</f>
        <v/>
      </c>
      <c r="CM197" s="11" t="str">
        <f t="shared" ref="CM197:CM260" ca="1" si="9514">IF($B197="","",$P$4)</f>
        <v/>
      </c>
      <c r="CN197" s="9" t="str">
        <f t="shared" ca="1" si="6421"/>
        <v/>
      </c>
      <c r="CO197" s="3" t="str">
        <f t="shared" ca="1" si="6422"/>
        <v/>
      </c>
      <c r="CP197" s="5" t="str" cm="1">
        <f t="array" aca="1" ref="CP197" ca="1">IF($B197="","",IF(CO197=0,0,IF(DD_Payment="",0,IF(CO197&lt;_xlfn.IFS(DD_Frequency="Monthly",1,DD_Frequency="Quarterly",IF(MONTH(CO$2)=1,1,IF(MONTH(CO$2)=4,1,IF(MONTH(CO$2)=7,1,IF(MONTH(CO$2)=10,1,0)))),DD_Frequency="Annually",IF(MONTH(CO$2)=1,1,0))*DD_Payment,CO197,_xlfn.IFS(DD_Frequency="Monthly",1,DD_Frequency="Quarterly",IF(MONTH(CO$2)=1,1,IF(MONTH(CO$2)=4,1,IF(MONTH(CO$2)=7,1,IF(MONTH(CO$2)=10,1,0)))),DD_Frequency="Annually",IF(MONTH(CO$2)=1,1,0))*DD_Payment))))</f>
        <v/>
      </c>
      <c r="CQ197" s="3" t="str">
        <f t="shared" ref="CQ197" ca="1" si="9515">IF($B197="","",IF(CO197&gt;CP197,(CO197-CP197/2)*(rate_A*(CQ$1/365)),0))</f>
        <v/>
      </c>
      <c r="CR197" s="3" t="str">
        <f t="shared" ca="1" si="6515"/>
        <v/>
      </c>
      <c r="CS197" s="3" t="str">
        <f t="shared" ref="CS197" ca="1" si="9516">IF($B197="","",CD197*(1+rate_A*CQ$1/365))</f>
        <v/>
      </c>
      <c r="CT197" s="3" t="str">
        <f t="shared" ref="CT197" ca="1" si="9517">IF($B197="","",CE197*(1+rate_A*CQ$1/365))</f>
        <v/>
      </c>
      <c r="CU197" s="3" t="str">
        <f t="shared" ref="CU197" ca="1" si="9518">IF($B197="","",CF197*(1+rate_joint*CQ$1/365))</f>
        <v/>
      </c>
      <c r="CV197" s="5" t="str">
        <f t="shared" ca="1" si="6519"/>
        <v/>
      </c>
      <c r="CW197" s="5" t="str" cm="1">
        <f t="array" aca="1" ref="CW197" ca="1">IF(CV197="","",_xlfn.IFS(CV197&lt;='Hidden inputs'!$C$15,CV197*'Hidden inputs'!$D$15,CV197&lt;='Hidden inputs'!$C$16,'Hidden inputs'!$C$15*'Hidden inputs'!$D$15+(CV197-'Hidden inputs'!$B$16)*'Hidden inputs'!$D$16,CV197&lt;='Hidden inputs'!$C$17,'Hidden inputs'!$C$15*'Hidden inputs'!$D$15+('Hidden inputs'!$C$16-'Hidden inputs'!$B$16)*'Hidden inputs'!$D$16+(CV197-'Hidden inputs'!$B$17)*'Hidden inputs'!$D$17,CV197&gt;'Hidden inputs'!$B$18,'Hidden inputs'!$C$15*'Hidden inputs'!$D$15+('Hidden inputs'!$C$16-'Hidden inputs'!$B$16)*'Hidden inputs'!$D$16+('Hidden inputs'!$C$17-'Hidden inputs'!$B$17)*'Hidden inputs'!$D$17+(CV197-'Hidden inputs'!$B$18)*'Hidden inputs'!$D$18))</f>
        <v/>
      </c>
      <c r="CX197" s="10" t="str">
        <f t="shared" ca="1" si="6520"/>
        <v/>
      </c>
      <c r="CY197" s="5" t="str">
        <f t="shared" ca="1" si="6427"/>
        <v/>
      </c>
      <c r="CZ197" s="5" t="str">
        <f t="shared" ca="1" si="6428"/>
        <v/>
      </c>
      <c r="DA197" s="5" t="str">
        <f ca="1">IF($B197="","",'Hidden inputs'!$D$11*CR197+'Hidden inputs'!$E$11*CS197)</f>
        <v/>
      </c>
      <c r="DB197" s="11" t="str">
        <f t="shared" ref="DB197:DB260" ca="1" si="9519">IF($B197="","",$P$4)</f>
        <v/>
      </c>
      <c r="DC197" s="9" t="str">
        <f t="shared" ca="1" si="6429"/>
        <v/>
      </c>
      <c r="DD197" s="3" t="str">
        <f t="shared" ca="1" si="6430"/>
        <v/>
      </c>
      <c r="DE197" s="5" t="str" cm="1">
        <f t="array" aca="1" ref="DE197" ca="1">IF($B197="","",IF(DD197=0,0,IF(DD_Payment="",0,IF(DD197&lt;_xlfn.IFS(DD_Frequency="Monthly",1,DD_Frequency="Quarterly",IF(MONTH(DD$2)=1,1,IF(MONTH(DD$2)=4,1,IF(MONTH(DD$2)=7,1,IF(MONTH(DD$2)=10,1,0)))),DD_Frequency="Annually",IF(MONTH(DD$2)=1,1,0))*DD_Payment,DD197,_xlfn.IFS(DD_Frequency="Monthly",1,DD_Frequency="Quarterly",IF(MONTH(DD$2)=1,1,IF(MONTH(DD$2)=4,1,IF(MONTH(DD$2)=7,1,IF(MONTH(DD$2)=10,1,0)))),DD_Frequency="Annually",IF(MONTH(DD$2)=1,1,0))*DD_Payment))))</f>
        <v/>
      </c>
      <c r="DF197" s="3" t="str">
        <f t="shared" ref="DF197" ca="1" si="9520">IF($B197="","",IF(DD197&gt;DE197,(DD197-DE197/2)*(rate_A*(DF$1/365)),0))</f>
        <v/>
      </c>
      <c r="DG197" s="3" t="str">
        <f t="shared" ca="1" si="6522"/>
        <v/>
      </c>
      <c r="DH197" s="3" t="str">
        <f t="shared" ref="DH197" ca="1" si="9521">IF($B197="","",CS197*(1+rate_A*DF$1/365))</f>
        <v/>
      </c>
      <c r="DI197" s="3" t="str">
        <f t="shared" ref="DI197" ca="1" si="9522">IF($B197="","",CT197*(1+rate_A*DF$1/365))</f>
        <v/>
      </c>
      <c r="DJ197" s="3" t="str">
        <f t="shared" ref="DJ197" ca="1" si="9523">IF($B197="","",CU197*(1+rate_joint*DF$1/365))</f>
        <v/>
      </c>
      <c r="DK197" s="5" t="str">
        <f t="shared" ca="1" si="6526"/>
        <v/>
      </c>
      <c r="DL197" s="5" t="str" cm="1">
        <f t="array" aca="1" ref="DL197" ca="1">IF(DK197="","",_xlfn.IFS(DK197&lt;='Hidden inputs'!$C$15,DK197*'Hidden inputs'!$D$15,DK197&lt;='Hidden inputs'!$C$16,'Hidden inputs'!$C$15*'Hidden inputs'!$D$15+(DK197-'Hidden inputs'!$B$16)*'Hidden inputs'!$D$16,DK197&lt;='Hidden inputs'!$C$17,'Hidden inputs'!$C$15*'Hidden inputs'!$D$15+('Hidden inputs'!$C$16-'Hidden inputs'!$B$16)*'Hidden inputs'!$D$16+(DK197-'Hidden inputs'!$B$17)*'Hidden inputs'!$D$17,DK197&gt;'Hidden inputs'!$B$18,'Hidden inputs'!$C$15*'Hidden inputs'!$D$15+('Hidden inputs'!$C$16-'Hidden inputs'!$B$16)*'Hidden inputs'!$D$16+('Hidden inputs'!$C$17-'Hidden inputs'!$B$17)*'Hidden inputs'!$D$17+(DK197-'Hidden inputs'!$B$18)*'Hidden inputs'!$D$18))</f>
        <v/>
      </c>
      <c r="DM197" s="10" t="str">
        <f t="shared" ca="1" si="6527"/>
        <v/>
      </c>
      <c r="DN197" s="5" t="str">
        <f t="shared" ca="1" si="6435"/>
        <v/>
      </c>
      <c r="DO197" s="5" t="str">
        <f t="shared" ca="1" si="6436"/>
        <v/>
      </c>
      <c r="DP197" s="5" t="str">
        <f ca="1">IF($B197="","",'Hidden inputs'!$D$11*DG197+'Hidden inputs'!$E$11*DH197)</f>
        <v/>
      </c>
      <c r="DQ197" s="11" t="str">
        <f t="shared" ref="DQ197:DQ260" ca="1" si="9524">IF($B197="","",$P$4)</f>
        <v/>
      </c>
      <c r="DR197" s="9" t="str">
        <f t="shared" ca="1" si="6437"/>
        <v/>
      </c>
      <c r="DS197" s="3" t="str">
        <f t="shared" ca="1" si="6438"/>
        <v/>
      </c>
      <c r="DT197" s="5" t="str" cm="1">
        <f t="array" aca="1" ref="DT197" ca="1">IF($B197="","",IF(DS197=0,0,IF(DD_Payment="",0,IF(DS197&lt;_xlfn.IFS(DD_Frequency="Monthly",1,DD_Frequency="Quarterly",IF(MONTH(DS$2)=1,1,IF(MONTH(DS$2)=4,1,IF(MONTH(DS$2)=7,1,IF(MONTH(DS$2)=10,1,0)))),DD_Frequency="Annually",IF(MONTH(DS$2)=1,1,0))*DD_Payment,DS197,_xlfn.IFS(DD_Frequency="Monthly",1,DD_Frequency="Quarterly",IF(MONTH(DS$2)=1,1,IF(MONTH(DS$2)=4,1,IF(MONTH(DS$2)=7,1,IF(MONTH(DS$2)=10,1,0)))),DD_Frequency="Annually",IF(MONTH(DS$2)=1,1,0))*DD_Payment))))</f>
        <v/>
      </c>
      <c r="DU197" s="3" t="str">
        <f t="shared" ref="DU197" ca="1" si="9525">IF($B197="","",IF(DS197&gt;DT197,(DS197-DT197/2)*(rate_A*(DU$1/365)),0))</f>
        <v/>
      </c>
      <c r="DV197" s="3" t="str">
        <f t="shared" ca="1" si="6529"/>
        <v/>
      </c>
      <c r="DW197" s="3" t="str">
        <f t="shared" ref="DW197" ca="1" si="9526">IF($B197="","",DH197*(1+rate_A*DU$1/365))</f>
        <v/>
      </c>
      <c r="DX197" s="3" t="str">
        <f t="shared" ref="DX197" ca="1" si="9527">IF($B197="","",DI197*(1+rate_A*DU$1/365))</f>
        <v/>
      </c>
      <c r="DY197" s="3" t="str">
        <f t="shared" ref="DY197" ca="1" si="9528">IF($B197="","",DJ197*(1+rate_joint*DU$1/365))</f>
        <v/>
      </c>
      <c r="DZ197" s="5" t="str">
        <f t="shared" ca="1" si="6533"/>
        <v/>
      </c>
      <c r="EA197" s="5" t="str" cm="1">
        <f t="array" aca="1" ref="EA197" ca="1">IF(DZ197="","",_xlfn.IFS(DZ197&lt;='Hidden inputs'!$C$15,DZ197*'Hidden inputs'!$D$15,DZ197&lt;='Hidden inputs'!$C$16,'Hidden inputs'!$C$15*'Hidden inputs'!$D$15+(DZ197-'Hidden inputs'!$B$16)*'Hidden inputs'!$D$16,DZ197&lt;='Hidden inputs'!$C$17,'Hidden inputs'!$C$15*'Hidden inputs'!$D$15+('Hidden inputs'!$C$16-'Hidden inputs'!$B$16)*'Hidden inputs'!$D$16+(DZ197-'Hidden inputs'!$B$17)*'Hidden inputs'!$D$17,DZ197&gt;'Hidden inputs'!$B$18,'Hidden inputs'!$C$15*'Hidden inputs'!$D$15+('Hidden inputs'!$C$16-'Hidden inputs'!$B$16)*'Hidden inputs'!$D$16+('Hidden inputs'!$C$17-'Hidden inputs'!$B$17)*'Hidden inputs'!$D$17+(DZ197-'Hidden inputs'!$B$18)*'Hidden inputs'!$D$18))</f>
        <v/>
      </c>
      <c r="EB197" s="10" t="str">
        <f t="shared" ca="1" si="6534"/>
        <v/>
      </c>
      <c r="EC197" s="5" t="str">
        <f t="shared" ca="1" si="6443"/>
        <v/>
      </c>
      <c r="ED197" s="5" t="str">
        <f t="shared" ca="1" si="6444"/>
        <v/>
      </c>
      <c r="EE197" s="5" t="str">
        <f ca="1">IF($B197="","",'Hidden inputs'!$D$11*DV197+'Hidden inputs'!$E$11*DW197)</f>
        <v/>
      </c>
      <c r="EF197" s="11" t="str">
        <f t="shared" ref="EF197:EF260" ca="1" si="9529">IF($B197="","",$P$4)</f>
        <v/>
      </c>
      <c r="EG197" s="9" t="str">
        <f t="shared" ca="1" si="6445"/>
        <v/>
      </c>
      <c r="EH197" s="3" t="str">
        <f t="shared" ca="1" si="6446"/>
        <v/>
      </c>
      <c r="EI197" s="5" t="str" cm="1">
        <f t="array" aca="1" ref="EI197" ca="1">IF($B197="","",IF(EH197=0,0,IF(DD_Payment="",0,IF(EH197&lt;_xlfn.IFS(DD_Frequency="Monthly",1,DD_Frequency="Quarterly",IF(MONTH(EH$2)=1,1,IF(MONTH(EH$2)=4,1,IF(MONTH(EH$2)=7,1,IF(MONTH(EH$2)=10,1,0)))),DD_Frequency="Annually",IF(MONTH(EH$2)=1,1,0))*DD_Payment,EH197,_xlfn.IFS(DD_Frequency="Monthly",1,DD_Frequency="Quarterly",IF(MONTH(EH$2)=1,1,IF(MONTH(EH$2)=4,1,IF(MONTH(EH$2)=7,1,IF(MONTH(EH$2)=10,1,0)))),DD_Frequency="Annually",IF(MONTH(EH$2)=1,1,0))*DD_Payment))))</f>
        <v/>
      </c>
      <c r="EJ197" s="3" t="str">
        <f t="shared" ref="EJ197" ca="1" si="9530">IF($B197="","",IF(EH197&gt;EI197,(EH197-EI197/2)*(rate_A*(EJ$1/365)),0))</f>
        <v/>
      </c>
      <c r="EK197" s="3" t="str">
        <f t="shared" ca="1" si="6536"/>
        <v/>
      </c>
      <c r="EL197" s="3" t="str">
        <f t="shared" ref="EL197" ca="1" si="9531">IF($B197="","",DW197*(1+rate_A*EJ$1/365))</f>
        <v/>
      </c>
      <c r="EM197" s="3" t="str">
        <f t="shared" ref="EM197" ca="1" si="9532">IF($B197="","",DX197*(1+rate_A*EJ$1/365))</f>
        <v/>
      </c>
      <c r="EN197" s="3" t="str">
        <f t="shared" ref="EN197" ca="1" si="9533">IF($B197="","",DY197*(1+rate_joint*EJ$1/365))</f>
        <v/>
      </c>
      <c r="EO197" s="5" t="str">
        <f t="shared" ca="1" si="6540"/>
        <v/>
      </c>
      <c r="EP197" s="5" t="str" cm="1">
        <f t="array" aca="1" ref="EP197" ca="1">IF(EO197="","",_xlfn.IFS(EO197&lt;='Hidden inputs'!$C$15,EO197*'Hidden inputs'!$D$15,EO197&lt;='Hidden inputs'!$C$16,'Hidden inputs'!$C$15*'Hidden inputs'!$D$15+(EO197-'Hidden inputs'!$B$16)*'Hidden inputs'!$D$16,EO197&lt;='Hidden inputs'!$C$17,'Hidden inputs'!$C$15*'Hidden inputs'!$D$15+('Hidden inputs'!$C$16-'Hidden inputs'!$B$16)*'Hidden inputs'!$D$16+(EO197-'Hidden inputs'!$B$17)*'Hidden inputs'!$D$17,EO197&gt;'Hidden inputs'!$B$18,'Hidden inputs'!$C$15*'Hidden inputs'!$D$15+('Hidden inputs'!$C$16-'Hidden inputs'!$B$16)*'Hidden inputs'!$D$16+('Hidden inputs'!$C$17-'Hidden inputs'!$B$17)*'Hidden inputs'!$D$17+(EO197-'Hidden inputs'!$B$18)*'Hidden inputs'!$D$18))</f>
        <v/>
      </c>
      <c r="EQ197" s="10" t="str">
        <f t="shared" ca="1" si="6541"/>
        <v/>
      </c>
      <c r="ER197" s="5" t="str">
        <f t="shared" ca="1" si="6451"/>
        <v/>
      </c>
      <c r="ES197" s="5" t="str">
        <f t="shared" ca="1" si="6452"/>
        <v/>
      </c>
      <c r="ET197" s="5" t="str">
        <f ca="1">IF($B197="","",'Hidden inputs'!$D$11*EK197+'Hidden inputs'!$E$11*EL197)</f>
        <v/>
      </c>
      <c r="EU197" s="11" t="str">
        <f t="shared" ref="EU197:EU260" ca="1" si="9534">IF($B197="","",$P$4)</f>
        <v/>
      </c>
      <c r="EV197" s="9" t="str">
        <f t="shared" ca="1" si="6453"/>
        <v/>
      </c>
      <c r="EW197" s="3" t="str">
        <f t="shared" ca="1" si="6454"/>
        <v/>
      </c>
      <c r="EX197" s="5" t="str" cm="1">
        <f t="array" aca="1" ref="EX197" ca="1">IF($B197="","",IF(EW197=0,0,IF(DD_Payment="",0,IF(EW197&lt;_xlfn.IFS(DD_Frequency="Monthly",1,DD_Frequency="Quarterly",IF(MONTH(EW$2)=1,1,IF(MONTH(EW$2)=4,1,IF(MONTH(EW$2)=7,1,IF(MONTH(EW$2)=10,1,0)))),DD_Frequency="Annually",IF(MONTH(EW$2)=1,1,0))*DD_Payment,EW197,_xlfn.IFS(DD_Frequency="Monthly",1,DD_Frequency="Quarterly",IF(MONTH(EW$2)=1,1,IF(MONTH(EW$2)=4,1,IF(MONTH(EW$2)=7,1,IF(MONTH(EW$2)=10,1,0)))),DD_Frequency="Annually",IF(MONTH(EW$2)=1,1,0))*DD_Payment))))</f>
        <v/>
      </c>
      <c r="EY197" s="3" t="str">
        <f t="shared" ref="EY197" ca="1" si="9535">IF($B197="","",IF(EW197&gt;EX197,(EW197-EX197/2)*(rate_A*(EY$1/365)),0))</f>
        <v/>
      </c>
      <c r="EZ197" s="3" t="str">
        <f t="shared" ca="1" si="6543"/>
        <v/>
      </c>
      <c r="FA197" s="3" t="str">
        <f t="shared" ref="FA197" ca="1" si="9536">IF($B197="","",EL197*(1+rate_A*EY$1/365))</f>
        <v/>
      </c>
      <c r="FB197" s="3" t="str">
        <f t="shared" ref="FB197" ca="1" si="9537">IF($B197="","",EM197*(1+rate_A*EY$1/365))</f>
        <v/>
      </c>
      <c r="FC197" s="3" t="str">
        <f t="shared" ref="FC197" ca="1" si="9538">IF($B197="","",EN197*(1+rate_joint*EY$1/365))</f>
        <v/>
      </c>
      <c r="FD197" s="5" t="str">
        <f t="shared" ca="1" si="6547"/>
        <v/>
      </c>
      <c r="FE197" s="5" t="str" cm="1">
        <f t="array" aca="1" ref="FE197" ca="1">IF(FD197="","",_xlfn.IFS(FD197&lt;='Hidden inputs'!$C$15,FD197*'Hidden inputs'!$D$15,FD197&lt;='Hidden inputs'!$C$16,'Hidden inputs'!$C$15*'Hidden inputs'!$D$15+(FD197-'Hidden inputs'!$B$16)*'Hidden inputs'!$D$16,FD197&lt;='Hidden inputs'!$C$17,'Hidden inputs'!$C$15*'Hidden inputs'!$D$15+('Hidden inputs'!$C$16-'Hidden inputs'!$B$16)*'Hidden inputs'!$D$16+(FD197-'Hidden inputs'!$B$17)*'Hidden inputs'!$D$17,FD197&gt;'Hidden inputs'!$B$18,'Hidden inputs'!$C$15*'Hidden inputs'!$D$15+('Hidden inputs'!$C$16-'Hidden inputs'!$B$16)*'Hidden inputs'!$D$16+('Hidden inputs'!$C$17-'Hidden inputs'!$B$17)*'Hidden inputs'!$D$17+(FD197-'Hidden inputs'!$B$18)*'Hidden inputs'!$D$18))</f>
        <v/>
      </c>
      <c r="FF197" s="10" t="str">
        <f t="shared" ca="1" si="6548"/>
        <v/>
      </c>
      <c r="FG197" s="5" t="str">
        <f t="shared" ca="1" si="6459"/>
        <v/>
      </c>
      <c r="FH197" s="5" t="str">
        <f t="shared" ca="1" si="6460"/>
        <v/>
      </c>
      <c r="FI197" s="5" t="str">
        <f ca="1">IF($B197="","",'Hidden inputs'!$D$11*EZ197+'Hidden inputs'!$E$11*FA197)</f>
        <v/>
      </c>
      <c r="FJ197" s="11" t="str">
        <f t="shared" ref="FJ197:FJ260" ca="1" si="9539">IF($B197="","",$P$4)</f>
        <v/>
      </c>
      <c r="FK197" s="9" t="str">
        <f t="shared" ca="1" si="6461"/>
        <v/>
      </c>
      <c r="FL197" s="3" t="str">
        <f t="shared" ca="1" si="6462"/>
        <v/>
      </c>
      <c r="FM197" s="5" t="str" cm="1">
        <f t="array" aca="1" ref="FM197" ca="1">IF($B197="","",IF(FL197=0,0,IF(DD_Payment="",0,IF(FL197&lt;_xlfn.IFS(DD_Frequency="Monthly",1,DD_Frequency="Quarterly",IF(MONTH(FL$2)=1,1,IF(MONTH(FL$2)=4,1,IF(MONTH(FL$2)=7,1,IF(MONTH(FL$2)=10,1,0)))),DD_Frequency="Annually",IF(MONTH(FL$2)=1,1,0))*DD_Payment,FL197,_xlfn.IFS(DD_Frequency="Monthly",1,DD_Frequency="Quarterly",IF(MONTH(FL$2)=1,1,IF(MONTH(FL$2)=4,1,IF(MONTH(FL$2)=7,1,IF(MONTH(FL$2)=10,1,0)))),DD_Frequency="Annually",IF(MONTH(FL$2)=1,1,0))*DD_Payment))))</f>
        <v/>
      </c>
      <c r="FN197" s="3" t="str">
        <f t="shared" ref="FN197" ca="1" si="9540">IF($B197="","",IF(FL197&gt;FM197,(FL197-FM197/2)*(rate_A*(FN$1/365)),0))</f>
        <v/>
      </c>
      <c r="FO197" s="3" t="str">
        <f t="shared" ca="1" si="6550"/>
        <v/>
      </c>
      <c r="FP197" s="3" t="str">
        <f t="shared" ref="FP197" ca="1" si="9541">IF($B197="","",FA197*(1+rate_A*FN$1/365))</f>
        <v/>
      </c>
      <c r="FQ197" s="3" t="str">
        <f t="shared" ref="FQ197" ca="1" si="9542">IF($B197="","",FB197*(1+rate_A*FN$1/365))</f>
        <v/>
      </c>
      <c r="FR197" s="3" t="str">
        <f t="shared" ref="FR197" ca="1" si="9543">IF($B197="","",FC197*(1+rate_joint*FN$1/365))</f>
        <v/>
      </c>
      <c r="FS197" s="5" t="str">
        <f t="shared" ca="1" si="6554"/>
        <v/>
      </c>
      <c r="FT197" s="5" t="str" cm="1">
        <f t="array" aca="1" ref="FT197" ca="1">IF(FS197="","",_xlfn.IFS(FS197&lt;='Hidden inputs'!$C$15,FS197*'Hidden inputs'!$D$15,FS197&lt;='Hidden inputs'!$C$16,'Hidden inputs'!$C$15*'Hidden inputs'!$D$15+(FS197-'Hidden inputs'!$B$16)*'Hidden inputs'!$D$16,FS197&lt;='Hidden inputs'!$C$17,'Hidden inputs'!$C$15*'Hidden inputs'!$D$15+('Hidden inputs'!$C$16-'Hidden inputs'!$B$16)*'Hidden inputs'!$D$16+(FS197-'Hidden inputs'!$B$17)*'Hidden inputs'!$D$17,FS197&gt;'Hidden inputs'!$B$18,'Hidden inputs'!$C$15*'Hidden inputs'!$D$15+('Hidden inputs'!$C$16-'Hidden inputs'!$B$16)*'Hidden inputs'!$D$16+('Hidden inputs'!$C$17-'Hidden inputs'!$B$17)*'Hidden inputs'!$D$17+(FS197-'Hidden inputs'!$B$18)*'Hidden inputs'!$D$18))</f>
        <v/>
      </c>
      <c r="FU197" s="10" t="str">
        <f t="shared" ca="1" si="6555"/>
        <v/>
      </c>
      <c r="FV197" s="5" t="str">
        <f t="shared" ca="1" si="6467"/>
        <v/>
      </c>
      <c r="FW197" s="5" t="str">
        <f t="shared" ca="1" si="6468"/>
        <v/>
      </c>
      <c r="FX197" s="5" t="str">
        <f ca="1">IF($B197="","",'Hidden inputs'!$D$11*FO197+'Hidden inputs'!$E$11*FP197)</f>
        <v/>
      </c>
      <c r="FY197" s="11" t="str">
        <f t="shared" ref="FY197:FY260" ca="1" si="9544">IF($B197="","",$P$4)</f>
        <v/>
      </c>
      <c r="FZ197" s="9" t="str">
        <f t="shared" ca="1" si="6469"/>
        <v/>
      </c>
      <c r="GA197" s="5" t="str">
        <f t="shared" ca="1" si="6470"/>
        <v/>
      </c>
      <c r="GB197" s="5" t="str">
        <f t="shared" ca="1" si="6471"/>
        <v/>
      </c>
      <c r="GC197" s="5" t="str">
        <f t="shared" ref="GC197:GC260" ca="1" si="9545">IF(EV197="","",GA197-GB197)</f>
        <v/>
      </c>
      <c r="GD197" s="5" t="str">
        <f t="shared" ref="GD197:GD260" ca="1" si="9546">IF(EV197="","",FO197+FP197+FQ197)</f>
        <v/>
      </c>
    </row>
    <row r="198" spans="1:186" x14ac:dyDescent="0.35">
      <c r="A198" s="2"/>
      <c r="B198" s="6" t="str">
        <f t="shared" ref="B198:B261" ca="1" si="9547">IFERROR(IF(B197+2&gt;$B$5+term,"",B197+1),"")</f>
        <v/>
      </c>
      <c r="C198" s="5" t="str">
        <f t="shared" ca="1" si="6472"/>
        <v/>
      </c>
      <c r="D198" s="5" t="str" cm="1">
        <f t="array" aca="1" ref="D198" ca="1">IF($B198="","",IF(C198=0,0,IF(DD_Payment="",0,IF(C198&lt;_xlfn.IFS(DD_Frequency="Monthly",1,DD_Frequency="Quarterly",IF(MONTH(C$2)=1,1,IF(MONTH(C$2)=4,1,IF(MONTH(C$2)=7,1,IF(MONTH(C$2)=10,1,0)))),DD_Frequency="Annually",IF(MONTH(C$2)=1,1,0))*DD_Payment,C198,_xlfn.IFS(DD_Frequency="Monthly",1,DD_Frequency="Quarterly",IF(MONTH(C$2)=1,1,IF(MONTH(C$2)=4,1,IF(MONTH(C$2)=7,1,IF(MONTH(C$2)=10,1,0)))),DD_Frequency="Annually",IF(MONTH(C$2)=1,1,0))*DD_Payment))))</f>
        <v/>
      </c>
      <c r="E198" s="5" t="str">
        <f t="shared" ref="E198" ca="1" si="9548">IF(B198="","",IF(C198&gt;D198,(C198-D198/2)*(rate_A*(E$1/365)),0))</f>
        <v/>
      </c>
      <c r="F198" s="5" t="str">
        <f t="shared" ref="F198:F261" ca="1" si="9549">IF(B198="","",C198-D198+E198)</f>
        <v/>
      </c>
      <c r="G198" s="5" t="str">
        <f t="shared" ref="G198" ca="1" si="9550">IF(B198="","",G197*(1+rate_A*E$1/365))</f>
        <v/>
      </c>
      <c r="H198" s="5" t="str">
        <f t="shared" ref="H198" ca="1" si="9551">IF(B198="","",H197*(1+rate_A*E$1/365))</f>
        <v/>
      </c>
      <c r="I198" s="5" t="str">
        <f t="shared" ref="I198" ca="1" si="9552">IF(B198="","",I197*(1+rate_joint*E$1/365))</f>
        <v/>
      </c>
      <c r="J198" s="5" t="str">
        <f t="shared" ca="1" si="6477"/>
        <v/>
      </c>
      <c r="K198" s="5" t="str" cm="1">
        <f t="array" aca="1" ref="K198" ca="1">IF(J198="","",_xlfn.IFS(J198&lt;='Hidden inputs'!$C$15,J198*'Hidden inputs'!$D$15,J198&lt;='Hidden inputs'!$C$16,'Hidden inputs'!$C$15*'Hidden inputs'!$D$15+(J198-'Hidden inputs'!$B$16)*'Hidden inputs'!$D$16,J198&lt;='Hidden inputs'!$C$17,'Hidden inputs'!$C$15*'Hidden inputs'!$D$15+('Hidden inputs'!$C$16-'Hidden inputs'!$B$16)*'Hidden inputs'!$D$16+(J198-'Hidden inputs'!$B$17)*'Hidden inputs'!$D$17,J198&gt;'Hidden inputs'!$B$18,'Hidden inputs'!$C$15*'Hidden inputs'!$D$15+('Hidden inputs'!$C$16-'Hidden inputs'!$B$16)*'Hidden inputs'!$D$16+('Hidden inputs'!$C$17-'Hidden inputs'!$B$17)*'Hidden inputs'!$D$17+(J198-'Hidden inputs'!$B$18)*'Hidden inputs'!$D$18))</f>
        <v/>
      </c>
      <c r="L198" s="11" t="str">
        <f t="shared" ca="1" si="6478"/>
        <v/>
      </c>
      <c r="M198" s="5" t="str">
        <f t="shared" ref="M198:M261" ca="1" si="9553">IF(B198="","",L198*(F198+G198+H198))</f>
        <v/>
      </c>
      <c r="N198" s="5" t="str">
        <f t="shared" ref="N198:N261" ca="1" si="9554">IF(B198="","",L198*F198)</f>
        <v/>
      </c>
      <c r="O198" s="5" t="str">
        <f ca="1">IF(B198="","",'Hidden inputs'!$D$11*F198+'Hidden inputs'!$E$11*G198)</f>
        <v/>
      </c>
      <c r="P198" s="11" t="str">
        <f t="shared" ca="1" si="9488"/>
        <v/>
      </c>
      <c r="Q198" s="20" t="str">
        <f t="shared" ca="1" si="9489"/>
        <v/>
      </c>
      <c r="R198" s="3" t="str">
        <f t="shared" ref="R198:R261" ca="1" si="9555">IF(B198="","",F198)</f>
        <v/>
      </c>
      <c r="S198" s="5" t="str" cm="1">
        <f t="array" aca="1" ref="S198" ca="1">IF($B198="","",IF(R198=0,0,IF(DD_Payment="",0,IF(R198&lt;_xlfn.IFS(DD_Frequency="Monthly",1,DD_Frequency="Quarterly",IF(MONTH(R$2)=1,1,IF(MONTH(R$2)=4,1,IF(MONTH(R$2)=7,1,IF(MONTH(R$2)=10,1,0)))),DD_Frequency="Annually",IF(MONTH(R$2)=1,1,0))*DD_Payment,R198,_xlfn.IFS(DD_Frequency="Monthly",1,DD_Frequency="Quarterly",IF(MONTH(R$2)=1,1,IF(MONTH(R$2)=4,1,IF(MONTH(R$2)=7,1,IF(MONTH(R$2)=10,1,0)))),DD_Frequency="Annually",IF(MONTH(R$2)=1,1,0))*DD_Payment))))</f>
        <v/>
      </c>
      <c r="T198" s="3" t="str">
        <f t="shared" ref="T198" ca="1" si="9556">IF(B198="","",IF(R198&gt;S198,(R198-S198/2)*(rate_A*((T$1+A198)/365)),0))</f>
        <v/>
      </c>
      <c r="U198" s="3" t="str">
        <f t="shared" ref="U198:U261" ca="1" si="9557">IF(B198="","",R198-S198+T198)</f>
        <v/>
      </c>
      <c r="V198" s="3" t="str">
        <f t="shared" ref="V198" ca="1" si="9558">IF(B198="","",G198*(1+rate_A*(T$1+A198)/365))</f>
        <v/>
      </c>
      <c r="W198" s="3" t="str">
        <f t="shared" ref="W198" ca="1" si="9559">IF(B198="","",H198*(1+rate_A*(T$1+A198)/365))</f>
        <v/>
      </c>
      <c r="X198" s="3" t="str">
        <f t="shared" ref="X198" ca="1" si="9560">IF(B198="","",I198*(1+rate_joint*(T$1+A198)/365))</f>
        <v/>
      </c>
      <c r="Y198" s="5" t="str">
        <f t="shared" ca="1" si="6483"/>
        <v/>
      </c>
      <c r="Z198" s="5" t="str" cm="1">
        <f t="array" aca="1" ref="Z198" ca="1">IF(Y198="","",_xlfn.IFS(Y198&lt;='Hidden inputs'!$C$15,Y198*'Hidden inputs'!$D$15,Y198&lt;='Hidden inputs'!$C$16,'Hidden inputs'!$C$15*'Hidden inputs'!$D$15+(Y198-'Hidden inputs'!$B$16)*'Hidden inputs'!$D$16,Y198&lt;='Hidden inputs'!$C$17,'Hidden inputs'!$C$15*'Hidden inputs'!$D$15+('Hidden inputs'!$C$16-'Hidden inputs'!$B$16)*'Hidden inputs'!$D$16+(Y198-'Hidden inputs'!$B$17)*'Hidden inputs'!$D$17,Y198&gt;'Hidden inputs'!$B$18,'Hidden inputs'!$C$15*'Hidden inputs'!$D$15+('Hidden inputs'!$C$16-'Hidden inputs'!$B$16)*'Hidden inputs'!$D$16+('Hidden inputs'!$C$17-'Hidden inputs'!$B$17)*'Hidden inputs'!$D$17+(Y198-'Hidden inputs'!$B$18)*'Hidden inputs'!$D$18))</f>
        <v/>
      </c>
      <c r="AA198" s="10" t="str">
        <f t="shared" ca="1" si="6484"/>
        <v/>
      </c>
      <c r="AB198" s="5" t="str">
        <f t="shared" ref="AB198:AB261" ca="1" si="9561">IF(B198="","",AA198*(U198+V198+W198))</f>
        <v/>
      </c>
      <c r="AC198" s="5" t="str">
        <f t="shared" ca="1" si="6485"/>
        <v/>
      </c>
      <c r="AD198" s="5" t="str">
        <f ca="1">IF(B198="","",'Hidden inputs'!$D$11*U198+'Hidden inputs'!$E$11*V198)</f>
        <v/>
      </c>
      <c r="AE198" s="11" t="str">
        <f t="shared" ca="1" si="9494"/>
        <v/>
      </c>
      <c r="AF198" s="9" t="str">
        <f t="shared" ref="AF198:AF261" ca="1" si="9562">IF(B198="","",AE198*U198)</f>
        <v/>
      </c>
      <c r="AG198" s="3" t="str">
        <f t="shared" ref="AG198:AG261" ca="1" si="9563">IF($B198="","",U198)</f>
        <v/>
      </c>
      <c r="AH198" s="5" t="str" cm="1">
        <f t="array" aca="1" ref="AH198" ca="1">IF($B198="","",IF(AG198=0,0,IF(DD_Payment="",0,IF(AG198&lt;_xlfn.IFS(DD_Frequency="Monthly",1,DD_Frequency="Quarterly",IF(MONTH(AG$2)=1,1,IF(MONTH(AG$2)=4,1,IF(MONTH(AG$2)=7,1,IF(MONTH(AG$2)=10,1,0)))),DD_Frequency="Annually",IF(MONTH(AG$2)=1,1,0))*DD_Payment,AG198,_xlfn.IFS(DD_Frequency="Monthly",1,DD_Frequency="Quarterly",IF(MONTH(AG$2)=1,1,IF(MONTH(AG$2)=4,1,IF(MONTH(AG$2)=7,1,IF(MONTH(AG$2)=10,1,0)))),DD_Frequency="Annually",IF(MONTH(AG$2)=1,1,0))*DD_Payment))))</f>
        <v/>
      </c>
      <c r="AI198" s="3" t="str">
        <f t="shared" ref="AI198" ca="1" si="9564">IF($B198="","",IF(AG198&gt;AH198,(AG198-AH198/2)*(rate_A*(AI$1/365)),0))</f>
        <v/>
      </c>
      <c r="AJ198" s="3" t="str">
        <f t="shared" ca="1" si="6487"/>
        <v/>
      </c>
      <c r="AK198" s="3" t="str">
        <f t="shared" ref="AK198" ca="1" si="9565">IF($B198="","",V198*(1+rate_A*AI$1/365))</f>
        <v/>
      </c>
      <c r="AL198" s="3" t="str">
        <f t="shared" ref="AL198" ca="1" si="9566">IF($B198="","",W198*(1+rate_A*AI$1/365))</f>
        <v/>
      </c>
      <c r="AM198" s="3" t="str">
        <f t="shared" ref="AM198" ca="1" si="9567">IF($B198="","",X198*(1+rate_joint*AI$1/365))</f>
        <v/>
      </c>
      <c r="AN198" s="5" t="str">
        <f t="shared" ca="1" si="6491"/>
        <v/>
      </c>
      <c r="AO198" s="5" t="str" cm="1">
        <f t="array" aca="1" ref="AO198" ca="1">IF(AN198="","",_xlfn.IFS(AN198&lt;='Hidden inputs'!$C$15,AN198*'Hidden inputs'!$D$15,AN198&lt;='Hidden inputs'!$C$16,'Hidden inputs'!$C$15*'Hidden inputs'!$D$15+(AN198-'Hidden inputs'!$B$16)*'Hidden inputs'!$D$16,AN198&lt;='Hidden inputs'!$C$17,'Hidden inputs'!$C$15*'Hidden inputs'!$D$15+('Hidden inputs'!$C$16-'Hidden inputs'!$B$16)*'Hidden inputs'!$D$16+(AN198-'Hidden inputs'!$B$17)*'Hidden inputs'!$D$17,AN198&gt;'Hidden inputs'!$B$18,'Hidden inputs'!$C$15*'Hidden inputs'!$D$15+('Hidden inputs'!$C$16-'Hidden inputs'!$B$16)*'Hidden inputs'!$D$16+('Hidden inputs'!$C$17-'Hidden inputs'!$B$17)*'Hidden inputs'!$D$17+(AN198-'Hidden inputs'!$B$18)*'Hidden inputs'!$D$18))</f>
        <v/>
      </c>
      <c r="AP198" s="10" t="str">
        <f t="shared" ca="1" si="6492"/>
        <v/>
      </c>
      <c r="AQ198" s="5" t="str">
        <f t="shared" ref="AQ198:AQ261" ca="1" si="9568">IF($B198="","",AP198*(AJ198+AK198+AL198))</f>
        <v/>
      </c>
      <c r="AR198" s="5" t="str">
        <f t="shared" ref="AR198:AR261" ca="1" si="9569">IF($B198="","",AP198*AJ198)</f>
        <v/>
      </c>
      <c r="AS198" s="5" t="str">
        <f ca="1">IF($B198="","",'Hidden inputs'!$D$11*AJ198+'Hidden inputs'!$E$11*AK198)</f>
        <v/>
      </c>
      <c r="AT198" s="11" t="str">
        <f t="shared" ca="1" si="9499"/>
        <v/>
      </c>
      <c r="AU198" s="9" t="str">
        <f t="shared" ref="AU198:AU261" ca="1" si="9570">IF(Q198="","",AT198*AJ198)</f>
        <v/>
      </c>
      <c r="AV198" s="3" t="str">
        <f t="shared" ref="AV198:AV261" ca="1" si="9571">IF($B198="","",AJ198)</f>
        <v/>
      </c>
      <c r="AW198" s="5" t="str" cm="1">
        <f t="array" aca="1" ref="AW198" ca="1">IF($B198="","",IF(AV198=0,0,IF(DD_Payment="",0,IF(AV198&lt;_xlfn.IFS(DD_Frequency="Monthly",1,DD_Frequency="Quarterly",IF(MONTH(AV$2)=1,1,IF(MONTH(AV$2)=4,1,IF(MONTH(AV$2)=7,1,IF(MONTH(AV$2)=10,1,0)))),DD_Frequency="Annually",IF(MONTH(AV$2)=1,1,0))*DD_Payment,AV198,_xlfn.IFS(DD_Frequency="Monthly",1,DD_Frequency="Quarterly",IF(MONTH(AV$2)=1,1,IF(MONTH(AV$2)=4,1,IF(MONTH(AV$2)=7,1,IF(MONTH(AV$2)=10,1,0)))),DD_Frequency="Annually",IF(MONTH(AV$2)=1,1,0))*DD_Payment))))</f>
        <v/>
      </c>
      <c r="AX198" s="3" t="str">
        <f t="shared" ref="AX198" ca="1" si="9572">IF($B198="","",IF(AV198&gt;AW198,(AV198-AW198/2)*(rate_A*(AX$1/365)),0))</f>
        <v/>
      </c>
      <c r="AY198" s="3" t="str">
        <f t="shared" ca="1" si="6494"/>
        <v/>
      </c>
      <c r="AZ198" s="3" t="str">
        <f t="shared" ref="AZ198" ca="1" si="9573">IF($B198="","",AK198*(1+rate_A*AX$1/365))</f>
        <v/>
      </c>
      <c r="BA198" s="3" t="str">
        <f t="shared" ref="BA198" ca="1" si="9574">IF($B198="","",AL198*(1+rate_A*AX$1/365))</f>
        <v/>
      </c>
      <c r="BB198" s="3" t="str">
        <f t="shared" ref="BB198" ca="1" si="9575">IF($B198="","",AM198*(1+rate_joint*AX$1/365))</f>
        <v/>
      </c>
      <c r="BC198" s="5" t="str">
        <f t="shared" ca="1" si="6498"/>
        <v/>
      </c>
      <c r="BD198" s="5" t="str" cm="1">
        <f t="array" aca="1" ref="BD198" ca="1">IF(BC198="","",_xlfn.IFS(BC198&lt;='Hidden inputs'!$C$15,BC198*'Hidden inputs'!$D$15,BC198&lt;='Hidden inputs'!$C$16,'Hidden inputs'!$C$15*'Hidden inputs'!$D$15+(BC198-'Hidden inputs'!$B$16)*'Hidden inputs'!$D$16,BC198&lt;='Hidden inputs'!$C$17,'Hidden inputs'!$C$15*'Hidden inputs'!$D$15+('Hidden inputs'!$C$16-'Hidden inputs'!$B$16)*'Hidden inputs'!$D$16+(BC198-'Hidden inputs'!$B$17)*'Hidden inputs'!$D$17,BC198&gt;'Hidden inputs'!$B$18,'Hidden inputs'!$C$15*'Hidden inputs'!$D$15+('Hidden inputs'!$C$16-'Hidden inputs'!$B$16)*'Hidden inputs'!$D$16+('Hidden inputs'!$C$17-'Hidden inputs'!$B$17)*'Hidden inputs'!$D$17+(BC198-'Hidden inputs'!$B$18)*'Hidden inputs'!$D$18))</f>
        <v/>
      </c>
      <c r="BE198" s="10" t="str">
        <f t="shared" ca="1" si="6499"/>
        <v/>
      </c>
      <c r="BF198" s="5" t="str">
        <f t="shared" ref="BF198:BF261" ca="1" si="9576">IF($B198="","",BE198*(AY198+AZ198+BA198))</f>
        <v/>
      </c>
      <c r="BG198" s="5" t="str">
        <f t="shared" ref="BG198:BG261" ca="1" si="9577">IF($B198="","",BE198*AY198)</f>
        <v/>
      </c>
      <c r="BH198" s="5" t="str">
        <f ca="1">IF($B198="","",'Hidden inputs'!$D$11*AY198+'Hidden inputs'!$E$11*AZ198)</f>
        <v/>
      </c>
      <c r="BI198" s="11" t="str">
        <f t="shared" ca="1" si="9504"/>
        <v/>
      </c>
      <c r="BJ198" s="9" t="str">
        <f t="shared" ref="BJ198:BJ261" ca="1" si="9578">IF(AF198="","",BI198*AY198)</f>
        <v/>
      </c>
      <c r="BK198" s="3" t="str">
        <f t="shared" ref="BK198:BK261" ca="1" si="9579">IF($B198="","",AY198)</f>
        <v/>
      </c>
      <c r="BL198" s="5" t="str" cm="1">
        <f t="array" aca="1" ref="BL198" ca="1">IF($B198="","",IF(BK198=0,0,IF(DD_Payment="",0,IF(BK198&lt;_xlfn.IFS(DD_Frequency="Monthly",1,DD_Frequency="Quarterly",IF(MONTH(BK$2)=1,1,IF(MONTH(BK$2)=4,1,IF(MONTH(BK$2)=7,1,IF(MONTH(BK$2)=10,1,0)))),DD_Frequency="Annually",IF(MONTH(BK$2)=1,1,0))*DD_Payment,BK198,_xlfn.IFS(DD_Frequency="Monthly",1,DD_Frequency="Quarterly",IF(MONTH(BK$2)=1,1,IF(MONTH(BK$2)=4,1,IF(MONTH(BK$2)=7,1,IF(MONTH(BK$2)=10,1,0)))),DD_Frequency="Annually",IF(MONTH(BK$2)=1,1,0))*DD_Payment))))</f>
        <v/>
      </c>
      <c r="BM198" s="3" t="str">
        <f t="shared" ref="BM198" ca="1" si="9580">IF($B198="","",IF(BK198&gt;BL198,(BK198-BL198/2)*(rate_A*(BM$1/365)),0))</f>
        <v/>
      </c>
      <c r="BN198" s="3" t="str">
        <f t="shared" ca="1" si="6501"/>
        <v/>
      </c>
      <c r="BO198" s="3" t="str">
        <f t="shared" ref="BO198" ca="1" si="9581">IF($B198="","",AZ198*(1+rate_A*BM$1/365))</f>
        <v/>
      </c>
      <c r="BP198" s="3" t="str">
        <f t="shared" ref="BP198" ca="1" si="9582">IF($B198="","",BA198*(1+rate_A*BM$1/365))</f>
        <v/>
      </c>
      <c r="BQ198" s="3" t="str">
        <f t="shared" ref="BQ198" ca="1" si="9583">IF($B198="","",BB198*(1+rate_joint*BM$1/365))</f>
        <v/>
      </c>
      <c r="BR198" s="5" t="str">
        <f t="shared" ca="1" si="6505"/>
        <v/>
      </c>
      <c r="BS198" s="5" t="str" cm="1">
        <f t="array" aca="1" ref="BS198" ca="1">IF(BR198="","",_xlfn.IFS(BR198&lt;='Hidden inputs'!$C$15,BR198*'Hidden inputs'!$D$15,BR198&lt;='Hidden inputs'!$C$16,'Hidden inputs'!$C$15*'Hidden inputs'!$D$15+(BR198-'Hidden inputs'!$B$16)*'Hidden inputs'!$D$16,BR198&lt;='Hidden inputs'!$C$17,'Hidden inputs'!$C$15*'Hidden inputs'!$D$15+('Hidden inputs'!$C$16-'Hidden inputs'!$B$16)*'Hidden inputs'!$D$16+(BR198-'Hidden inputs'!$B$17)*'Hidden inputs'!$D$17,BR198&gt;'Hidden inputs'!$B$18,'Hidden inputs'!$C$15*'Hidden inputs'!$D$15+('Hidden inputs'!$C$16-'Hidden inputs'!$B$16)*'Hidden inputs'!$D$16+('Hidden inputs'!$C$17-'Hidden inputs'!$B$17)*'Hidden inputs'!$D$17+(BR198-'Hidden inputs'!$B$18)*'Hidden inputs'!$D$18))</f>
        <v/>
      </c>
      <c r="BT198" s="10" t="str">
        <f t="shared" ca="1" si="6506"/>
        <v/>
      </c>
      <c r="BU198" s="5" t="str">
        <f t="shared" ref="BU198:BU261" ca="1" si="9584">IF($B198="","",BT198*(BN198+BO198+BP198))</f>
        <v/>
      </c>
      <c r="BV198" s="5" t="str">
        <f t="shared" ref="BV198:BV261" ca="1" si="9585">IF($B198="","",BT198*BN198)</f>
        <v/>
      </c>
      <c r="BW198" s="5" t="str">
        <f ca="1">IF($B198="","",'Hidden inputs'!$D$11*BN198+'Hidden inputs'!$E$11*BO198)</f>
        <v/>
      </c>
      <c r="BX198" s="11" t="str">
        <f t="shared" ca="1" si="9509"/>
        <v/>
      </c>
      <c r="BY198" s="9" t="str">
        <f t="shared" ref="BY198:BY261" ca="1" si="9586">IF(AU198="","",BX198*BN198)</f>
        <v/>
      </c>
      <c r="BZ198" s="3" t="str">
        <f t="shared" ref="BZ198:BZ261" ca="1" si="9587">IF($B198="","",BN198)</f>
        <v/>
      </c>
      <c r="CA198" s="5" t="str" cm="1">
        <f t="array" aca="1" ref="CA198" ca="1">IF($B198="","",IF(BZ198=0,0,IF(DD_Payment="",0,IF(BZ198&lt;_xlfn.IFS(DD_Frequency="Monthly",1,DD_Frequency="Quarterly",IF(MONTH(BZ$2)=1,1,IF(MONTH(BZ$2)=4,1,IF(MONTH(BZ$2)=7,1,IF(MONTH(BZ$2)=10,1,0)))),DD_Frequency="Annually",IF(MONTH(BZ$2)=1,1,0))*DD_Payment,BZ198,_xlfn.IFS(DD_Frequency="Monthly",1,DD_Frequency="Quarterly",IF(MONTH(BZ$2)=1,1,IF(MONTH(BZ$2)=4,1,IF(MONTH(BZ$2)=7,1,IF(MONTH(BZ$2)=10,1,0)))),DD_Frequency="Annually",IF(MONTH(BZ$2)=1,1,0))*DD_Payment))))</f>
        <v/>
      </c>
      <c r="CB198" s="3" t="str">
        <f t="shared" ref="CB198" ca="1" si="9588">IF($B198="","",IF(BZ198&gt;CA198,(BZ198-CA198/2)*(rate_A*(CB$1/365)),0))</f>
        <v/>
      </c>
      <c r="CC198" s="3" t="str">
        <f t="shared" ca="1" si="6508"/>
        <v/>
      </c>
      <c r="CD198" s="3" t="str">
        <f t="shared" ref="CD198" ca="1" si="9589">IF($B198="","",BO198*(1+rate_A*CB$1/365))</f>
        <v/>
      </c>
      <c r="CE198" s="3" t="str">
        <f t="shared" ref="CE198" ca="1" si="9590">IF($B198="","",BP198*(1+rate_A*CB$1/365))</f>
        <v/>
      </c>
      <c r="CF198" s="3" t="str">
        <f t="shared" ref="CF198" ca="1" si="9591">IF($B198="","",BQ198*(1+rate_joint*CB$1/365))</f>
        <v/>
      </c>
      <c r="CG198" s="5" t="str">
        <f t="shared" ca="1" si="6512"/>
        <v/>
      </c>
      <c r="CH198" s="5" t="str" cm="1">
        <f t="array" aca="1" ref="CH198" ca="1">IF(CG198="","",_xlfn.IFS(CG198&lt;='Hidden inputs'!$C$15,CG198*'Hidden inputs'!$D$15,CG198&lt;='Hidden inputs'!$C$16,'Hidden inputs'!$C$15*'Hidden inputs'!$D$15+(CG198-'Hidden inputs'!$B$16)*'Hidden inputs'!$D$16,CG198&lt;='Hidden inputs'!$C$17,'Hidden inputs'!$C$15*'Hidden inputs'!$D$15+('Hidden inputs'!$C$16-'Hidden inputs'!$B$16)*'Hidden inputs'!$D$16+(CG198-'Hidden inputs'!$B$17)*'Hidden inputs'!$D$17,CG198&gt;'Hidden inputs'!$B$18,'Hidden inputs'!$C$15*'Hidden inputs'!$D$15+('Hidden inputs'!$C$16-'Hidden inputs'!$B$16)*'Hidden inputs'!$D$16+('Hidden inputs'!$C$17-'Hidden inputs'!$B$17)*'Hidden inputs'!$D$17+(CG198-'Hidden inputs'!$B$18)*'Hidden inputs'!$D$18))</f>
        <v/>
      </c>
      <c r="CI198" s="10" t="str">
        <f t="shared" ca="1" si="6513"/>
        <v/>
      </c>
      <c r="CJ198" s="5" t="str">
        <f t="shared" ref="CJ198:CJ261" ca="1" si="9592">IF($B198="","",CI198*(CC198+CD198+CE198))</f>
        <v/>
      </c>
      <c r="CK198" s="5" t="str">
        <f t="shared" ref="CK198:CK261" ca="1" si="9593">IF($B198="","",CI198*CC198)</f>
        <v/>
      </c>
      <c r="CL198" s="5" t="str">
        <f ca="1">IF($B198="","",'Hidden inputs'!$D$11*CC198+'Hidden inputs'!$E$11*CD198)</f>
        <v/>
      </c>
      <c r="CM198" s="11" t="str">
        <f t="shared" ca="1" si="9514"/>
        <v/>
      </c>
      <c r="CN198" s="9" t="str">
        <f t="shared" ref="CN198:CN261" ca="1" si="9594">IF(BJ198="","",CM198*CC198)</f>
        <v/>
      </c>
      <c r="CO198" s="3" t="str">
        <f t="shared" ref="CO198:CO261" ca="1" si="9595">IF($B198="","",CC198)</f>
        <v/>
      </c>
      <c r="CP198" s="5" t="str" cm="1">
        <f t="array" aca="1" ref="CP198" ca="1">IF($B198="","",IF(CO198=0,0,IF(DD_Payment="",0,IF(CO198&lt;_xlfn.IFS(DD_Frequency="Monthly",1,DD_Frequency="Quarterly",IF(MONTH(CO$2)=1,1,IF(MONTH(CO$2)=4,1,IF(MONTH(CO$2)=7,1,IF(MONTH(CO$2)=10,1,0)))),DD_Frequency="Annually",IF(MONTH(CO$2)=1,1,0))*DD_Payment,CO198,_xlfn.IFS(DD_Frequency="Monthly",1,DD_Frequency="Quarterly",IF(MONTH(CO$2)=1,1,IF(MONTH(CO$2)=4,1,IF(MONTH(CO$2)=7,1,IF(MONTH(CO$2)=10,1,0)))),DD_Frequency="Annually",IF(MONTH(CO$2)=1,1,0))*DD_Payment))))</f>
        <v/>
      </c>
      <c r="CQ198" s="3" t="str">
        <f t="shared" ref="CQ198" ca="1" si="9596">IF($B198="","",IF(CO198&gt;CP198,(CO198-CP198/2)*(rate_A*(CQ$1/365)),0))</f>
        <v/>
      </c>
      <c r="CR198" s="3" t="str">
        <f t="shared" ca="1" si="6515"/>
        <v/>
      </c>
      <c r="CS198" s="3" t="str">
        <f t="shared" ref="CS198" ca="1" si="9597">IF($B198="","",CD198*(1+rate_A*CQ$1/365))</f>
        <v/>
      </c>
      <c r="CT198" s="3" t="str">
        <f t="shared" ref="CT198" ca="1" si="9598">IF($B198="","",CE198*(1+rate_A*CQ$1/365))</f>
        <v/>
      </c>
      <c r="CU198" s="3" t="str">
        <f t="shared" ref="CU198" ca="1" si="9599">IF($B198="","",CF198*(1+rate_joint*CQ$1/365))</f>
        <v/>
      </c>
      <c r="CV198" s="5" t="str">
        <f t="shared" ca="1" si="6519"/>
        <v/>
      </c>
      <c r="CW198" s="5" t="str" cm="1">
        <f t="array" aca="1" ref="CW198" ca="1">IF(CV198="","",_xlfn.IFS(CV198&lt;='Hidden inputs'!$C$15,CV198*'Hidden inputs'!$D$15,CV198&lt;='Hidden inputs'!$C$16,'Hidden inputs'!$C$15*'Hidden inputs'!$D$15+(CV198-'Hidden inputs'!$B$16)*'Hidden inputs'!$D$16,CV198&lt;='Hidden inputs'!$C$17,'Hidden inputs'!$C$15*'Hidden inputs'!$D$15+('Hidden inputs'!$C$16-'Hidden inputs'!$B$16)*'Hidden inputs'!$D$16+(CV198-'Hidden inputs'!$B$17)*'Hidden inputs'!$D$17,CV198&gt;'Hidden inputs'!$B$18,'Hidden inputs'!$C$15*'Hidden inputs'!$D$15+('Hidden inputs'!$C$16-'Hidden inputs'!$B$16)*'Hidden inputs'!$D$16+('Hidden inputs'!$C$17-'Hidden inputs'!$B$17)*'Hidden inputs'!$D$17+(CV198-'Hidden inputs'!$B$18)*'Hidden inputs'!$D$18))</f>
        <v/>
      </c>
      <c r="CX198" s="10" t="str">
        <f t="shared" ca="1" si="6520"/>
        <v/>
      </c>
      <c r="CY198" s="5" t="str">
        <f t="shared" ref="CY198:CY261" ca="1" si="9600">IF($B198="","",CX198*(CR198+CS198+CT198))</f>
        <v/>
      </c>
      <c r="CZ198" s="5" t="str">
        <f t="shared" ref="CZ198:CZ261" ca="1" si="9601">IF($B198="","",CX198*CR198)</f>
        <v/>
      </c>
      <c r="DA198" s="5" t="str">
        <f ca="1">IF($B198="","",'Hidden inputs'!$D$11*CR198+'Hidden inputs'!$E$11*CS198)</f>
        <v/>
      </c>
      <c r="DB198" s="11" t="str">
        <f t="shared" ca="1" si="9519"/>
        <v/>
      </c>
      <c r="DC198" s="9" t="str">
        <f t="shared" ref="DC198:DC261" ca="1" si="9602">IF(BY198="","",DB198*CR198)</f>
        <v/>
      </c>
      <c r="DD198" s="3" t="str">
        <f t="shared" ref="DD198:DD261" ca="1" si="9603">IF($B198="","",CR198)</f>
        <v/>
      </c>
      <c r="DE198" s="5" t="str" cm="1">
        <f t="array" aca="1" ref="DE198" ca="1">IF($B198="","",IF(DD198=0,0,IF(DD_Payment="",0,IF(DD198&lt;_xlfn.IFS(DD_Frequency="Monthly",1,DD_Frequency="Quarterly",IF(MONTH(DD$2)=1,1,IF(MONTH(DD$2)=4,1,IF(MONTH(DD$2)=7,1,IF(MONTH(DD$2)=10,1,0)))),DD_Frequency="Annually",IF(MONTH(DD$2)=1,1,0))*DD_Payment,DD198,_xlfn.IFS(DD_Frequency="Monthly",1,DD_Frequency="Quarterly",IF(MONTH(DD$2)=1,1,IF(MONTH(DD$2)=4,1,IF(MONTH(DD$2)=7,1,IF(MONTH(DD$2)=10,1,0)))),DD_Frequency="Annually",IF(MONTH(DD$2)=1,1,0))*DD_Payment))))</f>
        <v/>
      </c>
      <c r="DF198" s="3" t="str">
        <f t="shared" ref="DF198" ca="1" si="9604">IF($B198="","",IF(DD198&gt;DE198,(DD198-DE198/2)*(rate_A*(DF$1/365)),0))</f>
        <v/>
      </c>
      <c r="DG198" s="3" t="str">
        <f t="shared" ca="1" si="6522"/>
        <v/>
      </c>
      <c r="DH198" s="3" t="str">
        <f t="shared" ref="DH198" ca="1" si="9605">IF($B198="","",CS198*(1+rate_A*DF$1/365))</f>
        <v/>
      </c>
      <c r="DI198" s="3" t="str">
        <f t="shared" ref="DI198" ca="1" si="9606">IF($B198="","",CT198*(1+rate_A*DF$1/365))</f>
        <v/>
      </c>
      <c r="DJ198" s="3" t="str">
        <f t="shared" ref="DJ198" ca="1" si="9607">IF($B198="","",CU198*(1+rate_joint*DF$1/365))</f>
        <v/>
      </c>
      <c r="DK198" s="5" t="str">
        <f t="shared" ca="1" si="6526"/>
        <v/>
      </c>
      <c r="DL198" s="5" t="str" cm="1">
        <f t="array" aca="1" ref="DL198" ca="1">IF(DK198="","",_xlfn.IFS(DK198&lt;='Hidden inputs'!$C$15,DK198*'Hidden inputs'!$D$15,DK198&lt;='Hidden inputs'!$C$16,'Hidden inputs'!$C$15*'Hidden inputs'!$D$15+(DK198-'Hidden inputs'!$B$16)*'Hidden inputs'!$D$16,DK198&lt;='Hidden inputs'!$C$17,'Hidden inputs'!$C$15*'Hidden inputs'!$D$15+('Hidden inputs'!$C$16-'Hidden inputs'!$B$16)*'Hidden inputs'!$D$16+(DK198-'Hidden inputs'!$B$17)*'Hidden inputs'!$D$17,DK198&gt;'Hidden inputs'!$B$18,'Hidden inputs'!$C$15*'Hidden inputs'!$D$15+('Hidden inputs'!$C$16-'Hidden inputs'!$B$16)*'Hidden inputs'!$D$16+('Hidden inputs'!$C$17-'Hidden inputs'!$B$17)*'Hidden inputs'!$D$17+(DK198-'Hidden inputs'!$B$18)*'Hidden inputs'!$D$18))</f>
        <v/>
      </c>
      <c r="DM198" s="10" t="str">
        <f t="shared" ca="1" si="6527"/>
        <v/>
      </c>
      <c r="DN198" s="5" t="str">
        <f t="shared" ref="DN198:DN261" ca="1" si="9608">IF($B198="","",DM198*(DG198+DH198+DI198))</f>
        <v/>
      </c>
      <c r="DO198" s="5" t="str">
        <f t="shared" ref="DO198:DO261" ca="1" si="9609">IF($B198="","",DM198*DG198)</f>
        <v/>
      </c>
      <c r="DP198" s="5" t="str">
        <f ca="1">IF($B198="","",'Hidden inputs'!$D$11*DG198+'Hidden inputs'!$E$11*DH198)</f>
        <v/>
      </c>
      <c r="DQ198" s="11" t="str">
        <f t="shared" ca="1" si="9524"/>
        <v/>
      </c>
      <c r="DR198" s="9" t="str">
        <f t="shared" ref="DR198:DR261" ca="1" si="9610">IF(CN198="","",DQ198*DG198)</f>
        <v/>
      </c>
      <c r="DS198" s="3" t="str">
        <f t="shared" ref="DS198:DS261" ca="1" si="9611">IF($B198="","",DG198)</f>
        <v/>
      </c>
      <c r="DT198" s="5" t="str" cm="1">
        <f t="array" aca="1" ref="DT198" ca="1">IF($B198="","",IF(DS198=0,0,IF(DD_Payment="",0,IF(DS198&lt;_xlfn.IFS(DD_Frequency="Monthly",1,DD_Frequency="Quarterly",IF(MONTH(DS$2)=1,1,IF(MONTH(DS$2)=4,1,IF(MONTH(DS$2)=7,1,IF(MONTH(DS$2)=10,1,0)))),DD_Frequency="Annually",IF(MONTH(DS$2)=1,1,0))*DD_Payment,DS198,_xlfn.IFS(DD_Frequency="Monthly",1,DD_Frequency="Quarterly",IF(MONTH(DS$2)=1,1,IF(MONTH(DS$2)=4,1,IF(MONTH(DS$2)=7,1,IF(MONTH(DS$2)=10,1,0)))),DD_Frequency="Annually",IF(MONTH(DS$2)=1,1,0))*DD_Payment))))</f>
        <v/>
      </c>
      <c r="DU198" s="3" t="str">
        <f t="shared" ref="DU198" ca="1" si="9612">IF($B198="","",IF(DS198&gt;DT198,(DS198-DT198/2)*(rate_A*(DU$1/365)),0))</f>
        <v/>
      </c>
      <c r="DV198" s="3" t="str">
        <f t="shared" ca="1" si="6529"/>
        <v/>
      </c>
      <c r="DW198" s="3" t="str">
        <f t="shared" ref="DW198" ca="1" si="9613">IF($B198="","",DH198*(1+rate_A*DU$1/365))</f>
        <v/>
      </c>
      <c r="DX198" s="3" t="str">
        <f t="shared" ref="DX198" ca="1" si="9614">IF($B198="","",DI198*(1+rate_A*DU$1/365))</f>
        <v/>
      </c>
      <c r="DY198" s="3" t="str">
        <f t="shared" ref="DY198" ca="1" si="9615">IF($B198="","",DJ198*(1+rate_joint*DU$1/365))</f>
        <v/>
      </c>
      <c r="DZ198" s="5" t="str">
        <f t="shared" ca="1" si="6533"/>
        <v/>
      </c>
      <c r="EA198" s="5" t="str" cm="1">
        <f t="array" aca="1" ref="EA198" ca="1">IF(DZ198="","",_xlfn.IFS(DZ198&lt;='Hidden inputs'!$C$15,DZ198*'Hidden inputs'!$D$15,DZ198&lt;='Hidden inputs'!$C$16,'Hidden inputs'!$C$15*'Hidden inputs'!$D$15+(DZ198-'Hidden inputs'!$B$16)*'Hidden inputs'!$D$16,DZ198&lt;='Hidden inputs'!$C$17,'Hidden inputs'!$C$15*'Hidden inputs'!$D$15+('Hidden inputs'!$C$16-'Hidden inputs'!$B$16)*'Hidden inputs'!$D$16+(DZ198-'Hidden inputs'!$B$17)*'Hidden inputs'!$D$17,DZ198&gt;'Hidden inputs'!$B$18,'Hidden inputs'!$C$15*'Hidden inputs'!$D$15+('Hidden inputs'!$C$16-'Hidden inputs'!$B$16)*'Hidden inputs'!$D$16+('Hidden inputs'!$C$17-'Hidden inputs'!$B$17)*'Hidden inputs'!$D$17+(DZ198-'Hidden inputs'!$B$18)*'Hidden inputs'!$D$18))</f>
        <v/>
      </c>
      <c r="EB198" s="10" t="str">
        <f t="shared" ca="1" si="6534"/>
        <v/>
      </c>
      <c r="EC198" s="5" t="str">
        <f t="shared" ref="EC198:EC261" ca="1" si="9616">IF($B198="","",EB198*(DV198+DW198+DX198))</f>
        <v/>
      </c>
      <c r="ED198" s="5" t="str">
        <f t="shared" ref="ED198:ED261" ca="1" si="9617">IF($B198="","",EB198*DV198)</f>
        <v/>
      </c>
      <c r="EE198" s="5" t="str">
        <f ca="1">IF($B198="","",'Hidden inputs'!$D$11*DV198+'Hidden inputs'!$E$11*DW198)</f>
        <v/>
      </c>
      <c r="EF198" s="11" t="str">
        <f t="shared" ca="1" si="9529"/>
        <v/>
      </c>
      <c r="EG198" s="9" t="str">
        <f t="shared" ref="EG198:EG261" ca="1" si="9618">IF(DC198="","",EF198*DV198)</f>
        <v/>
      </c>
      <c r="EH198" s="3" t="str">
        <f t="shared" ref="EH198:EH261" ca="1" si="9619">IF($B198="","",DV198)</f>
        <v/>
      </c>
      <c r="EI198" s="5" t="str" cm="1">
        <f t="array" aca="1" ref="EI198" ca="1">IF($B198="","",IF(EH198=0,0,IF(DD_Payment="",0,IF(EH198&lt;_xlfn.IFS(DD_Frequency="Monthly",1,DD_Frequency="Quarterly",IF(MONTH(EH$2)=1,1,IF(MONTH(EH$2)=4,1,IF(MONTH(EH$2)=7,1,IF(MONTH(EH$2)=10,1,0)))),DD_Frequency="Annually",IF(MONTH(EH$2)=1,1,0))*DD_Payment,EH198,_xlfn.IFS(DD_Frequency="Monthly",1,DD_Frequency="Quarterly",IF(MONTH(EH$2)=1,1,IF(MONTH(EH$2)=4,1,IF(MONTH(EH$2)=7,1,IF(MONTH(EH$2)=10,1,0)))),DD_Frequency="Annually",IF(MONTH(EH$2)=1,1,0))*DD_Payment))))</f>
        <v/>
      </c>
      <c r="EJ198" s="3" t="str">
        <f t="shared" ref="EJ198" ca="1" si="9620">IF($B198="","",IF(EH198&gt;EI198,(EH198-EI198/2)*(rate_A*(EJ$1/365)),0))</f>
        <v/>
      </c>
      <c r="EK198" s="3" t="str">
        <f t="shared" ca="1" si="6536"/>
        <v/>
      </c>
      <c r="EL198" s="3" t="str">
        <f t="shared" ref="EL198" ca="1" si="9621">IF($B198="","",DW198*(1+rate_A*EJ$1/365))</f>
        <v/>
      </c>
      <c r="EM198" s="3" t="str">
        <f t="shared" ref="EM198" ca="1" si="9622">IF($B198="","",DX198*(1+rate_A*EJ$1/365))</f>
        <v/>
      </c>
      <c r="EN198" s="3" t="str">
        <f t="shared" ref="EN198" ca="1" si="9623">IF($B198="","",DY198*(1+rate_joint*EJ$1/365))</f>
        <v/>
      </c>
      <c r="EO198" s="5" t="str">
        <f t="shared" ca="1" si="6540"/>
        <v/>
      </c>
      <c r="EP198" s="5" t="str" cm="1">
        <f t="array" aca="1" ref="EP198" ca="1">IF(EO198="","",_xlfn.IFS(EO198&lt;='Hidden inputs'!$C$15,EO198*'Hidden inputs'!$D$15,EO198&lt;='Hidden inputs'!$C$16,'Hidden inputs'!$C$15*'Hidden inputs'!$D$15+(EO198-'Hidden inputs'!$B$16)*'Hidden inputs'!$D$16,EO198&lt;='Hidden inputs'!$C$17,'Hidden inputs'!$C$15*'Hidden inputs'!$D$15+('Hidden inputs'!$C$16-'Hidden inputs'!$B$16)*'Hidden inputs'!$D$16+(EO198-'Hidden inputs'!$B$17)*'Hidden inputs'!$D$17,EO198&gt;'Hidden inputs'!$B$18,'Hidden inputs'!$C$15*'Hidden inputs'!$D$15+('Hidden inputs'!$C$16-'Hidden inputs'!$B$16)*'Hidden inputs'!$D$16+('Hidden inputs'!$C$17-'Hidden inputs'!$B$17)*'Hidden inputs'!$D$17+(EO198-'Hidden inputs'!$B$18)*'Hidden inputs'!$D$18))</f>
        <v/>
      </c>
      <c r="EQ198" s="10" t="str">
        <f t="shared" ca="1" si="6541"/>
        <v/>
      </c>
      <c r="ER198" s="5" t="str">
        <f t="shared" ref="ER198:ER261" ca="1" si="9624">IF($B198="","",EQ198*(EK198+EL198+EM198))</f>
        <v/>
      </c>
      <c r="ES198" s="5" t="str">
        <f t="shared" ref="ES198:ES261" ca="1" si="9625">IF($B198="","",EQ198*EK198)</f>
        <v/>
      </c>
      <c r="ET198" s="5" t="str">
        <f ca="1">IF($B198="","",'Hidden inputs'!$D$11*EK198+'Hidden inputs'!$E$11*EL198)</f>
        <v/>
      </c>
      <c r="EU198" s="11" t="str">
        <f t="shared" ca="1" si="9534"/>
        <v/>
      </c>
      <c r="EV198" s="9" t="str">
        <f t="shared" ref="EV198:EV261" ca="1" si="9626">IF(DR198="","",EU198*EK198)</f>
        <v/>
      </c>
      <c r="EW198" s="3" t="str">
        <f t="shared" ref="EW198:EW261" ca="1" si="9627">IF($B198="","",EK198)</f>
        <v/>
      </c>
      <c r="EX198" s="5" t="str" cm="1">
        <f t="array" aca="1" ref="EX198" ca="1">IF($B198="","",IF(EW198=0,0,IF(DD_Payment="",0,IF(EW198&lt;_xlfn.IFS(DD_Frequency="Monthly",1,DD_Frequency="Quarterly",IF(MONTH(EW$2)=1,1,IF(MONTH(EW$2)=4,1,IF(MONTH(EW$2)=7,1,IF(MONTH(EW$2)=10,1,0)))),DD_Frequency="Annually",IF(MONTH(EW$2)=1,1,0))*DD_Payment,EW198,_xlfn.IFS(DD_Frequency="Monthly",1,DD_Frequency="Quarterly",IF(MONTH(EW$2)=1,1,IF(MONTH(EW$2)=4,1,IF(MONTH(EW$2)=7,1,IF(MONTH(EW$2)=10,1,0)))),DD_Frequency="Annually",IF(MONTH(EW$2)=1,1,0))*DD_Payment))))</f>
        <v/>
      </c>
      <c r="EY198" s="3" t="str">
        <f t="shared" ref="EY198" ca="1" si="9628">IF($B198="","",IF(EW198&gt;EX198,(EW198-EX198/2)*(rate_A*(EY$1/365)),0))</f>
        <v/>
      </c>
      <c r="EZ198" s="3" t="str">
        <f t="shared" ca="1" si="6543"/>
        <v/>
      </c>
      <c r="FA198" s="3" t="str">
        <f t="shared" ref="FA198" ca="1" si="9629">IF($B198="","",EL198*(1+rate_A*EY$1/365))</f>
        <v/>
      </c>
      <c r="FB198" s="3" t="str">
        <f t="shared" ref="FB198" ca="1" si="9630">IF($B198="","",EM198*(1+rate_A*EY$1/365))</f>
        <v/>
      </c>
      <c r="FC198" s="3" t="str">
        <f t="shared" ref="FC198" ca="1" si="9631">IF($B198="","",EN198*(1+rate_joint*EY$1/365))</f>
        <v/>
      </c>
      <c r="FD198" s="5" t="str">
        <f t="shared" ca="1" si="6547"/>
        <v/>
      </c>
      <c r="FE198" s="5" t="str" cm="1">
        <f t="array" aca="1" ref="FE198" ca="1">IF(FD198="","",_xlfn.IFS(FD198&lt;='Hidden inputs'!$C$15,FD198*'Hidden inputs'!$D$15,FD198&lt;='Hidden inputs'!$C$16,'Hidden inputs'!$C$15*'Hidden inputs'!$D$15+(FD198-'Hidden inputs'!$B$16)*'Hidden inputs'!$D$16,FD198&lt;='Hidden inputs'!$C$17,'Hidden inputs'!$C$15*'Hidden inputs'!$D$15+('Hidden inputs'!$C$16-'Hidden inputs'!$B$16)*'Hidden inputs'!$D$16+(FD198-'Hidden inputs'!$B$17)*'Hidden inputs'!$D$17,FD198&gt;'Hidden inputs'!$B$18,'Hidden inputs'!$C$15*'Hidden inputs'!$D$15+('Hidden inputs'!$C$16-'Hidden inputs'!$B$16)*'Hidden inputs'!$D$16+('Hidden inputs'!$C$17-'Hidden inputs'!$B$17)*'Hidden inputs'!$D$17+(FD198-'Hidden inputs'!$B$18)*'Hidden inputs'!$D$18))</f>
        <v/>
      </c>
      <c r="FF198" s="10" t="str">
        <f t="shared" ca="1" si="6548"/>
        <v/>
      </c>
      <c r="FG198" s="5" t="str">
        <f t="shared" ref="FG198:FG261" ca="1" si="9632">IF($B198="","",FF198*(EZ198+FA198+FB198))</f>
        <v/>
      </c>
      <c r="FH198" s="5" t="str">
        <f t="shared" ref="FH198:FH261" ca="1" si="9633">IF($B198="","",FF198*EZ198)</f>
        <v/>
      </c>
      <c r="FI198" s="5" t="str">
        <f ca="1">IF($B198="","",'Hidden inputs'!$D$11*EZ198+'Hidden inputs'!$E$11*FA198)</f>
        <v/>
      </c>
      <c r="FJ198" s="11" t="str">
        <f t="shared" ca="1" si="9539"/>
        <v/>
      </c>
      <c r="FK198" s="9" t="str">
        <f t="shared" ref="FK198:FK261" ca="1" si="9634">IF(EG198="","",FJ198*EZ198)</f>
        <v/>
      </c>
      <c r="FL198" s="3" t="str">
        <f t="shared" ref="FL198:FL261" ca="1" si="9635">IF($B198="","",EZ198)</f>
        <v/>
      </c>
      <c r="FM198" s="5" t="str" cm="1">
        <f t="array" aca="1" ref="FM198" ca="1">IF($B198="","",IF(FL198=0,0,IF(DD_Payment="",0,IF(FL198&lt;_xlfn.IFS(DD_Frequency="Monthly",1,DD_Frequency="Quarterly",IF(MONTH(FL$2)=1,1,IF(MONTH(FL$2)=4,1,IF(MONTH(FL$2)=7,1,IF(MONTH(FL$2)=10,1,0)))),DD_Frequency="Annually",IF(MONTH(FL$2)=1,1,0))*DD_Payment,FL198,_xlfn.IFS(DD_Frequency="Monthly",1,DD_Frequency="Quarterly",IF(MONTH(FL$2)=1,1,IF(MONTH(FL$2)=4,1,IF(MONTH(FL$2)=7,1,IF(MONTH(FL$2)=10,1,0)))),DD_Frequency="Annually",IF(MONTH(FL$2)=1,1,0))*DD_Payment))))</f>
        <v/>
      </c>
      <c r="FN198" s="3" t="str">
        <f t="shared" ref="FN198" ca="1" si="9636">IF($B198="","",IF(FL198&gt;FM198,(FL198-FM198/2)*(rate_A*(FN$1/365)),0))</f>
        <v/>
      </c>
      <c r="FO198" s="3" t="str">
        <f t="shared" ca="1" si="6550"/>
        <v/>
      </c>
      <c r="FP198" s="3" t="str">
        <f t="shared" ref="FP198" ca="1" si="9637">IF($B198="","",FA198*(1+rate_A*FN$1/365))</f>
        <v/>
      </c>
      <c r="FQ198" s="3" t="str">
        <f t="shared" ref="FQ198" ca="1" si="9638">IF($B198="","",FB198*(1+rate_A*FN$1/365))</f>
        <v/>
      </c>
      <c r="FR198" s="3" t="str">
        <f t="shared" ref="FR198" ca="1" si="9639">IF($B198="","",FC198*(1+rate_joint*FN$1/365))</f>
        <v/>
      </c>
      <c r="FS198" s="5" t="str">
        <f t="shared" ca="1" si="6554"/>
        <v/>
      </c>
      <c r="FT198" s="5" t="str" cm="1">
        <f t="array" aca="1" ref="FT198" ca="1">IF(FS198="","",_xlfn.IFS(FS198&lt;='Hidden inputs'!$C$15,FS198*'Hidden inputs'!$D$15,FS198&lt;='Hidden inputs'!$C$16,'Hidden inputs'!$C$15*'Hidden inputs'!$D$15+(FS198-'Hidden inputs'!$B$16)*'Hidden inputs'!$D$16,FS198&lt;='Hidden inputs'!$C$17,'Hidden inputs'!$C$15*'Hidden inputs'!$D$15+('Hidden inputs'!$C$16-'Hidden inputs'!$B$16)*'Hidden inputs'!$D$16+(FS198-'Hidden inputs'!$B$17)*'Hidden inputs'!$D$17,FS198&gt;'Hidden inputs'!$B$18,'Hidden inputs'!$C$15*'Hidden inputs'!$D$15+('Hidden inputs'!$C$16-'Hidden inputs'!$B$16)*'Hidden inputs'!$D$16+('Hidden inputs'!$C$17-'Hidden inputs'!$B$17)*'Hidden inputs'!$D$17+(FS198-'Hidden inputs'!$B$18)*'Hidden inputs'!$D$18))</f>
        <v/>
      </c>
      <c r="FU198" s="10" t="str">
        <f t="shared" ca="1" si="6555"/>
        <v/>
      </c>
      <c r="FV198" s="5" t="str">
        <f t="shared" ref="FV198:FV261" ca="1" si="9640">IF($B198="","",FU198*(FO198+FP198+FQ198))</f>
        <v/>
      </c>
      <c r="FW198" s="5" t="str">
        <f t="shared" ref="FW198:FW261" ca="1" si="9641">IF($B198="","",FU198*FO198)</f>
        <v/>
      </c>
      <c r="FX198" s="5" t="str">
        <f ca="1">IF($B198="","",'Hidden inputs'!$D$11*FO198+'Hidden inputs'!$E$11*FP198)</f>
        <v/>
      </c>
      <c r="FY198" s="11" t="str">
        <f t="shared" ca="1" si="9544"/>
        <v/>
      </c>
      <c r="FZ198" s="9" t="str">
        <f t="shared" ref="FZ198:FZ261" ca="1" si="9642">IF(EV198="","",FY198*FO198)</f>
        <v/>
      </c>
      <c r="GA198" s="5" t="str">
        <f t="shared" ref="GA198:GA261" ca="1" si="9643">IF(EV198="","",(N198+AC198+AR198+BG198+BV198+CK198+CZ198+DO198+ED198+ES198+FH198+FW198)/12)</f>
        <v/>
      </c>
      <c r="GB198" s="5" t="str">
        <f t="shared" ref="GB198:GB261" ca="1" si="9644">IF(EV198="","",(Q198+AF198+AU198+BJ198+BY198+CN198+DC198+DR198+EG198+EV198+FK198+FZ198)/12)</f>
        <v/>
      </c>
      <c r="GC198" s="5" t="str">
        <f t="shared" ca="1" si="9545"/>
        <v/>
      </c>
      <c r="GD198" s="5" t="str">
        <f t="shared" ca="1" si="9546"/>
        <v/>
      </c>
    </row>
    <row r="199" spans="1:186" x14ac:dyDescent="0.35">
      <c r="A199" s="2"/>
      <c r="B199" s="6" t="str">
        <f t="shared" ca="1" si="9547"/>
        <v/>
      </c>
      <c r="C199" s="5" t="str">
        <f t="shared" ref="C199:C262" ca="1" si="9645">IF(B199="","",MAX(FO198,0))</f>
        <v/>
      </c>
      <c r="D199" s="5" t="str" cm="1">
        <f t="array" aca="1" ref="D199" ca="1">IF($B199="","",IF(C199=0,0,IF(DD_Payment="",0,IF(C199&lt;_xlfn.IFS(DD_Frequency="Monthly",1,DD_Frequency="Quarterly",IF(MONTH(C$2)=1,1,IF(MONTH(C$2)=4,1,IF(MONTH(C$2)=7,1,IF(MONTH(C$2)=10,1,0)))),DD_Frequency="Annually",IF(MONTH(C$2)=1,1,0))*DD_Payment,C199,_xlfn.IFS(DD_Frequency="Monthly",1,DD_Frequency="Quarterly",IF(MONTH(C$2)=1,1,IF(MONTH(C$2)=4,1,IF(MONTH(C$2)=7,1,IF(MONTH(C$2)=10,1,0)))),DD_Frequency="Annually",IF(MONTH(C$2)=1,1,0))*DD_Payment))))</f>
        <v/>
      </c>
      <c r="E199" s="5" t="str">
        <f t="shared" ref="E199" ca="1" si="9646">IF(B199="","",IF(C199&gt;D199,(C199-D199/2)*(rate_A*(E$1/365)),0))</f>
        <v/>
      </c>
      <c r="F199" s="5" t="str">
        <f t="shared" ca="1" si="9549"/>
        <v/>
      </c>
      <c r="G199" s="5" t="str">
        <f t="shared" ref="G199" ca="1" si="9647">IF(B199="","",G198*(1+rate_A*E$1/365))</f>
        <v/>
      </c>
      <c r="H199" s="5" t="str">
        <f t="shared" ref="H199" ca="1" si="9648">IF(B199="","",H198*(1+rate_A*E$1/365))</f>
        <v/>
      </c>
      <c r="I199" s="5" t="str">
        <f t="shared" ref="I199" ca="1" si="9649">IF(B199="","",I198*(1+rate_joint*E$1/365))</f>
        <v/>
      </c>
      <c r="J199" s="5" t="str">
        <f t="shared" ref="J199:J262" ca="1" si="9650">IF($B199="","",F199+G199+H199+I199)</f>
        <v/>
      </c>
      <c r="K199" s="5" t="str" cm="1">
        <f t="array" aca="1" ref="K199" ca="1">IF(J199="","",_xlfn.IFS(J199&lt;='Hidden inputs'!$C$15,J199*'Hidden inputs'!$D$15,J199&lt;='Hidden inputs'!$C$16,'Hidden inputs'!$C$15*'Hidden inputs'!$D$15+(J199-'Hidden inputs'!$B$16)*'Hidden inputs'!$D$16,J199&lt;='Hidden inputs'!$C$17,'Hidden inputs'!$C$15*'Hidden inputs'!$D$15+('Hidden inputs'!$C$16-'Hidden inputs'!$B$16)*'Hidden inputs'!$D$16+(J199-'Hidden inputs'!$B$17)*'Hidden inputs'!$D$17,J199&gt;'Hidden inputs'!$B$18,'Hidden inputs'!$C$15*'Hidden inputs'!$D$15+('Hidden inputs'!$C$16-'Hidden inputs'!$B$16)*'Hidden inputs'!$D$16+('Hidden inputs'!$C$17-'Hidden inputs'!$B$17)*'Hidden inputs'!$D$17+(J199-'Hidden inputs'!$B$18)*'Hidden inputs'!$D$18))</f>
        <v/>
      </c>
      <c r="L199" s="11" t="str">
        <f t="shared" ref="L199:L262" ca="1" si="9651">IF(B199="","",IF(J199=0,0,K199/J199))</f>
        <v/>
      </c>
      <c r="M199" s="5" t="str">
        <f t="shared" ca="1" si="9553"/>
        <v/>
      </c>
      <c r="N199" s="5" t="str">
        <f t="shared" ca="1" si="9554"/>
        <v/>
      </c>
      <c r="O199" s="5" t="str">
        <f ca="1">IF(B199="","",'Hidden inputs'!$D$11*F199+'Hidden inputs'!$E$11*G199)</f>
        <v/>
      </c>
      <c r="P199" s="11" t="str">
        <f t="shared" ca="1" si="9488"/>
        <v/>
      </c>
      <c r="Q199" s="20" t="str">
        <f t="shared" ca="1" si="9489"/>
        <v/>
      </c>
      <c r="R199" s="3" t="str">
        <f t="shared" ca="1" si="9555"/>
        <v/>
      </c>
      <c r="S199" s="5" t="str" cm="1">
        <f t="array" aca="1" ref="S199" ca="1">IF($B199="","",IF(R199=0,0,IF(DD_Payment="",0,IF(R199&lt;_xlfn.IFS(DD_Frequency="Monthly",1,DD_Frequency="Quarterly",IF(MONTH(R$2)=1,1,IF(MONTH(R$2)=4,1,IF(MONTH(R$2)=7,1,IF(MONTH(R$2)=10,1,0)))),DD_Frequency="Annually",IF(MONTH(R$2)=1,1,0))*DD_Payment,R199,_xlfn.IFS(DD_Frequency="Monthly",1,DD_Frequency="Quarterly",IF(MONTH(R$2)=1,1,IF(MONTH(R$2)=4,1,IF(MONTH(R$2)=7,1,IF(MONTH(R$2)=10,1,0)))),DD_Frequency="Annually",IF(MONTH(R$2)=1,1,0))*DD_Payment))))</f>
        <v/>
      </c>
      <c r="T199" s="3" t="str">
        <f t="shared" ref="T199" ca="1" si="9652">IF(B199="","",IF(R199&gt;S199,(R199-S199/2)*(rate_A*((T$1+A199)/365)),0))</f>
        <v/>
      </c>
      <c r="U199" s="3" t="str">
        <f t="shared" ca="1" si="9557"/>
        <v/>
      </c>
      <c r="V199" s="3" t="str">
        <f t="shared" ref="V199" ca="1" si="9653">IF(B199="","",G199*(1+rate_A*(T$1+A199)/365))</f>
        <v/>
      </c>
      <c r="W199" s="3" t="str">
        <f t="shared" ref="W199" ca="1" si="9654">IF(B199="","",H199*(1+rate_A*(T$1+A199)/365))</f>
        <v/>
      </c>
      <c r="X199" s="3" t="str">
        <f t="shared" ref="X199" ca="1" si="9655">IF(B199="","",I199*(1+rate_joint*(T$1+A199)/365))</f>
        <v/>
      </c>
      <c r="Y199" s="5" t="str">
        <f t="shared" ref="Y199:Y262" ca="1" si="9656">IF($B199="","",U199+V199+W199+X199)</f>
        <v/>
      </c>
      <c r="Z199" s="5" t="str" cm="1">
        <f t="array" aca="1" ref="Z199" ca="1">IF(Y199="","",_xlfn.IFS(Y199&lt;='Hidden inputs'!$C$15,Y199*'Hidden inputs'!$D$15,Y199&lt;='Hidden inputs'!$C$16,'Hidden inputs'!$C$15*'Hidden inputs'!$D$15+(Y199-'Hidden inputs'!$B$16)*'Hidden inputs'!$D$16,Y199&lt;='Hidden inputs'!$C$17,'Hidden inputs'!$C$15*'Hidden inputs'!$D$15+('Hidden inputs'!$C$16-'Hidden inputs'!$B$16)*'Hidden inputs'!$D$16+(Y199-'Hidden inputs'!$B$17)*'Hidden inputs'!$D$17,Y199&gt;'Hidden inputs'!$B$18,'Hidden inputs'!$C$15*'Hidden inputs'!$D$15+('Hidden inputs'!$C$16-'Hidden inputs'!$B$16)*'Hidden inputs'!$D$16+('Hidden inputs'!$C$17-'Hidden inputs'!$B$17)*'Hidden inputs'!$D$17+(Y199-'Hidden inputs'!$B$18)*'Hidden inputs'!$D$18))</f>
        <v/>
      </c>
      <c r="AA199" s="10" t="str">
        <f t="shared" ref="AA199:AA262" ca="1" si="9657">IF(B199="","",IF(Y199=0,0,Z199/Y199))</f>
        <v/>
      </c>
      <c r="AB199" s="5" t="str">
        <f t="shared" ca="1" si="9561"/>
        <v/>
      </c>
      <c r="AC199" s="5" t="str">
        <f t="shared" ref="AC199:AC262" ca="1" si="9658">IF(B199="","",AA199*U199)</f>
        <v/>
      </c>
      <c r="AD199" s="5" t="str">
        <f ca="1">IF(B199="","",'Hidden inputs'!$D$11*U199+'Hidden inputs'!$E$11*V199)</f>
        <v/>
      </c>
      <c r="AE199" s="11" t="str">
        <f t="shared" ca="1" si="9494"/>
        <v/>
      </c>
      <c r="AF199" s="9" t="str">
        <f t="shared" ca="1" si="9562"/>
        <v/>
      </c>
      <c r="AG199" s="3" t="str">
        <f t="shared" ca="1" si="9563"/>
        <v/>
      </c>
      <c r="AH199" s="5" t="str" cm="1">
        <f t="array" aca="1" ref="AH199" ca="1">IF($B199="","",IF(AG199=0,0,IF(DD_Payment="",0,IF(AG199&lt;_xlfn.IFS(DD_Frequency="Monthly",1,DD_Frequency="Quarterly",IF(MONTH(AG$2)=1,1,IF(MONTH(AG$2)=4,1,IF(MONTH(AG$2)=7,1,IF(MONTH(AG$2)=10,1,0)))),DD_Frequency="Annually",IF(MONTH(AG$2)=1,1,0))*DD_Payment,AG199,_xlfn.IFS(DD_Frequency="Monthly",1,DD_Frequency="Quarterly",IF(MONTH(AG$2)=1,1,IF(MONTH(AG$2)=4,1,IF(MONTH(AG$2)=7,1,IF(MONTH(AG$2)=10,1,0)))),DD_Frequency="Annually",IF(MONTH(AG$2)=1,1,0))*DD_Payment))))</f>
        <v/>
      </c>
      <c r="AI199" s="3" t="str">
        <f t="shared" ref="AI199" ca="1" si="9659">IF($B199="","",IF(AG199&gt;AH199,(AG199-AH199/2)*(rate_A*(AI$1/365)),0))</f>
        <v/>
      </c>
      <c r="AJ199" s="3" t="str">
        <f t="shared" ref="AJ199:AJ262" ca="1" si="9660">IF($B199="","",AG199-AH199+AI199)</f>
        <v/>
      </c>
      <c r="AK199" s="3" t="str">
        <f t="shared" ref="AK199" ca="1" si="9661">IF($B199="","",V199*(1+rate_A*AI$1/365))</f>
        <v/>
      </c>
      <c r="AL199" s="3" t="str">
        <f t="shared" ref="AL199" ca="1" si="9662">IF($B199="","",W199*(1+rate_A*AI$1/365))</f>
        <v/>
      </c>
      <c r="AM199" s="3" t="str">
        <f t="shared" ref="AM199" ca="1" si="9663">IF($B199="","",X199*(1+rate_joint*AI$1/365))</f>
        <v/>
      </c>
      <c r="AN199" s="5" t="str">
        <f t="shared" ref="AN199:AN262" ca="1" si="9664">IF($B199="","",AJ199+AK199+AL199+AM199)</f>
        <v/>
      </c>
      <c r="AO199" s="5" t="str" cm="1">
        <f t="array" aca="1" ref="AO199" ca="1">IF(AN199="","",_xlfn.IFS(AN199&lt;='Hidden inputs'!$C$15,AN199*'Hidden inputs'!$D$15,AN199&lt;='Hidden inputs'!$C$16,'Hidden inputs'!$C$15*'Hidden inputs'!$D$15+(AN199-'Hidden inputs'!$B$16)*'Hidden inputs'!$D$16,AN199&lt;='Hidden inputs'!$C$17,'Hidden inputs'!$C$15*'Hidden inputs'!$D$15+('Hidden inputs'!$C$16-'Hidden inputs'!$B$16)*'Hidden inputs'!$D$16+(AN199-'Hidden inputs'!$B$17)*'Hidden inputs'!$D$17,AN199&gt;'Hidden inputs'!$B$18,'Hidden inputs'!$C$15*'Hidden inputs'!$D$15+('Hidden inputs'!$C$16-'Hidden inputs'!$B$16)*'Hidden inputs'!$D$16+('Hidden inputs'!$C$17-'Hidden inputs'!$B$17)*'Hidden inputs'!$D$17+(AN199-'Hidden inputs'!$B$18)*'Hidden inputs'!$D$18))</f>
        <v/>
      </c>
      <c r="AP199" s="10" t="str">
        <f t="shared" ref="AP199:AP262" ca="1" si="9665">IF($B199="","",IF(AN199=0,0,AO199/AN199))</f>
        <v/>
      </c>
      <c r="AQ199" s="5" t="str">
        <f t="shared" ca="1" si="9568"/>
        <v/>
      </c>
      <c r="AR199" s="5" t="str">
        <f t="shared" ca="1" si="9569"/>
        <v/>
      </c>
      <c r="AS199" s="5" t="str">
        <f ca="1">IF($B199="","",'Hidden inputs'!$D$11*AJ199+'Hidden inputs'!$E$11*AK199)</f>
        <v/>
      </c>
      <c r="AT199" s="11" t="str">
        <f t="shared" ca="1" si="9499"/>
        <v/>
      </c>
      <c r="AU199" s="9" t="str">
        <f t="shared" ca="1" si="9570"/>
        <v/>
      </c>
      <c r="AV199" s="3" t="str">
        <f t="shared" ca="1" si="9571"/>
        <v/>
      </c>
      <c r="AW199" s="5" t="str" cm="1">
        <f t="array" aca="1" ref="AW199" ca="1">IF($B199="","",IF(AV199=0,0,IF(DD_Payment="",0,IF(AV199&lt;_xlfn.IFS(DD_Frequency="Monthly",1,DD_Frequency="Quarterly",IF(MONTH(AV$2)=1,1,IF(MONTH(AV$2)=4,1,IF(MONTH(AV$2)=7,1,IF(MONTH(AV$2)=10,1,0)))),DD_Frequency="Annually",IF(MONTH(AV$2)=1,1,0))*DD_Payment,AV199,_xlfn.IFS(DD_Frequency="Monthly",1,DD_Frequency="Quarterly",IF(MONTH(AV$2)=1,1,IF(MONTH(AV$2)=4,1,IF(MONTH(AV$2)=7,1,IF(MONTH(AV$2)=10,1,0)))),DD_Frequency="Annually",IF(MONTH(AV$2)=1,1,0))*DD_Payment))))</f>
        <v/>
      </c>
      <c r="AX199" s="3" t="str">
        <f t="shared" ref="AX199" ca="1" si="9666">IF($B199="","",IF(AV199&gt;AW199,(AV199-AW199/2)*(rate_A*(AX$1/365)),0))</f>
        <v/>
      </c>
      <c r="AY199" s="3" t="str">
        <f t="shared" ref="AY199:AY262" ca="1" si="9667">IF($B199="","",AV199-AW199+AX199)</f>
        <v/>
      </c>
      <c r="AZ199" s="3" t="str">
        <f t="shared" ref="AZ199" ca="1" si="9668">IF($B199="","",AK199*(1+rate_A*AX$1/365))</f>
        <v/>
      </c>
      <c r="BA199" s="3" t="str">
        <f t="shared" ref="BA199" ca="1" si="9669">IF($B199="","",AL199*(1+rate_A*AX$1/365))</f>
        <v/>
      </c>
      <c r="BB199" s="3" t="str">
        <f t="shared" ref="BB199" ca="1" si="9670">IF($B199="","",AM199*(1+rate_joint*AX$1/365))</f>
        <v/>
      </c>
      <c r="BC199" s="5" t="str">
        <f t="shared" ref="BC199:BC262" ca="1" si="9671">IF($B199="","",AY199+AZ199+BA199+BB199)</f>
        <v/>
      </c>
      <c r="BD199" s="5" t="str" cm="1">
        <f t="array" aca="1" ref="BD199" ca="1">IF(BC199="","",_xlfn.IFS(BC199&lt;='Hidden inputs'!$C$15,BC199*'Hidden inputs'!$D$15,BC199&lt;='Hidden inputs'!$C$16,'Hidden inputs'!$C$15*'Hidden inputs'!$D$15+(BC199-'Hidden inputs'!$B$16)*'Hidden inputs'!$D$16,BC199&lt;='Hidden inputs'!$C$17,'Hidden inputs'!$C$15*'Hidden inputs'!$D$15+('Hidden inputs'!$C$16-'Hidden inputs'!$B$16)*'Hidden inputs'!$D$16+(BC199-'Hidden inputs'!$B$17)*'Hidden inputs'!$D$17,BC199&gt;'Hidden inputs'!$B$18,'Hidden inputs'!$C$15*'Hidden inputs'!$D$15+('Hidden inputs'!$C$16-'Hidden inputs'!$B$16)*'Hidden inputs'!$D$16+('Hidden inputs'!$C$17-'Hidden inputs'!$B$17)*'Hidden inputs'!$D$17+(BC199-'Hidden inputs'!$B$18)*'Hidden inputs'!$D$18))</f>
        <v/>
      </c>
      <c r="BE199" s="10" t="str">
        <f t="shared" ref="BE199:BE262" ca="1" si="9672">IF($B199="","",IF(BC199=0,0,BD199/BC199))</f>
        <v/>
      </c>
      <c r="BF199" s="5" t="str">
        <f t="shared" ca="1" si="9576"/>
        <v/>
      </c>
      <c r="BG199" s="5" t="str">
        <f t="shared" ca="1" si="9577"/>
        <v/>
      </c>
      <c r="BH199" s="5" t="str">
        <f ca="1">IF($B199="","",'Hidden inputs'!$D$11*AY199+'Hidden inputs'!$E$11*AZ199)</f>
        <v/>
      </c>
      <c r="BI199" s="11" t="str">
        <f t="shared" ca="1" si="9504"/>
        <v/>
      </c>
      <c r="BJ199" s="9" t="str">
        <f t="shared" ca="1" si="9578"/>
        <v/>
      </c>
      <c r="BK199" s="3" t="str">
        <f t="shared" ca="1" si="9579"/>
        <v/>
      </c>
      <c r="BL199" s="5" t="str" cm="1">
        <f t="array" aca="1" ref="BL199" ca="1">IF($B199="","",IF(BK199=0,0,IF(DD_Payment="",0,IF(BK199&lt;_xlfn.IFS(DD_Frequency="Monthly",1,DD_Frequency="Quarterly",IF(MONTH(BK$2)=1,1,IF(MONTH(BK$2)=4,1,IF(MONTH(BK$2)=7,1,IF(MONTH(BK$2)=10,1,0)))),DD_Frequency="Annually",IF(MONTH(BK$2)=1,1,0))*DD_Payment,BK199,_xlfn.IFS(DD_Frequency="Monthly",1,DD_Frequency="Quarterly",IF(MONTH(BK$2)=1,1,IF(MONTH(BK$2)=4,1,IF(MONTH(BK$2)=7,1,IF(MONTH(BK$2)=10,1,0)))),DD_Frequency="Annually",IF(MONTH(BK$2)=1,1,0))*DD_Payment))))</f>
        <v/>
      </c>
      <c r="BM199" s="3" t="str">
        <f t="shared" ref="BM199" ca="1" si="9673">IF($B199="","",IF(BK199&gt;BL199,(BK199-BL199/2)*(rate_A*(BM$1/365)),0))</f>
        <v/>
      </c>
      <c r="BN199" s="3" t="str">
        <f t="shared" ref="BN199:BN262" ca="1" si="9674">IF($B199="","",BK199-BL199+BM199)</f>
        <v/>
      </c>
      <c r="BO199" s="3" t="str">
        <f t="shared" ref="BO199" ca="1" si="9675">IF($B199="","",AZ199*(1+rate_A*BM$1/365))</f>
        <v/>
      </c>
      <c r="BP199" s="3" t="str">
        <f t="shared" ref="BP199" ca="1" si="9676">IF($B199="","",BA199*(1+rate_A*BM$1/365))</f>
        <v/>
      </c>
      <c r="BQ199" s="3" t="str">
        <f t="shared" ref="BQ199" ca="1" si="9677">IF($B199="","",BB199*(1+rate_joint*BM$1/365))</f>
        <v/>
      </c>
      <c r="BR199" s="5" t="str">
        <f t="shared" ref="BR199:BR262" ca="1" si="9678">IF($B199="","",BN199+BO199+BP199+BQ199)</f>
        <v/>
      </c>
      <c r="BS199" s="5" t="str" cm="1">
        <f t="array" aca="1" ref="BS199" ca="1">IF(BR199="","",_xlfn.IFS(BR199&lt;='Hidden inputs'!$C$15,BR199*'Hidden inputs'!$D$15,BR199&lt;='Hidden inputs'!$C$16,'Hidden inputs'!$C$15*'Hidden inputs'!$D$15+(BR199-'Hidden inputs'!$B$16)*'Hidden inputs'!$D$16,BR199&lt;='Hidden inputs'!$C$17,'Hidden inputs'!$C$15*'Hidden inputs'!$D$15+('Hidden inputs'!$C$16-'Hidden inputs'!$B$16)*'Hidden inputs'!$D$16+(BR199-'Hidden inputs'!$B$17)*'Hidden inputs'!$D$17,BR199&gt;'Hidden inputs'!$B$18,'Hidden inputs'!$C$15*'Hidden inputs'!$D$15+('Hidden inputs'!$C$16-'Hidden inputs'!$B$16)*'Hidden inputs'!$D$16+('Hidden inputs'!$C$17-'Hidden inputs'!$B$17)*'Hidden inputs'!$D$17+(BR199-'Hidden inputs'!$B$18)*'Hidden inputs'!$D$18))</f>
        <v/>
      </c>
      <c r="BT199" s="10" t="str">
        <f t="shared" ref="BT199:BT262" ca="1" si="9679">IF($B199="","",IF(BR199=0,0,BS199/BR199))</f>
        <v/>
      </c>
      <c r="BU199" s="5" t="str">
        <f t="shared" ca="1" si="9584"/>
        <v/>
      </c>
      <c r="BV199" s="5" t="str">
        <f t="shared" ca="1" si="9585"/>
        <v/>
      </c>
      <c r="BW199" s="5" t="str">
        <f ca="1">IF($B199="","",'Hidden inputs'!$D$11*BN199+'Hidden inputs'!$E$11*BO199)</f>
        <v/>
      </c>
      <c r="BX199" s="11" t="str">
        <f t="shared" ca="1" si="9509"/>
        <v/>
      </c>
      <c r="BY199" s="9" t="str">
        <f t="shared" ca="1" si="9586"/>
        <v/>
      </c>
      <c r="BZ199" s="3" t="str">
        <f t="shared" ca="1" si="9587"/>
        <v/>
      </c>
      <c r="CA199" s="5" t="str" cm="1">
        <f t="array" aca="1" ref="CA199" ca="1">IF($B199="","",IF(BZ199=0,0,IF(DD_Payment="",0,IF(BZ199&lt;_xlfn.IFS(DD_Frequency="Monthly",1,DD_Frequency="Quarterly",IF(MONTH(BZ$2)=1,1,IF(MONTH(BZ$2)=4,1,IF(MONTH(BZ$2)=7,1,IF(MONTH(BZ$2)=10,1,0)))),DD_Frequency="Annually",IF(MONTH(BZ$2)=1,1,0))*DD_Payment,BZ199,_xlfn.IFS(DD_Frequency="Monthly",1,DD_Frequency="Quarterly",IF(MONTH(BZ$2)=1,1,IF(MONTH(BZ$2)=4,1,IF(MONTH(BZ$2)=7,1,IF(MONTH(BZ$2)=10,1,0)))),DD_Frequency="Annually",IF(MONTH(BZ$2)=1,1,0))*DD_Payment))))</f>
        <v/>
      </c>
      <c r="CB199" s="3" t="str">
        <f t="shared" ref="CB199" ca="1" si="9680">IF($B199="","",IF(BZ199&gt;CA199,(BZ199-CA199/2)*(rate_A*(CB$1/365)),0))</f>
        <v/>
      </c>
      <c r="CC199" s="3" t="str">
        <f t="shared" ref="CC199:CC262" ca="1" si="9681">IF($B199="","",BZ199-CA199+CB199)</f>
        <v/>
      </c>
      <c r="CD199" s="3" t="str">
        <f t="shared" ref="CD199" ca="1" si="9682">IF($B199="","",BO199*(1+rate_A*CB$1/365))</f>
        <v/>
      </c>
      <c r="CE199" s="3" t="str">
        <f t="shared" ref="CE199" ca="1" si="9683">IF($B199="","",BP199*(1+rate_A*CB$1/365))</f>
        <v/>
      </c>
      <c r="CF199" s="3" t="str">
        <f t="shared" ref="CF199" ca="1" si="9684">IF($B199="","",BQ199*(1+rate_joint*CB$1/365))</f>
        <v/>
      </c>
      <c r="CG199" s="5" t="str">
        <f t="shared" ref="CG199:CG262" ca="1" si="9685">IF($B199="","",CC199+CD199+CE199+CF199)</f>
        <v/>
      </c>
      <c r="CH199" s="5" t="str" cm="1">
        <f t="array" aca="1" ref="CH199" ca="1">IF(CG199="","",_xlfn.IFS(CG199&lt;='Hidden inputs'!$C$15,CG199*'Hidden inputs'!$D$15,CG199&lt;='Hidden inputs'!$C$16,'Hidden inputs'!$C$15*'Hidden inputs'!$D$15+(CG199-'Hidden inputs'!$B$16)*'Hidden inputs'!$D$16,CG199&lt;='Hidden inputs'!$C$17,'Hidden inputs'!$C$15*'Hidden inputs'!$D$15+('Hidden inputs'!$C$16-'Hidden inputs'!$B$16)*'Hidden inputs'!$D$16+(CG199-'Hidden inputs'!$B$17)*'Hidden inputs'!$D$17,CG199&gt;'Hidden inputs'!$B$18,'Hidden inputs'!$C$15*'Hidden inputs'!$D$15+('Hidden inputs'!$C$16-'Hidden inputs'!$B$16)*'Hidden inputs'!$D$16+('Hidden inputs'!$C$17-'Hidden inputs'!$B$17)*'Hidden inputs'!$D$17+(CG199-'Hidden inputs'!$B$18)*'Hidden inputs'!$D$18))</f>
        <v/>
      </c>
      <c r="CI199" s="10" t="str">
        <f t="shared" ref="CI199:CI262" ca="1" si="9686">IF($B199="","",IF(CG199=0,0,CH199/CG199))</f>
        <v/>
      </c>
      <c r="CJ199" s="5" t="str">
        <f t="shared" ca="1" si="9592"/>
        <v/>
      </c>
      <c r="CK199" s="5" t="str">
        <f t="shared" ca="1" si="9593"/>
        <v/>
      </c>
      <c r="CL199" s="5" t="str">
        <f ca="1">IF($B199="","",'Hidden inputs'!$D$11*CC199+'Hidden inputs'!$E$11*CD199)</f>
        <v/>
      </c>
      <c r="CM199" s="11" t="str">
        <f t="shared" ca="1" si="9514"/>
        <v/>
      </c>
      <c r="CN199" s="9" t="str">
        <f t="shared" ca="1" si="9594"/>
        <v/>
      </c>
      <c r="CO199" s="3" t="str">
        <f t="shared" ca="1" si="9595"/>
        <v/>
      </c>
      <c r="CP199" s="5" t="str" cm="1">
        <f t="array" aca="1" ref="CP199" ca="1">IF($B199="","",IF(CO199=0,0,IF(DD_Payment="",0,IF(CO199&lt;_xlfn.IFS(DD_Frequency="Monthly",1,DD_Frequency="Quarterly",IF(MONTH(CO$2)=1,1,IF(MONTH(CO$2)=4,1,IF(MONTH(CO$2)=7,1,IF(MONTH(CO$2)=10,1,0)))),DD_Frequency="Annually",IF(MONTH(CO$2)=1,1,0))*DD_Payment,CO199,_xlfn.IFS(DD_Frequency="Monthly",1,DD_Frequency="Quarterly",IF(MONTH(CO$2)=1,1,IF(MONTH(CO$2)=4,1,IF(MONTH(CO$2)=7,1,IF(MONTH(CO$2)=10,1,0)))),DD_Frequency="Annually",IF(MONTH(CO$2)=1,1,0))*DD_Payment))))</f>
        <v/>
      </c>
      <c r="CQ199" s="3" t="str">
        <f t="shared" ref="CQ199" ca="1" si="9687">IF($B199="","",IF(CO199&gt;CP199,(CO199-CP199/2)*(rate_A*(CQ$1/365)),0))</f>
        <v/>
      </c>
      <c r="CR199" s="3" t="str">
        <f t="shared" ref="CR199:CR262" ca="1" si="9688">IF($B199="","",CO199-CP199+CQ199)</f>
        <v/>
      </c>
      <c r="CS199" s="3" t="str">
        <f t="shared" ref="CS199" ca="1" si="9689">IF($B199="","",CD199*(1+rate_A*CQ$1/365))</f>
        <v/>
      </c>
      <c r="CT199" s="3" t="str">
        <f t="shared" ref="CT199" ca="1" si="9690">IF($B199="","",CE199*(1+rate_A*CQ$1/365))</f>
        <v/>
      </c>
      <c r="CU199" s="3" t="str">
        <f t="shared" ref="CU199" ca="1" si="9691">IF($B199="","",CF199*(1+rate_joint*CQ$1/365))</f>
        <v/>
      </c>
      <c r="CV199" s="5" t="str">
        <f t="shared" ref="CV199:CV262" ca="1" si="9692">IF($B199="","",CR199+CS199+CT199+CU199)</f>
        <v/>
      </c>
      <c r="CW199" s="5" t="str" cm="1">
        <f t="array" aca="1" ref="CW199" ca="1">IF(CV199="","",_xlfn.IFS(CV199&lt;='Hidden inputs'!$C$15,CV199*'Hidden inputs'!$D$15,CV199&lt;='Hidden inputs'!$C$16,'Hidden inputs'!$C$15*'Hidden inputs'!$D$15+(CV199-'Hidden inputs'!$B$16)*'Hidden inputs'!$D$16,CV199&lt;='Hidden inputs'!$C$17,'Hidden inputs'!$C$15*'Hidden inputs'!$D$15+('Hidden inputs'!$C$16-'Hidden inputs'!$B$16)*'Hidden inputs'!$D$16+(CV199-'Hidden inputs'!$B$17)*'Hidden inputs'!$D$17,CV199&gt;'Hidden inputs'!$B$18,'Hidden inputs'!$C$15*'Hidden inputs'!$D$15+('Hidden inputs'!$C$16-'Hidden inputs'!$B$16)*'Hidden inputs'!$D$16+('Hidden inputs'!$C$17-'Hidden inputs'!$B$17)*'Hidden inputs'!$D$17+(CV199-'Hidden inputs'!$B$18)*'Hidden inputs'!$D$18))</f>
        <v/>
      </c>
      <c r="CX199" s="10" t="str">
        <f t="shared" ref="CX199:CX262" ca="1" si="9693">IF($B199="","",IF(CV199=0,0,CW199/CV199))</f>
        <v/>
      </c>
      <c r="CY199" s="5" t="str">
        <f t="shared" ca="1" si="9600"/>
        <v/>
      </c>
      <c r="CZ199" s="5" t="str">
        <f t="shared" ca="1" si="9601"/>
        <v/>
      </c>
      <c r="DA199" s="5" t="str">
        <f ca="1">IF($B199="","",'Hidden inputs'!$D$11*CR199+'Hidden inputs'!$E$11*CS199)</f>
        <v/>
      </c>
      <c r="DB199" s="11" t="str">
        <f t="shared" ca="1" si="9519"/>
        <v/>
      </c>
      <c r="DC199" s="9" t="str">
        <f t="shared" ca="1" si="9602"/>
        <v/>
      </c>
      <c r="DD199" s="3" t="str">
        <f t="shared" ca="1" si="9603"/>
        <v/>
      </c>
      <c r="DE199" s="5" t="str" cm="1">
        <f t="array" aca="1" ref="DE199" ca="1">IF($B199="","",IF(DD199=0,0,IF(DD_Payment="",0,IF(DD199&lt;_xlfn.IFS(DD_Frequency="Monthly",1,DD_Frequency="Quarterly",IF(MONTH(DD$2)=1,1,IF(MONTH(DD$2)=4,1,IF(MONTH(DD$2)=7,1,IF(MONTH(DD$2)=10,1,0)))),DD_Frequency="Annually",IF(MONTH(DD$2)=1,1,0))*DD_Payment,DD199,_xlfn.IFS(DD_Frequency="Monthly",1,DD_Frequency="Quarterly",IF(MONTH(DD$2)=1,1,IF(MONTH(DD$2)=4,1,IF(MONTH(DD$2)=7,1,IF(MONTH(DD$2)=10,1,0)))),DD_Frequency="Annually",IF(MONTH(DD$2)=1,1,0))*DD_Payment))))</f>
        <v/>
      </c>
      <c r="DF199" s="3" t="str">
        <f t="shared" ref="DF199" ca="1" si="9694">IF($B199="","",IF(DD199&gt;DE199,(DD199-DE199/2)*(rate_A*(DF$1/365)),0))</f>
        <v/>
      </c>
      <c r="DG199" s="3" t="str">
        <f t="shared" ref="DG199:DG262" ca="1" si="9695">IF($B199="","",DD199-DE199+DF199)</f>
        <v/>
      </c>
      <c r="DH199" s="3" t="str">
        <f t="shared" ref="DH199" ca="1" si="9696">IF($B199="","",CS199*(1+rate_A*DF$1/365))</f>
        <v/>
      </c>
      <c r="DI199" s="3" t="str">
        <f t="shared" ref="DI199" ca="1" si="9697">IF($B199="","",CT199*(1+rate_A*DF$1/365))</f>
        <v/>
      </c>
      <c r="DJ199" s="3" t="str">
        <f t="shared" ref="DJ199" ca="1" si="9698">IF($B199="","",CU199*(1+rate_joint*DF$1/365))</f>
        <v/>
      </c>
      <c r="DK199" s="5" t="str">
        <f t="shared" ref="DK199:DK262" ca="1" si="9699">IF($B199="","",DG199+DH199+DI199+DJ199)</f>
        <v/>
      </c>
      <c r="DL199" s="5" t="str" cm="1">
        <f t="array" aca="1" ref="DL199" ca="1">IF(DK199="","",_xlfn.IFS(DK199&lt;='Hidden inputs'!$C$15,DK199*'Hidden inputs'!$D$15,DK199&lt;='Hidden inputs'!$C$16,'Hidden inputs'!$C$15*'Hidden inputs'!$D$15+(DK199-'Hidden inputs'!$B$16)*'Hidden inputs'!$D$16,DK199&lt;='Hidden inputs'!$C$17,'Hidden inputs'!$C$15*'Hidden inputs'!$D$15+('Hidden inputs'!$C$16-'Hidden inputs'!$B$16)*'Hidden inputs'!$D$16+(DK199-'Hidden inputs'!$B$17)*'Hidden inputs'!$D$17,DK199&gt;'Hidden inputs'!$B$18,'Hidden inputs'!$C$15*'Hidden inputs'!$D$15+('Hidden inputs'!$C$16-'Hidden inputs'!$B$16)*'Hidden inputs'!$D$16+('Hidden inputs'!$C$17-'Hidden inputs'!$B$17)*'Hidden inputs'!$D$17+(DK199-'Hidden inputs'!$B$18)*'Hidden inputs'!$D$18))</f>
        <v/>
      </c>
      <c r="DM199" s="10" t="str">
        <f t="shared" ref="DM199:DM262" ca="1" si="9700">IF($B199="","",IF(DK199=0,0,DL199/DK199))</f>
        <v/>
      </c>
      <c r="DN199" s="5" t="str">
        <f t="shared" ca="1" si="9608"/>
        <v/>
      </c>
      <c r="DO199" s="5" t="str">
        <f t="shared" ca="1" si="9609"/>
        <v/>
      </c>
      <c r="DP199" s="5" t="str">
        <f ca="1">IF($B199="","",'Hidden inputs'!$D$11*DG199+'Hidden inputs'!$E$11*DH199)</f>
        <v/>
      </c>
      <c r="DQ199" s="11" t="str">
        <f t="shared" ca="1" si="9524"/>
        <v/>
      </c>
      <c r="DR199" s="9" t="str">
        <f t="shared" ca="1" si="9610"/>
        <v/>
      </c>
      <c r="DS199" s="3" t="str">
        <f t="shared" ca="1" si="9611"/>
        <v/>
      </c>
      <c r="DT199" s="5" t="str" cm="1">
        <f t="array" aca="1" ref="DT199" ca="1">IF($B199="","",IF(DS199=0,0,IF(DD_Payment="",0,IF(DS199&lt;_xlfn.IFS(DD_Frequency="Monthly",1,DD_Frequency="Quarterly",IF(MONTH(DS$2)=1,1,IF(MONTH(DS$2)=4,1,IF(MONTH(DS$2)=7,1,IF(MONTH(DS$2)=10,1,0)))),DD_Frequency="Annually",IF(MONTH(DS$2)=1,1,0))*DD_Payment,DS199,_xlfn.IFS(DD_Frequency="Monthly",1,DD_Frequency="Quarterly",IF(MONTH(DS$2)=1,1,IF(MONTH(DS$2)=4,1,IF(MONTH(DS$2)=7,1,IF(MONTH(DS$2)=10,1,0)))),DD_Frequency="Annually",IF(MONTH(DS$2)=1,1,0))*DD_Payment))))</f>
        <v/>
      </c>
      <c r="DU199" s="3" t="str">
        <f t="shared" ref="DU199" ca="1" si="9701">IF($B199="","",IF(DS199&gt;DT199,(DS199-DT199/2)*(rate_A*(DU$1/365)),0))</f>
        <v/>
      </c>
      <c r="DV199" s="3" t="str">
        <f t="shared" ref="DV199:DV262" ca="1" si="9702">IF($B199="","",DS199-DT199+DU199)</f>
        <v/>
      </c>
      <c r="DW199" s="3" t="str">
        <f t="shared" ref="DW199" ca="1" si="9703">IF($B199="","",DH199*(1+rate_A*DU$1/365))</f>
        <v/>
      </c>
      <c r="DX199" s="3" t="str">
        <f t="shared" ref="DX199" ca="1" si="9704">IF($B199="","",DI199*(1+rate_A*DU$1/365))</f>
        <v/>
      </c>
      <c r="DY199" s="3" t="str">
        <f t="shared" ref="DY199" ca="1" si="9705">IF($B199="","",DJ199*(1+rate_joint*DU$1/365))</f>
        <v/>
      </c>
      <c r="DZ199" s="5" t="str">
        <f t="shared" ref="DZ199:DZ262" ca="1" si="9706">IF($B199="","",DV199+DW199+DX199+DY199)</f>
        <v/>
      </c>
      <c r="EA199" s="5" t="str" cm="1">
        <f t="array" aca="1" ref="EA199" ca="1">IF(DZ199="","",_xlfn.IFS(DZ199&lt;='Hidden inputs'!$C$15,DZ199*'Hidden inputs'!$D$15,DZ199&lt;='Hidden inputs'!$C$16,'Hidden inputs'!$C$15*'Hidden inputs'!$D$15+(DZ199-'Hidden inputs'!$B$16)*'Hidden inputs'!$D$16,DZ199&lt;='Hidden inputs'!$C$17,'Hidden inputs'!$C$15*'Hidden inputs'!$D$15+('Hidden inputs'!$C$16-'Hidden inputs'!$B$16)*'Hidden inputs'!$D$16+(DZ199-'Hidden inputs'!$B$17)*'Hidden inputs'!$D$17,DZ199&gt;'Hidden inputs'!$B$18,'Hidden inputs'!$C$15*'Hidden inputs'!$D$15+('Hidden inputs'!$C$16-'Hidden inputs'!$B$16)*'Hidden inputs'!$D$16+('Hidden inputs'!$C$17-'Hidden inputs'!$B$17)*'Hidden inputs'!$D$17+(DZ199-'Hidden inputs'!$B$18)*'Hidden inputs'!$D$18))</f>
        <v/>
      </c>
      <c r="EB199" s="10" t="str">
        <f t="shared" ref="EB199:EB262" ca="1" si="9707">IF($B199="","",IF(DZ199=0,0,EA199/DZ199))</f>
        <v/>
      </c>
      <c r="EC199" s="5" t="str">
        <f t="shared" ca="1" si="9616"/>
        <v/>
      </c>
      <c r="ED199" s="5" t="str">
        <f t="shared" ca="1" si="9617"/>
        <v/>
      </c>
      <c r="EE199" s="5" t="str">
        <f ca="1">IF($B199="","",'Hidden inputs'!$D$11*DV199+'Hidden inputs'!$E$11*DW199)</f>
        <v/>
      </c>
      <c r="EF199" s="11" t="str">
        <f t="shared" ca="1" si="9529"/>
        <v/>
      </c>
      <c r="EG199" s="9" t="str">
        <f t="shared" ca="1" si="9618"/>
        <v/>
      </c>
      <c r="EH199" s="3" t="str">
        <f t="shared" ca="1" si="9619"/>
        <v/>
      </c>
      <c r="EI199" s="5" t="str" cm="1">
        <f t="array" aca="1" ref="EI199" ca="1">IF($B199="","",IF(EH199=0,0,IF(DD_Payment="",0,IF(EH199&lt;_xlfn.IFS(DD_Frequency="Monthly",1,DD_Frequency="Quarterly",IF(MONTH(EH$2)=1,1,IF(MONTH(EH$2)=4,1,IF(MONTH(EH$2)=7,1,IF(MONTH(EH$2)=10,1,0)))),DD_Frequency="Annually",IF(MONTH(EH$2)=1,1,0))*DD_Payment,EH199,_xlfn.IFS(DD_Frequency="Monthly",1,DD_Frequency="Quarterly",IF(MONTH(EH$2)=1,1,IF(MONTH(EH$2)=4,1,IF(MONTH(EH$2)=7,1,IF(MONTH(EH$2)=10,1,0)))),DD_Frequency="Annually",IF(MONTH(EH$2)=1,1,0))*DD_Payment))))</f>
        <v/>
      </c>
      <c r="EJ199" s="3" t="str">
        <f t="shared" ref="EJ199" ca="1" si="9708">IF($B199="","",IF(EH199&gt;EI199,(EH199-EI199/2)*(rate_A*(EJ$1/365)),0))</f>
        <v/>
      </c>
      <c r="EK199" s="3" t="str">
        <f t="shared" ref="EK199:EK262" ca="1" si="9709">IF($B199="","",EH199-EI199+EJ199)</f>
        <v/>
      </c>
      <c r="EL199" s="3" t="str">
        <f t="shared" ref="EL199" ca="1" si="9710">IF($B199="","",DW199*(1+rate_A*EJ$1/365))</f>
        <v/>
      </c>
      <c r="EM199" s="3" t="str">
        <f t="shared" ref="EM199" ca="1" si="9711">IF($B199="","",DX199*(1+rate_A*EJ$1/365))</f>
        <v/>
      </c>
      <c r="EN199" s="3" t="str">
        <f t="shared" ref="EN199" ca="1" si="9712">IF($B199="","",DY199*(1+rate_joint*EJ$1/365))</f>
        <v/>
      </c>
      <c r="EO199" s="5" t="str">
        <f t="shared" ref="EO199:EO262" ca="1" si="9713">IF($B199="","",EK199+EL199+EM199+EN199)</f>
        <v/>
      </c>
      <c r="EP199" s="5" t="str" cm="1">
        <f t="array" aca="1" ref="EP199" ca="1">IF(EO199="","",_xlfn.IFS(EO199&lt;='Hidden inputs'!$C$15,EO199*'Hidden inputs'!$D$15,EO199&lt;='Hidden inputs'!$C$16,'Hidden inputs'!$C$15*'Hidden inputs'!$D$15+(EO199-'Hidden inputs'!$B$16)*'Hidden inputs'!$D$16,EO199&lt;='Hidden inputs'!$C$17,'Hidden inputs'!$C$15*'Hidden inputs'!$D$15+('Hidden inputs'!$C$16-'Hidden inputs'!$B$16)*'Hidden inputs'!$D$16+(EO199-'Hidden inputs'!$B$17)*'Hidden inputs'!$D$17,EO199&gt;'Hidden inputs'!$B$18,'Hidden inputs'!$C$15*'Hidden inputs'!$D$15+('Hidden inputs'!$C$16-'Hidden inputs'!$B$16)*'Hidden inputs'!$D$16+('Hidden inputs'!$C$17-'Hidden inputs'!$B$17)*'Hidden inputs'!$D$17+(EO199-'Hidden inputs'!$B$18)*'Hidden inputs'!$D$18))</f>
        <v/>
      </c>
      <c r="EQ199" s="10" t="str">
        <f t="shared" ref="EQ199:EQ262" ca="1" si="9714">IF($B199="","",IF(EO199=0,0,EP199/EO199))</f>
        <v/>
      </c>
      <c r="ER199" s="5" t="str">
        <f t="shared" ca="1" si="9624"/>
        <v/>
      </c>
      <c r="ES199" s="5" t="str">
        <f t="shared" ca="1" si="9625"/>
        <v/>
      </c>
      <c r="ET199" s="5" t="str">
        <f ca="1">IF($B199="","",'Hidden inputs'!$D$11*EK199+'Hidden inputs'!$E$11*EL199)</f>
        <v/>
      </c>
      <c r="EU199" s="11" t="str">
        <f t="shared" ca="1" si="9534"/>
        <v/>
      </c>
      <c r="EV199" s="9" t="str">
        <f t="shared" ca="1" si="9626"/>
        <v/>
      </c>
      <c r="EW199" s="3" t="str">
        <f t="shared" ca="1" si="9627"/>
        <v/>
      </c>
      <c r="EX199" s="5" t="str" cm="1">
        <f t="array" aca="1" ref="EX199" ca="1">IF($B199="","",IF(EW199=0,0,IF(DD_Payment="",0,IF(EW199&lt;_xlfn.IFS(DD_Frequency="Monthly",1,DD_Frequency="Quarterly",IF(MONTH(EW$2)=1,1,IF(MONTH(EW$2)=4,1,IF(MONTH(EW$2)=7,1,IF(MONTH(EW$2)=10,1,0)))),DD_Frequency="Annually",IF(MONTH(EW$2)=1,1,0))*DD_Payment,EW199,_xlfn.IFS(DD_Frequency="Monthly",1,DD_Frequency="Quarterly",IF(MONTH(EW$2)=1,1,IF(MONTH(EW$2)=4,1,IF(MONTH(EW$2)=7,1,IF(MONTH(EW$2)=10,1,0)))),DD_Frequency="Annually",IF(MONTH(EW$2)=1,1,0))*DD_Payment))))</f>
        <v/>
      </c>
      <c r="EY199" s="3" t="str">
        <f t="shared" ref="EY199" ca="1" si="9715">IF($B199="","",IF(EW199&gt;EX199,(EW199-EX199/2)*(rate_A*(EY$1/365)),0))</f>
        <v/>
      </c>
      <c r="EZ199" s="3" t="str">
        <f t="shared" ref="EZ199:EZ262" ca="1" si="9716">IF($B199="","",EW199-EX199+EY199)</f>
        <v/>
      </c>
      <c r="FA199" s="3" t="str">
        <f t="shared" ref="FA199" ca="1" si="9717">IF($B199="","",EL199*(1+rate_A*EY$1/365))</f>
        <v/>
      </c>
      <c r="FB199" s="3" t="str">
        <f t="shared" ref="FB199" ca="1" si="9718">IF($B199="","",EM199*(1+rate_A*EY$1/365))</f>
        <v/>
      </c>
      <c r="FC199" s="3" t="str">
        <f t="shared" ref="FC199" ca="1" si="9719">IF($B199="","",EN199*(1+rate_joint*EY$1/365))</f>
        <v/>
      </c>
      <c r="FD199" s="5" t="str">
        <f t="shared" ref="FD199:FD262" ca="1" si="9720">IF($B199="","",EZ199+FA199+FB199+FC199)</f>
        <v/>
      </c>
      <c r="FE199" s="5" t="str" cm="1">
        <f t="array" aca="1" ref="FE199" ca="1">IF(FD199="","",_xlfn.IFS(FD199&lt;='Hidden inputs'!$C$15,FD199*'Hidden inputs'!$D$15,FD199&lt;='Hidden inputs'!$C$16,'Hidden inputs'!$C$15*'Hidden inputs'!$D$15+(FD199-'Hidden inputs'!$B$16)*'Hidden inputs'!$D$16,FD199&lt;='Hidden inputs'!$C$17,'Hidden inputs'!$C$15*'Hidden inputs'!$D$15+('Hidden inputs'!$C$16-'Hidden inputs'!$B$16)*'Hidden inputs'!$D$16+(FD199-'Hidden inputs'!$B$17)*'Hidden inputs'!$D$17,FD199&gt;'Hidden inputs'!$B$18,'Hidden inputs'!$C$15*'Hidden inputs'!$D$15+('Hidden inputs'!$C$16-'Hidden inputs'!$B$16)*'Hidden inputs'!$D$16+('Hidden inputs'!$C$17-'Hidden inputs'!$B$17)*'Hidden inputs'!$D$17+(FD199-'Hidden inputs'!$B$18)*'Hidden inputs'!$D$18))</f>
        <v/>
      </c>
      <c r="FF199" s="10" t="str">
        <f t="shared" ref="FF199:FF262" ca="1" si="9721">IF($B199="","",IF(FD199=0,0,FE199/FD199))</f>
        <v/>
      </c>
      <c r="FG199" s="5" t="str">
        <f t="shared" ca="1" si="9632"/>
        <v/>
      </c>
      <c r="FH199" s="5" t="str">
        <f t="shared" ca="1" si="9633"/>
        <v/>
      </c>
      <c r="FI199" s="5" t="str">
        <f ca="1">IF($B199="","",'Hidden inputs'!$D$11*EZ199+'Hidden inputs'!$E$11*FA199)</f>
        <v/>
      </c>
      <c r="FJ199" s="11" t="str">
        <f t="shared" ca="1" si="9539"/>
        <v/>
      </c>
      <c r="FK199" s="9" t="str">
        <f t="shared" ca="1" si="9634"/>
        <v/>
      </c>
      <c r="FL199" s="3" t="str">
        <f t="shared" ca="1" si="9635"/>
        <v/>
      </c>
      <c r="FM199" s="5" t="str" cm="1">
        <f t="array" aca="1" ref="FM199" ca="1">IF($B199="","",IF(FL199=0,0,IF(DD_Payment="",0,IF(FL199&lt;_xlfn.IFS(DD_Frequency="Monthly",1,DD_Frequency="Quarterly",IF(MONTH(FL$2)=1,1,IF(MONTH(FL$2)=4,1,IF(MONTH(FL$2)=7,1,IF(MONTH(FL$2)=10,1,0)))),DD_Frequency="Annually",IF(MONTH(FL$2)=1,1,0))*DD_Payment,FL199,_xlfn.IFS(DD_Frequency="Monthly",1,DD_Frequency="Quarterly",IF(MONTH(FL$2)=1,1,IF(MONTH(FL$2)=4,1,IF(MONTH(FL$2)=7,1,IF(MONTH(FL$2)=10,1,0)))),DD_Frequency="Annually",IF(MONTH(FL$2)=1,1,0))*DD_Payment))))</f>
        <v/>
      </c>
      <c r="FN199" s="3" t="str">
        <f t="shared" ref="FN199" ca="1" si="9722">IF($B199="","",IF(FL199&gt;FM199,(FL199-FM199/2)*(rate_A*(FN$1/365)),0))</f>
        <v/>
      </c>
      <c r="FO199" s="3" t="str">
        <f t="shared" ref="FO199:FO262" ca="1" si="9723">IF($B199="","",FL199-FM199+FN199)</f>
        <v/>
      </c>
      <c r="FP199" s="3" t="str">
        <f t="shared" ref="FP199" ca="1" si="9724">IF($B199="","",FA199*(1+rate_A*FN$1/365))</f>
        <v/>
      </c>
      <c r="FQ199" s="3" t="str">
        <f t="shared" ref="FQ199" ca="1" si="9725">IF($B199="","",FB199*(1+rate_A*FN$1/365))</f>
        <v/>
      </c>
      <c r="FR199" s="3" t="str">
        <f t="shared" ref="FR199" ca="1" si="9726">IF($B199="","",FC199*(1+rate_joint*FN$1/365))</f>
        <v/>
      </c>
      <c r="FS199" s="5" t="str">
        <f t="shared" ref="FS199:FS262" ca="1" si="9727">IF($B199="","",FO199+FP199+FQ199+FR199)</f>
        <v/>
      </c>
      <c r="FT199" s="5" t="str" cm="1">
        <f t="array" aca="1" ref="FT199" ca="1">IF(FS199="","",_xlfn.IFS(FS199&lt;='Hidden inputs'!$C$15,FS199*'Hidden inputs'!$D$15,FS199&lt;='Hidden inputs'!$C$16,'Hidden inputs'!$C$15*'Hidden inputs'!$D$15+(FS199-'Hidden inputs'!$B$16)*'Hidden inputs'!$D$16,FS199&lt;='Hidden inputs'!$C$17,'Hidden inputs'!$C$15*'Hidden inputs'!$D$15+('Hidden inputs'!$C$16-'Hidden inputs'!$B$16)*'Hidden inputs'!$D$16+(FS199-'Hidden inputs'!$B$17)*'Hidden inputs'!$D$17,FS199&gt;'Hidden inputs'!$B$18,'Hidden inputs'!$C$15*'Hidden inputs'!$D$15+('Hidden inputs'!$C$16-'Hidden inputs'!$B$16)*'Hidden inputs'!$D$16+('Hidden inputs'!$C$17-'Hidden inputs'!$B$17)*'Hidden inputs'!$D$17+(FS199-'Hidden inputs'!$B$18)*'Hidden inputs'!$D$18))</f>
        <v/>
      </c>
      <c r="FU199" s="10" t="str">
        <f t="shared" ref="FU199:FU262" ca="1" si="9728">IF($B199="","",IF(FS199=0,0,FT199/FS199))</f>
        <v/>
      </c>
      <c r="FV199" s="5" t="str">
        <f t="shared" ca="1" si="9640"/>
        <v/>
      </c>
      <c r="FW199" s="5" t="str">
        <f t="shared" ca="1" si="9641"/>
        <v/>
      </c>
      <c r="FX199" s="5" t="str">
        <f ca="1">IF($B199="","",'Hidden inputs'!$D$11*FO199+'Hidden inputs'!$E$11*FP199)</f>
        <v/>
      </c>
      <c r="FY199" s="11" t="str">
        <f t="shared" ca="1" si="9544"/>
        <v/>
      </c>
      <c r="FZ199" s="9" t="str">
        <f t="shared" ca="1" si="9642"/>
        <v/>
      </c>
      <c r="GA199" s="5" t="str">
        <f t="shared" ca="1" si="9643"/>
        <v/>
      </c>
      <c r="GB199" s="5" t="str">
        <f t="shared" ca="1" si="9644"/>
        <v/>
      </c>
      <c r="GC199" s="5" t="str">
        <f t="shared" ca="1" si="9545"/>
        <v/>
      </c>
      <c r="GD199" s="5" t="str">
        <f t="shared" ca="1" si="9546"/>
        <v/>
      </c>
    </row>
    <row r="200" spans="1:186" x14ac:dyDescent="0.35">
      <c r="A200" s="2"/>
      <c r="B200" s="6" t="str">
        <f t="shared" ca="1" si="9547"/>
        <v/>
      </c>
      <c r="C200" s="5" t="str">
        <f t="shared" ca="1" si="9645"/>
        <v/>
      </c>
      <c r="D200" s="5" t="str" cm="1">
        <f t="array" aca="1" ref="D200" ca="1">IF($B200="","",IF(C200=0,0,IF(DD_Payment="",0,IF(C200&lt;_xlfn.IFS(DD_Frequency="Monthly",1,DD_Frequency="Quarterly",IF(MONTH(C$2)=1,1,IF(MONTH(C$2)=4,1,IF(MONTH(C$2)=7,1,IF(MONTH(C$2)=10,1,0)))),DD_Frequency="Annually",IF(MONTH(C$2)=1,1,0))*DD_Payment,C200,_xlfn.IFS(DD_Frequency="Monthly",1,DD_Frequency="Quarterly",IF(MONTH(C$2)=1,1,IF(MONTH(C$2)=4,1,IF(MONTH(C$2)=7,1,IF(MONTH(C$2)=10,1,0)))),DD_Frequency="Annually",IF(MONTH(C$2)=1,1,0))*DD_Payment))))</f>
        <v/>
      </c>
      <c r="E200" s="5" t="str">
        <f t="shared" ref="E200" ca="1" si="9729">IF(B200="","",IF(C200&gt;D200,(C200-D200/2)*(rate_A*(E$1/365)),0))</f>
        <v/>
      </c>
      <c r="F200" s="5" t="str">
        <f t="shared" ca="1" si="9549"/>
        <v/>
      </c>
      <c r="G200" s="5" t="str">
        <f t="shared" ref="G200" ca="1" si="9730">IF(B200="","",G199*(1+rate_A*E$1/365))</f>
        <v/>
      </c>
      <c r="H200" s="5" t="str">
        <f t="shared" ref="H200" ca="1" si="9731">IF(B200="","",H199*(1+rate_A*E$1/365))</f>
        <v/>
      </c>
      <c r="I200" s="5" t="str">
        <f t="shared" ref="I200" ca="1" si="9732">IF(B200="","",I199*(1+rate_joint*E$1/365))</f>
        <v/>
      </c>
      <c r="J200" s="5" t="str">
        <f t="shared" ca="1" si="9650"/>
        <v/>
      </c>
      <c r="K200" s="5" t="str" cm="1">
        <f t="array" aca="1" ref="K200" ca="1">IF(J200="","",_xlfn.IFS(J200&lt;='Hidden inputs'!$C$15,J200*'Hidden inputs'!$D$15,J200&lt;='Hidden inputs'!$C$16,'Hidden inputs'!$C$15*'Hidden inputs'!$D$15+(J200-'Hidden inputs'!$B$16)*'Hidden inputs'!$D$16,J200&lt;='Hidden inputs'!$C$17,'Hidden inputs'!$C$15*'Hidden inputs'!$D$15+('Hidden inputs'!$C$16-'Hidden inputs'!$B$16)*'Hidden inputs'!$D$16+(J200-'Hidden inputs'!$B$17)*'Hidden inputs'!$D$17,J200&gt;'Hidden inputs'!$B$18,'Hidden inputs'!$C$15*'Hidden inputs'!$D$15+('Hidden inputs'!$C$16-'Hidden inputs'!$B$16)*'Hidden inputs'!$D$16+('Hidden inputs'!$C$17-'Hidden inputs'!$B$17)*'Hidden inputs'!$D$17+(J200-'Hidden inputs'!$B$18)*'Hidden inputs'!$D$18))</f>
        <v/>
      </c>
      <c r="L200" s="11" t="str">
        <f t="shared" ca="1" si="9651"/>
        <v/>
      </c>
      <c r="M200" s="5" t="str">
        <f t="shared" ca="1" si="9553"/>
        <v/>
      </c>
      <c r="N200" s="5" t="str">
        <f t="shared" ca="1" si="9554"/>
        <v/>
      </c>
      <c r="O200" s="5" t="str">
        <f ca="1">IF(B200="","",'Hidden inputs'!$D$11*F200+'Hidden inputs'!$E$11*G200)</f>
        <v/>
      </c>
      <c r="P200" s="11" t="str">
        <f t="shared" ca="1" si="9488"/>
        <v/>
      </c>
      <c r="Q200" s="20" t="str">
        <f t="shared" ca="1" si="9489"/>
        <v/>
      </c>
      <c r="R200" s="3" t="str">
        <f t="shared" ca="1" si="9555"/>
        <v/>
      </c>
      <c r="S200" s="5" t="str" cm="1">
        <f t="array" aca="1" ref="S200" ca="1">IF($B200="","",IF(R200=0,0,IF(DD_Payment="",0,IF(R200&lt;_xlfn.IFS(DD_Frequency="Monthly",1,DD_Frequency="Quarterly",IF(MONTH(R$2)=1,1,IF(MONTH(R$2)=4,1,IF(MONTH(R$2)=7,1,IF(MONTH(R$2)=10,1,0)))),DD_Frequency="Annually",IF(MONTH(R$2)=1,1,0))*DD_Payment,R200,_xlfn.IFS(DD_Frequency="Monthly",1,DD_Frequency="Quarterly",IF(MONTH(R$2)=1,1,IF(MONTH(R$2)=4,1,IF(MONTH(R$2)=7,1,IF(MONTH(R$2)=10,1,0)))),DD_Frequency="Annually",IF(MONTH(R$2)=1,1,0))*DD_Payment))))</f>
        <v/>
      </c>
      <c r="T200" s="3" t="str">
        <f t="shared" ref="T200" ca="1" si="9733">IF(B200="","",IF(R200&gt;S200,(R200-S200/2)*(rate_A*((T$1+A200)/365)),0))</f>
        <v/>
      </c>
      <c r="U200" s="3" t="str">
        <f t="shared" ca="1" si="9557"/>
        <v/>
      </c>
      <c r="V200" s="3" t="str">
        <f t="shared" ref="V200" ca="1" si="9734">IF(B200="","",G200*(1+rate_A*(T$1+A200)/365))</f>
        <v/>
      </c>
      <c r="W200" s="3" t="str">
        <f t="shared" ref="W200" ca="1" si="9735">IF(B200="","",H200*(1+rate_A*(T$1+A200)/365))</f>
        <v/>
      </c>
      <c r="X200" s="3" t="str">
        <f t="shared" ref="X200" ca="1" si="9736">IF(B200="","",I200*(1+rate_joint*(T$1+A200)/365))</f>
        <v/>
      </c>
      <c r="Y200" s="5" t="str">
        <f t="shared" ca="1" si="9656"/>
        <v/>
      </c>
      <c r="Z200" s="5" t="str" cm="1">
        <f t="array" aca="1" ref="Z200" ca="1">IF(Y200="","",_xlfn.IFS(Y200&lt;='Hidden inputs'!$C$15,Y200*'Hidden inputs'!$D$15,Y200&lt;='Hidden inputs'!$C$16,'Hidden inputs'!$C$15*'Hidden inputs'!$D$15+(Y200-'Hidden inputs'!$B$16)*'Hidden inputs'!$D$16,Y200&lt;='Hidden inputs'!$C$17,'Hidden inputs'!$C$15*'Hidden inputs'!$D$15+('Hidden inputs'!$C$16-'Hidden inputs'!$B$16)*'Hidden inputs'!$D$16+(Y200-'Hidden inputs'!$B$17)*'Hidden inputs'!$D$17,Y200&gt;'Hidden inputs'!$B$18,'Hidden inputs'!$C$15*'Hidden inputs'!$D$15+('Hidden inputs'!$C$16-'Hidden inputs'!$B$16)*'Hidden inputs'!$D$16+('Hidden inputs'!$C$17-'Hidden inputs'!$B$17)*'Hidden inputs'!$D$17+(Y200-'Hidden inputs'!$B$18)*'Hidden inputs'!$D$18))</f>
        <v/>
      </c>
      <c r="AA200" s="10" t="str">
        <f t="shared" ca="1" si="9657"/>
        <v/>
      </c>
      <c r="AB200" s="5" t="str">
        <f t="shared" ca="1" si="9561"/>
        <v/>
      </c>
      <c r="AC200" s="5" t="str">
        <f t="shared" ca="1" si="9658"/>
        <v/>
      </c>
      <c r="AD200" s="5" t="str">
        <f ca="1">IF(B200="","",'Hidden inputs'!$D$11*U200+'Hidden inputs'!$E$11*V200)</f>
        <v/>
      </c>
      <c r="AE200" s="11" t="str">
        <f t="shared" ca="1" si="9494"/>
        <v/>
      </c>
      <c r="AF200" s="9" t="str">
        <f t="shared" ca="1" si="9562"/>
        <v/>
      </c>
      <c r="AG200" s="3" t="str">
        <f t="shared" ca="1" si="9563"/>
        <v/>
      </c>
      <c r="AH200" s="5" t="str" cm="1">
        <f t="array" aca="1" ref="AH200" ca="1">IF($B200="","",IF(AG200=0,0,IF(DD_Payment="",0,IF(AG200&lt;_xlfn.IFS(DD_Frequency="Monthly",1,DD_Frequency="Quarterly",IF(MONTH(AG$2)=1,1,IF(MONTH(AG$2)=4,1,IF(MONTH(AG$2)=7,1,IF(MONTH(AG$2)=10,1,0)))),DD_Frequency="Annually",IF(MONTH(AG$2)=1,1,0))*DD_Payment,AG200,_xlfn.IFS(DD_Frequency="Monthly",1,DD_Frequency="Quarterly",IF(MONTH(AG$2)=1,1,IF(MONTH(AG$2)=4,1,IF(MONTH(AG$2)=7,1,IF(MONTH(AG$2)=10,1,0)))),DD_Frequency="Annually",IF(MONTH(AG$2)=1,1,0))*DD_Payment))))</f>
        <v/>
      </c>
      <c r="AI200" s="3" t="str">
        <f t="shared" ref="AI200" ca="1" si="9737">IF($B200="","",IF(AG200&gt;AH200,(AG200-AH200/2)*(rate_A*(AI$1/365)),0))</f>
        <v/>
      </c>
      <c r="AJ200" s="3" t="str">
        <f t="shared" ca="1" si="9660"/>
        <v/>
      </c>
      <c r="AK200" s="3" t="str">
        <f t="shared" ref="AK200" ca="1" si="9738">IF($B200="","",V200*(1+rate_A*AI$1/365))</f>
        <v/>
      </c>
      <c r="AL200" s="3" t="str">
        <f t="shared" ref="AL200" ca="1" si="9739">IF($B200="","",W200*(1+rate_A*AI$1/365))</f>
        <v/>
      </c>
      <c r="AM200" s="3" t="str">
        <f t="shared" ref="AM200" ca="1" si="9740">IF($B200="","",X200*(1+rate_joint*AI$1/365))</f>
        <v/>
      </c>
      <c r="AN200" s="5" t="str">
        <f t="shared" ca="1" si="9664"/>
        <v/>
      </c>
      <c r="AO200" s="5" t="str" cm="1">
        <f t="array" aca="1" ref="AO200" ca="1">IF(AN200="","",_xlfn.IFS(AN200&lt;='Hidden inputs'!$C$15,AN200*'Hidden inputs'!$D$15,AN200&lt;='Hidden inputs'!$C$16,'Hidden inputs'!$C$15*'Hidden inputs'!$D$15+(AN200-'Hidden inputs'!$B$16)*'Hidden inputs'!$D$16,AN200&lt;='Hidden inputs'!$C$17,'Hidden inputs'!$C$15*'Hidden inputs'!$D$15+('Hidden inputs'!$C$16-'Hidden inputs'!$B$16)*'Hidden inputs'!$D$16+(AN200-'Hidden inputs'!$B$17)*'Hidden inputs'!$D$17,AN200&gt;'Hidden inputs'!$B$18,'Hidden inputs'!$C$15*'Hidden inputs'!$D$15+('Hidden inputs'!$C$16-'Hidden inputs'!$B$16)*'Hidden inputs'!$D$16+('Hidden inputs'!$C$17-'Hidden inputs'!$B$17)*'Hidden inputs'!$D$17+(AN200-'Hidden inputs'!$B$18)*'Hidden inputs'!$D$18))</f>
        <v/>
      </c>
      <c r="AP200" s="10" t="str">
        <f t="shared" ca="1" si="9665"/>
        <v/>
      </c>
      <c r="AQ200" s="5" t="str">
        <f t="shared" ca="1" si="9568"/>
        <v/>
      </c>
      <c r="AR200" s="5" t="str">
        <f t="shared" ca="1" si="9569"/>
        <v/>
      </c>
      <c r="AS200" s="5" t="str">
        <f ca="1">IF($B200="","",'Hidden inputs'!$D$11*AJ200+'Hidden inputs'!$E$11*AK200)</f>
        <v/>
      </c>
      <c r="AT200" s="11" t="str">
        <f t="shared" ca="1" si="9499"/>
        <v/>
      </c>
      <c r="AU200" s="9" t="str">
        <f t="shared" ca="1" si="9570"/>
        <v/>
      </c>
      <c r="AV200" s="3" t="str">
        <f t="shared" ca="1" si="9571"/>
        <v/>
      </c>
      <c r="AW200" s="5" t="str" cm="1">
        <f t="array" aca="1" ref="AW200" ca="1">IF($B200="","",IF(AV200=0,0,IF(DD_Payment="",0,IF(AV200&lt;_xlfn.IFS(DD_Frequency="Monthly",1,DD_Frequency="Quarterly",IF(MONTH(AV$2)=1,1,IF(MONTH(AV$2)=4,1,IF(MONTH(AV$2)=7,1,IF(MONTH(AV$2)=10,1,0)))),DD_Frequency="Annually",IF(MONTH(AV$2)=1,1,0))*DD_Payment,AV200,_xlfn.IFS(DD_Frequency="Monthly",1,DD_Frequency="Quarterly",IF(MONTH(AV$2)=1,1,IF(MONTH(AV$2)=4,1,IF(MONTH(AV$2)=7,1,IF(MONTH(AV$2)=10,1,0)))),DD_Frequency="Annually",IF(MONTH(AV$2)=1,1,0))*DD_Payment))))</f>
        <v/>
      </c>
      <c r="AX200" s="3" t="str">
        <f t="shared" ref="AX200" ca="1" si="9741">IF($B200="","",IF(AV200&gt;AW200,(AV200-AW200/2)*(rate_A*(AX$1/365)),0))</f>
        <v/>
      </c>
      <c r="AY200" s="3" t="str">
        <f t="shared" ca="1" si="9667"/>
        <v/>
      </c>
      <c r="AZ200" s="3" t="str">
        <f t="shared" ref="AZ200" ca="1" si="9742">IF($B200="","",AK200*(1+rate_A*AX$1/365))</f>
        <v/>
      </c>
      <c r="BA200" s="3" t="str">
        <f t="shared" ref="BA200" ca="1" si="9743">IF($B200="","",AL200*(1+rate_A*AX$1/365))</f>
        <v/>
      </c>
      <c r="BB200" s="3" t="str">
        <f t="shared" ref="BB200" ca="1" si="9744">IF($B200="","",AM200*(1+rate_joint*AX$1/365))</f>
        <v/>
      </c>
      <c r="BC200" s="5" t="str">
        <f t="shared" ca="1" si="9671"/>
        <v/>
      </c>
      <c r="BD200" s="5" t="str" cm="1">
        <f t="array" aca="1" ref="BD200" ca="1">IF(BC200="","",_xlfn.IFS(BC200&lt;='Hidden inputs'!$C$15,BC200*'Hidden inputs'!$D$15,BC200&lt;='Hidden inputs'!$C$16,'Hidden inputs'!$C$15*'Hidden inputs'!$D$15+(BC200-'Hidden inputs'!$B$16)*'Hidden inputs'!$D$16,BC200&lt;='Hidden inputs'!$C$17,'Hidden inputs'!$C$15*'Hidden inputs'!$D$15+('Hidden inputs'!$C$16-'Hidden inputs'!$B$16)*'Hidden inputs'!$D$16+(BC200-'Hidden inputs'!$B$17)*'Hidden inputs'!$D$17,BC200&gt;'Hidden inputs'!$B$18,'Hidden inputs'!$C$15*'Hidden inputs'!$D$15+('Hidden inputs'!$C$16-'Hidden inputs'!$B$16)*'Hidden inputs'!$D$16+('Hidden inputs'!$C$17-'Hidden inputs'!$B$17)*'Hidden inputs'!$D$17+(BC200-'Hidden inputs'!$B$18)*'Hidden inputs'!$D$18))</f>
        <v/>
      </c>
      <c r="BE200" s="10" t="str">
        <f t="shared" ca="1" si="9672"/>
        <v/>
      </c>
      <c r="BF200" s="5" t="str">
        <f t="shared" ca="1" si="9576"/>
        <v/>
      </c>
      <c r="BG200" s="5" t="str">
        <f t="shared" ca="1" si="9577"/>
        <v/>
      </c>
      <c r="BH200" s="5" t="str">
        <f ca="1">IF($B200="","",'Hidden inputs'!$D$11*AY200+'Hidden inputs'!$E$11*AZ200)</f>
        <v/>
      </c>
      <c r="BI200" s="11" t="str">
        <f t="shared" ca="1" si="9504"/>
        <v/>
      </c>
      <c r="BJ200" s="9" t="str">
        <f t="shared" ca="1" si="9578"/>
        <v/>
      </c>
      <c r="BK200" s="3" t="str">
        <f t="shared" ca="1" si="9579"/>
        <v/>
      </c>
      <c r="BL200" s="5" t="str" cm="1">
        <f t="array" aca="1" ref="BL200" ca="1">IF($B200="","",IF(BK200=0,0,IF(DD_Payment="",0,IF(BK200&lt;_xlfn.IFS(DD_Frequency="Monthly",1,DD_Frequency="Quarterly",IF(MONTH(BK$2)=1,1,IF(MONTH(BK$2)=4,1,IF(MONTH(BK$2)=7,1,IF(MONTH(BK$2)=10,1,0)))),DD_Frequency="Annually",IF(MONTH(BK$2)=1,1,0))*DD_Payment,BK200,_xlfn.IFS(DD_Frequency="Monthly",1,DD_Frequency="Quarterly",IF(MONTH(BK$2)=1,1,IF(MONTH(BK$2)=4,1,IF(MONTH(BK$2)=7,1,IF(MONTH(BK$2)=10,1,0)))),DD_Frequency="Annually",IF(MONTH(BK$2)=1,1,0))*DD_Payment))))</f>
        <v/>
      </c>
      <c r="BM200" s="3" t="str">
        <f t="shared" ref="BM200" ca="1" si="9745">IF($B200="","",IF(BK200&gt;BL200,(BK200-BL200/2)*(rate_A*(BM$1/365)),0))</f>
        <v/>
      </c>
      <c r="BN200" s="3" t="str">
        <f t="shared" ca="1" si="9674"/>
        <v/>
      </c>
      <c r="BO200" s="3" t="str">
        <f t="shared" ref="BO200" ca="1" si="9746">IF($B200="","",AZ200*(1+rate_A*BM$1/365))</f>
        <v/>
      </c>
      <c r="BP200" s="3" t="str">
        <f t="shared" ref="BP200" ca="1" si="9747">IF($B200="","",BA200*(1+rate_A*BM$1/365))</f>
        <v/>
      </c>
      <c r="BQ200" s="3" t="str">
        <f t="shared" ref="BQ200" ca="1" si="9748">IF($B200="","",BB200*(1+rate_joint*BM$1/365))</f>
        <v/>
      </c>
      <c r="BR200" s="5" t="str">
        <f t="shared" ca="1" si="9678"/>
        <v/>
      </c>
      <c r="BS200" s="5" t="str" cm="1">
        <f t="array" aca="1" ref="BS200" ca="1">IF(BR200="","",_xlfn.IFS(BR200&lt;='Hidden inputs'!$C$15,BR200*'Hidden inputs'!$D$15,BR200&lt;='Hidden inputs'!$C$16,'Hidden inputs'!$C$15*'Hidden inputs'!$D$15+(BR200-'Hidden inputs'!$B$16)*'Hidden inputs'!$D$16,BR200&lt;='Hidden inputs'!$C$17,'Hidden inputs'!$C$15*'Hidden inputs'!$D$15+('Hidden inputs'!$C$16-'Hidden inputs'!$B$16)*'Hidden inputs'!$D$16+(BR200-'Hidden inputs'!$B$17)*'Hidden inputs'!$D$17,BR200&gt;'Hidden inputs'!$B$18,'Hidden inputs'!$C$15*'Hidden inputs'!$D$15+('Hidden inputs'!$C$16-'Hidden inputs'!$B$16)*'Hidden inputs'!$D$16+('Hidden inputs'!$C$17-'Hidden inputs'!$B$17)*'Hidden inputs'!$D$17+(BR200-'Hidden inputs'!$B$18)*'Hidden inputs'!$D$18))</f>
        <v/>
      </c>
      <c r="BT200" s="10" t="str">
        <f t="shared" ca="1" si="9679"/>
        <v/>
      </c>
      <c r="BU200" s="5" t="str">
        <f t="shared" ca="1" si="9584"/>
        <v/>
      </c>
      <c r="BV200" s="5" t="str">
        <f t="shared" ca="1" si="9585"/>
        <v/>
      </c>
      <c r="BW200" s="5" t="str">
        <f ca="1">IF($B200="","",'Hidden inputs'!$D$11*BN200+'Hidden inputs'!$E$11*BO200)</f>
        <v/>
      </c>
      <c r="BX200" s="11" t="str">
        <f t="shared" ca="1" si="9509"/>
        <v/>
      </c>
      <c r="BY200" s="9" t="str">
        <f t="shared" ca="1" si="9586"/>
        <v/>
      </c>
      <c r="BZ200" s="3" t="str">
        <f t="shared" ca="1" si="9587"/>
        <v/>
      </c>
      <c r="CA200" s="5" t="str" cm="1">
        <f t="array" aca="1" ref="CA200" ca="1">IF($B200="","",IF(BZ200=0,0,IF(DD_Payment="",0,IF(BZ200&lt;_xlfn.IFS(DD_Frequency="Monthly",1,DD_Frequency="Quarterly",IF(MONTH(BZ$2)=1,1,IF(MONTH(BZ$2)=4,1,IF(MONTH(BZ$2)=7,1,IF(MONTH(BZ$2)=10,1,0)))),DD_Frequency="Annually",IF(MONTH(BZ$2)=1,1,0))*DD_Payment,BZ200,_xlfn.IFS(DD_Frequency="Monthly",1,DD_Frequency="Quarterly",IF(MONTH(BZ$2)=1,1,IF(MONTH(BZ$2)=4,1,IF(MONTH(BZ$2)=7,1,IF(MONTH(BZ$2)=10,1,0)))),DD_Frequency="Annually",IF(MONTH(BZ$2)=1,1,0))*DD_Payment))))</f>
        <v/>
      </c>
      <c r="CB200" s="3" t="str">
        <f t="shared" ref="CB200" ca="1" si="9749">IF($B200="","",IF(BZ200&gt;CA200,(BZ200-CA200/2)*(rate_A*(CB$1/365)),0))</f>
        <v/>
      </c>
      <c r="CC200" s="3" t="str">
        <f t="shared" ca="1" si="9681"/>
        <v/>
      </c>
      <c r="CD200" s="3" t="str">
        <f t="shared" ref="CD200" ca="1" si="9750">IF($B200="","",BO200*(1+rate_A*CB$1/365))</f>
        <v/>
      </c>
      <c r="CE200" s="3" t="str">
        <f t="shared" ref="CE200" ca="1" si="9751">IF($B200="","",BP200*(1+rate_A*CB$1/365))</f>
        <v/>
      </c>
      <c r="CF200" s="3" t="str">
        <f t="shared" ref="CF200" ca="1" si="9752">IF($B200="","",BQ200*(1+rate_joint*CB$1/365))</f>
        <v/>
      </c>
      <c r="CG200" s="5" t="str">
        <f t="shared" ca="1" si="9685"/>
        <v/>
      </c>
      <c r="CH200" s="5" t="str" cm="1">
        <f t="array" aca="1" ref="CH200" ca="1">IF(CG200="","",_xlfn.IFS(CG200&lt;='Hidden inputs'!$C$15,CG200*'Hidden inputs'!$D$15,CG200&lt;='Hidden inputs'!$C$16,'Hidden inputs'!$C$15*'Hidden inputs'!$D$15+(CG200-'Hidden inputs'!$B$16)*'Hidden inputs'!$D$16,CG200&lt;='Hidden inputs'!$C$17,'Hidden inputs'!$C$15*'Hidden inputs'!$D$15+('Hidden inputs'!$C$16-'Hidden inputs'!$B$16)*'Hidden inputs'!$D$16+(CG200-'Hidden inputs'!$B$17)*'Hidden inputs'!$D$17,CG200&gt;'Hidden inputs'!$B$18,'Hidden inputs'!$C$15*'Hidden inputs'!$D$15+('Hidden inputs'!$C$16-'Hidden inputs'!$B$16)*'Hidden inputs'!$D$16+('Hidden inputs'!$C$17-'Hidden inputs'!$B$17)*'Hidden inputs'!$D$17+(CG200-'Hidden inputs'!$B$18)*'Hidden inputs'!$D$18))</f>
        <v/>
      </c>
      <c r="CI200" s="10" t="str">
        <f t="shared" ca="1" si="9686"/>
        <v/>
      </c>
      <c r="CJ200" s="5" t="str">
        <f t="shared" ca="1" si="9592"/>
        <v/>
      </c>
      <c r="CK200" s="5" t="str">
        <f t="shared" ca="1" si="9593"/>
        <v/>
      </c>
      <c r="CL200" s="5" t="str">
        <f ca="1">IF($B200="","",'Hidden inputs'!$D$11*CC200+'Hidden inputs'!$E$11*CD200)</f>
        <v/>
      </c>
      <c r="CM200" s="11" t="str">
        <f t="shared" ca="1" si="9514"/>
        <v/>
      </c>
      <c r="CN200" s="9" t="str">
        <f t="shared" ca="1" si="9594"/>
        <v/>
      </c>
      <c r="CO200" s="3" t="str">
        <f t="shared" ca="1" si="9595"/>
        <v/>
      </c>
      <c r="CP200" s="5" t="str" cm="1">
        <f t="array" aca="1" ref="CP200" ca="1">IF($B200="","",IF(CO200=0,0,IF(DD_Payment="",0,IF(CO200&lt;_xlfn.IFS(DD_Frequency="Monthly",1,DD_Frequency="Quarterly",IF(MONTH(CO$2)=1,1,IF(MONTH(CO$2)=4,1,IF(MONTH(CO$2)=7,1,IF(MONTH(CO$2)=10,1,0)))),DD_Frequency="Annually",IF(MONTH(CO$2)=1,1,0))*DD_Payment,CO200,_xlfn.IFS(DD_Frequency="Monthly",1,DD_Frequency="Quarterly",IF(MONTH(CO$2)=1,1,IF(MONTH(CO$2)=4,1,IF(MONTH(CO$2)=7,1,IF(MONTH(CO$2)=10,1,0)))),DD_Frequency="Annually",IF(MONTH(CO$2)=1,1,0))*DD_Payment))))</f>
        <v/>
      </c>
      <c r="CQ200" s="3" t="str">
        <f t="shared" ref="CQ200" ca="1" si="9753">IF($B200="","",IF(CO200&gt;CP200,(CO200-CP200/2)*(rate_A*(CQ$1/365)),0))</f>
        <v/>
      </c>
      <c r="CR200" s="3" t="str">
        <f t="shared" ca="1" si="9688"/>
        <v/>
      </c>
      <c r="CS200" s="3" t="str">
        <f t="shared" ref="CS200" ca="1" si="9754">IF($B200="","",CD200*(1+rate_A*CQ$1/365))</f>
        <v/>
      </c>
      <c r="CT200" s="3" t="str">
        <f t="shared" ref="CT200" ca="1" si="9755">IF($B200="","",CE200*(1+rate_A*CQ$1/365))</f>
        <v/>
      </c>
      <c r="CU200" s="3" t="str">
        <f t="shared" ref="CU200" ca="1" si="9756">IF($B200="","",CF200*(1+rate_joint*CQ$1/365))</f>
        <v/>
      </c>
      <c r="CV200" s="5" t="str">
        <f t="shared" ca="1" si="9692"/>
        <v/>
      </c>
      <c r="CW200" s="5" t="str" cm="1">
        <f t="array" aca="1" ref="CW200" ca="1">IF(CV200="","",_xlfn.IFS(CV200&lt;='Hidden inputs'!$C$15,CV200*'Hidden inputs'!$D$15,CV200&lt;='Hidden inputs'!$C$16,'Hidden inputs'!$C$15*'Hidden inputs'!$D$15+(CV200-'Hidden inputs'!$B$16)*'Hidden inputs'!$D$16,CV200&lt;='Hidden inputs'!$C$17,'Hidden inputs'!$C$15*'Hidden inputs'!$D$15+('Hidden inputs'!$C$16-'Hidden inputs'!$B$16)*'Hidden inputs'!$D$16+(CV200-'Hidden inputs'!$B$17)*'Hidden inputs'!$D$17,CV200&gt;'Hidden inputs'!$B$18,'Hidden inputs'!$C$15*'Hidden inputs'!$D$15+('Hidden inputs'!$C$16-'Hidden inputs'!$B$16)*'Hidden inputs'!$D$16+('Hidden inputs'!$C$17-'Hidden inputs'!$B$17)*'Hidden inputs'!$D$17+(CV200-'Hidden inputs'!$B$18)*'Hidden inputs'!$D$18))</f>
        <v/>
      </c>
      <c r="CX200" s="10" t="str">
        <f t="shared" ca="1" si="9693"/>
        <v/>
      </c>
      <c r="CY200" s="5" t="str">
        <f t="shared" ca="1" si="9600"/>
        <v/>
      </c>
      <c r="CZ200" s="5" t="str">
        <f t="shared" ca="1" si="9601"/>
        <v/>
      </c>
      <c r="DA200" s="5" t="str">
        <f ca="1">IF($B200="","",'Hidden inputs'!$D$11*CR200+'Hidden inputs'!$E$11*CS200)</f>
        <v/>
      </c>
      <c r="DB200" s="11" t="str">
        <f t="shared" ca="1" si="9519"/>
        <v/>
      </c>
      <c r="DC200" s="9" t="str">
        <f t="shared" ca="1" si="9602"/>
        <v/>
      </c>
      <c r="DD200" s="3" t="str">
        <f t="shared" ca="1" si="9603"/>
        <v/>
      </c>
      <c r="DE200" s="5" t="str" cm="1">
        <f t="array" aca="1" ref="DE200" ca="1">IF($B200="","",IF(DD200=0,0,IF(DD_Payment="",0,IF(DD200&lt;_xlfn.IFS(DD_Frequency="Monthly",1,DD_Frequency="Quarterly",IF(MONTH(DD$2)=1,1,IF(MONTH(DD$2)=4,1,IF(MONTH(DD$2)=7,1,IF(MONTH(DD$2)=10,1,0)))),DD_Frequency="Annually",IF(MONTH(DD$2)=1,1,0))*DD_Payment,DD200,_xlfn.IFS(DD_Frequency="Monthly",1,DD_Frequency="Quarterly",IF(MONTH(DD$2)=1,1,IF(MONTH(DD$2)=4,1,IF(MONTH(DD$2)=7,1,IF(MONTH(DD$2)=10,1,0)))),DD_Frequency="Annually",IF(MONTH(DD$2)=1,1,0))*DD_Payment))))</f>
        <v/>
      </c>
      <c r="DF200" s="3" t="str">
        <f t="shared" ref="DF200" ca="1" si="9757">IF($B200="","",IF(DD200&gt;DE200,(DD200-DE200/2)*(rate_A*(DF$1/365)),0))</f>
        <v/>
      </c>
      <c r="DG200" s="3" t="str">
        <f t="shared" ca="1" si="9695"/>
        <v/>
      </c>
      <c r="DH200" s="3" t="str">
        <f t="shared" ref="DH200" ca="1" si="9758">IF($B200="","",CS200*(1+rate_A*DF$1/365))</f>
        <v/>
      </c>
      <c r="DI200" s="3" t="str">
        <f t="shared" ref="DI200" ca="1" si="9759">IF($B200="","",CT200*(1+rate_A*DF$1/365))</f>
        <v/>
      </c>
      <c r="DJ200" s="3" t="str">
        <f t="shared" ref="DJ200" ca="1" si="9760">IF($B200="","",CU200*(1+rate_joint*DF$1/365))</f>
        <v/>
      </c>
      <c r="DK200" s="5" t="str">
        <f t="shared" ca="1" si="9699"/>
        <v/>
      </c>
      <c r="DL200" s="5" t="str" cm="1">
        <f t="array" aca="1" ref="DL200" ca="1">IF(DK200="","",_xlfn.IFS(DK200&lt;='Hidden inputs'!$C$15,DK200*'Hidden inputs'!$D$15,DK200&lt;='Hidden inputs'!$C$16,'Hidden inputs'!$C$15*'Hidden inputs'!$D$15+(DK200-'Hidden inputs'!$B$16)*'Hidden inputs'!$D$16,DK200&lt;='Hidden inputs'!$C$17,'Hidden inputs'!$C$15*'Hidden inputs'!$D$15+('Hidden inputs'!$C$16-'Hidden inputs'!$B$16)*'Hidden inputs'!$D$16+(DK200-'Hidden inputs'!$B$17)*'Hidden inputs'!$D$17,DK200&gt;'Hidden inputs'!$B$18,'Hidden inputs'!$C$15*'Hidden inputs'!$D$15+('Hidden inputs'!$C$16-'Hidden inputs'!$B$16)*'Hidden inputs'!$D$16+('Hidden inputs'!$C$17-'Hidden inputs'!$B$17)*'Hidden inputs'!$D$17+(DK200-'Hidden inputs'!$B$18)*'Hidden inputs'!$D$18))</f>
        <v/>
      </c>
      <c r="DM200" s="10" t="str">
        <f t="shared" ca="1" si="9700"/>
        <v/>
      </c>
      <c r="DN200" s="5" t="str">
        <f t="shared" ca="1" si="9608"/>
        <v/>
      </c>
      <c r="DO200" s="5" t="str">
        <f t="shared" ca="1" si="9609"/>
        <v/>
      </c>
      <c r="DP200" s="5" t="str">
        <f ca="1">IF($B200="","",'Hidden inputs'!$D$11*DG200+'Hidden inputs'!$E$11*DH200)</f>
        <v/>
      </c>
      <c r="DQ200" s="11" t="str">
        <f t="shared" ca="1" si="9524"/>
        <v/>
      </c>
      <c r="DR200" s="9" t="str">
        <f t="shared" ca="1" si="9610"/>
        <v/>
      </c>
      <c r="DS200" s="3" t="str">
        <f t="shared" ca="1" si="9611"/>
        <v/>
      </c>
      <c r="DT200" s="5" t="str" cm="1">
        <f t="array" aca="1" ref="DT200" ca="1">IF($B200="","",IF(DS200=0,0,IF(DD_Payment="",0,IF(DS200&lt;_xlfn.IFS(DD_Frequency="Monthly",1,DD_Frequency="Quarterly",IF(MONTH(DS$2)=1,1,IF(MONTH(DS$2)=4,1,IF(MONTH(DS$2)=7,1,IF(MONTH(DS$2)=10,1,0)))),DD_Frequency="Annually",IF(MONTH(DS$2)=1,1,0))*DD_Payment,DS200,_xlfn.IFS(DD_Frequency="Monthly",1,DD_Frequency="Quarterly",IF(MONTH(DS$2)=1,1,IF(MONTH(DS$2)=4,1,IF(MONTH(DS$2)=7,1,IF(MONTH(DS$2)=10,1,0)))),DD_Frequency="Annually",IF(MONTH(DS$2)=1,1,0))*DD_Payment))))</f>
        <v/>
      </c>
      <c r="DU200" s="3" t="str">
        <f t="shared" ref="DU200" ca="1" si="9761">IF($B200="","",IF(DS200&gt;DT200,(DS200-DT200/2)*(rate_A*(DU$1/365)),0))</f>
        <v/>
      </c>
      <c r="DV200" s="3" t="str">
        <f t="shared" ca="1" si="9702"/>
        <v/>
      </c>
      <c r="DW200" s="3" t="str">
        <f t="shared" ref="DW200" ca="1" si="9762">IF($B200="","",DH200*(1+rate_A*DU$1/365))</f>
        <v/>
      </c>
      <c r="DX200" s="3" t="str">
        <f t="shared" ref="DX200" ca="1" si="9763">IF($B200="","",DI200*(1+rate_A*DU$1/365))</f>
        <v/>
      </c>
      <c r="DY200" s="3" t="str">
        <f t="shared" ref="DY200" ca="1" si="9764">IF($B200="","",DJ200*(1+rate_joint*DU$1/365))</f>
        <v/>
      </c>
      <c r="DZ200" s="5" t="str">
        <f t="shared" ca="1" si="9706"/>
        <v/>
      </c>
      <c r="EA200" s="5" t="str" cm="1">
        <f t="array" aca="1" ref="EA200" ca="1">IF(DZ200="","",_xlfn.IFS(DZ200&lt;='Hidden inputs'!$C$15,DZ200*'Hidden inputs'!$D$15,DZ200&lt;='Hidden inputs'!$C$16,'Hidden inputs'!$C$15*'Hidden inputs'!$D$15+(DZ200-'Hidden inputs'!$B$16)*'Hidden inputs'!$D$16,DZ200&lt;='Hidden inputs'!$C$17,'Hidden inputs'!$C$15*'Hidden inputs'!$D$15+('Hidden inputs'!$C$16-'Hidden inputs'!$B$16)*'Hidden inputs'!$D$16+(DZ200-'Hidden inputs'!$B$17)*'Hidden inputs'!$D$17,DZ200&gt;'Hidden inputs'!$B$18,'Hidden inputs'!$C$15*'Hidden inputs'!$D$15+('Hidden inputs'!$C$16-'Hidden inputs'!$B$16)*'Hidden inputs'!$D$16+('Hidden inputs'!$C$17-'Hidden inputs'!$B$17)*'Hidden inputs'!$D$17+(DZ200-'Hidden inputs'!$B$18)*'Hidden inputs'!$D$18))</f>
        <v/>
      </c>
      <c r="EB200" s="10" t="str">
        <f t="shared" ca="1" si="9707"/>
        <v/>
      </c>
      <c r="EC200" s="5" t="str">
        <f t="shared" ca="1" si="9616"/>
        <v/>
      </c>
      <c r="ED200" s="5" t="str">
        <f t="shared" ca="1" si="9617"/>
        <v/>
      </c>
      <c r="EE200" s="5" t="str">
        <f ca="1">IF($B200="","",'Hidden inputs'!$D$11*DV200+'Hidden inputs'!$E$11*DW200)</f>
        <v/>
      </c>
      <c r="EF200" s="11" t="str">
        <f t="shared" ca="1" si="9529"/>
        <v/>
      </c>
      <c r="EG200" s="9" t="str">
        <f t="shared" ca="1" si="9618"/>
        <v/>
      </c>
      <c r="EH200" s="3" t="str">
        <f t="shared" ca="1" si="9619"/>
        <v/>
      </c>
      <c r="EI200" s="5" t="str" cm="1">
        <f t="array" aca="1" ref="EI200" ca="1">IF($B200="","",IF(EH200=0,0,IF(DD_Payment="",0,IF(EH200&lt;_xlfn.IFS(DD_Frequency="Monthly",1,DD_Frequency="Quarterly",IF(MONTH(EH$2)=1,1,IF(MONTH(EH$2)=4,1,IF(MONTH(EH$2)=7,1,IF(MONTH(EH$2)=10,1,0)))),DD_Frequency="Annually",IF(MONTH(EH$2)=1,1,0))*DD_Payment,EH200,_xlfn.IFS(DD_Frequency="Monthly",1,DD_Frequency="Quarterly",IF(MONTH(EH$2)=1,1,IF(MONTH(EH$2)=4,1,IF(MONTH(EH$2)=7,1,IF(MONTH(EH$2)=10,1,0)))),DD_Frequency="Annually",IF(MONTH(EH$2)=1,1,0))*DD_Payment))))</f>
        <v/>
      </c>
      <c r="EJ200" s="3" t="str">
        <f t="shared" ref="EJ200" ca="1" si="9765">IF($B200="","",IF(EH200&gt;EI200,(EH200-EI200/2)*(rate_A*(EJ$1/365)),0))</f>
        <v/>
      </c>
      <c r="EK200" s="3" t="str">
        <f t="shared" ca="1" si="9709"/>
        <v/>
      </c>
      <c r="EL200" s="3" t="str">
        <f t="shared" ref="EL200" ca="1" si="9766">IF($B200="","",DW200*(1+rate_A*EJ$1/365))</f>
        <v/>
      </c>
      <c r="EM200" s="3" t="str">
        <f t="shared" ref="EM200" ca="1" si="9767">IF($B200="","",DX200*(1+rate_A*EJ$1/365))</f>
        <v/>
      </c>
      <c r="EN200" s="3" t="str">
        <f t="shared" ref="EN200" ca="1" si="9768">IF($B200="","",DY200*(1+rate_joint*EJ$1/365))</f>
        <v/>
      </c>
      <c r="EO200" s="5" t="str">
        <f t="shared" ca="1" si="9713"/>
        <v/>
      </c>
      <c r="EP200" s="5" t="str" cm="1">
        <f t="array" aca="1" ref="EP200" ca="1">IF(EO200="","",_xlfn.IFS(EO200&lt;='Hidden inputs'!$C$15,EO200*'Hidden inputs'!$D$15,EO200&lt;='Hidden inputs'!$C$16,'Hidden inputs'!$C$15*'Hidden inputs'!$D$15+(EO200-'Hidden inputs'!$B$16)*'Hidden inputs'!$D$16,EO200&lt;='Hidden inputs'!$C$17,'Hidden inputs'!$C$15*'Hidden inputs'!$D$15+('Hidden inputs'!$C$16-'Hidden inputs'!$B$16)*'Hidden inputs'!$D$16+(EO200-'Hidden inputs'!$B$17)*'Hidden inputs'!$D$17,EO200&gt;'Hidden inputs'!$B$18,'Hidden inputs'!$C$15*'Hidden inputs'!$D$15+('Hidden inputs'!$C$16-'Hidden inputs'!$B$16)*'Hidden inputs'!$D$16+('Hidden inputs'!$C$17-'Hidden inputs'!$B$17)*'Hidden inputs'!$D$17+(EO200-'Hidden inputs'!$B$18)*'Hidden inputs'!$D$18))</f>
        <v/>
      </c>
      <c r="EQ200" s="10" t="str">
        <f t="shared" ca="1" si="9714"/>
        <v/>
      </c>
      <c r="ER200" s="5" t="str">
        <f t="shared" ca="1" si="9624"/>
        <v/>
      </c>
      <c r="ES200" s="5" t="str">
        <f t="shared" ca="1" si="9625"/>
        <v/>
      </c>
      <c r="ET200" s="5" t="str">
        <f ca="1">IF($B200="","",'Hidden inputs'!$D$11*EK200+'Hidden inputs'!$E$11*EL200)</f>
        <v/>
      </c>
      <c r="EU200" s="11" t="str">
        <f t="shared" ca="1" si="9534"/>
        <v/>
      </c>
      <c r="EV200" s="9" t="str">
        <f t="shared" ca="1" si="9626"/>
        <v/>
      </c>
      <c r="EW200" s="3" t="str">
        <f t="shared" ca="1" si="9627"/>
        <v/>
      </c>
      <c r="EX200" s="5" t="str" cm="1">
        <f t="array" aca="1" ref="EX200" ca="1">IF($B200="","",IF(EW200=0,0,IF(DD_Payment="",0,IF(EW200&lt;_xlfn.IFS(DD_Frequency="Monthly",1,DD_Frequency="Quarterly",IF(MONTH(EW$2)=1,1,IF(MONTH(EW$2)=4,1,IF(MONTH(EW$2)=7,1,IF(MONTH(EW$2)=10,1,0)))),DD_Frequency="Annually",IF(MONTH(EW$2)=1,1,0))*DD_Payment,EW200,_xlfn.IFS(DD_Frequency="Monthly",1,DD_Frequency="Quarterly",IF(MONTH(EW$2)=1,1,IF(MONTH(EW$2)=4,1,IF(MONTH(EW$2)=7,1,IF(MONTH(EW$2)=10,1,0)))),DD_Frequency="Annually",IF(MONTH(EW$2)=1,1,0))*DD_Payment))))</f>
        <v/>
      </c>
      <c r="EY200" s="3" t="str">
        <f t="shared" ref="EY200" ca="1" si="9769">IF($B200="","",IF(EW200&gt;EX200,(EW200-EX200/2)*(rate_A*(EY$1/365)),0))</f>
        <v/>
      </c>
      <c r="EZ200" s="3" t="str">
        <f t="shared" ca="1" si="9716"/>
        <v/>
      </c>
      <c r="FA200" s="3" t="str">
        <f t="shared" ref="FA200" ca="1" si="9770">IF($B200="","",EL200*(1+rate_A*EY$1/365))</f>
        <v/>
      </c>
      <c r="FB200" s="3" t="str">
        <f t="shared" ref="FB200" ca="1" si="9771">IF($B200="","",EM200*(1+rate_A*EY$1/365))</f>
        <v/>
      </c>
      <c r="FC200" s="3" t="str">
        <f t="shared" ref="FC200" ca="1" si="9772">IF($B200="","",EN200*(1+rate_joint*EY$1/365))</f>
        <v/>
      </c>
      <c r="FD200" s="5" t="str">
        <f t="shared" ca="1" si="9720"/>
        <v/>
      </c>
      <c r="FE200" s="5" t="str" cm="1">
        <f t="array" aca="1" ref="FE200" ca="1">IF(FD200="","",_xlfn.IFS(FD200&lt;='Hidden inputs'!$C$15,FD200*'Hidden inputs'!$D$15,FD200&lt;='Hidden inputs'!$C$16,'Hidden inputs'!$C$15*'Hidden inputs'!$D$15+(FD200-'Hidden inputs'!$B$16)*'Hidden inputs'!$D$16,FD200&lt;='Hidden inputs'!$C$17,'Hidden inputs'!$C$15*'Hidden inputs'!$D$15+('Hidden inputs'!$C$16-'Hidden inputs'!$B$16)*'Hidden inputs'!$D$16+(FD200-'Hidden inputs'!$B$17)*'Hidden inputs'!$D$17,FD200&gt;'Hidden inputs'!$B$18,'Hidden inputs'!$C$15*'Hidden inputs'!$D$15+('Hidden inputs'!$C$16-'Hidden inputs'!$B$16)*'Hidden inputs'!$D$16+('Hidden inputs'!$C$17-'Hidden inputs'!$B$17)*'Hidden inputs'!$D$17+(FD200-'Hidden inputs'!$B$18)*'Hidden inputs'!$D$18))</f>
        <v/>
      </c>
      <c r="FF200" s="10" t="str">
        <f t="shared" ca="1" si="9721"/>
        <v/>
      </c>
      <c r="FG200" s="5" t="str">
        <f t="shared" ca="1" si="9632"/>
        <v/>
      </c>
      <c r="FH200" s="5" t="str">
        <f t="shared" ca="1" si="9633"/>
        <v/>
      </c>
      <c r="FI200" s="5" t="str">
        <f ca="1">IF($B200="","",'Hidden inputs'!$D$11*EZ200+'Hidden inputs'!$E$11*FA200)</f>
        <v/>
      </c>
      <c r="FJ200" s="11" t="str">
        <f t="shared" ca="1" si="9539"/>
        <v/>
      </c>
      <c r="FK200" s="9" t="str">
        <f t="shared" ca="1" si="9634"/>
        <v/>
      </c>
      <c r="FL200" s="3" t="str">
        <f t="shared" ca="1" si="9635"/>
        <v/>
      </c>
      <c r="FM200" s="5" t="str" cm="1">
        <f t="array" aca="1" ref="FM200" ca="1">IF($B200="","",IF(FL200=0,0,IF(DD_Payment="",0,IF(FL200&lt;_xlfn.IFS(DD_Frequency="Monthly",1,DD_Frequency="Quarterly",IF(MONTH(FL$2)=1,1,IF(MONTH(FL$2)=4,1,IF(MONTH(FL$2)=7,1,IF(MONTH(FL$2)=10,1,0)))),DD_Frequency="Annually",IF(MONTH(FL$2)=1,1,0))*DD_Payment,FL200,_xlfn.IFS(DD_Frequency="Monthly",1,DD_Frequency="Quarterly",IF(MONTH(FL$2)=1,1,IF(MONTH(FL$2)=4,1,IF(MONTH(FL$2)=7,1,IF(MONTH(FL$2)=10,1,0)))),DD_Frequency="Annually",IF(MONTH(FL$2)=1,1,0))*DD_Payment))))</f>
        <v/>
      </c>
      <c r="FN200" s="3" t="str">
        <f t="shared" ref="FN200" ca="1" si="9773">IF($B200="","",IF(FL200&gt;FM200,(FL200-FM200/2)*(rate_A*(FN$1/365)),0))</f>
        <v/>
      </c>
      <c r="FO200" s="3" t="str">
        <f t="shared" ca="1" si="9723"/>
        <v/>
      </c>
      <c r="FP200" s="3" t="str">
        <f t="shared" ref="FP200" ca="1" si="9774">IF($B200="","",FA200*(1+rate_A*FN$1/365))</f>
        <v/>
      </c>
      <c r="FQ200" s="3" t="str">
        <f t="shared" ref="FQ200" ca="1" si="9775">IF($B200="","",FB200*(1+rate_A*FN$1/365))</f>
        <v/>
      </c>
      <c r="FR200" s="3" t="str">
        <f t="shared" ref="FR200" ca="1" si="9776">IF($B200="","",FC200*(1+rate_joint*FN$1/365))</f>
        <v/>
      </c>
      <c r="FS200" s="5" t="str">
        <f t="shared" ca="1" si="9727"/>
        <v/>
      </c>
      <c r="FT200" s="5" t="str" cm="1">
        <f t="array" aca="1" ref="FT200" ca="1">IF(FS200="","",_xlfn.IFS(FS200&lt;='Hidden inputs'!$C$15,FS200*'Hidden inputs'!$D$15,FS200&lt;='Hidden inputs'!$C$16,'Hidden inputs'!$C$15*'Hidden inputs'!$D$15+(FS200-'Hidden inputs'!$B$16)*'Hidden inputs'!$D$16,FS200&lt;='Hidden inputs'!$C$17,'Hidden inputs'!$C$15*'Hidden inputs'!$D$15+('Hidden inputs'!$C$16-'Hidden inputs'!$B$16)*'Hidden inputs'!$D$16+(FS200-'Hidden inputs'!$B$17)*'Hidden inputs'!$D$17,FS200&gt;'Hidden inputs'!$B$18,'Hidden inputs'!$C$15*'Hidden inputs'!$D$15+('Hidden inputs'!$C$16-'Hidden inputs'!$B$16)*'Hidden inputs'!$D$16+('Hidden inputs'!$C$17-'Hidden inputs'!$B$17)*'Hidden inputs'!$D$17+(FS200-'Hidden inputs'!$B$18)*'Hidden inputs'!$D$18))</f>
        <v/>
      </c>
      <c r="FU200" s="10" t="str">
        <f t="shared" ca="1" si="9728"/>
        <v/>
      </c>
      <c r="FV200" s="5" t="str">
        <f t="shared" ca="1" si="9640"/>
        <v/>
      </c>
      <c r="FW200" s="5" t="str">
        <f t="shared" ca="1" si="9641"/>
        <v/>
      </c>
      <c r="FX200" s="5" t="str">
        <f ca="1">IF($B200="","",'Hidden inputs'!$D$11*FO200+'Hidden inputs'!$E$11*FP200)</f>
        <v/>
      </c>
      <c r="FY200" s="11" t="str">
        <f t="shared" ca="1" si="9544"/>
        <v/>
      </c>
      <c r="FZ200" s="9" t="str">
        <f t="shared" ca="1" si="9642"/>
        <v/>
      </c>
      <c r="GA200" s="5" t="str">
        <f t="shared" ca="1" si="9643"/>
        <v/>
      </c>
      <c r="GB200" s="5" t="str">
        <f t="shared" ca="1" si="9644"/>
        <v/>
      </c>
      <c r="GC200" s="5" t="str">
        <f t="shared" ca="1" si="9545"/>
        <v/>
      </c>
      <c r="GD200" s="5" t="str">
        <f t="shared" ca="1" si="9546"/>
        <v/>
      </c>
    </row>
    <row r="201" spans="1:186" x14ac:dyDescent="0.35">
      <c r="A201" s="2"/>
      <c r="B201" s="6" t="str">
        <f t="shared" ca="1" si="9547"/>
        <v/>
      </c>
      <c r="C201" s="5" t="str">
        <f t="shared" ca="1" si="9645"/>
        <v/>
      </c>
      <c r="D201" s="5" t="str" cm="1">
        <f t="array" aca="1" ref="D201" ca="1">IF($B201="","",IF(C201=0,0,IF(DD_Payment="",0,IF(C201&lt;_xlfn.IFS(DD_Frequency="Monthly",1,DD_Frequency="Quarterly",IF(MONTH(C$2)=1,1,IF(MONTH(C$2)=4,1,IF(MONTH(C$2)=7,1,IF(MONTH(C$2)=10,1,0)))),DD_Frequency="Annually",IF(MONTH(C$2)=1,1,0))*DD_Payment,C201,_xlfn.IFS(DD_Frequency="Monthly",1,DD_Frequency="Quarterly",IF(MONTH(C$2)=1,1,IF(MONTH(C$2)=4,1,IF(MONTH(C$2)=7,1,IF(MONTH(C$2)=10,1,0)))),DD_Frequency="Annually",IF(MONTH(C$2)=1,1,0))*DD_Payment))))</f>
        <v/>
      </c>
      <c r="E201" s="5" t="str">
        <f t="shared" ref="E201" ca="1" si="9777">IF(B201="","",IF(C201&gt;D201,(C201-D201/2)*(rate_A*(E$1/365)),0))</f>
        <v/>
      </c>
      <c r="F201" s="5" t="str">
        <f t="shared" ca="1" si="9549"/>
        <v/>
      </c>
      <c r="G201" s="5" t="str">
        <f t="shared" ref="G201" ca="1" si="9778">IF(B201="","",G200*(1+rate_A*E$1/365))</f>
        <v/>
      </c>
      <c r="H201" s="5" t="str">
        <f t="shared" ref="H201" ca="1" si="9779">IF(B201="","",H200*(1+rate_A*E$1/365))</f>
        <v/>
      </c>
      <c r="I201" s="5" t="str">
        <f t="shared" ref="I201" ca="1" si="9780">IF(B201="","",I200*(1+rate_joint*E$1/365))</f>
        <v/>
      </c>
      <c r="J201" s="5" t="str">
        <f t="shared" ca="1" si="9650"/>
        <v/>
      </c>
      <c r="K201" s="5" t="str" cm="1">
        <f t="array" aca="1" ref="K201" ca="1">IF(J201="","",_xlfn.IFS(J201&lt;='Hidden inputs'!$C$15,J201*'Hidden inputs'!$D$15,J201&lt;='Hidden inputs'!$C$16,'Hidden inputs'!$C$15*'Hidden inputs'!$D$15+(J201-'Hidden inputs'!$B$16)*'Hidden inputs'!$D$16,J201&lt;='Hidden inputs'!$C$17,'Hidden inputs'!$C$15*'Hidden inputs'!$D$15+('Hidden inputs'!$C$16-'Hidden inputs'!$B$16)*'Hidden inputs'!$D$16+(J201-'Hidden inputs'!$B$17)*'Hidden inputs'!$D$17,J201&gt;'Hidden inputs'!$B$18,'Hidden inputs'!$C$15*'Hidden inputs'!$D$15+('Hidden inputs'!$C$16-'Hidden inputs'!$B$16)*'Hidden inputs'!$D$16+('Hidden inputs'!$C$17-'Hidden inputs'!$B$17)*'Hidden inputs'!$D$17+(J201-'Hidden inputs'!$B$18)*'Hidden inputs'!$D$18))</f>
        <v/>
      </c>
      <c r="L201" s="11" t="str">
        <f t="shared" ca="1" si="9651"/>
        <v/>
      </c>
      <c r="M201" s="5" t="str">
        <f t="shared" ca="1" si="9553"/>
        <v/>
      </c>
      <c r="N201" s="5" t="str">
        <f t="shared" ca="1" si="9554"/>
        <v/>
      </c>
      <c r="O201" s="5" t="str">
        <f ca="1">IF(B201="","",'Hidden inputs'!$D$11*F201+'Hidden inputs'!$E$11*G201)</f>
        <v/>
      </c>
      <c r="P201" s="11" t="str">
        <f t="shared" ca="1" si="9488"/>
        <v/>
      </c>
      <c r="Q201" s="20" t="str">
        <f t="shared" ca="1" si="9489"/>
        <v/>
      </c>
      <c r="R201" s="3" t="str">
        <f t="shared" ca="1" si="9555"/>
        <v/>
      </c>
      <c r="S201" s="5" t="str" cm="1">
        <f t="array" aca="1" ref="S201" ca="1">IF($B201="","",IF(R201=0,0,IF(DD_Payment="",0,IF(R201&lt;_xlfn.IFS(DD_Frequency="Monthly",1,DD_Frequency="Quarterly",IF(MONTH(R$2)=1,1,IF(MONTH(R$2)=4,1,IF(MONTH(R$2)=7,1,IF(MONTH(R$2)=10,1,0)))),DD_Frequency="Annually",IF(MONTH(R$2)=1,1,0))*DD_Payment,R201,_xlfn.IFS(DD_Frequency="Monthly",1,DD_Frequency="Quarterly",IF(MONTH(R$2)=1,1,IF(MONTH(R$2)=4,1,IF(MONTH(R$2)=7,1,IF(MONTH(R$2)=10,1,0)))),DD_Frequency="Annually",IF(MONTH(R$2)=1,1,0))*DD_Payment))))</f>
        <v/>
      </c>
      <c r="T201" s="3" t="str">
        <f t="shared" ref="T201" ca="1" si="9781">IF(B201="","",IF(R201&gt;S201,(R201-S201/2)*(rate_A*((T$1+A201)/365)),0))</f>
        <v/>
      </c>
      <c r="U201" s="3" t="str">
        <f t="shared" ca="1" si="9557"/>
        <v/>
      </c>
      <c r="V201" s="3" t="str">
        <f t="shared" ref="V201" ca="1" si="9782">IF(B201="","",G201*(1+rate_A*(T$1+A201)/365))</f>
        <v/>
      </c>
      <c r="W201" s="3" t="str">
        <f t="shared" ref="W201" ca="1" si="9783">IF(B201="","",H201*(1+rate_A*(T$1+A201)/365))</f>
        <v/>
      </c>
      <c r="X201" s="3" t="str">
        <f t="shared" ref="X201" ca="1" si="9784">IF(B201="","",I201*(1+rate_joint*(T$1+A201)/365))</f>
        <v/>
      </c>
      <c r="Y201" s="5" t="str">
        <f t="shared" ca="1" si="9656"/>
        <v/>
      </c>
      <c r="Z201" s="5" t="str" cm="1">
        <f t="array" aca="1" ref="Z201" ca="1">IF(Y201="","",_xlfn.IFS(Y201&lt;='Hidden inputs'!$C$15,Y201*'Hidden inputs'!$D$15,Y201&lt;='Hidden inputs'!$C$16,'Hidden inputs'!$C$15*'Hidden inputs'!$D$15+(Y201-'Hidden inputs'!$B$16)*'Hidden inputs'!$D$16,Y201&lt;='Hidden inputs'!$C$17,'Hidden inputs'!$C$15*'Hidden inputs'!$D$15+('Hidden inputs'!$C$16-'Hidden inputs'!$B$16)*'Hidden inputs'!$D$16+(Y201-'Hidden inputs'!$B$17)*'Hidden inputs'!$D$17,Y201&gt;'Hidden inputs'!$B$18,'Hidden inputs'!$C$15*'Hidden inputs'!$D$15+('Hidden inputs'!$C$16-'Hidden inputs'!$B$16)*'Hidden inputs'!$D$16+('Hidden inputs'!$C$17-'Hidden inputs'!$B$17)*'Hidden inputs'!$D$17+(Y201-'Hidden inputs'!$B$18)*'Hidden inputs'!$D$18))</f>
        <v/>
      </c>
      <c r="AA201" s="10" t="str">
        <f t="shared" ca="1" si="9657"/>
        <v/>
      </c>
      <c r="AB201" s="5" t="str">
        <f t="shared" ca="1" si="9561"/>
        <v/>
      </c>
      <c r="AC201" s="5" t="str">
        <f t="shared" ca="1" si="9658"/>
        <v/>
      </c>
      <c r="AD201" s="5" t="str">
        <f ca="1">IF(B201="","",'Hidden inputs'!$D$11*U201+'Hidden inputs'!$E$11*V201)</f>
        <v/>
      </c>
      <c r="AE201" s="11" t="str">
        <f t="shared" ca="1" si="9494"/>
        <v/>
      </c>
      <c r="AF201" s="9" t="str">
        <f t="shared" ca="1" si="9562"/>
        <v/>
      </c>
      <c r="AG201" s="3" t="str">
        <f t="shared" ca="1" si="9563"/>
        <v/>
      </c>
      <c r="AH201" s="5" t="str" cm="1">
        <f t="array" aca="1" ref="AH201" ca="1">IF($B201="","",IF(AG201=0,0,IF(DD_Payment="",0,IF(AG201&lt;_xlfn.IFS(DD_Frequency="Monthly",1,DD_Frequency="Quarterly",IF(MONTH(AG$2)=1,1,IF(MONTH(AG$2)=4,1,IF(MONTH(AG$2)=7,1,IF(MONTH(AG$2)=10,1,0)))),DD_Frequency="Annually",IF(MONTH(AG$2)=1,1,0))*DD_Payment,AG201,_xlfn.IFS(DD_Frequency="Monthly",1,DD_Frequency="Quarterly",IF(MONTH(AG$2)=1,1,IF(MONTH(AG$2)=4,1,IF(MONTH(AG$2)=7,1,IF(MONTH(AG$2)=10,1,0)))),DD_Frequency="Annually",IF(MONTH(AG$2)=1,1,0))*DD_Payment))))</f>
        <v/>
      </c>
      <c r="AI201" s="3" t="str">
        <f t="shared" ref="AI201" ca="1" si="9785">IF($B201="","",IF(AG201&gt;AH201,(AG201-AH201/2)*(rate_A*(AI$1/365)),0))</f>
        <v/>
      </c>
      <c r="AJ201" s="3" t="str">
        <f t="shared" ca="1" si="9660"/>
        <v/>
      </c>
      <c r="AK201" s="3" t="str">
        <f t="shared" ref="AK201" ca="1" si="9786">IF($B201="","",V201*(1+rate_A*AI$1/365))</f>
        <v/>
      </c>
      <c r="AL201" s="3" t="str">
        <f t="shared" ref="AL201" ca="1" si="9787">IF($B201="","",W201*(1+rate_A*AI$1/365))</f>
        <v/>
      </c>
      <c r="AM201" s="3" t="str">
        <f t="shared" ref="AM201" ca="1" si="9788">IF($B201="","",X201*(1+rate_joint*AI$1/365))</f>
        <v/>
      </c>
      <c r="AN201" s="5" t="str">
        <f t="shared" ca="1" si="9664"/>
        <v/>
      </c>
      <c r="AO201" s="5" t="str" cm="1">
        <f t="array" aca="1" ref="AO201" ca="1">IF(AN201="","",_xlfn.IFS(AN201&lt;='Hidden inputs'!$C$15,AN201*'Hidden inputs'!$D$15,AN201&lt;='Hidden inputs'!$C$16,'Hidden inputs'!$C$15*'Hidden inputs'!$D$15+(AN201-'Hidden inputs'!$B$16)*'Hidden inputs'!$D$16,AN201&lt;='Hidden inputs'!$C$17,'Hidden inputs'!$C$15*'Hidden inputs'!$D$15+('Hidden inputs'!$C$16-'Hidden inputs'!$B$16)*'Hidden inputs'!$D$16+(AN201-'Hidden inputs'!$B$17)*'Hidden inputs'!$D$17,AN201&gt;'Hidden inputs'!$B$18,'Hidden inputs'!$C$15*'Hidden inputs'!$D$15+('Hidden inputs'!$C$16-'Hidden inputs'!$B$16)*'Hidden inputs'!$D$16+('Hidden inputs'!$C$17-'Hidden inputs'!$B$17)*'Hidden inputs'!$D$17+(AN201-'Hidden inputs'!$B$18)*'Hidden inputs'!$D$18))</f>
        <v/>
      </c>
      <c r="AP201" s="10" t="str">
        <f t="shared" ca="1" si="9665"/>
        <v/>
      </c>
      <c r="AQ201" s="5" t="str">
        <f t="shared" ca="1" si="9568"/>
        <v/>
      </c>
      <c r="AR201" s="5" t="str">
        <f t="shared" ca="1" si="9569"/>
        <v/>
      </c>
      <c r="AS201" s="5" t="str">
        <f ca="1">IF($B201="","",'Hidden inputs'!$D$11*AJ201+'Hidden inputs'!$E$11*AK201)</f>
        <v/>
      </c>
      <c r="AT201" s="11" t="str">
        <f t="shared" ca="1" si="9499"/>
        <v/>
      </c>
      <c r="AU201" s="9" t="str">
        <f t="shared" ca="1" si="9570"/>
        <v/>
      </c>
      <c r="AV201" s="3" t="str">
        <f t="shared" ca="1" si="9571"/>
        <v/>
      </c>
      <c r="AW201" s="5" t="str" cm="1">
        <f t="array" aca="1" ref="AW201" ca="1">IF($B201="","",IF(AV201=0,0,IF(DD_Payment="",0,IF(AV201&lt;_xlfn.IFS(DD_Frequency="Monthly",1,DD_Frequency="Quarterly",IF(MONTH(AV$2)=1,1,IF(MONTH(AV$2)=4,1,IF(MONTH(AV$2)=7,1,IF(MONTH(AV$2)=10,1,0)))),DD_Frequency="Annually",IF(MONTH(AV$2)=1,1,0))*DD_Payment,AV201,_xlfn.IFS(DD_Frequency="Monthly",1,DD_Frequency="Quarterly",IF(MONTH(AV$2)=1,1,IF(MONTH(AV$2)=4,1,IF(MONTH(AV$2)=7,1,IF(MONTH(AV$2)=10,1,0)))),DD_Frequency="Annually",IF(MONTH(AV$2)=1,1,0))*DD_Payment))))</f>
        <v/>
      </c>
      <c r="AX201" s="3" t="str">
        <f t="shared" ref="AX201" ca="1" si="9789">IF($B201="","",IF(AV201&gt;AW201,(AV201-AW201/2)*(rate_A*(AX$1/365)),0))</f>
        <v/>
      </c>
      <c r="AY201" s="3" t="str">
        <f t="shared" ca="1" si="9667"/>
        <v/>
      </c>
      <c r="AZ201" s="3" t="str">
        <f t="shared" ref="AZ201" ca="1" si="9790">IF($B201="","",AK201*(1+rate_A*AX$1/365))</f>
        <v/>
      </c>
      <c r="BA201" s="3" t="str">
        <f t="shared" ref="BA201" ca="1" si="9791">IF($B201="","",AL201*(1+rate_A*AX$1/365))</f>
        <v/>
      </c>
      <c r="BB201" s="3" t="str">
        <f t="shared" ref="BB201" ca="1" si="9792">IF($B201="","",AM201*(1+rate_joint*AX$1/365))</f>
        <v/>
      </c>
      <c r="BC201" s="5" t="str">
        <f t="shared" ca="1" si="9671"/>
        <v/>
      </c>
      <c r="BD201" s="5" t="str" cm="1">
        <f t="array" aca="1" ref="BD201" ca="1">IF(BC201="","",_xlfn.IFS(BC201&lt;='Hidden inputs'!$C$15,BC201*'Hidden inputs'!$D$15,BC201&lt;='Hidden inputs'!$C$16,'Hidden inputs'!$C$15*'Hidden inputs'!$D$15+(BC201-'Hidden inputs'!$B$16)*'Hidden inputs'!$D$16,BC201&lt;='Hidden inputs'!$C$17,'Hidden inputs'!$C$15*'Hidden inputs'!$D$15+('Hidden inputs'!$C$16-'Hidden inputs'!$B$16)*'Hidden inputs'!$D$16+(BC201-'Hidden inputs'!$B$17)*'Hidden inputs'!$D$17,BC201&gt;'Hidden inputs'!$B$18,'Hidden inputs'!$C$15*'Hidden inputs'!$D$15+('Hidden inputs'!$C$16-'Hidden inputs'!$B$16)*'Hidden inputs'!$D$16+('Hidden inputs'!$C$17-'Hidden inputs'!$B$17)*'Hidden inputs'!$D$17+(BC201-'Hidden inputs'!$B$18)*'Hidden inputs'!$D$18))</f>
        <v/>
      </c>
      <c r="BE201" s="10" t="str">
        <f t="shared" ca="1" si="9672"/>
        <v/>
      </c>
      <c r="BF201" s="5" t="str">
        <f t="shared" ca="1" si="9576"/>
        <v/>
      </c>
      <c r="BG201" s="5" t="str">
        <f t="shared" ca="1" si="9577"/>
        <v/>
      </c>
      <c r="BH201" s="5" t="str">
        <f ca="1">IF($B201="","",'Hidden inputs'!$D$11*AY201+'Hidden inputs'!$E$11*AZ201)</f>
        <v/>
      </c>
      <c r="BI201" s="11" t="str">
        <f t="shared" ca="1" si="9504"/>
        <v/>
      </c>
      <c r="BJ201" s="9" t="str">
        <f t="shared" ca="1" si="9578"/>
        <v/>
      </c>
      <c r="BK201" s="3" t="str">
        <f t="shared" ca="1" si="9579"/>
        <v/>
      </c>
      <c r="BL201" s="5" t="str" cm="1">
        <f t="array" aca="1" ref="BL201" ca="1">IF($B201="","",IF(BK201=0,0,IF(DD_Payment="",0,IF(BK201&lt;_xlfn.IFS(DD_Frequency="Monthly",1,DD_Frequency="Quarterly",IF(MONTH(BK$2)=1,1,IF(MONTH(BK$2)=4,1,IF(MONTH(BK$2)=7,1,IF(MONTH(BK$2)=10,1,0)))),DD_Frequency="Annually",IF(MONTH(BK$2)=1,1,0))*DD_Payment,BK201,_xlfn.IFS(DD_Frequency="Monthly",1,DD_Frequency="Quarterly",IF(MONTH(BK$2)=1,1,IF(MONTH(BK$2)=4,1,IF(MONTH(BK$2)=7,1,IF(MONTH(BK$2)=10,1,0)))),DD_Frequency="Annually",IF(MONTH(BK$2)=1,1,0))*DD_Payment))))</f>
        <v/>
      </c>
      <c r="BM201" s="3" t="str">
        <f t="shared" ref="BM201" ca="1" si="9793">IF($B201="","",IF(BK201&gt;BL201,(BK201-BL201/2)*(rate_A*(BM$1/365)),0))</f>
        <v/>
      </c>
      <c r="BN201" s="3" t="str">
        <f t="shared" ca="1" si="9674"/>
        <v/>
      </c>
      <c r="BO201" s="3" t="str">
        <f t="shared" ref="BO201" ca="1" si="9794">IF($B201="","",AZ201*(1+rate_A*BM$1/365))</f>
        <v/>
      </c>
      <c r="BP201" s="3" t="str">
        <f t="shared" ref="BP201" ca="1" si="9795">IF($B201="","",BA201*(1+rate_A*BM$1/365))</f>
        <v/>
      </c>
      <c r="BQ201" s="3" t="str">
        <f t="shared" ref="BQ201" ca="1" si="9796">IF($B201="","",BB201*(1+rate_joint*BM$1/365))</f>
        <v/>
      </c>
      <c r="BR201" s="5" t="str">
        <f t="shared" ca="1" si="9678"/>
        <v/>
      </c>
      <c r="BS201" s="5" t="str" cm="1">
        <f t="array" aca="1" ref="BS201" ca="1">IF(BR201="","",_xlfn.IFS(BR201&lt;='Hidden inputs'!$C$15,BR201*'Hidden inputs'!$D$15,BR201&lt;='Hidden inputs'!$C$16,'Hidden inputs'!$C$15*'Hidden inputs'!$D$15+(BR201-'Hidden inputs'!$B$16)*'Hidden inputs'!$D$16,BR201&lt;='Hidden inputs'!$C$17,'Hidden inputs'!$C$15*'Hidden inputs'!$D$15+('Hidden inputs'!$C$16-'Hidden inputs'!$B$16)*'Hidden inputs'!$D$16+(BR201-'Hidden inputs'!$B$17)*'Hidden inputs'!$D$17,BR201&gt;'Hidden inputs'!$B$18,'Hidden inputs'!$C$15*'Hidden inputs'!$D$15+('Hidden inputs'!$C$16-'Hidden inputs'!$B$16)*'Hidden inputs'!$D$16+('Hidden inputs'!$C$17-'Hidden inputs'!$B$17)*'Hidden inputs'!$D$17+(BR201-'Hidden inputs'!$B$18)*'Hidden inputs'!$D$18))</f>
        <v/>
      </c>
      <c r="BT201" s="10" t="str">
        <f t="shared" ca="1" si="9679"/>
        <v/>
      </c>
      <c r="BU201" s="5" t="str">
        <f t="shared" ca="1" si="9584"/>
        <v/>
      </c>
      <c r="BV201" s="5" t="str">
        <f t="shared" ca="1" si="9585"/>
        <v/>
      </c>
      <c r="BW201" s="5" t="str">
        <f ca="1">IF($B201="","",'Hidden inputs'!$D$11*BN201+'Hidden inputs'!$E$11*BO201)</f>
        <v/>
      </c>
      <c r="BX201" s="11" t="str">
        <f t="shared" ca="1" si="9509"/>
        <v/>
      </c>
      <c r="BY201" s="9" t="str">
        <f t="shared" ca="1" si="9586"/>
        <v/>
      </c>
      <c r="BZ201" s="3" t="str">
        <f t="shared" ca="1" si="9587"/>
        <v/>
      </c>
      <c r="CA201" s="5" t="str" cm="1">
        <f t="array" aca="1" ref="CA201" ca="1">IF($B201="","",IF(BZ201=0,0,IF(DD_Payment="",0,IF(BZ201&lt;_xlfn.IFS(DD_Frequency="Monthly",1,DD_Frequency="Quarterly",IF(MONTH(BZ$2)=1,1,IF(MONTH(BZ$2)=4,1,IF(MONTH(BZ$2)=7,1,IF(MONTH(BZ$2)=10,1,0)))),DD_Frequency="Annually",IF(MONTH(BZ$2)=1,1,0))*DD_Payment,BZ201,_xlfn.IFS(DD_Frequency="Monthly",1,DD_Frequency="Quarterly",IF(MONTH(BZ$2)=1,1,IF(MONTH(BZ$2)=4,1,IF(MONTH(BZ$2)=7,1,IF(MONTH(BZ$2)=10,1,0)))),DD_Frequency="Annually",IF(MONTH(BZ$2)=1,1,0))*DD_Payment))))</f>
        <v/>
      </c>
      <c r="CB201" s="3" t="str">
        <f t="shared" ref="CB201" ca="1" si="9797">IF($B201="","",IF(BZ201&gt;CA201,(BZ201-CA201/2)*(rate_A*(CB$1/365)),0))</f>
        <v/>
      </c>
      <c r="CC201" s="3" t="str">
        <f t="shared" ca="1" si="9681"/>
        <v/>
      </c>
      <c r="CD201" s="3" t="str">
        <f t="shared" ref="CD201" ca="1" si="9798">IF($B201="","",BO201*(1+rate_A*CB$1/365))</f>
        <v/>
      </c>
      <c r="CE201" s="3" t="str">
        <f t="shared" ref="CE201" ca="1" si="9799">IF($B201="","",BP201*(1+rate_A*CB$1/365))</f>
        <v/>
      </c>
      <c r="CF201" s="3" t="str">
        <f t="shared" ref="CF201" ca="1" si="9800">IF($B201="","",BQ201*(1+rate_joint*CB$1/365))</f>
        <v/>
      </c>
      <c r="CG201" s="5" t="str">
        <f t="shared" ca="1" si="9685"/>
        <v/>
      </c>
      <c r="CH201" s="5" t="str" cm="1">
        <f t="array" aca="1" ref="CH201" ca="1">IF(CG201="","",_xlfn.IFS(CG201&lt;='Hidden inputs'!$C$15,CG201*'Hidden inputs'!$D$15,CG201&lt;='Hidden inputs'!$C$16,'Hidden inputs'!$C$15*'Hidden inputs'!$D$15+(CG201-'Hidden inputs'!$B$16)*'Hidden inputs'!$D$16,CG201&lt;='Hidden inputs'!$C$17,'Hidden inputs'!$C$15*'Hidden inputs'!$D$15+('Hidden inputs'!$C$16-'Hidden inputs'!$B$16)*'Hidden inputs'!$D$16+(CG201-'Hidden inputs'!$B$17)*'Hidden inputs'!$D$17,CG201&gt;'Hidden inputs'!$B$18,'Hidden inputs'!$C$15*'Hidden inputs'!$D$15+('Hidden inputs'!$C$16-'Hidden inputs'!$B$16)*'Hidden inputs'!$D$16+('Hidden inputs'!$C$17-'Hidden inputs'!$B$17)*'Hidden inputs'!$D$17+(CG201-'Hidden inputs'!$B$18)*'Hidden inputs'!$D$18))</f>
        <v/>
      </c>
      <c r="CI201" s="10" t="str">
        <f t="shared" ca="1" si="9686"/>
        <v/>
      </c>
      <c r="CJ201" s="5" t="str">
        <f t="shared" ca="1" si="9592"/>
        <v/>
      </c>
      <c r="CK201" s="5" t="str">
        <f t="shared" ca="1" si="9593"/>
        <v/>
      </c>
      <c r="CL201" s="5" t="str">
        <f ca="1">IF($B201="","",'Hidden inputs'!$D$11*CC201+'Hidden inputs'!$E$11*CD201)</f>
        <v/>
      </c>
      <c r="CM201" s="11" t="str">
        <f t="shared" ca="1" si="9514"/>
        <v/>
      </c>
      <c r="CN201" s="9" t="str">
        <f t="shared" ca="1" si="9594"/>
        <v/>
      </c>
      <c r="CO201" s="3" t="str">
        <f t="shared" ca="1" si="9595"/>
        <v/>
      </c>
      <c r="CP201" s="5" t="str" cm="1">
        <f t="array" aca="1" ref="CP201" ca="1">IF($B201="","",IF(CO201=0,0,IF(DD_Payment="",0,IF(CO201&lt;_xlfn.IFS(DD_Frequency="Monthly",1,DD_Frequency="Quarterly",IF(MONTH(CO$2)=1,1,IF(MONTH(CO$2)=4,1,IF(MONTH(CO$2)=7,1,IF(MONTH(CO$2)=10,1,0)))),DD_Frequency="Annually",IF(MONTH(CO$2)=1,1,0))*DD_Payment,CO201,_xlfn.IFS(DD_Frequency="Monthly",1,DD_Frequency="Quarterly",IF(MONTH(CO$2)=1,1,IF(MONTH(CO$2)=4,1,IF(MONTH(CO$2)=7,1,IF(MONTH(CO$2)=10,1,0)))),DD_Frequency="Annually",IF(MONTH(CO$2)=1,1,0))*DD_Payment))))</f>
        <v/>
      </c>
      <c r="CQ201" s="3" t="str">
        <f t="shared" ref="CQ201" ca="1" si="9801">IF($B201="","",IF(CO201&gt;CP201,(CO201-CP201/2)*(rate_A*(CQ$1/365)),0))</f>
        <v/>
      </c>
      <c r="CR201" s="3" t="str">
        <f t="shared" ca="1" si="9688"/>
        <v/>
      </c>
      <c r="CS201" s="3" t="str">
        <f t="shared" ref="CS201" ca="1" si="9802">IF($B201="","",CD201*(1+rate_A*CQ$1/365))</f>
        <v/>
      </c>
      <c r="CT201" s="3" t="str">
        <f t="shared" ref="CT201" ca="1" si="9803">IF($B201="","",CE201*(1+rate_A*CQ$1/365))</f>
        <v/>
      </c>
      <c r="CU201" s="3" t="str">
        <f t="shared" ref="CU201" ca="1" si="9804">IF($B201="","",CF201*(1+rate_joint*CQ$1/365))</f>
        <v/>
      </c>
      <c r="CV201" s="5" t="str">
        <f t="shared" ca="1" si="9692"/>
        <v/>
      </c>
      <c r="CW201" s="5" t="str" cm="1">
        <f t="array" aca="1" ref="CW201" ca="1">IF(CV201="","",_xlfn.IFS(CV201&lt;='Hidden inputs'!$C$15,CV201*'Hidden inputs'!$D$15,CV201&lt;='Hidden inputs'!$C$16,'Hidden inputs'!$C$15*'Hidden inputs'!$D$15+(CV201-'Hidden inputs'!$B$16)*'Hidden inputs'!$D$16,CV201&lt;='Hidden inputs'!$C$17,'Hidden inputs'!$C$15*'Hidden inputs'!$D$15+('Hidden inputs'!$C$16-'Hidden inputs'!$B$16)*'Hidden inputs'!$D$16+(CV201-'Hidden inputs'!$B$17)*'Hidden inputs'!$D$17,CV201&gt;'Hidden inputs'!$B$18,'Hidden inputs'!$C$15*'Hidden inputs'!$D$15+('Hidden inputs'!$C$16-'Hidden inputs'!$B$16)*'Hidden inputs'!$D$16+('Hidden inputs'!$C$17-'Hidden inputs'!$B$17)*'Hidden inputs'!$D$17+(CV201-'Hidden inputs'!$B$18)*'Hidden inputs'!$D$18))</f>
        <v/>
      </c>
      <c r="CX201" s="10" t="str">
        <f t="shared" ca="1" si="9693"/>
        <v/>
      </c>
      <c r="CY201" s="5" t="str">
        <f t="shared" ca="1" si="9600"/>
        <v/>
      </c>
      <c r="CZ201" s="5" t="str">
        <f t="shared" ca="1" si="9601"/>
        <v/>
      </c>
      <c r="DA201" s="5" t="str">
        <f ca="1">IF($B201="","",'Hidden inputs'!$D$11*CR201+'Hidden inputs'!$E$11*CS201)</f>
        <v/>
      </c>
      <c r="DB201" s="11" t="str">
        <f t="shared" ca="1" si="9519"/>
        <v/>
      </c>
      <c r="DC201" s="9" t="str">
        <f t="shared" ca="1" si="9602"/>
        <v/>
      </c>
      <c r="DD201" s="3" t="str">
        <f t="shared" ca="1" si="9603"/>
        <v/>
      </c>
      <c r="DE201" s="5" t="str" cm="1">
        <f t="array" aca="1" ref="DE201" ca="1">IF($B201="","",IF(DD201=0,0,IF(DD_Payment="",0,IF(DD201&lt;_xlfn.IFS(DD_Frequency="Monthly",1,DD_Frequency="Quarterly",IF(MONTH(DD$2)=1,1,IF(MONTH(DD$2)=4,1,IF(MONTH(DD$2)=7,1,IF(MONTH(DD$2)=10,1,0)))),DD_Frequency="Annually",IF(MONTH(DD$2)=1,1,0))*DD_Payment,DD201,_xlfn.IFS(DD_Frequency="Monthly",1,DD_Frequency="Quarterly",IF(MONTH(DD$2)=1,1,IF(MONTH(DD$2)=4,1,IF(MONTH(DD$2)=7,1,IF(MONTH(DD$2)=10,1,0)))),DD_Frequency="Annually",IF(MONTH(DD$2)=1,1,0))*DD_Payment))))</f>
        <v/>
      </c>
      <c r="DF201" s="3" t="str">
        <f t="shared" ref="DF201" ca="1" si="9805">IF($B201="","",IF(DD201&gt;DE201,(DD201-DE201/2)*(rate_A*(DF$1/365)),0))</f>
        <v/>
      </c>
      <c r="DG201" s="3" t="str">
        <f t="shared" ca="1" si="9695"/>
        <v/>
      </c>
      <c r="DH201" s="3" t="str">
        <f t="shared" ref="DH201" ca="1" si="9806">IF($B201="","",CS201*(1+rate_A*DF$1/365))</f>
        <v/>
      </c>
      <c r="DI201" s="3" t="str">
        <f t="shared" ref="DI201" ca="1" si="9807">IF($B201="","",CT201*(1+rate_A*DF$1/365))</f>
        <v/>
      </c>
      <c r="DJ201" s="3" t="str">
        <f t="shared" ref="DJ201" ca="1" si="9808">IF($B201="","",CU201*(1+rate_joint*DF$1/365))</f>
        <v/>
      </c>
      <c r="DK201" s="5" t="str">
        <f t="shared" ca="1" si="9699"/>
        <v/>
      </c>
      <c r="DL201" s="5" t="str" cm="1">
        <f t="array" aca="1" ref="DL201" ca="1">IF(DK201="","",_xlfn.IFS(DK201&lt;='Hidden inputs'!$C$15,DK201*'Hidden inputs'!$D$15,DK201&lt;='Hidden inputs'!$C$16,'Hidden inputs'!$C$15*'Hidden inputs'!$D$15+(DK201-'Hidden inputs'!$B$16)*'Hidden inputs'!$D$16,DK201&lt;='Hidden inputs'!$C$17,'Hidden inputs'!$C$15*'Hidden inputs'!$D$15+('Hidden inputs'!$C$16-'Hidden inputs'!$B$16)*'Hidden inputs'!$D$16+(DK201-'Hidden inputs'!$B$17)*'Hidden inputs'!$D$17,DK201&gt;'Hidden inputs'!$B$18,'Hidden inputs'!$C$15*'Hidden inputs'!$D$15+('Hidden inputs'!$C$16-'Hidden inputs'!$B$16)*'Hidden inputs'!$D$16+('Hidden inputs'!$C$17-'Hidden inputs'!$B$17)*'Hidden inputs'!$D$17+(DK201-'Hidden inputs'!$B$18)*'Hidden inputs'!$D$18))</f>
        <v/>
      </c>
      <c r="DM201" s="10" t="str">
        <f t="shared" ca="1" si="9700"/>
        <v/>
      </c>
      <c r="DN201" s="5" t="str">
        <f t="shared" ca="1" si="9608"/>
        <v/>
      </c>
      <c r="DO201" s="5" t="str">
        <f t="shared" ca="1" si="9609"/>
        <v/>
      </c>
      <c r="DP201" s="5" t="str">
        <f ca="1">IF($B201="","",'Hidden inputs'!$D$11*DG201+'Hidden inputs'!$E$11*DH201)</f>
        <v/>
      </c>
      <c r="DQ201" s="11" t="str">
        <f t="shared" ca="1" si="9524"/>
        <v/>
      </c>
      <c r="DR201" s="9" t="str">
        <f t="shared" ca="1" si="9610"/>
        <v/>
      </c>
      <c r="DS201" s="3" t="str">
        <f t="shared" ca="1" si="9611"/>
        <v/>
      </c>
      <c r="DT201" s="5" t="str" cm="1">
        <f t="array" aca="1" ref="DT201" ca="1">IF($B201="","",IF(DS201=0,0,IF(DD_Payment="",0,IF(DS201&lt;_xlfn.IFS(DD_Frequency="Monthly",1,DD_Frequency="Quarterly",IF(MONTH(DS$2)=1,1,IF(MONTH(DS$2)=4,1,IF(MONTH(DS$2)=7,1,IF(MONTH(DS$2)=10,1,0)))),DD_Frequency="Annually",IF(MONTH(DS$2)=1,1,0))*DD_Payment,DS201,_xlfn.IFS(DD_Frequency="Monthly",1,DD_Frequency="Quarterly",IF(MONTH(DS$2)=1,1,IF(MONTH(DS$2)=4,1,IF(MONTH(DS$2)=7,1,IF(MONTH(DS$2)=10,1,0)))),DD_Frequency="Annually",IF(MONTH(DS$2)=1,1,0))*DD_Payment))))</f>
        <v/>
      </c>
      <c r="DU201" s="3" t="str">
        <f t="shared" ref="DU201" ca="1" si="9809">IF($B201="","",IF(DS201&gt;DT201,(DS201-DT201/2)*(rate_A*(DU$1/365)),0))</f>
        <v/>
      </c>
      <c r="DV201" s="3" t="str">
        <f t="shared" ca="1" si="9702"/>
        <v/>
      </c>
      <c r="DW201" s="3" t="str">
        <f t="shared" ref="DW201" ca="1" si="9810">IF($B201="","",DH201*(1+rate_A*DU$1/365))</f>
        <v/>
      </c>
      <c r="DX201" s="3" t="str">
        <f t="shared" ref="DX201" ca="1" si="9811">IF($B201="","",DI201*(1+rate_A*DU$1/365))</f>
        <v/>
      </c>
      <c r="DY201" s="3" t="str">
        <f t="shared" ref="DY201" ca="1" si="9812">IF($B201="","",DJ201*(1+rate_joint*DU$1/365))</f>
        <v/>
      </c>
      <c r="DZ201" s="5" t="str">
        <f t="shared" ca="1" si="9706"/>
        <v/>
      </c>
      <c r="EA201" s="5" t="str" cm="1">
        <f t="array" aca="1" ref="EA201" ca="1">IF(DZ201="","",_xlfn.IFS(DZ201&lt;='Hidden inputs'!$C$15,DZ201*'Hidden inputs'!$D$15,DZ201&lt;='Hidden inputs'!$C$16,'Hidden inputs'!$C$15*'Hidden inputs'!$D$15+(DZ201-'Hidden inputs'!$B$16)*'Hidden inputs'!$D$16,DZ201&lt;='Hidden inputs'!$C$17,'Hidden inputs'!$C$15*'Hidden inputs'!$D$15+('Hidden inputs'!$C$16-'Hidden inputs'!$B$16)*'Hidden inputs'!$D$16+(DZ201-'Hidden inputs'!$B$17)*'Hidden inputs'!$D$17,DZ201&gt;'Hidden inputs'!$B$18,'Hidden inputs'!$C$15*'Hidden inputs'!$D$15+('Hidden inputs'!$C$16-'Hidden inputs'!$B$16)*'Hidden inputs'!$D$16+('Hidden inputs'!$C$17-'Hidden inputs'!$B$17)*'Hidden inputs'!$D$17+(DZ201-'Hidden inputs'!$B$18)*'Hidden inputs'!$D$18))</f>
        <v/>
      </c>
      <c r="EB201" s="10" t="str">
        <f t="shared" ca="1" si="9707"/>
        <v/>
      </c>
      <c r="EC201" s="5" t="str">
        <f t="shared" ca="1" si="9616"/>
        <v/>
      </c>
      <c r="ED201" s="5" t="str">
        <f t="shared" ca="1" si="9617"/>
        <v/>
      </c>
      <c r="EE201" s="5" t="str">
        <f ca="1">IF($B201="","",'Hidden inputs'!$D$11*DV201+'Hidden inputs'!$E$11*DW201)</f>
        <v/>
      </c>
      <c r="EF201" s="11" t="str">
        <f t="shared" ca="1" si="9529"/>
        <v/>
      </c>
      <c r="EG201" s="9" t="str">
        <f t="shared" ca="1" si="9618"/>
        <v/>
      </c>
      <c r="EH201" s="3" t="str">
        <f t="shared" ca="1" si="9619"/>
        <v/>
      </c>
      <c r="EI201" s="5" t="str" cm="1">
        <f t="array" aca="1" ref="EI201" ca="1">IF($B201="","",IF(EH201=0,0,IF(DD_Payment="",0,IF(EH201&lt;_xlfn.IFS(DD_Frequency="Monthly",1,DD_Frequency="Quarterly",IF(MONTH(EH$2)=1,1,IF(MONTH(EH$2)=4,1,IF(MONTH(EH$2)=7,1,IF(MONTH(EH$2)=10,1,0)))),DD_Frequency="Annually",IF(MONTH(EH$2)=1,1,0))*DD_Payment,EH201,_xlfn.IFS(DD_Frequency="Monthly",1,DD_Frequency="Quarterly",IF(MONTH(EH$2)=1,1,IF(MONTH(EH$2)=4,1,IF(MONTH(EH$2)=7,1,IF(MONTH(EH$2)=10,1,0)))),DD_Frequency="Annually",IF(MONTH(EH$2)=1,1,0))*DD_Payment))))</f>
        <v/>
      </c>
      <c r="EJ201" s="3" t="str">
        <f t="shared" ref="EJ201" ca="1" si="9813">IF($B201="","",IF(EH201&gt;EI201,(EH201-EI201/2)*(rate_A*(EJ$1/365)),0))</f>
        <v/>
      </c>
      <c r="EK201" s="3" t="str">
        <f t="shared" ca="1" si="9709"/>
        <v/>
      </c>
      <c r="EL201" s="3" t="str">
        <f t="shared" ref="EL201" ca="1" si="9814">IF($B201="","",DW201*(1+rate_A*EJ$1/365))</f>
        <v/>
      </c>
      <c r="EM201" s="3" t="str">
        <f t="shared" ref="EM201" ca="1" si="9815">IF($B201="","",DX201*(1+rate_A*EJ$1/365))</f>
        <v/>
      </c>
      <c r="EN201" s="3" t="str">
        <f t="shared" ref="EN201" ca="1" si="9816">IF($B201="","",DY201*(1+rate_joint*EJ$1/365))</f>
        <v/>
      </c>
      <c r="EO201" s="5" t="str">
        <f t="shared" ca="1" si="9713"/>
        <v/>
      </c>
      <c r="EP201" s="5" t="str" cm="1">
        <f t="array" aca="1" ref="EP201" ca="1">IF(EO201="","",_xlfn.IFS(EO201&lt;='Hidden inputs'!$C$15,EO201*'Hidden inputs'!$D$15,EO201&lt;='Hidden inputs'!$C$16,'Hidden inputs'!$C$15*'Hidden inputs'!$D$15+(EO201-'Hidden inputs'!$B$16)*'Hidden inputs'!$D$16,EO201&lt;='Hidden inputs'!$C$17,'Hidden inputs'!$C$15*'Hidden inputs'!$D$15+('Hidden inputs'!$C$16-'Hidden inputs'!$B$16)*'Hidden inputs'!$D$16+(EO201-'Hidden inputs'!$B$17)*'Hidden inputs'!$D$17,EO201&gt;'Hidden inputs'!$B$18,'Hidden inputs'!$C$15*'Hidden inputs'!$D$15+('Hidden inputs'!$C$16-'Hidden inputs'!$B$16)*'Hidden inputs'!$D$16+('Hidden inputs'!$C$17-'Hidden inputs'!$B$17)*'Hidden inputs'!$D$17+(EO201-'Hidden inputs'!$B$18)*'Hidden inputs'!$D$18))</f>
        <v/>
      </c>
      <c r="EQ201" s="10" t="str">
        <f t="shared" ca="1" si="9714"/>
        <v/>
      </c>
      <c r="ER201" s="5" t="str">
        <f t="shared" ca="1" si="9624"/>
        <v/>
      </c>
      <c r="ES201" s="5" t="str">
        <f t="shared" ca="1" si="9625"/>
        <v/>
      </c>
      <c r="ET201" s="5" t="str">
        <f ca="1">IF($B201="","",'Hidden inputs'!$D$11*EK201+'Hidden inputs'!$E$11*EL201)</f>
        <v/>
      </c>
      <c r="EU201" s="11" t="str">
        <f t="shared" ca="1" si="9534"/>
        <v/>
      </c>
      <c r="EV201" s="9" t="str">
        <f t="shared" ca="1" si="9626"/>
        <v/>
      </c>
      <c r="EW201" s="3" t="str">
        <f t="shared" ca="1" si="9627"/>
        <v/>
      </c>
      <c r="EX201" s="5" t="str" cm="1">
        <f t="array" aca="1" ref="EX201" ca="1">IF($B201="","",IF(EW201=0,0,IF(DD_Payment="",0,IF(EW201&lt;_xlfn.IFS(DD_Frequency="Monthly",1,DD_Frequency="Quarterly",IF(MONTH(EW$2)=1,1,IF(MONTH(EW$2)=4,1,IF(MONTH(EW$2)=7,1,IF(MONTH(EW$2)=10,1,0)))),DD_Frequency="Annually",IF(MONTH(EW$2)=1,1,0))*DD_Payment,EW201,_xlfn.IFS(DD_Frequency="Monthly",1,DD_Frequency="Quarterly",IF(MONTH(EW$2)=1,1,IF(MONTH(EW$2)=4,1,IF(MONTH(EW$2)=7,1,IF(MONTH(EW$2)=10,1,0)))),DD_Frequency="Annually",IF(MONTH(EW$2)=1,1,0))*DD_Payment))))</f>
        <v/>
      </c>
      <c r="EY201" s="3" t="str">
        <f t="shared" ref="EY201" ca="1" si="9817">IF($B201="","",IF(EW201&gt;EX201,(EW201-EX201/2)*(rate_A*(EY$1/365)),0))</f>
        <v/>
      </c>
      <c r="EZ201" s="3" t="str">
        <f t="shared" ca="1" si="9716"/>
        <v/>
      </c>
      <c r="FA201" s="3" t="str">
        <f t="shared" ref="FA201" ca="1" si="9818">IF($B201="","",EL201*(1+rate_A*EY$1/365))</f>
        <v/>
      </c>
      <c r="FB201" s="3" t="str">
        <f t="shared" ref="FB201" ca="1" si="9819">IF($B201="","",EM201*(1+rate_A*EY$1/365))</f>
        <v/>
      </c>
      <c r="FC201" s="3" t="str">
        <f t="shared" ref="FC201" ca="1" si="9820">IF($B201="","",EN201*(1+rate_joint*EY$1/365))</f>
        <v/>
      </c>
      <c r="FD201" s="5" t="str">
        <f t="shared" ca="1" si="9720"/>
        <v/>
      </c>
      <c r="FE201" s="5" t="str" cm="1">
        <f t="array" aca="1" ref="FE201" ca="1">IF(FD201="","",_xlfn.IFS(FD201&lt;='Hidden inputs'!$C$15,FD201*'Hidden inputs'!$D$15,FD201&lt;='Hidden inputs'!$C$16,'Hidden inputs'!$C$15*'Hidden inputs'!$D$15+(FD201-'Hidden inputs'!$B$16)*'Hidden inputs'!$D$16,FD201&lt;='Hidden inputs'!$C$17,'Hidden inputs'!$C$15*'Hidden inputs'!$D$15+('Hidden inputs'!$C$16-'Hidden inputs'!$B$16)*'Hidden inputs'!$D$16+(FD201-'Hidden inputs'!$B$17)*'Hidden inputs'!$D$17,FD201&gt;'Hidden inputs'!$B$18,'Hidden inputs'!$C$15*'Hidden inputs'!$D$15+('Hidden inputs'!$C$16-'Hidden inputs'!$B$16)*'Hidden inputs'!$D$16+('Hidden inputs'!$C$17-'Hidden inputs'!$B$17)*'Hidden inputs'!$D$17+(FD201-'Hidden inputs'!$B$18)*'Hidden inputs'!$D$18))</f>
        <v/>
      </c>
      <c r="FF201" s="10" t="str">
        <f t="shared" ca="1" si="9721"/>
        <v/>
      </c>
      <c r="FG201" s="5" t="str">
        <f t="shared" ca="1" si="9632"/>
        <v/>
      </c>
      <c r="FH201" s="5" t="str">
        <f t="shared" ca="1" si="9633"/>
        <v/>
      </c>
      <c r="FI201" s="5" t="str">
        <f ca="1">IF($B201="","",'Hidden inputs'!$D$11*EZ201+'Hidden inputs'!$E$11*FA201)</f>
        <v/>
      </c>
      <c r="FJ201" s="11" t="str">
        <f t="shared" ca="1" si="9539"/>
        <v/>
      </c>
      <c r="FK201" s="9" t="str">
        <f t="shared" ca="1" si="9634"/>
        <v/>
      </c>
      <c r="FL201" s="3" t="str">
        <f t="shared" ca="1" si="9635"/>
        <v/>
      </c>
      <c r="FM201" s="5" t="str" cm="1">
        <f t="array" aca="1" ref="FM201" ca="1">IF($B201="","",IF(FL201=0,0,IF(DD_Payment="",0,IF(FL201&lt;_xlfn.IFS(DD_Frequency="Monthly",1,DD_Frequency="Quarterly",IF(MONTH(FL$2)=1,1,IF(MONTH(FL$2)=4,1,IF(MONTH(FL$2)=7,1,IF(MONTH(FL$2)=10,1,0)))),DD_Frequency="Annually",IF(MONTH(FL$2)=1,1,0))*DD_Payment,FL201,_xlfn.IFS(DD_Frequency="Monthly",1,DD_Frequency="Quarterly",IF(MONTH(FL$2)=1,1,IF(MONTH(FL$2)=4,1,IF(MONTH(FL$2)=7,1,IF(MONTH(FL$2)=10,1,0)))),DD_Frequency="Annually",IF(MONTH(FL$2)=1,1,0))*DD_Payment))))</f>
        <v/>
      </c>
      <c r="FN201" s="3" t="str">
        <f t="shared" ref="FN201" ca="1" si="9821">IF($B201="","",IF(FL201&gt;FM201,(FL201-FM201/2)*(rate_A*(FN$1/365)),0))</f>
        <v/>
      </c>
      <c r="FO201" s="3" t="str">
        <f t="shared" ca="1" si="9723"/>
        <v/>
      </c>
      <c r="FP201" s="3" t="str">
        <f t="shared" ref="FP201" ca="1" si="9822">IF($B201="","",FA201*(1+rate_A*FN$1/365))</f>
        <v/>
      </c>
      <c r="FQ201" s="3" t="str">
        <f t="shared" ref="FQ201" ca="1" si="9823">IF($B201="","",FB201*(1+rate_A*FN$1/365))</f>
        <v/>
      </c>
      <c r="FR201" s="3" t="str">
        <f t="shared" ref="FR201" ca="1" si="9824">IF($B201="","",FC201*(1+rate_joint*FN$1/365))</f>
        <v/>
      </c>
      <c r="FS201" s="5" t="str">
        <f t="shared" ca="1" si="9727"/>
        <v/>
      </c>
      <c r="FT201" s="5" t="str" cm="1">
        <f t="array" aca="1" ref="FT201" ca="1">IF(FS201="","",_xlfn.IFS(FS201&lt;='Hidden inputs'!$C$15,FS201*'Hidden inputs'!$D$15,FS201&lt;='Hidden inputs'!$C$16,'Hidden inputs'!$C$15*'Hidden inputs'!$D$15+(FS201-'Hidden inputs'!$B$16)*'Hidden inputs'!$D$16,FS201&lt;='Hidden inputs'!$C$17,'Hidden inputs'!$C$15*'Hidden inputs'!$D$15+('Hidden inputs'!$C$16-'Hidden inputs'!$B$16)*'Hidden inputs'!$D$16+(FS201-'Hidden inputs'!$B$17)*'Hidden inputs'!$D$17,FS201&gt;'Hidden inputs'!$B$18,'Hidden inputs'!$C$15*'Hidden inputs'!$D$15+('Hidden inputs'!$C$16-'Hidden inputs'!$B$16)*'Hidden inputs'!$D$16+('Hidden inputs'!$C$17-'Hidden inputs'!$B$17)*'Hidden inputs'!$D$17+(FS201-'Hidden inputs'!$B$18)*'Hidden inputs'!$D$18))</f>
        <v/>
      </c>
      <c r="FU201" s="10" t="str">
        <f t="shared" ca="1" si="9728"/>
        <v/>
      </c>
      <c r="FV201" s="5" t="str">
        <f t="shared" ca="1" si="9640"/>
        <v/>
      </c>
      <c r="FW201" s="5" t="str">
        <f t="shared" ca="1" si="9641"/>
        <v/>
      </c>
      <c r="FX201" s="5" t="str">
        <f ca="1">IF($B201="","",'Hidden inputs'!$D$11*FO201+'Hidden inputs'!$E$11*FP201)</f>
        <v/>
      </c>
      <c r="FY201" s="11" t="str">
        <f t="shared" ca="1" si="9544"/>
        <v/>
      </c>
      <c r="FZ201" s="9" t="str">
        <f t="shared" ca="1" si="9642"/>
        <v/>
      </c>
      <c r="GA201" s="5" t="str">
        <f t="shared" ca="1" si="9643"/>
        <v/>
      </c>
      <c r="GB201" s="5" t="str">
        <f t="shared" ca="1" si="9644"/>
        <v/>
      </c>
      <c r="GC201" s="5" t="str">
        <f t="shared" ca="1" si="9545"/>
        <v/>
      </c>
      <c r="GD201" s="5" t="str">
        <f t="shared" ca="1" si="9546"/>
        <v/>
      </c>
    </row>
    <row r="202" spans="1:186" x14ac:dyDescent="0.35">
      <c r="A202" s="2"/>
      <c r="B202" s="6" t="str">
        <f t="shared" ca="1" si="9547"/>
        <v/>
      </c>
      <c r="C202" s="5" t="str">
        <f t="shared" ca="1" si="9645"/>
        <v/>
      </c>
      <c r="D202" s="5" t="str" cm="1">
        <f t="array" aca="1" ref="D202" ca="1">IF($B202="","",IF(C202=0,0,IF(DD_Payment="",0,IF(C202&lt;_xlfn.IFS(DD_Frequency="Monthly",1,DD_Frequency="Quarterly",IF(MONTH(C$2)=1,1,IF(MONTH(C$2)=4,1,IF(MONTH(C$2)=7,1,IF(MONTH(C$2)=10,1,0)))),DD_Frequency="Annually",IF(MONTH(C$2)=1,1,0))*DD_Payment,C202,_xlfn.IFS(DD_Frequency="Monthly",1,DD_Frequency="Quarterly",IF(MONTH(C$2)=1,1,IF(MONTH(C$2)=4,1,IF(MONTH(C$2)=7,1,IF(MONTH(C$2)=10,1,0)))),DD_Frequency="Annually",IF(MONTH(C$2)=1,1,0))*DD_Payment))))</f>
        <v/>
      </c>
      <c r="E202" s="5" t="str">
        <f t="shared" ref="E202" ca="1" si="9825">IF(B202="","",IF(C202&gt;D202,(C202-D202/2)*(rate_A*(E$1/365)),0))</f>
        <v/>
      </c>
      <c r="F202" s="5" t="str">
        <f t="shared" ca="1" si="9549"/>
        <v/>
      </c>
      <c r="G202" s="5" t="str">
        <f t="shared" ref="G202" ca="1" si="9826">IF(B202="","",G201*(1+rate_A*E$1/365))</f>
        <v/>
      </c>
      <c r="H202" s="5" t="str">
        <f t="shared" ref="H202" ca="1" si="9827">IF(B202="","",H201*(1+rate_A*E$1/365))</f>
        <v/>
      </c>
      <c r="I202" s="5" t="str">
        <f t="shared" ref="I202" ca="1" si="9828">IF(B202="","",I201*(1+rate_joint*E$1/365))</f>
        <v/>
      </c>
      <c r="J202" s="5" t="str">
        <f t="shared" ca="1" si="9650"/>
        <v/>
      </c>
      <c r="K202" s="5" t="str" cm="1">
        <f t="array" aca="1" ref="K202" ca="1">IF(J202="","",_xlfn.IFS(J202&lt;='Hidden inputs'!$C$15,J202*'Hidden inputs'!$D$15,J202&lt;='Hidden inputs'!$C$16,'Hidden inputs'!$C$15*'Hidden inputs'!$D$15+(J202-'Hidden inputs'!$B$16)*'Hidden inputs'!$D$16,J202&lt;='Hidden inputs'!$C$17,'Hidden inputs'!$C$15*'Hidden inputs'!$D$15+('Hidden inputs'!$C$16-'Hidden inputs'!$B$16)*'Hidden inputs'!$D$16+(J202-'Hidden inputs'!$B$17)*'Hidden inputs'!$D$17,J202&gt;'Hidden inputs'!$B$18,'Hidden inputs'!$C$15*'Hidden inputs'!$D$15+('Hidden inputs'!$C$16-'Hidden inputs'!$B$16)*'Hidden inputs'!$D$16+('Hidden inputs'!$C$17-'Hidden inputs'!$B$17)*'Hidden inputs'!$D$17+(J202-'Hidden inputs'!$B$18)*'Hidden inputs'!$D$18))</f>
        <v/>
      </c>
      <c r="L202" s="11" t="str">
        <f t="shared" ca="1" si="9651"/>
        <v/>
      </c>
      <c r="M202" s="5" t="str">
        <f t="shared" ca="1" si="9553"/>
        <v/>
      </c>
      <c r="N202" s="5" t="str">
        <f t="shared" ca="1" si="9554"/>
        <v/>
      </c>
      <c r="O202" s="5" t="str">
        <f ca="1">IF(B202="","",'Hidden inputs'!$D$11*F202+'Hidden inputs'!$E$11*G202)</f>
        <v/>
      </c>
      <c r="P202" s="11" t="str">
        <f t="shared" ca="1" si="9488"/>
        <v/>
      </c>
      <c r="Q202" s="20" t="str">
        <f t="shared" ca="1" si="9489"/>
        <v/>
      </c>
      <c r="R202" s="3" t="str">
        <f t="shared" ca="1" si="9555"/>
        <v/>
      </c>
      <c r="S202" s="5" t="str" cm="1">
        <f t="array" aca="1" ref="S202" ca="1">IF($B202="","",IF(R202=0,0,IF(DD_Payment="",0,IF(R202&lt;_xlfn.IFS(DD_Frequency="Monthly",1,DD_Frequency="Quarterly",IF(MONTH(R$2)=1,1,IF(MONTH(R$2)=4,1,IF(MONTH(R$2)=7,1,IF(MONTH(R$2)=10,1,0)))),DD_Frequency="Annually",IF(MONTH(R$2)=1,1,0))*DD_Payment,R202,_xlfn.IFS(DD_Frequency="Monthly",1,DD_Frequency="Quarterly",IF(MONTH(R$2)=1,1,IF(MONTH(R$2)=4,1,IF(MONTH(R$2)=7,1,IF(MONTH(R$2)=10,1,0)))),DD_Frequency="Annually",IF(MONTH(R$2)=1,1,0))*DD_Payment))))</f>
        <v/>
      </c>
      <c r="T202" s="3" t="str">
        <f t="shared" ref="T202" ca="1" si="9829">IF(B202="","",IF(R202&gt;S202,(R202-S202/2)*(rate_A*((T$1+A202)/365)),0))</f>
        <v/>
      </c>
      <c r="U202" s="3" t="str">
        <f t="shared" ca="1" si="9557"/>
        <v/>
      </c>
      <c r="V202" s="3" t="str">
        <f t="shared" ref="V202" ca="1" si="9830">IF(B202="","",G202*(1+rate_A*(T$1+A202)/365))</f>
        <v/>
      </c>
      <c r="W202" s="3" t="str">
        <f t="shared" ref="W202" ca="1" si="9831">IF(B202="","",H202*(1+rate_A*(T$1+A202)/365))</f>
        <v/>
      </c>
      <c r="X202" s="3" t="str">
        <f t="shared" ref="X202" ca="1" si="9832">IF(B202="","",I202*(1+rate_joint*(T$1+A202)/365))</f>
        <v/>
      </c>
      <c r="Y202" s="5" t="str">
        <f t="shared" ca="1" si="9656"/>
        <v/>
      </c>
      <c r="Z202" s="5" t="str" cm="1">
        <f t="array" aca="1" ref="Z202" ca="1">IF(Y202="","",_xlfn.IFS(Y202&lt;='Hidden inputs'!$C$15,Y202*'Hidden inputs'!$D$15,Y202&lt;='Hidden inputs'!$C$16,'Hidden inputs'!$C$15*'Hidden inputs'!$D$15+(Y202-'Hidden inputs'!$B$16)*'Hidden inputs'!$D$16,Y202&lt;='Hidden inputs'!$C$17,'Hidden inputs'!$C$15*'Hidden inputs'!$D$15+('Hidden inputs'!$C$16-'Hidden inputs'!$B$16)*'Hidden inputs'!$D$16+(Y202-'Hidden inputs'!$B$17)*'Hidden inputs'!$D$17,Y202&gt;'Hidden inputs'!$B$18,'Hidden inputs'!$C$15*'Hidden inputs'!$D$15+('Hidden inputs'!$C$16-'Hidden inputs'!$B$16)*'Hidden inputs'!$D$16+('Hidden inputs'!$C$17-'Hidden inputs'!$B$17)*'Hidden inputs'!$D$17+(Y202-'Hidden inputs'!$B$18)*'Hidden inputs'!$D$18))</f>
        <v/>
      </c>
      <c r="AA202" s="10" t="str">
        <f t="shared" ca="1" si="9657"/>
        <v/>
      </c>
      <c r="AB202" s="5" t="str">
        <f t="shared" ca="1" si="9561"/>
        <v/>
      </c>
      <c r="AC202" s="5" t="str">
        <f t="shared" ca="1" si="9658"/>
        <v/>
      </c>
      <c r="AD202" s="5" t="str">
        <f ca="1">IF(B202="","",'Hidden inputs'!$D$11*U202+'Hidden inputs'!$E$11*V202)</f>
        <v/>
      </c>
      <c r="AE202" s="11" t="str">
        <f t="shared" ca="1" si="9494"/>
        <v/>
      </c>
      <c r="AF202" s="9" t="str">
        <f t="shared" ca="1" si="9562"/>
        <v/>
      </c>
      <c r="AG202" s="3" t="str">
        <f t="shared" ca="1" si="9563"/>
        <v/>
      </c>
      <c r="AH202" s="5" t="str" cm="1">
        <f t="array" aca="1" ref="AH202" ca="1">IF($B202="","",IF(AG202=0,0,IF(DD_Payment="",0,IF(AG202&lt;_xlfn.IFS(DD_Frequency="Monthly",1,DD_Frequency="Quarterly",IF(MONTH(AG$2)=1,1,IF(MONTH(AG$2)=4,1,IF(MONTH(AG$2)=7,1,IF(MONTH(AG$2)=10,1,0)))),DD_Frequency="Annually",IF(MONTH(AG$2)=1,1,0))*DD_Payment,AG202,_xlfn.IFS(DD_Frequency="Monthly",1,DD_Frequency="Quarterly",IF(MONTH(AG$2)=1,1,IF(MONTH(AG$2)=4,1,IF(MONTH(AG$2)=7,1,IF(MONTH(AG$2)=10,1,0)))),DD_Frequency="Annually",IF(MONTH(AG$2)=1,1,0))*DD_Payment))))</f>
        <v/>
      </c>
      <c r="AI202" s="3" t="str">
        <f t="shared" ref="AI202" ca="1" si="9833">IF($B202="","",IF(AG202&gt;AH202,(AG202-AH202/2)*(rate_A*(AI$1/365)),0))</f>
        <v/>
      </c>
      <c r="AJ202" s="3" t="str">
        <f t="shared" ca="1" si="9660"/>
        <v/>
      </c>
      <c r="AK202" s="3" t="str">
        <f t="shared" ref="AK202" ca="1" si="9834">IF($B202="","",V202*(1+rate_A*AI$1/365))</f>
        <v/>
      </c>
      <c r="AL202" s="3" t="str">
        <f t="shared" ref="AL202" ca="1" si="9835">IF($B202="","",W202*(1+rate_A*AI$1/365))</f>
        <v/>
      </c>
      <c r="AM202" s="3" t="str">
        <f t="shared" ref="AM202" ca="1" si="9836">IF($B202="","",X202*(1+rate_joint*AI$1/365))</f>
        <v/>
      </c>
      <c r="AN202" s="5" t="str">
        <f t="shared" ca="1" si="9664"/>
        <v/>
      </c>
      <c r="AO202" s="5" t="str" cm="1">
        <f t="array" aca="1" ref="AO202" ca="1">IF(AN202="","",_xlfn.IFS(AN202&lt;='Hidden inputs'!$C$15,AN202*'Hidden inputs'!$D$15,AN202&lt;='Hidden inputs'!$C$16,'Hidden inputs'!$C$15*'Hidden inputs'!$D$15+(AN202-'Hidden inputs'!$B$16)*'Hidden inputs'!$D$16,AN202&lt;='Hidden inputs'!$C$17,'Hidden inputs'!$C$15*'Hidden inputs'!$D$15+('Hidden inputs'!$C$16-'Hidden inputs'!$B$16)*'Hidden inputs'!$D$16+(AN202-'Hidden inputs'!$B$17)*'Hidden inputs'!$D$17,AN202&gt;'Hidden inputs'!$B$18,'Hidden inputs'!$C$15*'Hidden inputs'!$D$15+('Hidden inputs'!$C$16-'Hidden inputs'!$B$16)*'Hidden inputs'!$D$16+('Hidden inputs'!$C$17-'Hidden inputs'!$B$17)*'Hidden inputs'!$D$17+(AN202-'Hidden inputs'!$B$18)*'Hidden inputs'!$D$18))</f>
        <v/>
      </c>
      <c r="AP202" s="10" t="str">
        <f t="shared" ca="1" si="9665"/>
        <v/>
      </c>
      <c r="AQ202" s="5" t="str">
        <f t="shared" ca="1" si="9568"/>
        <v/>
      </c>
      <c r="AR202" s="5" t="str">
        <f t="shared" ca="1" si="9569"/>
        <v/>
      </c>
      <c r="AS202" s="5" t="str">
        <f ca="1">IF($B202="","",'Hidden inputs'!$D$11*AJ202+'Hidden inputs'!$E$11*AK202)</f>
        <v/>
      </c>
      <c r="AT202" s="11" t="str">
        <f t="shared" ca="1" si="9499"/>
        <v/>
      </c>
      <c r="AU202" s="9" t="str">
        <f t="shared" ca="1" si="9570"/>
        <v/>
      </c>
      <c r="AV202" s="3" t="str">
        <f t="shared" ca="1" si="9571"/>
        <v/>
      </c>
      <c r="AW202" s="5" t="str" cm="1">
        <f t="array" aca="1" ref="AW202" ca="1">IF($B202="","",IF(AV202=0,0,IF(DD_Payment="",0,IF(AV202&lt;_xlfn.IFS(DD_Frequency="Monthly",1,DD_Frequency="Quarterly",IF(MONTH(AV$2)=1,1,IF(MONTH(AV$2)=4,1,IF(MONTH(AV$2)=7,1,IF(MONTH(AV$2)=10,1,0)))),DD_Frequency="Annually",IF(MONTH(AV$2)=1,1,0))*DD_Payment,AV202,_xlfn.IFS(DD_Frequency="Monthly",1,DD_Frequency="Quarterly",IF(MONTH(AV$2)=1,1,IF(MONTH(AV$2)=4,1,IF(MONTH(AV$2)=7,1,IF(MONTH(AV$2)=10,1,0)))),DD_Frequency="Annually",IF(MONTH(AV$2)=1,1,0))*DD_Payment))))</f>
        <v/>
      </c>
      <c r="AX202" s="3" t="str">
        <f t="shared" ref="AX202" ca="1" si="9837">IF($B202="","",IF(AV202&gt;AW202,(AV202-AW202/2)*(rate_A*(AX$1/365)),0))</f>
        <v/>
      </c>
      <c r="AY202" s="3" t="str">
        <f t="shared" ca="1" si="9667"/>
        <v/>
      </c>
      <c r="AZ202" s="3" t="str">
        <f t="shared" ref="AZ202" ca="1" si="9838">IF($B202="","",AK202*(1+rate_A*AX$1/365))</f>
        <v/>
      </c>
      <c r="BA202" s="3" t="str">
        <f t="shared" ref="BA202" ca="1" si="9839">IF($B202="","",AL202*(1+rate_A*AX$1/365))</f>
        <v/>
      </c>
      <c r="BB202" s="3" t="str">
        <f t="shared" ref="BB202" ca="1" si="9840">IF($B202="","",AM202*(1+rate_joint*AX$1/365))</f>
        <v/>
      </c>
      <c r="BC202" s="5" t="str">
        <f t="shared" ca="1" si="9671"/>
        <v/>
      </c>
      <c r="BD202" s="5" t="str" cm="1">
        <f t="array" aca="1" ref="BD202" ca="1">IF(BC202="","",_xlfn.IFS(BC202&lt;='Hidden inputs'!$C$15,BC202*'Hidden inputs'!$D$15,BC202&lt;='Hidden inputs'!$C$16,'Hidden inputs'!$C$15*'Hidden inputs'!$D$15+(BC202-'Hidden inputs'!$B$16)*'Hidden inputs'!$D$16,BC202&lt;='Hidden inputs'!$C$17,'Hidden inputs'!$C$15*'Hidden inputs'!$D$15+('Hidden inputs'!$C$16-'Hidden inputs'!$B$16)*'Hidden inputs'!$D$16+(BC202-'Hidden inputs'!$B$17)*'Hidden inputs'!$D$17,BC202&gt;'Hidden inputs'!$B$18,'Hidden inputs'!$C$15*'Hidden inputs'!$D$15+('Hidden inputs'!$C$16-'Hidden inputs'!$B$16)*'Hidden inputs'!$D$16+('Hidden inputs'!$C$17-'Hidden inputs'!$B$17)*'Hidden inputs'!$D$17+(BC202-'Hidden inputs'!$B$18)*'Hidden inputs'!$D$18))</f>
        <v/>
      </c>
      <c r="BE202" s="10" t="str">
        <f t="shared" ca="1" si="9672"/>
        <v/>
      </c>
      <c r="BF202" s="5" t="str">
        <f t="shared" ca="1" si="9576"/>
        <v/>
      </c>
      <c r="BG202" s="5" t="str">
        <f t="shared" ca="1" si="9577"/>
        <v/>
      </c>
      <c r="BH202" s="5" t="str">
        <f ca="1">IF($B202="","",'Hidden inputs'!$D$11*AY202+'Hidden inputs'!$E$11*AZ202)</f>
        <v/>
      </c>
      <c r="BI202" s="11" t="str">
        <f t="shared" ca="1" si="9504"/>
        <v/>
      </c>
      <c r="BJ202" s="9" t="str">
        <f t="shared" ca="1" si="9578"/>
        <v/>
      </c>
      <c r="BK202" s="3" t="str">
        <f t="shared" ca="1" si="9579"/>
        <v/>
      </c>
      <c r="BL202" s="5" t="str" cm="1">
        <f t="array" aca="1" ref="BL202" ca="1">IF($B202="","",IF(BK202=0,0,IF(DD_Payment="",0,IF(BK202&lt;_xlfn.IFS(DD_Frequency="Monthly",1,DD_Frequency="Quarterly",IF(MONTH(BK$2)=1,1,IF(MONTH(BK$2)=4,1,IF(MONTH(BK$2)=7,1,IF(MONTH(BK$2)=10,1,0)))),DD_Frequency="Annually",IF(MONTH(BK$2)=1,1,0))*DD_Payment,BK202,_xlfn.IFS(DD_Frequency="Monthly",1,DD_Frequency="Quarterly",IF(MONTH(BK$2)=1,1,IF(MONTH(BK$2)=4,1,IF(MONTH(BK$2)=7,1,IF(MONTH(BK$2)=10,1,0)))),DD_Frequency="Annually",IF(MONTH(BK$2)=1,1,0))*DD_Payment))))</f>
        <v/>
      </c>
      <c r="BM202" s="3" t="str">
        <f t="shared" ref="BM202" ca="1" si="9841">IF($B202="","",IF(BK202&gt;BL202,(BK202-BL202/2)*(rate_A*(BM$1/365)),0))</f>
        <v/>
      </c>
      <c r="BN202" s="3" t="str">
        <f t="shared" ca="1" si="9674"/>
        <v/>
      </c>
      <c r="BO202" s="3" t="str">
        <f t="shared" ref="BO202" ca="1" si="9842">IF($B202="","",AZ202*(1+rate_A*BM$1/365))</f>
        <v/>
      </c>
      <c r="BP202" s="3" t="str">
        <f t="shared" ref="BP202" ca="1" si="9843">IF($B202="","",BA202*(1+rate_A*BM$1/365))</f>
        <v/>
      </c>
      <c r="BQ202" s="3" t="str">
        <f t="shared" ref="BQ202" ca="1" si="9844">IF($B202="","",BB202*(1+rate_joint*BM$1/365))</f>
        <v/>
      </c>
      <c r="BR202" s="5" t="str">
        <f t="shared" ca="1" si="9678"/>
        <v/>
      </c>
      <c r="BS202" s="5" t="str" cm="1">
        <f t="array" aca="1" ref="BS202" ca="1">IF(BR202="","",_xlfn.IFS(BR202&lt;='Hidden inputs'!$C$15,BR202*'Hidden inputs'!$D$15,BR202&lt;='Hidden inputs'!$C$16,'Hidden inputs'!$C$15*'Hidden inputs'!$D$15+(BR202-'Hidden inputs'!$B$16)*'Hidden inputs'!$D$16,BR202&lt;='Hidden inputs'!$C$17,'Hidden inputs'!$C$15*'Hidden inputs'!$D$15+('Hidden inputs'!$C$16-'Hidden inputs'!$B$16)*'Hidden inputs'!$D$16+(BR202-'Hidden inputs'!$B$17)*'Hidden inputs'!$D$17,BR202&gt;'Hidden inputs'!$B$18,'Hidden inputs'!$C$15*'Hidden inputs'!$D$15+('Hidden inputs'!$C$16-'Hidden inputs'!$B$16)*'Hidden inputs'!$D$16+('Hidden inputs'!$C$17-'Hidden inputs'!$B$17)*'Hidden inputs'!$D$17+(BR202-'Hidden inputs'!$B$18)*'Hidden inputs'!$D$18))</f>
        <v/>
      </c>
      <c r="BT202" s="10" t="str">
        <f t="shared" ca="1" si="9679"/>
        <v/>
      </c>
      <c r="BU202" s="5" t="str">
        <f t="shared" ca="1" si="9584"/>
        <v/>
      </c>
      <c r="BV202" s="5" t="str">
        <f t="shared" ca="1" si="9585"/>
        <v/>
      </c>
      <c r="BW202" s="5" t="str">
        <f ca="1">IF($B202="","",'Hidden inputs'!$D$11*BN202+'Hidden inputs'!$E$11*BO202)</f>
        <v/>
      </c>
      <c r="BX202" s="11" t="str">
        <f t="shared" ca="1" si="9509"/>
        <v/>
      </c>
      <c r="BY202" s="9" t="str">
        <f t="shared" ca="1" si="9586"/>
        <v/>
      </c>
      <c r="BZ202" s="3" t="str">
        <f t="shared" ca="1" si="9587"/>
        <v/>
      </c>
      <c r="CA202" s="5" t="str" cm="1">
        <f t="array" aca="1" ref="CA202" ca="1">IF($B202="","",IF(BZ202=0,0,IF(DD_Payment="",0,IF(BZ202&lt;_xlfn.IFS(DD_Frequency="Monthly",1,DD_Frequency="Quarterly",IF(MONTH(BZ$2)=1,1,IF(MONTH(BZ$2)=4,1,IF(MONTH(BZ$2)=7,1,IF(MONTH(BZ$2)=10,1,0)))),DD_Frequency="Annually",IF(MONTH(BZ$2)=1,1,0))*DD_Payment,BZ202,_xlfn.IFS(DD_Frequency="Monthly",1,DD_Frequency="Quarterly",IF(MONTH(BZ$2)=1,1,IF(MONTH(BZ$2)=4,1,IF(MONTH(BZ$2)=7,1,IF(MONTH(BZ$2)=10,1,0)))),DD_Frequency="Annually",IF(MONTH(BZ$2)=1,1,0))*DD_Payment))))</f>
        <v/>
      </c>
      <c r="CB202" s="3" t="str">
        <f t="shared" ref="CB202" ca="1" si="9845">IF($B202="","",IF(BZ202&gt;CA202,(BZ202-CA202/2)*(rate_A*(CB$1/365)),0))</f>
        <v/>
      </c>
      <c r="CC202" s="3" t="str">
        <f t="shared" ca="1" si="9681"/>
        <v/>
      </c>
      <c r="CD202" s="3" t="str">
        <f t="shared" ref="CD202" ca="1" si="9846">IF($B202="","",BO202*(1+rate_A*CB$1/365))</f>
        <v/>
      </c>
      <c r="CE202" s="3" t="str">
        <f t="shared" ref="CE202" ca="1" si="9847">IF($B202="","",BP202*(1+rate_A*CB$1/365))</f>
        <v/>
      </c>
      <c r="CF202" s="3" t="str">
        <f t="shared" ref="CF202" ca="1" si="9848">IF($B202="","",BQ202*(1+rate_joint*CB$1/365))</f>
        <v/>
      </c>
      <c r="CG202" s="5" t="str">
        <f t="shared" ca="1" si="9685"/>
        <v/>
      </c>
      <c r="CH202" s="5" t="str" cm="1">
        <f t="array" aca="1" ref="CH202" ca="1">IF(CG202="","",_xlfn.IFS(CG202&lt;='Hidden inputs'!$C$15,CG202*'Hidden inputs'!$D$15,CG202&lt;='Hidden inputs'!$C$16,'Hidden inputs'!$C$15*'Hidden inputs'!$D$15+(CG202-'Hidden inputs'!$B$16)*'Hidden inputs'!$D$16,CG202&lt;='Hidden inputs'!$C$17,'Hidden inputs'!$C$15*'Hidden inputs'!$D$15+('Hidden inputs'!$C$16-'Hidden inputs'!$B$16)*'Hidden inputs'!$D$16+(CG202-'Hidden inputs'!$B$17)*'Hidden inputs'!$D$17,CG202&gt;'Hidden inputs'!$B$18,'Hidden inputs'!$C$15*'Hidden inputs'!$D$15+('Hidden inputs'!$C$16-'Hidden inputs'!$B$16)*'Hidden inputs'!$D$16+('Hidden inputs'!$C$17-'Hidden inputs'!$B$17)*'Hidden inputs'!$D$17+(CG202-'Hidden inputs'!$B$18)*'Hidden inputs'!$D$18))</f>
        <v/>
      </c>
      <c r="CI202" s="10" t="str">
        <f t="shared" ca="1" si="9686"/>
        <v/>
      </c>
      <c r="CJ202" s="5" t="str">
        <f t="shared" ca="1" si="9592"/>
        <v/>
      </c>
      <c r="CK202" s="5" t="str">
        <f t="shared" ca="1" si="9593"/>
        <v/>
      </c>
      <c r="CL202" s="5" t="str">
        <f ca="1">IF($B202="","",'Hidden inputs'!$D$11*CC202+'Hidden inputs'!$E$11*CD202)</f>
        <v/>
      </c>
      <c r="CM202" s="11" t="str">
        <f t="shared" ca="1" si="9514"/>
        <v/>
      </c>
      <c r="CN202" s="9" t="str">
        <f t="shared" ca="1" si="9594"/>
        <v/>
      </c>
      <c r="CO202" s="3" t="str">
        <f t="shared" ca="1" si="9595"/>
        <v/>
      </c>
      <c r="CP202" s="5" t="str" cm="1">
        <f t="array" aca="1" ref="CP202" ca="1">IF($B202="","",IF(CO202=0,0,IF(DD_Payment="",0,IF(CO202&lt;_xlfn.IFS(DD_Frequency="Monthly",1,DD_Frequency="Quarterly",IF(MONTH(CO$2)=1,1,IF(MONTH(CO$2)=4,1,IF(MONTH(CO$2)=7,1,IF(MONTH(CO$2)=10,1,0)))),DD_Frequency="Annually",IF(MONTH(CO$2)=1,1,0))*DD_Payment,CO202,_xlfn.IFS(DD_Frequency="Monthly",1,DD_Frequency="Quarterly",IF(MONTH(CO$2)=1,1,IF(MONTH(CO$2)=4,1,IF(MONTH(CO$2)=7,1,IF(MONTH(CO$2)=10,1,0)))),DD_Frequency="Annually",IF(MONTH(CO$2)=1,1,0))*DD_Payment))))</f>
        <v/>
      </c>
      <c r="CQ202" s="3" t="str">
        <f t="shared" ref="CQ202" ca="1" si="9849">IF($B202="","",IF(CO202&gt;CP202,(CO202-CP202/2)*(rate_A*(CQ$1/365)),0))</f>
        <v/>
      </c>
      <c r="CR202" s="3" t="str">
        <f t="shared" ca="1" si="9688"/>
        <v/>
      </c>
      <c r="CS202" s="3" t="str">
        <f t="shared" ref="CS202" ca="1" si="9850">IF($B202="","",CD202*(1+rate_A*CQ$1/365))</f>
        <v/>
      </c>
      <c r="CT202" s="3" t="str">
        <f t="shared" ref="CT202" ca="1" si="9851">IF($B202="","",CE202*(1+rate_A*CQ$1/365))</f>
        <v/>
      </c>
      <c r="CU202" s="3" t="str">
        <f t="shared" ref="CU202" ca="1" si="9852">IF($B202="","",CF202*(1+rate_joint*CQ$1/365))</f>
        <v/>
      </c>
      <c r="CV202" s="5" t="str">
        <f t="shared" ca="1" si="9692"/>
        <v/>
      </c>
      <c r="CW202" s="5" t="str" cm="1">
        <f t="array" aca="1" ref="CW202" ca="1">IF(CV202="","",_xlfn.IFS(CV202&lt;='Hidden inputs'!$C$15,CV202*'Hidden inputs'!$D$15,CV202&lt;='Hidden inputs'!$C$16,'Hidden inputs'!$C$15*'Hidden inputs'!$D$15+(CV202-'Hidden inputs'!$B$16)*'Hidden inputs'!$D$16,CV202&lt;='Hidden inputs'!$C$17,'Hidden inputs'!$C$15*'Hidden inputs'!$D$15+('Hidden inputs'!$C$16-'Hidden inputs'!$B$16)*'Hidden inputs'!$D$16+(CV202-'Hidden inputs'!$B$17)*'Hidden inputs'!$D$17,CV202&gt;'Hidden inputs'!$B$18,'Hidden inputs'!$C$15*'Hidden inputs'!$D$15+('Hidden inputs'!$C$16-'Hidden inputs'!$B$16)*'Hidden inputs'!$D$16+('Hidden inputs'!$C$17-'Hidden inputs'!$B$17)*'Hidden inputs'!$D$17+(CV202-'Hidden inputs'!$B$18)*'Hidden inputs'!$D$18))</f>
        <v/>
      </c>
      <c r="CX202" s="10" t="str">
        <f t="shared" ca="1" si="9693"/>
        <v/>
      </c>
      <c r="CY202" s="5" t="str">
        <f t="shared" ca="1" si="9600"/>
        <v/>
      </c>
      <c r="CZ202" s="5" t="str">
        <f t="shared" ca="1" si="9601"/>
        <v/>
      </c>
      <c r="DA202" s="5" t="str">
        <f ca="1">IF($B202="","",'Hidden inputs'!$D$11*CR202+'Hidden inputs'!$E$11*CS202)</f>
        <v/>
      </c>
      <c r="DB202" s="11" t="str">
        <f t="shared" ca="1" si="9519"/>
        <v/>
      </c>
      <c r="DC202" s="9" t="str">
        <f t="shared" ca="1" si="9602"/>
        <v/>
      </c>
      <c r="DD202" s="3" t="str">
        <f t="shared" ca="1" si="9603"/>
        <v/>
      </c>
      <c r="DE202" s="5" t="str" cm="1">
        <f t="array" aca="1" ref="DE202" ca="1">IF($B202="","",IF(DD202=0,0,IF(DD_Payment="",0,IF(DD202&lt;_xlfn.IFS(DD_Frequency="Monthly",1,DD_Frequency="Quarterly",IF(MONTH(DD$2)=1,1,IF(MONTH(DD$2)=4,1,IF(MONTH(DD$2)=7,1,IF(MONTH(DD$2)=10,1,0)))),DD_Frequency="Annually",IF(MONTH(DD$2)=1,1,0))*DD_Payment,DD202,_xlfn.IFS(DD_Frequency="Monthly",1,DD_Frequency="Quarterly",IF(MONTH(DD$2)=1,1,IF(MONTH(DD$2)=4,1,IF(MONTH(DD$2)=7,1,IF(MONTH(DD$2)=10,1,0)))),DD_Frequency="Annually",IF(MONTH(DD$2)=1,1,0))*DD_Payment))))</f>
        <v/>
      </c>
      <c r="DF202" s="3" t="str">
        <f t="shared" ref="DF202" ca="1" si="9853">IF($B202="","",IF(DD202&gt;DE202,(DD202-DE202/2)*(rate_A*(DF$1/365)),0))</f>
        <v/>
      </c>
      <c r="DG202" s="3" t="str">
        <f t="shared" ca="1" si="9695"/>
        <v/>
      </c>
      <c r="DH202" s="3" t="str">
        <f t="shared" ref="DH202" ca="1" si="9854">IF($B202="","",CS202*(1+rate_A*DF$1/365))</f>
        <v/>
      </c>
      <c r="DI202" s="3" t="str">
        <f t="shared" ref="DI202" ca="1" si="9855">IF($B202="","",CT202*(1+rate_A*DF$1/365))</f>
        <v/>
      </c>
      <c r="DJ202" s="3" t="str">
        <f t="shared" ref="DJ202" ca="1" si="9856">IF($B202="","",CU202*(1+rate_joint*DF$1/365))</f>
        <v/>
      </c>
      <c r="DK202" s="5" t="str">
        <f t="shared" ca="1" si="9699"/>
        <v/>
      </c>
      <c r="DL202" s="5" t="str" cm="1">
        <f t="array" aca="1" ref="DL202" ca="1">IF(DK202="","",_xlfn.IFS(DK202&lt;='Hidden inputs'!$C$15,DK202*'Hidden inputs'!$D$15,DK202&lt;='Hidden inputs'!$C$16,'Hidden inputs'!$C$15*'Hidden inputs'!$D$15+(DK202-'Hidden inputs'!$B$16)*'Hidden inputs'!$D$16,DK202&lt;='Hidden inputs'!$C$17,'Hidden inputs'!$C$15*'Hidden inputs'!$D$15+('Hidden inputs'!$C$16-'Hidden inputs'!$B$16)*'Hidden inputs'!$D$16+(DK202-'Hidden inputs'!$B$17)*'Hidden inputs'!$D$17,DK202&gt;'Hidden inputs'!$B$18,'Hidden inputs'!$C$15*'Hidden inputs'!$D$15+('Hidden inputs'!$C$16-'Hidden inputs'!$B$16)*'Hidden inputs'!$D$16+('Hidden inputs'!$C$17-'Hidden inputs'!$B$17)*'Hidden inputs'!$D$17+(DK202-'Hidden inputs'!$B$18)*'Hidden inputs'!$D$18))</f>
        <v/>
      </c>
      <c r="DM202" s="10" t="str">
        <f t="shared" ca="1" si="9700"/>
        <v/>
      </c>
      <c r="DN202" s="5" t="str">
        <f t="shared" ca="1" si="9608"/>
        <v/>
      </c>
      <c r="DO202" s="5" t="str">
        <f t="shared" ca="1" si="9609"/>
        <v/>
      </c>
      <c r="DP202" s="5" t="str">
        <f ca="1">IF($B202="","",'Hidden inputs'!$D$11*DG202+'Hidden inputs'!$E$11*DH202)</f>
        <v/>
      </c>
      <c r="DQ202" s="11" t="str">
        <f t="shared" ca="1" si="9524"/>
        <v/>
      </c>
      <c r="DR202" s="9" t="str">
        <f t="shared" ca="1" si="9610"/>
        <v/>
      </c>
      <c r="DS202" s="3" t="str">
        <f t="shared" ca="1" si="9611"/>
        <v/>
      </c>
      <c r="DT202" s="5" t="str" cm="1">
        <f t="array" aca="1" ref="DT202" ca="1">IF($B202="","",IF(DS202=0,0,IF(DD_Payment="",0,IF(DS202&lt;_xlfn.IFS(DD_Frequency="Monthly",1,DD_Frequency="Quarterly",IF(MONTH(DS$2)=1,1,IF(MONTH(DS$2)=4,1,IF(MONTH(DS$2)=7,1,IF(MONTH(DS$2)=10,1,0)))),DD_Frequency="Annually",IF(MONTH(DS$2)=1,1,0))*DD_Payment,DS202,_xlfn.IFS(DD_Frequency="Monthly",1,DD_Frequency="Quarterly",IF(MONTH(DS$2)=1,1,IF(MONTH(DS$2)=4,1,IF(MONTH(DS$2)=7,1,IF(MONTH(DS$2)=10,1,0)))),DD_Frequency="Annually",IF(MONTH(DS$2)=1,1,0))*DD_Payment))))</f>
        <v/>
      </c>
      <c r="DU202" s="3" t="str">
        <f t="shared" ref="DU202" ca="1" si="9857">IF($B202="","",IF(DS202&gt;DT202,(DS202-DT202/2)*(rate_A*(DU$1/365)),0))</f>
        <v/>
      </c>
      <c r="DV202" s="3" t="str">
        <f t="shared" ca="1" si="9702"/>
        <v/>
      </c>
      <c r="DW202" s="3" t="str">
        <f t="shared" ref="DW202" ca="1" si="9858">IF($B202="","",DH202*(1+rate_A*DU$1/365))</f>
        <v/>
      </c>
      <c r="DX202" s="3" t="str">
        <f t="shared" ref="DX202" ca="1" si="9859">IF($B202="","",DI202*(1+rate_A*DU$1/365))</f>
        <v/>
      </c>
      <c r="DY202" s="3" t="str">
        <f t="shared" ref="DY202" ca="1" si="9860">IF($B202="","",DJ202*(1+rate_joint*DU$1/365))</f>
        <v/>
      </c>
      <c r="DZ202" s="5" t="str">
        <f t="shared" ca="1" si="9706"/>
        <v/>
      </c>
      <c r="EA202" s="5" t="str" cm="1">
        <f t="array" aca="1" ref="EA202" ca="1">IF(DZ202="","",_xlfn.IFS(DZ202&lt;='Hidden inputs'!$C$15,DZ202*'Hidden inputs'!$D$15,DZ202&lt;='Hidden inputs'!$C$16,'Hidden inputs'!$C$15*'Hidden inputs'!$D$15+(DZ202-'Hidden inputs'!$B$16)*'Hidden inputs'!$D$16,DZ202&lt;='Hidden inputs'!$C$17,'Hidden inputs'!$C$15*'Hidden inputs'!$D$15+('Hidden inputs'!$C$16-'Hidden inputs'!$B$16)*'Hidden inputs'!$D$16+(DZ202-'Hidden inputs'!$B$17)*'Hidden inputs'!$D$17,DZ202&gt;'Hidden inputs'!$B$18,'Hidden inputs'!$C$15*'Hidden inputs'!$D$15+('Hidden inputs'!$C$16-'Hidden inputs'!$B$16)*'Hidden inputs'!$D$16+('Hidden inputs'!$C$17-'Hidden inputs'!$B$17)*'Hidden inputs'!$D$17+(DZ202-'Hidden inputs'!$B$18)*'Hidden inputs'!$D$18))</f>
        <v/>
      </c>
      <c r="EB202" s="10" t="str">
        <f t="shared" ca="1" si="9707"/>
        <v/>
      </c>
      <c r="EC202" s="5" t="str">
        <f t="shared" ca="1" si="9616"/>
        <v/>
      </c>
      <c r="ED202" s="5" t="str">
        <f t="shared" ca="1" si="9617"/>
        <v/>
      </c>
      <c r="EE202" s="5" t="str">
        <f ca="1">IF($B202="","",'Hidden inputs'!$D$11*DV202+'Hidden inputs'!$E$11*DW202)</f>
        <v/>
      </c>
      <c r="EF202" s="11" t="str">
        <f t="shared" ca="1" si="9529"/>
        <v/>
      </c>
      <c r="EG202" s="9" t="str">
        <f t="shared" ca="1" si="9618"/>
        <v/>
      </c>
      <c r="EH202" s="3" t="str">
        <f t="shared" ca="1" si="9619"/>
        <v/>
      </c>
      <c r="EI202" s="5" t="str" cm="1">
        <f t="array" aca="1" ref="EI202" ca="1">IF($B202="","",IF(EH202=0,0,IF(DD_Payment="",0,IF(EH202&lt;_xlfn.IFS(DD_Frequency="Monthly",1,DD_Frequency="Quarterly",IF(MONTH(EH$2)=1,1,IF(MONTH(EH$2)=4,1,IF(MONTH(EH$2)=7,1,IF(MONTH(EH$2)=10,1,0)))),DD_Frequency="Annually",IF(MONTH(EH$2)=1,1,0))*DD_Payment,EH202,_xlfn.IFS(DD_Frequency="Monthly",1,DD_Frequency="Quarterly",IF(MONTH(EH$2)=1,1,IF(MONTH(EH$2)=4,1,IF(MONTH(EH$2)=7,1,IF(MONTH(EH$2)=10,1,0)))),DD_Frequency="Annually",IF(MONTH(EH$2)=1,1,0))*DD_Payment))))</f>
        <v/>
      </c>
      <c r="EJ202" s="3" t="str">
        <f t="shared" ref="EJ202" ca="1" si="9861">IF($B202="","",IF(EH202&gt;EI202,(EH202-EI202/2)*(rate_A*(EJ$1/365)),0))</f>
        <v/>
      </c>
      <c r="EK202" s="3" t="str">
        <f t="shared" ca="1" si="9709"/>
        <v/>
      </c>
      <c r="EL202" s="3" t="str">
        <f t="shared" ref="EL202" ca="1" si="9862">IF($B202="","",DW202*(1+rate_A*EJ$1/365))</f>
        <v/>
      </c>
      <c r="EM202" s="3" t="str">
        <f t="shared" ref="EM202" ca="1" si="9863">IF($B202="","",DX202*(1+rate_A*EJ$1/365))</f>
        <v/>
      </c>
      <c r="EN202" s="3" t="str">
        <f t="shared" ref="EN202" ca="1" si="9864">IF($B202="","",DY202*(1+rate_joint*EJ$1/365))</f>
        <v/>
      </c>
      <c r="EO202" s="5" t="str">
        <f t="shared" ca="1" si="9713"/>
        <v/>
      </c>
      <c r="EP202" s="5" t="str" cm="1">
        <f t="array" aca="1" ref="EP202" ca="1">IF(EO202="","",_xlfn.IFS(EO202&lt;='Hidden inputs'!$C$15,EO202*'Hidden inputs'!$D$15,EO202&lt;='Hidden inputs'!$C$16,'Hidden inputs'!$C$15*'Hidden inputs'!$D$15+(EO202-'Hidden inputs'!$B$16)*'Hidden inputs'!$D$16,EO202&lt;='Hidden inputs'!$C$17,'Hidden inputs'!$C$15*'Hidden inputs'!$D$15+('Hidden inputs'!$C$16-'Hidden inputs'!$B$16)*'Hidden inputs'!$D$16+(EO202-'Hidden inputs'!$B$17)*'Hidden inputs'!$D$17,EO202&gt;'Hidden inputs'!$B$18,'Hidden inputs'!$C$15*'Hidden inputs'!$D$15+('Hidden inputs'!$C$16-'Hidden inputs'!$B$16)*'Hidden inputs'!$D$16+('Hidden inputs'!$C$17-'Hidden inputs'!$B$17)*'Hidden inputs'!$D$17+(EO202-'Hidden inputs'!$B$18)*'Hidden inputs'!$D$18))</f>
        <v/>
      </c>
      <c r="EQ202" s="10" t="str">
        <f t="shared" ca="1" si="9714"/>
        <v/>
      </c>
      <c r="ER202" s="5" t="str">
        <f t="shared" ca="1" si="9624"/>
        <v/>
      </c>
      <c r="ES202" s="5" t="str">
        <f t="shared" ca="1" si="9625"/>
        <v/>
      </c>
      <c r="ET202" s="5" t="str">
        <f ca="1">IF($B202="","",'Hidden inputs'!$D$11*EK202+'Hidden inputs'!$E$11*EL202)</f>
        <v/>
      </c>
      <c r="EU202" s="11" t="str">
        <f t="shared" ca="1" si="9534"/>
        <v/>
      </c>
      <c r="EV202" s="9" t="str">
        <f t="shared" ca="1" si="9626"/>
        <v/>
      </c>
      <c r="EW202" s="3" t="str">
        <f t="shared" ca="1" si="9627"/>
        <v/>
      </c>
      <c r="EX202" s="5" t="str" cm="1">
        <f t="array" aca="1" ref="EX202" ca="1">IF($B202="","",IF(EW202=0,0,IF(DD_Payment="",0,IF(EW202&lt;_xlfn.IFS(DD_Frequency="Monthly",1,DD_Frequency="Quarterly",IF(MONTH(EW$2)=1,1,IF(MONTH(EW$2)=4,1,IF(MONTH(EW$2)=7,1,IF(MONTH(EW$2)=10,1,0)))),DD_Frequency="Annually",IF(MONTH(EW$2)=1,1,0))*DD_Payment,EW202,_xlfn.IFS(DD_Frequency="Monthly",1,DD_Frequency="Quarterly",IF(MONTH(EW$2)=1,1,IF(MONTH(EW$2)=4,1,IF(MONTH(EW$2)=7,1,IF(MONTH(EW$2)=10,1,0)))),DD_Frequency="Annually",IF(MONTH(EW$2)=1,1,0))*DD_Payment))))</f>
        <v/>
      </c>
      <c r="EY202" s="3" t="str">
        <f t="shared" ref="EY202" ca="1" si="9865">IF($B202="","",IF(EW202&gt;EX202,(EW202-EX202/2)*(rate_A*(EY$1/365)),0))</f>
        <v/>
      </c>
      <c r="EZ202" s="3" t="str">
        <f t="shared" ca="1" si="9716"/>
        <v/>
      </c>
      <c r="FA202" s="3" t="str">
        <f t="shared" ref="FA202" ca="1" si="9866">IF($B202="","",EL202*(1+rate_A*EY$1/365))</f>
        <v/>
      </c>
      <c r="FB202" s="3" t="str">
        <f t="shared" ref="FB202" ca="1" si="9867">IF($B202="","",EM202*(1+rate_A*EY$1/365))</f>
        <v/>
      </c>
      <c r="FC202" s="3" t="str">
        <f t="shared" ref="FC202" ca="1" si="9868">IF($B202="","",EN202*(1+rate_joint*EY$1/365))</f>
        <v/>
      </c>
      <c r="FD202" s="5" t="str">
        <f t="shared" ca="1" si="9720"/>
        <v/>
      </c>
      <c r="FE202" s="5" t="str" cm="1">
        <f t="array" aca="1" ref="FE202" ca="1">IF(FD202="","",_xlfn.IFS(FD202&lt;='Hidden inputs'!$C$15,FD202*'Hidden inputs'!$D$15,FD202&lt;='Hidden inputs'!$C$16,'Hidden inputs'!$C$15*'Hidden inputs'!$D$15+(FD202-'Hidden inputs'!$B$16)*'Hidden inputs'!$D$16,FD202&lt;='Hidden inputs'!$C$17,'Hidden inputs'!$C$15*'Hidden inputs'!$D$15+('Hidden inputs'!$C$16-'Hidden inputs'!$B$16)*'Hidden inputs'!$D$16+(FD202-'Hidden inputs'!$B$17)*'Hidden inputs'!$D$17,FD202&gt;'Hidden inputs'!$B$18,'Hidden inputs'!$C$15*'Hidden inputs'!$D$15+('Hidden inputs'!$C$16-'Hidden inputs'!$B$16)*'Hidden inputs'!$D$16+('Hidden inputs'!$C$17-'Hidden inputs'!$B$17)*'Hidden inputs'!$D$17+(FD202-'Hidden inputs'!$B$18)*'Hidden inputs'!$D$18))</f>
        <v/>
      </c>
      <c r="FF202" s="10" t="str">
        <f t="shared" ca="1" si="9721"/>
        <v/>
      </c>
      <c r="FG202" s="5" t="str">
        <f t="shared" ca="1" si="9632"/>
        <v/>
      </c>
      <c r="FH202" s="5" t="str">
        <f t="shared" ca="1" si="9633"/>
        <v/>
      </c>
      <c r="FI202" s="5" t="str">
        <f ca="1">IF($B202="","",'Hidden inputs'!$D$11*EZ202+'Hidden inputs'!$E$11*FA202)</f>
        <v/>
      </c>
      <c r="FJ202" s="11" t="str">
        <f t="shared" ca="1" si="9539"/>
        <v/>
      </c>
      <c r="FK202" s="9" t="str">
        <f t="shared" ca="1" si="9634"/>
        <v/>
      </c>
      <c r="FL202" s="3" t="str">
        <f t="shared" ca="1" si="9635"/>
        <v/>
      </c>
      <c r="FM202" s="5" t="str" cm="1">
        <f t="array" aca="1" ref="FM202" ca="1">IF($B202="","",IF(FL202=0,0,IF(DD_Payment="",0,IF(FL202&lt;_xlfn.IFS(DD_Frequency="Monthly",1,DD_Frequency="Quarterly",IF(MONTH(FL$2)=1,1,IF(MONTH(FL$2)=4,1,IF(MONTH(FL$2)=7,1,IF(MONTH(FL$2)=10,1,0)))),DD_Frequency="Annually",IF(MONTH(FL$2)=1,1,0))*DD_Payment,FL202,_xlfn.IFS(DD_Frequency="Monthly",1,DD_Frequency="Quarterly",IF(MONTH(FL$2)=1,1,IF(MONTH(FL$2)=4,1,IF(MONTH(FL$2)=7,1,IF(MONTH(FL$2)=10,1,0)))),DD_Frequency="Annually",IF(MONTH(FL$2)=1,1,0))*DD_Payment))))</f>
        <v/>
      </c>
      <c r="FN202" s="3" t="str">
        <f t="shared" ref="FN202" ca="1" si="9869">IF($B202="","",IF(FL202&gt;FM202,(FL202-FM202/2)*(rate_A*(FN$1/365)),0))</f>
        <v/>
      </c>
      <c r="FO202" s="3" t="str">
        <f t="shared" ca="1" si="9723"/>
        <v/>
      </c>
      <c r="FP202" s="3" t="str">
        <f t="shared" ref="FP202" ca="1" si="9870">IF($B202="","",FA202*(1+rate_A*FN$1/365))</f>
        <v/>
      </c>
      <c r="FQ202" s="3" t="str">
        <f t="shared" ref="FQ202" ca="1" si="9871">IF($B202="","",FB202*(1+rate_A*FN$1/365))</f>
        <v/>
      </c>
      <c r="FR202" s="3" t="str">
        <f t="shared" ref="FR202" ca="1" si="9872">IF($B202="","",FC202*(1+rate_joint*FN$1/365))</f>
        <v/>
      </c>
      <c r="FS202" s="5" t="str">
        <f t="shared" ca="1" si="9727"/>
        <v/>
      </c>
      <c r="FT202" s="5" t="str" cm="1">
        <f t="array" aca="1" ref="FT202" ca="1">IF(FS202="","",_xlfn.IFS(FS202&lt;='Hidden inputs'!$C$15,FS202*'Hidden inputs'!$D$15,FS202&lt;='Hidden inputs'!$C$16,'Hidden inputs'!$C$15*'Hidden inputs'!$D$15+(FS202-'Hidden inputs'!$B$16)*'Hidden inputs'!$D$16,FS202&lt;='Hidden inputs'!$C$17,'Hidden inputs'!$C$15*'Hidden inputs'!$D$15+('Hidden inputs'!$C$16-'Hidden inputs'!$B$16)*'Hidden inputs'!$D$16+(FS202-'Hidden inputs'!$B$17)*'Hidden inputs'!$D$17,FS202&gt;'Hidden inputs'!$B$18,'Hidden inputs'!$C$15*'Hidden inputs'!$D$15+('Hidden inputs'!$C$16-'Hidden inputs'!$B$16)*'Hidden inputs'!$D$16+('Hidden inputs'!$C$17-'Hidden inputs'!$B$17)*'Hidden inputs'!$D$17+(FS202-'Hidden inputs'!$B$18)*'Hidden inputs'!$D$18))</f>
        <v/>
      </c>
      <c r="FU202" s="10" t="str">
        <f t="shared" ca="1" si="9728"/>
        <v/>
      </c>
      <c r="FV202" s="5" t="str">
        <f t="shared" ca="1" si="9640"/>
        <v/>
      </c>
      <c r="FW202" s="5" t="str">
        <f t="shared" ca="1" si="9641"/>
        <v/>
      </c>
      <c r="FX202" s="5" t="str">
        <f ca="1">IF($B202="","",'Hidden inputs'!$D$11*FO202+'Hidden inputs'!$E$11*FP202)</f>
        <v/>
      </c>
      <c r="FY202" s="11" t="str">
        <f t="shared" ca="1" si="9544"/>
        <v/>
      </c>
      <c r="FZ202" s="9" t="str">
        <f t="shared" ca="1" si="9642"/>
        <v/>
      </c>
      <c r="GA202" s="5" t="str">
        <f t="shared" ca="1" si="9643"/>
        <v/>
      </c>
      <c r="GB202" s="5" t="str">
        <f t="shared" ca="1" si="9644"/>
        <v/>
      </c>
      <c r="GC202" s="5" t="str">
        <f t="shared" ca="1" si="9545"/>
        <v/>
      </c>
      <c r="GD202" s="5" t="str">
        <f t="shared" ca="1" si="9546"/>
        <v/>
      </c>
    </row>
    <row r="203" spans="1:186" x14ac:dyDescent="0.35">
      <c r="A203" s="2"/>
      <c r="B203" s="6" t="str">
        <f t="shared" ca="1" si="9547"/>
        <v/>
      </c>
      <c r="C203" s="5" t="str">
        <f t="shared" ca="1" si="9645"/>
        <v/>
      </c>
      <c r="D203" s="5" t="str" cm="1">
        <f t="array" aca="1" ref="D203" ca="1">IF($B203="","",IF(C203=0,0,IF(DD_Payment="",0,IF(C203&lt;_xlfn.IFS(DD_Frequency="Monthly",1,DD_Frequency="Quarterly",IF(MONTH(C$2)=1,1,IF(MONTH(C$2)=4,1,IF(MONTH(C$2)=7,1,IF(MONTH(C$2)=10,1,0)))),DD_Frequency="Annually",IF(MONTH(C$2)=1,1,0))*DD_Payment,C203,_xlfn.IFS(DD_Frequency="Monthly",1,DD_Frequency="Quarterly",IF(MONTH(C$2)=1,1,IF(MONTH(C$2)=4,1,IF(MONTH(C$2)=7,1,IF(MONTH(C$2)=10,1,0)))),DD_Frequency="Annually",IF(MONTH(C$2)=1,1,0))*DD_Payment))))</f>
        <v/>
      </c>
      <c r="E203" s="5" t="str">
        <f t="shared" ref="E203" ca="1" si="9873">IF(B203="","",IF(C203&gt;D203,(C203-D203/2)*(rate_A*(E$1/365)),0))</f>
        <v/>
      </c>
      <c r="F203" s="5" t="str">
        <f t="shared" ca="1" si="9549"/>
        <v/>
      </c>
      <c r="G203" s="5" t="str">
        <f t="shared" ref="G203" ca="1" si="9874">IF(B203="","",G202*(1+rate_A*E$1/365))</f>
        <v/>
      </c>
      <c r="H203" s="5" t="str">
        <f t="shared" ref="H203" ca="1" si="9875">IF(B203="","",H202*(1+rate_A*E$1/365))</f>
        <v/>
      </c>
      <c r="I203" s="5" t="str">
        <f t="shared" ref="I203" ca="1" si="9876">IF(B203="","",I202*(1+rate_joint*E$1/365))</f>
        <v/>
      </c>
      <c r="J203" s="5" t="str">
        <f t="shared" ca="1" si="9650"/>
        <v/>
      </c>
      <c r="K203" s="5" t="str" cm="1">
        <f t="array" aca="1" ref="K203" ca="1">IF(J203="","",_xlfn.IFS(J203&lt;='Hidden inputs'!$C$15,J203*'Hidden inputs'!$D$15,J203&lt;='Hidden inputs'!$C$16,'Hidden inputs'!$C$15*'Hidden inputs'!$D$15+(J203-'Hidden inputs'!$B$16)*'Hidden inputs'!$D$16,J203&lt;='Hidden inputs'!$C$17,'Hidden inputs'!$C$15*'Hidden inputs'!$D$15+('Hidden inputs'!$C$16-'Hidden inputs'!$B$16)*'Hidden inputs'!$D$16+(J203-'Hidden inputs'!$B$17)*'Hidden inputs'!$D$17,J203&gt;'Hidden inputs'!$B$18,'Hidden inputs'!$C$15*'Hidden inputs'!$D$15+('Hidden inputs'!$C$16-'Hidden inputs'!$B$16)*'Hidden inputs'!$D$16+('Hidden inputs'!$C$17-'Hidden inputs'!$B$17)*'Hidden inputs'!$D$17+(J203-'Hidden inputs'!$B$18)*'Hidden inputs'!$D$18))</f>
        <v/>
      </c>
      <c r="L203" s="11" t="str">
        <f t="shared" ca="1" si="9651"/>
        <v/>
      </c>
      <c r="M203" s="5" t="str">
        <f t="shared" ca="1" si="9553"/>
        <v/>
      </c>
      <c r="N203" s="5" t="str">
        <f t="shared" ca="1" si="9554"/>
        <v/>
      </c>
      <c r="O203" s="5" t="str">
        <f ca="1">IF(B203="","",'Hidden inputs'!$D$11*F203+'Hidden inputs'!$E$11*G203)</f>
        <v/>
      </c>
      <c r="P203" s="11" t="str">
        <f t="shared" ca="1" si="9488"/>
        <v/>
      </c>
      <c r="Q203" s="20" t="str">
        <f t="shared" ca="1" si="9489"/>
        <v/>
      </c>
      <c r="R203" s="3" t="str">
        <f t="shared" ca="1" si="9555"/>
        <v/>
      </c>
      <c r="S203" s="5" t="str" cm="1">
        <f t="array" aca="1" ref="S203" ca="1">IF($B203="","",IF(R203=0,0,IF(DD_Payment="",0,IF(R203&lt;_xlfn.IFS(DD_Frequency="Monthly",1,DD_Frequency="Quarterly",IF(MONTH(R$2)=1,1,IF(MONTH(R$2)=4,1,IF(MONTH(R$2)=7,1,IF(MONTH(R$2)=10,1,0)))),DD_Frequency="Annually",IF(MONTH(R$2)=1,1,0))*DD_Payment,R203,_xlfn.IFS(DD_Frequency="Monthly",1,DD_Frequency="Quarterly",IF(MONTH(R$2)=1,1,IF(MONTH(R$2)=4,1,IF(MONTH(R$2)=7,1,IF(MONTH(R$2)=10,1,0)))),DD_Frequency="Annually",IF(MONTH(R$2)=1,1,0))*DD_Payment))))</f>
        <v/>
      </c>
      <c r="T203" s="3" t="str">
        <f t="shared" ref="T203" ca="1" si="9877">IF(B203="","",IF(R203&gt;S203,(R203-S203/2)*(rate_A*((T$1+A203)/365)),0))</f>
        <v/>
      </c>
      <c r="U203" s="3" t="str">
        <f t="shared" ca="1" si="9557"/>
        <v/>
      </c>
      <c r="V203" s="3" t="str">
        <f t="shared" ref="V203" ca="1" si="9878">IF(B203="","",G203*(1+rate_A*(T$1+A203)/365))</f>
        <v/>
      </c>
      <c r="W203" s="3" t="str">
        <f t="shared" ref="W203" ca="1" si="9879">IF(B203="","",H203*(1+rate_A*(T$1+A203)/365))</f>
        <v/>
      </c>
      <c r="X203" s="3" t="str">
        <f t="shared" ref="X203" ca="1" si="9880">IF(B203="","",I203*(1+rate_joint*(T$1+A203)/365))</f>
        <v/>
      </c>
      <c r="Y203" s="5" t="str">
        <f t="shared" ca="1" si="9656"/>
        <v/>
      </c>
      <c r="Z203" s="5" t="str" cm="1">
        <f t="array" aca="1" ref="Z203" ca="1">IF(Y203="","",_xlfn.IFS(Y203&lt;='Hidden inputs'!$C$15,Y203*'Hidden inputs'!$D$15,Y203&lt;='Hidden inputs'!$C$16,'Hidden inputs'!$C$15*'Hidden inputs'!$D$15+(Y203-'Hidden inputs'!$B$16)*'Hidden inputs'!$D$16,Y203&lt;='Hidden inputs'!$C$17,'Hidden inputs'!$C$15*'Hidden inputs'!$D$15+('Hidden inputs'!$C$16-'Hidden inputs'!$B$16)*'Hidden inputs'!$D$16+(Y203-'Hidden inputs'!$B$17)*'Hidden inputs'!$D$17,Y203&gt;'Hidden inputs'!$B$18,'Hidden inputs'!$C$15*'Hidden inputs'!$D$15+('Hidden inputs'!$C$16-'Hidden inputs'!$B$16)*'Hidden inputs'!$D$16+('Hidden inputs'!$C$17-'Hidden inputs'!$B$17)*'Hidden inputs'!$D$17+(Y203-'Hidden inputs'!$B$18)*'Hidden inputs'!$D$18))</f>
        <v/>
      </c>
      <c r="AA203" s="10" t="str">
        <f t="shared" ca="1" si="9657"/>
        <v/>
      </c>
      <c r="AB203" s="5" t="str">
        <f t="shared" ca="1" si="9561"/>
        <v/>
      </c>
      <c r="AC203" s="5" t="str">
        <f t="shared" ca="1" si="9658"/>
        <v/>
      </c>
      <c r="AD203" s="5" t="str">
        <f ca="1">IF(B203="","",'Hidden inputs'!$D$11*U203+'Hidden inputs'!$E$11*V203)</f>
        <v/>
      </c>
      <c r="AE203" s="11" t="str">
        <f t="shared" ca="1" si="9494"/>
        <v/>
      </c>
      <c r="AF203" s="9" t="str">
        <f t="shared" ca="1" si="9562"/>
        <v/>
      </c>
      <c r="AG203" s="3" t="str">
        <f t="shared" ca="1" si="9563"/>
        <v/>
      </c>
      <c r="AH203" s="5" t="str" cm="1">
        <f t="array" aca="1" ref="AH203" ca="1">IF($B203="","",IF(AG203=0,0,IF(DD_Payment="",0,IF(AG203&lt;_xlfn.IFS(DD_Frequency="Monthly",1,DD_Frequency="Quarterly",IF(MONTH(AG$2)=1,1,IF(MONTH(AG$2)=4,1,IF(MONTH(AG$2)=7,1,IF(MONTH(AG$2)=10,1,0)))),DD_Frequency="Annually",IF(MONTH(AG$2)=1,1,0))*DD_Payment,AG203,_xlfn.IFS(DD_Frequency="Monthly",1,DD_Frequency="Quarterly",IF(MONTH(AG$2)=1,1,IF(MONTH(AG$2)=4,1,IF(MONTH(AG$2)=7,1,IF(MONTH(AG$2)=10,1,0)))),DD_Frequency="Annually",IF(MONTH(AG$2)=1,1,0))*DD_Payment))))</f>
        <v/>
      </c>
      <c r="AI203" s="3" t="str">
        <f t="shared" ref="AI203" ca="1" si="9881">IF($B203="","",IF(AG203&gt;AH203,(AG203-AH203/2)*(rate_A*(AI$1/365)),0))</f>
        <v/>
      </c>
      <c r="AJ203" s="3" t="str">
        <f t="shared" ca="1" si="9660"/>
        <v/>
      </c>
      <c r="AK203" s="3" t="str">
        <f t="shared" ref="AK203" ca="1" si="9882">IF($B203="","",V203*(1+rate_A*AI$1/365))</f>
        <v/>
      </c>
      <c r="AL203" s="3" t="str">
        <f t="shared" ref="AL203" ca="1" si="9883">IF($B203="","",W203*(1+rate_A*AI$1/365))</f>
        <v/>
      </c>
      <c r="AM203" s="3" t="str">
        <f t="shared" ref="AM203" ca="1" si="9884">IF($B203="","",X203*(1+rate_joint*AI$1/365))</f>
        <v/>
      </c>
      <c r="AN203" s="5" t="str">
        <f t="shared" ca="1" si="9664"/>
        <v/>
      </c>
      <c r="AO203" s="5" t="str" cm="1">
        <f t="array" aca="1" ref="AO203" ca="1">IF(AN203="","",_xlfn.IFS(AN203&lt;='Hidden inputs'!$C$15,AN203*'Hidden inputs'!$D$15,AN203&lt;='Hidden inputs'!$C$16,'Hidden inputs'!$C$15*'Hidden inputs'!$D$15+(AN203-'Hidden inputs'!$B$16)*'Hidden inputs'!$D$16,AN203&lt;='Hidden inputs'!$C$17,'Hidden inputs'!$C$15*'Hidden inputs'!$D$15+('Hidden inputs'!$C$16-'Hidden inputs'!$B$16)*'Hidden inputs'!$D$16+(AN203-'Hidden inputs'!$B$17)*'Hidden inputs'!$D$17,AN203&gt;'Hidden inputs'!$B$18,'Hidden inputs'!$C$15*'Hidden inputs'!$D$15+('Hidden inputs'!$C$16-'Hidden inputs'!$B$16)*'Hidden inputs'!$D$16+('Hidden inputs'!$C$17-'Hidden inputs'!$B$17)*'Hidden inputs'!$D$17+(AN203-'Hidden inputs'!$B$18)*'Hidden inputs'!$D$18))</f>
        <v/>
      </c>
      <c r="AP203" s="10" t="str">
        <f t="shared" ca="1" si="9665"/>
        <v/>
      </c>
      <c r="AQ203" s="5" t="str">
        <f t="shared" ca="1" si="9568"/>
        <v/>
      </c>
      <c r="AR203" s="5" t="str">
        <f t="shared" ca="1" si="9569"/>
        <v/>
      </c>
      <c r="AS203" s="5" t="str">
        <f ca="1">IF($B203="","",'Hidden inputs'!$D$11*AJ203+'Hidden inputs'!$E$11*AK203)</f>
        <v/>
      </c>
      <c r="AT203" s="11" t="str">
        <f t="shared" ca="1" si="9499"/>
        <v/>
      </c>
      <c r="AU203" s="9" t="str">
        <f t="shared" ca="1" si="9570"/>
        <v/>
      </c>
      <c r="AV203" s="3" t="str">
        <f t="shared" ca="1" si="9571"/>
        <v/>
      </c>
      <c r="AW203" s="5" t="str" cm="1">
        <f t="array" aca="1" ref="AW203" ca="1">IF($B203="","",IF(AV203=0,0,IF(DD_Payment="",0,IF(AV203&lt;_xlfn.IFS(DD_Frequency="Monthly",1,DD_Frequency="Quarterly",IF(MONTH(AV$2)=1,1,IF(MONTH(AV$2)=4,1,IF(MONTH(AV$2)=7,1,IF(MONTH(AV$2)=10,1,0)))),DD_Frequency="Annually",IF(MONTH(AV$2)=1,1,0))*DD_Payment,AV203,_xlfn.IFS(DD_Frequency="Monthly",1,DD_Frequency="Quarterly",IF(MONTH(AV$2)=1,1,IF(MONTH(AV$2)=4,1,IF(MONTH(AV$2)=7,1,IF(MONTH(AV$2)=10,1,0)))),DD_Frequency="Annually",IF(MONTH(AV$2)=1,1,0))*DD_Payment))))</f>
        <v/>
      </c>
      <c r="AX203" s="3" t="str">
        <f t="shared" ref="AX203" ca="1" si="9885">IF($B203="","",IF(AV203&gt;AW203,(AV203-AW203/2)*(rate_A*(AX$1/365)),0))</f>
        <v/>
      </c>
      <c r="AY203" s="3" t="str">
        <f t="shared" ca="1" si="9667"/>
        <v/>
      </c>
      <c r="AZ203" s="3" t="str">
        <f t="shared" ref="AZ203" ca="1" si="9886">IF($B203="","",AK203*(1+rate_A*AX$1/365))</f>
        <v/>
      </c>
      <c r="BA203" s="3" t="str">
        <f t="shared" ref="BA203" ca="1" si="9887">IF($B203="","",AL203*(1+rate_A*AX$1/365))</f>
        <v/>
      </c>
      <c r="BB203" s="3" t="str">
        <f t="shared" ref="BB203" ca="1" si="9888">IF($B203="","",AM203*(1+rate_joint*AX$1/365))</f>
        <v/>
      </c>
      <c r="BC203" s="5" t="str">
        <f t="shared" ca="1" si="9671"/>
        <v/>
      </c>
      <c r="BD203" s="5" t="str" cm="1">
        <f t="array" aca="1" ref="BD203" ca="1">IF(BC203="","",_xlfn.IFS(BC203&lt;='Hidden inputs'!$C$15,BC203*'Hidden inputs'!$D$15,BC203&lt;='Hidden inputs'!$C$16,'Hidden inputs'!$C$15*'Hidden inputs'!$D$15+(BC203-'Hidden inputs'!$B$16)*'Hidden inputs'!$D$16,BC203&lt;='Hidden inputs'!$C$17,'Hidden inputs'!$C$15*'Hidden inputs'!$D$15+('Hidden inputs'!$C$16-'Hidden inputs'!$B$16)*'Hidden inputs'!$D$16+(BC203-'Hidden inputs'!$B$17)*'Hidden inputs'!$D$17,BC203&gt;'Hidden inputs'!$B$18,'Hidden inputs'!$C$15*'Hidden inputs'!$D$15+('Hidden inputs'!$C$16-'Hidden inputs'!$B$16)*'Hidden inputs'!$D$16+('Hidden inputs'!$C$17-'Hidden inputs'!$B$17)*'Hidden inputs'!$D$17+(BC203-'Hidden inputs'!$B$18)*'Hidden inputs'!$D$18))</f>
        <v/>
      </c>
      <c r="BE203" s="10" t="str">
        <f t="shared" ca="1" si="9672"/>
        <v/>
      </c>
      <c r="BF203" s="5" t="str">
        <f t="shared" ca="1" si="9576"/>
        <v/>
      </c>
      <c r="BG203" s="5" t="str">
        <f t="shared" ca="1" si="9577"/>
        <v/>
      </c>
      <c r="BH203" s="5" t="str">
        <f ca="1">IF($B203="","",'Hidden inputs'!$D$11*AY203+'Hidden inputs'!$E$11*AZ203)</f>
        <v/>
      </c>
      <c r="BI203" s="11" t="str">
        <f t="shared" ca="1" si="9504"/>
        <v/>
      </c>
      <c r="BJ203" s="9" t="str">
        <f t="shared" ca="1" si="9578"/>
        <v/>
      </c>
      <c r="BK203" s="3" t="str">
        <f t="shared" ca="1" si="9579"/>
        <v/>
      </c>
      <c r="BL203" s="5" t="str" cm="1">
        <f t="array" aca="1" ref="BL203" ca="1">IF($B203="","",IF(BK203=0,0,IF(DD_Payment="",0,IF(BK203&lt;_xlfn.IFS(DD_Frequency="Monthly",1,DD_Frequency="Quarterly",IF(MONTH(BK$2)=1,1,IF(MONTH(BK$2)=4,1,IF(MONTH(BK$2)=7,1,IF(MONTH(BK$2)=10,1,0)))),DD_Frequency="Annually",IF(MONTH(BK$2)=1,1,0))*DD_Payment,BK203,_xlfn.IFS(DD_Frequency="Monthly",1,DD_Frequency="Quarterly",IF(MONTH(BK$2)=1,1,IF(MONTH(BK$2)=4,1,IF(MONTH(BK$2)=7,1,IF(MONTH(BK$2)=10,1,0)))),DD_Frequency="Annually",IF(MONTH(BK$2)=1,1,0))*DD_Payment))))</f>
        <v/>
      </c>
      <c r="BM203" s="3" t="str">
        <f t="shared" ref="BM203" ca="1" si="9889">IF($B203="","",IF(BK203&gt;BL203,(BK203-BL203/2)*(rate_A*(BM$1/365)),0))</f>
        <v/>
      </c>
      <c r="BN203" s="3" t="str">
        <f t="shared" ca="1" si="9674"/>
        <v/>
      </c>
      <c r="BO203" s="3" t="str">
        <f t="shared" ref="BO203" ca="1" si="9890">IF($B203="","",AZ203*(1+rate_A*BM$1/365))</f>
        <v/>
      </c>
      <c r="BP203" s="3" t="str">
        <f t="shared" ref="BP203" ca="1" si="9891">IF($B203="","",BA203*(1+rate_A*BM$1/365))</f>
        <v/>
      </c>
      <c r="BQ203" s="3" t="str">
        <f t="shared" ref="BQ203" ca="1" si="9892">IF($B203="","",BB203*(1+rate_joint*BM$1/365))</f>
        <v/>
      </c>
      <c r="BR203" s="5" t="str">
        <f t="shared" ca="1" si="9678"/>
        <v/>
      </c>
      <c r="BS203" s="5" t="str" cm="1">
        <f t="array" aca="1" ref="BS203" ca="1">IF(BR203="","",_xlfn.IFS(BR203&lt;='Hidden inputs'!$C$15,BR203*'Hidden inputs'!$D$15,BR203&lt;='Hidden inputs'!$C$16,'Hidden inputs'!$C$15*'Hidden inputs'!$D$15+(BR203-'Hidden inputs'!$B$16)*'Hidden inputs'!$D$16,BR203&lt;='Hidden inputs'!$C$17,'Hidden inputs'!$C$15*'Hidden inputs'!$D$15+('Hidden inputs'!$C$16-'Hidden inputs'!$B$16)*'Hidden inputs'!$D$16+(BR203-'Hidden inputs'!$B$17)*'Hidden inputs'!$D$17,BR203&gt;'Hidden inputs'!$B$18,'Hidden inputs'!$C$15*'Hidden inputs'!$D$15+('Hidden inputs'!$C$16-'Hidden inputs'!$B$16)*'Hidden inputs'!$D$16+('Hidden inputs'!$C$17-'Hidden inputs'!$B$17)*'Hidden inputs'!$D$17+(BR203-'Hidden inputs'!$B$18)*'Hidden inputs'!$D$18))</f>
        <v/>
      </c>
      <c r="BT203" s="10" t="str">
        <f t="shared" ca="1" si="9679"/>
        <v/>
      </c>
      <c r="BU203" s="5" t="str">
        <f t="shared" ca="1" si="9584"/>
        <v/>
      </c>
      <c r="BV203" s="5" t="str">
        <f t="shared" ca="1" si="9585"/>
        <v/>
      </c>
      <c r="BW203" s="5" t="str">
        <f ca="1">IF($B203="","",'Hidden inputs'!$D$11*BN203+'Hidden inputs'!$E$11*BO203)</f>
        <v/>
      </c>
      <c r="BX203" s="11" t="str">
        <f t="shared" ca="1" si="9509"/>
        <v/>
      </c>
      <c r="BY203" s="9" t="str">
        <f t="shared" ca="1" si="9586"/>
        <v/>
      </c>
      <c r="BZ203" s="3" t="str">
        <f t="shared" ca="1" si="9587"/>
        <v/>
      </c>
      <c r="CA203" s="5" t="str" cm="1">
        <f t="array" aca="1" ref="CA203" ca="1">IF($B203="","",IF(BZ203=0,0,IF(DD_Payment="",0,IF(BZ203&lt;_xlfn.IFS(DD_Frequency="Monthly",1,DD_Frequency="Quarterly",IF(MONTH(BZ$2)=1,1,IF(MONTH(BZ$2)=4,1,IF(MONTH(BZ$2)=7,1,IF(MONTH(BZ$2)=10,1,0)))),DD_Frequency="Annually",IF(MONTH(BZ$2)=1,1,0))*DD_Payment,BZ203,_xlfn.IFS(DD_Frequency="Monthly",1,DD_Frequency="Quarterly",IF(MONTH(BZ$2)=1,1,IF(MONTH(BZ$2)=4,1,IF(MONTH(BZ$2)=7,1,IF(MONTH(BZ$2)=10,1,0)))),DD_Frequency="Annually",IF(MONTH(BZ$2)=1,1,0))*DD_Payment))))</f>
        <v/>
      </c>
      <c r="CB203" s="3" t="str">
        <f t="shared" ref="CB203" ca="1" si="9893">IF($B203="","",IF(BZ203&gt;CA203,(BZ203-CA203/2)*(rate_A*(CB$1/365)),0))</f>
        <v/>
      </c>
      <c r="CC203" s="3" t="str">
        <f t="shared" ca="1" si="9681"/>
        <v/>
      </c>
      <c r="CD203" s="3" t="str">
        <f t="shared" ref="CD203" ca="1" si="9894">IF($B203="","",BO203*(1+rate_A*CB$1/365))</f>
        <v/>
      </c>
      <c r="CE203" s="3" t="str">
        <f t="shared" ref="CE203" ca="1" si="9895">IF($B203="","",BP203*(1+rate_A*CB$1/365))</f>
        <v/>
      </c>
      <c r="CF203" s="3" t="str">
        <f t="shared" ref="CF203" ca="1" si="9896">IF($B203="","",BQ203*(1+rate_joint*CB$1/365))</f>
        <v/>
      </c>
      <c r="CG203" s="5" t="str">
        <f t="shared" ca="1" si="9685"/>
        <v/>
      </c>
      <c r="CH203" s="5" t="str" cm="1">
        <f t="array" aca="1" ref="CH203" ca="1">IF(CG203="","",_xlfn.IFS(CG203&lt;='Hidden inputs'!$C$15,CG203*'Hidden inputs'!$D$15,CG203&lt;='Hidden inputs'!$C$16,'Hidden inputs'!$C$15*'Hidden inputs'!$D$15+(CG203-'Hidden inputs'!$B$16)*'Hidden inputs'!$D$16,CG203&lt;='Hidden inputs'!$C$17,'Hidden inputs'!$C$15*'Hidden inputs'!$D$15+('Hidden inputs'!$C$16-'Hidden inputs'!$B$16)*'Hidden inputs'!$D$16+(CG203-'Hidden inputs'!$B$17)*'Hidden inputs'!$D$17,CG203&gt;'Hidden inputs'!$B$18,'Hidden inputs'!$C$15*'Hidden inputs'!$D$15+('Hidden inputs'!$C$16-'Hidden inputs'!$B$16)*'Hidden inputs'!$D$16+('Hidden inputs'!$C$17-'Hidden inputs'!$B$17)*'Hidden inputs'!$D$17+(CG203-'Hidden inputs'!$B$18)*'Hidden inputs'!$D$18))</f>
        <v/>
      </c>
      <c r="CI203" s="10" t="str">
        <f t="shared" ca="1" si="9686"/>
        <v/>
      </c>
      <c r="CJ203" s="5" t="str">
        <f t="shared" ca="1" si="9592"/>
        <v/>
      </c>
      <c r="CK203" s="5" t="str">
        <f t="shared" ca="1" si="9593"/>
        <v/>
      </c>
      <c r="CL203" s="5" t="str">
        <f ca="1">IF($B203="","",'Hidden inputs'!$D$11*CC203+'Hidden inputs'!$E$11*CD203)</f>
        <v/>
      </c>
      <c r="CM203" s="11" t="str">
        <f t="shared" ca="1" si="9514"/>
        <v/>
      </c>
      <c r="CN203" s="9" t="str">
        <f t="shared" ca="1" si="9594"/>
        <v/>
      </c>
      <c r="CO203" s="3" t="str">
        <f t="shared" ca="1" si="9595"/>
        <v/>
      </c>
      <c r="CP203" s="5" t="str" cm="1">
        <f t="array" aca="1" ref="CP203" ca="1">IF($B203="","",IF(CO203=0,0,IF(DD_Payment="",0,IF(CO203&lt;_xlfn.IFS(DD_Frequency="Monthly",1,DD_Frequency="Quarterly",IF(MONTH(CO$2)=1,1,IF(MONTH(CO$2)=4,1,IF(MONTH(CO$2)=7,1,IF(MONTH(CO$2)=10,1,0)))),DD_Frequency="Annually",IF(MONTH(CO$2)=1,1,0))*DD_Payment,CO203,_xlfn.IFS(DD_Frequency="Monthly",1,DD_Frequency="Quarterly",IF(MONTH(CO$2)=1,1,IF(MONTH(CO$2)=4,1,IF(MONTH(CO$2)=7,1,IF(MONTH(CO$2)=10,1,0)))),DD_Frequency="Annually",IF(MONTH(CO$2)=1,1,0))*DD_Payment))))</f>
        <v/>
      </c>
      <c r="CQ203" s="3" t="str">
        <f t="shared" ref="CQ203" ca="1" si="9897">IF($B203="","",IF(CO203&gt;CP203,(CO203-CP203/2)*(rate_A*(CQ$1/365)),0))</f>
        <v/>
      </c>
      <c r="CR203" s="3" t="str">
        <f t="shared" ca="1" si="9688"/>
        <v/>
      </c>
      <c r="CS203" s="3" t="str">
        <f t="shared" ref="CS203" ca="1" si="9898">IF($B203="","",CD203*(1+rate_A*CQ$1/365))</f>
        <v/>
      </c>
      <c r="CT203" s="3" t="str">
        <f t="shared" ref="CT203" ca="1" si="9899">IF($B203="","",CE203*(1+rate_A*CQ$1/365))</f>
        <v/>
      </c>
      <c r="CU203" s="3" t="str">
        <f t="shared" ref="CU203" ca="1" si="9900">IF($B203="","",CF203*(1+rate_joint*CQ$1/365))</f>
        <v/>
      </c>
      <c r="CV203" s="5" t="str">
        <f t="shared" ca="1" si="9692"/>
        <v/>
      </c>
      <c r="CW203" s="5" t="str" cm="1">
        <f t="array" aca="1" ref="CW203" ca="1">IF(CV203="","",_xlfn.IFS(CV203&lt;='Hidden inputs'!$C$15,CV203*'Hidden inputs'!$D$15,CV203&lt;='Hidden inputs'!$C$16,'Hidden inputs'!$C$15*'Hidden inputs'!$D$15+(CV203-'Hidden inputs'!$B$16)*'Hidden inputs'!$D$16,CV203&lt;='Hidden inputs'!$C$17,'Hidden inputs'!$C$15*'Hidden inputs'!$D$15+('Hidden inputs'!$C$16-'Hidden inputs'!$B$16)*'Hidden inputs'!$D$16+(CV203-'Hidden inputs'!$B$17)*'Hidden inputs'!$D$17,CV203&gt;'Hidden inputs'!$B$18,'Hidden inputs'!$C$15*'Hidden inputs'!$D$15+('Hidden inputs'!$C$16-'Hidden inputs'!$B$16)*'Hidden inputs'!$D$16+('Hidden inputs'!$C$17-'Hidden inputs'!$B$17)*'Hidden inputs'!$D$17+(CV203-'Hidden inputs'!$B$18)*'Hidden inputs'!$D$18))</f>
        <v/>
      </c>
      <c r="CX203" s="10" t="str">
        <f t="shared" ca="1" si="9693"/>
        <v/>
      </c>
      <c r="CY203" s="5" t="str">
        <f t="shared" ca="1" si="9600"/>
        <v/>
      </c>
      <c r="CZ203" s="5" t="str">
        <f t="shared" ca="1" si="9601"/>
        <v/>
      </c>
      <c r="DA203" s="5" t="str">
        <f ca="1">IF($B203="","",'Hidden inputs'!$D$11*CR203+'Hidden inputs'!$E$11*CS203)</f>
        <v/>
      </c>
      <c r="DB203" s="11" t="str">
        <f t="shared" ca="1" si="9519"/>
        <v/>
      </c>
      <c r="DC203" s="9" t="str">
        <f t="shared" ca="1" si="9602"/>
        <v/>
      </c>
      <c r="DD203" s="3" t="str">
        <f t="shared" ca="1" si="9603"/>
        <v/>
      </c>
      <c r="DE203" s="5" t="str" cm="1">
        <f t="array" aca="1" ref="DE203" ca="1">IF($B203="","",IF(DD203=0,0,IF(DD_Payment="",0,IF(DD203&lt;_xlfn.IFS(DD_Frequency="Monthly",1,DD_Frequency="Quarterly",IF(MONTH(DD$2)=1,1,IF(MONTH(DD$2)=4,1,IF(MONTH(DD$2)=7,1,IF(MONTH(DD$2)=10,1,0)))),DD_Frequency="Annually",IF(MONTH(DD$2)=1,1,0))*DD_Payment,DD203,_xlfn.IFS(DD_Frequency="Monthly",1,DD_Frequency="Quarterly",IF(MONTH(DD$2)=1,1,IF(MONTH(DD$2)=4,1,IF(MONTH(DD$2)=7,1,IF(MONTH(DD$2)=10,1,0)))),DD_Frequency="Annually",IF(MONTH(DD$2)=1,1,0))*DD_Payment))))</f>
        <v/>
      </c>
      <c r="DF203" s="3" t="str">
        <f t="shared" ref="DF203" ca="1" si="9901">IF($B203="","",IF(DD203&gt;DE203,(DD203-DE203/2)*(rate_A*(DF$1/365)),0))</f>
        <v/>
      </c>
      <c r="DG203" s="3" t="str">
        <f t="shared" ca="1" si="9695"/>
        <v/>
      </c>
      <c r="DH203" s="3" t="str">
        <f t="shared" ref="DH203" ca="1" si="9902">IF($B203="","",CS203*(1+rate_A*DF$1/365))</f>
        <v/>
      </c>
      <c r="DI203" s="3" t="str">
        <f t="shared" ref="DI203" ca="1" si="9903">IF($B203="","",CT203*(1+rate_A*DF$1/365))</f>
        <v/>
      </c>
      <c r="DJ203" s="3" t="str">
        <f t="shared" ref="DJ203" ca="1" si="9904">IF($B203="","",CU203*(1+rate_joint*DF$1/365))</f>
        <v/>
      </c>
      <c r="DK203" s="5" t="str">
        <f t="shared" ca="1" si="9699"/>
        <v/>
      </c>
      <c r="DL203" s="5" t="str" cm="1">
        <f t="array" aca="1" ref="DL203" ca="1">IF(DK203="","",_xlfn.IFS(DK203&lt;='Hidden inputs'!$C$15,DK203*'Hidden inputs'!$D$15,DK203&lt;='Hidden inputs'!$C$16,'Hidden inputs'!$C$15*'Hidden inputs'!$D$15+(DK203-'Hidden inputs'!$B$16)*'Hidden inputs'!$D$16,DK203&lt;='Hidden inputs'!$C$17,'Hidden inputs'!$C$15*'Hidden inputs'!$D$15+('Hidden inputs'!$C$16-'Hidden inputs'!$B$16)*'Hidden inputs'!$D$16+(DK203-'Hidden inputs'!$B$17)*'Hidden inputs'!$D$17,DK203&gt;'Hidden inputs'!$B$18,'Hidden inputs'!$C$15*'Hidden inputs'!$D$15+('Hidden inputs'!$C$16-'Hidden inputs'!$B$16)*'Hidden inputs'!$D$16+('Hidden inputs'!$C$17-'Hidden inputs'!$B$17)*'Hidden inputs'!$D$17+(DK203-'Hidden inputs'!$B$18)*'Hidden inputs'!$D$18))</f>
        <v/>
      </c>
      <c r="DM203" s="10" t="str">
        <f t="shared" ca="1" si="9700"/>
        <v/>
      </c>
      <c r="DN203" s="5" t="str">
        <f t="shared" ca="1" si="9608"/>
        <v/>
      </c>
      <c r="DO203" s="5" t="str">
        <f t="shared" ca="1" si="9609"/>
        <v/>
      </c>
      <c r="DP203" s="5" t="str">
        <f ca="1">IF($B203="","",'Hidden inputs'!$D$11*DG203+'Hidden inputs'!$E$11*DH203)</f>
        <v/>
      </c>
      <c r="DQ203" s="11" t="str">
        <f t="shared" ca="1" si="9524"/>
        <v/>
      </c>
      <c r="DR203" s="9" t="str">
        <f t="shared" ca="1" si="9610"/>
        <v/>
      </c>
      <c r="DS203" s="3" t="str">
        <f t="shared" ca="1" si="9611"/>
        <v/>
      </c>
      <c r="DT203" s="5" t="str" cm="1">
        <f t="array" aca="1" ref="DT203" ca="1">IF($B203="","",IF(DS203=0,0,IF(DD_Payment="",0,IF(DS203&lt;_xlfn.IFS(DD_Frequency="Monthly",1,DD_Frequency="Quarterly",IF(MONTH(DS$2)=1,1,IF(MONTH(DS$2)=4,1,IF(MONTH(DS$2)=7,1,IF(MONTH(DS$2)=10,1,0)))),DD_Frequency="Annually",IF(MONTH(DS$2)=1,1,0))*DD_Payment,DS203,_xlfn.IFS(DD_Frequency="Monthly",1,DD_Frequency="Quarterly",IF(MONTH(DS$2)=1,1,IF(MONTH(DS$2)=4,1,IF(MONTH(DS$2)=7,1,IF(MONTH(DS$2)=10,1,0)))),DD_Frequency="Annually",IF(MONTH(DS$2)=1,1,0))*DD_Payment))))</f>
        <v/>
      </c>
      <c r="DU203" s="3" t="str">
        <f t="shared" ref="DU203" ca="1" si="9905">IF($B203="","",IF(DS203&gt;DT203,(DS203-DT203/2)*(rate_A*(DU$1/365)),0))</f>
        <v/>
      </c>
      <c r="DV203" s="3" t="str">
        <f t="shared" ca="1" si="9702"/>
        <v/>
      </c>
      <c r="DW203" s="3" t="str">
        <f t="shared" ref="DW203" ca="1" si="9906">IF($B203="","",DH203*(1+rate_A*DU$1/365))</f>
        <v/>
      </c>
      <c r="DX203" s="3" t="str">
        <f t="shared" ref="DX203" ca="1" si="9907">IF($B203="","",DI203*(1+rate_A*DU$1/365))</f>
        <v/>
      </c>
      <c r="DY203" s="3" t="str">
        <f t="shared" ref="DY203" ca="1" si="9908">IF($B203="","",DJ203*(1+rate_joint*DU$1/365))</f>
        <v/>
      </c>
      <c r="DZ203" s="5" t="str">
        <f t="shared" ca="1" si="9706"/>
        <v/>
      </c>
      <c r="EA203" s="5" t="str" cm="1">
        <f t="array" aca="1" ref="EA203" ca="1">IF(DZ203="","",_xlfn.IFS(DZ203&lt;='Hidden inputs'!$C$15,DZ203*'Hidden inputs'!$D$15,DZ203&lt;='Hidden inputs'!$C$16,'Hidden inputs'!$C$15*'Hidden inputs'!$D$15+(DZ203-'Hidden inputs'!$B$16)*'Hidden inputs'!$D$16,DZ203&lt;='Hidden inputs'!$C$17,'Hidden inputs'!$C$15*'Hidden inputs'!$D$15+('Hidden inputs'!$C$16-'Hidden inputs'!$B$16)*'Hidden inputs'!$D$16+(DZ203-'Hidden inputs'!$B$17)*'Hidden inputs'!$D$17,DZ203&gt;'Hidden inputs'!$B$18,'Hidden inputs'!$C$15*'Hidden inputs'!$D$15+('Hidden inputs'!$C$16-'Hidden inputs'!$B$16)*'Hidden inputs'!$D$16+('Hidden inputs'!$C$17-'Hidden inputs'!$B$17)*'Hidden inputs'!$D$17+(DZ203-'Hidden inputs'!$B$18)*'Hidden inputs'!$D$18))</f>
        <v/>
      </c>
      <c r="EB203" s="10" t="str">
        <f t="shared" ca="1" si="9707"/>
        <v/>
      </c>
      <c r="EC203" s="5" t="str">
        <f t="shared" ca="1" si="9616"/>
        <v/>
      </c>
      <c r="ED203" s="5" t="str">
        <f t="shared" ca="1" si="9617"/>
        <v/>
      </c>
      <c r="EE203" s="5" t="str">
        <f ca="1">IF($B203="","",'Hidden inputs'!$D$11*DV203+'Hidden inputs'!$E$11*DW203)</f>
        <v/>
      </c>
      <c r="EF203" s="11" t="str">
        <f t="shared" ca="1" si="9529"/>
        <v/>
      </c>
      <c r="EG203" s="9" t="str">
        <f t="shared" ca="1" si="9618"/>
        <v/>
      </c>
      <c r="EH203" s="3" t="str">
        <f t="shared" ca="1" si="9619"/>
        <v/>
      </c>
      <c r="EI203" s="5" t="str" cm="1">
        <f t="array" aca="1" ref="EI203" ca="1">IF($B203="","",IF(EH203=0,0,IF(DD_Payment="",0,IF(EH203&lt;_xlfn.IFS(DD_Frequency="Monthly",1,DD_Frequency="Quarterly",IF(MONTH(EH$2)=1,1,IF(MONTH(EH$2)=4,1,IF(MONTH(EH$2)=7,1,IF(MONTH(EH$2)=10,1,0)))),DD_Frequency="Annually",IF(MONTH(EH$2)=1,1,0))*DD_Payment,EH203,_xlfn.IFS(DD_Frequency="Monthly",1,DD_Frequency="Quarterly",IF(MONTH(EH$2)=1,1,IF(MONTH(EH$2)=4,1,IF(MONTH(EH$2)=7,1,IF(MONTH(EH$2)=10,1,0)))),DD_Frequency="Annually",IF(MONTH(EH$2)=1,1,0))*DD_Payment))))</f>
        <v/>
      </c>
      <c r="EJ203" s="3" t="str">
        <f t="shared" ref="EJ203" ca="1" si="9909">IF($B203="","",IF(EH203&gt;EI203,(EH203-EI203/2)*(rate_A*(EJ$1/365)),0))</f>
        <v/>
      </c>
      <c r="EK203" s="3" t="str">
        <f t="shared" ca="1" si="9709"/>
        <v/>
      </c>
      <c r="EL203" s="3" t="str">
        <f t="shared" ref="EL203" ca="1" si="9910">IF($B203="","",DW203*(1+rate_A*EJ$1/365))</f>
        <v/>
      </c>
      <c r="EM203" s="3" t="str">
        <f t="shared" ref="EM203" ca="1" si="9911">IF($B203="","",DX203*(1+rate_A*EJ$1/365))</f>
        <v/>
      </c>
      <c r="EN203" s="3" t="str">
        <f t="shared" ref="EN203" ca="1" si="9912">IF($B203="","",DY203*(1+rate_joint*EJ$1/365))</f>
        <v/>
      </c>
      <c r="EO203" s="5" t="str">
        <f t="shared" ca="1" si="9713"/>
        <v/>
      </c>
      <c r="EP203" s="5" t="str" cm="1">
        <f t="array" aca="1" ref="EP203" ca="1">IF(EO203="","",_xlfn.IFS(EO203&lt;='Hidden inputs'!$C$15,EO203*'Hidden inputs'!$D$15,EO203&lt;='Hidden inputs'!$C$16,'Hidden inputs'!$C$15*'Hidden inputs'!$D$15+(EO203-'Hidden inputs'!$B$16)*'Hidden inputs'!$D$16,EO203&lt;='Hidden inputs'!$C$17,'Hidden inputs'!$C$15*'Hidden inputs'!$D$15+('Hidden inputs'!$C$16-'Hidden inputs'!$B$16)*'Hidden inputs'!$D$16+(EO203-'Hidden inputs'!$B$17)*'Hidden inputs'!$D$17,EO203&gt;'Hidden inputs'!$B$18,'Hidden inputs'!$C$15*'Hidden inputs'!$D$15+('Hidden inputs'!$C$16-'Hidden inputs'!$B$16)*'Hidden inputs'!$D$16+('Hidden inputs'!$C$17-'Hidden inputs'!$B$17)*'Hidden inputs'!$D$17+(EO203-'Hidden inputs'!$B$18)*'Hidden inputs'!$D$18))</f>
        <v/>
      </c>
      <c r="EQ203" s="10" t="str">
        <f t="shared" ca="1" si="9714"/>
        <v/>
      </c>
      <c r="ER203" s="5" t="str">
        <f t="shared" ca="1" si="9624"/>
        <v/>
      </c>
      <c r="ES203" s="5" t="str">
        <f t="shared" ca="1" si="9625"/>
        <v/>
      </c>
      <c r="ET203" s="5" t="str">
        <f ca="1">IF($B203="","",'Hidden inputs'!$D$11*EK203+'Hidden inputs'!$E$11*EL203)</f>
        <v/>
      </c>
      <c r="EU203" s="11" t="str">
        <f t="shared" ca="1" si="9534"/>
        <v/>
      </c>
      <c r="EV203" s="9" t="str">
        <f t="shared" ca="1" si="9626"/>
        <v/>
      </c>
      <c r="EW203" s="3" t="str">
        <f t="shared" ca="1" si="9627"/>
        <v/>
      </c>
      <c r="EX203" s="5" t="str" cm="1">
        <f t="array" aca="1" ref="EX203" ca="1">IF($B203="","",IF(EW203=0,0,IF(DD_Payment="",0,IF(EW203&lt;_xlfn.IFS(DD_Frequency="Monthly",1,DD_Frequency="Quarterly",IF(MONTH(EW$2)=1,1,IF(MONTH(EW$2)=4,1,IF(MONTH(EW$2)=7,1,IF(MONTH(EW$2)=10,1,0)))),DD_Frequency="Annually",IF(MONTH(EW$2)=1,1,0))*DD_Payment,EW203,_xlfn.IFS(DD_Frequency="Monthly",1,DD_Frequency="Quarterly",IF(MONTH(EW$2)=1,1,IF(MONTH(EW$2)=4,1,IF(MONTH(EW$2)=7,1,IF(MONTH(EW$2)=10,1,0)))),DD_Frequency="Annually",IF(MONTH(EW$2)=1,1,0))*DD_Payment))))</f>
        <v/>
      </c>
      <c r="EY203" s="3" t="str">
        <f t="shared" ref="EY203" ca="1" si="9913">IF($B203="","",IF(EW203&gt;EX203,(EW203-EX203/2)*(rate_A*(EY$1/365)),0))</f>
        <v/>
      </c>
      <c r="EZ203" s="3" t="str">
        <f t="shared" ca="1" si="9716"/>
        <v/>
      </c>
      <c r="FA203" s="3" t="str">
        <f t="shared" ref="FA203" ca="1" si="9914">IF($B203="","",EL203*(1+rate_A*EY$1/365))</f>
        <v/>
      </c>
      <c r="FB203" s="3" t="str">
        <f t="shared" ref="FB203" ca="1" si="9915">IF($B203="","",EM203*(1+rate_A*EY$1/365))</f>
        <v/>
      </c>
      <c r="FC203" s="3" t="str">
        <f t="shared" ref="FC203" ca="1" si="9916">IF($B203="","",EN203*(1+rate_joint*EY$1/365))</f>
        <v/>
      </c>
      <c r="FD203" s="5" t="str">
        <f t="shared" ca="1" si="9720"/>
        <v/>
      </c>
      <c r="FE203" s="5" t="str" cm="1">
        <f t="array" aca="1" ref="FE203" ca="1">IF(FD203="","",_xlfn.IFS(FD203&lt;='Hidden inputs'!$C$15,FD203*'Hidden inputs'!$D$15,FD203&lt;='Hidden inputs'!$C$16,'Hidden inputs'!$C$15*'Hidden inputs'!$D$15+(FD203-'Hidden inputs'!$B$16)*'Hidden inputs'!$D$16,FD203&lt;='Hidden inputs'!$C$17,'Hidden inputs'!$C$15*'Hidden inputs'!$D$15+('Hidden inputs'!$C$16-'Hidden inputs'!$B$16)*'Hidden inputs'!$D$16+(FD203-'Hidden inputs'!$B$17)*'Hidden inputs'!$D$17,FD203&gt;'Hidden inputs'!$B$18,'Hidden inputs'!$C$15*'Hidden inputs'!$D$15+('Hidden inputs'!$C$16-'Hidden inputs'!$B$16)*'Hidden inputs'!$D$16+('Hidden inputs'!$C$17-'Hidden inputs'!$B$17)*'Hidden inputs'!$D$17+(FD203-'Hidden inputs'!$B$18)*'Hidden inputs'!$D$18))</f>
        <v/>
      </c>
      <c r="FF203" s="10" t="str">
        <f t="shared" ca="1" si="9721"/>
        <v/>
      </c>
      <c r="FG203" s="5" t="str">
        <f t="shared" ca="1" si="9632"/>
        <v/>
      </c>
      <c r="FH203" s="5" t="str">
        <f t="shared" ca="1" si="9633"/>
        <v/>
      </c>
      <c r="FI203" s="5" t="str">
        <f ca="1">IF($B203="","",'Hidden inputs'!$D$11*EZ203+'Hidden inputs'!$E$11*FA203)</f>
        <v/>
      </c>
      <c r="FJ203" s="11" t="str">
        <f t="shared" ca="1" si="9539"/>
        <v/>
      </c>
      <c r="FK203" s="9" t="str">
        <f t="shared" ca="1" si="9634"/>
        <v/>
      </c>
      <c r="FL203" s="3" t="str">
        <f t="shared" ca="1" si="9635"/>
        <v/>
      </c>
      <c r="FM203" s="5" t="str" cm="1">
        <f t="array" aca="1" ref="FM203" ca="1">IF($B203="","",IF(FL203=0,0,IF(DD_Payment="",0,IF(FL203&lt;_xlfn.IFS(DD_Frequency="Monthly",1,DD_Frequency="Quarterly",IF(MONTH(FL$2)=1,1,IF(MONTH(FL$2)=4,1,IF(MONTH(FL$2)=7,1,IF(MONTH(FL$2)=10,1,0)))),DD_Frequency="Annually",IF(MONTH(FL$2)=1,1,0))*DD_Payment,FL203,_xlfn.IFS(DD_Frequency="Monthly",1,DD_Frequency="Quarterly",IF(MONTH(FL$2)=1,1,IF(MONTH(FL$2)=4,1,IF(MONTH(FL$2)=7,1,IF(MONTH(FL$2)=10,1,0)))),DD_Frequency="Annually",IF(MONTH(FL$2)=1,1,0))*DD_Payment))))</f>
        <v/>
      </c>
      <c r="FN203" s="3" t="str">
        <f t="shared" ref="FN203" ca="1" si="9917">IF($B203="","",IF(FL203&gt;FM203,(FL203-FM203/2)*(rate_A*(FN$1/365)),0))</f>
        <v/>
      </c>
      <c r="FO203" s="3" t="str">
        <f t="shared" ca="1" si="9723"/>
        <v/>
      </c>
      <c r="FP203" s="3" t="str">
        <f t="shared" ref="FP203" ca="1" si="9918">IF($B203="","",FA203*(1+rate_A*FN$1/365))</f>
        <v/>
      </c>
      <c r="FQ203" s="3" t="str">
        <f t="shared" ref="FQ203" ca="1" si="9919">IF($B203="","",FB203*(1+rate_A*FN$1/365))</f>
        <v/>
      </c>
      <c r="FR203" s="3" t="str">
        <f t="shared" ref="FR203" ca="1" si="9920">IF($B203="","",FC203*(1+rate_joint*FN$1/365))</f>
        <v/>
      </c>
      <c r="FS203" s="5" t="str">
        <f t="shared" ca="1" si="9727"/>
        <v/>
      </c>
      <c r="FT203" s="5" t="str" cm="1">
        <f t="array" aca="1" ref="FT203" ca="1">IF(FS203="","",_xlfn.IFS(FS203&lt;='Hidden inputs'!$C$15,FS203*'Hidden inputs'!$D$15,FS203&lt;='Hidden inputs'!$C$16,'Hidden inputs'!$C$15*'Hidden inputs'!$D$15+(FS203-'Hidden inputs'!$B$16)*'Hidden inputs'!$D$16,FS203&lt;='Hidden inputs'!$C$17,'Hidden inputs'!$C$15*'Hidden inputs'!$D$15+('Hidden inputs'!$C$16-'Hidden inputs'!$B$16)*'Hidden inputs'!$D$16+(FS203-'Hidden inputs'!$B$17)*'Hidden inputs'!$D$17,FS203&gt;'Hidden inputs'!$B$18,'Hidden inputs'!$C$15*'Hidden inputs'!$D$15+('Hidden inputs'!$C$16-'Hidden inputs'!$B$16)*'Hidden inputs'!$D$16+('Hidden inputs'!$C$17-'Hidden inputs'!$B$17)*'Hidden inputs'!$D$17+(FS203-'Hidden inputs'!$B$18)*'Hidden inputs'!$D$18))</f>
        <v/>
      </c>
      <c r="FU203" s="10" t="str">
        <f t="shared" ca="1" si="9728"/>
        <v/>
      </c>
      <c r="FV203" s="5" t="str">
        <f t="shared" ca="1" si="9640"/>
        <v/>
      </c>
      <c r="FW203" s="5" t="str">
        <f t="shared" ca="1" si="9641"/>
        <v/>
      </c>
      <c r="FX203" s="5" t="str">
        <f ca="1">IF($B203="","",'Hidden inputs'!$D$11*FO203+'Hidden inputs'!$E$11*FP203)</f>
        <v/>
      </c>
      <c r="FY203" s="11" t="str">
        <f t="shared" ca="1" si="9544"/>
        <v/>
      </c>
      <c r="FZ203" s="9" t="str">
        <f t="shared" ca="1" si="9642"/>
        <v/>
      </c>
      <c r="GA203" s="5" t="str">
        <f t="shared" ca="1" si="9643"/>
        <v/>
      </c>
      <c r="GB203" s="5" t="str">
        <f t="shared" ca="1" si="9644"/>
        <v/>
      </c>
      <c r="GC203" s="5" t="str">
        <f t="shared" ca="1" si="9545"/>
        <v/>
      </c>
      <c r="GD203" s="5" t="str">
        <f t="shared" ca="1" si="9546"/>
        <v/>
      </c>
    </row>
    <row r="204" spans="1:186" x14ac:dyDescent="0.35">
      <c r="A204" s="2"/>
      <c r="B204" s="6" t="str">
        <f t="shared" ca="1" si="9547"/>
        <v/>
      </c>
      <c r="C204" s="5" t="str">
        <f t="shared" ca="1" si="9645"/>
        <v/>
      </c>
      <c r="D204" s="5" t="str" cm="1">
        <f t="array" aca="1" ref="D204" ca="1">IF($B204="","",IF(C204=0,0,IF(DD_Payment="",0,IF(C204&lt;_xlfn.IFS(DD_Frequency="Monthly",1,DD_Frequency="Quarterly",IF(MONTH(C$2)=1,1,IF(MONTH(C$2)=4,1,IF(MONTH(C$2)=7,1,IF(MONTH(C$2)=10,1,0)))),DD_Frequency="Annually",IF(MONTH(C$2)=1,1,0))*DD_Payment,C204,_xlfn.IFS(DD_Frequency="Monthly",1,DD_Frequency="Quarterly",IF(MONTH(C$2)=1,1,IF(MONTH(C$2)=4,1,IF(MONTH(C$2)=7,1,IF(MONTH(C$2)=10,1,0)))),DD_Frequency="Annually",IF(MONTH(C$2)=1,1,0))*DD_Payment))))</f>
        <v/>
      </c>
      <c r="E204" s="5" t="str">
        <f t="shared" ref="E204" ca="1" si="9921">IF(B204="","",IF(C204&gt;D204,(C204-D204/2)*(rate_A*(E$1/365)),0))</f>
        <v/>
      </c>
      <c r="F204" s="5" t="str">
        <f t="shared" ca="1" si="9549"/>
        <v/>
      </c>
      <c r="G204" s="5" t="str">
        <f t="shared" ref="G204" ca="1" si="9922">IF(B204="","",G203*(1+rate_A*E$1/365))</f>
        <v/>
      </c>
      <c r="H204" s="5" t="str">
        <f t="shared" ref="H204" ca="1" si="9923">IF(B204="","",H203*(1+rate_A*E$1/365))</f>
        <v/>
      </c>
      <c r="I204" s="5" t="str">
        <f t="shared" ref="I204" ca="1" si="9924">IF(B204="","",I203*(1+rate_joint*E$1/365))</f>
        <v/>
      </c>
      <c r="J204" s="5" t="str">
        <f t="shared" ca="1" si="9650"/>
        <v/>
      </c>
      <c r="K204" s="5" t="str" cm="1">
        <f t="array" aca="1" ref="K204" ca="1">IF(J204="","",_xlfn.IFS(J204&lt;='Hidden inputs'!$C$15,J204*'Hidden inputs'!$D$15,J204&lt;='Hidden inputs'!$C$16,'Hidden inputs'!$C$15*'Hidden inputs'!$D$15+(J204-'Hidden inputs'!$B$16)*'Hidden inputs'!$D$16,J204&lt;='Hidden inputs'!$C$17,'Hidden inputs'!$C$15*'Hidden inputs'!$D$15+('Hidden inputs'!$C$16-'Hidden inputs'!$B$16)*'Hidden inputs'!$D$16+(J204-'Hidden inputs'!$B$17)*'Hidden inputs'!$D$17,J204&gt;'Hidden inputs'!$B$18,'Hidden inputs'!$C$15*'Hidden inputs'!$D$15+('Hidden inputs'!$C$16-'Hidden inputs'!$B$16)*'Hidden inputs'!$D$16+('Hidden inputs'!$C$17-'Hidden inputs'!$B$17)*'Hidden inputs'!$D$17+(J204-'Hidden inputs'!$B$18)*'Hidden inputs'!$D$18))</f>
        <v/>
      </c>
      <c r="L204" s="11" t="str">
        <f t="shared" ca="1" si="9651"/>
        <v/>
      </c>
      <c r="M204" s="5" t="str">
        <f t="shared" ca="1" si="9553"/>
        <v/>
      </c>
      <c r="N204" s="5" t="str">
        <f t="shared" ca="1" si="9554"/>
        <v/>
      </c>
      <c r="O204" s="5" t="str">
        <f ca="1">IF(B204="","",'Hidden inputs'!$D$11*F204+'Hidden inputs'!$E$11*G204)</f>
        <v/>
      </c>
      <c r="P204" s="11" t="str">
        <f t="shared" ca="1" si="9488"/>
        <v/>
      </c>
      <c r="Q204" s="20" t="str">
        <f t="shared" ca="1" si="9489"/>
        <v/>
      </c>
      <c r="R204" s="3" t="str">
        <f t="shared" ca="1" si="9555"/>
        <v/>
      </c>
      <c r="S204" s="5" t="str" cm="1">
        <f t="array" aca="1" ref="S204" ca="1">IF($B204="","",IF(R204=0,0,IF(DD_Payment="",0,IF(R204&lt;_xlfn.IFS(DD_Frequency="Monthly",1,DD_Frequency="Quarterly",IF(MONTH(R$2)=1,1,IF(MONTH(R$2)=4,1,IF(MONTH(R$2)=7,1,IF(MONTH(R$2)=10,1,0)))),DD_Frequency="Annually",IF(MONTH(R$2)=1,1,0))*DD_Payment,R204,_xlfn.IFS(DD_Frequency="Monthly",1,DD_Frequency="Quarterly",IF(MONTH(R$2)=1,1,IF(MONTH(R$2)=4,1,IF(MONTH(R$2)=7,1,IF(MONTH(R$2)=10,1,0)))),DD_Frequency="Annually",IF(MONTH(R$2)=1,1,0))*DD_Payment))))</f>
        <v/>
      </c>
      <c r="T204" s="3" t="str">
        <f t="shared" ref="T204" ca="1" si="9925">IF(B204="","",IF(R204&gt;S204,(R204-S204/2)*(rate_A*((T$1+A204)/365)),0))</f>
        <v/>
      </c>
      <c r="U204" s="3" t="str">
        <f t="shared" ca="1" si="9557"/>
        <v/>
      </c>
      <c r="V204" s="3" t="str">
        <f t="shared" ref="V204" ca="1" si="9926">IF(B204="","",G204*(1+rate_A*(T$1+A204)/365))</f>
        <v/>
      </c>
      <c r="W204" s="3" t="str">
        <f t="shared" ref="W204" ca="1" si="9927">IF(B204="","",H204*(1+rate_A*(T$1+A204)/365))</f>
        <v/>
      </c>
      <c r="X204" s="3" t="str">
        <f t="shared" ref="X204" ca="1" si="9928">IF(B204="","",I204*(1+rate_joint*(T$1+A204)/365))</f>
        <v/>
      </c>
      <c r="Y204" s="5" t="str">
        <f t="shared" ca="1" si="9656"/>
        <v/>
      </c>
      <c r="Z204" s="5" t="str" cm="1">
        <f t="array" aca="1" ref="Z204" ca="1">IF(Y204="","",_xlfn.IFS(Y204&lt;='Hidden inputs'!$C$15,Y204*'Hidden inputs'!$D$15,Y204&lt;='Hidden inputs'!$C$16,'Hidden inputs'!$C$15*'Hidden inputs'!$D$15+(Y204-'Hidden inputs'!$B$16)*'Hidden inputs'!$D$16,Y204&lt;='Hidden inputs'!$C$17,'Hidden inputs'!$C$15*'Hidden inputs'!$D$15+('Hidden inputs'!$C$16-'Hidden inputs'!$B$16)*'Hidden inputs'!$D$16+(Y204-'Hidden inputs'!$B$17)*'Hidden inputs'!$D$17,Y204&gt;'Hidden inputs'!$B$18,'Hidden inputs'!$C$15*'Hidden inputs'!$D$15+('Hidden inputs'!$C$16-'Hidden inputs'!$B$16)*'Hidden inputs'!$D$16+('Hidden inputs'!$C$17-'Hidden inputs'!$B$17)*'Hidden inputs'!$D$17+(Y204-'Hidden inputs'!$B$18)*'Hidden inputs'!$D$18))</f>
        <v/>
      </c>
      <c r="AA204" s="10" t="str">
        <f t="shared" ca="1" si="9657"/>
        <v/>
      </c>
      <c r="AB204" s="5" t="str">
        <f t="shared" ca="1" si="9561"/>
        <v/>
      </c>
      <c r="AC204" s="5" t="str">
        <f t="shared" ca="1" si="9658"/>
        <v/>
      </c>
      <c r="AD204" s="5" t="str">
        <f ca="1">IF(B204="","",'Hidden inputs'!$D$11*U204+'Hidden inputs'!$E$11*V204)</f>
        <v/>
      </c>
      <c r="AE204" s="11" t="str">
        <f t="shared" ca="1" si="9494"/>
        <v/>
      </c>
      <c r="AF204" s="9" t="str">
        <f t="shared" ca="1" si="9562"/>
        <v/>
      </c>
      <c r="AG204" s="3" t="str">
        <f t="shared" ca="1" si="9563"/>
        <v/>
      </c>
      <c r="AH204" s="5" t="str" cm="1">
        <f t="array" aca="1" ref="AH204" ca="1">IF($B204="","",IF(AG204=0,0,IF(DD_Payment="",0,IF(AG204&lt;_xlfn.IFS(DD_Frequency="Monthly",1,DD_Frequency="Quarterly",IF(MONTH(AG$2)=1,1,IF(MONTH(AG$2)=4,1,IF(MONTH(AG$2)=7,1,IF(MONTH(AG$2)=10,1,0)))),DD_Frequency="Annually",IF(MONTH(AG$2)=1,1,0))*DD_Payment,AG204,_xlfn.IFS(DD_Frequency="Monthly",1,DD_Frequency="Quarterly",IF(MONTH(AG$2)=1,1,IF(MONTH(AG$2)=4,1,IF(MONTH(AG$2)=7,1,IF(MONTH(AG$2)=10,1,0)))),DD_Frequency="Annually",IF(MONTH(AG$2)=1,1,0))*DD_Payment))))</f>
        <v/>
      </c>
      <c r="AI204" s="3" t="str">
        <f t="shared" ref="AI204" ca="1" si="9929">IF($B204="","",IF(AG204&gt;AH204,(AG204-AH204/2)*(rate_A*(AI$1/365)),0))</f>
        <v/>
      </c>
      <c r="AJ204" s="3" t="str">
        <f t="shared" ca="1" si="9660"/>
        <v/>
      </c>
      <c r="AK204" s="3" t="str">
        <f t="shared" ref="AK204" ca="1" si="9930">IF($B204="","",V204*(1+rate_A*AI$1/365))</f>
        <v/>
      </c>
      <c r="AL204" s="3" t="str">
        <f t="shared" ref="AL204" ca="1" si="9931">IF($B204="","",W204*(1+rate_A*AI$1/365))</f>
        <v/>
      </c>
      <c r="AM204" s="3" t="str">
        <f t="shared" ref="AM204" ca="1" si="9932">IF($B204="","",X204*(1+rate_joint*AI$1/365))</f>
        <v/>
      </c>
      <c r="AN204" s="5" t="str">
        <f t="shared" ca="1" si="9664"/>
        <v/>
      </c>
      <c r="AO204" s="5" t="str" cm="1">
        <f t="array" aca="1" ref="AO204" ca="1">IF(AN204="","",_xlfn.IFS(AN204&lt;='Hidden inputs'!$C$15,AN204*'Hidden inputs'!$D$15,AN204&lt;='Hidden inputs'!$C$16,'Hidden inputs'!$C$15*'Hidden inputs'!$D$15+(AN204-'Hidden inputs'!$B$16)*'Hidden inputs'!$D$16,AN204&lt;='Hidden inputs'!$C$17,'Hidden inputs'!$C$15*'Hidden inputs'!$D$15+('Hidden inputs'!$C$16-'Hidden inputs'!$B$16)*'Hidden inputs'!$D$16+(AN204-'Hidden inputs'!$B$17)*'Hidden inputs'!$D$17,AN204&gt;'Hidden inputs'!$B$18,'Hidden inputs'!$C$15*'Hidden inputs'!$D$15+('Hidden inputs'!$C$16-'Hidden inputs'!$B$16)*'Hidden inputs'!$D$16+('Hidden inputs'!$C$17-'Hidden inputs'!$B$17)*'Hidden inputs'!$D$17+(AN204-'Hidden inputs'!$B$18)*'Hidden inputs'!$D$18))</f>
        <v/>
      </c>
      <c r="AP204" s="10" t="str">
        <f t="shared" ca="1" si="9665"/>
        <v/>
      </c>
      <c r="AQ204" s="5" t="str">
        <f t="shared" ca="1" si="9568"/>
        <v/>
      </c>
      <c r="AR204" s="5" t="str">
        <f t="shared" ca="1" si="9569"/>
        <v/>
      </c>
      <c r="AS204" s="5" t="str">
        <f ca="1">IF($B204="","",'Hidden inputs'!$D$11*AJ204+'Hidden inputs'!$E$11*AK204)</f>
        <v/>
      </c>
      <c r="AT204" s="11" t="str">
        <f t="shared" ca="1" si="9499"/>
        <v/>
      </c>
      <c r="AU204" s="9" t="str">
        <f t="shared" ca="1" si="9570"/>
        <v/>
      </c>
      <c r="AV204" s="3" t="str">
        <f t="shared" ca="1" si="9571"/>
        <v/>
      </c>
      <c r="AW204" s="5" t="str" cm="1">
        <f t="array" aca="1" ref="AW204" ca="1">IF($B204="","",IF(AV204=0,0,IF(DD_Payment="",0,IF(AV204&lt;_xlfn.IFS(DD_Frequency="Monthly",1,DD_Frequency="Quarterly",IF(MONTH(AV$2)=1,1,IF(MONTH(AV$2)=4,1,IF(MONTH(AV$2)=7,1,IF(MONTH(AV$2)=10,1,0)))),DD_Frequency="Annually",IF(MONTH(AV$2)=1,1,0))*DD_Payment,AV204,_xlfn.IFS(DD_Frequency="Monthly",1,DD_Frequency="Quarterly",IF(MONTH(AV$2)=1,1,IF(MONTH(AV$2)=4,1,IF(MONTH(AV$2)=7,1,IF(MONTH(AV$2)=10,1,0)))),DD_Frequency="Annually",IF(MONTH(AV$2)=1,1,0))*DD_Payment))))</f>
        <v/>
      </c>
      <c r="AX204" s="3" t="str">
        <f t="shared" ref="AX204" ca="1" si="9933">IF($B204="","",IF(AV204&gt;AW204,(AV204-AW204/2)*(rate_A*(AX$1/365)),0))</f>
        <v/>
      </c>
      <c r="AY204" s="3" t="str">
        <f t="shared" ca="1" si="9667"/>
        <v/>
      </c>
      <c r="AZ204" s="3" t="str">
        <f t="shared" ref="AZ204" ca="1" si="9934">IF($B204="","",AK204*(1+rate_A*AX$1/365))</f>
        <v/>
      </c>
      <c r="BA204" s="3" t="str">
        <f t="shared" ref="BA204" ca="1" si="9935">IF($B204="","",AL204*(1+rate_A*AX$1/365))</f>
        <v/>
      </c>
      <c r="BB204" s="3" t="str">
        <f t="shared" ref="BB204" ca="1" si="9936">IF($B204="","",AM204*(1+rate_joint*AX$1/365))</f>
        <v/>
      </c>
      <c r="BC204" s="5" t="str">
        <f t="shared" ca="1" si="9671"/>
        <v/>
      </c>
      <c r="BD204" s="5" t="str" cm="1">
        <f t="array" aca="1" ref="BD204" ca="1">IF(BC204="","",_xlfn.IFS(BC204&lt;='Hidden inputs'!$C$15,BC204*'Hidden inputs'!$D$15,BC204&lt;='Hidden inputs'!$C$16,'Hidden inputs'!$C$15*'Hidden inputs'!$D$15+(BC204-'Hidden inputs'!$B$16)*'Hidden inputs'!$D$16,BC204&lt;='Hidden inputs'!$C$17,'Hidden inputs'!$C$15*'Hidden inputs'!$D$15+('Hidden inputs'!$C$16-'Hidden inputs'!$B$16)*'Hidden inputs'!$D$16+(BC204-'Hidden inputs'!$B$17)*'Hidden inputs'!$D$17,BC204&gt;'Hidden inputs'!$B$18,'Hidden inputs'!$C$15*'Hidden inputs'!$D$15+('Hidden inputs'!$C$16-'Hidden inputs'!$B$16)*'Hidden inputs'!$D$16+('Hidden inputs'!$C$17-'Hidden inputs'!$B$17)*'Hidden inputs'!$D$17+(BC204-'Hidden inputs'!$B$18)*'Hidden inputs'!$D$18))</f>
        <v/>
      </c>
      <c r="BE204" s="10" t="str">
        <f t="shared" ca="1" si="9672"/>
        <v/>
      </c>
      <c r="BF204" s="5" t="str">
        <f t="shared" ca="1" si="9576"/>
        <v/>
      </c>
      <c r="BG204" s="5" t="str">
        <f t="shared" ca="1" si="9577"/>
        <v/>
      </c>
      <c r="BH204" s="5" t="str">
        <f ca="1">IF($B204="","",'Hidden inputs'!$D$11*AY204+'Hidden inputs'!$E$11*AZ204)</f>
        <v/>
      </c>
      <c r="BI204" s="11" t="str">
        <f t="shared" ca="1" si="9504"/>
        <v/>
      </c>
      <c r="BJ204" s="9" t="str">
        <f t="shared" ca="1" si="9578"/>
        <v/>
      </c>
      <c r="BK204" s="3" t="str">
        <f t="shared" ca="1" si="9579"/>
        <v/>
      </c>
      <c r="BL204" s="5" t="str" cm="1">
        <f t="array" aca="1" ref="BL204" ca="1">IF($B204="","",IF(BK204=0,0,IF(DD_Payment="",0,IF(BK204&lt;_xlfn.IFS(DD_Frequency="Monthly",1,DD_Frequency="Quarterly",IF(MONTH(BK$2)=1,1,IF(MONTH(BK$2)=4,1,IF(MONTH(BK$2)=7,1,IF(MONTH(BK$2)=10,1,0)))),DD_Frequency="Annually",IF(MONTH(BK$2)=1,1,0))*DD_Payment,BK204,_xlfn.IFS(DD_Frequency="Monthly",1,DD_Frequency="Quarterly",IF(MONTH(BK$2)=1,1,IF(MONTH(BK$2)=4,1,IF(MONTH(BK$2)=7,1,IF(MONTH(BK$2)=10,1,0)))),DD_Frequency="Annually",IF(MONTH(BK$2)=1,1,0))*DD_Payment))))</f>
        <v/>
      </c>
      <c r="BM204" s="3" t="str">
        <f t="shared" ref="BM204" ca="1" si="9937">IF($B204="","",IF(BK204&gt;BL204,(BK204-BL204/2)*(rate_A*(BM$1/365)),0))</f>
        <v/>
      </c>
      <c r="BN204" s="3" t="str">
        <f t="shared" ca="1" si="9674"/>
        <v/>
      </c>
      <c r="BO204" s="3" t="str">
        <f t="shared" ref="BO204" ca="1" si="9938">IF($B204="","",AZ204*(1+rate_A*BM$1/365))</f>
        <v/>
      </c>
      <c r="BP204" s="3" t="str">
        <f t="shared" ref="BP204" ca="1" si="9939">IF($B204="","",BA204*(1+rate_A*BM$1/365))</f>
        <v/>
      </c>
      <c r="BQ204" s="3" t="str">
        <f t="shared" ref="BQ204" ca="1" si="9940">IF($B204="","",BB204*(1+rate_joint*BM$1/365))</f>
        <v/>
      </c>
      <c r="BR204" s="5" t="str">
        <f t="shared" ca="1" si="9678"/>
        <v/>
      </c>
      <c r="BS204" s="5" t="str" cm="1">
        <f t="array" aca="1" ref="BS204" ca="1">IF(BR204="","",_xlfn.IFS(BR204&lt;='Hidden inputs'!$C$15,BR204*'Hidden inputs'!$D$15,BR204&lt;='Hidden inputs'!$C$16,'Hidden inputs'!$C$15*'Hidden inputs'!$D$15+(BR204-'Hidden inputs'!$B$16)*'Hidden inputs'!$D$16,BR204&lt;='Hidden inputs'!$C$17,'Hidden inputs'!$C$15*'Hidden inputs'!$D$15+('Hidden inputs'!$C$16-'Hidden inputs'!$B$16)*'Hidden inputs'!$D$16+(BR204-'Hidden inputs'!$B$17)*'Hidden inputs'!$D$17,BR204&gt;'Hidden inputs'!$B$18,'Hidden inputs'!$C$15*'Hidden inputs'!$D$15+('Hidden inputs'!$C$16-'Hidden inputs'!$B$16)*'Hidden inputs'!$D$16+('Hidden inputs'!$C$17-'Hidden inputs'!$B$17)*'Hidden inputs'!$D$17+(BR204-'Hidden inputs'!$B$18)*'Hidden inputs'!$D$18))</f>
        <v/>
      </c>
      <c r="BT204" s="10" t="str">
        <f t="shared" ca="1" si="9679"/>
        <v/>
      </c>
      <c r="BU204" s="5" t="str">
        <f t="shared" ca="1" si="9584"/>
        <v/>
      </c>
      <c r="BV204" s="5" t="str">
        <f t="shared" ca="1" si="9585"/>
        <v/>
      </c>
      <c r="BW204" s="5" t="str">
        <f ca="1">IF($B204="","",'Hidden inputs'!$D$11*BN204+'Hidden inputs'!$E$11*BO204)</f>
        <v/>
      </c>
      <c r="BX204" s="11" t="str">
        <f t="shared" ca="1" si="9509"/>
        <v/>
      </c>
      <c r="BY204" s="9" t="str">
        <f t="shared" ca="1" si="9586"/>
        <v/>
      </c>
      <c r="BZ204" s="3" t="str">
        <f t="shared" ca="1" si="9587"/>
        <v/>
      </c>
      <c r="CA204" s="5" t="str" cm="1">
        <f t="array" aca="1" ref="CA204" ca="1">IF($B204="","",IF(BZ204=0,0,IF(DD_Payment="",0,IF(BZ204&lt;_xlfn.IFS(DD_Frequency="Monthly",1,DD_Frequency="Quarterly",IF(MONTH(BZ$2)=1,1,IF(MONTH(BZ$2)=4,1,IF(MONTH(BZ$2)=7,1,IF(MONTH(BZ$2)=10,1,0)))),DD_Frequency="Annually",IF(MONTH(BZ$2)=1,1,0))*DD_Payment,BZ204,_xlfn.IFS(DD_Frequency="Monthly",1,DD_Frequency="Quarterly",IF(MONTH(BZ$2)=1,1,IF(MONTH(BZ$2)=4,1,IF(MONTH(BZ$2)=7,1,IF(MONTH(BZ$2)=10,1,0)))),DD_Frequency="Annually",IF(MONTH(BZ$2)=1,1,0))*DD_Payment))))</f>
        <v/>
      </c>
      <c r="CB204" s="3" t="str">
        <f t="shared" ref="CB204" ca="1" si="9941">IF($B204="","",IF(BZ204&gt;CA204,(BZ204-CA204/2)*(rate_A*(CB$1/365)),0))</f>
        <v/>
      </c>
      <c r="CC204" s="3" t="str">
        <f t="shared" ca="1" si="9681"/>
        <v/>
      </c>
      <c r="CD204" s="3" t="str">
        <f t="shared" ref="CD204" ca="1" si="9942">IF($B204="","",BO204*(1+rate_A*CB$1/365))</f>
        <v/>
      </c>
      <c r="CE204" s="3" t="str">
        <f t="shared" ref="CE204" ca="1" si="9943">IF($B204="","",BP204*(1+rate_A*CB$1/365))</f>
        <v/>
      </c>
      <c r="CF204" s="3" t="str">
        <f t="shared" ref="CF204" ca="1" si="9944">IF($B204="","",BQ204*(1+rate_joint*CB$1/365))</f>
        <v/>
      </c>
      <c r="CG204" s="5" t="str">
        <f t="shared" ca="1" si="9685"/>
        <v/>
      </c>
      <c r="CH204" s="5" t="str" cm="1">
        <f t="array" aca="1" ref="CH204" ca="1">IF(CG204="","",_xlfn.IFS(CG204&lt;='Hidden inputs'!$C$15,CG204*'Hidden inputs'!$D$15,CG204&lt;='Hidden inputs'!$C$16,'Hidden inputs'!$C$15*'Hidden inputs'!$D$15+(CG204-'Hidden inputs'!$B$16)*'Hidden inputs'!$D$16,CG204&lt;='Hidden inputs'!$C$17,'Hidden inputs'!$C$15*'Hidden inputs'!$D$15+('Hidden inputs'!$C$16-'Hidden inputs'!$B$16)*'Hidden inputs'!$D$16+(CG204-'Hidden inputs'!$B$17)*'Hidden inputs'!$D$17,CG204&gt;'Hidden inputs'!$B$18,'Hidden inputs'!$C$15*'Hidden inputs'!$D$15+('Hidden inputs'!$C$16-'Hidden inputs'!$B$16)*'Hidden inputs'!$D$16+('Hidden inputs'!$C$17-'Hidden inputs'!$B$17)*'Hidden inputs'!$D$17+(CG204-'Hidden inputs'!$B$18)*'Hidden inputs'!$D$18))</f>
        <v/>
      </c>
      <c r="CI204" s="10" t="str">
        <f t="shared" ca="1" si="9686"/>
        <v/>
      </c>
      <c r="CJ204" s="5" t="str">
        <f t="shared" ca="1" si="9592"/>
        <v/>
      </c>
      <c r="CK204" s="5" t="str">
        <f t="shared" ca="1" si="9593"/>
        <v/>
      </c>
      <c r="CL204" s="5" t="str">
        <f ca="1">IF($B204="","",'Hidden inputs'!$D$11*CC204+'Hidden inputs'!$E$11*CD204)</f>
        <v/>
      </c>
      <c r="CM204" s="11" t="str">
        <f t="shared" ca="1" si="9514"/>
        <v/>
      </c>
      <c r="CN204" s="9" t="str">
        <f t="shared" ca="1" si="9594"/>
        <v/>
      </c>
      <c r="CO204" s="3" t="str">
        <f t="shared" ca="1" si="9595"/>
        <v/>
      </c>
      <c r="CP204" s="5" t="str" cm="1">
        <f t="array" aca="1" ref="CP204" ca="1">IF($B204="","",IF(CO204=0,0,IF(DD_Payment="",0,IF(CO204&lt;_xlfn.IFS(DD_Frequency="Monthly",1,DD_Frequency="Quarterly",IF(MONTH(CO$2)=1,1,IF(MONTH(CO$2)=4,1,IF(MONTH(CO$2)=7,1,IF(MONTH(CO$2)=10,1,0)))),DD_Frequency="Annually",IF(MONTH(CO$2)=1,1,0))*DD_Payment,CO204,_xlfn.IFS(DD_Frequency="Monthly",1,DD_Frequency="Quarterly",IF(MONTH(CO$2)=1,1,IF(MONTH(CO$2)=4,1,IF(MONTH(CO$2)=7,1,IF(MONTH(CO$2)=10,1,0)))),DD_Frequency="Annually",IF(MONTH(CO$2)=1,1,0))*DD_Payment))))</f>
        <v/>
      </c>
      <c r="CQ204" s="3" t="str">
        <f t="shared" ref="CQ204" ca="1" si="9945">IF($B204="","",IF(CO204&gt;CP204,(CO204-CP204/2)*(rate_A*(CQ$1/365)),0))</f>
        <v/>
      </c>
      <c r="CR204" s="3" t="str">
        <f t="shared" ca="1" si="9688"/>
        <v/>
      </c>
      <c r="CS204" s="3" t="str">
        <f t="shared" ref="CS204" ca="1" si="9946">IF($B204="","",CD204*(1+rate_A*CQ$1/365))</f>
        <v/>
      </c>
      <c r="CT204" s="3" t="str">
        <f t="shared" ref="CT204" ca="1" si="9947">IF($B204="","",CE204*(1+rate_A*CQ$1/365))</f>
        <v/>
      </c>
      <c r="CU204" s="3" t="str">
        <f t="shared" ref="CU204" ca="1" si="9948">IF($B204="","",CF204*(1+rate_joint*CQ$1/365))</f>
        <v/>
      </c>
      <c r="CV204" s="5" t="str">
        <f t="shared" ca="1" si="9692"/>
        <v/>
      </c>
      <c r="CW204" s="5" t="str" cm="1">
        <f t="array" aca="1" ref="CW204" ca="1">IF(CV204="","",_xlfn.IFS(CV204&lt;='Hidden inputs'!$C$15,CV204*'Hidden inputs'!$D$15,CV204&lt;='Hidden inputs'!$C$16,'Hidden inputs'!$C$15*'Hidden inputs'!$D$15+(CV204-'Hidden inputs'!$B$16)*'Hidden inputs'!$D$16,CV204&lt;='Hidden inputs'!$C$17,'Hidden inputs'!$C$15*'Hidden inputs'!$D$15+('Hidden inputs'!$C$16-'Hidden inputs'!$B$16)*'Hidden inputs'!$D$16+(CV204-'Hidden inputs'!$B$17)*'Hidden inputs'!$D$17,CV204&gt;'Hidden inputs'!$B$18,'Hidden inputs'!$C$15*'Hidden inputs'!$D$15+('Hidden inputs'!$C$16-'Hidden inputs'!$B$16)*'Hidden inputs'!$D$16+('Hidden inputs'!$C$17-'Hidden inputs'!$B$17)*'Hidden inputs'!$D$17+(CV204-'Hidden inputs'!$B$18)*'Hidden inputs'!$D$18))</f>
        <v/>
      </c>
      <c r="CX204" s="10" t="str">
        <f t="shared" ca="1" si="9693"/>
        <v/>
      </c>
      <c r="CY204" s="5" t="str">
        <f t="shared" ca="1" si="9600"/>
        <v/>
      </c>
      <c r="CZ204" s="5" t="str">
        <f t="shared" ca="1" si="9601"/>
        <v/>
      </c>
      <c r="DA204" s="5" t="str">
        <f ca="1">IF($B204="","",'Hidden inputs'!$D$11*CR204+'Hidden inputs'!$E$11*CS204)</f>
        <v/>
      </c>
      <c r="DB204" s="11" t="str">
        <f t="shared" ca="1" si="9519"/>
        <v/>
      </c>
      <c r="DC204" s="9" t="str">
        <f t="shared" ca="1" si="9602"/>
        <v/>
      </c>
      <c r="DD204" s="3" t="str">
        <f t="shared" ca="1" si="9603"/>
        <v/>
      </c>
      <c r="DE204" s="5" t="str" cm="1">
        <f t="array" aca="1" ref="DE204" ca="1">IF($B204="","",IF(DD204=0,0,IF(DD_Payment="",0,IF(DD204&lt;_xlfn.IFS(DD_Frequency="Monthly",1,DD_Frequency="Quarterly",IF(MONTH(DD$2)=1,1,IF(MONTH(DD$2)=4,1,IF(MONTH(DD$2)=7,1,IF(MONTH(DD$2)=10,1,0)))),DD_Frequency="Annually",IF(MONTH(DD$2)=1,1,0))*DD_Payment,DD204,_xlfn.IFS(DD_Frequency="Monthly",1,DD_Frequency="Quarterly",IF(MONTH(DD$2)=1,1,IF(MONTH(DD$2)=4,1,IF(MONTH(DD$2)=7,1,IF(MONTH(DD$2)=10,1,0)))),DD_Frequency="Annually",IF(MONTH(DD$2)=1,1,0))*DD_Payment))))</f>
        <v/>
      </c>
      <c r="DF204" s="3" t="str">
        <f t="shared" ref="DF204" ca="1" si="9949">IF($B204="","",IF(DD204&gt;DE204,(DD204-DE204/2)*(rate_A*(DF$1/365)),0))</f>
        <v/>
      </c>
      <c r="DG204" s="3" t="str">
        <f t="shared" ca="1" si="9695"/>
        <v/>
      </c>
      <c r="DH204" s="3" t="str">
        <f t="shared" ref="DH204" ca="1" si="9950">IF($B204="","",CS204*(1+rate_A*DF$1/365))</f>
        <v/>
      </c>
      <c r="DI204" s="3" t="str">
        <f t="shared" ref="DI204" ca="1" si="9951">IF($B204="","",CT204*(1+rate_A*DF$1/365))</f>
        <v/>
      </c>
      <c r="DJ204" s="3" t="str">
        <f t="shared" ref="DJ204" ca="1" si="9952">IF($B204="","",CU204*(1+rate_joint*DF$1/365))</f>
        <v/>
      </c>
      <c r="DK204" s="5" t="str">
        <f t="shared" ca="1" si="9699"/>
        <v/>
      </c>
      <c r="DL204" s="5" t="str" cm="1">
        <f t="array" aca="1" ref="DL204" ca="1">IF(DK204="","",_xlfn.IFS(DK204&lt;='Hidden inputs'!$C$15,DK204*'Hidden inputs'!$D$15,DK204&lt;='Hidden inputs'!$C$16,'Hidden inputs'!$C$15*'Hidden inputs'!$D$15+(DK204-'Hidden inputs'!$B$16)*'Hidden inputs'!$D$16,DK204&lt;='Hidden inputs'!$C$17,'Hidden inputs'!$C$15*'Hidden inputs'!$D$15+('Hidden inputs'!$C$16-'Hidden inputs'!$B$16)*'Hidden inputs'!$D$16+(DK204-'Hidden inputs'!$B$17)*'Hidden inputs'!$D$17,DK204&gt;'Hidden inputs'!$B$18,'Hidden inputs'!$C$15*'Hidden inputs'!$D$15+('Hidden inputs'!$C$16-'Hidden inputs'!$B$16)*'Hidden inputs'!$D$16+('Hidden inputs'!$C$17-'Hidden inputs'!$B$17)*'Hidden inputs'!$D$17+(DK204-'Hidden inputs'!$B$18)*'Hidden inputs'!$D$18))</f>
        <v/>
      </c>
      <c r="DM204" s="10" t="str">
        <f t="shared" ca="1" si="9700"/>
        <v/>
      </c>
      <c r="DN204" s="5" t="str">
        <f t="shared" ca="1" si="9608"/>
        <v/>
      </c>
      <c r="DO204" s="5" t="str">
        <f t="shared" ca="1" si="9609"/>
        <v/>
      </c>
      <c r="DP204" s="5" t="str">
        <f ca="1">IF($B204="","",'Hidden inputs'!$D$11*DG204+'Hidden inputs'!$E$11*DH204)</f>
        <v/>
      </c>
      <c r="DQ204" s="11" t="str">
        <f t="shared" ca="1" si="9524"/>
        <v/>
      </c>
      <c r="DR204" s="9" t="str">
        <f t="shared" ca="1" si="9610"/>
        <v/>
      </c>
      <c r="DS204" s="3" t="str">
        <f t="shared" ca="1" si="9611"/>
        <v/>
      </c>
      <c r="DT204" s="5" t="str" cm="1">
        <f t="array" aca="1" ref="DT204" ca="1">IF($B204="","",IF(DS204=0,0,IF(DD_Payment="",0,IF(DS204&lt;_xlfn.IFS(DD_Frequency="Monthly",1,DD_Frequency="Quarterly",IF(MONTH(DS$2)=1,1,IF(MONTH(DS$2)=4,1,IF(MONTH(DS$2)=7,1,IF(MONTH(DS$2)=10,1,0)))),DD_Frequency="Annually",IF(MONTH(DS$2)=1,1,0))*DD_Payment,DS204,_xlfn.IFS(DD_Frequency="Monthly",1,DD_Frequency="Quarterly",IF(MONTH(DS$2)=1,1,IF(MONTH(DS$2)=4,1,IF(MONTH(DS$2)=7,1,IF(MONTH(DS$2)=10,1,0)))),DD_Frequency="Annually",IF(MONTH(DS$2)=1,1,0))*DD_Payment))))</f>
        <v/>
      </c>
      <c r="DU204" s="3" t="str">
        <f t="shared" ref="DU204" ca="1" si="9953">IF($B204="","",IF(DS204&gt;DT204,(DS204-DT204/2)*(rate_A*(DU$1/365)),0))</f>
        <v/>
      </c>
      <c r="DV204" s="3" t="str">
        <f t="shared" ca="1" si="9702"/>
        <v/>
      </c>
      <c r="DW204" s="3" t="str">
        <f t="shared" ref="DW204" ca="1" si="9954">IF($B204="","",DH204*(1+rate_A*DU$1/365))</f>
        <v/>
      </c>
      <c r="DX204" s="3" t="str">
        <f t="shared" ref="DX204" ca="1" si="9955">IF($B204="","",DI204*(1+rate_A*DU$1/365))</f>
        <v/>
      </c>
      <c r="DY204" s="3" t="str">
        <f t="shared" ref="DY204" ca="1" si="9956">IF($B204="","",DJ204*(1+rate_joint*DU$1/365))</f>
        <v/>
      </c>
      <c r="DZ204" s="5" t="str">
        <f t="shared" ca="1" si="9706"/>
        <v/>
      </c>
      <c r="EA204" s="5" t="str" cm="1">
        <f t="array" aca="1" ref="EA204" ca="1">IF(DZ204="","",_xlfn.IFS(DZ204&lt;='Hidden inputs'!$C$15,DZ204*'Hidden inputs'!$D$15,DZ204&lt;='Hidden inputs'!$C$16,'Hidden inputs'!$C$15*'Hidden inputs'!$D$15+(DZ204-'Hidden inputs'!$B$16)*'Hidden inputs'!$D$16,DZ204&lt;='Hidden inputs'!$C$17,'Hidden inputs'!$C$15*'Hidden inputs'!$D$15+('Hidden inputs'!$C$16-'Hidden inputs'!$B$16)*'Hidden inputs'!$D$16+(DZ204-'Hidden inputs'!$B$17)*'Hidden inputs'!$D$17,DZ204&gt;'Hidden inputs'!$B$18,'Hidden inputs'!$C$15*'Hidden inputs'!$D$15+('Hidden inputs'!$C$16-'Hidden inputs'!$B$16)*'Hidden inputs'!$D$16+('Hidden inputs'!$C$17-'Hidden inputs'!$B$17)*'Hidden inputs'!$D$17+(DZ204-'Hidden inputs'!$B$18)*'Hidden inputs'!$D$18))</f>
        <v/>
      </c>
      <c r="EB204" s="10" t="str">
        <f t="shared" ca="1" si="9707"/>
        <v/>
      </c>
      <c r="EC204" s="5" t="str">
        <f t="shared" ca="1" si="9616"/>
        <v/>
      </c>
      <c r="ED204" s="5" t="str">
        <f t="shared" ca="1" si="9617"/>
        <v/>
      </c>
      <c r="EE204" s="5" t="str">
        <f ca="1">IF($B204="","",'Hidden inputs'!$D$11*DV204+'Hidden inputs'!$E$11*DW204)</f>
        <v/>
      </c>
      <c r="EF204" s="11" t="str">
        <f t="shared" ca="1" si="9529"/>
        <v/>
      </c>
      <c r="EG204" s="9" t="str">
        <f t="shared" ca="1" si="9618"/>
        <v/>
      </c>
      <c r="EH204" s="3" t="str">
        <f t="shared" ca="1" si="9619"/>
        <v/>
      </c>
      <c r="EI204" s="5" t="str" cm="1">
        <f t="array" aca="1" ref="EI204" ca="1">IF($B204="","",IF(EH204=0,0,IF(DD_Payment="",0,IF(EH204&lt;_xlfn.IFS(DD_Frequency="Monthly",1,DD_Frequency="Quarterly",IF(MONTH(EH$2)=1,1,IF(MONTH(EH$2)=4,1,IF(MONTH(EH$2)=7,1,IF(MONTH(EH$2)=10,1,0)))),DD_Frequency="Annually",IF(MONTH(EH$2)=1,1,0))*DD_Payment,EH204,_xlfn.IFS(DD_Frequency="Monthly",1,DD_Frequency="Quarterly",IF(MONTH(EH$2)=1,1,IF(MONTH(EH$2)=4,1,IF(MONTH(EH$2)=7,1,IF(MONTH(EH$2)=10,1,0)))),DD_Frequency="Annually",IF(MONTH(EH$2)=1,1,0))*DD_Payment))))</f>
        <v/>
      </c>
      <c r="EJ204" s="3" t="str">
        <f t="shared" ref="EJ204" ca="1" si="9957">IF($B204="","",IF(EH204&gt;EI204,(EH204-EI204/2)*(rate_A*(EJ$1/365)),0))</f>
        <v/>
      </c>
      <c r="EK204" s="3" t="str">
        <f t="shared" ca="1" si="9709"/>
        <v/>
      </c>
      <c r="EL204" s="3" t="str">
        <f t="shared" ref="EL204" ca="1" si="9958">IF($B204="","",DW204*(1+rate_A*EJ$1/365))</f>
        <v/>
      </c>
      <c r="EM204" s="3" t="str">
        <f t="shared" ref="EM204" ca="1" si="9959">IF($B204="","",DX204*(1+rate_A*EJ$1/365))</f>
        <v/>
      </c>
      <c r="EN204" s="3" t="str">
        <f t="shared" ref="EN204" ca="1" si="9960">IF($B204="","",DY204*(1+rate_joint*EJ$1/365))</f>
        <v/>
      </c>
      <c r="EO204" s="5" t="str">
        <f t="shared" ca="1" si="9713"/>
        <v/>
      </c>
      <c r="EP204" s="5" t="str" cm="1">
        <f t="array" aca="1" ref="EP204" ca="1">IF(EO204="","",_xlfn.IFS(EO204&lt;='Hidden inputs'!$C$15,EO204*'Hidden inputs'!$D$15,EO204&lt;='Hidden inputs'!$C$16,'Hidden inputs'!$C$15*'Hidden inputs'!$D$15+(EO204-'Hidden inputs'!$B$16)*'Hidden inputs'!$D$16,EO204&lt;='Hidden inputs'!$C$17,'Hidden inputs'!$C$15*'Hidden inputs'!$D$15+('Hidden inputs'!$C$16-'Hidden inputs'!$B$16)*'Hidden inputs'!$D$16+(EO204-'Hidden inputs'!$B$17)*'Hidden inputs'!$D$17,EO204&gt;'Hidden inputs'!$B$18,'Hidden inputs'!$C$15*'Hidden inputs'!$D$15+('Hidden inputs'!$C$16-'Hidden inputs'!$B$16)*'Hidden inputs'!$D$16+('Hidden inputs'!$C$17-'Hidden inputs'!$B$17)*'Hidden inputs'!$D$17+(EO204-'Hidden inputs'!$B$18)*'Hidden inputs'!$D$18))</f>
        <v/>
      </c>
      <c r="EQ204" s="10" t="str">
        <f t="shared" ca="1" si="9714"/>
        <v/>
      </c>
      <c r="ER204" s="5" t="str">
        <f t="shared" ca="1" si="9624"/>
        <v/>
      </c>
      <c r="ES204" s="5" t="str">
        <f t="shared" ca="1" si="9625"/>
        <v/>
      </c>
      <c r="ET204" s="5" t="str">
        <f ca="1">IF($B204="","",'Hidden inputs'!$D$11*EK204+'Hidden inputs'!$E$11*EL204)</f>
        <v/>
      </c>
      <c r="EU204" s="11" t="str">
        <f t="shared" ca="1" si="9534"/>
        <v/>
      </c>
      <c r="EV204" s="9" t="str">
        <f t="shared" ca="1" si="9626"/>
        <v/>
      </c>
      <c r="EW204" s="3" t="str">
        <f t="shared" ca="1" si="9627"/>
        <v/>
      </c>
      <c r="EX204" s="5" t="str" cm="1">
        <f t="array" aca="1" ref="EX204" ca="1">IF($B204="","",IF(EW204=0,0,IF(DD_Payment="",0,IF(EW204&lt;_xlfn.IFS(DD_Frequency="Monthly",1,DD_Frequency="Quarterly",IF(MONTH(EW$2)=1,1,IF(MONTH(EW$2)=4,1,IF(MONTH(EW$2)=7,1,IF(MONTH(EW$2)=10,1,0)))),DD_Frequency="Annually",IF(MONTH(EW$2)=1,1,0))*DD_Payment,EW204,_xlfn.IFS(DD_Frequency="Monthly",1,DD_Frequency="Quarterly",IF(MONTH(EW$2)=1,1,IF(MONTH(EW$2)=4,1,IF(MONTH(EW$2)=7,1,IF(MONTH(EW$2)=10,1,0)))),DD_Frequency="Annually",IF(MONTH(EW$2)=1,1,0))*DD_Payment))))</f>
        <v/>
      </c>
      <c r="EY204" s="3" t="str">
        <f t="shared" ref="EY204" ca="1" si="9961">IF($B204="","",IF(EW204&gt;EX204,(EW204-EX204/2)*(rate_A*(EY$1/365)),0))</f>
        <v/>
      </c>
      <c r="EZ204" s="3" t="str">
        <f t="shared" ca="1" si="9716"/>
        <v/>
      </c>
      <c r="FA204" s="3" t="str">
        <f t="shared" ref="FA204" ca="1" si="9962">IF($B204="","",EL204*(1+rate_A*EY$1/365))</f>
        <v/>
      </c>
      <c r="FB204" s="3" t="str">
        <f t="shared" ref="FB204" ca="1" si="9963">IF($B204="","",EM204*(1+rate_A*EY$1/365))</f>
        <v/>
      </c>
      <c r="FC204" s="3" t="str">
        <f t="shared" ref="FC204" ca="1" si="9964">IF($B204="","",EN204*(1+rate_joint*EY$1/365))</f>
        <v/>
      </c>
      <c r="FD204" s="5" t="str">
        <f t="shared" ca="1" si="9720"/>
        <v/>
      </c>
      <c r="FE204" s="5" t="str" cm="1">
        <f t="array" aca="1" ref="FE204" ca="1">IF(FD204="","",_xlfn.IFS(FD204&lt;='Hidden inputs'!$C$15,FD204*'Hidden inputs'!$D$15,FD204&lt;='Hidden inputs'!$C$16,'Hidden inputs'!$C$15*'Hidden inputs'!$D$15+(FD204-'Hidden inputs'!$B$16)*'Hidden inputs'!$D$16,FD204&lt;='Hidden inputs'!$C$17,'Hidden inputs'!$C$15*'Hidden inputs'!$D$15+('Hidden inputs'!$C$16-'Hidden inputs'!$B$16)*'Hidden inputs'!$D$16+(FD204-'Hidden inputs'!$B$17)*'Hidden inputs'!$D$17,FD204&gt;'Hidden inputs'!$B$18,'Hidden inputs'!$C$15*'Hidden inputs'!$D$15+('Hidden inputs'!$C$16-'Hidden inputs'!$B$16)*'Hidden inputs'!$D$16+('Hidden inputs'!$C$17-'Hidden inputs'!$B$17)*'Hidden inputs'!$D$17+(FD204-'Hidden inputs'!$B$18)*'Hidden inputs'!$D$18))</f>
        <v/>
      </c>
      <c r="FF204" s="10" t="str">
        <f t="shared" ca="1" si="9721"/>
        <v/>
      </c>
      <c r="FG204" s="5" t="str">
        <f t="shared" ca="1" si="9632"/>
        <v/>
      </c>
      <c r="FH204" s="5" t="str">
        <f t="shared" ca="1" si="9633"/>
        <v/>
      </c>
      <c r="FI204" s="5" t="str">
        <f ca="1">IF($B204="","",'Hidden inputs'!$D$11*EZ204+'Hidden inputs'!$E$11*FA204)</f>
        <v/>
      </c>
      <c r="FJ204" s="11" t="str">
        <f t="shared" ca="1" si="9539"/>
        <v/>
      </c>
      <c r="FK204" s="9" t="str">
        <f t="shared" ca="1" si="9634"/>
        <v/>
      </c>
      <c r="FL204" s="3" t="str">
        <f t="shared" ca="1" si="9635"/>
        <v/>
      </c>
      <c r="FM204" s="5" t="str" cm="1">
        <f t="array" aca="1" ref="FM204" ca="1">IF($B204="","",IF(FL204=0,0,IF(DD_Payment="",0,IF(FL204&lt;_xlfn.IFS(DD_Frequency="Monthly",1,DD_Frequency="Quarterly",IF(MONTH(FL$2)=1,1,IF(MONTH(FL$2)=4,1,IF(MONTH(FL$2)=7,1,IF(MONTH(FL$2)=10,1,0)))),DD_Frequency="Annually",IF(MONTH(FL$2)=1,1,0))*DD_Payment,FL204,_xlfn.IFS(DD_Frequency="Monthly",1,DD_Frequency="Quarterly",IF(MONTH(FL$2)=1,1,IF(MONTH(FL$2)=4,1,IF(MONTH(FL$2)=7,1,IF(MONTH(FL$2)=10,1,0)))),DD_Frequency="Annually",IF(MONTH(FL$2)=1,1,0))*DD_Payment))))</f>
        <v/>
      </c>
      <c r="FN204" s="3" t="str">
        <f t="shared" ref="FN204" ca="1" si="9965">IF($B204="","",IF(FL204&gt;FM204,(FL204-FM204/2)*(rate_A*(FN$1/365)),0))</f>
        <v/>
      </c>
      <c r="FO204" s="3" t="str">
        <f t="shared" ca="1" si="9723"/>
        <v/>
      </c>
      <c r="FP204" s="3" t="str">
        <f t="shared" ref="FP204" ca="1" si="9966">IF($B204="","",FA204*(1+rate_A*FN$1/365))</f>
        <v/>
      </c>
      <c r="FQ204" s="3" t="str">
        <f t="shared" ref="FQ204" ca="1" si="9967">IF($B204="","",FB204*(1+rate_A*FN$1/365))</f>
        <v/>
      </c>
      <c r="FR204" s="3" t="str">
        <f t="shared" ref="FR204" ca="1" si="9968">IF($B204="","",FC204*(1+rate_joint*FN$1/365))</f>
        <v/>
      </c>
      <c r="FS204" s="5" t="str">
        <f t="shared" ca="1" si="9727"/>
        <v/>
      </c>
      <c r="FT204" s="5" t="str" cm="1">
        <f t="array" aca="1" ref="FT204" ca="1">IF(FS204="","",_xlfn.IFS(FS204&lt;='Hidden inputs'!$C$15,FS204*'Hidden inputs'!$D$15,FS204&lt;='Hidden inputs'!$C$16,'Hidden inputs'!$C$15*'Hidden inputs'!$D$15+(FS204-'Hidden inputs'!$B$16)*'Hidden inputs'!$D$16,FS204&lt;='Hidden inputs'!$C$17,'Hidden inputs'!$C$15*'Hidden inputs'!$D$15+('Hidden inputs'!$C$16-'Hidden inputs'!$B$16)*'Hidden inputs'!$D$16+(FS204-'Hidden inputs'!$B$17)*'Hidden inputs'!$D$17,FS204&gt;'Hidden inputs'!$B$18,'Hidden inputs'!$C$15*'Hidden inputs'!$D$15+('Hidden inputs'!$C$16-'Hidden inputs'!$B$16)*'Hidden inputs'!$D$16+('Hidden inputs'!$C$17-'Hidden inputs'!$B$17)*'Hidden inputs'!$D$17+(FS204-'Hidden inputs'!$B$18)*'Hidden inputs'!$D$18))</f>
        <v/>
      </c>
      <c r="FU204" s="10" t="str">
        <f t="shared" ca="1" si="9728"/>
        <v/>
      </c>
      <c r="FV204" s="5" t="str">
        <f t="shared" ca="1" si="9640"/>
        <v/>
      </c>
      <c r="FW204" s="5" t="str">
        <f t="shared" ca="1" si="9641"/>
        <v/>
      </c>
      <c r="FX204" s="5" t="str">
        <f ca="1">IF($B204="","",'Hidden inputs'!$D$11*FO204+'Hidden inputs'!$E$11*FP204)</f>
        <v/>
      </c>
      <c r="FY204" s="11" t="str">
        <f t="shared" ca="1" si="9544"/>
        <v/>
      </c>
      <c r="FZ204" s="9" t="str">
        <f t="shared" ca="1" si="9642"/>
        <v/>
      </c>
      <c r="GA204" s="5" t="str">
        <f t="shared" ca="1" si="9643"/>
        <v/>
      </c>
      <c r="GB204" s="5" t="str">
        <f t="shared" ca="1" si="9644"/>
        <v/>
      </c>
      <c r="GC204" s="5" t="str">
        <f t="shared" ca="1" si="9545"/>
        <v/>
      </c>
      <c r="GD204" s="5" t="str">
        <f t="shared" ca="1" si="9546"/>
        <v/>
      </c>
    </row>
    <row r="205" spans="1:186" x14ac:dyDescent="0.35">
      <c r="A205" s="2"/>
      <c r="B205" s="6" t="str">
        <f t="shared" ca="1" si="9547"/>
        <v/>
      </c>
      <c r="C205" s="5" t="str">
        <f t="shared" ca="1" si="9645"/>
        <v/>
      </c>
      <c r="D205" s="5" t="str" cm="1">
        <f t="array" aca="1" ref="D205" ca="1">IF($B205="","",IF(C205=0,0,IF(DD_Payment="",0,IF(C205&lt;_xlfn.IFS(DD_Frequency="Monthly",1,DD_Frequency="Quarterly",IF(MONTH(C$2)=1,1,IF(MONTH(C$2)=4,1,IF(MONTH(C$2)=7,1,IF(MONTH(C$2)=10,1,0)))),DD_Frequency="Annually",IF(MONTH(C$2)=1,1,0))*DD_Payment,C205,_xlfn.IFS(DD_Frequency="Monthly",1,DD_Frequency="Quarterly",IF(MONTH(C$2)=1,1,IF(MONTH(C$2)=4,1,IF(MONTH(C$2)=7,1,IF(MONTH(C$2)=10,1,0)))),DD_Frequency="Annually",IF(MONTH(C$2)=1,1,0))*DD_Payment))))</f>
        <v/>
      </c>
      <c r="E205" s="5" t="str">
        <f t="shared" ref="E205" ca="1" si="9969">IF(B205="","",IF(C205&gt;D205,(C205-D205/2)*(rate_A*(E$1/365)),0))</f>
        <v/>
      </c>
      <c r="F205" s="5" t="str">
        <f t="shared" ca="1" si="9549"/>
        <v/>
      </c>
      <c r="G205" s="5" t="str">
        <f t="shared" ref="G205" ca="1" si="9970">IF(B205="","",G204*(1+rate_A*E$1/365))</f>
        <v/>
      </c>
      <c r="H205" s="5" t="str">
        <f t="shared" ref="H205" ca="1" si="9971">IF(B205="","",H204*(1+rate_A*E$1/365))</f>
        <v/>
      </c>
      <c r="I205" s="5" t="str">
        <f t="shared" ref="I205" ca="1" si="9972">IF(B205="","",I204*(1+rate_joint*E$1/365))</f>
        <v/>
      </c>
      <c r="J205" s="5" t="str">
        <f t="shared" ca="1" si="9650"/>
        <v/>
      </c>
      <c r="K205" s="5" t="str" cm="1">
        <f t="array" aca="1" ref="K205" ca="1">IF(J205="","",_xlfn.IFS(J205&lt;='Hidden inputs'!$C$15,J205*'Hidden inputs'!$D$15,J205&lt;='Hidden inputs'!$C$16,'Hidden inputs'!$C$15*'Hidden inputs'!$D$15+(J205-'Hidden inputs'!$B$16)*'Hidden inputs'!$D$16,J205&lt;='Hidden inputs'!$C$17,'Hidden inputs'!$C$15*'Hidden inputs'!$D$15+('Hidden inputs'!$C$16-'Hidden inputs'!$B$16)*'Hidden inputs'!$D$16+(J205-'Hidden inputs'!$B$17)*'Hidden inputs'!$D$17,J205&gt;'Hidden inputs'!$B$18,'Hidden inputs'!$C$15*'Hidden inputs'!$D$15+('Hidden inputs'!$C$16-'Hidden inputs'!$B$16)*'Hidden inputs'!$D$16+('Hidden inputs'!$C$17-'Hidden inputs'!$B$17)*'Hidden inputs'!$D$17+(J205-'Hidden inputs'!$B$18)*'Hidden inputs'!$D$18))</f>
        <v/>
      </c>
      <c r="L205" s="11" t="str">
        <f t="shared" ca="1" si="9651"/>
        <v/>
      </c>
      <c r="M205" s="5" t="str">
        <f t="shared" ca="1" si="9553"/>
        <v/>
      </c>
      <c r="N205" s="5" t="str">
        <f t="shared" ca="1" si="9554"/>
        <v/>
      </c>
      <c r="O205" s="5" t="str">
        <f ca="1">IF(B205="","",'Hidden inputs'!$D$11*F205+'Hidden inputs'!$E$11*G205)</f>
        <v/>
      </c>
      <c r="P205" s="11" t="str">
        <f t="shared" ca="1" si="9488"/>
        <v/>
      </c>
      <c r="Q205" s="20" t="str">
        <f t="shared" ca="1" si="9489"/>
        <v/>
      </c>
      <c r="R205" s="3" t="str">
        <f t="shared" ca="1" si="9555"/>
        <v/>
      </c>
      <c r="S205" s="5" t="str" cm="1">
        <f t="array" aca="1" ref="S205" ca="1">IF($B205="","",IF(R205=0,0,IF(DD_Payment="",0,IF(R205&lt;_xlfn.IFS(DD_Frequency="Monthly",1,DD_Frequency="Quarterly",IF(MONTH(R$2)=1,1,IF(MONTH(R$2)=4,1,IF(MONTH(R$2)=7,1,IF(MONTH(R$2)=10,1,0)))),DD_Frequency="Annually",IF(MONTH(R$2)=1,1,0))*DD_Payment,R205,_xlfn.IFS(DD_Frequency="Monthly",1,DD_Frequency="Quarterly",IF(MONTH(R$2)=1,1,IF(MONTH(R$2)=4,1,IF(MONTH(R$2)=7,1,IF(MONTH(R$2)=10,1,0)))),DD_Frequency="Annually",IF(MONTH(R$2)=1,1,0))*DD_Payment))))</f>
        <v/>
      </c>
      <c r="T205" s="3" t="str">
        <f t="shared" ref="T205" ca="1" si="9973">IF(B205="","",IF(R205&gt;S205,(R205-S205/2)*(rate_A*((T$1+A205)/365)),0))</f>
        <v/>
      </c>
      <c r="U205" s="3" t="str">
        <f t="shared" ca="1" si="9557"/>
        <v/>
      </c>
      <c r="V205" s="3" t="str">
        <f t="shared" ref="V205" ca="1" si="9974">IF(B205="","",G205*(1+rate_A*(T$1+A205)/365))</f>
        <v/>
      </c>
      <c r="W205" s="3" t="str">
        <f t="shared" ref="W205" ca="1" si="9975">IF(B205="","",H205*(1+rate_A*(T$1+A205)/365))</f>
        <v/>
      </c>
      <c r="X205" s="3" t="str">
        <f t="shared" ref="X205" ca="1" si="9976">IF(B205="","",I205*(1+rate_joint*(T$1+A205)/365))</f>
        <v/>
      </c>
      <c r="Y205" s="5" t="str">
        <f t="shared" ca="1" si="9656"/>
        <v/>
      </c>
      <c r="Z205" s="5" t="str" cm="1">
        <f t="array" aca="1" ref="Z205" ca="1">IF(Y205="","",_xlfn.IFS(Y205&lt;='Hidden inputs'!$C$15,Y205*'Hidden inputs'!$D$15,Y205&lt;='Hidden inputs'!$C$16,'Hidden inputs'!$C$15*'Hidden inputs'!$D$15+(Y205-'Hidden inputs'!$B$16)*'Hidden inputs'!$D$16,Y205&lt;='Hidden inputs'!$C$17,'Hidden inputs'!$C$15*'Hidden inputs'!$D$15+('Hidden inputs'!$C$16-'Hidden inputs'!$B$16)*'Hidden inputs'!$D$16+(Y205-'Hidden inputs'!$B$17)*'Hidden inputs'!$D$17,Y205&gt;'Hidden inputs'!$B$18,'Hidden inputs'!$C$15*'Hidden inputs'!$D$15+('Hidden inputs'!$C$16-'Hidden inputs'!$B$16)*'Hidden inputs'!$D$16+('Hidden inputs'!$C$17-'Hidden inputs'!$B$17)*'Hidden inputs'!$D$17+(Y205-'Hidden inputs'!$B$18)*'Hidden inputs'!$D$18))</f>
        <v/>
      </c>
      <c r="AA205" s="10" t="str">
        <f t="shared" ca="1" si="9657"/>
        <v/>
      </c>
      <c r="AB205" s="5" t="str">
        <f t="shared" ca="1" si="9561"/>
        <v/>
      </c>
      <c r="AC205" s="5" t="str">
        <f t="shared" ca="1" si="9658"/>
        <v/>
      </c>
      <c r="AD205" s="5" t="str">
        <f ca="1">IF(B205="","",'Hidden inputs'!$D$11*U205+'Hidden inputs'!$E$11*V205)</f>
        <v/>
      </c>
      <c r="AE205" s="11" t="str">
        <f t="shared" ca="1" si="9494"/>
        <v/>
      </c>
      <c r="AF205" s="9" t="str">
        <f t="shared" ca="1" si="9562"/>
        <v/>
      </c>
      <c r="AG205" s="3" t="str">
        <f t="shared" ca="1" si="9563"/>
        <v/>
      </c>
      <c r="AH205" s="5" t="str" cm="1">
        <f t="array" aca="1" ref="AH205" ca="1">IF($B205="","",IF(AG205=0,0,IF(DD_Payment="",0,IF(AG205&lt;_xlfn.IFS(DD_Frequency="Monthly",1,DD_Frequency="Quarterly",IF(MONTH(AG$2)=1,1,IF(MONTH(AG$2)=4,1,IF(MONTH(AG$2)=7,1,IF(MONTH(AG$2)=10,1,0)))),DD_Frequency="Annually",IF(MONTH(AG$2)=1,1,0))*DD_Payment,AG205,_xlfn.IFS(DD_Frequency="Monthly",1,DD_Frequency="Quarterly",IF(MONTH(AG$2)=1,1,IF(MONTH(AG$2)=4,1,IF(MONTH(AG$2)=7,1,IF(MONTH(AG$2)=10,1,0)))),DD_Frequency="Annually",IF(MONTH(AG$2)=1,1,0))*DD_Payment))))</f>
        <v/>
      </c>
      <c r="AI205" s="3" t="str">
        <f t="shared" ref="AI205" ca="1" si="9977">IF($B205="","",IF(AG205&gt;AH205,(AG205-AH205/2)*(rate_A*(AI$1/365)),0))</f>
        <v/>
      </c>
      <c r="AJ205" s="3" t="str">
        <f t="shared" ca="1" si="9660"/>
        <v/>
      </c>
      <c r="AK205" s="3" t="str">
        <f t="shared" ref="AK205" ca="1" si="9978">IF($B205="","",V205*(1+rate_A*AI$1/365))</f>
        <v/>
      </c>
      <c r="AL205" s="3" t="str">
        <f t="shared" ref="AL205" ca="1" si="9979">IF($B205="","",W205*(1+rate_A*AI$1/365))</f>
        <v/>
      </c>
      <c r="AM205" s="3" t="str">
        <f t="shared" ref="AM205" ca="1" si="9980">IF($B205="","",X205*(1+rate_joint*AI$1/365))</f>
        <v/>
      </c>
      <c r="AN205" s="5" t="str">
        <f t="shared" ca="1" si="9664"/>
        <v/>
      </c>
      <c r="AO205" s="5" t="str" cm="1">
        <f t="array" aca="1" ref="AO205" ca="1">IF(AN205="","",_xlfn.IFS(AN205&lt;='Hidden inputs'!$C$15,AN205*'Hidden inputs'!$D$15,AN205&lt;='Hidden inputs'!$C$16,'Hidden inputs'!$C$15*'Hidden inputs'!$D$15+(AN205-'Hidden inputs'!$B$16)*'Hidden inputs'!$D$16,AN205&lt;='Hidden inputs'!$C$17,'Hidden inputs'!$C$15*'Hidden inputs'!$D$15+('Hidden inputs'!$C$16-'Hidden inputs'!$B$16)*'Hidden inputs'!$D$16+(AN205-'Hidden inputs'!$B$17)*'Hidden inputs'!$D$17,AN205&gt;'Hidden inputs'!$B$18,'Hidden inputs'!$C$15*'Hidden inputs'!$D$15+('Hidden inputs'!$C$16-'Hidden inputs'!$B$16)*'Hidden inputs'!$D$16+('Hidden inputs'!$C$17-'Hidden inputs'!$B$17)*'Hidden inputs'!$D$17+(AN205-'Hidden inputs'!$B$18)*'Hidden inputs'!$D$18))</f>
        <v/>
      </c>
      <c r="AP205" s="10" t="str">
        <f t="shared" ca="1" si="9665"/>
        <v/>
      </c>
      <c r="AQ205" s="5" t="str">
        <f t="shared" ca="1" si="9568"/>
        <v/>
      </c>
      <c r="AR205" s="5" t="str">
        <f t="shared" ca="1" si="9569"/>
        <v/>
      </c>
      <c r="AS205" s="5" t="str">
        <f ca="1">IF($B205="","",'Hidden inputs'!$D$11*AJ205+'Hidden inputs'!$E$11*AK205)</f>
        <v/>
      </c>
      <c r="AT205" s="11" t="str">
        <f t="shared" ca="1" si="9499"/>
        <v/>
      </c>
      <c r="AU205" s="9" t="str">
        <f t="shared" ca="1" si="9570"/>
        <v/>
      </c>
      <c r="AV205" s="3" t="str">
        <f t="shared" ca="1" si="9571"/>
        <v/>
      </c>
      <c r="AW205" s="5" t="str" cm="1">
        <f t="array" aca="1" ref="AW205" ca="1">IF($B205="","",IF(AV205=0,0,IF(DD_Payment="",0,IF(AV205&lt;_xlfn.IFS(DD_Frequency="Monthly",1,DD_Frequency="Quarterly",IF(MONTH(AV$2)=1,1,IF(MONTH(AV$2)=4,1,IF(MONTH(AV$2)=7,1,IF(MONTH(AV$2)=10,1,0)))),DD_Frequency="Annually",IF(MONTH(AV$2)=1,1,0))*DD_Payment,AV205,_xlfn.IFS(DD_Frequency="Monthly",1,DD_Frequency="Quarterly",IF(MONTH(AV$2)=1,1,IF(MONTH(AV$2)=4,1,IF(MONTH(AV$2)=7,1,IF(MONTH(AV$2)=10,1,0)))),DD_Frequency="Annually",IF(MONTH(AV$2)=1,1,0))*DD_Payment))))</f>
        <v/>
      </c>
      <c r="AX205" s="3" t="str">
        <f t="shared" ref="AX205" ca="1" si="9981">IF($B205="","",IF(AV205&gt;AW205,(AV205-AW205/2)*(rate_A*(AX$1/365)),0))</f>
        <v/>
      </c>
      <c r="AY205" s="3" t="str">
        <f t="shared" ca="1" si="9667"/>
        <v/>
      </c>
      <c r="AZ205" s="3" t="str">
        <f t="shared" ref="AZ205" ca="1" si="9982">IF($B205="","",AK205*(1+rate_A*AX$1/365))</f>
        <v/>
      </c>
      <c r="BA205" s="3" t="str">
        <f t="shared" ref="BA205" ca="1" si="9983">IF($B205="","",AL205*(1+rate_A*AX$1/365))</f>
        <v/>
      </c>
      <c r="BB205" s="3" t="str">
        <f t="shared" ref="BB205" ca="1" si="9984">IF($B205="","",AM205*(1+rate_joint*AX$1/365))</f>
        <v/>
      </c>
      <c r="BC205" s="5" t="str">
        <f t="shared" ca="1" si="9671"/>
        <v/>
      </c>
      <c r="BD205" s="5" t="str" cm="1">
        <f t="array" aca="1" ref="BD205" ca="1">IF(BC205="","",_xlfn.IFS(BC205&lt;='Hidden inputs'!$C$15,BC205*'Hidden inputs'!$D$15,BC205&lt;='Hidden inputs'!$C$16,'Hidden inputs'!$C$15*'Hidden inputs'!$D$15+(BC205-'Hidden inputs'!$B$16)*'Hidden inputs'!$D$16,BC205&lt;='Hidden inputs'!$C$17,'Hidden inputs'!$C$15*'Hidden inputs'!$D$15+('Hidden inputs'!$C$16-'Hidden inputs'!$B$16)*'Hidden inputs'!$D$16+(BC205-'Hidden inputs'!$B$17)*'Hidden inputs'!$D$17,BC205&gt;'Hidden inputs'!$B$18,'Hidden inputs'!$C$15*'Hidden inputs'!$D$15+('Hidden inputs'!$C$16-'Hidden inputs'!$B$16)*'Hidden inputs'!$D$16+('Hidden inputs'!$C$17-'Hidden inputs'!$B$17)*'Hidden inputs'!$D$17+(BC205-'Hidden inputs'!$B$18)*'Hidden inputs'!$D$18))</f>
        <v/>
      </c>
      <c r="BE205" s="10" t="str">
        <f t="shared" ca="1" si="9672"/>
        <v/>
      </c>
      <c r="BF205" s="5" t="str">
        <f t="shared" ca="1" si="9576"/>
        <v/>
      </c>
      <c r="BG205" s="5" t="str">
        <f t="shared" ca="1" si="9577"/>
        <v/>
      </c>
      <c r="BH205" s="5" t="str">
        <f ca="1">IF($B205="","",'Hidden inputs'!$D$11*AY205+'Hidden inputs'!$E$11*AZ205)</f>
        <v/>
      </c>
      <c r="BI205" s="11" t="str">
        <f t="shared" ca="1" si="9504"/>
        <v/>
      </c>
      <c r="BJ205" s="9" t="str">
        <f t="shared" ca="1" si="9578"/>
        <v/>
      </c>
      <c r="BK205" s="3" t="str">
        <f t="shared" ca="1" si="9579"/>
        <v/>
      </c>
      <c r="BL205" s="5" t="str" cm="1">
        <f t="array" aca="1" ref="BL205" ca="1">IF($B205="","",IF(BK205=0,0,IF(DD_Payment="",0,IF(BK205&lt;_xlfn.IFS(DD_Frequency="Monthly",1,DD_Frequency="Quarterly",IF(MONTH(BK$2)=1,1,IF(MONTH(BK$2)=4,1,IF(MONTH(BK$2)=7,1,IF(MONTH(BK$2)=10,1,0)))),DD_Frequency="Annually",IF(MONTH(BK$2)=1,1,0))*DD_Payment,BK205,_xlfn.IFS(DD_Frequency="Monthly",1,DD_Frequency="Quarterly",IF(MONTH(BK$2)=1,1,IF(MONTH(BK$2)=4,1,IF(MONTH(BK$2)=7,1,IF(MONTH(BK$2)=10,1,0)))),DD_Frequency="Annually",IF(MONTH(BK$2)=1,1,0))*DD_Payment))))</f>
        <v/>
      </c>
      <c r="BM205" s="3" t="str">
        <f t="shared" ref="BM205" ca="1" si="9985">IF($B205="","",IF(BK205&gt;BL205,(BK205-BL205/2)*(rate_A*(BM$1/365)),0))</f>
        <v/>
      </c>
      <c r="BN205" s="3" t="str">
        <f t="shared" ca="1" si="9674"/>
        <v/>
      </c>
      <c r="BO205" s="3" t="str">
        <f t="shared" ref="BO205" ca="1" si="9986">IF($B205="","",AZ205*(1+rate_A*BM$1/365))</f>
        <v/>
      </c>
      <c r="BP205" s="3" t="str">
        <f t="shared" ref="BP205" ca="1" si="9987">IF($B205="","",BA205*(1+rate_A*BM$1/365))</f>
        <v/>
      </c>
      <c r="BQ205" s="3" t="str">
        <f t="shared" ref="BQ205" ca="1" si="9988">IF($B205="","",BB205*(1+rate_joint*BM$1/365))</f>
        <v/>
      </c>
      <c r="BR205" s="5" t="str">
        <f t="shared" ca="1" si="9678"/>
        <v/>
      </c>
      <c r="BS205" s="5" t="str" cm="1">
        <f t="array" aca="1" ref="BS205" ca="1">IF(BR205="","",_xlfn.IFS(BR205&lt;='Hidden inputs'!$C$15,BR205*'Hidden inputs'!$D$15,BR205&lt;='Hidden inputs'!$C$16,'Hidden inputs'!$C$15*'Hidden inputs'!$D$15+(BR205-'Hidden inputs'!$B$16)*'Hidden inputs'!$D$16,BR205&lt;='Hidden inputs'!$C$17,'Hidden inputs'!$C$15*'Hidden inputs'!$D$15+('Hidden inputs'!$C$16-'Hidden inputs'!$B$16)*'Hidden inputs'!$D$16+(BR205-'Hidden inputs'!$B$17)*'Hidden inputs'!$D$17,BR205&gt;'Hidden inputs'!$B$18,'Hidden inputs'!$C$15*'Hidden inputs'!$D$15+('Hidden inputs'!$C$16-'Hidden inputs'!$B$16)*'Hidden inputs'!$D$16+('Hidden inputs'!$C$17-'Hidden inputs'!$B$17)*'Hidden inputs'!$D$17+(BR205-'Hidden inputs'!$B$18)*'Hidden inputs'!$D$18))</f>
        <v/>
      </c>
      <c r="BT205" s="10" t="str">
        <f t="shared" ca="1" si="9679"/>
        <v/>
      </c>
      <c r="BU205" s="5" t="str">
        <f t="shared" ca="1" si="9584"/>
        <v/>
      </c>
      <c r="BV205" s="5" t="str">
        <f t="shared" ca="1" si="9585"/>
        <v/>
      </c>
      <c r="BW205" s="5" t="str">
        <f ca="1">IF($B205="","",'Hidden inputs'!$D$11*BN205+'Hidden inputs'!$E$11*BO205)</f>
        <v/>
      </c>
      <c r="BX205" s="11" t="str">
        <f t="shared" ca="1" si="9509"/>
        <v/>
      </c>
      <c r="BY205" s="9" t="str">
        <f t="shared" ca="1" si="9586"/>
        <v/>
      </c>
      <c r="BZ205" s="3" t="str">
        <f t="shared" ca="1" si="9587"/>
        <v/>
      </c>
      <c r="CA205" s="5" t="str" cm="1">
        <f t="array" aca="1" ref="CA205" ca="1">IF($B205="","",IF(BZ205=0,0,IF(DD_Payment="",0,IF(BZ205&lt;_xlfn.IFS(DD_Frequency="Monthly",1,DD_Frequency="Quarterly",IF(MONTH(BZ$2)=1,1,IF(MONTH(BZ$2)=4,1,IF(MONTH(BZ$2)=7,1,IF(MONTH(BZ$2)=10,1,0)))),DD_Frequency="Annually",IF(MONTH(BZ$2)=1,1,0))*DD_Payment,BZ205,_xlfn.IFS(DD_Frequency="Monthly",1,DD_Frequency="Quarterly",IF(MONTH(BZ$2)=1,1,IF(MONTH(BZ$2)=4,1,IF(MONTH(BZ$2)=7,1,IF(MONTH(BZ$2)=10,1,0)))),DD_Frequency="Annually",IF(MONTH(BZ$2)=1,1,0))*DD_Payment))))</f>
        <v/>
      </c>
      <c r="CB205" s="3" t="str">
        <f t="shared" ref="CB205" ca="1" si="9989">IF($B205="","",IF(BZ205&gt;CA205,(BZ205-CA205/2)*(rate_A*(CB$1/365)),0))</f>
        <v/>
      </c>
      <c r="CC205" s="3" t="str">
        <f t="shared" ca="1" si="9681"/>
        <v/>
      </c>
      <c r="CD205" s="3" t="str">
        <f t="shared" ref="CD205" ca="1" si="9990">IF($B205="","",BO205*(1+rate_A*CB$1/365))</f>
        <v/>
      </c>
      <c r="CE205" s="3" t="str">
        <f t="shared" ref="CE205" ca="1" si="9991">IF($B205="","",BP205*(1+rate_A*CB$1/365))</f>
        <v/>
      </c>
      <c r="CF205" s="3" t="str">
        <f t="shared" ref="CF205" ca="1" si="9992">IF($B205="","",BQ205*(1+rate_joint*CB$1/365))</f>
        <v/>
      </c>
      <c r="CG205" s="5" t="str">
        <f t="shared" ca="1" si="9685"/>
        <v/>
      </c>
      <c r="CH205" s="5" t="str" cm="1">
        <f t="array" aca="1" ref="CH205" ca="1">IF(CG205="","",_xlfn.IFS(CG205&lt;='Hidden inputs'!$C$15,CG205*'Hidden inputs'!$D$15,CG205&lt;='Hidden inputs'!$C$16,'Hidden inputs'!$C$15*'Hidden inputs'!$D$15+(CG205-'Hidden inputs'!$B$16)*'Hidden inputs'!$D$16,CG205&lt;='Hidden inputs'!$C$17,'Hidden inputs'!$C$15*'Hidden inputs'!$D$15+('Hidden inputs'!$C$16-'Hidden inputs'!$B$16)*'Hidden inputs'!$D$16+(CG205-'Hidden inputs'!$B$17)*'Hidden inputs'!$D$17,CG205&gt;'Hidden inputs'!$B$18,'Hidden inputs'!$C$15*'Hidden inputs'!$D$15+('Hidden inputs'!$C$16-'Hidden inputs'!$B$16)*'Hidden inputs'!$D$16+('Hidden inputs'!$C$17-'Hidden inputs'!$B$17)*'Hidden inputs'!$D$17+(CG205-'Hidden inputs'!$B$18)*'Hidden inputs'!$D$18))</f>
        <v/>
      </c>
      <c r="CI205" s="10" t="str">
        <f t="shared" ca="1" si="9686"/>
        <v/>
      </c>
      <c r="CJ205" s="5" t="str">
        <f t="shared" ca="1" si="9592"/>
        <v/>
      </c>
      <c r="CK205" s="5" t="str">
        <f t="shared" ca="1" si="9593"/>
        <v/>
      </c>
      <c r="CL205" s="5" t="str">
        <f ca="1">IF($B205="","",'Hidden inputs'!$D$11*CC205+'Hidden inputs'!$E$11*CD205)</f>
        <v/>
      </c>
      <c r="CM205" s="11" t="str">
        <f t="shared" ca="1" si="9514"/>
        <v/>
      </c>
      <c r="CN205" s="9" t="str">
        <f t="shared" ca="1" si="9594"/>
        <v/>
      </c>
      <c r="CO205" s="3" t="str">
        <f t="shared" ca="1" si="9595"/>
        <v/>
      </c>
      <c r="CP205" s="5" t="str" cm="1">
        <f t="array" aca="1" ref="CP205" ca="1">IF($B205="","",IF(CO205=0,0,IF(DD_Payment="",0,IF(CO205&lt;_xlfn.IFS(DD_Frequency="Monthly",1,DD_Frequency="Quarterly",IF(MONTH(CO$2)=1,1,IF(MONTH(CO$2)=4,1,IF(MONTH(CO$2)=7,1,IF(MONTH(CO$2)=10,1,0)))),DD_Frequency="Annually",IF(MONTH(CO$2)=1,1,0))*DD_Payment,CO205,_xlfn.IFS(DD_Frequency="Monthly",1,DD_Frequency="Quarterly",IF(MONTH(CO$2)=1,1,IF(MONTH(CO$2)=4,1,IF(MONTH(CO$2)=7,1,IF(MONTH(CO$2)=10,1,0)))),DD_Frequency="Annually",IF(MONTH(CO$2)=1,1,0))*DD_Payment))))</f>
        <v/>
      </c>
      <c r="CQ205" s="3" t="str">
        <f t="shared" ref="CQ205" ca="1" si="9993">IF($B205="","",IF(CO205&gt;CP205,(CO205-CP205/2)*(rate_A*(CQ$1/365)),0))</f>
        <v/>
      </c>
      <c r="CR205" s="3" t="str">
        <f t="shared" ca="1" si="9688"/>
        <v/>
      </c>
      <c r="CS205" s="3" t="str">
        <f t="shared" ref="CS205" ca="1" si="9994">IF($B205="","",CD205*(1+rate_A*CQ$1/365))</f>
        <v/>
      </c>
      <c r="CT205" s="3" t="str">
        <f t="shared" ref="CT205" ca="1" si="9995">IF($B205="","",CE205*(1+rate_A*CQ$1/365))</f>
        <v/>
      </c>
      <c r="CU205" s="3" t="str">
        <f t="shared" ref="CU205" ca="1" si="9996">IF($B205="","",CF205*(1+rate_joint*CQ$1/365))</f>
        <v/>
      </c>
      <c r="CV205" s="5" t="str">
        <f t="shared" ca="1" si="9692"/>
        <v/>
      </c>
      <c r="CW205" s="5" t="str" cm="1">
        <f t="array" aca="1" ref="CW205" ca="1">IF(CV205="","",_xlfn.IFS(CV205&lt;='Hidden inputs'!$C$15,CV205*'Hidden inputs'!$D$15,CV205&lt;='Hidden inputs'!$C$16,'Hidden inputs'!$C$15*'Hidden inputs'!$D$15+(CV205-'Hidden inputs'!$B$16)*'Hidden inputs'!$D$16,CV205&lt;='Hidden inputs'!$C$17,'Hidden inputs'!$C$15*'Hidden inputs'!$D$15+('Hidden inputs'!$C$16-'Hidden inputs'!$B$16)*'Hidden inputs'!$D$16+(CV205-'Hidden inputs'!$B$17)*'Hidden inputs'!$D$17,CV205&gt;'Hidden inputs'!$B$18,'Hidden inputs'!$C$15*'Hidden inputs'!$D$15+('Hidden inputs'!$C$16-'Hidden inputs'!$B$16)*'Hidden inputs'!$D$16+('Hidden inputs'!$C$17-'Hidden inputs'!$B$17)*'Hidden inputs'!$D$17+(CV205-'Hidden inputs'!$B$18)*'Hidden inputs'!$D$18))</f>
        <v/>
      </c>
      <c r="CX205" s="10" t="str">
        <f t="shared" ca="1" si="9693"/>
        <v/>
      </c>
      <c r="CY205" s="5" t="str">
        <f t="shared" ca="1" si="9600"/>
        <v/>
      </c>
      <c r="CZ205" s="5" t="str">
        <f t="shared" ca="1" si="9601"/>
        <v/>
      </c>
      <c r="DA205" s="5" t="str">
        <f ca="1">IF($B205="","",'Hidden inputs'!$D$11*CR205+'Hidden inputs'!$E$11*CS205)</f>
        <v/>
      </c>
      <c r="DB205" s="11" t="str">
        <f t="shared" ca="1" si="9519"/>
        <v/>
      </c>
      <c r="DC205" s="9" t="str">
        <f t="shared" ca="1" si="9602"/>
        <v/>
      </c>
      <c r="DD205" s="3" t="str">
        <f t="shared" ca="1" si="9603"/>
        <v/>
      </c>
      <c r="DE205" s="5" t="str" cm="1">
        <f t="array" aca="1" ref="DE205" ca="1">IF($B205="","",IF(DD205=0,0,IF(DD_Payment="",0,IF(DD205&lt;_xlfn.IFS(DD_Frequency="Monthly",1,DD_Frequency="Quarterly",IF(MONTH(DD$2)=1,1,IF(MONTH(DD$2)=4,1,IF(MONTH(DD$2)=7,1,IF(MONTH(DD$2)=10,1,0)))),DD_Frequency="Annually",IF(MONTH(DD$2)=1,1,0))*DD_Payment,DD205,_xlfn.IFS(DD_Frequency="Monthly",1,DD_Frequency="Quarterly",IF(MONTH(DD$2)=1,1,IF(MONTH(DD$2)=4,1,IF(MONTH(DD$2)=7,1,IF(MONTH(DD$2)=10,1,0)))),DD_Frequency="Annually",IF(MONTH(DD$2)=1,1,0))*DD_Payment))))</f>
        <v/>
      </c>
      <c r="DF205" s="3" t="str">
        <f t="shared" ref="DF205" ca="1" si="9997">IF($B205="","",IF(DD205&gt;DE205,(DD205-DE205/2)*(rate_A*(DF$1/365)),0))</f>
        <v/>
      </c>
      <c r="DG205" s="3" t="str">
        <f t="shared" ca="1" si="9695"/>
        <v/>
      </c>
      <c r="DH205" s="3" t="str">
        <f t="shared" ref="DH205" ca="1" si="9998">IF($B205="","",CS205*(1+rate_A*DF$1/365))</f>
        <v/>
      </c>
      <c r="DI205" s="3" t="str">
        <f t="shared" ref="DI205" ca="1" si="9999">IF($B205="","",CT205*(1+rate_A*DF$1/365))</f>
        <v/>
      </c>
      <c r="DJ205" s="3" t="str">
        <f t="shared" ref="DJ205" ca="1" si="10000">IF($B205="","",CU205*(1+rate_joint*DF$1/365))</f>
        <v/>
      </c>
      <c r="DK205" s="5" t="str">
        <f t="shared" ca="1" si="9699"/>
        <v/>
      </c>
      <c r="DL205" s="5" t="str" cm="1">
        <f t="array" aca="1" ref="DL205" ca="1">IF(DK205="","",_xlfn.IFS(DK205&lt;='Hidden inputs'!$C$15,DK205*'Hidden inputs'!$D$15,DK205&lt;='Hidden inputs'!$C$16,'Hidden inputs'!$C$15*'Hidden inputs'!$D$15+(DK205-'Hidden inputs'!$B$16)*'Hidden inputs'!$D$16,DK205&lt;='Hidden inputs'!$C$17,'Hidden inputs'!$C$15*'Hidden inputs'!$D$15+('Hidden inputs'!$C$16-'Hidden inputs'!$B$16)*'Hidden inputs'!$D$16+(DK205-'Hidden inputs'!$B$17)*'Hidden inputs'!$D$17,DK205&gt;'Hidden inputs'!$B$18,'Hidden inputs'!$C$15*'Hidden inputs'!$D$15+('Hidden inputs'!$C$16-'Hidden inputs'!$B$16)*'Hidden inputs'!$D$16+('Hidden inputs'!$C$17-'Hidden inputs'!$B$17)*'Hidden inputs'!$D$17+(DK205-'Hidden inputs'!$B$18)*'Hidden inputs'!$D$18))</f>
        <v/>
      </c>
      <c r="DM205" s="10" t="str">
        <f t="shared" ca="1" si="9700"/>
        <v/>
      </c>
      <c r="DN205" s="5" t="str">
        <f t="shared" ca="1" si="9608"/>
        <v/>
      </c>
      <c r="DO205" s="5" t="str">
        <f t="shared" ca="1" si="9609"/>
        <v/>
      </c>
      <c r="DP205" s="5" t="str">
        <f ca="1">IF($B205="","",'Hidden inputs'!$D$11*DG205+'Hidden inputs'!$E$11*DH205)</f>
        <v/>
      </c>
      <c r="DQ205" s="11" t="str">
        <f t="shared" ca="1" si="9524"/>
        <v/>
      </c>
      <c r="DR205" s="9" t="str">
        <f t="shared" ca="1" si="9610"/>
        <v/>
      </c>
      <c r="DS205" s="3" t="str">
        <f t="shared" ca="1" si="9611"/>
        <v/>
      </c>
      <c r="DT205" s="5" t="str" cm="1">
        <f t="array" aca="1" ref="DT205" ca="1">IF($B205="","",IF(DS205=0,0,IF(DD_Payment="",0,IF(DS205&lt;_xlfn.IFS(DD_Frequency="Monthly",1,DD_Frequency="Quarterly",IF(MONTH(DS$2)=1,1,IF(MONTH(DS$2)=4,1,IF(MONTH(DS$2)=7,1,IF(MONTH(DS$2)=10,1,0)))),DD_Frequency="Annually",IF(MONTH(DS$2)=1,1,0))*DD_Payment,DS205,_xlfn.IFS(DD_Frequency="Monthly",1,DD_Frequency="Quarterly",IF(MONTH(DS$2)=1,1,IF(MONTH(DS$2)=4,1,IF(MONTH(DS$2)=7,1,IF(MONTH(DS$2)=10,1,0)))),DD_Frequency="Annually",IF(MONTH(DS$2)=1,1,0))*DD_Payment))))</f>
        <v/>
      </c>
      <c r="DU205" s="3" t="str">
        <f t="shared" ref="DU205" ca="1" si="10001">IF($B205="","",IF(DS205&gt;DT205,(DS205-DT205/2)*(rate_A*(DU$1/365)),0))</f>
        <v/>
      </c>
      <c r="DV205" s="3" t="str">
        <f t="shared" ca="1" si="9702"/>
        <v/>
      </c>
      <c r="DW205" s="3" t="str">
        <f t="shared" ref="DW205" ca="1" si="10002">IF($B205="","",DH205*(1+rate_A*DU$1/365))</f>
        <v/>
      </c>
      <c r="DX205" s="3" t="str">
        <f t="shared" ref="DX205" ca="1" si="10003">IF($B205="","",DI205*(1+rate_A*DU$1/365))</f>
        <v/>
      </c>
      <c r="DY205" s="3" t="str">
        <f t="shared" ref="DY205" ca="1" si="10004">IF($B205="","",DJ205*(1+rate_joint*DU$1/365))</f>
        <v/>
      </c>
      <c r="DZ205" s="5" t="str">
        <f t="shared" ca="1" si="9706"/>
        <v/>
      </c>
      <c r="EA205" s="5" t="str" cm="1">
        <f t="array" aca="1" ref="EA205" ca="1">IF(DZ205="","",_xlfn.IFS(DZ205&lt;='Hidden inputs'!$C$15,DZ205*'Hidden inputs'!$D$15,DZ205&lt;='Hidden inputs'!$C$16,'Hidden inputs'!$C$15*'Hidden inputs'!$D$15+(DZ205-'Hidden inputs'!$B$16)*'Hidden inputs'!$D$16,DZ205&lt;='Hidden inputs'!$C$17,'Hidden inputs'!$C$15*'Hidden inputs'!$D$15+('Hidden inputs'!$C$16-'Hidden inputs'!$B$16)*'Hidden inputs'!$D$16+(DZ205-'Hidden inputs'!$B$17)*'Hidden inputs'!$D$17,DZ205&gt;'Hidden inputs'!$B$18,'Hidden inputs'!$C$15*'Hidden inputs'!$D$15+('Hidden inputs'!$C$16-'Hidden inputs'!$B$16)*'Hidden inputs'!$D$16+('Hidden inputs'!$C$17-'Hidden inputs'!$B$17)*'Hidden inputs'!$D$17+(DZ205-'Hidden inputs'!$B$18)*'Hidden inputs'!$D$18))</f>
        <v/>
      </c>
      <c r="EB205" s="10" t="str">
        <f t="shared" ca="1" si="9707"/>
        <v/>
      </c>
      <c r="EC205" s="5" t="str">
        <f t="shared" ca="1" si="9616"/>
        <v/>
      </c>
      <c r="ED205" s="5" t="str">
        <f t="shared" ca="1" si="9617"/>
        <v/>
      </c>
      <c r="EE205" s="5" t="str">
        <f ca="1">IF($B205="","",'Hidden inputs'!$D$11*DV205+'Hidden inputs'!$E$11*DW205)</f>
        <v/>
      </c>
      <c r="EF205" s="11" t="str">
        <f t="shared" ca="1" si="9529"/>
        <v/>
      </c>
      <c r="EG205" s="9" t="str">
        <f t="shared" ca="1" si="9618"/>
        <v/>
      </c>
      <c r="EH205" s="3" t="str">
        <f t="shared" ca="1" si="9619"/>
        <v/>
      </c>
      <c r="EI205" s="5" t="str" cm="1">
        <f t="array" aca="1" ref="EI205" ca="1">IF($B205="","",IF(EH205=0,0,IF(DD_Payment="",0,IF(EH205&lt;_xlfn.IFS(DD_Frequency="Monthly",1,DD_Frequency="Quarterly",IF(MONTH(EH$2)=1,1,IF(MONTH(EH$2)=4,1,IF(MONTH(EH$2)=7,1,IF(MONTH(EH$2)=10,1,0)))),DD_Frequency="Annually",IF(MONTH(EH$2)=1,1,0))*DD_Payment,EH205,_xlfn.IFS(DD_Frequency="Monthly",1,DD_Frequency="Quarterly",IF(MONTH(EH$2)=1,1,IF(MONTH(EH$2)=4,1,IF(MONTH(EH$2)=7,1,IF(MONTH(EH$2)=10,1,0)))),DD_Frequency="Annually",IF(MONTH(EH$2)=1,1,0))*DD_Payment))))</f>
        <v/>
      </c>
      <c r="EJ205" s="3" t="str">
        <f t="shared" ref="EJ205" ca="1" si="10005">IF($B205="","",IF(EH205&gt;EI205,(EH205-EI205/2)*(rate_A*(EJ$1/365)),0))</f>
        <v/>
      </c>
      <c r="EK205" s="3" t="str">
        <f t="shared" ca="1" si="9709"/>
        <v/>
      </c>
      <c r="EL205" s="3" t="str">
        <f t="shared" ref="EL205" ca="1" si="10006">IF($B205="","",DW205*(1+rate_A*EJ$1/365))</f>
        <v/>
      </c>
      <c r="EM205" s="3" t="str">
        <f t="shared" ref="EM205" ca="1" si="10007">IF($B205="","",DX205*(1+rate_A*EJ$1/365))</f>
        <v/>
      </c>
      <c r="EN205" s="3" t="str">
        <f t="shared" ref="EN205" ca="1" si="10008">IF($B205="","",DY205*(1+rate_joint*EJ$1/365))</f>
        <v/>
      </c>
      <c r="EO205" s="5" t="str">
        <f t="shared" ca="1" si="9713"/>
        <v/>
      </c>
      <c r="EP205" s="5" t="str" cm="1">
        <f t="array" aca="1" ref="EP205" ca="1">IF(EO205="","",_xlfn.IFS(EO205&lt;='Hidden inputs'!$C$15,EO205*'Hidden inputs'!$D$15,EO205&lt;='Hidden inputs'!$C$16,'Hidden inputs'!$C$15*'Hidden inputs'!$D$15+(EO205-'Hidden inputs'!$B$16)*'Hidden inputs'!$D$16,EO205&lt;='Hidden inputs'!$C$17,'Hidden inputs'!$C$15*'Hidden inputs'!$D$15+('Hidden inputs'!$C$16-'Hidden inputs'!$B$16)*'Hidden inputs'!$D$16+(EO205-'Hidden inputs'!$B$17)*'Hidden inputs'!$D$17,EO205&gt;'Hidden inputs'!$B$18,'Hidden inputs'!$C$15*'Hidden inputs'!$D$15+('Hidden inputs'!$C$16-'Hidden inputs'!$B$16)*'Hidden inputs'!$D$16+('Hidden inputs'!$C$17-'Hidden inputs'!$B$17)*'Hidden inputs'!$D$17+(EO205-'Hidden inputs'!$B$18)*'Hidden inputs'!$D$18))</f>
        <v/>
      </c>
      <c r="EQ205" s="10" t="str">
        <f t="shared" ca="1" si="9714"/>
        <v/>
      </c>
      <c r="ER205" s="5" t="str">
        <f t="shared" ca="1" si="9624"/>
        <v/>
      </c>
      <c r="ES205" s="5" t="str">
        <f t="shared" ca="1" si="9625"/>
        <v/>
      </c>
      <c r="ET205" s="5" t="str">
        <f ca="1">IF($B205="","",'Hidden inputs'!$D$11*EK205+'Hidden inputs'!$E$11*EL205)</f>
        <v/>
      </c>
      <c r="EU205" s="11" t="str">
        <f t="shared" ca="1" si="9534"/>
        <v/>
      </c>
      <c r="EV205" s="9" t="str">
        <f t="shared" ca="1" si="9626"/>
        <v/>
      </c>
      <c r="EW205" s="3" t="str">
        <f t="shared" ca="1" si="9627"/>
        <v/>
      </c>
      <c r="EX205" s="5" t="str" cm="1">
        <f t="array" aca="1" ref="EX205" ca="1">IF($B205="","",IF(EW205=0,0,IF(DD_Payment="",0,IF(EW205&lt;_xlfn.IFS(DD_Frequency="Monthly",1,DD_Frequency="Quarterly",IF(MONTH(EW$2)=1,1,IF(MONTH(EW$2)=4,1,IF(MONTH(EW$2)=7,1,IF(MONTH(EW$2)=10,1,0)))),DD_Frequency="Annually",IF(MONTH(EW$2)=1,1,0))*DD_Payment,EW205,_xlfn.IFS(DD_Frequency="Monthly",1,DD_Frequency="Quarterly",IF(MONTH(EW$2)=1,1,IF(MONTH(EW$2)=4,1,IF(MONTH(EW$2)=7,1,IF(MONTH(EW$2)=10,1,0)))),DD_Frequency="Annually",IF(MONTH(EW$2)=1,1,0))*DD_Payment))))</f>
        <v/>
      </c>
      <c r="EY205" s="3" t="str">
        <f t="shared" ref="EY205" ca="1" si="10009">IF($B205="","",IF(EW205&gt;EX205,(EW205-EX205/2)*(rate_A*(EY$1/365)),0))</f>
        <v/>
      </c>
      <c r="EZ205" s="3" t="str">
        <f t="shared" ca="1" si="9716"/>
        <v/>
      </c>
      <c r="FA205" s="3" t="str">
        <f t="shared" ref="FA205" ca="1" si="10010">IF($B205="","",EL205*(1+rate_A*EY$1/365))</f>
        <v/>
      </c>
      <c r="FB205" s="3" t="str">
        <f t="shared" ref="FB205" ca="1" si="10011">IF($B205="","",EM205*(1+rate_A*EY$1/365))</f>
        <v/>
      </c>
      <c r="FC205" s="3" t="str">
        <f t="shared" ref="FC205" ca="1" si="10012">IF($B205="","",EN205*(1+rate_joint*EY$1/365))</f>
        <v/>
      </c>
      <c r="FD205" s="5" t="str">
        <f t="shared" ca="1" si="9720"/>
        <v/>
      </c>
      <c r="FE205" s="5" t="str" cm="1">
        <f t="array" aca="1" ref="FE205" ca="1">IF(FD205="","",_xlfn.IFS(FD205&lt;='Hidden inputs'!$C$15,FD205*'Hidden inputs'!$D$15,FD205&lt;='Hidden inputs'!$C$16,'Hidden inputs'!$C$15*'Hidden inputs'!$D$15+(FD205-'Hidden inputs'!$B$16)*'Hidden inputs'!$D$16,FD205&lt;='Hidden inputs'!$C$17,'Hidden inputs'!$C$15*'Hidden inputs'!$D$15+('Hidden inputs'!$C$16-'Hidden inputs'!$B$16)*'Hidden inputs'!$D$16+(FD205-'Hidden inputs'!$B$17)*'Hidden inputs'!$D$17,FD205&gt;'Hidden inputs'!$B$18,'Hidden inputs'!$C$15*'Hidden inputs'!$D$15+('Hidden inputs'!$C$16-'Hidden inputs'!$B$16)*'Hidden inputs'!$D$16+('Hidden inputs'!$C$17-'Hidden inputs'!$B$17)*'Hidden inputs'!$D$17+(FD205-'Hidden inputs'!$B$18)*'Hidden inputs'!$D$18))</f>
        <v/>
      </c>
      <c r="FF205" s="10" t="str">
        <f t="shared" ca="1" si="9721"/>
        <v/>
      </c>
      <c r="FG205" s="5" t="str">
        <f t="shared" ca="1" si="9632"/>
        <v/>
      </c>
      <c r="FH205" s="5" t="str">
        <f t="shared" ca="1" si="9633"/>
        <v/>
      </c>
      <c r="FI205" s="5" t="str">
        <f ca="1">IF($B205="","",'Hidden inputs'!$D$11*EZ205+'Hidden inputs'!$E$11*FA205)</f>
        <v/>
      </c>
      <c r="FJ205" s="11" t="str">
        <f t="shared" ca="1" si="9539"/>
        <v/>
      </c>
      <c r="FK205" s="9" t="str">
        <f t="shared" ca="1" si="9634"/>
        <v/>
      </c>
      <c r="FL205" s="3" t="str">
        <f t="shared" ca="1" si="9635"/>
        <v/>
      </c>
      <c r="FM205" s="5" t="str" cm="1">
        <f t="array" aca="1" ref="FM205" ca="1">IF($B205="","",IF(FL205=0,0,IF(DD_Payment="",0,IF(FL205&lt;_xlfn.IFS(DD_Frequency="Monthly",1,DD_Frequency="Quarterly",IF(MONTH(FL$2)=1,1,IF(MONTH(FL$2)=4,1,IF(MONTH(FL$2)=7,1,IF(MONTH(FL$2)=10,1,0)))),DD_Frequency="Annually",IF(MONTH(FL$2)=1,1,0))*DD_Payment,FL205,_xlfn.IFS(DD_Frequency="Monthly",1,DD_Frequency="Quarterly",IF(MONTH(FL$2)=1,1,IF(MONTH(FL$2)=4,1,IF(MONTH(FL$2)=7,1,IF(MONTH(FL$2)=10,1,0)))),DD_Frequency="Annually",IF(MONTH(FL$2)=1,1,0))*DD_Payment))))</f>
        <v/>
      </c>
      <c r="FN205" s="3" t="str">
        <f t="shared" ref="FN205" ca="1" si="10013">IF($B205="","",IF(FL205&gt;FM205,(FL205-FM205/2)*(rate_A*(FN$1/365)),0))</f>
        <v/>
      </c>
      <c r="FO205" s="3" t="str">
        <f t="shared" ca="1" si="9723"/>
        <v/>
      </c>
      <c r="FP205" s="3" t="str">
        <f t="shared" ref="FP205" ca="1" si="10014">IF($B205="","",FA205*(1+rate_A*FN$1/365))</f>
        <v/>
      </c>
      <c r="FQ205" s="3" t="str">
        <f t="shared" ref="FQ205" ca="1" si="10015">IF($B205="","",FB205*(1+rate_A*FN$1/365))</f>
        <v/>
      </c>
      <c r="FR205" s="3" t="str">
        <f t="shared" ref="FR205" ca="1" si="10016">IF($B205="","",FC205*(1+rate_joint*FN$1/365))</f>
        <v/>
      </c>
      <c r="FS205" s="5" t="str">
        <f t="shared" ca="1" si="9727"/>
        <v/>
      </c>
      <c r="FT205" s="5" t="str" cm="1">
        <f t="array" aca="1" ref="FT205" ca="1">IF(FS205="","",_xlfn.IFS(FS205&lt;='Hidden inputs'!$C$15,FS205*'Hidden inputs'!$D$15,FS205&lt;='Hidden inputs'!$C$16,'Hidden inputs'!$C$15*'Hidden inputs'!$D$15+(FS205-'Hidden inputs'!$B$16)*'Hidden inputs'!$D$16,FS205&lt;='Hidden inputs'!$C$17,'Hidden inputs'!$C$15*'Hidden inputs'!$D$15+('Hidden inputs'!$C$16-'Hidden inputs'!$B$16)*'Hidden inputs'!$D$16+(FS205-'Hidden inputs'!$B$17)*'Hidden inputs'!$D$17,FS205&gt;'Hidden inputs'!$B$18,'Hidden inputs'!$C$15*'Hidden inputs'!$D$15+('Hidden inputs'!$C$16-'Hidden inputs'!$B$16)*'Hidden inputs'!$D$16+('Hidden inputs'!$C$17-'Hidden inputs'!$B$17)*'Hidden inputs'!$D$17+(FS205-'Hidden inputs'!$B$18)*'Hidden inputs'!$D$18))</f>
        <v/>
      </c>
      <c r="FU205" s="10" t="str">
        <f t="shared" ca="1" si="9728"/>
        <v/>
      </c>
      <c r="FV205" s="5" t="str">
        <f t="shared" ca="1" si="9640"/>
        <v/>
      </c>
      <c r="FW205" s="5" t="str">
        <f t="shared" ca="1" si="9641"/>
        <v/>
      </c>
      <c r="FX205" s="5" t="str">
        <f ca="1">IF($B205="","",'Hidden inputs'!$D$11*FO205+'Hidden inputs'!$E$11*FP205)</f>
        <v/>
      </c>
      <c r="FY205" s="11" t="str">
        <f t="shared" ca="1" si="9544"/>
        <v/>
      </c>
      <c r="FZ205" s="9" t="str">
        <f t="shared" ca="1" si="9642"/>
        <v/>
      </c>
      <c r="GA205" s="5" t="str">
        <f t="shared" ca="1" si="9643"/>
        <v/>
      </c>
      <c r="GB205" s="5" t="str">
        <f t="shared" ca="1" si="9644"/>
        <v/>
      </c>
      <c r="GC205" s="5" t="str">
        <f t="shared" ca="1" si="9545"/>
        <v/>
      </c>
      <c r="GD205" s="5" t="str">
        <f t="shared" ca="1" si="9546"/>
        <v/>
      </c>
    </row>
    <row r="206" spans="1:186" x14ac:dyDescent="0.35">
      <c r="A206" s="2"/>
      <c r="B206" s="6" t="str">
        <f t="shared" ca="1" si="9547"/>
        <v/>
      </c>
      <c r="C206" s="5" t="str">
        <f t="shared" ca="1" si="9645"/>
        <v/>
      </c>
      <c r="D206" s="5" t="str" cm="1">
        <f t="array" aca="1" ref="D206" ca="1">IF($B206="","",IF(C206=0,0,IF(DD_Payment="",0,IF(C206&lt;_xlfn.IFS(DD_Frequency="Monthly",1,DD_Frequency="Quarterly",IF(MONTH(C$2)=1,1,IF(MONTH(C$2)=4,1,IF(MONTH(C$2)=7,1,IF(MONTH(C$2)=10,1,0)))),DD_Frequency="Annually",IF(MONTH(C$2)=1,1,0))*DD_Payment,C206,_xlfn.IFS(DD_Frequency="Monthly",1,DD_Frequency="Quarterly",IF(MONTH(C$2)=1,1,IF(MONTH(C$2)=4,1,IF(MONTH(C$2)=7,1,IF(MONTH(C$2)=10,1,0)))),DD_Frequency="Annually",IF(MONTH(C$2)=1,1,0))*DD_Payment))))</f>
        <v/>
      </c>
      <c r="E206" s="5" t="str">
        <f t="shared" ref="E206" ca="1" si="10017">IF(B206="","",IF(C206&gt;D206,(C206-D206/2)*(rate_A*(E$1/365)),0))</f>
        <v/>
      </c>
      <c r="F206" s="5" t="str">
        <f t="shared" ca="1" si="9549"/>
        <v/>
      </c>
      <c r="G206" s="5" t="str">
        <f t="shared" ref="G206" ca="1" si="10018">IF(B206="","",G205*(1+rate_A*E$1/365))</f>
        <v/>
      </c>
      <c r="H206" s="5" t="str">
        <f t="shared" ref="H206" ca="1" si="10019">IF(B206="","",H205*(1+rate_A*E$1/365))</f>
        <v/>
      </c>
      <c r="I206" s="5" t="str">
        <f t="shared" ref="I206" ca="1" si="10020">IF(B206="","",I205*(1+rate_joint*E$1/365))</f>
        <v/>
      </c>
      <c r="J206" s="5" t="str">
        <f t="shared" ca="1" si="9650"/>
        <v/>
      </c>
      <c r="K206" s="5" t="str" cm="1">
        <f t="array" aca="1" ref="K206" ca="1">IF(J206="","",_xlfn.IFS(J206&lt;='Hidden inputs'!$C$15,J206*'Hidden inputs'!$D$15,J206&lt;='Hidden inputs'!$C$16,'Hidden inputs'!$C$15*'Hidden inputs'!$D$15+(J206-'Hidden inputs'!$B$16)*'Hidden inputs'!$D$16,J206&lt;='Hidden inputs'!$C$17,'Hidden inputs'!$C$15*'Hidden inputs'!$D$15+('Hidden inputs'!$C$16-'Hidden inputs'!$B$16)*'Hidden inputs'!$D$16+(J206-'Hidden inputs'!$B$17)*'Hidden inputs'!$D$17,J206&gt;'Hidden inputs'!$B$18,'Hidden inputs'!$C$15*'Hidden inputs'!$D$15+('Hidden inputs'!$C$16-'Hidden inputs'!$B$16)*'Hidden inputs'!$D$16+('Hidden inputs'!$C$17-'Hidden inputs'!$B$17)*'Hidden inputs'!$D$17+(J206-'Hidden inputs'!$B$18)*'Hidden inputs'!$D$18))</f>
        <v/>
      </c>
      <c r="L206" s="11" t="str">
        <f t="shared" ca="1" si="9651"/>
        <v/>
      </c>
      <c r="M206" s="5" t="str">
        <f t="shared" ca="1" si="9553"/>
        <v/>
      </c>
      <c r="N206" s="5" t="str">
        <f t="shared" ca="1" si="9554"/>
        <v/>
      </c>
      <c r="O206" s="5" t="str">
        <f ca="1">IF(B206="","",'Hidden inputs'!$D$11*F206+'Hidden inputs'!$E$11*G206)</f>
        <v/>
      </c>
      <c r="P206" s="11" t="str">
        <f t="shared" ca="1" si="9488"/>
        <v/>
      </c>
      <c r="Q206" s="20" t="str">
        <f t="shared" ca="1" si="9489"/>
        <v/>
      </c>
      <c r="R206" s="3" t="str">
        <f t="shared" ca="1" si="9555"/>
        <v/>
      </c>
      <c r="S206" s="5" t="str" cm="1">
        <f t="array" aca="1" ref="S206" ca="1">IF($B206="","",IF(R206=0,0,IF(DD_Payment="",0,IF(R206&lt;_xlfn.IFS(DD_Frequency="Monthly",1,DD_Frequency="Quarterly",IF(MONTH(R$2)=1,1,IF(MONTH(R$2)=4,1,IF(MONTH(R$2)=7,1,IF(MONTH(R$2)=10,1,0)))),DD_Frequency="Annually",IF(MONTH(R$2)=1,1,0))*DD_Payment,R206,_xlfn.IFS(DD_Frequency="Monthly",1,DD_Frequency="Quarterly",IF(MONTH(R$2)=1,1,IF(MONTH(R$2)=4,1,IF(MONTH(R$2)=7,1,IF(MONTH(R$2)=10,1,0)))),DD_Frequency="Annually",IF(MONTH(R$2)=1,1,0))*DD_Payment))))</f>
        <v/>
      </c>
      <c r="T206" s="3" t="str">
        <f t="shared" ref="T206" ca="1" si="10021">IF(B206="","",IF(R206&gt;S206,(R206-S206/2)*(rate_A*((T$1+A206)/365)),0))</f>
        <v/>
      </c>
      <c r="U206" s="3" t="str">
        <f t="shared" ca="1" si="9557"/>
        <v/>
      </c>
      <c r="V206" s="3" t="str">
        <f t="shared" ref="V206" ca="1" si="10022">IF(B206="","",G206*(1+rate_A*(T$1+A206)/365))</f>
        <v/>
      </c>
      <c r="W206" s="3" t="str">
        <f t="shared" ref="W206" ca="1" si="10023">IF(B206="","",H206*(1+rate_A*(T$1+A206)/365))</f>
        <v/>
      </c>
      <c r="X206" s="3" t="str">
        <f t="shared" ref="X206" ca="1" si="10024">IF(B206="","",I206*(1+rate_joint*(T$1+A206)/365))</f>
        <v/>
      </c>
      <c r="Y206" s="5" t="str">
        <f t="shared" ca="1" si="9656"/>
        <v/>
      </c>
      <c r="Z206" s="5" t="str" cm="1">
        <f t="array" aca="1" ref="Z206" ca="1">IF(Y206="","",_xlfn.IFS(Y206&lt;='Hidden inputs'!$C$15,Y206*'Hidden inputs'!$D$15,Y206&lt;='Hidden inputs'!$C$16,'Hidden inputs'!$C$15*'Hidden inputs'!$D$15+(Y206-'Hidden inputs'!$B$16)*'Hidden inputs'!$D$16,Y206&lt;='Hidden inputs'!$C$17,'Hidden inputs'!$C$15*'Hidden inputs'!$D$15+('Hidden inputs'!$C$16-'Hidden inputs'!$B$16)*'Hidden inputs'!$D$16+(Y206-'Hidden inputs'!$B$17)*'Hidden inputs'!$D$17,Y206&gt;'Hidden inputs'!$B$18,'Hidden inputs'!$C$15*'Hidden inputs'!$D$15+('Hidden inputs'!$C$16-'Hidden inputs'!$B$16)*'Hidden inputs'!$D$16+('Hidden inputs'!$C$17-'Hidden inputs'!$B$17)*'Hidden inputs'!$D$17+(Y206-'Hidden inputs'!$B$18)*'Hidden inputs'!$D$18))</f>
        <v/>
      </c>
      <c r="AA206" s="10" t="str">
        <f t="shared" ca="1" si="9657"/>
        <v/>
      </c>
      <c r="AB206" s="5" t="str">
        <f t="shared" ca="1" si="9561"/>
        <v/>
      </c>
      <c r="AC206" s="5" t="str">
        <f t="shared" ca="1" si="9658"/>
        <v/>
      </c>
      <c r="AD206" s="5" t="str">
        <f ca="1">IF(B206="","",'Hidden inputs'!$D$11*U206+'Hidden inputs'!$E$11*V206)</f>
        <v/>
      </c>
      <c r="AE206" s="11" t="str">
        <f t="shared" ca="1" si="9494"/>
        <v/>
      </c>
      <c r="AF206" s="9" t="str">
        <f t="shared" ca="1" si="9562"/>
        <v/>
      </c>
      <c r="AG206" s="3" t="str">
        <f t="shared" ca="1" si="9563"/>
        <v/>
      </c>
      <c r="AH206" s="5" t="str" cm="1">
        <f t="array" aca="1" ref="AH206" ca="1">IF($B206="","",IF(AG206=0,0,IF(DD_Payment="",0,IF(AG206&lt;_xlfn.IFS(DD_Frequency="Monthly",1,DD_Frequency="Quarterly",IF(MONTH(AG$2)=1,1,IF(MONTH(AG$2)=4,1,IF(MONTH(AG$2)=7,1,IF(MONTH(AG$2)=10,1,0)))),DD_Frequency="Annually",IF(MONTH(AG$2)=1,1,0))*DD_Payment,AG206,_xlfn.IFS(DD_Frequency="Monthly",1,DD_Frequency="Quarterly",IF(MONTH(AG$2)=1,1,IF(MONTH(AG$2)=4,1,IF(MONTH(AG$2)=7,1,IF(MONTH(AG$2)=10,1,0)))),DD_Frequency="Annually",IF(MONTH(AG$2)=1,1,0))*DD_Payment))))</f>
        <v/>
      </c>
      <c r="AI206" s="3" t="str">
        <f t="shared" ref="AI206" ca="1" si="10025">IF($B206="","",IF(AG206&gt;AH206,(AG206-AH206/2)*(rate_A*(AI$1/365)),0))</f>
        <v/>
      </c>
      <c r="AJ206" s="3" t="str">
        <f t="shared" ca="1" si="9660"/>
        <v/>
      </c>
      <c r="AK206" s="3" t="str">
        <f t="shared" ref="AK206" ca="1" si="10026">IF($B206="","",V206*(1+rate_A*AI$1/365))</f>
        <v/>
      </c>
      <c r="AL206" s="3" t="str">
        <f t="shared" ref="AL206" ca="1" si="10027">IF($B206="","",W206*(1+rate_A*AI$1/365))</f>
        <v/>
      </c>
      <c r="AM206" s="3" t="str">
        <f t="shared" ref="AM206" ca="1" si="10028">IF($B206="","",X206*(1+rate_joint*AI$1/365))</f>
        <v/>
      </c>
      <c r="AN206" s="5" t="str">
        <f t="shared" ca="1" si="9664"/>
        <v/>
      </c>
      <c r="AO206" s="5" t="str" cm="1">
        <f t="array" aca="1" ref="AO206" ca="1">IF(AN206="","",_xlfn.IFS(AN206&lt;='Hidden inputs'!$C$15,AN206*'Hidden inputs'!$D$15,AN206&lt;='Hidden inputs'!$C$16,'Hidden inputs'!$C$15*'Hidden inputs'!$D$15+(AN206-'Hidden inputs'!$B$16)*'Hidden inputs'!$D$16,AN206&lt;='Hidden inputs'!$C$17,'Hidden inputs'!$C$15*'Hidden inputs'!$D$15+('Hidden inputs'!$C$16-'Hidden inputs'!$B$16)*'Hidden inputs'!$D$16+(AN206-'Hidden inputs'!$B$17)*'Hidden inputs'!$D$17,AN206&gt;'Hidden inputs'!$B$18,'Hidden inputs'!$C$15*'Hidden inputs'!$D$15+('Hidden inputs'!$C$16-'Hidden inputs'!$B$16)*'Hidden inputs'!$D$16+('Hidden inputs'!$C$17-'Hidden inputs'!$B$17)*'Hidden inputs'!$D$17+(AN206-'Hidden inputs'!$B$18)*'Hidden inputs'!$D$18))</f>
        <v/>
      </c>
      <c r="AP206" s="10" t="str">
        <f t="shared" ca="1" si="9665"/>
        <v/>
      </c>
      <c r="AQ206" s="5" t="str">
        <f t="shared" ca="1" si="9568"/>
        <v/>
      </c>
      <c r="AR206" s="5" t="str">
        <f t="shared" ca="1" si="9569"/>
        <v/>
      </c>
      <c r="AS206" s="5" t="str">
        <f ca="1">IF($B206="","",'Hidden inputs'!$D$11*AJ206+'Hidden inputs'!$E$11*AK206)</f>
        <v/>
      </c>
      <c r="AT206" s="11" t="str">
        <f t="shared" ca="1" si="9499"/>
        <v/>
      </c>
      <c r="AU206" s="9" t="str">
        <f t="shared" ca="1" si="9570"/>
        <v/>
      </c>
      <c r="AV206" s="3" t="str">
        <f t="shared" ca="1" si="9571"/>
        <v/>
      </c>
      <c r="AW206" s="5" t="str" cm="1">
        <f t="array" aca="1" ref="AW206" ca="1">IF($B206="","",IF(AV206=0,0,IF(DD_Payment="",0,IF(AV206&lt;_xlfn.IFS(DD_Frequency="Monthly",1,DD_Frequency="Quarterly",IF(MONTH(AV$2)=1,1,IF(MONTH(AV$2)=4,1,IF(MONTH(AV$2)=7,1,IF(MONTH(AV$2)=10,1,0)))),DD_Frequency="Annually",IF(MONTH(AV$2)=1,1,0))*DD_Payment,AV206,_xlfn.IFS(DD_Frequency="Monthly",1,DD_Frequency="Quarterly",IF(MONTH(AV$2)=1,1,IF(MONTH(AV$2)=4,1,IF(MONTH(AV$2)=7,1,IF(MONTH(AV$2)=10,1,0)))),DD_Frequency="Annually",IF(MONTH(AV$2)=1,1,0))*DD_Payment))))</f>
        <v/>
      </c>
      <c r="AX206" s="3" t="str">
        <f t="shared" ref="AX206" ca="1" si="10029">IF($B206="","",IF(AV206&gt;AW206,(AV206-AW206/2)*(rate_A*(AX$1/365)),0))</f>
        <v/>
      </c>
      <c r="AY206" s="3" t="str">
        <f t="shared" ca="1" si="9667"/>
        <v/>
      </c>
      <c r="AZ206" s="3" t="str">
        <f t="shared" ref="AZ206" ca="1" si="10030">IF($B206="","",AK206*(1+rate_A*AX$1/365))</f>
        <v/>
      </c>
      <c r="BA206" s="3" t="str">
        <f t="shared" ref="BA206" ca="1" si="10031">IF($B206="","",AL206*(1+rate_A*AX$1/365))</f>
        <v/>
      </c>
      <c r="BB206" s="3" t="str">
        <f t="shared" ref="BB206" ca="1" si="10032">IF($B206="","",AM206*(1+rate_joint*AX$1/365))</f>
        <v/>
      </c>
      <c r="BC206" s="5" t="str">
        <f t="shared" ca="1" si="9671"/>
        <v/>
      </c>
      <c r="BD206" s="5" t="str" cm="1">
        <f t="array" aca="1" ref="BD206" ca="1">IF(BC206="","",_xlfn.IFS(BC206&lt;='Hidden inputs'!$C$15,BC206*'Hidden inputs'!$D$15,BC206&lt;='Hidden inputs'!$C$16,'Hidden inputs'!$C$15*'Hidden inputs'!$D$15+(BC206-'Hidden inputs'!$B$16)*'Hidden inputs'!$D$16,BC206&lt;='Hidden inputs'!$C$17,'Hidden inputs'!$C$15*'Hidden inputs'!$D$15+('Hidden inputs'!$C$16-'Hidden inputs'!$B$16)*'Hidden inputs'!$D$16+(BC206-'Hidden inputs'!$B$17)*'Hidden inputs'!$D$17,BC206&gt;'Hidden inputs'!$B$18,'Hidden inputs'!$C$15*'Hidden inputs'!$D$15+('Hidden inputs'!$C$16-'Hidden inputs'!$B$16)*'Hidden inputs'!$D$16+('Hidden inputs'!$C$17-'Hidden inputs'!$B$17)*'Hidden inputs'!$D$17+(BC206-'Hidden inputs'!$B$18)*'Hidden inputs'!$D$18))</f>
        <v/>
      </c>
      <c r="BE206" s="10" t="str">
        <f t="shared" ca="1" si="9672"/>
        <v/>
      </c>
      <c r="BF206" s="5" t="str">
        <f t="shared" ca="1" si="9576"/>
        <v/>
      </c>
      <c r="BG206" s="5" t="str">
        <f t="shared" ca="1" si="9577"/>
        <v/>
      </c>
      <c r="BH206" s="5" t="str">
        <f ca="1">IF($B206="","",'Hidden inputs'!$D$11*AY206+'Hidden inputs'!$E$11*AZ206)</f>
        <v/>
      </c>
      <c r="BI206" s="11" t="str">
        <f t="shared" ca="1" si="9504"/>
        <v/>
      </c>
      <c r="BJ206" s="9" t="str">
        <f t="shared" ca="1" si="9578"/>
        <v/>
      </c>
      <c r="BK206" s="3" t="str">
        <f t="shared" ca="1" si="9579"/>
        <v/>
      </c>
      <c r="BL206" s="5" t="str" cm="1">
        <f t="array" aca="1" ref="BL206" ca="1">IF($B206="","",IF(BK206=0,0,IF(DD_Payment="",0,IF(BK206&lt;_xlfn.IFS(DD_Frequency="Monthly",1,DD_Frequency="Quarterly",IF(MONTH(BK$2)=1,1,IF(MONTH(BK$2)=4,1,IF(MONTH(BK$2)=7,1,IF(MONTH(BK$2)=10,1,0)))),DD_Frequency="Annually",IF(MONTH(BK$2)=1,1,0))*DD_Payment,BK206,_xlfn.IFS(DD_Frequency="Monthly",1,DD_Frequency="Quarterly",IF(MONTH(BK$2)=1,1,IF(MONTH(BK$2)=4,1,IF(MONTH(BK$2)=7,1,IF(MONTH(BK$2)=10,1,0)))),DD_Frequency="Annually",IF(MONTH(BK$2)=1,1,0))*DD_Payment))))</f>
        <v/>
      </c>
      <c r="BM206" s="3" t="str">
        <f t="shared" ref="BM206" ca="1" si="10033">IF($B206="","",IF(BK206&gt;BL206,(BK206-BL206/2)*(rate_A*(BM$1/365)),0))</f>
        <v/>
      </c>
      <c r="BN206" s="3" t="str">
        <f t="shared" ca="1" si="9674"/>
        <v/>
      </c>
      <c r="BO206" s="3" t="str">
        <f t="shared" ref="BO206" ca="1" si="10034">IF($B206="","",AZ206*(1+rate_A*BM$1/365))</f>
        <v/>
      </c>
      <c r="BP206" s="3" t="str">
        <f t="shared" ref="BP206" ca="1" si="10035">IF($B206="","",BA206*(1+rate_A*BM$1/365))</f>
        <v/>
      </c>
      <c r="BQ206" s="3" t="str">
        <f t="shared" ref="BQ206" ca="1" si="10036">IF($B206="","",BB206*(1+rate_joint*BM$1/365))</f>
        <v/>
      </c>
      <c r="BR206" s="5" t="str">
        <f t="shared" ca="1" si="9678"/>
        <v/>
      </c>
      <c r="BS206" s="5" t="str" cm="1">
        <f t="array" aca="1" ref="BS206" ca="1">IF(BR206="","",_xlfn.IFS(BR206&lt;='Hidden inputs'!$C$15,BR206*'Hidden inputs'!$D$15,BR206&lt;='Hidden inputs'!$C$16,'Hidden inputs'!$C$15*'Hidden inputs'!$D$15+(BR206-'Hidden inputs'!$B$16)*'Hidden inputs'!$D$16,BR206&lt;='Hidden inputs'!$C$17,'Hidden inputs'!$C$15*'Hidden inputs'!$D$15+('Hidden inputs'!$C$16-'Hidden inputs'!$B$16)*'Hidden inputs'!$D$16+(BR206-'Hidden inputs'!$B$17)*'Hidden inputs'!$D$17,BR206&gt;'Hidden inputs'!$B$18,'Hidden inputs'!$C$15*'Hidden inputs'!$D$15+('Hidden inputs'!$C$16-'Hidden inputs'!$B$16)*'Hidden inputs'!$D$16+('Hidden inputs'!$C$17-'Hidden inputs'!$B$17)*'Hidden inputs'!$D$17+(BR206-'Hidden inputs'!$B$18)*'Hidden inputs'!$D$18))</f>
        <v/>
      </c>
      <c r="BT206" s="10" t="str">
        <f t="shared" ca="1" si="9679"/>
        <v/>
      </c>
      <c r="BU206" s="5" t="str">
        <f t="shared" ca="1" si="9584"/>
        <v/>
      </c>
      <c r="BV206" s="5" t="str">
        <f t="shared" ca="1" si="9585"/>
        <v/>
      </c>
      <c r="BW206" s="5" t="str">
        <f ca="1">IF($B206="","",'Hidden inputs'!$D$11*BN206+'Hidden inputs'!$E$11*BO206)</f>
        <v/>
      </c>
      <c r="BX206" s="11" t="str">
        <f t="shared" ca="1" si="9509"/>
        <v/>
      </c>
      <c r="BY206" s="9" t="str">
        <f t="shared" ca="1" si="9586"/>
        <v/>
      </c>
      <c r="BZ206" s="3" t="str">
        <f t="shared" ca="1" si="9587"/>
        <v/>
      </c>
      <c r="CA206" s="5" t="str" cm="1">
        <f t="array" aca="1" ref="CA206" ca="1">IF($B206="","",IF(BZ206=0,0,IF(DD_Payment="",0,IF(BZ206&lt;_xlfn.IFS(DD_Frequency="Monthly",1,DD_Frequency="Quarterly",IF(MONTH(BZ$2)=1,1,IF(MONTH(BZ$2)=4,1,IF(MONTH(BZ$2)=7,1,IF(MONTH(BZ$2)=10,1,0)))),DD_Frequency="Annually",IF(MONTH(BZ$2)=1,1,0))*DD_Payment,BZ206,_xlfn.IFS(DD_Frequency="Monthly",1,DD_Frequency="Quarterly",IF(MONTH(BZ$2)=1,1,IF(MONTH(BZ$2)=4,1,IF(MONTH(BZ$2)=7,1,IF(MONTH(BZ$2)=10,1,0)))),DD_Frequency="Annually",IF(MONTH(BZ$2)=1,1,0))*DD_Payment))))</f>
        <v/>
      </c>
      <c r="CB206" s="3" t="str">
        <f t="shared" ref="CB206" ca="1" si="10037">IF($B206="","",IF(BZ206&gt;CA206,(BZ206-CA206/2)*(rate_A*(CB$1/365)),0))</f>
        <v/>
      </c>
      <c r="CC206" s="3" t="str">
        <f t="shared" ca="1" si="9681"/>
        <v/>
      </c>
      <c r="CD206" s="3" t="str">
        <f t="shared" ref="CD206" ca="1" si="10038">IF($B206="","",BO206*(1+rate_A*CB$1/365))</f>
        <v/>
      </c>
      <c r="CE206" s="3" t="str">
        <f t="shared" ref="CE206" ca="1" si="10039">IF($B206="","",BP206*(1+rate_A*CB$1/365))</f>
        <v/>
      </c>
      <c r="CF206" s="3" t="str">
        <f t="shared" ref="CF206" ca="1" si="10040">IF($B206="","",BQ206*(1+rate_joint*CB$1/365))</f>
        <v/>
      </c>
      <c r="CG206" s="5" t="str">
        <f t="shared" ca="1" si="9685"/>
        <v/>
      </c>
      <c r="CH206" s="5" t="str" cm="1">
        <f t="array" aca="1" ref="CH206" ca="1">IF(CG206="","",_xlfn.IFS(CG206&lt;='Hidden inputs'!$C$15,CG206*'Hidden inputs'!$D$15,CG206&lt;='Hidden inputs'!$C$16,'Hidden inputs'!$C$15*'Hidden inputs'!$D$15+(CG206-'Hidden inputs'!$B$16)*'Hidden inputs'!$D$16,CG206&lt;='Hidden inputs'!$C$17,'Hidden inputs'!$C$15*'Hidden inputs'!$D$15+('Hidden inputs'!$C$16-'Hidden inputs'!$B$16)*'Hidden inputs'!$D$16+(CG206-'Hidden inputs'!$B$17)*'Hidden inputs'!$D$17,CG206&gt;'Hidden inputs'!$B$18,'Hidden inputs'!$C$15*'Hidden inputs'!$D$15+('Hidden inputs'!$C$16-'Hidden inputs'!$B$16)*'Hidden inputs'!$D$16+('Hidden inputs'!$C$17-'Hidden inputs'!$B$17)*'Hidden inputs'!$D$17+(CG206-'Hidden inputs'!$B$18)*'Hidden inputs'!$D$18))</f>
        <v/>
      </c>
      <c r="CI206" s="10" t="str">
        <f t="shared" ca="1" si="9686"/>
        <v/>
      </c>
      <c r="CJ206" s="5" t="str">
        <f t="shared" ca="1" si="9592"/>
        <v/>
      </c>
      <c r="CK206" s="5" t="str">
        <f t="shared" ca="1" si="9593"/>
        <v/>
      </c>
      <c r="CL206" s="5" t="str">
        <f ca="1">IF($B206="","",'Hidden inputs'!$D$11*CC206+'Hidden inputs'!$E$11*CD206)</f>
        <v/>
      </c>
      <c r="CM206" s="11" t="str">
        <f t="shared" ca="1" si="9514"/>
        <v/>
      </c>
      <c r="CN206" s="9" t="str">
        <f t="shared" ca="1" si="9594"/>
        <v/>
      </c>
      <c r="CO206" s="3" t="str">
        <f t="shared" ca="1" si="9595"/>
        <v/>
      </c>
      <c r="CP206" s="5" t="str" cm="1">
        <f t="array" aca="1" ref="CP206" ca="1">IF($B206="","",IF(CO206=0,0,IF(DD_Payment="",0,IF(CO206&lt;_xlfn.IFS(DD_Frequency="Monthly",1,DD_Frequency="Quarterly",IF(MONTH(CO$2)=1,1,IF(MONTH(CO$2)=4,1,IF(MONTH(CO$2)=7,1,IF(MONTH(CO$2)=10,1,0)))),DD_Frequency="Annually",IF(MONTH(CO$2)=1,1,0))*DD_Payment,CO206,_xlfn.IFS(DD_Frequency="Monthly",1,DD_Frequency="Quarterly",IF(MONTH(CO$2)=1,1,IF(MONTH(CO$2)=4,1,IF(MONTH(CO$2)=7,1,IF(MONTH(CO$2)=10,1,0)))),DD_Frequency="Annually",IF(MONTH(CO$2)=1,1,0))*DD_Payment))))</f>
        <v/>
      </c>
      <c r="CQ206" s="3" t="str">
        <f t="shared" ref="CQ206" ca="1" si="10041">IF($B206="","",IF(CO206&gt;CP206,(CO206-CP206/2)*(rate_A*(CQ$1/365)),0))</f>
        <v/>
      </c>
      <c r="CR206" s="3" t="str">
        <f t="shared" ca="1" si="9688"/>
        <v/>
      </c>
      <c r="CS206" s="3" t="str">
        <f t="shared" ref="CS206" ca="1" si="10042">IF($B206="","",CD206*(1+rate_A*CQ$1/365))</f>
        <v/>
      </c>
      <c r="CT206" s="3" t="str">
        <f t="shared" ref="CT206" ca="1" si="10043">IF($B206="","",CE206*(1+rate_A*CQ$1/365))</f>
        <v/>
      </c>
      <c r="CU206" s="3" t="str">
        <f t="shared" ref="CU206" ca="1" si="10044">IF($B206="","",CF206*(1+rate_joint*CQ$1/365))</f>
        <v/>
      </c>
      <c r="CV206" s="5" t="str">
        <f t="shared" ca="1" si="9692"/>
        <v/>
      </c>
      <c r="CW206" s="5" t="str" cm="1">
        <f t="array" aca="1" ref="CW206" ca="1">IF(CV206="","",_xlfn.IFS(CV206&lt;='Hidden inputs'!$C$15,CV206*'Hidden inputs'!$D$15,CV206&lt;='Hidden inputs'!$C$16,'Hidden inputs'!$C$15*'Hidden inputs'!$D$15+(CV206-'Hidden inputs'!$B$16)*'Hidden inputs'!$D$16,CV206&lt;='Hidden inputs'!$C$17,'Hidden inputs'!$C$15*'Hidden inputs'!$D$15+('Hidden inputs'!$C$16-'Hidden inputs'!$B$16)*'Hidden inputs'!$D$16+(CV206-'Hidden inputs'!$B$17)*'Hidden inputs'!$D$17,CV206&gt;'Hidden inputs'!$B$18,'Hidden inputs'!$C$15*'Hidden inputs'!$D$15+('Hidden inputs'!$C$16-'Hidden inputs'!$B$16)*'Hidden inputs'!$D$16+('Hidden inputs'!$C$17-'Hidden inputs'!$B$17)*'Hidden inputs'!$D$17+(CV206-'Hidden inputs'!$B$18)*'Hidden inputs'!$D$18))</f>
        <v/>
      </c>
      <c r="CX206" s="10" t="str">
        <f t="shared" ca="1" si="9693"/>
        <v/>
      </c>
      <c r="CY206" s="5" t="str">
        <f t="shared" ca="1" si="9600"/>
        <v/>
      </c>
      <c r="CZ206" s="5" t="str">
        <f t="shared" ca="1" si="9601"/>
        <v/>
      </c>
      <c r="DA206" s="5" t="str">
        <f ca="1">IF($B206="","",'Hidden inputs'!$D$11*CR206+'Hidden inputs'!$E$11*CS206)</f>
        <v/>
      </c>
      <c r="DB206" s="11" t="str">
        <f t="shared" ca="1" si="9519"/>
        <v/>
      </c>
      <c r="DC206" s="9" t="str">
        <f t="shared" ca="1" si="9602"/>
        <v/>
      </c>
      <c r="DD206" s="3" t="str">
        <f t="shared" ca="1" si="9603"/>
        <v/>
      </c>
      <c r="DE206" s="5" t="str" cm="1">
        <f t="array" aca="1" ref="DE206" ca="1">IF($B206="","",IF(DD206=0,0,IF(DD_Payment="",0,IF(DD206&lt;_xlfn.IFS(DD_Frequency="Monthly",1,DD_Frequency="Quarterly",IF(MONTH(DD$2)=1,1,IF(MONTH(DD$2)=4,1,IF(MONTH(DD$2)=7,1,IF(MONTH(DD$2)=10,1,0)))),DD_Frequency="Annually",IF(MONTH(DD$2)=1,1,0))*DD_Payment,DD206,_xlfn.IFS(DD_Frequency="Monthly",1,DD_Frequency="Quarterly",IF(MONTH(DD$2)=1,1,IF(MONTH(DD$2)=4,1,IF(MONTH(DD$2)=7,1,IF(MONTH(DD$2)=10,1,0)))),DD_Frequency="Annually",IF(MONTH(DD$2)=1,1,0))*DD_Payment))))</f>
        <v/>
      </c>
      <c r="DF206" s="3" t="str">
        <f t="shared" ref="DF206" ca="1" si="10045">IF($B206="","",IF(DD206&gt;DE206,(DD206-DE206/2)*(rate_A*(DF$1/365)),0))</f>
        <v/>
      </c>
      <c r="DG206" s="3" t="str">
        <f t="shared" ca="1" si="9695"/>
        <v/>
      </c>
      <c r="DH206" s="3" t="str">
        <f t="shared" ref="DH206" ca="1" si="10046">IF($B206="","",CS206*(1+rate_A*DF$1/365))</f>
        <v/>
      </c>
      <c r="DI206" s="3" t="str">
        <f t="shared" ref="DI206" ca="1" si="10047">IF($B206="","",CT206*(1+rate_A*DF$1/365))</f>
        <v/>
      </c>
      <c r="DJ206" s="3" t="str">
        <f t="shared" ref="DJ206" ca="1" si="10048">IF($B206="","",CU206*(1+rate_joint*DF$1/365))</f>
        <v/>
      </c>
      <c r="DK206" s="5" t="str">
        <f t="shared" ca="1" si="9699"/>
        <v/>
      </c>
      <c r="DL206" s="5" t="str" cm="1">
        <f t="array" aca="1" ref="DL206" ca="1">IF(DK206="","",_xlfn.IFS(DK206&lt;='Hidden inputs'!$C$15,DK206*'Hidden inputs'!$D$15,DK206&lt;='Hidden inputs'!$C$16,'Hidden inputs'!$C$15*'Hidden inputs'!$D$15+(DK206-'Hidden inputs'!$B$16)*'Hidden inputs'!$D$16,DK206&lt;='Hidden inputs'!$C$17,'Hidden inputs'!$C$15*'Hidden inputs'!$D$15+('Hidden inputs'!$C$16-'Hidden inputs'!$B$16)*'Hidden inputs'!$D$16+(DK206-'Hidden inputs'!$B$17)*'Hidden inputs'!$D$17,DK206&gt;'Hidden inputs'!$B$18,'Hidden inputs'!$C$15*'Hidden inputs'!$D$15+('Hidden inputs'!$C$16-'Hidden inputs'!$B$16)*'Hidden inputs'!$D$16+('Hidden inputs'!$C$17-'Hidden inputs'!$B$17)*'Hidden inputs'!$D$17+(DK206-'Hidden inputs'!$B$18)*'Hidden inputs'!$D$18))</f>
        <v/>
      </c>
      <c r="DM206" s="10" t="str">
        <f t="shared" ca="1" si="9700"/>
        <v/>
      </c>
      <c r="DN206" s="5" t="str">
        <f t="shared" ca="1" si="9608"/>
        <v/>
      </c>
      <c r="DO206" s="5" t="str">
        <f t="shared" ca="1" si="9609"/>
        <v/>
      </c>
      <c r="DP206" s="5" t="str">
        <f ca="1">IF($B206="","",'Hidden inputs'!$D$11*DG206+'Hidden inputs'!$E$11*DH206)</f>
        <v/>
      </c>
      <c r="DQ206" s="11" t="str">
        <f t="shared" ca="1" si="9524"/>
        <v/>
      </c>
      <c r="DR206" s="9" t="str">
        <f t="shared" ca="1" si="9610"/>
        <v/>
      </c>
      <c r="DS206" s="3" t="str">
        <f t="shared" ca="1" si="9611"/>
        <v/>
      </c>
      <c r="DT206" s="5" t="str" cm="1">
        <f t="array" aca="1" ref="DT206" ca="1">IF($B206="","",IF(DS206=0,0,IF(DD_Payment="",0,IF(DS206&lt;_xlfn.IFS(DD_Frequency="Monthly",1,DD_Frequency="Quarterly",IF(MONTH(DS$2)=1,1,IF(MONTH(DS$2)=4,1,IF(MONTH(DS$2)=7,1,IF(MONTH(DS$2)=10,1,0)))),DD_Frequency="Annually",IF(MONTH(DS$2)=1,1,0))*DD_Payment,DS206,_xlfn.IFS(DD_Frequency="Monthly",1,DD_Frequency="Quarterly",IF(MONTH(DS$2)=1,1,IF(MONTH(DS$2)=4,1,IF(MONTH(DS$2)=7,1,IF(MONTH(DS$2)=10,1,0)))),DD_Frequency="Annually",IF(MONTH(DS$2)=1,1,0))*DD_Payment))))</f>
        <v/>
      </c>
      <c r="DU206" s="3" t="str">
        <f t="shared" ref="DU206" ca="1" si="10049">IF($B206="","",IF(DS206&gt;DT206,(DS206-DT206/2)*(rate_A*(DU$1/365)),0))</f>
        <v/>
      </c>
      <c r="DV206" s="3" t="str">
        <f t="shared" ca="1" si="9702"/>
        <v/>
      </c>
      <c r="DW206" s="3" t="str">
        <f t="shared" ref="DW206" ca="1" si="10050">IF($B206="","",DH206*(1+rate_A*DU$1/365))</f>
        <v/>
      </c>
      <c r="DX206" s="3" t="str">
        <f t="shared" ref="DX206" ca="1" si="10051">IF($B206="","",DI206*(1+rate_A*DU$1/365))</f>
        <v/>
      </c>
      <c r="DY206" s="3" t="str">
        <f t="shared" ref="DY206" ca="1" si="10052">IF($B206="","",DJ206*(1+rate_joint*DU$1/365))</f>
        <v/>
      </c>
      <c r="DZ206" s="5" t="str">
        <f t="shared" ca="1" si="9706"/>
        <v/>
      </c>
      <c r="EA206" s="5" t="str" cm="1">
        <f t="array" aca="1" ref="EA206" ca="1">IF(DZ206="","",_xlfn.IFS(DZ206&lt;='Hidden inputs'!$C$15,DZ206*'Hidden inputs'!$D$15,DZ206&lt;='Hidden inputs'!$C$16,'Hidden inputs'!$C$15*'Hidden inputs'!$D$15+(DZ206-'Hidden inputs'!$B$16)*'Hidden inputs'!$D$16,DZ206&lt;='Hidden inputs'!$C$17,'Hidden inputs'!$C$15*'Hidden inputs'!$D$15+('Hidden inputs'!$C$16-'Hidden inputs'!$B$16)*'Hidden inputs'!$D$16+(DZ206-'Hidden inputs'!$B$17)*'Hidden inputs'!$D$17,DZ206&gt;'Hidden inputs'!$B$18,'Hidden inputs'!$C$15*'Hidden inputs'!$D$15+('Hidden inputs'!$C$16-'Hidden inputs'!$B$16)*'Hidden inputs'!$D$16+('Hidden inputs'!$C$17-'Hidden inputs'!$B$17)*'Hidden inputs'!$D$17+(DZ206-'Hidden inputs'!$B$18)*'Hidden inputs'!$D$18))</f>
        <v/>
      </c>
      <c r="EB206" s="10" t="str">
        <f t="shared" ca="1" si="9707"/>
        <v/>
      </c>
      <c r="EC206" s="5" t="str">
        <f t="shared" ca="1" si="9616"/>
        <v/>
      </c>
      <c r="ED206" s="5" t="str">
        <f t="shared" ca="1" si="9617"/>
        <v/>
      </c>
      <c r="EE206" s="5" t="str">
        <f ca="1">IF($B206="","",'Hidden inputs'!$D$11*DV206+'Hidden inputs'!$E$11*DW206)</f>
        <v/>
      </c>
      <c r="EF206" s="11" t="str">
        <f t="shared" ca="1" si="9529"/>
        <v/>
      </c>
      <c r="EG206" s="9" t="str">
        <f t="shared" ca="1" si="9618"/>
        <v/>
      </c>
      <c r="EH206" s="3" t="str">
        <f t="shared" ca="1" si="9619"/>
        <v/>
      </c>
      <c r="EI206" s="5" t="str" cm="1">
        <f t="array" aca="1" ref="EI206" ca="1">IF($B206="","",IF(EH206=0,0,IF(DD_Payment="",0,IF(EH206&lt;_xlfn.IFS(DD_Frequency="Monthly",1,DD_Frequency="Quarterly",IF(MONTH(EH$2)=1,1,IF(MONTH(EH$2)=4,1,IF(MONTH(EH$2)=7,1,IF(MONTH(EH$2)=10,1,0)))),DD_Frequency="Annually",IF(MONTH(EH$2)=1,1,0))*DD_Payment,EH206,_xlfn.IFS(DD_Frequency="Monthly",1,DD_Frequency="Quarterly",IF(MONTH(EH$2)=1,1,IF(MONTH(EH$2)=4,1,IF(MONTH(EH$2)=7,1,IF(MONTH(EH$2)=10,1,0)))),DD_Frequency="Annually",IF(MONTH(EH$2)=1,1,0))*DD_Payment))))</f>
        <v/>
      </c>
      <c r="EJ206" s="3" t="str">
        <f t="shared" ref="EJ206" ca="1" si="10053">IF($B206="","",IF(EH206&gt;EI206,(EH206-EI206/2)*(rate_A*(EJ$1/365)),0))</f>
        <v/>
      </c>
      <c r="EK206" s="3" t="str">
        <f t="shared" ca="1" si="9709"/>
        <v/>
      </c>
      <c r="EL206" s="3" t="str">
        <f t="shared" ref="EL206" ca="1" si="10054">IF($B206="","",DW206*(1+rate_A*EJ$1/365))</f>
        <v/>
      </c>
      <c r="EM206" s="3" t="str">
        <f t="shared" ref="EM206" ca="1" si="10055">IF($B206="","",DX206*(1+rate_A*EJ$1/365))</f>
        <v/>
      </c>
      <c r="EN206" s="3" t="str">
        <f t="shared" ref="EN206" ca="1" si="10056">IF($B206="","",DY206*(1+rate_joint*EJ$1/365))</f>
        <v/>
      </c>
      <c r="EO206" s="5" t="str">
        <f t="shared" ca="1" si="9713"/>
        <v/>
      </c>
      <c r="EP206" s="5" t="str" cm="1">
        <f t="array" aca="1" ref="EP206" ca="1">IF(EO206="","",_xlfn.IFS(EO206&lt;='Hidden inputs'!$C$15,EO206*'Hidden inputs'!$D$15,EO206&lt;='Hidden inputs'!$C$16,'Hidden inputs'!$C$15*'Hidden inputs'!$D$15+(EO206-'Hidden inputs'!$B$16)*'Hidden inputs'!$D$16,EO206&lt;='Hidden inputs'!$C$17,'Hidden inputs'!$C$15*'Hidden inputs'!$D$15+('Hidden inputs'!$C$16-'Hidden inputs'!$B$16)*'Hidden inputs'!$D$16+(EO206-'Hidden inputs'!$B$17)*'Hidden inputs'!$D$17,EO206&gt;'Hidden inputs'!$B$18,'Hidden inputs'!$C$15*'Hidden inputs'!$D$15+('Hidden inputs'!$C$16-'Hidden inputs'!$B$16)*'Hidden inputs'!$D$16+('Hidden inputs'!$C$17-'Hidden inputs'!$B$17)*'Hidden inputs'!$D$17+(EO206-'Hidden inputs'!$B$18)*'Hidden inputs'!$D$18))</f>
        <v/>
      </c>
      <c r="EQ206" s="10" t="str">
        <f t="shared" ca="1" si="9714"/>
        <v/>
      </c>
      <c r="ER206" s="5" t="str">
        <f t="shared" ca="1" si="9624"/>
        <v/>
      </c>
      <c r="ES206" s="5" t="str">
        <f t="shared" ca="1" si="9625"/>
        <v/>
      </c>
      <c r="ET206" s="5" t="str">
        <f ca="1">IF($B206="","",'Hidden inputs'!$D$11*EK206+'Hidden inputs'!$E$11*EL206)</f>
        <v/>
      </c>
      <c r="EU206" s="11" t="str">
        <f t="shared" ca="1" si="9534"/>
        <v/>
      </c>
      <c r="EV206" s="9" t="str">
        <f t="shared" ca="1" si="9626"/>
        <v/>
      </c>
      <c r="EW206" s="3" t="str">
        <f t="shared" ca="1" si="9627"/>
        <v/>
      </c>
      <c r="EX206" s="5" t="str" cm="1">
        <f t="array" aca="1" ref="EX206" ca="1">IF($B206="","",IF(EW206=0,0,IF(DD_Payment="",0,IF(EW206&lt;_xlfn.IFS(DD_Frequency="Monthly",1,DD_Frequency="Quarterly",IF(MONTH(EW$2)=1,1,IF(MONTH(EW$2)=4,1,IF(MONTH(EW$2)=7,1,IF(MONTH(EW$2)=10,1,0)))),DD_Frequency="Annually",IF(MONTH(EW$2)=1,1,0))*DD_Payment,EW206,_xlfn.IFS(DD_Frequency="Monthly",1,DD_Frequency="Quarterly",IF(MONTH(EW$2)=1,1,IF(MONTH(EW$2)=4,1,IF(MONTH(EW$2)=7,1,IF(MONTH(EW$2)=10,1,0)))),DD_Frequency="Annually",IF(MONTH(EW$2)=1,1,0))*DD_Payment))))</f>
        <v/>
      </c>
      <c r="EY206" s="3" t="str">
        <f t="shared" ref="EY206" ca="1" si="10057">IF($B206="","",IF(EW206&gt;EX206,(EW206-EX206/2)*(rate_A*(EY$1/365)),0))</f>
        <v/>
      </c>
      <c r="EZ206" s="3" t="str">
        <f t="shared" ca="1" si="9716"/>
        <v/>
      </c>
      <c r="FA206" s="3" t="str">
        <f t="shared" ref="FA206" ca="1" si="10058">IF($B206="","",EL206*(1+rate_A*EY$1/365))</f>
        <v/>
      </c>
      <c r="FB206" s="3" t="str">
        <f t="shared" ref="FB206" ca="1" si="10059">IF($B206="","",EM206*(1+rate_A*EY$1/365))</f>
        <v/>
      </c>
      <c r="FC206" s="3" t="str">
        <f t="shared" ref="FC206" ca="1" si="10060">IF($B206="","",EN206*(1+rate_joint*EY$1/365))</f>
        <v/>
      </c>
      <c r="FD206" s="5" t="str">
        <f t="shared" ca="1" si="9720"/>
        <v/>
      </c>
      <c r="FE206" s="5" t="str" cm="1">
        <f t="array" aca="1" ref="FE206" ca="1">IF(FD206="","",_xlfn.IFS(FD206&lt;='Hidden inputs'!$C$15,FD206*'Hidden inputs'!$D$15,FD206&lt;='Hidden inputs'!$C$16,'Hidden inputs'!$C$15*'Hidden inputs'!$D$15+(FD206-'Hidden inputs'!$B$16)*'Hidden inputs'!$D$16,FD206&lt;='Hidden inputs'!$C$17,'Hidden inputs'!$C$15*'Hidden inputs'!$D$15+('Hidden inputs'!$C$16-'Hidden inputs'!$B$16)*'Hidden inputs'!$D$16+(FD206-'Hidden inputs'!$B$17)*'Hidden inputs'!$D$17,FD206&gt;'Hidden inputs'!$B$18,'Hidden inputs'!$C$15*'Hidden inputs'!$D$15+('Hidden inputs'!$C$16-'Hidden inputs'!$B$16)*'Hidden inputs'!$D$16+('Hidden inputs'!$C$17-'Hidden inputs'!$B$17)*'Hidden inputs'!$D$17+(FD206-'Hidden inputs'!$B$18)*'Hidden inputs'!$D$18))</f>
        <v/>
      </c>
      <c r="FF206" s="10" t="str">
        <f t="shared" ca="1" si="9721"/>
        <v/>
      </c>
      <c r="FG206" s="5" t="str">
        <f t="shared" ca="1" si="9632"/>
        <v/>
      </c>
      <c r="FH206" s="5" t="str">
        <f t="shared" ca="1" si="9633"/>
        <v/>
      </c>
      <c r="FI206" s="5" t="str">
        <f ca="1">IF($B206="","",'Hidden inputs'!$D$11*EZ206+'Hidden inputs'!$E$11*FA206)</f>
        <v/>
      </c>
      <c r="FJ206" s="11" t="str">
        <f t="shared" ca="1" si="9539"/>
        <v/>
      </c>
      <c r="FK206" s="9" t="str">
        <f t="shared" ca="1" si="9634"/>
        <v/>
      </c>
      <c r="FL206" s="3" t="str">
        <f t="shared" ca="1" si="9635"/>
        <v/>
      </c>
      <c r="FM206" s="5" t="str" cm="1">
        <f t="array" aca="1" ref="FM206" ca="1">IF($B206="","",IF(FL206=0,0,IF(DD_Payment="",0,IF(FL206&lt;_xlfn.IFS(DD_Frequency="Monthly",1,DD_Frequency="Quarterly",IF(MONTH(FL$2)=1,1,IF(MONTH(FL$2)=4,1,IF(MONTH(FL$2)=7,1,IF(MONTH(FL$2)=10,1,0)))),DD_Frequency="Annually",IF(MONTH(FL$2)=1,1,0))*DD_Payment,FL206,_xlfn.IFS(DD_Frequency="Monthly",1,DD_Frequency="Quarterly",IF(MONTH(FL$2)=1,1,IF(MONTH(FL$2)=4,1,IF(MONTH(FL$2)=7,1,IF(MONTH(FL$2)=10,1,0)))),DD_Frequency="Annually",IF(MONTH(FL$2)=1,1,0))*DD_Payment))))</f>
        <v/>
      </c>
      <c r="FN206" s="3" t="str">
        <f t="shared" ref="FN206" ca="1" si="10061">IF($B206="","",IF(FL206&gt;FM206,(FL206-FM206/2)*(rate_A*(FN$1/365)),0))</f>
        <v/>
      </c>
      <c r="FO206" s="3" t="str">
        <f t="shared" ca="1" si="9723"/>
        <v/>
      </c>
      <c r="FP206" s="3" t="str">
        <f t="shared" ref="FP206" ca="1" si="10062">IF($B206="","",FA206*(1+rate_A*FN$1/365))</f>
        <v/>
      </c>
      <c r="FQ206" s="3" t="str">
        <f t="shared" ref="FQ206" ca="1" si="10063">IF($B206="","",FB206*(1+rate_A*FN$1/365))</f>
        <v/>
      </c>
      <c r="FR206" s="3" t="str">
        <f t="shared" ref="FR206" ca="1" si="10064">IF($B206="","",FC206*(1+rate_joint*FN$1/365))</f>
        <v/>
      </c>
      <c r="FS206" s="5" t="str">
        <f t="shared" ca="1" si="9727"/>
        <v/>
      </c>
      <c r="FT206" s="5" t="str" cm="1">
        <f t="array" aca="1" ref="FT206" ca="1">IF(FS206="","",_xlfn.IFS(FS206&lt;='Hidden inputs'!$C$15,FS206*'Hidden inputs'!$D$15,FS206&lt;='Hidden inputs'!$C$16,'Hidden inputs'!$C$15*'Hidden inputs'!$D$15+(FS206-'Hidden inputs'!$B$16)*'Hidden inputs'!$D$16,FS206&lt;='Hidden inputs'!$C$17,'Hidden inputs'!$C$15*'Hidden inputs'!$D$15+('Hidden inputs'!$C$16-'Hidden inputs'!$B$16)*'Hidden inputs'!$D$16+(FS206-'Hidden inputs'!$B$17)*'Hidden inputs'!$D$17,FS206&gt;'Hidden inputs'!$B$18,'Hidden inputs'!$C$15*'Hidden inputs'!$D$15+('Hidden inputs'!$C$16-'Hidden inputs'!$B$16)*'Hidden inputs'!$D$16+('Hidden inputs'!$C$17-'Hidden inputs'!$B$17)*'Hidden inputs'!$D$17+(FS206-'Hidden inputs'!$B$18)*'Hidden inputs'!$D$18))</f>
        <v/>
      </c>
      <c r="FU206" s="10" t="str">
        <f t="shared" ca="1" si="9728"/>
        <v/>
      </c>
      <c r="FV206" s="5" t="str">
        <f t="shared" ca="1" si="9640"/>
        <v/>
      </c>
      <c r="FW206" s="5" t="str">
        <f t="shared" ca="1" si="9641"/>
        <v/>
      </c>
      <c r="FX206" s="5" t="str">
        <f ca="1">IF($B206="","",'Hidden inputs'!$D$11*FO206+'Hidden inputs'!$E$11*FP206)</f>
        <v/>
      </c>
      <c r="FY206" s="11" t="str">
        <f t="shared" ca="1" si="9544"/>
        <v/>
      </c>
      <c r="FZ206" s="9" t="str">
        <f t="shared" ca="1" si="9642"/>
        <v/>
      </c>
      <c r="GA206" s="5" t="str">
        <f t="shared" ca="1" si="9643"/>
        <v/>
      </c>
      <c r="GB206" s="5" t="str">
        <f t="shared" ca="1" si="9644"/>
        <v/>
      </c>
      <c r="GC206" s="5" t="str">
        <f t="shared" ca="1" si="9545"/>
        <v/>
      </c>
      <c r="GD206" s="5" t="str">
        <f t="shared" ca="1" si="9546"/>
        <v/>
      </c>
    </row>
    <row r="207" spans="1:186" x14ac:dyDescent="0.35">
      <c r="A207" s="2"/>
      <c r="B207" s="6" t="str">
        <f t="shared" ca="1" si="9547"/>
        <v/>
      </c>
      <c r="C207" s="5" t="str">
        <f t="shared" ca="1" si="9645"/>
        <v/>
      </c>
      <c r="D207" s="5" t="str" cm="1">
        <f t="array" aca="1" ref="D207" ca="1">IF($B207="","",IF(C207=0,0,IF(DD_Payment="",0,IF(C207&lt;_xlfn.IFS(DD_Frequency="Monthly",1,DD_Frequency="Quarterly",IF(MONTH(C$2)=1,1,IF(MONTH(C$2)=4,1,IF(MONTH(C$2)=7,1,IF(MONTH(C$2)=10,1,0)))),DD_Frequency="Annually",IF(MONTH(C$2)=1,1,0))*DD_Payment,C207,_xlfn.IFS(DD_Frequency="Monthly",1,DD_Frequency="Quarterly",IF(MONTH(C$2)=1,1,IF(MONTH(C$2)=4,1,IF(MONTH(C$2)=7,1,IF(MONTH(C$2)=10,1,0)))),DD_Frequency="Annually",IF(MONTH(C$2)=1,1,0))*DD_Payment))))</f>
        <v/>
      </c>
      <c r="E207" s="5" t="str">
        <f t="shared" ref="E207" ca="1" si="10065">IF(B207="","",IF(C207&gt;D207,(C207-D207/2)*(rate_A*(E$1/365)),0))</f>
        <v/>
      </c>
      <c r="F207" s="5" t="str">
        <f t="shared" ca="1" si="9549"/>
        <v/>
      </c>
      <c r="G207" s="5" t="str">
        <f t="shared" ref="G207" ca="1" si="10066">IF(B207="","",G206*(1+rate_A*E$1/365))</f>
        <v/>
      </c>
      <c r="H207" s="5" t="str">
        <f t="shared" ref="H207" ca="1" si="10067">IF(B207="","",H206*(1+rate_A*E$1/365))</f>
        <v/>
      </c>
      <c r="I207" s="5" t="str">
        <f t="shared" ref="I207" ca="1" si="10068">IF(B207="","",I206*(1+rate_joint*E$1/365))</f>
        <v/>
      </c>
      <c r="J207" s="5" t="str">
        <f t="shared" ca="1" si="9650"/>
        <v/>
      </c>
      <c r="K207" s="5" t="str" cm="1">
        <f t="array" aca="1" ref="K207" ca="1">IF(J207="","",_xlfn.IFS(J207&lt;='Hidden inputs'!$C$15,J207*'Hidden inputs'!$D$15,J207&lt;='Hidden inputs'!$C$16,'Hidden inputs'!$C$15*'Hidden inputs'!$D$15+(J207-'Hidden inputs'!$B$16)*'Hidden inputs'!$D$16,J207&lt;='Hidden inputs'!$C$17,'Hidden inputs'!$C$15*'Hidden inputs'!$D$15+('Hidden inputs'!$C$16-'Hidden inputs'!$B$16)*'Hidden inputs'!$D$16+(J207-'Hidden inputs'!$B$17)*'Hidden inputs'!$D$17,J207&gt;'Hidden inputs'!$B$18,'Hidden inputs'!$C$15*'Hidden inputs'!$D$15+('Hidden inputs'!$C$16-'Hidden inputs'!$B$16)*'Hidden inputs'!$D$16+('Hidden inputs'!$C$17-'Hidden inputs'!$B$17)*'Hidden inputs'!$D$17+(J207-'Hidden inputs'!$B$18)*'Hidden inputs'!$D$18))</f>
        <v/>
      </c>
      <c r="L207" s="11" t="str">
        <f t="shared" ca="1" si="9651"/>
        <v/>
      </c>
      <c r="M207" s="5" t="str">
        <f t="shared" ca="1" si="9553"/>
        <v/>
      </c>
      <c r="N207" s="5" t="str">
        <f t="shared" ca="1" si="9554"/>
        <v/>
      </c>
      <c r="O207" s="5" t="str">
        <f ca="1">IF(B207="","",'Hidden inputs'!$D$11*F207+'Hidden inputs'!$E$11*G207)</f>
        <v/>
      </c>
      <c r="P207" s="11" t="str">
        <f t="shared" ca="1" si="9488"/>
        <v/>
      </c>
      <c r="Q207" s="20" t="str">
        <f t="shared" ca="1" si="9489"/>
        <v/>
      </c>
      <c r="R207" s="3" t="str">
        <f t="shared" ca="1" si="9555"/>
        <v/>
      </c>
      <c r="S207" s="5" t="str" cm="1">
        <f t="array" aca="1" ref="S207" ca="1">IF($B207="","",IF(R207=0,0,IF(DD_Payment="",0,IF(R207&lt;_xlfn.IFS(DD_Frequency="Monthly",1,DD_Frequency="Quarterly",IF(MONTH(R$2)=1,1,IF(MONTH(R$2)=4,1,IF(MONTH(R$2)=7,1,IF(MONTH(R$2)=10,1,0)))),DD_Frequency="Annually",IF(MONTH(R$2)=1,1,0))*DD_Payment,R207,_xlfn.IFS(DD_Frequency="Monthly",1,DD_Frequency="Quarterly",IF(MONTH(R$2)=1,1,IF(MONTH(R$2)=4,1,IF(MONTH(R$2)=7,1,IF(MONTH(R$2)=10,1,0)))),DD_Frequency="Annually",IF(MONTH(R$2)=1,1,0))*DD_Payment))))</f>
        <v/>
      </c>
      <c r="T207" s="3" t="str">
        <f t="shared" ref="T207" ca="1" si="10069">IF(B207="","",IF(R207&gt;S207,(R207-S207/2)*(rate_A*((T$1+A207)/365)),0))</f>
        <v/>
      </c>
      <c r="U207" s="3" t="str">
        <f t="shared" ca="1" si="9557"/>
        <v/>
      </c>
      <c r="V207" s="3" t="str">
        <f t="shared" ref="V207" ca="1" si="10070">IF(B207="","",G207*(1+rate_A*(T$1+A207)/365))</f>
        <v/>
      </c>
      <c r="W207" s="3" t="str">
        <f t="shared" ref="W207" ca="1" si="10071">IF(B207="","",H207*(1+rate_A*(T$1+A207)/365))</f>
        <v/>
      </c>
      <c r="X207" s="3" t="str">
        <f t="shared" ref="X207" ca="1" si="10072">IF(B207="","",I207*(1+rate_joint*(T$1+A207)/365))</f>
        <v/>
      </c>
      <c r="Y207" s="5" t="str">
        <f t="shared" ca="1" si="9656"/>
        <v/>
      </c>
      <c r="Z207" s="5" t="str" cm="1">
        <f t="array" aca="1" ref="Z207" ca="1">IF(Y207="","",_xlfn.IFS(Y207&lt;='Hidden inputs'!$C$15,Y207*'Hidden inputs'!$D$15,Y207&lt;='Hidden inputs'!$C$16,'Hidden inputs'!$C$15*'Hidden inputs'!$D$15+(Y207-'Hidden inputs'!$B$16)*'Hidden inputs'!$D$16,Y207&lt;='Hidden inputs'!$C$17,'Hidden inputs'!$C$15*'Hidden inputs'!$D$15+('Hidden inputs'!$C$16-'Hidden inputs'!$B$16)*'Hidden inputs'!$D$16+(Y207-'Hidden inputs'!$B$17)*'Hidden inputs'!$D$17,Y207&gt;'Hidden inputs'!$B$18,'Hidden inputs'!$C$15*'Hidden inputs'!$D$15+('Hidden inputs'!$C$16-'Hidden inputs'!$B$16)*'Hidden inputs'!$D$16+('Hidden inputs'!$C$17-'Hidden inputs'!$B$17)*'Hidden inputs'!$D$17+(Y207-'Hidden inputs'!$B$18)*'Hidden inputs'!$D$18))</f>
        <v/>
      </c>
      <c r="AA207" s="10" t="str">
        <f t="shared" ca="1" si="9657"/>
        <v/>
      </c>
      <c r="AB207" s="5" t="str">
        <f t="shared" ca="1" si="9561"/>
        <v/>
      </c>
      <c r="AC207" s="5" t="str">
        <f t="shared" ca="1" si="9658"/>
        <v/>
      </c>
      <c r="AD207" s="5" t="str">
        <f ca="1">IF(B207="","",'Hidden inputs'!$D$11*U207+'Hidden inputs'!$E$11*V207)</f>
        <v/>
      </c>
      <c r="AE207" s="11" t="str">
        <f t="shared" ca="1" si="9494"/>
        <v/>
      </c>
      <c r="AF207" s="9" t="str">
        <f t="shared" ca="1" si="9562"/>
        <v/>
      </c>
      <c r="AG207" s="3" t="str">
        <f t="shared" ca="1" si="9563"/>
        <v/>
      </c>
      <c r="AH207" s="5" t="str" cm="1">
        <f t="array" aca="1" ref="AH207" ca="1">IF($B207="","",IF(AG207=0,0,IF(DD_Payment="",0,IF(AG207&lt;_xlfn.IFS(DD_Frequency="Monthly",1,DD_Frequency="Quarterly",IF(MONTH(AG$2)=1,1,IF(MONTH(AG$2)=4,1,IF(MONTH(AG$2)=7,1,IF(MONTH(AG$2)=10,1,0)))),DD_Frequency="Annually",IF(MONTH(AG$2)=1,1,0))*DD_Payment,AG207,_xlfn.IFS(DD_Frequency="Monthly",1,DD_Frequency="Quarterly",IF(MONTH(AG$2)=1,1,IF(MONTH(AG$2)=4,1,IF(MONTH(AG$2)=7,1,IF(MONTH(AG$2)=10,1,0)))),DD_Frequency="Annually",IF(MONTH(AG$2)=1,1,0))*DD_Payment))))</f>
        <v/>
      </c>
      <c r="AI207" s="3" t="str">
        <f t="shared" ref="AI207" ca="1" si="10073">IF($B207="","",IF(AG207&gt;AH207,(AG207-AH207/2)*(rate_A*(AI$1/365)),0))</f>
        <v/>
      </c>
      <c r="AJ207" s="3" t="str">
        <f t="shared" ca="1" si="9660"/>
        <v/>
      </c>
      <c r="AK207" s="3" t="str">
        <f t="shared" ref="AK207" ca="1" si="10074">IF($B207="","",V207*(1+rate_A*AI$1/365))</f>
        <v/>
      </c>
      <c r="AL207" s="3" t="str">
        <f t="shared" ref="AL207" ca="1" si="10075">IF($B207="","",W207*(1+rate_A*AI$1/365))</f>
        <v/>
      </c>
      <c r="AM207" s="3" t="str">
        <f t="shared" ref="AM207" ca="1" si="10076">IF($B207="","",X207*(1+rate_joint*AI$1/365))</f>
        <v/>
      </c>
      <c r="AN207" s="5" t="str">
        <f t="shared" ca="1" si="9664"/>
        <v/>
      </c>
      <c r="AO207" s="5" t="str" cm="1">
        <f t="array" aca="1" ref="AO207" ca="1">IF(AN207="","",_xlfn.IFS(AN207&lt;='Hidden inputs'!$C$15,AN207*'Hidden inputs'!$D$15,AN207&lt;='Hidden inputs'!$C$16,'Hidden inputs'!$C$15*'Hidden inputs'!$D$15+(AN207-'Hidden inputs'!$B$16)*'Hidden inputs'!$D$16,AN207&lt;='Hidden inputs'!$C$17,'Hidden inputs'!$C$15*'Hidden inputs'!$D$15+('Hidden inputs'!$C$16-'Hidden inputs'!$B$16)*'Hidden inputs'!$D$16+(AN207-'Hidden inputs'!$B$17)*'Hidden inputs'!$D$17,AN207&gt;'Hidden inputs'!$B$18,'Hidden inputs'!$C$15*'Hidden inputs'!$D$15+('Hidden inputs'!$C$16-'Hidden inputs'!$B$16)*'Hidden inputs'!$D$16+('Hidden inputs'!$C$17-'Hidden inputs'!$B$17)*'Hidden inputs'!$D$17+(AN207-'Hidden inputs'!$B$18)*'Hidden inputs'!$D$18))</f>
        <v/>
      </c>
      <c r="AP207" s="10" t="str">
        <f t="shared" ca="1" si="9665"/>
        <v/>
      </c>
      <c r="AQ207" s="5" t="str">
        <f t="shared" ca="1" si="9568"/>
        <v/>
      </c>
      <c r="AR207" s="5" t="str">
        <f t="shared" ca="1" si="9569"/>
        <v/>
      </c>
      <c r="AS207" s="5" t="str">
        <f ca="1">IF($B207="","",'Hidden inputs'!$D$11*AJ207+'Hidden inputs'!$E$11*AK207)</f>
        <v/>
      </c>
      <c r="AT207" s="11" t="str">
        <f t="shared" ca="1" si="9499"/>
        <v/>
      </c>
      <c r="AU207" s="9" t="str">
        <f t="shared" ca="1" si="9570"/>
        <v/>
      </c>
      <c r="AV207" s="3" t="str">
        <f t="shared" ca="1" si="9571"/>
        <v/>
      </c>
      <c r="AW207" s="5" t="str" cm="1">
        <f t="array" aca="1" ref="AW207" ca="1">IF($B207="","",IF(AV207=0,0,IF(DD_Payment="",0,IF(AV207&lt;_xlfn.IFS(DD_Frequency="Monthly",1,DD_Frequency="Quarterly",IF(MONTH(AV$2)=1,1,IF(MONTH(AV$2)=4,1,IF(MONTH(AV$2)=7,1,IF(MONTH(AV$2)=10,1,0)))),DD_Frequency="Annually",IF(MONTH(AV$2)=1,1,0))*DD_Payment,AV207,_xlfn.IFS(DD_Frequency="Monthly",1,DD_Frequency="Quarterly",IF(MONTH(AV$2)=1,1,IF(MONTH(AV$2)=4,1,IF(MONTH(AV$2)=7,1,IF(MONTH(AV$2)=10,1,0)))),DD_Frequency="Annually",IF(MONTH(AV$2)=1,1,0))*DD_Payment))))</f>
        <v/>
      </c>
      <c r="AX207" s="3" t="str">
        <f t="shared" ref="AX207" ca="1" si="10077">IF($B207="","",IF(AV207&gt;AW207,(AV207-AW207/2)*(rate_A*(AX$1/365)),0))</f>
        <v/>
      </c>
      <c r="AY207" s="3" t="str">
        <f t="shared" ca="1" si="9667"/>
        <v/>
      </c>
      <c r="AZ207" s="3" t="str">
        <f t="shared" ref="AZ207" ca="1" si="10078">IF($B207="","",AK207*(1+rate_A*AX$1/365))</f>
        <v/>
      </c>
      <c r="BA207" s="3" t="str">
        <f t="shared" ref="BA207" ca="1" si="10079">IF($B207="","",AL207*(1+rate_A*AX$1/365))</f>
        <v/>
      </c>
      <c r="BB207" s="3" t="str">
        <f t="shared" ref="BB207" ca="1" si="10080">IF($B207="","",AM207*(1+rate_joint*AX$1/365))</f>
        <v/>
      </c>
      <c r="BC207" s="5" t="str">
        <f t="shared" ca="1" si="9671"/>
        <v/>
      </c>
      <c r="BD207" s="5" t="str" cm="1">
        <f t="array" aca="1" ref="BD207" ca="1">IF(BC207="","",_xlfn.IFS(BC207&lt;='Hidden inputs'!$C$15,BC207*'Hidden inputs'!$D$15,BC207&lt;='Hidden inputs'!$C$16,'Hidden inputs'!$C$15*'Hidden inputs'!$D$15+(BC207-'Hidden inputs'!$B$16)*'Hidden inputs'!$D$16,BC207&lt;='Hidden inputs'!$C$17,'Hidden inputs'!$C$15*'Hidden inputs'!$D$15+('Hidden inputs'!$C$16-'Hidden inputs'!$B$16)*'Hidden inputs'!$D$16+(BC207-'Hidden inputs'!$B$17)*'Hidden inputs'!$D$17,BC207&gt;'Hidden inputs'!$B$18,'Hidden inputs'!$C$15*'Hidden inputs'!$D$15+('Hidden inputs'!$C$16-'Hidden inputs'!$B$16)*'Hidden inputs'!$D$16+('Hidden inputs'!$C$17-'Hidden inputs'!$B$17)*'Hidden inputs'!$D$17+(BC207-'Hidden inputs'!$B$18)*'Hidden inputs'!$D$18))</f>
        <v/>
      </c>
      <c r="BE207" s="10" t="str">
        <f t="shared" ca="1" si="9672"/>
        <v/>
      </c>
      <c r="BF207" s="5" t="str">
        <f t="shared" ca="1" si="9576"/>
        <v/>
      </c>
      <c r="BG207" s="5" t="str">
        <f t="shared" ca="1" si="9577"/>
        <v/>
      </c>
      <c r="BH207" s="5" t="str">
        <f ca="1">IF($B207="","",'Hidden inputs'!$D$11*AY207+'Hidden inputs'!$E$11*AZ207)</f>
        <v/>
      </c>
      <c r="BI207" s="11" t="str">
        <f t="shared" ca="1" si="9504"/>
        <v/>
      </c>
      <c r="BJ207" s="9" t="str">
        <f t="shared" ca="1" si="9578"/>
        <v/>
      </c>
      <c r="BK207" s="3" t="str">
        <f t="shared" ca="1" si="9579"/>
        <v/>
      </c>
      <c r="BL207" s="5" t="str" cm="1">
        <f t="array" aca="1" ref="BL207" ca="1">IF($B207="","",IF(BK207=0,0,IF(DD_Payment="",0,IF(BK207&lt;_xlfn.IFS(DD_Frequency="Monthly",1,DD_Frequency="Quarterly",IF(MONTH(BK$2)=1,1,IF(MONTH(BK$2)=4,1,IF(MONTH(BK$2)=7,1,IF(MONTH(BK$2)=10,1,0)))),DD_Frequency="Annually",IF(MONTH(BK$2)=1,1,0))*DD_Payment,BK207,_xlfn.IFS(DD_Frequency="Monthly",1,DD_Frequency="Quarterly",IF(MONTH(BK$2)=1,1,IF(MONTH(BK$2)=4,1,IF(MONTH(BK$2)=7,1,IF(MONTH(BK$2)=10,1,0)))),DD_Frequency="Annually",IF(MONTH(BK$2)=1,1,0))*DD_Payment))))</f>
        <v/>
      </c>
      <c r="BM207" s="3" t="str">
        <f t="shared" ref="BM207" ca="1" si="10081">IF($B207="","",IF(BK207&gt;BL207,(BK207-BL207/2)*(rate_A*(BM$1/365)),0))</f>
        <v/>
      </c>
      <c r="BN207" s="3" t="str">
        <f t="shared" ca="1" si="9674"/>
        <v/>
      </c>
      <c r="BO207" s="3" t="str">
        <f t="shared" ref="BO207" ca="1" si="10082">IF($B207="","",AZ207*(1+rate_A*BM$1/365))</f>
        <v/>
      </c>
      <c r="BP207" s="3" t="str">
        <f t="shared" ref="BP207" ca="1" si="10083">IF($B207="","",BA207*(1+rate_A*BM$1/365))</f>
        <v/>
      </c>
      <c r="BQ207" s="3" t="str">
        <f t="shared" ref="BQ207" ca="1" si="10084">IF($B207="","",BB207*(1+rate_joint*BM$1/365))</f>
        <v/>
      </c>
      <c r="BR207" s="5" t="str">
        <f t="shared" ca="1" si="9678"/>
        <v/>
      </c>
      <c r="BS207" s="5" t="str" cm="1">
        <f t="array" aca="1" ref="BS207" ca="1">IF(BR207="","",_xlfn.IFS(BR207&lt;='Hidden inputs'!$C$15,BR207*'Hidden inputs'!$D$15,BR207&lt;='Hidden inputs'!$C$16,'Hidden inputs'!$C$15*'Hidden inputs'!$D$15+(BR207-'Hidden inputs'!$B$16)*'Hidden inputs'!$D$16,BR207&lt;='Hidden inputs'!$C$17,'Hidden inputs'!$C$15*'Hidden inputs'!$D$15+('Hidden inputs'!$C$16-'Hidden inputs'!$B$16)*'Hidden inputs'!$D$16+(BR207-'Hidden inputs'!$B$17)*'Hidden inputs'!$D$17,BR207&gt;'Hidden inputs'!$B$18,'Hidden inputs'!$C$15*'Hidden inputs'!$D$15+('Hidden inputs'!$C$16-'Hidden inputs'!$B$16)*'Hidden inputs'!$D$16+('Hidden inputs'!$C$17-'Hidden inputs'!$B$17)*'Hidden inputs'!$D$17+(BR207-'Hidden inputs'!$B$18)*'Hidden inputs'!$D$18))</f>
        <v/>
      </c>
      <c r="BT207" s="10" t="str">
        <f t="shared" ca="1" si="9679"/>
        <v/>
      </c>
      <c r="BU207" s="5" t="str">
        <f t="shared" ca="1" si="9584"/>
        <v/>
      </c>
      <c r="BV207" s="5" t="str">
        <f t="shared" ca="1" si="9585"/>
        <v/>
      </c>
      <c r="BW207" s="5" t="str">
        <f ca="1">IF($B207="","",'Hidden inputs'!$D$11*BN207+'Hidden inputs'!$E$11*BO207)</f>
        <v/>
      </c>
      <c r="BX207" s="11" t="str">
        <f t="shared" ca="1" si="9509"/>
        <v/>
      </c>
      <c r="BY207" s="9" t="str">
        <f t="shared" ca="1" si="9586"/>
        <v/>
      </c>
      <c r="BZ207" s="3" t="str">
        <f t="shared" ca="1" si="9587"/>
        <v/>
      </c>
      <c r="CA207" s="5" t="str" cm="1">
        <f t="array" aca="1" ref="CA207" ca="1">IF($B207="","",IF(BZ207=0,0,IF(DD_Payment="",0,IF(BZ207&lt;_xlfn.IFS(DD_Frequency="Monthly",1,DD_Frequency="Quarterly",IF(MONTH(BZ$2)=1,1,IF(MONTH(BZ$2)=4,1,IF(MONTH(BZ$2)=7,1,IF(MONTH(BZ$2)=10,1,0)))),DD_Frequency="Annually",IF(MONTH(BZ$2)=1,1,0))*DD_Payment,BZ207,_xlfn.IFS(DD_Frequency="Monthly",1,DD_Frequency="Quarterly",IF(MONTH(BZ$2)=1,1,IF(MONTH(BZ$2)=4,1,IF(MONTH(BZ$2)=7,1,IF(MONTH(BZ$2)=10,1,0)))),DD_Frequency="Annually",IF(MONTH(BZ$2)=1,1,0))*DD_Payment))))</f>
        <v/>
      </c>
      <c r="CB207" s="3" t="str">
        <f t="shared" ref="CB207" ca="1" si="10085">IF($B207="","",IF(BZ207&gt;CA207,(BZ207-CA207/2)*(rate_A*(CB$1/365)),0))</f>
        <v/>
      </c>
      <c r="CC207" s="3" t="str">
        <f t="shared" ca="1" si="9681"/>
        <v/>
      </c>
      <c r="CD207" s="3" t="str">
        <f t="shared" ref="CD207" ca="1" si="10086">IF($B207="","",BO207*(1+rate_A*CB$1/365))</f>
        <v/>
      </c>
      <c r="CE207" s="3" t="str">
        <f t="shared" ref="CE207" ca="1" si="10087">IF($B207="","",BP207*(1+rate_A*CB$1/365))</f>
        <v/>
      </c>
      <c r="CF207" s="3" t="str">
        <f t="shared" ref="CF207" ca="1" si="10088">IF($B207="","",BQ207*(1+rate_joint*CB$1/365))</f>
        <v/>
      </c>
      <c r="CG207" s="5" t="str">
        <f t="shared" ca="1" si="9685"/>
        <v/>
      </c>
      <c r="CH207" s="5" t="str" cm="1">
        <f t="array" aca="1" ref="CH207" ca="1">IF(CG207="","",_xlfn.IFS(CG207&lt;='Hidden inputs'!$C$15,CG207*'Hidden inputs'!$D$15,CG207&lt;='Hidden inputs'!$C$16,'Hidden inputs'!$C$15*'Hidden inputs'!$D$15+(CG207-'Hidden inputs'!$B$16)*'Hidden inputs'!$D$16,CG207&lt;='Hidden inputs'!$C$17,'Hidden inputs'!$C$15*'Hidden inputs'!$D$15+('Hidden inputs'!$C$16-'Hidden inputs'!$B$16)*'Hidden inputs'!$D$16+(CG207-'Hidden inputs'!$B$17)*'Hidden inputs'!$D$17,CG207&gt;'Hidden inputs'!$B$18,'Hidden inputs'!$C$15*'Hidden inputs'!$D$15+('Hidden inputs'!$C$16-'Hidden inputs'!$B$16)*'Hidden inputs'!$D$16+('Hidden inputs'!$C$17-'Hidden inputs'!$B$17)*'Hidden inputs'!$D$17+(CG207-'Hidden inputs'!$B$18)*'Hidden inputs'!$D$18))</f>
        <v/>
      </c>
      <c r="CI207" s="10" t="str">
        <f t="shared" ca="1" si="9686"/>
        <v/>
      </c>
      <c r="CJ207" s="5" t="str">
        <f t="shared" ca="1" si="9592"/>
        <v/>
      </c>
      <c r="CK207" s="5" t="str">
        <f t="shared" ca="1" si="9593"/>
        <v/>
      </c>
      <c r="CL207" s="5" t="str">
        <f ca="1">IF($B207="","",'Hidden inputs'!$D$11*CC207+'Hidden inputs'!$E$11*CD207)</f>
        <v/>
      </c>
      <c r="CM207" s="11" t="str">
        <f t="shared" ca="1" si="9514"/>
        <v/>
      </c>
      <c r="CN207" s="9" t="str">
        <f t="shared" ca="1" si="9594"/>
        <v/>
      </c>
      <c r="CO207" s="3" t="str">
        <f t="shared" ca="1" si="9595"/>
        <v/>
      </c>
      <c r="CP207" s="5" t="str" cm="1">
        <f t="array" aca="1" ref="CP207" ca="1">IF($B207="","",IF(CO207=0,0,IF(DD_Payment="",0,IF(CO207&lt;_xlfn.IFS(DD_Frequency="Monthly",1,DD_Frequency="Quarterly",IF(MONTH(CO$2)=1,1,IF(MONTH(CO$2)=4,1,IF(MONTH(CO$2)=7,1,IF(MONTH(CO$2)=10,1,0)))),DD_Frequency="Annually",IF(MONTH(CO$2)=1,1,0))*DD_Payment,CO207,_xlfn.IFS(DD_Frequency="Monthly",1,DD_Frequency="Quarterly",IF(MONTH(CO$2)=1,1,IF(MONTH(CO$2)=4,1,IF(MONTH(CO$2)=7,1,IF(MONTH(CO$2)=10,1,0)))),DD_Frequency="Annually",IF(MONTH(CO$2)=1,1,0))*DD_Payment))))</f>
        <v/>
      </c>
      <c r="CQ207" s="3" t="str">
        <f t="shared" ref="CQ207" ca="1" si="10089">IF($B207="","",IF(CO207&gt;CP207,(CO207-CP207/2)*(rate_A*(CQ$1/365)),0))</f>
        <v/>
      </c>
      <c r="CR207" s="3" t="str">
        <f t="shared" ca="1" si="9688"/>
        <v/>
      </c>
      <c r="CS207" s="3" t="str">
        <f t="shared" ref="CS207" ca="1" si="10090">IF($B207="","",CD207*(1+rate_A*CQ$1/365))</f>
        <v/>
      </c>
      <c r="CT207" s="3" t="str">
        <f t="shared" ref="CT207" ca="1" si="10091">IF($B207="","",CE207*(1+rate_A*CQ$1/365))</f>
        <v/>
      </c>
      <c r="CU207" s="3" t="str">
        <f t="shared" ref="CU207" ca="1" si="10092">IF($B207="","",CF207*(1+rate_joint*CQ$1/365))</f>
        <v/>
      </c>
      <c r="CV207" s="5" t="str">
        <f t="shared" ca="1" si="9692"/>
        <v/>
      </c>
      <c r="CW207" s="5" t="str" cm="1">
        <f t="array" aca="1" ref="CW207" ca="1">IF(CV207="","",_xlfn.IFS(CV207&lt;='Hidden inputs'!$C$15,CV207*'Hidden inputs'!$D$15,CV207&lt;='Hidden inputs'!$C$16,'Hidden inputs'!$C$15*'Hidden inputs'!$D$15+(CV207-'Hidden inputs'!$B$16)*'Hidden inputs'!$D$16,CV207&lt;='Hidden inputs'!$C$17,'Hidden inputs'!$C$15*'Hidden inputs'!$D$15+('Hidden inputs'!$C$16-'Hidden inputs'!$B$16)*'Hidden inputs'!$D$16+(CV207-'Hidden inputs'!$B$17)*'Hidden inputs'!$D$17,CV207&gt;'Hidden inputs'!$B$18,'Hidden inputs'!$C$15*'Hidden inputs'!$D$15+('Hidden inputs'!$C$16-'Hidden inputs'!$B$16)*'Hidden inputs'!$D$16+('Hidden inputs'!$C$17-'Hidden inputs'!$B$17)*'Hidden inputs'!$D$17+(CV207-'Hidden inputs'!$B$18)*'Hidden inputs'!$D$18))</f>
        <v/>
      </c>
      <c r="CX207" s="10" t="str">
        <f t="shared" ca="1" si="9693"/>
        <v/>
      </c>
      <c r="CY207" s="5" t="str">
        <f t="shared" ca="1" si="9600"/>
        <v/>
      </c>
      <c r="CZ207" s="5" t="str">
        <f t="shared" ca="1" si="9601"/>
        <v/>
      </c>
      <c r="DA207" s="5" t="str">
        <f ca="1">IF($B207="","",'Hidden inputs'!$D$11*CR207+'Hidden inputs'!$E$11*CS207)</f>
        <v/>
      </c>
      <c r="DB207" s="11" t="str">
        <f t="shared" ca="1" si="9519"/>
        <v/>
      </c>
      <c r="DC207" s="9" t="str">
        <f t="shared" ca="1" si="9602"/>
        <v/>
      </c>
      <c r="DD207" s="3" t="str">
        <f t="shared" ca="1" si="9603"/>
        <v/>
      </c>
      <c r="DE207" s="5" t="str" cm="1">
        <f t="array" aca="1" ref="DE207" ca="1">IF($B207="","",IF(DD207=0,0,IF(DD_Payment="",0,IF(DD207&lt;_xlfn.IFS(DD_Frequency="Monthly",1,DD_Frequency="Quarterly",IF(MONTH(DD$2)=1,1,IF(MONTH(DD$2)=4,1,IF(MONTH(DD$2)=7,1,IF(MONTH(DD$2)=10,1,0)))),DD_Frequency="Annually",IF(MONTH(DD$2)=1,1,0))*DD_Payment,DD207,_xlfn.IFS(DD_Frequency="Monthly",1,DD_Frequency="Quarterly",IF(MONTH(DD$2)=1,1,IF(MONTH(DD$2)=4,1,IF(MONTH(DD$2)=7,1,IF(MONTH(DD$2)=10,1,0)))),DD_Frequency="Annually",IF(MONTH(DD$2)=1,1,0))*DD_Payment))))</f>
        <v/>
      </c>
      <c r="DF207" s="3" t="str">
        <f t="shared" ref="DF207" ca="1" si="10093">IF($B207="","",IF(DD207&gt;DE207,(DD207-DE207/2)*(rate_A*(DF$1/365)),0))</f>
        <v/>
      </c>
      <c r="DG207" s="3" t="str">
        <f t="shared" ca="1" si="9695"/>
        <v/>
      </c>
      <c r="DH207" s="3" t="str">
        <f t="shared" ref="DH207" ca="1" si="10094">IF($B207="","",CS207*(1+rate_A*DF$1/365))</f>
        <v/>
      </c>
      <c r="DI207" s="3" t="str">
        <f t="shared" ref="DI207" ca="1" si="10095">IF($B207="","",CT207*(1+rate_A*DF$1/365))</f>
        <v/>
      </c>
      <c r="DJ207" s="3" t="str">
        <f t="shared" ref="DJ207" ca="1" si="10096">IF($B207="","",CU207*(1+rate_joint*DF$1/365))</f>
        <v/>
      </c>
      <c r="DK207" s="5" t="str">
        <f t="shared" ca="1" si="9699"/>
        <v/>
      </c>
      <c r="DL207" s="5" t="str" cm="1">
        <f t="array" aca="1" ref="DL207" ca="1">IF(DK207="","",_xlfn.IFS(DK207&lt;='Hidden inputs'!$C$15,DK207*'Hidden inputs'!$D$15,DK207&lt;='Hidden inputs'!$C$16,'Hidden inputs'!$C$15*'Hidden inputs'!$D$15+(DK207-'Hidden inputs'!$B$16)*'Hidden inputs'!$D$16,DK207&lt;='Hidden inputs'!$C$17,'Hidden inputs'!$C$15*'Hidden inputs'!$D$15+('Hidden inputs'!$C$16-'Hidden inputs'!$B$16)*'Hidden inputs'!$D$16+(DK207-'Hidden inputs'!$B$17)*'Hidden inputs'!$D$17,DK207&gt;'Hidden inputs'!$B$18,'Hidden inputs'!$C$15*'Hidden inputs'!$D$15+('Hidden inputs'!$C$16-'Hidden inputs'!$B$16)*'Hidden inputs'!$D$16+('Hidden inputs'!$C$17-'Hidden inputs'!$B$17)*'Hidden inputs'!$D$17+(DK207-'Hidden inputs'!$B$18)*'Hidden inputs'!$D$18))</f>
        <v/>
      </c>
      <c r="DM207" s="10" t="str">
        <f t="shared" ca="1" si="9700"/>
        <v/>
      </c>
      <c r="DN207" s="5" t="str">
        <f t="shared" ca="1" si="9608"/>
        <v/>
      </c>
      <c r="DO207" s="5" t="str">
        <f t="shared" ca="1" si="9609"/>
        <v/>
      </c>
      <c r="DP207" s="5" t="str">
        <f ca="1">IF($B207="","",'Hidden inputs'!$D$11*DG207+'Hidden inputs'!$E$11*DH207)</f>
        <v/>
      </c>
      <c r="DQ207" s="11" t="str">
        <f t="shared" ca="1" si="9524"/>
        <v/>
      </c>
      <c r="DR207" s="9" t="str">
        <f t="shared" ca="1" si="9610"/>
        <v/>
      </c>
      <c r="DS207" s="3" t="str">
        <f t="shared" ca="1" si="9611"/>
        <v/>
      </c>
      <c r="DT207" s="5" t="str" cm="1">
        <f t="array" aca="1" ref="DT207" ca="1">IF($B207="","",IF(DS207=0,0,IF(DD_Payment="",0,IF(DS207&lt;_xlfn.IFS(DD_Frequency="Monthly",1,DD_Frequency="Quarterly",IF(MONTH(DS$2)=1,1,IF(MONTH(DS$2)=4,1,IF(MONTH(DS$2)=7,1,IF(MONTH(DS$2)=10,1,0)))),DD_Frequency="Annually",IF(MONTH(DS$2)=1,1,0))*DD_Payment,DS207,_xlfn.IFS(DD_Frequency="Monthly",1,DD_Frequency="Quarterly",IF(MONTH(DS$2)=1,1,IF(MONTH(DS$2)=4,1,IF(MONTH(DS$2)=7,1,IF(MONTH(DS$2)=10,1,0)))),DD_Frequency="Annually",IF(MONTH(DS$2)=1,1,0))*DD_Payment))))</f>
        <v/>
      </c>
      <c r="DU207" s="3" t="str">
        <f t="shared" ref="DU207" ca="1" si="10097">IF($B207="","",IF(DS207&gt;DT207,(DS207-DT207/2)*(rate_A*(DU$1/365)),0))</f>
        <v/>
      </c>
      <c r="DV207" s="3" t="str">
        <f t="shared" ca="1" si="9702"/>
        <v/>
      </c>
      <c r="DW207" s="3" t="str">
        <f t="shared" ref="DW207" ca="1" si="10098">IF($B207="","",DH207*(1+rate_A*DU$1/365))</f>
        <v/>
      </c>
      <c r="DX207" s="3" t="str">
        <f t="shared" ref="DX207" ca="1" si="10099">IF($B207="","",DI207*(1+rate_A*DU$1/365))</f>
        <v/>
      </c>
      <c r="DY207" s="3" t="str">
        <f t="shared" ref="DY207" ca="1" si="10100">IF($B207="","",DJ207*(1+rate_joint*DU$1/365))</f>
        <v/>
      </c>
      <c r="DZ207" s="5" t="str">
        <f t="shared" ca="1" si="9706"/>
        <v/>
      </c>
      <c r="EA207" s="5" t="str" cm="1">
        <f t="array" aca="1" ref="EA207" ca="1">IF(DZ207="","",_xlfn.IFS(DZ207&lt;='Hidden inputs'!$C$15,DZ207*'Hidden inputs'!$D$15,DZ207&lt;='Hidden inputs'!$C$16,'Hidden inputs'!$C$15*'Hidden inputs'!$D$15+(DZ207-'Hidden inputs'!$B$16)*'Hidden inputs'!$D$16,DZ207&lt;='Hidden inputs'!$C$17,'Hidden inputs'!$C$15*'Hidden inputs'!$D$15+('Hidden inputs'!$C$16-'Hidden inputs'!$B$16)*'Hidden inputs'!$D$16+(DZ207-'Hidden inputs'!$B$17)*'Hidden inputs'!$D$17,DZ207&gt;'Hidden inputs'!$B$18,'Hidden inputs'!$C$15*'Hidden inputs'!$D$15+('Hidden inputs'!$C$16-'Hidden inputs'!$B$16)*'Hidden inputs'!$D$16+('Hidden inputs'!$C$17-'Hidden inputs'!$B$17)*'Hidden inputs'!$D$17+(DZ207-'Hidden inputs'!$B$18)*'Hidden inputs'!$D$18))</f>
        <v/>
      </c>
      <c r="EB207" s="10" t="str">
        <f t="shared" ca="1" si="9707"/>
        <v/>
      </c>
      <c r="EC207" s="5" t="str">
        <f t="shared" ca="1" si="9616"/>
        <v/>
      </c>
      <c r="ED207" s="5" t="str">
        <f t="shared" ca="1" si="9617"/>
        <v/>
      </c>
      <c r="EE207" s="5" t="str">
        <f ca="1">IF($B207="","",'Hidden inputs'!$D$11*DV207+'Hidden inputs'!$E$11*DW207)</f>
        <v/>
      </c>
      <c r="EF207" s="11" t="str">
        <f t="shared" ca="1" si="9529"/>
        <v/>
      </c>
      <c r="EG207" s="9" t="str">
        <f t="shared" ca="1" si="9618"/>
        <v/>
      </c>
      <c r="EH207" s="3" t="str">
        <f t="shared" ca="1" si="9619"/>
        <v/>
      </c>
      <c r="EI207" s="5" t="str" cm="1">
        <f t="array" aca="1" ref="EI207" ca="1">IF($B207="","",IF(EH207=0,0,IF(DD_Payment="",0,IF(EH207&lt;_xlfn.IFS(DD_Frequency="Monthly",1,DD_Frequency="Quarterly",IF(MONTH(EH$2)=1,1,IF(MONTH(EH$2)=4,1,IF(MONTH(EH$2)=7,1,IF(MONTH(EH$2)=10,1,0)))),DD_Frequency="Annually",IF(MONTH(EH$2)=1,1,0))*DD_Payment,EH207,_xlfn.IFS(DD_Frequency="Monthly",1,DD_Frequency="Quarterly",IF(MONTH(EH$2)=1,1,IF(MONTH(EH$2)=4,1,IF(MONTH(EH$2)=7,1,IF(MONTH(EH$2)=10,1,0)))),DD_Frequency="Annually",IF(MONTH(EH$2)=1,1,0))*DD_Payment))))</f>
        <v/>
      </c>
      <c r="EJ207" s="3" t="str">
        <f t="shared" ref="EJ207" ca="1" si="10101">IF($B207="","",IF(EH207&gt;EI207,(EH207-EI207/2)*(rate_A*(EJ$1/365)),0))</f>
        <v/>
      </c>
      <c r="EK207" s="3" t="str">
        <f t="shared" ca="1" si="9709"/>
        <v/>
      </c>
      <c r="EL207" s="3" t="str">
        <f t="shared" ref="EL207" ca="1" si="10102">IF($B207="","",DW207*(1+rate_A*EJ$1/365))</f>
        <v/>
      </c>
      <c r="EM207" s="3" t="str">
        <f t="shared" ref="EM207" ca="1" si="10103">IF($B207="","",DX207*(1+rate_A*EJ$1/365))</f>
        <v/>
      </c>
      <c r="EN207" s="3" t="str">
        <f t="shared" ref="EN207" ca="1" si="10104">IF($B207="","",DY207*(1+rate_joint*EJ$1/365))</f>
        <v/>
      </c>
      <c r="EO207" s="5" t="str">
        <f t="shared" ca="1" si="9713"/>
        <v/>
      </c>
      <c r="EP207" s="5" t="str" cm="1">
        <f t="array" aca="1" ref="EP207" ca="1">IF(EO207="","",_xlfn.IFS(EO207&lt;='Hidden inputs'!$C$15,EO207*'Hidden inputs'!$D$15,EO207&lt;='Hidden inputs'!$C$16,'Hidden inputs'!$C$15*'Hidden inputs'!$D$15+(EO207-'Hidden inputs'!$B$16)*'Hidden inputs'!$D$16,EO207&lt;='Hidden inputs'!$C$17,'Hidden inputs'!$C$15*'Hidden inputs'!$D$15+('Hidden inputs'!$C$16-'Hidden inputs'!$B$16)*'Hidden inputs'!$D$16+(EO207-'Hidden inputs'!$B$17)*'Hidden inputs'!$D$17,EO207&gt;'Hidden inputs'!$B$18,'Hidden inputs'!$C$15*'Hidden inputs'!$D$15+('Hidden inputs'!$C$16-'Hidden inputs'!$B$16)*'Hidden inputs'!$D$16+('Hidden inputs'!$C$17-'Hidden inputs'!$B$17)*'Hidden inputs'!$D$17+(EO207-'Hidden inputs'!$B$18)*'Hidden inputs'!$D$18))</f>
        <v/>
      </c>
      <c r="EQ207" s="10" t="str">
        <f t="shared" ca="1" si="9714"/>
        <v/>
      </c>
      <c r="ER207" s="5" t="str">
        <f t="shared" ca="1" si="9624"/>
        <v/>
      </c>
      <c r="ES207" s="5" t="str">
        <f t="shared" ca="1" si="9625"/>
        <v/>
      </c>
      <c r="ET207" s="5" t="str">
        <f ca="1">IF($B207="","",'Hidden inputs'!$D$11*EK207+'Hidden inputs'!$E$11*EL207)</f>
        <v/>
      </c>
      <c r="EU207" s="11" t="str">
        <f t="shared" ca="1" si="9534"/>
        <v/>
      </c>
      <c r="EV207" s="9" t="str">
        <f t="shared" ca="1" si="9626"/>
        <v/>
      </c>
      <c r="EW207" s="3" t="str">
        <f t="shared" ca="1" si="9627"/>
        <v/>
      </c>
      <c r="EX207" s="5" t="str" cm="1">
        <f t="array" aca="1" ref="EX207" ca="1">IF($B207="","",IF(EW207=0,0,IF(DD_Payment="",0,IF(EW207&lt;_xlfn.IFS(DD_Frequency="Monthly",1,DD_Frequency="Quarterly",IF(MONTH(EW$2)=1,1,IF(MONTH(EW$2)=4,1,IF(MONTH(EW$2)=7,1,IF(MONTH(EW$2)=10,1,0)))),DD_Frequency="Annually",IF(MONTH(EW$2)=1,1,0))*DD_Payment,EW207,_xlfn.IFS(DD_Frequency="Monthly",1,DD_Frequency="Quarterly",IF(MONTH(EW$2)=1,1,IF(MONTH(EW$2)=4,1,IF(MONTH(EW$2)=7,1,IF(MONTH(EW$2)=10,1,0)))),DD_Frequency="Annually",IF(MONTH(EW$2)=1,1,0))*DD_Payment))))</f>
        <v/>
      </c>
      <c r="EY207" s="3" t="str">
        <f t="shared" ref="EY207" ca="1" si="10105">IF($B207="","",IF(EW207&gt;EX207,(EW207-EX207/2)*(rate_A*(EY$1/365)),0))</f>
        <v/>
      </c>
      <c r="EZ207" s="3" t="str">
        <f t="shared" ca="1" si="9716"/>
        <v/>
      </c>
      <c r="FA207" s="3" t="str">
        <f t="shared" ref="FA207" ca="1" si="10106">IF($B207="","",EL207*(1+rate_A*EY$1/365))</f>
        <v/>
      </c>
      <c r="FB207" s="3" t="str">
        <f t="shared" ref="FB207" ca="1" si="10107">IF($B207="","",EM207*(1+rate_A*EY$1/365))</f>
        <v/>
      </c>
      <c r="FC207" s="3" t="str">
        <f t="shared" ref="FC207" ca="1" si="10108">IF($B207="","",EN207*(1+rate_joint*EY$1/365))</f>
        <v/>
      </c>
      <c r="FD207" s="5" t="str">
        <f t="shared" ca="1" si="9720"/>
        <v/>
      </c>
      <c r="FE207" s="5" t="str" cm="1">
        <f t="array" aca="1" ref="FE207" ca="1">IF(FD207="","",_xlfn.IFS(FD207&lt;='Hidden inputs'!$C$15,FD207*'Hidden inputs'!$D$15,FD207&lt;='Hidden inputs'!$C$16,'Hidden inputs'!$C$15*'Hidden inputs'!$D$15+(FD207-'Hidden inputs'!$B$16)*'Hidden inputs'!$D$16,FD207&lt;='Hidden inputs'!$C$17,'Hidden inputs'!$C$15*'Hidden inputs'!$D$15+('Hidden inputs'!$C$16-'Hidden inputs'!$B$16)*'Hidden inputs'!$D$16+(FD207-'Hidden inputs'!$B$17)*'Hidden inputs'!$D$17,FD207&gt;'Hidden inputs'!$B$18,'Hidden inputs'!$C$15*'Hidden inputs'!$D$15+('Hidden inputs'!$C$16-'Hidden inputs'!$B$16)*'Hidden inputs'!$D$16+('Hidden inputs'!$C$17-'Hidden inputs'!$B$17)*'Hidden inputs'!$D$17+(FD207-'Hidden inputs'!$B$18)*'Hidden inputs'!$D$18))</f>
        <v/>
      </c>
      <c r="FF207" s="10" t="str">
        <f t="shared" ca="1" si="9721"/>
        <v/>
      </c>
      <c r="FG207" s="5" t="str">
        <f t="shared" ca="1" si="9632"/>
        <v/>
      </c>
      <c r="FH207" s="5" t="str">
        <f t="shared" ca="1" si="9633"/>
        <v/>
      </c>
      <c r="FI207" s="5" t="str">
        <f ca="1">IF($B207="","",'Hidden inputs'!$D$11*EZ207+'Hidden inputs'!$E$11*FA207)</f>
        <v/>
      </c>
      <c r="FJ207" s="11" t="str">
        <f t="shared" ca="1" si="9539"/>
        <v/>
      </c>
      <c r="FK207" s="9" t="str">
        <f t="shared" ca="1" si="9634"/>
        <v/>
      </c>
      <c r="FL207" s="3" t="str">
        <f t="shared" ca="1" si="9635"/>
        <v/>
      </c>
      <c r="FM207" s="5" t="str" cm="1">
        <f t="array" aca="1" ref="FM207" ca="1">IF($B207="","",IF(FL207=0,0,IF(DD_Payment="",0,IF(FL207&lt;_xlfn.IFS(DD_Frequency="Monthly",1,DD_Frequency="Quarterly",IF(MONTH(FL$2)=1,1,IF(MONTH(FL$2)=4,1,IF(MONTH(FL$2)=7,1,IF(MONTH(FL$2)=10,1,0)))),DD_Frequency="Annually",IF(MONTH(FL$2)=1,1,0))*DD_Payment,FL207,_xlfn.IFS(DD_Frequency="Monthly",1,DD_Frequency="Quarterly",IF(MONTH(FL$2)=1,1,IF(MONTH(FL$2)=4,1,IF(MONTH(FL$2)=7,1,IF(MONTH(FL$2)=10,1,0)))),DD_Frequency="Annually",IF(MONTH(FL$2)=1,1,0))*DD_Payment))))</f>
        <v/>
      </c>
      <c r="FN207" s="3" t="str">
        <f t="shared" ref="FN207" ca="1" si="10109">IF($B207="","",IF(FL207&gt;FM207,(FL207-FM207/2)*(rate_A*(FN$1/365)),0))</f>
        <v/>
      </c>
      <c r="FO207" s="3" t="str">
        <f t="shared" ca="1" si="9723"/>
        <v/>
      </c>
      <c r="FP207" s="3" t="str">
        <f t="shared" ref="FP207" ca="1" si="10110">IF($B207="","",FA207*(1+rate_A*FN$1/365))</f>
        <v/>
      </c>
      <c r="FQ207" s="3" t="str">
        <f t="shared" ref="FQ207" ca="1" si="10111">IF($B207="","",FB207*(1+rate_A*FN$1/365))</f>
        <v/>
      </c>
      <c r="FR207" s="3" t="str">
        <f t="shared" ref="FR207" ca="1" si="10112">IF($B207="","",FC207*(1+rate_joint*FN$1/365))</f>
        <v/>
      </c>
      <c r="FS207" s="5" t="str">
        <f t="shared" ca="1" si="9727"/>
        <v/>
      </c>
      <c r="FT207" s="5" t="str" cm="1">
        <f t="array" aca="1" ref="FT207" ca="1">IF(FS207="","",_xlfn.IFS(FS207&lt;='Hidden inputs'!$C$15,FS207*'Hidden inputs'!$D$15,FS207&lt;='Hidden inputs'!$C$16,'Hidden inputs'!$C$15*'Hidden inputs'!$D$15+(FS207-'Hidden inputs'!$B$16)*'Hidden inputs'!$D$16,FS207&lt;='Hidden inputs'!$C$17,'Hidden inputs'!$C$15*'Hidden inputs'!$D$15+('Hidden inputs'!$C$16-'Hidden inputs'!$B$16)*'Hidden inputs'!$D$16+(FS207-'Hidden inputs'!$B$17)*'Hidden inputs'!$D$17,FS207&gt;'Hidden inputs'!$B$18,'Hidden inputs'!$C$15*'Hidden inputs'!$D$15+('Hidden inputs'!$C$16-'Hidden inputs'!$B$16)*'Hidden inputs'!$D$16+('Hidden inputs'!$C$17-'Hidden inputs'!$B$17)*'Hidden inputs'!$D$17+(FS207-'Hidden inputs'!$B$18)*'Hidden inputs'!$D$18))</f>
        <v/>
      </c>
      <c r="FU207" s="10" t="str">
        <f t="shared" ca="1" si="9728"/>
        <v/>
      </c>
      <c r="FV207" s="5" t="str">
        <f t="shared" ca="1" si="9640"/>
        <v/>
      </c>
      <c r="FW207" s="5" t="str">
        <f t="shared" ca="1" si="9641"/>
        <v/>
      </c>
      <c r="FX207" s="5" t="str">
        <f ca="1">IF($B207="","",'Hidden inputs'!$D$11*FO207+'Hidden inputs'!$E$11*FP207)</f>
        <v/>
      </c>
      <c r="FY207" s="11" t="str">
        <f t="shared" ca="1" si="9544"/>
        <v/>
      </c>
      <c r="FZ207" s="9" t="str">
        <f t="shared" ca="1" si="9642"/>
        <v/>
      </c>
      <c r="GA207" s="5" t="str">
        <f t="shared" ca="1" si="9643"/>
        <v/>
      </c>
      <c r="GB207" s="5" t="str">
        <f t="shared" ca="1" si="9644"/>
        <v/>
      </c>
      <c r="GC207" s="5" t="str">
        <f t="shared" ca="1" si="9545"/>
        <v/>
      </c>
      <c r="GD207" s="5" t="str">
        <f t="shared" ca="1" si="9546"/>
        <v/>
      </c>
    </row>
    <row r="208" spans="1:186" x14ac:dyDescent="0.35">
      <c r="A208" s="2"/>
      <c r="B208" s="6" t="str">
        <f t="shared" ca="1" si="9547"/>
        <v/>
      </c>
      <c r="C208" s="5" t="str">
        <f t="shared" ca="1" si="9645"/>
        <v/>
      </c>
      <c r="D208" s="5" t="str" cm="1">
        <f t="array" aca="1" ref="D208" ca="1">IF($B208="","",IF(C208=0,0,IF(DD_Payment="",0,IF(C208&lt;_xlfn.IFS(DD_Frequency="Monthly",1,DD_Frequency="Quarterly",IF(MONTH(C$2)=1,1,IF(MONTH(C$2)=4,1,IF(MONTH(C$2)=7,1,IF(MONTH(C$2)=10,1,0)))),DD_Frequency="Annually",IF(MONTH(C$2)=1,1,0))*DD_Payment,C208,_xlfn.IFS(DD_Frequency="Monthly",1,DD_Frequency="Quarterly",IF(MONTH(C$2)=1,1,IF(MONTH(C$2)=4,1,IF(MONTH(C$2)=7,1,IF(MONTH(C$2)=10,1,0)))),DD_Frequency="Annually",IF(MONTH(C$2)=1,1,0))*DD_Payment))))</f>
        <v/>
      </c>
      <c r="E208" s="5" t="str">
        <f t="shared" ref="E208" ca="1" si="10113">IF(B208="","",IF(C208&gt;D208,(C208-D208/2)*(rate_A*(E$1/365)),0))</f>
        <v/>
      </c>
      <c r="F208" s="5" t="str">
        <f t="shared" ca="1" si="9549"/>
        <v/>
      </c>
      <c r="G208" s="5" t="str">
        <f t="shared" ref="G208" ca="1" si="10114">IF(B208="","",G207*(1+rate_A*E$1/365))</f>
        <v/>
      </c>
      <c r="H208" s="5" t="str">
        <f t="shared" ref="H208" ca="1" si="10115">IF(B208="","",H207*(1+rate_A*E$1/365))</f>
        <v/>
      </c>
      <c r="I208" s="5" t="str">
        <f t="shared" ref="I208" ca="1" si="10116">IF(B208="","",I207*(1+rate_joint*E$1/365))</f>
        <v/>
      </c>
      <c r="J208" s="5" t="str">
        <f t="shared" ca="1" si="9650"/>
        <v/>
      </c>
      <c r="K208" s="5" t="str" cm="1">
        <f t="array" aca="1" ref="K208" ca="1">IF(J208="","",_xlfn.IFS(J208&lt;='Hidden inputs'!$C$15,J208*'Hidden inputs'!$D$15,J208&lt;='Hidden inputs'!$C$16,'Hidden inputs'!$C$15*'Hidden inputs'!$D$15+(J208-'Hidden inputs'!$B$16)*'Hidden inputs'!$D$16,J208&lt;='Hidden inputs'!$C$17,'Hidden inputs'!$C$15*'Hidden inputs'!$D$15+('Hidden inputs'!$C$16-'Hidden inputs'!$B$16)*'Hidden inputs'!$D$16+(J208-'Hidden inputs'!$B$17)*'Hidden inputs'!$D$17,J208&gt;'Hidden inputs'!$B$18,'Hidden inputs'!$C$15*'Hidden inputs'!$D$15+('Hidden inputs'!$C$16-'Hidden inputs'!$B$16)*'Hidden inputs'!$D$16+('Hidden inputs'!$C$17-'Hidden inputs'!$B$17)*'Hidden inputs'!$D$17+(J208-'Hidden inputs'!$B$18)*'Hidden inputs'!$D$18))</f>
        <v/>
      </c>
      <c r="L208" s="11" t="str">
        <f t="shared" ca="1" si="9651"/>
        <v/>
      </c>
      <c r="M208" s="5" t="str">
        <f t="shared" ca="1" si="9553"/>
        <v/>
      </c>
      <c r="N208" s="5" t="str">
        <f t="shared" ca="1" si="9554"/>
        <v/>
      </c>
      <c r="O208" s="5" t="str">
        <f ca="1">IF(B208="","",'Hidden inputs'!$D$11*F208+'Hidden inputs'!$E$11*G208)</f>
        <v/>
      </c>
      <c r="P208" s="11" t="str">
        <f t="shared" ca="1" si="9488"/>
        <v/>
      </c>
      <c r="Q208" s="20" t="str">
        <f t="shared" ca="1" si="9489"/>
        <v/>
      </c>
      <c r="R208" s="3" t="str">
        <f t="shared" ca="1" si="9555"/>
        <v/>
      </c>
      <c r="S208" s="5" t="str" cm="1">
        <f t="array" aca="1" ref="S208" ca="1">IF($B208="","",IF(R208=0,0,IF(DD_Payment="",0,IF(R208&lt;_xlfn.IFS(DD_Frequency="Monthly",1,DD_Frequency="Quarterly",IF(MONTH(R$2)=1,1,IF(MONTH(R$2)=4,1,IF(MONTH(R$2)=7,1,IF(MONTH(R$2)=10,1,0)))),DD_Frequency="Annually",IF(MONTH(R$2)=1,1,0))*DD_Payment,R208,_xlfn.IFS(DD_Frequency="Monthly",1,DD_Frequency="Quarterly",IF(MONTH(R$2)=1,1,IF(MONTH(R$2)=4,1,IF(MONTH(R$2)=7,1,IF(MONTH(R$2)=10,1,0)))),DD_Frequency="Annually",IF(MONTH(R$2)=1,1,0))*DD_Payment))))</f>
        <v/>
      </c>
      <c r="T208" s="3" t="str">
        <f t="shared" ref="T208" ca="1" si="10117">IF(B208="","",IF(R208&gt;S208,(R208-S208/2)*(rate_A*((T$1+A208)/365)),0))</f>
        <v/>
      </c>
      <c r="U208" s="3" t="str">
        <f t="shared" ca="1" si="9557"/>
        <v/>
      </c>
      <c r="V208" s="3" t="str">
        <f t="shared" ref="V208" ca="1" si="10118">IF(B208="","",G208*(1+rate_A*(T$1+A208)/365))</f>
        <v/>
      </c>
      <c r="W208" s="3" t="str">
        <f t="shared" ref="W208" ca="1" si="10119">IF(B208="","",H208*(1+rate_A*(T$1+A208)/365))</f>
        <v/>
      </c>
      <c r="X208" s="3" t="str">
        <f t="shared" ref="X208" ca="1" si="10120">IF(B208="","",I208*(1+rate_joint*(T$1+A208)/365))</f>
        <v/>
      </c>
      <c r="Y208" s="5" t="str">
        <f t="shared" ca="1" si="9656"/>
        <v/>
      </c>
      <c r="Z208" s="5" t="str" cm="1">
        <f t="array" aca="1" ref="Z208" ca="1">IF(Y208="","",_xlfn.IFS(Y208&lt;='Hidden inputs'!$C$15,Y208*'Hidden inputs'!$D$15,Y208&lt;='Hidden inputs'!$C$16,'Hidden inputs'!$C$15*'Hidden inputs'!$D$15+(Y208-'Hidden inputs'!$B$16)*'Hidden inputs'!$D$16,Y208&lt;='Hidden inputs'!$C$17,'Hidden inputs'!$C$15*'Hidden inputs'!$D$15+('Hidden inputs'!$C$16-'Hidden inputs'!$B$16)*'Hidden inputs'!$D$16+(Y208-'Hidden inputs'!$B$17)*'Hidden inputs'!$D$17,Y208&gt;'Hidden inputs'!$B$18,'Hidden inputs'!$C$15*'Hidden inputs'!$D$15+('Hidden inputs'!$C$16-'Hidden inputs'!$B$16)*'Hidden inputs'!$D$16+('Hidden inputs'!$C$17-'Hidden inputs'!$B$17)*'Hidden inputs'!$D$17+(Y208-'Hidden inputs'!$B$18)*'Hidden inputs'!$D$18))</f>
        <v/>
      </c>
      <c r="AA208" s="10" t="str">
        <f t="shared" ca="1" si="9657"/>
        <v/>
      </c>
      <c r="AB208" s="5" t="str">
        <f t="shared" ca="1" si="9561"/>
        <v/>
      </c>
      <c r="AC208" s="5" t="str">
        <f t="shared" ca="1" si="9658"/>
        <v/>
      </c>
      <c r="AD208" s="5" t="str">
        <f ca="1">IF(B208="","",'Hidden inputs'!$D$11*U208+'Hidden inputs'!$E$11*V208)</f>
        <v/>
      </c>
      <c r="AE208" s="11" t="str">
        <f t="shared" ca="1" si="9494"/>
        <v/>
      </c>
      <c r="AF208" s="9" t="str">
        <f t="shared" ca="1" si="9562"/>
        <v/>
      </c>
      <c r="AG208" s="3" t="str">
        <f t="shared" ca="1" si="9563"/>
        <v/>
      </c>
      <c r="AH208" s="5" t="str" cm="1">
        <f t="array" aca="1" ref="AH208" ca="1">IF($B208="","",IF(AG208=0,0,IF(DD_Payment="",0,IF(AG208&lt;_xlfn.IFS(DD_Frequency="Monthly",1,DD_Frequency="Quarterly",IF(MONTH(AG$2)=1,1,IF(MONTH(AG$2)=4,1,IF(MONTH(AG$2)=7,1,IF(MONTH(AG$2)=10,1,0)))),DD_Frequency="Annually",IF(MONTH(AG$2)=1,1,0))*DD_Payment,AG208,_xlfn.IFS(DD_Frequency="Monthly",1,DD_Frequency="Quarterly",IF(MONTH(AG$2)=1,1,IF(MONTH(AG$2)=4,1,IF(MONTH(AG$2)=7,1,IF(MONTH(AG$2)=10,1,0)))),DD_Frequency="Annually",IF(MONTH(AG$2)=1,1,0))*DD_Payment))))</f>
        <v/>
      </c>
      <c r="AI208" s="3" t="str">
        <f t="shared" ref="AI208" ca="1" si="10121">IF($B208="","",IF(AG208&gt;AH208,(AG208-AH208/2)*(rate_A*(AI$1/365)),0))</f>
        <v/>
      </c>
      <c r="AJ208" s="3" t="str">
        <f t="shared" ca="1" si="9660"/>
        <v/>
      </c>
      <c r="AK208" s="3" t="str">
        <f t="shared" ref="AK208" ca="1" si="10122">IF($B208="","",V208*(1+rate_A*AI$1/365))</f>
        <v/>
      </c>
      <c r="AL208" s="3" t="str">
        <f t="shared" ref="AL208" ca="1" si="10123">IF($B208="","",W208*(1+rate_A*AI$1/365))</f>
        <v/>
      </c>
      <c r="AM208" s="3" t="str">
        <f t="shared" ref="AM208" ca="1" si="10124">IF($B208="","",X208*(1+rate_joint*AI$1/365))</f>
        <v/>
      </c>
      <c r="AN208" s="5" t="str">
        <f t="shared" ca="1" si="9664"/>
        <v/>
      </c>
      <c r="AO208" s="5" t="str" cm="1">
        <f t="array" aca="1" ref="AO208" ca="1">IF(AN208="","",_xlfn.IFS(AN208&lt;='Hidden inputs'!$C$15,AN208*'Hidden inputs'!$D$15,AN208&lt;='Hidden inputs'!$C$16,'Hidden inputs'!$C$15*'Hidden inputs'!$D$15+(AN208-'Hidden inputs'!$B$16)*'Hidden inputs'!$D$16,AN208&lt;='Hidden inputs'!$C$17,'Hidden inputs'!$C$15*'Hidden inputs'!$D$15+('Hidden inputs'!$C$16-'Hidden inputs'!$B$16)*'Hidden inputs'!$D$16+(AN208-'Hidden inputs'!$B$17)*'Hidden inputs'!$D$17,AN208&gt;'Hidden inputs'!$B$18,'Hidden inputs'!$C$15*'Hidden inputs'!$D$15+('Hidden inputs'!$C$16-'Hidden inputs'!$B$16)*'Hidden inputs'!$D$16+('Hidden inputs'!$C$17-'Hidden inputs'!$B$17)*'Hidden inputs'!$D$17+(AN208-'Hidden inputs'!$B$18)*'Hidden inputs'!$D$18))</f>
        <v/>
      </c>
      <c r="AP208" s="10" t="str">
        <f t="shared" ca="1" si="9665"/>
        <v/>
      </c>
      <c r="AQ208" s="5" t="str">
        <f t="shared" ca="1" si="9568"/>
        <v/>
      </c>
      <c r="AR208" s="5" t="str">
        <f t="shared" ca="1" si="9569"/>
        <v/>
      </c>
      <c r="AS208" s="5" t="str">
        <f ca="1">IF($B208="","",'Hidden inputs'!$D$11*AJ208+'Hidden inputs'!$E$11*AK208)</f>
        <v/>
      </c>
      <c r="AT208" s="11" t="str">
        <f t="shared" ca="1" si="9499"/>
        <v/>
      </c>
      <c r="AU208" s="9" t="str">
        <f t="shared" ca="1" si="9570"/>
        <v/>
      </c>
      <c r="AV208" s="3" t="str">
        <f t="shared" ca="1" si="9571"/>
        <v/>
      </c>
      <c r="AW208" s="5" t="str" cm="1">
        <f t="array" aca="1" ref="AW208" ca="1">IF($B208="","",IF(AV208=0,0,IF(DD_Payment="",0,IF(AV208&lt;_xlfn.IFS(DD_Frequency="Monthly",1,DD_Frequency="Quarterly",IF(MONTH(AV$2)=1,1,IF(MONTH(AV$2)=4,1,IF(MONTH(AV$2)=7,1,IF(MONTH(AV$2)=10,1,0)))),DD_Frequency="Annually",IF(MONTH(AV$2)=1,1,0))*DD_Payment,AV208,_xlfn.IFS(DD_Frequency="Monthly",1,DD_Frequency="Quarterly",IF(MONTH(AV$2)=1,1,IF(MONTH(AV$2)=4,1,IF(MONTH(AV$2)=7,1,IF(MONTH(AV$2)=10,1,0)))),DD_Frequency="Annually",IF(MONTH(AV$2)=1,1,0))*DD_Payment))))</f>
        <v/>
      </c>
      <c r="AX208" s="3" t="str">
        <f t="shared" ref="AX208" ca="1" si="10125">IF($B208="","",IF(AV208&gt;AW208,(AV208-AW208/2)*(rate_A*(AX$1/365)),0))</f>
        <v/>
      </c>
      <c r="AY208" s="3" t="str">
        <f t="shared" ca="1" si="9667"/>
        <v/>
      </c>
      <c r="AZ208" s="3" t="str">
        <f t="shared" ref="AZ208" ca="1" si="10126">IF($B208="","",AK208*(1+rate_A*AX$1/365))</f>
        <v/>
      </c>
      <c r="BA208" s="3" t="str">
        <f t="shared" ref="BA208" ca="1" si="10127">IF($B208="","",AL208*(1+rate_A*AX$1/365))</f>
        <v/>
      </c>
      <c r="BB208" s="3" t="str">
        <f t="shared" ref="BB208" ca="1" si="10128">IF($B208="","",AM208*(1+rate_joint*AX$1/365))</f>
        <v/>
      </c>
      <c r="BC208" s="5" t="str">
        <f t="shared" ca="1" si="9671"/>
        <v/>
      </c>
      <c r="BD208" s="5" t="str" cm="1">
        <f t="array" aca="1" ref="BD208" ca="1">IF(BC208="","",_xlfn.IFS(BC208&lt;='Hidden inputs'!$C$15,BC208*'Hidden inputs'!$D$15,BC208&lt;='Hidden inputs'!$C$16,'Hidden inputs'!$C$15*'Hidden inputs'!$D$15+(BC208-'Hidden inputs'!$B$16)*'Hidden inputs'!$D$16,BC208&lt;='Hidden inputs'!$C$17,'Hidden inputs'!$C$15*'Hidden inputs'!$D$15+('Hidden inputs'!$C$16-'Hidden inputs'!$B$16)*'Hidden inputs'!$D$16+(BC208-'Hidden inputs'!$B$17)*'Hidden inputs'!$D$17,BC208&gt;'Hidden inputs'!$B$18,'Hidden inputs'!$C$15*'Hidden inputs'!$D$15+('Hidden inputs'!$C$16-'Hidden inputs'!$B$16)*'Hidden inputs'!$D$16+('Hidden inputs'!$C$17-'Hidden inputs'!$B$17)*'Hidden inputs'!$D$17+(BC208-'Hidden inputs'!$B$18)*'Hidden inputs'!$D$18))</f>
        <v/>
      </c>
      <c r="BE208" s="10" t="str">
        <f t="shared" ca="1" si="9672"/>
        <v/>
      </c>
      <c r="BF208" s="5" t="str">
        <f t="shared" ca="1" si="9576"/>
        <v/>
      </c>
      <c r="BG208" s="5" t="str">
        <f t="shared" ca="1" si="9577"/>
        <v/>
      </c>
      <c r="BH208" s="5" t="str">
        <f ca="1">IF($B208="","",'Hidden inputs'!$D$11*AY208+'Hidden inputs'!$E$11*AZ208)</f>
        <v/>
      </c>
      <c r="BI208" s="11" t="str">
        <f t="shared" ca="1" si="9504"/>
        <v/>
      </c>
      <c r="BJ208" s="9" t="str">
        <f t="shared" ca="1" si="9578"/>
        <v/>
      </c>
      <c r="BK208" s="3" t="str">
        <f t="shared" ca="1" si="9579"/>
        <v/>
      </c>
      <c r="BL208" s="5" t="str" cm="1">
        <f t="array" aca="1" ref="BL208" ca="1">IF($B208="","",IF(BK208=0,0,IF(DD_Payment="",0,IF(BK208&lt;_xlfn.IFS(DD_Frequency="Monthly",1,DD_Frequency="Quarterly",IF(MONTH(BK$2)=1,1,IF(MONTH(BK$2)=4,1,IF(MONTH(BK$2)=7,1,IF(MONTH(BK$2)=10,1,0)))),DD_Frequency="Annually",IF(MONTH(BK$2)=1,1,0))*DD_Payment,BK208,_xlfn.IFS(DD_Frequency="Monthly",1,DD_Frequency="Quarterly",IF(MONTH(BK$2)=1,1,IF(MONTH(BK$2)=4,1,IF(MONTH(BK$2)=7,1,IF(MONTH(BK$2)=10,1,0)))),DD_Frequency="Annually",IF(MONTH(BK$2)=1,1,0))*DD_Payment))))</f>
        <v/>
      </c>
      <c r="BM208" s="3" t="str">
        <f t="shared" ref="BM208" ca="1" si="10129">IF($B208="","",IF(BK208&gt;BL208,(BK208-BL208/2)*(rate_A*(BM$1/365)),0))</f>
        <v/>
      </c>
      <c r="BN208" s="3" t="str">
        <f t="shared" ca="1" si="9674"/>
        <v/>
      </c>
      <c r="BO208" s="3" t="str">
        <f t="shared" ref="BO208" ca="1" si="10130">IF($B208="","",AZ208*(1+rate_A*BM$1/365))</f>
        <v/>
      </c>
      <c r="BP208" s="3" t="str">
        <f t="shared" ref="BP208" ca="1" si="10131">IF($B208="","",BA208*(1+rate_A*BM$1/365))</f>
        <v/>
      </c>
      <c r="BQ208" s="3" t="str">
        <f t="shared" ref="BQ208" ca="1" si="10132">IF($B208="","",BB208*(1+rate_joint*BM$1/365))</f>
        <v/>
      </c>
      <c r="BR208" s="5" t="str">
        <f t="shared" ca="1" si="9678"/>
        <v/>
      </c>
      <c r="BS208" s="5" t="str" cm="1">
        <f t="array" aca="1" ref="BS208" ca="1">IF(BR208="","",_xlfn.IFS(BR208&lt;='Hidden inputs'!$C$15,BR208*'Hidden inputs'!$D$15,BR208&lt;='Hidden inputs'!$C$16,'Hidden inputs'!$C$15*'Hidden inputs'!$D$15+(BR208-'Hidden inputs'!$B$16)*'Hidden inputs'!$D$16,BR208&lt;='Hidden inputs'!$C$17,'Hidden inputs'!$C$15*'Hidden inputs'!$D$15+('Hidden inputs'!$C$16-'Hidden inputs'!$B$16)*'Hidden inputs'!$D$16+(BR208-'Hidden inputs'!$B$17)*'Hidden inputs'!$D$17,BR208&gt;'Hidden inputs'!$B$18,'Hidden inputs'!$C$15*'Hidden inputs'!$D$15+('Hidden inputs'!$C$16-'Hidden inputs'!$B$16)*'Hidden inputs'!$D$16+('Hidden inputs'!$C$17-'Hidden inputs'!$B$17)*'Hidden inputs'!$D$17+(BR208-'Hidden inputs'!$B$18)*'Hidden inputs'!$D$18))</f>
        <v/>
      </c>
      <c r="BT208" s="10" t="str">
        <f t="shared" ca="1" si="9679"/>
        <v/>
      </c>
      <c r="BU208" s="5" t="str">
        <f t="shared" ca="1" si="9584"/>
        <v/>
      </c>
      <c r="BV208" s="5" t="str">
        <f t="shared" ca="1" si="9585"/>
        <v/>
      </c>
      <c r="BW208" s="5" t="str">
        <f ca="1">IF($B208="","",'Hidden inputs'!$D$11*BN208+'Hidden inputs'!$E$11*BO208)</f>
        <v/>
      </c>
      <c r="BX208" s="11" t="str">
        <f t="shared" ca="1" si="9509"/>
        <v/>
      </c>
      <c r="BY208" s="9" t="str">
        <f t="shared" ca="1" si="9586"/>
        <v/>
      </c>
      <c r="BZ208" s="3" t="str">
        <f t="shared" ca="1" si="9587"/>
        <v/>
      </c>
      <c r="CA208" s="5" t="str" cm="1">
        <f t="array" aca="1" ref="CA208" ca="1">IF($B208="","",IF(BZ208=0,0,IF(DD_Payment="",0,IF(BZ208&lt;_xlfn.IFS(DD_Frequency="Monthly",1,DD_Frequency="Quarterly",IF(MONTH(BZ$2)=1,1,IF(MONTH(BZ$2)=4,1,IF(MONTH(BZ$2)=7,1,IF(MONTH(BZ$2)=10,1,0)))),DD_Frequency="Annually",IF(MONTH(BZ$2)=1,1,0))*DD_Payment,BZ208,_xlfn.IFS(DD_Frequency="Monthly",1,DD_Frequency="Quarterly",IF(MONTH(BZ$2)=1,1,IF(MONTH(BZ$2)=4,1,IF(MONTH(BZ$2)=7,1,IF(MONTH(BZ$2)=10,1,0)))),DD_Frequency="Annually",IF(MONTH(BZ$2)=1,1,0))*DD_Payment))))</f>
        <v/>
      </c>
      <c r="CB208" s="3" t="str">
        <f t="shared" ref="CB208" ca="1" si="10133">IF($B208="","",IF(BZ208&gt;CA208,(BZ208-CA208/2)*(rate_A*(CB$1/365)),0))</f>
        <v/>
      </c>
      <c r="CC208" s="3" t="str">
        <f t="shared" ca="1" si="9681"/>
        <v/>
      </c>
      <c r="CD208" s="3" t="str">
        <f t="shared" ref="CD208" ca="1" si="10134">IF($B208="","",BO208*(1+rate_A*CB$1/365))</f>
        <v/>
      </c>
      <c r="CE208" s="3" t="str">
        <f t="shared" ref="CE208" ca="1" si="10135">IF($B208="","",BP208*(1+rate_A*CB$1/365))</f>
        <v/>
      </c>
      <c r="CF208" s="3" t="str">
        <f t="shared" ref="CF208" ca="1" si="10136">IF($B208="","",BQ208*(1+rate_joint*CB$1/365))</f>
        <v/>
      </c>
      <c r="CG208" s="5" t="str">
        <f t="shared" ca="1" si="9685"/>
        <v/>
      </c>
      <c r="CH208" s="5" t="str" cm="1">
        <f t="array" aca="1" ref="CH208" ca="1">IF(CG208="","",_xlfn.IFS(CG208&lt;='Hidden inputs'!$C$15,CG208*'Hidden inputs'!$D$15,CG208&lt;='Hidden inputs'!$C$16,'Hidden inputs'!$C$15*'Hidden inputs'!$D$15+(CG208-'Hidden inputs'!$B$16)*'Hidden inputs'!$D$16,CG208&lt;='Hidden inputs'!$C$17,'Hidden inputs'!$C$15*'Hidden inputs'!$D$15+('Hidden inputs'!$C$16-'Hidden inputs'!$B$16)*'Hidden inputs'!$D$16+(CG208-'Hidden inputs'!$B$17)*'Hidden inputs'!$D$17,CG208&gt;'Hidden inputs'!$B$18,'Hidden inputs'!$C$15*'Hidden inputs'!$D$15+('Hidden inputs'!$C$16-'Hidden inputs'!$B$16)*'Hidden inputs'!$D$16+('Hidden inputs'!$C$17-'Hidden inputs'!$B$17)*'Hidden inputs'!$D$17+(CG208-'Hidden inputs'!$B$18)*'Hidden inputs'!$D$18))</f>
        <v/>
      </c>
      <c r="CI208" s="10" t="str">
        <f t="shared" ca="1" si="9686"/>
        <v/>
      </c>
      <c r="CJ208" s="5" t="str">
        <f t="shared" ca="1" si="9592"/>
        <v/>
      </c>
      <c r="CK208" s="5" t="str">
        <f t="shared" ca="1" si="9593"/>
        <v/>
      </c>
      <c r="CL208" s="5" t="str">
        <f ca="1">IF($B208="","",'Hidden inputs'!$D$11*CC208+'Hidden inputs'!$E$11*CD208)</f>
        <v/>
      </c>
      <c r="CM208" s="11" t="str">
        <f t="shared" ca="1" si="9514"/>
        <v/>
      </c>
      <c r="CN208" s="9" t="str">
        <f t="shared" ca="1" si="9594"/>
        <v/>
      </c>
      <c r="CO208" s="3" t="str">
        <f t="shared" ca="1" si="9595"/>
        <v/>
      </c>
      <c r="CP208" s="5" t="str" cm="1">
        <f t="array" aca="1" ref="CP208" ca="1">IF($B208="","",IF(CO208=0,0,IF(DD_Payment="",0,IF(CO208&lt;_xlfn.IFS(DD_Frequency="Monthly",1,DD_Frequency="Quarterly",IF(MONTH(CO$2)=1,1,IF(MONTH(CO$2)=4,1,IF(MONTH(CO$2)=7,1,IF(MONTH(CO$2)=10,1,0)))),DD_Frequency="Annually",IF(MONTH(CO$2)=1,1,0))*DD_Payment,CO208,_xlfn.IFS(DD_Frequency="Monthly",1,DD_Frequency="Quarterly",IF(MONTH(CO$2)=1,1,IF(MONTH(CO$2)=4,1,IF(MONTH(CO$2)=7,1,IF(MONTH(CO$2)=10,1,0)))),DD_Frequency="Annually",IF(MONTH(CO$2)=1,1,0))*DD_Payment))))</f>
        <v/>
      </c>
      <c r="CQ208" s="3" t="str">
        <f t="shared" ref="CQ208" ca="1" si="10137">IF($B208="","",IF(CO208&gt;CP208,(CO208-CP208/2)*(rate_A*(CQ$1/365)),0))</f>
        <v/>
      </c>
      <c r="CR208" s="3" t="str">
        <f t="shared" ca="1" si="9688"/>
        <v/>
      </c>
      <c r="CS208" s="3" t="str">
        <f t="shared" ref="CS208" ca="1" si="10138">IF($B208="","",CD208*(1+rate_A*CQ$1/365))</f>
        <v/>
      </c>
      <c r="CT208" s="3" t="str">
        <f t="shared" ref="CT208" ca="1" si="10139">IF($B208="","",CE208*(1+rate_A*CQ$1/365))</f>
        <v/>
      </c>
      <c r="CU208" s="3" t="str">
        <f t="shared" ref="CU208" ca="1" si="10140">IF($B208="","",CF208*(1+rate_joint*CQ$1/365))</f>
        <v/>
      </c>
      <c r="CV208" s="5" t="str">
        <f t="shared" ca="1" si="9692"/>
        <v/>
      </c>
      <c r="CW208" s="5" t="str" cm="1">
        <f t="array" aca="1" ref="CW208" ca="1">IF(CV208="","",_xlfn.IFS(CV208&lt;='Hidden inputs'!$C$15,CV208*'Hidden inputs'!$D$15,CV208&lt;='Hidden inputs'!$C$16,'Hidden inputs'!$C$15*'Hidden inputs'!$D$15+(CV208-'Hidden inputs'!$B$16)*'Hidden inputs'!$D$16,CV208&lt;='Hidden inputs'!$C$17,'Hidden inputs'!$C$15*'Hidden inputs'!$D$15+('Hidden inputs'!$C$16-'Hidden inputs'!$B$16)*'Hidden inputs'!$D$16+(CV208-'Hidden inputs'!$B$17)*'Hidden inputs'!$D$17,CV208&gt;'Hidden inputs'!$B$18,'Hidden inputs'!$C$15*'Hidden inputs'!$D$15+('Hidden inputs'!$C$16-'Hidden inputs'!$B$16)*'Hidden inputs'!$D$16+('Hidden inputs'!$C$17-'Hidden inputs'!$B$17)*'Hidden inputs'!$D$17+(CV208-'Hidden inputs'!$B$18)*'Hidden inputs'!$D$18))</f>
        <v/>
      </c>
      <c r="CX208" s="10" t="str">
        <f t="shared" ca="1" si="9693"/>
        <v/>
      </c>
      <c r="CY208" s="5" t="str">
        <f t="shared" ca="1" si="9600"/>
        <v/>
      </c>
      <c r="CZ208" s="5" t="str">
        <f t="shared" ca="1" si="9601"/>
        <v/>
      </c>
      <c r="DA208" s="5" t="str">
        <f ca="1">IF($B208="","",'Hidden inputs'!$D$11*CR208+'Hidden inputs'!$E$11*CS208)</f>
        <v/>
      </c>
      <c r="DB208" s="11" t="str">
        <f t="shared" ca="1" si="9519"/>
        <v/>
      </c>
      <c r="DC208" s="9" t="str">
        <f t="shared" ca="1" si="9602"/>
        <v/>
      </c>
      <c r="DD208" s="3" t="str">
        <f t="shared" ca="1" si="9603"/>
        <v/>
      </c>
      <c r="DE208" s="5" t="str" cm="1">
        <f t="array" aca="1" ref="DE208" ca="1">IF($B208="","",IF(DD208=0,0,IF(DD_Payment="",0,IF(DD208&lt;_xlfn.IFS(DD_Frequency="Monthly",1,DD_Frequency="Quarterly",IF(MONTH(DD$2)=1,1,IF(MONTH(DD$2)=4,1,IF(MONTH(DD$2)=7,1,IF(MONTH(DD$2)=10,1,0)))),DD_Frequency="Annually",IF(MONTH(DD$2)=1,1,0))*DD_Payment,DD208,_xlfn.IFS(DD_Frequency="Monthly",1,DD_Frequency="Quarterly",IF(MONTH(DD$2)=1,1,IF(MONTH(DD$2)=4,1,IF(MONTH(DD$2)=7,1,IF(MONTH(DD$2)=10,1,0)))),DD_Frequency="Annually",IF(MONTH(DD$2)=1,1,0))*DD_Payment))))</f>
        <v/>
      </c>
      <c r="DF208" s="3" t="str">
        <f t="shared" ref="DF208" ca="1" si="10141">IF($B208="","",IF(DD208&gt;DE208,(DD208-DE208/2)*(rate_A*(DF$1/365)),0))</f>
        <v/>
      </c>
      <c r="DG208" s="3" t="str">
        <f t="shared" ca="1" si="9695"/>
        <v/>
      </c>
      <c r="DH208" s="3" t="str">
        <f t="shared" ref="DH208" ca="1" si="10142">IF($B208="","",CS208*(1+rate_A*DF$1/365))</f>
        <v/>
      </c>
      <c r="DI208" s="3" t="str">
        <f t="shared" ref="DI208" ca="1" si="10143">IF($B208="","",CT208*(1+rate_A*DF$1/365))</f>
        <v/>
      </c>
      <c r="DJ208" s="3" t="str">
        <f t="shared" ref="DJ208" ca="1" si="10144">IF($B208="","",CU208*(1+rate_joint*DF$1/365))</f>
        <v/>
      </c>
      <c r="DK208" s="5" t="str">
        <f t="shared" ca="1" si="9699"/>
        <v/>
      </c>
      <c r="DL208" s="5" t="str" cm="1">
        <f t="array" aca="1" ref="DL208" ca="1">IF(DK208="","",_xlfn.IFS(DK208&lt;='Hidden inputs'!$C$15,DK208*'Hidden inputs'!$D$15,DK208&lt;='Hidden inputs'!$C$16,'Hidden inputs'!$C$15*'Hidden inputs'!$D$15+(DK208-'Hidden inputs'!$B$16)*'Hidden inputs'!$D$16,DK208&lt;='Hidden inputs'!$C$17,'Hidden inputs'!$C$15*'Hidden inputs'!$D$15+('Hidden inputs'!$C$16-'Hidden inputs'!$B$16)*'Hidden inputs'!$D$16+(DK208-'Hidden inputs'!$B$17)*'Hidden inputs'!$D$17,DK208&gt;'Hidden inputs'!$B$18,'Hidden inputs'!$C$15*'Hidden inputs'!$D$15+('Hidden inputs'!$C$16-'Hidden inputs'!$B$16)*'Hidden inputs'!$D$16+('Hidden inputs'!$C$17-'Hidden inputs'!$B$17)*'Hidden inputs'!$D$17+(DK208-'Hidden inputs'!$B$18)*'Hidden inputs'!$D$18))</f>
        <v/>
      </c>
      <c r="DM208" s="10" t="str">
        <f t="shared" ca="1" si="9700"/>
        <v/>
      </c>
      <c r="DN208" s="5" t="str">
        <f t="shared" ca="1" si="9608"/>
        <v/>
      </c>
      <c r="DO208" s="5" t="str">
        <f t="shared" ca="1" si="9609"/>
        <v/>
      </c>
      <c r="DP208" s="5" t="str">
        <f ca="1">IF($B208="","",'Hidden inputs'!$D$11*DG208+'Hidden inputs'!$E$11*DH208)</f>
        <v/>
      </c>
      <c r="DQ208" s="11" t="str">
        <f t="shared" ca="1" si="9524"/>
        <v/>
      </c>
      <c r="DR208" s="9" t="str">
        <f t="shared" ca="1" si="9610"/>
        <v/>
      </c>
      <c r="DS208" s="3" t="str">
        <f t="shared" ca="1" si="9611"/>
        <v/>
      </c>
      <c r="DT208" s="5" t="str" cm="1">
        <f t="array" aca="1" ref="DT208" ca="1">IF($B208="","",IF(DS208=0,0,IF(DD_Payment="",0,IF(DS208&lt;_xlfn.IFS(DD_Frequency="Monthly",1,DD_Frequency="Quarterly",IF(MONTH(DS$2)=1,1,IF(MONTH(DS$2)=4,1,IF(MONTH(DS$2)=7,1,IF(MONTH(DS$2)=10,1,0)))),DD_Frequency="Annually",IF(MONTH(DS$2)=1,1,0))*DD_Payment,DS208,_xlfn.IFS(DD_Frequency="Monthly",1,DD_Frequency="Quarterly",IF(MONTH(DS$2)=1,1,IF(MONTH(DS$2)=4,1,IF(MONTH(DS$2)=7,1,IF(MONTH(DS$2)=10,1,0)))),DD_Frequency="Annually",IF(MONTH(DS$2)=1,1,0))*DD_Payment))))</f>
        <v/>
      </c>
      <c r="DU208" s="3" t="str">
        <f t="shared" ref="DU208" ca="1" si="10145">IF($B208="","",IF(DS208&gt;DT208,(DS208-DT208/2)*(rate_A*(DU$1/365)),0))</f>
        <v/>
      </c>
      <c r="DV208" s="3" t="str">
        <f t="shared" ca="1" si="9702"/>
        <v/>
      </c>
      <c r="DW208" s="3" t="str">
        <f t="shared" ref="DW208" ca="1" si="10146">IF($B208="","",DH208*(1+rate_A*DU$1/365))</f>
        <v/>
      </c>
      <c r="DX208" s="3" t="str">
        <f t="shared" ref="DX208" ca="1" si="10147">IF($B208="","",DI208*(1+rate_A*DU$1/365))</f>
        <v/>
      </c>
      <c r="DY208" s="3" t="str">
        <f t="shared" ref="DY208" ca="1" si="10148">IF($B208="","",DJ208*(1+rate_joint*DU$1/365))</f>
        <v/>
      </c>
      <c r="DZ208" s="5" t="str">
        <f t="shared" ca="1" si="9706"/>
        <v/>
      </c>
      <c r="EA208" s="5" t="str" cm="1">
        <f t="array" aca="1" ref="EA208" ca="1">IF(DZ208="","",_xlfn.IFS(DZ208&lt;='Hidden inputs'!$C$15,DZ208*'Hidden inputs'!$D$15,DZ208&lt;='Hidden inputs'!$C$16,'Hidden inputs'!$C$15*'Hidden inputs'!$D$15+(DZ208-'Hidden inputs'!$B$16)*'Hidden inputs'!$D$16,DZ208&lt;='Hidden inputs'!$C$17,'Hidden inputs'!$C$15*'Hidden inputs'!$D$15+('Hidden inputs'!$C$16-'Hidden inputs'!$B$16)*'Hidden inputs'!$D$16+(DZ208-'Hidden inputs'!$B$17)*'Hidden inputs'!$D$17,DZ208&gt;'Hidden inputs'!$B$18,'Hidden inputs'!$C$15*'Hidden inputs'!$D$15+('Hidden inputs'!$C$16-'Hidden inputs'!$B$16)*'Hidden inputs'!$D$16+('Hidden inputs'!$C$17-'Hidden inputs'!$B$17)*'Hidden inputs'!$D$17+(DZ208-'Hidden inputs'!$B$18)*'Hidden inputs'!$D$18))</f>
        <v/>
      </c>
      <c r="EB208" s="10" t="str">
        <f t="shared" ca="1" si="9707"/>
        <v/>
      </c>
      <c r="EC208" s="5" t="str">
        <f t="shared" ca="1" si="9616"/>
        <v/>
      </c>
      <c r="ED208" s="5" t="str">
        <f t="shared" ca="1" si="9617"/>
        <v/>
      </c>
      <c r="EE208" s="5" t="str">
        <f ca="1">IF($B208="","",'Hidden inputs'!$D$11*DV208+'Hidden inputs'!$E$11*DW208)</f>
        <v/>
      </c>
      <c r="EF208" s="11" t="str">
        <f t="shared" ca="1" si="9529"/>
        <v/>
      </c>
      <c r="EG208" s="9" t="str">
        <f t="shared" ca="1" si="9618"/>
        <v/>
      </c>
      <c r="EH208" s="3" t="str">
        <f t="shared" ca="1" si="9619"/>
        <v/>
      </c>
      <c r="EI208" s="5" t="str" cm="1">
        <f t="array" aca="1" ref="EI208" ca="1">IF($B208="","",IF(EH208=0,0,IF(DD_Payment="",0,IF(EH208&lt;_xlfn.IFS(DD_Frequency="Monthly",1,DD_Frequency="Quarterly",IF(MONTH(EH$2)=1,1,IF(MONTH(EH$2)=4,1,IF(MONTH(EH$2)=7,1,IF(MONTH(EH$2)=10,1,0)))),DD_Frequency="Annually",IF(MONTH(EH$2)=1,1,0))*DD_Payment,EH208,_xlfn.IFS(DD_Frequency="Monthly",1,DD_Frequency="Quarterly",IF(MONTH(EH$2)=1,1,IF(MONTH(EH$2)=4,1,IF(MONTH(EH$2)=7,1,IF(MONTH(EH$2)=10,1,0)))),DD_Frequency="Annually",IF(MONTH(EH$2)=1,1,0))*DD_Payment))))</f>
        <v/>
      </c>
      <c r="EJ208" s="3" t="str">
        <f t="shared" ref="EJ208" ca="1" si="10149">IF($B208="","",IF(EH208&gt;EI208,(EH208-EI208/2)*(rate_A*(EJ$1/365)),0))</f>
        <v/>
      </c>
      <c r="EK208" s="3" t="str">
        <f t="shared" ca="1" si="9709"/>
        <v/>
      </c>
      <c r="EL208" s="3" t="str">
        <f t="shared" ref="EL208" ca="1" si="10150">IF($B208="","",DW208*(1+rate_A*EJ$1/365))</f>
        <v/>
      </c>
      <c r="EM208" s="3" t="str">
        <f t="shared" ref="EM208" ca="1" si="10151">IF($B208="","",DX208*(1+rate_A*EJ$1/365))</f>
        <v/>
      </c>
      <c r="EN208" s="3" t="str">
        <f t="shared" ref="EN208" ca="1" si="10152">IF($B208="","",DY208*(1+rate_joint*EJ$1/365))</f>
        <v/>
      </c>
      <c r="EO208" s="5" t="str">
        <f t="shared" ca="1" si="9713"/>
        <v/>
      </c>
      <c r="EP208" s="5" t="str" cm="1">
        <f t="array" aca="1" ref="EP208" ca="1">IF(EO208="","",_xlfn.IFS(EO208&lt;='Hidden inputs'!$C$15,EO208*'Hidden inputs'!$D$15,EO208&lt;='Hidden inputs'!$C$16,'Hidden inputs'!$C$15*'Hidden inputs'!$D$15+(EO208-'Hidden inputs'!$B$16)*'Hidden inputs'!$D$16,EO208&lt;='Hidden inputs'!$C$17,'Hidden inputs'!$C$15*'Hidden inputs'!$D$15+('Hidden inputs'!$C$16-'Hidden inputs'!$B$16)*'Hidden inputs'!$D$16+(EO208-'Hidden inputs'!$B$17)*'Hidden inputs'!$D$17,EO208&gt;'Hidden inputs'!$B$18,'Hidden inputs'!$C$15*'Hidden inputs'!$D$15+('Hidden inputs'!$C$16-'Hidden inputs'!$B$16)*'Hidden inputs'!$D$16+('Hidden inputs'!$C$17-'Hidden inputs'!$B$17)*'Hidden inputs'!$D$17+(EO208-'Hidden inputs'!$B$18)*'Hidden inputs'!$D$18))</f>
        <v/>
      </c>
      <c r="EQ208" s="10" t="str">
        <f t="shared" ca="1" si="9714"/>
        <v/>
      </c>
      <c r="ER208" s="5" t="str">
        <f t="shared" ca="1" si="9624"/>
        <v/>
      </c>
      <c r="ES208" s="5" t="str">
        <f t="shared" ca="1" si="9625"/>
        <v/>
      </c>
      <c r="ET208" s="5" t="str">
        <f ca="1">IF($B208="","",'Hidden inputs'!$D$11*EK208+'Hidden inputs'!$E$11*EL208)</f>
        <v/>
      </c>
      <c r="EU208" s="11" t="str">
        <f t="shared" ca="1" si="9534"/>
        <v/>
      </c>
      <c r="EV208" s="9" t="str">
        <f t="shared" ca="1" si="9626"/>
        <v/>
      </c>
      <c r="EW208" s="3" t="str">
        <f t="shared" ca="1" si="9627"/>
        <v/>
      </c>
      <c r="EX208" s="5" t="str" cm="1">
        <f t="array" aca="1" ref="EX208" ca="1">IF($B208="","",IF(EW208=0,0,IF(DD_Payment="",0,IF(EW208&lt;_xlfn.IFS(DD_Frequency="Monthly",1,DD_Frequency="Quarterly",IF(MONTH(EW$2)=1,1,IF(MONTH(EW$2)=4,1,IF(MONTH(EW$2)=7,1,IF(MONTH(EW$2)=10,1,0)))),DD_Frequency="Annually",IF(MONTH(EW$2)=1,1,0))*DD_Payment,EW208,_xlfn.IFS(DD_Frequency="Monthly",1,DD_Frequency="Quarterly",IF(MONTH(EW$2)=1,1,IF(MONTH(EW$2)=4,1,IF(MONTH(EW$2)=7,1,IF(MONTH(EW$2)=10,1,0)))),DD_Frequency="Annually",IF(MONTH(EW$2)=1,1,0))*DD_Payment))))</f>
        <v/>
      </c>
      <c r="EY208" s="3" t="str">
        <f t="shared" ref="EY208" ca="1" si="10153">IF($B208="","",IF(EW208&gt;EX208,(EW208-EX208/2)*(rate_A*(EY$1/365)),0))</f>
        <v/>
      </c>
      <c r="EZ208" s="3" t="str">
        <f t="shared" ca="1" si="9716"/>
        <v/>
      </c>
      <c r="FA208" s="3" t="str">
        <f t="shared" ref="FA208" ca="1" si="10154">IF($B208="","",EL208*(1+rate_A*EY$1/365))</f>
        <v/>
      </c>
      <c r="FB208" s="3" t="str">
        <f t="shared" ref="FB208" ca="1" si="10155">IF($B208="","",EM208*(1+rate_A*EY$1/365))</f>
        <v/>
      </c>
      <c r="FC208" s="3" t="str">
        <f t="shared" ref="FC208" ca="1" si="10156">IF($B208="","",EN208*(1+rate_joint*EY$1/365))</f>
        <v/>
      </c>
      <c r="FD208" s="5" t="str">
        <f t="shared" ca="1" si="9720"/>
        <v/>
      </c>
      <c r="FE208" s="5" t="str" cm="1">
        <f t="array" aca="1" ref="FE208" ca="1">IF(FD208="","",_xlfn.IFS(FD208&lt;='Hidden inputs'!$C$15,FD208*'Hidden inputs'!$D$15,FD208&lt;='Hidden inputs'!$C$16,'Hidden inputs'!$C$15*'Hidden inputs'!$D$15+(FD208-'Hidden inputs'!$B$16)*'Hidden inputs'!$D$16,FD208&lt;='Hidden inputs'!$C$17,'Hidden inputs'!$C$15*'Hidden inputs'!$D$15+('Hidden inputs'!$C$16-'Hidden inputs'!$B$16)*'Hidden inputs'!$D$16+(FD208-'Hidden inputs'!$B$17)*'Hidden inputs'!$D$17,FD208&gt;'Hidden inputs'!$B$18,'Hidden inputs'!$C$15*'Hidden inputs'!$D$15+('Hidden inputs'!$C$16-'Hidden inputs'!$B$16)*'Hidden inputs'!$D$16+('Hidden inputs'!$C$17-'Hidden inputs'!$B$17)*'Hidden inputs'!$D$17+(FD208-'Hidden inputs'!$B$18)*'Hidden inputs'!$D$18))</f>
        <v/>
      </c>
      <c r="FF208" s="10" t="str">
        <f t="shared" ca="1" si="9721"/>
        <v/>
      </c>
      <c r="FG208" s="5" t="str">
        <f t="shared" ca="1" si="9632"/>
        <v/>
      </c>
      <c r="FH208" s="5" t="str">
        <f t="shared" ca="1" si="9633"/>
        <v/>
      </c>
      <c r="FI208" s="5" t="str">
        <f ca="1">IF($B208="","",'Hidden inputs'!$D$11*EZ208+'Hidden inputs'!$E$11*FA208)</f>
        <v/>
      </c>
      <c r="FJ208" s="11" t="str">
        <f t="shared" ca="1" si="9539"/>
        <v/>
      </c>
      <c r="FK208" s="9" t="str">
        <f t="shared" ca="1" si="9634"/>
        <v/>
      </c>
      <c r="FL208" s="3" t="str">
        <f t="shared" ca="1" si="9635"/>
        <v/>
      </c>
      <c r="FM208" s="5" t="str" cm="1">
        <f t="array" aca="1" ref="FM208" ca="1">IF($B208="","",IF(FL208=0,0,IF(DD_Payment="",0,IF(FL208&lt;_xlfn.IFS(DD_Frequency="Monthly",1,DD_Frequency="Quarterly",IF(MONTH(FL$2)=1,1,IF(MONTH(FL$2)=4,1,IF(MONTH(FL$2)=7,1,IF(MONTH(FL$2)=10,1,0)))),DD_Frequency="Annually",IF(MONTH(FL$2)=1,1,0))*DD_Payment,FL208,_xlfn.IFS(DD_Frequency="Monthly",1,DD_Frequency="Quarterly",IF(MONTH(FL$2)=1,1,IF(MONTH(FL$2)=4,1,IF(MONTH(FL$2)=7,1,IF(MONTH(FL$2)=10,1,0)))),DD_Frequency="Annually",IF(MONTH(FL$2)=1,1,0))*DD_Payment))))</f>
        <v/>
      </c>
      <c r="FN208" s="3" t="str">
        <f t="shared" ref="FN208" ca="1" si="10157">IF($B208="","",IF(FL208&gt;FM208,(FL208-FM208/2)*(rate_A*(FN$1/365)),0))</f>
        <v/>
      </c>
      <c r="FO208" s="3" t="str">
        <f t="shared" ca="1" si="9723"/>
        <v/>
      </c>
      <c r="FP208" s="3" t="str">
        <f t="shared" ref="FP208" ca="1" si="10158">IF($B208="","",FA208*(1+rate_A*FN$1/365))</f>
        <v/>
      </c>
      <c r="FQ208" s="3" t="str">
        <f t="shared" ref="FQ208" ca="1" si="10159">IF($B208="","",FB208*(1+rate_A*FN$1/365))</f>
        <v/>
      </c>
      <c r="FR208" s="3" t="str">
        <f t="shared" ref="FR208" ca="1" si="10160">IF($B208="","",FC208*(1+rate_joint*FN$1/365))</f>
        <v/>
      </c>
      <c r="FS208" s="5" t="str">
        <f t="shared" ca="1" si="9727"/>
        <v/>
      </c>
      <c r="FT208" s="5" t="str" cm="1">
        <f t="array" aca="1" ref="FT208" ca="1">IF(FS208="","",_xlfn.IFS(FS208&lt;='Hidden inputs'!$C$15,FS208*'Hidden inputs'!$D$15,FS208&lt;='Hidden inputs'!$C$16,'Hidden inputs'!$C$15*'Hidden inputs'!$D$15+(FS208-'Hidden inputs'!$B$16)*'Hidden inputs'!$D$16,FS208&lt;='Hidden inputs'!$C$17,'Hidden inputs'!$C$15*'Hidden inputs'!$D$15+('Hidden inputs'!$C$16-'Hidden inputs'!$B$16)*'Hidden inputs'!$D$16+(FS208-'Hidden inputs'!$B$17)*'Hidden inputs'!$D$17,FS208&gt;'Hidden inputs'!$B$18,'Hidden inputs'!$C$15*'Hidden inputs'!$D$15+('Hidden inputs'!$C$16-'Hidden inputs'!$B$16)*'Hidden inputs'!$D$16+('Hidden inputs'!$C$17-'Hidden inputs'!$B$17)*'Hidden inputs'!$D$17+(FS208-'Hidden inputs'!$B$18)*'Hidden inputs'!$D$18))</f>
        <v/>
      </c>
      <c r="FU208" s="10" t="str">
        <f t="shared" ca="1" si="9728"/>
        <v/>
      </c>
      <c r="FV208" s="5" t="str">
        <f t="shared" ca="1" si="9640"/>
        <v/>
      </c>
      <c r="FW208" s="5" t="str">
        <f t="shared" ca="1" si="9641"/>
        <v/>
      </c>
      <c r="FX208" s="5" t="str">
        <f ca="1">IF($B208="","",'Hidden inputs'!$D$11*FO208+'Hidden inputs'!$E$11*FP208)</f>
        <v/>
      </c>
      <c r="FY208" s="11" t="str">
        <f t="shared" ca="1" si="9544"/>
        <v/>
      </c>
      <c r="FZ208" s="9" t="str">
        <f t="shared" ca="1" si="9642"/>
        <v/>
      </c>
      <c r="GA208" s="5" t="str">
        <f t="shared" ca="1" si="9643"/>
        <v/>
      </c>
      <c r="GB208" s="5" t="str">
        <f t="shared" ca="1" si="9644"/>
        <v/>
      </c>
      <c r="GC208" s="5" t="str">
        <f t="shared" ca="1" si="9545"/>
        <v/>
      </c>
      <c r="GD208" s="5" t="str">
        <f t="shared" ca="1" si="9546"/>
        <v/>
      </c>
    </row>
    <row r="209" spans="1:186" x14ac:dyDescent="0.35">
      <c r="A209" s="2"/>
      <c r="B209" s="6" t="str">
        <f t="shared" ca="1" si="9547"/>
        <v/>
      </c>
      <c r="C209" s="5" t="str">
        <f t="shared" ca="1" si="9645"/>
        <v/>
      </c>
      <c r="D209" s="5" t="str" cm="1">
        <f t="array" aca="1" ref="D209" ca="1">IF($B209="","",IF(C209=0,0,IF(DD_Payment="",0,IF(C209&lt;_xlfn.IFS(DD_Frequency="Monthly",1,DD_Frequency="Quarterly",IF(MONTH(C$2)=1,1,IF(MONTH(C$2)=4,1,IF(MONTH(C$2)=7,1,IF(MONTH(C$2)=10,1,0)))),DD_Frequency="Annually",IF(MONTH(C$2)=1,1,0))*DD_Payment,C209,_xlfn.IFS(DD_Frequency="Monthly",1,DD_Frequency="Quarterly",IF(MONTH(C$2)=1,1,IF(MONTH(C$2)=4,1,IF(MONTH(C$2)=7,1,IF(MONTH(C$2)=10,1,0)))),DD_Frequency="Annually",IF(MONTH(C$2)=1,1,0))*DD_Payment))))</f>
        <v/>
      </c>
      <c r="E209" s="5" t="str">
        <f t="shared" ref="E209" ca="1" si="10161">IF(B209="","",IF(C209&gt;D209,(C209-D209/2)*(rate_A*(E$1/365)),0))</f>
        <v/>
      </c>
      <c r="F209" s="5" t="str">
        <f t="shared" ca="1" si="9549"/>
        <v/>
      </c>
      <c r="G209" s="5" t="str">
        <f t="shared" ref="G209" ca="1" si="10162">IF(B209="","",G208*(1+rate_A*E$1/365))</f>
        <v/>
      </c>
      <c r="H209" s="5" t="str">
        <f t="shared" ref="H209" ca="1" si="10163">IF(B209="","",H208*(1+rate_A*E$1/365))</f>
        <v/>
      </c>
      <c r="I209" s="5" t="str">
        <f t="shared" ref="I209" ca="1" si="10164">IF(B209="","",I208*(1+rate_joint*E$1/365))</f>
        <v/>
      </c>
      <c r="J209" s="5" t="str">
        <f t="shared" ca="1" si="9650"/>
        <v/>
      </c>
      <c r="K209" s="5" t="str" cm="1">
        <f t="array" aca="1" ref="K209" ca="1">IF(J209="","",_xlfn.IFS(J209&lt;='Hidden inputs'!$C$15,J209*'Hidden inputs'!$D$15,J209&lt;='Hidden inputs'!$C$16,'Hidden inputs'!$C$15*'Hidden inputs'!$D$15+(J209-'Hidden inputs'!$B$16)*'Hidden inputs'!$D$16,J209&lt;='Hidden inputs'!$C$17,'Hidden inputs'!$C$15*'Hidden inputs'!$D$15+('Hidden inputs'!$C$16-'Hidden inputs'!$B$16)*'Hidden inputs'!$D$16+(J209-'Hidden inputs'!$B$17)*'Hidden inputs'!$D$17,J209&gt;'Hidden inputs'!$B$18,'Hidden inputs'!$C$15*'Hidden inputs'!$D$15+('Hidden inputs'!$C$16-'Hidden inputs'!$B$16)*'Hidden inputs'!$D$16+('Hidden inputs'!$C$17-'Hidden inputs'!$B$17)*'Hidden inputs'!$D$17+(J209-'Hidden inputs'!$B$18)*'Hidden inputs'!$D$18))</f>
        <v/>
      </c>
      <c r="L209" s="11" t="str">
        <f t="shared" ca="1" si="9651"/>
        <v/>
      </c>
      <c r="M209" s="5" t="str">
        <f t="shared" ca="1" si="9553"/>
        <v/>
      </c>
      <c r="N209" s="5" t="str">
        <f t="shared" ca="1" si="9554"/>
        <v/>
      </c>
      <c r="O209" s="5" t="str">
        <f ca="1">IF(B209="","",'Hidden inputs'!$D$11*F209+'Hidden inputs'!$E$11*G209)</f>
        <v/>
      </c>
      <c r="P209" s="11" t="str">
        <f t="shared" ca="1" si="9488"/>
        <v/>
      </c>
      <c r="Q209" s="20" t="str">
        <f t="shared" ca="1" si="9489"/>
        <v/>
      </c>
      <c r="R209" s="3" t="str">
        <f t="shared" ca="1" si="9555"/>
        <v/>
      </c>
      <c r="S209" s="5" t="str" cm="1">
        <f t="array" aca="1" ref="S209" ca="1">IF($B209="","",IF(R209=0,0,IF(DD_Payment="",0,IF(R209&lt;_xlfn.IFS(DD_Frequency="Monthly",1,DD_Frequency="Quarterly",IF(MONTH(R$2)=1,1,IF(MONTH(R$2)=4,1,IF(MONTH(R$2)=7,1,IF(MONTH(R$2)=10,1,0)))),DD_Frequency="Annually",IF(MONTH(R$2)=1,1,0))*DD_Payment,R209,_xlfn.IFS(DD_Frequency="Monthly",1,DD_Frequency="Quarterly",IF(MONTH(R$2)=1,1,IF(MONTH(R$2)=4,1,IF(MONTH(R$2)=7,1,IF(MONTH(R$2)=10,1,0)))),DD_Frequency="Annually",IF(MONTH(R$2)=1,1,0))*DD_Payment))))</f>
        <v/>
      </c>
      <c r="T209" s="3" t="str">
        <f t="shared" ref="T209" ca="1" si="10165">IF(B209="","",IF(R209&gt;S209,(R209-S209/2)*(rate_A*((T$1+A209)/365)),0))</f>
        <v/>
      </c>
      <c r="U209" s="3" t="str">
        <f t="shared" ca="1" si="9557"/>
        <v/>
      </c>
      <c r="V209" s="3" t="str">
        <f t="shared" ref="V209" ca="1" si="10166">IF(B209="","",G209*(1+rate_A*(T$1+A209)/365))</f>
        <v/>
      </c>
      <c r="W209" s="3" t="str">
        <f t="shared" ref="W209" ca="1" si="10167">IF(B209="","",H209*(1+rate_A*(T$1+A209)/365))</f>
        <v/>
      </c>
      <c r="X209" s="3" t="str">
        <f t="shared" ref="X209" ca="1" si="10168">IF(B209="","",I209*(1+rate_joint*(T$1+A209)/365))</f>
        <v/>
      </c>
      <c r="Y209" s="5" t="str">
        <f t="shared" ca="1" si="9656"/>
        <v/>
      </c>
      <c r="Z209" s="5" t="str" cm="1">
        <f t="array" aca="1" ref="Z209" ca="1">IF(Y209="","",_xlfn.IFS(Y209&lt;='Hidden inputs'!$C$15,Y209*'Hidden inputs'!$D$15,Y209&lt;='Hidden inputs'!$C$16,'Hidden inputs'!$C$15*'Hidden inputs'!$D$15+(Y209-'Hidden inputs'!$B$16)*'Hidden inputs'!$D$16,Y209&lt;='Hidden inputs'!$C$17,'Hidden inputs'!$C$15*'Hidden inputs'!$D$15+('Hidden inputs'!$C$16-'Hidden inputs'!$B$16)*'Hidden inputs'!$D$16+(Y209-'Hidden inputs'!$B$17)*'Hidden inputs'!$D$17,Y209&gt;'Hidden inputs'!$B$18,'Hidden inputs'!$C$15*'Hidden inputs'!$D$15+('Hidden inputs'!$C$16-'Hidden inputs'!$B$16)*'Hidden inputs'!$D$16+('Hidden inputs'!$C$17-'Hidden inputs'!$B$17)*'Hidden inputs'!$D$17+(Y209-'Hidden inputs'!$B$18)*'Hidden inputs'!$D$18))</f>
        <v/>
      </c>
      <c r="AA209" s="10" t="str">
        <f t="shared" ca="1" si="9657"/>
        <v/>
      </c>
      <c r="AB209" s="5" t="str">
        <f t="shared" ca="1" si="9561"/>
        <v/>
      </c>
      <c r="AC209" s="5" t="str">
        <f t="shared" ca="1" si="9658"/>
        <v/>
      </c>
      <c r="AD209" s="5" t="str">
        <f ca="1">IF(B209="","",'Hidden inputs'!$D$11*U209+'Hidden inputs'!$E$11*V209)</f>
        <v/>
      </c>
      <c r="AE209" s="11" t="str">
        <f t="shared" ca="1" si="9494"/>
        <v/>
      </c>
      <c r="AF209" s="9" t="str">
        <f t="shared" ca="1" si="9562"/>
        <v/>
      </c>
      <c r="AG209" s="3" t="str">
        <f t="shared" ca="1" si="9563"/>
        <v/>
      </c>
      <c r="AH209" s="5" t="str" cm="1">
        <f t="array" aca="1" ref="AH209" ca="1">IF($B209="","",IF(AG209=0,0,IF(DD_Payment="",0,IF(AG209&lt;_xlfn.IFS(DD_Frequency="Monthly",1,DD_Frequency="Quarterly",IF(MONTH(AG$2)=1,1,IF(MONTH(AG$2)=4,1,IF(MONTH(AG$2)=7,1,IF(MONTH(AG$2)=10,1,0)))),DD_Frequency="Annually",IF(MONTH(AG$2)=1,1,0))*DD_Payment,AG209,_xlfn.IFS(DD_Frequency="Monthly",1,DD_Frequency="Quarterly",IF(MONTH(AG$2)=1,1,IF(MONTH(AG$2)=4,1,IF(MONTH(AG$2)=7,1,IF(MONTH(AG$2)=10,1,0)))),DD_Frequency="Annually",IF(MONTH(AG$2)=1,1,0))*DD_Payment))))</f>
        <v/>
      </c>
      <c r="AI209" s="3" t="str">
        <f t="shared" ref="AI209" ca="1" si="10169">IF($B209="","",IF(AG209&gt;AH209,(AG209-AH209/2)*(rate_A*(AI$1/365)),0))</f>
        <v/>
      </c>
      <c r="AJ209" s="3" t="str">
        <f t="shared" ca="1" si="9660"/>
        <v/>
      </c>
      <c r="AK209" s="3" t="str">
        <f t="shared" ref="AK209" ca="1" si="10170">IF($B209="","",V209*(1+rate_A*AI$1/365))</f>
        <v/>
      </c>
      <c r="AL209" s="3" t="str">
        <f t="shared" ref="AL209" ca="1" si="10171">IF($B209="","",W209*(1+rate_A*AI$1/365))</f>
        <v/>
      </c>
      <c r="AM209" s="3" t="str">
        <f t="shared" ref="AM209" ca="1" si="10172">IF($B209="","",X209*(1+rate_joint*AI$1/365))</f>
        <v/>
      </c>
      <c r="AN209" s="5" t="str">
        <f t="shared" ca="1" si="9664"/>
        <v/>
      </c>
      <c r="AO209" s="5" t="str" cm="1">
        <f t="array" aca="1" ref="AO209" ca="1">IF(AN209="","",_xlfn.IFS(AN209&lt;='Hidden inputs'!$C$15,AN209*'Hidden inputs'!$D$15,AN209&lt;='Hidden inputs'!$C$16,'Hidden inputs'!$C$15*'Hidden inputs'!$D$15+(AN209-'Hidden inputs'!$B$16)*'Hidden inputs'!$D$16,AN209&lt;='Hidden inputs'!$C$17,'Hidden inputs'!$C$15*'Hidden inputs'!$D$15+('Hidden inputs'!$C$16-'Hidden inputs'!$B$16)*'Hidden inputs'!$D$16+(AN209-'Hidden inputs'!$B$17)*'Hidden inputs'!$D$17,AN209&gt;'Hidden inputs'!$B$18,'Hidden inputs'!$C$15*'Hidden inputs'!$D$15+('Hidden inputs'!$C$16-'Hidden inputs'!$B$16)*'Hidden inputs'!$D$16+('Hidden inputs'!$C$17-'Hidden inputs'!$B$17)*'Hidden inputs'!$D$17+(AN209-'Hidden inputs'!$B$18)*'Hidden inputs'!$D$18))</f>
        <v/>
      </c>
      <c r="AP209" s="10" t="str">
        <f t="shared" ca="1" si="9665"/>
        <v/>
      </c>
      <c r="AQ209" s="5" t="str">
        <f t="shared" ca="1" si="9568"/>
        <v/>
      </c>
      <c r="AR209" s="5" t="str">
        <f t="shared" ca="1" si="9569"/>
        <v/>
      </c>
      <c r="AS209" s="5" t="str">
        <f ca="1">IF($B209="","",'Hidden inputs'!$D$11*AJ209+'Hidden inputs'!$E$11*AK209)</f>
        <v/>
      </c>
      <c r="AT209" s="11" t="str">
        <f t="shared" ca="1" si="9499"/>
        <v/>
      </c>
      <c r="AU209" s="9" t="str">
        <f t="shared" ca="1" si="9570"/>
        <v/>
      </c>
      <c r="AV209" s="3" t="str">
        <f t="shared" ca="1" si="9571"/>
        <v/>
      </c>
      <c r="AW209" s="5" t="str" cm="1">
        <f t="array" aca="1" ref="AW209" ca="1">IF($B209="","",IF(AV209=0,0,IF(DD_Payment="",0,IF(AV209&lt;_xlfn.IFS(DD_Frequency="Monthly",1,DD_Frequency="Quarterly",IF(MONTH(AV$2)=1,1,IF(MONTH(AV$2)=4,1,IF(MONTH(AV$2)=7,1,IF(MONTH(AV$2)=10,1,0)))),DD_Frequency="Annually",IF(MONTH(AV$2)=1,1,0))*DD_Payment,AV209,_xlfn.IFS(DD_Frequency="Monthly",1,DD_Frequency="Quarterly",IF(MONTH(AV$2)=1,1,IF(MONTH(AV$2)=4,1,IF(MONTH(AV$2)=7,1,IF(MONTH(AV$2)=10,1,0)))),DD_Frequency="Annually",IF(MONTH(AV$2)=1,1,0))*DD_Payment))))</f>
        <v/>
      </c>
      <c r="AX209" s="3" t="str">
        <f t="shared" ref="AX209" ca="1" si="10173">IF($B209="","",IF(AV209&gt;AW209,(AV209-AW209/2)*(rate_A*(AX$1/365)),0))</f>
        <v/>
      </c>
      <c r="AY209" s="3" t="str">
        <f t="shared" ca="1" si="9667"/>
        <v/>
      </c>
      <c r="AZ209" s="3" t="str">
        <f t="shared" ref="AZ209" ca="1" si="10174">IF($B209="","",AK209*(1+rate_A*AX$1/365))</f>
        <v/>
      </c>
      <c r="BA209" s="3" t="str">
        <f t="shared" ref="BA209" ca="1" si="10175">IF($B209="","",AL209*(1+rate_A*AX$1/365))</f>
        <v/>
      </c>
      <c r="BB209" s="3" t="str">
        <f t="shared" ref="BB209" ca="1" si="10176">IF($B209="","",AM209*(1+rate_joint*AX$1/365))</f>
        <v/>
      </c>
      <c r="BC209" s="5" t="str">
        <f t="shared" ca="1" si="9671"/>
        <v/>
      </c>
      <c r="BD209" s="5" t="str" cm="1">
        <f t="array" aca="1" ref="BD209" ca="1">IF(BC209="","",_xlfn.IFS(BC209&lt;='Hidden inputs'!$C$15,BC209*'Hidden inputs'!$D$15,BC209&lt;='Hidden inputs'!$C$16,'Hidden inputs'!$C$15*'Hidden inputs'!$D$15+(BC209-'Hidden inputs'!$B$16)*'Hidden inputs'!$D$16,BC209&lt;='Hidden inputs'!$C$17,'Hidden inputs'!$C$15*'Hidden inputs'!$D$15+('Hidden inputs'!$C$16-'Hidden inputs'!$B$16)*'Hidden inputs'!$D$16+(BC209-'Hidden inputs'!$B$17)*'Hidden inputs'!$D$17,BC209&gt;'Hidden inputs'!$B$18,'Hidden inputs'!$C$15*'Hidden inputs'!$D$15+('Hidden inputs'!$C$16-'Hidden inputs'!$B$16)*'Hidden inputs'!$D$16+('Hidden inputs'!$C$17-'Hidden inputs'!$B$17)*'Hidden inputs'!$D$17+(BC209-'Hidden inputs'!$B$18)*'Hidden inputs'!$D$18))</f>
        <v/>
      </c>
      <c r="BE209" s="10" t="str">
        <f t="shared" ca="1" si="9672"/>
        <v/>
      </c>
      <c r="BF209" s="5" t="str">
        <f t="shared" ca="1" si="9576"/>
        <v/>
      </c>
      <c r="BG209" s="5" t="str">
        <f t="shared" ca="1" si="9577"/>
        <v/>
      </c>
      <c r="BH209" s="5" t="str">
        <f ca="1">IF($B209="","",'Hidden inputs'!$D$11*AY209+'Hidden inputs'!$E$11*AZ209)</f>
        <v/>
      </c>
      <c r="BI209" s="11" t="str">
        <f t="shared" ca="1" si="9504"/>
        <v/>
      </c>
      <c r="BJ209" s="9" t="str">
        <f t="shared" ca="1" si="9578"/>
        <v/>
      </c>
      <c r="BK209" s="3" t="str">
        <f t="shared" ca="1" si="9579"/>
        <v/>
      </c>
      <c r="BL209" s="5" t="str" cm="1">
        <f t="array" aca="1" ref="BL209" ca="1">IF($B209="","",IF(BK209=0,0,IF(DD_Payment="",0,IF(BK209&lt;_xlfn.IFS(DD_Frequency="Monthly",1,DD_Frequency="Quarterly",IF(MONTH(BK$2)=1,1,IF(MONTH(BK$2)=4,1,IF(MONTH(BK$2)=7,1,IF(MONTH(BK$2)=10,1,0)))),DD_Frequency="Annually",IF(MONTH(BK$2)=1,1,0))*DD_Payment,BK209,_xlfn.IFS(DD_Frequency="Monthly",1,DD_Frequency="Quarterly",IF(MONTH(BK$2)=1,1,IF(MONTH(BK$2)=4,1,IF(MONTH(BK$2)=7,1,IF(MONTH(BK$2)=10,1,0)))),DD_Frequency="Annually",IF(MONTH(BK$2)=1,1,0))*DD_Payment))))</f>
        <v/>
      </c>
      <c r="BM209" s="3" t="str">
        <f t="shared" ref="BM209" ca="1" si="10177">IF($B209="","",IF(BK209&gt;BL209,(BK209-BL209/2)*(rate_A*(BM$1/365)),0))</f>
        <v/>
      </c>
      <c r="BN209" s="3" t="str">
        <f t="shared" ca="1" si="9674"/>
        <v/>
      </c>
      <c r="BO209" s="3" t="str">
        <f t="shared" ref="BO209" ca="1" si="10178">IF($B209="","",AZ209*(1+rate_A*BM$1/365))</f>
        <v/>
      </c>
      <c r="BP209" s="3" t="str">
        <f t="shared" ref="BP209" ca="1" si="10179">IF($B209="","",BA209*(1+rate_A*BM$1/365))</f>
        <v/>
      </c>
      <c r="BQ209" s="3" t="str">
        <f t="shared" ref="BQ209" ca="1" si="10180">IF($B209="","",BB209*(1+rate_joint*BM$1/365))</f>
        <v/>
      </c>
      <c r="BR209" s="5" t="str">
        <f t="shared" ca="1" si="9678"/>
        <v/>
      </c>
      <c r="BS209" s="5" t="str" cm="1">
        <f t="array" aca="1" ref="BS209" ca="1">IF(BR209="","",_xlfn.IFS(BR209&lt;='Hidden inputs'!$C$15,BR209*'Hidden inputs'!$D$15,BR209&lt;='Hidden inputs'!$C$16,'Hidden inputs'!$C$15*'Hidden inputs'!$D$15+(BR209-'Hidden inputs'!$B$16)*'Hidden inputs'!$D$16,BR209&lt;='Hidden inputs'!$C$17,'Hidden inputs'!$C$15*'Hidden inputs'!$D$15+('Hidden inputs'!$C$16-'Hidden inputs'!$B$16)*'Hidden inputs'!$D$16+(BR209-'Hidden inputs'!$B$17)*'Hidden inputs'!$D$17,BR209&gt;'Hidden inputs'!$B$18,'Hidden inputs'!$C$15*'Hidden inputs'!$D$15+('Hidden inputs'!$C$16-'Hidden inputs'!$B$16)*'Hidden inputs'!$D$16+('Hidden inputs'!$C$17-'Hidden inputs'!$B$17)*'Hidden inputs'!$D$17+(BR209-'Hidden inputs'!$B$18)*'Hidden inputs'!$D$18))</f>
        <v/>
      </c>
      <c r="BT209" s="10" t="str">
        <f t="shared" ca="1" si="9679"/>
        <v/>
      </c>
      <c r="BU209" s="5" t="str">
        <f t="shared" ca="1" si="9584"/>
        <v/>
      </c>
      <c r="BV209" s="5" t="str">
        <f t="shared" ca="1" si="9585"/>
        <v/>
      </c>
      <c r="BW209" s="5" t="str">
        <f ca="1">IF($B209="","",'Hidden inputs'!$D$11*BN209+'Hidden inputs'!$E$11*BO209)</f>
        <v/>
      </c>
      <c r="BX209" s="11" t="str">
        <f t="shared" ca="1" si="9509"/>
        <v/>
      </c>
      <c r="BY209" s="9" t="str">
        <f t="shared" ca="1" si="9586"/>
        <v/>
      </c>
      <c r="BZ209" s="3" t="str">
        <f t="shared" ca="1" si="9587"/>
        <v/>
      </c>
      <c r="CA209" s="5" t="str" cm="1">
        <f t="array" aca="1" ref="CA209" ca="1">IF($B209="","",IF(BZ209=0,0,IF(DD_Payment="",0,IF(BZ209&lt;_xlfn.IFS(DD_Frequency="Monthly",1,DD_Frequency="Quarterly",IF(MONTH(BZ$2)=1,1,IF(MONTH(BZ$2)=4,1,IF(MONTH(BZ$2)=7,1,IF(MONTH(BZ$2)=10,1,0)))),DD_Frequency="Annually",IF(MONTH(BZ$2)=1,1,0))*DD_Payment,BZ209,_xlfn.IFS(DD_Frequency="Monthly",1,DD_Frequency="Quarterly",IF(MONTH(BZ$2)=1,1,IF(MONTH(BZ$2)=4,1,IF(MONTH(BZ$2)=7,1,IF(MONTH(BZ$2)=10,1,0)))),DD_Frequency="Annually",IF(MONTH(BZ$2)=1,1,0))*DD_Payment))))</f>
        <v/>
      </c>
      <c r="CB209" s="3" t="str">
        <f t="shared" ref="CB209" ca="1" si="10181">IF($B209="","",IF(BZ209&gt;CA209,(BZ209-CA209/2)*(rate_A*(CB$1/365)),0))</f>
        <v/>
      </c>
      <c r="CC209" s="3" t="str">
        <f t="shared" ca="1" si="9681"/>
        <v/>
      </c>
      <c r="CD209" s="3" t="str">
        <f t="shared" ref="CD209" ca="1" si="10182">IF($B209="","",BO209*(1+rate_A*CB$1/365))</f>
        <v/>
      </c>
      <c r="CE209" s="3" t="str">
        <f t="shared" ref="CE209" ca="1" si="10183">IF($B209="","",BP209*(1+rate_A*CB$1/365))</f>
        <v/>
      </c>
      <c r="CF209" s="3" t="str">
        <f t="shared" ref="CF209" ca="1" si="10184">IF($B209="","",BQ209*(1+rate_joint*CB$1/365))</f>
        <v/>
      </c>
      <c r="CG209" s="5" t="str">
        <f t="shared" ca="1" si="9685"/>
        <v/>
      </c>
      <c r="CH209" s="5" t="str" cm="1">
        <f t="array" aca="1" ref="CH209" ca="1">IF(CG209="","",_xlfn.IFS(CG209&lt;='Hidden inputs'!$C$15,CG209*'Hidden inputs'!$D$15,CG209&lt;='Hidden inputs'!$C$16,'Hidden inputs'!$C$15*'Hidden inputs'!$D$15+(CG209-'Hidden inputs'!$B$16)*'Hidden inputs'!$D$16,CG209&lt;='Hidden inputs'!$C$17,'Hidden inputs'!$C$15*'Hidden inputs'!$D$15+('Hidden inputs'!$C$16-'Hidden inputs'!$B$16)*'Hidden inputs'!$D$16+(CG209-'Hidden inputs'!$B$17)*'Hidden inputs'!$D$17,CG209&gt;'Hidden inputs'!$B$18,'Hidden inputs'!$C$15*'Hidden inputs'!$D$15+('Hidden inputs'!$C$16-'Hidden inputs'!$B$16)*'Hidden inputs'!$D$16+('Hidden inputs'!$C$17-'Hidden inputs'!$B$17)*'Hidden inputs'!$D$17+(CG209-'Hidden inputs'!$B$18)*'Hidden inputs'!$D$18))</f>
        <v/>
      </c>
      <c r="CI209" s="10" t="str">
        <f t="shared" ca="1" si="9686"/>
        <v/>
      </c>
      <c r="CJ209" s="5" t="str">
        <f t="shared" ca="1" si="9592"/>
        <v/>
      </c>
      <c r="CK209" s="5" t="str">
        <f t="shared" ca="1" si="9593"/>
        <v/>
      </c>
      <c r="CL209" s="5" t="str">
        <f ca="1">IF($B209="","",'Hidden inputs'!$D$11*CC209+'Hidden inputs'!$E$11*CD209)</f>
        <v/>
      </c>
      <c r="CM209" s="11" t="str">
        <f t="shared" ca="1" si="9514"/>
        <v/>
      </c>
      <c r="CN209" s="9" t="str">
        <f t="shared" ca="1" si="9594"/>
        <v/>
      </c>
      <c r="CO209" s="3" t="str">
        <f t="shared" ca="1" si="9595"/>
        <v/>
      </c>
      <c r="CP209" s="5" t="str" cm="1">
        <f t="array" aca="1" ref="CP209" ca="1">IF($B209="","",IF(CO209=0,0,IF(DD_Payment="",0,IF(CO209&lt;_xlfn.IFS(DD_Frequency="Monthly",1,DD_Frequency="Quarterly",IF(MONTH(CO$2)=1,1,IF(MONTH(CO$2)=4,1,IF(MONTH(CO$2)=7,1,IF(MONTH(CO$2)=10,1,0)))),DD_Frequency="Annually",IF(MONTH(CO$2)=1,1,0))*DD_Payment,CO209,_xlfn.IFS(DD_Frequency="Monthly",1,DD_Frequency="Quarterly",IF(MONTH(CO$2)=1,1,IF(MONTH(CO$2)=4,1,IF(MONTH(CO$2)=7,1,IF(MONTH(CO$2)=10,1,0)))),DD_Frequency="Annually",IF(MONTH(CO$2)=1,1,0))*DD_Payment))))</f>
        <v/>
      </c>
      <c r="CQ209" s="3" t="str">
        <f t="shared" ref="CQ209" ca="1" si="10185">IF($B209="","",IF(CO209&gt;CP209,(CO209-CP209/2)*(rate_A*(CQ$1/365)),0))</f>
        <v/>
      </c>
      <c r="CR209" s="3" t="str">
        <f t="shared" ca="1" si="9688"/>
        <v/>
      </c>
      <c r="CS209" s="3" t="str">
        <f t="shared" ref="CS209" ca="1" si="10186">IF($B209="","",CD209*(1+rate_A*CQ$1/365))</f>
        <v/>
      </c>
      <c r="CT209" s="3" t="str">
        <f t="shared" ref="CT209" ca="1" si="10187">IF($B209="","",CE209*(1+rate_A*CQ$1/365))</f>
        <v/>
      </c>
      <c r="CU209" s="3" t="str">
        <f t="shared" ref="CU209" ca="1" si="10188">IF($B209="","",CF209*(1+rate_joint*CQ$1/365))</f>
        <v/>
      </c>
      <c r="CV209" s="5" t="str">
        <f t="shared" ca="1" si="9692"/>
        <v/>
      </c>
      <c r="CW209" s="5" t="str" cm="1">
        <f t="array" aca="1" ref="CW209" ca="1">IF(CV209="","",_xlfn.IFS(CV209&lt;='Hidden inputs'!$C$15,CV209*'Hidden inputs'!$D$15,CV209&lt;='Hidden inputs'!$C$16,'Hidden inputs'!$C$15*'Hidden inputs'!$D$15+(CV209-'Hidden inputs'!$B$16)*'Hidden inputs'!$D$16,CV209&lt;='Hidden inputs'!$C$17,'Hidden inputs'!$C$15*'Hidden inputs'!$D$15+('Hidden inputs'!$C$16-'Hidden inputs'!$B$16)*'Hidden inputs'!$D$16+(CV209-'Hidden inputs'!$B$17)*'Hidden inputs'!$D$17,CV209&gt;'Hidden inputs'!$B$18,'Hidden inputs'!$C$15*'Hidden inputs'!$D$15+('Hidden inputs'!$C$16-'Hidden inputs'!$B$16)*'Hidden inputs'!$D$16+('Hidden inputs'!$C$17-'Hidden inputs'!$B$17)*'Hidden inputs'!$D$17+(CV209-'Hidden inputs'!$B$18)*'Hidden inputs'!$D$18))</f>
        <v/>
      </c>
      <c r="CX209" s="10" t="str">
        <f t="shared" ca="1" si="9693"/>
        <v/>
      </c>
      <c r="CY209" s="5" t="str">
        <f t="shared" ca="1" si="9600"/>
        <v/>
      </c>
      <c r="CZ209" s="5" t="str">
        <f t="shared" ca="1" si="9601"/>
        <v/>
      </c>
      <c r="DA209" s="5" t="str">
        <f ca="1">IF($B209="","",'Hidden inputs'!$D$11*CR209+'Hidden inputs'!$E$11*CS209)</f>
        <v/>
      </c>
      <c r="DB209" s="11" t="str">
        <f t="shared" ca="1" si="9519"/>
        <v/>
      </c>
      <c r="DC209" s="9" t="str">
        <f t="shared" ca="1" si="9602"/>
        <v/>
      </c>
      <c r="DD209" s="3" t="str">
        <f t="shared" ca="1" si="9603"/>
        <v/>
      </c>
      <c r="DE209" s="5" t="str" cm="1">
        <f t="array" aca="1" ref="DE209" ca="1">IF($B209="","",IF(DD209=0,0,IF(DD_Payment="",0,IF(DD209&lt;_xlfn.IFS(DD_Frequency="Monthly",1,DD_Frequency="Quarterly",IF(MONTH(DD$2)=1,1,IF(MONTH(DD$2)=4,1,IF(MONTH(DD$2)=7,1,IF(MONTH(DD$2)=10,1,0)))),DD_Frequency="Annually",IF(MONTH(DD$2)=1,1,0))*DD_Payment,DD209,_xlfn.IFS(DD_Frequency="Monthly",1,DD_Frequency="Quarterly",IF(MONTH(DD$2)=1,1,IF(MONTH(DD$2)=4,1,IF(MONTH(DD$2)=7,1,IF(MONTH(DD$2)=10,1,0)))),DD_Frequency="Annually",IF(MONTH(DD$2)=1,1,0))*DD_Payment))))</f>
        <v/>
      </c>
      <c r="DF209" s="3" t="str">
        <f t="shared" ref="DF209" ca="1" si="10189">IF($B209="","",IF(DD209&gt;DE209,(DD209-DE209/2)*(rate_A*(DF$1/365)),0))</f>
        <v/>
      </c>
      <c r="DG209" s="3" t="str">
        <f t="shared" ca="1" si="9695"/>
        <v/>
      </c>
      <c r="DH209" s="3" t="str">
        <f t="shared" ref="DH209" ca="1" si="10190">IF($B209="","",CS209*(1+rate_A*DF$1/365))</f>
        <v/>
      </c>
      <c r="DI209" s="3" t="str">
        <f t="shared" ref="DI209" ca="1" si="10191">IF($B209="","",CT209*(1+rate_A*DF$1/365))</f>
        <v/>
      </c>
      <c r="DJ209" s="3" t="str">
        <f t="shared" ref="DJ209" ca="1" si="10192">IF($B209="","",CU209*(1+rate_joint*DF$1/365))</f>
        <v/>
      </c>
      <c r="DK209" s="5" t="str">
        <f t="shared" ca="1" si="9699"/>
        <v/>
      </c>
      <c r="DL209" s="5" t="str" cm="1">
        <f t="array" aca="1" ref="DL209" ca="1">IF(DK209="","",_xlfn.IFS(DK209&lt;='Hidden inputs'!$C$15,DK209*'Hidden inputs'!$D$15,DK209&lt;='Hidden inputs'!$C$16,'Hidden inputs'!$C$15*'Hidden inputs'!$D$15+(DK209-'Hidden inputs'!$B$16)*'Hidden inputs'!$D$16,DK209&lt;='Hidden inputs'!$C$17,'Hidden inputs'!$C$15*'Hidden inputs'!$D$15+('Hidden inputs'!$C$16-'Hidden inputs'!$B$16)*'Hidden inputs'!$D$16+(DK209-'Hidden inputs'!$B$17)*'Hidden inputs'!$D$17,DK209&gt;'Hidden inputs'!$B$18,'Hidden inputs'!$C$15*'Hidden inputs'!$D$15+('Hidden inputs'!$C$16-'Hidden inputs'!$B$16)*'Hidden inputs'!$D$16+('Hidden inputs'!$C$17-'Hidden inputs'!$B$17)*'Hidden inputs'!$D$17+(DK209-'Hidden inputs'!$B$18)*'Hidden inputs'!$D$18))</f>
        <v/>
      </c>
      <c r="DM209" s="10" t="str">
        <f t="shared" ca="1" si="9700"/>
        <v/>
      </c>
      <c r="DN209" s="5" t="str">
        <f t="shared" ca="1" si="9608"/>
        <v/>
      </c>
      <c r="DO209" s="5" t="str">
        <f t="shared" ca="1" si="9609"/>
        <v/>
      </c>
      <c r="DP209" s="5" t="str">
        <f ca="1">IF($B209="","",'Hidden inputs'!$D$11*DG209+'Hidden inputs'!$E$11*DH209)</f>
        <v/>
      </c>
      <c r="DQ209" s="11" t="str">
        <f t="shared" ca="1" si="9524"/>
        <v/>
      </c>
      <c r="DR209" s="9" t="str">
        <f t="shared" ca="1" si="9610"/>
        <v/>
      </c>
      <c r="DS209" s="3" t="str">
        <f t="shared" ca="1" si="9611"/>
        <v/>
      </c>
      <c r="DT209" s="5" t="str" cm="1">
        <f t="array" aca="1" ref="DT209" ca="1">IF($B209="","",IF(DS209=0,0,IF(DD_Payment="",0,IF(DS209&lt;_xlfn.IFS(DD_Frequency="Monthly",1,DD_Frequency="Quarterly",IF(MONTH(DS$2)=1,1,IF(MONTH(DS$2)=4,1,IF(MONTH(DS$2)=7,1,IF(MONTH(DS$2)=10,1,0)))),DD_Frequency="Annually",IF(MONTH(DS$2)=1,1,0))*DD_Payment,DS209,_xlfn.IFS(DD_Frequency="Monthly",1,DD_Frequency="Quarterly",IF(MONTH(DS$2)=1,1,IF(MONTH(DS$2)=4,1,IF(MONTH(DS$2)=7,1,IF(MONTH(DS$2)=10,1,0)))),DD_Frequency="Annually",IF(MONTH(DS$2)=1,1,0))*DD_Payment))))</f>
        <v/>
      </c>
      <c r="DU209" s="3" t="str">
        <f t="shared" ref="DU209" ca="1" si="10193">IF($B209="","",IF(DS209&gt;DT209,(DS209-DT209/2)*(rate_A*(DU$1/365)),0))</f>
        <v/>
      </c>
      <c r="DV209" s="3" t="str">
        <f t="shared" ca="1" si="9702"/>
        <v/>
      </c>
      <c r="DW209" s="3" t="str">
        <f t="shared" ref="DW209" ca="1" si="10194">IF($B209="","",DH209*(1+rate_A*DU$1/365))</f>
        <v/>
      </c>
      <c r="DX209" s="3" t="str">
        <f t="shared" ref="DX209" ca="1" si="10195">IF($B209="","",DI209*(1+rate_A*DU$1/365))</f>
        <v/>
      </c>
      <c r="DY209" s="3" t="str">
        <f t="shared" ref="DY209" ca="1" si="10196">IF($B209="","",DJ209*(1+rate_joint*DU$1/365))</f>
        <v/>
      </c>
      <c r="DZ209" s="5" t="str">
        <f t="shared" ca="1" si="9706"/>
        <v/>
      </c>
      <c r="EA209" s="5" t="str" cm="1">
        <f t="array" aca="1" ref="EA209" ca="1">IF(DZ209="","",_xlfn.IFS(DZ209&lt;='Hidden inputs'!$C$15,DZ209*'Hidden inputs'!$D$15,DZ209&lt;='Hidden inputs'!$C$16,'Hidden inputs'!$C$15*'Hidden inputs'!$D$15+(DZ209-'Hidden inputs'!$B$16)*'Hidden inputs'!$D$16,DZ209&lt;='Hidden inputs'!$C$17,'Hidden inputs'!$C$15*'Hidden inputs'!$D$15+('Hidden inputs'!$C$16-'Hidden inputs'!$B$16)*'Hidden inputs'!$D$16+(DZ209-'Hidden inputs'!$B$17)*'Hidden inputs'!$D$17,DZ209&gt;'Hidden inputs'!$B$18,'Hidden inputs'!$C$15*'Hidden inputs'!$D$15+('Hidden inputs'!$C$16-'Hidden inputs'!$B$16)*'Hidden inputs'!$D$16+('Hidden inputs'!$C$17-'Hidden inputs'!$B$17)*'Hidden inputs'!$D$17+(DZ209-'Hidden inputs'!$B$18)*'Hidden inputs'!$D$18))</f>
        <v/>
      </c>
      <c r="EB209" s="10" t="str">
        <f t="shared" ca="1" si="9707"/>
        <v/>
      </c>
      <c r="EC209" s="5" t="str">
        <f t="shared" ca="1" si="9616"/>
        <v/>
      </c>
      <c r="ED209" s="5" t="str">
        <f t="shared" ca="1" si="9617"/>
        <v/>
      </c>
      <c r="EE209" s="5" t="str">
        <f ca="1">IF($B209="","",'Hidden inputs'!$D$11*DV209+'Hidden inputs'!$E$11*DW209)</f>
        <v/>
      </c>
      <c r="EF209" s="11" t="str">
        <f t="shared" ca="1" si="9529"/>
        <v/>
      </c>
      <c r="EG209" s="9" t="str">
        <f t="shared" ca="1" si="9618"/>
        <v/>
      </c>
      <c r="EH209" s="3" t="str">
        <f t="shared" ca="1" si="9619"/>
        <v/>
      </c>
      <c r="EI209" s="5" t="str" cm="1">
        <f t="array" aca="1" ref="EI209" ca="1">IF($B209="","",IF(EH209=0,0,IF(DD_Payment="",0,IF(EH209&lt;_xlfn.IFS(DD_Frequency="Monthly",1,DD_Frequency="Quarterly",IF(MONTH(EH$2)=1,1,IF(MONTH(EH$2)=4,1,IF(MONTH(EH$2)=7,1,IF(MONTH(EH$2)=10,1,0)))),DD_Frequency="Annually",IF(MONTH(EH$2)=1,1,0))*DD_Payment,EH209,_xlfn.IFS(DD_Frequency="Monthly",1,DD_Frequency="Quarterly",IF(MONTH(EH$2)=1,1,IF(MONTH(EH$2)=4,1,IF(MONTH(EH$2)=7,1,IF(MONTH(EH$2)=10,1,0)))),DD_Frequency="Annually",IF(MONTH(EH$2)=1,1,0))*DD_Payment))))</f>
        <v/>
      </c>
      <c r="EJ209" s="3" t="str">
        <f t="shared" ref="EJ209" ca="1" si="10197">IF($B209="","",IF(EH209&gt;EI209,(EH209-EI209/2)*(rate_A*(EJ$1/365)),0))</f>
        <v/>
      </c>
      <c r="EK209" s="3" t="str">
        <f t="shared" ca="1" si="9709"/>
        <v/>
      </c>
      <c r="EL209" s="3" t="str">
        <f t="shared" ref="EL209" ca="1" si="10198">IF($B209="","",DW209*(1+rate_A*EJ$1/365))</f>
        <v/>
      </c>
      <c r="EM209" s="3" t="str">
        <f t="shared" ref="EM209" ca="1" si="10199">IF($B209="","",DX209*(1+rate_A*EJ$1/365))</f>
        <v/>
      </c>
      <c r="EN209" s="3" t="str">
        <f t="shared" ref="EN209" ca="1" si="10200">IF($B209="","",DY209*(1+rate_joint*EJ$1/365))</f>
        <v/>
      </c>
      <c r="EO209" s="5" t="str">
        <f t="shared" ca="1" si="9713"/>
        <v/>
      </c>
      <c r="EP209" s="5" t="str" cm="1">
        <f t="array" aca="1" ref="EP209" ca="1">IF(EO209="","",_xlfn.IFS(EO209&lt;='Hidden inputs'!$C$15,EO209*'Hidden inputs'!$D$15,EO209&lt;='Hidden inputs'!$C$16,'Hidden inputs'!$C$15*'Hidden inputs'!$D$15+(EO209-'Hidden inputs'!$B$16)*'Hidden inputs'!$D$16,EO209&lt;='Hidden inputs'!$C$17,'Hidden inputs'!$C$15*'Hidden inputs'!$D$15+('Hidden inputs'!$C$16-'Hidden inputs'!$B$16)*'Hidden inputs'!$D$16+(EO209-'Hidden inputs'!$B$17)*'Hidden inputs'!$D$17,EO209&gt;'Hidden inputs'!$B$18,'Hidden inputs'!$C$15*'Hidden inputs'!$D$15+('Hidden inputs'!$C$16-'Hidden inputs'!$B$16)*'Hidden inputs'!$D$16+('Hidden inputs'!$C$17-'Hidden inputs'!$B$17)*'Hidden inputs'!$D$17+(EO209-'Hidden inputs'!$B$18)*'Hidden inputs'!$D$18))</f>
        <v/>
      </c>
      <c r="EQ209" s="10" t="str">
        <f t="shared" ca="1" si="9714"/>
        <v/>
      </c>
      <c r="ER209" s="5" t="str">
        <f t="shared" ca="1" si="9624"/>
        <v/>
      </c>
      <c r="ES209" s="5" t="str">
        <f t="shared" ca="1" si="9625"/>
        <v/>
      </c>
      <c r="ET209" s="5" t="str">
        <f ca="1">IF($B209="","",'Hidden inputs'!$D$11*EK209+'Hidden inputs'!$E$11*EL209)</f>
        <v/>
      </c>
      <c r="EU209" s="11" t="str">
        <f t="shared" ca="1" si="9534"/>
        <v/>
      </c>
      <c r="EV209" s="9" t="str">
        <f t="shared" ca="1" si="9626"/>
        <v/>
      </c>
      <c r="EW209" s="3" t="str">
        <f t="shared" ca="1" si="9627"/>
        <v/>
      </c>
      <c r="EX209" s="5" t="str" cm="1">
        <f t="array" aca="1" ref="EX209" ca="1">IF($B209="","",IF(EW209=0,0,IF(DD_Payment="",0,IF(EW209&lt;_xlfn.IFS(DD_Frequency="Monthly",1,DD_Frequency="Quarterly",IF(MONTH(EW$2)=1,1,IF(MONTH(EW$2)=4,1,IF(MONTH(EW$2)=7,1,IF(MONTH(EW$2)=10,1,0)))),DD_Frequency="Annually",IF(MONTH(EW$2)=1,1,0))*DD_Payment,EW209,_xlfn.IFS(DD_Frequency="Monthly",1,DD_Frequency="Quarterly",IF(MONTH(EW$2)=1,1,IF(MONTH(EW$2)=4,1,IF(MONTH(EW$2)=7,1,IF(MONTH(EW$2)=10,1,0)))),DD_Frequency="Annually",IF(MONTH(EW$2)=1,1,0))*DD_Payment))))</f>
        <v/>
      </c>
      <c r="EY209" s="3" t="str">
        <f t="shared" ref="EY209" ca="1" si="10201">IF($B209="","",IF(EW209&gt;EX209,(EW209-EX209/2)*(rate_A*(EY$1/365)),0))</f>
        <v/>
      </c>
      <c r="EZ209" s="3" t="str">
        <f t="shared" ca="1" si="9716"/>
        <v/>
      </c>
      <c r="FA209" s="3" t="str">
        <f t="shared" ref="FA209" ca="1" si="10202">IF($B209="","",EL209*(1+rate_A*EY$1/365))</f>
        <v/>
      </c>
      <c r="FB209" s="3" t="str">
        <f t="shared" ref="FB209" ca="1" si="10203">IF($B209="","",EM209*(1+rate_A*EY$1/365))</f>
        <v/>
      </c>
      <c r="FC209" s="3" t="str">
        <f t="shared" ref="FC209" ca="1" si="10204">IF($B209="","",EN209*(1+rate_joint*EY$1/365))</f>
        <v/>
      </c>
      <c r="FD209" s="5" t="str">
        <f t="shared" ca="1" si="9720"/>
        <v/>
      </c>
      <c r="FE209" s="5" t="str" cm="1">
        <f t="array" aca="1" ref="FE209" ca="1">IF(FD209="","",_xlfn.IFS(FD209&lt;='Hidden inputs'!$C$15,FD209*'Hidden inputs'!$D$15,FD209&lt;='Hidden inputs'!$C$16,'Hidden inputs'!$C$15*'Hidden inputs'!$D$15+(FD209-'Hidden inputs'!$B$16)*'Hidden inputs'!$D$16,FD209&lt;='Hidden inputs'!$C$17,'Hidden inputs'!$C$15*'Hidden inputs'!$D$15+('Hidden inputs'!$C$16-'Hidden inputs'!$B$16)*'Hidden inputs'!$D$16+(FD209-'Hidden inputs'!$B$17)*'Hidden inputs'!$D$17,FD209&gt;'Hidden inputs'!$B$18,'Hidden inputs'!$C$15*'Hidden inputs'!$D$15+('Hidden inputs'!$C$16-'Hidden inputs'!$B$16)*'Hidden inputs'!$D$16+('Hidden inputs'!$C$17-'Hidden inputs'!$B$17)*'Hidden inputs'!$D$17+(FD209-'Hidden inputs'!$B$18)*'Hidden inputs'!$D$18))</f>
        <v/>
      </c>
      <c r="FF209" s="10" t="str">
        <f t="shared" ca="1" si="9721"/>
        <v/>
      </c>
      <c r="FG209" s="5" t="str">
        <f t="shared" ca="1" si="9632"/>
        <v/>
      </c>
      <c r="FH209" s="5" t="str">
        <f t="shared" ca="1" si="9633"/>
        <v/>
      </c>
      <c r="FI209" s="5" t="str">
        <f ca="1">IF($B209="","",'Hidden inputs'!$D$11*EZ209+'Hidden inputs'!$E$11*FA209)</f>
        <v/>
      </c>
      <c r="FJ209" s="11" t="str">
        <f t="shared" ca="1" si="9539"/>
        <v/>
      </c>
      <c r="FK209" s="9" t="str">
        <f t="shared" ca="1" si="9634"/>
        <v/>
      </c>
      <c r="FL209" s="3" t="str">
        <f t="shared" ca="1" si="9635"/>
        <v/>
      </c>
      <c r="FM209" s="5" t="str" cm="1">
        <f t="array" aca="1" ref="FM209" ca="1">IF($B209="","",IF(FL209=0,0,IF(DD_Payment="",0,IF(FL209&lt;_xlfn.IFS(DD_Frequency="Monthly",1,DD_Frequency="Quarterly",IF(MONTH(FL$2)=1,1,IF(MONTH(FL$2)=4,1,IF(MONTH(FL$2)=7,1,IF(MONTH(FL$2)=10,1,0)))),DD_Frequency="Annually",IF(MONTH(FL$2)=1,1,0))*DD_Payment,FL209,_xlfn.IFS(DD_Frequency="Monthly",1,DD_Frequency="Quarterly",IF(MONTH(FL$2)=1,1,IF(MONTH(FL$2)=4,1,IF(MONTH(FL$2)=7,1,IF(MONTH(FL$2)=10,1,0)))),DD_Frequency="Annually",IF(MONTH(FL$2)=1,1,0))*DD_Payment))))</f>
        <v/>
      </c>
      <c r="FN209" s="3" t="str">
        <f t="shared" ref="FN209" ca="1" si="10205">IF($B209="","",IF(FL209&gt;FM209,(FL209-FM209/2)*(rate_A*(FN$1/365)),0))</f>
        <v/>
      </c>
      <c r="FO209" s="3" t="str">
        <f t="shared" ca="1" si="9723"/>
        <v/>
      </c>
      <c r="FP209" s="3" t="str">
        <f t="shared" ref="FP209" ca="1" si="10206">IF($B209="","",FA209*(1+rate_A*FN$1/365))</f>
        <v/>
      </c>
      <c r="FQ209" s="3" t="str">
        <f t="shared" ref="FQ209" ca="1" si="10207">IF($B209="","",FB209*(1+rate_A*FN$1/365))</f>
        <v/>
      </c>
      <c r="FR209" s="3" t="str">
        <f t="shared" ref="FR209" ca="1" si="10208">IF($B209="","",FC209*(1+rate_joint*FN$1/365))</f>
        <v/>
      </c>
      <c r="FS209" s="5" t="str">
        <f t="shared" ca="1" si="9727"/>
        <v/>
      </c>
      <c r="FT209" s="5" t="str" cm="1">
        <f t="array" aca="1" ref="FT209" ca="1">IF(FS209="","",_xlfn.IFS(FS209&lt;='Hidden inputs'!$C$15,FS209*'Hidden inputs'!$D$15,FS209&lt;='Hidden inputs'!$C$16,'Hidden inputs'!$C$15*'Hidden inputs'!$D$15+(FS209-'Hidden inputs'!$B$16)*'Hidden inputs'!$D$16,FS209&lt;='Hidden inputs'!$C$17,'Hidden inputs'!$C$15*'Hidden inputs'!$D$15+('Hidden inputs'!$C$16-'Hidden inputs'!$B$16)*'Hidden inputs'!$D$16+(FS209-'Hidden inputs'!$B$17)*'Hidden inputs'!$D$17,FS209&gt;'Hidden inputs'!$B$18,'Hidden inputs'!$C$15*'Hidden inputs'!$D$15+('Hidden inputs'!$C$16-'Hidden inputs'!$B$16)*'Hidden inputs'!$D$16+('Hidden inputs'!$C$17-'Hidden inputs'!$B$17)*'Hidden inputs'!$D$17+(FS209-'Hidden inputs'!$B$18)*'Hidden inputs'!$D$18))</f>
        <v/>
      </c>
      <c r="FU209" s="10" t="str">
        <f t="shared" ca="1" si="9728"/>
        <v/>
      </c>
      <c r="FV209" s="5" t="str">
        <f t="shared" ca="1" si="9640"/>
        <v/>
      </c>
      <c r="FW209" s="5" t="str">
        <f t="shared" ca="1" si="9641"/>
        <v/>
      </c>
      <c r="FX209" s="5" t="str">
        <f ca="1">IF($B209="","",'Hidden inputs'!$D$11*FO209+'Hidden inputs'!$E$11*FP209)</f>
        <v/>
      </c>
      <c r="FY209" s="11" t="str">
        <f t="shared" ca="1" si="9544"/>
        <v/>
      </c>
      <c r="FZ209" s="9" t="str">
        <f t="shared" ca="1" si="9642"/>
        <v/>
      </c>
      <c r="GA209" s="5" t="str">
        <f t="shared" ca="1" si="9643"/>
        <v/>
      </c>
      <c r="GB209" s="5" t="str">
        <f t="shared" ca="1" si="9644"/>
        <v/>
      </c>
      <c r="GC209" s="5" t="str">
        <f t="shared" ca="1" si="9545"/>
        <v/>
      </c>
      <c r="GD209" s="5" t="str">
        <f t="shared" ca="1" si="9546"/>
        <v/>
      </c>
    </row>
    <row r="210" spans="1:186" x14ac:dyDescent="0.35">
      <c r="A210" s="2"/>
      <c r="B210" s="6" t="str">
        <f t="shared" ca="1" si="9547"/>
        <v/>
      </c>
      <c r="C210" s="5" t="str">
        <f t="shared" ca="1" si="9645"/>
        <v/>
      </c>
      <c r="D210" s="5" t="str" cm="1">
        <f t="array" aca="1" ref="D210" ca="1">IF($B210="","",IF(C210=0,0,IF(DD_Payment="",0,IF(C210&lt;_xlfn.IFS(DD_Frequency="Monthly",1,DD_Frequency="Quarterly",IF(MONTH(C$2)=1,1,IF(MONTH(C$2)=4,1,IF(MONTH(C$2)=7,1,IF(MONTH(C$2)=10,1,0)))),DD_Frequency="Annually",IF(MONTH(C$2)=1,1,0))*DD_Payment,C210,_xlfn.IFS(DD_Frequency="Monthly",1,DD_Frequency="Quarterly",IF(MONTH(C$2)=1,1,IF(MONTH(C$2)=4,1,IF(MONTH(C$2)=7,1,IF(MONTH(C$2)=10,1,0)))),DD_Frequency="Annually",IF(MONTH(C$2)=1,1,0))*DD_Payment))))</f>
        <v/>
      </c>
      <c r="E210" s="5" t="str">
        <f t="shared" ref="E210" ca="1" si="10209">IF(B210="","",IF(C210&gt;D210,(C210-D210/2)*(rate_A*(E$1/365)),0))</f>
        <v/>
      </c>
      <c r="F210" s="5" t="str">
        <f t="shared" ca="1" si="9549"/>
        <v/>
      </c>
      <c r="G210" s="5" t="str">
        <f t="shared" ref="G210" ca="1" si="10210">IF(B210="","",G209*(1+rate_A*E$1/365))</f>
        <v/>
      </c>
      <c r="H210" s="5" t="str">
        <f t="shared" ref="H210" ca="1" si="10211">IF(B210="","",H209*(1+rate_A*E$1/365))</f>
        <v/>
      </c>
      <c r="I210" s="5" t="str">
        <f t="shared" ref="I210" ca="1" si="10212">IF(B210="","",I209*(1+rate_joint*E$1/365))</f>
        <v/>
      </c>
      <c r="J210" s="5" t="str">
        <f t="shared" ca="1" si="9650"/>
        <v/>
      </c>
      <c r="K210" s="5" t="str" cm="1">
        <f t="array" aca="1" ref="K210" ca="1">IF(J210="","",_xlfn.IFS(J210&lt;='Hidden inputs'!$C$15,J210*'Hidden inputs'!$D$15,J210&lt;='Hidden inputs'!$C$16,'Hidden inputs'!$C$15*'Hidden inputs'!$D$15+(J210-'Hidden inputs'!$B$16)*'Hidden inputs'!$D$16,J210&lt;='Hidden inputs'!$C$17,'Hidden inputs'!$C$15*'Hidden inputs'!$D$15+('Hidden inputs'!$C$16-'Hidden inputs'!$B$16)*'Hidden inputs'!$D$16+(J210-'Hidden inputs'!$B$17)*'Hidden inputs'!$D$17,J210&gt;'Hidden inputs'!$B$18,'Hidden inputs'!$C$15*'Hidden inputs'!$D$15+('Hidden inputs'!$C$16-'Hidden inputs'!$B$16)*'Hidden inputs'!$D$16+('Hidden inputs'!$C$17-'Hidden inputs'!$B$17)*'Hidden inputs'!$D$17+(J210-'Hidden inputs'!$B$18)*'Hidden inputs'!$D$18))</f>
        <v/>
      </c>
      <c r="L210" s="11" t="str">
        <f t="shared" ca="1" si="9651"/>
        <v/>
      </c>
      <c r="M210" s="5" t="str">
        <f t="shared" ca="1" si="9553"/>
        <v/>
      </c>
      <c r="N210" s="5" t="str">
        <f t="shared" ca="1" si="9554"/>
        <v/>
      </c>
      <c r="O210" s="5" t="str">
        <f ca="1">IF(B210="","",'Hidden inputs'!$D$11*F210+'Hidden inputs'!$E$11*G210)</f>
        <v/>
      </c>
      <c r="P210" s="11" t="str">
        <f t="shared" ca="1" si="9488"/>
        <v/>
      </c>
      <c r="Q210" s="20" t="str">
        <f t="shared" ca="1" si="9489"/>
        <v/>
      </c>
      <c r="R210" s="3" t="str">
        <f t="shared" ca="1" si="9555"/>
        <v/>
      </c>
      <c r="S210" s="5" t="str" cm="1">
        <f t="array" aca="1" ref="S210" ca="1">IF($B210="","",IF(R210=0,0,IF(DD_Payment="",0,IF(R210&lt;_xlfn.IFS(DD_Frequency="Monthly",1,DD_Frequency="Quarterly",IF(MONTH(R$2)=1,1,IF(MONTH(R$2)=4,1,IF(MONTH(R$2)=7,1,IF(MONTH(R$2)=10,1,0)))),DD_Frequency="Annually",IF(MONTH(R$2)=1,1,0))*DD_Payment,R210,_xlfn.IFS(DD_Frequency="Monthly",1,DD_Frequency="Quarterly",IF(MONTH(R$2)=1,1,IF(MONTH(R$2)=4,1,IF(MONTH(R$2)=7,1,IF(MONTH(R$2)=10,1,0)))),DD_Frequency="Annually",IF(MONTH(R$2)=1,1,0))*DD_Payment))))</f>
        <v/>
      </c>
      <c r="T210" s="3" t="str">
        <f t="shared" ref="T210" ca="1" si="10213">IF(B210="","",IF(R210&gt;S210,(R210-S210/2)*(rate_A*((T$1+A210)/365)),0))</f>
        <v/>
      </c>
      <c r="U210" s="3" t="str">
        <f t="shared" ca="1" si="9557"/>
        <v/>
      </c>
      <c r="V210" s="3" t="str">
        <f t="shared" ref="V210" ca="1" si="10214">IF(B210="","",G210*(1+rate_A*(T$1+A210)/365))</f>
        <v/>
      </c>
      <c r="W210" s="3" t="str">
        <f t="shared" ref="W210" ca="1" si="10215">IF(B210="","",H210*(1+rate_A*(T$1+A210)/365))</f>
        <v/>
      </c>
      <c r="X210" s="3" t="str">
        <f t="shared" ref="X210" ca="1" si="10216">IF(B210="","",I210*(1+rate_joint*(T$1+A210)/365))</f>
        <v/>
      </c>
      <c r="Y210" s="5" t="str">
        <f t="shared" ca="1" si="9656"/>
        <v/>
      </c>
      <c r="Z210" s="5" t="str" cm="1">
        <f t="array" aca="1" ref="Z210" ca="1">IF(Y210="","",_xlfn.IFS(Y210&lt;='Hidden inputs'!$C$15,Y210*'Hidden inputs'!$D$15,Y210&lt;='Hidden inputs'!$C$16,'Hidden inputs'!$C$15*'Hidden inputs'!$D$15+(Y210-'Hidden inputs'!$B$16)*'Hidden inputs'!$D$16,Y210&lt;='Hidden inputs'!$C$17,'Hidden inputs'!$C$15*'Hidden inputs'!$D$15+('Hidden inputs'!$C$16-'Hidden inputs'!$B$16)*'Hidden inputs'!$D$16+(Y210-'Hidden inputs'!$B$17)*'Hidden inputs'!$D$17,Y210&gt;'Hidden inputs'!$B$18,'Hidden inputs'!$C$15*'Hidden inputs'!$D$15+('Hidden inputs'!$C$16-'Hidden inputs'!$B$16)*'Hidden inputs'!$D$16+('Hidden inputs'!$C$17-'Hidden inputs'!$B$17)*'Hidden inputs'!$D$17+(Y210-'Hidden inputs'!$B$18)*'Hidden inputs'!$D$18))</f>
        <v/>
      </c>
      <c r="AA210" s="10" t="str">
        <f t="shared" ca="1" si="9657"/>
        <v/>
      </c>
      <c r="AB210" s="5" t="str">
        <f t="shared" ca="1" si="9561"/>
        <v/>
      </c>
      <c r="AC210" s="5" t="str">
        <f t="shared" ca="1" si="9658"/>
        <v/>
      </c>
      <c r="AD210" s="5" t="str">
        <f ca="1">IF(B210="","",'Hidden inputs'!$D$11*U210+'Hidden inputs'!$E$11*V210)</f>
        <v/>
      </c>
      <c r="AE210" s="11" t="str">
        <f t="shared" ca="1" si="9494"/>
        <v/>
      </c>
      <c r="AF210" s="9" t="str">
        <f t="shared" ca="1" si="9562"/>
        <v/>
      </c>
      <c r="AG210" s="3" t="str">
        <f t="shared" ca="1" si="9563"/>
        <v/>
      </c>
      <c r="AH210" s="5" t="str" cm="1">
        <f t="array" aca="1" ref="AH210" ca="1">IF($B210="","",IF(AG210=0,0,IF(DD_Payment="",0,IF(AG210&lt;_xlfn.IFS(DD_Frequency="Monthly",1,DD_Frequency="Quarterly",IF(MONTH(AG$2)=1,1,IF(MONTH(AG$2)=4,1,IF(MONTH(AG$2)=7,1,IF(MONTH(AG$2)=10,1,0)))),DD_Frequency="Annually",IF(MONTH(AG$2)=1,1,0))*DD_Payment,AG210,_xlfn.IFS(DD_Frequency="Monthly",1,DD_Frequency="Quarterly",IF(MONTH(AG$2)=1,1,IF(MONTH(AG$2)=4,1,IF(MONTH(AG$2)=7,1,IF(MONTH(AG$2)=10,1,0)))),DD_Frequency="Annually",IF(MONTH(AG$2)=1,1,0))*DD_Payment))))</f>
        <v/>
      </c>
      <c r="AI210" s="3" t="str">
        <f t="shared" ref="AI210" ca="1" si="10217">IF($B210="","",IF(AG210&gt;AH210,(AG210-AH210/2)*(rate_A*(AI$1/365)),0))</f>
        <v/>
      </c>
      <c r="AJ210" s="3" t="str">
        <f t="shared" ca="1" si="9660"/>
        <v/>
      </c>
      <c r="AK210" s="3" t="str">
        <f t="shared" ref="AK210" ca="1" si="10218">IF($B210="","",V210*(1+rate_A*AI$1/365))</f>
        <v/>
      </c>
      <c r="AL210" s="3" t="str">
        <f t="shared" ref="AL210" ca="1" si="10219">IF($B210="","",W210*(1+rate_A*AI$1/365))</f>
        <v/>
      </c>
      <c r="AM210" s="3" t="str">
        <f t="shared" ref="AM210" ca="1" si="10220">IF($B210="","",X210*(1+rate_joint*AI$1/365))</f>
        <v/>
      </c>
      <c r="AN210" s="5" t="str">
        <f t="shared" ca="1" si="9664"/>
        <v/>
      </c>
      <c r="AO210" s="5" t="str" cm="1">
        <f t="array" aca="1" ref="AO210" ca="1">IF(AN210="","",_xlfn.IFS(AN210&lt;='Hidden inputs'!$C$15,AN210*'Hidden inputs'!$D$15,AN210&lt;='Hidden inputs'!$C$16,'Hidden inputs'!$C$15*'Hidden inputs'!$D$15+(AN210-'Hidden inputs'!$B$16)*'Hidden inputs'!$D$16,AN210&lt;='Hidden inputs'!$C$17,'Hidden inputs'!$C$15*'Hidden inputs'!$D$15+('Hidden inputs'!$C$16-'Hidden inputs'!$B$16)*'Hidden inputs'!$D$16+(AN210-'Hidden inputs'!$B$17)*'Hidden inputs'!$D$17,AN210&gt;'Hidden inputs'!$B$18,'Hidden inputs'!$C$15*'Hidden inputs'!$D$15+('Hidden inputs'!$C$16-'Hidden inputs'!$B$16)*'Hidden inputs'!$D$16+('Hidden inputs'!$C$17-'Hidden inputs'!$B$17)*'Hidden inputs'!$D$17+(AN210-'Hidden inputs'!$B$18)*'Hidden inputs'!$D$18))</f>
        <v/>
      </c>
      <c r="AP210" s="10" t="str">
        <f t="shared" ca="1" si="9665"/>
        <v/>
      </c>
      <c r="AQ210" s="5" t="str">
        <f t="shared" ca="1" si="9568"/>
        <v/>
      </c>
      <c r="AR210" s="5" t="str">
        <f t="shared" ca="1" si="9569"/>
        <v/>
      </c>
      <c r="AS210" s="5" t="str">
        <f ca="1">IF($B210="","",'Hidden inputs'!$D$11*AJ210+'Hidden inputs'!$E$11*AK210)</f>
        <v/>
      </c>
      <c r="AT210" s="11" t="str">
        <f t="shared" ca="1" si="9499"/>
        <v/>
      </c>
      <c r="AU210" s="9" t="str">
        <f t="shared" ca="1" si="9570"/>
        <v/>
      </c>
      <c r="AV210" s="3" t="str">
        <f t="shared" ca="1" si="9571"/>
        <v/>
      </c>
      <c r="AW210" s="5" t="str" cm="1">
        <f t="array" aca="1" ref="AW210" ca="1">IF($B210="","",IF(AV210=0,0,IF(DD_Payment="",0,IF(AV210&lt;_xlfn.IFS(DD_Frequency="Monthly",1,DD_Frequency="Quarterly",IF(MONTH(AV$2)=1,1,IF(MONTH(AV$2)=4,1,IF(MONTH(AV$2)=7,1,IF(MONTH(AV$2)=10,1,0)))),DD_Frequency="Annually",IF(MONTH(AV$2)=1,1,0))*DD_Payment,AV210,_xlfn.IFS(DD_Frequency="Monthly",1,DD_Frequency="Quarterly",IF(MONTH(AV$2)=1,1,IF(MONTH(AV$2)=4,1,IF(MONTH(AV$2)=7,1,IF(MONTH(AV$2)=10,1,0)))),DD_Frequency="Annually",IF(MONTH(AV$2)=1,1,0))*DD_Payment))))</f>
        <v/>
      </c>
      <c r="AX210" s="3" t="str">
        <f t="shared" ref="AX210" ca="1" si="10221">IF($B210="","",IF(AV210&gt;AW210,(AV210-AW210/2)*(rate_A*(AX$1/365)),0))</f>
        <v/>
      </c>
      <c r="AY210" s="3" t="str">
        <f t="shared" ca="1" si="9667"/>
        <v/>
      </c>
      <c r="AZ210" s="3" t="str">
        <f t="shared" ref="AZ210" ca="1" si="10222">IF($B210="","",AK210*(1+rate_A*AX$1/365))</f>
        <v/>
      </c>
      <c r="BA210" s="3" t="str">
        <f t="shared" ref="BA210" ca="1" si="10223">IF($B210="","",AL210*(1+rate_A*AX$1/365))</f>
        <v/>
      </c>
      <c r="BB210" s="3" t="str">
        <f t="shared" ref="BB210" ca="1" si="10224">IF($B210="","",AM210*(1+rate_joint*AX$1/365))</f>
        <v/>
      </c>
      <c r="BC210" s="5" t="str">
        <f t="shared" ca="1" si="9671"/>
        <v/>
      </c>
      <c r="BD210" s="5" t="str" cm="1">
        <f t="array" aca="1" ref="BD210" ca="1">IF(BC210="","",_xlfn.IFS(BC210&lt;='Hidden inputs'!$C$15,BC210*'Hidden inputs'!$D$15,BC210&lt;='Hidden inputs'!$C$16,'Hidden inputs'!$C$15*'Hidden inputs'!$D$15+(BC210-'Hidden inputs'!$B$16)*'Hidden inputs'!$D$16,BC210&lt;='Hidden inputs'!$C$17,'Hidden inputs'!$C$15*'Hidden inputs'!$D$15+('Hidden inputs'!$C$16-'Hidden inputs'!$B$16)*'Hidden inputs'!$D$16+(BC210-'Hidden inputs'!$B$17)*'Hidden inputs'!$D$17,BC210&gt;'Hidden inputs'!$B$18,'Hidden inputs'!$C$15*'Hidden inputs'!$D$15+('Hidden inputs'!$C$16-'Hidden inputs'!$B$16)*'Hidden inputs'!$D$16+('Hidden inputs'!$C$17-'Hidden inputs'!$B$17)*'Hidden inputs'!$D$17+(BC210-'Hidden inputs'!$B$18)*'Hidden inputs'!$D$18))</f>
        <v/>
      </c>
      <c r="BE210" s="10" t="str">
        <f t="shared" ca="1" si="9672"/>
        <v/>
      </c>
      <c r="BF210" s="5" t="str">
        <f t="shared" ca="1" si="9576"/>
        <v/>
      </c>
      <c r="BG210" s="5" t="str">
        <f t="shared" ca="1" si="9577"/>
        <v/>
      </c>
      <c r="BH210" s="5" t="str">
        <f ca="1">IF($B210="","",'Hidden inputs'!$D$11*AY210+'Hidden inputs'!$E$11*AZ210)</f>
        <v/>
      </c>
      <c r="BI210" s="11" t="str">
        <f t="shared" ca="1" si="9504"/>
        <v/>
      </c>
      <c r="BJ210" s="9" t="str">
        <f t="shared" ca="1" si="9578"/>
        <v/>
      </c>
      <c r="BK210" s="3" t="str">
        <f t="shared" ca="1" si="9579"/>
        <v/>
      </c>
      <c r="BL210" s="5" t="str" cm="1">
        <f t="array" aca="1" ref="BL210" ca="1">IF($B210="","",IF(BK210=0,0,IF(DD_Payment="",0,IF(BK210&lt;_xlfn.IFS(DD_Frequency="Monthly",1,DD_Frequency="Quarterly",IF(MONTH(BK$2)=1,1,IF(MONTH(BK$2)=4,1,IF(MONTH(BK$2)=7,1,IF(MONTH(BK$2)=10,1,0)))),DD_Frequency="Annually",IF(MONTH(BK$2)=1,1,0))*DD_Payment,BK210,_xlfn.IFS(DD_Frequency="Monthly",1,DD_Frequency="Quarterly",IF(MONTH(BK$2)=1,1,IF(MONTH(BK$2)=4,1,IF(MONTH(BK$2)=7,1,IF(MONTH(BK$2)=10,1,0)))),DD_Frequency="Annually",IF(MONTH(BK$2)=1,1,0))*DD_Payment))))</f>
        <v/>
      </c>
      <c r="BM210" s="3" t="str">
        <f t="shared" ref="BM210" ca="1" si="10225">IF($B210="","",IF(BK210&gt;BL210,(BK210-BL210/2)*(rate_A*(BM$1/365)),0))</f>
        <v/>
      </c>
      <c r="BN210" s="3" t="str">
        <f t="shared" ca="1" si="9674"/>
        <v/>
      </c>
      <c r="BO210" s="3" t="str">
        <f t="shared" ref="BO210" ca="1" si="10226">IF($B210="","",AZ210*(1+rate_A*BM$1/365))</f>
        <v/>
      </c>
      <c r="BP210" s="3" t="str">
        <f t="shared" ref="BP210" ca="1" si="10227">IF($B210="","",BA210*(1+rate_A*BM$1/365))</f>
        <v/>
      </c>
      <c r="BQ210" s="3" t="str">
        <f t="shared" ref="BQ210" ca="1" si="10228">IF($B210="","",BB210*(1+rate_joint*BM$1/365))</f>
        <v/>
      </c>
      <c r="BR210" s="5" t="str">
        <f t="shared" ca="1" si="9678"/>
        <v/>
      </c>
      <c r="BS210" s="5" t="str" cm="1">
        <f t="array" aca="1" ref="BS210" ca="1">IF(BR210="","",_xlfn.IFS(BR210&lt;='Hidden inputs'!$C$15,BR210*'Hidden inputs'!$D$15,BR210&lt;='Hidden inputs'!$C$16,'Hidden inputs'!$C$15*'Hidden inputs'!$D$15+(BR210-'Hidden inputs'!$B$16)*'Hidden inputs'!$D$16,BR210&lt;='Hidden inputs'!$C$17,'Hidden inputs'!$C$15*'Hidden inputs'!$D$15+('Hidden inputs'!$C$16-'Hidden inputs'!$B$16)*'Hidden inputs'!$D$16+(BR210-'Hidden inputs'!$B$17)*'Hidden inputs'!$D$17,BR210&gt;'Hidden inputs'!$B$18,'Hidden inputs'!$C$15*'Hidden inputs'!$D$15+('Hidden inputs'!$C$16-'Hidden inputs'!$B$16)*'Hidden inputs'!$D$16+('Hidden inputs'!$C$17-'Hidden inputs'!$B$17)*'Hidden inputs'!$D$17+(BR210-'Hidden inputs'!$B$18)*'Hidden inputs'!$D$18))</f>
        <v/>
      </c>
      <c r="BT210" s="10" t="str">
        <f t="shared" ca="1" si="9679"/>
        <v/>
      </c>
      <c r="BU210" s="5" t="str">
        <f t="shared" ca="1" si="9584"/>
        <v/>
      </c>
      <c r="BV210" s="5" t="str">
        <f t="shared" ca="1" si="9585"/>
        <v/>
      </c>
      <c r="BW210" s="5" t="str">
        <f ca="1">IF($B210="","",'Hidden inputs'!$D$11*BN210+'Hidden inputs'!$E$11*BO210)</f>
        <v/>
      </c>
      <c r="BX210" s="11" t="str">
        <f t="shared" ca="1" si="9509"/>
        <v/>
      </c>
      <c r="BY210" s="9" t="str">
        <f t="shared" ca="1" si="9586"/>
        <v/>
      </c>
      <c r="BZ210" s="3" t="str">
        <f t="shared" ca="1" si="9587"/>
        <v/>
      </c>
      <c r="CA210" s="5" t="str" cm="1">
        <f t="array" aca="1" ref="CA210" ca="1">IF($B210="","",IF(BZ210=0,0,IF(DD_Payment="",0,IF(BZ210&lt;_xlfn.IFS(DD_Frequency="Monthly",1,DD_Frequency="Quarterly",IF(MONTH(BZ$2)=1,1,IF(MONTH(BZ$2)=4,1,IF(MONTH(BZ$2)=7,1,IF(MONTH(BZ$2)=10,1,0)))),DD_Frequency="Annually",IF(MONTH(BZ$2)=1,1,0))*DD_Payment,BZ210,_xlfn.IFS(DD_Frequency="Monthly",1,DD_Frequency="Quarterly",IF(MONTH(BZ$2)=1,1,IF(MONTH(BZ$2)=4,1,IF(MONTH(BZ$2)=7,1,IF(MONTH(BZ$2)=10,1,0)))),DD_Frequency="Annually",IF(MONTH(BZ$2)=1,1,0))*DD_Payment))))</f>
        <v/>
      </c>
      <c r="CB210" s="3" t="str">
        <f t="shared" ref="CB210" ca="1" si="10229">IF($B210="","",IF(BZ210&gt;CA210,(BZ210-CA210/2)*(rate_A*(CB$1/365)),0))</f>
        <v/>
      </c>
      <c r="CC210" s="3" t="str">
        <f t="shared" ca="1" si="9681"/>
        <v/>
      </c>
      <c r="CD210" s="3" t="str">
        <f t="shared" ref="CD210" ca="1" si="10230">IF($B210="","",BO210*(1+rate_A*CB$1/365))</f>
        <v/>
      </c>
      <c r="CE210" s="3" t="str">
        <f t="shared" ref="CE210" ca="1" si="10231">IF($B210="","",BP210*(1+rate_A*CB$1/365))</f>
        <v/>
      </c>
      <c r="CF210" s="3" t="str">
        <f t="shared" ref="CF210" ca="1" si="10232">IF($B210="","",BQ210*(1+rate_joint*CB$1/365))</f>
        <v/>
      </c>
      <c r="CG210" s="5" t="str">
        <f t="shared" ca="1" si="9685"/>
        <v/>
      </c>
      <c r="CH210" s="5" t="str" cm="1">
        <f t="array" aca="1" ref="CH210" ca="1">IF(CG210="","",_xlfn.IFS(CG210&lt;='Hidden inputs'!$C$15,CG210*'Hidden inputs'!$D$15,CG210&lt;='Hidden inputs'!$C$16,'Hidden inputs'!$C$15*'Hidden inputs'!$D$15+(CG210-'Hidden inputs'!$B$16)*'Hidden inputs'!$D$16,CG210&lt;='Hidden inputs'!$C$17,'Hidden inputs'!$C$15*'Hidden inputs'!$D$15+('Hidden inputs'!$C$16-'Hidden inputs'!$B$16)*'Hidden inputs'!$D$16+(CG210-'Hidden inputs'!$B$17)*'Hidden inputs'!$D$17,CG210&gt;'Hidden inputs'!$B$18,'Hidden inputs'!$C$15*'Hidden inputs'!$D$15+('Hidden inputs'!$C$16-'Hidden inputs'!$B$16)*'Hidden inputs'!$D$16+('Hidden inputs'!$C$17-'Hidden inputs'!$B$17)*'Hidden inputs'!$D$17+(CG210-'Hidden inputs'!$B$18)*'Hidden inputs'!$D$18))</f>
        <v/>
      </c>
      <c r="CI210" s="10" t="str">
        <f t="shared" ca="1" si="9686"/>
        <v/>
      </c>
      <c r="CJ210" s="5" t="str">
        <f t="shared" ca="1" si="9592"/>
        <v/>
      </c>
      <c r="CK210" s="5" t="str">
        <f t="shared" ca="1" si="9593"/>
        <v/>
      </c>
      <c r="CL210" s="5" t="str">
        <f ca="1">IF($B210="","",'Hidden inputs'!$D$11*CC210+'Hidden inputs'!$E$11*CD210)</f>
        <v/>
      </c>
      <c r="CM210" s="11" t="str">
        <f t="shared" ca="1" si="9514"/>
        <v/>
      </c>
      <c r="CN210" s="9" t="str">
        <f t="shared" ca="1" si="9594"/>
        <v/>
      </c>
      <c r="CO210" s="3" t="str">
        <f t="shared" ca="1" si="9595"/>
        <v/>
      </c>
      <c r="CP210" s="5" t="str" cm="1">
        <f t="array" aca="1" ref="CP210" ca="1">IF($B210="","",IF(CO210=0,0,IF(DD_Payment="",0,IF(CO210&lt;_xlfn.IFS(DD_Frequency="Monthly",1,DD_Frequency="Quarterly",IF(MONTH(CO$2)=1,1,IF(MONTH(CO$2)=4,1,IF(MONTH(CO$2)=7,1,IF(MONTH(CO$2)=10,1,0)))),DD_Frequency="Annually",IF(MONTH(CO$2)=1,1,0))*DD_Payment,CO210,_xlfn.IFS(DD_Frequency="Monthly",1,DD_Frequency="Quarterly",IF(MONTH(CO$2)=1,1,IF(MONTH(CO$2)=4,1,IF(MONTH(CO$2)=7,1,IF(MONTH(CO$2)=10,1,0)))),DD_Frequency="Annually",IF(MONTH(CO$2)=1,1,0))*DD_Payment))))</f>
        <v/>
      </c>
      <c r="CQ210" s="3" t="str">
        <f t="shared" ref="CQ210" ca="1" si="10233">IF($B210="","",IF(CO210&gt;CP210,(CO210-CP210/2)*(rate_A*(CQ$1/365)),0))</f>
        <v/>
      </c>
      <c r="CR210" s="3" t="str">
        <f t="shared" ca="1" si="9688"/>
        <v/>
      </c>
      <c r="CS210" s="3" t="str">
        <f t="shared" ref="CS210" ca="1" si="10234">IF($B210="","",CD210*(1+rate_A*CQ$1/365))</f>
        <v/>
      </c>
      <c r="CT210" s="3" t="str">
        <f t="shared" ref="CT210" ca="1" si="10235">IF($B210="","",CE210*(1+rate_A*CQ$1/365))</f>
        <v/>
      </c>
      <c r="CU210" s="3" t="str">
        <f t="shared" ref="CU210" ca="1" si="10236">IF($B210="","",CF210*(1+rate_joint*CQ$1/365))</f>
        <v/>
      </c>
      <c r="CV210" s="5" t="str">
        <f t="shared" ca="1" si="9692"/>
        <v/>
      </c>
      <c r="CW210" s="5" t="str" cm="1">
        <f t="array" aca="1" ref="CW210" ca="1">IF(CV210="","",_xlfn.IFS(CV210&lt;='Hidden inputs'!$C$15,CV210*'Hidden inputs'!$D$15,CV210&lt;='Hidden inputs'!$C$16,'Hidden inputs'!$C$15*'Hidden inputs'!$D$15+(CV210-'Hidden inputs'!$B$16)*'Hidden inputs'!$D$16,CV210&lt;='Hidden inputs'!$C$17,'Hidden inputs'!$C$15*'Hidden inputs'!$D$15+('Hidden inputs'!$C$16-'Hidden inputs'!$B$16)*'Hidden inputs'!$D$16+(CV210-'Hidden inputs'!$B$17)*'Hidden inputs'!$D$17,CV210&gt;'Hidden inputs'!$B$18,'Hidden inputs'!$C$15*'Hidden inputs'!$D$15+('Hidden inputs'!$C$16-'Hidden inputs'!$B$16)*'Hidden inputs'!$D$16+('Hidden inputs'!$C$17-'Hidden inputs'!$B$17)*'Hidden inputs'!$D$17+(CV210-'Hidden inputs'!$B$18)*'Hidden inputs'!$D$18))</f>
        <v/>
      </c>
      <c r="CX210" s="10" t="str">
        <f t="shared" ca="1" si="9693"/>
        <v/>
      </c>
      <c r="CY210" s="5" t="str">
        <f t="shared" ca="1" si="9600"/>
        <v/>
      </c>
      <c r="CZ210" s="5" t="str">
        <f t="shared" ca="1" si="9601"/>
        <v/>
      </c>
      <c r="DA210" s="5" t="str">
        <f ca="1">IF($B210="","",'Hidden inputs'!$D$11*CR210+'Hidden inputs'!$E$11*CS210)</f>
        <v/>
      </c>
      <c r="DB210" s="11" t="str">
        <f t="shared" ca="1" si="9519"/>
        <v/>
      </c>
      <c r="DC210" s="9" t="str">
        <f t="shared" ca="1" si="9602"/>
        <v/>
      </c>
      <c r="DD210" s="3" t="str">
        <f t="shared" ca="1" si="9603"/>
        <v/>
      </c>
      <c r="DE210" s="5" t="str" cm="1">
        <f t="array" aca="1" ref="DE210" ca="1">IF($B210="","",IF(DD210=0,0,IF(DD_Payment="",0,IF(DD210&lt;_xlfn.IFS(DD_Frequency="Monthly",1,DD_Frequency="Quarterly",IF(MONTH(DD$2)=1,1,IF(MONTH(DD$2)=4,1,IF(MONTH(DD$2)=7,1,IF(MONTH(DD$2)=10,1,0)))),DD_Frequency="Annually",IF(MONTH(DD$2)=1,1,0))*DD_Payment,DD210,_xlfn.IFS(DD_Frequency="Monthly",1,DD_Frequency="Quarterly",IF(MONTH(DD$2)=1,1,IF(MONTH(DD$2)=4,1,IF(MONTH(DD$2)=7,1,IF(MONTH(DD$2)=10,1,0)))),DD_Frequency="Annually",IF(MONTH(DD$2)=1,1,0))*DD_Payment))))</f>
        <v/>
      </c>
      <c r="DF210" s="3" t="str">
        <f t="shared" ref="DF210" ca="1" si="10237">IF($B210="","",IF(DD210&gt;DE210,(DD210-DE210/2)*(rate_A*(DF$1/365)),0))</f>
        <v/>
      </c>
      <c r="DG210" s="3" t="str">
        <f t="shared" ca="1" si="9695"/>
        <v/>
      </c>
      <c r="DH210" s="3" t="str">
        <f t="shared" ref="DH210" ca="1" si="10238">IF($B210="","",CS210*(1+rate_A*DF$1/365))</f>
        <v/>
      </c>
      <c r="DI210" s="3" t="str">
        <f t="shared" ref="DI210" ca="1" si="10239">IF($B210="","",CT210*(1+rate_A*DF$1/365))</f>
        <v/>
      </c>
      <c r="DJ210" s="3" t="str">
        <f t="shared" ref="DJ210" ca="1" si="10240">IF($B210="","",CU210*(1+rate_joint*DF$1/365))</f>
        <v/>
      </c>
      <c r="DK210" s="5" t="str">
        <f t="shared" ca="1" si="9699"/>
        <v/>
      </c>
      <c r="DL210" s="5" t="str" cm="1">
        <f t="array" aca="1" ref="DL210" ca="1">IF(DK210="","",_xlfn.IFS(DK210&lt;='Hidden inputs'!$C$15,DK210*'Hidden inputs'!$D$15,DK210&lt;='Hidden inputs'!$C$16,'Hidden inputs'!$C$15*'Hidden inputs'!$D$15+(DK210-'Hidden inputs'!$B$16)*'Hidden inputs'!$D$16,DK210&lt;='Hidden inputs'!$C$17,'Hidden inputs'!$C$15*'Hidden inputs'!$D$15+('Hidden inputs'!$C$16-'Hidden inputs'!$B$16)*'Hidden inputs'!$D$16+(DK210-'Hidden inputs'!$B$17)*'Hidden inputs'!$D$17,DK210&gt;'Hidden inputs'!$B$18,'Hidden inputs'!$C$15*'Hidden inputs'!$D$15+('Hidden inputs'!$C$16-'Hidden inputs'!$B$16)*'Hidden inputs'!$D$16+('Hidden inputs'!$C$17-'Hidden inputs'!$B$17)*'Hidden inputs'!$D$17+(DK210-'Hidden inputs'!$B$18)*'Hidden inputs'!$D$18))</f>
        <v/>
      </c>
      <c r="DM210" s="10" t="str">
        <f t="shared" ca="1" si="9700"/>
        <v/>
      </c>
      <c r="DN210" s="5" t="str">
        <f t="shared" ca="1" si="9608"/>
        <v/>
      </c>
      <c r="DO210" s="5" t="str">
        <f t="shared" ca="1" si="9609"/>
        <v/>
      </c>
      <c r="DP210" s="5" t="str">
        <f ca="1">IF($B210="","",'Hidden inputs'!$D$11*DG210+'Hidden inputs'!$E$11*DH210)</f>
        <v/>
      </c>
      <c r="DQ210" s="11" t="str">
        <f t="shared" ca="1" si="9524"/>
        <v/>
      </c>
      <c r="DR210" s="9" t="str">
        <f t="shared" ca="1" si="9610"/>
        <v/>
      </c>
      <c r="DS210" s="3" t="str">
        <f t="shared" ca="1" si="9611"/>
        <v/>
      </c>
      <c r="DT210" s="5" t="str" cm="1">
        <f t="array" aca="1" ref="DT210" ca="1">IF($B210="","",IF(DS210=0,0,IF(DD_Payment="",0,IF(DS210&lt;_xlfn.IFS(DD_Frequency="Monthly",1,DD_Frequency="Quarterly",IF(MONTH(DS$2)=1,1,IF(MONTH(DS$2)=4,1,IF(MONTH(DS$2)=7,1,IF(MONTH(DS$2)=10,1,0)))),DD_Frequency="Annually",IF(MONTH(DS$2)=1,1,0))*DD_Payment,DS210,_xlfn.IFS(DD_Frequency="Monthly",1,DD_Frequency="Quarterly",IF(MONTH(DS$2)=1,1,IF(MONTH(DS$2)=4,1,IF(MONTH(DS$2)=7,1,IF(MONTH(DS$2)=10,1,0)))),DD_Frequency="Annually",IF(MONTH(DS$2)=1,1,0))*DD_Payment))))</f>
        <v/>
      </c>
      <c r="DU210" s="3" t="str">
        <f t="shared" ref="DU210" ca="1" si="10241">IF($B210="","",IF(DS210&gt;DT210,(DS210-DT210/2)*(rate_A*(DU$1/365)),0))</f>
        <v/>
      </c>
      <c r="DV210" s="3" t="str">
        <f t="shared" ca="1" si="9702"/>
        <v/>
      </c>
      <c r="DW210" s="3" t="str">
        <f t="shared" ref="DW210" ca="1" si="10242">IF($B210="","",DH210*(1+rate_A*DU$1/365))</f>
        <v/>
      </c>
      <c r="DX210" s="3" t="str">
        <f t="shared" ref="DX210" ca="1" si="10243">IF($B210="","",DI210*(1+rate_A*DU$1/365))</f>
        <v/>
      </c>
      <c r="DY210" s="3" t="str">
        <f t="shared" ref="DY210" ca="1" si="10244">IF($B210="","",DJ210*(1+rate_joint*DU$1/365))</f>
        <v/>
      </c>
      <c r="DZ210" s="5" t="str">
        <f t="shared" ca="1" si="9706"/>
        <v/>
      </c>
      <c r="EA210" s="5" t="str" cm="1">
        <f t="array" aca="1" ref="EA210" ca="1">IF(DZ210="","",_xlfn.IFS(DZ210&lt;='Hidden inputs'!$C$15,DZ210*'Hidden inputs'!$D$15,DZ210&lt;='Hidden inputs'!$C$16,'Hidden inputs'!$C$15*'Hidden inputs'!$D$15+(DZ210-'Hidden inputs'!$B$16)*'Hidden inputs'!$D$16,DZ210&lt;='Hidden inputs'!$C$17,'Hidden inputs'!$C$15*'Hidden inputs'!$D$15+('Hidden inputs'!$C$16-'Hidden inputs'!$B$16)*'Hidden inputs'!$D$16+(DZ210-'Hidden inputs'!$B$17)*'Hidden inputs'!$D$17,DZ210&gt;'Hidden inputs'!$B$18,'Hidden inputs'!$C$15*'Hidden inputs'!$D$15+('Hidden inputs'!$C$16-'Hidden inputs'!$B$16)*'Hidden inputs'!$D$16+('Hidden inputs'!$C$17-'Hidden inputs'!$B$17)*'Hidden inputs'!$D$17+(DZ210-'Hidden inputs'!$B$18)*'Hidden inputs'!$D$18))</f>
        <v/>
      </c>
      <c r="EB210" s="10" t="str">
        <f t="shared" ca="1" si="9707"/>
        <v/>
      </c>
      <c r="EC210" s="5" t="str">
        <f t="shared" ca="1" si="9616"/>
        <v/>
      </c>
      <c r="ED210" s="5" t="str">
        <f t="shared" ca="1" si="9617"/>
        <v/>
      </c>
      <c r="EE210" s="5" t="str">
        <f ca="1">IF($B210="","",'Hidden inputs'!$D$11*DV210+'Hidden inputs'!$E$11*DW210)</f>
        <v/>
      </c>
      <c r="EF210" s="11" t="str">
        <f t="shared" ca="1" si="9529"/>
        <v/>
      </c>
      <c r="EG210" s="9" t="str">
        <f t="shared" ca="1" si="9618"/>
        <v/>
      </c>
      <c r="EH210" s="3" t="str">
        <f t="shared" ca="1" si="9619"/>
        <v/>
      </c>
      <c r="EI210" s="5" t="str" cm="1">
        <f t="array" aca="1" ref="EI210" ca="1">IF($B210="","",IF(EH210=0,0,IF(DD_Payment="",0,IF(EH210&lt;_xlfn.IFS(DD_Frequency="Monthly",1,DD_Frequency="Quarterly",IF(MONTH(EH$2)=1,1,IF(MONTH(EH$2)=4,1,IF(MONTH(EH$2)=7,1,IF(MONTH(EH$2)=10,1,0)))),DD_Frequency="Annually",IF(MONTH(EH$2)=1,1,0))*DD_Payment,EH210,_xlfn.IFS(DD_Frequency="Monthly",1,DD_Frequency="Quarterly",IF(MONTH(EH$2)=1,1,IF(MONTH(EH$2)=4,1,IF(MONTH(EH$2)=7,1,IF(MONTH(EH$2)=10,1,0)))),DD_Frequency="Annually",IF(MONTH(EH$2)=1,1,0))*DD_Payment))))</f>
        <v/>
      </c>
      <c r="EJ210" s="3" t="str">
        <f t="shared" ref="EJ210" ca="1" si="10245">IF($B210="","",IF(EH210&gt;EI210,(EH210-EI210/2)*(rate_A*(EJ$1/365)),0))</f>
        <v/>
      </c>
      <c r="EK210" s="3" t="str">
        <f t="shared" ca="1" si="9709"/>
        <v/>
      </c>
      <c r="EL210" s="3" t="str">
        <f t="shared" ref="EL210" ca="1" si="10246">IF($B210="","",DW210*(1+rate_A*EJ$1/365))</f>
        <v/>
      </c>
      <c r="EM210" s="3" t="str">
        <f t="shared" ref="EM210" ca="1" si="10247">IF($B210="","",DX210*(1+rate_A*EJ$1/365))</f>
        <v/>
      </c>
      <c r="EN210" s="3" t="str">
        <f t="shared" ref="EN210" ca="1" si="10248">IF($B210="","",DY210*(1+rate_joint*EJ$1/365))</f>
        <v/>
      </c>
      <c r="EO210" s="5" t="str">
        <f t="shared" ca="1" si="9713"/>
        <v/>
      </c>
      <c r="EP210" s="5" t="str" cm="1">
        <f t="array" aca="1" ref="EP210" ca="1">IF(EO210="","",_xlfn.IFS(EO210&lt;='Hidden inputs'!$C$15,EO210*'Hidden inputs'!$D$15,EO210&lt;='Hidden inputs'!$C$16,'Hidden inputs'!$C$15*'Hidden inputs'!$D$15+(EO210-'Hidden inputs'!$B$16)*'Hidden inputs'!$D$16,EO210&lt;='Hidden inputs'!$C$17,'Hidden inputs'!$C$15*'Hidden inputs'!$D$15+('Hidden inputs'!$C$16-'Hidden inputs'!$B$16)*'Hidden inputs'!$D$16+(EO210-'Hidden inputs'!$B$17)*'Hidden inputs'!$D$17,EO210&gt;'Hidden inputs'!$B$18,'Hidden inputs'!$C$15*'Hidden inputs'!$D$15+('Hidden inputs'!$C$16-'Hidden inputs'!$B$16)*'Hidden inputs'!$D$16+('Hidden inputs'!$C$17-'Hidden inputs'!$B$17)*'Hidden inputs'!$D$17+(EO210-'Hidden inputs'!$B$18)*'Hidden inputs'!$D$18))</f>
        <v/>
      </c>
      <c r="EQ210" s="10" t="str">
        <f t="shared" ca="1" si="9714"/>
        <v/>
      </c>
      <c r="ER210" s="5" t="str">
        <f t="shared" ca="1" si="9624"/>
        <v/>
      </c>
      <c r="ES210" s="5" t="str">
        <f t="shared" ca="1" si="9625"/>
        <v/>
      </c>
      <c r="ET210" s="5" t="str">
        <f ca="1">IF($B210="","",'Hidden inputs'!$D$11*EK210+'Hidden inputs'!$E$11*EL210)</f>
        <v/>
      </c>
      <c r="EU210" s="11" t="str">
        <f t="shared" ca="1" si="9534"/>
        <v/>
      </c>
      <c r="EV210" s="9" t="str">
        <f t="shared" ca="1" si="9626"/>
        <v/>
      </c>
      <c r="EW210" s="3" t="str">
        <f t="shared" ca="1" si="9627"/>
        <v/>
      </c>
      <c r="EX210" s="5" t="str" cm="1">
        <f t="array" aca="1" ref="EX210" ca="1">IF($B210="","",IF(EW210=0,0,IF(DD_Payment="",0,IF(EW210&lt;_xlfn.IFS(DD_Frequency="Monthly",1,DD_Frequency="Quarterly",IF(MONTH(EW$2)=1,1,IF(MONTH(EW$2)=4,1,IF(MONTH(EW$2)=7,1,IF(MONTH(EW$2)=10,1,0)))),DD_Frequency="Annually",IF(MONTH(EW$2)=1,1,0))*DD_Payment,EW210,_xlfn.IFS(DD_Frequency="Monthly",1,DD_Frequency="Quarterly",IF(MONTH(EW$2)=1,1,IF(MONTH(EW$2)=4,1,IF(MONTH(EW$2)=7,1,IF(MONTH(EW$2)=10,1,0)))),DD_Frequency="Annually",IF(MONTH(EW$2)=1,1,0))*DD_Payment))))</f>
        <v/>
      </c>
      <c r="EY210" s="3" t="str">
        <f t="shared" ref="EY210" ca="1" si="10249">IF($B210="","",IF(EW210&gt;EX210,(EW210-EX210/2)*(rate_A*(EY$1/365)),0))</f>
        <v/>
      </c>
      <c r="EZ210" s="3" t="str">
        <f t="shared" ca="1" si="9716"/>
        <v/>
      </c>
      <c r="FA210" s="3" t="str">
        <f t="shared" ref="FA210" ca="1" si="10250">IF($B210="","",EL210*(1+rate_A*EY$1/365))</f>
        <v/>
      </c>
      <c r="FB210" s="3" t="str">
        <f t="shared" ref="FB210" ca="1" si="10251">IF($B210="","",EM210*(1+rate_A*EY$1/365))</f>
        <v/>
      </c>
      <c r="FC210" s="3" t="str">
        <f t="shared" ref="FC210" ca="1" si="10252">IF($B210="","",EN210*(1+rate_joint*EY$1/365))</f>
        <v/>
      </c>
      <c r="FD210" s="5" t="str">
        <f t="shared" ca="1" si="9720"/>
        <v/>
      </c>
      <c r="FE210" s="5" t="str" cm="1">
        <f t="array" aca="1" ref="FE210" ca="1">IF(FD210="","",_xlfn.IFS(FD210&lt;='Hidden inputs'!$C$15,FD210*'Hidden inputs'!$D$15,FD210&lt;='Hidden inputs'!$C$16,'Hidden inputs'!$C$15*'Hidden inputs'!$D$15+(FD210-'Hidden inputs'!$B$16)*'Hidden inputs'!$D$16,FD210&lt;='Hidden inputs'!$C$17,'Hidden inputs'!$C$15*'Hidden inputs'!$D$15+('Hidden inputs'!$C$16-'Hidden inputs'!$B$16)*'Hidden inputs'!$D$16+(FD210-'Hidden inputs'!$B$17)*'Hidden inputs'!$D$17,FD210&gt;'Hidden inputs'!$B$18,'Hidden inputs'!$C$15*'Hidden inputs'!$D$15+('Hidden inputs'!$C$16-'Hidden inputs'!$B$16)*'Hidden inputs'!$D$16+('Hidden inputs'!$C$17-'Hidden inputs'!$B$17)*'Hidden inputs'!$D$17+(FD210-'Hidden inputs'!$B$18)*'Hidden inputs'!$D$18))</f>
        <v/>
      </c>
      <c r="FF210" s="10" t="str">
        <f t="shared" ca="1" si="9721"/>
        <v/>
      </c>
      <c r="FG210" s="5" t="str">
        <f t="shared" ca="1" si="9632"/>
        <v/>
      </c>
      <c r="FH210" s="5" t="str">
        <f t="shared" ca="1" si="9633"/>
        <v/>
      </c>
      <c r="FI210" s="5" t="str">
        <f ca="1">IF($B210="","",'Hidden inputs'!$D$11*EZ210+'Hidden inputs'!$E$11*FA210)</f>
        <v/>
      </c>
      <c r="FJ210" s="11" t="str">
        <f t="shared" ca="1" si="9539"/>
        <v/>
      </c>
      <c r="FK210" s="9" t="str">
        <f t="shared" ca="1" si="9634"/>
        <v/>
      </c>
      <c r="FL210" s="3" t="str">
        <f t="shared" ca="1" si="9635"/>
        <v/>
      </c>
      <c r="FM210" s="5" t="str" cm="1">
        <f t="array" aca="1" ref="FM210" ca="1">IF($B210="","",IF(FL210=0,0,IF(DD_Payment="",0,IF(FL210&lt;_xlfn.IFS(DD_Frequency="Monthly",1,DD_Frequency="Quarterly",IF(MONTH(FL$2)=1,1,IF(MONTH(FL$2)=4,1,IF(MONTH(FL$2)=7,1,IF(MONTH(FL$2)=10,1,0)))),DD_Frequency="Annually",IF(MONTH(FL$2)=1,1,0))*DD_Payment,FL210,_xlfn.IFS(DD_Frequency="Monthly",1,DD_Frequency="Quarterly",IF(MONTH(FL$2)=1,1,IF(MONTH(FL$2)=4,1,IF(MONTH(FL$2)=7,1,IF(MONTH(FL$2)=10,1,0)))),DD_Frequency="Annually",IF(MONTH(FL$2)=1,1,0))*DD_Payment))))</f>
        <v/>
      </c>
      <c r="FN210" s="3" t="str">
        <f t="shared" ref="FN210" ca="1" si="10253">IF($B210="","",IF(FL210&gt;FM210,(FL210-FM210/2)*(rate_A*(FN$1/365)),0))</f>
        <v/>
      </c>
      <c r="FO210" s="3" t="str">
        <f t="shared" ca="1" si="9723"/>
        <v/>
      </c>
      <c r="FP210" s="3" t="str">
        <f t="shared" ref="FP210" ca="1" si="10254">IF($B210="","",FA210*(1+rate_A*FN$1/365))</f>
        <v/>
      </c>
      <c r="FQ210" s="3" t="str">
        <f t="shared" ref="FQ210" ca="1" si="10255">IF($B210="","",FB210*(1+rate_A*FN$1/365))</f>
        <v/>
      </c>
      <c r="FR210" s="3" t="str">
        <f t="shared" ref="FR210" ca="1" si="10256">IF($B210="","",FC210*(1+rate_joint*FN$1/365))</f>
        <v/>
      </c>
      <c r="FS210" s="5" t="str">
        <f t="shared" ca="1" si="9727"/>
        <v/>
      </c>
      <c r="FT210" s="5" t="str" cm="1">
        <f t="array" aca="1" ref="FT210" ca="1">IF(FS210="","",_xlfn.IFS(FS210&lt;='Hidden inputs'!$C$15,FS210*'Hidden inputs'!$D$15,FS210&lt;='Hidden inputs'!$C$16,'Hidden inputs'!$C$15*'Hidden inputs'!$D$15+(FS210-'Hidden inputs'!$B$16)*'Hidden inputs'!$D$16,FS210&lt;='Hidden inputs'!$C$17,'Hidden inputs'!$C$15*'Hidden inputs'!$D$15+('Hidden inputs'!$C$16-'Hidden inputs'!$B$16)*'Hidden inputs'!$D$16+(FS210-'Hidden inputs'!$B$17)*'Hidden inputs'!$D$17,FS210&gt;'Hidden inputs'!$B$18,'Hidden inputs'!$C$15*'Hidden inputs'!$D$15+('Hidden inputs'!$C$16-'Hidden inputs'!$B$16)*'Hidden inputs'!$D$16+('Hidden inputs'!$C$17-'Hidden inputs'!$B$17)*'Hidden inputs'!$D$17+(FS210-'Hidden inputs'!$B$18)*'Hidden inputs'!$D$18))</f>
        <v/>
      </c>
      <c r="FU210" s="10" t="str">
        <f t="shared" ca="1" si="9728"/>
        <v/>
      </c>
      <c r="FV210" s="5" t="str">
        <f t="shared" ca="1" si="9640"/>
        <v/>
      </c>
      <c r="FW210" s="5" t="str">
        <f t="shared" ca="1" si="9641"/>
        <v/>
      </c>
      <c r="FX210" s="5" t="str">
        <f ca="1">IF($B210="","",'Hidden inputs'!$D$11*FO210+'Hidden inputs'!$E$11*FP210)</f>
        <v/>
      </c>
      <c r="FY210" s="11" t="str">
        <f t="shared" ca="1" si="9544"/>
        <v/>
      </c>
      <c r="FZ210" s="9" t="str">
        <f t="shared" ca="1" si="9642"/>
        <v/>
      </c>
      <c r="GA210" s="5" t="str">
        <f t="shared" ca="1" si="9643"/>
        <v/>
      </c>
      <c r="GB210" s="5" t="str">
        <f t="shared" ca="1" si="9644"/>
        <v/>
      </c>
      <c r="GC210" s="5" t="str">
        <f t="shared" ca="1" si="9545"/>
        <v/>
      </c>
      <c r="GD210" s="5" t="str">
        <f t="shared" ca="1" si="9546"/>
        <v/>
      </c>
    </row>
    <row r="211" spans="1:186" x14ac:dyDescent="0.35">
      <c r="A211" s="2"/>
      <c r="B211" s="6" t="str">
        <f t="shared" ca="1" si="9547"/>
        <v/>
      </c>
      <c r="C211" s="5" t="str">
        <f t="shared" ca="1" si="9645"/>
        <v/>
      </c>
      <c r="D211" s="5" t="str" cm="1">
        <f t="array" aca="1" ref="D211" ca="1">IF($B211="","",IF(C211=0,0,IF(DD_Payment="",0,IF(C211&lt;_xlfn.IFS(DD_Frequency="Monthly",1,DD_Frequency="Quarterly",IF(MONTH(C$2)=1,1,IF(MONTH(C$2)=4,1,IF(MONTH(C$2)=7,1,IF(MONTH(C$2)=10,1,0)))),DD_Frequency="Annually",IF(MONTH(C$2)=1,1,0))*DD_Payment,C211,_xlfn.IFS(DD_Frequency="Monthly",1,DD_Frequency="Quarterly",IF(MONTH(C$2)=1,1,IF(MONTH(C$2)=4,1,IF(MONTH(C$2)=7,1,IF(MONTH(C$2)=10,1,0)))),DD_Frequency="Annually",IF(MONTH(C$2)=1,1,0))*DD_Payment))))</f>
        <v/>
      </c>
      <c r="E211" s="5" t="str">
        <f t="shared" ref="E211" ca="1" si="10257">IF(B211="","",IF(C211&gt;D211,(C211-D211/2)*(rate_A*(E$1/365)),0))</f>
        <v/>
      </c>
      <c r="F211" s="5" t="str">
        <f t="shared" ca="1" si="9549"/>
        <v/>
      </c>
      <c r="G211" s="5" t="str">
        <f t="shared" ref="G211" ca="1" si="10258">IF(B211="","",G210*(1+rate_A*E$1/365))</f>
        <v/>
      </c>
      <c r="H211" s="5" t="str">
        <f t="shared" ref="H211" ca="1" si="10259">IF(B211="","",H210*(1+rate_A*E$1/365))</f>
        <v/>
      </c>
      <c r="I211" s="5" t="str">
        <f t="shared" ref="I211" ca="1" si="10260">IF(B211="","",I210*(1+rate_joint*E$1/365))</f>
        <v/>
      </c>
      <c r="J211" s="5" t="str">
        <f t="shared" ca="1" si="9650"/>
        <v/>
      </c>
      <c r="K211" s="5" t="str" cm="1">
        <f t="array" aca="1" ref="K211" ca="1">IF(J211="","",_xlfn.IFS(J211&lt;='Hidden inputs'!$C$15,J211*'Hidden inputs'!$D$15,J211&lt;='Hidden inputs'!$C$16,'Hidden inputs'!$C$15*'Hidden inputs'!$D$15+(J211-'Hidden inputs'!$B$16)*'Hidden inputs'!$D$16,J211&lt;='Hidden inputs'!$C$17,'Hidden inputs'!$C$15*'Hidden inputs'!$D$15+('Hidden inputs'!$C$16-'Hidden inputs'!$B$16)*'Hidden inputs'!$D$16+(J211-'Hidden inputs'!$B$17)*'Hidden inputs'!$D$17,J211&gt;'Hidden inputs'!$B$18,'Hidden inputs'!$C$15*'Hidden inputs'!$D$15+('Hidden inputs'!$C$16-'Hidden inputs'!$B$16)*'Hidden inputs'!$D$16+('Hidden inputs'!$C$17-'Hidden inputs'!$B$17)*'Hidden inputs'!$D$17+(J211-'Hidden inputs'!$B$18)*'Hidden inputs'!$D$18))</f>
        <v/>
      </c>
      <c r="L211" s="11" t="str">
        <f t="shared" ca="1" si="9651"/>
        <v/>
      </c>
      <c r="M211" s="5" t="str">
        <f t="shared" ca="1" si="9553"/>
        <v/>
      </c>
      <c r="N211" s="5" t="str">
        <f t="shared" ca="1" si="9554"/>
        <v/>
      </c>
      <c r="O211" s="5" t="str">
        <f ca="1">IF(B211="","",'Hidden inputs'!$D$11*F211+'Hidden inputs'!$E$11*G211)</f>
        <v/>
      </c>
      <c r="P211" s="11" t="str">
        <f t="shared" ca="1" si="9488"/>
        <v/>
      </c>
      <c r="Q211" s="20" t="str">
        <f t="shared" ca="1" si="9489"/>
        <v/>
      </c>
      <c r="R211" s="3" t="str">
        <f t="shared" ca="1" si="9555"/>
        <v/>
      </c>
      <c r="S211" s="5" t="str" cm="1">
        <f t="array" aca="1" ref="S211" ca="1">IF($B211="","",IF(R211=0,0,IF(DD_Payment="",0,IF(R211&lt;_xlfn.IFS(DD_Frequency="Monthly",1,DD_Frequency="Quarterly",IF(MONTH(R$2)=1,1,IF(MONTH(R$2)=4,1,IF(MONTH(R$2)=7,1,IF(MONTH(R$2)=10,1,0)))),DD_Frequency="Annually",IF(MONTH(R$2)=1,1,0))*DD_Payment,R211,_xlfn.IFS(DD_Frequency="Monthly",1,DD_Frequency="Quarterly",IF(MONTH(R$2)=1,1,IF(MONTH(R$2)=4,1,IF(MONTH(R$2)=7,1,IF(MONTH(R$2)=10,1,0)))),DD_Frequency="Annually",IF(MONTH(R$2)=1,1,0))*DD_Payment))))</f>
        <v/>
      </c>
      <c r="T211" s="3" t="str">
        <f t="shared" ref="T211" ca="1" si="10261">IF(B211="","",IF(R211&gt;S211,(R211-S211/2)*(rate_A*((T$1+A211)/365)),0))</f>
        <v/>
      </c>
      <c r="U211" s="3" t="str">
        <f t="shared" ca="1" si="9557"/>
        <v/>
      </c>
      <c r="V211" s="3" t="str">
        <f t="shared" ref="V211" ca="1" si="10262">IF(B211="","",G211*(1+rate_A*(T$1+A211)/365))</f>
        <v/>
      </c>
      <c r="W211" s="3" t="str">
        <f t="shared" ref="W211" ca="1" si="10263">IF(B211="","",H211*(1+rate_A*(T$1+A211)/365))</f>
        <v/>
      </c>
      <c r="X211" s="3" t="str">
        <f t="shared" ref="X211" ca="1" si="10264">IF(B211="","",I211*(1+rate_joint*(T$1+A211)/365))</f>
        <v/>
      </c>
      <c r="Y211" s="5" t="str">
        <f t="shared" ca="1" si="9656"/>
        <v/>
      </c>
      <c r="Z211" s="5" t="str" cm="1">
        <f t="array" aca="1" ref="Z211" ca="1">IF(Y211="","",_xlfn.IFS(Y211&lt;='Hidden inputs'!$C$15,Y211*'Hidden inputs'!$D$15,Y211&lt;='Hidden inputs'!$C$16,'Hidden inputs'!$C$15*'Hidden inputs'!$D$15+(Y211-'Hidden inputs'!$B$16)*'Hidden inputs'!$D$16,Y211&lt;='Hidden inputs'!$C$17,'Hidden inputs'!$C$15*'Hidden inputs'!$D$15+('Hidden inputs'!$C$16-'Hidden inputs'!$B$16)*'Hidden inputs'!$D$16+(Y211-'Hidden inputs'!$B$17)*'Hidden inputs'!$D$17,Y211&gt;'Hidden inputs'!$B$18,'Hidden inputs'!$C$15*'Hidden inputs'!$D$15+('Hidden inputs'!$C$16-'Hidden inputs'!$B$16)*'Hidden inputs'!$D$16+('Hidden inputs'!$C$17-'Hidden inputs'!$B$17)*'Hidden inputs'!$D$17+(Y211-'Hidden inputs'!$B$18)*'Hidden inputs'!$D$18))</f>
        <v/>
      </c>
      <c r="AA211" s="10" t="str">
        <f t="shared" ca="1" si="9657"/>
        <v/>
      </c>
      <c r="AB211" s="5" t="str">
        <f t="shared" ca="1" si="9561"/>
        <v/>
      </c>
      <c r="AC211" s="5" t="str">
        <f t="shared" ca="1" si="9658"/>
        <v/>
      </c>
      <c r="AD211" s="5" t="str">
        <f ca="1">IF(B211="","",'Hidden inputs'!$D$11*U211+'Hidden inputs'!$E$11*V211)</f>
        <v/>
      </c>
      <c r="AE211" s="11" t="str">
        <f t="shared" ca="1" si="9494"/>
        <v/>
      </c>
      <c r="AF211" s="9" t="str">
        <f t="shared" ca="1" si="9562"/>
        <v/>
      </c>
      <c r="AG211" s="3" t="str">
        <f t="shared" ca="1" si="9563"/>
        <v/>
      </c>
      <c r="AH211" s="5" t="str" cm="1">
        <f t="array" aca="1" ref="AH211" ca="1">IF($B211="","",IF(AG211=0,0,IF(DD_Payment="",0,IF(AG211&lt;_xlfn.IFS(DD_Frequency="Monthly",1,DD_Frequency="Quarterly",IF(MONTH(AG$2)=1,1,IF(MONTH(AG$2)=4,1,IF(MONTH(AG$2)=7,1,IF(MONTH(AG$2)=10,1,0)))),DD_Frequency="Annually",IF(MONTH(AG$2)=1,1,0))*DD_Payment,AG211,_xlfn.IFS(DD_Frequency="Monthly",1,DD_Frequency="Quarterly",IF(MONTH(AG$2)=1,1,IF(MONTH(AG$2)=4,1,IF(MONTH(AG$2)=7,1,IF(MONTH(AG$2)=10,1,0)))),DD_Frequency="Annually",IF(MONTH(AG$2)=1,1,0))*DD_Payment))))</f>
        <v/>
      </c>
      <c r="AI211" s="3" t="str">
        <f t="shared" ref="AI211" ca="1" si="10265">IF($B211="","",IF(AG211&gt;AH211,(AG211-AH211/2)*(rate_A*(AI$1/365)),0))</f>
        <v/>
      </c>
      <c r="AJ211" s="3" t="str">
        <f t="shared" ca="1" si="9660"/>
        <v/>
      </c>
      <c r="AK211" s="3" t="str">
        <f t="shared" ref="AK211" ca="1" si="10266">IF($B211="","",V211*(1+rate_A*AI$1/365))</f>
        <v/>
      </c>
      <c r="AL211" s="3" t="str">
        <f t="shared" ref="AL211" ca="1" si="10267">IF($B211="","",W211*(1+rate_A*AI$1/365))</f>
        <v/>
      </c>
      <c r="AM211" s="3" t="str">
        <f t="shared" ref="AM211" ca="1" si="10268">IF($B211="","",X211*(1+rate_joint*AI$1/365))</f>
        <v/>
      </c>
      <c r="AN211" s="5" t="str">
        <f t="shared" ca="1" si="9664"/>
        <v/>
      </c>
      <c r="AO211" s="5" t="str" cm="1">
        <f t="array" aca="1" ref="AO211" ca="1">IF(AN211="","",_xlfn.IFS(AN211&lt;='Hidden inputs'!$C$15,AN211*'Hidden inputs'!$D$15,AN211&lt;='Hidden inputs'!$C$16,'Hidden inputs'!$C$15*'Hidden inputs'!$D$15+(AN211-'Hidden inputs'!$B$16)*'Hidden inputs'!$D$16,AN211&lt;='Hidden inputs'!$C$17,'Hidden inputs'!$C$15*'Hidden inputs'!$D$15+('Hidden inputs'!$C$16-'Hidden inputs'!$B$16)*'Hidden inputs'!$D$16+(AN211-'Hidden inputs'!$B$17)*'Hidden inputs'!$D$17,AN211&gt;'Hidden inputs'!$B$18,'Hidden inputs'!$C$15*'Hidden inputs'!$D$15+('Hidden inputs'!$C$16-'Hidden inputs'!$B$16)*'Hidden inputs'!$D$16+('Hidden inputs'!$C$17-'Hidden inputs'!$B$17)*'Hidden inputs'!$D$17+(AN211-'Hidden inputs'!$B$18)*'Hidden inputs'!$D$18))</f>
        <v/>
      </c>
      <c r="AP211" s="10" t="str">
        <f t="shared" ca="1" si="9665"/>
        <v/>
      </c>
      <c r="AQ211" s="5" t="str">
        <f t="shared" ca="1" si="9568"/>
        <v/>
      </c>
      <c r="AR211" s="5" t="str">
        <f t="shared" ca="1" si="9569"/>
        <v/>
      </c>
      <c r="AS211" s="5" t="str">
        <f ca="1">IF($B211="","",'Hidden inputs'!$D$11*AJ211+'Hidden inputs'!$E$11*AK211)</f>
        <v/>
      </c>
      <c r="AT211" s="11" t="str">
        <f t="shared" ca="1" si="9499"/>
        <v/>
      </c>
      <c r="AU211" s="9" t="str">
        <f t="shared" ca="1" si="9570"/>
        <v/>
      </c>
      <c r="AV211" s="3" t="str">
        <f t="shared" ca="1" si="9571"/>
        <v/>
      </c>
      <c r="AW211" s="5" t="str" cm="1">
        <f t="array" aca="1" ref="AW211" ca="1">IF($B211="","",IF(AV211=0,0,IF(DD_Payment="",0,IF(AV211&lt;_xlfn.IFS(DD_Frequency="Monthly",1,DD_Frequency="Quarterly",IF(MONTH(AV$2)=1,1,IF(MONTH(AV$2)=4,1,IF(MONTH(AV$2)=7,1,IF(MONTH(AV$2)=10,1,0)))),DD_Frequency="Annually",IF(MONTH(AV$2)=1,1,0))*DD_Payment,AV211,_xlfn.IFS(DD_Frequency="Monthly",1,DD_Frequency="Quarterly",IF(MONTH(AV$2)=1,1,IF(MONTH(AV$2)=4,1,IF(MONTH(AV$2)=7,1,IF(MONTH(AV$2)=10,1,0)))),DD_Frequency="Annually",IF(MONTH(AV$2)=1,1,0))*DD_Payment))))</f>
        <v/>
      </c>
      <c r="AX211" s="3" t="str">
        <f t="shared" ref="AX211" ca="1" si="10269">IF($B211="","",IF(AV211&gt;AW211,(AV211-AW211/2)*(rate_A*(AX$1/365)),0))</f>
        <v/>
      </c>
      <c r="AY211" s="3" t="str">
        <f t="shared" ca="1" si="9667"/>
        <v/>
      </c>
      <c r="AZ211" s="3" t="str">
        <f t="shared" ref="AZ211" ca="1" si="10270">IF($B211="","",AK211*(1+rate_A*AX$1/365))</f>
        <v/>
      </c>
      <c r="BA211" s="3" t="str">
        <f t="shared" ref="BA211" ca="1" si="10271">IF($B211="","",AL211*(1+rate_A*AX$1/365))</f>
        <v/>
      </c>
      <c r="BB211" s="3" t="str">
        <f t="shared" ref="BB211" ca="1" si="10272">IF($B211="","",AM211*(1+rate_joint*AX$1/365))</f>
        <v/>
      </c>
      <c r="BC211" s="5" t="str">
        <f t="shared" ca="1" si="9671"/>
        <v/>
      </c>
      <c r="BD211" s="5" t="str" cm="1">
        <f t="array" aca="1" ref="BD211" ca="1">IF(BC211="","",_xlfn.IFS(BC211&lt;='Hidden inputs'!$C$15,BC211*'Hidden inputs'!$D$15,BC211&lt;='Hidden inputs'!$C$16,'Hidden inputs'!$C$15*'Hidden inputs'!$D$15+(BC211-'Hidden inputs'!$B$16)*'Hidden inputs'!$D$16,BC211&lt;='Hidden inputs'!$C$17,'Hidden inputs'!$C$15*'Hidden inputs'!$D$15+('Hidden inputs'!$C$16-'Hidden inputs'!$B$16)*'Hidden inputs'!$D$16+(BC211-'Hidden inputs'!$B$17)*'Hidden inputs'!$D$17,BC211&gt;'Hidden inputs'!$B$18,'Hidden inputs'!$C$15*'Hidden inputs'!$D$15+('Hidden inputs'!$C$16-'Hidden inputs'!$B$16)*'Hidden inputs'!$D$16+('Hidden inputs'!$C$17-'Hidden inputs'!$B$17)*'Hidden inputs'!$D$17+(BC211-'Hidden inputs'!$B$18)*'Hidden inputs'!$D$18))</f>
        <v/>
      </c>
      <c r="BE211" s="10" t="str">
        <f t="shared" ca="1" si="9672"/>
        <v/>
      </c>
      <c r="BF211" s="5" t="str">
        <f t="shared" ca="1" si="9576"/>
        <v/>
      </c>
      <c r="BG211" s="5" t="str">
        <f t="shared" ca="1" si="9577"/>
        <v/>
      </c>
      <c r="BH211" s="5" t="str">
        <f ca="1">IF($B211="","",'Hidden inputs'!$D$11*AY211+'Hidden inputs'!$E$11*AZ211)</f>
        <v/>
      </c>
      <c r="BI211" s="11" t="str">
        <f t="shared" ca="1" si="9504"/>
        <v/>
      </c>
      <c r="BJ211" s="9" t="str">
        <f t="shared" ca="1" si="9578"/>
        <v/>
      </c>
      <c r="BK211" s="3" t="str">
        <f t="shared" ca="1" si="9579"/>
        <v/>
      </c>
      <c r="BL211" s="5" t="str" cm="1">
        <f t="array" aca="1" ref="BL211" ca="1">IF($B211="","",IF(BK211=0,0,IF(DD_Payment="",0,IF(BK211&lt;_xlfn.IFS(DD_Frequency="Monthly",1,DD_Frequency="Quarterly",IF(MONTH(BK$2)=1,1,IF(MONTH(BK$2)=4,1,IF(MONTH(BK$2)=7,1,IF(MONTH(BK$2)=10,1,0)))),DD_Frequency="Annually",IF(MONTH(BK$2)=1,1,0))*DD_Payment,BK211,_xlfn.IFS(DD_Frequency="Monthly",1,DD_Frequency="Quarterly",IF(MONTH(BK$2)=1,1,IF(MONTH(BK$2)=4,1,IF(MONTH(BK$2)=7,1,IF(MONTH(BK$2)=10,1,0)))),DD_Frequency="Annually",IF(MONTH(BK$2)=1,1,0))*DD_Payment))))</f>
        <v/>
      </c>
      <c r="BM211" s="3" t="str">
        <f t="shared" ref="BM211" ca="1" si="10273">IF($B211="","",IF(BK211&gt;BL211,(BK211-BL211/2)*(rate_A*(BM$1/365)),0))</f>
        <v/>
      </c>
      <c r="BN211" s="3" t="str">
        <f t="shared" ca="1" si="9674"/>
        <v/>
      </c>
      <c r="BO211" s="3" t="str">
        <f t="shared" ref="BO211" ca="1" si="10274">IF($B211="","",AZ211*(1+rate_A*BM$1/365))</f>
        <v/>
      </c>
      <c r="BP211" s="3" t="str">
        <f t="shared" ref="BP211" ca="1" si="10275">IF($B211="","",BA211*(1+rate_A*BM$1/365))</f>
        <v/>
      </c>
      <c r="BQ211" s="3" t="str">
        <f t="shared" ref="BQ211" ca="1" si="10276">IF($B211="","",BB211*(1+rate_joint*BM$1/365))</f>
        <v/>
      </c>
      <c r="BR211" s="5" t="str">
        <f t="shared" ca="1" si="9678"/>
        <v/>
      </c>
      <c r="BS211" s="5" t="str" cm="1">
        <f t="array" aca="1" ref="BS211" ca="1">IF(BR211="","",_xlfn.IFS(BR211&lt;='Hidden inputs'!$C$15,BR211*'Hidden inputs'!$D$15,BR211&lt;='Hidden inputs'!$C$16,'Hidden inputs'!$C$15*'Hidden inputs'!$D$15+(BR211-'Hidden inputs'!$B$16)*'Hidden inputs'!$D$16,BR211&lt;='Hidden inputs'!$C$17,'Hidden inputs'!$C$15*'Hidden inputs'!$D$15+('Hidden inputs'!$C$16-'Hidden inputs'!$B$16)*'Hidden inputs'!$D$16+(BR211-'Hidden inputs'!$B$17)*'Hidden inputs'!$D$17,BR211&gt;'Hidden inputs'!$B$18,'Hidden inputs'!$C$15*'Hidden inputs'!$D$15+('Hidden inputs'!$C$16-'Hidden inputs'!$B$16)*'Hidden inputs'!$D$16+('Hidden inputs'!$C$17-'Hidden inputs'!$B$17)*'Hidden inputs'!$D$17+(BR211-'Hidden inputs'!$B$18)*'Hidden inputs'!$D$18))</f>
        <v/>
      </c>
      <c r="BT211" s="10" t="str">
        <f t="shared" ca="1" si="9679"/>
        <v/>
      </c>
      <c r="BU211" s="5" t="str">
        <f t="shared" ca="1" si="9584"/>
        <v/>
      </c>
      <c r="BV211" s="5" t="str">
        <f t="shared" ca="1" si="9585"/>
        <v/>
      </c>
      <c r="BW211" s="5" t="str">
        <f ca="1">IF($B211="","",'Hidden inputs'!$D$11*BN211+'Hidden inputs'!$E$11*BO211)</f>
        <v/>
      </c>
      <c r="BX211" s="11" t="str">
        <f t="shared" ca="1" si="9509"/>
        <v/>
      </c>
      <c r="BY211" s="9" t="str">
        <f t="shared" ca="1" si="9586"/>
        <v/>
      </c>
      <c r="BZ211" s="3" t="str">
        <f t="shared" ca="1" si="9587"/>
        <v/>
      </c>
      <c r="CA211" s="5" t="str" cm="1">
        <f t="array" aca="1" ref="CA211" ca="1">IF($B211="","",IF(BZ211=0,0,IF(DD_Payment="",0,IF(BZ211&lt;_xlfn.IFS(DD_Frequency="Monthly",1,DD_Frequency="Quarterly",IF(MONTH(BZ$2)=1,1,IF(MONTH(BZ$2)=4,1,IF(MONTH(BZ$2)=7,1,IF(MONTH(BZ$2)=10,1,0)))),DD_Frequency="Annually",IF(MONTH(BZ$2)=1,1,0))*DD_Payment,BZ211,_xlfn.IFS(DD_Frequency="Monthly",1,DD_Frequency="Quarterly",IF(MONTH(BZ$2)=1,1,IF(MONTH(BZ$2)=4,1,IF(MONTH(BZ$2)=7,1,IF(MONTH(BZ$2)=10,1,0)))),DD_Frequency="Annually",IF(MONTH(BZ$2)=1,1,0))*DD_Payment))))</f>
        <v/>
      </c>
      <c r="CB211" s="3" t="str">
        <f t="shared" ref="CB211" ca="1" si="10277">IF($B211="","",IF(BZ211&gt;CA211,(BZ211-CA211/2)*(rate_A*(CB$1/365)),0))</f>
        <v/>
      </c>
      <c r="CC211" s="3" t="str">
        <f t="shared" ca="1" si="9681"/>
        <v/>
      </c>
      <c r="CD211" s="3" t="str">
        <f t="shared" ref="CD211" ca="1" si="10278">IF($B211="","",BO211*(1+rate_A*CB$1/365))</f>
        <v/>
      </c>
      <c r="CE211" s="3" t="str">
        <f t="shared" ref="CE211" ca="1" si="10279">IF($B211="","",BP211*(1+rate_A*CB$1/365))</f>
        <v/>
      </c>
      <c r="CF211" s="3" t="str">
        <f t="shared" ref="CF211" ca="1" si="10280">IF($B211="","",BQ211*(1+rate_joint*CB$1/365))</f>
        <v/>
      </c>
      <c r="CG211" s="5" t="str">
        <f t="shared" ca="1" si="9685"/>
        <v/>
      </c>
      <c r="CH211" s="5" t="str" cm="1">
        <f t="array" aca="1" ref="CH211" ca="1">IF(CG211="","",_xlfn.IFS(CG211&lt;='Hidden inputs'!$C$15,CG211*'Hidden inputs'!$D$15,CG211&lt;='Hidden inputs'!$C$16,'Hidden inputs'!$C$15*'Hidden inputs'!$D$15+(CG211-'Hidden inputs'!$B$16)*'Hidden inputs'!$D$16,CG211&lt;='Hidden inputs'!$C$17,'Hidden inputs'!$C$15*'Hidden inputs'!$D$15+('Hidden inputs'!$C$16-'Hidden inputs'!$B$16)*'Hidden inputs'!$D$16+(CG211-'Hidden inputs'!$B$17)*'Hidden inputs'!$D$17,CG211&gt;'Hidden inputs'!$B$18,'Hidden inputs'!$C$15*'Hidden inputs'!$D$15+('Hidden inputs'!$C$16-'Hidden inputs'!$B$16)*'Hidden inputs'!$D$16+('Hidden inputs'!$C$17-'Hidden inputs'!$B$17)*'Hidden inputs'!$D$17+(CG211-'Hidden inputs'!$B$18)*'Hidden inputs'!$D$18))</f>
        <v/>
      </c>
      <c r="CI211" s="10" t="str">
        <f t="shared" ca="1" si="9686"/>
        <v/>
      </c>
      <c r="CJ211" s="5" t="str">
        <f t="shared" ca="1" si="9592"/>
        <v/>
      </c>
      <c r="CK211" s="5" t="str">
        <f t="shared" ca="1" si="9593"/>
        <v/>
      </c>
      <c r="CL211" s="5" t="str">
        <f ca="1">IF($B211="","",'Hidden inputs'!$D$11*CC211+'Hidden inputs'!$E$11*CD211)</f>
        <v/>
      </c>
      <c r="CM211" s="11" t="str">
        <f t="shared" ca="1" si="9514"/>
        <v/>
      </c>
      <c r="CN211" s="9" t="str">
        <f t="shared" ca="1" si="9594"/>
        <v/>
      </c>
      <c r="CO211" s="3" t="str">
        <f t="shared" ca="1" si="9595"/>
        <v/>
      </c>
      <c r="CP211" s="5" t="str" cm="1">
        <f t="array" aca="1" ref="CP211" ca="1">IF($B211="","",IF(CO211=0,0,IF(DD_Payment="",0,IF(CO211&lt;_xlfn.IFS(DD_Frequency="Monthly",1,DD_Frequency="Quarterly",IF(MONTH(CO$2)=1,1,IF(MONTH(CO$2)=4,1,IF(MONTH(CO$2)=7,1,IF(MONTH(CO$2)=10,1,0)))),DD_Frequency="Annually",IF(MONTH(CO$2)=1,1,0))*DD_Payment,CO211,_xlfn.IFS(DD_Frequency="Monthly",1,DD_Frequency="Quarterly",IF(MONTH(CO$2)=1,1,IF(MONTH(CO$2)=4,1,IF(MONTH(CO$2)=7,1,IF(MONTH(CO$2)=10,1,0)))),DD_Frequency="Annually",IF(MONTH(CO$2)=1,1,0))*DD_Payment))))</f>
        <v/>
      </c>
      <c r="CQ211" s="3" t="str">
        <f t="shared" ref="CQ211" ca="1" si="10281">IF($B211="","",IF(CO211&gt;CP211,(CO211-CP211/2)*(rate_A*(CQ$1/365)),0))</f>
        <v/>
      </c>
      <c r="CR211" s="3" t="str">
        <f t="shared" ca="1" si="9688"/>
        <v/>
      </c>
      <c r="CS211" s="3" t="str">
        <f t="shared" ref="CS211" ca="1" si="10282">IF($B211="","",CD211*(1+rate_A*CQ$1/365))</f>
        <v/>
      </c>
      <c r="CT211" s="3" t="str">
        <f t="shared" ref="CT211" ca="1" si="10283">IF($B211="","",CE211*(1+rate_A*CQ$1/365))</f>
        <v/>
      </c>
      <c r="CU211" s="3" t="str">
        <f t="shared" ref="CU211" ca="1" si="10284">IF($B211="","",CF211*(1+rate_joint*CQ$1/365))</f>
        <v/>
      </c>
      <c r="CV211" s="5" t="str">
        <f t="shared" ca="1" si="9692"/>
        <v/>
      </c>
      <c r="CW211" s="5" t="str" cm="1">
        <f t="array" aca="1" ref="CW211" ca="1">IF(CV211="","",_xlfn.IFS(CV211&lt;='Hidden inputs'!$C$15,CV211*'Hidden inputs'!$D$15,CV211&lt;='Hidden inputs'!$C$16,'Hidden inputs'!$C$15*'Hidden inputs'!$D$15+(CV211-'Hidden inputs'!$B$16)*'Hidden inputs'!$D$16,CV211&lt;='Hidden inputs'!$C$17,'Hidden inputs'!$C$15*'Hidden inputs'!$D$15+('Hidden inputs'!$C$16-'Hidden inputs'!$B$16)*'Hidden inputs'!$D$16+(CV211-'Hidden inputs'!$B$17)*'Hidden inputs'!$D$17,CV211&gt;'Hidden inputs'!$B$18,'Hidden inputs'!$C$15*'Hidden inputs'!$D$15+('Hidden inputs'!$C$16-'Hidden inputs'!$B$16)*'Hidden inputs'!$D$16+('Hidden inputs'!$C$17-'Hidden inputs'!$B$17)*'Hidden inputs'!$D$17+(CV211-'Hidden inputs'!$B$18)*'Hidden inputs'!$D$18))</f>
        <v/>
      </c>
      <c r="CX211" s="10" t="str">
        <f t="shared" ca="1" si="9693"/>
        <v/>
      </c>
      <c r="CY211" s="5" t="str">
        <f t="shared" ca="1" si="9600"/>
        <v/>
      </c>
      <c r="CZ211" s="5" t="str">
        <f t="shared" ca="1" si="9601"/>
        <v/>
      </c>
      <c r="DA211" s="5" t="str">
        <f ca="1">IF($B211="","",'Hidden inputs'!$D$11*CR211+'Hidden inputs'!$E$11*CS211)</f>
        <v/>
      </c>
      <c r="DB211" s="11" t="str">
        <f t="shared" ca="1" si="9519"/>
        <v/>
      </c>
      <c r="DC211" s="9" t="str">
        <f t="shared" ca="1" si="9602"/>
        <v/>
      </c>
      <c r="DD211" s="3" t="str">
        <f t="shared" ca="1" si="9603"/>
        <v/>
      </c>
      <c r="DE211" s="5" t="str" cm="1">
        <f t="array" aca="1" ref="DE211" ca="1">IF($B211="","",IF(DD211=0,0,IF(DD_Payment="",0,IF(DD211&lt;_xlfn.IFS(DD_Frequency="Monthly",1,DD_Frequency="Quarterly",IF(MONTH(DD$2)=1,1,IF(MONTH(DD$2)=4,1,IF(MONTH(DD$2)=7,1,IF(MONTH(DD$2)=10,1,0)))),DD_Frequency="Annually",IF(MONTH(DD$2)=1,1,0))*DD_Payment,DD211,_xlfn.IFS(DD_Frequency="Monthly",1,DD_Frequency="Quarterly",IF(MONTH(DD$2)=1,1,IF(MONTH(DD$2)=4,1,IF(MONTH(DD$2)=7,1,IF(MONTH(DD$2)=10,1,0)))),DD_Frequency="Annually",IF(MONTH(DD$2)=1,1,0))*DD_Payment))))</f>
        <v/>
      </c>
      <c r="DF211" s="3" t="str">
        <f t="shared" ref="DF211" ca="1" si="10285">IF($B211="","",IF(DD211&gt;DE211,(DD211-DE211/2)*(rate_A*(DF$1/365)),0))</f>
        <v/>
      </c>
      <c r="DG211" s="3" t="str">
        <f t="shared" ca="1" si="9695"/>
        <v/>
      </c>
      <c r="DH211" s="3" t="str">
        <f t="shared" ref="DH211" ca="1" si="10286">IF($B211="","",CS211*(1+rate_A*DF$1/365))</f>
        <v/>
      </c>
      <c r="DI211" s="3" t="str">
        <f t="shared" ref="DI211" ca="1" si="10287">IF($B211="","",CT211*(1+rate_A*DF$1/365))</f>
        <v/>
      </c>
      <c r="DJ211" s="3" t="str">
        <f t="shared" ref="DJ211" ca="1" si="10288">IF($B211="","",CU211*(1+rate_joint*DF$1/365))</f>
        <v/>
      </c>
      <c r="DK211" s="5" t="str">
        <f t="shared" ca="1" si="9699"/>
        <v/>
      </c>
      <c r="DL211" s="5" t="str" cm="1">
        <f t="array" aca="1" ref="DL211" ca="1">IF(DK211="","",_xlfn.IFS(DK211&lt;='Hidden inputs'!$C$15,DK211*'Hidden inputs'!$D$15,DK211&lt;='Hidden inputs'!$C$16,'Hidden inputs'!$C$15*'Hidden inputs'!$D$15+(DK211-'Hidden inputs'!$B$16)*'Hidden inputs'!$D$16,DK211&lt;='Hidden inputs'!$C$17,'Hidden inputs'!$C$15*'Hidden inputs'!$D$15+('Hidden inputs'!$C$16-'Hidden inputs'!$B$16)*'Hidden inputs'!$D$16+(DK211-'Hidden inputs'!$B$17)*'Hidden inputs'!$D$17,DK211&gt;'Hidden inputs'!$B$18,'Hidden inputs'!$C$15*'Hidden inputs'!$D$15+('Hidden inputs'!$C$16-'Hidden inputs'!$B$16)*'Hidden inputs'!$D$16+('Hidden inputs'!$C$17-'Hidden inputs'!$B$17)*'Hidden inputs'!$D$17+(DK211-'Hidden inputs'!$B$18)*'Hidden inputs'!$D$18))</f>
        <v/>
      </c>
      <c r="DM211" s="10" t="str">
        <f t="shared" ca="1" si="9700"/>
        <v/>
      </c>
      <c r="DN211" s="5" t="str">
        <f t="shared" ca="1" si="9608"/>
        <v/>
      </c>
      <c r="DO211" s="5" t="str">
        <f t="shared" ca="1" si="9609"/>
        <v/>
      </c>
      <c r="DP211" s="5" t="str">
        <f ca="1">IF($B211="","",'Hidden inputs'!$D$11*DG211+'Hidden inputs'!$E$11*DH211)</f>
        <v/>
      </c>
      <c r="DQ211" s="11" t="str">
        <f t="shared" ca="1" si="9524"/>
        <v/>
      </c>
      <c r="DR211" s="9" t="str">
        <f t="shared" ca="1" si="9610"/>
        <v/>
      </c>
      <c r="DS211" s="3" t="str">
        <f t="shared" ca="1" si="9611"/>
        <v/>
      </c>
      <c r="DT211" s="5" t="str" cm="1">
        <f t="array" aca="1" ref="DT211" ca="1">IF($B211="","",IF(DS211=0,0,IF(DD_Payment="",0,IF(DS211&lt;_xlfn.IFS(DD_Frequency="Monthly",1,DD_Frequency="Quarterly",IF(MONTH(DS$2)=1,1,IF(MONTH(DS$2)=4,1,IF(MONTH(DS$2)=7,1,IF(MONTH(DS$2)=10,1,0)))),DD_Frequency="Annually",IF(MONTH(DS$2)=1,1,0))*DD_Payment,DS211,_xlfn.IFS(DD_Frequency="Monthly",1,DD_Frequency="Quarterly",IF(MONTH(DS$2)=1,1,IF(MONTH(DS$2)=4,1,IF(MONTH(DS$2)=7,1,IF(MONTH(DS$2)=10,1,0)))),DD_Frequency="Annually",IF(MONTH(DS$2)=1,1,0))*DD_Payment))))</f>
        <v/>
      </c>
      <c r="DU211" s="3" t="str">
        <f t="shared" ref="DU211" ca="1" si="10289">IF($B211="","",IF(DS211&gt;DT211,(DS211-DT211/2)*(rate_A*(DU$1/365)),0))</f>
        <v/>
      </c>
      <c r="DV211" s="3" t="str">
        <f t="shared" ca="1" si="9702"/>
        <v/>
      </c>
      <c r="DW211" s="3" t="str">
        <f t="shared" ref="DW211" ca="1" si="10290">IF($B211="","",DH211*(1+rate_A*DU$1/365))</f>
        <v/>
      </c>
      <c r="DX211" s="3" t="str">
        <f t="shared" ref="DX211" ca="1" si="10291">IF($B211="","",DI211*(1+rate_A*DU$1/365))</f>
        <v/>
      </c>
      <c r="DY211" s="3" t="str">
        <f t="shared" ref="DY211" ca="1" si="10292">IF($B211="","",DJ211*(1+rate_joint*DU$1/365))</f>
        <v/>
      </c>
      <c r="DZ211" s="5" t="str">
        <f t="shared" ca="1" si="9706"/>
        <v/>
      </c>
      <c r="EA211" s="5" t="str" cm="1">
        <f t="array" aca="1" ref="EA211" ca="1">IF(DZ211="","",_xlfn.IFS(DZ211&lt;='Hidden inputs'!$C$15,DZ211*'Hidden inputs'!$D$15,DZ211&lt;='Hidden inputs'!$C$16,'Hidden inputs'!$C$15*'Hidden inputs'!$D$15+(DZ211-'Hidden inputs'!$B$16)*'Hidden inputs'!$D$16,DZ211&lt;='Hidden inputs'!$C$17,'Hidden inputs'!$C$15*'Hidden inputs'!$D$15+('Hidden inputs'!$C$16-'Hidden inputs'!$B$16)*'Hidden inputs'!$D$16+(DZ211-'Hidden inputs'!$B$17)*'Hidden inputs'!$D$17,DZ211&gt;'Hidden inputs'!$B$18,'Hidden inputs'!$C$15*'Hidden inputs'!$D$15+('Hidden inputs'!$C$16-'Hidden inputs'!$B$16)*'Hidden inputs'!$D$16+('Hidden inputs'!$C$17-'Hidden inputs'!$B$17)*'Hidden inputs'!$D$17+(DZ211-'Hidden inputs'!$B$18)*'Hidden inputs'!$D$18))</f>
        <v/>
      </c>
      <c r="EB211" s="10" t="str">
        <f t="shared" ca="1" si="9707"/>
        <v/>
      </c>
      <c r="EC211" s="5" t="str">
        <f t="shared" ca="1" si="9616"/>
        <v/>
      </c>
      <c r="ED211" s="5" t="str">
        <f t="shared" ca="1" si="9617"/>
        <v/>
      </c>
      <c r="EE211" s="5" t="str">
        <f ca="1">IF($B211="","",'Hidden inputs'!$D$11*DV211+'Hidden inputs'!$E$11*DW211)</f>
        <v/>
      </c>
      <c r="EF211" s="11" t="str">
        <f t="shared" ca="1" si="9529"/>
        <v/>
      </c>
      <c r="EG211" s="9" t="str">
        <f t="shared" ca="1" si="9618"/>
        <v/>
      </c>
      <c r="EH211" s="3" t="str">
        <f t="shared" ca="1" si="9619"/>
        <v/>
      </c>
      <c r="EI211" s="5" t="str" cm="1">
        <f t="array" aca="1" ref="EI211" ca="1">IF($B211="","",IF(EH211=0,0,IF(DD_Payment="",0,IF(EH211&lt;_xlfn.IFS(DD_Frequency="Monthly",1,DD_Frequency="Quarterly",IF(MONTH(EH$2)=1,1,IF(MONTH(EH$2)=4,1,IF(MONTH(EH$2)=7,1,IF(MONTH(EH$2)=10,1,0)))),DD_Frequency="Annually",IF(MONTH(EH$2)=1,1,0))*DD_Payment,EH211,_xlfn.IFS(DD_Frequency="Monthly",1,DD_Frequency="Quarterly",IF(MONTH(EH$2)=1,1,IF(MONTH(EH$2)=4,1,IF(MONTH(EH$2)=7,1,IF(MONTH(EH$2)=10,1,0)))),DD_Frequency="Annually",IF(MONTH(EH$2)=1,1,0))*DD_Payment))))</f>
        <v/>
      </c>
      <c r="EJ211" s="3" t="str">
        <f t="shared" ref="EJ211" ca="1" si="10293">IF($B211="","",IF(EH211&gt;EI211,(EH211-EI211/2)*(rate_A*(EJ$1/365)),0))</f>
        <v/>
      </c>
      <c r="EK211" s="3" t="str">
        <f t="shared" ca="1" si="9709"/>
        <v/>
      </c>
      <c r="EL211" s="3" t="str">
        <f t="shared" ref="EL211" ca="1" si="10294">IF($B211="","",DW211*(1+rate_A*EJ$1/365))</f>
        <v/>
      </c>
      <c r="EM211" s="3" t="str">
        <f t="shared" ref="EM211" ca="1" si="10295">IF($B211="","",DX211*(1+rate_A*EJ$1/365))</f>
        <v/>
      </c>
      <c r="EN211" s="3" t="str">
        <f t="shared" ref="EN211" ca="1" si="10296">IF($B211="","",DY211*(1+rate_joint*EJ$1/365))</f>
        <v/>
      </c>
      <c r="EO211" s="5" t="str">
        <f t="shared" ca="1" si="9713"/>
        <v/>
      </c>
      <c r="EP211" s="5" t="str" cm="1">
        <f t="array" aca="1" ref="EP211" ca="1">IF(EO211="","",_xlfn.IFS(EO211&lt;='Hidden inputs'!$C$15,EO211*'Hidden inputs'!$D$15,EO211&lt;='Hidden inputs'!$C$16,'Hidden inputs'!$C$15*'Hidden inputs'!$D$15+(EO211-'Hidden inputs'!$B$16)*'Hidden inputs'!$D$16,EO211&lt;='Hidden inputs'!$C$17,'Hidden inputs'!$C$15*'Hidden inputs'!$D$15+('Hidden inputs'!$C$16-'Hidden inputs'!$B$16)*'Hidden inputs'!$D$16+(EO211-'Hidden inputs'!$B$17)*'Hidden inputs'!$D$17,EO211&gt;'Hidden inputs'!$B$18,'Hidden inputs'!$C$15*'Hidden inputs'!$D$15+('Hidden inputs'!$C$16-'Hidden inputs'!$B$16)*'Hidden inputs'!$D$16+('Hidden inputs'!$C$17-'Hidden inputs'!$B$17)*'Hidden inputs'!$D$17+(EO211-'Hidden inputs'!$B$18)*'Hidden inputs'!$D$18))</f>
        <v/>
      </c>
      <c r="EQ211" s="10" t="str">
        <f t="shared" ca="1" si="9714"/>
        <v/>
      </c>
      <c r="ER211" s="5" t="str">
        <f t="shared" ca="1" si="9624"/>
        <v/>
      </c>
      <c r="ES211" s="5" t="str">
        <f t="shared" ca="1" si="9625"/>
        <v/>
      </c>
      <c r="ET211" s="5" t="str">
        <f ca="1">IF($B211="","",'Hidden inputs'!$D$11*EK211+'Hidden inputs'!$E$11*EL211)</f>
        <v/>
      </c>
      <c r="EU211" s="11" t="str">
        <f t="shared" ca="1" si="9534"/>
        <v/>
      </c>
      <c r="EV211" s="9" t="str">
        <f t="shared" ca="1" si="9626"/>
        <v/>
      </c>
      <c r="EW211" s="3" t="str">
        <f t="shared" ca="1" si="9627"/>
        <v/>
      </c>
      <c r="EX211" s="5" t="str" cm="1">
        <f t="array" aca="1" ref="EX211" ca="1">IF($B211="","",IF(EW211=0,0,IF(DD_Payment="",0,IF(EW211&lt;_xlfn.IFS(DD_Frequency="Monthly",1,DD_Frequency="Quarterly",IF(MONTH(EW$2)=1,1,IF(MONTH(EW$2)=4,1,IF(MONTH(EW$2)=7,1,IF(MONTH(EW$2)=10,1,0)))),DD_Frequency="Annually",IF(MONTH(EW$2)=1,1,0))*DD_Payment,EW211,_xlfn.IFS(DD_Frequency="Monthly",1,DD_Frequency="Quarterly",IF(MONTH(EW$2)=1,1,IF(MONTH(EW$2)=4,1,IF(MONTH(EW$2)=7,1,IF(MONTH(EW$2)=10,1,0)))),DD_Frequency="Annually",IF(MONTH(EW$2)=1,1,0))*DD_Payment))))</f>
        <v/>
      </c>
      <c r="EY211" s="3" t="str">
        <f t="shared" ref="EY211" ca="1" si="10297">IF($B211="","",IF(EW211&gt;EX211,(EW211-EX211/2)*(rate_A*(EY$1/365)),0))</f>
        <v/>
      </c>
      <c r="EZ211" s="3" t="str">
        <f t="shared" ca="1" si="9716"/>
        <v/>
      </c>
      <c r="FA211" s="3" t="str">
        <f t="shared" ref="FA211" ca="1" si="10298">IF($B211="","",EL211*(1+rate_A*EY$1/365))</f>
        <v/>
      </c>
      <c r="FB211" s="3" t="str">
        <f t="shared" ref="FB211" ca="1" si="10299">IF($B211="","",EM211*(1+rate_A*EY$1/365))</f>
        <v/>
      </c>
      <c r="FC211" s="3" t="str">
        <f t="shared" ref="FC211" ca="1" si="10300">IF($B211="","",EN211*(1+rate_joint*EY$1/365))</f>
        <v/>
      </c>
      <c r="FD211" s="5" t="str">
        <f t="shared" ca="1" si="9720"/>
        <v/>
      </c>
      <c r="FE211" s="5" t="str" cm="1">
        <f t="array" aca="1" ref="FE211" ca="1">IF(FD211="","",_xlfn.IFS(FD211&lt;='Hidden inputs'!$C$15,FD211*'Hidden inputs'!$D$15,FD211&lt;='Hidden inputs'!$C$16,'Hidden inputs'!$C$15*'Hidden inputs'!$D$15+(FD211-'Hidden inputs'!$B$16)*'Hidden inputs'!$D$16,FD211&lt;='Hidden inputs'!$C$17,'Hidden inputs'!$C$15*'Hidden inputs'!$D$15+('Hidden inputs'!$C$16-'Hidden inputs'!$B$16)*'Hidden inputs'!$D$16+(FD211-'Hidden inputs'!$B$17)*'Hidden inputs'!$D$17,FD211&gt;'Hidden inputs'!$B$18,'Hidden inputs'!$C$15*'Hidden inputs'!$D$15+('Hidden inputs'!$C$16-'Hidden inputs'!$B$16)*'Hidden inputs'!$D$16+('Hidden inputs'!$C$17-'Hidden inputs'!$B$17)*'Hidden inputs'!$D$17+(FD211-'Hidden inputs'!$B$18)*'Hidden inputs'!$D$18))</f>
        <v/>
      </c>
      <c r="FF211" s="10" t="str">
        <f t="shared" ca="1" si="9721"/>
        <v/>
      </c>
      <c r="FG211" s="5" t="str">
        <f t="shared" ca="1" si="9632"/>
        <v/>
      </c>
      <c r="FH211" s="5" t="str">
        <f t="shared" ca="1" si="9633"/>
        <v/>
      </c>
      <c r="FI211" s="5" t="str">
        <f ca="1">IF($B211="","",'Hidden inputs'!$D$11*EZ211+'Hidden inputs'!$E$11*FA211)</f>
        <v/>
      </c>
      <c r="FJ211" s="11" t="str">
        <f t="shared" ca="1" si="9539"/>
        <v/>
      </c>
      <c r="FK211" s="9" t="str">
        <f t="shared" ca="1" si="9634"/>
        <v/>
      </c>
      <c r="FL211" s="3" t="str">
        <f t="shared" ca="1" si="9635"/>
        <v/>
      </c>
      <c r="FM211" s="5" t="str" cm="1">
        <f t="array" aca="1" ref="FM211" ca="1">IF($B211="","",IF(FL211=0,0,IF(DD_Payment="",0,IF(FL211&lt;_xlfn.IFS(DD_Frequency="Monthly",1,DD_Frequency="Quarterly",IF(MONTH(FL$2)=1,1,IF(MONTH(FL$2)=4,1,IF(MONTH(FL$2)=7,1,IF(MONTH(FL$2)=10,1,0)))),DD_Frequency="Annually",IF(MONTH(FL$2)=1,1,0))*DD_Payment,FL211,_xlfn.IFS(DD_Frequency="Monthly",1,DD_Frequency="Quarterly",IF(MONTH(FL$2)=1,1,IF(MONTH(FL$2)=4,1,IF(MONTH(FL$2)=7,1,IF(MONTH(FL$2)=10,1,0)))),DD_Frequency="Annually",IF(MONTH(FL$2)=1,1,0))*DD_Payment))))</f>
        <v/>
      </c>
      <c r="FN211" s="3" t="str">
        <f t="shared" ref="FN211" ca="1" si="10301">IF($B211="","",IF(FL211&gt;FM211,(FL211-FM211/2)*(rate_A*(FN$1/365)),0))</f>
        <v/>
      </c>
      <c r="FO211" s="3" t="str">
        <f t="shared" ca="1" si="9723"/>
        <v/>
      </c>
      <c r="FP211" s="3" t="str">
        <f t="shared" ref="FP211" ca="1" si="10302">IF($B211="","",FA211*(1+rate_A*FN$1/365))</f>
        <v/>
      </c>
      <c r="FQ211" s="3" t="str">
        <f t="shared" ref="FQ211" ca="1" si="10303">IF($B211="","",FB211*(1+rate_A*FN$1/365))</f>
        <v/>
      </c>
      <c r="FR211" s="3" t="str">
        <f t="shared" ref="FR211" ca="1" si="10304">IF($B211="","",FC211*(1+rate_joint*FN$1/365))</f>
        <v/>
      </c>
      <c r="FS211" s="5" t="str">
        <f t="shared" ca="1" si="9727"/>
        <v/>
      </c>
      <c r="FT211" s="5" t="str" cm="1">
        <f t="array" aca="1" ref="FT211" ca="1">IF(FS211="","",_xlfn.IFS(FS211&lt;='Hidden inputs'!$C$15,FS211*'Hidden inputs'!$D$15,FS211&lt;='Hidden inputs'!$C$16,'Hidden inputs'!$C$15*'Hidden inputs'!$D$15+(FS211-'Hidden inputs'!$B$16)*'Hidden inputs'!$D$16,FS211&lt;='Hidden inputs'!$C$17,'Hidden inputs'!$C$15*'Hidden inputs'!$D$15+('Hidden inputs'!$C$16-'Hidden inputs'!$B$16)*'Hidden inputs'!$D$16+(FS211-'Hidden inputs'!$B$17)*'Hidden inputs'!$D$17,FS211&gt;'Hidden inputs'!$B$18,'Hidden inputs'!$C$15*'Hidden inputs'!$D$15+('Hidden inputs'!$C$16-'Hidden inputs'!$B$16)*'Hidden inputs'!$D$16+('Hidden inputs'!$C$17-'Hidden inputs'!$B$17)*'Hidden inputs'!$D$17+(FS211-'Hidden inputs'!$B$18)*'Hidden inputs'!$D$18))</f>
        <v/>
      </c>
      <c r="FU211" s="10" t="str">
        <f t="shared" ca="1" si="9728"/>
        <v/>
      </c>
      <c r="FV211" s="5" t="str">
        <f t="shared" ca="1" si="9640"/>
        <v/>
      </c>
      <c r="FW211" s="5" t="str">
        <f t="shared" ca="1" si="9641"/>
        <v/>
      </c>
      <c r="FX211" s="5" t="str">
        <f ca="1">IF($B211="","",'Hidden inputs'!$D$11*FO211+'Hidden inputs'!$E$11*FP211)</f>
        <v/>
      </c>
      <c r="FY211" s="11" t="str">
        <f t="shared" ca="1" si="9544"/>
        <v/>
      </c>
      <c r="FZ211" s="9" t="str">
        <f t="shared" ca="1" si="9642"/>
        <v/>
      </c>
      <c r="GA211" s="5" t="str">
        <f t="shared" ca="1" si="9643"/>
        <v/>
      </c>
      <c r="GB211" s="5" t="str">
        <f t="shared" ca="1" si="9644"/>
        <v/>
      </c>
      <c r="GC211" s="5" t="str">
        <f t="shared" ca="1" si="9545"/>
        <v/>
      </c>
      <c r="GD211" s="5" t="str">
        <f t="shared" ca="1" si="9546"/>
        <v/>
      </c>
    </row>
    <row r="212" spans="1:186" x14ac:dyDescent="0.35">
      <c r="A212" s="2"/>
      <c r="B212" s="6" t="str">
        <f t="shared" ca="1" si="9547"/>
        <v/>
      </c>
      <c r="C212" s="5" t="str">
        <f t="shared" ca="1" si="9645"/>
        <v/>
      </c>
      <c r="D212" s="5" t="str" cm="1">
        <f t="array" aca="1" ref="D212" ca="1">IF($B212="","",IF(C212=0,0,IF(DD_Payment="",0,IF(C212&lt;_xlfn.IFS(DD_Frequency="Monthly",1,DD_Frequency="Quarterly",IF(MONTH(C$2)=1,1,IF(MONTH(C$2)=4,1,IF(MONTH(C$2)=7,1,IF(MONTH(C$2)=10,1,0)))),DD_Frequency="Annually",IF(MONTH(C$2)=1,1,0))*DD_Payment,C212,_xlfn.IFS(DD_Frequency="Monthly",1,DD_Frequency="Quarterly",IF(MONTH(C$2)=1,1,IF(MONTH(C$2)=4,1,IF(MONTH(C$2)=7,1,IF(MONTH(C$2)=10,1,0)))),DD_Frequency="Annually",IF(MONTH(C$2)=1,1,0))*DD_Payment))))</f>
        <v/>
      </c>
      <c r="E212" s="5" t="str">
        <f t="shared" ref="E212" ca="1" si="10305">IF(B212="","",IF(C212&gt;D212,(C212-D212/2)*(rate_A*(E$1/365)),0))</f>
        <v/>
      </c>
      <c r="F212" s="5" t="str">
        <f t="shared" ca="1" si="9549"/>
        <v/>
      </c>
      <c r="G212" s="5" t="str">
        <f t="shared" ref="G212" ca="1" si="10306">IF(B212="","",G211*(1+rate_A*E$1/365))</f>
        <v/>
      </c>
      <c r="H212" s="5" t="str">
        <f t="shared" ref="H212" ca="1" si="10307">IF(B212="","",H211*(1+rate_A*E$1/365))</f>
        <v/>
      </c>
      <c r="I212" s="5" t="str">
        <f t="shared" ref="I212" ca="1" si="10308">IF(B212="","",I211*(1+rate_joint*E$1/365))</f>
        <v/>
      </c>
      <c r="J212" s="5" t="str">
        <f t="shared" ca="1" si="9650"/>
        <v/>
      </c>
      <c r="K212" s="5" t="str" cm="1">
        <f t="array" aca="1" ref="K212" ca="1">IF(J212="","",_xlfn.IFS(J212&lt;='Hidden inputs'!$C$15,J212*'Hidden inputs'!$D$15,J212&lt;='Hidden inputs'!$C$16,'Hidden inputs'!$C$15*'Hidden inputs'!$D$15+(J212-'Hidden inputs'!$B$16)*'Hidden inputs'!$D$16,J212&lt;='Hidden inputs'!$C$17,'Hidden inputs'!$C$15*'Hidden inputs'!$D$15+('Hidden inputs'!$C$16-'Hidden inputs'!$B$16)*'Hidden inputs'!$D$16+(J212-'Hidden inputs'!$B$17)*'Hidden inputs'!$D$17,J212&gt;'Hidden inputs'!$B$18,'Hidden inputs'!$C$15*'Hidden inputs'!$D$15+('Hidden inputs'!$C$16-'Hidden inputs'!$B$16)*'Hidden inputs'!$D$16+('Hidden inputs'!$C$17-'Hidden inputs'!$B$17)*'Hidden inputs'!$D$17+(J212-'Hidden inputs'!$B$18)*'Hidden inputs'!$D$18))</f>
        <v/>
      </c>
      <c r="L212" s="11" t="str">
        <f t="shared" ca="1" si="9651"/>
        <v/>
      </c>
      <c r="M212" s="5" t="str">
        <f t="shared" ca="1" si="9553"/>
        <v/>
      </c>
      <c r="N212" s="5" t="str">
        <f t="shared" ca="1" si="9554"/>
        <v/>
      </c>
      <c r="O212" s="5" t="str">
        <f ca="1">IF(B212="","",'Hidden inputs'!$D$11*F212+'Hidden inputs'!$E$11*G212)</f>
        <v/>
      </c>
      <c r="P212" s="11" t="str">
        <f t="shared" ca="1" si="9488"/>
        <v/>
      </c>
      <c r="Q212" s="20" t="str">
        <f t="shared" ca="1" si="9489"/>
        <v/>
      </c>
      <c r="R212" s="3" t="str">
        <f t="shared" ca="1" si="9555"/>
        <v/>
      </c>
      <c r="S212" s="5" t="str" cm="1">
        <f t="array" aca="1" ref="S212" ca="1">IF($B212="","",IF(R212=0,0,IF(DD_Payment="",0,IF(R212&lt;_xlfn.IFS(DD_Frequency="Monthly",1,DD_Frequency="Quarterly",IF(MONTH(R$2)=1,1,IF(MONTH(R$2)=4,1,IF(MONTH(R$2)=7,1,IF(MONTH(R$2)=10,1,0)))),DD_Frequency="Annually",IF(MONTH(R$2)=1,1,0))*DD_Payment,R212,_xlfn.IFS(DD_Frequency="Monthly",1,DD_Frequency="Quarterly",IF(MONTH(R$2)=1,1,IF(MONTH(R$2)=4,1,IF(MONTH(R$2)=7,1,IF(MONTH(R$2)=10,1,0)))),DD_Frequency="Annually",IF(MONTH(R$2)=1,1,0))*DD_Payment))))</f>
        <v/>
      </c>
      <c r="T212" s="3" t="str">
        <f t="shared" ref="T212" ca="1" si="10309">IF(B212="","",IF(R212&gt;S212,(R212-S212/2)*(rate_A*((T$1+A212)/365)),0))</f>
        <v/>
      </c>
      <c r="U212" s="3" t="str">
        <f t="shared" ca="1" si="9557"/>
        <v/>
      </c>
      <c r="V212" s="3" t="str">
        <f t="shared" ref="V212" ca="1" si="10310">IF(B212="","",G212*(1+rate_A*(T$1+A212)/365))</f>
        <v/>
      </c>
      <c r="W212" s="3" t="str">
        <f t="shared" ref="W212" ca="1" si="10311">IF(B212="","",H212*(1+rate_A*(T$1+A212)/365))</f>
        <v/>
      </c>
      <c r="X212" s="3" t="str">
        <f t="shared" ref="X212" ca="1" si="10312">IF(B212="","",I212*(1+rate_joint*(T$1+A212)/365))</f>
        <v/>
      </c>
      <c r="Y212" s="5" t="str">
        <f t="shared" ca="1" si="9656"/>
        <v/>
      </c>
      <c r="Z212" s="5" t="str" cm="1">
        <f t="array" aca="1" ref="Z212" ca="1">IF(Y212="","",_xlfn.IFS(Y212&lt;='Hidden inputs'!$C$15,Y212*'Hidden inputs'!$D$15,Y212&lt;='Hidden inputs'!$C$16,'Hidden inputs'!$C$15*'Hidden inputs'!$D$15+(Y212-'Hidden inputs'!$B$16)*'Hidden inputs'!$D$16,Y212&lt;='Hidden inputs'!$C$17,'Hidden inputs'!$C$15*'Hidden inputs'!$D$15+('Hidden inputs'!$C$16-'Hidden inputs'!$B$16)*'Hidden inputs'!$D$16+(Y212-'Hidden inputs'!$B$17)*'Hidden inputs'!$D$17,Y212&gt;'Hidden inputs'!$B$18,'Hidden inputs'!$C$15*'Hidden inputs'!$D$15+('Hidden inputs'!$C$16-'Hidden inputs'!$B$16)*'Hidden inputs'!$D$16+('Hidden inputs'!$C$17-'Hidden inputs'!$B$17)*'Hidden inputs'!$D$17+(Y212-'Hidden inputs'!$B$18)*'Hidden inputs'!$D$18))</f>
        <v/>
      </c>
      <c r="AA212" s="10" t="str">
        <f t="shared" ca="1" si="9657"/>
        <v/>
      </c>
      <c r="AB212" s="5" t="str">
        <f t="shared" ca="1" si="9561"/>
        <v/>
      </c>
      <c r="AC212" s="5" t="str">
        <f t="shared" ca="1" si="9658"/>
        <v/>
      </c>
      <c r="AD212" s="5" t="str">
        <f ca="1">IF(B212="","",'Hidden inputs'!$D$11*U212+'Hidden inputs'!$E$11*V212)</f>
        <v/>
      </c>
      <c r="AE212" s="11" t="str">
        <f t="shared" ca="1" si="9494"/>
        <v/>
      </c>
      <c r="AF212" s="9" t="str">
        <f t="shared" ca="1" si="9562"/>
        <v/>
      </c>
      <c r="AG212" s="3" t="str">
        <f t="shared" ca="1" si="9563"/>
        <v/>
      </c>
      <c r="AH212" s="5" t="str" cm="1">
        <f t="array" aca="1" ref="AH212" ca="1">IF($B212="","",IF(AG212=0,0,IF(DD_Payment="",0,IF(AG212&lt;_xlfn.IFS(DD_Frequency="Monthly",1,DD_Frequency="Quarterly",IF(MONTH(AG$2)=1,1,IF(MONTH(AG$2)=4,1,IF(MONTH(AG$2)=7,1,IF(MONTH(AG$2)=10,1,0)))),DD_Frequency="Annually",IF(MONTH(AG$2)=1,1,0))*DD_Payment,AG212,_xlfn.IFS(DD_Frequency="Monthly",1,DD_Frequency="Quarterly",IF(MONTH(AG$2)=1,1,IF(MONTH(AG$2)=4,1,IF(MONTH(AG$2)=7,1,IF(MONTH(AG$2)=10,1,0)))),DD_Frequency="Annually",IF(MONTH(AG$2)=1,1,0))*DD_Payment))))</f>
        <v/>
      </c>
      <c r="AI212" s="3" t="str">
        <f t="shared" ref="AI212" ca="1" si="10313">IF($B212="","",IF(AG212&gt;AH212,(AG212-AH212/2)*(rate_A*(AI$1/365)),0))</f>
        <v/>
      </c>
      <c r="AJ212" s="3" t="str">
        <f t="shared" ca="1" si="9660"/>
        <v/>
      </c>
      <c r="AK212" s="3" t="str">
        <f t="shared" ref="AK212" ca="1" si="10314">IF($B212="","",V212*(1+rate_A*AI$1/365))</f>
        <v/>
      </c>
      <c r="AL212" s="3" t="str">
        <f t="shared" ref="AL212" ca="1" si="10315">IF($B212="","",W212*(1+rate_A*AI$1/365))</f>
        <v/>
      </c>
      <c r="AM212" s="3" t="str">
        <f t="shared" ref="AM212" ca="1" si="10316">IF($B212="","",X212*(1+rate_joint*AI$1/365))</f>
        <v/>
      </c>
      <c r="AN212" s="5" t="str">
        <f t="shared" ca="1" si="9664"/>
        <v/>
      </c>
      <c r="AO212" s="5" t="str" cm="1">
        <f t="array" aca="1" ref="AO212" ca="1">IF(AN212="","",_xlfn.IFS(AN212&lt;='Hidden inputs'!$C$15,AN212*'Hidden inputs'!$D$15,AN212&lt;='Hidden inputs'!$C$16,'Hidden inputs'!$C$15*'Hidden inputs'!$D$15+(AN212-'Hidden inputs'!$B$16)*'Hidden inputs'!$D$16,AN212&lt;='Hidden inputs'!$C$17,'Hidden inputs'!$C$15*'Hidden inputs'!$D$15+('Hidden inputs'!$C$16-'Hidden inputs'!$B$16)*'Hidden inputs'!$D$16+(AN212-'Hidden inputs'!$B$17)*'Hidden inputs'!$D$17,AN212&gt;'Hidden inputs'!$B$18,'Hidden inputs'!$C$15*'Hidden inputs'!$D$15+('Hidden inputs'!$C$16-'Hidden inputs'!$B$16)*'Hidden inputs'!$D$16+('Hidden inputs'!$C$17-'Hidden inputs'!$B$17)*'Hidden inputs'!$D$17+(AN212-'Hidden inputs'!$B$18)*'Hidden inputs'!$D$18))</f>
        <v/>
      </c>
      <c r="AP212" s="10" t="str">
        <f t="shared" ca="1" si="9665"/>
        <v/>
      </c>
      <c r="AQ212" s="5" t="str">
        <f t="shared" ca="1" si="9568"/>
        <v/>
      </c>
      <c r="AR212" s="5" t="str">
        <f t="shared" ca="1" si="9569"/>
        <v/>
      </c>
      <c r="AS212" s="5" t="str">
        <f ca="1">IF($B212="","",'Hidden inputs'!$D$11*AJ212+'Hidden inputs'!$E$11*AK212)</f>
        <v/>
      </c>
      <c r="AT212" s="11" t="str">
        <f t="shared" ca="1" si="9499"/>
        <v/>
      </c>
      <c r="AU212" s="9" t="str">
        <f t="shared" ca="1" si="9570"/>
        <v/>
      </c>
      <c r="AV212" s="3" t="str">
        <f t="shared" ca="1" si="9571"/>
        <v/>
      </c>
      <c r="AW212" s="5" t="str" cm="1">
        <f t="array" aca="1" ref="AW212" ca="1">IF($B212="","",IF(AV212=0,0,IF(DD_Payment="",0,IF(AV212&lt;_xlfn.IFS(DD_Frequency="Monthly",1,DD_Frequency="Quarterly",IF(MONTH(AV$2)=1,1,IF(MONTH(AV$2)=4,1,IF(MONTH(AV$2)=7,1,IF(MONTH(AV$2)=10,1,0)))),DD_Frequency="Annually",IF(MONTH(AV$2)=1,1,0))*DD_Payment,AV212,_xlfn.IFS(DD_Frequency="Monthly",1,DD_Frequency="Quarterly",IF(MONTH(AV$2)=1,1,IF(MONTH(AV$2)=4,1,IF(MONTH(AV$2)=7,1,IF(MONTH(AV$2)=10,1,0)))),DD_Frequency="Annually",IF(MONTH(AV$2)=1,1,0))*DD_Payment))))</f>
        <v/>
      </c>
      <c r="AX212" s="3" t="str">
        <f t="shared" ref="AX212" ca="1" si="10317">IF($B212="","",IF(AV212&gt;AW212,(AV212-AW212/2)*(rate_A*(AX$1/365)),0))</f>
        <v/>
      </c>
      <c r="AY212" s="3" t="str">
        <f t="shared" ca="1" si="9667"/>
        <v/>
      </c>
      <c r="AZ212" s="3" t="str">
        <f t="shared" ref="AZ212" ca="1" si="10318">IF($B212="","",AK212*(1+rate_A*AX$1/365))</f>
        <v/>
      </c>
      <c r="BA212" s="3" t="str">
        <f t="shared" ref="BA212" ca="1" si="10319">IF($B212="","",AL212*(1+rate_A*AX$1/365))</f>
        <v/>
      </c>
      <c r="BB212" s="3" t="str">
        <f t="shared" ref="BB212" ca="1" si="10320">IF($B212="","",AM212*(1+rate_joint*AX$1/365))</f>
        <v/>
      </c>
      <c r="BC212" s="5" t="str">
        <f t="shared" ca="1" si="9671"/>
        <v/>
      </c>
      <c r="BD212" s="5" t="str" cm="1">
        <f t="array" aca="1" ref="BD212" ca="1">IF(BC212="","",_xlfn.IFS(BC212&lt;='Hidden inputs'!$C$15,BC212*'Hidden inputs'!$D$15,BC212&lt;='Hidden inputs'!$C$16,'Hidden inputs'!$C$15*'Hidden inputs'!$D$15+(BC212-'Hidden inputs'!$B$16)*'Hidden inputs'!$D$16,BC212&lt;='Hidden inputs'!$C$17,'Hidden inputs'!$C$15*'Hidden inputs'!$D$15+('Hidden inputs'!$C$16-'Hidden inputs'!$B$16)*'Hidden inputs'!$D$16+(BC212-'Hidden inputs'!$B$17)*'Hidden inputs'!$D$17,BC212&gt;'Hidden inputs'!$B$18,'Hidden inputs'!$C$15*'Hidden inputs'!$D$15+('Hidden inputs'!$C$16-'Hidden inputs'!$B$16)*'Hidden inputs'!$D$16+('Hidden inputs'!$C$17-'Hidden inputs'!$B$17)*'Hidden inputs'!$D$17+(BC212-'Hidden inputs'!$B$18)*'Hidden inputs'!$D$18))</f>
        <v/>
      </c>
      <c r="BE212" s="10" t="str">
        <f t="shared" ca="1" si="9672"/>
        <v/>
      </c>
      <c r="BF212" s="5" t="str">
        <f t="shared" ca="1" si="9576"/>
        <v/>
      </c>
      <c r="BG212" s="5" t="str">
        <f t="shared" ca="1" si="9577"/>
        <v/>
      </c>
      <c r="BH212" s="5" t="str">
        <f ca="1">IF($B212="","",'Hidden inputs'!$D$11*AY212+'Hidden inputs'!$E$11*AZ212)</f>
        <v/>
      </c>
      <c r="BI212" s="11" t="str">
        <f t="shared" ca="1" si="9504"/>
        <v/>
      </c>
      <c r="BJ212" s="9" t="str">
        <f t="shared" ca="1" si="9578"/>
        <v/>
      </c>
      <c r="BK212" s="3" t="str">
        <f t="shared" ca="1" si="9579"/>
        <v/>
      </c>
      <c r="BL212" s="5" t="str" cm="1">
        <f t="array" aca="1" ref="BL212" ca="1">IF($B212="","",IF(BK212=0,0,IF(DD_Payment="",0,IF(BK212&lt;_xlfn.IFS(DD_Frequency="Monthly",1,DD_Frequency="Quarterly",IF(MONTH(BK$2)=1,1,IF(MONTH(BK$2)=4,1,IF(MONTH(BK$2)=7,1,IF(MONTH(BK$2)=10,1,0)))),DD_Frequency="Annually",IF(MONTH(BK$2)=1,1,0))*DD_Payment,BK212,_xlfn.IFS(DD_Frequency="Monthly",1,DD_Frequency="Quarterly",IF(MONTH(BK$2)=1,1,IF(MONTH(BK$2)=4,1,IF(MONTH(BK$2)=7,1,IF(MONTH(BK$2)=10,1,0)))),DD_Frequency="Annually",IF(MONTH(BK$2)=1,1,0))*DD_Payment))))</f>
        <v/>
      </c>
      <c r="BM212" s="3" t="str">
        <f t="shared" ref="BM212" ca="1" si="10321">IF($B212="","",IF(BK212&gt;BL212,(BK212-BL212/2)*(rate_A*(BM$1/365)),0))</f>
        <v/>
      </c>
      <c r="BN212" s="3" t="str">
        <f t="shared" ca="1" si="9674"/>
        <v/>
      </c>
      <c r="BO212" s="3" t="str">
        <f t="shared" ref="BO212" ca="1" si="10322">IF($B212="","",AZ212*(1+rate_A*BM$1/365))</f>
        <v/>
      </c>
      <c r="BP212" s="3" t="str">
        <f t="shared" ref="BP212" ca="1" si="10323">IF($B212="","",BA212*(1+rate_A*BM$1/365))</f>
        <v/>
      </c>
      <c r="BQ212" s="3" t="str">
        <f t="shared" ref="BQ212" ca="1" si="10324">IF($B212="","",BB212*(1+rate_joint*BM$1/365))</f>
        <v/>
      </c>
      <c r="BR212" s="5" t="str">
        <f t="shared" ca="1" si="9678"/>
        <v/>
      </c>
      <c r="BS212" s="5" t="str" cm="1">
        <f t="array" aca="1" ref="BS212" ca="1">IF(BR212="","",_xlfn.IFS(BR212&lt;='Hidden inputs'!$C$15,BR212*'Hidden inputs'!$D$15,BR212&lt;='Hidden inputs'!$C$16,'Hidden inputs'!$C$15*'Hidden inputs'!$D$15+(BR212-'Hidden inputs'!$B$16)*'Hidden inputs'!$D$16,BR212&lt;='Hidden inputs'!$C$17,'Hidden inputs'!$C$15*'Hidden inputs'!$D$15+('Hidden inputs'!$C$16-'Hidden inputs'!$B$16)*'Hidden inputs'!$D$16+(BR212-'Hidden inputs'!$B$17)*'Hidden inputs'!$D$17,BR212&gt;'Hidden inputs'!$B$18,'Hidden inputs'!$C$15*'Hidden inputs'!$D$15+('Hidden inputs'!$C$16-'Hidden inputs'!$B$16)*'Hidden inputs'!$D$16+('Hidden inputs'!$C$17-'Hidden inputs'!$B$17)*'Hidden inputs'!$D$17+(BR212-'Hidden inputs'!$B$18)*'Hidden inputs'!$D$18))</f>
        <v/>
      </c>
      <c r="BT212" s="10" t="str">
        <f t="shared" ca="1" si="9679"/>
        <v/>
      </c>
      <c r="BU212" s="5" t="str">
        <f t="shared" ca="1" si="9584"/>
        <v/>
      </c>
      <c r="BV212" s="5" t="str">
        <f t="shared" ca="1" si="9585"/>
        <v/>
      </c>
      <c r="BW212" s="5" t="str">
        <f ca="1">IF($B212="","",'Hidden inputs'!$D$11*BN212+'Hidden inputs'!$E$11*BO212)</f>
        <v/>
      </c>
      <c r="BX212" s="11" t="str">
        <f t="shared" ca="1" si="9509"/>
        <v/>
      </c>
      <c r="BY212" s="9" t="str">
        <f t="shared" ca="1" si="9586"/>
        <v/>
      </c>
      <c r="BZ212" s="3" t="str">
        <f t="shared" ca="1" si="9587"/>
        <v/>
      </c>
      <c r="CA212" s="5" t="str" cm="1">
        <f t="array" aca="1" ref="CA212" ca="1">IF($B212="","",IF(BZ212=0,0,IF(DD_Payment="",0,IF(BZ212&lt;_xlfn.IFS(DD_Frequency="Monthly",1,DD_Frequency="Quarterly",IF(MONTH(BZ$2)=1,1,IF(MONTH(BZ$2)=4,1,IF(MONTH(BZ$2)=7,1,IF(MONTH(BZ$2)=10,1,0)))),DD_Frequency="Annually",IF(MONTH(BZ$2)=1,1,0))*DD_Payment,BZ212,_xlfn.IFS(DD_Frequency="Monthly",1,DD_Frequency="Quarterly",IF(MONTH(BZ$2)=1,1,IF(MONTH(BZ$2)=4,1,IF(MONTH(BZ$2)=7,1,IF(MONTH(BZ$2)=10,1,0)))),DD_Frequency="Annually",IF(MONTH(BZ$2)=1,1,0))*DD_Payment))))</f>
        <v/>
      </c>
      <c r="CB212" s="3" t="str">
        <f t="shared" ref="CB212" ca="1" si="10325">IF($B212="","",IF(BZ212&gt;CA212,(BZ212-CA212/2)*(rate_A*(CB$1/365)),0))</f>
        <v/>
      </c>
      <c r="CC212" s="3" t="str">
        <f t="shared" ca="1" si="9681"/>
        <v/>
      </c>
      <c r="CD212" s="3" t="str">
        <f t="shared" ref="CD212" ca="1" si="10326">IF($B212="","",BO212*(1+rate_A*CB$1/365))</f>
        <v/>
      </c>
      <c r="CE212" s="3" t="str">
        <f t="shared" ref="CE212" ca="1" si="10327">IF($B212="","",BP212*(1+rate_A*CB$1/365))</f>
        <v/>
      </c>
      <c r="CF212" s="3" t="str">
        <f t="shared" ref="CF212" ca="1" si="10328">IF($B212="","",BQ212*(1+rate_joint*CB$1/365))</f>
        <v/>
      </c>
      <c r="CG212" s="5" t="str">
        <f t="shared" ca="1" si="9685"/>
        <v/>
      </c>
      <c r="CH212" s="5" t="str" cm="1">
        <f t="array" aca="1" ref="CH212" ca="1">IF(CG212="","",_xlfn.IFS(CG212&lt;='Hidden inputs'!$C$15,CG212*'Hidden inputs'!$D$15,CG212&lt;='Hidden inputs'!$C$16,'Hidden inputs'!$C$15*'Hidden inputs'!$D$15+(CG212-'Hidden inputs'!$B$16)*'Hidden inputs'!$D$16,CG212&lt;='Hidden inputs'!$C$17,'Hidden inputs'!$C$15*'Hidden inputs'!$D$15+('Hidden inputs'!$C$16-'Hidden inputs'!$B$16)*'Hidden inputs'!$D$16+(CG212-'Hidden inputs'!$B$17)*'Hidden inputs'!$D$17,CG212&gt;'Hidden inputs'!$B$18,'Hidden inputs'!$C$15*'Hidden inputs'!$D$15+('Hidden inputs'!$C$16-'Hidden inputs'!$B$16)*'Hidden inputs'!$D$16+('Hidden inputs'!$C$17-'Hidden inputs'!$B$17)*'Hidden inputs'!$D$17+(CG212-'Hidden inputs'!$B$18)*'Hidden inputs'!$D$18))</f>
        <v/>
      </c>
      <c r="CI212" s="10" t="str">
        <f t="shared" ca="1" si="9686"/>
        <v/>
      </c>
      <c r="CJ212" s="5" t="str">
        <f t="shared" ca="1" si="9592"/>
        <v/>
      </c>
      <c r="CK212" s="5" t="str">
        <f t="shared" ca="1" si="9593"/>
        <v/>
      </c>
      <c r="CL212" s="5" t="str">
        <f ca="1">IF($B212="","",'Hidden inputs'!$D$11*CC212+'Hidden inputs'!$E$11*CD212)</f>
        <v/>
      </c>
      <c r="CM212" s="11" t="str">
        <f t="shared" ca="1" si="9514"/>
        <v/>
      </c>
      <c r="CN212" s="9" t="str">
        <f t="shared" ca="1" si="9594"/>
        <v/>
      </c>
      <c r="CO212" s="3" t="str">
        <f t="shared" ca="1" si="9595"/>
        <v/>
      </c>
      <c r="CP212" s="5" t="str" cm="1">
        <f t="array" aca="1" ref="CP212" ca="1">IF($B212="","",IF(CO212=0,0,IF(DD_Payment="",0,IF(CO212&lt;_xlfn.IFS(DD_Frequency="Monthly",1,DD_Frequency="Quarterly",IF(MONTH(CO$2)=1,1,IF(MONTH(CO$2)=4,1,IF(MONTH(CO$2)=7,1,IF(MONTH(CO$2)=10,1,0)))),DD_Frequency="Annually",IF(MONTH(CO$2)=1,1,0))*DD_Payment,CO212,_xlfn.IFS(DD_Frequency="Monthly",1,DD_Frequency="Quarterly",IF(MONTH(CO$2)=1,1,IF(MONTH(CO$2)=4,1,IF(MONTH(CO$2)=7,1,IF(MONTH(CO$2)=10,1,0)))),DD_Frequency="Annually",IF(MONTH(CO$2)=1,1,0))*DD_Payment))))</f>
        <v/>
      </c>
      <c r="CQ212" s="3" t="str">
        <f t="shared" ref="CQ212" ca="1" si="10329">IF($B212="","",IF(CO212&gt;CP212,(CO212-CP212/2)*(rate_A*(CQ$1/365)),0))</f>
        <v/>
      </c>
      <c r="CR212" s="3" t="str">
        <f t="shared" ca="1" si="9688"/>
        <v/>
      </c>
      <c r="CS212" s="3" t="str">
        <f t="shared" ref="CS212" ca="1" si="10330">IF($B212="","",CD212*(1+rate_A*CQ$1/365))</f>
        <v/>
      </c>
      <c r="CT212" s="3" t="str">
        <f t="shared" ref="CT212" ca="1" si="10331">IF($B212="","",CE212*(1+rate_A*CQ$1/365))</f>
        <v/>
      </c>
      <c r="CU212" s="3" t="str">
        <f t="shared" ref="CU212" ca="1" si="10332">IF($B212="","",CF212*(1+rate_joint*CQ$1/365))</f>
        <v/>
      </c>
      <c r="CV212" s="5" t="str">
        <f t="shared" ca="1" si="9692"/>
        <v/>
      </c>
      <c r="CW212" s="5" t="str" cm="1">
        <f t="array" aca="1" ref="CW212" ca="1">IF(CV212="","",_xlfn.IFS(CV212&lt;='Hidden inputs'!$C$15,CV212*'Hidden inputs'!$D$15,CV212&lt;='Hidden inputs'!$C$16,'Hidden inputs'!$C$15*'Hidden inputs'!$D$15+(CV212-'Hidden inputs'!$B$16)*'Hidden inputs'!$D$16,CV212&lt;='Hidden inputs'!$C$17,'Hidden inputs'!$C$15*'Hidden inputs'!$D$15+('Hidden inputs'!$C$16-'Hidden inputs'!$B$16)*'Hidden inputs'!$D$16+(CV212-'Hidden inputs'!$B$17)*'Hidden inputs'!$D$17,CV212&gt;'Hidden inputs'!$B$18,'Hidden inputs'!$C$15*'Hidden inputs'!$D$15+('Hidden inputs'!$C$16-'Hidden inputs'!$B$16)*'Hidden inputs'!$D$16+('Hidden inputs'!$C$17-'Hidden inputs'!$B$17)*'Hidden inputs'!$D$17+(CV212-'Hidden inputs'!$B$18)*'Hidden inputs'!$D$18))</f>
        <v/>
      </c>
      <c r="CX212" s="10" t="str">
        <f t="shared" ca="1" si="9693"/>
        <v/>
      </c>
      <c r="CY212" s="5" t="str">
        <f t="shared" ca="1" si="9600"/>
        <v/>
      </c>
      <c r="CZ212" s="5" t="str">
        <f t="shared" ca="1" si="9601"/>
        <v/>
      </c>
      <c r="DA212" s="5" t="str">
        <f ca="1">IF($B212="","",'Hidden inputs'!$D$11*CR212+'Hidden inputs'!$E$11*CS212)</f>
        <v/>
      </c>
      <c r="DB212" s="11" t="str">
        <f t="shared" ca="1" si="9519"/>
        <v/>
      </c>
      <c r="DC212" s="9" t="str">
        <f t="shared" ca="1" si="9602"/>
        <v/>
      </c>
      <c r="DD212" s="3" t="str">
        <f t="shared" ca="1" si="9603"/>
        <v/>
      </c>
      <c r="DE212" s="5" t="str" cm="1">
        <f t="array" aca="1" ref="DE212" ca="1">IF($B212="","",IF(DD212=0,0,IF(DD_Payment="",0,IF(DD212&lt;_xlfn.IFS(DD_Frequency="Monthly",1,DD_Frequency="Quarterly",IF(MONTH(DD$2)=1,1,IF(MONTH(DD$2)=4,1,IF(MONTH(DD$2)=7,1,IF(MONTH(DD$2)=10,1,0)))),DD_Frequency="Annually",IF(MONTH(DD$2)=1,1,0))*DD_Payment,DD212,_xlfn.IFS(DD_Frequency="Monthly",1,DD_Frequency="Quarterly",IF(MONTH(DD$2)=1,1,IF(MONTH(DD$2)=4,1,IF(MONTH(DD$2)=7,1,IF(MONTH(DD$2)=10,1,0)))),DD_Frequency="Annually",IF(MONTH(DD$2)=1,1,0))*DD_Payment))))</f>
        <v/>
      </c>
      <c r="DF212" s="3" t="str">
        <f t="shared" ref="DF212" ca="1" si="10333">IF($B212="","",IF(DD212&gt;DE212,(DD212-DE212/2)*(rate_A*(DF$1/365)),0))</f>
        <v/>
      </c>
      <c r="DG212" s="3" t="str">
        <f t="shared" ca="1" si="9695"/>
        <v/>
      </c>
      <c r="DH212" s="3" t="str">
        <f t="shared" ref="DH212" ca="1" si="10334">IF($B212="","",CS212*(1+rate_A*DF$1/365))</f>
        <v/>
      </c>
      <c r="DI212" s="3" t="str">
        <f t="shared" ref="DI212" ca="1" si="10335">IF($B212="","",CT212*(1+rate_A*DF$1/365))</f>
        <v/>
      </c>
      <c r="DJ212" s="3" t="str">
        <f t="shared" ref="DJ212" ca="1" si="10336">IF($B212="","",CU212*(1+rate_joint*DF$1/365))</f>
        <v/>
      </c>
      <c r="DK212" s="5" t="str">
        <f t="shared" ca="1" si="9699"/>
        <v/>
      </c>
      <c r="DL212" s="5" t="str" cm="1">
        <f t="array" aca="1" ref="DL212" ca="1">IF(DK212="","",_xlfn.IFS(DK212&lt;='Hidden inputs'!$C$15,DK212*'Hidden inputs'!$D$15,DK212&lt;='Hidden inputs'!$C$16,'Hidden inputs'!$C$15*'Hidden inputs'!$D$15+(DK212-'Hidden inputs'!$B$16)*'Hidden inputs'!$D$16,DK212&lt;='Hidden inputs'!$C$17,'Hidden inputs'!$C$15*'Hidden inputs'!$D$15+('Hidden inputs'!$C$16-'Hidden inputs'!$B$16)*'Hidden inputs'!$D$16+(DK212-'Hidden inputs'!$B$17)*'Hidden inputs'!$D$17,DK212&gt;'Hidden inputs'!$B$18,'Hidden inputs'!$C$15*'Hidden inputs'!$D$15+('Hidden inputs'!$C$16-'Hidden inputs'!$B$16)*'Hidden inputs'!$D$16+('Hidden inputs'!$C$17-'Hidden inputs'!$B$17)*'Hidden inputs'!$D$17+(DK212-'Hidden inputs'!$B$18)*'Hidden inputs'!$D$18))</f>
        <v/>
      </c>
      <c r="DM212" s="10" t="str">
        <f t="shared" ca="1" si="9700"/>
        <v/>
      </c>
      <c r="DN212" s="5" t="str">
        <f t="shared" ca="1" si="9608"/>
        <v/>
      </c>
      <c r="DO212" s="5" t="str">
        <f t="shared" ca="1" si="9609"/>
        <v/>
      </c>
      <c r="DP212" s="5" t="str">
        <f ca="1">IF($B212="","",'Hidden inputs'!$D$11*DG212+'Hidden inputs'!$E$11*DH212)</f>
        <v/>
      </c>
      <c r="DQ212" s="11" t="str">
        <f t="shared" ca="1" si="9524"/>
        <v/>
      </c>
      <c r="DR212" s="9" t="str">
        <f t="shared" ca="1" si="9610"/>
        <v/>
      </c>
      <c r="DS212" s="3" t="str">
        <f t="shared" ca="1" si="9611"/>
        <v/>
      </c>
      <c r="DT212" s="5" t="str" cm="1">
        <f t="array" aca="1" ref="DT212" ca="1">IF($B212="","",IF(DS212=0,0,IF(DD_Payment="",0,IF(DS212&lt;_xlfn.IFS(DD_Frequency="Monthly",1,DD_Frequency="Quarterly",IF(MONTH(DS$2)=1,1,IF(MONTH(DS$2)=4,1,IF(MONTH(DS$2)=7,1,IF(MONTH(DS$2)=10,1,0)))),DD_Frequency="Annually",IF(MONTH(DS$2)=1,1,0))*DD_Payment,DS212,_xlfn.IFS(DD_Frequency="Monthly",1,DD_Frequency="Quarterly",IF(MONTH(DS$2)=1,1,IF(MONTH(DS$2)=4,1,IF(MONTH(DS$2)=7,1,IF(MONTH(DS$2)=10,1,0)))),DD_Frequency="Annually",IF(MONTH(DS$2)=1,1,0))*DD_Payment))))</f>
        <v/>
      </c>
      <c r="DU212" s="3" t="str">
        <f t="shared" ref="DU212" ca="1" si="10337">IF($B212="","",IF(DS212&gt;DT212,(DS212-DT212/2)*(rate_A*(DU$1/365)),0))</f>
        <v/>
      </c>
      <c r="DV212" s="3" t="str">
        <f t="shared" ca="1" si="9702"/>
        <v/>
      </c>
      <c r="DW212" s="3" t="str">
        <f t="shared" ref="DW212" ca="1" si="10338">IF($B212="","",DH212*(1+rate_A*DU$1/365))</f>
        <v/>
      </c>
      <c r="DX212" s="3" t="str">
        <f t="shared" ref="DX212" ca="1" si="10339">IF($B212="","",DI212*(1+rate_A*DU$1/365))</f>
        <v/>
      </c>
      <c r="DY212" s="3" t="str">
        <f t="shared" ref="DY212" ca="1" si="10340">IF($B212="","",DJ212*(1+rate_joint*DU$1/365))</f>
        <v/>
      </c>
      <c r="DZ212" s="5" t="str">
        <f t="shared" ca="1" si="9706"/>
        <v/>
      </c>
      <c r="EA212" s="5" t="str" cm="1">
        <f t="array" aca="1" ref="EA212" ca="1">IF(DZ212="","",_xlfn.IFS(DZ212&lt;='Hidden inputs'!$C$15,DZ212*'Hidden inputs'!$D$15,DZ212&lt;='Hidden inputs'!$C$16,'Hidden inputs'!$C$15*'Hidden inputs'!$D$15+(DZ212-'Hidden inputs'!$B$16)*'Hidden inputs'!$D$16,DZ212&lt;='Hidden inputs'!$C$17,'Hidden inputs'!$C$15*'Hidden inputs'!$D$15+('Hidden inputs'!$C$16-'Hidden inputs'!$B$16)*'Hidden inputs'!$D$16+(DZ212-'Hidden inputs'!$B$17)*'Hidden inputs'!$D$17,DZ212&gt;'Hidden inputs'!$B$18,'Hidden inputs'!$C$15*'Hidden inputs'!$D$15+('Hidden inputs'!$C$16-'Hidden inputs'!$B$16)*'Hidden inputs'!$D$16+('Hidden inputs'!$C$17-'Hidden inputs'!$B$17)*'Hidden inputs'!$D$17+(DZ212-'Hidden inputs'!$B$18)*'Hidden inputs'!$D$18))</f>
        <v/>
      </c>
      <c r="EB212" s="10" t="str">
        <f t="shared" ca="1" si="9707"/>
        <v/>
      </c>
      <c r="EC212" s="5" t="str">
        <f t="shared" ca="1" si="9616"/>
        <v/>
      </c>
      <c r="ED212" s="5" t="str">
        <f t="shared" ca="1" si="9617"/>
        <v/>
      </c>
      <c r="EE212" s="5" t="str">
        <f ca="1">IF($B212="","",'Hidden inputs'!$D$11*DV212+'Hidden inputs'!$E$11*DW212)</f>
        <v/>
      </c>
      <c r="EF212" s="11" t="str">
        <f t="shared" ca="1" si="9529"/>
        <v/>
      </c>
      <c r="EG212" s="9" t="str">
        <f t="shared" ca="1" si="9618"/>
        <v/>
      </c>
      <c r="EH212" s="3" t="str">
        <f t="shared" ca="1" si="9619"/>
        <v/>
      </c>
      <c r="EI212" s="5" t="str" cm="1">
        <f t="array" aca="1" ref="EI212" ca="1">IF($B212="","",IF(EH212=0,0,IF(DD_Payment="",0,IF(EH212&lt;_xlfn.IFS(DD_Frequency="Monthly",1,DD_Frequency="Quarterly",IF(MONTH(EH$2)=1,1,IF(MONTH(EH$2)=4,1,IF(MONTH(EH$2)=7,1,IF(MONTH(EH$2)=10,1,0)))),DD_Frequency="Annually",IF(MONTH(EH$2)=1,1,0))*DD_Payment,EH212,_xlfn.IFS(DD_Frequency="Monthly",1,DD_Frequency="Quarterly",IF(MONTH(EH$2)=1,1,IF(MONTH(EH$2)=4,1,IF(MONTH(EH$2)=7,1,IF(MONTH(EH$2)=10,1,0)))),DD_Frequency="Annually",IF(MONTH(EH$2)=1,1,0))*DD_Payment))))</f>
        <v/>
      </c>
      <c r="EJ212" s="3" t="str">
        <f t="shared" ref="EJ212" ca="1" si="10341">IF($B212="","",IF(EH212&gt;EI212,(EH212-EI212/2)*(rate_A*(EJ$1/365)),0))</f>
        <v/>
      </c>
      <c r="EK212" s="3" t="str">
        <f t="shared" ca="1" si="9709"/>
        <v/>
      </c>
      <c r="EL212" s="3" t="str">
        <f t="shared" ref="EL212" ca="1" si="10342">IF($B212="","",DW212*(1+rate_A*EJ$1/365))</f>
        <v/>
      </c>
      <c r="EM212" s="3" t="str">
        <f t="shared" ref="EM212" ca="1" si="10343">IF($B212="","",DX212*(1+rate_A*EJ$1/365))</f>
        <v/>
      </c>
      <c r="EN212" s="3" t="str">
        <f t="shared" ref="EN212" ca="1" si="10344">IF($B212="","",DY212*(1+rate_joint*EJ$1/365))</f>
        <v/>
      </c>
      <c r="EO212" s="5" t="str">
        <f t="shared" ca="1" si="9713"/>
        <v/>
      </c>
      <c r="EP212" s="5" t="str" cm="1">
        <f t="array" aca="1" ref="EP212" ca="1">IF(EO212="","",_xlfn.IFS(EO212&lt;='Hidden inputs'!$C$15,EO212*'Hidden inputs'!$D$15,EO212&lt;='Hidden inputs'!$C$16,'Hidden inputs'!$C$15*'Hidden inputs'!$D$15+(EO212-'Hidden inputs'!$B$16)*'Hidden inputs'!$D$16,EO212&lt;='Hidden inputs'!$C$17,'Hidden inputs'!$C$15*'Hidden inputs'!$D$15+('Hidden inputs'!$C$16-'Hidden inputs'!$B$16)*'Hidden inputs'!$D$16+(EO212-'Hidden inputs'!$B$17)*'Hidden inputs'!$D$17,EO212&gt;'Hidden inputs'!$B$18,'Hidden inputs'!$C$15*'Hidden inputs'!$D$15+('Hidden inputs'!$C$16-'Hidden inputs'!$B$16)*'Hidden inputs'!$D$16+('Hidden inputs'!$C$17-'Hidden inputs'!$B$17)*'Hidden inputs'!$D$17+(EO212-'Hidden inputs'!$B$18)*'Hidden inputs'!$D$18))</f>
        <v/>
      </c>
      <c r="EQ212" s="10" t="str">
        <f t="shared" ca="1" si="9714"/>
        <v/>
      </c>
      <c r="ER212" s="5" t="str">
        <f t="shared" ca="1" si="9624"/>
        <v/>
      </c>
      <c r="ES212" s="5" t="str">
        <f t="shared" ca="1" si="9625"/>
        <v/>
      </c>
      <c r="ET212" s="5" t="str">
        <f ca="1">IF($B212="","",'Hidden inputs'!$D$11*EK212+'Hidden inputs'!$E$11*EL212)</f>
        <v/>
      </c>
      <c r="EU212" s="11" t="str">
        <f t="shared" ca="1" si="9534"/>
        <v/>
      </c>
      <c r="EV212" s="9" t="str">
        <f t="shared" ca="1" si="9626"/>
        <v/>
      </c>
      <c r="EW212" s="3" t="str">
        <f t="shared" ca="1" si="9627"/>
        <v/>
      </c>
      <c r="EX212" s="5" t="str" cm="1">
        <f t="array" aca="1" ref="EX212" ca="1">IF($B212="","",IF(EW212=0,0,IF(DD_Payment="",0,IF(EW212&lt;_xlfn.IFS(DD_Frequency="Monthly",1,DD_Frequency="Quarterly",IF(MONTH(EW$2)=1,1,IF(MONTH(EW$2)=4,1,IF(MONTH(EW$2)=7,1,IF(MONTH(EW$2)=10,1,0)))),DD_Frequency="Annually",IF(MONTH(EW$2)=1,1,0))*DD_Payment,EW212,_xlfn.IFS(DD_Frequency="Monthly",1,DD_Frequency="Quarterly",IF(MONTH(EW$2)=1,1,IF(MONTH(EW$2)=4,1,IF(MONTH(EW$2)=7,1,IF(MONTH(EW$2)=10,1,0)))),DD_Frequency="Annually",IF(MONTH(EW$2)=1,1,0))*DD_Payment))))</f>
        <v/>
      </c>
      <c r="EY212" s="3" t="str">
        <f t="shared" ref="EY212" ca="1" si="10345">IF($B212="","",IF(EW212&gt;EX212,(EW212-EX212/2)*(rate_A*(EY$1/365)),0))</f>
        <v/>
      </c>
      <c r="EZ212" s="3" t="str">
        <f t="shared" ca="1" si="9716"/>
        <v/>
      </c>
      <c r="FA212" s="3" t="str">
        <f t="shared" ref="FA212" ca="1" si="10346">IF($B212="","",EL212*(1+rate_A*EY$1/365))</f>
        <v/>
      </c>
      <c r="FB212" s="3" t="str">
        <f t="shared" ref="FB212" ca="1" si="10347">IF($B212="","",EM212*(1+rate_A*EY$1/365))</f>
        <v/>
      </c>
      <c r="FC212" s="3" t="str">
        <f t="shared" ref="FC212" ca="1" si="10348">IF($B212="","",EN212*(1+rate_joint*EY$1/365))</f>
        <v/>
      </c>
      <c r="FD212" s="5" t="str">
        <f t="shared" ca="1" si="9720"/>
        <v/>
      </c>
      <c r="FE212" s="5" t="str" cm="1">
        <f t="array" aca="1" ref="FE212" ca="1">IF(FD212="","",_xlfn.IFS(FD212&lt;='Hidden inputs'!$C$15,FD212*'Hidden inputs'!$D$15,FD212&lt;='Hidden inputs'!$C$16,'Hidden inputs'!$C$15*'Hidden inputs'!$D$15+(FD212-'Hidden inputs'!$B$16)*'Hidden inputs'!$D$16,FD212&lt;='Hidden inputs'!$C$17,'Hidden inputs'!$C$15*'Hidden inputs'!$D$15+('Hidden inputs'!$C$16-'Hidden inputs'!$B$16)*'Hidden inputs'!$D$16+(FD212-'Hidden inputs'!$B$17)*'Hidden inputs'!$D$17,FD212&gt;'Hidden inputs'!$B$18,'Hidden inputs'!$C$15*'Hidden inputs'!$D$15+('Hidden inputs'!$C$16-'Hidden inputs'!$B$16)*'Hidden inputs'!$D$16+('Hidden inputs'!$C$17-'Hidden inputs'!$B$17)*'Hidden inputs'!$D$17+(FD212-'Hidden inputs'!$B$18)*'Hidden inputs'!$D$18))</f>
        <v/>
      </c>
      <c r="FF212" s="10" t="str">
        <f t="shared" ca="1" si="9721"/>
        <v/>
      </c>
      <c r="FG212" s="5" t="str">
        <f t="shared" ca="1" si="9632"/>
        <v/>
      </c>
      <c r="FH212" s="5" t="str">
        <f t="shared" ca="1" si="9633"/>
        <v/>
      </c>
      <c r="FI212" s="5" t="str">
        <f ca="1">IF($B212="","",'Hidden inputs'!$D$11*EZ212+'Hidden inputs'!$E$11*FA212)</f>
        <v/>
      </c>
      <c r="FJ212" s="11" t="str">
        <f t="shared" ca="1" si="9539"/>
        <v/>
      </c>
      <c r="FK212" s="9" t="str">
        <f t="shared" ca="1" si="9634"/>
        <v/>
      </c>
      <c r="FL212" s="3" t="str">
        <f t="shared" ca="1" si="9635"/>
        <v/>
      </c>
      <c r="FM212" s="5" t="str" cm="1">
        <f t="array" aca="1" ref="FM212" ca="1">IF($B212="","",IF(FL212=0,0,IF(DD_Payment="",0,IF(FL212&lt;_xlfn.IFS(DD_Frequency="Monthly",1,DD_Frequency="Quarterly",IF(MONTH(FL$2)=1,1,IF(MONTH(FL$2)=4,1,IF(MONTH(FL$2)=7,1,IF(MONTH(FL$2)=10,1,0)))),DD_Frequency="Annually",IF(MONTH(FL$2)=1,1,0))*DD_Payment,FL212,_xlfn.IFS(DD_Frequency="Monthly",1,DD_Frequency="Quarterly",IF(MONTH(FL$2)=1,1,IF(MONTH(FL$2)=4,1,IF(MONTH(FL$2)=7,1,IF(MONTH(FL$2)=10,1,0)))),DD_Frequency="Annually",IF(MONTH(FL$2)=1,1,0))*DD_Payment))))</f>
        <v/>
      </c>
      <c r="FN212" s="3" t="str">
        <f t="shared" ref="FN212" ca="1" si="10349">IF($B212="","",IF(FL212&gt;FM212,(FL212-FM212/2)*(rate_A*(FN$1/365)),0))</f>
        <v/>
      </c>
      <c r="FO212" s="3" t="str">
        <f t="shared" ca="1" si="9723"/>
        <v/>
      </c>
      <c r="FP212" s="3" t="str">
        <f t="shared" ref="FP212" ca="1" si="10350">IF($B212="","",FA212*(1+rate_A*FN$1/365))</f>
        <v/>
      </c>
      <c r="FQ212" s="3" t="str">
        <f t="shared" ref="FQ212" ca="1" si="10351">IF($B212="","",FB212*(1+rate_A*FN$1/365))</f>
        <v/>
      </c>
      <c r="FR212" s="3" t="str">
        <f t="shared" ref="FR212" ca="1" si="10352">IF($B212="","",FC212*(1+rate_joint*FN$1/365))</f>
        <v/>
      </c>
      <c r="FS212" s="5" t="str">
        <f t="shared" ca="1" si="9727"/>
        <v/>
      </c>
      <c r="FT212" s="5" t="str" cm="1">
        <f t="array" aca="1" ref="FT212" ca="1">IF(FS212="","",_xlfn.IFS(FS212&lt;='Hidden inputs'!$C$15,FS212*'Hidden inputs'!$D$15,FS212&lt;='Hidden inputs'!$C$16,'Hidden inputs'!$C$15*'Hidden inputs'!$D$15+(FS212-'Hidden inputs'!$B$16)*'Hidden inputs'!$D$16,FS212&lt;='Hidden inputs'!$C$17,'Hidden inputs'!$C$15*'Hidden inputs'!$D$15+('Hidden inputs'!$C$16-'Hidden inputs'!$B$16)*'Hidden inputs'!$D$16+(FS212-'Hidden inputs'!$B$17)*'Hidden inputs'!$D$17,FS212&gt;'Hidden inputs'!$B$18,'Hidden inputs'!$C$15*'Hidden inputs'!$D$15+('Hidden inputs'!$C$16-'Hidden inputs'!$B$16)*'Hidden inputs'!$D$16+('Hidden inputs'!$C$17-'Hidden inputs'!$B$17)*'Hidden inputs'!$D$17+(FS212-'Hidden inputs'!$B$18)*'Hidden inputs'!$D$18))</f>
        <v/>
      </c>
      <c r="FU212" s="10" t="str">
        <f t="shared" ca="1" si="9728"/>
        <v/>
      </c>
      <c r="FV212" s="5" t="str">
        <f t="shared" ca="1" si="9640"/>
        <v/>
      </c>
      <c r="FW212" s="5" t="str">
        <f t="shared" ca="1" si="9641"/>
        <v/>
      </c>
      <c r="FX212" s="5" t="str">
        <f ca="1">IF($B212="","",'Hidden inputs'!$D$11*FO212+'Hidden inputs'!$E$11*FP212)</f>
        <v/>
      </c>
      <c r="FY212" s="11" t="str">
        <f t="shared" ca="1" si="9544"/>
        <v/>
      </c>
      <c r="FZ212" s="9" t="str">
        <f t="shared" ca="1" si="9642"/>
        <v/>
      </c>
      <c r="GA212" s="5" t="str">
        <f t="shared" ca="1" si="9643"/>
        <v/>
      </c>
      <c r="GB212" s="5" t="str">
        <f t="shared" ca="1" si="9644"/>
        <v/>
      </c>
      <c r="GC212" s="5" t="str">
        <f t="shared" ca="1" si="9545"/>
        <v/>
      </c>
      <c r="GD212" s="5" t="str">
        <f t="shared" ca="1" si="9546"/>
        <v/>
      </c>
    </row>
    <row r="213" spans="1:186" x14ac:dyDescent="0.35">
      <c r="A213" s="2"/>
      <c r="B213" s="6" t="str">
        <f t="shared" ca="1" si="9547"/>
        <v/>
      </c>
      <c r="C213" s="5" t="str">
        <f t="shared" ca="1" si="9645"/>
        <v/>
      </c>
      <c r="D213" s="5" t="str" cm="1">
        <f t="array" aca="1" ref="D213" ca="1">IF($B213="","",IF(C213=0,0,IF(DD_Payment="",0,IF(C213&lt;_xlfn.IFS(DD_Frequency="Monthly",1,DD_Frequency="Quarterly",IF(MONTH(C$2)=1,1,IF(MONTH(C$2)=4,1,IF(MONTH(C$2)=7,1,IF(MONTH(C$2)=10,1,0)))),DD_Frequency="Annually",IF(MONTH(C$2)=1,1,0))*DD_Payment,C213,_xlfn.IFS(DD_Frequency="Monthly",1,DD_Frequency="Quarterly",IF(MONTH(C$2)=1,1,IF(MONTH(C$2)=4,1,IF(MONTH(C$2)=7,1,IF(MONTH(C$2)=10,1,0)))),DD_Frequency="Annually",IF(MONTH(C$2)=1,1,0))*DD_Payment))))</f>
        <v/>
      </c>
      <c r="E213" s="5" t="str">
        <f t="shared" ref="E213" ca="1" si="10353">IF(B213="","",IF(C213&gt;D213,(C213-D213/2)*(rate_A*(E$1/365)),0))</f>
        <v/>
      </c>
      <c r="F213" s="5" t="str">
        <f t="shared" ca="1" si="9549"/>
        <v/>
      </c>
      <c r="G213" s="5" t="str">
        <f t="shared" ref="G213" ca="1" si="10354">IF(B213="","",G212*(1+rate_A*E$1/365))</f>
        <v/>
      </c>
      <c r="H213" s="5" t="str">
        <f t="shared" ref="H213" ca="1" si="10355">IF(B213="","",H212*(1+rate_A*E$1/365))</f>
        <v/>
      </c>
      <c r="I213" s="5" t="str">
        <f t="shared" ref="I213" ca="1" si="10356">IF(B213="","",I212*(1+rate_joint*E$1/365))</f>
        <v/>
      </c>
      <c r="J213" s="5" t="str">
        <f t="shared" ca="1" si="9650"/>
        <v/>
      </c>
      <c r="K213" s="5" t="str" cm="1">
        <f t="array" aca="1" ref="K213" ca="1">IF(J213="","",_xlfn.IFS(J213&lt;='Hidden inputs'!$C$15,J213*'Hidden inputs'!$D$15,J213&lt;='Hidden inputs'!$C$16,'Hidden inputs'!$C$15*'Hidden inputs'!$D$15+(J213-'Hidden inputs'!$B$16)*'Hidden inputs'!$D$16,J213&lt;='Hidden inputs'!$C$17,'Hidden inputs'!$C$15*'Hidden inputs'!$D$15+('Hidden inputs'!$C$16-'Hidden inputs'!$B$16)*'Hidden inputs'!$D$16+(J213-'Hidden inputs'!$B$17)*'Hidden inputs'!$D$17,J213&gt;'Hidden inputs'!$B$18,'Hidden inputs'!$C$15*'Hidden inputs'!$D$15+('Hidden inputs'!$C$16-'Hidden inputs'!$B$16)*'Hidden inputs'!$D$16+('Hidden inputs'!$C$17-'Hidden inputs'!$B$17)*'Hidden inputs'!$D$17+(J213-'Hidden inputs'!$B$18)*'Hidden inputs'!$D$18))</f>
        <v/>
      </c>
      <c r="L213" s="11" t="str">
        <f t="shared" ca="1" si="9651"/>
        <v/>
      </c>
      <c r="M213" s="5" t="str">
        <f t="shared" ca="1" si="9553"/>
        <v/>
      </c>
      <c r="N213" s="5" t="str">
        <f t="shared" ca="1" si="9554"/>
        <v/>
      </c>
      <c r="O213" s="5" t="str">
        <f ca="1">IF(B213="","",'Hidden inputs'!$D$11*F213+'Hidden inputs'!$E$11*G213)</f>
        <v/>
      </c>
      <c r="P213" s="11" t="str">
        <f t="shared" ca="1" si="9488"/>
        <v/>
      </c>
      <c r="Q213" s="20" t="str">
        <f t="shared" ca="1" si="9489"/>
        <v/>
      </c>
      <c r="R213" s="3" t="str">
        <f t="shared" ca="1" si="9555"/>
        <v/>
      </c>
      <c r="S213" s="5" t="str" cm="1">
        <f t="array" aca="1" ref="S213" ca="1">IF($B213="","",IF(R213=0,0,IF(DD_Payment="",0,IF(R213&lt;_xlfn.IFS(DD_Frequency="Monthly",1,DD_Frequency="Quarterly",IF(MONTH(R$2)=1,1,IF(MONTH(R$2)=4,1,IF(MONTH(R$2)=7,1,IF(MONTH(R$2)=10,1,0)))),DD_Frequency="Annually",IF(MONTH(R$2)=1,1,0))*DD_Payment,R213,_xlfn.IFS(DD_Frequency="Monthly",1,DD_Frequency="Quarterly",IF(MONTH(R$2)=1,1,IF(MONTH(R$2)=4,1,IF(MONTH(R$2)=7,1,IF(MONTH(R$2)=10,1,0)))),DD_Frequency="Annually",IF(MONTH(R$2)=1,1,0))*DD_Payment))))</f>
        <v/>
      </c>
      <c r="T213" s="3" t="str">
        <f t="shared" ref="T213" ca="1" si="10357">IF(B213="","",IF(R213&gt;S213,(R213-S213/2)*(rate_A*((T$1+A213)/365)),0))</f>
        <v/>
      </c>
      <c r="U213" s="3" t="str">
        <f t="shared" ca="1" si="9557"/>
        <v/>
      </c>
      <c r="V213" s="3" t="str">
        <f t="shared" ref="V213" ca="1" si="10358">IF(B213="","",G213*(1+rate_A*(T$1+A213)/365))</f>
        <v/>
      </c>
      <c r="W213" s="3" t="str">
        <f t="shared" ref="W213" ca="1" si="10359">IF(B213="","",H213*(1+rate_A*(T$1+A213)/365))</f>
        <v/>
      </c>
      <c r="X213" s="3" t="str">
        <f t="shared" ref="X213" ca="1" si="10360">IF(B213="","",I213*(1+rate_joint*(T$1+A213)/365))</f>
        <v/>
      </c>
      <c r="Y213" s="5" t="str">
        <f t="shared" ca="1" si="9656"/>
        <v/>
      </c>
      <c r="Z213" s="5" t="str" cm="1">
        <f t="array" aca="1" ref="Z213" ca="1">IF(Y213="","",_xlfn.IFS(Y213&lt;='Hidden inputs'!$C$15,Y213*'Hidden inputs'!$D$15,Y213&lt;='Hidden inputs'!$C$16,'Hidden inputs'!$C$15*'Hidden inputs'!$D$15+(Y213-'Hidden inputs'!$B$16)*'Hidden inputs'!$D$16,Y213&lt;='Hidden inputs'!$C$17,'Hidden inputs'!$C$15*'Hidden inputs'!$D$15+('Hidden inputs'!$C$16-'Hidden inputs'!$B$16)*'Hidden inputs'!$D$16+(Y213-'Hidden inputs'!$B$17)*'Hidden inputs'!$D$17,Y213&gt;'Hidden inputs'!$B$18,'Hidden inputs'!$C$15*'Hidden inputs'!$D$15+('Hidden inputs'!$C$16-'Hidden inputs'!$B$16)*'Hidden inputs'!$D$16+('Hidden inputs'!$C$17-'Hidden inputs'!$B$17)*'Hidden inputs'!$D$17+(Y213-'Hidden inputs'!$B$18)*'Hidden inputs'!$D$18))</f>
        <v/>
      </c>
      <c r="AA213" s="10" t="str">
        <f t="shared" ca="1" si="9657"/>
        <v/>
      </c>
      <c r="AB213" s="5" t="str">
        <f t="shared" ca="1" si="9561"/>
        <v/>
      </c>
      <c r="AC213" s="5" t="str">
        <f t="shared" ca="1" si="9658"/>
        <v/>
      </c>
      <c r="AD213" s="5" t="str">
        <f ca="1">IF(B213="","",'Hidden inputs'!$D$11*U213+'Hidden inputs'!$E$11*V213)</f>
        <v/>
      </c>
      <c r="AE213" s="11" t="str">
        <f t="shared" ca="1" si="9494"/>
        <v/>
      </c>
      <c r="AF213" s="9" t="str">
        <f t="shared" ca="1" si="9562"/>
        <v/>
      </c>
      <c r="AG213" s="3" t="str">
        <f t="shared" ca="1" si="9563"/>
        <v/>
      </c>
      <c r="AH213" s="5" t="str" cm="1">
        <f t="array" aca="1" ref="AH213" ca="1">IF($B213="","",IF(AG213=0,0,IF(DD_Payment="",0,IF(AG213&lt;_xlfn.IFS(DD_Frequency="Monthly",1,DD_Frequency="Quarterly",IF(MONTH(AG$2)=1,1,IF(MONTH(AG$2)=4,1,IF(MONTH(AG$2)=7,1,IF(MONTH(AG$2)=10,1,0)))),DD_Frequency="Annually",IF(MONTH(AG$2)=1,1,0))*DD_Payment,AG213,_xlfn.IFS(DD_Frequency="Monthly",1,DD_Frequency="Quarterly",IF(MONTH(AG$2)=1,1,IF(MONTH(AG$2)=4,1,IF(MONTH(AG$2)=7,1,IF(MONTH(AG$2)=10,1,0)))),DD_Frequency="Annually",IF(MONTH(AG$2)=1,1,0))*DD_Payment))))</f>
        <v/>
      </c>
      <c r="AI213" s="3" t="str">
        <f t="shared" ref="AI213" ca="1" si="10361">IF($B213="","",IF(AG213&gt;AH213,(AG213-AH213/2)*(rate_A*(AI$1/365)),0))</f>
        <v/>
      </c>
      <c r="AJ213" s="3" t="str">
        <f t="shared" ca="1" si="9660"/>
        <v/>
      </c>
      <c r="AK213" s="3" t="str">
        <f t="shared" ref="AK213" ca="1" si="10362">IF($B213="","",V213*(1+rate_A*AI$1/365))</f>
        <v/>
      </c>
      <c r="AL213" s="3" t="str">
        <f t="shared" ref="AL213" ca="1" si="10363">IF($B213="","",W213*(1+rate_A*AI$1/365))</f>
        <v/>
      </c>
      <c r="AM213" s="3" t="str">
        <f t="shared" ref="AM213" ca="1" si="10364">IF($B213="","",X213*(1+rate_joint*AI$1/365))</f>
        <v/>
      </c>
      <c r="AN213" s="5" t="str">
        <f t="shared" ca="1" si="9664"/>
        <v/>
      </c>
      <c r="AO213" s="5" t="str" cm="1">
        <f t="array" aca="1" ref="AO213" ca="1">IF(AN213="","",_xlfn.IFS(AN213&lt;='Hidden inputs'!$C$15,AN213*'Hidden inputs'!$D$15,AN213&lt;='Hidden inputs'!$C$16,'Hidden inputs'!$C$15*'Hidden inputs'!$D$15+(AN213-'Hidden inputs'!$B$16)*'Hidden inputs'!$D$16,AN213&lt;='Hidden inputs'!$C$17,'Hidden inputs'!$C$15*'Hidden inputs'!$D$15+('Hidden inputs'!$C$16-'Hidden inputs'!$B$16)*'Hidden inputs'!$D$16+(AN213-'Hidden inputs'!$B$17)*'Hidden inputs'!$D$17,AN213&gt;'Hidden inputs'!$B$18,'Hidden inputs'!$C$15*'Hidden inputs'!$D$15+('Hidden inputs'!$C$16-'Hidden inputs'!$B$16)*'Hidden inputs'!$D$16+('Hidden inputs'!$C$17-'Hidden inputs'!$B$17)*'Hidden inputs'!$D$17+(AN213-'Hidden inputs'!$B$18)*'Hidden inputs'!$D$18))</f>
        <v/>
      </c>
      <c r="AP213" s="10" t="str">
        <f t="shared" ca="1" si="9665"/>
        <v/>
      </c>
      <c r="AQ213" s="5" t="str">
        <f t="shared" ca="1" si="9568"/>
        <v/>
      </c>
      <c r="AR213" s="5" t="str">
        <f t="shared" ca="1" si="9569"/>
        <v/>
      </c>
      <c r="AS213" s="5" t="str">
        <f ca="1">IF($B213="","",'Hidden inputs'!$D$11*AJ213+'Hidden inputs'!$E$11*AK213)</f>
        <v/>
      </c>
      <c r="AT213" s="11" t="str">
        <f t="shared" ca="1" si="9499"/>
        <v/>
      </c>
      <c r="AU213" s="9" t="str">
        <f t="shared" ca="1" si="9570"/>
        <v/>
      </c>
      <c r="AV213" s="3" t="str">
        <f t="shared" ca="1" si="9571"/>
        <v/>
      </c>
      <c r="AW213" s="5" t="str" cm="1">
        <f t="array" aca="1" ref="AW213" ca="1">IF($B213="","",IF(AV213=0,0,IF(DD_Payment="",0,IF(AV213&lt;_xlfn.IFS(DD_Frequency="Monthly",1,DD_Frequency="Quarterly",IF(MONTH(AV$2)=1,1,IF(MONTH(AV$2)=4,1,IF(MONTH(AV$2)=7,1,IF(MONTH(AV$2)=10,1,0)))),DD_Frequency="Annually",IF(MONTH(AV$2)=1,1,0))*DD_Payment,AV213,_xlfn.IFS(DD_Frequency="Monthly",1,DD_Frequency="Quarterly",IF(MONTH(AV$2)=1,1,IF(MONTH(AV$2)=4,1,IF(MONTH(AV$2)=7,1,IF(MONTH(AV$2)=10,1,0)))),DD_Frequency="Annually",IF(MONTH(AV$2)=1,1,0))*DD_Payment))))</f>
        <v/>
      </c>
      <c r="AX213" s="3" t="str">
        <f t="shared" ref="AX213" ca="1" si="10365">IF($B213="","",IF(AV213&gt;AW213,(AV213-AW213/2)*(rate_A*(AX$1/365)),0))</f>
        <v/>
      </c>
      <c r="AY213" s="3" t="str">
        <f t="shared" ca="1" si="9667"/>
        <v/>
      </c>
      <c r="AZ213" s="3" t="str">
        <f t="shared" ref="AZ213" ca="1" si="10366">IF($B213="","",AK213*(1+rate_A*AX$1/365))</f>
        <v/>
      </c>
      <c r="BA213" s="3" t="str">
        <f t="shared" ref="BA213" ca="1" si="10367">IF($B213="","",AL213*(1+rate_A*AX$1/365))</f>
        <v/>
      </c>
      <c r="BB213" s="3" t="str">
        <f t="shared" ref="BB213" ca="1" si="10368">IF($B213="","",AM213*(1+rate_joint*AX$1/365))</f>
        <v/>
      </c>
      <c r="BC213" s="5" t="str">
        <f t="shared" ca="1" si="9671"/>
        <v/>
      </c>
      <c r="BD213" s="5" t="str" cm="1">
        <f t="array" aca="1" ref="BD213" ca="1">IF(BC213="","",_xlfn.IFS(BC213&lt;='Hidden inputs'!$C$15,BC213*'Hidden inputs'!$D$15,BC213&lt;='Hidden inputs'!$C$16,'Hidden inputs'!$C$15*'Hidden inputs'!$D$15+(BC213-'Hidden inputs'!$B$16)*'Hidden inputs'!$D$16,BC213&lt;='Hidden inputs'!$C$17,'Hidden inputs'!$C$15*'Hidden inputs'!$D$15+('Hidden inputs'!$C$16-'Hidden inputs'!$B$16)*'Hidden inputs'!$D$16+(BC213-'Hidden inputs'!$B$17)*'Hidden inputs'!$D$17,BC213&gt;'Hidden inputs'!$B$18,'Hidden inputs'!$C$15*'Hidden inputs'!$D$15+('Hidden inputs'!$C$16-'Hidden inputs'!$B$16)*'Hidden inputs'!$D$16+('Hidden inputs'!$C$17-'Hidden inputs'!$B$17)*'Hidden inputs'!$D$17+(BC213-'Hidden inputs'!$B$18)*'Hidden inputs'!$D$18))</f>
        <v/>
      </c>
      <c r="BE213" s="10" t="str">
        <f t="shared" ca="1" si="9672"/>
        <v/>
      </c>
      <c r="BF213" s="5" t="str">
        <f t="shared" ca="1" si="9576"/>
        <v/>
      </c>
      <c r="BG213" s="5" t="str">
        <f t="shared" ca="1" si="9577"/>
        <v/>
      </c>
      <c r="BH213" s="5" t="str">
        <f ca="1">IF($B213="","",'Hidden inputs'!$D$11*AY213+'Hidden inputs'!$E$11*AZ213)</f>
        <v/>
      </c>
      <c r="BI213" s="11" t="str">
        <f t="shared" ca="1" si="9504"/>
        <v/>
      </c>
      <c r="BJ213" s="9" t="str">
        <f t="shared" ca="1" si="9578"/>
        <v/>
      </c>
      <c r="BK213" s="3" t="str">
        <f t="shared" ca="1" si="9579"/>
        <v/>
      </c>
      <c r="BL213" s="5" t="str" cm="1">
        <f t="array" aca="1" ref="BL213" ca="1">IF($B213="","",IF(BK213=0,0,IF(DD_Payment="",0,IF(BK213&lt;_xlfn.IFS(DD_Frequency="Monthly",1,DD_Frequency="Quarterly",IF(MONTH(BK$2)=1,1,IF(MONTH(BK$2)=4,1,IF(MONTH(BK$2)=7,1,IF(MONTH(BK$2)=10,1,0)))),DD_Frequency="Annually",IF(MONTH(BK$2)=1,1,0))*DD_Payment,BK213,_xlfn.IFS(DD_Frequency="Monthly",1,DD_Frequency="Quarterly",IF(MONTH(BK$2)=1,1,IF(MONTH(BK$2)=4,1,IF(MONTH(BK$2)=7,1,IF(MONTH(BK$2)=10,1,0)))),DD_Frequency="Annually",IF(MONTH(BK$2)=1,1,0))*DD_Payment))))</f>
        <v/>
      </c>
      <c r="BM213" s="3" t="str">
        <f t="shared" ref="BM213" ca="1" si="10369">IF($B213="","",IF(BK213&gt;BL213,(BK213-BL213/2)*(rate_A*(BM$1/365)),0))</f>
        <v/>
      </c>
      <c r="BN213" s="3" t="str">
        <f t="shared" ca="1" si="9674"/>
        <v/>
      </c>
      <c r="BO213" s="3" t="str">
        <f t="shared" ref="BO213" ca="1" si="10370">IF($B213="","",AZ213*(1+rate_A*BM$1/365))</f>
        <v/>
      </c>
      <c r="BP213" s="3" t="str">
        <f t="shared" ref="BP213" ca="1" si="10371">IF($B213="","",BA213*(1+rate_A*BM$1/365))</f>
        <v/>
      </c>
      <c r="BQ213" s="3" t="str">
        <f t="shared" ref="BQ213" ca="1" si="10372">IF($B213="","",BB213*(1+rate_joint*BM$1/365))</f>
        <v/>
      </c>
      <c r="BR213" s="5" t="str">
        <f t="shared" ca="1" si="9678"/>
        <v/>
      </c>
      <c r="BS213" s="5" t="str" cm="1">
        <f t="array" aca="1" ref="BS213" ca="1">IF(BR213="","",_xlfn.IFS(BR213&lt;='Hidden inputs'!$C$15,BR213*'Hidden inputs'!$D$15,BR213&lt;='Hidden inputs'!$C$16,'Hidden inputs'!$C$15*'Hidden inputs'!$D$15+(BR213-'Hidden inputs'!$B$16)*'Hidden inputs'!$D$16,BR213&lt;='Hidden inputs'!$C$17,'Hidden inputs'!$C$15*'Hidden inputs'!$D$15+('Hidden inputs'!$C$16-'Hidden inputs'!$B$16)*'Hidden inputs'!$D$16+(BR213-'Hidden inputs'!$B$17)*'Hidden inputs'!$D$17,BR213&gt;'Hidden inputs'!$B$18,'Hidden inputs'!$C$15*'Hidden inputs'!$D$15+('Hidden inputs'!$C$16-'Hidden inputs'!$B$16)*'Hidden inputs'!$D$16+('Hidden inputs'!$C$17-'Hidden inputs'!$B$17)*'Hidden inputs'!$D$17+(BR213-'Hidden inputs'!$B$18)*'Hidden inputs'!$D$18))</f>
        <v/>
      </c>
      <c r="BT213" s="10" t="str">
        <f t="shared" ca="1" si="9679"/>
        <v/>
      </c>
      <c r="BU213" s="5" t="str">
        <f t="shared" ca="1" si="9584"/>
        <v/>
      </c>
      <c r="BV213" s="5" t="str">
        <f t="shared" ca="1" si="9585"/>
        <v/>
      </c>
      <c r="BW213" s="5" t="str">
        <f ca="1">IF($B213="","",'Hidden inputs'!$D$11*BN213+'Hidden inputs'!$E$11*BO213)</f>
        <v/>
      </c>
      <c r="BX213" s="11" t="str">
        <f t="shared" ca="1" si="9509"/>
        <v/>
      </c>
      <c r="BY213" s="9" t="str">
        <f t="shared" ca="1" si="9586"/>
        <v/>
      </c>
      <c r="BZ213" s="3" t="str">
        <f t="shared" ca="1" si="9587"/>
        <v/>
      </c>
      <c r="CA213" s="5" t="str" cm="1">
        <f t="array" aca="1" ref="CA213" ca="1">IF($B213="","",IF(BZ213=0,0,IF(DD_Payment="",0,IF(BZ213&lt;_xlfn.IFS(DD_Frequency="Monthly",1,DD_Frequency="Quarterly",IF(MONTH(BZ$2)=1,1,IF(MONTH(BZ$2)=4,1,IF(MONTH(BZ$2)=7,1,IF(MONTH(BZ$2)=10,1,0)))),DD_Frequency="Annually",IF(MONTH(BZ$2)=1,1,0))*DD_Payment,BZ213,_xlfn.IFS(DD_Frequency="Monthly",1,DD_Frequency="Quarterly",IF(MONTH(BZ$2)=1,1,IF(MONTH(BZ$2)=4,1,IF(MONTH(BZ$2)=7,1,IF(MONTH(BZ$2)=10,1,0)))),DD_Frequency="Annually",IF(MONTH(BZ$2)=1,1,0))*DD_Payment))))</f>
        <v/>
      </c>
      <c r="CB213" s="3" t="str">
        <f t="shared" ref="CB213" ca="1" si="10373">IF($B213="","",IF(BZ213&gt;CA213,(BZ213-CA213/2)*(rate_A*(CB$1/365)),0))</f>
        <v/>
      </c>
      <c r="CC213" s="3" t="str">
        <f t="shared" ca="1" si="9681"/>
        <v/>
      </c>
      <c r="CD213" s="3" t="str">
        <f t="shared" ref="CD213" ca="1" si="10374">IF($B213="","",BO213*(1+rate_A*CB$1/365))</f>
        <v/>
      </c>
      <c r="CE213" s="3" t="str">
        <f t="shared" ref="CE213" ca="1" si="10375">IF($B213="","",BP213*(1+rate_A*CB$1/365))</f>
        <v/>
      </c>
      <c r="CF213" s="3" t="str">
        <f t="shared" ref="CF213" ca="1" si="10376">IF($B213="","",BQ213*(1+rate_joint*CB$1/365))</f>
        <v/>
      </c>
      <c r="CG213" s="5" t="str">
        <f t="shared" ca="1" si="9685"/>
        <v/>
      </c>
      <c r="CH213" s="5" t="str" cm="1">
        <f t="array" aca="1" ref="CH213" ca="1">IF(CG213="","",_xlfn.IFS(CG213&lt;='Hidden inputs'!$C$15,CG213*'Hidden inputs'!$D$15,CG213&lt;='Hidden inputs'!$C$16,'Hidden inputs'!$C$15*'Hidden inputs'!$D$15+(CG213-'Hidden inputs'!$B$16)*'Hidden inputs'!$D$16,CG213&lt;='Hidden inputs'!$C$17,'Hidden inputs'!$C$15*'Hidden inputs'!$D$15+('Hidden inputs'!$C$16-'Hidden inputs'!$B$16)*'Hidden inputs'!$D$16+(CG213-'Hidden inputs'!$B$17)*'Hidden inputs'!$D$17,CG213&gt;'Hidden inputs'!$B$18,'Hidden inputs'!$C$15*'Hidden inputs'!$D$15+('Hidden inputs'!$C$16-'Hidden inputs'!$B$16)*'Hidden inputs'!$D$16+('Hidden inputs'!$C$17-'Hidden inputs'!$B$17)*'Hidden inputs'!$D$17+(CG213-'Hidden inputs'!$B$18)*'Hidden inputs'!$D$18))</f>
        <v/>
      </c>
      <c r="CI213" s="10" t="str">
        <f t="shared" ca="1" si="9686"/>
        <v/>
      </c>
      <c r="CJ213" s="5" t="str">
        <f t="shared" ca="1" si="9592"/>
        <v/>
      </c>
      <c r="CK213" s="5" t="str">
        <f t="shared" ca="1" si="9593"/>
        <v/>
      </c>
      <c r="CL213" s="5" t="str">
        <f ca="1">IF($B213="","",'Hidden inputs'!$D$11*CC213+'Hidden inputs'!$E$11*CD213)</f>
        <v/>
      </c>
      <c r="CM213" s="11" t="str">
        <f t="shared" ca="1" si="9514"/>
        <v/>
      </c>
      <c r="CN213" s="9" t="str">
        <f t="shared" ca="1" si="9594"/>
        <v/>
      </c>
      <c r="CO213" s="3" t="str">
        <f t="shared" ca="1" si="9595"/>
        <v/>
      </c>
      <c r="CP213" s="5" t="str" cm="1">
        <f t="array" aca="1" ref="CP213" ca="1">IF($B213="","",IF(CO213=0,0,IF(DD_Payment="",0,IF(CO213&lt;_xlfn.IFS(DD_Frequency="Monthly",1,DD_Frequency="Quarterly",IF(MONTH(CO$2)=1,1,IF(MONTH(CO$2)=4,1,IF(MONTH(CO$2)=7,1,IF(MONTH(CO$2)=10,1,0)))),DD_Frequency="Annually",IF(MONTH(CO$2)=1,1,0))*DD_Payment,CO213,_xlfn.IFS(DD_Frequency="Monthly",1,DD_Frequency="Quarterly",IF(MONTH(CO$2)=1,1,IF(MONTH(CO$2)=4,1,IF(MONTH(CO$2)=7,1,IF(MONTH(CO$2)=10,1,0)))),DD_Frequency="Annually",IF(MONTH(CO$2)=1,1,0))*DD_Payment))))</f>
        <v/>
      </c>
      <c r="CQ213" s="3" t="str">
        <f t="shared" ref="CQ213" ca="1" si="10377">IF($B213="","",IF(CO213&gt;CP213,(CO213-CP213/2)*(rate_A*(CQ$1/365)),0))</f>
        <v/>
      </c>
      <c r="CR213" s="3" t="str">
        <f t="shared" ca="1" si="9688"/>
        <v/>
      </c>
      <c r="CS213" s="3" t="str">
        <f t="shared" ref="CS213" ca="1" si="10378">IF($B213="","",CD213*(1+rate_A*CQ$1/365))</f>
        <v/>
      </c>
      <c r="CT213" s="3" t="str">
        <f t="shared" ref="CT213" ca="1" si="10379">IF($B213="","",CE213*(1+rate_A*CQ$1/365))</f>
        <v/>
      </c>
      <c r="CU213" s="3" t="str">
        <f t="shared" ref="CU213" ca="1" si="10380">IF($B213="","",CF213*(1+rate_joint*CQ$1/365))</f>
        <v/>
      </c>
      <c r="CV213" s="5" t="str">
        <f t="shared" ca="1" si="9692"/>
        <v/>
      </c>
      <c r="CW213" s="5" t="str" cm="1">
        <f t="array" aca="1" ref="CW213" ca="1">IF(CV213="","",_xlfn.IFS(CV213&lt;='Hidden inputs'!$C$15,CV213*'Hidden inputs'!$D$15,CV213&lt;='Hidden inputs'!$C$16,'Hidden inputs'!$C$15*'Hidden inputs'!$D$15+(CV213-'Hidden inputs'!$B$16)*'Hidden inputs'!$D$16,CV213&lt;='Hidden inputs'!$C$17,'Hidden inputs'!$C$15*'Hidden inputs'!$D$15+('Hidden inputs'!$C$16-'Hidden inputs'!$B$16)*'Hidden inputs'!$D$16+(CV213-'Hidden inputs'!$B$17)*'Hidden inputs'!$D$17,CV213&gt;'Hidden inputs'!$B$18,'Hidden inputs'!$C$15*'Hidden inputs'!$D$15+('Hidden inputs'!$C$16-'Hidden inputs'!$B$16)*'Hidden inputs'!$D$16+('Hidden inputs'!$C$17-'Hidden inputs'!$B$17)*'Hidden inputs'!$D$17+(CV213-'Hidden inputs'!$B$18)*'Hidden inputs'!$D$18))</f>
        <v/>
      </c>
      <c r="CX213" s="10" t="str">
        <f t="shared" ca="1" si="9693"/>
        <v/>
      </c>
      <c r="CY213" s="5" t="str">
        <f t="shared" ca="1" si="9600"/>
        <v/>
      </c>
      <c r="CZ213" s="5" t="str">
        <f t="shared" ca="1" si="9601"/>
        <v/>
      </c>
      <c r="DA213" s="5" t="str">
        <f ca="1">IF($B213="","",'Hidden inputs'!$D$11*CR213+'Hidden inputs'!$E$11*CS213)</f>
        <v/>
      </c>
      <c r="DB213" s="11" t="str">
        <f t="shared" ca="1" si="9519"/>
        <v/>
      </c>
      <c r="DC213" s="9" t="str">
        <f t="shared" ca="1" si="9602"/>
        <v/>
      </c>
      <c r="DD213" s="3" t="str">
        <f t="shared" ca="1" si="9603"/>
        <v/>
      </c>
      <c r="DE213" s="5" t="str" cm="1">
        <f t="array" aca="1" ref="DE213" ca="1">IF($B213="","",IF(DD213=0,0,IF(DD_Payment="",0,IF(DD213&lt;_xlfn.IFS(DD_Frequency="Monthly",1,DD_Frequency="Quarterly",IF(MONTH(DD$2)=1,1,IF(MONTH(DD$2)=4,1,IF(MONTH(DD$2)=7,1,IF(MONTH(DD$2)=10,1,0)))),DD_Frequency="Annually",IF(MONTH(DD$2)=1,1,0))*DD_Payment,DD213,_xlfn.IFS(DD_Frequency="Monthly",1,DD_Frequency="Quarterly",IF(MONTH(DD$2)=1,1,IF(MONTH(DD$2)=4,1,IF(MONTH(DD$2)=7,1,IF(MONTH(DD$2)=10,1,0)))),DD_Frequency="Annually",IF(MONTH(DD$2)=1,1,0))*DD_Payment))))</f>
        <v/>
      </c>
      <c r="DF213" s="3" t="str">
        <f t="shared" ref="DF213" ca="1" si="10381">IF($B213="","",IF(DD213&gt;DE213,(DD213-DE213/2)*(rate_A*(DF$1/365)),0))</f>
        <v/>
      </c>
      <c r="DG213" s="3" t="str">
        <f t="shared" ca="1" si="9695"/>
        <v/>
      </c>
      <c r="DH213" s="3" t="str">
        <f t="shared" ref="DH213" ca="1" si="10382">IF($B213="","",CS213*(1+rate_A*DF$1/365))</f>
        <v/>
      </c>
      <c r="DI213" s="3" t="str">
        <f t="shared" ref="DI213" ca="1" si="10383">IF($B213="","",CT213*(1+rate_A*DF$1/365))</f>
        <v/>
      </c>
      <c r="DJ213" s="3" t="str">
        <f t="shared" ref="DJ213" ca="1" si="10384">IF($B213="","",CU213*(1+rate_joint*DF$1/365))</f>
        <v/>
      </c>
      <c r="DK213" s="5" t="str">
        <f t="shared" ca="1" si="9699"/>
        <v/>
      </c>
      <c r="DL213" s="5" t="str" cm="1">
        <f t="array" aca="1" ref="DL213" ca="1">IF(DK213="","",_xlfn.IFS(DK213&lt;='Hidden inputs'!$C$15,DK213*'Hidden inputs'!$D$15,DK213&lt;='Hidden inputs'!$C$16,'Hidden inputs'!$C$15*'Hidden inputs'!$D$15+(DK213-'Hidden inputs'!$B$16)*'Hidden inputs'!$D$16,DK213&lt;='Hidden inputs'!$C$17,'Hidden inputs'!$C$15*'Hidden inputs'!$D$15+('Hidden inputs'!$C$16-'Hidden inputs'!$B$16)*'Hidden inputs'!$D$16+(DK213-'Hidden inputs'!$B$17)*'Hidden inputs'!$D$17,DK213&gt;'Hidden inputs'!$B$18,'Hidden inputs'!$C$15*'Hidden inputs'!$D$15+('Hidden inputs'!$C$16-'Hidden inputs'!$B$16)*'Hidden inputs'!$D$16+('Hidden inputs'!$C$17-'Hidden inputs'!$B$17)*'Hidden inputs'!$D$17+(DK213-'Hidden inputs'!$B$18)*'Hidden inputs'!$D$18))</f>
        <v/>
      </c>
      <c r="DM213" s="10" t="str">
        <f t="shared" ca="1" si="9700"/>
        <v/>
      </c>
      <c r="DN213" s="5" t="str">
        <f t="shared" ca="1" si="9608"/>
        <v/>
      </c>
      <c r="DO213" s="5" t="str">
        <f t="shared" ca="1" si="9609"/>
        <v/>
      </c>
      <c r="DP213" s="5" t="str">
        <f ca="1">IF($B213="","",'Hidden inputs'!$D$11*DG213+'Hidden inputs'!$E$11*DH213)</f>
        <v/>
      </c>
      <c r="DQ213" s="11" t="str">
        <f t="shared" ca="1" si="9524"/>
        <v/>
      </c>
      <c r="DR213" s="9" t="str">
        <f t="shared" ca="1" si="9610"/>
        <v/>
      </c>
      <c r="DS213" s="3" t="str">
        <f t="shared" ca="1" si="9611"/>
        <v/>
      </c>
      <c r="DT213" s="5" t="str" cm="1">
        <f t="array" aca="1" ref="DT213" ca="1">IF($B213="","",IF(DS213=0,0,IF(DD_Payment="",0,IF(DS213&lt;_xlfn.IFS(DD_Frequency="Monthly",1,DD_Frequency="Quarterly",IF(MONTH(DS$2)=1,1,IF(MONTH(DS$2)=4,1,IF(MONTH(DS$2)=7,1,IF(MONTH(DS$2)=10,1,0)))),DD_Frequency="Annually",IF(MONTH(DS$2)=1,1,0))*DD_Payment,DS213,_xlfn.IFS(DD_Frequency="Monthly",1,DD_Frequency="Quarterly",IF(MONTH(DS$2)=1,1,IF(MONTH(DS$2)=4,1,IF(MONTH(DS$2)=7,1,IF(MONTH(DS$2)=10,1,0)))),DD_Frequency="Annually",IF(MONTH(DS$2)=1,1,0))*DD_Payment))))</f>
        <v/>
      </c>
      <c r="DU213" s="3" t="str">
        <f t="shared" ref="DU213" ca="1" si="10385">IF($B213="","",IF(DS213&gt;DT213,(DS213-DT213/2)*(rate_A*(DU$1/365)),0))</f>
        <v/>
      </c>
      <c r="DV213" s="3" t="str">
        <f t="shared" ca="1" si="9702"/>
        <v/>
      </c>
      <c r="DW213" s="3" t="str">
        <f t="shared" ref="DW213" ca="1" si="10386">IF($B213="","",DH213*(1+rate_A*DU$1/365))</f>
        <v/>
      </c>
      <c r="DX213" s="3" t="str">
        <f t="shared" ref="DX213" ca="1" si="10387">IF($B213="","",DI213*(1+rate_A*DU$1/365))</f>
        <v/>
      </c>
      <c r="DY213" s="3" t="str">
        <f t="shared" ref="DY213" ca="1" si="10388">IF($B213="","",DJ213*(1+rate_joint*DU$1/365))</f>
        <v/>
      </c>
      <c r="DZ213" s="5" t="str">
        <f t="shared" ca="1" si="9706"/>
        <v/>
      </c>
      <c r="EA213" s="5" t="str" cm="1">
        <f t="array" aca="1" ref="EA213" ca="1">IF(DZ213="","",_xlfn.IFS(DZ213&lt;='Hidden inputs'!$C$15,DZ213*'Hidden inputs'!$D$15,DZ213&lt;='Hidden inputs'!$C$16,'Hidden inputs'!$C$15*'Hidden inputs'!$D$15+(DZ213-'Hidden inputs'!$B$16)*'Hidden inputs'!$D$16,DZ213&lt;='Hidden inputs'!$C$17,'Hidden inputs'!$C$15*'Hidden inputs'!$D$15+('Hidden inputs'!$C$16-'Hidden inputs'!$B$16)*'Hidden inputs'!$D$16+(DZ213-'Hidden inputs'!$B$17)*'Hidden inputs'!$D$17,DZ213&gt;'Hidden inputs'!$B$18,'Hidden inputs'!$C$15*'Hidden inputs'!$D$15+('Hidden inputs'!$C$16-'Hidden inputs'!$B$16)*'Hidden inputs'!$D$16+('Hidden inputs'!$C$17-'Hidden inputs'!$B$17)*'Hidden inputs'!$D$17+(DZ213-'Hidden inputs'!$B$18)*'Hidden inputs'!$D$18))</f>
        <v/>
      </c>
      <c r="EB213" s="10" t="str">
        <f t="shared" ca="1" si="9707"/>
        <v/>
      </c>
      <c r="EC213" s="5" t="str">
        <f t="shared" ca="1" si="9616"/>
        <v/>
      </c>
      <c r="ED213" s="5" t="str">
        <f t="shared" ca="1" si="9617"/>
        <v/>
      </c>
      <c r="EE213" s="5" t="str">
        <f ca="1">IF($B213="","",'Hidden inputs'!$D$11*DV213+'Hidden inputs'!$E$11*DW213)</f>
        <v/>
      </c>
      <c r="EF213" s="11" t="str">
        <f t="shared" ca="1" si="9529"/>
        <v/>
      </c>
      <c r="EG213" s="9" t="str">
        <f t="shared" ca="1" si="9618"/>
        <v/>
      </c>
      <c r="EH213" s="3" t="str">
        <f t="shared" ca="1" si="9619"/>
        <v/>
      </c>
      <c r="EI213" s="5" t="str" cm="1">
        <f t="array" aca="1" ref="EI213" ca="1">IF($B213="","",IF(EH213=0,0,IF(DD_Payment="",0,IF(EH213&lt;_xlfn.IFS(DD_Frequency="Monthly",1,DD_Frequency="Quarterly",IF(MONTH(EH$2)=1,1,IF(MONTH(EH$2)=4,1,IF(MONTH(EH$2)=7,1,IF(MONTH(EH$2)=10,1,0)))),DD_Frequency="Annually",IF(MONTH(EH$2)=1,1,0))*DD_Payment,EH213,_xlfn.IFS(DD_Frequency="Monthly",1,DD_Frequency="Quarterly",IF(MONTH(EH$2)=1,1,IF(MONTH(EH$2)=4,1,IF(MONTH(EH$2)=7,1,IF(MONTH(EH$2)=10,1,0)))),DD_Frequency="Annually",IF(MONTH(EH$2)=1,1,0))*DD_Payment))))</f>
        <v/>
      </c>
      <c r="EJ213" s="3" t="str">
        <f t="shared" ref="EJ213" ca="1" si="10389">IF($B213="","",IF(EH213&gt;EI213,(EH213-EI213/2)*(rate_A*(EJ$1/365)),0))</f>
        <v/>
      </c>
      <c r="EK213" s="3" t="str">
        <f t="shared" ca="1" si="9709"/>
        <v/>
      </c>
      <c r="EL213" s="3" t="str">
        <f t="shared" ref="EL213" ca="1" si="10390">IF($B213="","",DW213*(1+rate_A*EJ$1/365))</f>
        <v/>
      </c>
      <c r="EM213" s="3" t="str">
        <f t="shared" ref="EM213" ca="1" si="10391">IF($B213="","",DX213*(1+rate_A*EJ$1/365))</f>
        <v/>
      </c>
      <c r="EN213" s="3" t="str">
        <f t="shared" ref="EN213" ca="1" si="10392">IF($B213="","",DY213*(1+rate_joint*EJ$1/365))</f>
        <v/>
      </c>
      <c r="EO213" s="5" t="str">
        <f t="shared" ca="1" si="9713"/>
        <v/>
      </c>
      <c r="EP213" s="5" t="str" cm="1">
        <f t="array" aca="1" ref="EP213" ca="1">IF(EO213="","",_xlfn.IFS(EO213&lt;='Hidden inputs'!$C$15,EO213*'Hidden inputs'!$D$15,EO213&lt;='Hidden inputs'!$C$16,'Hidden inputs'!$C$15*'Hidden inputs'!$D$15+(EO213-'Hidden inputs'!$B$16)*'Hidden inputs'!$D$16,EO213&lt;='Hidden inputs'!$C$17,'Hidden inputs'!$C$15*'Hidden inputs'!$D$15+('Hidden inputs'!$C$16-'Hidden inputs'!$B$16)*'Hidden inputs'!$D$16+(EO213-'Hidden inputs'!$B$17)*'Hidden inputs'!$D$17,EO213&gt;'Hidden inputs'!$B$18,'Hidden inputs'!$C$15*'Hidden inputs'!$D$15+('Hidden inputs'!$C$16-'Hidden inputs'!$B$16)*'Hidden inputs'!$D$16+('Hidden inputs'!$C$17-'Hidden inputs'!$B$17)*'Hidden inputs'!$D$17+(EO213-'Hidden inputs'!$B$18)*'Hidden inputs'!$D$18))</f>
        <v/>
      </c>
      <c r="EQ213" s="10" t="str">
        <f t="shared" ca="1" si="9714"/>
        <v/>
      </c>
      <c r="ER213" s="5" t="str">
        <f t="shared" ca="1" si="9624"/>
        <v/>
      </c>
      <c r="ES213" s="5" t="str">
        <f t="shared" ca="1" si="9625"/>
        <v/>
      </c>
      <c r="ET213" s="5" t="str">
        <f ca="1">IF($B213="","",'Hidden inputs'!$D$11*EK213+'Hidden inputs'!$E$11*EL213)</f>
        <v/>
      </c>
      <c r="EU213" s="11" t="str">
        <f t="shared" ca="1" si="9534"/>
        <v/>
      </c>
      <c r="EV213" s="9" t="str">
        <f t="shared" ca="1" si="9626"/>
        <v/>
      </c>
      <c r="EW213" s="3" t="str">
        <f t="shared" ca="1" si="9627"/>
        <v/>
      </c>
      <c r="EX213" s="5" t="str" cm="1">
        <f t="array" aca="1" ref="EX213" ca="1">IF($B213="","",IF(EW213=0,0,IF(DD_Payment="",0,IF(EW213&lt;_xlfn.IFS(DD_Frequency="Monthly",1,DD_Frequency="Quarterly",IF(MONTH(EW$2)=1,1,IF(MONTH(EW$2)=4,1,IF(MONTH(EW$2)=7,1,IF(MONTH(EW$2)=10,1,0)))),DD_Frequency="Annually",IF(MONTH(EW$2)=1,1,0))*DD_Payment,EW213,_xlfn.IFS(DD_Frequency="Monthly",1,DD_Frequency="Quarterly",IF(MONTH(EW$2)=1,1,IF(MONTH(EW$2)=4,1,IF(MONTH(EW$2)=7,1,IF(MONTH(EW$2)=10,1,0)))),DD_Frequency="Annually",IF(MONTH(EW$2)=1,1,0))*DD_Payment))))</f>
        <v/>
      </c>
      <c r="EY213" s="3" t="str">
        <f t="shared" ref="EY213" ca="1" si="10393">IF($B213="","",IF(EW213&gt;EX213,(EW213-EX213/2)*(rate_A*(EY$1/365)),0))</f>
        <v/>
      </c>
      <c r="EZ213" s="3" t="str">
        <f t="shared" ca="1" si="9716"/>
        <v/>
      </c>
      <c r="FA213" s="3" t="str">
        <f t="shared" ref="FA213" ca="1" si="10394">IF($B213="","",EL213*(1+rate_A*EY$1/365))</f>
        <v/>
      </c>
      <c r="FB213" s="3" t="str">
        <f t="shared" ref="FB213" ca="1" si="10395">IF($B213="","",EM213*(1+rate_A*EY$1/365))</f>
        <v/>
      </c>
      <c r="FC213" s="3" t="str">
        <f t="shared" ref="FC213" ca="1" si="10396">IF($B213="","",EN213*(1+rate_joint*EY$1/365))</f>
        <v/>
      </c>
      <c r="FD213" s="5" t="str">
        <f t="shared" ca="1" si="9720"/>
        <v/>
      </c>
      <c r="FE213" s="5" t="str" cm="1">
        <f t="array" aca="1" ref="FE213" ca="1">IF(FD213="","",_xlfn.IFS(FD213&lt;='Hidden inputs'!$C$15,FD213*'Hidden inputs'!$D$15,FD213&lt;='Hidden inputs'!$C$16,'Hidden inputs'!$C$15*'Hidden inputs'!$D$15+(FD213-'Hidden inputs'!$B$16)*'Hidden inputs'!$D$16,FD213&lt;='Hidden inputs'!$C$17,'Hidden inputs'!$C$15*'Hidden inputs'!$D$15+('Hidden inputs'!$C$16-'Hidden inputs'!$B$16)*'Hidden inputs'!$D$16+(FD213-'Hidden inputs'!$B$17)*'Hidden inputs'!$D$17,FD213&gt;'Hidden inputs'!$B$18,'Hidden inputs'!$C$15*'Hidden inputs'!$D$15+('Hidden inputs'!$C$16-'Hidden inputs'!$B$16)*'Hidden inputs'!$D$16+('Hidden inputs'!$C$17-'Hidden inputs'!$B$17)*'Hidden inputs'!$D$17+(FD213-'Hidden inputs'!$B$18)*'Hidden inputs'!$D$18))</f>
        <v/>
      </c>
      <c r="FF213" s="10" t="str">
        <f t="shared" ca="1" si="9721"/>
        <v/>
      </c>
      <c r="FG213" s="5" t="str">
        <f t="shared" ca="1" si="9632"/>
        <v/>
      </c>
      <c r="FH213" s="5" t="str">
        <f t="shared" ca="1" si="9633"/>
        <v/>
      </c>
      <c r="FI213" s="5" t="str">
        <f ca="1">IF($B213="","",'Hidden inputs'!$D$11*EZ213+'Hidden inputs'!$E$11*FA213)</f>
        <v/>
      </c>
      <c r="FJ213" s="11" t="str">
        <f t="shared" ca="1" si="9539"/>
        <v/>
      </c>
      <c r="FK213" s="9" t="str">
        <f t="shared" ca="1" si="9634"/>
        <v/>
      </c>
      <c r="FL213" s="3" t="str">
        <f t="shared" ca="1" si="9635"/>
        <v/>
      </c>
      <c r="FM213" s="5" t="str" cm="1">
        <f t="array" aca="1" ref="FM213" ca="1">IF($B213="","",IF(FL213=0,0,IF(DD_Payment="",0,IF(FL213&lt;_xlfn.IFS(DD_Frequency="Monthly",1,DD_Frequency="Quarterly",IF(MONTH(FL$2)=1,1,IF(MONTH(FL$2)=4,1,IF(MONTH(FL$2)=7,1,IF(MONTH(FL$2)=10,1,0)))),DD_Frequency="Annually",IF(MONTH(FL$2)=1,1,0))*DD_Payment,FL213,_xlfn.IFS(DD_Frequency="Monthly",1,DD_Frequency="Quarterly",IF(MONTH(FL$2)=1,1,IF(MONTH(FL$2)=4,1,IF(MONTH(FL$2)=7,1,IF(MONTH(FL$2)=10,1,0)))),DD_Frequency="Annually",IF(MONTH(FL$2)=1,1,0))*DD_Payment))))</f>
        <v/>
      </c>
      <c r="FN213" s="3" t="str">
        <f t="shared" ref="FN213" ca="1" si="10397">IF($B213="","",IF(FL213&gt;FM213,(FL213-FM213/2)*(rate_A*(FN$1/365)),0))</f>
        <v/>
      </c>
      <c r="FO213" s="3" t="str">
        <f t="shared" ca="1" si="9723"/>
        <v/>
      </c>
      <c r="FP213" s="3" t="str">
        <f t="shared" ref="FP213" ca="1" si="10398">IF($B213="","",FA213*(1+rate_A*FN$1/365))</f>
        <v/>
      </c>
      <c r="FQ213" s="3" t="str">
        <f t="shared" ref="FQ213" ca="1" si="10399">IF($B213="","",FB213*(1+rate_A*FN$1/365))</f>
        <v/>
      </c>
      <c r="FR213" s="3" t="str">
        <f t="shared" ref="FR213" ca="1" si="10400">IF($B213="","",FC213*(1+rate_joint*FN$1/365))</f>
        <v/>
      </c>
      <c r="FS213" s="5" t="str">
        <f t="shared" ca="1" si="9727"/>
        <v/>
      </c>
      <c r="FT213" s="5" t="str" cm="1">
        <f t="array" aca="1" ref="FT213" ca="1">IF(FS213="","",_xlfn.IFS(FS213&lt;='Hidden inputs'!$C$15,FS213*'Hidden inputs'!$D$15,FS213&lt;='Hidden inputs'!$C$16,'Hidden inputs'!$C$15*'Hidden inputs'!$D$15+(FS213-'Hidden inputs'!$B$16)*'Hidden inputs'!$D$16,FS213&lt;='Hidden inputs'!$C$17,'Hidden inputs'!$C$15*'Hidden inputs'!$D$15+('Hidden inputs'!$C$16-'Hidden inputs'!$B$16)*'Hidden inputs'!$D$16+(FS213-'Hidden inputs'!$B$17)*'Hidden inputs'!$D$17,FS213&gt;'Hidden inputs'!$B$18,'Hidden inputs'!$C$15*'Hidden inputs'!$D$15+('Hidden inputs'!$C$16-'Hidden inputs'!$B$16)*'Hidden inputs'!$D$16+('Hidden inputs'!$C$17-'Hidden inputs'!$B$17)*'Hidden inputs'!$D$17+(FS213-'Hidden inputs'!$B$18)*'Hidden inputs'!$D$18))</f>
        <v/>
      </c>
      <c r="FU213" s="10" t="str">
        <f t="shared" ca="1" si="9728"/>
        <v/>
      </c>
      <c r="FV213" s="5" t="str">
        <f t="shared" ca="1" si="9640"/>
        <v/>
      </c>
      <c r="FW213" s="5" t="str">
        <f t="shared" ca="1" si="9641"/>
        <v/>
      </c>
      <c r="FX213" s="5" t="str">
        <f ca="1">IF($B213="","",'Hidden inputs'!$D$11*FO213+'Hidden inputs'!$E$11*FP213)</f>
        <v/>
      </c>
      <c r="FY213" s="11" t="str">
        <f t="shared" ca="1" si="9544"/>
        <v/>
      </c>
      <c r="FZ213" s="9" t="str">
        <f t="shared" ca="1" si="9642"/>
        <v/>
      </c>
      <c r="GA213" s="5" t="str">
        <f t="shared" ca="1" si="9643"/>
        <v/>
      </c>
      <c r="GB213" s="5" t="str">
        <f t="shared" ca="1" si="9644"/>
        <v/>
      </c>
      <c r="GC213" s="5" t="str">
        <f t="shared" ca="1" si="9545"/>
        <v/>
      </c>
      <c r="GD213" s="5" t="str">
        <f t="shared" ca="1" si="9546"/>
        <v/>
      </c>
    </row>
    <row r="214" spans="1:186" x14ac:dyDescent="0.35">
      <c r="A214" s="2"/>
      <c r="B214" s="6" t="str">
        <f t="shared" ca="1" si="9547"/>
        <v/>
      </c>
      <c r="C214" s="5" t="str">
        <f t="shared" ca="1" si="9645"/>
        <v/>
      </c>
      <c r="D214" s="5" t="str" cm="1">
        <f t="array" aca="1" ref="D214" ca="1">IF($B214="","",IF(C214=0,0,IF(DD_Payment="",0,IF(C214&lt;_xlfn.IFS(DD_Frequency="Monthly",1,DD_Frequency="Quarterly",IF(MONTH(C$2)=1,1,IF(MONTH(C$2)=4,1,IF(MONTH(C$2)=7,1,IF(MONTH(C$2)=10,1,0)))),DD_Frequency="Annually",IF(MONTH(C$2)=1,1,0))*DD_Payment,C214,_xlfn.IFS(DD_Frequency="Monthly",1,DD_Frequency="Quarterly",IF(MONTH(C$2)=1,1,IF(MONTH(C$2)=4,1,IF(MONTH(C$2)=7,1,IF(MONTH(C$2)=10,1,0)))),DD_Frequency="Annually",IF(MONTH(C$2)=1,1,0))*DD_Payment))))</f>
        <v/>
      </c>
      <c r="E214" s="5" t="str">
        <f t="shared" ref="E214" ca="1" si="10401">IF(B214="","",IF(C214&gt;D214,(C214-D214/2)*(rate_A*(E$1/365)),0))</f>
        <v/>
      </c>
      <c r="F214" s="5" t="str">
        <f t="shared" ca="1" si="9549"/>
        <v/>
      </c>
      <c r="G214" s="5" t="str">
        <f t="shared" ref="G214" ca="1" si="10402">IF(B214="","",G213*(1+rate_A*E$1/365))</f>
        <v/>
      </c>
      <c r="H214" s="5" t="str">
        <f t="shared" ref="H214" ca="1" si="10403">IF(B214="","",H213*(1+rate_A*E$1/365))</f>
        <v/>
      </c>
      <c r="I214" s="5" t="str">
        <f t="shared" ref="I214" ca="1" si="10404">IF(B214="","",I213*(1+rate_joint*E$1/365))</f>
        <v/>
      </c>
      <c r="J214" s="5" t="str">
        <f t="shared" ca="1" si="9650"/>
        <v/>
      </c>
      <c r="K214" s="5" t="str" cm="1">
        <f t="array" aca="1" ref="K214" ca="1">IF(J214="","",_xlfn.IFS(J214&lt;='Hidden inputs'!$C$15,J214*'Hidden inputs'!$D$15,J214&lt;='Hidden inputs'!$C$16,'Hidden inputs'!$C$15*'Hidden inputs'!$D$15+(J214-'Hidden inputs'!$B$16)*'Hidden inputs'!$D$16,J214&lt;='Hidden inputs'!$C$17,'Hidden inputs'!$C$15*'Hidden inputs'!$D$15+('Hidden inputs'!$C$16-'Hidden inputs'!$B$16)*'Hidden inputs'!$D$16+(J214-'Hidden inputs'!$B$17)*'Hidden inputs'!$D$17,J214&gt;'Hidden inputs'!$B$18,'Hidden inputs'!$C$15*'Hidden inputs'!$D$15+('Hidden inputs'!$C$16-'Hidden inputs'!$B$16)*'Hidden inputs'!$D$16+('Hidden inputs'!$C$17-'Hidden inputs'!$B$17)*'Hidden inputs'!$D$17+(J214-'Hidden inputs'!$B$18)*'Hidden inputs'!$D$18))</f>
        <v/>
      </c>
      <c r="L214" s="11" t="str">
        <f t="shared" ca="1" si="9651"/>
        <v/>
      </c>
      <c r="M214" s="5" t="str">
        <f t="shared" ca="1" si="9553"/>
        <v/>
      </c>
      <c r="N214" s="5" t="str">
        <f t="shared" ca="1" si="9554"/>
        <v/>
      </c>
      <c r="O214" s="5" t="str">
        <f ca="1">IF(B214="","",'Hidden inputs'!$D$11*F214+'Hidden inputs'!$E$11*G214)</f>
        <v/>
      </c>
      <c r="P214" s="11" t="str">
        <f t="shared" ca="1" si="9488"/>
        <v/>
      </c>
      <c r="Q214" s="20" t="str">
        <f t="shared" ca="1" si="9489"/>
        <v/>
      </c>
      <c r="R214" s="3" t="str">
        <f t="shared" ca="1" si="9555"/>
        <v/>
      </c>
      <c r="S214" s="5" t="str" cm="1">
        <f t="array" aca="1" ref="S214" ca="1">IF($B214="","",IF(R214=0,0,IF(DD_Payment="",0,IF(R214&lt;_xlfn.IFS(DD_Frequency="Monthly",1,DD_Frequency="Quarterly",IF(MONTH(R$2)=1,1,IF(MONTH(R$2)=4,1,IF(MONTH(R$2)=7,1,IF(MONTH(R$2)=10,1,0)))),DD_Frequency="Annually",IF(MONTH(R$2)=1,1,0))*DD_Payment,R214,_xlfn.IFS(DD_Frequency="Monthly",1,DD_Frequency="Quarterly",IF(MONTH(R$2)=1,1,IF(MONTH(R$2)=4,1,IF(MONTH(R$2)=7,1,IF(MONTH(R$2)=10,1,0)))),DD_Frequency="Annually",IF(MONTH(R$2)=1,1,0))*DD_Payment))))</f>
        <v/>
      </c>
      <c r="T214" s="3" t="str">
        <f t="shared" ref="T214" ca="1" si="10405">IF(B214="","",IF(R214&gt;S214,(R214-S214/2)*(rate_A*((T$1+A214)/365)),0))</f>
        <v/>
      </c>
      <c r="U214" s="3" t="str">
        <f t="shared" ca="1" si="9557"/>
        <v/>
      </c>
      <c r="V214" s="3" t="str">
        <f t="shared" ref="V214" ca="1" si="10406">IF(B214="","",G214*(1+rate_A*(T$1+A214)/365))</f>
        <v/>
      </c>
      <c r="W214" s="3" t="str">
        <f t="shared" ref="W214" ca="1" si="10407">IF(B214="","",H214*(1+rate_A*(T$1+A214)/365))</f>
        <v/>
      </c>
      <c r="X214" s="3" t="str">
        <f t="shared" ref="X214" ca="1" si="10408">IF(B214="","",I214*(1+rate_joint*(T$1+A214)/365))</f>
        <v/>
      </c>
      <c r="Y214" s="5" t="str">
        <f t="shared" ca="1" si="9656"/>
        <v/>
      </c>
      <c r="Z214" s="5" t="str" cm="1">
        <f t="array" aca="1" ref="Z214" ca="1">IF(Y214="","",_xlfn.IFS(Y214&lt;='Hidden inputs'!$C$15,Y214*'Hidden inputs'!$D$15,Y214&lt;='Hidden inputs'!$C$16,'Hidden inputs'!$C$15*'Hidden inputs'!$D$15+(Y214-'Hidden inputs'!$B$16)*'Hidden inputs'!$D$16,Y214&lt;='Hidden inputs'!$C$17,'Hidden inputs'!$C$15*'Hidden inputs'!$D$15+('Hidden inputs'!$C$16-'Hidden inputs'!$B$16)*'Hidden inputs'!$D$16+(Y214-'Hidden inputs'!$B$17)*'Hidden inputs'!$D$17,Y214&gt;'Hidden inputs'!$B$18,'Hidden inputs'!$C$15*'Hidden inputs'!$D$15+('Hidden inputs'!$C$16-'Hidden inputs'!$B$16)*'Hidden inputs'!$D$16+('Hidden inputs'!$C$17-'Hidden inputs'!$B$17)*'Hidden inputs'!$D$17+(Y214-'Hidden inputs'!$B$18)*'Hidden inputs'!$D$18))</f>
        <v/>
      </c>
      <c r="AA214" s="10" t="str">
        <f t="shared" ca="1" si="9657"/>
        <v/>
      </c>
      <c r="AB214" s="5" t="str">
        <f t="shared" ca="1" si="9561"/>
        <v/>
      </c>
      <c r="AC214" s="5" t="str">
        <f t="shared" ca="1" si="9658"/>
        <v/>
      </c>
      <c r="AD214" s="5" t="str">
        <f ca="1">IF(B214="","",'Hidden inputs'!$D$11*U214+'Hidden inputs'!$E$11*V214)</f>
        <v/>
      </c>
      <c r="AE214" s="11" t="str">
        <f t="shared" ca="1" si="9494"/>
        <v/>
      </c>
      <c r="AF214" s="9" t="str">
        <f t="shared" ca="1" si="9562"/>
        <v/>
      </c>
      <c r="AG214" s="3" t="str">
        <f t="shared" ca="1" si="9563"/>
        <v/>
      </c>
      <c r="AH214" s="5" t="str" cm="1">
        <f t="array" aca="1" ref="AH214" ca="1">IF($B214="","",IF(AG214=0,0,IF(DD_Payment="",0,IF(AG214&lt;_xlfn.IFS(DD_Frequency="Monthly",1,DD_Frequency="Quarterly",IF(MONTH(AG$2)=1,1,IF(MONTH(AG$2)=4,1,IF(MONTH(AG$2)=7,1,IF(MONTH(AG$2)=10,1,0)))),DD_Frequency="Annually",IF(MONTH(AG$2)=1,1,0))*DD_Payment,AG214,_xlfn.IFS(DD_Frequency="Monthly",1,DD_Frequency="Quarterly",IF(MONTH(AG$2)=1,1,IF(MONTH(AG$2)=4,1,IF(MONTH(AG$2)=7,1,IF(MONTH(AG$2)=10,1,0)))),DD_Frequency="Annually",IF(MONTH(AG$2)=1,1,0))*DD_Payment))))</f>
        <v/>
      </c>
      <c r="AI214" s="3" t="str">
        <f t="shared" ref="AI214" ca="1" si="10409">IF($B214="","",IF(AG214&gt;AH214,(AG214-AH214/2)*(rate_A*(AI$1/365)),0))</f>
        <v/>
      </c>
      <c r="AJ214" s="3" t="str">
        <f t="shared" ca="1" si="9660"/>
        <v/>
      </c>
      <c r="AK214" s="3" t="str">
        <f t="shared" ref="AK214" ca="1" si="10410">IF($B214="","",V214*(1+rate_A*AI$1/365))</f>
        <v/>
      </c>
      <c r="AL214" s="3" t="str">
        <f t="shared" ref="AL214" ca="1" si="10411">IF($B214="","",W214*(1+rate_A*AI$1/365))</f>
        <v/>
      </c>
      <c r="AM214" s="3" t="str">
        <f t="shared" ref="AM214" ca="1" si="10412">IF($B214="","",X214*(1+rate_joint*AI$1/365))</f>
        <v/>
      </c>
      <c r="AN214" s="5" t="str">
        <f t="shared" ca="1" si="9664"/>
        <v/>
      </c>
      <c r="AO214" s="5" t="str" cm="1">
        <f t="array" aca="1" ref="AO214" ca="1">IF(AN214="","",_xlfn.IFS(AN214&lt;='Hidden inputs'!$C$15,AN214*'Hidden inputs'!$D$15,AN214&lt;='Hidden inputs'!$C$16,'Hidden inputs'!$C$15*'Hidden inputs'!$D$15+(AN214-'Hidden inputs'!$B$16)*'Hidden inputs'!$D$16,AN214&lt;='Hidden inputs'!$C$17,'Hidden inputs'!$C$15*'Hidden inputs'!$D$15+('Hidden inputs'!$C$16-'Hidden inputs'!$B$16)*'Hidden inputs'!$D$16+(AN214-'Hidden inputs'!$B$17)*'Hidden inputs'!$D$17,AN214&gt;'Hidden inputs'!$B$18,'Hidden inputs'!$C$15*'Hidden inputs'!$D$15+('Hidden inputs'!$C$16-'Hidden inputs'!$B$16)*'Hidden inputs'!$D$16+('Hidden inputs'!$C$17-'Hidden inputs'!$B$17)*'Hidden inputs'!$D$17+(AN214-'Hidden inputs'!$B$18)*'Hidden inputs'!$D$18))</f>
        <v/>
      </c>
      <c r="AP214" s="10" t="str">
        <f t="shared" ca="1" si="9665"/>
        <v/>
      </c>
      <c r="AQ214" s="5" t="str">
        <f t="shared" ca="1" si="9568"/>
        <v/>
      </c>
      <c r="AR214" s="5" t="str">
        <f t="shared" ca="1" si="9569"/>
        <v/>
      </c>
      <c r="AS214" s="5" t="str">
        <f ca="1">IF($B214="","",'Hidden inputs'!$D$11*AJ214+'Hidden inputs'!$E$11*AK214)</f>
        <v/>
      </c>
      <c r="AT214" s="11" t="str">
        <f t="shared" ca="1" si="9499"/>
        <v/>
      </c>
      <c r="AU214" s="9" t="str">
        <f t="shared" ca="1" si="9570"/>
        <v/>
      </c>
      <c r="AV214" s="3" t="str">
        <f t="shared" ca="1" si="9571"/>
        <v/>
      </c>
      <c r="AW214" s="5" t="str" cm="1">
        <f t="array" aca="1" ref="AW214" ca="1">IF($B214="","",IF(AV214=0,0,IF(DD_Payment="",0,IF(AV214&lt;_xlfn.IFS(DD_Frequency="Monthly",1,DD_Frequency="Quarterly",IF(MONTH(AV$2)=1,1,IF(MONTH(AV$2)=4,1,IF(MONTH(AV$2)=7,1,IF(MONTH(AV$2)=10,1,0)))),DD_Frequency="Annually",IF(MONTH(AV$2)=1,1,0))*DD_Payment,AV214,_xlfn.IFS(DD_Frequency="Monthly",1,DD_Frequency="Quarterly",IF(MONTH(AV$2)=1,1,IF(MONTH(AV$2)=4,1,IF(MONTH(AV$2)=7,1,IF(MONTH(AV$2)=10,1,0)))),DD_Frequency="Annually",IF(MONTH(AV$2)=1,1,0))*DD_Payment))))</f>
        <v/>
      </c>
      <c r="AX214" s="3" t="str">
        <f t="shared" ref="AX214" ca="1" si="10413">IF($B214="","",IF(AV214&gt;AW214,(AV214-AW214/2)*(rate_A*(AX$1/365)),0))</f>
        <v/>
      </c>
      <c r="AY214" s="3" t="str">
        <f t="shared" ca="1" si="9667"/>
        <v/>
      </c>
      <c r="AZ214" s="3" t="str">
        <f t="shared" ref="AZ214" ca="1" si="10414">IF($B214="","",AK214*(1+rate_A*AX$1/365))</f>
        <v/>
      </c>
      <c r="BA214" s="3" t="str">
        <f t="shared" ref="BA214" ca="1" si="10415">IF($B214="","",AL214*(1+rate_A*AX$1/365))</f>
        <v/>
      </c>
      <c r="BB214" s="3" t="str">
        <f t="shared" ref="BB214" ca="1" si="10416">IF($B214="","",AM214*(1+rate_joint*AX$1/365))</f>
        <v/>
      </c>
      <c r="BC214" s="5" t="str">
        <f t="shared" ca="1" si="9671"/>
        <v/>
      </c>
      <c r="BD214" s="5" t="str" cm="1">
        <f t="array" aca="1" ref="BD214" ca="1">IF(BC214="","",_xlfn.IFS(BC214&lt;='Hidden inputs'!$C$15,BC214*'Hidden inputs'!$D$15,BC214&lt;='Hidden inputs'!$C$16,'Hidden inputs'!$C$15*'Hidden inputs'!$D$15+(BC214-'Hidden inputs'!$B$16)*'Hidden inputs'!$D$16,BC214&lt;='Hidden inputs'!$C$17,'Hidden inputs'!$C$15*'Hidden inputs'!$D$15+('Hidden inputs'!$C$16-'Hidden inputs'!$B$16)*'Hidden inputs'!$D$16+(BC214-'Hidden inputs'!$B$17)*'Hidden inputs'!$D$17,BC214&gt;'Hidden inputs'!$B$18,'Hidden inputs'!$C$15*'Hidden inputs'!$D$15+('Hidden inputs'!$C$16-'Hidden inputs'!$B$16)*'Hidden inputs'!$D$16+('Hidden inputs'!$C$17-'Hidden inputs'!$B$17)*'Hidden inputs'!$D$17+(BC214-'Hidden inputs'!$B$18)*'Hidden inputs'!$D$18))</f>
        <v/>
      </c>
      <c r="BE214" s="10" t="str">
        <f t="shared" ca="1" si="9672"/>
        <v/>
      </c>
      <c r="BF214" s="5" t="str">
        <f t="shared" ca="1" si="9576"/>
        <v/>
      </c>
      <c r="BG214" s="5" t="str">
        <f t="shared" ca="1" si="9577"/>
        <v/>
      </c>
      <c r="BH214" s="5" t="str">
        <f ca="1">IF($B214="","",'Hidden inputs'!$D$11*AY214+'Hidden inputs'!$E$11*AZ214)</f>
        <v/>
      </c>
      <c r="BI214" s="11" t="str">
        <f t="shared" ca="1" si="9504"/>
        <v/>
      </c>
      <c r="BJ214" s="9" t="str">
        <f t="shared" ca="1" si="9578"/>
        <v/>
      </c>
      <c r="BK214" s="3" t="str">
        <f t="shared" ca="1" si="9579"/>
        <v/>
      </c>
      <c r="BL214" s="5" t="str" cm="1">
        <f t="array" aca="1" ref="BL214" ca="1">IF($B214="","",IF(BK214=0,0,IF(DD_Payment="",0,IF(BK214&lt;_xlfn.IFS(DD_Frequency="Monthly",1,DD_Frequency="Quarterly",IF(MONTH(BK$2)=1,1,IF(MONTH(BK$2)=4,1,IF(MONTH(BK$2)=7,1,IF(MONTH(BK$2)=10,1,0)))),DD_Frequency="Annually",IF(MONTH(BK$2)=1,1,0))*DD_Payment,BK214,_xlfn.IFS(DD_Frequency="Monthly",1,DD_Frequency="Quarterly",IF(MONTH(BK$2)=1,1,IF(MONTH(BK$2)=4,1,IF(MONTH(BK$2)=7,1,IF(MONTH(BK$2)=10,1,0)))),DD_Frequency="Annually",IF(MONTH(BK$2)=1,1,0))*DD_Payment))))</f>
        <v/>
      </c>
      <c r="BM214" s="3" t="str">
        <f t="shared" ref="BM214" ca="1" si="10417">IF($B214="","",IF(BK214&gt;BL214,(BK214-BL214/2)*(rate_A*(BM$1/365)),0))</f>
        <v/>
      </c>
      <c r="BN214" s="3" t="str">
        <f t="shared" ca="1" si="9674"/>
        <v/>
      </c>
      <c r="BO214" s="3" t="str">
        <f t="shared" ref="BO214" ca="1" si="10418">IF($B214="","",AZ214*(1+rate_A*BM$1/365))</f>
        <v/>
      </c>
      <c r="BP214" s="3" t="str">
        <f t="shared" ref="BP214" ca="1" si="10419">IF($B214="","",BA214*(1+rate_A*BM$1/365))</f>
        <v/>
      </c>
      <c r="BQ214" s="3" t="str">
        <f t="shared" ref="BQ214" ca="1" si="10420">IF($B214="","",BB214*(1+rate_joint*BM$1/365))</f>
        <v/>
      </c>
      <c r="BR214" s="5" t="str">
        <f t="shared" ca="1" si="9678"/>
        <v/>
      </c>
      <c r="BS214" s="5" t="str" cm="1">
        <f t="array" aca="1" ref="BS214" ca="1">IF(BR214="","",_xlfn.IFS(BR214&lt;='Hidden inputs'!$C$15,BR214*'Hidden inputs'!$D$15,BR214&lt;='Hidden inputs'!$C$16,'Hidden inputs'!$C$15*'Hidden inputs'!$D$15+(BR214-'Hidden inputs'!$B$16)*'Hidden inputs'!$D$16,BR214&lt;='Hidden inputs'!$C$17,'Hidden inputs'!$C$15*'Hidden inputs'!$D$15+('Hidden inputs'!$C$16-'Hidden inputs'!$B$16)*'Hidden inputs'!$D$16+(BR214-'Hidden inputs'!$B$17)*'Hidden inputs'!$D$17,BR214&gt;'Hidden inputs'!$B$18,'Hidden inputs'!$C$15*'Hidden inputs'!$D$15+('Hidden inputs'!$C$16-'Hidden inputs'!$B$16)*'Hidden inputs'!$D$16+('Hidden inputs'!$C$17-'Hidden inputs'!$B$17)*'Hidden inputs'!$D$17+(BR214-'Hidden inputs'!$B$18)*'Hidden inputs'!$D$18))</f>
        <v/>
      </c>
      <c r="BT214" s="10" t="str">
        <f t="shared" ca="1" si="9679"/>
        <v/>
      </c>
      <c r="BU214" s="5" t="str">
        <f t="shared" ca="1" si="9584"/>
        <v/>
      </c>
      <c r="BV214" s="5" t="str">
        <f t="shared" ca="1" si="9585"/>
        <v/>
      </c>
      <c r="BW214" s="5" t="str">
        <f ca="1">IF($B214="","",'Hidden inputs'!$D$11*BN214+'Hidden inputs'!$E$11*BO214)</f>
        <v/>
      </c>
      <c r="BX214" s="11" t="str">
        <f t="shared" ca="1" si="9509"/>
        <v/>
      </c>
      <c r="BY214" s="9" t="str">
        <f t="shared" ca="1" si="9586"/>
        <v/>
      </c>
      <c r="BZ214" s="3" t="str">
        <f t="shared" ca="1" si="9587"/>
        <v/>
      </c>
      <c r="CA214" s="5" t="str" cm="1">
        <f t="array" aca="1" ref="CA214" ca="1">IF($B214="","",IF(BZ214=0,0,IF(DD_Payment="",0,IF(BZ214&lt;_xlfn.IFS(DD_Frequency="Monthly",1,DD_Frequency="Quarterly",IF(MONTH(BZ$2)=1,1,IF(MONTH(BZ$2)=4,1,IF(MONTH(BZ$2)=7,1,IF(MONTH(BZ$2)=10,1,0)))),DD_Frequency="Annually",IF(MONTH(BZ$2)=1,1,0))*DD_Payment,BZ214,_xlfn.IFS(DD_Frequency="Monthly",1,DD_Frequency="Quarterly",IF(MONTH(BZ$2)=1,1,IF(MONTH(BZ$2)=4,1,IF(MONTH(BZ$2)=7,1,IF(MONTH(BZ$2)=10,1,0)))),DD_Frequency="Annually",IF(MONTH(BZ$2)=1,1,0))*DD_Payment))))</f>
        <v/>
      </c>
      <c r="CB214" s="3" t="str">
        <f t="shared" ref="CB214" ca="1" si="10421">IF($B214="","",IF(BZ214&gt;CA214,(BZ214-CA214/2)*(rate_A*(CB$1/365)),0))</f>
        <v/>
      </c>
      <c r="CC214" s="3" t="str">
        <f t="shared" ca="1" si="9681"/>
        <v/>
      </c>
      <c r="CD214" s="3" t="str">
        <f t="shared" ref="CD214" ca="1" si="10422">IF($B214="","",BO214*(1+rate_A*CB$1/365))</f>
        <v/>
      </c>
      <c r="CE214" s="3" t="str">
        <f t="shared" ref="CE214" ca="1" si="10423">IF($B214="","",BP214*(1+rate_A*CB$1/365))</f>
        <v/>
      </c>
      <c r="CF214" s="3" t="str">
        <f t="shared" ref="CF214" ca="1" si="10424">IF($B214="","",BQ214*(1+rate_joint*CB$1/365))</f>
        <v/>
      </c>
      <c r="CG214" s="5" t="str">
        <f t="shared" ca="1" si="9685"/>
        <v/>
      </c>
      <c r="CH214" s="5" t="str" cm="1">
        <f t="array" aca="1" ref="CH214" ca="1">IF(CG214="","",_xlfn.IFS(CG214&lt;='Hidden inputs'!$C$15,CG214*'Hidden inputs'!$D$15,CG214&lt;='Hidden inputs'!$C$16,'Hidden inputs'!$C$15*'Hidden inputs'!$D$15+(CG214-'Hidden inputs'!$B$16)*'Hidden inputs'!$D$16,CG214&lt;='Hidden inputs'!$C$17,'Hidden inputs'!$C$15*'Hidden inputs'!$D$15+('Hidden inputs'!$C$16-'Hidden inputs'!$B$16)*'Hidden inputs'!$D$16+(CG214-'Hidden inputs'!$B$17)*'Hidden inputs'!$D$17,CG214&gt;'Hidden inputs'!$B$18,'Hidden inputs'!$C$15*'Hidden inputs'!$D$15+('Hidden inputs'!$C$16-'Hidden inputs'!$B$16)*'Hidden inputs'!$D$16+('Hidden inputs'!$C$17-'Hidden inputs'!$B$17)*'Hidden inputs'!$D$17+(CG214-'Hidden inputs'!$B$18)*'Hidden inputs'!$D$18))</f>
        <v/>
      </c>
      <c r="CI214" s="10" t="str">
        <f t="shared" ca="1" si="9686"/>
        <v/>
      </c>
      <c r="CJ214" s="5" t="str">
        <f t="shared" ca="1" si="9592"/>
        <v/>
      </c>
      <c r="CK214" s="5" t="str">
        <f t="shared" ca="1" si="9593"/>
        <v/>
      </c>
      <c r="CL214" s="5" t="str">
        <f ca="1">IF($B214="","",'Hidden inputs'!$D$11*CC214+'Hidden inputs'!$E$11*CD214)</f>
        <v/>
      </c>
      <c r="CM214" s="11" t="str">
        <f t="shared" ca="1" si="9514"/>
        <v/>
      </c>
      <c r="CN214" s="9" t="str">
        <f t="shared" ca="1" si="9594"/>
        <v/>
      </c>
      <c r="CO214" s="3" t="str">
        <f t="shared" ca="1" si="9595"/>
        <v/>
      </c>
      <c r="CP214" s="5" t="str" cm="1">
        <f t="array" aca="1" ref="CP214" ca="1">IF($B214="","",IF(CO214=0,0,IF(DD_Payment="",0,IF(CO214&lt;_xlfn.IFS(DD_Frequency="Monthly",1,DD_Frequency="Quarterly",IF(MONTH(CO$2)=1,1,IF(MONTH(CO$2)=4,1,IF(MONTH(CO$2)=7,1,IF(MONTH(CO$2)=10,1,0)))),DD_Frequency="Annually",IF(MONTH(CO$2)=1,1,0))*DD_Payment,CO214,_xlfn.IFS(DD_Frequency="Monthly",1,DD_Frequency="Quarterly",IF(MONTH(CO$2)=1,1,IF(MONTH(CO$2)=4,1,IF(MONTH(CO$2)=7,1,IF(MONTH(CO$2)=10,1,0)))),DD_Frequency="Annually",IF(MONTH(CO$2)=1,1,0))*DD_Payment))))</f>
        <v/>
      </c>
      <c r="CQ214" s="3" t="str">
        <f t="shared" ref="CQ214" ca="1" si="10425">IF($B214="","",IF(CO214&gt;CP214,(CO214-CP214/2)*(rate_A*(CQ$1/365)),0))</f>
        <v/>
      </c>
      <c r="CR214" s="3" t="str">
        <f t="shared" ca="1" si="9688"/>
        <v/>
      </c>
      <c r="CS214" s="3" t="str">
        <f t="shared" ref="CS214" ca="1" si="10426">IF($B214="","",CD214*(1+rate_A*CQ$1/365))</f>
        <v/>
      </c>
      <c r="CT214" s="3" t="str">
        <f t="shared" ref="CT214" ca="1" si="10427">IF($B214="","",CE214*(1+rate_A*CQ$1/365))</f>
        <v/>
      </c>
      <c r="CU214" s="3" t="str">
        <f t="shared" ref="CU214" ca="1" si="10428">IF($B214="","",CF214*(1+rate_joint*CQ$1/365))</f>
        <v/>
      </c>
      <c r="CV214" s="5" t="str">
        <f t="shared" ca="1" si="9692"/>
        <v/>
      </c>
      <c r="CW214" s="5" t="str" cm="1">
        <f t="array" aca="1" ref="CW214" ca="1">IF(CV214="","",_xlfn.IFS(CV214&lt;='Hidden inputs'!$C$15,CV214*'Hidden inputs'!$D$15,CV214&lt;='Hidden inputs'!$C$16,'Hidden inputs'!$C$15*'Hidden inputs'!$D$15+(CV214-'Hidden inputs'!$B$16)*'Hidden inputs'!$D$16,CV214&lt;='Hidden inputs'!$C$17,'Hidden inputs'!$C$15*'Hidden inputs'!$D$15+('Hidden inputs'!$C$16-'Hidden inputs'!$B$16)*'Hidden inputs'!$D$16+(CV214-'Hidden inputs'!$B$17)*'Hidden inputs'!$D$17,CV214&gt;'Hidden inputs'!$B$18,'Hidden inputs'!$C$15*'Hidden inputs'!$D$15+('Hidden inputs'!$C$16-'Hidden inputs'!$B$16)*'Hidden inputs'!$D$16+('Hidden inputs'!$C$17-'Hidden inputs'!$B$17)*'Hidden inputs'!$D$17+(CV214-'Hidden inputs'!$B$18)*'Hidden inputs'!$D$18))</f>
        <v/>
      </c>
      <c r="CX214" s="10" t="str">
        <f t="shared" ca="1" si="9693"/>
        <v/>
      </c>
      <c r="CY214" s="5" t="str">
        <f t="shared" ca="1" si="9600"/>
        <v/>
      </c>
      <c r="CZ214" s="5" t="str">
        <f t="shared" ca="1" si="9601"/>
        <v/>
      </c>
      <c r="DA214" s="5" t="str">
        <f ca="1">IF($B214="","",'Hidden inputs'!$D$11*CR214+'Hidden inputs'!$E$11*CS214)</f>
        <v/>
      </c>
      <c r="DB214" s="11" t="str">
        <f t="shared" ca="1" si="9519"/>
        <v/>
      </c>
      <c r="DC214" s="9" t="str">
        <f t="shared" ca="1" si="9602"/>
        <v/>
      </c>
      <c r="DD214" s="3" t="str">
        <f t="shared" ca="1" si="9603"/>
        <v/>
      </c>
      <c r="DE214" s="5" t="str" cm="1">
        <f t="array" aca="1" ref="DE214" ca="1">IF($B214="","",IF(DD214=0,0,IF(DD_Payment="",0,IF(DD214&lt;_xlfn.IFS(DD_Frequency="Monthly",1,DD_Frequency="Quarterly",IF(MONTH(DD$2)=1,1,IF(MONTH(DD$2)=4,1,IF(MONTH(DD$2)=7,1,IF(MONTH(DD$2)=10,1,0)))),DD_Frequency="Annually",IF(MONTH(DD$2)=1,1,0))*DD_Payment,DD214,_xlfn.IFS(DD_Frequency="Monthly",1,DD_Frequency="Quarterly",IF(MONTH(DD$2)=1,1,IF(MONTH(DD$2)=4,1,IF(MONTH(DD$2)=7,1,IF(MONTH(DD$2)=10,1,0)))),DD_Frequency="Annually",IF(MONTH(DD$2)=1,1,0))*DD_Payment))))</f>
        <v/>
      </c>
      <c r="DF214" s="3" t="str">
        <f t="shared" ref="DF214" ca="1" si="10429">IF($B214="","",IF(DD214&gt;DE214,(DD214-DE214/2)*(rate_A*(DF$1/365)),0))</f>
        <v/>
      </c>
      <c r="DG214" s="3" t="str">
        <f t="shared" ca="1" si="9695"/>
        <v/>
      </c>
      <c r="DH214" s="3" t="str">
        <f t="shared" ref="DH214" ca="1" si="10430">IF($B214="","",CS214*(1+rate_A*DF$1/365))</f>
        <v/>
      </c>
      <c r="DI214" s="3" t="str">
        <f t="shared" ref="DI214" ca="1" si="10431">IF($B214="","",CT214*(1+rate_A*DF$1/365))</f>
        <v/>
      </c>
      <c r="DJ214" s="3" t="str">
        <f t="shared" ref="DJ214" ca="1" si="10432">IF($B214="","",CU214*(1+rate_joint*DF$1/365))</f>
        <v/>
      </c>
      <c r="DK214" s="5" t="str">
        <f t="shared" ca="1" si="9699"/>
        <v/>
      </c>
      <c r="DL214" s="5" t="str" cm="1">
        <f t="array" aca="1" ref="DL214" ca="1">IF(DK214="","",_xlfn.IFS(DK214&lt;='Hidden inputs'!$C$15,DK214*'Hidden inputs'!$D$15,DK214&lt;='Hidden inputs'!$C$16,'Hidden inputs'!$C$15*'Hidden inputs'!$D$15+(DK214-'Hidden inputs'!$B$16)*'Hidden inputs'!$D$16,DK214&lt;='Hidden inputs'!$C$17,'Hidden inputs'!$C$15*'Hidden inputs'!$D$15+('Hidden inputs'!$C$16-'Hidden inputs'!$B$16)*'Hidden inputs'!$D$16+(DK214-'Hidden inputs'!$B$17)*'Hidden inputs'!$D$17,DK214&gt;'Hidden inputs'!$B$18,'Hidden inputs'!$C$15*'Hidden inputs'!$D$15+('Hidden inputs'!$C$16-'Hidden inputs'!$B$16)*'Hidden inputs'!$D$16+('Hidden inputs'!$C$17-'Hidden inputs'!$B$17)*'Hidden inputs'!$D$17+(DK214-'Hidden inputs'!$B$18)*'Hidden inputs'!$D$18))</f>
        <v/>
      </c>
      <c r="DM214" s="10" t="str">
        <f t="shared" ca="1" si="9700"/>
        <v/>
      </c>
      <c r="DN214" s="5" t="str">
        <f t="shared" ca="1" si="9608"/>
        <v/>
      </c>
      <c r="DO214" s="5" t="str">
        <f t="shared" ca="1" si="9609"/>
        <v/>
      </c>
      <c r="DP214" s="5" t="str">
        <f ca="1">IF($B214="","",'Hidden inputs'!$D$11*DG214+'Hidden inputs'!$E$11*DH214)</f>
        <v/>
      </c>
      <c r="DQ214" s="11" t="str">
        <f t="shared" ca="1" si="9524"/>
        <v/>
      </c>
      <c r="DR214" s="9" t="str">
        <f t="shared" ca="1" si="9610"/>
        <v/>
      </c>
      <c r="DS214" s="3" t="str">
        <f t="shared" ca="1" si="9611"/>
        <v/>
      </c>
      <c r="DT214" s="5" t="str" cm="1">
        <f t="array" aca="1" ref="DT214" ca="1">IF($B214="","",IF(DS214=0,0,IF(DD_Payment="",0,IF(DS214&lt;_xlfn.IFS(DD_Frequency="Monthly",1,DD_Frequency="Quarterly",IF(MONTH(DS$2)=1,1,IF(MONTH(DS$2)=4,1,IF(MONTH(DS$2)=7,1,IF(MONTH(DS$2)=10,1,0)))),DD_Frequency="Annually",IF(MONTH(DS$2)=1,1,0))*DD_Payment,DS214,_xlfn.IFS(DD_Frequency="Monthly",1,DD_Frequency="Quarterly",IF(MONTH(DS$2)=1,1,IF(MONTH(DS$2)=4,1,IF(MONTH(DS$2)=7,1,IF(MONTH(DS$2)=10,1,0)))),DD_Frequency="Annually",IF(MONTH(DS$2)=1,1,0))*DD_Payment))))</f>
        <v/>
      </c>
      <c r="DU214" s="3" t="str">
        <f t="shared" ref="DU214" ca="1" si="10433">IF($B214="","",IF(DS214&gt;DT214,(DS214-DT214/2)*(rate_A*(DU$1/365)),0))</f>
        <v/>
      </c>
      <c r="DV214" s="3" t="str">
        <f t="shared" ca="1" si="9702"/>
        <v/>
      </c>
      <c r="DW214" s="3" t="str">
        <f t="shared" ref="DW214" ca="1" si="10434">IF($B214="","",DH214*(1+rate_A*DU$1/365))</f>
        <v/>
      </c>
      <c r="DX214" s="3" t="str">
        <f t="shared" ref="DX214" ca="1" si="10435">IF($B214="","",DI214*(1+rate_A*DU$1/365))</f>
        <v/>
      </c>
      <c r="DY214" s="3" t="str">
        <f t="shared" ref="DY214" ca="1" si="10436">IF($B214="","",DJ214*(1+rate_joint*DU$1/365))</f>
        <v/>
      </c>
      <c r="DZ214" s="5" t="str">
        <f t="shared" ca="1" si="9706"/>
        <v/>
      </c>
      <c r="EA214" s="5" t="str" cm="1">
        <f t="array" aca="1" ref="EA214" ca="1">IF(DZ214="","",_xlfn.IFS(DZ214&lt;='Hidden inputs'!$C$15,DZ214*'Hidden inputs'!$D$15,DZ214&lt;='Hidden inputs'!$C$16,'Hidden inputs'!$C$15*'Hidden inputs'!$D$15+(DZ214-'Hidden inputs'!$B$16)*'Hidden inputs'!$D$16,DZ214&lt;='Hidden inputs'!$C$17,'Hidden inputs'!$C$15*'Hidden inputs'!$D$15+('Hidden inputs'!$C$16-'Hidden inputs'!$B$16)*'Hidden inputs'!$D$16+(DZ214-'Hidden inputs'!$B$17)*'Hidden inputs'!$D$17,DZ214&gt;'Hidden inputs'!$B$18,'Hidden inputs'!$C$15*'Hidden inputs'!$D$15+('Hidden inputs'!$C$16-'Hidden inputs'!$B$16)*'Hidden inputs'!$D$16+('Hidden inputs'!$C$17-'Hidden inputs'!$B$17)*'Hidden inputs'!$D$17+(DZ214-'Hidden inputs'!$B$18)*'Hidden inputs'!$D$18))</f>
        <v/>
      </c>
      <c r="EB214" s="10" t="str">
        <f t="shared" ca="1" si="9707"/>
        <v/>
      </c>
      <c r="EC214" s="5" t="str">
        <f t="shared" ca="1" si="9616"/>
        <v/>
      </c>
      <c r="ED214" s="5" t="str">
        <f t="shared" ca="1" si="9617"/>
        <v/>
      </c>
      <c r="EE214" s="5" t="str">
        <f ca="1">IF($B214="","",'Hidden inputs'!$D$11*DV214+'Hidden inputs'!$E$11*DW214)</f>
        <v/>
      </c>
      <c r="EF214" s="11" t="str">
        <f t="shared" ca="1" si="9529"/>
        <v/>
      </c>
      <c r="EG214" s="9" t="str">
        <f t="shared" ca="1" si="9618"/>
        <v/>
      </c>
      <c r="EH214" s="3" t="str">
        <f t="shared" ca="1" si="9619"/>
        <v/>
      </c>
      <c r="EI214" s="5" t="str" cm="1">
        <f t="array" aca="1" ref="EI214" ca="1">IF($B214="","",IF(EH214=0,0,IF(DD_Payment="",0,IF(EH214&lt;_xlfn.IFS(DD_Frequency="Monthly",1,DD_Frequency="Quarterly",IF(MONTH(EH$2)=1,1,IF(MONTH(EH$2)=4,1,IF(MONTH(EH$2)=7,1,IF(MONTH(EH$2)=10,1,0)))),DD_Frequency="Annually",IF(MONTH(EH$2)=1,1,0))*DD_Payment,EH214,_xlfn.IFS(DD_Frequency="Monthly",1,DD_Frequency="Quarterly",IF(MONTH(EH$2)=1,1,IF(MONTH(EH$2)=4,1,IF(MONTH(EH$2)=7,1,IF(MONTH(EH$2)=10,1,0)))),DD_Frequency="Annually",IF(MONTH(EH$2)=1,1,0))*DD_Payment))))</f>
        <v/>
      </c>
      <c r="EJ214" s="3" t="str">
        <f t="shared" ref="EJ214" ca="1" si="10437">IF($B214="","",IF(EH214&gt;EI214,(EH214-EI214/2)*(rate_A*(EJ$1/365)),0))</f>
        <v/>
      </c>
      <c r="EK214" s="3" t="str">
        <f t="shared" ca="1" si="9709"/>
        <v/>
      </c>
      <c r="EL214" s="3" t="str">
        <f t="shared" ref="EL214" ca="1" si="10438">IF($B214="","",DW214*(1+rate_A*EJ$1/365))</f>
        <v/>
      </c>
      <c r="EM214" s="3" t="str">
        <f t="shared" ref="EM214" ca="1" si="10439">IF($B214="","",DX214*(1+rate_A*EJ$1/365))</f>
        <v/>
      </c>
      <c r="EN214" s="3" t="str">
        <f t="shared" ref="EN214" ca="1" si="10440">IF($B214="","",DY214*(1+rate_joint*EJ$1/365))</f>
        <v/>
      </c>
      <c r="EO214" s="5" t="str">
        <f t="shared" ca="1" si="9713"/>
        <v/>
      </c>
      <c r="EP214" s="5" t="str" cm="1">
        <f t="array" aca="1" ref="EP214" ca="1">IF(EO214="","",_xlfn.IFS(EO214&lt;='Hidden inputs'!$C$15,EO214*'Hidden inputs'!$D$15,EO214&lt;='Hidden inputs'!$C$16,'Hidden inputs'!$C$15*'Hidden inputs'!$D$15+(EO214-'Hidden inputs'!$B$16)*'Hidden inputs'!$D$16,EO214&lt;='Hidden inputs'!$C$17,'Hidden inputs'!$C$15*'Hidden inputs'!$D$15+('Hidden inputs'!$C$16-'Hidden inputs'!$B$16)*'Hidden inputs'!$D$16+(EO214-'Hidden inputs'!$B$17)*'Hidden inputs'!$D$17,EO214&gt;'Hidden inputs'!$B$18,'Hidden inputs'!$C$15*'Hidden inputs'!$D$15+('Hidden inputs'!$C$16-'Hidden inputs'!$B$16)*'Hidden inputs'!$D$16+('Hidden inputs'!$C$17-'Hidden inputs'!$B$17)*'Hidden inputs'!$D$17+(EO214-'Hidden inputs'!$B$18)*'Hidden inputs'!$D$18))</f>
        <v/>
      </c>
      <c r="EQ214" s="10" t="str">
        <f t="shared" ca="1" si="9714"/>
        <v/>
      </c>
      <c r="ER214" s="5" t="str">
        <f t="shared" ca="1" si="9624"/>
        <v/>
      </c>
      <c r="ES214" s="5" t="str">
        <f t="shared" ca="1" si="9625"/>
        <v/>
      </c>
      <c r="ET214" s="5" t="str">
        <f ca="1">IF($B214="","",'Hidden inputs'!$D$11*EK214+'Hidden inputs'!$E$11*EL214)</f>
        <v/>
      </c>
      <c r="EU214" s="11" t="str">
        <f t="shared" ca="1" si="9534"/>
        <v/>
      </c>
      <c r="EV214" s="9" t="str">
        <f t="shared" ca="1" si="9626"/>
        <v/>
      </c>
      <c r="EW214" s="3" t="str">
        <f t="shared" ca="1" si="9627"/>
        <v/>
      </c>
      <c r="EX214" s="5" t="str" cm="1">
        <f t="array" aca="1" ref="EX214" ca="1">IF($B214="","",IF(EW214=0,0,IF(DD_Payment="",0,IF(EW214&lt;_xlfn.IFS(DD_Frequency="Monthly",1,DD_Frequency="Quarterly",IF(MONTH(EW$2)=1,1,IF(MONTH(EW$2)=4,1,IF(MONTH(EW$2)=7,1,IF(MONTH(EW$2)=10,1,0)))),DD_Frequency="Annually",IF(MONTH(EW$2)=1,1,0))*DD_Payment,EW214,_xlfn.IFS(DD_Frequency="Monthly",1,DD_Frequency="Quarterly",IF(MONTH(EW$2)=1,1,IF(MONTH(EW$2)=4,1,IF(MONTH(EW$2)=7,1,IF(MONTH(EW$2)=10,1,0)))),DD_Frequency="Annually",IF(MONTH(EW$2)=1,1,0))*DD_Payment))))</f>
        <v/>
      </c>
      <c r="EY214" s="3" t="str">
        <f t="shared" ref="EY214" ca="1" si="10441">IF($B214="","",IF(EW214&gt;EX214,(EW214-EX214/2)*(rate_A*(EY$1/365)),0))</f>
        <v/>
      </c>
      <c r="EZ214" s="3" t="str">
        <f t="shared" ca="1" si="9716"/>
        <v/>
      </c>
      <c r="FA214" s="3" t="str">
        <f t="shared" ref="FA214" ca="1" si="10442">IF($B214="","",EL214*(1+rate_A*EY$1/365))</f>
        <v/>
      </c>
      <c r="FB214" s="3" t="str">
        <f t="shared" ref="FB214" ca="1" si="10443">IF($B214="","",EM214*(1+rate_A*EY$1/365))</f>
        <v/>
      </c>
      <c r="FC214" s="3" t="str">
        <f t="shared" ref="FC214" ca="1" si="10444">IF($B214="","",EN214*(1+rate_joint*EY$1/365))</f>
        <v/>
      </c>
      <c r="FD214" s="5" t="str">
        <f t="shared" ca="1" si="9720"/>
        <v/>
      </c>
      <c r="FE214" s="5" t="str" cm="1">
        <f t="array" aca="1" ref="FE214" ca="1">IF(FD214="","",_xlfn.IFS(FD214&lt;='Hidden inputs'!$C$15,FD214*'Hidden inputs'!$D$15,FD214&lt;='Hidden inputs'!$C$16,'Hidden inputs'!$C$15*'Hidden inputs'!$D$15+(FD214-'Hidden inputs'!$B$16)*'Hidden inputs'!$D$16,FD214&lt;='Hidden inputs'!$C$17,'Hidden inputs'!$C$15*'Hidden inputs'!$D$15+('Hidden inputs'!$C$16-'Hidden inputs'!$B$16)*'Hidden inputs'!$D$16+(FD214-'Hidden inputs'!$B$17)*'Hidden inputs'!$D$17,FD214&gt;'Hidden inputs'!$B$18,'Hidden inputs'!$C$15*'Hidden inputs'!$D$15+('Hidden inputs'!$C$16-'Hidden inputs'!$B$16)*'Hidden inputs'!$D$16+('Hidden inputs'!$C$17-'Hidden inputs'!$B$17)*'Hidden inputs'!$D$17+(FD214-'Hidden inputs'!$B$18)*'Hidden inputs'!$D$18))</f>
        <v/>
      </c>
      <c r="FF214" s="10" t="str">
        <f t="shared" ca="1" si="9721"/>
        <v/>
      </c>
      <c r="FG214" s="5" t="str">
        <f t="shared" ca="1" si="9632"/>
        <v/>
      </c>
      <c r="FH214" s="5" t="str">
        <f t="shared" ca="1" si="9633"/>
        <v/>
      </c>
      <c r="FI214" s="5" t="str">
        <f ca="1">IF($B214="","",'Hidden inputs'!$D$11*EZ214+'Hidden inputs'!$E$11*FA214)</f>
        <v/>
      </c>
      <c r="FJ214" s="11" t="str">
        <f t="shared" ca="1" si="9539"/>
        <v/>
      </c>
      <c r="FK214" s="9" t="str">
        <f t="shared" ca="1" si="9634"/>
        <v/>
      </c>
      <c r="FL214" s="3" t="str">
        <f t="shared" ca="1" si="9635"/>
        <v/>
      </c>
      <c r="FM214" s="5" t="str" cm="1">
        <f t="array" aca="1" ref="FM214" ca="1">IF($B214="","",IF(FL214=0,0,IF(DD_Payment="",0,IF(FL214&lt;_xlfn.IFS(DD_Frequency="Monthly",1,DD_Frequency="Quarterly",IF(MONTH(FL$2)=1,1,IF(MONTH(FL$2)=4,1,IF(MONTH(FL$2)=7,1,IF(MONTH(FL$2)=10,1,0)))),DD_Frequency="Annually",IF(MONTH(FL$2)=1,1,0))*DD_Payment,FL214,_xlfn.IFS(DD_Frequency="Monthly",1,DD_Frequency="Quarterly",IF(MONTH(FL$2)=1,1,IF(MONTH(FL$2)=4,1,IF(MONTH(FL$2)=7,1,IF(MONTH(FL$2)=10,1,0)))),DD_Frequency="Annually",IF(MONTH(FL$2)=1,1,0))*DD_Payment))))</f>
        <v/>
      </c>
      <c r="FN214" s="3" t="str">
        <f t="shared" ref="FN214" ca="1" si="10445">IF($B214="","",IF(FL214&gt;FM214,(FL214-FM214/2)*(rate_A*(FN$1/365)),0))</f>
        <v/>
      </c>
      <c r="FO214" s="3" t="str">
        <f t="shared" ca="1" si="9723"/>
        <v/>
      </c>
      <c r="FP214" s="3" t="str">
        <f t="shared" ref="FP214" ca="1" si="10446">IF($B214="","",FA214*(1+rate_A*FN$1/365))</f>
        <v/>
      </c>
      <c r="FQ214" s="3" t="str">
        <f t="shared" ref="FQ214" ca="1" si="10447">IF($B214="","",FB214*(1+rate_A*FN$1/365))</f>
        <v/>
      </c>
      <c r="FR214" s="3" t="str">
        <f t="shared" ref="FR214" ca="1" si="10448">IF($B214="","",FC214*(1+rate_joint*FN$1/365))</f>
        <v/>
      </c>
      <c r="FS214" s="5" t="str">
        <f t="shared" ca="1" si="9727"/>
        <v/>
      </c>
      <c r="FT214" s="5" t="str" cm="1">
        <f t="array" aca="1" ref="FT214" ca="1">IF(FS214="","",_xlfn.IFS(FS214&lt;='Hidden inputs'!$C$15,FS214*'Hidden inputs'!$D$15,FS214&lt;='Hidden inputs'!$C$16,'Hidden inputs'!$C$15*'Hidden inputs'!$D$15+(FS214-'Hidden inputs'!$B$16)*'Hidden inputs'!$D$16,FS214&lt;='Hidden inputs'!$C$17,'Hidden inputs'!$C$15*'Hidden inputs'!$D$15+('Hidden inputs'!$C$16-'Hidden inputs'!$B$16)*'Hidden inputs'!$D$16+(FS214-'Hidden inputs'!$B$17)*'Hidden inputs'!$D$17,FS214&gt;'Hidden inputs'!$B$18,'Hidden inputs'!$C$15*'Hidden inputs'!$D$15+('Hidden inputs'!$C$16-'Hidden inputs'!$B$16)*'Hidden inputs'!$D$16+('Hidden inputs'!$C$17-'Hidden inputs'!$B$17)*'Hidden inputs'!$D$17+(FS214-'Hidden inputs'!$B$18)*'Hidden inputs'!$D$18))</f>
        <v/>
      </c>
      <c r="FU214" s="10" t="str">
        <f t="shared" ca="1" si="9728"/>
        <v/>
      </c>
      <c r="FV214" s="5" t="str">
        <f t="shared" ca="1" si="9640"/>
        <v/>
      </c>
      <c r="FW214" s="5" t="str">
        <f t="shared" ca="1" si="9641"/>
        <v/>
      </c>
      <c r="FX214" s="5" t="str">
        <f ca="1">IF($B214="","",'Hidden inputs'!$D$11*FO214+'Hidden inputs'!$E$11*FP214)</f>
        <v/>
      </c>
      <c r="FY214" s="11" t="str">
        <f t="shared" ca="1" si="9544"/>
        <v/>
      </c>
      <c r="FZ214" s="9" t="str">
        <f t="shared" ca="1" si="9642"/>
        <v/>
      </c>
      <c r="GA214" s="5" t="str">
        <f t="shared" ca="1" si="9643"/>
        <v/>
      </c>
      <c r="GB214" s="5" t="str">
        <f t="shared" ca="1" si="9644"/>
        <v/>
      </c>
      <c r="GC214" s="5" t="str">
        <f t="shared" ca="1" si="9545"/>
        <v/>
      </c>
      <c r="GD214" s="5" t="str">
        <f t="shared" ca="1" si="9546"/>
        <v/>
      </c>
    </row>
    <row r="215" spans="1:186" x14ac:dyDescent="0.35">
      <c r="A215" s="2"/>
      <c r="B215" s="6" t="str">
        <f t="shared" ca="1" si="9547"/>
        <v/>
      </c>
      <c r="C215" s="5" t="str">
        <f t="shared" ca="1" si="9645"/>
        <v/>
      </c>
      <c r="D215" s="5" t="str" cm="1">
        <f t="array" aca="1" ref="D215" ca="1">IF($B215="","",IF(C215=0,0,IF(DD_Payment="",0,IF(C215&lt;_xlfn.IFS(DD_Frequency="Monthly",1,DD_Frequency="Quarterly",IF(MONTH(C$2)=1,1,IF(MONTH(C$2)=4,1,IF(MONTH(C$2)=7,1,IF(MONTH(C$2)=10,1,0)))),DD_Frequency="Annually",IF(MONTH(C$2)=1,1,0))*DD_Payment,C215,_xlfn.IFS(DD_Frequency="Monthly",1,DD_Frequency="Quarterly",IF(MONTH(C$2)=1,1,IF(MONTH(C$2)=4,1,IF(MONTH(C$2)=7,1,IF(MONTH(C$2)=10,1,0)))),DD_Frequency="Annually",IF(MONTH(C$2)=1,1,0))*DD_Payment))))</f>
        <v/>
      </c>
      <c r="E215" s="5" t="str">
        <f t="shared" ref="E215" ca="1" si="10449">IF(B215="","",IF(C215&gt;D215,(C215-D215/2)*(rate_A*(E$1/365)),0))</f>
        <v/>
      </c>
      <c r="F215" s="5" t="str">
        <f t="shared" ca="1" si="9549"/>
        <v/>
      </c>
      <c r="G215" s="5" t="str">
        <f t="shared" ref="G215" ca="1" si="10450">IF(B215="","",G214*(1+rate_A*E$1/365))</f>
        <v/>
      </c>
      <c r="H215" s="5" t="str">
        <f t="shared" ref="H215" ca="1" si="10451">IF(B215="","",H214*(1+rate_A*E$1/365))</f>
        <v/>
      </c>
      <c r="I215" s="5" t="str">
        <f t="shared" ref="I215" ca="1" si="10452">IF(B215="","",I214*(1+rate_joint*E$1/365))</f>
        <v/>
      </c>
      <c r="J215" s="5" t="str">
        <f t="shared" ca="1" si="9650"/>
        <v/>
      </c>
      <c r="K215" s="5" t="str" cm="1">
        <f t="array" aca="1" ref="K215" ca="1">IF(J215="","",_xlfn.IFS(J215&lt;='Hidden inputs'!$C$15,J215*'Hidden inputs'!$D$15,J215&lt;='Hidden inputs'!$C$16,'Hidden inputs'!$C$15*'Hidden inputs'!$D$15+(J215-'Hidden inputs'!$B$16)*'Hidden inputs'!$D$16,J215&lt;='Hidden inputs'!$C$17,'Hidden inputs'!$C$15*'Hidden inputs'!$D$15+('Hidden inputs'!$C$16-'Hidden inputs'!$B$16)*'Hidden inputs'!$D$16+(J215-'Hidden inputs'!$B$17)*'Hidden inputs'!$D$17,J215&gt;'Hidden inputs'!$B$18,'Hidden inputs'!$C$15*'Hidden inputs'!$D$15+('Hidden inputs'!$C$16-'Hidden inputs'!$B$16)*'Hidden inputs'!$D$16+('Hidden inputs'!$C$17-'Hidden inputs'!$B$17)*'Hidden inputs'!$D$17+(J215-'Hidden inputs'!$B$18)*'Hidden inputs'!$D$18))</f>
        <v/>
      </c>
      <c r="L215" s="11" t="str">
        <f t="shared" ca="1" si="9651"/>
        <v/>
      </c>
      <c r="M215" s="5" t="str">
        <f t="shared" ca="1" si="9553"/>
        <v/>
      </c>
      <c r="N215" s="5" t="str">
        <f t="shared" ca="1" si="9554"/>
        <v/>
      </c>
      <c r="O215" s="5" t="str">
        <f ca="1">IF(B215="","",'Hidden inputs'!$D$11*F215+'Hidden inputs'!$E$11*G215)</f>
        <v/>
      </c>
      <c r="P215" s="11" t="str">
        <f t="shared" ca="1" si="9488"/>
        <v/>
      </c>
      <c r="Q215" s="20" t="str">
        <f t="shared" ca="1" si="9489"/>
        <v/>
      </c>
      <c r="R215" s="3" t="str">
        <f t="shared" ca="1" si="9555"/>
        <v/>
      </c>
      <c r="S215" s="5" t="str" cm="1">
        <f t="array" aca="1" ref="S215" ca="1">IF($B215="","",IF(R215=0,0,IF(DD_Payment="",0,IF(R215&lt;_xlfn.IFS(DD_Frequency="Monthly",1,DD_Frequency="Quarterly",IF(MONTH(R$2)=1,1,IF(MONTH(R$2)=4,1,IF(MONTH(R$2)=7,1,IF(MONTH(R$2)=10,1,0)))),DD_Frequency="Annually",IF(MONTH(R$2)=1,1,0))*DD_Payment,R215,_xlfn.IFS(DD_Frequency="Monthly",1,DD_Frequency="Quarterly",IF(MONTH(R$2)=1,1,IF(MONTH(R$2)=4,1,IF(MONTH(R$2)=7,1,IF(MONTH(R$2)=10,1,0)))),DD_Frequency="Annually",IF(MONTH(R$2)=1,1,0))*DD_Payment))))</f>
        <v/>
      </c>
      <c r="T215" s="3" t="str">
        <f t="shared" ref="T215" ca="1" si="10453">IF(B215="","",IF(R215&gt;S215,(R215-S215/2)*(rate_A*((T$1+A215)/365)),0))</f>
        <v/>
      </c>
      <c r="U215" s="3" t="str">
        <f t="shared" ca="1" si="9557"/>
        <v/>
      </c>
      <c r="V215" s="3" t="str">
        <f t="shared" ref="V215" ca="1" si="10454">IF(B215="","",G215*(1+rate_A*(T$1+A215)/365))</f>
        <v/>
      </c>
      <c r="W215" s="3" t="str">
        <f t="shared" ref="W215" ca="1" si="10455">IF(B215="","",H215*(1+rate_A*(T$1+A215)/365))</f>
        <v/>
      </c>
      <c r="X215" s="3" t="str">
        <f t="shared" ref="X215" ca="1" si="10456">IF(B215="","",I215*(1+rate_joint*(T$1+A215)/365))</f>
        <v/>
      </c>
      <c r="Y215" s="5" t="str">
        <f t="shared" ca="1" si="9656"/>
        <v/>
      </c>
      <c r="Z215" s="5" t="str" cm="1">
        <f t="array" aca="1" ref="Z215" ca="1">IF(Y215="","",_xlfn.IFS(Y215&lt;='Hidden inputs'!$C$15,Y215*'Hidden inputs'!$D$15,Y215&lt;='Hidden inputs'!$C$16,'Hidden inputs'!$C$15*'Hidden inputs'!$D$15+(Y215-'Hidden inputs'!$B$16)*'Hidden inputs'!$D$16,Y215&lt;='Hidden inputs'!$C$17,'Hidden inputs'!$C$15*'Hidden inputs'!$D$15+('Hidden inputs'!$C$16-'Hidden inputs'!$B$16)*'Hidden inputs'!$D$16+(Y215-'Hidden inputs'!$B$17)*'Hidden inputs'!$D$17,Y215&gt;'Hidden inputs'!$B$18,'Hidden inputs'!$C$15*'Hidden inputs'!$D$15+('Hidden inputs'!$C$16-'Hidden inputs'!$B$16)*'Hidden inputs'!$D$16+('Hidden inputs'!$C$17-'Hidden inputs'!$B$17)*'Hidden inputs'!$D$17+(Y215-'Hidden inputs'!$B$18)*'Hidden inputs'!$D$18))</f>
        <v/>
      </c>
      <c r="AA215" s="10" t="str">
        <f t="shared" ca="1" si="9657"/>
        <v/>
      </c>
      <c r="AB215" s="5" t="str">
        <f t="shared" ca="1" si="9561"/>
        <v/>
      </c>
      <c r="AC215" s="5" t="str">
        <f t="shared" ca="1" si="9658"/>
        <v/>
      </c>
      <c r="AD215" s="5" t="str">
        <f ca="1">IF(B215="","",'Hidden inputs'!$D$11*U215+'Hidden inputs'!$E$11*V215)</f>
        <v/>
      </c>
      <c r="AE215" s="11" t="str">
        <f t="shared" ca="1" si="9494"/>
        <v/>
      </c>
      <c r="AF215" s="9" t="str">
        <f t="shared" ca="1" si="9562"/>
        <v/>
      </c>
      <c r="AG215" s="3" t="str">
        <f t="shared" ca="1" si="9563"/>
        <v/>
      </c>
      <c r="AH215" s="5" t="str" cm="1">
        <f t="array" aca="1" ref="AH215" ca="1">IF($B215="","",IF(AG215=0,0,IF(DD_Payment="",0,IF(AG215&lt;_xlfn.IFS(DD_Frequency="Monthly",1,DD_Frequency="Quarterly",IF(MONTH(AG$2)=1,1,IF(MONTH(AG$2)=4,1,IF(MONTH(AG$2)=7,1,IF(MONTH(AG$2)=10,1,0)))),DD_Frequency="Annually",IF(MONTH(AG$2)=1,1,0))*DD_Payment,AG215,_xlfn.IFS(DD_Frequency="Monthly",1,DD_Frequency="Quarterly",IF(MONTH(AG$2)=1,1,IF(MONTH(AG$2)=4,1,IF(MONTH(AG$2)=7,1,IF(MONTH(AG$2)=10,1,0)))),DD_Frequency="Annually",IF(MONTH(AG$2)=1,1,0))*DD_Payment))))</f>
        <v/>
      </c>
      <c r="AI215" s="3" t="str">
        <f t="shared" ref="AI215" ca="1" si="10457">IF($B215="","",IF(AG215&gt;AH215,(AG215-AH215/2)*(rate_A*(AI$1/365)),0))</f>
        <v/>
      </c>
      <c r="AJ215" s="3" t="str">
        <f t="shared" ca="1" si="9660"/>
        <v/>
      </c>
      <c r="AK215" s="3" t="str">
        <f t="shared" ref="AK215" ca="1" si="10458">IF($B215="","",V215*(1+rate_A*AI$1/365))</f>
        <v/>
      </c>
      <c r="AL215" s="3" t="str">
        <f t="shared" ref="AL215" ca="1" si="10459">IF($B215="","",W215*(1+rate_A*AI$1/365))</f>
        <v/>
      </c>
      <c r="AM215" s="3" t="str">
        <f t="shared" ref="AM215" ca="1" si="10460">IF($B215="","",X215*(1+rate_joint*AI$1/365))</f>
        <v/>
      </c>
      <c r="AN215" s="5" t="str">
        <f t="shared" ca="1" si="9664"/>
        <v/>
      </c>
      <c r="AO215" s="5" t="str" cm="1">
        <f t="array" aca="1" ref="AO215" ca="1">IF(AN215="","",_xlfn.IFS(AN215&lt;='Hidden inputs'!$C$15,AN215*'Hidden inputs'!$D$15,AN215&lt;='Hidden inputs'!$C$16,'Hidden inputs'!$C$15*'Hidden inputs'!$D$15+(AN215-'Hidden inputs'!$B$16)*'Hidden inputs'!$D$16,AN215&lt;='Hidden inputs'!$C$17,'Hidden inputs'!$C$15*'Hidden inputs'!$D$15+('Hidden inputs'!$C$16-'Hidden inputs'!$B$16)*'Hidden inputs'!$D$16+(AN215-'Hidden inputs'!$B$17)*'Hidden inputs'!$D$17,AN215&gt;'Hidden inputs'!$B$18,'Hidden inputs'!$C$15*'Hidden inputs'!$D$15+('Hidden inputs'!$C$16-'Hidden inputs'!$B$16)*'Hidden inputs'!$D$16+('Hidden inputs'!$C$17-'Hidden inputs'!$B$17)*'Hidden inputs'!$D$17+(AN215-'Hidden inputs'!$B$18)*'Hidden inputs'!$D$18))</f>
        <v/>
      </c>
      <c r="AP215" s="10" t="str">
        <f t="shared" ca="1" si="9665"/>
        <v/>
      </c>
      <c r="AQ215" s="5" t="str">
        <f t="shared" ca="1" si="9568"/>
        <v/>
      </c>
      <c r="AR215" s="5" t="str">
        <f t="shared" ca="1" si="9569"/>
        <v/>
      </c>
      <c r="AS215" s="5" t="str">
        <f ca="1">IF($B215="","",'Hidden inputs'!$D$11*AJ215+'Hidden inputs'!$E$11*AK215)</f>
        <v/>
      </c>
      <c r="AT215" s="11" t="str">
        <f t="shared" ca="1" si="9499"/>
        <v/>
      </c>
      <c r="AU215" s="9" t="str">
        <f t="shared" ca="1" si="9570"/>
        <v/>
      </c>
      <c r="AV215" s="3" t="str">
        <f t="shared" ca="1" si="9571"/>
        <v/>
      </c>
      <c r="AW215" s="5" t="str" cm="1">
        <f t="array" aca="1" ref="AW215" ca="1">IF($B215="","",IF(AV215=0,0,IF(DD_Payment="",0,IF(AV215&lt;_xlfn.IFS(DD_Frequency="Monthly",1,DD_Frequency="Quarterly",IF(MONTH(AV$2)=1,1,IF(MONTH(AV$2)=4,1,IF(MONTH(AV$2)=7,1,IF(MONTH(AV$2)=10,1,0)))),DD_Frequency="Annually",IF(MONTH(AV$2)=1,1,0))*DD_Payment,AV215,_xlfn.IFS(DD_Frequency="Monthly",1,DD_Frequency="Quarterly",IF(MONTH(AV$2)=1,1,IF(MONTH(AV$2)=4,1,IF(MONTH(AV$2)=7,1,IF(MONTH(AV$2)=10,1,0)))),DD_Frequency="Annually",IF(MONTH(AV$2)=1,1,0))*DD_Payment))))</f>
        <v/>
      </c>
      <c r="AX215" s="3" t="str">
        <f t="shared" ref="AX215" ca="1" si="10461">IF($B215="","",IF(AV215&gt;AW215,(AV215-AW215/2)*(rate_A*(AX$1/365)),0))</f>
        <v/>
      </c>
      <c r="AY215" s="3" t="str">
        <f t="shared" ca="1" si="9667"/>
        <v/>
      </c>
      <c r="AZ215" s="3" t="str">
        <f t="shared" ref="AZ215" ca="1" si="10462">IF($B215="","",AK215*(1+rate_A*AX$1/365))</f>
        <v/>
      </c>
      <c r="BA215" s="3" t="str">
        <f t="shared" ref="BA215" ca="1" si="10463">IF($B215="","",AL215*(1+rate_A*AX$1/365))</f>
        <v/>
      </c>
      <c r="BB215" s="3" t="str">
        <f t="shared" ref="BB215" ca="1" si="10464">IF($B215="","",AM215*(1+rate_joint*AX$1/365))</f>
        <v/>
      </c>
      <c r="BC215" s="5" t="str">
        <f t="shared" ca="1" si="9671"/>
        <v/>
      </c>
      <c r="BD215" s="5" t="str" cm="1">
        <f t="array" aca="1" ref="BD215" ca="1">IF(BC215="","",_xlfn.IFS(BC215&lt;='Hidden inputs'!$C$15,BC215*'Hidden inputs'!$D$15,BC215&lt;='Hidden inputs'!$C$16,'Hidden inputs'!$C$15*'Hidden inputs'!$D$15+(BC215-'Hidden inputs'!$B$16)*'Hidden inputs'!$D$16,BC215&lt;='Hidden inputs'!$C$17,'Hidden inputs'!$C$15*'Hidden inputs'!$D$15+('Hidden inputs'!$C$16-'Hidden inputs'!$B$16)*'Hidden inputs'!$D$16+(BC215-'Hidden inputs'!$B$17)*'Hidden inputs'!$D$17,BC215&gt;'Hidden inputs'!$B$18,'Hidden inputs'!$C$15*'Hidden inputs'!$D$15+('Hidden inputs'!$C$16-'Hidden inputs'!$B$16)*'Hidden inputs'!$D$16+('Hidden inputs'!$C$17-'Hidden inputs'!$B$17)*'Hidden inputs'!$D$17+(BC215-'Hidden inputs'!$B$18)*'Hidden inputs'!$D$18))</f>
        <v/>
      </c>
      <c r="BE215" s="10" t="str">
        <f t="shared" ca="1" si="9672"/>
        <v/>
      </c>
      <c r="BF215" s="5" t="str">
        <f t="shared" ca="1" si="9576"/>
        <v/>
      </c>
      <c r="BG215" s="5" t="str">
        <f t="shared" ca="1" si="9577"/>
        <v/>
      </c>
      <c r="BH215" s="5" t="str">
        <f ca="1">IF($B215="","",'Hidden inputs'!$D$11*AY215+'Hidden inputs'!$E$11*AZ215)</f>
        <v/>
      </c>
      <c r="BI215" s="11" t="str">
        <f t="shared" ca="1" si="9504"/>
        <v/>
      </c>
      <c r="BJ215" s="9" t="str">
        <f t="shared" ca="1" si="9578"/>
        <v/>
      </c>
      <c r="BK215" s="3" t="str">
        <f t="shared" ca="1" si="9579"/>
        <v/>
      </c>
      <c r="BL215" s="5" t="str" cm="1">
        <f t="array" aca="1" ref="BL215" ca="1">IF($B215="","",IF(BK215=0,0,IF(DD_Payment="",0,IF(BK215&lt;_xlfn.IFS(DD_Frequency="Monthly",1,DD_Frequency="Quarterly",IF(MONTH(BK$2)=1,1,IF(MONTH(BK$2)=4,1,IF(MONTH(BK$2)=7,1,IF(MONTH(BK$2)=10,1,0)))),DD_Frequency="Annually",IF(MONTH(BK$2)=1,1,0))*DD_Payment,BK215,_xlfn.IFS(DD_Frequency="Monthly",1,DD_Frequency="Quarterly",IF(MONTH(BK$2)=1,1,IF(MONTH(BK$2)=4,1,IF(MONTH(BK$2)=7,1,IF(MONTH(BK$2)=10,1,0)))),DD_Frequency="Annually",IF(MONTH(BK$2)=1,1,0))*DD_Payment))))</f>
        <v/>
      </c>
      <c r="BM215" s="3" t="str">
        <f t="shared" ref="BM215" ca="1" si="10465">IF($B215="","",IF(BK215&gt;BL215,(BK215-BL215/2)*(rate_A*(BM$1/365)),0))</f>
        <v/>
      </c>
      <c r="BN215" s="3" t="str">
        <f t="shared" ca="1" si="9674"/>
        <v/>
      </c>
      <c r="BO215" s="3" t="str">
        <f t="shared" ref="BO215" ca="1" si="10466">IF($B215="","",AZ215*(1+rate_A*BM$1/365))</f>
        <v/>
      </c>
      <c r="BP215" s="3" t="str">
        <f t="shared" ref="BP215" ca="1" si="10467">IF($B215="","",BA215*(1+rate_A*BM$1/365))</f>
        <v/>
      </c>
      <c r="BQ215" s="3" t="str">
        <f t="shared" ref="BQ215" ca="1" si="10468">IF($B215="","",BB215*(1+rate_joint*BM$1/365))</f>
        <v/>
      </c>
      <c r="BR215" s="5" t="str">
        <f t="shared" ca="1" si="9678"/>
        <v/>
      </c>
      <c r="BS215" s="5" t="str" cm="1">
        <f t="array" aca="1" ref="BS215" ca="1">IF(BR215="","",_xlfn.IFS(BR215&lt;='Hidden inputs'!$C$15,BR215*'Hidden inputs'!$D$15,BR215&lt;='Hidden inputs'!$C$16,'Hidden inputs'!$C$15*'Hidden inputs'!$D$15+(BR215-'Hidden inputs'!$B$16)*'Hidden inputs'!$D$16,BR215&lt;='Hidden inputs'!$C$17,'Hidden inputs'!$C$15*'Hidden inputs'!$D$15+('Hidden inputs'!$C$16-'Hidden inputs'!$B$16)*'Hidden inputs'!$D$16+(BR215-'Hidden inputs'!$B$17)*'Hidden inputs'!$D$17,BR215&gt;'Hidden inputs'!$B$18,'Hidden inputs'!$C$15*'Hidden inputs'!$D$15+('Hidden inputs'!$C$16-'Hidden inputs'!$B$16)*'Hidden inputs'!$D$16+('Hidden inputs'!$C$17-'Hidden inputs'!$B$17)*'Hidden inputs'!$D$17+(BR215-'Hidden inputs'!$B$18)*'Hidden inputs'!$D$18))</f>
        <v/>
      </c>
      <c r="BT215" s="10" t="str">
        <f t="shared" ca="1" si="9679"/>
        <v/>
      </c>
      <c r="BU215" s="5" t="str">
        <f t="shared" ca="1" si="9584"/>
        <v/>
      </c>
      <c r="BV215" s="5" t="str">
        <f t="shared" ca="1" si="9585"/>
        <v/>
      </c>
      <c r="BW215" s="5" t="str">
        <f ca="1">IF($B215="","",'Hidden inputs'!$D$11*BN215+'Hidden inputs'!$E$11*BO215)</f>
        <v/>
      </c>
      <c r="BX215" s="11" t="str">
        <f t="shared" ca="1" si="9509"/>
        <v/>
      </c>
      <c r="BY215" s="9" t="str">
        <f t="shared" ca="1" si="9586"/>
        <v/>
      </c>
      <c r="BZ215" s="3" t="str">
        <f t="shared" ca="1" si="9587"/>
        <v/>
      </c>
      <c r="CA215" s="5" t="str" cm="1">
        <f t="array" aca="1" ref="CA215" ca="1">IF($B215="","",IF(BZ215=0,0,IF(DD_Payment="",0,IF(BZ215&lt;_xlfn.IFS(DD_Frequency="Monthly",1,DD_Frequency="Quarterly",IF(MONTH(BZ$2)=1,1,IF(MONTH(BZ$2)=4,1,IF(MONTH(BZ$2)=7,1,IF(MONTH(BZ$2)=10,1,0)))),DD_Frequency="Annually",IF(MONTH(BZ$2)=1,1,0))*DD_Payment,BZ215,_xlfn.IFS(DD_Frequency="Monthly",1,DD_Frequency="Quarterly",IF(MONTH(BZ$2)=1,1,IF(MONTH(BZ$2)=4,1,IF(MONTH(BZ$2)=7,1,IF(MONTH(BZ$2)=10,1,0)))),DD_Frequency="Annually",IF(MONTH(BZ$2)=1,1,0))*DD_Payment))))</f>
        <v/>
      </c>
      <c r="CB215" s="3" t="str">
        <f t="shared" ref="CB215" ca="1" si="10469">IF($B215="","",IF(BZ215&gt;CA215,(BZ215-CA215/2)*(rate_A*(CB$1/365)),0))</f>
        <v/>
      </c>
      <c r="CC215" s="3" t="str">
        <f t="shared" ca="1" si="9681"/>
        <v/>
      </c>
      <c r="CD215" s="3" t="str">
        <f t="shared" ref="CD215" ca="1" si="10470">IF($B215="","",BO215*(1+rate_A*CB$1/365))</f>
        <v/>
      </c>
      <c r="CE215" s="3" t="str">
        <f t="shared" ref="CE215" ca="1" si="10471">IF($B215="","",BP215*(1+rate_A*CB$1/365))</f>
        <v/>
      </c>
      <c r="CF215" s="3" t="str">
        <f t="shared" ref="CF215" ca="1" si="10472">IF($B215="","",BQ215*(1+rate_joint*CB$1/365))</f>
        <v/>
      </c>
      <c r="CG215" s="5" t="str">
        <f t="shared" ca="1" si="9685"/>
        <v/>
      </c>
      <c r="CH215" s="5" t="str" cm="1">
        <f t="array" aca="1" ref="CH215" ca="1">IF(CG215="","",_xlfn.IFS(CG215&lt;='Hidden inputs'!$C$15,CG215*'Hidden inputs'!$D$15,CG215&lt;='Hidden inputs'!$C$16,'Hidden inputs'!$C$15*'Hidden inputs'!$D$15+(CG215-'Hidden inputs'!$B$16)*'Hidden inputs'!$D$16,CG215&lt;='Hidden inputs'!$C$17,'Hidden inputs'!$C$15*'Hidden inputs'!$D$15+('Hidden inputs'!$C$16-'Hidden inputs'!$B$16)*'Hidden inputs'!$D$16+(CG215-'Hidden inputs'!$B$17)*'Hidden inputs'!$D$17,CG215&gt;'Hidden inputs'!$B$18,'Hidden inputs'!$C$15*'Hidden inputs'!$D$15+('Hidden inputs'!$C$16-'Hidden inputs'!$B$16)*'Hidden inputs'!$D$16+('Hidden inputs'!$C$17-'Hidden inputs'!$B$17)*'Hidden inputs'!$D$17+(CG215-'Hidden inputs'!$B$18)*'Hidden inputs'!$D$18))</f>
        <v/>
      </c>
      <c r="CI215" s="10" t="str">
        <f t="shared" ca="1" si="9686"/>
        <v/>
      </c>
      <c r="CJ215" s="5" t="str">
        <f t="shared" ca="1" si="9592"/>
        <v/>
      </c>
      <c r="CK215" s="5" t="str">
        <f t="shared" ca="1" si="9593"/>
        <v/>
      </c>
      <c r="CL215" s="5" t="str">
        <f ca="1">IF($B215="","",'Hidden inputs'!$D$11*CC215+'Hidden inputs'!$E$11*CD215)</f>
        <v/>
      </c>
      <c r="CM215" s="11" t="str">
        <f t="shared" ca="1" si="9514"/>
        <v/>
      </c>
      <c r="CN215" s="9" t="str">
        <f t="shared" ca="1" si="9594"/>
        <v/>
      </c>
      <c r="CO215" s="3" t="str">
        <f t="shared" ca="1" si="9595"/>
        <v/>
      </c>
      <c r="CP215" s="5" t="str" cm="1">
        <f t="array" aca="1" ref="CP215" ca="1">IF($B215="","",IF(CO215=0,0,IF(DD_Payment="",0,IF(CO215&lt;_xlfn.IFS(DD_Frequency="Monthly",1,DD_Frequency="Quarterly",IF(MONTH(CO$2)=1,1,IF(MONTH(CO$2)=4,1,IF(MONTH(CO$2)=7,1,IF(MONTH(CO$2)=10,1,0)))),DD_Frequency="Annually",IF(MONTH(CO$2)=1,1,0))*DD_Payment,CO215,_xlfn.IFS(DD_Frequency="Monthly",1,DD_Frequency="Quarterly",IF(MONTH(CO$2)=1,1,IF(MONTH(CO$2)=4,1,IF(MONTH(CO$2)=7,1,IF(MONTH(CO$2)=10,1,0)))),DD_Frequency="Annually",IF(MONTH(CO$2)=1,1,0))*DD_Payment))))</f>
        <v/>
      </c>
      <c r="CQ215" s="3" t="str">
        <f t="shared" ref="CQ215" ca="1" si="10473">IF($B215="","",IF(CO215&gt;CP215,(CO215-CP215/2)*(rate_A*(CQ$1/365)),0))</f>
        <v/>
      </c>
      <c r="CR215" s="3" t="str">
        <f t="shared" ca="1" si="9688"/>
        <v/>
      </c>
      <c r="CS215" s="3" t="str">
        <f t="shared" ref="CS215" ca="1" si="10474">IF($B215="","",CD215*(1+rate_A*CQ$1/365))</f>
        <v/>
      </c>
      <c r="CT215" s="3" t="str">
        <f t="shared" ref="CT215" ca="1" si="10475">IF($B215="","",CE215*(1+rate_A*CQ$1/365))</f>
        <v/>
      </c>
      <c r="CU215" s="3" t="str">
        <f t="shared" ref="CU215" ca="1" si="10476">IF($B215="","",CF215*(1+rate_joint*CQ$1/365))</f>
        <v/>
      </c>
      <c r="CV215" s="5" t="str">
        <f t="shared" ca="1" si="9692"/>
        <v/>
      </c>
      <c r="CW215" s="5" t="str" cm="1">
        <f t="array" aca="1" ref="CW215" ca="1">IF(CV215="","",_xlfn.IFS(CV215&lt;='Hidden inputs'!$C$15,CV215*'Hidden inputs'!$D$15,CV215&lt;='Hidden inputs'!$C$16,'Hidden inputs'!$C$15*'Hidden inputs'!$D$15+(CV215-'Hidden inputs'!$B$16)*'Hidden inputs'!$D$16,CV215&lt;='Hidden inputs'!$C$17,'Hidden inputs'!$C$15*'Hidden inputs'!$D$15+('Hidden inputs'!$C$16-'Hidden inputs'!$B$16)*'Hidden inputs'!$D$16+(CV215-'Hidden inputs'!$B$17)*'Hidden inputs'!$D$17,CV215&gt;'Hidden inputs'!$B$18,'Hidden inputs'!$C$15*'Hidden inputs'!$D$15+('Hidden inputs'!$C$16-'Hidden inputs'!$B$16)*'Hidden inputs'!$D$16+('Hidden inputs'!$C$17-'Hidden inputs'!$B$17)*'Hidden inputs'!$D$17+(CV215-'Hidden inputs'!$B$18)*'Hidden inputs'!$D$18))</f>
        <v/>
      </c>
      <c r="CX215" s="10" t="str">
        <f t="shared" ca="1" si="9693"/>
        <v/>
      </c>
      <c r="CY215" s="5" t="str">
        <f t="shared" ca="1" si="9600"/>
        <v/>
      </c>
      <c r="CZ215" s="5" t="str">
        <f t="shared" ca="1" si="9601"/>
        <v/>
      </c>
      <c r="DA215" s="5" t="str">
        <f ca="1">IF($B215="","",'Hidden inputs'!$D$11*CR215+'Hidden inputs'!$E$11*CS215)</f>
        <v/>
      </c>
      <c r="DB215" s="11" t="str">
        <f t="shared" ca="1" si="9519"/>
        <v/>
      </c>
      <c r="DC215" s="9" t="str">
        <f t="shared" ca="1" si="9602"/>
        <v/>
      </c>
      <c r="DD215" s="3" t="str">
        <f t="shared" ca="1" si="9603"/>
        <v/>
      </c>
      <c r="DE215" s="5" t="str" cm="1">
        <f t="array" aca="1" ref="DE215" ca="1">IF($B215="","",IF(DD215=0,0,IF(DD_Payment="",0,IF(DD215&lt;_xlfn.IFS(DD_Frequency="Monthly",1,DD_Frequency="Quarterly",IF(MONTH(DD$2)=1,1,IF(MONTH(DD$2)=4,1,IF(MONTH(DD$2)=7,1,IF(MONTH(DD$2)=10,1,0)))),DD_Frequency="Annually",IF(MONTH(DD$2)=1,1,0))*DD_Payment,DD215,_xlfn.IFS(DD_Frequency="Monthly",1,DD_Frequency="Quarterly",IF(MONTH(DD$2)=1,1,IF(MONTH(DD$2)=4,1,IF(MONTH(DD$2)=7,1,IF(MONTH(DD$2)=10,1,0)))),DD_Frequency="Annually",IF(MONTH(DD$2)=1,1,0))*DD_Payment))))</f>
        <v/>
      </c>
      <c r="DF215" s="3" t="str">
        <f t="shared" ref="DF215" ca="1" si="10477">IF($B215="","",IF(DD215&gt;DE215,(DD215-DE215/2)*(rate_A*(DF$1/365)),0))</f>
        <v/>
      </c>
      <c r="DG215" s="3" t="str">
        <f t="shared" ca="1" si="9695"/>
        <v/>
      </c>
      <c r="DH215" s="3" t="str">
        <f t="shared" ref="DH215" ca="1" si="10478">IF($B215="","",CS215*(1+rate_A*DF$1/365))</f>
        <v/>
      </c>
      <c r="DI215" s="3" t="str">
        <f t="shared" ref="DI215" ca="1" si="10479">IF($B215="","",CT215*(1+rate_A*DF$1/365))</f>
        <v/>
      </c>
      <c r="DJ215" s="3" t="str">
        <f t="shared" ref="DJ215" ca="1" si="10480">IF($B215="","",CU215*(1+rate_joint*DF$1/365))</f>
        <v/>
      </c>
      <c r="DK215" s="5" t="str">
        <f t="shared" ca="1" si="9699"/>
        <v/>
      </c>
      <c r="DL215" s="5" t="str" cm="1">
        <f t="array" aca="1" ref="DL215" ca="1">IF(DK215="","",_xlfn.IFS(DK215&lt;='Hidden inputs'!$C$15,DK215*'Hidden inputs'!$D$15,DK215&lt;='Hidden inputs'!$C$16,'Hidden inputs'!$C$15*'Hidden inputs'!$D$15+(DK215-'Hidden inputs'!$B$16)*'Hidden inputs'!$D$16,DK215&lt;='Hidden inputs'!$C$17,'Hidden inputs'!$C$15*'Hidden inputs'!$D$15+('Hidden inputs'!$C$16-'Hidden inputs'!$B$16)*'Hidden inputs'!$D$16+(DK215-'Hidden inputs'!$B$17)*'Hidden inputs'!$D$17,DK215&gt;'Hidden inputs'!$B$18,'Hidden inputs'!$C$15*'Hidden inputs'!$D$15+('Hidden inputs'!$C$16-'Hidden inputs'!$B$16)*'Hidden inputs'!$D$16+('Hidden inputs'!$C$17-'Hidden inputs'!$B$17)*'Hidden inputs'!$D$17+(DK215-'Hidden inputs'!$B$18)*'Hidden inputs'!$D$18))</f>
        <v/>
      </c>
      <c r="DM215" s="10" t="str">
        <f t="shared" ca="1" si="9700"/>
        <v/>
      </c>
      <c r="DN215" s="5" t="str">
        <f t="shared" ca="1" si="9608"/>
        <v/>
      </c>
      <c r="DO215" s="5" t="str">
        <f t="shared" ca="1" si="9609"/>
        <v/>
      </c>
      <c r="DP215" s="5" t="str">
        <f ca="1">IF($B215="","",'Hidden inputs'!$D$11*DG215+'Hidden inputs'!$E$11*DH215)</f>
        <v/>
      </c>
      <c r="DQ215" s="11" t="str">
        <f t="shared" ca="1" si="9524"/>
        <v/>
      </c>
      <c r="DR215" s="9" t="str">
        <f t="shared" ca="1" si="9610"/>
        <v/>
      </c>
      <c r="DS215" s="3" t="str">
        <f t="shared" ca="1" si="9611"/>
        <v/>
      </c>
      <c r="DT215" s="5" t="str" cm="1">
        <f t="array" aca="1" ref="DT215" ca="1">IF($B215="","",IF(DS215=0,0,IF(DD_Payment="",0,IF(DS215&lt;_xlfn.IFS(DD_Frequency="Monthly",1,DD_Frequency="Quarterly",IF(MONTH(DS$2)=1,1,IF(MONTH(DS$2)=4,1,IF(MONTH(DS$2)=7,1,IF(MONTH(DS$2)=10,1,0)))),DD_Frequency="Annually",IF(MONTH(DS$2)=1,1,0))*DD_Payment,DS215,_xlfn.IFS(DD_Frequency="Monthly",1,DD_Frequency="Quarterly",IF(MONTH(DS$2)=1,1,IF(MONTH(DS$2)=4,1,IF(MONTH(DS$2)=7,1,IF(MONTH(DS$2)=10,1,0)))),DD_Frequency="Annually",IF(MONTH(DS$2)=1,1,0))*DD_Payment))))</f>
        <v/>
      </c>
      <c r="DU215" s="3" t="str">
        <f t="shared" ref="DU215" ca="1" si="10481">IF($B215="","",IF(DS215&gt;DT215,(DS215-DT215/2)*(rate_A*(DU$1/365)),0))</f>
        <v/>
      </c>
      <c r="DV215" s="3" t="str">
        <f t="shared" ca="1" si="9702"/>
        <v/>
      </c>
      <c r="DW215" s="3" t="str">
        <f t="shared" ref="DW215" ca="1" si="10482">IF($B215="","",DH215*(1+rate_A*DU$1/365))</f>
        <v/>
      </c>
      <c r="DX215" s="3" t="str">
        <f t="shared" ref="DX215" ca="1" si="10483">IF($B215="","",DI215*(1+rate_A*DU$1/365))</f>
        <v/>
      </c>
      <c r="DY215" s="3" t="str">
        <f t="shared" ref="DY215" ca="1" si="10484">IF($B215="","",DJ215*(1+rate_joint*DU$1/365))</f>
        <v/>
      </c>
      <c r="DZ215" s="5" t="str">
        <f t="shared" ca="1" si="9706"/>
        <v/>
      </c>
      <c r="EA215" s="5" t="str" cm="1">
        <f t="array" aca="1" ref="EA215" ca="1">IF(DZ215="","",_xlfn.IFS(DZ215&lt;='Hidden inputs'!$C$15,DZ215*'Hidden inputs'!$D$15,DZ215&lt;='Hidden inputs'!$C$16,'Hidden inputs'!$C$15*'Hidden inputs'!$D$15+(DZ215-'Hidden inputs'!$B$16)*'Hidden inputs'!$D$16,DZ215&lt;='Hidden inputs'!$C$17,'Hidden inputs'!$C$15*'Hidden inputs'!$D$15+('Hidden inputs'!$C$16-'Hidden inputs'!$B$16)*'Hidden inputs'!$D$16+(DZ215-'Hidden inputs'!$B$17)*'Hidden inputs'!$D$17,DZ215&gt;'Hidden inputs'!$B$18,'Hidden inputs'!$C$15*'Hidden inputs'!$D$15+('Hidden inputs'!$C$16-'Hidden inputs'!$B$16)*'Hidden inputs'!$D$16+('Hidden inputs'!$C$17-'Hidden inputs'!$B$17)*'Hidden inputs'!$D$17+(DZ215-'Hidden inputs'!$B$18)*'Hidden inputs'!$D$18))</f>
        <v/>
      </c>
      <c r="EB215" s="10" t="str">
        <f t="shared" ca="1" si="9707"/>
        <v/>
      </c>
      <c r="EC215" s="5" t="str">
        <f t="shared" ca="1" si="9616"/>
        <v/>
      </c>
      <c r="ED215" s="5" t="str">
        <f t="shared" ca="1" si="9617"/>
        <v/>
      </c>
      <c r="EE215" s="5" t="str">
        <f ca="1">IF($B215="","",'Hidden inputs'!$D$11*DV215+'Hidden inputs'!$E$11*DW215)</f>
        <v/>
      </c>
      <c r="EF215" s="11" t="str">
        <f t="shared" ca="1" si="9529"/>
        <v/>
      </c>
      <c r="EG215" s="9" t="str">
        <f t="shared" ca="1" si="9618"/>
        <v/>
      </c>
      <c r="EH215" s="3" t="str">
        <f t="shared" ca="1" si="9619"/>
        <v/>
      </c>
      <c r="EI215" s="5" t="str" cm="1">
        <f t="array" aca="1" ref="EI215" ca="1">IF($B215="","",IF(EH215=0,0,IF(DD_Payment="",0,IF(EH215&lt;_xlfn.IFS(DD_Frequency="Monthly",1,DD_Frequency="Quarterly",IF(MONTH(EH$2)=1,1,IF(MONTH(EH$2)=4,1,IF(MONTH(EH$2)=7,1,IF(MONTH(EH$2)=10,1,0)))),DD_Frequency="Annually",IF(MONTH(EH$2)=1,1,0))*DD_Payment,EH215,_xlfn.IFS(DD_Frequency="Monthly",1,DD_Frequency="Quarterly",IF(MONTH(EH$2)=1,1,IF(MONTH(EH$2)=4,1,IF(MONTH(EH$2)=7,1,IF(MONTH(EH$2)=10,1,0)))),DD_Frequency="Annually",IF(MONTH(EH$2)=1,1,0))*DD_Payment))))</f>
        <v/>
      </c>
      <c r="EJ215" s="3" t="str">
        <f t="shared" ref="EJ215" ca="1" si="10485">IF($B215="","",IF(EH215&gt;EI215,(EH215-EI215/2)*(rate_A*(EJ$1/365)),0))</f>
        <v/>
      </c>
      <c r="EK215" s="3" t="str">
        <f t="shared" ca="1" si="9709"/>
        <v/>
      </c>
      <c r="EL215" s="3" t="str">
        <f t="shared" ref="EL215" ca="1" si="10486">IF($B215="","",DW215*(1+rate_A*EJ$1/365))</f>
        <v/>
      </c>
      <c r="EM215" s="3" t="str">
        <f t="shared" ref="EM215" ca="1" si="10487">IF($B215="","",DX215*(1+rate_A*EJ$1/365))</f>
        <v/>
      </c>
      <c r="EN215" s="3" t="str">
        <f t="shared" ref="EN215" ca="1" si="10488">IF($B215="","",DY215*(1+rate_joint*EJ$1/365))</f>
        <v/>
      </c>
      <c r="EO215" s="5" t="str">
        <f t="shared" ca="1" si="9713"/>
        <v/>
      </c>
      <c r="EP215" s="5" t="str" cm="1">
        <f t="array" aca="1" ref="EP215" ca="1">IF(EO215="","",_xlfn.IFS(EO215&lt;='Hidden inputs'!$C$15,EO215*'Hidden inputs'!$D$15,EO215&lt;='Hidden inputs'!$C$16,'Hidden inputs'!$C$15*'Hidden inputs'!$D$15+(EO215-'Hidden inputs'!$B$16)*'Hidden inputs'!$D$16,EO215&lt;='Hidden inputs'!$C$17,'Hidden inputs'!$C$15*'Hidden inputs'!$D$15+('Hidden inputs'!$C$16-'Hidden inputs'!$B$16)*'Hidden inputs'!$D$16+(EO215-'Hidden inputs'!$B$17)*'Hidden inputs'!$D$17,EO215&gt;'Hidden inputs'!$B$18,'Hidden inputs'!$C$15*'Hidden inputs'!$D$15+('Hidden inputs'!$C$16-'Hidden inputs'!$B$16)*'Hidden inputs'!$D$16+('Hidden inputs'!$C$17-'Hidden inputs'!$B$17)*'Hidden inputs'!$D$17+(EO215-'Hidden inputs'!$B$18)*'Hidden inputs'!$D$18))</f>
        <v/>
      </c>
      <c r="EQ215" s="10" t="str">
        <f t="shared" ca="1" si="9714"/>
        <v/>
      </c>
      <c r="ER215" s="5" t="str">
        <f t="shared" ca="1" si="9624"/>
        <v/>
      </c>
      <c r="ES215" s="5" t="str">
        <f t="shared" ca="1" si="9625"/>
        <v/>
      </c>
      <c r="ET215" s="5" t="str">
        <f ca="1">IF($B215="","",'Hidden inputs'!$D$11*EK215+'Hidden inputs'!$E$11*EL215)</f>
        <v/>
      </c>
      <c r="EU215" s="11" t="str">
        <f t="shared" ca="1" si="9534"/>
        <v/>
      </c>
      <c r="EV215" s="9" t="str">
        <f t="shared" ca="1" si="9626"/>
        <v/>
      </c>
      <c r="EW215" s="3" t="str">
        <f t="shared" ca="1" si="9627"/>
        <v/>
      </c>
      <c r="EX215" s="5" t="str" cm="1">
        <f t="array" aca="1" ref="EX215" ca="1">IF($B215="","",IF(EW215=0,0,IF(DD_Payment="",0,IF(EW215&lt;_xlfn.IFS(DD_Frequency="Monthly",1,DD_Frequency="Quarterly",IF(MONTH(EW$2)=1,1,IF(MONTH(EW$2)=4,1,IF(MONTH(EW$2)=7,1,IF(MONTH(EW$2)=10,1,0)))),DD_Frequency="Annually",IF(MONTH(EW$2)=1,1,0))*DD_Payment,EW215,_xlfn.IFS(DD_Frequency="Monthly",1,DD_Frequency="Quarterly",IF(MONTH(EW$2)=1,1,IF(MONTH(EW$2)=4,1,IF(MONTH(EW$2)=7,1,IF(MONTH(EW$2)=10,1,0)))),DD_Frequency="Annually",IF(MONTH(EW$2)=1,1,0))*DD_Payment))))</f>
        <v/>
      </c>
      <c r="EY215" s="3" t="str">
        <f t="shared" ref="EY215" ca="1" si="10489">IF($B215="","",IF(EW215&gt;EX215,(EW215-EX215/2)*(rate_A*(EY$1/365)),0))</f>
        <v/>
      </c>
      <c r="EZ215" s="3" t="str">
        <f t="shared" ca="1" si="9716"/>
        <v/>
      </c>
      <c r="FA215" s="3" t="str">
        <f t="shared" ref="FA215" ca="1" si="10490">IF($B215="","",EL215*(1+rate_A*EY$1/365))</f>
        <v/>
      </c>
      <c r="FB215" s="3" t="str">
        <f t="shared" ref="FB215" ca="1" si="10491">IF($B215="","",EM215*(1+rate_A*EY$1/365))</f>
        <v/>
      </c>
      <c r="FC215" s="3" t="str">
        <f t="shared" ref="FC215" ca="1" si="10492">IF($B215="","",EN215*(1+rate_joint*EY$1/365))</f>
        <v/>
      </c>
      <c r="FD215" s="5" t="str">
        <f t="shared" ca="1" si="9720"/>
        <v/>
      </c>
      <c r="FE215" s="5" t="str" cm="1">
        <f t="array" aca="1" ref="FE215" ca="1">IF(FD215="","",_xlfn.IFS(FD215&lt;='Hidden inputs'!$C$15,FD215*'Hidden inputs'!$D$15,FD215&lt;='Hidden inputs'!$C$16,'Hidden inputs'!$C$15*'Hidden inputs'!$D$15+(FD215-'Hidden inputs'!$B$16)*'Hidden inputs'!$D$16,FD215&lt;='Hidden inputs'!$C$17,'Hidden inputs'!$C$15*'Hidden inputs'!$D$15+('Hidden inputs'!$C$16-'Hidden inputs'!$B$16)*'Hidden inputs'!$D$16+(FD215-'Hidden inputs'!$B$17)*'Hidden inputs'!$D$17,FD215&gt;'Hidden inputs'!$B$18,'Hidden inputs'!$C$15*'Hidden inputs'!$D$15+('Hidden inputs'!$C$16-'Hidden inputs'!$B$16)*'Hidden inputs'!$D$16+('Hidden inputs'!$C$17-'Hidden inputs'!$B$17)*'Hidden inputs'!$D$17+(FD215-'Hidden inputs'!$B$18)*'Hidden inputs'!$D$18))</f>
        <v/>
      </c>
      <c r="FF215" s="10" t="str">
        <f t="shared" ca="1" si="9721"/>
        <v/>
      </c>
      <c r="FG215" s="5" t="str">
        <f t="shared" ca="1" si="9632"/>
        <v/>
      </c>
      <c r="FH215" s="5" t="str">
        <f t="shared" ca="1" si="9633"/>
        <v/>
      </c>
      <c r="FI215" s="5" t="str">
        <f ca="1">IF($B215="","",'Hidden inputs'!$D$11*EZ215+'Hidden inputs'!$E$11*FA215)</f>
        <v/>
      </c>
      <c r="FJ215" s="11" t="str">
        <f t="shared" ca="1" si="9539"/>
        <v/>
      </c>
      <c r="FK215" s="9" t="str">
        <f t="shared" ca="1" si="9634"/>
        <v/>
      </c>
      <c r="FL215" s="3" t="str">
        <f t="shared" ca="1" si="9635"/>
        <v/>
      </c>
      <c r="FM215" s="5" t="str" cm="1">
        <f t="array" aca="1" ref="FM215" ca="1">IF($B215="","",IF(FL215=0,0,IF(DD_Payment="",0,IF(FL215&lt;_xlfn.IFS(DD_Frequency="Monthly",1,DD_Frequency="Quarterly",IF(MONTH(FL$2)=1,1,IF(MONTH(FL$2)=4,1,IF(MONTH(FL$2)=7,1,IF(MONTH(FL$2)=10,1,0)))),DD_Frequency="Annually",IF(MONTH(FL$2)=1,1,0))*DD_Payment,FL215,_xlfn.IFS(DD_Frequency="Monthly",1,DD_Frequency="Quarterly",IF(MONTH(FL$2)=1,1,IF(MONTH(FL$2)=4,1,IF(MONTH(FL$2)=7,1,IF(MONTH(FL$2)=10,1,0)))),DD_Frequency="Annually",IF(MONTH(FL$2)=1,1,0))*DD_Payment))))</f>
        <v/>
      </c>
      <c r="FN215" s="3" t="str">
        <f t="shared" ref="FN215" ca="1" si="10493">IF($B215="","",IF(FL215&gt;FM215,(FL215-FM215/2)*(rate_A*(FN$1/365)),0))</f>
        <v/>
      </c>
      <c r="FO215" s="3" t="str">
        <f t="shared" ca="1" si="9723"/>
        <v/>
      </c>
      <c r="FP215" s="3" t="str">
        <f t="shared" ref="FP215" ca="1" si="10494">IF($B215="","",FA215*(1+rate_A*FN$1/365))</f>
        <v/>
      </c>
      <c r="FQ215" s="3" t="str">
        <f t="shared" ref="FQ215" ca="1" si="10495">IF($B215="","",FB215*(1+rate_A*FN$1/365))</f>
        <v/>
      </c>
      <c r="FR215" s="3" t="str">
        <f t="shared" ref="FR215" ca="1" si="10496">IF($B215="","",FC215*(1+rate_joint*FN$1/365))</f>
        <v/>
      </c>
      <c r="FS215" s="5" t="str">
        <f t="shared" ca="1" si="9727"/>
        <v/>
      </c>
      <c r="FT215" s="5" t="str" cm="1">
        <f t="array" aca="1" ref="FT215" ca="1">IF(FS215="","",_xlfn.IFS(FS215&lt;='Hidden inputs'!$C$15,FS215*'Hidden inputs'!$D$15,FS215&lt;='Hidden inputs'!$C$16,'Hidden inputs'!$C$15*'Hidden inputs'!$D$15+(FS215-'Hidden inputs'!$B$16)*'Hidden inputs'!$D$16,FS215&lt;='Hidden inputs'!$C$17,'Hidden inputs'!$C$15*'Hidden inputs'!$D$15+('Hidden inputs'!$C$16-'Hidden inputs'!$B$16)*'Hidden inputs'!$D$16+(FS215-'Hidden inputs'!$B$17)*'Hidden inputs'!$D$17,FS215&gt;'Hidden inputs'!$B$18,'Hidden inputs'!$C$15*'Hidden inputs'!$D$15+('Hidden inputs'!$C$16-'Hidden inputs'!$B$16)*'Hidden inputs'!$D$16+('Hidden inputs'!$C$17-'Hidden inputs'!$B$17)*'Hidden inputs'!$D$17+(FS215-'Hidden inputs'!$B$18)*'Hidden inputs'!$D$18))</f>
        <v/>
      </c>
      <c r="FU215" s="10" t="str">
        <f t="shared" ca="1" si="9728"/>
        <v/>
      </c>
      <c r="FV215" s="5" t="str">
        <f t="shared" ca="1" si="9640"/>
        <v/>
      </c>
      <c r="FW215" s="5" t="str">
        <f t="shared" ca="1" si="9641"/>
        <v/>
      </c>
      <c r="FX215" s="5" t="str">
        <f ca="1">IF($B215="","",'Hidden inputs'!$D$11*FO215+'Hidden inputs'!$E$11*FP215)</f>
        <v/>
      </c>
      <c r="FY215" s="11" t="str">
        <f t="shared" ca="1" si="9544"/>
        <v/>
      </c>
      <c r="FZ215" s="9" t="str">
        <f t="shared" ca="1" si="9642"/>
        <v/>
      </c>
      <c r="GA215" s="5" t="str">
        <f t="shared" ca="1" si="9643"/>
        <v/>
      </c>
      <c r="GB215" s="5" t="str">
        <f t="shared" ca="1" si="9644"/>
        <v/>
      </c>
      <c r="GC215" s="5" t="str">
        <f t="shared" ca="1" si="9545"/>
        <v/>
      </c>
      <c r="GD215" s="5" t="str">
        <f t="shared" ca="1" si="9546"/>
        <v/>
      </c>
    </row>
    <row r="216" spans="1:186" x14ac:dyDescent="0.35">
      <c r="A216" s="2"/>
      <c r="B216" s="6" t="str">
        <f t="shared" ca="1" si="9547"/>
        <v/>
      </c>
      <c r="C216" s="5" t="str">
        <f t="shared" ca="1" si="9645"/>
        <v/>
      </c>
      <c r="D216" s="5" t="str" cm="1">
        <f t="array" aca="1" ref="D216" ca="1">IF($B216="","",IF(C216=0,0,IF(DD_Payment="",0,IF(C216&lt;_xlfn.IFS(DD_Frequency="Monthly",1,DD_Frequency="Quarterly",IF(MONTH(C$2)=1,1,IF(MONTH(C$2)=4,1,IF(MONTH(C$2)=7,1,IF(MONTH(C$2)=10,1,0)))),DD_Frequency="Annually",IF(MONTH(C$2)=1,1,0))*DD_Payment,C216,_xlfn.IFS(DD_Frequency="Monthly",1,DD_Frequency="Quarterly",IF(MONTH(C$2)=1,1,IF(MONTH(C$2)=4,1,IF(MONTH(C$2)=7,1,IF(MONTH(C$2)=10,1,0)))),DD_Frequency="Annually",IF(MONTH(C$2)=1,1,0))*DD_Payment))))</f>
        <v/>
      </c>
      <c r="E216" s="5" t="str">
        <f t="shared" ref="E216" ca="1" si="10497">IF(B216="","",IF(C216&gt;D216,(C216-D216/2)*(rate_A*(E$1/365)),0))</f>
        <v/>
      </c>
      <c r="F216" s="5" t="str">
        <f t="shared" ca="1" si="9549"/>
        <v/>
      </c>
      <c r="G216" s="5" t="str">
        <f t="shared" ref="G216" ca="1" si="10498">IF(B216="","",G215*(1+rate_A*E$1/365))</f>
        <v/>
      </c>
      <c r="H216" s="5" t="str">
        <f t="shared" ref="H216" ca="1" si="10499">IF(B216="","",H215*(1+rate_A*E$1/365))</f>
        <v/>
      </c>
      <c r="I216" s="5" t="str">
        <f t="shared" ref="I216" ca="1" si="10500">IF(B216="","",I215*(1+rate_joint*E$1/365))</f>
        <v/>
      </c>
      <c r="J216" s="5" t="str">
        <f t="shared" ca="1" si="9650"/>
        <v/>
      </c>
      <c r="K216" s="5" t="str" cm="1">
        <f t="array" aca="1" ref="K216" ca="1">IF(J216="","",_xlfn.IFS(J216&lt;='Hidden inputs'!$C$15,J216*'Hidden inputs'!$D$15,J216&lt;='Hidden inputs'!$C$16,'Hidden inputs'!$C$15*'Hidden inputs'!$D$15+(J216-'Hidden inputs'!$B$16)*'Hidden inputs'!$D$16,J216&lt;='Hidden inputs'!$C$17,'Hidden inputs'!$C$15*'Hidden inputs'!$D$15+('Hidden inputs'!$C$16-'Hidden inputs'!$B$16)*'Hidden inputs'!$D$16+(J216-'Hidden inputs'!$B$17)*'Hidden inputs'!$D$17,J216&gt;'Hidden inputs'!$B$18,'Hidden inputs'!$C$15*'Hidden inputs'!$D$15+('Hidden inputs'!$C$16-'Hidden inputs'!$B$16)*'Hidden inputs'!$D$16+('Hidden inputs'!$C$17-'Hidden inputs'!$B$17)*'Hidden inputs'!$D$17+(J216-'Hidden inputs'!$B$18)*'Hidden inputs'!$D$18))</f>
        <v/>
      </c>
      <c r="L216" s="11" t="str">
        <f t="shared" ca="1" si="9651"/>
        <v/>
      </c>
      <c r="M216" s="5" t="str">
        <f t="shared" ca="1" si="9553"/>
        <v/>
      </c>
      <c r="N216" s="5" t="str">
        <f t="shared" ca="1" si="9554"/>
        <v/>
      </c>
      <c r="O216" s="5" t="str">
        <f ca="1">IF(B216="","",'Hidden inputs'!$D$11*F216+'Hidden inputs'!$E$11*G216)</f>
        <v/>
      </c>
      <c r="P216" s="11" t="str">
        <f t="shared" ca="1" si="9488"/>
        <v/>
      </c>
      <c r="Q216" s="20" t="str">
        <f t="shared" ca="1" si="9489"/>
        <v/>
      </c>
      <c r="R216" s="3" t="str">
        <f t="shared" ca="1" si="9555"/>
        <v/>
      </c>
      <c r="S216" s="5" t="str" cm="1">
        <f t="array" aca="1" ref="S216" ca="1">IF($B216="","",IF(R216=0,0,IF(DD_Payment="",0,IF(R216&lt;_xlfn.IFS(DD_Frequency="Monthly",1,DD_Frequency="Quarterly",IF(MONTH(R$2)=1,1,IF(MONTH(R$2)=4,1,IF(MONTH(R$2)=7,1,IF(MONTH(R$2)=10,1,0)))),DD_Frequency="Annually",IF(MONTH(R$2)=1,1,0))*DD_Payment,R216,_xlfn.IFS(DD_Frequency="Monthly",1,DD_Frequency="Quarterly",IF(MONTH(R$2)=1,1,IF(MONTH(R$2)=4,1,IF(MONTH(R$2)=7,1,IF(MONTH(R$2)=10,1,0)))),DD_Frequency="Annually",IF(MONTH(R$2)=1,1,0))*DD_Payment))))</f>
        <v/>
      </c>
      <c r="T216" s="3" t="str">
        <f t="shared" ref="T216" ca="1" si="10501">IF(B216="","",IF(R216&gt;S216,(R216-S216/2)*(rate_A*((T$1+A216)/365)),0))</f>
        <v/>
      </c>
      <c r="U216" s="3" t="str">
        <f t="shared" ca="1" si="9557"/>
        <v/>
      </c>
      <c r="V216" s="3" t="str">
        <f t="shared" ref="V216" ca="1" si="10502">IF(B216="","",G216*(1+rate_A*(T$1+A216)/365))</f>
        <v/>
      </c>
      <c r="W216" s="3" t="str">
        <f t="shared" ref="W216" ca="1" si="10503">IF(B216="","",H216*(1+rate_A*(T$1+A216)/365))</f>
        <v/>
      </c>
      <c r="X216" s="3" t="str">
        <f t="shared" ref="X216" ca="1" si="10504">IF(B216="","",I216*(1+rate_joint*(T$1+A216)/365))</f>
        <v/>
      </c>
      <c r="Y216" s="5" t="str">
        <f t="shared" ca="1" si="9656"/>
        <v/>
      </c>
      <c r="Z216" s="5" t="str" cm="1">
        <f t="array" aca="1" ref="Z216" ca="1">IF(Y216="","",_xlfn.IFS(Y216&lt;='Hidden inputs'!$C$15,Y216*'Hidden inputs'!$D$15,Y216&lt;='Hidden inputs'!$C$16,'Hidden inputs'!$C$15*'Hidden inputs'!$D$15+(Y216-'Hidden inputs'!$B$16)*'Hidden inputs'!$D$16,Y216&lt;='Hidden inputs'!$C$17,'Hidden inputs'!$C$15*'Hidden inputs'!$D$15+('Hidden inputs'!$C$16-'Hidden inputs'!$B$16)*'Hidden inputs'!$D$16+(Y216-'Hidden inputs'!$B$17)*'Hidden inputs'!$D$17,Y216&gt;'Hidden inputs'!$B$18,'Hidden inputs'!$C$15*'Hidden inputs'!$D$15+('Hidden inputs'!$C$16-'Hidden inputs'!$B$16)*'Hidden inputs'!$D$16+('Hidden inputs'!$C$17-'Hidden inputs'!$B$17)*'Hidden inputs'!$D$17+(Y216-'Hidden inputs'!$B$18)*'Hidden inputs'!$D$18))</f>
        <v/>
      </c>
      <c r="AA216" s="10" t="str">
        <f t="shared" ca="1" si="9657"/>
        <v/>
      </c>
      <c r="AB216" s="5" t="str">
        <f t="shared" ca="1" si="9561"/>
        <v/>
      </c>
      <c r="AC216" s="5" t="str">
        <f t="shared" ca="1" si="9658"/>
        <v/>
      </c>
      <c r="AD216" s="5" t="str">
        <f ca="1">IF(B216="","",'Hidden inputs'!$D$11*U216+'Hidden inputs'!$E$11*V216)</f>
        <v/>
      </c>
      <c r="AE216" s="11" t="str">
        <f t="shared" ca="1" si="9494"/>
        <v/>
      </c>
      <c r="AF216" s="9" t="str">
        <f t="shared" ca="1" si="9562"/>
        <v/>
      </c>
      <c r="AG216" s="3" t="str">
        <f t="shared" ca="1" si="9563"/>
        <v/>
      </c>
      <c r="AH216" s="5" t="str" cm="1">
        <f t="array" aca="1" ref="AH216" ca="1">IF($B216="","",IF(AG216=0,0,IF(DD_Payment="",0,IF(AG216&lt;_xlfn.IFS(DD_Frequency="Monthly",1,DD_Frequency="Quarterly",IF(MONTH(AG$2)=1,1,IF(MONTH(AG$2)=4,1,IF(MONTH(AG$2)=7,1,IF(MONTH(AG$2)=10,1,0)))),DD_Frequency="Annually",IF(MONTH(AG$2)=1,1,0))*DD_Payment,AG216,_xlfn.IFS(DD_Frequency="Monthly",1,DD_Frequency="Quarterly",IF(MONTH(AG$2)=1,1,IF(MONTH(AG$2)=4,1,IF(MONTH(AG$2)=7,1,IF(MONTH(AG$2)=10,1,0)))),DD_Frequency="Annually",IF(MONTH(AG$2)=1,1,0))*DD_Payment))))</f>
        <v/>
      </c>
      <c r="AI216" s="3" t="str">
        <f t="shared" ref="AI216" ca="1" si="10505">IF($B216="","",IF(AG216&gt;AH216,(AG216-AH216/2)*(rate_A*(AI$1/365)),0))</f>
        <v/>
      </c>
      <c r="AJ216" s="3" t="str">
        <f t="shared" ca="1" si="9660"/>
        <v/>
      </c>
      <c r="AK216" s="3" t="str">
        <f t="shared" ref="AK216" ca="1" si="10506">IF($B216="","",V216*(1+rate_A*AI$1/365))</f>
        <v/>
      </c>
      <c r="AL216" s="3" t="str">
        <f t="shared" ref="AL216" ca="1" si="10507">IF($B216="","",W216*(1+rate_A*AI$1/365))</f>
        <v/>
      </c>
      <c r="AM216" s="3" t="str">
        <f t="shared" ref="AM216" ca="1" si="10508">IF($B216="","",X216*(1+rate_joint*AI$1/365))</f>
        <v/>
      </c>
      <c r="AN216" s="5" t="str">
        <f t="shared" ca="1" si="9664"/>
        <v/>
      </c>
      <c r="AO216" s="5" t="str" cm="1">
        <f t="array" aca="1" ref="AO216" ca="1">IF(AN216="","",_xlfn.IFS(AN216&lt;='Hidden inputs'!$C$15,AN216*'Hidden inputs'!$D$15,AN216&lt;='Hidden inputs'!$C$16,'Hidden inputs'!$C$15*'Hidden inputs'!$D$15+(AN216-'Hidden inputs'!$B$16)*'Hidden inputs'!$D$16,AN216&lt;='Hidden inputs'!$C$17,'Hidden inputs'!$C$15*'Hidden inputs'!$D$15+('Hidden inputs'!$C$16-'Hidden inputs'!$B$16)*'Hidden inputs'!$D$16+(AN216-'Hidden inputs'!$B$17)*'Hidden inputs'!$D$17,AN216&gt;'Hidden inputs'!$B$18,'Hidden inputs'!$C$15*'Hidden inputs'!$D$15+('Hidden inputs'!$C$16-'Hidden inputs'!$B$16)*'Hidden inputs'!$D$16+('Hidden inputs'!$C$17-'Hidden inputs'!$B$17)*'Hidden inputs'!$D$17+(AN216-'Hidden inputs'!$B$18)*'Hidden inputs'!$D$18))</f>
        <v/>
      </c>
      <c r="AP216" s="10" t="str">
        <f t="shared" ca="1" si="9665"/>
        <v/>
      </c>
      <c r="AQ216" s="5" t="str">
        <f t="shared" ca="1" si="9568"/>
        <v/>
      </c>
      <c r="AR216" s="5" t="str">
        <f t="shared" ca="1" si="9569"/>
        <v/>
      </c>
      <c r="AS216" s="5" t="str">
        <f ca="1">IF($B216="","",'Hidden inputs'!$D$11*AJ216+'Hidden inputs'!$E$11*AK216)</f>
        <v/>
      </c>
      <c r="AT216" s="11" t="str">
        <f t="shared" ca="1" si="9499"/>
        <v/>
      </c>
      <c r="AU216" s="9" t="str">
        <f t="shared" ca="1" si="9570"/>
        <v/>
      </c>
      <c r="AV216" s="3" t="str">
        <f t="shared" ca="1" si="9571"/>
        <v/>
      </c>
      <c r="AW216" s="5" t="str" cm="1">
        <f t="array" aca="1" ref="AW216" ca="1">IF($B216="","",IF(AV216=0,0,IF(DD_Payment="",0,IF(AV216&lt;_xlfn.IFS(DD_Frequency="Monthly",1,DD_Frequency="Quarterly",IF(MONTH(AV$2)=1,1,IF(MONTH(AV$2)=4,1,IF(MONTH(AV$2)=7,1,IF(MONTH(AV$2)=10,1,0)))),DD_Frequency="Annually",IF(MONTH(AV$2)=1,1,0))*DD_Payment,AV216,_xlfn.IFS(DD_Frequency="Monthly",1,DD_Frequency="Quarterly",IF(MONTH(AV$2)=1,1,IF(MONTH(AV$2)=4,1,IF(MONTH(AV$2)=7,1,IF(MONTH(AV$2)=10,1,0)))),DD_Frequency="Annually",IF(MONTH(AV$2)=1,1,0))*DD_Payment))))</f>
        <v/>
      </c>
      <c r="AX216" s="3" t="str">
        <f t="shared" ref="AX216" ca="1" si="10509">IF($B216="","",IF(AV216&gt;AW216,(AV216-AW216/2)*(rate_A*(AX$1/365)),0))</f>
        <v/>
      </c>
      <c r="AY216" s="3" t="str">
        <f t="shared" ca="1" si="9667"/>
        <v/>
      </c>
      <c r="AZ216" s="3" t="str">
        <f t="shared" ref="AZ216" ca="1" si="10510">IF($B216="","",AK216*(1+rate_A*AX$1/365))</f>
        <v/>
      </c>
      <c r="BA216" s="3" t="str">
        <f t="shared" ref="BA216" ca="1" si="10511">IF($B216="","",AL216*(1+rate_A*AX$1/365))</f>
        <v/>
      </c>
      <c r="BB216" s="3" t="str">
        <f t="shared" ref="BB216" ca="1" si="10512">IF($B216="","",AM216*(1+rate_joint*AX$1/365))</f>
        <v/>
      </c>
      <c r="BC216" s="5" t="str">
        <f t="shared" ca="1" si="9671"/>
        <v/>
      </c>
      <c r="BD216" s="5" t="str" cm="1">
        <f t="array" aca="1" ref="BD216" ca="1">IF(BC216="","",_xlfn.IFS(BC216&lt;='Hidden inputs'!$C$15,BC216*'Hidden inputs'!$D$15,BC216&lt;='Hidden inputs'!$C$16,'Hidden inputs'!$C$15*'Hidden inputs'!$D$15+(BC216-'Hidden inputs'!$B$16)*'Hidden inputs'!$D$16,BC216&lt;='Hidden inputs'!$C$17,'Hidden inputs'!$C$15*'Hidden inputs'!$D$15+('Hidden inputs'!$C$16-'Hidden inputs'!$B$16)*'Hidden inputs'!$D$16+(BC216-'Hidden inputs'!$B$17)*'Hidden inputs'!$D$17,BC216&gt;'Hidden inputs'!$B$18,'Hidden inputs'!$C$15*'Hidden inputs'!$D$15+('Hidden inputs'!$C$16-'Hidden inputs'!$B$16)*'Hidden inputs'!$D$16+('Hidden inputs'!$C$17-'Hidden inputs'!$B$17)*'Hidden inputs'!$D$17+(BC216-'Hidden inputs'!$B$18)*'Hidden inputs'!$D$18))</f>
        <v/>
      </c>
      <c r="BE216" s="10" t="str">
        <f t="shared" ca="1" si="9672"/>
        <v/>
      </c>
      <c r="BF216" s="5" t="str">
        <f t="shared" ca="1" si="9576"/>
        <v/>
      </c>
      <c r="BG216" s="5" t="str">
        <f t="shared" ca="1" si="9577"/>
        <v/>
      </c>
      <c r="BH216" s="5" t="str">
        <f ca="1">IF($B216="","",'Hidden inputs'!$D$11*AY216+'Hidden inputs'!$E$11*AZ216)</f>
        <v/>
      </c>
      <c r="BI216" s="11" t="str">
        <f t="shared" ca="1" si="9504"/>
        <v/>
      </c>
      <c r="BJ216" s="9" t="str">
        <f t="shared" ca="1" si="9578"/>
        <v/>
      </c>
      <c r="BK216" s="3" t="str">
        <f t="shared" ca="1" si="9579"/>
        <v/>
      </c>
      <c r="BL216" s="5" t="str" cm="1">
        <f t="array" aca="1" ref="BL216" ca="1">IF($B216="","",IF(BK216=0,0,IF(DD_Payment="",0,IF(BK216&lt;_xlfn.IFS(DD_Frequency="Monthly",1,DD_Frequency="Quarterly",IF(MONTH(BK$2)=1,1,IF(MONTH(BK$2)=4,1,IF(MONTH(BK$2)=7,1,IF(MONTH(BK$2)=10,1,0)))),DD_Frequency="Annually",IF(MONTH(BK$2)=1,1,0))*DD_Payment,BK216,_xlfn.IFS(DD_Frequency="Monthly",1,DD_Frequency="Quarterly",IF(MONTH(BK$2)=1,1,IF(MONTH(BK$2)=4,1,IF(MONTH(BK$2)=7,1,IF(MONTH(BK$2)=10,1,0)))),DD_Frequency="Annually",IF(MONTH(BK$2)=1,1,0))*DD_Payment))))</f>
        <v/>
      </c>
      <c r="BM216" s="3" t="str">
        <f t="shared" ref="BM216" ca="1" si="10513">IF($B216="","",IF(BK216&gt;BL216,(BK216-BL216/2)*(rate_A*(BM$1/365)),0))</f>
        <v/>
      </c>
      <c r="BN216" s="3" t="str">
        <f t="shared" ca="1" si="9674"/>
        <v/>
      </c>
      <c r="BO216" s="3" t="str">
        <f t="shared" ref="BO216" ca="1" si="10514">IF($B216="","",AZ216*(1+rate_A*BM$1/365))</f>
        <v/>
      </c>
      <c r="BP216" s="3" t="str">
        <f t="shared" ref="BP216" ca="1" si="10515">IF($B216="","",BA216*(1+rate_A*BM$1/365))</f>
        <v/>
      </c>
      <c r="BQ216" s="3" t="str">
        <f t="shared" ref="BQ216" ca="1" si="10516">IF($B216="","",BB216*(1+rate_joint*BM$1/365))</f>
        <v/>
      </c>
      <c r="BR216" s="5" t="str">
        <f t="shared" ca="1" si="9678"/>
        <v/>
      </c>
      <c r="BS216" s="5" t="str" cm="1">
        <f t="array" aca="1" ref="BS216" ca="1">IF(BR216="","",_xlfn.IFS(BR216&lt;='Hidden inputs'!$C$15,BR216*'Hidden inputs'!$D$15,BR216&lt;='Hidden inputs'!$C$16,'Hidden inputs'!$C$15*'Hidden inputs'!$D$15+(BR216-'Hidden inputs'!$B$16)*'Hidden inputs'!$D$16,BR216&lt;='Hidden inputs'!$C$17,'Hidden inputs'!$C$15*'Hidden inputs'!$D$15+('Hidden inputs'!$C$16-'Hidden inputs'!$B$16)*'Hidden inputs'!$D$16+(BR216-'Hidden inputs'!$B$17)*'Hidden inputs'!$D$17,BR216&gt;'Hidden inputs'!$B$18,'Hidden inputs'!$C$15*'Hidden inputs'!$D$15+('Hidden inputs'!$C$16-'Hidden inputs'!$B$16)*'Hidden inputs'!$D$16+('Hidden inputs'!$C$17-'Hidden inputs'!$B$17)*'Hidden inputs'!$D$17+(BR216-'Hidden inputs'!$B$18)*'Hidden inputs'!$D$18))</f>
        <v/>
      </c>
      <c r="BT216" s="10" t="str">
        <f t="shared" ca="1" si="9679"/>
        <v/>
      </c>
      <c r="BU216" s="5" t="str">
        <f t="shared" ca="1" si="9584"/>
        <v/>
      </c>
      <c r="BV216" s="5" t="str">
        <f t="shared" ca="1" si="9585"/>
        <v/>
      </c>
      <c r="BW216" s="5" t="str">
        <f ca="1">IF($B216="","",'Hidden inputs'!$D$11*BN216+'Hidden inputs'!$E$11*BO216)</f>
        <v/>
      </c>
      <c r="BX216" s="11" t="str">
        <f t="shared" ca="1" si="9509"/>
        <v/>
      </c>
      <c r="BY216" s="9" t="str">
        <f t="shared" ca="1" si="9586"/>
        <v/>
      </c>
      <c r="BZ216" s="3" t="str">
        <f t="shared" ca="1" si="9587"/>
        <v/>
      </c>
      <c r="CA216" s="5" t="str" cm="1">
        <f t="array" aca="1" ref="CA216" ca="1">IF($B216="","",IF(BZ216=0,0,IF(DD_Payment="",0,IF(BZ216&lt;_xlfn.IFS(DD_Frequency="Monthly",1,DD_Frequency="Quarterly",IF(MONTH(BZ$2)=1,1,IF(MONTH(BZ$2)=4,1,IF(MONTH(BZ$2)=7,1,IF(MONTH(BZ$2)=10,1,0)))),DD_Frequency="Annually",IF(MONTH(BZ$2)=1,1,0))*DD_Payment,BZ216,_xlfn.IFS(DD_Frequency="Monthly",1,DD_Frequency="Quarterly",IF(MONTH(BZ$2)=1,1,IF(MONTH(BZ$2)=4,1,IF(MONTH(BZ$2)=7,1,IF(MONTH(BZ$2)=10,1,0)))),DD_Frequency="Annually",IF(MONTH(BZ$2)=1,1,0))*DD_Payment))))</f>
        <v/>
      </c>
      <c r="CB216" s="3" t="str">
        <f t="shared" ref="CB216" ca="1" si="10517">IF($B216="","",IF(BZ216&gt;CA216,(BZ216-CA216/2)*(rate_A*(CB$1/365)),0))</f>
        <v/>
      </c>
      <c r="CC216" s="3" t="str">
        <f t="shared" ca="1" si="9681"/>
        <v/>
      </c>
      <c r="CD216" s="3" t="str">
        <f t="shared" ref="CD216" ca="1" si="10518">IF($B216="","",BO216*(1+rate_A*CB$1/365))</f>
        <v/>
      </c>
      <c r="CE216" s="3" t="str">
        <f t="shared" ref="CE216" ca="1" si="10519">IF($B216="","",BP216*(1+rate_A*CB$1/365))</f>
        <v/>
      </c>
      <c r="CF216" s="3" t="str">
        <f t="shared" ref="CF216" ca="1" si="10520">IF($B216="","",BQ216*(1+rate_joint*CB$1/365))</f>
        <v/>
      </c>
      <c r="CG216" s="5" t="str">
        <f t="shared" ca="1" si="9685"/>
        <v/>
      </c>
      <c r="CH216" s="5" t="str" cm="1">
        <f t="array" aca="1" ref="CH216" ca="1">IF(CG216="","",_xlfn.IFS(CG216&lt;='Hidden inputs'!$C$15,CG216*'Hidden inputs'!$D$15,CG216&lt;='Hidden inputs'!$C$16,'Hidden inputs'!$C$15*'Hidden inputs'!$D$15+(CG216-'Hidden inputs'!$B$16)*'Hidden inputs'!$D$16,CG216&lt;='Hidden inputs'!$C$17,'Hidden inputs'!$C$15*'Hidden inputs'!$D$15+('Hidden inputs'!$C$16-'Hidden inputs'!$B$16)*'Hidden inputs'!$D$16+(CG216-'Hidden inputs'!$B$17)*'Hidden inputs'!$D$17,CG216&gt;'Hidden inputs'!$B$18,'Hidden inputs'!$C$15*'Hidden inputs'!$D$15+('Hidden inputs'!$C$16-'Hidden inputs'!$B$16)*'Hidden inputs'!$D$16+('Hidden inputs'!$C$17-'Hidden inputs'!$B$17)*'Hidden inputs'!$D$17+(CG216-'Hidden inputs'!$B$18)*'Hidden inputs'!$D$18))</f>
        <v/>
      </c>
      <c r="CI216" s="10" t="str">
        <f t="shared" ca="1" si="9686"/>
        <v/>
      </c>
      <c r="CJ216" s="5" t="str">
        <f t="shared" ca="1" si="9592"/>
        <v/>
      </c>
      <c r="CK216" s="5" t="str">
        <f t="shared" ca="1" si="9593"/>
        <v/>
      </c>
      <c r="CL216" s="5" t="str">
        <f ca="1">IF($B216="","",'Hidden inputs'!$D$11*CC216+'Hidden inputs'!$E$11*CD216)</f>
        <v/>
      </c>
      <c r="CM216" s="11" t="str">
        <f t="shared" ca="1" si="9514"/>
        <v/>
      </c>
      <c r="CN216" s="9" t="str">
        <f t="shared" ca="1" si="9594"/>
        <v/>
      </c>
      <c r="CO216" s="3" t="str">
        <f t="shared" ca="1" si="9595"/>
        <v/>
      </c>
      <c r="CP216" s="5" t="str" cm="1">
        <f t="array" aca="1" ref="CP216" ca="1">IF($B216="","",IF(CO216=0,0,IF(DD_Payment="",0,IF(CO216&lt;_xlfn.IFS(DD_Frequency="Monthly",1,DD_Frequency="Quarterly",IF(MONTH(CO$2)=1,1,IF(MONTH(CO$2)=4,1,IF(MONTH(CO$2)=7,1,IF(MONTH(CO$2)=10,1,0)))),DD_Frequency="Annually",IF(MONTH(CO$2)=1,1,0))*DD_Payment,CO216,_xlfn.IFS(DD_Frequency="Monthly",1,DD_Frequency="Quarterly",IF(MONTH(CO$2)=1,1,IF(MONTH(CO$2)=4,1,IF(MONTH(CO$2)=7,1,IF(MONTH(CO$2)=10,1,0)))),DD_Frequency="Annually",IF(MONTH(CO$2)=1,1,0))*DD_Payment))))</f>
        <v/>
      </c>
      <c r="CQ216" s="3" t="str">
        <f t="shared" ref="CQ216" ca="1" si="10521">IF($B216="","",IF(CO216&gt;CP216,(CO216-CP216/2)*(rate_A*(CQ$1/365)),0))</f>
        <v/>
      </c>
      <c r="CR216" s="3" t="str">
        <f t="shared" ca="1" si="9688"/>
        <v/>
      </c>
      <c r="CS216" s="3" t="str">
        <f t="shared" ref="CS216" ca="1" si="10522">IF($B216="","",CD216*(1+rate_A*CQ$1/365))</f>
        <v/>
      </c>
      <c r="CT216" s="3" t="str">
        <f t="shared" ref="CT216" ca="1" si="10523">IF($B216="","",CE216*(1+rate_A*CQ$1/365))</f>
        <v/>
      </c>
      <c r="CU216" s="3" t="str">
        <f t="shared" ref="CU216" ca="1" si="10524">IF($B216="","",CF216*(1+rate_joint*CQ$1/365))</f>
        <v/>
      </c>
      <c r="CV216" s="5" t="str">
        <f t="shared" ca="1" si="9692"/>
        <v/>
      </c>
      <c r="CW216" s="5" t="str" cm="1">
        <f t="array" aca="1" ref="CW216" ca="1">IF(CV216="","",_xlfn.IFS(CV216&lt;='Hidden inputs'!$C$15,CV216*'Hidden inputs'!$D$15,CV216&lt;='Hidden inputs'!$C$16,'Hidden inputs'!$C$15*'Hidden inputs'!$D$15+(CV216-'Hidden inputs'!$B$16)*'Hidden inputs'!$D$16,CV216&lt;='Hidden inputs'!$C$17,'Hidden inputs'!$C$15*'Hidden inputs'!$D$15+('Hidden inputs'!$C$16-'Hidden inputs'!$B$16)*'Hidden inputs'!$D$16+(CV216-'Hidden inputs'!$B$17)*'Hidden inputs'!$D$17,CV216&gt;'Hidden inputs'!$B$18,'Hidden inputs'!$C$15*'Hidden inputs'!$D$15+('Hidden inputs'!$C$16-'Hidden inputs'!$B$16)*'Hidden inputs'!$D$16+('Hidden inputs'!$C$17-'Hidden inputs'!$B$17)*'Hidden inputs'!$D$17+(CV216-'Hidden inputs'!$B$18)*'Hidden inputs'!$D$18))</f>
        <v/>
      </c>
      <c r="CX216" s="10" t="str">
        <f t="shared" ca="1" si="9693"/>
        <v/>
      </c>
      <c r="CY216" s="5" t="str">
        <f t="shared" ca="1" si="9600"/>
        <v/>
      </c>
      <c r="CZ216" s="5" t="str">
        <f t="shared" ca="1" si="9601"/>
        <v/>
      </c>
      <c r="DA216" s="5" t="str">
        <f ca="1">IF($B216="","",'Hidden inputs'!$D$11*CR216+'Hidden inputs'!$E$11*CS216)</f>
        <v/>
      </c>
      <c r="DB216" s="11" t="str">
        <f t="shared" ca="1" si="9519"/>
        <v/>
      </c>
      <c r="DC216" s="9" t="str">
        <f t="shared" ca="1" si="9602"/>
        <v/>
      </c>
      <c r="DD216" s="3" t="str">
        <f t="shared" ca="1" si="9603"/>
        <v/>
      </c>
      <c r="DE216" s="5" t="str" cm="1">
        <f t="array" aca="1" ref="DE216" ca="1">IF($B216="","",IF(DD216=0,0,IF(DD_Payment="",0,IF(DD216&lt;_xlfn.IFS(DD_Frequency="Monthly",1,DD_Frequency="Quarterly",IF(MONTH(DD$2)=1,1,IF(MONTH(DD$2)=4,1,IF(MONTH(DD$2)=7,1,IF(MONTH(DD$2)=10,1,0)))),DD_Frequency="Annually",IF(MONTH(DD$2)=1,1,0))*DD_Payment,DD216,_xlfn.IFS(DD_Frequency="Monthly",1,DD_Frequency="Quarterly",IF(MONTH(DD$2)=1,1,IF(MONTH(DD$2)=4,1,IF(MONTH(DD$2)=7,1,IF(MONTH(DD$2)=10,1,0)))),DD_Frequency="Annually",IF(MONTH(DD$2)=1,1,0))*DD_Payment))))</f>
        <v/>
      </c>
      <c r="DF216" s="3" t="str">
        <f t="shared" ref="DF216" ca="1" si="10525">IF($B216="","",IF(DD216&gt;DE216,(DD216-DE216/2)*(rate_A*(DF$1/365)),0))</f>
        <v/>
      </c>
      <c r="DG216" s="3" t="str">
        <f t="shared" ca="1" si="9695"/>
        <v/>
      </c>
      <c r="DH216" s="3" t="str">
        <f t="shared" ref="DH216" ca="1" si="10526">IF($B216="","",CS216*(1+rate_A*DF$1/365))</f>
        <v/>
      </c>
      <c r="DI216" s="3" t="str">
        <f t="shared" ref="DI216" ca="1" si="10527">IF($B216="","",CT216*(1+rate_A*DF$1/365))</f>
        <v/>
      </c>
      <c r="DJ216" s="3" t="str">
        <f t="shared" ref="DJ216" ca="1" si="10528">IF($B216="","",CU216*(1+rate_joint*DF$1/365))</f>
        <v/>
      </c>
      <c r="DK216" s="5" t="str">
        <f t="shared" ca="1" si="9699"/>
        <v/>
      </c>
      <c r="DL216" s="5" t="str" cm="1">
        <f t="array" aca="1" ref="DL216" ca="1">IF(DK216="","",_xlfn.IFS(DK216&lt;='Hidden inputs'!$C$15,DK216*'Hidden inputs'!$D$15,DK216&lt;='Hidden inputs'!$C$16,'Hidden inputs'!$C$15*'Hidden inputs'!$D$15+(DK216-'Hidden inputs'!$B$16)*'Hidden inputs'!$D$16,DK216&lt;='Hidden inputs'!$C$17,'Hidden inputs'!$C$15*'Hidden inputs'!$D$15+('Hidden inputs'!$C$16-'Hidden inputs'!$B$16)*'Hidden inputs'!$D$16+(DK216-'Hidden inputs'!$B$17)*'Hidden inputs'!$D$17,DK216&gt;'Hidden inputs'!$B$18,'Hidden inputs'!$C$15*'Hidden inputs'!$D$15+('Hidden inputs'!$C$16-'Hidden inputs'!$B$16)*'Hidden inputs'!$D$16+('Hidden inputs'!$C$17-'Hidden inputs'!$B$17)*'Hidden inputs'!$D$17+(DK216-'Hidden inputs'!$B$18)*'Hidden inputs'!$D$18))</f>
        <v/>
      </c>
      <c r="DM216" s="10" t="str">
        <f t="shared" ca="1" si="9700"/>
        <v/>
      </c>
      <c r="DN216" s="5" t="str">
        <f t="shared" ca="1" si="9608"/>
        <v/>
      </c>
      <c r="DO216" s="5" t="str">
        <f t="shared" ca="1" si="9609"/>
        <v/>
      </c>
      <c r="DP216" s="5" t="str">
        <f ca="1">IF($B216="","",'Hidden inputs'!$D$11*DG216+'Hidden inputs'!$E$11*DH216)</f>
        <v/>
      </c>
      <c r="DQ216" s="11" t="str">
        <f t="shared" ca="1" si="9524"/>
        <v/>
      </c>
      <c r="DR216" s="9" t="str">
        <f t="shared" ca="1" si="9610"/>
        <v/>
      </c>
      <c r="DS216" s="3" t="str">
        <f t="shared" ca="1" si="9611"/>
        <v/>
      </c>
      <c r="DT216" s="5" t="str" cm="1">
        <f t="array" aca="1" ref="DT216" ca="1">IF($B216="","",IF(DS216=0,0,IF(DD_Payment="",0,IF(DS216&lt;_xlfn.IFS(DD_Frequency="Monthly",1,DD_Frequency="Quarterly",IF(MONTH(DS$2)=1,1,IF(MONTH(DS$2)=4,1,IF(MONTH(DS$2)=7,1,IF(MONTH(DS$2)=10,1,0)))),DD_Frequency="Annually",IF(MONTH(DS$2)=1,1,0))*DD_Payment,DS216,_xlfn.IFS(DD_Frequency="Monthly",1,DD_Frequency="Quarterly",IF(MONTH(DS$2)=1,1,IF(MONTH(DS$2)=4,1,IF(MONTH(DS$2)=7,1,IF(MONTH(DS$2)=10,1,0)))),DD_Frequency="Annually",IF(MONTH(DS$2)=1,1,0))*DD_Payment))))</f>
        <v/>
      </c>
      <c r="DU216" s="3" t="str">
        <f t="shared" ref="DU216" ca="1" si="10529">IF($B216="","",IF(DS216&gt;DT216,(DS216-DT216/2)*(rate_A*(DU$1/365)),0))</f>
        <v/>
      </c>
      <c r="DV216" s="3" t="str">
        <f t="shared" ca="1" si="9702"/>
        <v/>
      </c>
      <c r="DW216" s="3" t="str">
        <f t="shared" ref="DW216" ca="1" si="10530">IF($B216="","",DH216*(1+rate_A*DU$1/365))</f>
        <v/>
      </c>
      <c r="DX216" s="3" t="str">
        <f t="shared" ref="DX216" ca="1" si="10531">IF($B216="","",DI216*(1+rate_A*DU$1/365))</f>
        <v/>
      </c>
      <c r="DY216" s="3" t="str">
        <f t="shared" ref="DY216" ca="1" si="10532">IF($B216="","",DJ216*(1+rate_joint*DU$1/365))</f>
        <v/>
      </c>
      <c r="DZ216" s="5" t="str">
        <f t="shared" ca="1" si="9706"/>
        <v/>
      </c>
      <c r="EA216" s="5" t="str" cm="1">
        <f t="array" aca="1" ref="EA216" ca="1">IF(DZ216="","",_xlfn.IFS(DZ216&lt;='Hidden inputs'!$C$15,DZ216*'Hidden inputs'!$D$15,DZ216&lt;='Hidden inputs'!$C$16,'Hidden inputs'!$C$15*'Hidden inputs'!$D$15+(DZ216-'Hidden inputs'!$B$16)*'Hidden inputs'!$D$16,DZ216&lt;='Hidden inputs'!$C$17,'Hidden inputs'!$C$15*'Hidden inputs'!$D$15+('Hidden inputs'!$C$16-'Hidden inputs'!$B$16)*'Hidden inputs'!$D$16+(DZ216-'Hidden inputs'!$B$17)*'Hidden inputs'!$D$17,DZ216&gt;'Hidden inputs'!$B$18,'Hidden inputs'!$C$15*'Hidden inputs'!$D$15+('Hidden inputs'!$C$16-'Hidden inputs'!$B$16)*'Hidden inputs'!$D$16+('Hidden inputs'!$C$17-'Hidden inputs'!$B$17)*'Hidden inputs'!$D$17+(DZ216-'Hidden inputs'!$B$18)*'Hidden inputs'!$D$18))</f>
        <v/>
      </c>
      <c r="EB216" s="10" t="str">
        <f t="shared" ca="1" si="9707"/>
        <v/>
      </c>
      <c r="EC216" s="5" t="str">
        <f t="shared" ca="1" si="9616"/>
        <v/>
      </c>
      <c r="ED216" s="5" t="str">
        <f t="shared" ca="1" si="9617"/>
        <v/>
      </c>
      <c r="EE216" s="5" t="str">
        <f ca="1">IF($B216="","",'Hidden inputs'!$D$11*DV216+'Hidden inputs'!$E$11*DW216)</f>
        <v/>
      </c>
      <c r="EF216" s="11" t="str">
        <f t="shared" ca="1" si="9529"/>
        <v/>
      </c>
      <c r="EG216" s="9" t="str">
        <f t="shared" ca="1" si="9618"/>
        <v/>
      </c>
      <c r="EH216" s="3" t="str">
        <f t="shared" ca="1" si="9619"/>
        <v/>
      </c>
      <c r="EI216" s="5" t="str" cm="1">
        <f t="array" aca="1" ref="EI216" ca="1">IF($B216="","",IF(EH216=0,0,IF(DD_Payment="",0,IF(EH216&lt;_xlfn.IFS(DD_Frequency="Monthly",1,DD_Frequency="Quarterly",IF(MONTH(EH$2)=1,1,IF(MONTH(EH$2)=4,1,IF(MONTH(EH$2)=7,1,IF(MONTH(EH$2)=10,1,0)))),DD_Frequency="Annually",IF(MONTH(EH$2)=1,1,0))*DD_Payment,EH216,_xlfn.IFS(DD_Frequency="Monthly",1,DD_Frequency="Quarterly",IF(MONTH(EH$2)=1,1,IF(MONTH(EH$2)=4,1,IF(MONTH(EH$2)=7,1,IF(MONTH(EH$2)=10,1,0)))),DD_Frequency="Annually",IF(MONTH(EH$2)=1,1,0))*DD_Payment))))</f>
        <v/>
      </c>
      <c r="EJ216" s="3" t="str">
        <f t="shared" ref="EJ216" ca="1" si="10533">IF($B216="","",IF(EH216&gt;EI216,(EH216-EI216/2)*(rate_A*(EJ$1/365)),0))</f>
        <v/>
      </c>
      <c r="EK216" s="3" t="str">
        <f t="shared" ca="1" si="9709"/>
        <v/>
      </c>
      <c r="EL216" s="3" t="str">
        <f t="shared" ref="EL216" ca="1" si="10534">IF($B216="","",DW216*(1+rate_A*EJ$1/365))</f>
        <v/>
      </c>
      <c r="EM216" s="3" t="str">
        <f t="shared" ref="EM216" ca="1" si="10535">IF($B216="","",DX216*(1+rate_A*EJ$1/365))</f>
        <v/>
      </c>
      <c r="EN216" s="3" t="str">
        <f t="shared" ref="EN216" ca="1" si="10536">IF($B216="","",DY216*(1+rate_joint*EJ$1/365))</f>
        <v/>
      </c>
      <c r="EO216" s="5" t="str">
        <f t="shared" ca="1" si="9713"/>
        <v/>
      </c>
      <c r="EP216" s="5" t="str" cm="1">
        <f t="array" aca="1" ref="EP216" ca="1">IF(EO216="","",_xlfn.IFS(EO216&lt;='Hidden inputs'!$C$15,EO216*'Hidden inputs'!$D$15,EO216&lt;='Hidden inputs'!$C$16,'Hidden inputs'!$C$15*'Hidden inputs'!$D$15+(EO216-'Hidden inputs'!$B$16)*'Hidden inputs'!$D$16,EO216&lt;='Hidden inputs'!$C$17,'Hidden inputs'!$C$15*'Hidden inputs'!$D$15+('Hidden inputs'!$C$16-'Hidden inputs'!$B$16)*'Hidden inputs'!$D$16+(EO216-'Hidden inputs'!$B$17)*'Hidden inputs'!$D$17,EO216&gt;'Hidden inputs'!$B$18,'Hidden inputs'!$C$15*'Hidden inputs'!$D$15+('Hidden inputs'!$C$16-'Hidden inputs'!$B$16)*'Hidden inputs'!$D$16+('Hidden inputs'!$C$17-'Hidden inputs'!$B$17)*'Hidden inputs'!$D$17+(EO216-'Hidden inputs'!$B$18)*'Hidden inputs'!$D$18))</f>
        <v/>
      </c>
      <c r="EQ216" s="10" t="str">
        <f t="shared" ca="1" si="9714"/>
        <v/>
      </c>
      <c r="ER216" s="5" t="str">
        <f t="shared" ca="1" si="9624"/>
        <v/>
      </c>
      <c r="ES216" s="5" t="str">
        <f t="shared" ca="1" si="9625"/>
        <v/>
      </c>
      <c r="ET216" s="5" t="str">
        <f ca="1">IF($B216="","",'Hidden inputs'!$D$11*EK216+'Hidden inputs'!$E$11*EL216)</f>
        <v/>
      </c>
      <c r="EU216" s="11" t="str">
        <f t="shared" ca="1" si="9534"/>
        <v/>
      </c>
      <c r="EV216" s="9" t="str">
        <f t="shared" ca="1" si="9626"/>
        <v/>
      </c>
      <c r="EW216" s="3" t="str">
        <f t="shared" ca="1" si="9627"/>
        <v/>
      </c>
      <c r="EX216" s="5" t="str" cm="1">
        <f t="array" aca="1" ref="EX216" ca="1">IF($B216="","",IF(EW216=0,0,IF(DD_Payment="",0,IF(EW216&lt;_xlfn.IFS(DD_Frequency="Monthly",1,DD_Frequency="Quarterly",IF(MONTH(EW$2)=1,1,IF(MONTH(EW$2)=4,1,IF(MONTH(EW$2)=7,1,IF(MONTH(EW$2)=10,1,0)))),DD_Frequency="Annually",IF(MONTH(EW$2)=1,1,0))*DD_Payment,EW216,_xlfn.IFS(DD_Frequency="Monthly",1,DD_Frequency="Quarterly",IF(MONTH(EW$2)=1,1,IF(MONTH(EW$2)=4,1,IF(MONTH(EW$2)=7,1,IF(MONTH(EW$2)=10,1,0)))),DD_Frequency="Annually",IF(MONTH(EW$2)=1,1,0))*DD_Payment))))</f>
        <v/>
      </c>
      <c r="EY216" s="3" t="str">
        <f t="shared" ref="EY216" ca="1" si="10537">IF($B216="","",IF(EW216&gt;EX216,(EW216-EX216/2)*(rate_A*(EY$1/365)),0))</f>
        <v/>
      </c>
      <c r="EZ216" s="3" t="str">
        <f t="shared" ca="1" si="9716"/>
        <v/>
      </c>
      <c r="FA216" s="3" t="str">
        <f t="shared" ref="FA216" ca="1" si="10538">IF($B216="","",EL216*(1+rate_A*EY$1/365))</f>
        <v/>
      </c>
      <c r="FB216" s="3" t="str">
        <f t="shared" ref="FB216" ca="1" si="10539">IF($B216="","",EM216*(1+rate_A*EY$1/365))</f>
        <v/>
      </c>
      <c r="FC216" s="3" t="str">
        <f t="shared" ref="FC216" ca="1" si="10540">IF($B216="","",EN216*(1+rate_joint*EY$1/365))</f>
        <v/>
      </c>
      <c r="FD216" s="5" t="str">
        <f t="shared" ca="1" si="9720"/>
        <v/>
      </c>
      <c r="FE216" s="5" t="str" cm="1">
        <f t="array" aca="1" ref="FE216" ca="1">IF(FD216="","",_xlfn.IFS(FD216&lt;='Hidden inputs'!$C$15,FD216*'Hidden inputs'!$D$15,FD216&lt;='Hidden inputs'!$C$16,'Hidden inputs'!$C$15*'Hidden inputs'!$D$15+(FD216-'Hidden inputs'!$B$16)*'Hidden inputs'!$D$16,FD216&lt;='Hidden inputs'!$C$17,'Hidden inputs'!$C$15*'Hidden inputs'!$D$15+('Hidden inputs'!$C$16-'Hidden inputs'!$B$16)*'Hidden inputs'!$D$16+(FD216-'Hidden inputs'!$B$17)*'Hidden inputs'!$D$17,FD216&gt;'Hidden inputs'!$B$18,'Hidden inputs'!$C$15*'Hidden inputs'!$D$15+('Hidden inputs'!$C$16-'Hidden inputs'!$B$16)*'Hidden inputs'!$D$16+('Hidden inputs'!$C$17-'Hidden inputs'!$B$17)*'Hidden inputs'!$D$17+(FD216-'Hidden inputs'!$B$18)*'Hidden inputs'!$D$18))</f>
        <v/>
      </c>
      <c r="FF216" s="10" t="str">
        <f t="shared" ca="1" si="9721"/>
        <v/>
      </c>
      <c r="FG216" s="5" t="str">
        <f t="shared" ca="1" si="9632"/>
        <v/>
      </c>
      <c r="FH216" s="5" t="str">
        <f t="shared" ca="1" si="9633"/>
        <v/>
      </c>
      <c r="FI216" s="5" t="str">
        <f ca="1">IF($B216="","",'Hidden inputs'!$D$11*EZ216+'Hidden inputs'!$E$11*FA216)</f>
        <v/>
      </c>
      <c r="FJ216" s="11" t="str">
        <f t="shared" ca="1" si="9539"/>
        <v/>
      </c>
      <c r="FK216" s="9" t="str">
        <f t="shared" ca="1" si="9634"/>
        <v/>
      </c>
      <c r="FL216" s="3" t="str">
        <f t="shared" ca="1" si="9635"/>
        <v/>
      </c>
      <c r="FM216" s="5" t="str" cm="1">
        <f t="array" aca="1" ref="FM216" ca="1">IF($B216="","",IF(FL216=0,0,IF(DD_Payment="",0,IF(FL216&lt;_xlfn.IFS(DD_Frequency="Monthly",1,DD_Frequency="Quarterly",IF(MONTH(FL$2)=1,1,IF(MONTH(FL$2)=4,1,IF(MONTH(FL$2)=7,1,IF(MONTH(FL$2)=10,1,0)))),DD_Frequency="Annually",IF(MONTH(FL$2)=1,1,0))*DD_Payment,FL216,_xlfn.IFS(DD_Frequency="Monthly",1,DD_Frequency="Quarterly",IF(MONTH(FL$2)=1,1,IF(MONTH(FL$2)=4,1,IF(MONTH(FL$2)=7,1,IF(MONTH(FL$2)=10,1,0)))),DD_Frequency="Annually",IF(MONTH(FL$2)=1,1,0))*DD_Payment))))</f>
        <v/>
      </c>
      <c r="FN216" s="3" t="str">
        <f t="shared" ref="FN216" ca="1" si="10541">IF($B216="","",IF(FL216&gt;FM216,(FL216-FM216/2)*(rate_A*(FN$1/365)),0))</f>
        <v/>
      </c>
      <c r="FO216" s="3" t="str">
        <f t="shared" ca="1" si="9723"/>
        <v/>
      </c>
      <c r="FP216" s="3" t="str">
        <f t="shared" ref="FP216" ca="1" si="10542">IF($B216="","",FA216*(1+rate_A*FN$1/365))</f>
        <v/>
      </c>
      <c r="FQ216" s="3" t="str">
        <f t="shared" ref="FQ216" ca="1" si="10543">IF($B216="","",FB216*(1+rate_A*FN$1/365))</f>
        <v/>
      </c>
      <c r="FR216" s="3" t="str">
        <f t="shared" ref="FR216" ca="1" si="10544">IF($B216="","",FC216*(1+rate_joint*FN$1/365))</f>
        <v/>
      </c>
      <c r="FS216" s="5" t="str">
        <f t="shared" ca="1" si="9727"/>
        <v/>
      </c>
      <c r="FT216" s="5" t="str" cm="1">
        <f t="array" aca="1" ref="FT216" ca="1">IF(FS216="","",_xlfn.IFS(FS216&lt;='Hidden inputs'!$C$15,FS216*'Hidden inputs'!$D$15,FS216&lt;='Hidden inputs'!$C$16,'Hidden inputs'!$C$15*'Hidden inputs'!$D$15+(FS216-'Hidden inputs'!$B$16)*'Hidden inputs'!$D$16,FS216&lt;='Hidden inputs'!$C$17,'Hidden inputs'!$C$15*'Hidden inputs'!$D$15+('Hidden inputs'!$C$16-'Hidden inputs'!$B$16)*'Hidden inputs'!$D$16+(FS216-'Hidden inputs'!$B$17)*'Hidden inputs'!$D$17,FS216&gt;'Hidden inputs'!$B$18,'Hidden inputs'!$C$15*'Hidden inputs'!$D$15+('Hidden inputs'!$C$16-'Hidden inputs'!$B$16)*'Hidden inputs'!$D$16+('Hidden inputs'!$C$17-'Hidden inputs'!$B$17)*'Hidden inputs'!$D$17+(FS216-'Hidden inputs'!$B$18)*'Hidden inputs'!$D$18))</f>
        <v/>
      </c>
      <c r="FU216" s="10" t="str">
        <f t="shared" ca="1" si="9728"/>
        <v/>
      </c>
      <c r="FV216" s="5" t="str">
        <f t="shared" ca="1" si="9640"/>
        <v/>
      </c>
      <c r="FW216" s="5" t="str">
        <f t="shared" ca="1" si="9641"/>
        <v/>
      </c>
      <c r="FX216" s="5" t="str">
        <f ca="1">IF($B216="","",'Hidden inputs'!$D$11*FO216+'Hidden inputs'!$E$11*FP216)</f>
        <v/>
      </c>
      <c r="FY216" s="11" t="str">
        <f t="shared" ca="1" si="9544"/>
        <v/>
      </c>
      <c r="FZ216" s="9" t="str">
        <f t="shared" ca="1" si="9642"/>
        <v/>
      </c>
      <c r="GA216" s="5" t="str">
        <f t="shared" ca="1" si="9643"/>
        <v/>
      </c>
      <c r="GB216" s="5" t="str">
        <f t="shared" ca="1" si="9644"/>
        <v/>
      </c>
      <c r="GC216" s="5" t="str">
        <f t="shared" ca="1" si="9545"/>
        <v/>
      </c>
      <c r="GD216" s="5" t="str">
        <f t="shared" ca="1" si="9546"/>
        <v/>
      </c>
    </row>
    <row r="217" spans="1:186" x14ac:dyDescent="0.35">
      <c r="A217" s="2"/>
      <c r="B217" s="6" t="str">
        <f t="shared" ca="1" si="9547"/>
        <v/>
      </c>
      <c r="C217" s="5" t="str">
        <f t="shared" ca="1" si="9645"/>
        <v/>
      </c>
      <c r="D217" s="5" t="str" cm="1">
        <f t="array" aca="1" ref="D217" ca="1">IF($B217="","",IF(C217=0,0,IF(DD_Payment="",0,IF(C217&lt;_xlfn.IFS(DD_Frequency="Monthly",1,DD_Frequency="Quarterly",IF(MONTH(C$2)=1,1,IF(MONTH(C$2)=4,1,IF(MONTH(C$2)=7,1,IF(MONTH(C$2)=10,1,0)))),DD_Frequency="Annually",IF(MONTH(C$2)=1,1,0))*DD_Payment,C217,_xlfn.IFS(DD_Frequency="Monthly",1,DD_Frequency="Quarterly",IF(MONTH(C$2)=1,1,IF(MONTH(C$2)=4,1,IF(MONTH(C$2)=7,1,IF(MONTH(C$2)=10,1,0)))),DD_Frequency="Annually",IF(MONTH(C$2)=1,1,0))*DD_Payment))))</f>
        <v/>
      </c>
      <c r="E217" s="5" t="str">
        <f t="shared" ref="E217" ca="1" si="10545">IF(B217="","",IF(C217&gt;D217,(C217-D217/2)*(rate_A*(E$1/365)),0))</f>
        <v/>
      </c>
      <c r="F217" s="5" t="str">
        <f t="shared" ca="1" si="9549"/>
        <v/>
      </c>
      <c r="G217" s="5" t="str">
        <f t="shared" ref="G217" ca="1" si="10546">IF(B217="","",G216*(1+rate_A*E$1/365))</f>
        <v/>
      </c>
      <c r="H217" s="5" t="str">
        <f t="shared" ref="H217" ca="1" si="10547">IF(B217="","",H216*(1+rate_A*E$1/365))</f>
        <v/>
      </c>
      <c r="I217" s="5" t="str">
        <f t="shared" ref="I217" ca="1" si="10548">IF(B217="","",I216*(1+rate_joint*E$1/365))</f>
        <v/>
      </c>
      <c r="J217" s="5" t="str">
        <f t="shared" ca="1" si="9650"/>
        <v/>
      </c>
      <c r="K217" s="5" t="str" cm="1">
        <f t="array" aca="1" ref="K217" ca="1">IF(J217="","",_xlfn.IFS(J217&lt;='Hidden inputs'!$C$15,J217*'Hidden inputs'!$D$15,J217&lt;='Hidden inputs'!$C$16,'Hidden inputs'!$C$15*'Hidden inputs'!$D$15+(J217-'Hidden inputs'!$B$16)*'Hidden inputs'!$D$16,J217&lt;='Hidden inputs'!$C$17,'Hidden inputs'!$C$15*'Hidden inputs'!$D$15+('Hidden inputs'!$C$16-'Hidden inputs'!$B$16)*'Hidden inputs'!$D$16+(J217-'Hidden inputs'!$B$17)*'Hidden inputs'!$D$17,J217&gt;'Hidden inputs'!$B$18,'Hidden inputs'!$C$15*'Hidden inputs'!$D$15+('Hidden inputs'!$C$16-'Hidden inputs'!$B$16)*'Hidden inputs'!$D$16+('Hidden inputs'!$C$17-'Hidden inputs'!$B$17)*'Hidden inputs'!$D$17+(J217-'Hidden inputs'!$B$18)*'Hidden inputs'!$D$18))</f>
        <v/>
      </c>
      <c r="L217" s="11" t="str">
        <f t="shared" ca="1" si="9651"/>
        <v/>
      </c>
      <c r="M217" s="5" t="str">
        <f t="shared" ca="1" si="9553"/>
        <v/>
      </c>
      <c r="N217" s="5" t="str">
        <f t="shared" ca="1" si="9554"/>
        <v/>
      </c>
      <c r="O217" s="5" t="str">
        <f ca="1">IF(B217="","",'Hidden inputs'!$D$11*F217+'Hidden inputs'!$E$11*G217)</f>
        <v/>
      </c>
      <c r="P217" s="11" t="str">
        <f t="shared" ca="1" si="9488"/>
        <v/>
      </c>
      <c r="Q217" s="20" t="str">
        <f t="shared" ca="1" si="9489"/>
        <v/>
      </c>
      <c r="R217" s="3" t="str">
        <f t="shared" ca="1" si="9555"/>
        <v/>
      </c>
      <c r="S217" s="5" t="str" cm="1">
        <f t="array" aca="1" ref="S217" ca="1">IF($B217="","",IF(R217=0,0,IF(DD_Payment="",0,IF(R217&lt;_xlfn.IFS(DD_Frequency="Monthly",1,DD_Frequency="Quarterly",IF(MONTH(R$2)=1,1,IF(MONTH(R$2)=4,1,IF(MONTH(R$2)=7,1,IF(MONTH(R$2)=10,1,0)))),DD_Frequency="Annually",IF(MONTH(R$2)=1,1,0))*DD_Payment,R217,_xlfn.IFS(DD_Frequency="Monthly",1,DD_Frequency="Quarterly",IF(MONTH(R$2)=1,1,IF(MONTH(R$2)=4,1,IF(MONTH(R$2)=7,1,IF(MONTH(R$2)=10,1,0)))),DD_Frequency="Annually",IF(MONTH(R$2)=1,1,0))*DD_Payment))))</f>
        <v/>
      </c>
      <c r="T217" s="3" t="str">
        <f t="shared" ref="T217" ca="1" si="10549">IF(B217="","",IF(R217&gt;S217,(R217-S217/2)*(rate_A*((T$1+A217)/365)),0))</f>
        <v/>
      </c>
      <c r="U217" s="3" t="str">
        <f t="shared" ca="1" si="9557"/>
        <v/>
      </c>
      <c r="V217" s="3" t="str">
        <f t="shared" ref="V217" ca="1" si="10550">IF(B217="","",G217*(1+rate_A*(T$1+A217)/365))</f>
        <v/>
      </c>
      <c r="W217" s="3" t="str">
        <f t="shared" ref="W217" ca="1" si="10551">IF(B217="","",H217*(1+rate_A*(T$1+A217)/365))</f>
        <v/>
      </c>
      <c r="X217" s="3" t="str">
        <f t="shared" ref="X217" ca="1" si="10552">IF(B217="","",I217*(1+rate_joint*(T$1+A217)/365))</f>
        <v/>
      </c>
      <c r="Y217" s="5" t="str">
        <f t="shared" ca="1" si="9656"/>
        <v/>
      </c>
      <c r="Z217" s="5" t="str" cm="1">
        <f t="array" aca="1" ref="Z217" ca="1">IF(Y217="","",_xlfn.IFS(Y217&lt;='Hidden inputs'!$C$15,Y217*'Hidden inputs'!$D$15,Y217&lt;='Hidden inputs'!$C$16,'Hidden inputs'!$C$15*'Hidden inputs'!$D$15+(Y217-'Hidden inputs'!$B$16)*'Hidden inputs'!$D$16,Y217&lt;='Hidden inputs'!$C$17,'Hidden inputs'!$C$15*'Hidden inputs'!$D$15+('Hidden inputs'!$C$16-'Hidden inputs'!$B$16)*'Hidden inputs'!$D$16+(Y217-'Hidden inputs'!$B$17)*'Hidden inputs'!$D$17,Y217&gt;'Hidden inputs'!$B$18,'Hidden inputs'!$C$15*'Hidden inputs'!$D$15+('Hidden inputs'!$C$16-'Hidden inputs'!$B$16)*'Hidden inputs'!$D$16+('Hidden inputs'!$C$17-'Hidden inputs'!$B$17)*'Hidden inputs'!$D$17+(Y217-'Hidden inputs'!$B$18)*'Hidden inputs'!$D$18))</f>
        <v/>
      </c>
      <c r="AA217" s="10" t="str">
        <f t="shared" ca="1" si="9657"/>
        <v/>
      </c>
      <c r="AB217" s="5" t="str">
        <f t="shared" ca="1" si="9561"/>
        <v/>
      </c>
      <c r="AC217" s="5" t="str">
        <f t="shared" ca="1" si="9658"/>
        <v/>
      </c>
      <c r="AD217" s="5" t="str">
        <f ca="1">IF(B217="","",'Hidden inputs'!$D$11*U217+'Hidden inputs'!$E$11*V217)</f>
        <v/>
      </c>
      <c r="AE217" s="11" t="str">
        <f t="shared" ca="1" si="9494"/>
        <v/>
      </c>
      <c r="AF217" s="9" t="str">
        <f t="shared" ca="1" si="9562"/>
        <v/>
      </c>
      <c r="AG217" s="3" t="str">
        <f t="shared" ca="1" si="9563"/>
        <v/>
      </c>
      <c r="AH217" s="5" t="str" cm="1">
        <f t="array" aca="1" ref="AH217" ca="1">IF($B217="","",IF(AG217=0,0,IF(DD_Payment="",0,IF(AG217&lt;_xlfn.IFS(DD_Frequency="Monthly",1,DD_Frequency="Quarterly",IF(MONTH(AG$2)=1,1,IF(MONTH(AG$2)=4,1,IF(MONTH(AG$2)=7,1,IF(MONTH(AG$2)=10,1,0)))),DD_Frequency="Annually",IF(MONTH(AG$2)=1,1,0))*DD_Payment,AG217,_xlfn.IFS(DD_Frequency="Monthly",1,DD_Frequency="Quarterly",IF(MONTH(AG$2)=1,1,IF(MONTH(AG$2)=4,1,IF(MONTH(AG$2)=7,1,IF(MONTH(AG$2)=10,1,0)))),DD_Frequency="Annually",IF(MONTH(AG$2)=1,1,0))*DD_Payment))))</f>
        <v/>
      </c>
      <c r="AI217" s="3" t="str">
        <f t="shared" ref="AI217" ca="1" si="10553">IF($B217="","",IF(AG217&gt;AH217,(AG217-AH217/2)*(rate_A*(AI$1/365)),0))</f>
        <v/>
      </c>
      <c r="AJ217" s="3" t="str">
        <f t="shared" ca="1" si="9660"/>
        <v/>
      </c>
      <c r="AK217" s="3" t="str">
        <f t="shared" ref="AK217" ca="1" si="10554">IF($B217="","",V217*(1+rate_A*AI$1/365))</f>
        <v/>
      </c>
      <c r="AL217" s="3" t="str">
        <f t="shared" ref="AL217" ca="1" si="10555">IF($B217="","",W217*(1+rate_A*AI$1/365))</f>
        <v/>
      </c>
      <c r="AM217" s="3" t="str">
        <f t="shared" ref="AM217" ca="1" si="10556">IF($B217="","",X217*(1+rate_joint*AI$1/365))</f>
        <v/>
      </c>
      <c r="AN217" s="5" t="str">
        <f t="shared" ca="1" si="9664"/>
        <v/>
      </c>
      <c r="AO217" s="5" t="str" cm="1">
        <f t="array" aca="1" ref="AO217" ca="1">IF(AN217="","",_xlfn.IFS(AN217&lt;='Hidden inputs'!$C$15,AN217*'Hidden inputs'!$D$15,AN217&lt;='Hidden inputs'!$C$16,'Hidden inputs'!$C$15*'Hidden inputs'!$D$15+(AN217-'Hidden inputs'!$B$16)*'Hidden inputs'!$D$16,AN217&lt;='Hidden inputs'!$C$17,'Hidden inputs'!$C$15*'Hidden inputs'!$D$15+('Hidden inputs'!$C$16-'Hidden inputs'!$B$16)*'Hidden inputs'!$D$16+(AN217-'Hidden inputs'!$B$17)*'Hidden inputs'!$D$17,AN217&gt;'Hidden inputs'!$B$18,'Hidden inputs'!$C$15*'Hidden inputs'!$D$15+('Hidden inputs'!$C$16-'Hidden inputs'!$B$16)*'Hidden inputs'!$D$16+('Hidden inputs'!$C$17-'Hidden inputs'!$B$17)*'Hidden inputs'!$D$17+(AN217-'Hidden inputs'!$B$18)*'Hidden inputs'!$D$18))</f>
        <v/>
      </c>
      <c r="AP217" s="10" t="str">
        <f t="shared" ca="1" si="9665"/>
        <v/>
      </c>
      <c r="AQ217" s="5" t="str">
        <f t="shared" ca="1" si="9568"/>
        <v/>
      </c>
      <c r="AR217" s="5" t="str">
        <f t="shared" ca="1" si="9569"/>
        <v/>
      </c>
      <c r="AS217" s="5" t="str">
        <f ca="1">IF($B217="","",'Hidden inputs'!$D$11*AJ217+'Hidden inputs'!$E$11*AK217)</f>
        <v/>
      </c>
      <c r="AT217" s="11" t="str">
        <f t="shared" ca="1" si="9499"/>
        <v/>
      </c>
      <c r="AU217" s="9" t="str">
        <f t="shared" ca="1" si="9570"/>
        <v/>
      </c>
      <c r="AV217" s="3" t="str">
        <f t="shared" ca="1" si="9571"/>
        <v/>
      </c>
      <c r="AW217" s="5" t="str" cm="1">
        <f t="array" aca="1" ref="AW217" ca="1">IF($B217="","",IF(AV217=0,0,IF(DD_Payment="",0,IF(AV217&lt;_xlfn.IFS(DD_Frequency="Monthly",1,DD_Frequency="Quarterly",IF(MONTH(AV$2)=1,1,IF(MONTH(AV$2)=4,1,IF(MONTH(AV$2)=7,1,IF(MONTH(AV$2)=10,1,0)))),DD_Frequency="Annually",IF(MONTH(AV$2)=1,1,0))*DD_Payment,AV217,_xlfn.IFS(DD_Frequency="Monthly",1,DD_Frequency="Quarterly",IF(MONTH(AV$2)=1,1,IF(MONTH(AV$2)=4,1,IF(MONTH(AV$2)=7,1,IF(MONTH(AV$2)=10,1,0)))),DD_Frequency="Annually",IF(MONTH(AV$2)=1,1,0))*DD_Payment))))</f>
        <v/>
      </c>
      <c r="AX217" s="3" t="str">
        <f t="shared" ref="AX217" ca="1" si="10557">IF($B217="","",IF(AV217&gt;AW217,(AV217-AW217/2)*(rate_A*(AX$1/365)),0))</f>
        <v/>
      </c>
      <c r="AY217" s="3" t="str">
        <f t="shared" ca="1" si="9667"/>
        <v/>
      </c>
      <c r="AZ217" s="3" t="str">
        <f t="shared" ref="AZ217" ca="1" si="10558">IF($B217="","",AK217*(1+rate_A*AX$1/365))</f>
        <v/>
      </c>
      <c r="BA217" s="3" t="str">
        <f t="shared" ref="BA217" ca="1" si="10559">IF($B217="","",AL217*(1+rate_A*AX$1/365))</f>
        <v/>
      </c>
      <c r="BB217" s="3" t="str">
        <f t="shared" ref="BB217" ca="1" si="10560">IF($B217="","",AM217*(1+rate_joint*AX$1/365))</f>
        <v/>
      </c>
      <c r="BC217" s="5" t="str">
        <f t="shared" ca="1" si="9671"/>
        <v/>
      </c>
      <c r="BD217" s="5" t="str" cm="1">
        <f t="array" aca="1" ref="BD217" ca="1">IF(BC217="","",_xlfn.IFS(BC217&lt;='Hidden inputs'!$C$15,BC217*'Hidden inputs'!$D$15,BC217&lt;='Hidden inputs'!$C$16,'Hidden inputs'!$C$15*'Hidden inputs'!$D$15+(BC217-'Hidden inputs'!$B$16)*'Hidden inputs'!$D$16,BC217&lt;='Hidden inputs'!$C$17,'Hidden inputs'!$C$15*'Hidden inputs'!$D$15+('Hidden inputs'!$C$16-'Hidden inputs'!$B$16)*'Hidden inputs'!$D$16+(BC217-'Hidden inputs'!$B$17)*'Hidden inputs'!$D$17,BC217&gt;'Hidden inputs'!$B$18,'Hidden inputs'!$C$15*'Hidden inputs'!$D$15+('Hidden inputs'!$C$16-'Hidden inputs'!$B$16)*'Hidden inputs'!$D$16+('Hidden inputs'!$C$17-'Hidden inputs'!$B$17)*'Hidden inputs'!$D$17+(BC217-'Hidden inputs'!$B$18)*'Hidden inputs'!$D$18))</f>
        <v/>
      </c>
      <c r="BE217" s="10" t="str">
        <f t="shared" ca="1" si="9672"/>
        <v/>
      </c>
      <c r="BF217" s="5" t="str">
        <f t="shared" ca="1" si="9576"/>
        <v/>
      </c>
      <c r="BG217" s="5" t="str">
        <f t="shared" ca="1" si="9577"/>
        <v/>
      </c>
      <c r="BH217" s="5" t="str">
        <f ca="1">IF($B217="","",'Hidden inputs'!$D$11*AY217+'Hidden inputs'!$E$11*AZ217)</f>
        <v/>
      </c>
      <c r="BI217" s="11" t="str">
        <f t="shared" ca="1" si="9504"/>
        <v/>
      </c>
      <c r="BJ217" s="9" t="str">
        <f t="shared" ca="1" si="9578"/>
        <v/>
      </c>
      <c r="BK217" s="3" t="str">
        <f t="shared" ca="1" si="9579"/>
        <v/>
      </c>
      <c r="BL217" s="5" t="str" cm="1">
        <f t="array" aca="1" ref="BL217" ca="1">IF($B217="","",IF(BK217=0,0,IF(DD_Payment="",0,IF(BK217&lt;_xlfn.IFS(DD_Frequency="Monthly",1,DD_Frequency="Quarterly",IF(MONTH(BK$2)=1,1,IF(MONTH(BK$2)=4,1,IF(MONTH(BK$2)=7,1,IF(MONTH(BK$2)=10,1,0)))),DD_Frequency="Annually",IF(MONTH(BK$2)=1,1,0))*DD_Payment,BK217,_xlfn.IFS(DD_Frequency="Monthly",1,DD_Frequency="Quarterly",IF(MONTH(BK$2)=1,1,IF(MONTH(BK$2)=4,1,IF(MONTH(BK$2)=7,1,IF(MONTH(BK$2)=10,1,0)))),DD_Frequency="Annually",IF(MONTH(BK$2)=1,1,0))*DD_Payment))))</f>
        <v/>
      </c>
      <c r="BM217" s="3" t="str">
        <f t="shared" ref="BM217" ca="1" si="10561">IF($B217="","",IF(BK217&gt;BL217,(BK217-BL217/2)*(rate_A*(BM$1/365)),0))</f>
        <v/>
      </c>
      <c r="BN217" s="3" t="str">
        <f t="shared" ca="1" si="9674"/>
        <v/>
      </c>
      <c r="BO217" s="3" t="str">
        <f t="shared" ref="BO217" ca="1" si="10562">IF($B217="","",AZ217*(1+rate_A*BM$1/365))</f>
        <v/>
      </c>
      <c r="BP217" s="3" t="str">
        <f t="shared" ref="BP217" ca="1" si="10563">IF($B217="","",BA217*(1+rate_A*BM$1/365))</f>
        <v/>
      </c>
      <c r="BQ217" s="3" t="str">
        <f t="shared" ref="BQ217" ca="1" si="10564">IF($B217="","",BB217*(1+rate_joint*BM$1/365))</f>
        <v/>
      </c>
      <c r="BR217" s="5" t="str">
        <f t="shared" ca="1" si="9678"/>
        <v/>
      </c>
      <c r="BS217" s="5" t="str" cm="1">
        <f t="array" aca="1" ref="BS217" ca="1">IF(BR217="","",_xlfn.IFS(BR217&lt;='Hidden inputs'!$C$15,BR217*'Hidden inputs'!$D$15,BR217&lt;='Hidden inputs'!$C$16,'Hidden inputs'!$C$15*'Hidden inputs'!$D$15+(BR217-'Hidden inputs'!$B$16)*'Hidden inputs'!$D$16,BR217&lt;='Hidden inputs'!$C$17,'Hidden inputs'!$C$15*'Hidden inputs'!$D$15+('Hidden inputs'!$C$16-'Hidden inputs'!$B$16)*'Hidden inputs'!$D$16+(BR217-'Hidden inputs'!$B$17)*'Hidden inputs'!$D$17,BR217&gt;'Hidden inputs'!$B$18,'Hidden inputs'!$C$15*'Hidden inputs'!$D$15+('Hidden inputs'!$C$16-'Hidden inputs'!$B$16)*'Hidden inputs'!$D$16+('Hidden inputs'!$C$17-'Hidden inputs'!$B$17)*'Hidden inputs'!$D$17+(BR217-'Hidden inputs'!$B$18)*'Hidden inputs'!$D$18))</f>
        <v/>
      </c>
      <c r="BT217" s="10" t="str">
        <f t="shared" ca="1" si="9679"/>
        <v/>
      </c>
      <c r="BU217" s="5" t="str">
        <f t="shared" ca="1" si="9584"/>
        <v/>
      </c>
      <c r="BV217" s="5" t="str">
        <f t="shared" ca="1" si="9585"/>
        <v/>
      </c>
      <c r="BW217" s="5" t="str">
        <f ca="1">IF($B217="","",'Hidden inputs'!$D$11*BN217+'Hidden inputs'!$E$11*BO217)</f>
        <v/>
      </c>
      <c r="BX217" s="11" t="str">
        <f t="shared" ca="1" si="9509"/>
        <v/>
      </c>
      <c r="BY217" s="9" t="str">
        <f t="shared" ca="1" si="9586"/>
        <v/>
      </c>
      <c r="BZ217" s="3" t="str">
        <f t="shared" ca="1" si="9587"/>
        <v/>
      </c>
      <c r="CA217" s="5" t="str" cm="1">
        <f t="array" aca="1" ref="CA217" ca="1">IF($B217="","",IF(BZ217=0,0,IF(DD_Payment="",0,IF(BZ217&lt;_xlfn.IFS(DD_Frequency="Monthly",1,DD_Frequency="Quarterly",IF(MONTH(BZ$2)=1,1,IF(MONTH(BZ$2)=4,1,IF(MONTH(BZ$2)=7,1,IF(MONTH(BZ$2)=10,1,0)))),DD_Frequency="Annually",IF(MONTH(BZ$2)=1,1,0))*DD_Payment,BZ217,_xlfn.IFS(DD_Frequency="Monthly",1,DD_Frequency="Quarterly",IF(MONTH(BZ$2)=1,1,IF(MONTH(BZ$2)=4,1,IF(MONTH(BZ$2)=7,1,IF(MONTH(BZ$2)=10,1,0)))),DD_Frequency="Annually",IF(MONTH(BZ$2)=1,1,0))*DD_Payment))))</f>
        <v/>
      </c>
      <c r="CB217" s="3" t="str">
        <f t="shared" ref="CB217" ca="1" si="10565">IF($B217="","",IF(BZ217&gt;CA217,(BZ217-CA217/2)*(rate_A*(CB$1/365)),0))</f>
        <v/>
      </c>
      <c r="CC217" s="3" t="str">
        <f t="shared" ca="1" si="9681"/>
        <v/>
      </c>
      <c r="CD217" s="3" t="str">
        <f t="shared" ref="CD217" ca="1" si="10566">IF($B217="","",BO217*(1+rate_A*CB$1/365))</f>
        <v/>
      </c>
      <c r="CE217" s="3" t="str">
        <f t="shared" ref="CE217" ca="1" si="10567">IF($B217="","",BP217*(1+rate_A*CB$1/365))</f>
        <v/>
      </c>
      <c r="CF217" s="3" t="str">
        <f t="shared" ref="CF217" ca="1" si="10568">IF($B217="","",BQ217*(1+rate_joint*CB$1/365))</f>
        <v/>
      </c>
      <c r="CG217" s="5" t="str">
        <f t="shared" ca="1" si="9685"/>
        <v/>
      </c>
      <c r="CH217" s="5" t="str" cm="1">
        <f t="array" aca="1" ref="CH217" ca="1">IF(CG217="","",_xlfn.IFS(CG217&lt;='Hidden inputs'!$C$15,CG217*'Hidden inputs'!$D$15,CG217&lt;='Hidden inputs'!$C$16,'Hidden inputs'!$C$15*'Hidden inputs'!$D$15+(CG217-'Hidden inputs'!$B$16)*'Hidden inputs'!$D$16,CG217&lt;='Hidden inputs'!$C$17,'Hidden inputs'!$C$15*'Hidden inputs'!$D$15+('Hidden inputs'!$C$16-'Hidden inputs'!$B$16)*'Hidden inputs'!$D$16+(CG217-'Hidden inputs'!$B$17)*'Hidden inputs'!$D$17,CG217&gt;'Hidden inputs'!$B$18,'Hidden inputs'!$C$15*'Hidden inputs'!$D$15+('Hidden inputs'!$C$16-'Hidden inputs'!$B$16)*'Hidden inputs'!$D$16+('Hidden inputs'!$C$17-'Hidden inputs'!$B$17)*'Hidden inputs'!$D$17+(CG217-'Hidden inputs'!$B$18)*'Hidden inputs'!$D$18))</f>
        <v/>
      </c>
      <c r="CI217" s="10" t="str">
        <f t="shared" ca="1" si="9686"/>
        <v/>
      </c>
      <c r="CJ217" s="5" t="str">
        <f t="shared" ca="1" si="9592"/>
        <v/>
      </c>
      <c r="CK217" s="5" t="str">
        <f t="shared" ca="1" si="9593"/>
        <v/>
      </c>
      <c r="CL217" s="5" t="str">
        <f ca="1">IF($B217="","",'Hidden inputs'!$D$11*CC217+'Hidden inputs'!$E$11*CD217)</f>
        <v/>
      </c>
      <c r="CM217" s="11" t="str">
        <f t="shared" ca="1" si="9514"/>
        <v/>
      </c>
      <c r="CN217" s="9" t="str">
        <f t="shared" ca="1" si="9594"/>
        <v/>
      </c>
      <c r="CO217" s="3" t="str">
        <f t="shared" ca="1" si="9595"/>
        <v/>
      </c>
      <c r="CP217" s="5" t="str" cm="1">
        <f t="array" aca="1" ref="CP217" ca="1">IF($B217="","",IF(CO217=0,0,IF(DD_Payment="",0,IF(CO217&lt;_xlfn.IFS(DD_Frequency="Monthly",1,DD_Frequency="Quarterly",IF(MONTH(CO$2)=1,1,IF(MONTH(CO$2)=4,1,IF(MONTH(CO$2)=7,1,IF(MONTH(CO$2)=10,1,0)))),DD_Frequency="Annually",IF(MONTH(CO$2)=1,1,0))*DD_Payment,CO217,_xlfn.IFS(DD_Frequency="Monthly",1,DD_Frequency="Quarterly",IF(MONTH(CO$2)=1,1,IF(MONTH(CO$2)=4,1,IF(MONTH(CO$2)=7,1,IF(MONTH(CO$2)=10,1,0)))),DD_Frequency="Annually",IF(MONTH(CO$2)=1,1,0))*DD_Payment))))</f>
        <v/>
      </c>
      <c r="CQ217" s="3" t="str">
        <f t="shared" ref="CQ217" ca="1" si="10569">IF($B217="","",IF(CO217&gt;CP217,(CO217-CP217/2)*(rate_A*(CQ$1/365)),0))</f>
        <v/>
      </c>
      <c r="CR217" s="3" t="str">
        <f t="shared" ca="1" si="9688"/>
        <v/>
      </c>
      <c r="CS217" s="3" t="str">
        <f t="shared" ref="CS217" ca="1" si="10570">IF($B217="","",CD217*(1+rate_A*CQ$1/365))</f>
        <v/>
      </c>
      <c r="CT217" s="3" t="str">
        <f t="shared" ref="CT217" ca="1" si="10571">IF($B217="","",CE217*(1+rate_A*CQ$1/365))</f>
        <v/>
      </c>
      <c r="CU217" s="3" t="str">
        <f t="shared" ref="CU217" ca="1" si="10572">IF($B217="","",CF217*(1+rate_joint*CQ$1/365))</f>
        <v/>
      </c>
      <c r="CV217" s="5" t="str">
        <f t="shared" ca="1" si="9692"/>
        <v/>
      </c>
      <c r="CW217" s="5" t="str" cm="1">
        <f t="array" aca="1" ref="CW217" ca="1">IF(CV217="","",_xlfn.IFS(CV217&lt;='Hidden inputs'!$C$15,CV217*'Hidden inputs'!$D$15,CV217&lt;='Hidden inputs'!$C$16,'Hidden inputs'!$C$15*'Hidden inputs'!$D$15+(CV217-'Hidden inputs'!$B$16)*'Hidden inputs'!$D$16,CV217&lt;='Hidden inputs'!$C$17,'Hidden inputs'!$C$15*'Hidden inputs'!$D$15+('Hidden inputs'!$C$16-'Hidden inputs'!$B$16)*'Hidden inputs'!$D$16+(CV217-'Hidden inputs'!$B$17)*'Hidden inputs'!$D$17,CV217&gt;'Hidden inputs'!$B$18,'Hidden inputs'!$C$15*'Hidden inputs'!$D$15+('Hidden inputs'!$C$16-'Hidden inputs'!$B$16)*'Hidden inputs'!$D$16+('Hidden inputs'!$C$17-'Hidden inputs'!$B$17)*'Hidden inputs'!$D$17+(CV217-'Hidden inputs'!$B$18)*'Hidden inputs'!$D$18))</f>
        <v/>
      </c>
      <c r="CX217" s="10" t="str">
        <f t="shared" ca="1" si="9693"/>
        <v/>
      </c>
      <c r="CY217" s="5" t="str">
        <f t="shared" ca="1" si="9600"/>
        <v/>
      </c>
      <c r="CZ217" s="5" t="str">
        <f t="shared" ca="1" si="9601"/>
        <v/>
      </c>
      <c r="DA217" s="5" t="str">
        <f ca="1">IF($B217="","",'Hidden inputs'!$D$11*CR217+'Hidden inputs'!$E$11*CS217)</f>
        <v/>
      </c>
      <c r="DB217" s="11" t="str">
        <f t="shared" ca="1" si="9519"/>
        <v/>
      </c>
      <c r="DC217" s="9" t="str">
        <f t="shared" ca="1" si="9602"/>
        <v/>
      </c>
      <c r="DD217" s="3" t="str">
        <f t="shared" ca="1" si="9603"/>
        <v/>
      </c>
      <c r="DE217" s="5" t="str" cm="1">
        <f t="array" aca="1" ref="DE217" ca="1">IF($B217="","",IF(DD217=0,0,IF(DD_Payment="",0,IF(DD217&lt;_xlfn.IFS(DD_Frequency="Monthly",1,DD_Frequency="Quarterly",IF(MONTH(DD$2)=1,1,IF(MONTH(DD$2)=4,1,IF(MONTH(DD$2)=7,1,IF(MONTH(DD$2)=10,1,0)))),DD_Frequency="Annually",IF(MONTH(DD$2)=1,1,0))*DD_Payment,DD217,_xlfn.IFS(DD_Frequency="Monthly",1,DD_Frequency="Quarterly",IF(MONTH(DD$2)=1,1,IF(MONTH(DD$2)=4,1,IF(MONTH(DD$2)=7,1,IF(MONTH(DD$2)=10,1,0)))),DD_Frequency="Annually",IF(MONTH(DD$2)=1,1,0))*DD_Payment))))</f>
        <v/>
      </c>
      <c r="DF217" s="3" t="str">
        <f t="shared" ref="DF217" ca="1" si="10573">IF($B217="","",IF(DD217&gt;DE217,(DD217-DE217/2)*(rate_A*(DF$1/365)),0))</f>
        <v/>
      </c>
      <c r="DG217" s="3" t="str">
        <f t="shared" ca="1" si="9695"/>
        <v/>
      </c>
      <c r="DH217" s="3" t="str">
        <f t="shared" ref="DH217" ca="1" si="10574">IF($B217="","",CS217*(1+rate_A*DF$1/365))</f>
        <v/>
      </c>
      <c r="DI217" s="3" t="str">
        <f t="shared" ref="DI217" ca="1" si="10575">IF($B217="","",CT217*(1+rate_A*DF$1/365))</f>
        <v/>
      </c>
      <c r="DJ217" s="3" t="str">
        <f t="shared" ref="DJ217" ca="1" si="10576">IF($B217="","",CU217*(1+rate_joint*DF$1/365))</f>
        <v/>
      </c>
      <c r="DK217" s="5" t="str">
        <f t="shared" ca="1" si="9699"/>
        <v/>
      </c>
      <c r="DL217" s="5" t="str" cm="1">
        <f t="array" aca="1" ref="DL217" ca="1">IF(DK217="","",_xlfn.IFS(DK217&lt;='Hidden inputs'!$C$15,DK217*'Hidden inputs'!$D$15,DK217&lt;='Hidden inputs'!$C$16,'Hidden inputs'!$C$15*'Hidden inputs'!$D$15+(DK217-'Hidden inputs'!$B$16)*'Hidden inputs'!$D$16,DK217&lt;='Hidden inputs'!$C$17,'Hidden inputs'!$C$15*'Hidden inputs'!$D$15+('Hidden inputs'!$C$16-'Hidden inputs'!$B$16)*'Hidden inputs'!$D$16+(DK217-'Hidden inputs'!$B$17)*'Hidden inputs'!$D$17,DK217&gt;'Hidden inputs'!$B$18,'Hidden inputs'!$C$15*'Hidden inputs'!$D$15+('Hidden inputs'!$C$16-'Hidden inputs'!$B$16)*'Hidden inputs'!$D$16+('Hidden inputs'!$C$17-'Hidden inputs'!$B$17)*'Hidden inputs'!$D$17+(DK217-'Hidden inputs'!$B$18)*'Hidden inputs'!$D$18))</f>
        <v/>
      </c>
      <c r="DM217" s="10" t="str">
        <f t="shared" ca="1" si="9700"/>
        <v/>
      </c>
      <c r="DN217" s="5" t="str">
        <f t="shared" ca="1" si="9608"/>
        <v/>
      </c>
      <c r="DO217" s="5" t="str">
        <f t="shared" ca="1" si="9609"/>
        <v/>
      </c>
      <c r="DP217" s="5" t="str">
        <f ca="1">IF($B217="","",'Hidden inputs'!$D$11*DG217+'Hidden inputs'!$E$11*DH217)</f>
        <v/>
      </c>
      <c r="DQ217" s="11" t="str">
        <f t="shared" ca="1" si="9524"/>
        <v/>
      </c>
      <c r="DR217" s="9" t="str">
        <f t="shared" ca="1" si="9610"/>
        <v/>
      </c>
      <c r="DS217" s="3" t="str">
        <f t="shared" ca="1" si="9611"/>
        <v/>
      </c>
      <c r="DT217" s="5" t="str" cm="1">
        <f t="array" aca="1" ref="DT217" ca="1">IF($B217="","",IF(DS217=0,0,IF(DD_Payment="",0,IF(DS217&lt;_xlfn.IFS(DD_Frequency="Monthly",1,DD_Frequency="Quarterly",IF(MONTH(DS$2)=1,1,IF(MONTH(DS$2)=4,1,IF(MONTH(DS$2)=7,1,IF(MONTH(DS$2)=10,1,0)))),DD_Frequency="Annually",IF(MONTH(DS$2)=1,1,0))*DD_Payment,DS217,_xlfn.IFS(DD_Frequency="Monthly",1,DD_Frequency="Quarterly",IF(MONTH(DS$2)=1,1,IF(MONTH(DS$2)=4,1,IF(MONTH(DS$2)=7,1,IF(MONTH(DS$2)=10,1,0)))),DD_Frequency="Annually",IF(MONTH(DS$2)=1,1,0))*DD_Payment))))</f>
        <v/>
      </c>
      <c r="DU217" s="3" t="str">
        <f t="shared" ref="DU217" ca="1" si="10577">IF($B217="","",IF(DS217&gt;DT217,(DS217-DT217/2)*(rate_A*(DU$1/365)),0))</f>
        <v/>
      </c>
      <c r="DV217" s="3" t="str">
        <f t="shared" ca="1" si="9702"/>
        <v/>
      </c>
      <c r="DW217" s="3" t="str">
        <f t="shared" ref="DW217" ca="1" si="10578">IF($B217="","",DH217*(1+rate_A*DU$1/365))</f>
        <v/>
      </c>
      <c r="DX217" s="3" t="str">
        <f t="shared" ref="DX217" ca="1" si="10579">IF($B217="","",DI217*(1+rate_A*DU$1/365))</f>
        <v/>
      </c>
      <c r="DY217" s="3" t="str">
        <f t="shared" ref="DY217" ca="1" si="10580">IF($B217="","",DJ217*(1+rate_joint*DU$1/365))</f>
        <v/>
      </c>
      <c r="DZ217" s="5" t="str">
        <f t="shared" ca="1" si="9706"/>
        <v/>
      </c>
      <c r="EA217" s="5" t="str" cm="1">
        <f t="array" aca="1" ref="EA217" ca="1">IF(DZ217="","",_xlfn.IFS(DZ217&lt;='Hidden inputs'!$C$15,DZ217*'Hidden inputs'!$D$15,DZ217&lt;='Hidden inputs'!$C$16,'Hidden inputs'!$C$15*'Hidden inputs'!$D$15+(DZ217-'Hidden inputs'!$B$16)*'Hidden inputs'!$D$16,DZ217&lt;='Hidden inputs'!$C$17,'Hidden inputs'!$C$15*'Hidden inputs'!$D$15+('Hidden inputs'!$C$16-'Hidden inputs'!$B$16)*'Hidden inputs'!$D$16+(DZ217-'Hidden inputs'!$B$17)*'Hidden inputs'!$D$17,DZ217&gt;'Hidden inputs'!$B$18,'Hidden inputs'!$C$15*'Hidden inputs'!$D$15+('Hidden inputs'!$C$16-'Hidden inputs'!$B$16)*'Hidden inputs'!$D$16+('Hidden inputs'!$C$17-'Hidden inputs'!$B$17)*'Hidden inputs'!$D$17+(DZ217-'Hidden inputs'!$B$18)*'Hidden inputs'!$D$18))</f>
        <v/>
      </c>
      <c r="EB217" s="10" t="str">
        <f t="shared" ca="1" si="9707"/>
        <v/>
      </c>
      <c r="EC217" s="5" t="str">
        <f t="shared" ca="1" si="9616"/>
        <v/>
      </c>
      <c r="ED217" s="5" t="str">
        <f t="shared" ca="1" si="9617"/>
        <v/>
      </c>
      <c r="EE217" s="5" t="str">
        <f ca="1">IF($B217="","",'Hidden inputs'!$D$11*DV217+'Hidden inputs'!$E$11*DW217)</f>
        <v/>
      </c>
      <c r="EF217" s="11" t="str">
        <f t="shared" ca="1" si="9529"/>
        <v/>
      </c>
      <c r="EG217" s="9" t="str">
        <f t="shared" ca="1" si="9618"/>
        <v/>
      </c>
      <c r="EH217" s="3" t="str">
        <f t="shared" ca="1" si="9619"/>
        <v/>
      </c>
      <c r="EI217" s="5" t="str" cm="1">
        <f t="array" aca="1" ref="EI217" ca="1">IF($B217="","",IF(EH217=0,0,IF(DD_Payment="",0,IF(EH217&lt;_xlfn.IFS(DD_Frequency="Monthly",1,DD_Frequency="Quarterly",IF(MONTH(EH$2)=1,1,IF(MONTH(EH$2)=4,1,IF(MONTH(EH$2)=7,1,IF(MONTH(EH$2)=10,1,0)))),DD_Frequency="Annually",IF(MONTH(EH$2)=1,1,0))*DD_Payment,EH217,_xlfn.IFS(DD_Frequency="Monthly",1,DD_Frequency="Quarterly",IF(MONTH(EH$2)=1,1,IF(MONTH(EH$2)=4,1,IF(MONTH(EH$2)=7,1,IF(MONTH(EH$2)=10,1,0)))),DD_Frequency="Annually",IF(MONTH(EH$2)=1,1,0))*DD_Payment))))</f>
        <v/>
      </c>
      <c r="EJ217" s="3" t="str">
        <f t="shared" ref="EJ217" ca="1" si="10581">IF($B217="","",IF(EH217&gt;EI217,(EH217-EI217/2)*(rate_A*(EJ$1/365)),0))</f>
        <v/>
      </c>
      <c r="EK217" s="3" t="str">
        <f t="shared" ca="1" si="9709"/>
        <v/>
      </c>
      <c r="EL217" s="3" t="str">
        <f t="shared" ref="EL217" ca="1" si="10582">IF($B217="","",DW217*(1+rate_A*EJ$1/365))</f>
        <v/>
      </c>
      <c r="EM217" s="3" t="str">
        <f t="shared" ref="EM217" ca="1" si="10583">IF($B217="","",DX217*(1+rate_A*EJ$1/365))</f>
        <v/>
      </c>
      <c r="EN217" s="3" t="str">
        <f t="shared" ref="EN217" ca="1" si="10584">IF($B217="","",DY217*(1+rate_joint*EJ$1/365))</f>
        <v/>
      </c>
      <c r="EO217" s="5" t="str">
        <f t="shared" ca="1" si="9713"/>
        <v/>
      </c>
      <c r="EP217" s="5" t="str" cm="1">
        <f t="array" aca="1" ref="EP217" ca="1">IF(EO217="","",_xlfn.IFS(EO217&lt;='Hidden inputs'!$C$15,EO217*'Hidden inputs'!$D$15,EO217&lt;='Hidden inputs'!$C$16,'Hidden inputs'!$C$15*'Hidden inputs'!$D$15+(EO217-'Hidden inputs'!$B$16)*'Hidden inputs'!$D$16,EO217&lt;='Hidden inputs'!$C$17,'Hidden inputs'!$C$15*'Hidden inputs'!$D$15+('Hidden inputs'!$C$16-'Hidden inputs'!$B$16)*'Hidden inputs'!$D$16+(EO217-'Hidden inputs'!$B$17)*'Hidden inputs'!$D$17,EO217&gt;'Hidden inputs'!$B$18,'Hidden inputs'!$C$15*'Hidden inputs'!$D$15+('Hidden inputs'!$C$16-'Hidden inputs'!$B$16)*'Hidden inputs'!$D$16+('Hidden inputs'!$C$17-'Hidden inputs'!$B$17)*'Hidden inputs'!$D$17+(EO217-'Hidden inputs'!$B$18)*'Hidden inputs'!$D$18))</f>
        <v/>
      </c>
      <c r="EQ217" s="10" t="str">
        <f t="shared" ca="1" si="9714"/>
        <v/>
      </c>
      <c r="ER217" s="5" t="str">
        <f t="shared" ca="1" si="9624"/>
        <v/>
      </c>
      <c r="ES217" s="5" t="str">
        <f t="shared" ca="1" si="9625"/>
        <v/>
      </c>
      <c r="ET217" s="5" t="str">
        <f ca="1">IF($B217="","",'Hidden inputs'!$D$11*EK217+'Hidden inputs'!$E$11*EL217)</f>
        <v/>
      </c>
      <c r="EU217" s="11" t="str">
        <f t="shared" ca="1" si="9534"/>
        <v/>
      </c>
      <c r="EV217" s="9" t="str">
        <f t="shared" ca="1" si="9626"/>
        <v/>
      </c>
      <c r="EW217" s="3" t="str">
        <f t="shared" ca="1" si="9627"/>
        <v/>
      </c>
      <c r="EX217" s="5" t="str" cm="1">
        <f t="array" aca="1" ref="EX217" ca="1">IF($B217="","",IF(EW217=0,0,IF(DD_Payment="",0,IF(EW217&lt;_xlfn.IFS(DD_Frequency="Monthly",1,DD_Frequency="Quarterly",IF(MONTH(EW$2)=1,1,IF(MONTH(EW$2)=4,1,IF(MONTH(EW$2)=7,1,IF(MONTH(EW$2)=10,1,0)))),DD_Frequency="Annually",IF(MONTH(EW$2)=1,1,0))*DD_Payment,EW217,_xlfn.IFS(DD_Frequency="Monthly",1,DD_Frequency="Quarterly",IF(MONTH(EW$2)=1,1,IF(MONTH(EW$2)=4,1,IF(MONTH(EW$2)=7,1,IF(MONTH(EW$2)=10,1,0)))),DD_Frequency="Annually",IF(MONTH(EW$2)=1,1,0))*DD_Payment))))</f>
        <v/>
      </c>
      <c r="EY217" s="3" t="str">
        <f t="shared" ref="EY217" ca="1" si="10585">IF($B217="","",IF(EW217&gt;EX217,(EW217-EX217/2)*(rate_A*(EY$1/365)),0))</f>
        <v/>
      </c>
      <c r="EZ217" s="3" t="str">
        <f t="shared" ca="1" si="9716"/>
        <v/>
      </c>
      <c r="FA217" s="3" t="str">
        <f t="shared" ref="FA217" ca="1" si="10586">IF($B217="","",EL217*(1+rate_A*EY$1/365))</f>
        <v/>
      </c>
      <c r="FB217" s="3" t="str">
        <f t="shared" ref="FB217" ca="1" si="10587">IF($B217="","",EM217*(1+rate_A*EY$1/365))</f>
        <v/>
      </c>
      <c r="FC217" s="3" t="str">
        <f t="shared" ref="FC217" ca="1" si="10588">IF($B217="","",EN217*(1+rate_joint*EY$1/365))</f>
        <v/>
      </c>
      <c r="FD217" s="5" t="str">
        <f t="shared" ca="1" si="9720"/>
        <v/>
      </c>
      <c r="FE217" s="5" t="str" cm="1">
        <f t="array" aca="1" ref="FE217" ca="1">IF(FD217="","",_xlfn.IFS(FD217&lt;='Hidden inputs'!$C$15,FD217*'Hidden inputs'!$D$15,FD217&lt;='Hidden inputs'!$C$16,'Hidden inputs'!$C$15*'Hidden inputs'!$D$15+(FD217-'Hidden inputs'!$B$16)*'Hidden inputs'!$D$16,FD217&lt;='Hidden inputs'!$C$17,'Hidden inputs'!$C$15*'Hidden inputs'!$D$15+('Hidden inputs'!$C$16-'Hidden inputs'!$B$16)*'Hidden inputs'!$D$16+(FD217-'Hidden inputs'!$B$17)*'Hidden inputs'!$D$17,FD217&gt;'Hidden inputs'!$B$18,'Hidden inputs'!$C$15*'Hidden inputs'!$D$15+('Hidden inputs'!$C$16-'Hidden inputs'!$B$16)*'Hidden inputs'!$D$16+('Hidden inputs'!$C$17-'Hidden inputs'!$B$17)*'Hidden inputs'!$D$17+(FD217-'Hidden inputs'!$B$18)*'Hidden inputs'!$D$18))</f>
        <v/>
      </c>
      <c r="FF217" s="10" t="str">
        <f t="shared" ca="1" si="9721"/>
        <v/>
      </c>
      <c r="FG217" s="5" t="str">
        <f t="shared" ca="1" si="9632"/>
        <v/>
      </c>
      <c r="FH217" s="5" t="str">
        <f t="shared" ca="1" si="9633"/>
        <v/>
      </c>
      <c r="FI217" s="5" t="str">
        <f ca="1">IF($B217="","",'Hidden inputs'!$D$11*EZ217+'Hidden inputs'!$E$11*FA217)</f>
        <v/>
      </c>
      <c r="FJ217" s="11" t="str">
        <f t="shared" ca="1" si="9539"/>
        <v/>
      </c>
      <c r="FK217" s="9" t="str">
        <f t="shared" ca="1" si="9634"/>
        <v/>
      </c>
      <c r="FL217" s="3" t="str">
        <f t="shared" ca="1" si="9635"/>
        <v/>
      </c>
      <c r="FM217" s="5" t="str" cm="1">
        <f t="array" aca="1" ref="FM217" ca="1">IF($B217="","",IF(FL217=0,0,IF(DD_Payment="",0,IF(FL217&lt;_xlfn.IFS(DD_Frequency="Monthly",1,DD_Frequency="Quarterly",IF(MONTH(FL$2)=1,1,IF(MONTH(FL$2)=4,1,IF(MONTH(FL$2)=7,1,IF(MONTH(FL$2)=10,1,0)))),DD_Frequency="Annually",IF(MONTH(FL$2)=1,1,0))*DD_Payment,FL217,_xlfn.IFS(DD_Frequency="Monthly",1,DD_Frequency="Quarterly",IF(MONTH(FL$2)=1,1,IF(MONTH(FL$2)=4,1,IF(MONTH(FL$2)=7,1,IF(MONTH(FL$2)=10,1,0)))),DD_Frequency="Annually",IF(MONTH(FL$2)=1,1,0))*DD_Payment))))</f>
        <v/>
      </c>
      <c r="FN217" s="3" t="str">
        <f t="shared" ref="FN217" ca="1" si="10589">IF($B217="","",IF(FL217&gt;FM217,(FL217-FM217/2)*(rate_A*(FN$1/365)),0))</f>
        <v/>
      </c>
      <c r="FO217" s="3" t="str">
        <f t="shared" ca="1" si="9723"/>
        <v/>
      </c>
      <c r="FP217" s="3" t="str">
        <f t="shared" ref="FP217" ca="1" si="10590">IF($B217="","",FA217*(1+rate_A*FN$1/365))</f>
        <v/>
      </c>
      <c r="FQ217" s="3" t="str">
        <f t="shared" ref="FQ217" ca="1" si="10591">IF($B217="","",FB217*(1+rate_A*FN$1/365))</f>
        <v/>
      </c>
      <c r="FR217" s="3" t="str">
        <f t="shared" ref="FR217" ca="1" si="10592">IF($B217="","",FC217*(1+rate_joint*FN$1/365))</f>
        <v/>
      </c>
      <c r="FS217" s="5" t="str">
        <f t="shared" ca="1" si="9727"/>
        <v/>
      </c>
      <c r="FT217" s="5" t="str" cm="1">
        <f t="array" aca="1" ref="FT217" ca="1">IF(FS217="","",_xlfn.IFS(FS217&lt;='Hidden inputs'!$C$15,FS217*'Hidden inputs'!$D$15,FS217&lt;='Hidden inputs'!$C$16,'Hidden inputs'!$C$15*'Hidden inputs'!$D$15+(FS217-'Hidden inputs'!$B$16)*'Hidden inputs'!$D$16,FS217&lt;='Hidden inputs'!$C$17,'Hidden inputs'!$C$15*'Hidden inputs'!$D$15+('Hidden inputs'!$C$16-'Hidden inputs'!$B$16)*'Hidden inputs'!$D$16+(FS217-'Hidden inputs'!$B$17)*'Hidden inputs'!$D$17,FS217&gt;'Hidden inputs'!$B$18,'Hidden inputs'!$C$15*'Hidden inputs'!$D$15+('Hidden inputs'!$C$16-'Hidden inputs'!$B$16)*'Hidden inputs'!$D$16+('Hidden inputs'!$C$17-'Hidden inputs'!$B$17)*'Hidden inputs'!$D$17+(FS217-'Hidden inputs'!$B$18)*'Hidden inputs'!$D$18))</f>
        <v/>
      </c>
      <c r="FU217" s="10" t="str">
        <f t="shared" ca="1" si="9728"/>
        <v/>
      </c>
      <c r="FV217" s="5" t="str">
        <f t="shared" ca="1" si="9640"/>
        <v/>
      </c>
      <c r="FW217" s="5" t="str">
        <f t="shared" ca="1" si="9641"/>
        <v/>
      </c>
      <c r="FX217" s="5" t="str">
        <f ca="1">IF($B217="","",'Hidden inputs'!$D$11*FO217+'Hidden inputs'!$E$11*FP217)</f>
        <v/>
      </c>
      <c r="FY217" s="11" t="str">
        <f t="shared" ca="1" si="9544"/>
        <v/>
      </c>
      <c r="FZ217" s="9" t="str">
        <f t="shared" ca="1" si="9642"/>
        <v/>
      </c>
      <c r="GA217" s="5" t="str">
        <f t="shared" ca="1" si="9643"/>
        <v/>
      </c>
      <c r="GB217" s="5" t="str">
        <f t="shared" ca="1" si="9644"/>
        <v/>
      </c>
      <c r="GC217" s="5" t="str">
        <f t="shared" ca="1" si="9545"/>
        <v/>
      </c>
      <c r="GD217" s="5" t="str">
        <f t="shared" ca="1" si="9546"/>
        <v/>
      </c>
    </row>
    <row r="218" spans="1:186" x14ac:dyDescent="0.35">
      <c r="A218" s="2"/>
      <c r="B218" s="6" t="str">
        <f t="shared" ca="1" si="9547"/>
        <v/>
      </c>
      <c r="C218" s="5" t="str">
        <f t="shared" ca="1" si="9645"/>
        <v/>
      </c>
      <c r="D218" s="5" t="str" cm="1">
        <f t="array" aca="1" ref="D218" ca="1">IF($B218="","",IF(C218=0,0,IF(DD_Payment="",0,IF(C218&lt;_xlfn.IFS(DD_Frequency="Monthly",1,DD_Frequency="Quarterly",IF(MONTH(C$2)=1,1,IF(MONTH(C$2)=4,1,IF(MONTH(C$2)=7,1,IF(MONTH(C$2)=10,1,0)))),DD_Frequency="Annually",IF(MONTH(C$2)=1,1,0))*DD_Payment,C218,_xlfn.IFS(DD_Frequency="Monthly",1,DD_Frequency="Quarterly",IF(MONTH(C$2)=1,1,IF(MONTH(C$2)=4,1,IF(MONTH(C$2)=7,1,IF(MONTH(C$2)=10,1,0)))),DD_Frequency="Annually",IF(MONTH(C$2)=1,1,0))*DD_Payment))))</f>
        <v/>
      </c>
      <c r="E218" s="5" t="str">
        <f t="shared" ref="E218" ca="1" si="10593">IF(B218="","",IF(C218&gt;D218,(C218-D218/2)*(rate_A*(E$1/365)),0))</f>
        <v/>
      </c>
      <c r="F218" s="5" t="str">
        <f t="shared" ca="1" si="9549"/>
        <v/>
      </c>
      <c r="G218" s="5" t="str">
        <f t="shared" ref="G218" ca="1" si="10594">IF(B218="","",G217*(1+rate_A*E$1/365))</f>
        <v/>
      </c>
      <c r="H218" s="5" t="str">
        <f t="shared" ref="H218" ca="1" si="10595">IF(B218="","",H217*(1+rate_A*E$1/365))</f>
        <v/>
      </c>
      <c r="I218" s="5" t="str">
        <f t="shared" ref="I218" ca="1" si="10596">IF(B218="","",I217*(1+rate_joint*E$1/365))</f>
        <v/>
      </c>
      <c r="J218" s="5" t="str">
        <f t="shared" ca="1" si="9650"/>
        <v/>
      </c>
      <c r="K218" s="5" t="str" cm="1">
        <f t="array" aca="1" ref="K218" ca="1">IF(J218="","",_xlfn.IFS(J218&lt;='Hidden inputs'!$C$15,J218*'Hidden inputs'!$D$15,J218&lt;='Hidden inputs'!$C$16,'Hidden inputs'!$C$15*'Hidden inputs'!$D$15+(J218-'Hidden inputs'!$B$16)*'Hidden inputs'!$D$16,J218&lt;='Hidden inputs'!$C$17,'Hidden inputs'!$C$15*'Hidden inputs'!$D$15+('Hidden inputs'!$C$16-'Hidden inputs'!$B$16)*'Hidden inputs'!$D$16+(J218-'Hidden inputs'!$B$17)*'Hidden inputs'!$D$17,J218&gt;'Hidden inputs'!$B$18,'Hidden inputs'!$C$15*'Hidden inputs'!$D$15+('Hidden inputs'!$C$16-'Hidden inputs'!$B$16)*'Hidden inputs'!$D$16+('Hidden inputs'!$C$17-'Hidden inputs'!$B$17)*'Hidden inputs'!$D$17+(J218-'Hidden inputs'!$B$18)*'Hidden inputs'!$D$18))</f>
        <v/>
      </c>
      <c r="L218" s="11" t="str">
        <f t="shared" ca="1" si="9651"/>
        <v/>
      </c>
      <c r="M218" s="5" t="str">
        <f t="shared" ca="1" si="9553"/>
        <v/>
      </c>
      <c r="N218" s="5" t="str">
        <f t="shared" ca="1" si="9554"/>
        <v/>
      </c>
      <c r="O218" s="5" t="str">
        <f ca="1">IF(B218="","",'Hidden inputs'!$D$11*F218+'Hidden inputs'!$E$11*G218)</f>
        <v/>
      </c>
      <c r="P218" s="11" t="str">
        <f t="shared" ca="1" si="9488"/>
        <v/>
      </c>
      <c r="Q218" s="20" t="str">
        <f t="shared" ca="1" si="9489"/>
        <v/>
      </c>
      <c r="R218" s="3" t="str">
        <f t="shared" ca="1" si="9555"/>
        <v/>
      </c>
      <c r="S218" s="5" t="str" cm="1">
        <f t="array" aca="1" ref="S218" ca="1">IF($B218="","",IF(R218=0,0,IF(DD_Payment="",0,IF(R218&lt;_xlfn.IFS(DD_Frequency="Monthly",1,DD_Frequency="Quarterly",IF(MONTH(R$2)=1,1,IF(MONTH(R$2)=4,1,IF(MONTH(R$2)=7,1,IF(MONTH(R$2)=10,1,0)))),DD_Frequency="Annually",IF(MONTH(R$2)=1,1,0))*DD_Payment,R218,_xlfn.IFS(DD_Frequency="Monthly",1,DD_Frequency="Quarterly",IF(MONTH(R$2)=1,1,IF(MONTH(R$2)=4,1,IF(MONTH(R$2)=7,1,IF(MONTH(R$2)=10,1,0)))),DD_Frequency="Annually",IF(MONTH(R$2)=1,1,0))*DD_Payment))))</f>
        <v/>
      </c>
      <c r="T218" s="3" t="str">
        <f t="shared" ref="T218" ca="1" si="10597">IF(B218="","",IF(R218&gt;S218,(R218-S218/2)*(rate_A*((T$1+A218)/365)),0))</f>
        <v/>
      </c>
      <c r="U218" s="3" t="str">
        <f t="shared" ca="1" si="9557"/>
        <v/>
      </c>
      <c r="V218" s="3" t="str">
        <f t="shared" ref="V218" ca="1" si="10598">IF(B218="","",G218*(1+rate_A*(T$1+A218)/365))</f>
        <v/>
      </c>
      <c r="W218" s="3" t="str">
        <f t="shared" ref="W218" ca="1" si="10599">IF(B218="","",H218*(1+rate_A*(T$1+A218)/365))</f>
        <v/>
      </c>
      <c r="X218" s="3" t="str">
        <f t="shared" ref="X218" ca="1" si="10600">IF(B218="","",I218*(1+rate_joint*(T$1+A218)/365))</f>
        <v/>
      </c>
      <c r="Y218" s="5" t="str">
        <f t="shared" ca="1" si="9656"/>
        <v/>
      </c>
      <c r="Z218" s="5" t="str" cm="1">
        <f t="array" aca="1" ref="Z218" ca="1">IF(Y218="","",_xlfn.IFS(Y218&lt;='Hidden inputs'!$C$15,Y218*'Hidden inputs'!$D$15,Y218&lt;='Hidden inputs'!$C$16,'Hidden inputs'!$C$15*'Hidden inputs'!$D$15+(Y218-'Hidden inputs'!$B$16)*'Hidden inputs'!$D$16,Y218&lt;='Hidden inputs'!$C$17,'Hidden inputs'!$C$15*'Hidden inputs'!$D$15+('Hidden inputs'!$C$16-'Hidden inputs'!$B$16)*'Hidden inputs'!$D$16+(Y218-'Hidden inputs'!$B$17)*'Hidden inputs'!$D$17,Y218&gt;'Hidden inputs'!$B$18,'Hidden inputs'!$C$15*'Hidden inputs'!$D$15+('Hidden inputs'!$C$16-'Hidden inputs'!$B$16)*'Hidden inputs'!$D$16+('Hidden inputs'!$C$17-'Hidden inputs'!$B$17)*'Hidden inputs'!$D$17+(Y218-'Hidden inputs'!$B$18)*'Hidden inputs'!$D$18))</f>
        <v/>
      </c>
      <c r="AA218" s="10" t="str">
        <f t="shared" ca="1" si="9657"/>
        <v/>
      </c>
      <c r="AB218" s="5" t="str">
        <f t="shared" ca="1" si="9561"/>
        <v/>
      </c>
      <c r="AC218" s="5" t="str">
        <f t="shared" ca="1" si="9658"/>
        <v/>
      </c>
      <c r="AD218" s="5" t="str">
        <f ca="1">IF(B218="","",'Hidden inputs'!$D$11*U218+'Hidden inputs'!$E$11*V218)</f>
        <v/>
      </c>
      <c r="AE218" s="11" t="str">
        <f t="shared" ca="1" si="9494"/>
        <v/>
      </c>
      <c r="AF218" s="9" t="str">
        <f t="shared" ca="1" si="9562"/>
        <v/>
      </c>
      <c r="AG218" s="3" t="str">
        <f t="shared" ca="1" si="9563"/>
        <v/>
      </c>
      <c r="AH218" s="5" t="str" cm="1">
        <f t="array" aca="1" ref="AH218" ca="1">IF($B218="","",IF(AG218=0,0,IF(DD_Payment="",0,IF(AG218&lt;_xlfn.IFS(DD_Frequency="Monthly",1,DD_Frequency="Quarterly",IF(MONTH(AG$2)=1,1,IF(MONTH(AG$2)=4,1,IF(MONTH(AG$2)=7,1,IF(MONTH(AG$2)=10,1,0)))),DD_Frequency="Annually",IF(MONTH(AG$2)=1,1,0))*DD_Payment,AG218,_xlfn.IFS(DD_Frequency="Monthly",1,DD_Frequency="Quarterly",IF(MONTH(AG$2)=1,1,IF(MONTH(AG$2)=4,1,IF(MONTH(AG$2)=7,1,IF(MONTH(AG$2)=10,1,0)))),DD_Frequency="Annually",IF(MONTH(AG$2)=1,1,0))*DD_Payment))))</f>
        <v/>
      </c>
      <c r="AI218" s="3" t="str">
        <f t="shared" ref="AI218" ca="1" si="10601">IF($B218="","",IF(AG218&gt;AH218,(AG218-AH218/2)*(rate_A*(AI$1/365)),0))</f>
        <v/>
      </c>
      <c r="AJ218" s="3" t="str">
        <f t="shared" ca="1" si="9660"/>
        <v/>
      </c>
      <c r="AK218" s="3" t="str">
        <f t="shared" ref="AK218" ca="1" si="10602">IF($B218="","",V218*(1+rate_A*AI$1/365))</f>
        <v/>
      </c>
      <c r="AL218" s="3" t="str">
        <f t="shared" ref="AL218" ca="1" si="10603">IF($B218="","",W218*(1+rate_A*AI$1/365))</f>
        <v/>
      </c>
      <c r="AM218" s="3" t="str">
        <f t="shared" ref="AM218" ca="1" si="10604">IF($B218="","",X218*(1+rate_joint*AI$1/365))</f>
        <v/>
      </c>
      <c r="AN218" s="5" t="str">
        <f t="shared" ca="1" si="9664"/>
        <v/>
      </c>
      <c r="AO218" s="5" t="str" cm="1">
        <f t="array" aca="1" ref="AO218" ca="1">IF(AN218="","",_xlfn.IFS(AN218&lt;='Hidden inputs'!$C$15,AN218*'Hidden inputs'!$D$15,AN218&lt;='Hidden inputs'!$C$16,'Hidden inputs'!$C$15*'Hidden inputs'!$D$15+(AN218-'Hidden inputs'!$B$16)*'Hidden inputs'!$D$16,AN218&lt;='Hidden inputs'!$C$17,'Hidden inputs'!$C$15*'Hidden inputs'!$D$15+('Hidden inputs'!$C$16-'Hidden inputs'!$B$16)*'Hidden inputs'!$D$16+(AN218-'Hidden inputs'!$B$17)*'Hidden inputs'!$D$17,AN218&gt;'Hidden inputs'!$B$18,'Hidden inputs'!$C$15*'Hidden inputs'!$D$15+('Hidden inputs'!$C$16-'Hidden inputs'!$B$16)*'Hidden inputs'!$D$16+('Hidden inputs'!$C$17-'Hidden inputs'!$B$17)*'Hidden inputs'!$D$17+(AN218-'Hidden inputs'!$B$18)*'Hidden inputs'!$D$18))</f>
        <v/>
      </c>
      <c r="AP218" s="10" t="str">
        <f t="shared" ca="1" si="9665"/>
        <v/>
      </c>
      <c r="AQ218" s="5" t="str">
        <f t="shared" ca="1" si="9568"/>
        <v/>
      </c>
      <c r="AR218" s="5" t="str">
        <f t="shared" ca="1" si="9569"/>
        <v/>
      </c>
      <c r="AS218" s="5" t="str">
        <f ca="1">IF($B218="","",'Hidden inputs'!$D$11*AJ218+'Hidden inputs'!$E$11*AK218)</f>
        <v/>
      </c>
      <c r="AT218" s="11" t="str">
        <f t="shared" ca="1" si="9499"/>
        <v/>
      </c>
      <c r="AU218" s="9" t="str">
        <f t="shared" ca="1" si="9570"/>
        <v/>
      </c>
      <c r="AV218" s="3" t="str">
        <f t="shared" ca="1" si="9571"/>
        <v/>
      </c>
      <c r="AW218" s="5" t="str" cm="1">
        <f t="array" aca="1" ref="AW218" ca="1">IF($B218="","",IF(AV218=0,0,IF(DD_Payment="",0,IF(AV218&lt;_xlfn.IFS(DD_Frequency="Monthly",1,DD_Frequency="Quarterly",IF(MONTH(AV$2)=1,1,IF(MONTH(AV$2)=4,1,IF(MONTH(AV$2)=7,1,IF(MONTH(AV$2)=10,1,0)))),DD_Frequency="Annually",IF(MONTH(AV$2)=1,1,0))*DD_Payment,AV218,_xlfn.IFS(DD_Frequency="Monthly",1,DD_Frequency="Quarterly",IF(MONTH(AV$2)=1,1,IF(MONTH(AV$2)=4,1,IF(MONTH(AV$2)=7,1,IF(MONTH(AV$2)=10,1,0)))),DD_Frequency="Annually",IF(MONTH(AV$2)=1,1,0))*DD_Payment))))</f>
        <v/>
      </c>
      <c r="AX218" s="3" t="str">
        <f t="shared" ref="AX218" ca="1" si="10605">IF($B218="","",IF(AV218&gt;AW218,(AV218-AW218/2)*(rate_A*(AX$1/365)),0))</f>
        <v/>
      </c>
      <c r="AY218" s="3" t="str">
        <f t="shared" ca="1" si="9667"/>
        <v/>
      </c>
      <c r="AZ218" s="3" t="str">
        <f t="shared" ref="AZ218" ca="1" si="10606">IF($B218="","",AK218*(1+rate_A*AX$1/365))</f>
        <v/>
      </c>
      <c r="BA218" s="3" t="str">
        <f t="shared" ref="BA218" ca="1" si="10607">IF($B218="","",AL218*(1+rate_A*AX$1/365))</f>
        <v/>
      </c>
      <c r="BB218" s="3" t="str">
        <f t="shared" ref="BB218" ca="1" si="10608">IF($B218="","",AM218*(1+rate_joint*AX$1/365))</f>
        <v/>
      </c>
      <c r="BC218" s="5" t="str">
        <f t="shared" ca="1" si="9671"/>
        <v/>
      </c>
      <c r="BD218" s="5" t="str" cm="1">
        <f t="array" aca="1" ref="BD218" ca="1">IF(BC218="","",_xlfn.IFS(BC218&lt;='Hidden inputs'!$C$15,BC218*'Hidden inputs'!$D$15,BC218&lt;='Hidden inputs'!$C$16,'Hidden inputs'!$C$15*'Hidden inputs'!$D$15+(BC218-'Hidden inputs'!$B$16)*'Hidden inputs'!$D$16,BC218&lt;='Hidden inputs'!$C$17,'Hidden inputs'!$C$15*'Hidden inputs'!$D$15+('Hidden inputs'!$C$16-'Hidden inputs'!$B$16)*'Hidden inputs'!$D$16+(BC218-'Hidden inputs'!$B$17)*'Hidden inputs'!$D$17,BC218&gt;'Hidden inputs'!$B$18,'Hidden inputs'!$C$15*'Hidden inputs'!$D$15+('Hidden inputs'!$C$16-'Hidden inputs'!$B$16)*'Hidden inputs'!$D$16+('Hidden inputs'!$C$17-'Hidden inputs'!$B$17)*'Hidden inputs'!$D$17+(BC218-'Hidden inputs'!$B$18)*'Hidden inputs'!$D$18))</f>
        <v/>
      </c>
      <c r="BE218" s="10" t="str">
        <f t="shared" ca="1" si="9672"/>
        <v/>
      </c>
      <c r="BF218" s="5" t="str">
        <f t="shared" ca="1" si="9576"/>
        <v/>
      </c>
      <c r="BG218" s="5" t="str">
        <f t="shared" ca="1" si="9577"/>
        <v/>
      </c>
      <c r="BH218" s="5" t="str">
        <f ca="1">IF($B218="","",'Hidden inputs'!$D$11*AY218+'Hidden inputs'!$E$11*AZ218)</f>
        <v/>
      </c>
      <c r="BI218" s="11" t="str">
        <f t="shared" ca="1" si="9504"/>
        <v/>
      </c>
      <c r="BJ218" s="9" t="str">
        <f t="shared" ca="1" si="9578"/>
        <v/>
      </c>
      <c r="BK218" s="3" t="str">
        <f t="shared" ca="1" si="9579"/>
        <v/>
      </c>
      <c r="BL218" s="5" t="str" cm="1">
        <f t="array" aca="1" ref="BL218" ca="1">IF($B218="","",IF(BK218=0,0,IF(DD_Payment="",0,IF(BK218&lt;_xlfn.IFS(DD_Frequency="Monthly",1,DD_Frequency="Quarterly",IF(MONTH(BK$2)=1,1,IF(MONTH(BK$2)=4,1,IF(MONTH(BK$2)=7,1,IF(MONTH(BK$2)=10,1,0)))),DD_Frequency="Annually",IF(MONTH(BK$2)=1,1,0))*DD_Payment,BK218,_xlfn.IFS(DD_Frequency="Monthly",1,DD_Frequency="Quarterly",IF(MONTH(BK$2)=1,1,IF(MONTH(BK$2)=4,1,IF(MONTH(BK$2)=7,1,IF(MONTH(BK$2)=10,1,0)))),DD_Frequency="Annually",IF(MONTH(BK$2)=1,1,0))*DD_Payment))))</f>
        <v/>
      </c>
      <c r="BM218" s="3" t="str">
        <f t="shared" ref="BM218" ca="1" si="10609">IF($B218="","",IF(BK218&gt;BL218,(BK218-BL218/2)*(rate_A*(BM$1/365)),0))</f>
        <v/>
      </c>
      <c r="BN218" s="3" t="str">
        <f t="shared" ca="1" si="9674"/>
        <v/>
      </c>
      <c r="BO218" s="3" t="str">
        <f t="shared" ref="BO218" ca="1" si="10610">IF($B218="","",AZ218*(1+rate_A*BM$1/365))</f>
        <v/>
      </c>
      <c r="BP218" s="3" t="str">
        <f t="shared" ref="BP218" ca="1" si="10611">IF($B218="","",BA218*(1+rate_A*BM$1/365))</f>
        <v/>
      </c>
      <c r="BQ218" s="3" t="str">
        <f t="shared" ref="BQ218" ca="1" si="10612">IF($B218="","",BB218*(1+rate_joint*BM$1/365))</f>
        <v/>
      </c>
      <c r="BR218" s="5" t="str">
        <f t="shared" ca="1" si="9678"/>
        <v/>
      </c>
      <c r="BS218" s="5" t="str" cm="1">
        <f t="array" aca="1" ref="BS218" ca="1">IF(BR218="","",_xlfn.IFS(BR218&lt;='Hidden inputs'!$C$15,BR218*'Hidden inputs'!$D$15,BR218&lt;='Hidden inputs'!$C$16,'Hidden inputs'!$C$15*'Hidden inputs'!$D$15+(BR218-'Hidden inputs'!$B$16)*'Hidden inputs'!$D$16,BR218&lt;='Hidden inputs'!$C$17,'Hidden inputs'!$C$15*'Hidden inputs'!$D$15+('Hidden inputs'!$C$16-'Hidden inputs'!$B$16)*'Hidden inputs'!$D$16+(BR218-'Hidden inputs'!$B$17)*'Hidden inputs'!$D$17,BR218&gt;'Hidden inputs'!$B$18,'Hidden inputs'!$C$15*'Hidden inputs'!$D$15+('Hidden inputs'!$C$16-'Hidden inputs'!$B$16)*'Hidden inputs'!$D$16+('Hidden inputs'!$C$17-'Hidden inputs'!$B$17)*'Hidden inputs'!$D$17+(BR218-'Hidden inputs'!$B$18)*'Hidden inputs'!$D$18))</f>
        <v/>
      </c>
      <c r="BT218" s="10" t="str">
        <f t="shared" ca="1" si="9679"/>
        <v/>
      </c>
      <c r="BU218" s="5" t="str">
        <f t="shared" ca="1" si="9584"/>
        <v/>
      </c>
      <c r="BV218" s="5" t="str">
        <f t="shared" ca="1" si="9585"/>
        <v/>
      </c>
      <c r="BW218" s="5" t="str">
        <f ca="1">IF($B218="","",'Hidden inputs'!$D$11*BN218+'Hidden inputs'!$E$11*BO218)</f>
        <v/>
      </c>
      <c r="BX218" s="11" t="str">
        <f t="shared" ca="1" si="9509"/>
        <v/>
      </c>
      <c r="BY218" s="9" t="str">
        <f t="shared" ca="1" si="9586"/>
        <v/>
      </c>
      <c r="BZ218" s="3" t="str">
        <f t="shared" ca="1" si="9587"/>
        <v/>
      </c>
      <c r="CA218" s="5" t="str" cm="1">
        <f t="array" aca="1" ref="CA218" ca="1">IF($B218="","",IF(BZ218=0,0,IF(DD_Payment="",0,IF(BZ218&lt;_xlfn.IFS(DD_Frequency="Monthly",1,DD_Frequency="Quarterly",IF(MONTH(BZ$2)=1,1,IF(MONTH(BZ$2)=4,1,IF(MONTH(BZ$2)=7,1,IF(MONTH(BZ$2)=10,1,0)))),DD_Frequency="Annually",IF(MONTH(BZ$2)=1,1,0))*DD_Payment,BZ218,_xlfn.IFS(DD_Frequency="Monthly",1,DD_Frequency="Quarterly",IF(MONTH(BZ$2)=1,1,IF(MONTH(BZ$2)=4,1,IF(MONTH(BZ$2)=7,1,IF(MONTH(BZ$2)=10,1,0)))),DD_Frequency="Annually",IF(MONTH(BZ$2)=1,1,0))*DD_Payment))))</f>
        <v/>
      </c>
      <c r="CB218" s="3" t="str">
        <f t="shared" ref="CB218" ca="1" si="10613">IF($B218="","",IF(BZ218&gt;CA218,(BZ218-CA218/2)*(rate_A*(CB$1/365)),0))</f>
        <v/>
      </c>
      <c r="CC218" s="3" t="str">
        <f t="shared" ca="1" si="9681"/>
        <v/>
      </c>
      <c r="CD218" s="3" t="str">
        <f t="shared" ref="CD218" ca="1" si="10614">IF($B218="","",BO218*(1+rate_A*CB$1/365))</f>
        <v/>
      </c>
      <c r="CE218" s="3" t="str">
        <f t="shared" ref="CE218" ca="1" si="10615">IF($B218="","",BP218*(1+rate_A*CB$1/365))</f>
        <v/>
      </c>
      <c r="CF218" s="3" t="str">
        <f t="shared" ref="CF218" ca="1" si="10616">IF($B218="","",BQ218*(1+rate_joint*CB$1/365))</f>
        <v/>
      </c>
      <c r="CG218" s="5" t="str">
        <f t="shared" ca="1" si="9685"/>
        <v/>
      </c>
      <c r="CH218" s="5" t="str" cm="1">
        <f t="array" aca="1" ref="CH218" ca="1">IF(CG218="","",_xlfn.IFS(CG218&lt;='Hidden inputs'!$C$15,CG218*'Hidden inputs'!$D$15,CG218&lt;='Hidden inputs'!$C$16,'Hidden inputs'!$C$15*'Hidden inputs'!$D$15+(CG218-'Hidden inputs'!$B$16)*'Hidden inputs'!$D$16,CG218&lt;='Hidden inputs'!$C$17,'Hidden inputs'!$C$15*'Hidden inputs'!$D$15+('Hidden inputs'!$C$16-'Hidden inputs'!$B$16)*'Hidden inputs'!$D$16+(CG218-'Hidden inputs'!$B$17)*'Hidden inputs'!$D$17,CG218&gt;'Hidden inputs'!$B$18,'Hidden inputs'!$C$15*'Hidden inputs'!$D$15+('Hidden inputs'!$C$16-'Hidden inputs'!$B$16)*'Hidden inputs'!$D$16+('Hidden inputs'!$C$17-'Hidden inputs'!$B$17)*'Hidden inputs'!$D$17+(CG218-'Hidden inputs'!$B$18)*'Hidden inputs'!$D$18))</f>
        <v/>
      </c>
      <c r="CI218" s="10" t="str">
        <f t="shared" ca="1" si="9686"/>
        <v/>
      </c>
      <c r="CJ218" s="5" t="str">
        <f t="shared" ca="1" si="9592"/>
        <v/>
      </c>
      <c r="CK218" s="5" t="str">
        <f t="shared" ca="1" si="9593"/>
        <v/>
      </c>
      <c r="CL218" s="5" t="str">
        <f ca="1">IF($B218="","",'Hidden inputs'!$D$11*CC218+'Hidden inputs'!$E$11*CD218)</f>
        <v/>
      </c>
      <c r="CM218" s="11" t="str">
        <f t="shared" ca="1" si="9514"/>
        <v/>
      </c>
      <c r="CN218" s="9" t="str">
        <f t="shared" ca="1" si="9594"/>
        <v/>
      </c>
      <c r="CO218" s="3" t="str">
        <f t="shared" ca="1" si="9595"/>
        <v/>
      </c>
      <c r="CP218" s="5" t="str" cm="1">
        <f t="array" aca="1" ref="CP218" ca="1">IF($B218="","",IF(CO218=0,0,IF(DD_Payment="",0,IF(CO218&lt;_xlfn.IFS(DD_Frequency="Monthly",1,DD_Frequency="Quarterly",IF(MONTH(CO$2)=1,1,IF(MONTH(CO$2)=4,1,IF(MONTH(CO$2)=7,1,IF(MONTH(CO$2)=10,1,0)))),DD_Frequency="Annually",IF(MONTH(CO$2)=1,1,0))*DD_Payment,CO218,_xlfn.IFS(DD_Frequency="Monthly",1,DD_Frequency="Quarterly",IF(MONTH(CO$2)=1,1,IF(MONTH(CO$2)=4,1,IF(MONTH(CO$2)=7,1,IF(MONTH(CO$2)=10,1,0)))),DD_Frequency="Annually",IF(MONTH(CO$2)=1,1,0))*DD_Payment))))</f>
        <v/>
      </c>
      <c r="CQ218" s="3" t="str">
        <f t="shared" ref="CQ218" ca="1" si="10617">IF($B218="","",IF(CO218&gt;CP218,(CO218-CP218/2)*(rate_A*(CQ$1/365)),0))</f>
        <v/>
      </c>
      <c r="CR218" s="3" t="str">
        <f t="shared" ca="1" si="9688"/>
        <v/>
      </c>
      <c r="CS218" s="3" t="str">
        <f t="shared" ref="CS218" ca="1" si="10618">IF($B218="","",CD218*(1+rate_A*CQ$1/365))</f>
        <v/>
      </c>
      <c r="CT218" s="3" t="str">
        <f t="shared" ref="CT218" ca="1" si="10619">IF($B218="","",CE218*(1+rate_A*CQ$1/365))</f>
        <v/>
      </c>
      <c r="CU218" s="3" t="str">
        <f t="shared" ref="CU218" ca="1" si="10620">IF($B218="","",CF218*(1+rate_joint*CQ$1/365))</f>
        <v/>
      </c>
      <c r="CV218" s="5" t="str">
        <f t="shared" ca="1" si="9692"/>
        <v/>
      </c>
      <c r="CW218" s="5" t="str" cm="1">
        <f t="array" aca="1" ref="CW218" ca="1">IF(CV218="","",_xlfn.IFS(CV218&lt;='Hidden inputs'!$C$15,CV218*'Hidden inputs'!$D$15,CV218&lt;='Hidden inputs'!$C$16,'Hidden inputs'!$C$15*'Hidden inputs'!$D$15+(CV218-'Hidden inputs'!$B$16)*'Hidden inputs'!$D$16,CV218&lt;='Hidden inputs'!$C$17,'Hidden inputs'!$C$15*'Hidden inputs'!$D$15+('Hidden inputs'!$C$16-'Hidden inputs'!$B$16)*'Hidden inputs'!$D$16+(CV218-'Hidden inputs'!$B$17)*'Hidden inputs'!$D$17,CV218&gt;'Hidden inputs'!$B$18,'Hidden inputs'!$C$15*'Hidden inputs'!$D$15+('Hidden inputs'!$C$16-'Hidden inputs'!$B$16)*'Hidden inputs'!$D$16+('Hidden inputs'!$C$17-'Hidden inputs'!$B$17)*'Hidden inputs'!$D$17+(CV218-'Hidden inputs'!$B$18)*'Hidden inputs'!$D$18))</f>
        <v/>
      </c>
      <c r="CX218" s="10" t="str">
        <f t="shared" ca="1" si="9693"/>
        <v/>
      </c>
      <c r="CY218" s="5" t="str">
        <f t="shared" ca="1" si="9600"/>
        <v/>
      </c>
      <c r="CZ218" s="5" t="str">
        <f t="shared" ca="1" si="9601"/>
        <v/>
      </c>
      <c r="DA218" s="5" t="str">
        <f ca="1">IF($B218="","",'Hidden inputs'!$D$11*CR218+'Hidden inputs'!$E$11*CS218)</f>
        <v/>
      </c>
      <c r="DB218" s="11" t="str">
        <f t="shared" ca="1" si="9519"/>
        <v/>
      </c>
      <c r="DC218" s="9" t="str">
        <f t="shared" ca="1" si="9602"/>
        <v/>
      </c>
      <c r="DD218" s="3" t="str">
        <f t="shared" ca="1" si="9603"/>
        <v/>
      </c>
      <c r="DE218" s="5" t="str" cm="1">
        <f t="array" aca="1" ref="DE218" ca="1">IF($B218="","",IF(DD218=0,0,IF(DD_Payment="",0,IF(DD218&lt;_xlfn.IFS(DD_Frequency="Monthly",1,DD_Frequency="Quarterly",IF(MONTH(DD$2)=1,1,IF(MONTH(DD$2)=4,1,IF(MONTH(DD$2)=7,1,IF(MONTH(DD$2)=10,1,0)))),DD_Frequency="Annually",IF(MONTH(DD$2)=1,1,0))*DD_Payment,DD218,_xlfn.IFS(DD_Frequency="Monthly",1,DD_Frequency="Quarterly",IF(MONTH(DD$2)=1,1,IF(MONTH(DD$2)=4,1,IF(MONTH(DD$2)=7,1,IF(MONTH(DD$2)=10,1,0)))),DD_Frequency="Annually",IF(MONTH(DD$2)=1,1,0))*DD_Payment))))</f>
        <v/>
      </c>
      <c r="DF218" s="3" t="str">
        <f t="shared" ref="DF218" ca="1" si="10621">IF($B218="","",IF(DD218&gt;DE218,(DD218-DE218/2)*(rate_A*(DF$1/365)),0))</f>
        <v/>
      </c>
      <c r="DG218" s="3" t="str">
        <f t="shared" ca="1" si="9695"/>
        <v/>
      </c>
      <c r="DH218" s="3" t="str">
        <f t="shared" ref="DH218" ca="1" si="10622">IF($B218="","",CS218*(1+rate_A*DF$1/365))</f>
        <v/>
      </c>
      <c r="DI218" s="3" t="str">
        <f t="shared" ref="DI218" ca="1" si="10623">IF($B218="","",CT218*(1+rate_A*DF$1/365))</f>
        <v/>
      </c>
      <c r="DJ218" s="3" t="str">
        <f t="shared" ref="DJ218" ca="1" si="10624">IF($B218="","",CU218*(1+rate_joint*DF$1/365))</f>
        <v/>
      </c>
      <c r="DK218" s="5" t="str">
        <f t="shared" ca="1" si="9699"/>
        <v/>
      </c>
      <c r="DL218" s="5" t="str" cm="1">
        <f t="array" aca="1" ref="DL218" ca="1">IF(DK218="","",_xlfn.IFS(DK218&lt;='Hidden inputs'!$C$15,DK218*'Hidden inputs'!$D$15,DK218&lt;='Hidden inputs'!$C$16,'Hidden inputs'!$C$15*'Hidden inputs'!$D$15+(DK218-'Hidden inputs'!$B$16)*'Hidden inputs'!$D$16,DK218&lt;='Hidden inputs'!$C$17,'Hidden inputs'!$C$15*'Hidden inputs'!$D$15+('Hidden inputs'!$C$16-'Hidden inputs'!$B$16)*'Hidden inputs'!$D$16+(DK218-'Hidden inputs'!$B$17)*'Hidden inputs'!$D$17,DK218&gt;'Hidden inputs'!$B$18,'Hidden inputs'!$C$15*'Hidden inputs'!$D$15+('Hidden inputs'!$C$16-'Hidden inputs'!$B$16)*'Hidden inputs'!$D$16+('Hidden inputs'!$C$17-'Hidden inputs'!$B$17)*'Hidden inputs'!$D$17+(DK218-'Hidden inputs'!$B$18)*'Hidden inputs'!$D$18))</f>
        <v/>
      </c>
      <c r="DM218" s="10" t="str">
        <f t="shared" ca="1" si="9700"/>
        <v/>
      </c>
      <c r="DN218" s="5" t="str">
        <f t="shared" ca="1" si="9608"/>
        <v/>
      </c>
      <c r="DO218" s="5" t="str">
        <f t="shared" ca="1" si="9609"/>
        <v/>
      </c>
      <c r="DP218" s="5" t="str">
        <f ca="1">IF($B218="","",'Hidden inputs'!$D$11*DG218+'Hidden inputs'!$E$11*DH218)</f>
        <v/>
      </c>
      <c r="DQ218" s="11" t="str">
        <f t="shared" ca="1" si="9524"/>
        <v/>
      </c>
      <c r="DR218" s="9" t="str">
        <f t="shared" ca="1" si="9610"/>
        <v/>
      </c>
      <c r="DS218" s="3" t="str">
        <f t="shared" ca="1" si="9611"/>
        <v/>
      </c>
      <c r="DT218" s="5" t="str" cm="1">
        <f t="array" aca="1" ref="DT218" ca="1">IF($B218="","",IF(DS218=0,0,IF(DD_Payment="",0,IF(DS218&lt;_xlfn.IFS(DD_Frequency="Monthly",1,DD_Frequency="Quarterly",IF(MONTH(DS$2)=1,1,IF(MONTH(DS$2)=4,1,IF(MONTH(DS$2)=7,1,IF(MONTH(DS$2)=10,1,0)))),DD_Frequency="Annually",IF(MONTH(DS$2)=1,1,0))*DD_Payment,DS218,_xlfn.IFS(DD_Frequency="Monthly",1,DD_Frequency="Quarterly",IF(MONTH(DS$2)=1,1,IF(MONTH(DS$2)=4,1,IF(MONTH(DS$2)=7,1,IF(MONTH(DS$2)=10,1,0)))),DD_Frequency="Annually",IF(MONTH(DS$2)=1,1,0))*DD_Payment))))</f>
        <v/>
      </c>
      <c r="DU218" s="3" t="str">
        <f t="shared" ref="DU218" ca="1" si="10625">IF($B218="","",IF(DS218&gt;DT218,(DS218-DT218/2)*(rate_A*(DU$1/365)),0))</f>
        <v/>
      </c>
      <c r="DV218" s="3" t="str">
        <f t="shared" ca="1" si="9702"/>
        <v/>
      </c>
      <c r="DW218" s="3" t="str">
        <f t="shared" ref="DW218" ca="1" si="10626">IF($B218="","",DH218*(1+rate_A*DU$1/365))</f>
        <v/>
      </c>
      <c r="DX218" s="3" t="str">
        <f t="shared" ref="DX218" ca="1" si="10627">IF($B218="","",DI218*(1+rate_A*DU$1/365))</f>
        <v/>
      </c>
      <c r="DY218" s="3" t="str">
        <f t="shared" ref="DY218" ca="1" si="10628">IF($B218="","",DJ218*(1+rate_joint*DU$1/365))</f>
        <v/>
      </c>
      <c r="DZ218" s="5" t="str">
        <f t="shared" ca="1" si="9706"/>
        <v/>
      </c>
      <c r="EA218" s="5" t="str" cm="1">
        <f t="array" aca="1" ref="EA218" ca="1">IF(DZ218="","",_xlfn.IFS(DZ218&lt;='Hidden inputs'!$C$15,DZ218*'Hidden inputs'!$D$15,DZ218&lt;='Hidden inputs'!$C$16,'Hidden inputs'!$C$15*'Hidden inputs'!$D$15+(DZ218-'Hidden inputs'!$B$16)*'Hidden inputs'!$D$16,DZ218&lt;='Hidden inputs'!$C$17,'Hidden inputs'!$C$15*'Hidden inputs'!$D$15+('Hidden inputs'!$C$16-'Hidden inputs'!$B$16)*'Hidden inputs'!$D$16+(DZ218-'Hidden inputs'!$B$17)*'Hidden inputs'!$D$17,DZ218&gt;'Hidden inputs'!$B$18,'Hidden inputs'!$C$15*'Hidden inputs'!$D$15+('Hidden inputs'!$C$16-'Hidden inputs'!$B$16)*'Hidden inputs'!$D$16+('Hidden inputs'!$C$17-'Hidden inputs'!$B$17)*'Hidden inputs'!$D$17+(DZ218-'Hidden inputs'!$B$18)*'Hidden inputs'!$D$18))</f>
        <v/>
      </c>
      <c r="EB218" s="10" t="str">
        <f t="shared" ca="1" si="9707"/>
        <v/>
      </c>
      <c r="EC218" s="5" t="str">
        <f t="shared" ca="1" si="9616"/>
        <v/>
      </c>
      <c r="ED218" s="5" t="str">
        <f t="shared" ca="1" si="9617"/>
        <v/>
      </c>
      <c r="EE218" s="5" t="str">
        <f ca="1">IF($B218="","",'Hidden inputs'!$D$11*DV218+'Hidden inputs'!$E$11*DW218)</f>
        <v/>
      </c>
      <c r="EF218" s="11" t="str">
        <f t="shared" ca="1" si="9529"/>
        <v/>
      </c>
      <c r="EG218" s="9" t="str">
        <f t="shared" ca="1" si="9618"/>
        <v/>
      </c>
      <c r="EH218" s="3" t="str">
        <f t="shared" ca="1" si="9619"/>
        <v/>
      </c>
      <c r="EI218" s="5" t="str" cm="1">
        <f t="array" aca="1" ref="EI218" ca="1">IF($B218="","",IF(EH218=0,0,IF(DD_Payment="",0,IF(EH218&lt;_xlfn.IFS(DD_Frequency="Monthly",1,DD_Frequency="Quarterly",IF(MONTH(EH$2)=1,1,IF(MONTH(EH$2)=4,1,IF(MONTH(EH$2)=7,1,IF(MONTH(EH$2)=10,1,0)))),DD_Frequency="Annually",IF(MONTH(EH$2)=1,1,0))*DD_Payment,EH218,_xlfn.IFS(DD_Frequency="Monthly",1,DD_Frequency="Quarterly",IF(MONTH(EH$2)=1,1,IF(MONTH(EH$2)=4,1,IF(MONTH(EH$2)=7,1,IF(MONTH(EH$2)=10,1,0)))),DD_Frequency="Annually",IF(MONTH(EH$2)=1,1,0))*DD_Payment))))</f>
        <v/>
      </c>
      <c r="EJ218" s="3" t="str">
        <f t="shared" ref="EJ218" ca="1" si="10629">IF($B218="","",IF(EH218&gt;EI218,(EH218-EI218/2)*(rate_A*(EJ$1/365)),0))</f>
        <v/>
      </c>
      <c r="EK218" s="3" t="str">
        <f t="shared" ca="1" si="9709"/>
        <v/>
      </c>
      <c r="EL218" s="3" t="str">
        <f t="shared" ref="EL218" ca="1" si="10630">IF($B218="","",DW218*(1+rate_A*EJ$1/365))</f>
        <v/>
      </c>
      <c r="EM218" s="3" t="str">
        <f t="shared" ref="EM218" ca="1" si="10631">IF($B218="","",DX218*(1+rate_A*EJ$1/365))</f>
        <v/>
      </c>
      <c r="EN218" s="3" t="str">
        <f t="shared" ref="EN218" ca="1" si="10632">IF($B218="","",DY218*(1+rate_joint*EJ$1/365))</f>
        <v/>
      </c>
      <c r="EO218" s="5" t="str">
        <f t="shared" ca="1" si="9713"/>
        <v/>
      </c>
      <c r="EP218" s="5" t="str" cm="1">
        <f t="array" aca="1" ref="EP218" ca="1">IF(EO218="","",_xlfn.IFS(EO218&lt;='Hidden inputs'!$C$15,EO218*'Hidden inputs'!$D$15,EO218&lt;='Hidden inputs'!$C$16,'Hidden inputs'!$C$15*'Hidden inputs'!$D$15+(EO218-'Hidden inputs'!$B$16)*'Hidden inputs'!$D$16,EO218&lt;='Hidden inputs'!$C$17,'Hidden inputs'!$C$15*'Hidden inputs'!$D$15+('Hidden inputs'!$C$16-'Hidden inputs'!$B$16)*'Hidden inputs'!$D$16+(EO218-'Hidden inputs'!$B$17)*'Hidden inputs'!$D$17,EO218&gt;'Hidden inputs'!$B$18,'Hidden inputs'!$C$15*'Hidden inputs'!$D$15+('Hidden inputs'!$C$16-'Hidden inputs'!$B$16)*'Hidden inputs'!$D$16+('Hidden inputs'!$C$17-'Hidden inputs'!$B$17)*'Hidden inputs'!$D$17+(EO218-'Hidden inputs'!$B$18)*'Hidden inputs'!$D$18))</f>
        <v/>
      </c>
      <c r="EQ218" s="10" t="str">
        <f t="shared" ca="1" si="9714"/>
        <v/>
      </c>
      <c r="ER218" s="5" t="str">
        <f t="shared" ca="1" si="9624"/>
        <v/>
      </c>
      <c r="ES218" s="5" t="str">
        <f t="shared" ca="1" si="9625"/>
        <v/>
      </c>
      <c r="ET218" s="5" t="str">
        <f ca="1">IF($B218="","",'Hidden inputs'!$D$11*EK218+'Hidden inputs'!$E$11*EL218)</f>
        <v/>
      </c>
      <c r="EU218" s="11" t="str">
        <f t="shared" ca="1" si="9534"/>
        <v/>
      </c>
      <c r="EV218" s="9" t="str">
        <f t="shared" ca="1" si="9626"/>
        <v/>
      </c>
      <c r="EW218" s="3" t="str">
        <f t="shared" ca="1" si="9627"/>
        <v/>
      </c>
      <c r="EX218" s="5" t="str" cm="1">
        <f t="array" aca="1" ref="EX218" ca="1">IF($B218="","",IF(EW218=0,0,IF(DD_Payment="",0,IF(EW218&lt;_xlfn.IFS(DD_Frequency="Monthly",1,DD_Frequency="Quarterly",IF(MONTH(EW$2)=1,1,IF(MONTH(EW$2)=4,1,IF(MONTH(EW$2)=7,1,IF(MONTH(EW$2)=10,1,0)))),DD_Frequency="Annually",IF(MONTH(EW$2)=1,1,0))*DD_Payment,EW218,_xlfn.IFS(DD_Frequency="Monthly",1,DD_Frequency="Quarterly",IF(MONTH(EW$2)=1,1,IF(MONTH(EW$2)=4,1,IF(MONTH(EW$2)=7,1,IF(MONTH(EW$2)=10,1,0)))),DD_Frequency="Annually",IF(MONTH(EW$2)=1,1,0))*DD_Payment))))</f>
        <v/>
      </c>
      <c r="EY218" s="3" t="str">
        <f t="shared" ref="EY218" ca="1" si="10633">IF($B218="","",IF(EW218&gt;EX218,(EW218-EX218/2)*(rate_A*(EY$1/365)),0))</f>
        <v/>
      </c>
      <c r="EZ218" s="3" t="str">
        <f t="shared" ca="1" si="9716"/>
        <v/>
      </c>
      <c r="FA218" s="3" t="str">
        <f t="shared" ref="FA218" ca="1" si="10634">IF($B218="","",EL218*(1+rate_A*EY$1/365))</f>
        <v/>
      </c>
      <c r="FB218" s="3" t="str">
        <f t="shared" ref="FB218" ca="1" si="10635">IF($B218="","",EM218*(1+rate_A*EY$1/365))</f>
        <v/>
      </c>
      <c r="FC218" s="3" t="str">
        <f t="shared" ref="FC218" ca="1" si="10636">IF($B218="","",EN218*(1+rate_joint*EY$1/365))</f>
        <v/>
      </c>
      <c r="FD218" s="5" t="str">
        <f t="shared" ca="1" si="9720"/>
        <v/>
      </c>
      <c r="FE218" s="5" t="str" cm="1">
        <f t="array" aca="1" ref="FE218" ca="1">IF(FD218="","",_xlfn.IFS(FD218&lt;='Hidden inputs'!$C$15,FD218*'Hidden inputs'!$D$15,FD218&lt;='Hidden inputs'!$C$16,'Hidden inputs'!$C$15*'Hidden inputs'!$D$15+(FD218-'Hidden inputs'!$B$16)*'Hidden inputs'!$D$16,FD218&lt;='Hidden inputs'!$C$17,'Hidden inputs'!$C$15*'Hidden inputs'!$D$15+('Hidden inputs'!$C$16-'Hidden inputs'!$B$16)*'Hidden inputs'!$D$16+(FD218-'Hidden inputs'!$B$17)*'Hidden inputs'!$D$17,FD218&gt;'Hidden inputs'!$B$18,'Hidden inputs'!$C$15*'Hidden inputs'!$D$15+('Hidden inputs'!$C$16-'Hidden inputs'!$B$16)*'Hidden inputs'!$D$16+('Hidden inputs'!$C$17-'Hidden inputs'!$B$17)*'Hidden inputs'!$D$17+(FD218-'Hidden inputs'!$B$18)*'Hidden inputs'!$D$18))</f>
        <v/>
      </c>
      <c r="FF218" s="10" t="str">
        <f t="shared" ca="1" si="9721"/>
        <v/>
      </c>
      <c r="FG218" s="5" t="str">
        <f t="shared" ca="1" si="9632"/>
        <v/>
      </c>
      <c r="FH218" s="5" t="str">
        <f t="shared" ca="1" si="9633"/>
        <v/>
      </c>
      <c r="FI218" s="5" t="str">
        <f ca="1">IF($B218="","",'Hidden inputs'!$D$11*EZ218+'Hidden inputs'!$E$11*FA218)</f>
        <v/>
      </c>
      <c r="FJ218" s="11" t="str">
        <f t="shared" ca="1" si="9539"/>
        <v/>
      </c>
      <c r="FK218" s="9" t="str">
        <f t="shared" ca="1" si="9634"/>
        <v/>
      </c>
      <c r="FL218" s="3" t="str">
        <f t="shared" ca="1" si="9635"/>
        <v/>
      </c>
      <c r="FM218" s="5" t="str" cm="1">
        <f t="array" aca="1" ref="FM218" ca="1">IF($B218="","",IF(FL218=0,0,IF(DD_Payment="",0,IF(FL218&lt;_xlfn.IFS(DD_Frequency="Monthly",1,DD_Frequency="Quarterly",IF(MONTH(FL$2)=1,1,IF(MONTH(FL$2)=4,1,IF(MONTH(FL$2)=7,1,IF(MONTH(FL$2)=10,1,0)))),DD_Frequency="Annually",IF(MONTH(FL$2)=1,1,0))*DD_Payment,FL218,_xlfn.IFS(DD_Frequency="Monthly",1,DD_Frequency="Quarterly",IF(MONTH(FL$2)=1,1,IF(MONTH(FL$2)=4,1,IF(MONTH(FL$2)=7,1,IF(MONTH(FL$2)=10,1,0)))),DD_Frequency="Annually",IF(MONTH(FL$2)=1,1,0))*DD_Payment))))</f>
        <v/>
      </c>
      <c r="FN218" s="3" t="str">
        <f t="shared" ref="FN218" ca="1" si="10637">IF($B218="","",IF(FL218&gt;FM218,(FL218-FM218/2)*(rate_A*(FN$1/365)),0))</f>
        <v/>
      </c>
      <c r="FO218" s="3" t="str">
        <f t="shared" ca="1" si="9723"/>
        <v/>
      </c>
      <c r="FP218" s="3" t="str">
        <f t="shared" ref="FP218" ca="1" si="10638">IF($B218="","",FA218*(1+rate_A*FN$1/365))</f>
        <v/>
      </c>
      <c r="FQ218" s="3" t="str">
        <f t="shared" ref="FQ218" ca="1" si="10639">IF($B218="","",FB218*(1+rate_A*FN$1/365))</f>
        <v/>
      </c>
      <c r="FR218" s="3" t="str">
        <f t="shared" ref="FR218" ca="1" si="10640">IF($B218="","",FC218*(1+rate_joint*FN$1/365))</f>
        <v/>
      </c>
      <c r="FS218" s="5" t="str">
        <f t="shared" ca="1" si="9727"/>
        <v/>
      </c>
      <c r="FT218" s="5" t="str" cm="1">
        <f t="array" aca="1" ref="FT218" ca="1">IF(FS218="","",_xlfn.IFS(FS218&lt;='Hidden inputs'!$C$15,FS218*'Hidden inputs'!$D$15,FS218&lt;='Hidden inputs'!$C$16,'Hidden inputs'!$C$15*'Hidden inputs'!$D$15+(FS218-'Hidden inputs'!$B$16)*'Hidden inputs'!$D$16,FS218&lt;='Hidden inputs'!$C$17,'Hidden inputs'!$C$15*'Hidden inputs'!$D$15+('Hidden inputs'!$C$16-'Hidden inputs'!$B$16)*'Hidden inputs'!$D$16+(FS218-'Hidden inputs'!$B$17)*'Hidden inputs'!$D$17,FS218&gt;'Hidden inputs'!$B$18,'Hidden inputs'!$C$15*'Hidden inputs'!$D$15+('Hidden inputs'!$C$16-'Hidden inputs'!$B$16)*'Hidden inputs'!$D$16+('Hidden inputs'!$C$17-'Hidden inputs'!$B$17)*'Hidden inputs'!$D$17+(FS218-'Hidden inputs'!$B$18)*'Hidden inputs'!$D$18))</f>
        <v/>
      </c>
      <c r="FU218" s="10" t="str">
        <f t="shared" ca="1" si="9728"/>
        <v/>
      </c>
      <c r="FV218" s="5" t="str">
        <f t="shared" ca="1" si="9640"/>
        <v/>
      </c>
      <c r="FW218" s="5" t="str">
        <f t="shared" ca="1" si="9641"/>
        <v/>
      </c>
      <c r="FX218" s="5" t="str">
        <f ca="1">IF($B218="","",'Hidden inputs'!$D$11*FO218+'Hidden inputs'!$E$11*FP218)</f>
        <v/>
      </c>
      <c r="FY218" s="11" t="str">
        <f t="shared" ca="1" si="9544"/>
        <v/>
      </c>
      <c r="FZ218" s="9" t="str">
        <f t="shared" ca="1" si="9642"/>
        <v/>
      </c>
      <c r="GA218" s="5" t="str">
        <f t="shared" ca="1" si="9643"/>
        <v/>
      </c>
      <c r="GB218" s="5" t="str">
        <f t="shared" ca="1" si="9644"/>
        <v/>
      </c>
      <c r="GC218" s="5" t="str">
        <f t="shared" ca="1" si="9545"/>
        <v/>
      </c>
      <c r="GD218" s="5" t="str">
        <f t="shared" ca="1" si="9546"/>
        <v/>
      </c>
    </row>
    <row r="219" spans="1:186" x14ac:dyDescent="0.35">
      <c r="A219" s="2"/>
      <c r="B219" s="6" t="str">
        <f t="shared" ca="1" si="9547"/>
        <v/>
      </c>
      <c r="C219" s="5" t="str">
        <f t="shared" ca="1" si="9645"/>
        <v/>
      </c>
      <c r="D219" s="5" t="str" cm="1">
        <f t="array" aca="1" ref="D219" ca="1">IF($B219="","",IF(C219=0,0,IF(DD_Payment="",0,IF(C219&lt;_xlfn.IFS(DD_Frequency="Monthly",1,DD_Frequency="Quarterly",IF(MONTH(C$2)=1,1,IF(MONTH(C$2)=4,1,IF(MONTH(C$2)=7,1,IF(MONTH(C$2)=10,1,0)))),DD_Frequency="Annually",IF(MONTH(C$2)=1,1,0))*DD_Payment,C219,_xlfn.IFS(DD_Frequency="Monthly",1,DD_Frequency="Quarterly",IF(MONTH(C$2)=1,1,IF(MONTH(C$2)=4,1,IF(MONTH(C$2)=7,1,IF(MONTH(C$2)=10,1,0)))),DD_Frequency="Annually",IF(MONTH(C$2)=1,1,0))*DD_Payment))))</f>
        <v/>
      </c>
      <c r="E219" s="5" t="str">
        <f t="shared" ref="E219" ca="1" si="10641">IF(B219="","",IF(C219&gt;D219,(C219-D219/2)*(rate_A*(E$1/365)),0))</f>
        <v/>
      </c>
      <c r="F219" s="5" t="str">
        <f t="shared" ca="1" si="9549"/>
        <v/>
      </c>
      <c r="G219" s="5" t="str">
        <f t="shared" ref="G219" ca="1" si="10642">IF(B219="","",G218*(1+rate_A*E$1/365))</f>
        <v/>
      </c>
      <c r="H219" s="5" t="str">
        <f t="shared" ref="H219" ca="1" si="10643">IF(B219="","",H218*(1+rate_A*E$1/365))</f>
        <v/>
      </c>
      <c r="I219" s="5" t="str">
        <f t="shared" ref="I219" ca="1" si="10644">IF(B219="","",I218*(1+rate_joint*E$1/365))</f>
        <v/>
      </c>
      <c r="J219" s="5" t="str">
        <f t="shared" ca="1" si="9650"/>
        <v/>
      </c>
      <c r="K219" s="5" t="str" cm="1">
        <f t="array" aca="1" ref="K219" ca="1">IF(J219="","",_xlfn.IFS(J219&lt;='Hidden inputs'!$C$15,J219*'Hidden inputs'!$D$15,J219&lt;='Hidden inputs'!$C$16,'Hidden inputs'!$C$15*'Hidden inputs'!$D$15+(J219-'Hidden inputs'!$B$16)*'Hidden inputs'!$D$16,J219&lt;='Hidden inputs'!$C$17,'Hidden inputs'!$C$15*'Hidden inputs'!$D$15+('Hidden inputs'!$C$16-'Hidden inputs'!$B$16)*'Hidden inputs'!$D$16+(J219-'Hidden inputs'!$B$17)*'Hidden inputs'!$D$17,J219&gt;'Hidden inputs'!$B$18,'Hidden inputs'!$C$15*'Hidden inputs'!$D$15+('Hidden inputs'!$C$16-'Hidden inputs'!$B$16)*'Hidden inputs'!$D$16+('Hidden inputs'!$C$17-'Hidden inputs'!$B$17)*'Hidden inputs'!$D$17+(J219-'Hidden inputs'!$B$18)*'Hidden inputs'!$D$18))</f>
        <v/>
      </c>
      <c r="L219" s="11" t="str">
        <f t="shared" ca="1" si="9651"/>
        <v/>
      </c>
      <c r="M219" s="5" t="str">
        <f t="shared" ca="1" si="9553"/>
        <v/>
      </c>
      <c r="N219" s="5" t="str">
        <f t="shared" ca="1" si="9554"/>
        <v/>
      </c>
      <c r="O219" s="5" t="str">
        <f ca="1">IF(B219="","",'Hidden inputs'!$D$11*F219+'Hidden inputs'!$E$11*G219)</f>
        <v/>
      </c>
      <c r="P219" s="11" t="str">
        <f t="shared" ca="1" si="9488"/>
        <v/>
      </c>
      <c r="Q219" s="20" t="str">
        <f t="shared" ca="1" si="9489"/>
        <v/>
      </c>
      <c r="R219" s="3" t="str">
        <f t="shared" ca="1" si="9555"/>
        <v/>
      </c>
      <c r="S219" s="5" t="str" cm="1">
        <f t="array" aca="1" ref="S219" ca="1">IF($B219="","",IF(R219=0,0,IF(DD_Payment="",0,IF(R219&lt;_xlfn.IFS(DD_Frequency="Monthly",1,DD_Frequency="Quarterly",IF(MONTH(R$2)=1,1,IF(MONTH(R$2)=4,1,IF(MONTH(R$2)=7,1,IF(MONTH(R$2)=10,1,0)))),DD_Frequency="Annually",IF(MONTH(R$2)=1,1,0))*DD_Payment,R219,_xlfn.IFS(DD_Frequency="Monthly",1,DD_Frequency="Quarterly",IF(MONTH(R$2)=1,1,IF(MONTH(R$2)=4,1,IF(MONTH(R$2)=7,1,IF(MONTH(R$2)=10,1,0)))),DD_Frequency="Annually",IF(MONTH(R$2)=1,1,0))*DD_Payment))))</f>
        <v/>
      </c>
      <c r="T219" s="3" t="str">
        <f t="shared" ref="T219" ca="1" si="10645">IF(B219="","",IF(R219&gt;S219,(R219-S219/2)*(rate_A*((T$1+A219)/365)),0))</f>
        <v/>
      </c>
      <c r="U219" s="3" t="str">
        <f t="shared" ca="1" si="9557"/>
        <v/>
      </c>
      <c r="V219" s="3" t="str">
        <f t="shared" ref="V219" ca="1" si="10646">IF(B219="","",G219*(1+rate_A*(T$1+A219)/365))</f>
        <v/>
      </c>
      <c r="W219" s="3" t="str">
        <f t="shared" ref="W219" ca="1" si="10647">IF(B219="","",H219*(1+rate_A*(T$1+A219)/365))</f>
        <v/>
      </c>
      <c r="X219" s="3" t="str">
        <f t="shared" ref="X219" ca="1" si="10648">IF(B219="","",I219*(1+rate_joint*(T$1+A219)/365))</f>
        <v/>
      </c>
      <c r="Y219" s="5" t="str">
        <f t="shared" ca="1" si="9656"/>
        <v/>
      </c>
      <c r="Z219" s="5" t="str" cm="1">
        <f t="array" aca="1" ref="Z219" ca="1">IF(Y219="","",_xlfn.IFS(Y219&lt;='Hidden inputs'!$C$15,Y219*'Hidden inputs'!$D$15,Y219&lt;='Hidden inputs'!$C$16,'Hidden inputs'!$C$15*'Hidden inputs'!$D$15+(Y219-'Hidden inputs'!$B$16)*'Hidden inputs'!$D$16,Y219&lt;='Hidden inputs'!$C$17,'Hidden inputs'!$C$15*'Hidden inputs'!$D$15+('Hidden inputs'!$C$16-'Hidden inputs'!$B$16)*'Hidden inputs'!$D$16+(Y219-'Hidden inputs'!$B$17)*'Hidden inputs'!$D$17,Y219&gt;'Hidden inputs'!$B$18,'Hidden inputs'!$C$15*'Hidden inputs'!$D$15+('Hidden inputs'!$C$16-'Hidden inputs'!$B$16)*'Hidden inputs'!$D$16+('Hidden inputs'!$C$17-'Hidden inputs'!$B$17)*'Hidden inputs'!$D$17+(Y219-'Hidden inputs'!$B$18)*'Hidden inputs'!$D$18))</f>
        <v/>
      </c>
      <c r="AA219" s="10" t="str">
        <f t="shared" ca="1" si="9657"/>
        <v/>
      </c>
      <c r="AB219" s="5" t="str">
        <f t="shared" ca="1" si="9561"/>
        <v/>
      </c>
      <c r="AC219" s="5" t="str">
        <f t="shared" ca="1" si="9658"/>
        <v/>
      </c>
      <c r="AD219" s="5" t="str">
        <f ca="1">IF(B219="","",'Hidden inputs'!$D$11*U219+'Hidden inputs'!$E$11*V219)</f>
        <v/>
      </c>
      <c r="AE219" s="11" t="str">
        <f t="shared" ca="1" si="9494"/>
        <v/>
      </c>
      <c r="AF219" s="9" t="str">
        <f t="shared" ca="1" si="9562"/>
        <v/>
      </c>
      <c r="AG219" s="3" t="str">
        <f t="shared" ca="1" si="9563"/>
        <v/>
      </c>
      <c r="AH219" s="5" t="str" cm="1">
        <f t="array" aca="1" ref="AH219" ca="1">IF($B219="","",IF(AG219=0,0,IF(DD_Payment="",0,IF(AG219&lt;_xlfn.IFS(DD_Frequency="Monthly",1,DD_Frequency="Quarterly",IF(MONTH(AG$2)=1,1,IF(MONTH(AG$2)=4,1,IF(MONTH(AG$2)=7,1,IF(MONTH(AG$2)=10,1,0)))),DD_Frequency="Annually",IF(MONTH(AG$2)=1,1,0))*DD_Payment,AG219,_xlfn.IFS(DD_Frequency="Monthly",1,DD_Frequency="Quarterly",IF(MONTH(AG$2)=1,1,IF(MONTH(AG$2)=4,1,IF(MONTH(AG$2)=7,1,IF(MONTH(AG$2)=10,1,0)))),DD_Frequency="Annually",IF(MONTH(AG$2)=1,1,0))*DD_Payment))))</f>
        <v/>
      </c>
      <c r="AI219" s="3" t="str">
        <f t="shared" ref="AI219" ca="1" si="10649">IF($B219="","",IF(AG219&gt;AH219,(AG219-AH219/2)*(rate_A*(AI$1/365)),0))</f>
        <v/>
      </c>
      <c r="AJ219" s="3" t="str">
        <f t="shared" ca="1" si="9660"/>
        <v/>
      </c>
      <c r="AK219" s="3" t="str">
        <f t="shared" ref="AK219" ca="1" si="10650">IF($B219="","",V219*(1+rate_A*AI$1/365))</f>
        <v/>
      </c>
      <c r="AL219" s="3" t="str">
        <f t="shared" ref="AL219" ca="1" si="10651">IF($B219="","",W219*(1+rate_A*AI$1/365))</f>
        <v/>
      </c>
      <c r="AM219" s="3" t="str">
        <f t="shared" ref="AM219" ca="1" si="10652">IF($B219="","",X219*(1+rate_joint*AI$1/365))</f>
        <v/>
      </c>
      <c r="AN219" s="5" t="str">
        <f t="shared" ca="1" si="9664"/>
        <v/>
      </c>
      <c r="AO219" s="5" t="str" cm="1">
        <f t="array" aca="1" ref="AO219" ca="1">IF(AN219="","",_xlfn.IFS(AN219&lt;='Hidden inputs'!$C$15,AN219*'Hidden inputs'!$D$15,AN219&lt;='Hidden inputs'!$C$16,'Hidden inputs'!$C$15*'Hidden inputs'!$D$15+(AN219-'Hidden inputs'!$B$16)*'Hidden inputs'!$D$16,AN219&lt;='Hidden inputs'!$C$17,'Hidden inputs'!$C$15*'Hidden inputs'!$D$15+('Hidden inputs'!$C$16-'Hidden inputs'!$B$16)*'Hidden inputs'!$D$16+(AN219-'Hidden inputs'!$B$17)*'Hidden inputs'!$D$17,AN219&gt;'Hidden inputs'!$B$18,'Hidden inputs'!$C$15*'Hidden inputs'!$D$15+('Hidden inputs'!$C$16-'Hidden inputs'!$B$16)*'Hidden inputs'!$D$16+('Hidden inputs'!$C$17-'Hidden inputs'!$B$17)*'Hidden inputs'!$D$17+(AN219-'Hidden inputs'!$B$18)*'Hidden inputs'!$D$18))</f>
        <v/>
      </c>
      <c r="AP219" s="10" t="str">
        <f t="shared" ca="1" si="9665"/>
        <v/>
      </c>
      <c r="AQ219" s="5" t="str">
        <f t="shared" ca="1" si="9568"/>
        <v/>
      </c>
      <c r="AR219" s="5" t="str">
        <f t="shared" ca="1" si="9569"/>
        <v/>
      </c>
      <c r="AS219" s="5" t="str">
        <f ca="1">IF($B219="","",'Hidden inputs'!$D$11*AJ219+'Hidden inputs'!$E$11*AK219)</f>
        <v/>
      </c>
      <c r="AT219" s="11" t="str">
        <f t="shared" ca="1" si="9499"/>
        <v/>
      </c>
      <c r="AU219" s="9" t="str">
        <f t="shared" ca="1" si="9570"/>
        <v/>
      </c>
      <c r="AV219" s="3" t="str">
        <f t="shared" ca="1" si="9571"/>
        <v/>
      </c>
      <c r="AW219" s="5" t="str" cm="1">
        <f t="array" aca="1" ref="AW219" ca="1">IF($B219="","",IF(AV219=0,0,IF(DD_Payment="",0,IF(AV219&lt;_xlfn.IFS(DD_Frequency="Monthly",1,DD_Frequency="Quarterly",IF(MONTH(AV$2)=1,1,IF(MONTH(AV$2)=4,1,IF(MONTH(AV$2)=7,1,IF(MONTH(AV$2)=10,1,0)))),DD_Frequency="Annually",IF(MONTH(AV$2)=1,1,0))*DD_Payment,AV219,_xlfn.IFS(DD_Frequency="Monthly",1,DD_Frequency="Quarterly",IF(MONTH(AV$2)=1,1,IF(MONTH(AV$2)=4,1,IF(MONTH(AV$2)=7,1,IF(MONTH(AV$2)=10,1,0)))),DD_Frequency="Annually",IF(MONTH(AV$2)=1,1,0))*DD_Payment))))</f>
        <v/>
      </c>
      <c r="AX219" s="3" t="str">
        <f t="shared" ref="AX219" ca="1" si="10653">IF($B219="","",IF(AV219&gt;AW219,(AV219-AW219/2)*(rate_A*(AX$1/365)),0))</f>
        <v/>
      </c>
      <c r="AY219" s="3" t="str">
        <f t="shared" ca="1" si="9667"/>
        <v/>
      </c>
      <c r="AZ219" s="3" t="str">
        <f t="shared" ref="AZ219" ca="1" si="10654">IF($B219="","",AK219*(1+rate_A*AX$1/365))</f>
        <v/>
      </c>
      <c r="BA219" s="3" t="str">
        <f t="shared" ref="BA219" ca="1" si="10655">IF($B219="","",AL219*(1+rate_A*AX$1/365))</f>
        <v/>
      </c>
      <c r="BB219" s="3" t="str">
        <f t="shared" ref="BB219" ca="1" si="10656">IF($B219="","",AM219*(1+rate_joint*AX$1/365))</f>
        <v/>
      </c>
      <c r="BC219" s="5" t="str">
        <f t="shared" ca="1" si="9671"/>
        <v/>
      </c>
      <c r="BD219" s="5" t="str" cm="1">
        <f t="array" aca="1" ref="BD219" ca="1">IF(BC219="","",_xlfn.IFS(BC219&lt;='Hidden inputs'!$C$15,BC219*'Hidden inputs'!$D$15,BC219&lt;='Hidden inputs'!$C$16,'Hidden inputs'!$C$15*'Hidden inputs'!$D$15+(BC219-'Hidden inputs'!$B$16)*'Hidden inputs'!$D$16,BC219&lt;='Hidden inputs'!$C$17,'Hidden inputs'!$C$15*'Hidden inputs'!$D$15+('Hidden inputs'!$C$16-'Hidden inputs'!$B$16)*'Hidden inputs'!$D$16+(BC219-'Hidden inputs'!$B$17)*'Hidden inputs'!$D$17,BC219&gt;'Hidden inputs'!$B$18,'Hidden inputs'!$C$15*'Hidden inputs'!$D$15+('Hidden inputs'!$C$16-'Hidden inputs'!$B$16)*'Hidden inputs'!$D$16+('Hidden inputs'!$C$17-'Hidden inputs'!$B$17)*'Hidden inputs'!$D$17+(BC219-'Hidden inputs'!$B$18)*'Hidden inputs'!$D$18))</f>
        <v/>
      </c>
      <c r="BE219" s="10" t="str">
        <f t="shared" ca="1" si="9672"/>
        <v/>
      </c>
      <c r="BF219" s="5" t="str">
        <f t="shared" ca="1" si="9576"/>
        <v/>
      </c>
      <c r="BG219" s="5" t="str">
        <f t="shared" ca="1" si="9577"/>
        <v/>
      </c>
      <c r="BH219" s="5" t="str">
        <f ca="1">IF($B219="","",'Hidden inputs'!$D$11*AY219+'Hidden inputs'!$E$11*AZ219)</f>
        <v/>
      </c>
      <c r="BI219" s="11" t="str">
        <f t="shared" ca="1" si="9504"/>
        <v/>
      </c>
      <c r="BJ219" s="9" t="str">
        <f t="shared" ca="1" si="9578"/>
        <v/>
      </c>
      <c r="BK219" s="3" t="str">
        <f t="shared" ca="1" si="9579"/>
        <v/>
      </c>
      <c r="BL219" s="5" t="str" cm="1">
        <f t="array" aca="1" ref="BL219" ca="1">IF($B219="","",IF(BK219=0,0,IF(DD_Payment="",0,IF(BK219&lt;_xlfn.IFS(DD_Frequency="Monthly",1,DD_Frequency="Quarterly",IF(MONTH(BK$2)=1,1,IF(MONTH(BK$2)=4,1,IF(MONTH(BK$2)=7,1,IF(MONTH(BK$2)=10,1,0)))),DD_Frequency="Annually",IF(MONTH(BK$2)=1,1,0))*DD_Payment,BK219,_xlfn.IFS(DD_Frequency="Monthly",1,DD_Frequency="Quarterly",IF(MONTH(BK$2)=1,1,IF(MONTH(BK$2)=4,1,IF(MONTH(BK$2)=7,1,IF(MONTH(BK$2)=10,1,0)))),DD_Frequency="Annually",IF(MONTH(BK$2)=1,1,0))*DD_Payment))))</f>
        <v/>
      </c>
      <c r="BM219" s="3" t="str">
        <f t="shared" ref="BM219" ca="1" si="10657">IF($B219="","",IF(BK219&gt;BL219,(BK219-BL219/2)*(rate_A*(BM$1/365)),0))</f>
        <v/>
      </c>
      <c r="BN219" s="3" t="str">
        <f t="shared" ca="1" si="9674"/>
        <v/>
      </c>
      <c r="BO219" s="3" t="str">
        <f t="shared" ref="BO219" ca="1" si="10658">IF($B219="","",AZ219*(1+rate_A*BM$1/365))</f>
        <v/>
      </c>
      <c r="BP219" s="3" t="str">
        <f t="shared" ref="BP219" ca="1" si="10659">IF($B219="","",BA219*(1+rate_A*BM$1/365))</f>
        <v/>
      </c>
      <c r="BQ219" s="3" t="str">
        <f t="shared" ref="BQ219" ca="1" si="10660">IF($B219="","",BB219*(1+rate_joint*BM$1/365))</f>
        <v/>
      </c>
      <c r="BR219" s="5" t="str">
        <f t="shared" ca="1" si="9678"/>
        <v/>
      </c>
      <c r="BS219" s="5" t="str" cm="1">
        <f t="array" aca="1" ref="BS219" ca="1">IF(BR219="","",_xlfn.IFS(BR219&lt;='Hidden inputs'!$C$15,BR219*'Hidden inputs'!$D$15,BR219&lt;='Hidden inputs'!$C$16,'Hidden inputs'!$C$15*'Hidden inputs'!$D$15+(BR219-'Hidden inputs'!$B$16)*'Hidden inputs'!$D$16,BR219&lt;='Hidden inputs'!$C$17,'Hidden inputs'!$C$15*'Hidden inputs'!$D$15+('Hidden inputs'!$C$16-'Hidden inputs'!$B$16)*'Hidden inputs'!$D$16+(BR219-'Hidden inputs'!$B$17)*'Hidden inputs'!$D$17,BR219&gt;'Hidden inputs'!$B$18,'Hidden inputs'!$C$15*'Hidden inputs'!$D$15+('Hidden inputs'!$C$16-'Hidden inputs'!$B$16)*'Hidden inputs'!$D$16+('Hidden inputs'!$C$17-'Hidden inputs'!$B$17)*'Hidden inputs'!$D$17+(BR219-'Hidden inputs'!$B$18)*'Hidden inputs'!$D$18))</f>
        <v/>
      </c>
      <c r="BT219" s="10" t="str">
        <f t="shared" ca="1" si="9679"/>
        <v/>
      </c>
      <c r="BU219" s="5" t="str">
        <f t="shared" ca="1" si="9584"/>
        <v/>
      </c>
      <c r="BV219" s="5" t="str">
        <f t="shared" ca="1" si="9585"/>
        <v/>
      </c>
      <c r="BW219" s="5" t="str">
        <f ca="1">IF($B219="","",'Hidden inputs'!$D$11*BN219+'Hidden inputs'!$E$11*BO219)</f>
        <v/>
      </c>
      <c r="BX219" s="11" t="str">
        <f t="shared" ca="1" si="9509"/>
        <v/>
      </c>
      <c r="BY219" s="9" t="str">
        <f t="shared" ca="1" si="9586"/>
        <v/>
      </c>
      <c r="BZ219" s="3" t="str">
        <f t="shared" ca="1" si="9587"/>
        <v/>
      </c>
      <c r="CA219" s="5" t="str" cm="1">
        <f t="array" aca="1" ref="CA219" ca="1">IF($B219="","",IF(BZ219=0,0,IF(DD_Payment="",0,IF(BZ219&lt;_xlfn.IFS(DD_Frequency="Monthly",1,DD_Frequency="Quarterly",IF(MONTH(BZ$2)=1,1,IF(MONTH(BZ$2)=4,1,IF(MONTH(BZ$2)=7,1,IF(MONTH(BZ$2)=10,1,0)))),DD_Frequency="Annually",IF(MONTH(BZ$2)=1,1,0))*DD_Payment,BZ219,_xlfn.IFS(DD_Frequency="Monthly",1,DD_Frequency="Quarterly",IF(MONTH(BZ$2)=1,1,IF(MONTH(BZ$2)=4,1,IF(MONTH(BZ$2)=7,1,IF(MONTH(BZ$2)=10,1,0)))),DD_Frequency="Annually",IF(MONTH(BZ$2)=1,1,0))*DD_Payment))))</f>
        <v/>
      </c>
      <c r="CB219" s="3" t="str">
        <f t="shared" ref="CB219" ca="1" si="10661">IF($B219="","",IF(BZ219&gt;CA219,(BZ219-CA219/2)*(rate_A*(CB$1/365)),0))</f>
        <v/>
      </c>
      <c r="CC219" s="3" t="str">
        <f t="shared" ca="1" si="9681"/>
        <v/>
      </c>
      <c r="CD219" s="3" t="str">
        <f t="shared" ref="CD219" ca="1" si="10662">IF($B219="","",BO219*(1+rate_A*CB$1/365))</f>
        <v/>
      </c>
      <c r="CE219" s="3" t="str">
        <f t="shared" ref="CE219" ca="1" si="10663">IF($B219="","",BP219*(1+rate_A*CB$1/365))</f>
        <v/>
      </c>
      <c r="CF219" s="3" t="str">
        <f t="shared" ref="CF219" ca="1" si="10664">IF($B219="","",BQ219*(1+rate_joint*CB$1/365))</f>
        <v/>
      </c>
      <c r="CG219" s="5" t="str">
        <f t="shared" ca="1" si="9685"/>
        <v/>
      </c>
      <c r="CH219" s="5" t="str" cm="1">
        <f t="array" aca="1" ref="CH219" ca="1">IF(CG219="","",_xlfn.IFS(CG219&lt;='Hidden inputs'!$C$15,CG219*'Hidden inputs'!$D$15,CG219&lt;='Hidden inputs'!$C$16,'Hidden inputs'!$C$15*'Hidden inputs'!$D$15+(CG219-'Hidden inputs'!$B$16)*'Hidden inputs'!$D$16,CG219&lt;='Hidden inputs'!$C$17,'Hidden inputs'!$C$15*'Hidden inputs'!$D$15+('Hidden inputs'!$C$16-'Hidden inputs'!$B$16)*'Hidden inputs'!$D$16+(CG219-'Hidden inputs'!$B$17)*'Hidden inputs'!$D$17,CG219&gt;'Hidden inputs'!$B$18,'Hidden inputs'!$C$15*'Hidden inputs'!$D$15+('Hidden inputs'!$C$16-'Hidden inputs'!$B$16)*'Hidden inputs'!$D$16+('Hidden inputs'!$C$17-'Hidden inputs'!$B$17)*'Hidden inputs'!$D$17+(CG219-'Hidden inputs'!$B$18)*'Hidden inputs'!$D$18))</f>
        <v/>
      </c>
      <c r="CI219" s="10" t="str">
        <f t="shared" ca="1" si="9686"/>
        <v/>
      </c>
      <c r="CJ219" s="5" t="str">
        <f t="shared" ca="1" si="9592"/>
        <v/>
      </c>
      <c r="CK219" s="5" t="str">
        <f t="shared" ca="1" si="9593"/>
        <v/>
      </c>
      <c r="CL219" s="5" t="str">
        <f ca="1">IF($B219="","",'Hidden inputs'!$D$11*CC219+'Hidden inputs'!$E$11*CD219)</f>
        <v/>
      </c>
      <c r="CM219" s="11" t="str">
        <f t="shared" ca="1" si="9514"/>
        <v/>
      </c>
      <c r="CN219" s="9" t="str">
        <f t="shared" ca="1" si="9594"/>
        <v/>
      </c>
      <c r="CO219" s="3" t="str">
        <f t="shared" ca="1" si="9595"/>
        <v/>
      </c>
      <c r="CP219" s="5" t="str" cm="1">
        <f t="array" aca="1" ref="CP219" ca="1">IF($B219="","",IF(CO219=0,0,IF(DD_Payment="",0,IF(CO219&lt;_xlfn.IFS(DD_Frequency="Monthly",1,DD_Frequency="Quarterly",IF(MONTH(CO$2)=1,1,IF(MONTH(CO$2)=4,1,IF(MONTH(CO$2)=7,1,IF(MONTH(CO$2)=10,1,0)))),DD_Frequency="Annually",IF(MONTH(CO$2)=1,1,0))*DD_Payment,CO219,_xlfn.IFS(DD_Frequency="Monthly",1,DD_Frequency="Quarterly",IF(MONTH(CO$2)=1,1,IF(MONTH(CO$2)=4,1,IF(MONTH(CO$2)=7,1,IF(MONTH(CO$2)=10,1,0)))),DD_Frequency="Annually",IF(MONTH(CO$2)=1,1,0))*DD_Payment))))</f>
        <v/>
      </c>
      <c r="CQ219" s="3" t="str">
        <f t="shared" ref="CQ219" ca="1" si="10665">IF($B219="","",IF(CO219&gt;CP219,(CO219-CP219/2)*(rate_A*(CQ$1/365)),0))</f>
        <v/>
      </c>
      <c r="CR219" s="3" t="str">
        <f t="shared" ca="1" si="9688"/>
        <v/>
      </c>
      <c r="CS219" s="3" t="str">
        <f t="shared" ref="CS219" ca="1" si="10666">IF($B219="","",CD219*(1+rate_A*CQ$1/365))</f>
        <v/>
      </c>
      <c r="CT219" s="3" t="str">
        <f t="shared" ref="CT219" ca="1" si="10667">IF($B219="","",CE219*(1+rate_A*CQ$1/365))</f>
        <v/>
      </c>
      <c r="CU219" s="3" t="str">
        <f t="shared" ref="CU219" ca="1" si="10668">IF($B219="","",CF219*(1+rate_joint*CQ$1/365))</f>
        <v/>
      </c>
      <c r="CV219" s="5" t="str">
        <f t="shared" ca="1" si="9692"/>
        <v/>
      </c>
      <c r="CW219" s="5" t="str" cm="1">
        <f t="array" aca="1" ref="CW219" ca="1">IF(CV219="","",_xlfn.IFS(CV219&lt;='Hidden inputs'!$C$15,CV219*'Hidden inputs'!$D$15,CV219&lt;='Hidden inputs'!$C$16,'Hidden inputs'!$C$15*'Hidden inputs'!$D$15+(CV219-'Hidden inputs'!$B$16)*'Hidden inputs'!$D$16,CV219&lt;='Hidden inputs'!$C$17,'Hidden inputs'!$C$15*'Hidden inputs'!$D$15+('Hidden inputs'!$C$16-'Hidden inputs'!$B$16)*'Hidden inputs'!$D$16+(CV219-'Hidden inputs'!$B$17)*'Hidden inputs'!$D$17,CV219&gt;'Hidden inputs'!$B$18,'Hidden inputs'!$C$15*'Hidden inputs'!$D$15+('Hidden inputs'!$C$16-'Hidden inputs'!$B$16)*'Hidden inputs'!$D$16+('Hidden inputs'!$C$17-'Hidden inputs'!$B$17)*'Hidden inputs'!$D$17+(CV219-'Hidden inputs'!$B$18)*'Hidden inputs'!$D$18))</f>
        <v/>
      </c>
      <c r="CX219" s="10" t="str">
        <f t="shared" ca="1" si="9693"/>
        <v/>
      </c>
      <c r="CY219" s="5" t="str">
        <f t="shared" ca="1" si="9600"/>
        <v/>
      </c>
      <c r="CZ219" s="5" t="str">
        <f t="shared" ca="1" si="9601"/>
        <v/>
      </c>
      <c r="DA219" s="5" t="str">
        <f ca="1">IF($B219="","",'Hidden inputs'!$D$11*CR219+'Hidden inputs'!$E$11*CS219)</f>
        <v/>
      </c>
      <c r="DB219" s="11" t="str">
        <f t="shared" ca="1" si="9519"/>
        <v/>
      </c>
      <c r="DC219" s="9" t="str">
        <f t="shared" ca="1" si="9602"/>
        <v/>
      </c>
      <c r="DD219" s="3" t="str">
        <f t="shared" ca="1" si="9603"/>
        <v/>
      </c>
      <c r="DE219" s="5" t="str" cm="1">
        <f t="array" aca="1" ref="DE219" ca="1">IF($B219="","",IF(DD219=0,0,IF(DD_Payment="",0,IF(DD219&lt;_xlfn.IFS(DD_Frequency="Monthly",1,DD_Frequency="Quarterly",IF(MONTH(DD$2)=1,1,IF(MONTH(DD$2)=4,1,IF(MONTH(DD$2)=7,1,IF(MONTH(DD$2)=10,1,0)))),DD_Frequency="Annually",IF(MONTH(DD$2)=1,1,0))*DD_Payment,DD219,_xlfn.IFS(DD_Frequency="Monthly",1,DD_Frequency="Quarterly",IF(MONTH(DD$2)=1,1,IF(MONTH(DD$2)=4,1,IF(MONTH(DD$2)=7,1,IF(MONTH(DD$2)=10,1,0)))),DD_Frequency="Annually",IF(MONTH(DD$2)=1,1,0))*DD_Payment))))</f>
        <v/>
      </c>
      <c r="DF219" s="3" t="str">
        <f t="shared" ref="DF219" ca="1" si="10669">IF($B219="","",IF(DD219&gt;DE219,(DD219-DE219/2)*(rate_A*(DF$1/365)),0))</f>
        <v/>
      </c>
      <c r="DG219" s="3" t="str">
        <f t="shared" ca="1" si="9695"/>
        <v/>
      </c>
      <c r="DH219" s="3" t="str">
        <f t="shared" ref="DH219" ca="1" si="10670">IF($B219="","",CS219*(1+rate_A*DF$1/365))</f>
        <v/>
      </c>
      <c r="DI219" s="3" t="str">
        <f t="shared" ref="DI219" ca="1" si="10671">IF($B219="","",CT219*(1+rate_A*DF$1/365))</f>
        <v/>
      </c>
      <c r="DJ219" s="3" t="str">
        <f t="shared" ref="DJ219" ca="1" si="10672">IF($B219="","",CU219*(1+rate_joint*DF$1/365))</f>
        <v/>
      </c>
      <c r="DK219" s="5" t="str">
        <f t="shared" ca="1" si="9699"/>
        <v/>
      </c>
      <c r="DL219" s="5" t="str" cm="1">
        <f t="array" aca="1" ref="DL219" ca="1">IF(DK219="","",_xlfn.IFS(DK219&lt;='Hidden inputs'!$C$15,DK219*'Hidden inputs'!$D$15,DK219&lt;='Hidden inputs'!$C$16,'Hidden inputs'!$C$15*'Hidden inputs'!$D$15+(DK219-'Hidden inputs'!$B$16)*'Hidden inputs'!$D$16,DK219&lt;='Hidden inputs'!$C$17,'Hidden inputs'!$C$15*'Hidden inputs'!$D$15+('Hidden inputs'!$C$16-'Hidden inputs'!$B$16)*'Hidden inputs'!$D$16+(DK219-'Hidden inputs'!$B$17)*'Hidden inputs'!$D$17,DK219&gt;'Hidden inputs'!$B$18,'Hidden inputs'!$C$15*'Hidden inputs'!$D$15+('Hidden inputs'!$C$16-'Hidden inputs'!$B$16)*'Hidden inputs'!$D$16+('Hidden inputs'!$C$17-'Hidden inputs'!$B$17)*'Hidden inputs'!$D$17+(DK219-'Hidden inputs'!$B$18)*'Hidden inputs'!$D$18))</f>
        <v/>
      </c>
      <c r="DM219" s="10" t="str">
        <f t="shared" ca="1" si="9700"/>
        <v/>
      </c>
      <c r="DN219" s="5" t="str">
        <f t="shared" ca="1" si="9608"/>
        <v/>
      </c>
      <c r="DO219" s="5" t="str">
        <f t="shared" ca="1" si="9609"/>
        <v/>
      </c>
      <c r="DP219" s="5" t="str">
        <f ca="1">IF($B219="","",'Hidden inputs'!$D$11*DG219+'Hidden inputs'!$E$11*DH219)</f>
        <v/>
      </c>
      <c r="DQ219" s="11" t="str">
        <f t="shared" ca="1" si="9524"/>
        <v/>
      </c>
      <c r="DR219" s="9" t="str">
        <f t="shared" ca="1" si="9610"/>
        <v/>
      </c>
      <c r="DS219" s="3" t="str">
        <f t="shared" ca="1" si="9611"/>
        <v/>
      </c>
      <c r="DT219" s="5" t="str" cm="1">
        <f t="array" aca="1" ref="DT219" ca="1">IF($B219="","",IF(DS219=0,0,IF(DD_Payment="",0,IF(DS219&lt;_xlfn.IFS(DD_Frequency="Monthly",1,DD_Frequency="Quarterly",IF(MONTH(DS$2)=1,1,IF(MONTH(DS$2)=4,1,IF(MONTH(DS$2)=7,1,IF(MONTH(DS$2)=10,1,0)))),DD_Frequency="Annually",IF(MONTH(DS$2)=1,1,0))*DD_Payment,DS219,_xlfn.IFS(DD_Frequency="Monthly",1,DD_Frequency="Quarterly",IF(MONTH(DS$2)=1,1,IF(MONTH(DS$2)=4,1,IF(MONTH(DS$2)=7,1,IF(MONTH(DS$2)=10,1,0)))),DD_Frequency="Annually",IF(MONTH(DS$2)=1,1,0))*DD_Payment))))</f>
        <v/>
      </c>
      <c r="DU219" s="3" t="str">
        <f t="shared" ref="DU219" ca="1" si="10673">IF($B219="","",IF(DS219&gt;DT219,(DS219-DT219/2)*(rate_A*(DU$1/365)),0))</f>
        <v/>
      </c>
      <c r="DV219" s="3" t="str">
        <f t="shared" ca="1" si="9702"/>
        <v/>
      </c>
      <c r="DW219" s="3" t="str">
        <f t="shared" ref="DW219" ca="1" si="10674">IF($B219="","",DH219*(1+rate_A*DU$1/365))</f>
        <v/>
      </c>
      <c r="DX219" s="3" t="str">
        <f t="shared" ref="DX219" ca="1" si="10675">IF($B219="","",DI219*(1+rate_A*DU$1/365))</f>
        <v/>
      </c>
      <c r="DY219" s="3" t="str">
        <f t="shared" ref="DY219" ca="1" si="10676">IF($B219="","",DJ219*(1+rate_joint*DU$1/365))</f>
        <v/>
      </c>
      <c r="DZ219" s="5" t="str">
        <f t="shared" ca="1" si="9706"/>
        <v/>
      </c>
      <c r="EA219" s="5" t="str" cm="1">
        <f t="array" aca="1" ref="EA219" ca="1">IF(DZ219="","",_xlfn.IFS(DZ219&lt;='Hidden inputs'!$C$15,DZ219*'Hidden inputs'!$D$15,DZ219&lt;='Hidden inputs'!$C$16,'Hidden inputs'!$C$15*'Hidden inputs'!$D$15+(DZ219-'Hidden inputs'!$B$16)*'Hidden inputs'!$D$16,DZ219&lt;='Hidden inputs'!$C$17,'Hidden inputs'!$C$15*'Hidden inputs'!$D$15+('Hidden inputs'!$C$16-'Hidden inputs'!$B$16)*'Hidden inputs'!$D$16+(DZ219-'Hidden inputs'!$B$17)*'Hidden inputs'!$D$17,DZ219&gt;'Hidden inputs'!$B$18,'Hidden inputs'!$C$15*'Hidden inputs'!$D$15+('Hidden inputs'!$C$16-'Hidden inputs'!$B$16)*'Hidden inputs'!$D$16+('Hidden inputs'!$C$17-'Hidden inputs'!$B$17)*'Hidden inputs'!$D$17+(DZ219-'Hidden inputs'!$B$18)*'Hidden inputs'!$D$18))</f>
        <v/>
      </c>
      <c r="EB219" s="10" t="str">
        <f t="shared" ca="1" si="9707"/>
        <v/>
      </c>
      <c r="EC219" s="5" t="str">
        <f t="shared" ca="1" si="9616"/>
        <v/>
      </c>
      <c r="ED219" s="5" t="str">
        <f t="shared" ca="1" si="9617"/>
        <v/>
      </c>
      <c r="EE219" s="5" t="str">
        <f ca="1">IF($B219="","",'Hidden inputs'!$D$11*DV219+'Hidden inputs'!$E$11*DW219)</f>
        <v/>
      </c>
      <c r="EF219" s="11" t="str">
        <f t="shared" ca="1" si="9529"/>
        <v/>
      </c>
      <c r="EG219" s="9" t="str">
        <f t="shared" ca="1" si="9618"/>
        <v/>
      </c>
      <c r="EH219" s="3" t="str">
        <f t="shared" ca="1" si="9619"/>
        <v/>
      </c>
      <c r="EI219" s="5" t="str" cm="1">
        <f t="array" aca="1" ref="EI219" ca="1">IF($B219="","",IF(EH219=0,0,IF(DD_Payment="",0,IF(EH219&lt;_xlfn.IFS(DD_Frequency="Monthly",1,DD_Frequency="Quarterly",IF(MONTH(EH$2)=1,1,IF(MONTH(EH$2)=4,1,IF(MONTH(EH$2)=7,1,IF(MONTH(EH$2)=10,1,0)))),DD_Frequency="Annually",IF(MONTH(EH$2)=1,1,0))*DD_Payment,EH219,_xlfn.IFS(DD_Frequency="Monthly",1,DD_Frequency="Quarterly",IF(MONTH(EH$2)=1,1,IF(MONTH(EH$2)=4,1,IF(MONTH(EH$2)=7,1,IF(MONTH(EH$2)=10,1,0)))),DD_Frequency="Annually",IF(MONTH(EH$2)=1,1,0))*DD_Payment))))</f>
        <v/>
      </c>
      <c r="EJ219" s="3" t="str">
        <f t="shared" ref="EJ219" ca="1" si="10677">IF($B219="","",IF(EH219&gt;EI219,(EH219-EI219/2)*(rate_A*(EJ$1/365)),0))</f>
        <v/>
      </c>
      <c r="EK219" s="3" t="str">
        <f t="shared" ca="1" si="9709"/>
        <v/>
      </c>
      <c r="EL219" s="3" t="str">
        <f t="shared" ref="EL219" ca="1" si="10678">IF($B219="","",DW219*(1+rate_A*EJ$1/365))</f>
        <v/>
      </c>
      <c r="EM219" s="3" t="str">
        <f t="shared" ref="EM219" ca="1" si="10679">IF($B219="","",DX219*(1+rate_A*EJ$1/365))</f>
        <v/>
      </c>
      <c r="EN219" s="3" t="str">
        <f t="shared" ref="EN219" ca="1" si="10680">IF($B219="","",DY219*(1+rate_joint*EJ$1/365))</f>
        <v/>
      </c>
      <c r="EO219" s="5" t="str">
        <f t="shared" ca="1" si="9713"/>
        <v/>
      </c>
      <c r="EP219" s="5" t="str" cm="1">
        <f t="array" aca="1" ref="EP219" ca="1">IF(EO219="","",_xlfn.IFS(EO219&lt;='Hidden inputs'!$C$15,EO219*'Hidden inputs'!$D$15,EO219&lt;='Hidden inputs'!$C$16,'Hidden inputs'!$C$15*'Hidden inputs'!$D$15+(EO219-'Hidden inputs'!$B$16)*'Hidden inputs'!$D$16,EO219&lt;='Hidden inputs'!$C$17,'Hidden inputs'!$C$15*'Hidden inputs'!$D$15+('Hidden inputs'!$C$16-'Hidden inputs'!$B$16)*'Hidden inputs'!$D$16+(EO219-'Hidden inputs'!$B$17)*'Hidden inputs'!$D$17,EO219&gt;'Hidden inputs'!$B$18,'Hidden inputs'!$C$15*'Hidden inputs'!$D$15+('Hidden inputs'!$C$16-'Hidden inputs'!$B$16)*'Hidden inputs'!$D$16+('Hidden inputs'!$C$17-'Hidden inputs'!$B$17)*'Hidden inputs'!$D$17+(EO219-'Hidden inputs'!$B$18)*'Hidden inputs'!$D$18))</f>
        <v/>
      </c>
      <c r="EQ219" s="10" t="str">
        <f t="shared" ca="1" si="9714"/>
        <v/>
      </c>
      <c r="ER219" s="5" t="str">
        <f t="shared" ca="1" si="9624"/>
        <v/>
      </c>
      <c r="ES219" s="5" t="str">
        <f t="shared" ca="1" si="9625"/>
        <v/>
      </c>
      <c r="ET219" s="5" t="str">
        <f ca="1">IF($B219="","",'Hidden inputs'!$D$11*EK219+'Hidden inputs'!$E$11*EL219)</f>
        <v/>
      </c>
      <c r="EU219" s="11" t="str">
        <f t="shared" ca="1" si="9534"/>
        <v/>
      </c>
      <c r="EV219" s="9" t="str">
        <f t="shared" ca="1" si="9626"/>
        <v/>
      </c>
      <c r="EW219" s="3" t="str">
        <f t="shared" ca="1" si="9627"/>
        <v/>
      </c>
      <c r="EX219" s="5" t="str" cm="1">
        <f t="array" aca="1" ref="EX219" ca="1">IF($B219="","",IF(EW219=0,0,IF(DD_Payment="",0,IF(EW219&lt;_xlfn.IFS(DD_Frequency="Monthly",1,DD_Frequency="Quarterly",IF(MONTH(EW$2)=1,1,IF(MONTH(EW$2)=4,1,IF(MONTH(EW$2)=7,1,IF(MONTH(EW$2)=10,1,0)))),DD_Frequency="Annually",IF(MONTH(EW$2)=1,1,0))*DD_Payment,EW219,_xlfn.IFS(DD_Frequency="Monthly",1,DD_Frequency="Quarterly",IF(MONTH(EW$2)=1,1,IF(MONTH(EW$2)=4,1,IF(MONTH(EW$2)=7,1,IF(MONTH(EW$2)=10,1,0)))),DD_Frequency="Annually",IF(MONTH(EW$2)=1,1,0))*DD_Payment))))</f>
        <v/>
      </c>
      <c r="EY219" s="3" t="str">
        <f t="shared" ref="EY219" ca="1" si="10681">IF($B219="","",IF(EW219&gt;EX219,(EW219-EX219/2)*(rate_A*(EY$1/365)),0))</f>
        <v/>
      </c>
      <c r="EZ219" s="3" t="str">
        <f t="shared" ca="1" si="9716"/>
        <v/>
      </c>
      <c r="FA219" s="3" t="str">
        <f t="shared" ref="FA219" ca="1" si="10682">IF($B219="","",EL219*(1+rate_A*EY$1/365))</f>
        <v/>
      </c>
      <c r="FB219" s="3" t="str">
        <f t="shared" ref="FB219" ca="1" si="10683">IF($B219="","",EM219*(1+rate_A*EY$1/365))</f>
        <v/>
      </c>
      <c r="FC219" s="3" t="str">
        <f t="shared" ref="FC219" ca="1" si="10684">IF($B219="","",EN219*(1+rate_joint*EY$1/365))</f>
        <v/>
      </c>
      <c r="FD219" s="5" t="str">
        <f t="shared" ca="1" si="9720"/>
        <v/>
      </c>
      <c r="FE219" s="5" t="str" cm="1">
        <f t="array" aca="1" ref="FE219" ca="1">IF(FD219="","",_xlfn.IFS(FD219&lt;='Hidden inputs'!$C$15,FD219*'Hidden inputs'!$D$15,FD219&lt;='Hidden inputs'!$C$16,'Hidden inputs'!$C$15*'Hidden inputs'!$D$15+(FD219-'Hidden inputs'!$B$16)*'Hidden inputs'!$D$16,FD219&lt;='Hidden inputs'!$C$17,'Hidden inputs'!$C$15*'Hidden inputs'!$D$15+('Hidden inputs'!$C$16-'Hidden inputs'!$B$16)*'Hidden inputs'!$D$16+(FD219-'Hidden inputs'!$B$17)*'Hidden inputs'!$D$17,FD219&gt;'Hidden inputs'!$B$18,'Hidden inputs'!$C$15*'Hidden inputs'!$D$15+('Hidden inputs'!$C$16-'Hidden inputs'!$B$16)*'Hidden inputs'!$D$16+('Hidden inputs'!$C$17-'Hidden inputs'!$B$17)*'Hidden inputs'!$D$17+(FD219-'Hidden inputs'!$B$18)*'Hidden inputs'!$D$18))</f>
        <v/>
      </c>
      <c r="FF219" s="10" t="str">
        <f t="shared" ca="1" si="9721"/>
        <v/>
      </c>
      <c r="FG219" s="5" t="str">
        <f t="shared" ca="1" si="9632"/>
        <v/>
      </c>
      <c r="FH219" s="5" t="str">
        <f t="shared" ca="1" si="9633"/>
        <v/>
      </c>
      <c r="FI219" s="5" t="str">
        <f ca="1">IF($B219="","",'Hidden inputs'!$D$11*EZ219+'Hidden inputs'!$E$11*FA219)</f>
        <v/>
      </c>
      <c r="FJ219" s="11" t="str">
        <f t="shared" ca="1" si="9539"/>
        <v/>
      </c>
      <c r="FK219" s="9" t="str">
        <f t="shared" ca="1" si="9634"/>
        <v/>
      </c>
      <c r="FL219" s="3" t="str">
        <f t="shared" ca="1" si="9635"/>
        <v/>
      </c>
      <c r="FM219" s="5" t="str" cm="1">
        <f t="array" aca="1" ref="FM219" ca="1">IF($B219="","",IF(FL219=0,0,IF(DD_Payment="",0,IF(FL219&lt;_xlfn.IFS(DD_Frequency="Monthly",1,DD_Frequency="Quarterly",IF(MONTH(FL$2)=1,1,IF(MONTH(FL$2)=4,1,IF(MONTH(FL$2)=7,1,IF(MONTH(FL$2)=10,1,0)))),DD_Frequency="Annually",IF(MONTH(FL$2)=1,1,0))*DD_Payment,FL219,_xlfn.IFS(DD_Frequency="Monthly",1,DD_Frequency="Quarterly",IF(MONTH(FL$2)=1,1,IF(MONTH(FL$2)=4,1,IF(MONTH(FL$2)=7,1,IF(MONTH(FL$2)=10,1,0)))),DD_Frequency="Annually",IF(MONTH(FL$2)=1,1,0))*DD_Payment))))</f>
        <v/>
      </c>
      <c r="FN219" s="3" t="str">
        <f t="shared" ref="FN219" ca="1" si="10685">IF($B219="","",IF(FL219&gt;FM219,(FL219-FM219/2)*(rate_A*(FN$1/365)),0))</f>
        <v/>
      </c>
      <c r="FO219" s="3" t="str">
        <f t="shared" ca="1" si="9723"/>
        <v/>
      </c>
      <c r="FP219" s="3" t="str">
        <f t="shared" ref="FP219" ca="1" si="10686">IF($B219="","",FA219*(1+rate_A*FN$1/365))</f>
        <v/>
      </c>
      <c r="FQ219" s="3" t="str">
        <f t="shared" ref="FQ219" ca="1" si="10687">IF($B219="","",FB219*(1+rate_A*FN$1/365))</f>
        <v/>
      </c>
      <c r="FR219" s="3" t="str">
        <f t="shared" ref="FR219" ca="1" si="10688">IF($B219="","",FC219*(1+rate_joint*FN$1/365))</f>
        <v/>
      </c>
      <c r="FS219" s="5" t="str">
        <f t="shared" ca="1" si="9727"/>
        <v/>
      </c>
      <c r="FT219" s="5" t="str" cm="1">
        <f t="array" aca="1" ref="FT219" ca="1">IF(FS219="","",_xlfn.IFS(FS219&lt;='Hidden inputs'!$C$15,FS219*'Hidden inputs'!$D$15,FS219&lt;='Hidden inputs'!$C$16,'Hidden inputs'!$C$15*'Hidden inputs'!$D$15+(FS219-'Hidden inputs'!$B$16)*'Hidden inputs'!$D$16,FS219&lt;='Hidden inputs'!$C$17,'Hidden inputs'!$C$15*'Hidden inputs'!$D$15+('Hidden inputs'!$C$16-'Hidden inputs'!$B$16)*'Hidden inputs'!$D$16+(FS219-'Hidden inputs'!$B$17)*'Hidden inputs'!$D$17,FS219&gt;'Hidden inputs'!$B$18,'Hidden inputs'!$C$15*'Hidden inputs'!$D$15+('Hidden inputs'!$C$16-'Hidden inputs'!$B$16)*'Hidden inputs'!$D$16+('Hidden inputs'!$C$17-'Hidden inputs'!$B$17)*'Hidden inputs'!$D$17+(FS219-'Hidden inputs'!$B$18)*'Hidden inputs'!$D$18))</f>
        <v/>
      </c>
      <c r="FU219" s="10" t="str">
        <f t="shared" ca="1" si="9728"/>
        <v/>
      </c>
      <c r="FV219" s="5" t="str">
        <f t="shared" ca="1" si="9640"/>
        <v/>
      </c>
      <c r="FW219" s="5" t="str">
        <f t="shared" ca="1" si="9641"/>
        <v/>
      </c>
      <c r="FX219" s="5" t="str">
        <f ca="1">IF($B219="","",'Hidden inputs'!$D$11*FO219+'Hidden inputs'!$E$11*FP219)</f>
        <v/>
      </c>
      <c r="FY219" s="11" t="str">
        <f t="shared" ca="1" si="9544"/>
        <v/>
      </c>
      <c r="FZ219" s="9" t="str">
        <f t="shared" ca="1" si="9642"/>
        <v/>
      </c>
      <c r="GA219" s="5" t="str">
        <f t="shared" ca="1" si="9643"/>
        <v/>
      </c>
      <c r="GB219" s="5" t="str">
        <f t="shared" ca="1" si="9644"/>
        <v/>
      </c>
      <c r="GC219" s="5" t="str">
        <f t="shared" ca="1" si="9545"/>
        <v/>
      </c>
      <c r="GD219" s="5" t="str">
        <f t="shared" ca="1" si="9546"/>
        <v/>
      </c>
    </row>
    <row r="220" spans="1:186" x14ac:dyDescent="0.35">
      <c r="A220" s="2"/>
      <c r="B220" s="6" t="str">
        <f t="shared" ca="1" si="9547"/>
        <v/>
      </c>
      <c r="C220" s="5" t="str">
        <f t="shared" ca="1" si="9645"/>
        <v/>
      </c>
      <c r="D220" s="5" t="str" cm="1">
        <f t="array" aca="1" ref="D220" ca="1">IF($B220="","",IF(C220=0,0,IF(DD_Payment="",0,IF(C220&lt;_xlfn.IFS(DD_Frequency="Monthly",1,DD_Frequency="Quarterly",IF(MONTH(C$2)=1,1,IF(MONTH(C$2)=4,1,IF(MONTH(C$2)=7,1,IF(MONTH(C$2)=10,1,0)))),DD_Frequency="Annually",IF(MONTH(C$2)=1,1,0))*DD_Payment,C220,_xlfn.IFS(DD_Frequency="Monthly",1,DD_Frequency="Quarterly",IF(MONTH(C$2)=1,1,IF(MONTH(C$2)=4,1,IF(MONTH(C$2)=7,1,IF(MONTH(C$2)=10,1,0)))),DD_Frequency="Annually",IF(MONTH(C$2)=1,1,0))*DD_Payment))))</f>
        <v/>
      </c>
      <c r="E220" s="5" t="str">
        <f t="shared" ref="E220" ca="1" si="10689">IF(B220="","",IF(C220&gt;D220,(C220-D220/2)*(rate_A*(E$1/365)),0))</f>
        <v/>
      </c>
      <c r="F220" s="5" t="str">
        <f t="shared" ca="1" si="9549"/>
        <v/>
      </c>
      <c r="G220" s="5" t="str">
        <f t="shared" ref="G220" ca="1" si="10690">IF(B220="","",G219*(1+rate_A*E$1/365))</f>
        <v/>
      </c>
      <c r="H220" s="5" t="str">
        <f t="shared" ref="H220" ca="1" si="10691">IF(B220="","",H219*(1+rate_A*E$1/365))</f>
        <v/>
      </c>
      <c r="I220" s="5" t="str">
        <f t="shared" ref="I220" ca="1" si="10692">IF(B220="","",I219*(1+rate_joint*E$1/365))</f>
        <v/>
      </c>
      <c r="J220" s="5" t="str">
        <f t="shared" ca="1" si="9650"/>
        <v/>
      </c>
      <c r="K220" s="5" t="str" cm="1">
        <f t="array" aca="1" ref="K220" ca="1">IF(J220="","",_xlfn.IFS(J220&lt;='Hidden inputs'!$C$15,J220*'Hidden inputs'!$D$15,J220&lt;='Hidden inputs'!$C$16,'Hidden inputs'!$C$15*'Hidden inputs'!$D$15+(J220-'Hidden inputs'!$B$16)*'Hidden inputs'!$D$16,J220&lt;='Hidden inputs'!$C$17,'Hidden inputs'!$C$15*'Hidden inputs'!$D$15+('Hidden inputs'!$C$16-'Hidden inputs'!$B$16)*'Hidden inputs'!$D$16+(J220-'Hidden inputs'!$B$17)*'Hidden inputs'!$D$17,J220&gt;'Hidden inputs'!$B$18,'Hidden inputs'!$C$15*'Hidden inputs'!$D$15+('Hidden inputs'!$C$16-'Hidden inputs'!$B$16)*'Hidden inputs'!$D$16+('Hidden inputs'!$C$17-'Hidden inputs'!$B$17)*'Hidden inputs'!$D$17+(J220-'Hidden inputs'!$B$18)*'Hidden inputs'!$D$18))</f>
        <v/>
      </c>
      <c r="L220" s="11" t="str">
        <f t="shared" ca="1" si="9651"/>
        <v/>
      </c>
      <c r="M220" s="5" t="str">
        <f t="shared" ca="1" si="9553"/>
        <v/>
      </c>
      <c r="N220" s="5" t="str">
        <f t="shared" ca="1" si="9554"/>
        <v/>
      </c>
      <c r="O220" s="5" t="str">
        <f ca="1">IF(B220="","",'Hidden inputs'!$D$11*F220+'Hidden inputs'!$E$11*G220)</f>
        <v/>
      </c>
      <c r="P220" s="11" t="str">
        <f t="shared" ca="1" si="9488"/>
        <v/>
      </c>
      <c r="Q220" s="20" t="str">
        <f t="shared" ca="1" si="9489"/>
        <v/>
      </c>
      <c r="R220" s="3" t="str">
        <f t="shared" ca="1" si="9555"/>
        <v/>
      </c>
      <c r="S220" s="5" t="str" cm="1">
        <f t="array" aca="1" ref="S220" ca="1">IF($B220="","",IF(R220=0,0,IF(DD_Payment="",0,IF(R220&lt;_xlfn.IFS(DD_Frequency="Monthly",1,DD_Frequency="Quarterly",IF(MONTH(R$2)=1,1,IF(MONTH(R$2)=4,1,IF(MONTH(R$2)=7,1,IF(MONTH(R$2)=10,1,0)))),DD_Frequency="Annually",IF(MONTH(R$2)=1,1,0))*DD_Payment,R220,_xlfn.IFS(DD_Frequency="Monthly",1,DD_Frequency="Quarterly",IF(MONTH(R$2)=1,1,IF(MONTH(R$2)=4,1,IF(MONTH(R$2)=7,1,IF(MONTH(R$2)=10,1,0)))),DD_Frequency="Annually",IF(MONTH(R$2)=1,1,0))*DD_Payment))))</f>
        <v/>
      </c>
      <c r="T220" s="3" t="str">
        <f t="shared" ref="T220" ca="1" si="10693">IF(B220="","",IF(R220&gt;S220,(R220-S220/2)*(rate_A*((T$1+A220)/365)),0))</f>
        <v/>
      </c>
      <c r="U220" s="3" t="str">
        <f t="shared" ca="1" si="9557"/>
        <v/>
      </c>
      <c r="V220" s="3" t="str">
        <f t="shared" ref="V220" ca="1" si="10694">IF(B220="","",G220*(1+rate_A*(T$1+A220)/365))</f>
        <v/>
      </c>
      <c r="W220" s="3" t="str">
        <f t="shared" ref="W220" ca="1" si="10695">IF(B220="","",H220*(1+rate_A*(T$1+A220)/365))</f>
        <v/>
      </c>
      <c r="X220" s="3" t="str">
        <f t="shared" ref="X220" ca="1" si="10696">IF(B220="","",I220*(1+rate_joint*(T$1+A220)/365))</f>
        <v/>
      </c>
      <c r="Y220" s="5" t="str">
        <f t="shared" ca="1" si="9656"/>
        <v/>
      </c>
      <c r="Z220" s="5" t="str" cm="1">
        <f t="array" aca="1" ref="Z220" ca="1">IF(Y220="","",_xlfn.IFS(Y220&lt;='Hidden inputs'!$C$15,Y220*'Hidden inputs'!$D$15,Y220&lt;='Hidden inputs'!$C$16,'Hidden inputs'!$C$15*'Hidden inputs'!$D$15+(Y220-'Hidden inputs'!$B$16)*'Hidden inputs'!$D$16,Y220&lt;='Hidden inputs'!$C$17,'Hidden inputs'!$C$15*'Hidden inputs'!$D$15+('Hidden inputs'!$C$16-'Hidden inputs'!$B$16)*'Hidden inputs'!$D$16+(Y220-'Hidden inputs'!$B$17)*'Hidden inputs'!$D$17,Y220&gt;'Hidden inputs'!$B$18,'Hidden inputs'!$C$15*'Hidden inputs'!$D$15+('Hidden inputs'!$C$16-'Hidden inputs'!$B$16)*'Hidden inputs'!$D$16+('Hidden inputs'!$C$17-'Hidden inputs'!$B$17)*'Hidden inputs'!$D$17+(Y220-'Hidden inputs'!$B$18)*'Hidden inputs'!$D$18))</f>
        <v/>
      </c>
      <c r="AA220" s="10" t="str">
        <f t="shared" ca="1" si="9657"/>
        <v/>
      </c>
      <c r="AB220" s="5" t="str">
        <f t="shared" ca="1" si="9561"/>
        <v/>
      </c>
      <c r="AC220" s="5" t="str">
        <f t="shared" ca="1" si="9658"/>
        <v/>
      </c>
      <c r="AD220" s="5" t="str">
        <f ca="1">IF(B220="","",'Hidden inputs'!$D$11*U220+'Hidden inputs'!$E$11*V220)</f>
        <v/>
      </c>
      <c r="AE220" s="11" t="str">
        <f t="shared" ca="1" si="9494"/>
        <v/>
      </c>
      <c r="AF220" s="9" t="str">
        <f t="shared" ca="1" si="9562"/>
        <v/>
      </c>
      <c r="AG220" s="3" t="str">
        <f t="shared" ca="1" si="9563"/>
        <v/>
      </c>
      <c r="AH220" s="5" t="str" cm="1">
        <f t="array" aca="1" ref="AH220" ca="1">IF($B220="","",IF(AG220=0,0,IF(DD_Payment="",0,IF(AG220&lt;_xlfn.IFS(DD_Frequency="Monthly",1,DD_Frequency="Quarterly",IF(MONTH(AG$2)=1,1,IF(MONTH(AG$2)=4,1,IF(MONTH(AG$2)=7,1,IF(MONTH(AG$2)=10,1,0)))),DD_Frequency="Annually",IF(MONTH(AG$2)=1,1,0))*DD_Payment,AG220,_xlfn.IFS(DD_Frequency="Monthly",1,DD_Frequency="Quarterly",IF(MONTH(AG$2)=1,1,IF(MONTH(AG$2)=4,1,IF(MONTH(AG$2)=7,1,IF(MONTH(AG$2)=10,1,0)))),DD_Frequency="Annually",IF(MONTH(AG$2)=1,1,0))*DD_Payment))))</f>
        <v/>
      </c>
      <c r="AI220" s="3" t="str">
        <f t="shared" ref="AI220" ca="1" si="10697">IF($B220="","",IF(AG220&gt;AH220,(AG220-AH220/2)*(rate_A*(AI$1/365)),0))</f>
        <v/>
      </c>
      <c r="AJ220" s="3" t="str">
        <f t="shared" ca="1" si="9660"/>
        <v/>
      </c>
      <c r="AK220" s="3" t="str">
        <f t="shared" ref="AK220" ca="1" si="10698">IF($B220="","",V220*(1+rate_A*AI$1/365))</f>
        <v/>
      </c>
      <c r="AL220" s="3" t="str">
        <f t="shared" ref="AL220" ca="1" si="10699">IF($B220="","",W220*(1+rate_A*AI$1/365))</f>
        <v/>
      </c>
      <c r="AM220" s="3" t="str">
        <f t="shared" ref="AM220" ca="1" si="10700">IF($B220="","",X220*(1+rate_joint*AI$1/365))</f>
        <v/>
      </c>
      <c r="AN220" s="5" t="str">
        <f t="shared" ca="1" si="9664"/>
        <v/>
      </c>
      <c r="AO220" s="5" t="str" cm="1">
        <f t="array" aca="1" ref="AO220" ca="1">IF(AN220="","",_xlfn.IFS(AN220&lt;='Hidden inputs'!$C$15,AN220*'Hidden inputs'!$D$15,AN220&lt;='Hidden inputs'!$C$16,'Hidden inputs'!$C$15*'Hidden inputs'!$D$15+(AN220-'Hidden inputs'!$B$16)*'Hidden inputs'!$D$16,AN220&lt;='Hidden inputs'!$C$17,'Hidden inputs'!$C$15*'Hidden inputs'!$D$15+('Hidden inputs'!$C$16-'Hidden inputs'!$B$16)*'Hidden inputs'!$D$16+(AN220-'Hidden inputs'!$B$17)*'Hidden inputs'!$D$17,AN220&gt;'Hidden inputs'!$B$18,'Hidden inputs'!$C$15*'Hidden inputs'!$D$15+('Hidden inputs'!$C$16-'Hidden inputs'!$B$16)*'Hidden inputs'!$D$16+('Hidden inputs'!$C$17-'Hidden inputs'!$B$17)*'Hidden inputs'!$D$17+(AN220-'Hidden inputs'!$B$18)*'Hidden inputs'!$D$18))</f>
        <v/>
      </c>
      <c r="AP220" s="10" t="str">
        <f t="shared" ca="1" si="9665"/>
        <v/>
      </c>
      <c r="AQ220" s="5" t="str">
        <f t="shared" ca="1" si="9568"/>
        <v/>
      </c>
      <c r="AR220" s="5" t="str">
        <f t="shared" ca="1" si="9569"/>
        <v/>
      </c>
      <c r="AS220" s="5" t="str">
        <f ca="1">IF($B220="","",'Hidden inputs'!$D$11*AJ220+'Hidden inputs'!$E$11*AK220)</f>
        <v/>
      </c>
      <c r="AT220" s="11" t="str">
        <f t="shared" ca="1" si="9499"/>
        <v/>
      </c>
      <c r="AU220" s="9" t="str">
        <f t="shared" ca="1" si="9570"/>
        <v/>
      </c>
      <c r="AV220" s="3" t="str">
        <f t="shared" ca="1" si="9571"/>
        <v/>
      </c>
      <c r="AW220" s="5" t="str" cm="1">
        <f t="array" aca="1" ref="AW220" ca="1">IF($B220="","",IF(AV220=0,0,IF(DD_Payment="",0,IF(AV220&lt;_xlfn.IFS(DD_Frequency="Monthly",1,DD_Frequency="Quarterly",IF(MONTH(AV$2)=1,1,IF(MONTH(AV$2)=4,1,IF(MONTH(AV$2)=7,1,IF(MONTH(AV$2)=10,1,0)))),DD_Frequency="Annually",IF(MONTH(AV$2)=1,1,0))*DD_Payment,AV220,_xlfn.IFS(DD_Frequency="Monthly",1,DD_Frequency="Quarterly",IF(MONTH(AV$2)=1,1,IF(MONTH(AV$2)=4,1,IF(MONTH(AV$2)=7,1,IF(MONTH(AV$2)=10,1,0)))),DD_Frequency="Annually",IF(MONTH(AV$2)=1,1,0))*DD_Payment))))</f>
        <v/>
      </c>
      <c r="AX220" s="3" t="str">
        <f t="shared" ref="AX220" ca="1" si="10701">IF($B220="","",IF(AV220&gt;AW220,(AV220-AW220/2)*(rate_A*(AX$1/365)),0))</f>
        <v/>
      </c>
      <c r="AY220" s="3" t="str">
        <f t="shared" ca="1" si="9667"/>
        <v/>
      </c>
      <c r="AZ220" s="3" t="str">
        <f t="shared" ref="AZ220" ca="1" si="10702">IF($B220="","",AK220*(1+rate_A*AX$1/365))</f>
        <v/>
      </c>
      <c r="BA220" s="3" t="str">
        <f t="shared" ref="BA220" ca="1" si="10703">IF($B220="","",AL220*(1+rate_A*AX$1/365))</f>
        <v/>
      </c>
      <c r="BB220" s="3" t="str">
        <f t="shared" ref="BB220" ca="1" si="10704">IF($B220="","",AM220*(1+rate_joint*AX$1/365))</f>
        <v/>
      </c>
      <c r="BC220" s="5" t="str">
        <f t="shared" ca="1" si="9671"/>
        <v/>
      </c>
      <c r="BD220" s="5" t="str" cm="1">
        <f t="array" aca="1" ref="BD220" ca="1">IF(BC220="","",_xlfn.IFS(BC220&lt;='Hidden inputs'!$C$15,BC220*'Hidden inputs'!$D$15,BC220&lt;='Hidden inputs'!$C$16,'Hidden inputs'!$C$15*'Hidden inputs'!$D$15+(BC220-'Hidden inputs'!$B$16)*'Hidden inputs'!$D$16,BC220&lt;='Hidden inputs'!$C$17,'Hidden inputs'!$C$15*'Hidden inputs'!$D$15+('Hidden inputs'!$C$16-'Hidden inputs'!$B$16)*'Hidden inputs'!$D$16+(BC220-'Hidden inputs'!$B$17)*'Hidden inputs'!$D$17,BC220&gt;'Hidden inputs'!$B$18,'Hidden inputs'!$C$15*'Hidden inputs'!$D$15+('Hidden inputs'!$C$16-'Hidden inputs'!$B$16)*'Hidden inputs'!$D$16+('Hidden inputs'!$C$17-'Hidden inputs'!$B$17)*'Hidden inputs'!$D$17+(BC220-'Hidden inputs'!$B$18)*'Hidden inputs'!$D$18))</f>
        <v/>
      </c>
      <c r="BE220" s="10" t="str">
        <f t="shared" ca="1" si="9672"/>
        <v/>
      </c>
      <c r="BF220" s="5" t="str">
        <f t="shared" ca="1" si="9576"/>
        <v/>
      </c>
      <c r="BG220" s="5" t="str">
        <f t="shared" ca="1" si="9577"/>
        <v/>
      </c>
      <c r="BH220" s="5" t="str">
        <f ca="1">IF($B220="","",'Hidden inputs'!$D$11*AY220+'Hidden inputs'!$E$11*AZ220)</f>
        <v/>
      </c>
      <c r="BI220" s="11" t="str">
        <f t="shared" ca="1" si="9504"/>
        <v/>
      </c>
      <c r="BJ220" s="9" t="str">
        <f t="shared" ca="1" si="9578"/>
        <v/>
      </c>
      <c r="BK220" s="3" t="str">
        <f t="shared" ca="1" si="9579"/>
        <v/>
      </c>
      <c r="BL220" s="5" t="str" cm="1">
        <f t="array" aca="1" ref="BL220" ca="1">IF($B220="","",IF(BK220=0,0,IF(DD_Payment="",0,IF(BK220&lt;_xlfn.IFS(DD_Frequency="Monthly",1,DD_Frequency="Quarterly",IF(MONTH(BK$2)=1,1,IF(MONTH(BK$2)=4,1,IF(MONTH(BK$2)=7,1,IF(MONTH(BK$2)=10,1,0)))),DD_Frequency="Annually",IF(MONTH(BK$2)=1,1,0))*DD_Payment,BK220,_xlfn.IFS(DD_Frequency="Monthly",1,DD_Frequency="Quarterly",IF(MONTH(BK$2)=1,1,IF(MONTH(BK$2)=4,1,IF(MONTH(BK$2)=7,1,IF(MONTH(BK$2)=10,1,0)))),DD_Frequency="Annually",IF(MONTH(BK$2)=1,1,0))*DD_Payment))))</f>
        <v/>
      </c>
      <c r="BM220" s="3" t="str">
        <f t="shared" ref="BM220" ca="1" si="10705">IF($B220="","",IF(BK220&gt;BL220,(BK220-BL220/2)*(rate_A*(BM$1/365)),0))</f>
        <v/>
      </c>
      <c r="BN220" s="3" t="str">
        <f t="shared" ca="1" si="9674"/>
        <v/>
      </c>
      <c r="BO220" s="3" t="str">
        <f t="shared" ref="BO220" ca="1" si="10706">IF($B220="","",AZ220*(1+rate_A*BM$1/365))</f>
        <v/>
      </c>
      <c r="BP220" s="3" t="str">
        <f t="shared" ref="BP220" ca="1" si="10707">IF($B220="","",BA220*(1+rate_A*BM$1/365))</f>
        <v/>
      </c>
      <c r="BQ220" s="3" t="str">
        <f t="shared" ref="BQ220" ca="1" si="10708">IF($B220="","",BB220*(1+rate_joint*BM$1/365))</f>
        <v/>
      </c>
      <c r="BR220" s="5" t="str">
        <f t="shared" ca="1" si="9678"/>
        <v/>
      </c>
      <c r="BS220" s="5" t="str" cm="1">
        <f t="array" aca="1" ref="BS220" ca="1">IF(BR220="","",_xlfn.IFS(BR220&lt;='Hidden inputs'!$C$15,BR220*'Hidden inputs'!$D$15,BR220&lt;='Hidden inputs'!$C$16,'Hidden inputs'!$C$15*'Hidden inputs'!$D$15+(BR220-'Hidden inputs'!$B$16)*'Hidden inputs'!$D$16,BR220&lt;='Hidden inputs'!$C$17,'Hidden inputs'!$C$15*'Hidden inputs'!$D$15+('Hidden inputs'!$C$16-'Hidden inputs'!$B$16)*'Hidden inputs'!$D$16+(BR220-'Hidden inputs'!$B$17)*'Hidden inputs'!$D$17,BR220&gt;'Hidden inputs'!$B$18,'Hidden inputs'!$C$15*'Hidden inputs'!$D$15+('Hidden inputs'!$C$16-'Hidden inputs'!$B$16)*'Hidden inputs'!$D$16+('Hidden inputs'!$C$17-'Hidden inputs'!$B$17)*'Hidden inputs'!$D$17+(BR220-'Hidden inputs'!$B$18)*'Hidden inputs'!$D$18))</f>
        <v/>
      </c>
      <c r="BT220" s="10" t="str">
        <f t="shared" ca="1" si="9679"/>
        <v/>
      </c>
      <c r="BU220" s="5" t="str">
        <f t="shared" ca="1" si="9584"/>
        <v/>
      </c>
      <c r="BV220" s="5" t="str">
        <f t="shared" ca="1" si="9585"/>
        <v/>
      </c>
      <c r="BW220" s="5" t="str">
        <f ca="1">IF($B220="","",'Hidden inputs'!$D$11*BN220+'Hidden inputs'!$E$11*BO220)</f>
        <v/>
      </c>
      <c r="BX220" s="11" t="str">
        <f t="shared" ca="1" si="9509"/>
        <v/>
      </c>
      <c r="BY220" s="9" t="str">
        <f t="shared" ca="1" si="9586"/>
        <v/>
      </c>
      <c r="BZ220" s="3" t="str">
        <f t="shared" ca="1" si="9587"/>
        <v/>
      </c>
      <c r="CA220" s="5" t="str" cm="1">
        <f t="array" aca="1" ref="CA220" ca="1">IF($B220="","",IF(BZ220=0,0,IF(DD_Payment="",0,IF(BZ220&lt;_xlfn.IFS(DD_Frequency="Monthly",1,DD_Frequency="Quarterly",IF(MONTH(BZ$2)=1,1,IF(MONTH(BZ$2)=4,1,IF(MONTH(BZ$2)=7,1,IF(MONTH(BZ$2)=10,1,0)))),DD_Frequency="Annually",IF(MONTH(BZ$2)=1,1,0))*DD_Payment,BZ220,_xlfn.IFS(DD_Frequency="Monthly",1,DD_Frequency="Quarterly",IF(MONTH(BZ$2)=1,1,IF(MONTH(BZ$2)=4,1,IF(MONTH(BZ$2)=7,1,IF(MONTH(BZ$2)=10,1,0)))),DD_Frequency="Annually",IF(MONTH(BZ$2)=1,1,0))*DD_Payment))))</f>
        <v/>
      </c>
      <c r="CB220" s="3" t="str">
        <f t="shared" ref="CB220" ca="1" si="10709">IF($B220="","",IF(BZ220&gt;CA220,(BZ220-CA220/2)*(rate_A*(CB$1/365)),0))</f>
        <v/>
      </c>
      <c r="CC220" s="3" t="str">
        <f t="shared" ca="1" si="9681"/>
        <v/>
      </c>
      <c r="CD220" s="3" t="str">
        <f t="shared" ref="CD220" ca="1" si="10710">IF($B220="","",BO220*(1+rate_A*CB$1/365))</f>
        <v/>
      </c>
      <c r="CE220" s="3" t="str">
        <f t="shared" ref="CE220" ca="1" si="10711">IF($B220="","",BP220*(1+rate_A*CB$1/365))</f>
        <v/>
      </c>
      <c r="CF220" s="3" t="str">
        <f t="shared" ref="CF220" ca="1" si="10712">IF($B220="","",BQ220*(1+rate_joint*CB$1/365))</f>
        <v/>
      </c>
      <c r="CG220" s="5" t="str">
        <f t="shared" ca="1" si="9685"/>
        <v/>
      </c>
      <c r="CH220" s="5" t="str" cm="1">
        <f t="array" aca="1" ref="CH220" ca="1">IF(CG220="","",_xlfn.IFS(CG220&lt;='Hidden inputs'!$C$15,CG220*'Hidden inputs'!$D$15,CG220&lt;='Hidden inputs'!$C$16,'Hidden inputs'!$C$15*'Hidden inputs'!$D$15+(CG220-'Hidden inputs'!$B$16)*'Hidden inputs'!$D$16,CG220&lt;='Hidden inputs'!$C$17,'Hidden inputs'!$C$15*'Hidden inputs'!$D$15+('Hidden inputs'!$C$16-'Hidden inputs'!$B$16)*'Hidden inputs'!$D$16+(CG220-'Hidden inputs'!$B$17)*'Hidden inputs'!$D$17,CG220&gt;'Hidden inputs'!$B$18,'Hidden inputs'!$C$15*'Hidden inputs'!$D$15+('Hidden inputs'!$C$16-'Hidden inputs'!$B$16)*'Hidden inputs'!$D$16+('Hidden inputs'!$C$17-'Hidden inputs'!$B$17)*'Hidden inputs'!$D$17+(CG220-'Hidden inputs'!$B$18)*'Hidden inputs'!$D$18))</f>
        <v/>
      </c>
      <c r="CI220" s="10" t="str">
        <f t="shared" ca="1" si="9686"/>
        <v/>
      </c>
      <c r="CJ220" s="5" t="str">
        <f t="shared" ca="1" si="9592"/>
        <v/>
      </c>
      <c r="CK220" s="5" t="str">
        <f t="shared" ca="1" si="9593"/>
        <v/>
      </c>
      <c r="CL220" s="5" t="str">
        <f ca="1">IF($B220="","",'Hidden inputs'!$D$11*CC220+'Hidden inputs'!$E$11*CD220)</f>
        <v/>
      </c>
      <c r="CM220" s="11" t="str">
        <f t="shared" ca="1" si="9514"/>
        <v/>
      </c>
      <c r="CN220" s="9" t="str">
        <f t="shared" ca="1" si="9594"/>
        <v/>
      </c>
      <c r="CO220" s="3" t="str">
        <f t="shared" ca="1" si="9595"/>
        <v/>
      </c>
      <c r="CP220" s="5" t="str" cm="1">
        <f t="array" aca="1" ref="CP220" ca="1">IF($B220="","",IF(CO220=0,0,IF(DD_Payment="",0,IF(CO220&lt;_xlfn.IFS(DD_Frequency="Monthly",1,DD_Frequency="Quarterly",IF(MONTH(CO$2)=1,1,IF(MONTH(CO$2)=4,1,IF(MONTH(CO$2)=7,1,IF(MONTH(CO$2)=10,1,0)))),DD_Frequency="Annually",IF(MONTH(CO$2)=1,1,0))*DD_Payment,CO220,_xlfn.IFS(DD_Frequency="Monthly",1,DD_Frequency="Quarterly",IF(MONTH(CO$2)=1,1,IF(MONTH(CO$2)=4,1,IF(MONTH(CO$2)=7,1,IF(MONTH(CO$2)=10,1,0)))),DD_Frequency="Annually",IF(MONTH(CO$2)=1,1,0))*DD_Payment))))</f>
        <v/>
      </c>
      <c r="CQ220" s="3" t="str">
        <f t="shared" ref="CQ220" ca="1" si="10713">IF($B220="","",IF(CO220&gt;CP220,(CO220-CP220/2)*(rate_A*(CQ$1/365)),0))</f>
        <v/>
      </c>
      <c r="CR220" s="3" t="str">
        <f t="shared" ca="1" si="9688"/>
        <v/>
      </c>
      <c r="CS220" s="3" t="str">
        <f t="shared" ref="CS220" ca="1" si="10714">IF($B220="","",CD220*(1+rate_A*CQ$1/365))</f>
        <v/>
      </c>
      <c r="CT220" s="3" t="str">
        <f t="shared" ref="CT220" ca="1" si="10715">IF($B220="","",CE220*(1+rate_A*CQ$1/365))</f>
        <v/>
      </c>
      <c r="CU220" s="3" t="str">
        <f t="shared" ref="CU220" ca="1" si="10716">IF($B220="","",CF220*(1+rate_joint*CQ$1/365))</f>
        <v/>
      </c>
      <c r="CV220" s="5" t="str">
        <f t="shared" ca="1" si="9692"/>
        <v/>
      </c>
      <c r="CW220" s="5" t="str" cm="1">
        <f t="array" aca="1" ref="CW220" ca="1">IF(CV220="","",_xlfn.IFS(CV220&lt;='Hidden inputs'!$C$15,CV220*'Hidden inputs'!$D$15,CV220&lt;='Hidden inputs'!$C$16,'Hidden inputs'!$C$15*'Hidden inputs'!$D$15+(CV220-'Hidden inputs'!$B$16)*'Hidden inputs'!$D$16,CV220&lt;='Hidden inputs'!$C$17,'Hidden inputs'!$C$15*'Hidden inputs'!$D$15+('Hidden inputs'!$C$16-'Hidden inputs'!$B$16)*'Hidden inputs'!$D$16+(CV220-'Hidden inputs'!$B$17)*'Hidden inputs'!$D$17,CV220&gt;'Hidden inputs'!$B$18,'Hidden inputs'!$C$15*'Hidden inputs'!$D$15+('Hidden inputs'!$C$16-'Hidden inputs'!$B$16)*'Hidden inputs'!$D$16+('Hidden inputs'!$C$17-'Hidden inputs'!$B$17)*'Hidden inputs'!$D$17+(CV220-'Hidden inputs'!$B$18)*'Hidden inputs'!$D$18))</f>
        <v/>
      </c>
      <c r="CX220" s="10" t="str">
        <f t="shared" ca="1" si="9693"/>
        <v/>
      </c>
      <c r="CY220" s="5" t="str">
        <f t="shared" ca="1" si="9600"/>
        <v/>
      </c>
      <c r="CZ220" s="5" t="str">
        <f t="shared" ca="1" si="9601"/>
        <v/>
      </c>
      <c r="DA220" s="5" t="str">
        <f ca="1">IF($B220="","",'Hidden inputs'!$D$11*CR220+'Hidden inputs'!$E$11*CS220)</f>
        <v/>
      </c>
      <c r="DB220" s="11" t="str">
        <f t="shared" ca="1" si="9519"/>
        <v/>
      </c>
      <c r="DC220" s="9" t="str">
        <f t="shared" ca="1" si="9602"/>
        <v/>
      </c>
      <c r="DD220" s="3" t="str">
        <f t="shared" ca="1" si="9603"/>
        <v/>
      </c>
      <c r="DE220" s="5" t="str" cm="1">
        <f t="array" aca="1" ref="DE220" ca="1">IF($B220="","",IF(DD220=0,0,IF(DD_Payment="",0,IF(DD220&lt;_xlfn.IFS(DD_Frequency="Monthly",1,DD_Frequency="Quarterly",IF(MONTH(DD$2)=1,1,IF(MONTH(DD$2)=4,1,IF(MONTH(DD$2)=7,1,IF(MONTH(DD$2)=10,1,0)))),DD_Frequency="Annually",IF(MONTH(DD$2)=1,1,0))*DD_Payment,DD220,_xlfn.IFS(DD_Frequency="Monthly",1,DD_Frequency="Quarterly",IF(MONTH(DD$2)=1,1,IF(MONTH(DD$2)=4,1,IF(MONTH(DD$2)=7,1,IF(MONTH(DD$2)=10,1,0)))),DD_Frequency="Annually",IF(MONTH(DD$2)=1,1,0))*DD_Payment))))</f>
        <v/>
      </c>
      <c r="DF220" s="3" t="str">
        <f t="shared" ref="DF220" ca="1" si="10717">IF($B220="","",IF(DD220&gt;DE220,(DD220-DE220/2)*(rate_A*(DF$1/365)),0))</f>
        <v/>
      </c>
      <c r="DG220" s="3" t="str">
        <f t="shared" ca="1" si="9695"/>
        <v/>
      </c>
      <c r="DH220" s="3" t="str">
        <f t="shared" ref="DH220" ca="1" si="10718">IF($B220="","",CS220*(1+rate_A*DF$1/365))</f>
        <v/>
      </c>
      <c r="DI220" s="3" t="str">
        <f t="shared" ref="DI220" ca="1" si="10719">IF($B220="","",CT220*(1+rate_A*DF$1/365))</f>
        <v/>
      </c>
      <c r="DJ220" s="3" t="str">
        <f t="shared" ref="DJ220" ca="1" si="10720">IF($B220="","",CU220*(1+rate_joint*DF$1/365))</f>
        <v/>
      </c>
      <c r="DK220" s="5" t="str">
        <f t="shared" ca="1" si="9699"/>
        <v/>
      </c>
      <c r="DL220" s="5" t="str" cm="1">
        <f t="array" aca="1" ref="DL220" ca="1">IF(DK220="","",_xlfn.IFS(DK220&lt;='Hidden inputs'!$C$15,DK220*'Hidden inputs'!$D$15,DK220&lt;='Hidden inputs'!$C$16,'Hidden inputs'!$C$15*'Hidden inputs'!$D$15+(DK220-'Hidden inputs'!$B$16)*'Hidden inputs'!$D$16,DK220&lt;='Hidden inputs'!$C$17,'Hidden inputs'!$C$15*'Hidden inputs'!$D$15+('Hidden inputs'!$C$16-'Hidden inputs'!$B$16)*'Hidden inputs'!$D$16+(DK220-'Hidden inputs'!$B$17)*'Hidden inputs'!$D$17,DK220&gt;'Hidden inputs'!$B$18,'Hidden inputs'!$C$15*'Hidden inputs'!$D$15+('Hidden inputs'!$C$16-'Hidden inputs'!$B$16)*'Hidden inputs'!$D$16+('Hidden inputs'!$C$17-'Hidden inputs'!$B$17)*'Hidden inputs'!$D$17+(DK220-'Hidden inputs'!$B$18)*'Hidden inputs'!$D$18))</f>
        <v/>
      </c>
      <c r="DM220" s="10" t="str">
        <f t="shared" ca="1" si="9700"/>
        <v/>
      </c>
      <c r="DN220" s="5" t="str">
        <f t="shared" ca="1" si="9608"/>
        <v/>
      </c>
      <c r="DO220" s="5" t="str">
        <f t="shared" ca="1" si="9609"/>
        <v/>
      </c>
      <c r="DP220" s="5" t="str">
        <f ca="1">IF($B220="","",'Hidden inputs'!$D$11*DG220+'Hidden inputs'!$E$11*DH220)</f>
        <v/>
      </c>
      <c r="DQ220" s="11" t="str">
        <f t="shared" ca="1" si="9524"/>
        <v/>
      </c>
      <c r="DR220" s="9" t="str">
        <f t="shared" ca="1" si="9610"/>
        <v/>
      </c>
      <c r="DS220" s="3" t="str">
        <f t="shared" ca="1" si="9611"/>
        <v/>
      </c>
      <c r="DT220" s="5" t="str" cm="1">
        <f t="array" aca="1" ref="DT220" ca="1">IF($B220="","",IF(DS220=0,0,IF(DD_Payment="",0,IF(DS220&lt;_xlfn.IFS(DD_Frequency="Monthly",1,DD_Frequency="Quarterly",IF(MONTH(DS$2)=1,1,IF(MONTH(DS$2)=4,1,IF(MONTH(DS$2)=7,1,IF(MONTH(DS$2)=10,1,0)))),DD_Frequency="Annually",IF(MONTH(DS$2)=1,1,0))*DD_Payment,DS220,_xlfn.IFS(DD_Frequency="Monthly",1,DD_Frequency="Quarterly",IF(MONTH(DS$2)=1,1,IF(MONTH(DS$2)=4,1,IF(MONTH(DS$2)=7,1,IF(MONTH(DS$2)=10,1,0)))),DD_Frequency="Annually",IF(MONTH(DS$2)=1,1,0))*DD_Payment))))</f>
        <v/>
      </c>
      <c r="DU220" s="3" t="str">
        <f t="shared" ref="DU220" ca="1" si="10721">IF($B220="","",IF(DS220&gt;DT220,(DS220-DT220/2)*(rate_A*(DU$1/365)),0))</f>
        <v/>
      </c>
      <c r="DV220" s="3" t="str">
        <f t="shared" ca="1" si="9702"/>
        <v/>
      </c>
      <c r="DW220" s="3" t="str">
        <f t="shared" ref="DW220" ca="1" si="10722">IF($B220="","",DH220*(1+rate_A*DU$1/365))</f>
        <v/>
      </c>
      <c r="DX220" s="3" t="str">
        <f t="shared" ref="DX220" ca="1" si="10723">IF($B220="","",DI220*(1+rate_A*DU$1/365))</f>
        <v/>
      </c>
      <c r="DY220" s="3" t="str">
        <f t="shared" ref="DY220" ca="1" si="10724">IF($B220="","",DJ220*(1+rate_joint*DU$1/365))</f>
        <v/>
      </c>
      <c r="DZ220" s="5" t="str">
        <f t="shared" ca="1" si="9706"/>
        <v/>
      </c>
      <c r="EA220" s="5" t="str" cm="1">
        <f t="array" aca="1" ref="EA220" ca="1">IF(DZ220="","",_xlfn.IFS(DZ220&lt;='Hidden inputs'!$C$15,DZ220*'Hidden inputs'!$D$15,DZ220&lt;='Hidden inputs'!$C$16,'Hidden inputs'!$C$15*'Hidden inputs'!$D$15+(DZ220-'Hidden inputs'!$B$16)*'Hidden inputs'!$D$16,DZ220&lt;='Hidden inputs'!$C$17,'Hidden inputs'!$C$15*'Hidden inputs'!$D$15+('Hidden inputs'!$C$16-'Hidden inputs'!$B$16)*'Hidden inputs'!$D$16+(DZ220-'Hidden inputs'!$B$17)*'Hidden inputs'!$D$17,DZ220&gt;'Hidden inputs'!$B$18,'Hidden inputs'!$C$15*'Hidden inputs'!$D$15+('Hidden inputs'!$C$16-'Hidden inputs'!$B$16)*'Hidden inputs'!$D$16+('Hidden inputs'!$C$17-'Hidden inputs'!$B$17)*'Hidden inputs'!$D$17+(DZ220-'Hidden inputs'!$B$18)*'Hidden inputs'!$D$18))</f>
        <v/>
      </c>
      <c r="EB220" s="10" t="str">
        <f t="shared" ca="1" si="9707"/>
        <v/>
      </c>
      <c r="EC220" s="5" t="str">
        <f t="shared" ca="1" si="9616"/>
        <v/>
      </c>
      <c r="ED220" s="5" t="str">
        <f t="shared" ca="1" si="9617"/>
        <v/>
      </c>
      <c r="EE220" s="5" t="str">
        <f ca="1">IF($B220="","",'Hidden inputs'!$D$11*DV220+'Hidden inputs'!$E$11*DW220)</f>
        <v/>
      </c>
      <c r="EF220" s="11" t="str">
        <f t="shared" ca="1" si="9529"/>
        <v/>
      </c>
      <c r="EG220" s="9" t="str">
        <f t="shared" ca="1" si="9618"/>
        <v/>
      </c>
      <c r="EH220" s="3" t="str">
        <f t="shared" ca="1" si="9619"/>
        <v/>
      </c>
      <c r="EI220" s="5" t="str" cm="1">
        <f t="array" aca="1" ref="EI220" ca="1">IF($B220="","",IF(EH220=0,0,IF(DD_Payment="",0,IF(EH220&lt;_xlfn.IFS(DD_Frequency="Monthly",1,DD_Frequency="Quarterly",IF(MONTH(EH$2)=1,1,IF(MONTH(EH$2)=4,1,IF(MONTH(EH$2)=7,1,IF(MONTH(EH$2)=10,1,0)))),DD_Frequency="Annually",IF(MONTH(EH$2)=1,1,0))*DD_Payment,EH220,_xlfn.IFS(DD_Frequency="Monthly",1,DD_Frequency="Quarterly",IF(MONTH(EH$2)=1,1,IF(MONTH(EH$2)=4,1,IF(MONTH(EH$2)=7,1,IF(MONTH(EH$2)=10,1,0)))),DD_Frequency="Annually",IF(MONTH(EH$2)=1,1,0))*DD_Payment))))</f>
        <v/>
      </c>
      <c r="EJ220" s="3" t="str">
        <f t="shared" ref="EJ220" ca="1" si="10725">IF($B220="","",IF(EH220&gt;EI220,(EH220-EI220/2)*(rate_A*(EJ$1/365)),0))</f>
        <v/>
      </c>
      <c r="EK220" s="3" t="str">
        <f t="shared" ca="1" si="9709"/>
        <v/>
      </c>
      <c r="EL220" s="3" t="str">
        <f t="shared" ref="EL220" ca="1" si="10726">IF($B220="","",DW220*(1+rate_A*EJ$1/365))</f>
        <v/>
      </c>
      <c r="EM220" s="3" t="str">
        <f t="shared" ref="EM220" ca="1" si="10727">IF($B220="","",DX220*(1+rate_A*EJ$1/365))</f>
        <v/>
      </c>
      <c r="EN220" s="3" t="str">
        <f t="shared" ref="EN220" ca="1" si="10728">IF($B220="","",DY220*(1+rate_joint*EJ$1/365))</f>
        <v/>
      </c>
      <c r="EO220" s="5" t="str">
        <f t="shared" ca="1" si="9713"/>
        <v/>
      </c>
      <c r="EP220" s="5" t="str" cm="1">
        <f t="array" aca="1" ref="EP220" ca="1">IF(EO220="","",_xlfn.IFS(EO220&lt;='Hidden inputs'!$C$15,EO220*'Hidden inputs'!$D$15,EO220&lt;='Hidden inputs'!$C$16,'Hidden inputs'!$C$15*'Hidden inputs'!$D$15+(EO220-'Hidden inputs'!$B$16)*'Hidden inputs'!$D$16,EO220&lt;='Hidden inputs'!$C$17,'Hidden inputs'!$C$15*'Hidden inputs'!$D$15+('Hidden inputs'!$C$16-'Hidden inputs'!$B$16)*'Hidden inputs'!$D$16+(EO220-'Hidden inputs'!$B$17)*'Hidden inputs'!$D$17,EO220&gt;'Hidden inputs'!$B$18,'Hidden inputs'!$C$15*'Hidden inputs'!$D$15+('Hidden inputs'!$C$16-'Hidden inputs'!$B$16)*'Hidden inputs'!$D$16+('Hidden inputs'!$C$17-'Hidden inputs'!$B$17)*'Hidden inputs'!$D$17+(EO220-'Hidden inputs'!$B$18)*'Hidden inputs'!$D$18))</f>
        <v/>
      </c>
      <c r="EQ220" s="10" t="str">
        <f t="shared" ca="1" si="9714"/>
        <v/>
      </c>
      <c r="ER220" s="5" t="str">
        <f t="shared" ca="1" si="9624"/>
        <v/>
      </c>
      <c r="ES220" s="5" t="str">
        <f t="shared" ca="1" si="9625"/>
        <v/>
      </c>
      <c r="ET220" s="5" t="str">
        <f ca="1">IF($B220="","",'Hidden inputs'!$D$11*EK220+'Hidden inputs'!$E$11*EL220)</f>
        <v/>
      </c>
      <c r="EU220" s="11" t="str">
        <f t="shared" ca="1" si="9534"/>
        <v/>
      </c>
      <c r="EV220" s="9" t="str">
        <f t="shared" ca="1" si="9626"/>
        <v/>
      </c>
      <c r="EW220" s="3" t="str">
        <f t="shared" ca="1" si="9627"/>
        <v/>
      </c>
      <c r="EX220" s="5" t="str" cm="1">
        <f t="array" aca="1" ref="EX220" ca="1">IF($B220="","",IF(EW220=0,0,IF(DD_Payment="",0,IF(EW220&lt;_xlfn.IFS(DD_Frequency="Monthly",1,DD_Frequency="Quarterly",IF(MONTH(EW$2)=1,1,IF(MONTH(EW$2)=4,1,IF(MONTH(EW$2)=7,1,IF(MONTH(EW$2)=10,1,0)))),DD_Frequency="Annually",IF(MONTH(EW$2)=1,1,0))*DD_Payment,EW220,_xlfn.IFS(DD_Frequency="Monthly",1,DD_Frequency="Quarterly",IF(MONTH(EW$2)=1,1,IF(MONTH(EW$2)=4,1,IF(MONTH(EW$2)=7,1,IF(MONTH(EW$2)=10,1,0)))),DD_Frequency="Annually",IF(MONTH(EW$2)=1,1,0))*DD_Payment))))</f>
        <v/>
      </c>
      <c r="EY220" s="3" t="str">
        <f t="shared" ref="EY220" ca="1" si="10729">IF($B220="","",IF(EW220&gt;EX220,(EW220-EX220/2)*(rate_A*(EY$1/365)),0))</f>
        <v/>
      </c>
      <c r="EZ220" s="3" t="str">
        <f t="shared" ca="1" si="9716"/>
        <v/>
      </c>
      <c r="FA220" s="3" t="str">
        <f t="shared" ref="FA220" ca="1" si="10730">IF($B220="","",EL220*(1+rate_A*EY$1/365))</f>
        <v/>
      </c>
      <c r="FB220" s="3" t="str">
        <f t="shared" ref="FB220" ca="1" si="10731">IF($B220="","",EM220*(1+rate_A*EY$1/365))</f>
        <v/>
      </c>
      <c r="FC220" s="3" t="str">
        <f t="shared" ref="FC220" ca="1" si="10732">IF($B220="","",EN220*(1+rate_joint*EY$1/365))</f>
        <v/>
      </c>
      <c r="FD220" s="5" t="str">
        <f t="shared" ca="1" si="9720"/>
        <v/>
      </c>
      <c r="FE220" s="5" t="str" cm="1">
        <f t="array" aca="1" ref="FE220" ca="1">IF(FD220="","",_xlfn.IFS(FD220&lt;='Hidden inputs'!$C$15,FD220*'Hidden inputs'!$D$15,FD220&lt;='Hidden inputs'!$C$16,'Hidden inputs'!$C$15*'Hidden inputs'!$D$15+(FD220-'Hidden inputs'!$B$16)*'Hidden inputs'!$D$16,FD220&lt;='Hidden inputs'!$C$17,'Hidden inputs'!$C$15*'Hidden inputs'!$D$15+('Hidden inputs'!$C$16-'Hidden inputs'!$B$16)*'Hidden inputs'!$D$16+(FD220-'Hidden inputs'!$B$17)*'Hidden inputs'!$D$17,FD220&gt;'Hidden inputs'!$B$18,'Hidden inputs'!$C$15*'Hidden inputs'!$D$15+('Hidden inputs'!$C$16-'Hidden inputs'!$B$16)*'Hidden inputs'!$D$16+('Hidden inputs'!$C$17-'Hidden inputs'!$B$17)*'Hidden inputs'!$D$17+(FD220-'Hidden inputs'!$B$18)*'Hidden inputs'!$D$18))</f>
        <v/>
      </c>
      <c r="FF220" s="10" t="str">
        <f t="shared" ca="1" si="9721"/>
        <v/>
      </c>
      <c r="FG220" s="5" t="str">
        <f t="shared" ca="1" si="9632"/>
        <v/>
      </c>
      <c r="FH220" s="5" t="str">
        <f t="shared" ca="1" si="9633"/>
        <v/>
      </c>
      <c r="FI220" s="5" t="str">
        <f ca="1">IF($B220="","",'Hidden inputs'!$D$11*EZ220+'Hidden inputs'!$E$11*FA220)</f>
        <v/>
      </c>
      <c r="FJ220" s="11" t="str">
        <f t="shared" ca="1" si="9539"/>
        <v/>
      </c>
      <c r="FK220" s="9" t="str">
        <f t="shared" ca="1" si="9634"/>
        <v/>
      </c>
      <c r="FL220" s="3" t="str">
        <f t="shared" ca="1" si="9635"/>
        <v/>
      </c>
      <c r="FM220" s="5" t="str" cm="1">
        <f t="array" aca="1" ref="FM220" ca="1">IF($B220="","",IF(FL220=0,0,IF(DD_Payment="",0,IF(FL220&lt;_xlfn.IFS(DD_Frequency="Monthly",1,DD_Frequency="Quarterly",IF(MONTH(FL$2)=1,1,IF(MONTH(FL$2)=4,1,IF(MONTH(FL$2)=7,1,IF(MONTH(FL$2)=10,1,0)))),DD_Frequency="Annually",IF(MONTH(FL$2)=1,1,0))*DD_Payment,FL220,_xlfn.IFS(DD_Frequency="Monthly",1,DD_Frequency="Quarterly",IF(MONTH(FL$2)=1,1,IF(MONTH(FL$2)=4,1,IF(MONTH(FL$2)=7,1,IF(MONTH(FL$2)=10,1,0)))),DD_Frequency="Annually",IF(MONTH(FL$2)=1,1,0))*DD_Payment))))</f>
        <v/>
      </c>
      <c r="FN220" s="3" t="str">
        <f t="shared" ref="FN220" ca="1" si="10733">IF($B220="","",IF(FL220&gt;FM220,(FL220-FM220/2)*(rate_A*(FN$1/365)),0))</f>
        <v/>
      </c>
      <c r="FO220" s="3" t="str">
        <f t="shared" ca="1" si="9723"/>
        <v/>
      </c>
      <c r="FP220" s="3" t="str">
        <f t="shared" ref="FP220" ca="1" si="10734">IF($B220="","",FA220*(1+rate_A*FN$1/365))</f>
        <v/>
      </c>
      <c r="FQ220" s="3" t="str">
        <f t="shared" ref="FQ220" ca="1" si="10735">IF($B220="","",FB220*(1+rate_A*FN$1/365))</f>
        <v/>
      </c>
      <c r="FR220" s="3" t="str">
        <f t="shared" ref="FR220" ca="1" si="10736">IF($B220="","",FC220*(1+rate_joint*FN$1/365))</f>
        <v/>
      </c>
      <c r="FS220" s="5" t="str">
        <f t="shared" ca="1" si="9727"/>
        <v/>
      </c>
      <c r="FT220" s="5" t="str" cm="1">
        <f t="array" aca="1" ref="FT220" ca="1">IF(FS220="","",_xlfn.IFS(FS220&lt;='Hidden inputs'!$C$15,FS220*'Hidden inputs'!$D$15,FS220&lt;='Hidden inputs'!$C$16,'Hidden inputs'!$C$15*'Hidden inputs'!$D$15+(FS220-'Hidden inputs'!$B$16)*'Hidden inputs'!$D$16,FS220&lt;='Hidden inputs'!$C$17,'Hidden inputs'!$C$15*'Hidden inputs'!$D$15+('Hidden inputs'!$C$16-'Hidden inputs'!$B$16)*'Hidden inputs'!$D$16+(FS220-'Hidden inputs'!$B$17)*'Hidden inputs'!$D$17,FS220&gt;'Hidden inputs'!$B$18,'Hidden inputs'!$C$15*'Hidden inputs'!$D$15+('Hidden inputs'!$C$16-'Hidden inputs'!$B$16)*'Hidden inputs'!$D$16+('Hidden inputs'!$C$17-'Hidden inputs'!$B$17)*'Hidden inputs'!$D$17+(FS220-'Hidden inputs'!$B$18)*'Hidden inputs'!$D$18))</f>
        <v/>
      </c>
      <c r="FU220" s="10" t="str">
        <f t="shared" ca="1" si="9728"/>
        <v/>
      </c>
      <c r="FV220" s="5" t="str">
        <f t="shared" ca="1" si="9640"/>
        <v/>
      </c>
      <c r="FW220" s="5" t="str">
        <f t="shared" ca="1" si="9641"/>
        <v/>
      </c>
      <c r="FX220" s="5" t="str">
        <f ca="1">IF($B220="","",'Hidden inputs'!$D$11*FO220+'Hidden inputs'!$E$11*FP220)</f>
        <v/>
      </c>
      <c r="FY220" s="11" t="str">
        <f t="shared" ca="1" si="9544"/>
        <v/>
      </c>
      <c r="FZ220" s="9" t="str">
        <f t="shared" ca="1" si="9642"/>
        <v/>
      </c>
      <c r="GA220" s="5" t="str">
        <f t="shared" ca="1" si="9643"/>
        <v/>
      </c>
      <c r="GB220" s="5" t="str">
        <f t="shared" ca="1" si="9644"/>
        <v/>
      </c>
      <c r="GC220" s="5" t="str">
        <f t="shared" ca="1" si="9545"/>
        <v/>
      </c>
      <c r="GD220" s="5" t="str">
        <f t="shared" ca="1" si="9546"/>
        <v/>
      </c>
    </row>
    <row r="221" spans="1:186" x14ac:dyDescent="0.35">
      <c r="A221" s="2"/>
      <c r="B221" s="6" t="str">
        <f t="shared" ca="1" si="9547"/>
        <v/>
      </c>
      <c r="C221" s="5" t="str">
        <f t="shared" ca="1" si="9645"/>
        <v/>
      </c>
      <c r="D221" s="5" t="str" cm="1">
        <f t="array" aca="1" ref="D221" ca="1">IF($B221="","",IF(C221=0,0,IF(DD_Payment="",0,IF(C221&lt;_xlfn.IFS(DD_Frequency="Monthly",1,DD_Frequency="Quarterly",IF(MONTH(C$2)=1,1,IF(MONTH(C$2)=4,1,IF(MONTH(C$2)=7,1,IF(MONTH(C$2)=10,1,0)))),DD_Frequency="Annually",IF(MONTH(C$2)=1,1,0))*DD_Payment,C221,_xlfn.IFS(DD_Frequency="Monthly",1,DD_Frequency="Quarterly",IF(MONTH(C$2)=1,1,IF(MONTH(C$2)=4,1,IF(MONTH(C$2)=7,1,IF(MONTH(C$2)=10,1,0)))),DD_Frequency="Annually",IF(MONTH(C$2)=1,1,0))*DD_Payment))))</f>
        <v/>
      </c>
      <c r="E221" s="5" t="str">
        <f t="shared" ref="E221" ca="1" si="10737">IF(B221="","",IF(C221&gt;D221,(C221-D221/2)*(rate_A*(E$1/365)),0))</f>
        <v/>
      </c>
      <c r="F221" s="5" t="str">
        <f t="shared" ca="1" si="9549"/>
        <v/>
      </c>
      <c r="G221" s="5" t="str">
        <f t="shared" ref="G221" ca="1" si="10738">IF(B221="","",G220*(1+rate_A*E$1/365))</f>
        <v/>
      </c>
      <c r="H221" s="5" t="str">
        <f t="shared" ref="H221" ca="1" si="10739">IF(B221="","",H220*(1+rate_A*E$1/365))</f>
        <v/>
      </c>
      <c r="I221" s="5" t="str">
        <f t="shared" ref="I221" ca="1" si="10740">IF(B221="","",I220*(1+rate_joint*E$1/365))</f>
        <v/>
      </c>
      <c r="J221" s="5" t="str">
        <f t="shared" ca="1" si="9650"/>
        <v/>
      </c>
      <c r="K221" s="5" t="str" cm="1">
        <f t="array" aca="1" ref="K221" ca="1">IF(J221="","",_xlfn.IFS(J221&lt;='Hidden inputs'!$C$15,J221*'Hidden inputs'!$D$15,J221&lt;='Hidden inputs'!$C$16,'Hidden inputs'!$C$15*'Hidden inputs'!$D$15+(J221-'Hidden inputs'!$B$16)*'Hidden inputs'!$D$16,J221&lt;='Hidden inputs'!$C$17,'Hidden inputs'!$C$15*'Hidden inputs'!$D$15+('Hidden inputs'!$C$16-'Hidden inputs'!$B$16)*'Hidden inputs'!$D$16+(J221-'Hidden inputs'!$B$17)*'Hidden inputs'!$D$17,J221&gt;'Hidden inputs'!$B$18,'Hidden inputs'!$C$15*'Hidden inputs'!$D$15+('Hidden inputs'!$C$16-'Hidden inputs'!$B$16)*'Hidden inputs'!$D$16+('Hidden inputs'!$C$17-'Hidden inputs'!$B$17)*'Hidden inputs'!$D$17+(J221-'Hidden inputs'!$B$18)*'Hidden inputs'!$D$18))</f>
        <v/>
      </c>
      <c r="L221" s="11" t="str">
        <f t="shared" ca="1" si="9651"/>
        <v/>
      </c>
      <c r="M221" s="5" t="str">
        <f t="shared" ca="1" si="9553"/>
        <v/>
      </c>
      <c r="N221" s="5" t="str">
        <f t="shared" ca="1" si="9554"/>
        <v/>
      </c>
      <c r="O221" s="5" t="str">
        <f ca="1">IF(B221="","",'Hidden inputs'!$D$11*F221+'Hidden inputs'!$E$11*G221)</f>
        <v/>
      </c>
      <c r="P221" s="11" t="str">
        <f t="shared" ca="1" si="9488"/>
        <v/>
      </c>
      <c r="Q221" s="20" t="str">
        <f t="shared" ca="1" si="9489"/>
        <v/>
      </c>
      <c r="R221" s="3" t="str">
        <f t="shared" ca="1" si="9555"/>
        <v/>
      </c>
      <c r="S221" s="5" t="str" cm="1">
        <f t="array" aca="1" ref="S221" ca="1">IF($B221="","",IF(R221=0,0,IF(DD_Payment="",0,IF(R221&lt;_xlfn.IFS(DD_Frequency="Monthly",1,DD_Frequency="Quarterly",IF(MONTH(R$2)=1,1,IF(MONTH(R$2)=4,1,IF(MONTH(R$2)=7,1,IF(MONTH(R$2)=10,1,0)))),DD_Frequency="Annually",IF(MONTH(R$2)=1,1,0))*DD_Payment,R221,_xlfn.IFS(DD_Frequency="Monthly",1,DD_Frequency="Quarterly",IF(MONTH(R$2)=1,1,IF(MONTH(R$2)=4,1,IF(MONTH(R$2)=7,1,IF(MONTH(R$2)=10,1,0)))),DD_Frequency="Annually",IF(MONTH(R$2)=1,1,0))*DD_Payment))))</f>
        <v/>
      </c>
      <c r="T221" s="3" t="str">
        <f t="shared" ref="T221" ca="1" si="10741">IF(B221="","",IF(R221&gt;S221,(R221-S221/2)*(rate_A*((T$1+A221)/365)),0))</f>
        <v/>
      </c>
      <c r="U221" s="3" t="str">
        <f t="shared" ca="1" si="9557"/>
        <v/>
      </c>
      <c r="V221" s="3" t="str">
        <f t="shared" ref="V221" ca="1" si="10742">IF(B221="","",G221*(1+rate_A*(T$1+A221)/365))</f>
        <v/>
      </c>
      <c r="W221" s="3" t="str">
        <f t="shared" ref="W221" ca="1" si="10743">IF(B221="","",H221*(1+rate_A*(T$1+A221)/365))</f>
        <v/>
      </c>
      <c r="X221" s="3" t="str">
        <f t="shared" ref="X221" ca="1" si="10744">IF(B221="","",I221*(1+rate_joint*(T$1+A221)/365))</f>
        <v/>
      </c>
      <c r="Y221" s="5" t="str">
        <f t="shared" ca="1" si="9656"/>
        <v/>
      </c>
      <c r="Z221" s="5" t="str" cm="1">
        <f t="array" aca="1" ref="Z221" ca="1">IF(Y221="","",_xlfn.IFS(Y221&lt;='Hidden inputs'!$C$15,Y221*'Hidden inputs'!$D$15,Y221&lt;='Hidden inputs'!$C$16,'Hidden inputs'!$C$15*'Hidden inputs'!$D$15+(Y221-'Hidden inputs'!$B$16)*'Hidden inputs'!$D$16,Y221&lt;='Hidden inputs'!$C$17,'Hidden inputs'!$C$15*'Hidden inputs'!$D$15+('Hidden inputs'!$C$16-'Hidden inputs'!$B$16)*'Hidden inputs'!$D$16+(Y221-'Hidden inputs'!$B$17)*'Hidden inputs'!$D$17,Y221&gt;'Hidden inputs'!$B$18,'Hidden inputs'!$C$15*'Hidden inputs'!$D$15+('Hidden inputs'!$C$16-'Hidden inputs'!$B$16)*'Hidden inputs'!$D$16+('Hidden inputs'!$C$17-'Hidden inputs'!$B$17)*'Hidden inputs'!$D$17+(Y221-'Hidden inputs'!$B$18)*'Hidden inputs'!$D$18))</f>
        <v/>
      </c>
      <c r="AA221" s="10" t="str">
        <f t="shared" ca="1" si="9657"/>
        <v/>
      </c>
      <c r="AB221" s="5" t="str">
        <f t="shared" ca="1" si="9561"/>
        <v/>
      </c>
      <c r="AC221" s="5" t="str">
        <f t="shared" ca="1" si="9658"/>
        <v/>
      </c>
      <c r="AD221" s="5" t="str">
        <f ca="1">IF(B221="","",'Hidden inputs'!$D$11*U221+'Hidden inputs'!$E$11*V221)</f>
        <v/>
      </c>
      <c r="AE221" s="11" t="str">
        <f t="shared" ca="1" si="9494"/>
        <v/>
      </c>
      <c r="AF221" s="9" t="str">
        <f t="shared" ca="1" si="9562"/>
        <v/>
      </c>
      <c r="AG221" s="3" t="str">
        <f t="shared" ca="1" si="9563"/>
        <v/>
      </c>
      <c r="AH221" s="5" t="str" cm="1">
        <f t="array" aca="1" ref="AH221" ca="1">IF($B221="","",IF(AG221=0,0,IF(DD_Payment="",0,IF(AG221&lt;_xlfn.IFS(DD_Frequency="Monthly",1,DD_Frequency="Quarterly",IF(MONTH(AG$2)=1,1,IF(MONTH(AG$2)=4,1,IF(MONTH(AG$2)=7,1,IF(MONTH(AG$2)=10,1,0)))),DD_Frequency="Annually",IF(MONTH(AG$2)=1,1,0))*DD_Payment,AG221,_xlfn.IFS(DD_Frequency="Monthly",1,DD_Frequency="Quarterly",IF(MONTH(AG$2)=1,1,IF(MONTH(AG$2)=4,1,IF(MONTH(AG$2)=7,1,IF(MONTH(AG$2)=10,1,0)))),DD_Frequency="Annually",IF(MONTH(AG$2)=1,1,0))*DD_Payment))))</f>
        <v/>
      </c>
      <c r="AI221" s="3" t="str">
        <f t="shared" ref="AI221" ca="1" si="10745">IF($B221="","",IF(AG221&gt;AH221,(AG221-AH221/2)*(rate_A*(AI$1/365)),0))</f>
        <v/>
      </c>
      <c r="AJ221" s="3" t="str">
        <f t="shared" ca="1" si="9660"/>
        <v/>
      </c>
      <c r="AK221" s="3" t="str">
        <f t="shared" ref="AK221" ca="1" si="10746">IF($B221="","",V221*(1+rate_A*AI$1/365))</f>
        <v/>
      </c>
      <c r="AL221" s="3" t="str">
        <f t="shared" ref="AL221" ca="1" si="10747">IF($B221="","",W221*(1+rate_A*AI$1/365))</f>
        <v/>
      </c>
      <c r="AM221" s="3" t="str">
        <f t="shared" ref="AM221" ca="1" si="10748">IF($B221="","",X221*(1+rate_joint*AI$1/365))</f>
        <v/>
      </c>
      <c r="AN221" s="5" t="str">
        <f t="shared" ca="1" si="9664"/>
        <v/>
      </c>
      <c r="AO221" s="5" t="str" cm="1">
        <f t="array" aca="1" ref="AO221" ca="1">IF(AN221="","",_xlfn.IFS(AN221&lt;='Hidden inputs'!$C$15,AN221*'Hidden inputs'!$D$15,AN221&lt;='Hidden inputs'!$C$16,'Hidden inputs'!$C$15*'Hidden inputs'!$D$15+(AN221-'Hidden inputs'!$B$16)*'Hidden inputs'!$D$16,AN221&lt;='Hidden inputs'!$C$17,'Hidden inputs'!$C$15*'Hidden inputs'!$D$15+('Hidden inputs'!$C$16-'Hidden inputs'!$B$16)*'Hidden inputs'!$D$16+(AN221-'Hidden inputs'!$B$17)*'Hidden inputs'!$D$17,AN221&gt;'Hidden inputs'!$B$18,'Hidden inputs'!$C$15*'Hidden inputs'!$D$15+('Hidden inputs'!$C$16-'Hidden inputs'!$B$16)*'Hidden inputs'!$D$16+('Hidden inputs'!$C$17-'Hidden inputs'!$B$17)*'Hidden inputs'!$D$17+(AN221-'Hidden inputs'!$B$18)*'Hidden inputs'!$D$18))</f>
        <v/>
      </c>
      <c r="AP221" s="10" t="str">
        <f t="shared" ca="1" si="9665"/>
        <v/>
      </c>
      <c r="AQ221" s="5" t="str">
        <f t="shared" ca="1" si="9568"/>
        <v/>
      </c>
      <c r="AR221" s="5" t="str">
        <f t="shared" ca="1" si="9569"/>
        <v/>
      </c>
      <c r="AS221" s="5" t="str">
        <f ca="1">IF($B221="","",'Hidden inputs'!$D$11*AJ221+'Hidden inputs'!$E$11*AK221)</f>
        <v/>
      </c>
      <c r="AT221" s="11" t="str">
        <f t="shared" ca="1" si="9499"/>
        <v/>
      </c>
      <c r="AU221" s="9" t="str">
        <f t="shared" ca="1" si="9570"/>
        <v/>
      </c>
      <c r="AV221" s="3" t="str">
        <f t="shared" ca="1" si="9571"/>
        <v/>
      </c>
      <c r="AW221" s="5" t="str" cm="1">
        <f t="array" aca="1" ref="AW221" ca="1">IF($B221="","",IF(AV221=0,0,IF(DD_Payment="",0,IF(AV221&lt;_xlfn.IFS(DD_Frequency="Monthly",1,DD_Frequency="Quarterly",IF(MONTH(AV$2)=1,1,IF(MONTH(AV$2)=4,1,IF(MONTH(AV$2)=7,1,IF(MONTH(AV$2)=10,1,0)))),DD_Frequency="Annually",IF(MONTH(AV$2)=1,1,0))*DD_Payment,AV221,_xlfn.IFS(DD_Frequency="Monthly",1,DD_Frequency="Quarterly",IF(MONTH(AV$2)=1,1,IF(MONTH(AV$2)=4,1,IF(MONTH(AV$2)=7,1,IF(MONTH(AV$2)=10,1,0)))),DD_Frequency="Annually",IF(MONTH(AV$2)=1,1,0))*DD_Payment))))</f>
        <v/>
      </c>
      <c r="AX221" s="3" t="str">
        <f t="shared" ref="AX221" ca="1" si="10749">IF($B221="","",IF(AV221&gt;AW221,(AV221-AW221/2)*(rate_A*(AX$1/365)),0))</f>
        <v/>
      </c>
      <c r="AY221" s="3" t="str">
        <f t="shared" ca="1" si="9667"/>
        <v/>
      </c>
      <c r="AZ221" s="3" t="str">
        <f t="shared" ref="AZ221" ca="1" si="10750">IF($B221="","",AK221*(1+rate_A*AX$1/365))</f>
        <v/>
      </c>
      <c r="BA221" s="3" t="str">
        <f t="shared" ref="BA221" ca="1" si="10751">IF($B221="","",AL221*(1+rate_A*AX$1/365))</f>
        <v/>
      </c>
      <c r="BB221" s="3" t="str">
        <f t="shared" ref="BB221" ca="1" si="10752">IF($B221="","",AM221*(1+rate_joint*AX$1/365))</f>
        <v/>
      </c>
      <c r="BC221" s="5" t="str">
        <f t="shared" ca="1" si="9671"/>
        <v/>
      </c>
      <c r="BD221" s="5" t="str" cm="1">
        <f t="array" aca="1" ref="BD221" ca="1">IF(BC221="","",_xlfn.IFS(BC221&lt;='Hidden inputs'!$C$15,BC221*'Hidden inputs'!$D$15,BC221&lt;='Hidden inputs'!$C$16,'Hidden inputs'!$C$15*'Hidden inputs'!$D$15+(BC221-'Hidden inputs'!$B$16)*'Hidden inputs'!$D$16,BC221&lt;='Hidden inputs'!$C$17,'Hidden inputs'!$C$15*'Hidden inputs'!$D$15+('Hidden inputs'!$C$16-'Hidden inputs'!$B$16)*'Hidden inputs'!$D$16+(BC221-'Hidden inputs'!$B$17)*'Hidden inputs'!$D$17,BC221&gt;'Hidden inputs'!$B$18,'Hidden inputs'!$C$15*'Hidden inputs'!$D$15+('Hidden inputs'!$C$16-'Hidden inputs'!$B$16)*'Hidden inputs'!$D$16+('Hidden inputs'!$C$17-'Hidden inputs'!$B$17)*'Hidden inputs'!$D$17+(BC221-'Hidden inputs'!$B$18)*'Hidden inputs'!$D$18))</f>
        <v/>
      </c>
      <c r="BE221" s="10" t="str">
        <f t="shared" ca="1" si="9672"/>
        <v/>
      </c>
      <c r="BF221" s="5" t="str">
        <f t="shared" ca="1" si="9576"/>
        <v/>
      </c>
      <c r="BG221" s="5" t="str">
        <f t="shared" ca="1" si="9577"/>
        <v/>
      </c>
      <c r="BH221" s="5" t="str">
        <f ca="1">IF($B221="","",'Hidden inputs'!$D$11*AY221+'Hidden inputs'!$E$11*AZ221)</f>
        <v/>
      </c>
      <c r="BI221" s="11" t="str">
        <f t="shared" ca="1" si="9504"/>
        <v/>
      </c>
      <c r="BJ221" s="9" t="str">
        <f t="shared" ca="1" si="9578"/>
        <v/>
      </c>
      <c r="BK221" s="3" t="str">
        <f t="shared" ca="1" si="9579"/>
        <v/>
      </c>
      <c r="BL221" s="5" t="str" cm="1">
        <f t="array" aca="1" ref="BL221" ca="1">IF($B221="","",IF(BK221=0,0,IF(DD_Payment="",0,IF(BK221&lt;_xlfn.IFS(DD_Frequency="Monthly",1,DD_Frequency="Quarterly",IF(MONTH(BK$2)=1,1,IF(MONTH(BK$2)=4,1,IF(MONTH(BK$2)=7,1,IF(MONTH(BK$2)=10,1,0)))),DD_Frequency="Annually",IF(MONTH(BK$2)=1,1,0))*DD_Payment,BK221,_xlfn.IFS(DD_Frequency="Monthly",1,DD_Frequency="Quarterly",IF(MONTH(BK$2)=1,1,IF(MONTH(BK$2)=4,1,IF(MONTH(BK$2)=7,1,IF(MONTH(BK$2)=10,1,0)))),DD_Frequency="Annually",IF(MONTH(BK$2)=1,1,0))*DD_Payment))))</f>
        <v/>
      </c>
      <c r="BM221" s="3" t="str">
        <f t="shared" ref="BM221" ca="1" si="10753">IF($B221="","",IF(BK221&gt;BL221,(BK221-BL221/2)*(rate_A*(BM$1/365)),0))</f>
        <v/>
      </c>
      <c r="BN221" s="3" t="str">
        <f t="shared" ca="1" si="9674"/>
        <v/>
      </c>
      <c r="BO221" s="3" t="str">
        <f t="shared" ref="BO221" ca="1" si="10754">IF($B221="","",AZ221*(1+rate_A*BM$1/365))</f>
        <v/>
      </c>
      <c r="BP221" s="3" t="str">
        <f t="shared" ref="BP221" ca="1" si="10755">IF($B221="","",BA221*(1+rate_A*BM$1/365))</f>
        <v/>
      </c>
      <c r="BQ221" s="3" t="str">
        <f t="shared" ref="BQ221" ca="1" si="10756">IF($B221="","",BB221*(1+rate_joint*BM$1/365))</f>
        <v/>
      </c>
      <c r="BR221" s="5" t="str">
        <f t="shared" ca="1" si="9678"/>
        <v/>
      </c>
      <c r="BS221" s="5" t="str" cm="1">
        <f t="array" aca="1" ref="BS221" ca="1">IF(BR221="","",_xlfn.IFS(BR221&lt;='Hidden inputs'!$C$15,BR221*'Hidden inputs'!$D$15,BR221&lt;='Hidden inputs'!$C$16,'Hidden inputs'!$C$15*'Hidden inputs'!$D$15+(BR221-'Hidden inputs'!$B$16)*'Hidden inputs'!$D$16,BR221&lt;='Hidden inputs'!$C$17,'Hidden inputs'!$C$15*'Hidden inputs'!$D$15+('Hidden inputs'!$C$16-'Hidden inputs'!$B$16)*'Hidden inputs'!$D$16+(BR221-'Hidden inputs'!$B$17)*'Hidden inputs'!$D$17,BR221&gt;'Hidden inputs'!$B$18,'Hidden inputs'!$C$15*'Hidden inputs'!$D$15+('Hidden inputs'!$C$16-'Hidden inputs'!$B$16)*'Hidden inputs'!$D$16+('Hidden inputs'!$C$17-'Hidden inputs'!$B$17)*'Hidden inputs'!$D$17+(BR221-'Hidden inputs'!$B$18)*'Hidden inputs'!$D$18))</f>
        <v/>
      </c>
      <c r="BT221" s="10" t="str">
        <f t="shared" ca="1" si="9679"/>
        <v/>
      </c>
      <c r="BU221" s="5" t="str">
        <f t="shared" ca="1" si="9584"/>
        <v/>
      </c>
      <c r="BV221" s="5" t="str">
        <f t="shared" ca="1" si="9585"/>
        <v/>
      </c>
      <c r="BW221" s="5" t="str">
        <f ca="1">IF($B221="","",'Hidden inputs'!$D$11*BN221+'Hidden inputs'!$E$11*BO221)</f>
        <v/>
      </c>
      <c r="BX221" s="11" t="str">
        <f t="shared" ca="1" si="9509"/>
        <v/>
      </c>
      <c r="BY221" s="9" t="str">
        <f t="shared" ca="1" si="9586"/>
        <v/>
      </c>
      <c r="BZ221" s="3" t="str">
        <f t="shared" ca="1" si="9587"/>
        <v/>
      </c>
      <c r="CA221" s="5" t="str" cm="1">
        <f t="array" aca="1" ref="CA221" ca="1">IF($B221="","",IF(BZ221=0,0,IF(DD_Payment="",0,IF(BZ221&lt;_xlfn.IFS(DD_Frequency="Monthly",1,DD_Frequency="Quarterly",IF(MONTH(BZ$2)=1,1,IF(MONTH(BZ$2)=4,1,IF(MONTH(BZ$2)=7,1,IF(MONTH(BZ$2)=10,1,0)))),DD_Frequency="Annually",IF(MONTH(BZ$2)=1,1,0))*DD_Payment,BZ221,_xlfn.IFS(DD_Frequency="Monthly",1,DD_Frequency="Quarterly",IF(MONTH(BZ$2)=1,1,IF(MONTH(BZ$2)=4,1,IF(MONTH(BZ$2)=7,1,IF(MONTH(BZ$2)=10,1,0)))),DD_Frequency="Annually",IF(MONTH(BZ$2)=1,1,0))*DD_Payment))))</f>
        <v/>
      </c>
      <c r="CB221" s="3" t="str">
        <f t="shared" ref="CB221" ca="1" si="10757">IF($B221="","",IF(BZ221&gt;CA221,(BZ221-CA221/2)*(rate_A*(CB$1/365)),0))</f>
        <v/>
      </c>
      <c r="CC221" s="3" t="str">
        <f t="shared" ca="1" si="9681"/>
        <v/>
      </c>
      <c r="CD221" s="3" t="str">
        <f t="shared" ref="CD221" ca="1" si="10758">IF($B221="","",BO221*(1+rate_A*CB$1/365))</f>
        <v/>
      </c>
      <c r="CE221" s="3" t="str">
        <f t="shared" ref="CE221" ca="1" si="10759">IF($B221="","",BP221*(1+rate_A*CB$1/365))</f>
        <v/>
      </c>
      <c r="CF221" s="3" t="str">
        <f t="shared" ref="CF221" ca="1" si="10760">IF($B221="","",BQ221*(1+rate_joint*CB$1/365))</f>
        <v/>
      </c>
      <c r="CG221" s="5" t="str">
        <f t="shared" ca="1" si="9685"/>
        <v/>
      </c>
      <c r="CH221" s="5" t="str" cm="1">
        <f t="array" aca="1" ref="CH221" ca="1">IF(CG221="","",_xlfn.IFS(CG221&lt;='Hidden inputs'!$C$15,CG221*'Hidden inputs'!$D$15,CG221&lt;='Hidden inputs'!$C$16,'Hidden inputs'!$C$15*'Hidden inputs'!$D$15+(CG221-'Hidden inputs'!$B$16)*'Hidden inputs'!$D$16,CG221&lt;='Hidden inputs'!$C$17,'Hidden inputs'!$C$15*'Hidden inputs'!$D$15+('Hidden inputs'!$C$16-'Hidden inputs'!$B$16)*'Hidden inputs'!$D$16+(CG221-'Hidden inputs'!$B$17)*'Hidden inputs'!$D$17,CG221&gt;'Hidden inputs'!$B$18,'Hidden inputs'!$C$15*'Hidden inputs'!$D$15+('Hidden inputs'!$C$16-'Hidden inputs'!$B$16)*'Hidden inputs'!$D$16+('Hidden inputs'!$C$17-'Hidden inputs'!$B$17)*'Hidden inputs'!$D$17+(CG221-'Hidden inputs'!$B$18)*'Hidden inputs'!$D$18))</f>
        <v/>
      </c>
      <c r="CI221" s="10" t="str">
        <f t="shared" ca="1" si="9686"/>
        <v/>
      </c>
      <c r="CJ221" s="5" t="str">
        <f t="shared" ca="1" si="9592"/>
        <v/>
      </c>
      <c r="CK221" s="5" t="str">
        <f t="shared" ca="1" si="9593"/>
        <v/>
      </c>
      <c r="CL221" s="5" t="str">
        <f ca="1">IF($B221="","",'Hidden inputs'!$D$11*CC221+'Hidden inputs'!$E$11*CD221)</f>
        <v/>
      </c>
      <c r="CM221" s="11" t="str">
        <f t="shared" ca="1" si="9514"/>
        <v/>
      </c>
      <c r="CN221" s="9" t="str">
        <f t="shared" ca="1" si="9594"/>
        <v/>
      </c>
      <c r="CO221" s="3" t="str">
        <f t="shared" ca="1" si="9595"/>
        <v/>
      </c>
      <c r="CP221" s="5" t="str" cm="1">
        <f t="array" aca="1" ref="CP221" ca="1">IF($B221="","",IF(CO221=0,0,IF(DD_Payment="",0,IF(CO221&lt;_xlfn.IFS(DD_Frequency="Monthly",1,DD_Frequency="Quarterly",IF(MONTH(CO$2)=1,1,IF(MONTH(CO$2)=4,1,IF(MONTH(CO$2)=7,1,IF(MONTH(CO$2)=10,1,0)))),DD_Frequency="Annually",IF(MONTH(CO$2)=1,1,0))*DD_Payment,CO221,_xlfn.IFS(DD_Frequency="Monthly",1,DD_Frequency="Quarterly",IF(MONTH(CO$2)=1,1,IF(MONTH(CO$2)=4,1,IF(MONTH(CO$2)=7,1,IF(MONTH(CO$2)=10,1,0)))),DD_Frequency="Annually",IF(MONTH(CO$2)=1,1,0))*DD_Payment))))</f>
        <v/>
      </c>
      <c r="CQ221" s="3" t="str">
        <f t="shared" ref="CQ221" ca="1" si="10761">IF($B221="","",IF(CO221&gt;CP221,(CO221-CP221/2)*(rate_A*(CQ$1/365)),0))</f>
        <v/>
      </c>
      <c r="CR221" s="3" t="str">
        <f t="shared" ca="1" si="9688"/>
        <v/>
      </c>
      <c r="CS221" s="3" t="str">
        <f t="shared" ref="CS221" ca="1" si="10762">IF($B221="","",CD221*(1+rate_A*CQ$1/365))</f>
        <v/>
      </c>
      <c r="CT221" s="3" t="str">
        <f t="shared" ref="CT221" ca="1" si="10763">IF($B221="","",CE221*(1+rate_A*CQ$1/365))</f>
        <v/>
      </c>
      <c r="CU221" s="3" t="str">
        <f t="shared" ref="CU221" ca="1" si="10764">IF($B221="","",CF221*(1+rate_joint*CQ$1/365))</f>
        <v/>
      </c>
      <c r="CV221" s="5" t="str">
        <f t="shared" ca="1" si="9692"/>
        <v/>
      </c>
      <c r="CW221" s="5" t="str" cm="1">
        <f t="array" aca="1" ref="CW221" ca="1">IF(CV221="","",_xlfn.IFS(CV221&lt;='Hidden inputs'!$C$15,CV221*'Hidden inputs'!$D$15,CV221&lt;='Hidden inputs'!$C$16,'Hidden inputs'!$C$15*'Hidden inputs'!$D$15+(CV221-'Hidden inputs'!$B$16)*'Hidden inputs'!$D$16,CV221&lt;='Hidden inputs'!$C$17,'Hidden inputs'!$C$15*'Hidden inputs'!$D$15+('Hidden inputs'!$C$16-'Hidden inputs'!$B$16)*'Hidden inputs'!$D$16+(CV221-'Hidden inputs'!$B$17)*'Hidden inputs'!$D$17,CV221&gt;'Hidden inputs'!$B$18,'Hidden inputs'!$C$15*'Hidden inputs'!$D$15+('Hidden inputs'!$C$16-'Hidden inputs'!$B$16)*'Hidden inputs'!$D$16+('Hidden inputs'!$C$17-'Hidden inputs'!$B$17)*'Hidden inputs'!$D$17+(CV221-'Hidden inputs'!$B$18)*'Hidden inputs'!$D$18))</f>
        <v/>
      </c>
      <c r="CX221" s="10" t="str">
        <f t="shared" ca="1" si="9693"/>
        <v/>
      </c>
      <c r="CY221" s="5" t="str">
        <f t="shared" ca="1" si="9600"/>
        <v/>
      </c>
      <c r="CZ221" s="5" t="str">
        <f t="shared" ca="1" si="9601"/>
        <v/>
      </c>
      <c r="DA221" s="5" t="str">
        <f ca="1">IF($B221="","",'Hidden inputs'!$D$11*CR221+'Hidden inputs'!$E$11*CS221)</f>
        <v/>
      </c>
      <c r="DB221" s="11" t="str">
        <f t="shared" ca="1" si="9519"/>
        <v/>
      </c>
      <c r="DC221" s="9" t="str">
        <f t="shared" ca="1" si="9602"/>
        <v/>
      </c>
      <c r="DD221" s="3" t="str">
        <f t="shared" ca="1" si="9603"/>
        <v/>
      </c>
      <c r="DE221" s="5" t="str" cm="1">
        <f t="array" aca="1" ref="DE221" ca="1">IF($B221="","",IF(DD221=0,0,IF(DD_Payment="",0,IF(DD221&lt;_xlfn.IFS(DD_Frequency="Monthly",1,DD_Frequency="Quarterly",IF(MONTH(DD$2)=1,1,IF(MONTH(DD$2)=4,1,IF(MONTH(DD$2)=7,1,IF(MONTH(DD$2)=10,1,0)))),DD_Frequency="Annually",IF(MONTH(DD$2)=1,1,0))*DD_Payment,DD221,_xlfn.IFS(DD_Frequency="Monthly",1,DD_Frequency="Quarterly",IF(MONTH(DD$2)=1,1,IF(MONTH(DD$2)=4,1,IF(MONTH(DD$2)=7,1,IF(MONTH(DD$2)=10,1,0)))),DD_Frequency="Annually",IF(MONTH(DD$2)=1,1,0))*DD_Payment))))</f>
        <v/>
      </c>
      <c r="DF221" s="3" t="str">
        <f t="shared" ref="DF221" ca="1" si="10765">IF($B221="","",IF(DD221&gt;DE221,(DD221-DE221/2)*(rate_A*(DF$1/365)),0))</f>
        <v/>
      </c>
      <c r="DG221" s="3" t="str">
        <f t="shared" ca="1" si="9695"/>
        <v/>
      </c>
      <c r="DH221" s="3" t="str">
        <f t="shared" ref="DH221" ca="1" si="10766">IF($B221="","",CS221*(1+rate_A*DF$1/365))</f>
        <v/>
      </c>
      <c r="DI221" s="3" t="str">
        <f t="shared" ref="DI221" ca="1" si="10767">IF($B221="","",CT221*(1+rate_A*DF$1/365))</f>
        <v/>
      </c>
      <c r="DJ221" s="3" t="str">
        <f t="shared" ref="DJ221" ca="1" si="10768">IF($B221="","",CU221*(1+rate_joint*DF$1/365))</f>
        <v/>
      </c>
      <c r="DK221" s="5" t="str">
        <f t="shared" ca="1" si="9699"/>
        <v/>
      </c>
      <c r="DL221" s="5" t="str" cm="1">
        <f t="array" aca="1" ref="DL221" ca="1">IF(DK221="","",_xlfn.IFS(DK221&lt;='Hidden inputs'!$C$15,DK221*'Hidden inputs'!$D$15,DK221&lt;='Hidden inputs'!$C$16,'Hidden inputs'!$C$15*'Hidden inputs'!$D$15+(DK221-'Hidden inputs'!$B$16)*'Hidden inputs'!$D$16,DK221&lt;='Hidden inputs'!$C$17,'Hidden inputs'!$C$15*'Hidden inputs'!$D$15+('Hidden inputs'!$C$16-'Hidden inputs'!$B$16)*'Hidden inputs'!$D$16+(DK221-'Hidden inputs'!$B$17)*'Hidden inputs'!$D$17,DK221&gt;'Hidden inputs'!$B$18,'Hidden inputs'!$C$15*'Hidden inputs'!$D$15+('Hidden inputs'!$C$16-'Hidden inputs'!$B$16)*'Hidden inputs'!$D$16+('Hidden inputs'!$C$17-'Hidden inputs'!$B$17)*'Hidden inputs'!$D$17+(DK221-'Hidden inputs'!$B$18)*'Hidden inputs'!$D$18))</f>
        <v/>
      </c>
      <c r="DM221" s="10" t="str">
        <f t="shared" ca="1" si="9700"/>
        <v/>
      </c>
      <c r="DN221" s="5" t="str">
        <f t="shared" ca="1" si="9608"/>
        <v/>
      </c>
      <c r="DO221" s="5" t="str">
        <f t="shared" ca="1" si="9609"/>
        <v/>
      </c>
      <c r="DP221" s="5" t="str">
        <f ca="1">IF($B221="","",'Hidden inputs'!$D$11*DG221+'Hidden inputs'!$E$11*DH221)</f>
        <v/>
      </c>
      <c r="DQ221" s="11" t="str">
        <f t="shared" ca="1" si="9524"/>
        <v/>
      </c>
      <c r="DR221" s="9" t="str">
        <f t="shared" ca="1" si="9610"/>
        <v/>
      </c>
      <c r="DS221" s="3" t="str">
        <f t="shared" ca="1" si="9611"/>
        <v/>
      </c>
      <c r="DT221" s="5" t="str" cm="1">
        <f t="array" aca="1" ref="DT221" ca="1">IF($B221="","",IF(DS221=0,0,IF(DD_Payment="",0,IF(DS221&lt;_xlfn.IFS(DD_Frequency="Monthly",1,DD_Frequency="Quarterly",IF(MONTH(DS$2)=1,1,IF(MONTH(DS$2)=4,1,IF(MONTH(DS$2)=7,1,IF(MONTH(DS$2)=10,1,0)))),DD_Frequency="Annually",IF(MONTH(DS$2)=1,1,0))*DD_Payment,DS221,_xlfn.IFS(DD_Frequency="Monthly",1,DD_Frequency="Quarterly",IF(MONTH(DS$2)=1,1,IF(MONTH(DS$2)=4,1,IF(MONTH(DS$2)=7,1,IF(MONTH(DS$2)=10,1,0)))),DD_Frequency="Annually",IF(MONTH(DS$2)=1,1,0))*DD_Payment))))</f>
        <v/>
      </c>
      <c r="DU221" s="3" t="str">
        <f t="shared" ref="DU221" ca="1" si="10769">IF($B221="","",IF(DS221&gt;DT221,(DS221-DT221/2)*(rate_A*(DU$1/365)),0))</f>
        <v/>
      </c>
      <c r="DV221" s="3" t="str">
        <f t="shared" ca="1" si="9702"/>
        <v/>
      </c>
      <c r="DW221" s="3" t="str">
        <f t="shared" ref="DW221" ca="1" si="10770">IF($B221="","",DH221*(1+rate_A*DU$1/365))</f>
        <v/>
      </c>
      <c r="DX221" s="3" t="str">
        <f t="shared" ref="DX221" ca="1" si="10771">IF($B221="","",DI221*(1+rate_A*DU$1/365))</f>
        <v/>
      </c>
      <c r="DY221" s="3" t="str">
        <f t="shared" ref="DY221" ca="1" si="10772">IF($B221="","",DJ221*(1+rate_joint*DU$1/365))</f>
        <v/>
      </c>
      <c r="DZ221" s="5" t="str">
        <f t="shared" ca="1" si="9706"/>
        <v/>
      </c>
      <c r="EA221" s="5" t="str" cm="1">
        <f t="array" aca="1" ref="EA221" ca="1">IF(DZ221="","",_xlfn.IFS(DZ221&lt;='Hidden inputs'!$C$15,DZ221*'Hidden inputs'!$D$15,DZ221&lt;='Hidden inputs'!$C$16,'Hidden inputs'!$C$15*'Hidden inputs'!$D$15+(DZ221-'Hidden inputs'!$B$16)*'Hidden inputs'!$D$16,DZ221&lt;='Hidden inputs'!$C$17,'Hidden inputs'!$C$15*'Hidden inputs'!$D$15+('Hidden inputs'!$C$16-'Hidden inputs'!$B$16)*'Hidden inputs'!$D$16+(DZ221-'Hidden inputs'!$B$17)*'Hidden inputs'!$D$17,DZ221&gt;'Hidden inputs'!$B$18,'Hidden inputs'!$C$15*'Hidden inputs'!$D$15+('Hidden inputs'!$C$16-'Hidden inputs'!$B$16)*'Hidden inputs'!$D$16+('Hidden inputs'!$C$17-'Hidden inputs'!$B$17)*'Hidden inputs'!$D$17+(DZ221-'Hidden inputs'!$B$18)*'Hidden inputs'!$D$18))</f>
        <v/>
      </c>
      <c r="EB221" s="10" t="str">
        <f t="shared" ca="1" si="9707"/>
        <v/>
      </c>
      <c r="EC221" s="5" t="str">
        <f t="shared" ca="1" si="9616"/>
        <v/>
      </c>
      <c r="ED221" s="5" t="str">
        <f t="shared" ca="1" si="9617"/>
        <v/>
      </c>
      <c r="EE221" s="5" t="str">
        <f ca="1">IF($B221="","",'Hidden inputs'!$D$11*DV221+'Hidden inputs'!$E$11*DW221)</f>
        <v/>
      </c>
      <c r="EF221" s="11" t="str">
        <f t="shared" ca="1" si="9529"/>
        <v/>
      </c>
      <c r="EG221" s="9" t="str">
        <f t="shared" ca="1" si="9618"/>
        <v/>
      </c>
      <c r="EH221" s="3" t="str">
        <f t="shared" ca="1" si="9619"/>
        <v/>
      </c>
      <c r="EI221" s="5" t="str" cm="1">
        <f t="array" aca="1" ref="EI221" ca="1">IF($B221="","",IF(EH221=0,0,IF(DD_Payment="",0,IF(EH221&lt;_xlfn.IFS(DD_Frequency="Monthly",1,DD_Frequency="Quarterly",IF(MONTH(EH$2)=1,1,IF(MONTH(EH$2)=4,1,IF(MONTH(EH$2)=7,1,IF(MONTH(EH$2)=10,1,0)))),DD_Frequency="Annually",IF(MONTH(EH$2)=1,1,0))*DD_Payment,EH221,_xlfn.IFS(DD_Frequency="Monthly",1,DD_Frequency="Quarterly",IF(MONTH(EH$2)=1,1,IF(MONTH(EH$2)=4,1,IF(MONTH(EH$2)=7,1,IF(MONTH(EH$2)=10,1,0)))),DD_Frequency="Annually",IF(MONTH(EH$2)=1,1,0))*DD_Payment))))</f>
        <v/>
      </c>
      <c r="EJ221" s="3" t="str">
        <f t="shared" ref="EJ221" ca="1" si="10773">IF($B221="","",IF(EH221&gt;EI221,(EH221-EI221/2)*(rate_A*(EJ$1/365)),0))</f>
        <v/>
      </c>
      <c r="EK221" s="3" t="str">
        <f t="shared" ca="1" si="9709"/>
        <v/>
      </c>
      <c r="EL221" s="3" t="str">
        <f t="shared" ref="EL221" ca="1" si="10774">IF($B221="","",DW221*(1+rate_A*EJ$1/365))</f>
        <v/>
      </c>
      <c r="EM221" s="3" t="str">
        <f t="shared" ref="EM221" ca="1" si="10775">IF($B221="","",DX221*(1+rate_A*EJ$1/365))</f>
        <v/>
      </c>
      <c r="EN221" s="3" t="str">
        <f t="shared" ref="EN221" ca="1" si="10776">IF($B221="","",DY221*(1+rate_joint*EJ$1/365))</f>
        <v/>
      </c>
      <c r="EO221" s="5" t="str">
        <f t="shared" ca="1" si="9713"/>
        <v/>
      </c>
      <c r="EP221" s="5" t="str" cm="1">
        <f t="array" aca="1" ref="EP221" ca="1">IF(EO221="","",_xlfn.IFS(EO221&lt;='Hidden inputs'!$C$15,EO221*'Hidden inputs'!$D$15,EO221&lt;='Hidden inputs'!$C$16,'Hidden inputs'!$C$15*'Hidden inputs'!$D$15+(EO221-'Hidden inputs'!$B$16)*'Hidden inputs'!$D$16,EO221&lt;='Hidden inputs'!$C$17,'Hidden inputs'!$C$15*'Hidden inputs'!$D$15+('Hidden inputs'!$C$16-'Hidden inputs'!$B$16)*'Hidden inputs'!$D$16+(EO221-'Hidden inputs'!$B$17)*'Hidden inputs'!$D$17,EO221&gt;'Hidden inputs'!$B$18,'Hidden inputs'!$C$15*'Hidden inputs'!$D$15+('Hidden inputs'!$C$16-'Hidden inputs'!$B$16)*'Hidden inputs'!$D$16+('Hidden inputs'!$C$17-'Hidden inputs'!$B$17)*'Hidden inputs'!$D$17+(EO221-'Hidden inputs'!$B$18)*'Hidden inputs'!$D$18))</f>
        <v/>
      </c>
      <c r="EQ221" s="10" t="str">
        <f t="shared" ca="1" si="9714"/>
        <v/>
      </c>
      <c r="ER221" s="5" t="str">
        <f t="shared" ca="1" si="9624"/>
        <v/>
      </c>
      <c r="ES221" s="5" t="str">
        <f t="shared" ca="1" si="9625"/>
        <v/>
      </c>
      <c r="ET221" s="5" t="str">
        <f ca="1">IF($B221="","",'Hidden inputs'!$D$11*EK221+'Hidden inputs'!$E$11*EL221)</f>
        <v/>
      </c>
      <c r="EU221" s="11" t="str">
        <f t="shared" ca="1" si="9534"/>
        <v/>
      </c>
      <c r="EV221" s="9" t="str">
        <f t="shared" ca="1" si="9626"/>
        <v/>
      </c>
      <c r="EW221" s="3" t="str">
        <f t="shared" ca="1" si="9627"/>
        <v/>
      </c>
      <c r="EX221" s="5" t="str" cm="1">
        <f t="array" aca="1" ref="EX221" ca="1">IF($B221="","",IF(EW221=0,0,IF(DD_Payment="",0,IF(EW221&lt;_xlfn.IFS(DD_Frequency="Monthly",1,DD_Frequency="Quarterly",IF(MONTH(EW$2)=1,1,IF(MONTH(EW$2)=4,1,IF(MONTH(EW$2)=7,1,IF(MONTH(EW$2)=10,1,0)))),DD_Frequency="Annually",IF(MONTH(EW$2)=1,1,0))*DD_Payment,EW221,_xlfn.IFS(DD_Frequency="Monthly",1,DD_Frequency="Quarterly",IF(MONTH(EW$2)=1,1,IF(MONTH(EW$2)=4,1,IF(MONTH(EW$2)=7,1,IF(MONTH(EW$2)=10,1,0)))),DD_Frequency="Annually",IF(MONTH(EW$2)=1,1,0))*DD_Payment))))</f>
        <v/>
      </c>
      <c r="EY221" s="3" t="str">
        <f t="shared" ref="EY221" ca="1" si="10777">IF($B221="","",IF(EW221&gt;EX221,(EW221-EX221/2)*(rate_A*(EY$1/365)),0))</f>
        <v/>
      </c>
      <c r="EZ221" s="3" t="str">
        <f t="shared" ca="1" si="9716"/>
        <v/>
      </c>
      <c r="FA221" s="3" t="str">
        <f t="shared" ref="FA221" ca="1" si="10778">IF($B221="","",EL221*(1+rate_A*EY$1/365))</f>
        <v/>
      </c>
      <c r="FB221" s="3" t="str">
        <f t="shared" ref="FB221" ca="1" si="10779">IF($B221="","",EM221*(1+rate_A*EY$1/365))</f>
        <v/>
      </c>
      <c r="FC221" s="3" t="str">
        <f t="shared" ref="FC221" ca="1" si="10780">IF($B221="","",EN221*(1+rate_joint*EY$1/365))</f>
        <v/>
      </c>
      <c r="FD221" s="5" t="str">
        <f t="shared" ca="1" si="9720"/>
        <v/>
      </c>
      <c r="FE221" s="5" t="str" cm="1">
        <f t="array" aca="1" ref="FE221" ca="1">IF(FD221="","",_xlfn.IFS(FD221&lt;='Hidden inputs'!$C$15,FD221*'Hidden inputs'!$D$15,FD221&lt;='Hidden inputs'!$C$16,'Hidden inputs'!$C$15*'Hidden inputs'!$D$15+(FD221-'Hidden inputs'!$B$16)*'Hidden inputs'!$D$16,FD221&lt;='Hidden inputs'!$C$17,'Hidden inputs'!$C$15*'Hidden inputs'!$D$15+('Hidden inputs'!$C$16-'Hidden inputs'!$B$16)*'Hidden inputs'!$D$16+(FD221-'Hidden inputs'!$B$17)*'Hidden inputs'!$D$17,FD221&gt;'Hidden inputs'!$B$18,'Hidden inputs'!$C$15*'Hidden inputs'!$D$15+('Hidden inputs'!$C$16-'Hidden inputs'!$B$16)*'Hidden inputs'!$D$16+('Hidden inputs'!$C$17-'Hidden inputs'!$B$17)*'Hidden inputs'!$D$17+(FD221-'Hidden inputs'!$B$18)*'Hidden inputs'!$D$18))</f>
        <v/>
      </c>
      <c r="FF221" s="10" t="str">
        <f t="shared" ca="1" si="9721"/>
        <v/>
      </c>
      <c r="FG221" s="5" t="str">
        <f t="shared" ca="1" si="9632"/>
        <v/>
      </c>
      <c r="FH221" s="5" t="str">
        <f t="shared" ca="1" si="9633"/>
        <v/>
      </c>
      <c r="FI221" s="5" t="str">
        <f ca="1">IF($B221="","",'Hidden inputs'!$D$11*EZ221+'Hidden inputs'!$E$11*FA221)</f>
        <v/>
      </c>
      <c r="FJ221" s="11" t="str">
        <f t="shared" ca="1" si="9539"/>
        <v/>
      </c>
      <c r="FK221" s="9" t="str">
        <f t="shared" ca="1" si="9634"/>
        <v/>
      </c>
      <c r="FL221" s="3" t="str">
        <f t="shared" ca="1" si="9635"/>
        <v/>
      </c>
      <c r="FM221" s="5" t="str" cm="1">
        <f t="array" aca="1" ref="FM221" ca="1">IF($B221="","",IF(FL221=0,0,IF(DD_Payment="",0,IF(FL221&lt;_xlfn.IFS(DD_Frequency="Monthly",1,DD_Frequency="Quarterly",IF(MONTH(FL$2)=1,1,IF(MONTH(FL$2)=4,1,IF(MONTH(FL$2)=7,1,IF(MONTH(FL$2)=10,1,0)))),DD_Frequency="Annually",IF(MONTH(FL$2)=1,1,0))*DD_Payment,FL221,_xlfn.IFS(DD_Frequency="Monthly",1,DD_Frequency="Quarterly",IF(MONTH(FL$2)=1,1,IF(MONTH(FL$2)=4,1,IF(MONTH(FL$2)=7,1,IF(MONTH(FL$2)=10,1,0)))),DD_Frequency="Annually",IF(MONTH(FL$2)=1,1,0))*DD_Payment))))</f>
        <v/>
      </c>
      <c r="FN221" s="3" t="str">
        <f t="shared" ref="FN221" ca="1" si="10781">IF($B221="","",IF(FL221&gt;FM221,(FL221-FM221/2)*(rate_A*(FN$1/365)),0))</f>
        <v/>
      </c>
      <c r="FO221" s="3" t="str">
        <f t="shared" ca="1" si="9723"/>
        <v/>
      </c>
      <c r="FP221" s="3" t="str">
        <f t="shared" ref="FP221" ca="1" si="10782">IF($B221="","",FA221*(1+rate_A*FN$1/365))</f>
        <v/>
      </c>
      <c r="FQ221" s="3" t="str">
        <f t="shared" ref="FQ221" ca="1" si="10783">IF($B221="","",FB221*(1+rate_A*FN$1/365))</f>
        <v/>
      </c>
      <c r="FR221" s="3" t="str">
        <f t="shared" ref="FR221" ca="1" si="10784">IF($B221="","",FC221*(1+rate_joint*FN$1/365))</f>
        <v/>
      </c>
      <c r="FS221" s="5" t="str">
        <f t="shared" ca="1" si="9727"/>
        <v/>
      </c>
      <c r="FT221" s="5" t="str" cm="1">
        <f t="array" aca="1" ref="FT221" ca="1">IF(FS221="","",_xlfn.IFS(FS221&lt;='Hidden inputs'!$C$15,FS221*'Hidden inputs'!$D$15,FS221&lt;='Hidden inputs'!$C$16,'Hidden inputs'!$C$15*'Hidden inputs'!$D$15+(FS221-'Hidden inputs'!$B$16)*'Hidden inputs'!$D$16,FS221&lt;='Hidden inputs'!$C$17,'Hidden inputs'!$C$15*'Hidden inputs'!$D$15+('Hidden inputs'!$C$16-'Hidden inputs'!$B$16)*'Hidden inputs'!$D$16+(FS221-'Hidden inputs'!$B$17)*'Hidden inputs'!$D$17,FS221&gt;'Hidden inputs'!$B$18,'Hidden inputs'!$C$15*'Hidden inputs'!$D$15+('Hidden inputs'!$C$16-'Hidden inputs'!$B$16)*'Hidden inputs'!$D$16+('Hidden inputs'!$C$17-'Hidden inputs'!$B$17)*'Hidden inputs'!$D$17+(FS221-'Hidden inputs'!$B$18)*'Hidden inputs'!$D$18))</f>
        <v/>
      </c>
      <c r="FU221" s="10" t="str">
        <f t="shared" ca="1" si="9728"/>
        <v/>
      </c>
      <c r="FV221" s="5" t="str">
        <f t="shared" ca="1" si="9640"/>
        <v/>
      </c>
      <c r="FW221" s="5" t="str">
        <f t="shared" ca="1" si="9641"/>
        <v/>
      </c>
      <c r="FX221" s="5" t="str">
        <f ca="1">IF($B221="","",'Hidden inputs'!$D$11*FO221+'Hidden inputs'!$E$11*FP221)</f>
        <v/>
      </c>
      <c r="FY221" s="11" t="str">
        <f t="shared" ca="1" si="9544"/>
        <v/>
      </c>
      <c r="FZ221" s="9" t="str">
        <f t="shared" ca="1" si="9642"/>
        <v/>
      </c>
      <c r="GA221" s="5" t="str">
        <f t="shared" ca="1" si="9643"/>
        <v/>
      </c>
      <c r="GB221" s="5" t="str">
        <f t="shared" ca="1" si="9644"/>
        <v/>
      </c>
      <c r="GC221" s="5" t="str">
        <f t="shared" ca="1" si="9545"/>
        <v/>
      </c>
      <c r="GD221" s="5" t="str">
        <f t="shared" ca="1" si="9546"/>
        <v/>
      </c>
    </row>
    <row r="222" spans="1:186" x14ac:dyDescent="0.35">
      <c r="A222" s="2"/>
      <c r="B222" s="6" t="str">
        <f t="shared" ca="1" si="9547"/>
        <v/>
      </c>
      <c r="C222" s="5" t="str">
        <f t="shared" ca="1" si="9645"/>
        <v/>
      </c>
      <c r="D222" s="5" t="str" cm="1">
        <f t="array" aca="1" ref="D222" ca="1">IF($B222="","",IF(C222=0,0,IF(DD_Payment="",0,IF(C222&lt;_xlfn.IFS(DD_Frequency="Monthly",1,DD_Frequency="Quarterly",IF(MONTH(C$2)=1,1,IF(MONTH(C$2)=4,1,IF(MONTH(C$2)=7,1,IF(MONTH(C$2)=10,1,0)))),DD_Frequency="Annually",IF(MONTH(C$2)=1,1,0))*DD_Payment,C222,_xlfn.IFS(DD_Frequency="Monthly",1,DD_Frequency="Quarterly",IF(MONTH(C$2)=1,1,IF(MONTH(C$2)=4,1,IF(MONTH(C$2)=7,1,IF(MONTH(C$2)=10,1,0)))),DD_Frequency="Annually",IF(MONTH(C$2)=1,1,0))*DD_Payment))))</f>
        <v/>
      </c>
      <c r="E222" s="5" t="str">
        <f t="shared" ref="E222" ca="1" si="10785">IF(B222="","",IF(C222&gt;D222,(C222-D222/2)*(rate_A*(E$1/365)),0))</f>
        <v/>
      </c>
      <c r="F222" s="5" t="str">
        <f t="shared" ca="1" si="9549"/>
        <v/>
      </c>
      <c r="G222" s="5" t="str">
        <f t="shared" ref="G222" ca="1" si="10786">IF(B222="","",G221*(1+rate_A*E$1/365))</f>
        <v/>
      </c>
      <c r="H222" s="5" t="str">
        <f t="shared" ref="H222" ca="1" si="10787">IF(B222="","",H221*(1+rate_A*E$1/365))</f>
        <v/>
      </c>
      <c r="I222" s="5" t="str">
        <f t="shared" ref="I222" ca="1" si="10788">IF(B222="","",I221*(1+rate_joint*E$1/365))</f>
        <v/>
      </c>
      <c r="J222" s="5" t="str">
        <f t="shared" ca="1" si="9650"/>
        <v/>
      </c>
      <c r="K222" s="5" t="str" cm="1">
        <f t="array" aca="1" ref="K222" ca="1">IF(J222="","",_xlfn.IFS(J222&lt;='Hidden inputs'!$C$15,J222*'Hidden inputs'!$D$15,J222&lt;='Hidden inputs'!$C$16,'Hidden inputs'!$C$15*'Hidden inputs'!$D$15+(J222-'Hidden inputs'!$B$16)*'Hidden inputs'!$D$16,J222&lt;='Hidden inputs'!$C$17,'Hidden inputs'!$C$15*'Hidden inputs'!$D$15+('Hidden inputs'!$C$16-'Hidden inputs'!$B$16)*'Hidden inputs'!$D$16+(J222-'Hidden inputs'!$B$17)*'Hidden inputs'!$D$17,J222&gt;'Hidden inputs'!$B$18,'Hidden inputs'!$C$15*'Hidden inputs'!$D$15+('Hidden inputs'!$C$16-'Hidden inputs'!$B$16)*'Hidden inputs'!$D$16+('Hidden inputs'!$C$17-'Hidden inputs'!$B$17)*'Hidden inputs'!$D$17+(J222-'Hidden inputs'!$B$18)*'Hidden inputs'!$D$18))</f>
        <v/>
      </c>
      <c r="L222" s="11" t="str">
        <f t="shared" ca="1" si="9651"/>
        <v/>
      </c>
      <c r="M222" s="5" t="str">
        <f t="shared" ca="1" si="9553"/>
        <v/>
      </c>
      <c r="N222" s="5" t="str">
        <f t="shared" ca="1" si="9554"/>
        <v/>
      </c>
      <c r="O222" s="5" t="str">
        <f ca="1">IF(B222="","",'Hidden inputs'!$D$11*F222+'Hidden inputs'!$E$11*G222)</f>
        <v/>
      </c>
      <c r="P222" s="11" t="str">
        <f t="shared" ca="1" si="9488"/>
        <v/>
      </c>
      <c r="Q222" s="20" t="str">
        <f t="shared" ca="1" si="9489"/>
        <v/>
      </c>
      <c r="R222" s="3" t="str">
        <f t="shared" ca="1" si="9555"/>
        <v/>
      </c>
      <c r="S222" s="5" t="str" cm="1">
        <f t="array" aca="1" ref="S222" ca="1">IF($B222="","",IF(R222=0,0,IF(DD_Payment="",0,IF(R222&lt;_xlfn.IFS(DD_Frequency="Monthly",1,DD_Frequency="Quarterly",IF(MONTH(R$2)=1,1,IF(MONTH(R$2)=4,1,IF(MONTH(R$2)=7,1,IF(MONTH(R$2)=10,1,0)))),DD_Frequency="Annually",IF(MONTH(R$2)=1,1,0))*DD_Payment,R222,_xlfn.IFS(DD_Frequency="Monthly",1,DD_Frequency="Quarterly",IF(MONTH(R$2)=1,1,IF(MONTH(R$2)=4,1,IF(MONTH(R$2)=7,1,IF(MONTH(R$2)=10,1,0)))),DD_Frequency="Annually",IF(MONTH(R$2)=1,1,0))*DD_Payment))))</f>
        <v/>
      </c>
      <c r="T222" s="3" t="str">
        <f t="shared" ref="T222" ca="1" si="10789">IF(B222="","",IF(R222&gt;S222,(R222-S222/2)*(rate_A*((T$1+A222)/365)),0))</f>
        <v/>
      </c>
      <c r="U222" s="3" t="str">
        <f t="shared" ca="1" si="9557"/>
        <v/>
      </c>
      <c r="V222" s="3" t="str">
        <f t="shared" ref="V222" ca="1" si="10790">IF(B222="","",G222*(1+rate_A*(T$1+A222)/365))</f>
        <v/>
      </c>
      <c r="W222" s="3" t="str">
        <f t="shared" ref="W222" ca="1" si="10791">IF(B222="","",H222*(1+rate_A*(T$1+A222)/365))</f>
        <v/>
      </c>
      <c r="X222" s="3" t="str">
        <f t="shared" ref="X222" ca="1" si="10792">IF(B222="","",I222*(1+rate_joint*(T$1+A222)/365))</f>
        <v/>
      </c>
      <c r="Y222" s="5" t="str">
        <f t="shared" ca="1" si="9656"/>
        <v/>
      </c>
      <c r="Z222" s="5" t="str" cm="1">
        <f t="array" aca="1" ref="Z222" ca="1">IF(Y222="","",_xlfn.IFS(Y222&lt;='Hidden inputs'!$C$15,Y222*'Hidden inputs'!$D$15,Y222&lt;='Hidden inputs'!$C$16,'Hidden inputs'!$C$15*'Hidden inputs'!$D$15+(Y222-'Hidden inputs'!$B$16)*'Hidden inputs'!$D$16,Y222&lt;='Hidden inputs'!$C$17,'Hidden inputs'!$C$15*'Hidden inputs'!$D$15+('Hidden inputs'!$C$16-'Hidden inputs'!$B$16)*'Hidden inputs'!$D$16+(Y222-'Hidden inputs'!$B$17)*'Hidden inputs'!$D$17,Y222&gt;'Hidden inputs'!$B$18,'Hidden inputs'!$C$15*'Hidden inputs'!$D$15+('Hidden inputs'!$C$16-'Hidden inputs'!$B$16)*'Hidden inputs'!$D$16+('Hidden inputs'!$C$17-'Hidden inputs'!$B$17)*'Hidden inputs'!$D$17+(Y222-'Hidden inputs'!$B$18)*'Hidden inputs'!$D$18))</f>
        <v/>
      </c>
      <c r="AA222" s="10" t="str">
        <f t="shared" ca="1" si="9657"/>
        <v/>
      </c>
      <c r="AB222" s="5" t="str">
        <f t="shared" ca="1" si="9561"/>
        <v/>
      </c>
      <c r="AC222" s="5" t="str">
        <f t="shared" ca="1" si="9658"/>
        <v/>
      </c>
      <c r="AD222" s="5" t="str">
        <f ca="1">IF(B222="","",'Hidden inputs'!$D$11*U222+'Hidden inputs'!$E$11*V222)</f>
        <v/>
      </c>
      <c r="AE222" s="11" t="str">
        <f t="shared" ca="1" si="9494"/>
        <v/>
      </c>
      <c r="AF222" s="9" t="str">
        <f t="shared" ca="1" si="9562"/>
        <v/>
      </c>
      <c r="AG222" s="3" t="str">
        <f t="shared" ca="1" si="9563"/>
        <v/>
      </c>
      <c r="AH222" s="5" t="str" cm="1">
        <f t="array" aca="1" ref="AH222" ca="1">IF($B222="","",IF(AG222=0,0,IF(DD_Payment="",0,IF(AG222&lt;_xlfn.IFS(DD_Frequency="Monthly",1,DD_Frequency="Quarterly",IF(MONTH(AG$2)=1,1,IF(MONTH(AG$2)=4,1,IF(MONTH(AG$2)=7,1,IF(MONTH(AG$2)=10,1,0)))),DD_Frequency="Annually",IF(MONTH(AG$2)=1,1,0))*DD_Payment,AG222,_xlfn.IFS(DD_Frequency="Monthly",1,DD_Frequency="Quarterly",IF(MONTH(AG$2)=1,1,IF(MONTH(AG$2)=4,1,IF(MONTH(AG$2)=7,1,IF(MONTH(AG$2)=10,1,0)))),DD_Frequency="Annually",IF(MONTH(AG$2)=1,1,0))*DD_Payment))))</f>
        <v/>
      </c>
      <c r="AI222" s="3" t="str">
        <f t="shared" ref="AI222" ca="1" si="10793">IF($B222="","",IF(AG222&gt;AH222,(AG222-AH222/2)*(rate_A*(AI$1/365)),0))</f>
        <v/>
      </c>
      <c r="AJ222" s="3" t="str">
        <f t="shared" ca="1" si="9660"/>
        <v/>
      </c>
      <c r="AK222" s="3" t="str">
        <f t="shared" ref="AK222" ca="1" si="10794">IF($B222="","",V222*(1+rate_A*AI$1/365))</f>
        <v/>
      </c>
      <c r="AL222" s="3" t="str">
        <f t="shared" ref="AL222" ca="1" si="10795">IF($B222="","",W222*(1+rate_A*AI$1/365))</f>
        <v/>
      </c>
      <c r="AM222" s="3" t="str">
        <f t="shared" ref="AM222" ca="1" si="10796">IF($B222="","",X222*(1+rate_joint*AI$1/365))</f>
        <v/>
      </c>
      <c r="AN222" s="5" t="str">
        <f t="shared" ca="1" si="9664"/>
        <v/>
      </c>
      <c r="AO222" s="5" t="str" cm="1">
        <f t="array" aca="1" ref="AO222" ca="1">IF(AN222="","",_xlfn.IFS(AN222&lt;='Hidden inputs'!$C$15,AN222*'Hidden inputs'!$D$15,AN222&lt;='Hidden inputs'!$C$16,'Hidden inputs'!$C$15*'Hidden inputs'!$D$15+(AN222-'Hidden inputs'!$B$16)*'Hidden inputs'!$D$16,AN222&lt;='Hidden inputs'!$C$17,'Hidden inputs'!$C$15*'Hidden inputs'!$D$15+('Hidden inputs'!$C$16-'Hidden inputs'!$B$16)*'Hidden inputs'!$D$16+(AN222-'Hidden inputs'!$B$17)*'Hidden inputs'!$D$17,AN222&gt;'Hidden inputs'!$B$18,'Hidden inputs'!$C$15*'Hidden inputs'!$D$15+('Hidden inputs'!$C$16-'Hidden inputs'!$B$16)*'Hidden inputs'!$D$16+('Hidden inputs'!$C$17-'Hidden inputs'!$B$17)*'Hidden inputs'!$D$17+(AN222-'Hidden inputs'!$B$18)*'Hidden inputs'!$D$18))</f>
        <v/>
      </c>
      <c r="AP222" s="10" t="str">
        <f t="shared" ca="1" si="9665"/>
        <v/>
      </c>
      <c r="AQ222" s="5" t="str">
        <f t="shared" ca="1" si="9568"/>
        <v/>
      </c>
      <c r="AR222" s="5" t="str">
        <f t="shared" ca="1" si="9569"/>
        <v/>
      </c>
      <c r="AS222" s="5" t="str">
        <f ca="1">IF($B222="","",'Hidden inputs'!$D$11*AJ222+'Hidden inputs'!$E$11*AK222)</f>
        <v/>
      </c>
      <c r="AT222" s="11" t="str">
        <f t="shared" ca="1" si="9499"/>
        <v/>
      </c>
      <c r="AU222" s="9" t="str">
        <f t="shared" ca="1" si="9570"/>
        <v/>
      </c>
      <c r="AV222" s="3" t="str">
        <f t="shared" ca="1" si="9571"/>
        <v/>
      </c>
      <c r="AW222" s="5" t="str" cm="1">
        <f t="array" aca="1" ref="AW222" ca="1">IF($B222="","",IF(AV222=0,0,IF(DD_Payment="",0,IF(AV222&lt;_xlfn.IFS(DD_Frequency="Monthly",1,DD_Frequency="Quarterly",IF(MONTH(AV$2)=1,1,IF(MONTH(AV$2)=4,1,IF(MONTH(AV$2)=7,1,IF(MONTH(AV$2)=10,1,0)))),DD_Frequency="Annually",IF(MONTH(AV$2)=1,1,0))*DD_Payment,AV222,_xlfn.IFS(DD_Frequency="Monthly",1,DD_Frequency="Quarterly",IF(MONTH(AV$2)=1,1,IF(MONTH(AV$2)=4,1,IF(MONTH(AV$2)=7,1,IF(MONTH(AV$2)=10,1,0)))),DD_Frequency="Annually",IF(MONTH(AV$2)=1,1,0))*DD_Payment))))</f>
        <v/>
      </c>
      <c r="AX222" s="3" t="str">
        <f t="shared" ref="AX222" ca="1" si="10797">IF($B222="","",IF(AV222&gt;AW222,(AV222-AW222/2)*(rate_A*(AX$1/365)),0))</f>
        <v/>
      </c>
      <c r="AY222" s="3" t="str">
        <f t="shared" ca="1" si="9667"/>
        <v/>
      </c>
      <c r="AZ222" s="3" t="str">
        <f t="shared" ref="AZ222" ca="1" si="10798">IF($B222="","",AK222*(1+rate_A*AX$1/365))</f>
        <v/>
      </c>
      <c r="BA222" s="3" t="str">
        <f t="shared" ref="BA222" ca="1" si="10799">IF($B222="","",AL222*(1+rate_A*AX$1/365))</f>
        <v/>
      </c>
      <c r="BB222" s="3" t="str">
        <f t="shared" ref="BB222" ca="1" si="10800">IF($B222="","",AM222*(1+rate_joint*AX$1/365))</f>
        <v/>
      </c>
      <c r="BC222" s="5" t="str">
        <f t="shared" ca="1" si="9671"/>
        <v/>
      </c>
      <c r="BD222" s="5" t="str" cm="1">
        <f t="array" aca="1" ref="BD222" ca="1">IF(BC222="","",_xlfn.IFS(BC222&lt;='Hidden inputs'!$C$15,BC222*'Hidden inputs'!$D$15,BC222&lt;='Hidden inputs'!$C$16,'Hidden inputs'!$C$15*'Hidden inputs'!$D$15+(BC222-'Hidden inputs'!$B$16)*'Hidden inputs'!$D$16,BC222&lt;='Hidden inputs'!$C$17,'Hidden inputs'!$C$15*'Hidden inputs'!$D$15+('Hidden inputs'!$C$16-'Hidden inputs'!$B$16)*'Hidden inputs'!$D$16+(BC222-'Hidden inputs'!$B$17)*'Hidden inputs'!$D$17,BC222&gt;'Hidden inputs'!$B$18,'Hidden inputs'!$C$15*'Hidden inputs'!$D$15+('Hidden inputs'!$C$16-'Hidden inputs'!$B$16)*'Hidden inputs'!$D$16+('Hidden inputs'!$C$17-'Hidden inputs'!$B$17)*'Hidden inputs'!$D$17+(BC222-'Hidden inputs'!$B$18)*'Hidden inputs'!$D$18))</f>
        <v/>
      </c>
      <c r="BE222" s="10" t="str">
        <f t="shared" ca="1" si="9672"/>
        <v/>
      </c>
      <c r="BF222" s="5" t="str">
        <f t="shared" ca="1" si="9576"/>
        <v/>
      </c>
      <c r="BG222" s="5" t="str">
        <f t="shared" ca="1" si="9577"/>
        <v/>
      </c>
      <c r="BH222" s="5" t="str">
        <f ca="1">IF($B222="","",'Hidden inputs'!$D$11*AY222+'Hidden inputs'!$E$11*AZ222)</f>
        <v/>
      </c>
      <c r="BI222" s="11" t="str">
        <f t="shared" ca="1" si="9504"/>
        <v/>
      </c>
      <c r="BJ222" s="9" t="str">
        <f t="shared" ca="1" si="9578"/>
        <v/>
      </c>
      <c r="BK222" s="3" t="str">
        <f t="shared" ca="1" si="9579"/>
        <v/>
      </c>
      <c r="BL222" s="5" t="str" cm="1">
        <f t="array" aca="1" ref="BL222" ca="1">IF($B222="","",IF(BK222=0,0,IF(DD_Payment="",0,IF(BK222&lt;_xlfn.IFS(DD_Frequency="Monthly",1,DD_Frequency="Quarterly",IF(MONTH(BK$2)=1,1,IF(MONTH(BK$2)=4,1,IF(MONTH(BK$2)=7,1,IF(MONTH(BK$2)=10,1,0)))),DD_Frequency="Annually",IF(MONTH(BK$2)=1,1,0))*DD_Payment,BK222,_xlfn.IFS(DD_Frequency="Monthly",1,DD_Frequency="Quarterly",IF(MONTH(BK$2)=1,1,IF(MONTH(BK$2)=4,1,IF(MONTH(BK$2)=7,1,IF(MONTH(BK$2)=10,1,0)))),DD_Frequency="Annually",IF(MONTH(BK$2)=1,1,0))*DD_Payment))))</f>
        <v/>
      </c>
      <c r="BM222" s="3" t="str">
        <f t="shared" ref="BM222" ca="1" si="10801">IF($B222="","",IF(BK222&gt;BL222,(BK222-BL222/2)*(rate_A*(BM$1/365)),0))</f>
        <v/>
      </c>
      <c r="BN222" s="3" t="str">
        <f t="shared" ca="1" si="9674"/>
        <v/>
      </c>
      <c r="BO222" s="3" t="str">
        <f t="shared" ref="BO222" ca="1" si="10802">IF($B222="","",AZ222*(1+rate_A*BM$1/365))</f>
        <v/>
      </c>
      <c r="BP222" s="3" t="str">
        <f t="shared" ref="BP222" ca="1" si="10803">IF($B222="","",BA222*(1+rate_A*BM$1/365))</f>
        <v/>
      </c>
      <c r="BQ222" s="3" t="str">
        <f t="shared" ref="BQ222" ca="1" si="10804">IF($B222="","",BB222*(1+rate_joint*BM$1/365))</f>
        <v/>
      </c>
      <c r="BR222" s="5" t="str">
        <f t="shared" ca="1" si="9678"/>
        <v/>
      </c>
      <c r="BS222" s="5" t="str" cm="1">
        <f t="array" aca="1" ref="BS222" ca="1">IF(BR222="","",_xlfn.IFS(BR222&lt;='Hidden inputs'!$C$15,BR222*'Hidden inputs'!$D$15,BR222&lt;='Hidden inputs'!$C$16,'Hidden inputs'!$C$15*'Hidden inputs'!$D$15+(BR222-'Hidden inputs'!$B$16)*'Hidden inputs'!$D$16,BR222&lt;='Hidden inputs'!$C$17,'Hidden inputs'!$C$15*'Hidden inputs'!$D$15+('Hidden inputs'!$C$16-'Hidden inputs'!$B$16)*'Hidden inputs'!$D$16+(BR222-'Hidden inputs'!$B$17)*'Hidden inputs'!$D$17,BR222&gt;'Hidden inputs'!$B$18,'Hidden inputs'!$C$15*'Hidden inputs'!$D$15+('Hidden inputs'!$C$16-'Hidden inputs'!$B$16)*'Hidden inputs'!$D$16+('Hidden inputs'!$C$17-'Hidden inputs'!$B$17)*'Hidden inputs'!$D$17+(BR222-'Hidden inputs'!$B$18)*'Hidden inputs'!$D$18))</f>
        <v/>
      </c>
      <c r="BT222" s="10" t="str">
        <f t="shared" ca="1" si="9679"/>
        <v/>
      </c>
      <c r="BU222" s="5" t="str">
        <f t="shared" ca="1" si="9584"/>
        <v/>
      </c>
      <c r="BV222" s="5" t="str">
        <f t="shared" ca="1" si="9585"/>
        <v/>
      </c>
      <c r="BW222" s="5" t="str">
        <f ca="1">IF($B222="","",'Hidden inputs'!$D$11*BN222+'Hidden inputs'!$E$11*BO222)</f>
        <v/>
      </c>
      <c r="BX222" s="11" t="str">
        <f t="shared" ca="1" si="9509"/>
        <v/>
      </c>
      <c r="BY222" s="9" t="str">
        <f t="shared" ca="1" si="9586"/>
        <v/>
      </c>
      <c r="BZ222" s="3" t="str">
        <f t="shared" ca="1" si="9587"/>
        <v/>
      </c>
      <c r="CA222" s="5" t="str" cm="1">
        <f t="array" aca="1" ref="CA222" ca="1">IF($B222="","",IF(BZ222=0,0,IF(DD_Payment="",0,IF(BZ222&lt;_xlfn.IFS(DD_Frequency="Monthly",1,DD_Frequency="Quarterly",IF(MONTH(BZ$2)=1,1,IF(MONTH(BZ$2)=4,1,IF(MONTH(BZ$2)=7,1,IF(MONTH(BZ$2)=10,1,0)))),DD_Frequency="Annually",IF(MONTH(BZ$2)=1,1,0))*DD_Payment,BZ222,_xlfn.IFS(DD_Frequency="Monthly",1,DD_Frequency="Quarterly",IF(MONTH(BZ$2)=1,1,IF(MONTH(BZ$2)=4,1,IF(MONTH(BZ$2)=7,1,IF(MONTH(BZ$2)=10,1,0)))),DD_Frequency="Annually",IF(MONTH(BZ$2)=1,1,0))*DD_Payment))))</f>
        <v/>
      </c>
      <c r="CB222" s="3" t="str">
        <f t="shared" ref="CB222" ca="1" si="10805">IF($B222="","",IF(BZ222&gt;CA222,(BZ222-CA222/2)*(rate_A*(CB$1/365)),0))</f>
        <v/>
      </c>
      <c r="CC222" s="3" t="str">
        <f t="shared" ca="1" si="9681"/>
        <v/>
      </c>
      <c r="CD222" s="3" t="str">
        <f t="shared" ref="CD222" ca="1" si="10806">IF($B222="","",BO222*(1+rate_A*CB$1/365))</f>
        <v/>
      </c>
      <c r="CE222" s="3" t="str">
        <f t="shared" ref="CE222" ca="1" si="10807">IF($B222="","",BP222*(1+rate_A*CB$1/365))</f>
        <v/>
      </c>
      <c r="CF222" s="3" t="str">
        <f t="shared" ref="CF222" ca="1" si="10808">IF($B222="","",BQ222*(1+rate_joint*CB$1/365))</f>
        <v/>
      </c>
      <c r="CG222" s="5" t="str">
        <f t="shared" ca="1" si="9685"/>
        <v/>
      </c>
      <c r="CH222" s="5" t="str" cm="1">
        <f t="array" aca="1" ref="CH222" ca="1">IF(CG222="","",_xlfn.IFS(CG222&lt;='Hidden inputs'!$C$15,CG222*'Hidden inputs'!$D$15,CG222&lt;='Hidden inputs'!$C$16,'Hidden inputs'!$C$15*'Hidden inputs'!$D$15+(CG222-'Hidden inputs'!$B$16)*'Hidden inputs'!$D$16,CG222&lt;='Hidden inputs'!$C$17,'Hidden inputs'!$C$15*'Hidden inputs'!$D$15+('Hidden inputs'!$C$16-'Hidden inputs'!$B$16)*'Hidden inputs'!$D$16+(CG222-'Hidden inputs'!$B$17)*'Hidden inputs'!$D$17,CG222&gt;'Hidden inputs'!$B$18,'Hidden inputs'!$C$15*'Hidden inputs'!$D$15+('Hidden inputs'!$C$16-'Hidden inputs'!$B$16)*'Hidden inputs'!$D$16+('Hidden inputs'!$C$17-'Hidden inputs'!$B$17)*'Hidden inputs'!$D$17+(CG222-'Hidden inputs'!$B$18)*'Hidden inputs'!$D$18))</f>
        <v/>
      </c>
      <c r="CI222" s="10" t="str">
        <f t="shared" ca="1" si="9686"/>
        <v/>
      </c>
      <c r="CJ222" s="5" t="str">
        <f t="shared" ca="1" si="9592"/>
        <v/>
      </c>
      <c r="CK222" s="5" t="str">
        <f t="shared" ca="1" si="9593"/>
        <v/>
      </c>
      <c r="CL222" s="5" t="str">
        <f ca="1">IF($B222="","",'Hidden inputs'!$D$11*CC222+'Hidden inputs'!$E$11*CD222)</f>
        <v/>
      </c>
      <c r="CM222" s="11" t="str">
        <f t="shared" ca="1" si="9514"/>
        <v/>
      </c>
      <c r="CN222" s="9" t="str">
        <f t="shared" ca="1" si="9594"/>
        <v/>
      </c>
      <c r="CO222" s="3" t="str">
        <f t="shared" ca="1" si="9595"/>
        <v/>
      </c>
      <c r="CP222" s="5" t="str" cm="1">
        <f t="array" aca="1" ref="CP222" ca="1">IF($B222="","",IF(CO222=0,0,IF(DD_Payment="",0,IF(CO222&lt;_xlfn.IFS(DD_Frequency="Monthly",1,DD_Frequency="Quarterly",IF(MONTH(CO$2)=1,1,IF(MONTH(CO$2)=4,1,IF(MONTH(CO$2)=7,1,IF(MONTH(CO$2)=10,1,0)))),DD_Frequency="Annually",IF(MONTH(CO$2)=1,1,0))*DD_Payment,CO222,_xlfn.IFS(DD_Frequency="Monthly",1,DD_Frequency="Quarterly",IF(MONTH(CO$2)=1,1,IF(MONTH(CO$2)=4,1,IF(MONTH(CO$2)=7,1,IF(MONTH(CO$2)=10,1,0)))),DD_Frequency="Annually",IF(MONTH(CO$2)=1,1,0))*DD_Payment))))</f>
        <v/>
      </c>
      <c r="CQ222" s="3" t="str">
        <f t="shared" ref="CQ222" ca="1" si="10809">IF($B222="","",IF(CO222&gt;CP222,(CO222-CP222/2)*(rate_A*(CQ$1/365)),0))</f>
        <v/>
      </c>
      <c r="CR222" s="3" t="str">
        <f t="shared" ca="1" si="9688"/>
        <v/>
      </c>
      <c r="CS222" s="3" t="str">
        <f t="shared" ref="CS222" ca="1" si="10810">IF($B222="","",CD222*(1+rate_A*CQ$1/365))</f>
        <v/>
      </c>
      <c r="CT222" s="3" t="str">
        <f t="shared" ref="CT222" ca="1" si="10811">IF($B222="","",CE222*(1+rate_A*CQ$1/365))</f>
        <v/>
      </c>
      <c r="CU222" s="3" t="str">
        <f t="shared" ref="CU222" ca="1" si="10812">IF($B222="","",CF222*(1+rate_joint*CQ$1/365))</f>
        <v/>
      </c>
      <c r="CV222" s="5" t="str">
        <f t="shared" ca="1" si="9692"/>
        <v/>
      </c>
      <c r="CW222" s="5" t="str" cm="1">
        <f t="array" aca="1" ref="CW222" ca="1">IF(CV222="","",_xlfn.IFS(CV222&lt;='Hidden inputs'!$C$15,CV222*'Hidden inputs'!$D$15,CV222&lt;='Hidden inputs'!$C$16,'Hidden inputs'!$C$15*'Hidden inputs'!$D$15+(CV222-'Hidden inputs'!$B$16)*'Hidden inputs'!$D$16,CV222&lt;='Hidden inputs'!$C$17,'Hidden inputs'!$C$15*'Hidden inputs'!$D$15+('Hidden inputs'!$C$16-'Hidden inputs'!$B$16)*'Hidden inputs'!$D$16+(CV222-'Hidden inputs'!$B$17)*'Hidden inputs'!$D$17,CV222&gt;'Hidden inputs'!$B$18,'Hidden inputs'!$C$15*'Hidden inputs'!$D$15+('Hidden inputs'!$C$16-'Hidden inputs'!$B$16)*'Hidden inputs'!$D$16+('Hidden inputs'!$C$17-'Hidden inputs'!$B$17)*'Hidden inputs'!$D$17+(CV222-'Hidden inputs'!$B$18)*'Hidden inputs'!$D$18))</f>
        <v/>
      </c>
      <c r="CX222" s="10" t="str">
        <f t="shared" ca="1" si="9693"/>
        <v/>
      </c>
      <c r="CY222" s="5" t="str">
        <f t="shared" ca="1" si="9600"/>
        <v/>
      </c>
      <c r="CZ222" s="5" t="str">
        <f t="shared" ca="1" si="9601"/>
        <v/>
      </c>
      <c r="DA222" s="5" t="str">
        <f ca="1">IF($B222="","",'Hidden inputs'!$D$11*CR222+'Hidden inputs'!$E$11*CS222)</f>
        <v/>
      </c>
      <c r="DB222" s="11" t="str">
        <f t="shared" ca="1" si="9519"/>
        <v/>
      </c>
      <c r="DC222" s="9" t="str">
        <f t="shared" ca="1" si="9602"/>
        <v/>
      </c>
      <c r="DD222" s="3" t="str">
        <f t="shared" ca="1" si="9603"/>
        <v/>
      </c>
      <c r="DE222" s="5" t="str" cm="1">
        <f t="array" aca="1" ref="DE222" ca="1">IF($B222="","",IF(DD222=0,0,IF(DD_Payment="",0,IF(DD222&lt;_xlfn.IFS(DD_Frequency="Monthly",1,DD_Frequency="Quarterly",IF(MONTH(DD$2)=1,1,IF(MONTH(DD$2)=4,1,IF(MONTH(DD$2)=7,1,IF(MONTH(DD$2)=10,1,0)))),DD_Frequency="Annually",IF(MONTH(DD$2)=1,1,0))*DD_Payment,DD222,_xlfn.IFS(DD_Frequency="Monthly",1,DD_Frequency="Quarterly",IF(MONTH(DD$2)=1,1,IF(MONTH(DD$2)=4,1,IF(MONTH(DD$2)=7,1,IF(MONTH(DD$2)=10,1,0)))),DD_Frequency="Annually",IF(MONTH(DD$2)=1,1,0))*DD_Payment))))</f>
        <v/>
      </c>
      <c r="DF222" s="3" t="str">
        <f t="shared" ref="DF222" ca="1" si="10813">IF($B222="","",IF(DD222&gt;DE222,(DD222-DE222/2)*(rate_A*(DF$1/365)),0))</f>
        <v/>
      </c>
      <c r="DG222" s="3" t="str">
        <f t="shared" ca="1" si="9695"/>
        <v/>
      </c>
      <c r="DH222" s="3" t="str">
        <f t="shared" ref="DH222" ca="1" si="10814">IF($B222="","",CS222*(1+rate_A*DF$1/365))</f>
        <v/>
      </c>
      <c r="DI222" s="3" t="str">
        <f t="shared" ref="DI222" ca="1" si="10815">IF($B222="","",CT222*(1+rate_A*DF$1/365))</f>
        <v/>
      </c>
      <c r="DJ222" s="3" t="str">
        <f t="shared" ref="DJ222" ca="1" si="10816">IF($B222="","",CU222*(1+rate_joint*DF$1/365))</f>
        <v/>
      </c>
      <c r="DK222" s="5" t="str">
        <f t="shared" ca="1" si="9699"/>
        <v/>
      </c>
      <c r="DL222" s="5" t="str" cm="1">
        <f t="array" aca="1" ref="DL222" ca="1">IF(DK222="","",_xlfn.IFS(DK222&lt;='Hidden inputs'!$C$15,DK222*'Hidden inputs'!$D$15,DK222&lt;='Hidden inputs'!$C$16,'Hidden inputs'!$C$15*'Hidden inputs'!$D$15+(DK222-'Hidden inputs'!$B$16)*'Hidden inputs'!$D$16,DK222&lt;='Hidden inputs'!$C$17,'Hidden inputs'!$C$15*'Hidden inputs'!$D$15+('Hidden inputs'!$C$16-'Hidden inputs'!$B$16)*'Hidden inputs'!$D$16+(DK222-'Hidden inputs'!$B$17)*'Hidden inputs'!$D$17,DK222&gt;'Hidden inputs'!$B$18,'Hidden inputs'!$C$15*'Hidden inputs'!$D$15+('Hidden inputs'!$C$16-'Hidden inputs'!$B$16)*'Hidden inputs'!$D$16+('Hidden inputs'!$C$17-'Hidden inputs'!$B$17)*'Hidden inputs'!$D$17+(DK222-'Hidden inputs'!$B$18)*'Hidden inputs'!$D$18))</f>
        <v/>
      </c>
      <c r="DM222" s="10" t="str">
        <f t="shared" ca="1" si="9700"/>
        <v/>
      </c>
      <c r="DN222" s="5" t="str">
        <f t="shared" ca="1" si="9608"/>
        <v/>
      </c>
      <c r="DO222" s="5" t="str">
        <f t="shared" ca="1" si="9609"/>
        <v/>
      </c>
      <c r="DP222" s="5" t="str">
        <f ca="1">IF($B222="","",'Hidden inputs'!$D$11*DG222+'Hidden inputs'!$E$11*DH222)</f>
        <v/>
      </c>
      <c r="DQ222" s="11" t="str">
        <f t="shared" ca="1" si="9524"/>
        <v/>
      </c>
      <c r="DR222" s="9" t="str">
        <f t="shared" ca="1" si="9610"/>
        <v/>
      </c>
      <c r="DS222" s="3" t="str">
        <f t="shared" ca="1" si="9611"/>
        <v/>
      </c>
      <c r="DT222" s="5" t="str" cm="1">
        <f t="array" aca="1" ref="DT222" ca="1">IF($B222="","",IF(DS222=0,0,IF(DD_Payment="",0,IF(DS222&lt;_xlfn.IFS(DD_Frequency="Monthly",1,DD_Frequency="Quarterly",IF(MONTH(DS$2)=1,1,IF(MONTH(DS$2)=4,1,IF(MONTH(DS$2)=7,1,IF(MONTH(DS$2)=10,1,0)))),DD_Frequency="Annually",IF(MONTH(DS$2)=1,1,0))*DD_Payment,DS222,_xlfn.IFS(DD_Frequency="Monthly",1,DD_Frequency="Quarterly",IF(MONTH(DS$2)=1,1,IF(MONTH(DS$2)=4,1,IF(MONTH(DS$2)=7,1,IF(MONTH(DS$2)=10,1,0)))),DD_Frequency="Annually",IF(MONTH(DS$2)=1,1,0))*DD_Payment))))</f>
        <v/>
      </c>
      <c r="DU222" s="3" t="str">
        <f t="shared" ref="DU222" ca="1" si="10817">IF($B222="","",IF(DS222&gt;DT222,(DS222-DT222/2)*(rate_A*(DU$1/365)),0))</f>
        <v/>
      </c>
      <c r="DV222" s="3" t="str">
        <f t="shared" ca="1" si="9702"/>
        <v/>
      </c>
      <c r="DW222" s="3" t="str">
        <f t="shared" ref="DW222" ca="1" si="10818">IF($B222="","",DH222*(1+rate_A*DU$1/365))</f>
        <v/>
      </c>
      <c r="DX222" s="3" t="str">
        <f t="shared" ref="DX222" ca="1" si="10819">IF($B222="","",DI222*(1+rate_A*DU$1/365))</f>
        <v/>
      </c>
      <c r="DY222" s="3" t="str">
        <f t="shared" ref="DY222" ca="1" si="10820">IF($B222="","",DJ222*(1+rate_joint*DU$1/365))</f>
        <v/>
      </c>
      <c r="DZ222" s="5" t="str">
        <f t="shared" ca="1" si="9706"/>
        <v/>
      </c>
      <c r="EA222" s="5" t="str" cm="1">
        <f t="array" aca="1" ref="EA222" ca="1">IF(DZ222="","",_xlfn.IFS(DZ222&lt;='Hidden inputs'!$C$15,DZ222*'Hidden inputs'!$D$15,DZ222&lt;='Hidden inputs'!$C$16,'Hidden inputs'!$C$15*'Hidden inputs'!$D$15+(DZ222-'Hidden inputs'!$B$16)*'Hidden inputs'!$D$16,DZ222&lt;='Hidden inputs'!$C$17,'Hidden inputs'!$C$15*'Hidden inputs'!$D$15+('Hidden inputs'!$C$16-'Hidden inputs'!$B$16)*'Hidden inputs'!$D$16+(DZ222-'Hidden inputs'!$B$17)*'Hidden inputs'!$D$17,DZ222&gt;'Hidden inputs'!$B$18,'Hidden inputs'!$C$15*'Hidden inputs'!$D$15+('Hidden inputs'!$C$16-'Hidden inputs'!$B$16)*'Hidden inputs'!$D$16+('Hidden inputs'!$C$17-'Hidden inputs'!$B$17)*'Hidden inputs'!$D$17+(DZ222-'Hidden inputs'!$B$18)*'Hidden inputs'!$D$18))</f>
        <v/>
      </c>
      <c r="EB222" s="10" t="str">
        <f t="shared" ca="1" si="9707"/>
        <v/>
      </c>
      <c r="EC222" s="5" t="str">
        <f t="shared" ca="1" si="9616"/>
        <v/>
      </c>
      <c r="ED222" s="5" t="str">
        <f t="shared" ca="1" si="9617"/>
        <v/>
      </c>
      <c r="EE222" s="5" t="str">
        <f ca="1">IF($B222="","",'Hidden inputs'!$D$11*DV222+'Hidden inputs'!$E$11*DW222)</f>
        <v/>
      </c>
      <c r="EF222" s="11" t="str">
        <f t="shared" ca="1" si="9529"/>
        <v/>
      </c>
      <c r="EG222" s="9" t="str">
        <f t="shared" ca="1" si="9618"/>
        <v/>
      </c>
      <c r="EH222" s="3" t="str">
        <f t="shared" ca="1" si="9619"/>
        <v/>
      </c>
      <c r="EI222" s="5" t="str" cm="1">
        <f t="array" aca="1" ref="EI222" ca="1">IF($B222="","",IF(EH222=0,0,IF(DD_Payment="",0,IF(EH222&lt;_xlfn.IFS(DD_Frequency="Monthly",1,DD_Frequency="Quarterly",IF(MONTH(EH$2)=1,1,IF(MONTH(EH$2)=4,1,IF(MONTH(EH$2)=7,1,IF(MONTH(EH$2)=10,1,0)))),DD_Frequency="Annually",IF(MONTH(EH$2)=1,1,0))*DD_Payment,EH222,_xlfn.IFS(DD_Frequency="Monthly",1,DD_Frequency="Quarterly",IF(MONTH(EH$2)=1,1,IF(MONTH(EH$2)=4,1,IF(MONTH(EH$2)=7,1,IF(MONTH(EH$2)=10,1,0)))),DD_Frequency="Annually",IF(MONTH(EH$2)=1,1,0))*DD_Payment))))</f>
        <v/>
      </c>
      <c r="EJ222" s="3" t="str">
        <f t="shared" ref="EJ222" ca="1" si="10821">IF($B222="","",IF(EH222&gt;EI222,(EH222-EI222/2)*(rate_A*(EJ$1/365)),0))</f>
        <v/>
      </c>
      <c r="EK222" s="3" t="str">
        <f t="shared" ca="1" si="9709"/>
        <v/>
      </c>
      <c r="EL222" s="3" t="str">
        <f t="shared" ref="EL222" ca="1" si="10822">IF($B222="","",DW222*(1+rate_A*EJ$1/365))</f>
        <v/>
      </c>
      <c r="EM222" s="3" t="str">
        <f t="shared" ref="EM222" ca="1" si="10823">IF($B222="","",DX222*(1+rate_A*EJ$1/365))</f>
        <v/>
      </c>
      <c r="EN222" s="3" t="str">
        <f t="shared" ref="EN222" ca="1" si="10824">IF($B222="","",DY222*(1+rate_joint*EJ$1/365))</f>
        <v/>
      </c>
      <c r="EO222" s="5" t="str">
        <f t="shared" ca="1" si="9713"/>
        <v/>
      </c>
      <c r="EP222" s="5" t="str" cm="1">
        <f t="array" aca="1" ref="EP222" ca="1">IF(EO222="","",_xlfn.IFS(EO222&lt;='Hidden inputs'!$C$15,EO222*'Hidden inputs'!$D$15,EO222&lt;='Hidden inputs'!$C$16,'Hidden inputs'!$C$15*'Hidden inputs'!$D$15+(EO222-'Hidden inputs'!$B$16)*'Hidden inputs'!$D$16,EO222&lt;='Hidden inputs'!$C$17,'Hidden inputs'!$C$15*'Hidden inputs'!$D$15+('Hidden inputs'!$C$16-'Hidden inputs'!$B$16)*'Hidden inputs'!$D$16+(EO222-'Hidden inputs'!$B$17)*'Hidden inputs'!$D$17,EO222&gt;'Hidden inputs'!$B$18,'Hidden inputs'!$C$15*'Hidden inputs'!$D$15+('Hidden inputs'!$C$16-'Hidden inputs'!$B$16)*'Hidden inputs'!$D$16+('Hidden inputs'!$C$17-'Hidden inputs'!$B$17)*'Hidden inputs'!$D$17+(EO222-'Hidden inputs'!$B$18)*'Hidden inputs'!$D$18))</f>
        <v/>
      </c>
      <c r="EQ222" s="10" t="str">
        <f t="shared" ca="1" si="9714"/>
        <v/>
      </c>
      <c r="ER222" s="5" t="str">
        <f t="shared" ca="1" si="9624"/>
        <v/>
      </c>
      <c r="ES222" s="5" t="str">
        <f t="shared" ca="1" si="9625"/>
        <v/>
      </c>
      <c r="ET222" s="5" t="str">
        <f ca="1">IF($B222="","",'Hidden inputs'!$D$11*EK222+'Hidden inputs'!$E$11*EL222)</f>
        <v/>
      </c>
      <c r="EU222" s="11" t="str">
        <f t="shared" ca="1" si="9534"/>
        <v/>
      </c>
      <c r="EV222" s="9" t="str">
        <f t="shared" ca="1" si="9626"/>
        <v/>
      </c>
      <c r="EW222" s="3" t="str">
        <f t="shared" ca="1" si="9627"/>
        <v/>
      </c>
      <c r="EX222" s="5" t="str" cm="1">
        <f t="array" aca="1" ref="EX222" ca="1">IF($B222="","",IF(EW222=0,0,IF(DD_Payment="",0,IF(EW222&lt;_xlfn.IFS(DD_Frequency="Monthly",1,DD_Frequency="Quarterly",IF(MONTH(EW$2)=1,1,IF(MONTH(EW$2)=4,1,IF(MONTH(EW$2)=7,1,IF(MONTH(EW$2)=10,1,0)))),DD_Frequency="Annually",IF(MONTH(EW$2)=1,1,0))*DD_Payment,EW222,_xlfn.IFS(DD_Frequency="Monthly",1,DD_Frequency="Quarterly",IF(MONTH(EW$2)=1,1,IF(MONTH(EW$2)=4,1,IF(MONTH(EW$2)=7,1,IF(MONTH(EW$2)=10,1,0)))),DD_Frequency="Annually",IF(MONTH(EW$2)=1,1,0))*DD_Payment))))</f>
        <v/>
      </c>
      <c r="EY222" s="3" t="str">
        <f t="shared" ref="EY222" ca="1" si="10825">IF($B222="","",IF(EW222&gt;EX222,(EW222-EX222/2)*(rate_A*(EY$1/365)),0))</f>
        <v/>
      </c>
      <c r="EZ222" s="3" t="str">
        <f t="shared" ca="1" si="9716"/>
        <v/>
      </c>
      <c r="FA222" s="3" t="str">
        <f t="shared" ref="FA222" ca="1" si="10826">IF($B222="","",EL222*(1+rate_A*EY$1/365))</f>
        <v/>
      </c>
      <c r="FB222" s="3" t="str">
        <f t="shared" ref="FB222" ca="1" si="10827">IF($B222="","",EM222*(1+rate_A*EY$1/365))</f>
        <v/>
      </c>
      <c r="FC222" s="3" t="str">
        <f t="shared" ref="FC222" ca="1" si="10828">IF($B222="","",EN222*(1+rate_joint*EY$1/365))</f>
        <v/>
      </c>
      <c r="FD222" s="5" t="str">
        <f t="shared" ca="1" si="9720"/>
        <v/>
      </c>
      <c r="FE222" s="5" t="str" cm="1">
        <f t="array" aca="1" ref="FE222" ca="1">IF(FD222="","",_xlfn.IFS(FD222&lt;='Hidden inputs'!$C$15,FD222*'Hidden inputs'!$D$15,FD222&lt;='Hidden inputs'!$C$16,'Hidden inputs'!$C$15*'Hidden inputs'!$D$15+(FD222-'Hidden inputs'!$B$16)*'Hidden inputs'!$D$16,FD222&lt;='Hidden inputs'!$C$17,'Hidden inputs'!$C$15*'Hidden inputs'!$D$15+('Hidden inputs'!$C$16-'Hidden inputs'!$B$16)*'Hidden inputs'!$D$16+(FD222-'Hidden inputs'!$B$17)*'Hidden inputs'!$D$17,FD222&gt;'Hidden inputs'!$B$18,'Hidden inputs'!$C$15*'Hidden inputs'!$D$15+('Hidden inputs'!$C$16-'Hidden inputs'!$B$16)*'Hidden inputs'!$D$16+('Hidden inputs'!$C$17-'Hidden inputs'!$B$17)*'Hidden inputs'!$D$17+(FD222-'Hidden inputs'!$B$18)*'Hidden inputs'!$D$18))</f>
        <v/>
      </c>
      <c r="FF222" s="10" t="str">
        <f t="shared" ca="1" si="9721"/>
        <v/>
      </c>
      <c r="FG222" s="5" t="str">
        <f t="shared" ca="1" si="9632"/>
        <v/>
      </c>
      <c r="FH222" s="5" t="str">
        <f t="shared" ca="1" si="9633"/>
        <v/>
      </c>
      <c r="FI222" s="5" t="str">
        <f ca="1">IF($B222="","",'Hidden inputs'!$D$11*EZ222+'Hidden inputs'!$E$11*FA222)</f>
        <v/>
      </c>
      <c r="FJ222" s="11" t="str">
        <f t="shared" ca="1" si="9539"/>
        <v/>
      </c>
      <c r="FK222" s="9" t="str">
        <f t="shared" ca="1" si="9634"/>
        <v/>
      </c>
      <c r="FL222" s="3" t="str">
        <f t="shared" ca="1" si="9635"/>
        <v/>
      </c>
      <c r="FM222" s="5" t="str" cm="1">
        <f t="array" aca="1" ref="FM222" ca="1">IF($B222="","",IF(FL222=0,0,IF(DD_Payment="",0,IF(FL222&lt;_xlfn.IFS(DD_Frequency="Monthly",1,DD_Frequency="Quarterly",IF(MONTH(FL$2)=1,1,IF(MONTH(FL$2)=4,1,IF(MONTH(FL$2)=7,1,IF(MONTH(FL$2)=10,1,0)))),DD_Frequency="Annually",IF(MONTH(FL$2)=1,1,0))*DD_Payment,FL222,_xlfn.IFS(DD_Frequency="Monthly",1,DD_Frequency="Quarterly",IF(MONTH(FL$2)=1,1,IF(MONTH(FL$2)=4,1,IF(MONTH(FL$2)=7,1,IF(MONTH(FL$2)=10,1,0)))),DD_Frequency="Annually",IF(MONTH(FL$2)=1,1,0))*DD_Payment))))</f>
        <v/>
      </c>
      <c r="FN222" s="3" t="str">
        <f t="shared" ref="FN222" ca="1" si="10829">IF($B222="","",IF(FL222&gt;FM222,(FL222-FM222/2)*(rate_A*(FN$1/365)),0))</f>
        <v/>
      </c>
      <c r="FO222" s="3" t="str">
        <f t="shared" ca="1" si="9723"/>
        <v/>
      </c>
      <c r="FP222" s="3" t="str">
        <f t="shared" ref="FP222" ca="1" si="10830">IF($B222="","",FA222*(1+rate_A*FN$1/365))</f>
        <v/>
      </c>
      <c r="FQ222" s="3" t="str">
        <f t="shared" ref="FQ222" ca="1" si="10831">IF($B222="","",FB222*(1+rate_A*FN$1/365))</f>
        <v/>
      </c>
      <c r="FR222" s="3" t="str">
        <f t="shared" ref="FR222" ca="1" si="10832">IF($B222="","",FC222*(1+rate_joint*FN$1/365))</f>
        <v/>
      </c>
      <c r="FS222" s="5" t="str">
        <f t="shared" ca="1" si="9727"/>
        <v/>
      </c>
      <c r="FT222" s="5" t="str" cm="1">
        <f t="array" aca="1" ref="FT222" ca="1">IF(FS222="","",_xlfn.IFS(FS222&lt;='Hidden inputs'!$C$15,FS222*'Hidden inputs'!$D$15,FS222&lt;='Hidden inputs'!$C$16,'Hidden inputs'!$C$15*'Hidden inputs'!$D$15+(FS222-'Hidden inputs'!$B$16)*'Hidden inputs'!$D$16,FS222&lt;='Hidden inputs'!$C$17,'Hidden inputs'!$C$15*'Hidden inputs'!$D$15+('Hidden inputs'!$C$16-'Hidden inputs'!$B$16)*'Hidden inputs'!$D$16+(FS222-'Hidden inputs'!$B$17)*'Hidden inputs'!$D$17,FS222&gt;'Hidden inputs'!$B$18,'Hidden inputs'!$C$15*'Hidden inputs'!$D$15+('Hidden inputs'!$C$16-'Hidden inputs'!$B$16)*'Hidden inputs'!$D$16+('Hidden inputs'!$C$17-'Hidden inputs'!$B$17)*'Hidden inputs'!$D$17+(FS222-'Hidden inputs'!$B$18)*'Hidden inputs'!$D$18))</f>
        <v/>
      </c>
      <c r="FU222" s="10" t="str">
        <f t="shared" ca="1" si="9728"/>
        <v/>
      </c>
      <c r="FV222" s="5" t="str">
        <f t="shared" ca="1" si="9640"/>
        <v/>
      </c>
      <c r="FW222" s="5" t="str">
        <f t="shared" ca="1" si="9641"/>
        <v/>
      </c>
      <c r="FX222" s="5" t="str">
        <f ca="1">IF($B222="","",'Hidden inputs'!$D$11*FO222+'Hidden inputs'!$E$11*FP222)</f>
        <v/>
      </c>
      <c r="FY222" s="11" t="str">
        <f t="shared" ca="1" si="9544"/>
        <v/>
      </c>
      <c r="FZ222" s="9" t="str">
        <f t="shared" ca="1" si="9642"/>
        <v/>
      </c>
      <c r="GA222" s="5" t="str">
        <f t="shared" ca="1" si="9643"/>
        <v/>
      </c>
      <c r="GB222" s="5" t="str">
        <f t="shared" ca="1" si="9644"/>
        <v/>
      </c>
      <c r="GC222" s="5" t="str">
        <f t="shared" ca="1" si="9545"/>
        <v/>
      </c>
      <c r="GD222" s="5" t="str">
        <f t="shared" ca="1" si="9546"/>
        <v/>
      </c>
    </row>
    <row r="223" spans="1:186" x14ac:dyDescent="0.35">
      <c r="A223" s="2"/>
      <c r="B223" s="6" t="str">
        <f t="shared" ca="1" si="9547"/>
        <v/>
      </c>
      <c r="C223" s="5" t="str">
        <f t="shared" ca="1" si="9645"/>
        <v/>
      </c>
      <c r="D223" s="5" t="str" cm="1">
        <f t="array" aca="1" ref="D223" ca="1">IF($B223="","",IF(C223=0,0,IF(DD_Payment="",0,IF(C223&lt;_xlfn.IFS(DD_Frequency="Monthly",1,DD_Frequency="Quarterly",IF(MONTH(C$2)=1,1,IF(MONTH(C$2)=4,1,IF(MONTH(C$2)=7,1,IF(MONTH(C$2)=10,1,0)))),DD_Frequency="Annually",IF(MONTH(C$2)=1,1,0))*DD_Payment,C223,_xlfn.IFS(DD_Frequency="Monthly",1,DD_Frequency="Quarterly",IF(MONTH(C$2)=1,1,IF(MONTH(C$2)=4,1,IF(MONTH(C$2)=7,1,IF(MONTH(C$2)=10,1,0)))),DD_Frequency="Annually",IF(MONTH(C$2)=1,1,0))*DD_Payment))))</f>
        <v/>
      </c>
      <c r="E223" s="5" t="str">
        <f t="shared" ref="E223" ca="1" si="10833">IF(B223="","",IF(C223&gt;D223,(C223-D223/2)*(rate_A*(E$1/365)),0))</f>
        <v/>
      </c>
      <c r="F223" s="5" t="str">
        <f t="shared" ca="1" si="9549"/>
        <v/>
      </c>
      <c r="G223" s="5" t="str">
        <f t="shared" ref="G223" ca="1" si="10834">IF(B223="","",G222*(1+rate_A*E$1/365))</f>
        <v/>
      </c>
      <c r="H223" s="5" t="str">
        <f t="shared" ref="H223" ca="1" si="10835">IF(B223="","",H222*(1+rate_A*E$1/365))</f>
        <v/>
      </c>
      <c r="I223" s="5" t="str">
        <f t="shared" ref="I223" ca="1" si="10836">IF(B223="","",I222*(1+rate_joint*E$1/365))</f>
        <v/>
      </c>
      <c r="J223" s="5" t="str">
        <f t="shared" ca="1" si="9650"/>
        <v/>
      </c>
      <c r="K223" s="5" t="str" cm="1">
        <f t="array" aca="1" ref="K223" ca="1">IF(J223="","",_xlfn.IFS(J223&lt;='Hidden inputs'!$C$15,J223*'Hidden inputs'!$D$15,J223&lt;='Hidden inputs'!$C$16,'Hidden inputs'!$C$15*'Hidden inputs'!$D$15+(J223-'Hidden inputs'!$B$16)*'Hidden inputs'!$D$16,J223&lt;='Hidden inputs'!$C$17,'Hidden inputs'!$C$15*'Hidden inputs'!$D$15+('Hidden inputs'!$C$16-'Hidden inputs'!$B$16)*'Hidden inputs'!$D$16+(J223-'Hidden inputs'!$B$17)*'Hidden inputs'!$D$17,J223&gt;'Hidden inputs'!$B$18,'Hidden inputs'!$C$15*'Hidden inputs'!$D$15+('Hidden inputs'!$C$16-'Hidden inputs'!$B$16)*'Hidden inputs'!$D$16+('Hidden inputs'!$C$17-'Hidden inputs'!$B$17)*'Hidden inputs'!$D$17+(J223-'Hidden inputs'!$B$18)*'Hidden inputs'!$D$18))</f>
        <v/>
      </c>
      <c r="L223" s="11" t="str">
        <f t="shared" ca="1" si="9651"/>
        <v/>
      </c>
      <c r="M223" s="5" t="str">
        <f t="shared" ca="1" si="9553"/>
        <v/>
      </c>
      <c r="N223" s="5" t="str">
        <f t="shared" ca="1" si="9554"/>
        <v/>
      </c>
      <c r="O223" s="5" t="str">
        <f ca="1">IF(B223="","",'Hidden inputs'!$D$11*F223+'Hidden inputs'!$E$11*G223)</f>
        <v/>
      </c>
      <c r="P223" s="11" t="str">
        <f t="shared" ca="1" si="9488"/>
        <v/>
      </c>
      <c r="Q223" s="20" t="str">
        <f t="shared" ca="1" si="9489"/>
        <v/>
      </c>
      <c r="R223" s="3" t="str">
        <f t="shared" ca="1" si="9555"/>
        <v/>
      </c>
      <c r="S223" s="5" t="str" cm="1">
        <f t="array" aca="1" ref="S223" ca="1">IF($B223="","",IF(R223=0,0,IF(DD_Payment="",0,IF(R223&lt;_xlfn.IFS(DD_Frequency="Monthly",1,DD_Frequency="Quarterly",IF(MONTH(R$2)=1,1,IF(MONTH(R$2)=4,1,IF(MONTH(R$2)=7,1,IF(MONTH(R$2)=10,1,0)))),DD_Frequency="Annually",IF(MONTH(R$2)=1,1,0))*DD_Payment,R223,_xlfn.IFS(DD_Frequency="Monthly",1,DD_Frequency="Quarterly",IF(MONTH(R$2)=1,1,IF(MONTH(R$2)=4,1,IF(MONTH(R$2)=7,1,IF(MONTH(R$2)=10,1,0)))),DD_Frequency="Annually",IF(MONTH(R$2)=1,1,0))*DD_Payment))))</f>
        <v/>
      </c>
      <c r="T223" s="3" t="str">
        <f t="shared" ref="T223" ca="1" si="10837">IF(B223="","",IF(R223&gt;S223,(R223-S223/2)*(rate_A*((T$1+A223)/365)),0))</f>
        <v/>
      </c>
      <c r="U223" s="3" t="str">
        <f t="shared" ca="1" si="9557"/>
        <v/>
      </c>
      <c r="V223" s="3" t="str">
        <f t="shared" ref="V223" ca="1" si="10838">IF(B223="","",G223*(1+rate_A*(T$1+A223)/365))</f>
        <v/>
      </c>
      <c r="W223" s="3" t="str">
        <f t="shared" ref="W223" ca="1" si="10839">IF(B223="","",H223*(1+rate_A*(T$1+A223)/365))</f>
        <v/>
      </c>
      <c r="X223" s="3" t="str">
        <f t="shared" ref="X223" ca="1" si="10840">IF(B223="","",I223*(1+rate_joint*(T$1+A223)/365))</f>
        <v/>
      </c>
      <c r="Y223" s="5" t="str">
        <f t="shared" ca="1" si="9656"/>
        <v/>
      </c>
      <c r="Z223" s="5" t="str" cm="1">
        <f t="array" aca="1" ref="Z223" ca="1">IF(Y223="","",_xlfn.IFS(Y223&lt;='Hidden inputs'!$C$15,Y223*'Hidden inputs'!$D$15,Y223&lt;='Hidden inputs'!$C$16,'Hidden inputs'!$C$15*'Hidden inputs'!$D$15+(Y223-'Hidden inputs'!$B$16)*'Hidden inputs'!$D$16,Y223&lt;='Hidden inputs'!$C$17,'Hidden inputs'!$C$15*'Hidden inputs'!$D$15+('Hidden inputs'!$C$16-'Hidden inputs'!$B$16)*'Hidden inputs'!$D$16+(Y223-'Hidden inputs'!$B$17)*'Hidden inputs'!$D$17,Y223&gt;'Hidden inputs'!$B$18,'Hidden inputs'!$C$15*'Hidden inputs'!$D$15+('Hidden inputs'!$C$16-'Hidden inputs'!$B$16)*'Hidden inputs'!$D$16+('Hidden inputs'!$C$17-'Hidden inputs'!$B$17)*'Hidden inputs'!$D$17+(Y223-'Hidden inputs'!$B$18)*'Hidden inputs'!$D$18))</f>
        <v/>
      </c>
      <c r="AA223" s="10" t="str">
        <f t="shared" ca="1" si="9657"/>
        <v/>
      </c>
      <c r="AB223" s="5" t="str">
        <f t="shared" ca="1" si="9561"/>
        <v/>
      </c>
      <c r="AC223" s="5" t="str">
        <f t="shared" ca="1" si="9658"/>
        <v/>
      </c>
      <c r="AD223" s="5" t="str">
        <f ca="1">IF(B223="","",'Hidden inputs'!$D$11*U223+'Hidden inputs'!$E$11*V223)</f>
        <v/>
      </c>
      <c r="AE223" s="11" t="str">
        <f t="shared" ca="1" si="9494"/>
        <v/>
      </c>
      <c r="AF223" s="9" t="str">
        <f t="shared" ca="1" si="9562"/>
        <v/>
      </c>
      <c r="AG223" s="3" t="str">
        <f t="shared" ca="1" si="9563"/>
        <v/>
      </c>
      <c r="AH223" s="5" t="str" cm="1">
        <f t="array" aca="1" ref="AH223" ca="1">IF($B223="","",IF(AG223=0,0,IF(DD_Payment="",0,IF(AG223&lt;_xlfn.IFS(DD_Frequency="Monthly",1,DD_Frequency="Quarterly",IF(MONTH(AG$2)=1,1,IF(MONTH(AG$2)=4,1,IF(MONTH(AG$2)=7,1,IF(MONTH(AG$2)=10,1,0)))),DD_Frequency="Annually",IF(MONTH(AG$2)=1,1,0))*DD_Payment,AG223,_xlfn.IFS(DD_Frequency="Monthly",1,DD_Frequency="Quarterly",IF(MONTH(AG$2)=1,1,IF(MONTH(AG$2)=4,1,IF(MONTH(AG$2)=7,1,IF(MONTH(AG$2)=10,1,0)))),DD_Frequency="Annually",IF(MONTH(AG$2)=1,1,0))*DD_Payment))))</f>
        <v/>
      </c>
      <c r="AI223" s="3" t="str">
        <f t="shared" ref="AI223" ca="1" si="10841">IF($B223="","",IF(AG223&gt;AH223,(AG223-AH223/2)*(rate_A*(AI$1/365)),0))</f>
        <v/>
      </c>
      <c r="AJ223" s="3" t="str">
        <f t="shared" ca="1" si="9660"/>
        <v/>
      </c>
      <c r="AK223" s="3" t="str">
        <f t="shared" ref="AK223" ca="1" si="10842">IF($B223="","",V223*(1+rate_A*AI$1/365))</f>
        <v/>
      </c>
      <c r="AL223" s="3" t="str">
        <f t="shared" ref="AL223" ca="1" si="10843">IF($B223="","",W223*(1+rate_A*AI$1/365))</f>
        <v/>
      </c>
      <c r="AM223" s="3" t="str">
        <f t="shared" ref="AM223" ca="1" si="10844">IF($B223="","",X223*(1+rate_joint*AI$1/365))</f>
        <v/>
      </c>
      <c r="AN223" s="5" t="str">
        <f t="shared" ca="1" si="9664"/>
        <v/>
      </c>
      <c r="AO223" s="5" t="str" cm="1">
        <f t="array" aca="1" ref="AO223" ca="1">IF(AN223="","",_xlfn.IFS(AN223&lt;='Hidden inputs'!$C$15,AN223*'Hidden inputs'!$D$15,AN223&lt;='Hidden inputs'!$C$16,'Hidden inputs'!$C$15*'Hidden inputs'!$D$15+(AN223-'Hidden inputs'!$B$16)*'Hidden inputs'!$D$16,AN223&lt;='Hidden inputs'!$C$17,'Hidden inputs'!$C$15*'Hidden inputs'!$D$15+('Hidden inputs'!$C$16-'Hidden inputs'!$B$16)*'Hidden inputs'!$D$16+(AN223-'Hidden inputs'!$B$17)*'Hidden inputs'!$D$17,AN223&gt;'Hidden inputs'!$B$18,'Hidden inputs'!$C$15*'Hidden inputs'!$D$15+('Hidden inputs'!$C$16-'Hidden inputs'!$B$16)*'Hidden inputs'!$D$16+('Hidden inputs'!$C$17-'Hidden inputs'!$B$17)*'Hidden inputs'!$D$17+(AN223-'Hidden inputs'!$B$18)*'Hidden inputs'!$D$18))</f>
        <v/>
      </c>
      <c r="AP223" s="10" t="str">
        <f t="shared" ca="1" si="9665"/>
        <v/>
      </c>
      <c r="AQ223" s="5" t="str">
        <f t="shared" ca="1" si="9568"/>
        <v/>
      </c>
      <c r="AR223" s="5" t="str">
        <f t="shared" ca="1" si="9569"/>
        <v/>
      </c>
      <c r="AS223" s="5" t="str">
        <f ca="1">IF($B223="","",'Hidden inputs'!$D$11*AJ223+'Hidden inputs'!$E$11*AK223)</f>
        <v/>
      </c>
      <c r="AT223" s="11" t="str">
        <f t="shared" ca="1" si="9499"/>
        <v/>
      </c>
      <c r="AU223" s="9" t="str">
        <f t="shared" ca="1" si="9570"/>
        <v/>
      </c>
      <c r="AV223" s="3" t="str">
        <f t="shared" ca="1" si="9571"/>
        <v/>
      </c>
      <c r="AW223" s="5" t="str" cm="1">
        <f t="array" aca="1" ref="AW223" ca="1">IF($B223="","",IF(AV223=0,0,IF(DD_Payment="",0,IF(AV223&lt;_xlfn.IFS(DD_Frequency="Monthly",1,DD_Frequency="Quarterly",IF(MONTH(AV$2)=1,1,IF(MONTH(AV$2)=4,1,IF(MONTH(AV$2)=7,1,IF(MONTH(AV$2)=10,1,0)))),DD_Frequency="Annually",IF(MONTH(AV$2)=1,1,0))*DD_Payment,AV223,_xlfn.IFS(DD_Frequency="Monthly",1,DD_Frequency="Quarterly",IF(MONTH(AV$2)=1,1,IF(MONTH(AV$2)=4,1,IF(MONTH(AV$2)=7,1,IF(MONTH(AV$2)=10,1,0)))),DD_Frequency="Annually",IF(MONTH(AV$2)=1,1,0))*DD_Payment))))</f>
        <v/>
      </c>
      <c r="AX223" s="3" t="str">
        <f t="shared" ref="AX223" ca="1" si="10845">IF($B223="","",IF(AV223&gt;AW223,(AV223-AW223/2)*(rate_A*(AX$1/365)),0))</f>
        <v/>
      </c>
      <c r="AY223" s="3" t="str">
        <f t="shared" ca="1" si="9667"/>
        <v/>
      </c>
      <c r="AZ223" s="3" t="str">
        <f t="shared" ref="AZ223" ca="1" si="10846">IF($B223="","",AK223*(1+rate_A*AX$1/365))</f>
        <v/>
      </c>
      <c r="BA223" s="3" t="str">
        <f t="shared" ref="BA223" ca="1" si="10847">IF($B223="","",AL223*(1+rate_A*AX$1/365))</f>
        <v/>
      </c>
      <c r="BB223" s="3" t="str">
        <f t="shared" ref="BB223" ca="1" si="10848">IF($B223="","",AM223*(1+rate_joint*AX$1/365))</f>
        <v/>
      </c>
      <c r="BC223" s="5" t="str">
        <f t="shared" ca="1" si="9671"/>
        <v/>
      </c>
      <c r="BD223" s="5" t="str" cm="1">
        <f t="array" aca="1" ref="BD223" ca="1">IF(BC223="","",_xlfn.IFS(BC223&lt;='Hidden inputs'!$C$15,BC223*'Hidden inputs'!$D$15,BC223&lt;='Hidden inputs'!$C$16,'Hidden inputs'!$C$15*'Hidden inputs'!$D$15+(BC223-'Hidden inputs'!$B$16)*'Hidden inputs'!$D$16,BC223&lt;='Hidden inputs'!$C$17,'Hidden inputs'!$C$15*'Hidden inputs'!$D$15+('Hidden inputs'!$C$16-'Hidden inputs'!$B$16)*'Hidden inputs'!$D$16+(BC223-'Hidden inputs'!$B$17)*'Hidden inputs'!$D$17,BC223&gt;'Hidden inputs'!$B$18,'Hidden inputs'!$C$15*'Hidden inputs'!$D$15+('Hidden inputs'!$C$16-'Hidden inputs'!$B$16)*'Hidden inputs'!$D$16+('Hidden inputs'!$C$17-'Hidden inputs'!$B$17)*'Hidden inputs'!$D$17+(BC223-'Hidden inputs'!$B$18)*'Hidden inputs'!$D$18))</f>
        <v/>
      </c>
      <c r="BE223" s="10" t="str">
        <f t="shared" ca="1" si="9672"/>
        <v/>
      </c>
      <c r="BF223" s="5" t="str">
        <f t="shared" ca="1" si="9576"/>
        <v/>
      </c>
      <c r="BG223" s="5" t="str">
        <f t="shared" ca="1" si="9577"/>
        <v/>
      </c>
      <c r="BH223" s="5" t="str">
        <f ca="1">IF($B223="","",'Hidden inputs'!$D$11*AY223+'Hidden inputs'!$E$11*AZ223)</f>
        <v/>
      </c>
      <c r="BI223" s="11" t="str">
        <f t="shared" ca="1" si="9504"/>
        <v/>
      </c>
      <c r="BJ223" s="9" t="str">
        <f t="shared" ca="1" si="9578"/>
        <v/>
      </c>
      <c r="BK223" s="3" t="str">
        <f t="shared" ca="1" si="9579"/>
        <v/>
      </c>
      <c r="BL223" s="5" t="str" cm="1">
        <f t="array" aca="1" ref="BL223" ca="1">IF($B223="","",IF(BK223=0,0,IF(DD_Payment="",0,IF(BK223&lt;_xlfn.IFS(DD_Frequency="Monthly",1,DD_Frequency="Quarterly",IF(MONTH(BK$2)=1,1,IF(MONTH(BK$2)=4,1,IF(MONTH(BK$2)=7,1,IF(MONTH(BK$2)=10,1,0)))),DD_Frequency="Annually",IF(MONTH(BK$2)=1,1,0))*DD_Payment,BK223,_xlfn.IFS(DD_Frequency="Monthly",1,DD_Frequency="Quarterly",IF(MONTH(BK$2)=1,1,IF(MONTH(BK$2)=4,1,IF(MONTH(BK$2)=7,1,IF(MONTH(BK$2)=10,1,0)))),DD_Frequency="Annually",IF(MONTH(BK$2)=1,1,0))*DD_Payment))))</f>
        <v/>
      </c>
      <c r="BM223" s="3" t="str">
        <f t="shared" ref="BM223" ca="1" si="10849">IF($B223="","",IF(BK223&gt;BL223,(BK223-BL223/2)*(rate_A*(BM$1/365)),0))</f>
        <v/>
      </c>
      <c r="BN223" s="3" t="str">
        <f t="shared" ca="1" si="9674"/>
        <v/>
      </c>
      <c r="BO223" s="3" t="str">
        <f t="shared" ref="BO223" ca="1" si="10850">IF($B223="","",AZ223*(1+rate_A*BM$1/365))</f>
        <v/>
      </c>
      <c r="BP223" s="3" t="str">
        <f t="shared" ref="BP223" ca="1" si="10851">IF($B223="","",BA223*(1+rate_A*BM$1/365))</f>
        <v/>
      </c>
      <c r="BQ223" s="3" t="str">
        <f t="shared" ref="BQ223" ca="1" si="10852">IF($B223="","",BB223*(1+rate_joint*BM$1/365))</f>
        <v/>
      </c>
      <c r="BR223" s="5" t="str">
        <f t="shared" ca="1" si="9678"/>
        <v/>
      </c>
      <c r="BS223" s="5" t="str" cm="1">
        <f t="array" aca="1" ref="BS223" ca="1">IF(BR223="","",_xlfn.IFS(BR223&lt;='Hidden inputs'!$C$15,BR223*'Hidden inputs'!$D$15,BR223&lt;='Hidden inputs'!$C$16,'Hidden inputs'!$C$15*'Hidden inputs'!$D$15+(BR223-'Hidden inputs'!$B$16)*'Hidden inputs'!$D$16,BR223&lt;='Hidden inputs'!$C$17,'Hidden inputs'!$C$15*'Hidden inputs'!$D$15+('Hidden inputs'!$C$16-'Hidden inputs'!$B$16)*'Hidden inputs'!$D$16+(BR223-'Hidden inputs'!$B$17)*'Hidden inputs'!$D$17,BR223&gt;'Hidden inputs'!$B$18,'Hidden inputs'!$C$15*'Hidden inputs'!$D$15+('Hidden inputs'!$C$16-'Hidden inputs'!$B$16)*'Hidden inputs'!$D$16+('Hidden inputs'!$C$17-'Hidden inputs'!$B$17)*'Hidden inputs'!$D$17+(BR223-'Hidden inputs'!$B$18)*'Hidden inputs'!$D$18))</f>
        <v/>
      </c>
      <c r="BT223" s="10" t="str">
        <f t="shared" ca="1" si="9679"/>
        <v/>
      </c>
      <c r="BU223" s="5" t="str">
        <f t="shared" ca="1" si="9584"/>
        <v/>
      </c>
      <c r="BV223" s="5" t="str">
        <f t="shared" ca="1" si="9585"/>
        <v/>
      </c>
      <c r="BW223" s="5" t="str">
        <f ca="1">IF($B223="","",'Hidden inputs'!$D$11*BN223+'Hidden inputs'!$E$11*BO223)</f>
        <v/>
      </c>
      <c r="BX223" s="11" t="str">
        <f t="shared" ca="1" si="9509"/>
        <v/>
      </c>
      <c r="BY223" s="9" t="str">
        <f t="shared" ca="1" si="9586"/>
        <v/>
      </c>
      <c r="BZ223" s="3" t="str">
        <f t="shared" ca="1" si="9587"/>
        <v/>
      </c>
      <c r="CA223" s="5" t="str" cm="1">
        <f t="array" aca="1" ref="CA223" ca="1">IF($B223="","",IF(BZ223=0,0,IF(DD_Payment="",0,IF(BZ223&lt;_xlfn.IFS(DD_Frequency="Monthly",1,DD_Frequency="Quarterly",IF(MONTH(BZ$2)=1,1,IF(MONTH(BZ$2)=4,1,IF(MONTH(BZ$2)=7,1,IF(MONTH(BZ$2)=10,1,0)))),DD_Frequency="Annually",IF(MONTH(BZ$2)=1,1,0))*DD_Payment,BZ223,_xlfn.IFS(DD_Frequency="Monthly",1,DD_Frequency="Quarterly",IF(MONTH(BZ$2)=1,1,IF(MONTH(BZ$2)=4,1,IF(MONTH(BZ$2)=7,1,IF(MONTH(BZ$2)=10,1,0)))),DD_Frequency="Annually",IF(MONTH(BZ$2)=1,1,0))*DD_Payment))))</f>
        <v/>
      </c>
      <c r="CB223" s="3" t="str">
        <f t="shared" ref="CB223" ca="1" si="10853">IF($B223="","",IF(BZ223&gt;CA223,(BZ223-CA223/2)*(rate_A*(CB$1/365)),0))</f>
        <v/>
      </c>
      <c r="CC223" s="3" t="str">
        <f t="shared" ca="1" si="9681"/>
        <v/>
      </c>
      <c r="CD223" s="3" t="str">
        <f t="shared" ref="CD223" ca="1" si="10854">IF($B223="","",BO223*(1+rate_A*CB$1/365))</f>
        <v/>
      </c>
      <c r="CE223" s="3" t="str">
        <f t="shared" ref="CE223" ca="1" si="10855">IF($B223="","",BP223*(1+rate_A*CB$1/365))</f>
        <v/>
      </c>
      <c r="CF223" s="3" t="str">
        <f t="shared" ref="CF223" ca="1" si="10856">IF($B223="","",BQ223*(1+rate_joint*CB$1/365))</f>
        <v/>
      </c>
      <c r="CG223" s="5" t="str">
        <f t="shared" ca="1" si="9685"/>
        <v/>
      </c>
      <c r="CH223" s="5" t="str" cm="1">
        <f t="array" aca="1" ref="CH223" ca="1">IF(CG223="","",_xlfn.IFS(CG223&lt;='Hidden inputs'!$C$15,CG223*'Hidden inputs'!$D$15,CG223&lt;='Hidden inputs'!$C$16,'Hidden inputs'!$C$15*'Hidden inputs'!$D$15+(CG223-'Hidden inputs'!$B$16)*'Hidden inputs'!$D$16,CG223&lt;='Hidden inputs'!$C$17,'Hidden inputs'!$C$15*'Hidden inputs'!$D$15+('Hidden inputs'!$C$16-'Hidden inputs'!$B$16)*'Hidden inputs'!$D$16+(CG223-'Hidden inputs'!$B$17)*'Hidden inputs'!$D$17,CG223&gt;'Hidden inputs'!$B$18,'Hidden inputs'!$C$15*'Hidden inputs'!$D$15+('Hidden inputs'!$C$16-'Hidden inputs'!$B$16)*'Hidden inputs'!$D$16+('Hidden inputs'!$C$17-'Hidden inputs'!$B$17)*'Hidden inputs'!$D$17+(CG223-'Hidden inputs'!$B$18)*'Hidden inputs'!$D$18))</f>
        <v/>
      </c>
      <c r="CI223" s="10" t="str">
        <f t="shared" ca="1" si="9686"/>
        <v/>
      </c>
      <c r="CJ223" s="5" t="str">
        <f t="shared" ca="1" si="9592"/>
        <v/>
      </c>
      <c r="CK223" s="5" t="str">
        <f t="shared" ca="1" si="9593"/>
        <v/>
      </c>
      <c r="CL223" s="5" t="str">
        <f ca="1">IF($B223="","",'Hidden inputs'!$D$11*CC223+'Hidden inputs'!$E$11*CD223)</f>
        <v/>
      </c>
      <c r="CM223" s="11" t="str">
        <f t="shared" ca="1" si="9514"/>
        <v/>
      </c>
      <c r="CN223" s="9" t="str">
        <f t="shared" ca="1" si="9594"/>
        <v/>
      </c>
      <c r="CO223" s="3" t="str">
        <f t="shared" ca="1" si="9595"/>
        <v/>
      </c>
      <c r="CP223" s="5" t="str" cm="1">
        <f t="array" aca="1" ref="CP223" ca="1">IF($B223="","",IF(CO223=0,0,IF(DD_Payment="",0,IF(CO223&lt;_xlfn.IFS(DD_Frequency="Monthly",1,DD_Frequency="Quarterly",IF(MONTH(CO$2)=1,1,IF(MONTH(CO$2)=4,1,IF(MONTH(CO$2)=7,1,IF(MONTH(CO$2)=10,1,0)))),DD_Frequency="Annually",IF(MONTH(CO$2)=1,1,0))*DD_Payment,CO223,_xlfn.IFS(DD_Frequency="Monthly",1,DD_Frequency="Quarterly",IF(MONTH(CO$2)=1,1,IF(MONTH(CO$2)=4,1,IF(MONTH(CO$2)=7,1,IF(MONTH(CO$2)=10,1,0)))),DD_Frequency="Annually",IF(MONTH(CO$2)=1,1,0))*DD_Payment))))</f>
        <v/>
      </c>
      <c r="CQ223" s="3" t="str">
        <f t="shared" ref="CQ223" ca="1" si="10857">IF($B223="","",IF(CO223&gt;CP223,(CO223-CP223/2)*(rate_A*(CQ$1/365)),0))</f>
        <v/>
      </c>
      <c r="CR223" s="3" t="str">
        <f t="shared" ca="1" si="9688"/>
        <v/>
      </c>
      <c r="CS223" s="3" t="str">
        <f t="shared" ref="CS223" ca="1" si="10858">IF($B223="","",CD223*(1+rate_A*CQ$1/365))</f>
        <v/>
      </c>
      <c r="CT223" s="3" t="str">
        <f t="shared" ref="CT223" ca="1" si="10859">IF($B223="","",CE223*(1+rate_A*CQ$1/365))</f>
        <v/>
      </c>
      <c r="CU223" s="3" t="str">
        <f t="shared" ref="CU223" ca="1" si="10860">IF($B223="","",CF223*(1+rate_joint*CQ$1/365))</f>
        <v/>
      </c>
      <c r="CV223" s="5" t="str">
        <f t="shared" ca="1" si="9692"/>
        <v/>
      </c>
      <c r="CW223" s="5" t="str" cm="1">
        <f t="array" aca="1" ref="CW223" ca="1">IF(CV223="","",_xlfn.IFS(CV223&lt;='Hidden inputs'!$C$15,CV223*'Hidden inputs'!$D$15,CV223&lt;='Hidden inputs'!$C$16,'Hidden inputs'!$C$15*'Hidden inputs'!$D$15+(CV223-'Hidden inputs'!$B$16)*'Hidden inputs'!$D$16,CV223&lt;='Hidden inputs'!$C$17,'Hidden inputs'!$C$15*'Hidden inputs'!$D$15+('Hidden inputs'!$C$16-'Hidden inputs'!$B$16)*'Hidden inputs'!$D$16+(CV223-'Hidden inputs'!$B$17)*'Hidden inputs'!$D$17,CV223&gt;'Hidden inputs'!$B$18,'Hidden inputs'!$C$15*'Hidden inputs'!$D$15+('Hidden inputs'!$C$16-'Hidden inputs'!$B$16)*'Hidden inputs'!$D$16+('Hidden inputs'!$C$17-'Hidden inputs'!$B$17)*'Hidden inputs'!$D$17+(CV223-'Hidden inputs'!$B$18)*'Hidden inputs'!$D$18))</f>
        <v/>
      </c>
      <c r="CX223" s="10" t="str">
        <f t="shared" ca="1" si="9693"/>
        <v/>
      </c>
      <c r="CY223" s="5" t="str">
        <f t="shared" ca="1" si="9600"/>
        <v/>
      </c>
      <c r="CZ223" s="5" t="str">
        <f t="shared" ca="1" si="9601"/>
        <v/>
      </c>
      <c r="DA223" s="5" t="str">
        <f ca="1">IF($B223="","",'Hidden inputs'!$D$11*CR223+'Hidden inputs'!$E$11*CS223)</f>
        <v/>
      </c>
      <c r="DB223" s="11" t="str">
        <f t="shared" ca="1" si="9519"/>
        <v/>
      </c>
      <c r="DC223" s="9" t="str">
        <f t="shared" ca="1" si="9602"/>
        <v/>
      </c>
      <c r="DD223" s="3" t="str">
        <f t="shared" ca="1" si="9603"/>
        <v/>
      </c>
      <c r="DE223" s="5" t="str" cm="1">
        <f t="array" aca="1" ref="DE223" ca="1">IF($B223="","",IF(DD223=0,0,IF(DD_Payment="",0,IF(DD223&lt;_xlfn.IFS(DD_Frequency="Monthly",1,DD_Frequency="Quarterly",IF(MONTH(DD$2)=1,1,IF(MONTH(DD$2)=4,1,IF(MONTH(DD$2)=7,1,IF(MONTH(DD$2)=10,1,0)))),DD_Frequency="Annually",IF(MONTH(DD$2)=1,1,0))*DD_Payment,DD223,_xlfn.IFS(DD_Frequency="Monthly",1,DD_Frequency="Quarterly",IF(MONTH(DD$2)=1,1,IF(MONTH(DD$2)=4,1,IF(MONTH(DD$2)=7,1,IF(MONTH(DD$2)=10,1,0)))),DD_Frequency="Annually",IF(MONTH(DD$2)=1,1,0))*DD_Payment))))</f>
        <v/>
      </c>
      <c r="DF223" s="3" t="str">
        <f t="shared" ref="DF223" ca="1" si="10861">IF($B223="","",IF(DD223&gt;DE223,(DD223-DE223/2)*(rate_A*(DF$1/365)),0))</f>
        <v/>
      </c>
      <c r="DG223" s="3" t="str">
        <f t="shared" ca="1" si="9695"/>
        <v/>
      </c>
      <c r="DH223" s="3" t="str">
        <f t="shared" ref="DH223" ca="1" si="10862">IF($B223="","",CS223*(1+rate_A*DF$1/365))</f>
        <v/>
      </c>
      <c r="DI223" s="3" t="str">
        <f t="shared" ref="DI223" ca="1" si="10863">IF($B223="","",CT223*(1+rate_A*DF$1/365))</f>
        <v/>
      </c>
      <c r="DJ223" s="3" t="str">
        <f t="shared" ref="DJ223" ca="1" si="10864">IF($B223="","",CU223*(1+rate_joint*DF$1/365))</f>
        <v/>
      </c>
      <c r="DK223" s="5" t="str">
        <f t="shared" ca="1" si="9699"/>
        <v/>
      </c>
      <c r="DL223" s="5" t="str" cm="1">
        <f t="array" aca="1" ref="DL223" ca="1">IF(DK223="","",_xlfn.IFS(DK223&lt;='Hidden inputs'!$C$15,DK223*'Hidden inputs'!$D$15,DK223&lt;='Hidden inputs'!$C$16,'Hidden inputs'!$C$15*'Hidden inputs'!$D$15+(DK223-'Hidden inputs'!$B$16)*'Hidden inputs'!$D$16,DK223&lt;='Hidden inputs'!$C$17,'Hidden inputs'!$C$15*'Hidden inputs'!$D$15+('Hidden inputs'!$C$16-'Hidden inputs'!$B$16)*'Hidden inputs'!$D$16+(DK223-'Hidden inputs'!$B$17)*'Hidden inputs'!$D$17,DK223&gt;'Hidden inputs'!$B$18,'Hidden inputs'!$C$15*'Hidden inputs'!$D$15+('Hidden inputs'!$C$16-'Hidden inputs'!$B$16)*'Hidden inputs'!$D$16+('Hidden inputs'!$C$17-'Hidden inputs'!$B$17)*'Hidden inputs'!$D$17+(DK223-'Hidden inputs'!$B$18)*'Hidden inputs'!$D$18))</f>
        <v/>
      </c>
      <c r="DM223" s="10" t="str">
        <f t="shared" ca="1" si="9700"/>
        <v/>
      </c>
      <c r="DN223" s="5" t="str">
        <f t="shared" ca="1" si="9608"/>
        <v/>
      </c>
      <c r="DO223" s="5" t="str">
        <f t="shared" ca="1" si="9609"/>
        <v/>
      </c>
      <c r="DP223" s="5" t="str">
        <f ca="1">IF($B223="","",'Hidden inputs'!$D$11*DG223+'Hidden inputs'!$E$11*DH223)</f>
        <v/>
      </c>
      <c r="DQ223" s="11" t="str">
        <f t="shared" ca="1" si="9524"/>
        <v/>
      </c>
      <c r="DR223" s="9" t="str">
        <f t="shared" ca="1" si="9610"/>
        <v/>
      </c>
      <c r="DS223" s="3" t="str">
        <f t="shared" ca="1" si="9611"/>
        <v/>
      </c>
      <c r="DT223" s="5" t="str" cm="1">
        <f t="array" aca="1" ref="DT223" ca="1">IF($B223="","",IF(DS223=0,0,IF(DD_Payment="",0,IF(DS223&lt;_xlfn.IFS(DD_Frequency="Monthly",1,DD_Frequency="Quarterly",IF(MONTH(DS$2)=1,1,IF(MONTH(DS$2)=4,1,IF(MONTH(DS$2)=7,1,IF(MONTH(DS$2)=10,1,0)))),DD_Frequency="Annually",IF(MONTH(DS$2)=1,1,0))*DD_Payment,DS223,_xlfn.IFS(DD_Frequency="Monthly",1,DD_Frequency="Quarterly",IF(MONTH(DS$2)=1,1,IF(MONTH(DS$2)=4,1,IF(MONTH(DS$2)=7,1,IF(MONTH(DS$2)=10,1,0)))),DD_Frequency="Annually",IF(MONTH(DS$2)=1,1,0))*DD_Payment))))</f>
        <v/>
      </c>
      <c r="DU223" s="3" t="str">
        <f t="shared" ref="DU223" ca="1" si="10865">IF($B223="","",IF(DS223&gt;DT223,(DS223-DT223/2)*(rate_A*(DU$1/365)),0))</f>
        <v/>
      </c>
      <c r="DV223" s="3" t="str">
        <f t="shared" ca="1" si="9702"/>
        <v/>
      </c>
      <c r="DW223" s="3" t="str">
        <f t="shared" ref="DW223" ca="1" si="10866">IF($B223="","",DH223*(1+rate_A*DU$1/365))</f>
        <v/>
      </c>
      <c r="DX223" s="3" t="str">
        <f t="shared" ref="DX223" ca="1" si="10867">IF($B223="","",DI223*(1+rate_A*DU$1/365))</f>
        <v/>
      </c>
      <c r="DY223" s="3" t="str">
        <f t="shared" ref="DY223" ca="1" si="10868">IF($B223="","",DJ223*(1+rate_joint*DU$1/365))</f>
        <v/>
      </c>
      <c r="DZ223" s="5" t="str">
        <f t="shared" ca="1" si="9706"/>
        <v/>
      </c>
      <c r="EA223" s="5" t="str" cm="1">
        <f t="array" aca="1" ref="EA223" ca="1">IF(DZ223="","",_xlfn.IFS(DZ223&lt;='Hidden inputs'!$C$15,DZ223*'Hidden inputs'!$D$15,DZ223&lt;='Hidden inputs'!$C$16,'Hidden inputs'!$C$15*'Hidden inputs'!$D$15+(DZ223-'Hidden inputs'!$B$16)*'Hidden inputs'!$D$16,DZ223&lt;='Hidden inputs'!$C$17,'Hidden inputs'!$C$15*'Hidden inputs'!$D$15+('Hidden inputs'!$C$16-'Hidden inputs'!$B$16)*'Hidden inputs'!$D$16+(DZ223-'Hidden inputs'!$B$17)*'Hidden inputs'!$D$17,DZ223&gt;'Hidden inputs'!$B$18,'Hidden inputs'!$C$15*'Hidden inputs'!$D$15+('Hidden inputs'!$C$16-'Hidden inputs'!$B$16)*'Hidden inputs'!$D$16+('Hidden inputs'!$C$17-'Hidden inputs'!$B$17)*'Hidden inputs'!$D$17+(DZ223-'Hidden inputs'!$B$18)*'Hidden inputs'!$D$18))</f>
        <v/>
      </c>
      <c r="EB223" s="10" t="str">
        <f t="shared" ca="1" si="9707"/>
        <v/>
      </c>
      <c r="EC223" s="5" t="str">
        <f t="shared" ca="1" si="9616"/>
        <v/>
      </c>
      <c r="ED223" s="5" t="str">
        <f t="shared" ca="1" si="9617"/>
        <v/>
      </c>
      <c r="EE223" s="5" t="str">
        <f ca="1">IF($B223="","",'Hidden inputs'!$D$11*DV223+'Hidden inputs'!$E$11*DW223)</f>
        <v/>
      </c>
      <c r="EF223" s="11" t="str">
        <f t="shared" ca="1" si="9529"/>
        <v/>
      </c>
      <c r="EG223" s="9" t="str">
        <f t="shared" ca="1" si="9618"/>
        <v/>
      </c>
      <c r="EH223" s="3" t="str">
        <f t="shared" ca="1" si="9619"/>
        <v/>
      </c>
      <c r="EI223" s="5" t="str" cm="1">
        <f t="array" aca="1" ref="EI223" ca="1">IF($B223="","",IF(EH223=0,0,IF(DD_Payment="",0,IF(EH223&lt;_xlfn.IFS(DD_Frequency="Monthly",1,DD_Frequency="Quarterly",IF(MONTH(EH$2)=1,1,IF(MONTH(EH$2)=4,1,IF(MONTH(EH$2)=7,1,IF(MONTH(EH$2)=10,1,0)))),DD_Frequency="Annually",IF(MONTH(EH$2)=1,1,0))*DD_Payment,EH223,_xlfn.IFS(DD_Frequency="Monthly",1,DD_Frequency="Quarterly",IF(MONTH(EH$2)=1,1,IF(MONTH(EH$2)=4,1,IF(MONTH(EH$2)=7,1,IF(MONTH(EH$2)=10,1,0)))),DD_Frequency="Annually",IF(MONTH(EH$2)=1,1,0))*DD_Payment))))</f>
        <v/>
      </c>
      <c r="EJ223" s="3" t="str">
        <f t="shared" ref="EJ223" ca="1" si="10869">IF($B223="","",IF(EH223&gt;EI223,(EH223-EI223/2)*(rate_A*(EJ$1/365)),0))</f>
        <v/>
      </c>
      <c r="EK223" s="3" t="str">
        <f t="shared" ca="1" si="9709"/>
        <v/>
      </c>
      <c r="EL223" s="3" t="str">
        <f t="shared" ref="EL223" ca="1" si="10870">IF($B223="","",DW223*(1+rate_A*EJ$1/365))</f>
        <v/>
      </c>
      <c r="EM223" s="3" t="str">
        <f t="shared" ref="EM223" ca="1" si="10871">IF($B223="","",DX223*(1+rate_A*EJ$1/365))</f>
        <v/>
      </c>
      <c r="EN223" s="3" t="str">
        <f t="shared" ref="EN223" ca="1" si="10872">IF($B223="","",DY223*(1+rate_joint*EJ$1/365))</f>
        <v/>
      </c>
      <c r="EO223" s="5" t="str">
        <f t="shared" ca="1" si="9713"/>
        <v/>
      </c>
      <c r="EP223" s="5" t="str" cm="1">
        <f t="array" aca="1" ref="EP223" ca="1">IF(EO223="","",_xlfn.IFS(EO223&lt;='Hidden inputs'!$C$15,EO223*'Hidden inputs'!$D$15,EO223&lt;='Hidden inputs'!$C$16,'Hidden inputs'!$C$15*'Hidden inputs'!$D$15+(EO223-'Hidden inputs'!$B$16)*'Hidden inputs'!$D$16,EO223&lt;='Hidden inputs'!$C$17,'Hidden inputs'!$C$15*'Hidden inputs'!$D$15+('Hidden inputs'!$C$16-'Hidden inputs'!$B$16)*'Hidden inputs'!$D$16+(EO223-'Hidden inputs'!$B$17)*'Hidden inputs'!$D$17,EO223&gt;'Hidden inputs'!$B$18,'Hidden inputs'!$C$15*'Hidden inputs'!$D$15+('Hidden inputs'!$C$16-'Hidden inputs'!$B$16)*'Hidden inputs'!$D$16+('Hidden inputs'!$C$17-'Hidden inputs'!$B$17)*'Hidden inputs'!$D$17+(EO223-'Hidden inputs'!$B$18)*'Hidden inputs'!$D$18))</f>
        <v/>
      </c>
      <c r="EQ223" s="10" t="str">
        <f t="shared" ca="1" si="9714"/>
        <v/>
      </c>
      <c r="ER223" s="5" t="str">
        <f t="shared" ca="1" si="9624"/>
        <v/>
      </c>
      <c r="ES223" s="5" t="str">
        <f t="shared" ca="1" si="9625"/>
        <v/>
      </c>
      <c r="ET223" s="5" t="str">
        <f ca="1">IF($B223="","",'Hidden inputs'!$D$11*EK223+'Hidden inputs'!$E$11*EL223)</f>
        <v/>
      </c>
      <c r="EU223" s="11" t="str">
        <f t="shared" ca="1" si="9534"/>
        <v/>
      </c>
      <c r="EV223" s="9" t="str">
        <f t="shared" ca="1" si="9626"/>
        <v/>
      </c>
      <c r="EW223" s="3" t="str">
        <f t="shared" ca="1" si="9627"/>
        <v/>
      </c>
      <c r="EX223" s="5" t="str" cm="1">
        <f t="array" aca="1" ref="EX223" ca="1">IF($B223="","",IF(EW223=0,0,IF(DD_Payment="",0,IF(EW223&lt;_xlfn.IFS(DD_Frequency="Monthly",1,DD_Frequency="Quarterly",IF(MONTH(EW$2)=1,1,IF(MONTH(EW$2)=4,1,IF(MONTH(EW$2)=7,1,IF(MONTH(EW$2)=10,1,0)))),DD_Frequency="Annually",IF(MONTH(EW$2)=1,1,0))*DD_Payment,EW223,_xlfn.IFS(DD_Frequency="Monthly",1,DD_Frequency="Quarterly",IF(MONTH(EW$2)=1,1,IF(MONTH(EW$2)=4,1,IF(MONTH(EW$2)=7,1,IF(MONTH(EW$2)=10,1,0)))),DD_Frequency="Annually",IF(MONTH(EW$2)=1,1,0))*DD_Payment))))</f>
        <v/>
      </c>
      <c r="EY223" s="3" t="str">
        <f t="shared" ref="EY223" ca="1" si="10873">IF($B223="","",IF(EW223&gt;EX223,(EW223-EX223/2)*(rate_A*(EY$1/365)),0))</f>
        <v/>
      </c>
      <c r="EZ223" s="3" t="str">
        <f t="shared" ca="1" si="9716"/>
        <v/>
      </c>
      <c r="FA223" s="3" t="str">
        <f t="shared" ref="FA223" ca="1" si="10874">IF($B223="","",EL223*(1+rate_A*EY$1/365))</f>
        <v/>
      </c>
      <c r="FB223" s="3" t="str">
        <f t="shared" ref="FB223" ca="1" si="10875">IF($B223="","",EM223*(1+rate_A*EY$1/365))</f>
        <v/>
      </c>
      <c r="FC223" s="3" t="str">
        <f t="shared" ref="FC223" ca="1" si="10876">IF($B223="","",EN223*(1+rate_joint*EY$1/365))</f>
        <v/>
      </c>
      <c r="FD223" s="5" t="str">
        <f t="shared" ca="1" si="9720"/>
        <v/>
      </c>
      <c r="FE223" s="5" t="str" cm="1">
        <f t="array" aca="1" ref="FE223" ca="1">IF(FD223="","",_xlfn.IFS(FD223&lt;='Hidden inputs'!$C$15,FD223*'Hidden inputs'!$D$15,FD223&lt;='Hidden inputs'!$C$16,'Hidden inputs'!$C$15*'Hidden inputs'!$D$15+(FD223-'Hidden inputs'!$B$16)*'Hidden inputs'!$D$16,FD223&lt;='Hidden inputs'!$C$17,'Hidden inputs'!$C$15*'Hidden inputs'!$D$15+('Hidden inputs'!$C$16-'Hidden inputs'!$B$16)*'Hidden inputs'!$D$16+(FD223-'Hidden inputs'!$B$17)*'Hidden inputs'!$D$17,FD223&gt;'Hidden inputs'!$B$18,'Hidden inputs'!$C$15*'Hidden inputs'!$D$15+('Hidden inputs'!$C$16-'Hidden inputs'!$B$16)*'Hidden inputs'!$D$16+('Hidden inputs'!$C$17-'Hidden inputs'!$B$17)*'Hidden inputs'!$D$17+(FD223-'Hidden inputs'!$B$18)*'Hidden inputs'!$D$18))</f>
        <v/>
      </c>
      <c r="FF223" s="10" t="str">
        <f t="shared" ca="1" si="9721"/>
        <v/>
      </c>
      <c r="FG223" s="5" t="str">
        <f t="shared" ca="1" si="9632"/>
        <v/>
      </c>
      <c r="FH223" s="5" t="str">
        <f t="shared" ca="1" si="9633"/>
        <v/>
      </c>
      <c r="FI223" s="5" t="str">
        <f ca="1">IF($B223="","",'Hidden inputs'!$D$11*EZ223+'Hidden inputs'!$E$11*FA223)</f>
        <v/>
      </c>
      <c r="FJ223" s="11" t="str">
        <f t="shared" ca="1" si="9539"/>
        <v/>
      </c>
      <c r="FK223" s="9" t="str">
        <f t="shared" ca="1" si="9634"/>
        <v/>
      </c>
      <c r="FL223" s="3" t="str">
        <f t="shared" ca="1" si="9635"/>
        <v/>
      </c>
      <c r="FM223" s="5" t="str" cm="1">
        <f t="array" aca="1" ref="FM223" ca="1">IF($B223="","",IF(FL223=0,0,IF(DD_Payment="",0,IF(FL223&lt;_xlfn.IFS(DD_Frequency="Monthly",1,DD_Frequency="Quarterly",IF(MONTH(FL$2)=1,1,IF(MONTH(FL$2)=4,1,IF(MONTH(FL$2)=7,1,IF(MONTH(FL$2)=10,1,0)))),DD_Frequency="Annually",IF(MONTH(FL$2)=1,1,0))*DD_Payment,FL223,_xlfn.IFS(DD_Frequency="Monthly",1,DD_Frequency="Quarterly",IF(MONTH(FL$2)=1,1,IF(MONTH(FL$2)=4,1,IF(MONTH(FL$2)=7,1,IF(MONTH(FL$2)=10,1,0)))),DD_Frequency="Annually",IF(MONTH(FL$2)=1,1,0))*DD_Payment))))</f>
        <v/>
      </c>
      <c r="FN223" s="3" t="str">
        <f t="shared" ref="FN223" ca="1" si="10877">IF($B223="","",IF(FL223&gt;FM223,(FL223-FM223/2)*(rate_A*(FN$1/365)),0))</f>
        <v/>
      </c>
      <c r="FO223" s="3" t="str">
        <f t="shared" ca="1" si="9723"/>
        <v/>
      </c>
      <c r="FP223" s="3" t="str">
        <f t="shared" ref="FP223" ca="1" si="10878">IF($B223="","",FA223*(1+rate_A*FN$1/365))</f>
        <v/>
      </c>
      <c r="FQ223" s="3" t="str">
        <f t="shared" ref="FQ223" ca="1" si="10879">IF($B223="","",FB223*(1+rate_A*FN$1/365))</f>
        <v/>
      </c>
      <c r="FR223" s="3" t="str">
        <f t="shared" ref="FR223" ca="1" si="10880">IF($B223="","",FC223*(1+rate_joint*FN$1/365))</f>
        <v/>
      </c>
      <c r="FS223" s="5" t="str">
        <f t="shared" ca="1" si="9727"/>
        <v/>
      </c>
      <c r="FT223" s="5" t="str" cm="1">
        <f t="array" aca="1" ref="FT223" ca="1">IF(FS223="","",_xlfn.IFS(FS223&lt;='Hidden inputs'!$C$15,FS223*'Hidden inputs'!$D$15,FS223&lt;='Hidden inputs'!$C$16,'Hidden inputs'!$C$15*'Hidden inputs'!$D$15+(FS223-'Hidden inputs'!$B$16)*'Hidden inputs'!$D$16,FS223&lt;='Hidden inputs'!$C$17,'Hidden inputs'!$C$15*'Hidden inputs'!$D$15+('Hidden inputs'!$C$16-'Hidden inputs'!$B$16)*'Hidden inputs'!$D$16+(FS223-'Hidden inputs'!$B$17)*'Hidden inputs'!$D$17,FS223&gt;'Hidden inputs'!$B$18,'Hidden inputs'!$C$15*'Hidden inputs'!$D$15+('Hidden inputs'!$C$16-'Hidden inputs'!$B$16)*'Hidden inputs'!$D$16+('Hidden inputs'!$C$17-'Hidden inputs'!$B$17)*'Hidden inputs'!$D$17+(FS223-'Hidden inputs'!$B$18)*'Hidden inputs'!$D$18))</f>
        <v/>
      </c>
      <c r="FU223" s="10" t="str">
        <f t="shared" ca="1" si="9728"/>
        <v/>
      </c>
      <c r="FV223" s="5" t="str">
        <f t="shared" ca="1" si="9640"/>
        <v/>
      </c>
      <c r="FW223" s="5" t="str">
        <f t="shared" ca="1" si="9641"/>
        <v/>
      </c>
      <c r="FX223" s="5" t="str">
        <f ca="1">IF($B223="","",'Hidden inputs'!$D$11*FO223+'Hidden inputs'!$E$11*FP223)</f>
        <v/>
      </c>
      <c r="FY223" s="11" t="str">
        <f t="shared" ca="1" si="9544"/>
        <v/>
      </c>
      <c r="FZ223" s="9" t="str">
        <f t="shared" ca="1" si="9642"/>
        <v/>
      </c>
      <c r="GA223" s="5" t="str">
        <f t="shared" ca="1" si="9643"/>
        <v/>
      </c>
      <c r="GB223" s="5" t="str">
        <f t="shared" ca="1" si="9644"/>
        <v/>
      </c>
      <c r="GC223" s="5" t="str">
        <f t="shared" ca="1" si="9545"/>
        <v/>
      </c>
      <c r="GD223" s="5" t="str">
        <f t="shared" ca="1" si="9546"/>
        <v/>
      </c>
    </row>
    <row r="224" spans="1:186" x14ac:dyDescent="0.35">
      <c r="A224" s="2"/>
      <c r="B224" s="6" t="str">
        <f t="shared" ca="1" si="9547"/>
        <v/>
      </c>
      <c r="C224" s="5" t="str">
        <f t="shared" ca="1" si="9645"/>
        <v/>
      </c>
      <c r="D224" s="5" t="str" cm="1">
        <f t="array" aca="1" ref="D224" ca="1">IF($B224="","",IF(C224=0,0,IF(DD_Payment="",0,IF(C224&lt;_xlfn.IFS(DD_Frequency="Monthly",1,DD_Frequency="Quarterly",IF(MONTH(C$2)=1,1,IF(MONTH(C$2)=4,1,IF(MONTH(C$2)=7,1,IF(MONTH(C$2)=10,1,0)))),DD_Frequency="Annually",IF(MONTH(C$2)=1,1,0))*DD_Payment,C224,_xlfn.IFS(DD_Frequency="Monthly",1,DD_Frequency="Quarterly",IF(MONTH(C$2)=1,1,IF(MONTH(C$2)=4,1,IF(MONTH(C$2)=7,1,IF(MONTH(C$2)=10,1,0)))),DD_Frequency="Annually",IF(MONTH(C$2)=1,1,0))*DD_Payment))))</f>
        <v/>
      </c>
      <c r="E224" s="5" t="str">
        <f t="shared" ref="E224" ca="1" si="10881">IF(B224="","",IF(C224&gt;D224,(C224-D224/2)*(rate_A*(E$1/365)),0))</f>
        <v/>
      </c>
      <c r="F224" s="5" t="str">
        <f t="shared" ca="1" si="9549"/>
        <v/>
      </c>
      <c r="G224" s="5" t="str">
        <f t="shared" ref="G224" ca="1" si="10882">IF(B224="","",G223*(1+rate_A*E$1/365))</f>
        <v/>
      </c>
      <c r="H224" s="5" t="str">
        <f t="shared" ref="H224" ca="1" si="10883">IF(B224="","",H223*(1+rate_A*E$1/365))</f>
        <v/>
      </c>
      <c r="I224" s="5" t="str">
        <f t="shared" ref="I224" ca="1" si="10884">IF(B224="","",I223*(1+rate_joint*E$1/365))</f>
        <v/>
      </c>
      <c r="J224" s="5" t="str">
        <f t="shared" ca="1" si="9650"/>
        <v/>
      </c>
      <c r="K224" s="5" t="str" cm="1">
        <f t="array" aca="1" ref="K224" ca="1">IF(J224="","",_xlfn.IFS(J224&lt;='Hidden inputs'!$C$15,J224*'Hidden inputs'!$D$15,J224&lt;='Hidden inputs'!$C$16,'Hidden inputs'!$C$15*'Hidden inputs'!$D$15+(J224-'Hidden inputs'!$B$16)*'Hidden inputs'!$D$16,J224&lt;='Hidden inputs'!$C$17,'Hidden inputs'!$C$15*'Hidden inputs'!$D$15+('Hidden inputs'!$C$16-'Hidden inputs'!$B$16)*'Hidden inputs'!$D$16+(J224-'Hidden inputs'!$B$17)*'Hidden inputs'!$D$17,J224&gt;'Hidden inputs'!$B$18,'Hidden inputs'!$C$15*'Hidden inputs'!$D$15+('Hidden inputs'!$C$16-'Hidden inputs'!$B$16)*'Hidden inputs'!$D$16+('Hidden inputs'!$C$17-'Hidden inputs'!$B$17)*'Hidden inputs'!$D$17+(J224-'Hidden inputs'!$B$18)*'Hidden inputs'!$D$18))</f>
        <v/>
      </c>
      <c r="L224" s="11" t="str">
        <f t="shared" ca="1" si="9651"/>
        <v/>
      </c>
      <c r="M224" s="5" t="str">
        <f t="shared" ca="1" si="9553"/>
        <v/>
      </c>
      <c r="N224" s="5" t="str">
        <f t="shared" ca="1" si="9554"/>
        <v/>
      </c>
      <c r="O224" s="5" t="str">
        <f ca="1">IF(B224="","",'Hidden inputs'!$D$11*F224+'Hidden inputs'!$E$11*G224)</f>
        <v/>
      </c>
      <c r="P224" s="11" t="str">
        <f t="shared" ca="1" si="9488"/>
        <v/>
      </c>
      <c r="Q224" s="20" t="str">
        <f t="shared" ca="1" si="9489"/>
        <v/>
      </c>
      <c r="R224" s="3" t="str">
        <f t="shared" ca="1" si="9555"/>
        <v/>
      </c>
      <c r="S224" s="5" t="str" cm="1">
        <f t="array" aca="1" ref="S224" ca="1">IF($B224="","",IF(R224=0,0,IF(DD_Payment="",0,IF(R224&lt;_xlfn.IFS(DD_Frequency="Monthly",1,DD_Frequency="Quarterly",IF(MONTH(R$2)=1,1,IF(MONTH(R$2)=4,1,IF(MONTH(R$2)=7,1,IF(MONTH(R$2)=10,1,0)))),DD_Frequency="Annually",IF(MONTH(R$2)=1,1,0))*DD_Payment,R224,_xlfn.IFS(DD_Frequency="Monthly",1,DD_Frequency="Quarterly",IF(MONTH(R$2)=1,1,IF(MONTH(R$2)=4,1,IF(MONTH(R$2)=7,1,IF(MONTH(R$2)=10,1,0)))),DD_Frequency="Annually",IF(MONTH(R$2)=1,1,0))*DD_Payment))))</f>
        <v/>
      </c>
      <c r="T224" s="3" t="str">
        <f t="shared" ref="T224" ca="1" si="10885">IF(B224="","",IF(R224&gt;S224,(R224-S224/2)*(rate_A*((T$1+A224)/365)),0))</f>
        <v/>
      </c>
      <c r="U224" s="3" t="str">
        <f t="shared" ca="1" si="9557"/>
        <v/>
      </c>
      <c r="V224" s="3" t="str">
        <f t="shared" ref="V224" ca="1" si="10886">IF(B224="","",G224*(1+rate_A*(T$1+A224)/365))</f>
        <v/>
      </c>
      <c r="W224" s="3" t="str">
        <f t="shared" ref="W224" ca="1" si="10887">IF(B224="","",H224*(1+rate_A*(T$1+A224)/365))</f>
        <v/>
      </c>
      <c r="X224" s="3" t="str">
        <f t="shared" ref="X224" ca="1" si="10888">IF(B224="","",I224*(1+rate_joint*(T$1+A224)/365))</f>
        <v/>
      </c>
      <c r="Y224" s="5" t="str">
        <f t="shared" ca="1" si="9656"/>
        <v/>
      </c>
      <c r="Z224" s="5" t="str" cm="1">
        <f t="array" aca="1" ref="Z224" ca="1">IF(Y224="","",_xlfn.IFS(Y224&lt;='Hidden inputs'!$C$15,Y224*'Hidden inputs'!$D$15,Y224&lt;='Hidden inputs'!$C$16,'Hidden inputs'!$C$15*'Hidden inputs'!$D$15+(Y224-'Hidden inputs'!$B$16)*'Hidden inputs'!$D$16,Y224&lt;='Hidden inputs'!$C$17,'Hidden inputs'!$C$15*'Hidden inputs'!$D$15+('Hidden inputs'!$C$16-'Hidden inputs'!$B$16)*'Hidden inputs'!$D$16+(Y224-'Hidden inputs'!$B$17)*'Hidden inputs'!$D$17,Y224&gt;'Hidden inputs'!$B$18,'Hidden inputs'!$C$15*'Hidden inputs'!$D$15+('Hidden inputs'!$C$16-'Hidden inputs'!$B$16)*'Hidden inputs'!$D$16+('Hidden inputs'!$C$17-'Hidden inputs'!$B$17)*'Hidden inputs'!$D$17+(Y224-'Hidden inputs'!$B$18)*'Hidden inputs'!$D$18))</f>
        <v/>
      </c>
      <c r="AA224" s="10" t="str">
        <f t="shared" ca="1" si="9657"/>
        <v/>
      </c>
      <c r="AB224" s="5" t="str">
        <f t="shared" ca="1" si="9561"/>
        <v/>
      </c>
      <c r="AC224" s="5" t="str">
        <f t="shared" ca="1" si="9658"/>
        <v/>
      </c>
      <c r="AD224" s="5" t="str">
        <f ca="1">IF(B224="","",'Hidden inputs'!$D$11*U224+'Hidden inputs'!$E$11*V224)</f>
        <v/>
      </c>
      <c r="AE224" s="11" t="str">
        <f t="shared" ca="1" si="9494"/>
        <v/>
      </c>
      <c r="AF224" s="9" t="str">
        <f t="shared" ca="1" si="9562"/>
        <v/>
      </c>
      <c r="AG224" s="3" t="str">
        <f t="shared" ca="1" si="9563"/>
        <v/>
      </c>
      <c r="AH224" s="5" t="str" cm="1">
        <f t="array" aca="1" ref="AH224" ca="1">IF($B224="","",IF(AG224=0,0,IF(DD_Payment="",0,IF(AG224&lt;_xlfn.IFS(DD_Frequency="Monthly",1,DD_Frequency="Quarterly",IF(MONTH(AG$2)=1,1,IF(MONTH(AG$2)=4,1,IF(MONTH(AG$2)=7,1,IF(MONTH(AG$2)=10,1,0)))),DD_Frequency="Annually",IF(MONTH(AG$2)=1,1,0))*DD_Payment,AG224,_xlfn.IFS(DD_Frequency="Monthly",1,DD_Frequency="Quarterly",IF(MONTH(AG$2)=1,1,IF(MONTH(AG$2)=4,1,IF(MONTH(AG$2)=7,1,IF(MONTH(AG$2)=10,1,0)))),DD_Frequency="Annually",IF(MONTH(AG$2)=1,1,0))*DD_Payment))))</f>
        <v/>
      </c>
      <c r="AI224" s="3" t="str">
        <f t="shared" ref="AI224" ca="1" si="10889">IF($B224="","",IF(AG224&gt;AH224,(AG224-AH224/2)*(rate_A*(AI$1/365)),0))</f>
        <v/>
      </c>
      <c r="AJ224" s="3" t="str">
        <f t="shared" ca="1" si="9660"/>
        <v/>
      </c>
      <c r="AK224" s="3" t="str">
        <f t="shared" ref="AK224" ca="1" si="10890">IF($B224="","",V224*(1+rate_A*AI$1/365))</f>
        <v/>
      </c>
      <c r="AL224" s="3" t="str">
        <f t="shared" ref="AL224" ca="1" si="10891">IF($B224="","",W224*(1+rate_A*AI$1/365))</f>
        <v/>
      </c>
      <c r="AM224" s="3" t="str">
        <f t="shared" ref="AM224" ca="1" si="10892">IF($B224="","",X224*(1+rate_joint*AI$1/365))</f>
        <v/>
      </c>
      <c r="AN224" s="5" t="str">
        <f t="shared" ca="1" si="9664"/>
        <v/>
      </c>
      <c r="AO224" s="5" t="str" cm="1">
        <f t="array" aca="1" ref="AO224" ca="1">IF(AN224="","",_xlfn.IFS(AN224&lt;='Hidden inputs'!$C$15,AN224*'Hidden inputs'!$D$15,AN224&lt;='Hidden inputs'!$C$16,'Hidden inputs'!$C$15*'Hidden inputs'!$D$15+(AN224-'Hidden inputs'!$B$16)*'Hidden inputs'!$D$16,AN224&lt;='Hidden inputs'!$C$17,'Hidden inputs'!$C$15*'Hidden inputs'!$D$15+('Hidden inputs'!$C$16-'Hidden inputs'!$B$16)*'Hidden inputs'!$D$16+(AN224-'Hidden inputs'!$B$17)*'Hidden inputs'!$D$17,AN224&gt;'Hidden inputs'!$B$18,'Hidden inputs'!$C$15*'Hidden inputs'!$D$15+('Hidden inputs'!$C$16-'Hidden inputs'!$B$16)*'Hidden inputs'!$D$16+('Hidden inputs'!$C$17-'Hidden inputs'!$B$17)*'Hidden inputs'!$D$17+(AN224-'Hidden inputs'!$B$18)*'Hidden inputs'!$D$18))</f>
        <v/>
      </c>
      <c r="AP224" s="10" t="str">
        <f t="shared" ca="1" si="9665"/>
        <v/>
      </c>
      <c r="AQ224" s="5" t="str">
        <f t="shared" ca="1" si="9568"/>
        <v/>
      </c>
      <c r="AR224" s="5" t="str">
        <f t="shared" ca="1" si="9569"/>
        <v/>
      </c>
      <c r="AS224" s="5" t="str">
        <f ca="1">IF($B224="","",'Hidden inputs'!$D$11*AJ224+'Hidden inputs'!$E$11*AK224)</f>
        <v/>
      </c>
      <c r="AT224" s="11" t="str">
        <f t="shared" ca="1" si="9499"/>
        <v/>
      </c>
      <c r="AU224" s="9" t="str">
        <f t="shared" ca="1" si="9570"/>
        <v/>
      </c>
      <c r="AV224" s="3" t="str">
        <f t="shared" ca="1" si="9571"/>
        <v/>
      </c>
      <c r="AW224" s="5" t="str" cm="1">
        <f t="array" aca="1" ref="AW224" ca="1">IF($B224="","",IF(AV224=0,0,IF(DD_Payment="",0,IF(AV224&lt;_xlfn.IFS(DD_Frequency="Monthly",1,DD_Frequency="Quarterly",IF(MONTH(AV$2)=1,1,IF(MONTH(AV$2)=4,1,IF(MONTH(AV$2)=7,1,IF(MONTH(AV$2)=10,1,0)))),DD_Frequency="Annually",IF(MONTH(AV$2)=1,1,0))*DD_Payment,AV224,_xlfn.IFS(DD_Frequency="Monthly",1,DD_Frequency="Quarterly",IF(MONTH(AV$2)=1,1,IF(MONTH(AV$2)=4,1,IF(MONTH(AV$2)=7,1,IF(MONTH(AV$2)=10,1,0)))),DD_Frequency="Annually",IF(MONTH(AV$2)=1,1,0))*DD_Payment))))</f>
        <v/>
      </c>
      <c r="AX224" s="3" t="str">
        <f t="shared" ref="AX224" ca="1" si="10893">IF($B224="","",IF(AV224&gt;AW224,(AV224-AW224/2)*(rate_A*(AX$1/365)),0))</f>
        <v/>
      </c>
      <c r="AY224" s="3" t="str">
        <f t="shared" ca="1" si="9667"/>
        <v/>
      </c>
      <c r="AZ224" s="3" t="str">
        <f t="shared" ref="AZ224" ca="1" si="10894">IF($B224="","",AK224*(1+rate_A*AX$1/365))</f>
        <v/>
      </c>
      <c r="BA224" s="3" t="str">
        <f t="shared" ref="BA224" ca="1" si="10895">IF($B224="","",AL224*(1+rate_A*AX$1/365))</f>
        <v/>
      </c>
      <c r="BB224" s="3" t="str">
        <f t="shared" ref="BB224" ca="1" si="10896">IF($B224="","",AM224*(1+rate_joint*AX$1/365))</f>
        <v/>
      </c>
      <c r="BC224" s="5" t="str">
        <f t="shared" ca="1" si="9671"/>
        <v/>
      </c>
      <c r="BD224" s="5" t="str" cm="1">
        <f t="array" aca="1" ref="BD224" ca="1">IF(BC224="","",_xlfn.IFS(BC224&lt;='Hidden inputs'!$C$15,BC224*'Hidden inputs'!$D$15,BC224&lt;='Hidden inputs'!$C$16,'Hidden inputs'!$C$15*'Hidden inputs'!$D$15+(BC224-'Hidden inputs'!$B$16)*'Hidden inputs'!$D$16,BC224&lt;='Hidden inputs'!$C$17,'Hidden inputs'!$C$15*'Hidden inputs'!$D$15+('Hidden inputs'!$C$16-'Hidden inputs'!$B$16)*'Hidden inputs'!$D$16+(BC224-'Hidden inputs'!$B$17)*'Hidden inputs'!$D$17,BC224&gt;'Hidden inputs'!$B$18,'Hidden inputs'!$C$15*'Hidden inputs'!$D$15+('Hidden inputs'!$C$16-'Hidden inputs'!$B$16)*'Hidden inputs'!$D$16+('Hidden inputs'!$C$17-'Hidden inputs'!$B$17)*'Hidden inputs'!$D$17+(BC224-'Hidden inputs'!$B$18)*'Hidden inputs'!$D$18))</f>
        <v/>
      </c>
      <c r="BE224" s="10" t="str">
        <f t="shared" ca="1" si="9672"/>
        <v/>
      </c>
      <c r="BF224" s="5" t="str">
        <f t="shared" ca="1" si="9576"/>
        <v/>
      </c>
      <c r="BG224" s="5" t="str">
        <f t="shared" ca="1" si="9577"/>
        <v/>
      </c>
      <c r="BH224" s="5" t="str">
        <f ca="1">IF($B224="","",'Hidden inputs'!$D$11*AY224+'Hidden inputs'!$E$11*AZ224)</f>
        <v/>
      </c>
      <c r="BI224" s="11" t="str">
        <f t="shared" ca="1" si="9504"/>
        <v/>
      </c>
      <c r="BJ224" s="9" t="str">
        <f t="shared" ca="1" si="9578"/>
        <v/>
      </c>
      <c r="BK224" s="3" t="str">
        <f t="shared" ca="1" si="9579"/>
        <v/>
      </c>
      <c r="BL224" s="5" t="str" cm="1">
        <f t="array" aca="1" ref="BL224" ca="1">IF($B224="","",IF(BK224=0,0,IF(DD_Payment="",0,IF(BK224&lt;_xlfn.IFS(DD_Frequency="Monthly",1,DD_Frequency="Quarterly",IF(MONTH(BK$2)=1,1,IF(MONTH(BK$2)=4,1,IF(MONTH(BK$2)=7,1,IF(MONTH(BK$2)=10,1,0)))),DD_Frequency="Annually",IF(MONTH(BK$2)=1,1,0))*DD_Payment,BK224,_xlfn.IFS(DD_Frequency="Monthly",1,DD_Frequency="Quarterly",IF(MONTH(BK$2)=1,1,IF(MONTH(BK$2)=4,1,IF(MONTH(BK$2)=7,1,IF(MONTH(BK$2)=10,1,0)))),DD_Frequency="Annually",IF(MONTH(BK$2)=1,1,0))*DD_Payment))))</f>
        <v/>
      </c>
      <c r="BM224" s="3" t="str">
        <f t="shared" ref="BM224" ca="1" si="10897">IF($B224="","",IF(BK224&gt;BL224,(BK224-BL224/2)*(rate_A*(BM$1/365)),0))</f>
        <v/>
      </c>
      <c r="BN224" s="3" t="str">
        <f t="shared" ca="1" si="9674"/>
        <v/>
      </c>
      <c r="BO224" s="3" t="str">
        <f t="shared" ref="BO224" ca="1" si="10898">IF($B224="","",AZ224*(1+rate_A*BM$1/365))</f>
        <v/>
      </c>
      <c r="BP224" s="3" t="str">
        <f t="shared" ref="BP224" ca="1" si="10899">IF($B224="","",BA224*(1+rate_A*BM$1/365))</f>
        <v/>
      </c>
      <c r="BQ224" s="3" t="str">
        <f t="shared" ref="BQ224" ca="1" si="10900">IF($B224="","",BB224*(1+rate_joint*BM$1/365))</f>
        <v/>
      </c>
      <c r="BR224" s="5" t="str">
        <f t="shared" ca="1" si="9678"/>
        <v/>
      </c>
      <c r="BS224" s="5" t="str" cm="1">
        <f t="array" aca="1" ref="BS224" ca="1">IF(BR224="","",_xlfn.IFS(BR224&lt;='Hidden inputs'!$C$15,BR224*'Hidden inputs'!$D$15,BR224&lt;='Hidden inputs'!$C$16,'Hidden inputs'!$C$15*'Hidden inputs'!$D$15+(BR224-'Hidden inputs'!$B$16)*'Hidden inputs'!$D$16,BR224&lt;='Hidden inputs'!$C$17,'Hidden inputs'!$C$15*'Hidden inputs'!$D$15+('Hidden inputs'!$C$16-'Hidden inputs'!$B$16)*'Hidden inputs'!$D$16+(BR224-'Hidden inputs'!$B$17)*'Hidden inputs'!$D$17,BR224&gt;'Hidden inputs'!$B$18,'Hidden inputs'!$C$15*'Hidden inputs'!$D$15+('Hidden inputs'!$C$16-'Hidden inputs'!$B$16)*'Hidden inputs'!$D$16+('Hidden inputs'!$C$17-'Hidden inputs'!$B$17)*'Hidden inputs'!$D$17+(BR224-'Hidden inputs'!$B$18)*'Hidden inputs'!$D$18))</f>
        <v/>
      </c>
      <c r="BT224" s="10" t="str">
        <f t="shared" ca="1" si="9679"/>
        <v/>
      </c>
      <c r="BU224" s="5" t="str">
        <f t="shared" ca="1" si="9584"/>
        <v/>
      </c>
      <c r="BV224" s="5" t="str">
        <f t="shared" ca="1" si="9585"/>
        <v/>
      </c>
      <c r="BW224" s="5" t="str">
        <f ca="1">IF($B224="","",'Hidden inputs'!$D$11*BN224+'Hidden inputs'!$E$11*BO224)</f>
        <v/>
      </c>
      <c r="BX224" s="11" t="str">
        <f t="shared" ca="1" si="9509"/>
        <v/>
      </c>
      <c r="BY224" s="9" t="str">
        <f t="shared" ca="1" si="9586"/>
        <v/>
      </c>
      <c r="BZ224" s="3" t="str">
        <f t="shared" ca="1" si="9587"/>
        <v/>
      </c>
      <c r="CA224" s="5" t="str" cm="1">
        <f t="array" aca="1" ref="CA224" ca="1">IF($B224="","",IF(BZ224=0,0,IF(DD_Payment="",0,IF(BZ224&lt;_xlfn.IFS(DD_Frequency="Monthly",1,DD_Frequency="Quarterly",IF(MONTH(BZ$2)=1,1,IF(MONTH(BZ$2)=4,1,IF(MONTH(BZ$2)=7,1,IF(MONTH(BZ$2)=10,1,0)))),DD_Frequency="Annually",IF(MONTH(BZ$2)=1,1,0))*DD_Payment,BZ224,_xlfn.IFS(DD_Frequency="Monthly",1,DD_Frequency="Quarterly",IF(MONTH(BZ$2)=1,1,IF(MONTH(BZ$2)=4,1,IF(MONTH(BZ$2)=7,1,IF(MONTH(BZ$2)=10,1,0)))),DD_Frequency="Annually",IF(MONTH(BZ$2)=1,1,0))*DD_Payment))))</f>
        <v/>
      </c>
      <c r="CB224" s="3" t="str">
        <f t="shared" ref="CB224" ca="1" si="10901">IF($B224="","",IF(BZ224&gt;CA224,(BZ224-CA224/2)*(rate_A*(CB$1/365)),0))</f>
        <v/>
      </c>
      <c r="CC224" s="3" t="str">
        <f t="shared" ca="1" si="9681"/>
        <v/>
      </c>
      <c r="CD224" s="3" t="str">
        <f t="shared" ref="CD224" ca="1" si="10902">IF($B224="","",BO224*(1+rate_A*CB$1/365))</f>
        <v/>
      </c>
      <c r="CE224" s="3" t="str">
        <f t="shared" ref="CE224" ca="1" si="10903">IF($B224="","",BP224*(1+rate_A*CB$1/365))</f>
        <v/>
      </c>
      <c r="CF224" s="3" t="str">
        <f t="shared" ref="CF224" ca="1" si="10904">IF($B224="","",BQ224*(1+rate_joint*CB$1/365))</f>
        <v/>
      </c>
      <c r="CG224" s="5" t="str">
        <f t="shared" ca="1" si="9685"/>
        <v/>
      </c>
      <c r="CH224" s="5" t="str" cm="1">
        <f t="array" aca="1" ref="CH224" ca="1">IF(CG224="","",_xlfn.IFS(CG224&lt;='Hidden inputs'!$C$15,CG224*'Hidden inputs'!$D$15,CG224&lt;='Hidden inputs'!$C$16,'Hidden inputs'!$C$15*'Hidden inputs'!$D$15+(CG224-'Hidden inputs'!$B$16)*'Hidden inputs'!$D$16,CG224&lt;='Hidden inputs'!$C$17,'Hidden inputs'!$C$15*'Hidden inputs'!$D$15+('Hidden inputs'!$C$16-'Hidden inputs'!$B$16)*'Hidden inputs'!$D$16+(CG224-'Hidden inputs'!$B$17)*'Hidden inputs'!$D$17,CG224&gt;'Hidden inputs'!$B$18,'Hidden inputs'!$C$15*'Hidden inputs'!$D$15+('Hidden inputs'!$C$16-'Hidden inputs'!$B$16)*'Hidden inputs'!$D$16+('Hidden inputs'!$C$17-'Hidden inputs'!$B$17)*'Hidden inputs'!$D$17+(CG224-'Hidden inputs'!$B$18)*'Hidden inputs'!$D$18))</f>
        <v/>
      </c>
      <c r="CI224" s="10" t="str">
        <f t="shared" ca="1" si="9686"/>
        <v/>
      </c>
      <c r="CJ224" s="5" t="str">
        <f t="shared" ca="1" si="9592"/>
        <v/>
      </c>
      <c r="CK224" s="5" t="str">
        <f t="shared" ca="1" si="9593"/>
        <v/>
      </c>
      <c r="CL224" s="5" t="str">
        <f ca="1">IF($B224="","",'Hidden inputs'!$D$11*CC224+'Hidden inputs'!$E$11*CD224)</f>
        <v/>
      </c>
      <c r="CM224" s="11" t="str">
        <f t="shared" ca="1" si="9514"/>
        <v/>
      </c>
      <c r="CN224" s="9" t="str">
        <f t="shared" ca="1" si="9594"/>
        <v/>
      </c>
      <c r="CO224" s="3" t="str">
        <f t="shared" ca="1" si="9595"/>
        <v/>
      </c>
      <c r="CP224" s="5" t="str" cm="1">
        <f t="array" aca="1" ref="CP224" ca="1">IF($B224="","",IF(CO224=0,0,IF(DD_Payment="",0,IF(CO224&lt;_xlfn.IFS(DD_Frequency="Monthly",1,DD_Frequency="Quarterly",IF(MONTH(CO$2)=1,1,IF(MONTH(CO$2)=4,1,IF(MONTH(CO$2)=7,1,IF(MONTH(CO$2)=10,1,0)))),DD_Frequency="Annually",IF(MONTH(CO$2)=1,1,0))*DD_Payment,CO224,_xlfn.IFS(DD_Frequency="Monthly",1,DD_Frequency="Quarterly",IF(MONTH(CO$2)=1,1,IF(MONTH(CO$2)=4,1,IF(MONTH(CO$2)=7,1,IF(MONTH(CO$2)=10,1,0)))),DD_Frequency="Annually",IF(MONTH(CO$2)=1,1,0))*DD_Payment))))</f>
        <v/>
      </c>
      <c r="CQ224" s="3" t="str">
        <f t="shared" ref="CQ224" ca="1" si="10905">IF($B224="","",IF(CO224&gt;CP224,(CO224-CP224/2)*(rate_A*(CQ$1/365)),0))</f>
        <v/>
      </c>
      <c r="CR224" s="3" t="str">
        <f t="shared" ca="1" si="9688"/>
        <v/>
      </c>
      <c r="CS224" s="3" t="str">
        <f t="shared" ref="CS224" ca="1" si="10906">IF($B224="","",CD224*(1+rate_A*CQ$1/365))</f>
        <v/>
      </c>
      <c r="CT224" s="3" t="str">
        <f t="shared" ref="CT224" ca="1" si="10907">IF($B224="","",CE224*(1+rate_A*CQ$1/365))</f>
        <v/>
      </c>
      <c r="CU224" s="3" t="str">
        <f t="shared" ref="CU224" ca="1" si="10908">IF($B224="","",CF224*(1+rate_joint*CQ$1/365))</f>
        <v/>
      </c>
      <c r="CV224" s="5" t="str">
        <f t="shared" ca="1" si="9692"/>
        <v/>
      </c>
      <c r="CW224" s="5" t="str" cm="1">
        <f t="array" aca="1" ref="CW224" ca="1">IF(CV224="","",_xlfn.IFS(CV224&lt;='Hidden inputs'!$C$15,CV224*'Hidden inputs'!$D$15,CV224&lt;='Hidden inputs'!$C$16,'Hidden inputs'!$C$15*'Hidden inputs'!$D$15+(CV224-'Hidden inputs'!$B$16)*'Hidden inputs'!$D$16,CV224&lt;='Hidden inputs'!$C$17,'Hidden inputs'!$C$15*'Hidden inputs'!$D$15+('Hidden inputs'!$C$16-'Hidden inputs'!$B$16)*'Hidden inputs'!$D$16+(CV224-'Hidden inputs'!$B$17)*'Hidden inputs'!$D$17,CV224&gt;'Hidden inputs'!$B$18,'Hidden inputs'!$C$15*'Hidden inputs'!$D$15+('Hidden inputs'!$C$16-'Hidden inputs'!$B$16)*'Hidden inputs'!$D$16+('Hidden inputs'!$C$17-'Hidden inputs'!$B$17)*'Hidden inputs'!$D$17+(CV224-'Hidden inputs'!$B$18)*'Hidden inputs'!$D$18))</f>
        <v/>
      </c>
      <c r="CX224" s="10" t="str">
        <f t="shared" ca="1" si="9693"/>
        <v/>
      </c>
      <c r="CY224" s="5" t="str">
        <f t="shared" ca="1" si="9600"/>
        <v/>
      </c>
      <c r="CZ224" s="5" t="str">
        <f t="shared" ca="1" si="9601"/>
        <v/>
      </c>
      <c r="DA224" s="5" t="str">
        <f ca="1">IF($B224="","",'Hidden inputs'!$D$11*CR224+'Hidden inputs'!$E$11*CS224)</f>
        <v/>
      </c>
      <c r="DB224" s="11" t="str">
        <f t="shared" ca="1" si="9519"/>
        <v/>
      </c>
      <c r="DC224" s="9" t="str">
        <f t="shared" ca="1" si="9602"/>
        <v/>
      </c>
      <c r="DD224" s="3" t="str">
        <f t="shared" ca="1" si="9603"/>
        <v/>
      </c>
      <c r="DE224" s="5" t="str" cm="1">
        <f t="array" aca="1" ref="DE224" ca="1">IF($B224="","",IF(DD224=0,0,IF(DD_Payment="",0,IF(DD224&lt;_xlfn.IFS(DD_Frequency="Monthly",1,DD_Frequency="Quarterly",IF(MONTH(DD$2)=1,1,IF(MONTH(DD$2)=4,1,IF(MONTH(DD$2)=7,1,IF(MONTH(DD$2)=10,1,0)))),DD_Frequency="Annually",IF(MONTH(DD$2)=1,1,0))*DD_Payment,DD224,_xlfn.IFS(DD_Frequency="Monthly",1,DD_Frequency="Quarterly",IF(MONTH(DD$2)=1,1,IF(MONTH(DD$2)=4,1,IF(MONTH(DD$2)=7,1,IF(MONTH(DD$2)=10,1,0)))),DD_Frequency="Annually",IF(MONTH(DD$2)=1,1,0))*DD_Payment))))</f>
        <v/>
      </c>
      <c r="DF224" s="3" t="str">
        <f t="shared" ref="DF224" ca="1" si="10909">IF($B224="","",IF(DD224&gt;DE224,(DD224-DE224/2)*(rate_A*(DF$1/365)),0))</f>
        <v/>
      </c>
      <c r="DG224" s="3" t="str">
        <f t="shared" ca="1" si="9695"/>
        <v/>
      </c>
      <c r="DH224" s="3" t="str">
        <f t="shared" ref="DH224" ca="1" si="10910">IF($B224="","",CS224*(1+rate_A*DF$1/365))</f>
        <v/>
      </c>
      <c r="DI224" s="3" t="str">
        <f t="shared" ref="DI224" ca="1" si="10911">IF($B224="","",CT224*(1+rate_A*DF$1/365))</f>
        <v/>
      </c>
      <c r="DJ224" s="3" t="str">
        <f t="shared" ref="DJ224" ca="1" si="10912">IF($B224="","",CU224*(1+rate_joint*DF$1/365))</f>
        <v/>
      </c>
      <c r="DK224" s="5" t="str">
        <f t="shared" ca="1" si="9699"/>
        <v/>
      </c>
      <c r="DL224" s="5" t="str" cm="1">
        <f t="array" aca="1" ref="DL224" ca="1">IF(DK224="","",_xlfn.IFS(DK224&lt;='Hidden inputs'!$C$15,DK224*'Hidden inputs'!$D$15,DK224&lt;='Hidden inputs'!$C$16,'Hidden inputs'!$C$15*'Hidden inputs'!$D$15+(DK224-'Hidden inputs'!$B$16)*'Hidden inputs'!$D$16,DK224&lt;='Hidden inputs'!$C$17,'Hidden inputs'!$C$15*'Hidden inputs'!$D$15+('Hidden inputs'!$C$16-'Hidden inputs'!$B$16)*'Hidden inputs'!$D$16+(DK224-'Hidden inputs'!$B$17)*'Hidden inputs'!$D$17,DK224&gt;'Hidden inputs'!$B$18,'Hidden inputs'!$C$15*'Hidden inputs'!$D$15+('Hidden inputs'!$C$16-'Hidden inputs'!$B$16)*'Hidden inputs'!$D$16+('Hidden inputs'!$C$17-'Hidden inputs'!$B$17)*'Hidden inputs'!$D$17+(DK224-'Hidden inputs'!$B$18)*'Hidden inputs'!$D$18))</f>
        <v/>
      </c>
      <c r="DM224" s="10" t="str">
        <f t="shared" ca="1" si="9700"/>
        <v/>
      </c>
      <c r="DN224" s="5" t="str">
        <f t="shared" ca="1" si="9608"/>
        <v/>
      </c>
      <c r="DO224" s="5" t="str">
        <f t="shared" ca="1" si="9609"/>
        <v/>
      </c>
      <c r="DP224" s="5" t="str">
        <f ca="1">IF($B224="","",'Hidden inputs'!$D$11*DG224+'Hidden inputs'!$E$11*DH224)</f>
        <v/>
      </c>
      <c r="DQ224" s="11" t="str">
        <f t="shared" ca="1" si="9524"/>
        <v/>
      </c>
      <c r="DR224" s="9" t="str">
        <f t="shared" ca="1" si="9610"/>
        <v/>
      </c>
      <c r="DS224" s="3" t="str">
        <f t="shared" ca="1" si="9611"/>
        <v/>
      </c>
      <c r="DT224" s="5" t="str" cm="1">
        <f t="array" aca="1" ref="DT224" ca="1">IF($B224="","",IF(DS224=0,0,IF(DD_Payment="",0,IF(DS224&lt;_xlfn.IFS(DD_Frequency="Monthly",1,DD_Frequency="Quarterly",IF(MONTH(DS$2)=1,1,IF(MONTH(DS$2)=4,1,IF(MONTH(DS$2)=7,1,IF(MONTH(DS$2)=10,1,0)))),DD_Frequency="Annually",IF(MONTH(DS$2)=1,1,0))*DD_Payment,DS224,_xlfn.IFS(DD_Frequency="Monthly",1,DD_Frequency="Quarterly",IF(MONTH(DS$2)=1,1,IF(MONTH(DS$2)=4,1,IF(MONTH(DS$2)=7,1,IF(MONTH(DS$2)=10,1,0)))),DD_Frequency="Annually",IF(MONTH(DS$2)=1,1,0))*DD_Payment))))</f>
        <v/>
      </c>
      <c r="DU224" s="3" t="str">
        <f t="shared" ref="DU224" ca="1" si="10913">IF($B224="","",IF(DS224&gt;DT224,(DS224-DT224/2)*(rate_A*(DU$1/365)),0))</f>
        <v/>
      </c>
      <c r="DV224" s="3" t="str">
        <f t="shared" ca="1" si="9702"/>
        <v/>
      </c>
      <c r="DW224" s="3" t="str">
        <f t="shared" ref="DW224" ca="1" si="10914">IF($B224="","",DH224*(1+rate_A*DU$1/365))</f>
        <v/>
      </c>
      <c r="DX224" s="3" t="str">
        <f t="shared" ref="DX224" ca="1" si="10915">IF($B224="","",DI224*(1+rate_A*DU$1/365))</f>
        <v/>
      </c>
      <c r="DY224" s="3" t="str">
        <f t="shared" ref="DY224" ca="1" si="10916">IF($B224="","",DJ224*(1+rate_joint*DU$1/365))</f>
        <v/>
      </c>
      <c r="DZ224" s="5" t="str">
        <f t="shared" ca="1" si="9706"/>
        <v/>
      </c>
      <c r="EA224" s="5" t="str" cm="1">
        <f t="array" aca="1" ref="EA224" ca="1">IF(DZ224="","",_xlfn.IFS(DZ224&lt;='Hidden inputs'!$C$15,DZ224*'Hidden inputs'!$D$15,DZ224&lt;='Hidden inputs'!$C$16,'Hidden inputs'!$C$15*'Hidden inputs'!$D$15+(DZ224-'Hidden inputs'!$B$16)*'Hidden inputs'!$D$16,DZ224&lt;='Hidden inputs'!$C$17,'Hidden inputs'!$C$15*'Hidden inputs'!$D$15+('Hidden inputs'!$C$16-'Hidden inputs'!$B$16)*'Hidden inputs'!$D$16+(DZ224-'Hidden inputs'!$B$17)*'Hidden inputs'!$D$17,DZ224&gt;'Hidden inputs'!$B$18,'Hidden inputs'!$C$15*'Hidden inputs'!$D$15+('Hidden inputs'!$C$16-'Hidden inputs'!$B$16)*'Hidden inputs'!$D$16+('Hidden inputs'!$C$17-'Hidden inputs'!$B$17)*'Hidden inputs'!$D$17+(DZ224-'Hidden inputs'!$B$18)*'Hidden inputs'!$D$18))</f>
        <v/>
      </c>
      <c r="EB224" s="10" t="str">
        <f t="shared" ca="1" si="9707"/>
        <v/>
      </c>
      <c r="EC224" s="5" t="str">
        <f t="shared" ca="1" si="9616"/>
        <v/>
      </c>
      <c r="ED224" s="5" t="str">
        <f t="shared" ca="1" si="9617"/>
        <v/>
      </c>
      <c r="EE224" s="5" t="str">
        <f ca="1">IF($B224="","",'Hidden inputs'!$D$11*DV224+'Hidden inputs'!$E$11*DW224)</f>
        <v/>
      </c>
      <c r="EF224" s="11" t="str">
        <f t="shared" ca="1" si="9529"/>
        <v/>
      </c>
      <c r="EG224" s="9" t="str">
        <f t="shared" ca="1" si="9618"/>
        <v/>
      </c>
      <c r="EH224" s="3" t="str">
        <f t="shared" ca="1" si="9619"/>
        <v/>
      </c>
      <c r="EI224" s="5" t="str" cm="1">
        <f t="array" aca="1" ref="EI224" ca="1">IF($B224="","",IF(EH224=0,0,IF(DD_Payment="",0,IF(EH224&lt;_xlfn.IFS(DD_Frequency="Monthly",1,DD_Frequency="Quarterly",IF(MONTH(EH$2)=1,1,IF(MONTH(EH$2)=4,1,IF(MONTH(EH$2)=7,1,IF(MONTH(EH$2)=10,1,0)))),DD_Frequency="Annually",IF(MONTH(EH$2)=1,1,0))*DD_Payment,EH224,_xlfn.IFS(DD_Frequency="Monthly",1,DD_Frequency="Quarterly",IF(MONTH(EH$2)=1,1,IF(MONTH(EH$2)=4,1,IF(MONTH(EH$2)=7,1,IF(MONTH(EH$2)=10,1,0)))),DD_Frequency="Annually",IF(MONTH(EH$2)=1,1,0))*DD_Payment))))</f>
        <v/>
      </c>
      <c r="EJ224" s="3" t="str">
        <f t="shared" ref="EJ224" ca="1" si="10917">IF($B224="","",IF(EH224&gt;EI224,(EH224-EI224/2)*(rate_A*(EJ$1/365)),0))</f>
        <v/>
      </c>
      <c r="EK224" s="3" t="str">
        <f t="shared" ca="1" si="9709"/>
        <v/>
      </c>
      <c r="EL224" s="3" t="str">
        <f t="shared" ref="EL224" ca="1" si="10918">IF($B224="","",DW224*(1+rate_A*EJ$1/365))</f>
        <v/>
      </c>
      <c r="EM224" s="3" t="str">
        <f t="shared" ref="EM224" ca="1" si="10919">IF($B224="","",DX224*(1+rate_A*EJ$1/365))</f>
        <v/>
      </c>
      <c r="EN224" s="3" t="str">
        <f t="shared" ref="EN224" ca="1" si="10920">IF($B224="","",DY224*(1+rate_joint*EJ$1/365))</f>
        <v/>
      </c>
      <c r="EO224" s="5" t="str">
        <f t="shared" ca="1" si="9713"/>
        <v/>
      </c>
      <c r="EP224" s="5" t="str" cm="1">
        <f t="array" aca="1" ref="EP224" ca="1">IF(EO224="","",_xlfn.IFS(EO224&lt;='Hidden inputs'!$C$15,EO224*'Hidden inputs'!$D$15,EO224&lt;='Hidden inputs'!$C$16,'Hidden inputs'!$C$15*'Hidden inputs'!$D$15+(EO224-'Hidden inputs'!$B$16)*'Hidden inputs'!$D$16,EO224&lt;='Hidden inputs'!$C$17,'Hidden inputs'!$C$15*'Hidden inputs'!$D$15+('Hidden inputs'!$C$16-'Hidden inputs'!$B$16)*'Hidden inputs'!$D$16+(EO224-'Hidden inputs'!$B$17)*'Hidden inputs'!$D$17,EO224&gt;'Hidden inputs'!$B$18,'Hidden inputs'!$C$15*'Hidden inputs'!$D$15+('Hidden inputs'!$C$16-'Hidden inputs'!$B$16)*'Hidden inputs'!$D$16+('Hidden inputs'!$C$17-'Hidden inputs'!$B$17)*'Hidden inputs'!$D$17+(EO224-'Hidden inputs'!$B$18)*'Hidden inputs'!$D$18))</f>
        <v/>
      </c>
      <c r="EQ224" s="10" t="str">
        <f t="shared" ca="1" si="9714"/>
        <v/>
      </c>
      <c r="ER224" s="5" t="str">
        <f t="shared" ca="1" si="9624"/>
        <v/>
      </c>
      <c r="ES224" s="5" t="str">
        <f t="shared" ca="1" si="9625"/>
        <v/>
      </c>
      <c r="ET224" s="5" t="str">
        <f ca="1">IF($B224="","",'Hidden inputs'!$D$11*EK224+'Hidden inputs'!$E$11*EL224)</f>
        <v/>
      </c>
      <c r="EU224" s="11" t="str">
        <f t="shared" ca="1" si="9534"/>
        <v/>
      </c>
      <c r="EV224" s="9" t="str">
        <f t="shared" ca="1" si="9626"/>
        <v/>
      </c>
      <c r="EW224" s="3" t="str">
        <f t="shared" ca="1" si="9627"/>
        <v/>
      </c>
      <c r="EX224" s="5" t="str" cm="1">
        <f t="array" aca="1" ref="EX224" ca="1">IF($B224="","",IF(EW224=0,0,IF(DD_Payment="",0,IF(EW224&lt;_xlfn.IFS(DD_Frequency="Monthly",1,DD_Frequency="Quarterly",IF(MONTH(EW$2)=1,1,IF(MONTH(EW$2)=4,1,IF(MONTH(EW$2)=7,1,IF(MONTH(EW$2)=10,1,0)))),DD_Frequency="Annually",IF(MONTH(EW$2)=1,1,0))*DD_Payment,EW224,_xlfn.IFS(DD_Frequency="Monthly",1,DD_Frequency="Quarterly",IF(MONTH(EW$2)=1,1,IF(MONTH(EW$2)=4,1,IF(MONTH(EW$2)=7,1,IF(MONTH(EW$2)=10,1,0)))),DD_Frequency="Annually",IF(MONTH(EW$2)=1,1,0))*DD_Payment))))</f>
        <v/>
      </c>
      <c r="EY224" s="3" t="str">
        <f t="shared" ref="EY224" ca="1" si="10921">IF($B224="","",IF(EW224&gt;EX224,(EW224-EX224/2)*(rate_A*(EY$1/365)),0))</f>
        <v/>
      </c>
      <c r="EZ224" s="3" t="str">
        <f t="shared" ca="1" si="9716"/>
        <v/>
      </c>
      <c r="FA224" s="3" t="str">
        <f t="shared" ref="FA224" ca="1" si="10922">IF($B224="","",EL224*(1+rate_A*EY$1/365))</f>
        <v/>
      </c>
      <c r="FB224" s="3" t="str">
        <f t="shared" ref="FB224" ca="1" si="10923">IF($B224="","",EM224*(1+rate_A*EY$1/365))</f>
        <v/>
      </c>
      <c r="FC224" s="3" t="str">
        <f t="shared" ref="FC224" ca="1" si="10924">IF($B224="","",EN224*(1+rate_joint*EY$1/365))</f>
        <v/>
      </c>
      <c r="FD224" s="5" t="str">
        <f t="shared" ca="1" si="9720"/>
        <v/>
      </c>
      <c r="FE224" s="5" t="str" cm="1">
        <f t="array" aca="1" ref="FE224" ca="1">IF(FD224="","",_xlfn.IFS(FD224&lt;='Hidden inputs'!$C$15,FD224*'Hidden inputs'!$D$15,FD224&lt;='Hidden inputs'!$C$16,'Hidden inputs'!$C$15*'Hidden inputs'!$D$15+(FD224-'Hidden inputs'!$B$16)*'Hidden inputs'!$D$16,FD224&lt;='Hidden inputs'!$C$17,'Hidden inputs'!$C$15*'Hidden inputs'!$D$15+('Hidden inputs'!$C$16-'Hidden inputs'!$B$16)*'Hidden inputs'!$D$16+(FD224-'Hidden inputs'!$B$17)*'Hidden inputs'!$D$17,FD224&gt;'Hidden inputs'!$B$18,'Hidden inputs'!$C$15*'Hidden inputs'!$D$15+('Hidden inputs'!$C$16-'Hidden inputs'!$B$16)*'Hidden inputs'!$D$16+('Hidden inputs'!$C$17-'Hidden inputs'!$B$17)*'Hidden inputs'!$D$17+(FD224-'Hidden inputs'!$B$18)*'Hidden inputs'!$D$18))</f>
        <v/>
      </c>
      <c r="FF224" s="10" t="str">
        <f t="shared" ca="1" si="9721"/>
        <v/>
      </c>
      <c r="FG224" s="5" t="str">
        <f t="shared" ca="1" si="9632"/>
        <v/>
      </c>
      <c r="FH224" s="5" t="str">
        <f t="shared" ca="1" si="9633"/>
        <v/>
      </c>
      <c r="FI224" s="5" t="str">
        <f ca="1">IF($B224="","",'Hidden inputs'!$D$11*EZ224+'Hidden inputs'!$E$11*FA224)</f>
        <v/>
      </c>
      <c r="FJ224" s="11" t="str">
        <f t="shared" ca="1" si="9539"/>
        <v/>
      </c>
      <c r="FK224" s="9" t="str">
        <f t="shared" ca="1" si="9634"/>
        <v/>
      </c>
      <c r="FL224" s="3" t="str">
        <f t="shared" ca="1" si="9635"/>
        <v/>
      </c>
      <c r="FM224" s="5" t="str" cm="1">
        <f t="array" aca="1" ref="FM224" ca="1">IF($B224="","",IF(FL224=0,0,IF(DD_Payment="",0,IF(FL224&lt;_xlfn.IFS(DD_Frequency="Monthly",1,DD_Frequency="Quarterly",IF(MONTH(FL$2)=1,1,IF(MONTH(FL$2)=4,1,IF(MONTH(FL$2)=7,1,IF(MONTH(FL$2)=10,1,0)))),DD_Frequency="Annually",IF(MONTH(FL$2)=1,1,0))*DD_Payment,FL224,_xlfn.IFS(DD_Frequency="Monthly",1,DD_Frequency="Quarterly",IF(MONTH(FL$2)=1,1,IF(MONTH(FL$2)=4,1,IF(MONTH(FL$2)=7,1,IF(MONTH(FL$2)=10,1,0)))),DD_Frequency="Annually",IF(MONTH(FL$2)=1,1,0))*DD_Payment))))</f>
        <v/>
      </c>
      <c r="FN224" s="3" t="str">
        <f t="shared" ref="FN224" ca="1" si="10925">IF($B224="","",IF(FL224&gt;FM224,(FL224-FM224/2)*(rate_A*(FN$1/365)),0))</f>
        <v/>
      </c>
      <c r="FO224" s="3" t="str">
        <f t="shared" ca="1" si="9723"/>
        <v/>
      </c>
      <c r="FP224" s="3" t="str">
        <f t="shared" ref="FP224" ca="1" si="10926">IF($B224="","",FA224*(1+rate_A*FN$1/365))</f>
        <v/>
      </c>
      <c r="FQ224" s="3" t="str">
        <f t="shared" ref="FQ224" ca="1" si="10927">IF($B224="","",FB224*(1+rate_A*FN$1/365))</f>
        <v/>
      </c>
      <c r="FR224" s="3" t="str">
        <f t="shared" ref="FR224" ca="1" si="10928">IF($B224="","",FC224*(1+rate_joint*FN$1/365))</f>
        <v/>
      </c>
      <c r="FS224" s="5" t="str">
        <f t="shared" ca="1" si="9727"/>
        <v/>
      </c>
      <c r="FT224" s="5" t="str" cm="1">
        <f t="array" aca="1" ref="FT224" ca="1">IF(FS224="","",_xlfn.IFS(FS224&lt;='Hidden inputs'!$C$15,FS224*'Hidden inputs'!$D$15,FS224&lt;='Hidden inputs'!$C$16,'Hidden inputs'!$C$15*'Hidden inputs'!$D$15+(FS224-'Hidden inputs'!$B$16)*'Hidden inputs'!$D$16,FS224&lt;='Hidden inputs'!$C$17,'Hidden inputs'!$C$15*'Hidden inputs'!$D$15+('Hidden inputs'!$C$16-'Hidden inputs'!$B$16)*'Hidden inputs'!$D$16+(FS224-'Hidden inputs'!$B$17)*'Hidden inputs'!$D$17,FS224&gt;'Hidden inputs'!$B$18,'Hidden inputs'!$C$15*'Hidden inputs'!$D$15+('Hidden inputs'!$C$16-'Hidden inputs'!$B$16)*'Hidden inputs'!$D$16+('Hidden inputs'!$C$17-'Hidden inputs'!$B$17)*'Hidden inputs'!$D$17+(FS224-'Hidden inputs'!$B$18)*'Hidden inputs'!$D$18))</f>
        <v/>
      </c>
      <c r="FU224" s="10" t="str">
        <f t="shared" ca="1" si="9728"/>
        <v/>
      </c>
      <c r="FV224" s="5" t="str">
        <f t="shared" ca="1" si="9640"/>
        <v/>
      </c>
      <c r="FW224" s="5" t="str">
        <f t="shared" ca="1" si="9641"/>
        <v/>
      </c>
      <c r="FX224" s="5" t="str">
        <f ca="1">IF($B224="","",'Hidden inputs'!$D$11*FO224+'Hidden inputs'!$E$11*FP224)</f>
        <v/>
      </c>
      <c r="FY224" s="11" t="str">
        <f t="shared" ca="1" si="9544"/>
        <v/>
      </c>
      <c r="FZ224" s="9" t="str">
        <f t="shared" ca="1" si="9642"/>
        <v/>
      </c>
      <c r="GA224" s="5" t="str">
        <f t="shared" ca="1" si="9643"/>
        <v/>
      </c>
      <c r="GB224" s="5" t="str">
        <f t="shared" ca="1" si="9644"/>
        <v/>
      </c>
      <c r="GC224" s="5" t="str">
        <f t="shared" ca="1" si="9545"/>
        <v/>
      </c>
      <c r="GD224" s="5" t="str">
        <f t="shared" ca="1" si="9546"/>
        <v/>
      </c>
    </row>
    <row r="225" spans="1:186" x14ac:dyDescent="0.35">
      <c r="A225" s="2"/>
      <c r="B225" s="6" t="str">
        <f t="shared" ca="1" si="9547"/>
        <v/>
      </c>
      <c r="C225" s="5" t="str">
        <f t="shared" ca="1" si="9645"/>
        <v/>
      </c>
      <c r="D225" s="5" t="str" cm="1">
        <f t="array" aca="1" ref="D225" ca="1">IF($B225="","",IF(C225=0,0,IF(DD_Payment="",0,IF(C225&lt;_xlfn.IFS(DD_Frequency="Monthly",1,DD_Frequency="Quarterly",IF(MONTH(C$2)=1,1,IF(MONTH(C$2)=4,1,IF(MONTH(C$2)=7,1,IF(MONTH(C$2)=10,1,0)))),DD_Frequency="Annually",IF(MONTH(C$2)=1,1,0))*DD_Payment,C225,_xlfn.IFS(DD_Frequency="Monthly",1,DD_Frequency="Quarterly",IF(MONTH(C$2)=1,1,IF(MONTH(C$2)=4,1,IF(MONTH(C$2)=7,1,IF(MONTH(C$2)=10,1,0)))),DD_Frequency="Annually",IF(MONTH(C$2)=1,1,0))*DD_Payment))))</f>
        <v/>
      </c>
      <c r="E225" s="5" t="str">
        <f t="shared" ref="E225" ca="1" si="10929">IF(B225="","",IF(C225&gt;D225,(C225-D225/2)*(rate_A*(E$1/365)),0))</f>
        <v/>
      </c>
      <c r="F225" s="5" t="str">
        <f t="shared" ca="1" si="9549"/>
        <v/>
      </c>
      <c r="G225" s="5" t="str">
        <f t="shared" ref="G225" ca="1" si="10930">IF(B225="","",G224*(1+rate_A*E$1/365))</f>
        <v/>
      </c>
      <c r="H225" s="5" t="str">
        <f t="shared" ref="H225" ca="1" si="10931">IF(B225="","",H224*(1+rate_A*E$1/365))</f>
        <v/>
      </c>
      <c r="I225" s="5" t="str">
        <f t="shared" ref="I225" ca="1" si="10932">IF(B225="","",I224*(1+rate_joint*E$1/365))</f>
        <v/>
      </c>
      <c r="J225" s="5" t="str">
        <f t="shared" ca="1" si="9650"/>
        <v/>
      </c>
      <c r="K225" s="5" t="str" cm="1">
        <f t="array" aca="1" ref="K225" ca="1">IF(J225="","",_xlfn.IFS(J225&lt;='Hidden inputs'!$C$15,J225*'Hidden inputs'!$D$15,J225&lt;='Hidden inputs'!$C$16,'Hidden inputs'!$C$15*'Hidden inputs'!$D$15+(J225-'Hidden inputs'!$B$16)*'Hidden inputs'!$D$16,J225&lt;='Hidden inputs'!$C$17,'Hidden inputs'!$C$15*'Hidden inputs'!$D$15+('Hidden inputs'!$C$16-'Hidden inputs'!$B$16)*'Hidden inputs'!$D$16+(J225-'Hidden inputs'!$B$17)*'Hidden inputs'!$D$17,J225&gt;'Hidden inputs'!$B$18,'Hidden inputs'!$C$15*'Hidden inputs'!$D$15+('Hidden inputs'!$C$16-'Hidden inputs'!$B$16)*'Hidden inputs'!$D$16+('Hidden inputs'!$C$17-'Hidden inputs'!$B$17)*'Hidden inputs'!$D$17+(J225-'Hidden inputs'!$B$18)*'Hidden inputs'!$D$18))</f>
        <v/>
      </c>
      <c r="L225" s="11" t="str">
        <f t="shared" ca="1" si="9651"/>
        <v/>
      </c>
      <c r="M225" s="5" t="str">
        <f t="shared" ca="1" si="9553"/>
        <v/>
      </c>
      <c r="N225" s="5" t="str">
        <f t="shared" ca="1" si="9554"/>
        <v/>
      </c>
      <c r="O225" s="5" t="str">
        <f ca="1">IF(B225="","",'Hidden inputs'!$D$11*F225+'Hidden inputs'!$E$11*G225)</f>
        <v/>
      </c>
      <c r="P225" s="11" t="str">
        <f t="shared" ca="1" si="9488"/>
        <v/>
      </c>
      <c r="Q225" s="20" t="str">
        <f t="shared" ca="1" si="9489"/>
        <v/>
      </c>
      <c r="R225" s="3" t="str">
        <f t="shared" ca="1" si="9555"/>
        <v/>
      </c>
      <c r="S225" s="5" t="str" cm="1">
        <f t="array" aca="1" ref="S225" ca="1">IF($B225="","",IF(R225=0,0,IF(DD_Payment="",0,IF(R225&lt;_xlfn.IFS(DD_Frequency="Monthly",1,DD_Frequency="Quarterly",IF(MONTH(R$2)=1,1,IF(MONTH(R$2)=4,1,IF(MONTH(R$2)=7,1,IF(MONTH(R$2)=10,1,0)))),DD_Frequency="Annually",IF(MONTH(R$2)=1,1,0))*DD_Payment,R225,_xlfn.IFS(DD_Frequency="Monthly",1,DD_Frequency="Quarterly",IF(MONTH(R$2)=1,1,IF(MONTH(R$2)=4,1,IF(MONTH(R$2)=7,1,IF(MONTH(R$2)=10,1,0)))),DD_Frequency="Annually",IF(MONTH(R$2)=1,1,0))*DD_Payment))))</f>
        <v/>
      </c>
      <c r="T225" s="3" t="str">
        <f t="shared" ref="T225" ca="1" si="10933">IF(B225="","",IF(R225&gt;S225,(R225-S225/2)*(rate_A*((T$1+A225)/365)),0))</f>
        <v/>
      </c>
      <c r="U225" s="3" t="str">
        <f t="shared" ca="1" si="9557"/>
        <v/>
      </c>
      <c r="V225" s="3" t="str">
        <f t="shared" ref="V225" ca="1" si="10934">IF(B225="","",G225*(1+rate_A*(T$1+A225)/365))</f>
        <v/>
      </c>
      <c r="W225" s="3" t="str">
        <f t="shared" ref="W225" ca="1" si="10935">IF(B225="","",H225*(1+rate_A*(T$1+A225)/365))</f>
        <v/>
      </c>
      <c r="X225" s="3" t="str">
        <f t="shared" ref="X225" ca="1" si="10936">IF(B225="","",I225*(1+rate_joint*(T$1+A225)/365))</f>
        <v/>
      </c>
      <c r="Y225" s="5" t="str">
        <f t="shared" ca="1" si="9656"/>
        <v/>
      </c>
      <c r="Z225" s="5" t="str" cm="1">
        <f t="array" aca="1" ref="Z225" ca="1">IF(Y225="","",_xlfn.IFS(Y225&lt;='Hidden inputs'!$C$15,Y225*'Hidden inputs'!$D$15,Y225&lt;='Hidden inputs'!$C$16,'Hidden inputs'!$C$15*'Hidden inputs'!$D$15+(Y225-'Hidden inputs'!$B$16)*'Hidden inputs'!$D$16,Y225&lt;='Hidden inputs'!$C$17,'Hidden inputs'!$C$15*'Hidden inputs'!$D$15+('Hidden inputs'!$C$16-'Hidden inputs'!$B$16)*'Hidden inputs'!$D$16+(Y225-'Hidden inputs'!$B$17)*'Hidden inputs'!$D$17,Y225&gt;'Hidden inputs'!$B$18,'Hidden inputs'!$C$15*'Hidden inputs'!$D$15+('Hidden inputs'!$C$16-'Hidden inputs'!$B$16)*'Hidden inputs'!$D$16+('Hidden inputs'!$C$17-'Hidden inputs'!$B$17)*'Hidden inputs'!$D$17+(Y225-'Hidden inputs'!$B$18)*'Hidden inputs'!$D$18))</f>
        <v/>
      </c>
      <c r="AA225" s="10" t="str">
        <f t="shared" ca="1" si="9657"/>
        <v/>
      </c>
      <c r="AB225" s="5" t="str">
        <f t="shared" ca="1" si="9561"/>
        <v/>
      </c>
      <c r="AC225" s="5" t="str">
        <f t="shared" ca="1" si="9658"/>
        <v/>
      </c>
      <c r="AD225" s="5" t="str">
        <f ca="1">IF(B225="","",'Hidden inputs'!$D$11*U225+'Hidden inputs'!$E$11*V225)</f>
        <v/>
      </c>
      <c r="AE225" s="11" t="str">
        <f t="shared" ca="1" si="9494"/>
        <v/>
      </c>
      <c r="AF225" s="9" t="str">
        <f t="shared" ca="1" si="9562"/>
        <v/>
      </c>
      <c r="AG225" s="3" t="str">
        <f t="shared" ca="1" si="9563"/>
        <v/>
      </c>
      <c r="AH225" s="5" t="str" cm="1">
        <f t="array" aca="1" ref="AH225" ca="1">IF($B225="","",IF(AG225=0,0,IF(DD_Payment="",0,IF(AG225&lt;_xlfn.IFS(DD_Frequency="Monthly",1,DD_Frequency="Quarterly",IF(MONTH(AG$2)=1,1,IF(MONTH(AG$2)=4,1,IF(MONTH(AG$2)=7,1,IF(MONTH(AG$2)=10,1,0)))),DD_Frequency="Annually",IF(MONTH(AG$2)=1,1,0))*DD_Payment,AG225,_xlfn.IFS(DD_Frequency="Monthly",1,DD_Frequency="Quarterly",IF(MONTH(AG$2)=1,1,IF(MONTH(AG$2)=4,1,IF(MONTH(AG$2)=7,1,IF(MONTH(AG$2)=10,1,0)))),DD_Frequency="Annually",IF(MONTH(AG$2)=1,1,0))*DD_Payment))))</f>
        <v/>
      </c>
      <c r="AI225" s="3" t="str">
        <f t="shared" ref="AI225" ca="1" si="10937">IF($B225="","",IF(AG225&gt;AH225,(AG225-AH225/2)*(rate_A*(AI$1/365)),0))</f>
        <v/>
      </c>
      <c r="AJ225" s="3" t="str">
        <f t="shared" ca="1" si="9660"/>
        <v/>
      </c>
      <c r="AK225" s="3" t="str">
        <f t="shared" ref="AK225" ca="1" si="10938">IF($B225="","",V225*(1+rate_A*AI$1/365))</f>
        <v/>
      </c>
      <c r="AL225" s="3" t="str">
        <f t="shared" ref="AL225" ca="1" si="10939">IF($B225="","",W225*(1+rate_A*AI$1/365))</f>
        <v/>
      </c>
      <c r="AM225" s="3" t="str">
        <f t="shared" ref="AM225" ca="1" si="10940">IF($B225="","",X225*(1+rate_joint*AI$1/365))</f>
        <v/>
      </c>
      <c r="AN225" s="5" t="str">
        <f t="shared" ca="1" si="9664"/>
        <v/>
      </c>
      <c r="AO225" s="5" t="str" cm="1">
        <f t="array" aca="1" ref="AO225" ca="1">IF(AN225="","",_xlfn.IFS(AN225&lt;='Hidden inputs'!$C$15,AN225*'Hidden inputs'!$D$15,AN225&lt;='Hidden inputs'!$C$16,'Hidden inputs'!$C$15*'Hidden inputs'!$D$15+(AN225-'Hidden inputs'!$B$16)*'Hidden inputs'!$D$16,AN225&lt;='Hidden inputs'!$C$17,'Hidden inputs'!$C$15*'Hidden inputs'!$D$15+('Hidden inputs'!$C$16-'Hidden inputs'!$B$16)*'Hidden inputs'!$D$16+(AN225-'Hidden inputs'!$B$17)*'Hidden inputs'!$D$17,AN225&gt;'Hidden inputs'!$B$18,'Hidden inputs'!$C$15*'Hidden inputs'!$D$15+('Hidden inputs'!$C$16-'Hidden inputs'!$B$16)*'Hidden inputs'!$D$16+('Hidden inputs'!$C$17-'Hidden inputs'!$B$17)*'Hidden inputs'!$D$17+(AN225-'Hidden inputs'!$B$18)*'Hidden inputs'!$D$18))</f>
        <v/>
      </c>
      <c r="AP225" s="10" t="str">
        <f t="shared" ca="1" si="9665"/>
        <v/>
      </c>
      <c r="AQ225" s="5" t="str">
        <f t="shared" ca="1" si="9568"/>
        <v/>
      </c>
      <c r="AR225" s="5" t="str">
        <f t="shared" ca="1" si="9569"/>
        <v/>
      </c>
      <c r="AS225" s="5" t="str">
        <f ca="1">IF($B225="","",'Hidden inputs'!$D$11*AJ225+'Hidden inputs'!$E$11*AK225)</f>
        <v/>
      </c>
      <c r="AT225" s="11" t="str">
        <f t="shared" ca="1" si="9499"/>
        <v/>
      </c>
      <c r="AU225" s="9" t="str">
        <f t="shared" ca="1" si="9570"/>
        <v/>
      </c>
      <c r="AV225" s="3" t="str">
        <f t="shared" ca="1" si="9571"/>
        <v/>
      </c>
      <c r="AW225" s="5" t="str" cm="1">
        <f t="array" aca="1" ref="AW225" ca="1">IF($B225="","",IF(AV225=0,0,IF(DD_Payment="",0,IF(AV225&lt;_xlfn.IFS(DD_Frequency="Monthly",1,DD_Frequency="Quarterly",IF(MONTH(AV$2)=1,1,IF(MONTH(AV$2)=4,1,IF(MONTH(AV$2)=7,1,IF(MONTH(AV$2)=10,1,0)))),DD_Frequency="Annually",IF(MONTH(AV$2)=1,1,0))*DD_Payment,AV225,_xlfn.IFS(DD_Frequency="Monthly",1,DD_Frequency="Quarterly",IF(MONTH(AV$2)=1,1,IF(MONTH(AV$2)=4,1,IF(MONTH(AV$2)=7,1,IF(MONTH(AV$2)=10,1,0)))),DD_Frequency="Annually",IF(MONTH(AV$2)=1,1,0))*DD_Payment))))</f>
        <v/>
      </c>
      <c r="AX225" s="3" t="str">
        <f t="shared" ref="AX225" ca="1" si="10941">IF($B225="","",IF(AV225&gt;AW225,(AV225-AW225/2)*(rate_A*(AX$1/365)),0))</f>
        <v/>
      </c>
      <c r="AY225" s="3" t="str">
        <f t="shared" ca="1" si="9667"/>
        <v/>
      </c>
      <c r="AZ225" s="3" t="str">
        <f t="shared" ref="AZ225" ca="1" si="10942">IF($B225="","",AK225*(1+rate_A*AX$1/365))</f>
        <v/>
      </c>
      <c r="BA225" s="3" t="str">
        <f t="shared" ref="BA225" ca="1" si="10943">IF($B225="","",AL225*(1+rate_A*AX$1/365))</f>
        <v/>
      </c>
      <c r="BB225" s="3" t="str">
        <f t="shared" ref="BB225" ca="1" si="10944">IF($B225="","",AM225*(1+rate_joint*AX$1/365))</f>
        <v/>
      </c>
      <c r="BC225" s="5" t="str">
        <f t="shared" ca="1" si="9671"/>
        <v/>
      </c>
      <c r="BD225" s="5" t="str" cm="1">
        <f t="array" aca="1" ref="BD225" ca="1">IF(BC225="","",_xlfn.IFS(BC225&lt;='Hidden inputs'!$C$15,BC225*'Hidden inputs'!$D$15,BC225&lt;='Hidden inputs'!$C$16,'Hidden inputs'!$C$15*'Hidden inputs'!$D$15+(BC225-'Hidden inputs'!$B$16)*'Hidden inputs'!$D$16,BC225&lt;='Hidden inputs'!$C$17,'Hidden inputs'!$C$15*'Hidden inputs'!$D$15+('Hidden inputs'!$C$16-'Hidden inputs'!$B$16)*'Hidden inputs'!$D$16+(BC225-'Hidden inputs'!$B$17)*'Hidden inputs'!$D$17,BC225&gt;'Hidden inputs'!$B$18,'Hidden inputs'!$C$15*'Hidden inputs'!$D$15+('Hidden inputs'!$C$16-'Hidden inputs'!$B$16)*'Hidden inputs'!$D$16+('Hidden inputs'!$C$17-'Hidden inputs'!$B$17)*'Hidden inputs'!$D$17+(BC225-'Hidden inputs'!$B$18)*'Hidden inputs'!$D$18))</f>
        <v/>
      </c>
      <c r="BE225" s="10" t="str">
        <f t="shared" ca="1" si="9672"/>
        <v/>
      </c>
      <c r="BF225" s="5" t="str">
        <f t="shared" ca="1" si="9576"/>
        <v/>
      </c>
      <c r="BG225" s="5" t="str">
        <f t="shared" ca="1" si="9577"/>
        <v/>
      </c>
      <c r="BH225" s="5" t="str">
        <f ca="1">IF($B225="","",'Hidden inputs'!$D$11*AY225+'Hidden inputs'!$E$11*AZ225)</f>
        <v/>
      </c>
      <c r="BI225" s="11" t="str">
        <f t="shared" ca="1" si="9504"/>
        <v/>
      </c>
      <c r="BJ225" s="9" t="str">
        <f t="shared" ca="1" si="9578"/>
        <v/>
      </c>
      <c r="BK225" s="3" t="str">
        <f t="shared" ca="1" si="9579"/>
        <v/>
      </c>
      <c r="BL225" s="5" t="str" cm="1">
        <f t="array" aca="1" ref="BL225" ca="1">IF($B225="","",IF(BK225=0,0,IF(DD_Payment="",0,IF(BK225&lt;_xlfn.IFS(DD_Frequency="Monthly",1,DD_Frequency="Quarterly",IF(MONTH(BK$2)=1,1,IF(MONTH(BK$2)=4,1,IF(MONTH(BK$2)=7,1,IF(MONTH(BK$2)=10,1,0)))),DD_Frequency="Annually",IF(MONTH(BK$2)=1,1,0))*DD_Payment,BK225,_xlfn.IFS(DD_Frequency="Monthly",1,DD_Frequency="Quarterly",IF(MONTH(BK$2)=1,1,IF(MONTH(BK$2)=4,1,IF(MONTH(BK$2)=7,1,IF(MONTH(BK$2)=10,1,0)))),DD_Frequency="Annually",IF(MONTH(BK$2)=1,1,0))*DD_Payment))))</f>
        <v/>
      </c>
      <c r="BM225" s="3" t="str">
        <f t="shared" ref="BM225" ca="1" si="10945">IF($B225="","",IF(BK225&gt;BL225,(BK225-BL225/2)*(rate_A*(BM$1/365)),0))</f>
        <v/>
      </c>
      <c r="BN225" s="3" t="str">
        <f t="shared" ca="1" si="9674"/>
        <v/>
      </c>
      <c r="BO225" s="3" t="str">
        <f t="shared" ref="BO225" ca="1" si="10946">IF($B225="","",AZ225*(1+rate_A*BM$1/365))</f>
        <v/>
      </c>
      <c r="BP225" s="3" t="str">
        <f t="shared" ref="BP225" ca="1" si="10947">IF($B225="","",BA225*(1+rate_A*BM$1/365))</f>
        <v/>
      </c>
      <c r="BQ225" s="3" t="str">
        <f t="shared" ref="BQ225" ca="1" si="10948">IF($B225="","",BB225*(1+rate_joint*BM$1/365))</f>
        <v/>
      </c>
      <c r="BR225" s="5" t="str">
        <f t="shared" ca="1" si="9678"/>
        <v/>
      </c>
      <c r="BS225" s="5" t="str" cm="1">
        <f t="array" aca="1" ref="BS225" ca="1">IF(BR225="","",_xlfn.IFS(BR225&lt;='Hidden inputs'!$C$15,BR225*'Hidden inputs'!$D$15,BR225&lt;='Hidden inputs'!$C$16,'Hidden inputs'!$C$15*'Hidden inputs'!$D$15+(BR225-'Hidden inputs'!$B$16)*'Hidden inputs'!$D$16,BR225&lt;='Hidden inputs'!$C$17,'Hidden inputs'!$C$15*'Hidden inputs'!$D$15+('Hidden inputs'!$C$16-'Hidden inputs'!$B$16)*'Hidden inputs'!$D$16+(BR225-'Hidden inputs'!$B$17)*'Hidden inputs'!$D$17,BR225&gt;'Hidden inputs'!$B$18,'Hidden inputs'!$C$15*'Hidden inputs'!$D$15+('Hidden inputs'!$C$16-'Hidden inputs'!$B$16)*'Hidden inputs'!$D$16+('Hidden inputs'!$C$17-'Hidden inputs'!$B$17)*'Hidden inputs'!$D$17+(BR225-'Hidden inputs'!$B$18)*'Hidden inputs'!$D$18))</f>
        <v/>
      </c>
      <c r="BT225" s="10" t="str">
        <f t="shared" ca="1" si="9679"/>
        <v/>
      </c>
      <c r="BU225" s="5" t="str">
        <f t="shared" ca="1" si="9584"/>
        <v/>
      </c>
      <c r="BV225" s="5" t="str">
        <f t="shared" ca="1" si="9585"/>
        <v/>
      </c>
      <c r="BW225" s="5" t="str">
        <f ca="1">IF($B225="","",'Hidden inputs'!$D$11*BN225+'Hidden inputs'!$E$11*BO225)</f>
        <v/>
      </c>
      <c r="BX225" s="11" t="str">
        <f t="shared" ca="1" si="9509"/>
        <v/>
      </c>
      <c r="BY225" s="9" t="str">
        <f t="shared" ca="1" si="9586"/>
        <v/>
      </c>
      <c r="BZ225" s="3" t="str">
        <f t="shared" ca="1" si="9587"/>
        <v/>
      </c>
      <c r="CA225" s="5" t="str" cm="1">
        <f t="array" aca="1" ref="CA225" ca="1">IF($B225="","",IF(BZ225=0,0,IF(DD_Payment="",0,IF(BZ225&lt;_xlfn.IFS(DD_Frequency="Monthly",1,DD_Frequency="Quarterly",IF(MONTH(BZ$2)=1,1,IF(MONTH(BZ$2)=4,1,IF(MONTH(BZ$2)=7,1,IF(MONTH(BZ$2)=10,1,0)))),DD_Frequency="Annually",IF(MONTH(BZ$2)=1,1,0))*DD_Payment,BZ225,_xlfn.IFS(DD_Frequency="Monthly",1,DD_Frequency="Quarterly",IF(MONTH(BZ$2)=1,1,IF(MONTH(BZ$2)=4,1,IF(MONTH(BZ$2)=7,1,IF(MONTH(BZ$2)=10,1,0)))),DD_Frequency="Annually",IF(MONTH(BZ$2)=1,1,0))*DD_Payment))))</f>
        <v/>
      </c>
      <c r="CB225" s="3" t="str">
        <f t="shared" ref="CB225" ca="1" si="10949">IF($B225="","",IF(BZ225&gt;CA225,(BZ225-CA225/2)*(rate_A*(CB$1/365)),0))</f>
        <v/>
      </c>
      <c r="CC225" s="3" t="str">
        <f t="shared" ca="1" si="9681"/>
        <v/>
      </c>
      <c r="CD225" s="3" t="str">
        <f t="shared" ref="CD225" ca="1" si="10950">IF($B225="","",BO225*(1+rate_A*CB$1/365))</f>
        <v/>
      </c>
      <c r="CE225" s="3" t="str">
        <f t="shared" ref="CE225" ca="1" si="10951">IF($B225="","",BP225*(1+rate_A*CB$1/365))</f>
        <v/>
      </c>
      <c r="CF225" s="3" t="str">
        <f t="shared" ref="CF225" ca="1" si="10952">IF($B225="","",BQ225*(1+rate_joint*CB$1/365))</f>
        <v/>
      </c>
      <c r="CG225" s="5" t="str">
        <f t="shared" ca="1" si="9685"/>
        <v/>
      </c>
      <c r="CH225" s="5" t="str" cm="1">
        <f t="array" aca="1" ref="CH225" ca="1">IF(CG225="","",_xlfn.IFS(CG225&lt;='Hidden inputs'!$C$15,CG225*'Hidden inputs'!$D$15,CG225&lt;='Hidden inputs'!$C$16,'Hidden inputs'!$C$15*'Hidden inputs'!$D$15+(CG225-'Hidden inputs'!$B$16)*'Hidden inputs'!$D$16,CG225&lt;='Hidden inputs'!$C$17,'Hidden inputs'!$C$15*'Hidden inputs'!$D$15+('Hidden inputs'!$C$16-'Hidden inputs'!$B$16)*'Hidden inputs'!$D$16+(CG225-'Hidden inputs'!$B$17)*'Hidden inputs'!$D$17,CG225&gt;'Hidden inputs'!$B$18,'Hidden inputs'!$C$15*'Hidden inputs'!$D$15+('Hidden inputs'!$C$16-'Hidden inputs'!$B$16)*'Hidden inputs'!$D$16+('Hidden inputs'!$C$17-'Hidden inputs'!$B$17)*'Hidden inputs'!$D$17+(CG225-'Hidden inputs'!$B$18)*'Hidden inputs'!$D$18))</f>
        <v/>
      </c>
      <c r="CI225" s="10" t="str">
        <f t="shared" ca="1" si="9686"/>
        <v/>
      </c>
      <c r="CJ225" s="5" t="str">
        <f t="shared" ca="1" si="9592"/>
        <v/>
      </c>
      <c r="CK225" s="5" t="str">
        <f t="shared" ca="1" si="9593"/>
        <v/>
      </c>
      <c r="CL225" s="5" t="str">
        <f ca="1">IF($B225="","",'Hidden inputs'!$D$11*CC225+'Hidden inputs'!$E$11*CD225)</f>
        <v/>
      </c>
      <c r="CM225" s="11" t="str">
        <f t="shared" ca="1" si="9514"/>
        <v/>
      </c>
      <c r="CN225" s="9" t="str">
        <f t="shared" ca="1" si="9594"/>
        <v/>
      </c>
      <c r="CO225" s="3" t="str">
        <f t="shared" ca="1" si="9595"/>
        <v/>
      </c>
      <c r="CP225" s="5" t="str" cm="1">
        <f t="array" aca="1" ref="CP225" ca="1">IF($B225="","",IF(CO225=0,0,IF(DD_Payment="",0,IF(CO225&lt;_xlfn.IFS(DD_Frequency="Monthly",1,DD_Frequency="Quarterly",IF(MONTH(CO$2)=1,1,IF(MONTH(CO$2)=4,1,IF(MONTH(CO$2)=7,1,IF(MONTH(CO$2)=10,1,0)))),DD_Frequency="Annually",IF(MONTH(CO$2)=1,1,0))*DD_Payment,CO225,_xlfn.IFS(DD_Frequency="Monthly",1,DD_Frequency="Quarterly",IF(MONTH(CO$2)=1,1,IF(MONTH(CO$2)=4,1,IF(MONTH(CO$2)=7,1,IF(MONTH(CO$2)=10,1,0)))),DD_Frequency="Annually",IF(MONTH(CO$2)=1,1,0))*DD_Payment))))</f>
        <v/>
      </c>
      <c r="CQ225" s="3" t="str">
        <f t="shared" ref="CQ225" ca="1" si="10953">IF($B225="","",IF(CO225&gt;CP225,(CO225-CP225/2)*(rate_A*(CQ$1/365)),0))</f>
        <v/>
      </c>
      <c r="CR225" s="3" t="str">
        <f t="shared" ca="1" si="9688"/>
        <v/>
      </c>
      <c r="CS225" s="3" t="str">
        <f t="shared" ref="CS225" ca="1" si="10954">IF($B225="","",CD225*(1+rate_A*CQ$1/365))</f>
        <v/>
      </c>
      <c r="CT225" s="3" t="str">
        <f t="shared" ref="CT225" ca="1" si="10955">IF($B225="","",CE225*(1+rate_A*CQ$1/365))</f>
        <v/>
      </c>
      <c r="CU225" s="3" t="str">
        <f t="shared" ref="CU225" ca="1" si="10956">IF($B225="","",CF225*(1+rate_joint*CQ$1/365))</f>
        <v/>
      </c>
      <c r="CV225" s="5" t="str">
        <f t="shared" ca="1" si="9692"/>
        <v/>
      </c>
      <c r="CW225" s="5" t="str" cm="1">
        <f t="array" aca="1" ref="CW225" ca="1">IF(CV225="","",_xlfn.IFS(CV225&lt;='Hidden inputs'!$C$15,CV225*'Hidden inputs'!$D$15,CV225&lt;='Hidden inputs'!$C$16,'Hidden inputs'!$C$15*'Hidden inputs'!$D$15+(CV225-'Hidden inputs'!$B$16)*'Hidden inputs'!$D$16,CV225&lt;='Hidden inputs'!$C$17,'Hidden inputs'!$C$15*'Hidden inputs'!$D$15+('Hidden inputs'!$C$16-'Hidden inputs'!$B$16)*'Hidden inputs'!$D$16+(CV225-'Hidden inputs'!$B$17)*'Hidden inputs'!$D$17,CV225&gt;'Hidden inputs'!$B$18,'Hidden inputs'!$C$15*'Hidden inputs'!$D$15+('Hidden inputs'!$C$16-'Hidden inputs'!$B$16)*'Hidden inputs'!$D$16+('Hidden inputs'!$C$17-'Hidden inputs'!$B$17)*'Hidden inputs'!$D$17+(CV225-'Hidden inputs'!$B$18)*'Hidden inputs'!$D$18))</f>
        <v/>
      </c>
      <c r="CX225" s="10" t="str">
        <f t="shared" ca="1" si="9693"/>
        <v/>
      </c>
      <c r="CY225" s="5" t="str">
        <f t="shared" ca="1" si="9600"/>
        <v/>
      </c>
      <c r="CZ225" s="5" t="str">
        <f t="shared" ca="1" si="9601"/>
        <v/>
      </c>
      <c r="DA225" s="5" t="str">
        <f ca="1">IF($B225="","",'Hidden inputs'!$D$11*CR225+'Hidden inputs'!$E$11*CS225)</f>
        <v/>
      </c>
      <c r="DB225" s="11" t="str">
        <f t="shared" ca="1" si="9519"/>
        <v/>
      </c>
      <c r="DC225" s="9" t="str">
        <f t="shared" ca="1" si="9602"/>
        <v/>
      </c>
      <c r="DD225" s="3" t="str">
        <f t="shared" ca="1" si="9603"/>
        <v/>
      </c>
      <c r="DE225" s="5" t="str" cm="1">
        <f t="array" aca="1" ref="DE225" ca="1">IF($B225="","",IF(DD225=0,0,IF(DD_Payment="",0,IF(DD225&lt;_xlfn.IFS(DD_Frequency="Monthly",1,DD_Frequency="Quarterly",IF(MONTH(DD$2)=1,1,IF(MONTH(DD$2)=4,1,IF(MONTH(DD$2)=7,1,IF(MONTH(DD$2)=10,1,0)))),DD_Frequency="Annually",IF(MONTH(DD$2)=1,1,0))*DD_Payment,DD225,_xlfn.IFS(DD_Frequency="Monthly",1,DD_Frequency="Quarterly",IF(MONTH(DD$2)=1,1,IF(MONTH(DD$2)=4,1,IF(MONTH(DD$2)=7,1,IF(MONTH(DD$2)=10,1,0)))),DD_Frequency="Annually",IF(MONTH(DD$2)=1,1,0))*DD_Payment))))</f>
        <v/>
      </c>
      <c r="DF225" s="3" t="str">
        <f t="shared" ref="DF225" ca="1" si="10957">IF($B225="","",IF(DD225&gt;DE225,(DD225-DE225/2)*(rate_A*(DF$1/365)),0))</f>
        <v/>
      </c>
      <c r="DG225" s="3" t="str">
        <f t="shared" ca="1" si="9695"/>
        <v/>
      </c>
      <c r="DH225" s="3" t="str">
        <f t="shared" ref="DH225" ca="1" si="10958">IF($B225="","",CS225*(1+rate_A*DF$1/365))</f>
        <v/>
      </c>
      <c r="DI225" s="3" t="str">
        <f t="shared" ref="DI225" ca="1" si="10959">IF($B225="","",CT225*(1+rate_A*DF$1/365))</f>
        <v/>
      </c>
      <c r="DJ225" s="3" t="str">
        <f t="shared" ref="DJ225" ca="1" si="10960">IF($B225="","",CU225*(1+rate_joint*DF$1/365))</f>
        <v/>
      </c>
      <c r="DK225" s="5" t="str">
        <f t="shared" ca="1" si="9699"/>
        <v/>
      </c>
      <c r="DL225" s="5" t="str" cm="1">
        <f t="array" aca="1" ref="DL225" ca="1">IF(DK225="","",_xlfn.IFS(DK225&lt;='Hidden inputs'!$C$15,DK225*'Hidden inputs'!$D$15,DK225&lt;='Hidden inputs'!$C$16,'Hidden inputs'!$C$15*'Hidden inputs'!$D$15+(DK225-'Hidden inputs'!$B$16)*'Hidden inputs'!$D$16,DK225&lt;='Hidden inputs'!$C$17,'Hidden inputs'!$C$15*'Hidden inputs'!$D$15+('Hidden inputs'!$C$16-'Hidden inputs'!$B$16)*'Hidden inputs'!$D$16+(DK225-'Hidden inputs'!$B$17)*'Hidden inputs'!$D$17,DK225&gt;'Hidden inputs'!$B$18,'Hidden inputs'!$C$15*'Hidden inputs'!$D$15+('Hidden inputs'!$C$16-'Hidden inputs'!$B$16)*'Hidden inputs'!$D$16+('Hidden inputs'!$C$17-'Hidden inputs'!$B$17)*'Hidden inputs'!$D$17+(DK225-'Hidden inputs'!$B$18)*'Hidden inputs'!$D$18))</f>
        <v/>
      </c>
      <c r="DM225" s="10" t="str">
        <f t="shared" ca="1" si="9700"/>
        <v/>
      </c>
      <c r="DN225" s="5" t="str">
        <f t="shared" ca="1" si="9608"/>
        <v/>
      </c>
      <c r="DO225" s="5" t="str">
        <f t="shared" ca="1" si="9609"/>
        <v/>
      </c>
      <c r="DP225" s="5" t="str">
        <f ca="1">IF($B225="","",'Hidden inputs'!$D$11*DG225+'Hidden inputs'!$E$11*DH225)</f>
        <v/>
      </c>
      <c r="DQ225" s="11" t="str">
        <f t="shared" ca="1" si="9524"/>
        <v/>
      </c>
      <c r="DR225" s="9" t="str">
        <f t="shared" ca="1" si="9610"/>
        <v/>
      </c>
      <c r="DS225" s="3" t="str">
        <f t="shared" ca="1" si="9611"/>
        <v/>
      </c>
      <c r="DT225" s="5" t="str" cm="1">
        <f t="array" aca="1" ref="DT225" ca="1">IF($B225="","",IF(DS225=0,0,IF(DD_Payment="",0,IF(DS225&lt;_xlfn.IFS(DD_Frequency="Monthly",1,DD_Frequency="Quarterly",IF(MONTH(DS$2)=1,1,IF(MONTH(DS$2)=4,1,IF(MONTH(DS$2)=7,1,IF(MONTH(DS$2)=10,1,0)))),DD_Frequency="Annually",IF(MONTH(DS$2)=1,1,0))*DD_Payment,DS225,_xlfn.IFS(DD_Frequency="Monthly",1,DD_Frequency="Quarterly",IF(MONTH(DS$2)=1,1,IF(MONTH(DS$2)=4,1,IF(MONTH(DS$2)=7,1,IF(MONTH(DS$2)=10,1,0)))),DD_Frequency="Annually",IF(MONTH(DS$2)=1,1,0))*DD_Payment))))</f>
        <v/>
      </c>
      <c r="DU225" s="3" t="str">
        <f t="shared" ref="DU225" ca="1" si="10961">IF($B225="","",IF(DS225&gt;DT225,(DS225-DT225/2)*(rate_A*(DU$1/365)),0))</f>
        <v/>
      </c>
      <c r="DV225" s="3" t="str">
        <f t="shared" ca="1" si="9702"/>
        <v/>
      </c>
      <c r="DW225" s="3" t="str">
        <f t="shared" ref="DW225" ca="1" si="10962">IF($B225="","",DH225*(1+rate_A*DU$1/365))</f>
        <v/>
      </c>
      <c r="DX225" s="3" t="str">
        <f t="shared" ref="DX225" ca="1" si="10963">IF($B225="","",DI225*(1+rate_A*DU$1/365))</f>
        <v/>
      </c>
      <c r="DY225" s="3" t="str">
        <f t="shared" ref="DY225" ca="1" si="10964">IF($B225="","",DJ225*(1+rate_joint*DU$1/365))</f>
        <v/>
      </c>
      <c r="DZ225" s="5" t="str">
        <f t="shared" ca="1" si="9706"/>
        <v/>
      </c>
      <c r="EA225" s="5" t="str" cm="1">
        <f t="array" aca="1" ref="EA225" ca="1">IF(DZ225="","",_xlfn.IFS(DZ225&lt;='Hidden inputs'!$C$15,DZ225*'Hidden inputs'!$D$15,DZ225&lt;='Hidden inputs'!$C$16,'Hidden inputs'!$C$15*'Hidden inputs'!$D$15+(DZ225-'Hidden inputs'!$B$16)*'Hidden inputs'!$D$16,DZ225&lt;='Hidden inputs'!$C$17,'Hidden inputs'!$C$15*'Hidden inputs'!$D$15+('Hidden inputs'!$C$16-'Hidden inputs'!$B$16)*'Hidden inputs'!$D$16+(DZ225-'Hidden inputs'!$B$17)*'Hidden inputs'!$D$17,DZ225&gt;'Hidden inputs'!$B$18,'Hidden inputs'!$C$15*'Hidden inputs'!$D$15+('Hidden inputs'!$C$16-'Hidden inputs'!$B$16)*'Hidden inputs'!$D$16+('Hidden inputs'!$C$17-'Hidden inputs'!$B$17)*'Hidden inputs'!$D$17+(DZ225-'Hidden inputs'!$B$18)*'Hidden inputs'!$D$18))</f>
        <v/>
      </c>
      <c r="EB225" s="10" t="str">
        <f t="shared" ca="1" si="9707"/>
        <v/>
      </c>
      <c r="EC225" s="5" t="str">
        <f t="shared" ca="1" si="9616"/>
        <v/>
      </c>
      <c r="ED225" s="5" t="str">
        <f t="shared" ca="1" si="9617"/>
        <v/>
      </c>
      <c r="EE225" s="5" t="str">
        <f ca="1">IF($B225="","",'Hidden inputs'!$D$11*DV225+'Hidden inputs'!$E$11*DW225)</f>
        <v/>
      </c>
      <c r="EF225" s="11" t="str">
        <f t="shared" ca="1" si="9529"/>
        <v/>
      </c>
      <c r="EG225" s="9" t="str">
        <f t="shared" ca="1" si="9618"/>
        <v/>
      </c>
      <c r="EH225" s="3" t="str">
        <f t="shared" ca="1" si="9619"/>
        <v/>
      </c>
      <c r="EI225" s="5" t="str" cm="1">
        <f t="array" aca="1" ref="EI225" ca="1">IF($B225="","",IF(EH225=0,0,IF(DD_Payment="",0,IF(EH225&lt;_xlfn.IFS(DD_Frequency="Monthly",1,DD_Frequency="Quarterly",IF(MONTH(EH$2)=1,1,IF(MONTH(EH$2)=4,1,IF(MONTH(EH$2)=7,1,IF(MONTH(EH$2)=10,1,0)))),DD_Frequency="Annually",IF(MONTH(EH$2)=1,1,0))*DD_Payment,EH225,_xlfn.IFS(DD_Frequency="Monthly",1,DD_Frequency="Quarterly",IF(MONTH(EH$2)=1,1,IF(MONTH(EH$2)=4,1,IF(MONTH(EH$2)=7,1,IF(MONTH(EH$2)=10,1,0)))),DD_Frequency="Annually",IF(MONTH(EH$2)=1,1,0))*DD_Payment))))</f>
        <v/>
      </c>
      <c r="EJ225" s="3" t="str">
        <f t="shared" ref="EJ225" ca="1" si="10965">IF($B225="","",IF(EH225&gt;EI225,(EH225-EI225/2)*(rate_A*(EJ$1/365)),0))</f>
        <v/>
      </c>
      <c r="EK225" s="3" t="str">
        <f t="shared" ca="1" si="9709"/>
        <v/>
      </c>
      <c r="EL225" s="3" t="str">
        <f t="shared" ref="EL225" ca="1" si="10966">IF($B225="","",DW225*(1+rate_A*EJ$1/365))</f>
        <v/>
      </c>
      <c r="EM225" s="3" t="str">
        <f t="shared" ref="EM225" ca="1" si="10967">IF($B225="","",DX225*(1+rate_A*EJ$1/365))</f>
        <v/>
      </c>
      <c r="EN225" s="3" t="str">
        <f t="shared" ref="EN225" ca="1" si="10968">IF($B225="","",DY225*(1+rate_joint*EJ$1/365))</f>
        <v/>
      </c>
      <c r="EO225" s="5" t="str">
        <f t="shared" ca="1" si="9713"/>
        <v/>
      </c>
      <c r="EP225" s="5" t="str" cm="1">
        <f t="array" aca="1" ref="EP225" ca="1">IF(EO225="","",_xlfn.IFS(EO225&lt;='Hidden inputs'!$C$15,EO225*'Hidden inputs'!$D$15,EO225&lt;='Hidden inputs'!$C$16,'Hidden inputs'!$C$15*'Hidden inputs'!$D$15+(EO225-'Hidden inputs'!$B$16)*'Hidden inputs'!$D$16,EO225&lt;='Hidden inputs'!$C$17,'Hidden inputs'!$C$15*'Hidden inputs'!$D$15+('Hidden inputs'!$C$16-'Hidden inputs'!$B$16)*'Hidden inputs'!$D$16+(EO225-'Hidden inputs'!$B$17)*'Hidden inputs'!$D$17,EO225&gt;'Hidden inputs'!$B$18,'Hidden inputs'!$C$15*'Hidden inputs'!$D$15+('Hidden inputs'!$C$16-'Hidden inputs'!$B$16)*'Hidden inputs'!$D$16+('Hidden inputs'!$C$17-'Hidden inputs'!$B$17)*'Hidden inputs'!$D$17+(EO225-'Hidden inputs'!$B$18)*'Hidden inputs'!$D$18))</f>
        <v/>
      </c>
      <c r="EQ225" s="10" t="str">
        <f t="shared" ca="1" si="9714"/>
        <v/>
      </c>
      <c r="ER225" s="5" t="str">
        <f t="shared" ca="1" si="9624"/>
        <v/>
      </c>
      <c r="ES225" s="5" t="str">
        <f t="shared" ca="1" si="9625"/>
        <v/>
      </c>
      <c r="ET225" s="5" t="str">
        <f ca="1">IF($B225="","",'Hidden inputs'!$D$11*EK225+'Hidden inputs'!$E$11*EL225)</f>
        <v/>
      </c>
      <c r="EU225" s="11" t="str">
        <f t="shared" ca="1" si="9534"/>
        <v/>
      </c>
      <c r="EV225" s="9" t="str">
        <f t="shared" ca="1" si="9626"/>
        <v/>
      </c>
      <c r="EW225" s="3" t="str">
        <f t="shared" ca="1" si="9627"/>
        <v/>
      </c>
      <c r="EX225" s="5" t="str" cm="1">
        <f t="array" aca="1" ref="EX225" ca="1">IF($B225="","",IF(EW225=0,0,IF(DD_Payment="",0,IF(EW225&lt;_xlfn.IFS(DD_Frequency="Monthly",1,DD_Frequency="Quarterly",IF(MONTH(EW$2)=1,1,IF(MONTH(EW$2)=4,1,IF(MONTH(EW$2)=7,1,IF(MONTH(EW$2)=10,1,0)))),DD_Frequency="Annually",IF(MONTH(EW$2)=1,1,0))*DD_Payment,EW225,_xlfn.IFS(DD_Frequency="Monthly",1,DD_Frequency="Quarterly",IF(MONTH(EW$2)=1,1,IF(MONTH(EW$2)=4,1,IF(MONTH(EW$2)=7,1,IF(MONTH(EW$2)=10,1,0)))),DD_Frequency="Annually",IF(MONTH(EW$2)=1,1,0))*DD_Payment))))</f>
        <v/>
      </c>
      <c r="EY225" s="3" t="str">
        <f t="shared" ref="EY225" ca="1" si="10969">IF($B225="","",IF(EW225&gt;EX225,(EW225-EX225/2)*(rate_A*(EY$1/365)),0))</f>
        <v/>
      </c>
      <c r="EZ225" s="3" t="str">
        <f t="shared" ca="1" si="9716"/>
        <v/>
      </c>
      <c r="FA225" s="3" t="str">
        <f t="shared" ref="FA225" ca="1" si="10970">IF($B225="","",EL225*(1+rate_A*EY$1/365))</f>
        <v/>
      </c>
      <c r="FB225" s="3" t="str">
        <f t="shared" ref="FB225" ca="1" si="10971">IF($B225="","",EM225*(1+rate_A*EY$1/365))</f>
        <v/>
      </c>
      <c r="FC225" s="3" t="str">
        <f t="shared" ref="FC225" ca="1" si="10972">IF($B225="","",EN225*(1+rate_joint*EY$1/365))</f>
        <v/>
      </c>
      <c r="FD225" s="5" t="str">
        <f t="shared" ca="1" si="9720"/>
        <v/>
      </c>
      <c r="FE225" s="5" t="str" cm="1">
        <f t="array" aca="1" ref="FE225" ca="1">IF(FD225="","",_xlfn.IFS(FD225&lt;='Hidden inputs'!$C$15,FD225*'Hidden inputs'!$D$15,FD225&lt;='Hidden inputs'!$C$16,'Hidden inputs'!$C$15*'Hidden inputs'!$D$15+(FD225-'Hidden inputs'!$B$16)*'Hidden inputs'!$D$16,FD225&lt;='Hidden inputs'!$C$17,'Hidden inputs'!$C$15*'Hidden inputs'!$D$15+('Hidden inputs'!$C$16-'Hidden inputs'!$B$16)*'Hidden inputs'!$D$16+(FD225-'Hidden inputs'!$B$17)*'Hidden inputs'!$D$17,FD225&gt;'Hidden inputs'!$B$18,'Hidden inputs'!$C$15*'Hidden inputs'!$D$15+('Hidden inputs'!$C$16-'Hidden inputs'!$B$16)*'Hidden inputs'!$D$16+('Hidden inputs'!$C$17-'Hidden inputs'!$B$17)*'Hidden inputs'!$D$17+(FD225-'Hidden inputs'!$B$18)*'Hidden inputs'!$D$18))</f>
        <v/>
      </c>
      <c r="FF225" s="10" t="str">
        <f t="shared" ca="1" si="9721"/>
        <v/>
      </c>
      <c r="FG225" s="5" t="str">
        <f t="shared" ca="1" si="9632"/>
        <v/>
      </c>
      <c r="FH225" s="5" t="str">
        <f t="shared" ca="1" si="9633"/>
        <v/>
      </c>
      <c r="FI225" s="5" t="str">
        <f ca="1">IF($B225="","",'Hidden inputs'!$D$11*EZ225+'Hidden inputs'!$E$11*FA225)</f>
        <v/>
      </c>
      <c r="FJ225" s="11" t="str">
        <f t="shared" ca="1" si="9539"/>
        <v/>
      </c>
      <c r="FK225" s="9" t="str">
        <f t="shared" ca="1" si="9634"/>
        <v/>
      </c>
      <c r="FL225" s="3" t="str">
        <f t="shared" ca="1" si="9635"/>
        <v/>
      </c>
      <c r="FM225" s="5" t="str" cm="1">
        <f t="array" aca="1" ref="FM225" ca="1">IF($B225="","",IF(FL225=0,0,IF(DD_Payment="",0,IF(FL225&lt;_xlfn.IFS(DD_Frequency="Monthly",1,DD_Frequency="Quarterly",IF(MONTH(FL$2)=1,1,IF(MONTH(FL$2)=4,1,IF(MONTH(FL$2)=7,1,IF(MONTH(FL$2)=10,1,0)))),DD_Frequency="Annually",IF(MONTH(FL$2)=1,1,0))*DD_Payment,FL225,_xlfn.IFS(DD_Frequency="Monthly",1,DD_Frequency="Quarterly",IF(MONTH(FL$2)=1,1,IF(MONTH(FL$2)=4,1,IF(MONTH(FL$2)=7,1,IF(MONTH(FL$2)=10,1,0)))),DD_Frequency="Annually",IF(MONTH(FL$2)=1,1,0))*DD_Payment))))</f>
        <v/>
      </c>
      <c r="FN225" s="3" t="str">
        <f t="shared" ref="FN225" ca="1" si="10973">IF($B225="","",IF(FL225&gt;FM225,(FL225-FM225/2)*(rate_A*(FN$1/365)),0))</f>
        <v/>
      </c>
      <c r="FO225" s="3" t="str">
        <f t="shared" ca="1" si="9723"/>
        <v/>
      </c>
      <c r="FP225" s="3" t="str">
        <f t="shared" ref="FP225" ca="1" si="10974">IF($B225="","",FA225*(1+rate_A*FN$1/365))</f>
        <v/>
      </c>
      <c r="FQ225" s="3" t="str">
        <f t="shared" ref="FQ225" ca="1" si="10975">IF($B225="","",FB225*(1+rate_A*FN$1/365))</f>
        <v/>
      </c>
      <c r="FR225" s="3" t="str">
        <f t="shared" ref="FR225" ca="1" si="10976">IF($B225="","",FC225*(1+rate_joint*FN$1/365))</f>
        <v/>
      </c>
      <c r="FS225" s="5" t="str">
        <f t="shared" ca="1" si="9727"/>
        <v/>
      </c>
      <c r="FT225" s="5" t="str" cm="1">
        <f t="array" aca="1" ref="FT225" ca="1">IF(FS225="","",_xlfn.IFS(FS225&lt;='Hidden inputs'!$C$15,FS225*'Hidden inputs'!$D$15,FS225&lt;='Hidden inputs'!$C$16,'Hidden inputs'!$C$15*'Hidden inputs'!$D$15+(FS225-'Hidden inputs'!$B$16)*'Hidden inputs'!$D$16,FS225&lt;='Hidden inputs'!$C$17,'Hidden inputs'!$C$15*'Hidden inputs'!$D$15+('Hidden inputs'!$C$16-'Hidden inputs'!$B$16)*'Hidden inputs'!$D$16+(FS225-'Hidden inputs'!$B$17)*'Hidden inputs'!$D$17,FS225&gt;'Hidden inputs'!$B$18,'Hidden inputs'!$C$15*'Hidden inputs'!$D$15+('Hidden inputs'!$C$16-'Hidden inputs'!$B$16)*'Hidden inputs'!$D$16+('Hidden inputs'!$C$17-'Hidden inputs'!$B$17)*'Hidden inputs'!$D$17+(FS225-'Hidden inputs'!$B$18)*'Hidden inputs'!$D$18))</f>
        <v/>
      </c>
      <c r="FU225" s="10" t="str">
        <f t="shared" ca="1" si="9728"/>
        <v/>
      </c>
      <c r="FV225" s="5" t="str">
        <f t="shared" ca="1" si="9640"/>
        <v/>
      </c>
      <c r="FW225" s="5" t="str">
        <f t="shared" ca="1" si="9641"/>
        <v/>
      </c>
      <c r="FX225" s="5" t="str">
        <f ca="1">IF($B225="","",'Hidden inputs'!$D$11*FO225+'Hidden inputs'!$E$11*FP225)</f>
        <v/>
      </c>
      <c r="FY225" s="11" t="str">
        <f t="shared" ca="1" si="9544"/>
        <v/>
      </c>
      <c r="FZ225" s="9" t="str">
        <f t="shared" ca="1" si="9642"/>
        <v/>
      </c>
      <c r="GA225" s="5" t="str">
        <f t="shared" ca="1" si="9643"/>
        <v/>
      </c>
      <c r="GB225" s="5" t="str">
        <f t="shared" ca="1" si="9644"/>
        <v/>
      </c>
      <c r="GC225" s="5" t="str">
        <f t="shared" ca="1" si="9545"/>
        <v/>
      </c>
      <c r="GD225" s="5" t="str">
        <f t="shared" ca="1" si="9546"/>
        <v/>
      </c>
    </row>
    <row r="226" spans="1:186" x14ac:dyDescent="0.35">
      <c r="A226" s="2"/>
      <c r="B226" s="6" t="str">
        <f t="shared" ca="1" si="9547"/>
        <v/>
      </c>
      <c r="C226" s="5" t="str">
        <f t="shared" ca="1" si="9645"/>
        <v/>
      </c>
      <c r="D226" s="5" t="str" cm="1">
        <f t="array" aca="1" ref="D226" ca="1">IF($B226="","",IF(C226=0,0,IF(DD_Payment="",0,IF(C226&lt;_xlfn.IFS(DD_Frequency="Monthly",1,DD_Frequency="Quarterly",IF(MONTH(C$2)=1,1,IF(MONTH(C$2)=4,1,IF(MONTH(C$2)=7,1,IF(MONTH(C$2)=10,1,0)))),DD_Frequency="Annually",IF(MONTH(C$2)=1,1,0))*DD_Payment,C226,_xlfn.IFS(DD_Frequency="Monthly",1,DD_Frequency="Quarterly",IF(MONTH(C$2)=1,1,IF(MONTH(C$2)=4,1,IF(MONTH(C$2)=7,1,IF(MONTH(C$2)=10,1,0)))),DD_Frequency="Annually",IF(MONTH(C$2)=1,1,0))*DD_Payment))))</f>
        <v/>
      </c>
      <c r="E226" s="5" t="str">
        <f t="shared" ref="E226" ca="1" si="10977">IF(B226="","",IF(C226&gt;D226,(C226-D226/2)*(rate_A*(E$1/365)),0))</f>
        <v/>
      </c>
      <c r="F226" s="5" t="str">
        <f t="shared" ca="1" si="9549"/>
        <v/>
      </c>
      <c r="G226" s="5" t="str">
        <f t="shared" ref="G226" ca="1" si="10978">IF(B226="","",G225*(1+rate_A*E$1/365))</f>
        <v/>
      </c>
      <c r="H226" s="5" t="str">
        <f t="shared" ref="H226" ca="1" si="10979">IF(B226="","",H225*(1+rate_A*E$1/365))</f>
        <v/>
      </c>
      <c r="I226" s="5" t="str">
        <f t="shared" ref="I226" ca="1" si="10980">IF(B226="","",I225*(1+rate_joint*E$1/365))</f>
        <v/>
      </c>
      <c r="J226" s="5" t="str">
        <f t="shared" ca="1" si="9650"/>
        <v/>
      </c>
      <c r="K226" s="5" t="str" cm="1">
        <f t="array" aca="1" ref="K226" ca="1">IF(J226="","",_xlfn.IFS(J226&lt;='Hidden inputs'!$C$15,J226*'Hidden inputs'!$D$15,J226&lt;='Hidden inputs'!$C$16,'Hidden inputs'!$C$15*'Hidden inputs'!$D$15+(J226-'Hidden inputs'!$B$16)*'Hidden inputs'!$D$16,J226&lt;='Hidden inputs'!$C$17,'Hidden inputs'!$C$15*'Hidden inputs'!$D$15+('Hidden inputs'!$C$16-'Hidden inputs'!$B$16)*'Hidden inputs'!$D$16+(J226-'Hidden inputs'!$B$17)*'Hidden inputs'!$D$17,J226&gt;'Hidden inputs'!$B$18,'Hidden inputs'!$C$15*'Hidden inputs'!$D$15+('Hidden inputs'!$C$16-'Hidden inputs'!$B$16)*'Hidden inputs'!$D$16+('Hidden inputs'!$C$17-'Hidden inputs'!$B$17)*'Hidden inputs'!$D$17+(J226-'Hidden inputs'!$B$18)*'Hidden inputs'!$D$18))</f>
        <v/>
      </c>
      <c r="L226" s="11" t="str">
        <f t="shared" ca="1" si="9651"/>
        <v/>
      </c>
      <c r="M226" s="5" t="str">
        <f t="shared" ca="1" si="9553"/>
        <v/>
      </c>
      <c r="N226" s="5" t="str">
        <f t="shared" ca="1" si="9554"/>
        <v/>
      </c>
      <c r="O226" s="5" t="str">
        <f ca="1">IF(B226="","",'Hidden inputs'!$D$11*F226+'Hidden inputs'!$E$11*G226)</f>
        <v/>
      </c>
      <c r="P226" s="11" t="str">
        <f t="shared" ca="1" si="9488"/>
        <v/>
      </c>
      <c r="Q226" s="20" t="str">
        <f t="shared" ca="1" si="9489"/>
        <v/>
      </c>
      <c r="R226" s="3" t="str">
        <f t="shared" ca="1" si="9555"/>
        <v/>
      </c>
      <c r="S226" s="5" t="str" cm="1">
        <f t="array" aca="1" ref="S226" ca="1">IF($B226="","",IF(R226=0,0,IF(DD_Payment="",0,IF(R226&lt;_xlfn.IFS(DD_Frequency="Monthly",1,DD_Frequency="Quarterly",IF(MONTH(R$2)=1,1,IF(MONTH(R$2)=4,1,IF(MONTH(R$2)=7,1,IF(MONTH(R$2)=10,1,0)))),DD_Frequency="Annually",IF(MONTH(R$2)=1,1,0))*DD_Payment,R226,_xlfn.IFS(DD_Frequency="Monthly",1,DD_Frequency="Quarterly",IF(MONTH(R$2)=1,1,IF(MONTH(R$2)=4,1,IF(MONTH(R$2)=7,1,IF(MONTH(R$2)=10,1,0)))),DD_Frequency="Annually",IF(MONTH(R$2)=1,1,0))*DD_Payment))))</f>
        <v/>
      </c>
      <c r="T226" s="3" t="str">
        <f t="shared" ref="T226" ca="1" si="10981">IF(B226="","",IF(R226&gt;S226,(R226-S226/2)*(rate_A*((T$1+A226)/365)),0))</f>
        <v/>
      </c>
      <c r="U226" s="3" t="str">
        <f t="shared" ca="1" si="9557"/>
        <v/>
      </c>
      <c r="V226" s="3" t="str">
        <f t="shared" ref="V226" ca="1" si="10982">IF(B226="","",G226*(1+rate_A*(T$1+A226)/365))</f>
        <v/>
      </c>
      <c r="W226" s="3" t="str">
        <f t="shared" ref="W226" ca="1" si="10983">IF(B226="","",H226*(1+rate_A*(T$1+A226)/365))</f>
        <v/>
      </c>
      <c r="X226" s="3" t="str">
        <f t="shared" ref="X226" ca="1" si="10984">IF(B226="","",I226*(1+rate_joint*(T$1+A226)/365))</f>
        <v/>
      </c>
      <c r="Y226" s="5" t="str">
        <f t="shared" ca="1" si="9656"/>
        <v/>
      </c>
      <c r="Z226" s="5" t="str" cm="1">
        <f t="array" aca="1" ref="Z226" ca="1">IF(Y226="","",_xlfn.IFS(Y226&lt;='Hidden inputs'!$C$15,Y226*'Hidden inputs'!$D$15,Y226&lt;='Hidden inputs'!$C$16,'Hidden inputs'!$C$15*'Hidden inputs'!$D$15+(Y226-'Hidden inputs'!$B$16)*'Hidden inputs'!$D$16,Y226&lt;='Hidden inputs'!$C$17,'Hidden inputs'!$C$15*'Hidden inputs'!$D$15+('Hidden inputs'!$C$16-'Hidden inputs'!$B$16)*'Hidden inputs'!$D$16+(Y226-'Hidden inputs'!$B$17)*'Hidden inputs'!$D$17,Y226&gt;'Hidden inputs'!$B$18,'Hidden inputs'!$C$15*'Hidden inputs'!$D$15+('Hidden inputs'!$C$16-'Hidden inputs'!$B$16)*'Hidden inputs'!$D$16+('Hidden inputs'!$C$17-'Hidden inputs'!$B$17)*'Hidden inputs'!$D$17+(Y226-'Hidden inputs'!$B$18)*'Hidden inputs'!$D$18))</f>
        <v/>
      </c>
      <c r="AA226" s="10" t="str">
        <f t="shared" ca="1" si="9657"/>
        <v/>
      </c>
      <c r="AB226" s="5" t="str">
        <f t="shared" ca="1" si="9561"/>
        <v/>
      </c>
      <c r="AC226" s="5" t="str">
        <f t="shared" ca="1" si="9658"/>
        <v/>
      </c>
      <c r="AD226" s="5" t="str">
        <f ca="1">IF(B226="","",'Hidden inputs'!$D$11*U226+'Hidden inputs'!$E$11*V226)</f>
        <v/>
      </c>
      <c r="AE226" s="11" t="str">
        <f t="shared" ca="1" si="9494"/>
        <v/>
      </c>
      <c r="AF226" s="9" t="str">
        <f t="shared" ca="1" si="9562"/>
        <v/>
      </c>
      <c r="AG226" s="3" t="str">
        <f t="shared" ca="1" si="9563"/>
        <v/>
      </c>
      <c r="AH226" s="5" t="str" cm="1">
        <f t="array" aca="1" ref="AH226" ca="1">IF($B226="","",IF(AG226=0,0,IF(DD_Payment="",0,IF(AG226&lt;_xlfn.IFS(DD_Frequency="Monthly",1,DD_Frequency="Quarterly",IF(MONTH(AG$2)=1,1,IF(MONTH(AG$2)=4,1,IF(MONTH(AG$2)=7,1,IF(MONTH(AG$2)=10,1,0)))),DD_Frequency="Annually",IF(MONTH(AG$2)=1,1,0))*DD_Payment,AG226,_xlfn.IFS(DD_Frequency="Monthly",1,DD_Frequency="Quarterly",IF(MONTH(AG$2)=1,1,IF(MONTH(AG$2)=4,1,IF(MONTH(AG$2)=7,1,IF(MONTH(AG$2)=10,1,0)))),DD_Frequency="Annually",IF(MONTH(AG$2)=1,1,0))*DD_Payment))))</f>
        <v/>
      </c>
      <c r="AI226" s="3" t="str">
        <f t="shared" ref="AI226" ca="1" si="10985">IF($B226="","",IF(AG226&gt;AH226,(AG226-AH226/2)*(rate_A*(AI$1/365)),0))</f>
        <v/>
      </c>
      <c r="AJ226" s="3" t="str">
        <f t="shared" ca="1" si="9660"/>
        <v/>
      </c>
      <c r="AK226" s="3" t="str">
        <f t="shared" ref="AK226" ca="1" si="10986">IF($B226="","",V226*(1+rate_A*AI$1/365))</f>
        <v/>
      </c>
      <c r="AL226" s="3" t="str">
        <f t="shared" ref="AL226" ca="1" si="10987">IF($B226="","",W226*(1+rate_A*AI$1/365))</f>
        <v/>
      </c>
      <c r="AM226" s="3" t="str">
        <f t="shared" ref="AM226" ca="1" si="10988">IF($B226="","",X226*(1+rate_joint*AI$1/365))</f>
        <v/>
      </c>
      <c r="AN226" s="5" t="str">
        <f t="shared" ca="1" si="9664"/>
        <v/>
      </c>
      <c r="AO226" s="5" t="str" cm="1">
        <f t="array" aca="1" ref="AO226" ca="1">IF(AN226="","",_xlfn.IFS(AN226&lt;='Hidden inputs'!$C$15,AN226*'Hidden inputs'!$D$15,AN226&lt;='Hidden inputs'!$C$16,'Hidden inputs'!$C$15*'Hidden inputs'!$D$15+(AN226-'Hidden inputs'!$B$16)*'Hidden inputs'!$D$16,AN226&lt;='Hidden inputs'!$C$17,'Hidden inputs'!$C$15*'Hidden inputs'!$D$15+('Hidden inputs'!$C$16-'Hidden inputs'!$B$16)*'Hidden inputs'!$D$16+(AN226-'Hidden inputs'!$B$17)*'Hidden inputs'!$D$17,AN226&gt;'Hidden inputs'!$B$18,'Hidden inputs'!$C$15*'Hidden inputs'!$D$15+('Hidden inputs'!$C$16-'Hidden inputs'!$B$16)*'Hidden inputs'!$D$16+('Hidden inputs'!$C$17-'Hidden inputs'!$B$17)*'Hidden inputs'!$D$17+(AN226-'Hidden inputs'!$B$18)*'Hidden inputs'!$D$18))</f>
        <v/>
      </c>
      <c r="AP226" s="10" t="str">
        <f t="shared" ca="1" si="9665"/>
        <v/>
      </c>
      <c r="AQ226" s="5" t="str">
        <f t="shared" ca="1" si="9568"/>
        <v/>
      </c>
      <c r="AR226" s="5" t="str">
        <f t="shared" ca="1" si="9569"/>
        <v/>
      </c>
      <c r="AS226" s="5" t="str">
        <f ca="1">IF($B226="","",'Hidden inputs'!$D$11*AJ226+'Hidden inputs'!$E$11*AK226)</f>
        <v/>
      </c>
      <c r="AT226" s="11" t="str">
        <f t="shared" ca="1" si="9499"/>
        <v/>
      </c>
      <c r="AU226" s="9" t="str">
        <f t="shared" ca="1" si="9570"/>
        <v/>
      </c>
      <c r="AV226" s="3" t="str">
        <f t="shared" ca="1" si="9571"/>
        <v/>
      </c>
      <c r="AW226" s="5" t="str" cm="1">
        <f t="array" aca="1" ref="AW226" ca="1">IF($B226="","",IF(AV226=0,0,IF(DD_Payment="",0,IF(AV226&lt;_xlfn.IFS(DD_Frequency="Monthly",1,DD_Frequency="Quarterly",IF(MONTH(AV$2)=1,1,IF(MONTH(AV$2)=4,1,IF(MONTH(AV$2)=7,1,IF(MONTH(AV$2)=10,1,0)))),DD_Frequency="Annually",IF(MONTH(AV$2)=1,1,0))*DD_Payment,AV226,_xlfn.IFS(DD_Frequency="Monthly",1,DD_Frequency="Quarterly",IF(MONTH(AV$2)=1,1,IF(MONTH(AV$2)=4,1,IF(MONTH(AV$2)=7,1,IF(MONTH(AV$2)=10,1,0)))),DD_Frequency="Annually",IF(MONTH(AV$2)=1,1,0))*DD_Payment))))</f>
        <v/>
      </c>
      <c r="AX226" s="3" t="str">
        <f t="shared" ref="AX226" ca="1" si="10989">IF($B226="","",IF(AV226&gt;AW226,(AV226-AW226/2)*(rate_A*(AX$1/365)),0))</f>
        <v/>
      </c>
      <c r="AY226" s="3" t="str">
        <f t="shared" ca="1" si="9667"/>
        <v/>
      </c>
      <c r="AZ226" s="3" t="str">
        <f t="shared" ref="AZ226" ca="1" si="10990">IF($B226="","",AK226*(1+rate_A*AX$1/365))</f>
        <v/>
      </c>
      <c r="BA226" s="3" t="str">
        <f t="shared" ref="BA226" ca="1" si="10991">IF($B226="","",AL226*(1+rate_A*AX$1/365))</f>
        <v/>
      </c>
      <c r="BB226" s="3" t="str">
        <f t="shared" ref="BB226" ca="1" si="10992">IF($B226="","",AM226*(1+rate_joint*AX$1/365))</f>
        <v/>
      </c>
      <c r="BC226" s="5" t="str">
        <f t="shared" ca="1" si="9671"/>
        <v/>
      </c>
      <c r="BD226" s="5" t="str" cm="1">
        <f t="array" aca="1" ref="BD226" ca="1">IF(BC226="","",_xlfn.IFS(BC226&lt;='Hidden inputs'!$C$15,BC226*'Hidden inputs'!$D$15,BC226&lt;='Hidden inputs'!$C$16,'Hidden inputs'!$C$15*'Hidden inputs'!$D$15+(BC226-'Hidden inputs'!$B$16)*'Hidden inputs'!$D$16,BC226&lt;='Hidden inputs'!$C$17,'Hidden inputs'!$C$15*'Hidden inputs'!$D$15+('Hidden inputs'!$C$16-'Hidden inputs'!$B$16)*'Hidden inputs'!$D$16+(BC226-'Hidden inputs'!$B$17)*'Hidden inputs'!$D$17,BC226&gt;'Hidden inputs'!$B$18,'Hidden inputs'!$C$15*'Hidden inputs'!$D$15+('Hidden inputs'!$C$16-'Hidden inputs'!$B$16)*'Hidden inputs'!$D$16+('Hidden inputs'!$C$17-'Hidden inputs'!$B$17)*'Hidden inputs'!$D$17+(BC226-'Hidden inputs'!$B$18)*'Hidden inputs'!$D$18))</f>
        <v/>
      </c>
      <c r="BE226" s="10" t="str">
        <f t="shared" ca="1" si="9672"/>
        <v/>
      </c>
      <c r="BF226" s="5" t="str">
        <f t="shared" ca="1" si="9576"/>
        <v/>
      </c>
      <c r="BG226" s="5" t="str">
        <f t="shared" ca="1" si="9577"/>
        <v/>
      </c>
      <c r="BH226" s="5" t="str">
        <f ca="1">IF($B226="","",'Hidden inputs'!$D$11*AY226+'Hidden inputs'!$E$11*AZ226)</f>
        <v/>
      </c>
      <c r="BI226" s="11" t="str">
        <f t="shared" ca="1" si="9504"/>
        <v/>
      </c>
      <c r="BJ226" s="9" t="str">
        <f t="shared" ca="1" si="9578"/>
        <v/>
      </c>
      <c r="BK226" s="3" t="str">
        <f t="shared" ca="1" si="9579"/>
        <v/>
      </c>
      <c r="BL226" s="5" t="str" cm="1">
        <f t="array" aca="1" ref="BL226" ca="1">IF($B226="","",IF(BK226=0,0,IF(DD_Payment="",0,IF(BK226&lt;_xlfn.IFS(DD_Frequency="Monthly",1,DD_Frequency="Quarterly",IF(MONTH(BK$2)=1,1,IF(MONTH(BK$2)=4,1,IF(MONTH(BK$2)=7,1,IF(MONTH(BK$2)=10,1,0)))),DD_Frequency="Annually",IF(MONTH(BK$2)=1,1,0))*DD_Payment,BK226,_xlfn.IFS(DD_Frequency="Monthly",1,DD_Frequency="Quarterly",IF(MONTH(BK$2)=1,1,IF(MONTH(BK$2)=4,1,IF(MONTH(BK$2)=7,1,IF(MONTH(BK$2)=10,1,0)))),DD_Frequency="Annually",IF(MONTH(BK$2)=1,1,0))*DD_Payment))))</f>
        <v/>
      </c>
      <c r="BM226" s="3" t="str">
        <f t="shared" ref="BM226" ca="1" si="10993">IF($B226="","",IF(BK226&gt;BL226,(BK226-BL226/2)*(rate_A*(BM$1/365)),0))</f>
        <v/>
      </c>
      <c r="BN226" s="3" t="str">
        <f t="shared" ca="1" si="9674"/>
        <v/>
      </c>
      <c r="BO226" s="3" t="str">
        <f t="shared" ref="BO226" ca="1" si="10994">IF($B226="","",AZ226*(1+rate_A*BM$1/365))</f>
        <v/>
      </c>
      <c r="BP226" s="3" t="str">
        <f t="shared" ref="BP226" ca="1" si="10995">IF($B226="","",BA226*(1+rate_A*BM$1/365))</f>
        <v/>
      </c>
      <c r="BQ226" s="3" t="str">
        <f t="shared" ref="BQ226" ca="1" si="10996">IF($B226="","",BB226*(1+rate_joint*BM$1/365))</f>
        <v/>
      </c>
      <c r="BR226" s="5" t="str">
        <f t="shared" ca="1" si="9678"/>
        <v/>
      </c>
      <c r="BS226" s="5" t="str" cm="1">
        <f t="array" aca="1" ref="BS226" ca="1">IF(BR226="","",_xlfn.IFS(BR226&lt;='Hidden inputs'!$C$15,BR226*'Hidden inputs'!$D$15,BR226&lt;='Hidden inputs'!$C$16,'Hidden inputs'!$C$15*'Hidden inputs'!$D$15+(BR226-'Hidden inputs'!$B$16)*'Hidden inputs'!$D$16,BR226&lt;='Hidden inputs'!$C$17,'Hidden inputs'!$C$15*'Hidden inputs'!$D$15+('Hidden inputs'!$C$16-'Hidden inputs'!$B$16)*'Hidden inputs'!$D$16+(BR226-'Hidden inputs'!$B$17)*'Hidden inputs'!$D$17,BR226&gt;'Hidden inputs'!$B$18,'Hidden inputs'!$C$15*'Hidden inputs'!$D$15+('Hidden inputs'!$C$16-'Hidden inputs'!$B$16)*'Hidden inputs'!$D$16+('Hidden inputs'!$C$17-'Hidden inputs'!$B$17)*'Hidden inputs'!$D$17+(BR226-'Hidden inputs'!$B$18)*'Hidden inputs'!$D$18))</f>
        <v/>
      </c>
      <c r="BT226" s="10" t="str">
        <f t="shared" ca="1" si="9679"/>
        <v/>
      </c>
      <c r="BU226" s="5" t="str">
        <f t="shared" ca="1" si="9584"/>
        <v/>
      </c>
      <c r="BV226" s="5" t="str">
        <f t="shared" ca="1" si="9585"/>
        <v/>
      </c>
      <c r="BW226" s="5" t="str">
        <f ca="1">IF($B226="","",'Hidden inputs'!$D$11*BN226+'Hidden inputs'!$E$11*BO226)</f>
        <v/>
      </c>
      <c r="BX226" s="11" t="str">
        <f t="shared" ca="1" si="9509"/>
        <v/>
      </c>
      <c r="BY226" s="9" t="str">
        <f t="shared" ca="1" si="9586"/>
        <v/>
      </c>
      <c r="BZ226" s="3" t="str">
        <f t="shared" ca="1" si="9587"/>
        <v/>
      </c>
      <c r="CA226" s="5" t="str" cm="1">
        <f t="array" aca="1" ref="CA226" ca="1">IF($B226="","",IF(BZ226=0,0,IF(DD_Payment="",0,IF(BZ226&lt;_xlfn.IFS(DD_Frequency="Monthly",1,DD_Frequency="Quarterly",IF(MONTH(BZ$2)=1,1,IF(MONTH(BZ$2)=4,1,IF(MONTH(BZ$2)=7,1,IF(MONTH(BZ$2)=10,1,0)))),DD_Frequency="Annually",IF(MONTH(BZ$2)=1,1,0))*DD_Payment,BZ226,_xlfn.IFS(DD_Frequency="Monthly",1,DD_Frequency="Quarterly",IF(MONTH(BZ$2)=1,1,IF(MONTH(BZ$2)=4,1,IF(MONTH(BZ$2)=7,1,IF(MONTH(BZ$2)=10,1,0)))),DD_Frequency="Annually",IF(MONTH(BZ$2)=1,1,0))*DD_Payment))))</f>
        <v/>
      </c>
      <c r="CB226" s="3" t="str">
        <f t="shared" ref="CB226" ca="1" si="10997">IF($B226="","",IF(BZ226&gt;CA226,(BZ226-CA226/2)*(rate_A*(CB$1/365)),0))</f>
        <v/>
      </c>
      <c r="CC226" s="3" t="str">
        <f t="shared" ca="1" si="9681"/>
        <v/>
      </c>
      <c r="CD226" s="3" t="str">
        <f t="shared" ref="CD226" ca="1" si="10998">IF($B226="","",BO226*(1+rate_A*CB$1/365))</f>
        <v/>
      </c>
      <c r="CE226" s="3" t="str">
        <f t="shared" ref="CE226" ca="1" si="10999">IF($B226="","",BP226*(1+rate_A*CB$1/365))</f>
        <v/>
      </c>
      <c r="CF226" s="3" t="str">
        <f t="shared" ref="CF226" ca="1" si="11000">IF($B226="","",BQ226*(1+rate_joint*CB$1/365))</f>
        <v/>
      </c>
      <c r="CG226" s="5" t="str">
        <f t="shared" ca="1" si="9685"/>
        <v/>
      </c>
      <c r="CH226" s="5" t="str" cm="1">
        <f t="array" aca="1" ref="CH226" ca="1">IF(CG226="","",_xlfn.IFS(CG226&lt;='Hidden inputs'!$C$15,CG226*'Hidden inputs'!$D$15,CG226&lt;='Hidden inputs'!$C$16,'Hidden inputs'!$C$15*'Hidden inputs'!$D$15+(CG226-'Hidden inputs'!$B$16)*'Hidden inputs'!$D$16,CG226&lt;='Hidden inputs'!$C$17,'Hidden inputs'!$C$15*'Hidden inputs'!$D$15+('Hidden inputs'!$C$16-'Hidden inputs'!$B$16)*'Hidden inputs'!$D$16+(CG226-'Hidden inputs'!$B$17)*'Hidden inputs'!$D$17,CG226&gt;'Hidden inputs'!$B$18,'Hidden inputs'!$C$15*'Hidden inputs'!$D$15+('Hidden inputs'!$C$16-'Hidden inputs'!$B$16)*'Hidden inputs'!$D$16+('Hidden inputs'!$C$17-'Hidden inputs'!$B$17)*'Hidden inputs'!$D$17+(CG226-'Hidden inputs'!$B$18)*'Hidden inputs'!$D$18))</f>
        <v/>
      </c>
      <c r="CI226" s="10" t="str">
        <f t="shared" ca="1" si="9686"/>
        <v/>
      </c>
      <c r="CJ226" s="5" t="str">
        <f t="shared" ca="1" si="9592"/>
        <v/>
      </c>
      <c r="CK226" s="5" t="str">
        <f t="shared" ca="1" si="9593"/>
        <v/>
      </c>
      <c r="CL226" s="5" t="str">
        <f ca="1">IF($B226="","",'Hidden inputs'!$D$11*CC226+'Hidden inputs'!$E$11*CD226)</f>
        <v/>
      </c>
      <c r="CM226" s="11" t="str">
        <f t="shared" ca="1" si="9514"/>
        <v/>
      </c>
      <c r="CN226" s="9" t="str">
        <f t="shared" ca="1" si="9594"/>
        <v/>
      </c>
      <c r="CO226" s="3" t="str">
        <f t="shared" ca="1" si="9595"/>
        <v/>
      </c>
      <c r="CP226" s="5" t="str" cm="1">
        <f t="array" aca="1" ref="CP226" ca="1">IF($B226="","",IF(CO226=0,0,IF(DD_Payment="",0,IF(CO226&lt;_xlfn.IFS(DD_Frequency="Monthly",1,DD_Frequency="Quarterly",IF(MONTH(CO$2)=1,1,IF(MONTH(CO$2)=4,1,IF(MONTH(CO$2)=7,1,IF(MONTH(CO$2)=10,1,0)))),DD_Frequency="Annually",IF(MONTH(CO$2)=1,1,0))*DD_Payment,CO226,_xlfn.IFS(DD_Frequency="Monthly",1,DD_Frequency="Quarterly",IF(MONTH(CO$2)=1,1,IF(MONTH(CO$2)=4,1,IF(MONTH(CO$2)=7,1,IF(MONTH(CO$2)=10,1,0)))),DD_Frequency="Annually",IF(MONTH(CO$2)=1,1,0))*DD_Payment))))</f>
        <v/>
      </c>
      <c r="CQ226" s="3" t="str">
        <f t="shared" ref="CQ226" ca="1" si="11001">IF($B226="","",IF(CO226&gt;CP226,(CO226-CP226/2)*(rate_A*(CQ$1/365)),0))</f>
        <v/>
      </c>
      <c r="CR226" s="3" t="str">
        <f t="shared" ca="1" si="9688"/>
        <v/>
      </c>
      <c r="CS226" s="3" t="str">
        <f t="shared" ref="CS226" ca="1" si="11002">IF($B226="","",CD226*(1+rate_A*CQ$1/365))</f>
        <v/>
      </c>
      <c r="CT226" s="3" t="str">
        <f t="shared" ref="CT226" ca="1" si="11003">IF($B226="","",CE226*(1+rate_A*CQ$1/365))</f>
        <v/>
      </c>
      <c r="CU226" s="3" t="str">
        <f t="shared" ref="CU226" ca="1" si="11004">IF($B226="","",CF226*(1+rate_joint*CQ$1/365))</f>
        <v/>
      </c>
      <c r="CV226" s="5" t="str">
        <f t="shared" ca="1" si="9692"/>
        <v/>
      </c>
      <c r="CW226" s="5" t="str" cm="1">
        <f t="array" aca="1" ref="CW226" ca="1">IF(CV226="","",_xlfn.IFS(CV226&lt;='Hidden inputs'!$C$15,CV226*'Hidden inputs'!$D$15,CV226&lt;='Hidden inputs'!$C$16,'Hidden inputs'!$C$15*'Hidden inputs'!$D$15+(CV226-'Hidden inputs'!$B$16)*'Hidden inputs'!$D$16,CV226&lt;='Hidden inputs'!$C$17,'Hidden inputs'!$C$15*'Hidden inputs'!$D$15+('Hidden inputs'!$C$16-'Hidden inputs'!$B$16)*'Hidden inputs'!$D$16+(CV226-'Hidden inputs'!$B$17)*'Hidden inputs'!$D$17,CV226&gt;'Hidden inputs'!$B$18,'Hidden inputs'!$C$15*'Hidden inputs'!$D$15+('Hidden inputs'!$C$16-'Hidden inputs'!$B$16)*'Hidden inputs'!$D$16+('Hidden inputs'!$C$17-'Hidden inputs'!$B$17)*'Hidden inputs'!$D$17+(CV226-'Hidden inputs'!$B$18)*'Hidden inputs'!$D$18))</f>
        <v/>
      </c>
      <c r="CX226" s="10" t="str">
        <f t="shared" ca="1" si="9693"/>
        <v/>
      </c>
      <c r="CY226" s="5" t="str">
        <f t="shared" ca="1" si="9600"/>
        <v/>
      </c>
      <c r="CZ226" s="5" t="str">
        <f t="shared" ca="1" si="9601"/>
        <v/>
      </c>
      <c r="DA226" s="5" t="str">
        <f ca="1">IF($B226="","",'Hidden inputs'!$D$11*CR226+'Hidden inputs'!$E$11*CS226)</f>
        <v/>
      </c>
      <c r="DB226" s="11" t="str">
        <f t="shared" ca="1" si="9519"/>
        <v/>
      </c>
      <c r="DC226" s="9" t="str">
        <f t="shared" ca="1" si="9602"/>
        <v/>
      </c>
      <c r="DD226" s="3" t="str">
        <f t="shared" ca="1" si="9603"/>
        <v/>
      </c>
      <c r="DE226" s="5" t="str" cm="1">
        <f t="array" aca="1" ref="DE226" ca="1">IF($B226="","",IF(DD226=0,0,IF(DD_Payment="",0,IF(DD226&lt;_xlfn.IFS(DD_Frequency="Monthly",1,DD_Frequency="Quarterly",IF(MONTH(DD$2)=1,1,IF(MONTH(DD$2)=4,1,IF(MONTH(DD$2)=7,1,IF(MONTH(DD$2)=10,1,0)))),DD_Frequency="Annually",IF(MONTH(DD$2)=1,1,0))*DD_Payment,DD226,_xlfn.IFS(DD_Frequency="Monthly",1,DD_Frequency="Quarterly",IF(MONTH(DD$2)=1,1,IF(MONTH(DD$2)=4,1,IF(MONTH(DD$2)=7,1,IF(MONTH(DD$2)=10,1,0)))),DD_Frequency="Annually",IF(MONTH(DD$2)=1,1,0))*DD_Payment))))</f>
        <v/>
      </c>
      <c r="DF226" s="3" t="str">
        <f t="shared" ref="DF226" ca="1" si="11005">IF($B226="","",IF(DD226&gt;DE226,(DD226-DE226/2)*(rate_A*(DF$1/365)),0))</f>
        <v/>
      </c>
      <c r="DG226" s="3" t="str">
        <f t="shared" ca="1" si="9695"/>
        <v/>
      </c>
      <c r="DH226" s="3" t="str">
        <f t="shared" ref="DH226" ca="1" si="11006">IF($B226="","",CS226*(1+rate_A*DF$1/365))</f>
        <v/>
      </c>
      <c r="DI226" s="3" t="str">
        <f t="shared" ref="DI226" ca="1" si="11007">IF($B226="","",CT226*(1+rate_A*DF$1/365))</f>
        <v/>
      </c>
      <c r="DJ226" s="3" t="str">
        <f t="shared" ref="DJ226" ca="1" si="11008">IF($B226="","",CU226*(1+rate_joint*DF$1/365))</f>
        <v/>
      </c>
      <c r="DK226" s="5" t="str">
        <f t="shared" ca="1" si="9699"/>
        <v/>
      </c>
      <c r="DL226" s="5" t="str" cm="1">
        <f t="array" aca="1" ref="DL226" ca="1">IF(DK226="","",_xlfn.IFS(DK226&lt;='Hidden inputs'!$C$15,DK226*'Hidden inputs'!$D$15,DK226&lt;='Hidden inputs'!$C$16,'Hidden inputs'!$C$15*'Hidden inputs'!$D$15+(DK226-'Hidden inputs'!$B$16)*'Hidden inputs'!$D$16,DK226&lt;='Hidden inputs'!$C$17,'Hidden inputs'!$C$15*'Hidden inputs'!$D$15+('Hidden inputs'!$C$16-'Hidden inputs'!$B$16)*'Hidden inputs'!$D$16+(DK226-'Hidden inputs'!$B$17)*'Hidden inputs'!$D$17,DK226&gt;'Hidden inputs'!$B$18,'Hidden inputs'!$C$15*'Hidden inputs'!$D$15+('Hidden inputs'!$C$16-'Hidden inputs'!$B$16)*'Hidden inputs'!$D$16+('Hidden inputs'!$C$17-'Hidden inputs'!$B$17)*'Hidden inputs'!$D$17+(DK226-'Hidden inputs'!$B$18)*'Hidden inputs'!$D$18))</f>
        <v/>
      </c>
      <c r="DM226" s="10" t="str">
        <f t="shared" ca="1" si="9700"/>
        <v/>
      </c>
      <c r="DN226" s="5" t="str">
        <f t="shared" ca="1" si="9608"/>
        <v/>
      </c>
      <c r="DO226" s="5" t="str">
        <f t="shared" ca="1" si="9609"/>
        <v/>
      </c>
      <c r="DP226" s="5" t="str">
        <f ca="1">IF($B226="","",'Hidden inputs'!$D$11*DG226+'Hidden inputs'!$E$11*DH226)</f>
        <v/>
      </c>
      <c r="DQ226" s="11" t="str">
        <f t="shared" ca="1" si="9524"/>
        <v/>
      </c>
      <c r="DR226" s="9" t="str">
        <f t="shared" ca="1" si="9610"/>
        <v/>
      </c>
      <c r="DS226" s="3" t="str">
        <f t="shared" ca="1" si="9611"/>
        <v/>
      </c>
      <c r="DT226" s="5" t="str" cm="1">
        <f t="array" aca="1" ref="DT226" ca="1">IF($B226="","",IF(DS226=0,0,IF(DD_Payment="",0,IF(DS226&lt;_xlfn.IFS(DD_Frequency="Monthly",1,DD_Frequency="Quarterly",IF(MONTH(DS$2)=1,1,IF(MONTH(DS$2)=4,1,IF(MONTH(DS$2)=7,1,IF(MONTH(DS$2)=10,1,0)))),DD_Frequency="Annually",IF(MONTH(DS$2)=1,1,0))*DD_Payment,DS226,_xlfn.IFS(DD_Frequency="Monthly",1,DD_Frequency="Quarterly",IF(MONTH(DS$2)=1,1,IF(MONTH(DS$2)=4,1,IF(MONTH(DS$2)=7,1,IF(MONTH(DS$2)=10,1,0)))),DD_Frequency="Annually",IF(MONTH(DS$2)=1,1,0))*DD_Payment))))</f>
        <v/>
      </c>
      <c r="DU226" s="3" t="str">
        <f t="shared" ref="DU226" ca="1" si="11009">IF($B226="","",IF(DS226&gt;DT226,(DS226-DT226/2)*(rate_A*(DU$1/365)),0))</f>
        <v/>
      </c>
      <c r="DV226" s="3" t="str">
        <f t="shared" ca="1" si="9702"/>
        <v/>
      </c>
      <c r="DW226" s="3" t="str">
        <f t="shared" ref="DW226" ca="1" si="11010">IF($B226="","",DH226*(1+rate_A*DU$1/365))</f>
        <v/>
      </c>
      <c r="DX226" s="3" t="str">
        <f t="shared" ref="DX226" ca="1" si="11011">IF($B226="","",DI226*(1+rate_A*DU$1/365))</f>
        <v/>
      </c>
      <c r="DY226" s="3" t="str">
        <f t="shared" ref="DY226" ca="1" si="11012">IF($B226="","",DJ226*(1+rate_joint*DU$1/365))</f>
        <v/>
      </c>
      <c r="DZ226" s="5" t="str">
        <f t="shared" ca="1" si="9706"/>
        <v/>
      </c>
      <c r="EA226" s="5" t="str" cm="1">
        <f t="array" aca="1" ref="EA226" ca="1">IF(DZ226="","",_xlfn.IFS(DZ226&lt;='Hidden inputs'!$C$15,DZ226*'Hidden inputs'!$D$15,DZ226&lt;='Hidden inputs'!$C$16,'Hidden inputs'!$C$15*'Hidden inputs'!$D$15+(DZ226-'Hidden inputs'!$B$16)*'Hidden inputs'!$D$16,DZ226&lt;='Hidden inputs'!$C$17,'Hidden inputs'!$C$15*'Hidden inputs'!$D$15+('Hidden inputs'!$C$16-'Hidden inputs'!$B$16)*'Hidden inputs'!$D$16+(DZ226-'Hidden inputs'!$B$17)*'Hidden inputs'!$D$17,DZ226&gt;'Hidden inputs'!$B$18,'Hidden inputs'!$C$15*'Hidden inputs'!$D$15+('Hidden inputs'!$C$16-'Hidden inputs'!$B$16)*'Hidden inputs'!$D$16+('Hidden inputs'!$C$17-'Hidden inputs'!$B$17)*'Hidden inputs'!$D$17+(DZ226-'Hidden inputs'!$B$18)*'Hidden inputs'!$D$18))</f>
        <v/>
      </c>
      <c r="EB226" s="10" t="str">
        <f t="shared" ca="1" si="9707"/>
        <v/>
      </c>
      <c r="EC226" s="5" t="str">
        <f t="shared" ca="1" si="9616"/>
        <v/>
      </c>
      <c r="ED226" s="5" t="str">
        <f t="shared" ca="1" si="9617"/>
        <v/>
      </c>
      <c r="EE226" s="5" t="str">
        <f ca="1">IF($B226="","",'Hidden inputs'!$D$11*DV226+'Hidden inputs'!$E$11*DW226)</f>
        <v/>
      </c>
      <c r="EF226" s="11" t="str">
        <f t="shared" ca="1" si="9529"/>
        <v/>
      </c>
      <c r="EG226" s="9" t="str">
        <f t="shared" ca="1" si="9618"/>
        <v/>
      </c>
      <c r="EH226" s="3" t="str">
        <f t="shared" ca="1" si="9619"/>
        <v/>
      </c>
      <c r="EI226" s="5" t="str" cm="1">
        <f t="array" aca="1" ref="EI226" ca="1">IF($B226="","",IF(EH226=0,0,IF(DD_Payment="",0,IF(EH226&lt;_xlfn.IFS(DD_Frequency="Monthly",1,DD_Frequency="Quarterly",IF(MONTH(EH$2)=1,1,IF(MONTH(EH$2)=4,1,IF(MONTH(EH$2)=7,1,IF(MONTH(EH$2)=10,1,0)))),DD_Frequency="Annually",IF(MONTH(EH$2)=1,1,0))*DD_Payment,EH226,_xlfn.IFS(DD_Frequency="Monthly",1,DD_Frequency="Quarterly",IF(MONTH(EH$2)=1,1,IF(MONTH(EH$2)=4,1,IF(MONTH(EH$2)=7,1,IF(MONTH(EH$2)=10,1,0)))),DD_Frequency="Annually",IF(MONTH(EH$2)=1,1,0))*DD_Payment))))</f>
        <v/>
      </c>
      <c r="EJ226" s="3" t="str">
        <f t="shared" ref="EJ226" ca="1" si="11013">IF($B226="","",IF(EH226&gt;EI226,(EH226-EI226/2)*(rate_A*(EJ$1/365)),0))</f>
        <v/>
      </c>
      <c r="EK226" s="3" t="str">
        <f t="shared" ca="1" si="9709"/>
        <v/>
      </c>
      <c r="EL226" s="3" t="str">
        <f t="shared" ref="EL226" ca="1" si="11014">IF($B226="","",DW226*(1+rate_A*EJ$1/365))</f>
        <v/>
      </c>
      <c r="EM226" s="3" t="str">
        <f t="shared" ref="EM226" ca="1" si="11015">IF($B226="","",DX226*(1+rate_A*EJ$1/365))</f>
        <v/>
      </c>
      <c r="EN226" s="3" t="str">
        <f t="shared" ref="EN226" ca="1" si="11016">IF($B226="","",DY226*(1+rate_joint*EJ$1/365))</f>
        <v/>
      </c>
      <c r="EO226" s="5" t="str">
        <f t="shared" ca="1" si="9713"/>
        <v/>
      </c>
      <c r="EP226" s="5" t="str" cm="1">
        <f t="array" aca="1" ref="EP226" ca="1">IF(EO226="","",_xlfn.IFS(EO226&lt;='Hidden inputs'!$C$15,EO226*'Hidden inputs'!$D$15,EO226&lt;='Hidden inputs'!$C$16,'Hidden inputs'!$C$15*'Hidden inputs'!$D$15+(EO226-'Hidden inputs'!$B$16)*'Hidden inputs'!$D$16,EO226&lt;='Hidden inputs'!$C$17,'Hidden inputs'!$C$15*'Hidden inputs'!$D$15+('Hidden inputs'!$C$16-'Hidden inputs'!$B$16)*'Hidden inputs'!$D$16+(EO226-'Hidden inputs'!$B$17)*'Hidden inputs'!$D$17,EO226&gt;'Hidden inputs'!$B$18,'Hidden inputs'!$C$15*'Hidden inputs'!$D$15+('Hidden inputs'!$C$16-'Hidden inputs'!$B$16)*'Hidden inputs'!$D$16+('Hidden inputs'!$C$17-'Hidden inputs'!$B$17)*'Hidden inputs'!$D$17+(EO226-'Hidden inputs'!$B$18)*'Hidden inputs'!$D$18))</f>
        <v/>
      </c>
      <c r="EQ226" s="10" t="str">
        <f t="shared" ca="1" si="9714"/>
        <v/>
      </c>
      <c r="ER226" s="5" t="str">
        <f t="shared" ca="1" si="9624"/>
        <v/>
      </c>
      <c r="ES226" s="5" t="str">
        <f t="shared" ca="1" si="9625"/>
        <v/>
      </c>
      <c r="ET226" s="5" t="str">
        <f ca="1">IF($B226="","",'Hidden inputs'!$D$11*EK226+'Hidden inputs'!$E$11*EL226)</f>
        <v/>
      </c>
      <c r="EU226" s="11" t="str">
        <f t="shared" ca="1" si="9534"/>
        <v/>
      </c>
      <c r="EV226" s="9" t="str">
        <f t="shared" ca="1" si="9626"/>
        <v/>
      </c>
      <c r="EW226" s="3" t="str">
        <f t="shared" ca="1" si="9627"/>
        <v/>
      </c>
      <c r="EX226" s="5" t="str" cm="1">
        <f t="array" aca="1" ref="EX226" ca="1">IF($B226="","",IF(EW226=0,0,IF(DD_Payment="",0,IF(EW226&lt;_xlfn.IFS(DD_Frequency="Monthly",1,DD_Frequency="Quarterly",IF(MONTH(EW$2)=1,1,IF(MONTH(EW$2)=4,1,IF(MONTH(EW$2)=7,1,IF(MONTH(EW$2)=10,1,0)))),DD_Frequency="Annually",IF(MONTH(EW$2)=1,1,0))*DD_Payment,EW226,_xlfn.IFS(DD_Frequency="Monthly",1,DD_Frequency="Quarterly",IF(MONTH(EW$2)=1,1,IF(MONTH(EW$2)=4,1,IF(MONTH(EW$2)=7,1,IF(MONTH(EW$2)=10,1,0)))),DD_Frequency="Annually",IF(MONTH(EW$2)=1,1,0))*DD_Payment))))</f>
        <v/>
      </c>
      <c r="EY226" s="3" t="str">
        <f t="shared" ref="EY226" ca="1" si="11017">IF($B226="","",IF(EW226&gt;EX226,(EW226-EX226/2)*(rate_A*(EY$1/365)),0))</f>
        <v/>
      </c>
      <c r="EZ226" s="3" t="str">
        <f t="shared" ca="1" si="9716"/>
        <v/>
      </c>
      <c r="FA226" s="3" t="str">
        <f t="shared" ref="FA226" ca="1" si="11018">IF($B226="","",EL226*(1+rate_A*EY$1/365))</f>
        <v/>
      </c>
      <c r="FB226" s="3" t="str">
        <f t="shared" ref="FB226" ca="1" si="11019">IF($B226="","",EM226*(1+rate_A*EY$1/365))</f>
        <v/>
      </c>
      <c r="FC226" s="3" t="str">
        <f t="shared" ref="FC226" ca="1" si="11020">IF($B226="","",EN226*(1+rate_joint*EY$1/365))</f>
        <v/>
      </c>
      <c r="FD226" s="5" t="str">
        <f t="shared" ca="1" si="9720"/>
        <v/>
      </c>
      <c r="FE226" s="5" t="str" cm="1">
        <f t="array" aca="1" ref="FE226" ca="1">IF(FD226="","",_xlfn.IFS(FD226&lt;='Hidden inputs'!$C$15,FD226*'Hidden inputs'!$D$15,FD226&lt;='Hidden inputs'!$C$16,'Hidden inputs'!$C$15*'Hidden inputs'!$D$15+(FD226-'Hidden inputs'!$B$16)*'Hidden inputs'!$D$16,FD226&lt;='Hidden inputs'!$C$17,'Hidden inputs'!$C$15*'Hidden inputs'!$D$15+('Hidden inputs'!$C$16-'Hidden inputs'!$B$16)*'Hidden inputs'!$D$16+(FD226-'Hidden inputs'!$B$17)*'Hidden inputs'!$D$17,FD226&gt;'Hidden inputs'!$B$18,'Hidden inputs'!$C$15*'Hidden inputs'!$D$15+('Hidden inputs'!$C$16-'Hidden inputs'!$B$16)*'Hidden inputs'!$D$16+('Hidden inputs'!$C$17-'Hidden inputs'!$B$17)*'Hidden inputs'!$D$17+(FD226-'Hidden inputs'!$B$18)*'Hidden inputs'!$D$18))</f>
        <v/>
      </c>
      <c r="FF226" s="10" t="str">
        <f t="shared" ca="1" si="9721"/>
        <v/>
      </c>
      <c r="FG226" s="5" t="str">
        <f t="shared" ca="1" si="9632"/>
        <v/>
      </c>
      <c r="FH226" s="5" t="str">
        <f t="shared" ca="1" si="9633"/>
        <v/>
      </c>
      <c r="FI226" s="5" t="str">
        <f ca="1">IF($B226="","",'Hidden inputs'!$D$11*EZ226+'Hidden inputs'!$E$11*FA226)</f>
        <v/>
      </c>
      <c r="FJ226" s="11" t="str">
        <f t="shared" ca="1" si="9539"/>
        <v/>
      </c>
      <c r="FK226" s="9" t="str">
        <f t="shared" ca="1" si="9634"/>
        <v/>
      </c>
      <c r="FL226" s="3" t="str">
        <f t="shared" ca="1" si="9635"/>
        <v/>
      </c>
      <c r="FM226" s="5" t="str" cm="1">
        <f t="array" aca="1" ref="FM226" ca="1">IF($B226="","",IF(FL226=0,0,IF(DD_Payment="",0,IF(FL226&lt;_xlfn.IFS(DD_Frequency="Monthly",1,DD_Frequency="Quarterly",IF(MONTH(FL$2)=1,1,IF(MONTH(FL$2)=4,1,IF(MONTH(FL$2)=7,1,IF(MONTH(FL$2)=10,1,0)))),DD_Frequency="Annually",IF(MONTH(FL$2)=1,1,0))*DD_Payment,FL226,_xlfn.IFS(DD_Frequency="Monthly",1,DD_Frequency="Quarterly",IF(MONTH(FL$2)=1,1,IF(MONTH(FL$2)=4,1,IF(MONTH(FL$2)=7,1,IF(MONTH(FL$2)=10,1,0)))),DD_Frequency="Annually",IF(MONTH(FL$2)=1,1,0))*DD_Payment))))</f>
        <v/>
      </c>
      <c r="FN226" s="3" t="str">
        <f t="shared" ref="FN226" ca="1" si="11021">IF($B226="","",IF(FL226&gt;FM226,(FL226-FM226/2)*(rate_A*(FN$1/365)),0))</f>
        <v/>
      </c>
      <c r="FO226" s="3" t="str">
        <f t="shared" ca="1" si="9723"/>
        <v/>
      </c>
      <c r="FP226" s="3" t="str">
        <f t="shared" ref="FP226" ca="1" si="11022">IF($B226="","",FA226*(1+rate_A*FN$1/365))</f>
        <v/>
      </c>
      <c r="FQ226" s="3" t="str">
        <f t="shared" ref="FQ226" ca="1" si="11023">IF($B226="","",FB226*(1+rate_A*FN$1/365))</f>
        <v/>
      </c>
      <c r="FR226" s="3" t="str">
        <f t="shared" ref="FR226" ca="1" si="11024">IF($B226="","",FC226*(1+rate_joint*FN$1/365))</f>
        <v/>
      </c>
      <c r="FS226" s="5" t="str">
        <f t="shared" ca="1" si="9727"/>
        <v/>
      </c>
      <c r="FT226" s="5" t="str" cm="1">
        <f t="array" aca="1" ref="FT226" ca="1">IF(FS226="","",_xlfn.IFS(FS226&lt;='Hidden inputs'!$C$15,FS226*'Hidden inputs'!$D$15,FS226&lt;='Hidden inputs'!$C$16,'Hidden inputs'!$C$15*'Hidden inputs'!$D$15+(FS226-'Hidden inputs'!$B$16)*'Hidden inputs'!$D$16,FS226&lt;='Hidden inputs'!$C$17,'Hidden inputs'!$C$15*'Hidden inputs'!$D$15+('Hidden inputs'!$C$16-'Hidden inputs'!$B$16)*'Hidden inputs'!$D$16+(FS226-'Hidden inputs'!$B$17)*'Hidden inputs'!$D$17,FS226&gt;'Hidden inputs'!$B$18,'Hidden inputs'!$C$15*'Hidden inputs'!$D$15+('Hidden inputs'!$C$16-'Hidden inputs'!$B$16)*'Hidden inputs'!$D$16+('Hidden inputs'!$C$17-'Hidden inputs'!$B$17)*'Hidden inputs'!$D$17+(FS226-'Hidden inputs'!$B$18)*'Hidden inputs'!$D$18))</f>
        <v/>
      </c>
      <c r="FU226" s="10" t="str">
        <f t="shared" ca="1" si="9728"/>
        <v/>
      </c>
      <c r="FV226" s="5" t="str">
        <f t="shared" ca="1" si="9640"/>
        <v/>
      </c>
      <c r="FW226" s="5" t="str">
        <f t="shared" ca="1" si="9641"/>
        <v/>
      </c>
      <c r="FX226" s="5" t="str">
        <f ca="1">IF($B226="","",'Hidden inputs'!$D$11*FO226+'Hidden inputs'!$E$11*FP226)</f>
        <v/>
      </c>
      <c r="FY226" s="11" t="str">
        <f t="shared" ca="1" si="9544"/>
        <v/>
      </c>
      <c r="FZ226" s="9" t="str">
        <f t="shared" ca="1" si="9642"/>
        <v/>
      </c>
      <c r="GA226" s="5" t="str">
        <f t="shared" ca="1" si="9643"/>
        <v/>
      </c>
      <c r="GB226" s="5" t="str">
        <f t="shared" ca="1" si="9644"/>
        <v/>
      </c>
      <c r="GC226" s="5" t="str">
        <f t="shared" ca="1" si="9545"/>
        <v/>
      </c>
      <c r="GD226" s="5" t="str">
        <f t="shared" ca="1" si="9546"/>
        <v/>
      </c>
    </row>
    <row r="227" spans="1:186" x14ac:dyDescent="0.35">
      <c r="A227" s="2"/>
      <c r="B227" s="6" t="str">
        <f t="shared" ca="1" si="9547"/>
        <v/>
      </c>
      <c r="C227" s="5" t="str">
        <f t="shared" ca="1" si="9645"/>
        <v/>
      </c>
      <c r="D227" s="5" t="str" cm="1">
        <f t="array" aca="1" ref="D227" ca="1">IF($B227="","",IF(C227=0,0,IF(DD_Payment="",0,IF(C227&lt;_xlfn.IFS(DD_Frequency="Monthly",1,DD_Frequency="Quarterly",IF(MONTH(C$2)=1,1,IF(MONTH(C$2)=4,1,IF(MONTH(C$2)=7,1,IF(MONTH(C$2)=10,1,0)))),DD_Frequency="Annually",IF(MONTH(C$2)=1,1,0))*DD_Payment,C227,_xlfn.IFS(DD_Frequency="Monthly",1,DD_Frequency="Quarterly",IF(MONTH(C$2)=1,1,IF(MONTH(C$2)=4,1,IF(MONTH(C$2)=7,1,IF(MONTH(C$2)=10,1,0)))),DD_Frequency="Annually",IF(MONTH(C$2)=1,1,0))*DD_Payment))))</f>
        <v/>
      </c>
      <c r="E227" s="5" t="str">
        <f t="shared" ref="E227" ca="1" si="11025">IF(B227="","",IF(C227&gt;D227,(C227-D227/2)*(rate_A*(E$1/365)),0))</f>
        <v/>
      </c>
      <c r="F227" s="5" t="str">
        <f t="shared" ca="1" si="9549"/>
        <v/>
      </c>
      <c r="G227" s="5" t="str">
        <f t="shared" ref="G227" ca="1" si="11026">IF(B227="","",G226*(1+rate_A*E$1/365))</f>
        <v/>
      </c>
      <c r="H227" s="5" t="str">
        <f t="shared" ref="H227" ca="1" si="11027">IF(B227="","",H226*(1+rate_A*E$1/365))</f>
        <v/>
      </c>
      <c r="I227" s="5" t="str">
        <f t="shared" ref="I227" ca="1" si="11028">IF(B227="","",I226*(1+rate_joint*E$1/365))</f>
        <v/>
      </c>
      <c r="J227" s="5" t="str">
        <f t="shared" ca="1" si="9650"/>
        <v/>
      </c>
      <c r="K227" s="5" t="str" cm="1">
        <f t="array" aca="1" ref="K227" ca="1">IF(J227="","",_xlfn.IFS(J227&lt;='Hidden inputs'!$C$15,J227*'Hidden inputs'!$D$15,J227&lt;='Hidden inputs'!$C$16,'Hidden inputs'!$C$15*'Hidden inputs'!$D$15+(J227-'Hidden inputs'!$B$16)*'Hidden inputs'!$D$16,J227&lt;='Hidden inputs'!$C$17,'Hidden inputs'!$C$15*'Hidden inputs'!$D$15+('Hidden inputs'!$C$16-'Hidden inputs'!$B$16)*'Hidden inputs'!$D$16+(J227-'Hidden inputs'!$B$17)*'Hidden inputs'!$D$17,J227&gt;'Hidden inputs'!$B$18,'Hidden inputs'!$C$15*'Hidden inputs'!$D$15+('Hidden inputs'!$C$16-'Hidden inputs'!$B$16)*'Hidden inputs'!$D$16+('Hidden inputs'!$C$17-'Hidden inputs'!$B$17)*'Hidden inputs'!$D$17+(J227-'Hidden inputs'!$B$18)*'Hidden inputs'!$D$18))</f>
        <v/>
      </c>
      <c r="L227" s="11" t="str">
        <f t="shared" ca="1" si="9651"/>
        <v/>
      </c>
      <c r="M227" s="5" t="str">
        <f t="shared" ca="1" si="9553"/>
        <v/>
      </c>
      <c r="N227" s="5" t="str">
        <f t="shared" ca="1" si="9554"/>
        <v/>
      </c>
      <c r="O227" s="5" t="str">
        <f ca="1">IF(B227="","",'Hidden inputs'!$D$11*F227+'Hidden inputs'!$E$11*G227)</f>
        <v/>
      </c>
      <c r="P227" s="11" t="str">
        <f t="shared" ca="1" si="9488"/>
        <v/>
      </c>
      <c r="Q227" s="20" t="str">
        <f t="shared" ca="1" si="9489"/>
        <v/>
      </c>
      <c r="R227" s="3" t="str">
        <f t="shared" ca="1" si="9555"/>
        <v/>
      </c>
      <c r="S227" s="5" t="str" cm="1">
        <f t="array" aca="1" ref="S227" ca="1">IF($B227="","",IF(R227=0,0,IF(DD_Payment="",0,IF(R227&lt;_xlfn.IFS(DD_Frequency="Monthly",1,DD_Frequency="Quarterly",IF(MONTH(R$2)=1,1,IF(MONTH(R$2)=4,1,IF(MONTH(R$2)=7,1,IF(MONTH(R$2)=10,1,0)))),DD_Frequency="Annually",IF(MONTH(R$2)=1,1,0))*DD_Payment,R227,_xlfn.IFS(DD_Frequency="Monthly",1,DD_Frequency="Quarterly",IF(MONTH(R$2)=1,1,IF(MONTH(R$2)=4,1,IF(MONTH(R$2)=7,1,IF(MONTH(R$2)=10,1,0)))),DD_Frequency="Annually",IF(MONTH(R$2)=1,1,0))*DD_Payment))))</f>
        <v/>
      </c>
      <c r="T227" s="3" t="str">
        <f t="shared" ref="T227" ca="1" si="11029">IF(B227="","",IF(R227&gt;S227,(R227-S227/2)*(rate_A*((T$1+A227)/365)),0))</f>
        <v/>
      </c>
      <c r="U227" s="3" t="str">
        <f t="shared" ca="1" si="9557"/>
        <v/>
      </c>
      <c r="V227" s="3" t="str">
        <f t="shared" ref="V227" ca="1" si="11030">IF(B227="","",G227*(1+rate_A*(T$1+A227)/365))</f>
        <v/>
      </c>
      <c r="W227" s="3" t="str">
        <f t="shared" ref="W227" ca="1" si="11031">IF(B227="","",H227*(1+rate_A*(T$1+A227)/365))</f>
        <v/>
      </c>
      <c r="X227" s="3" t="str">
        <f t="shared" ref="X227" ca="1" si="11032">IF(B227="","",I227*(1+rate_joint*(T$1+A227)/365))</f>
        <v/>
      </c>
      <c r="Y227" s="5" t="str">
        <f t="shared" ca="1" si="9656"/>
        <v/>
      </c>
      <c r="Z227" s="5" t="str" cm="1">
        <f t="array" aca="1" ref="Z227" ca="1">IF(Y227="","",_xlfn.IFS(Y227&lt;='Hidden inputs'!$C$15,Y227*'Hidden inputs'!$D$15,Y227&lt;='Hidden inputs'!$C$16,'Hidden inputs'!$C$15*'Hidden inputs'!$D$15+(Y227-'Hidden inputs'!$B$16)*'Hidden inputs'!$D$16,Y227&lt;='Hidden inputs'!$C$17,'Hidden inputs'!$C$15*'Hidden inputs'!$D$15+('Hidden inputs'!$C$16-'Hidden inputs'!$B$16)*'Hidden inputs'!$D$16+(Y227-'Hidden inputs'!$B$17)*'Hidden inputs'!$D$17,Y227&gt;'Hidden inputs'!$B$18,'Hidden inputs'!$C$15*'Hidden inputs'!$D$15+('Hidden inputs'!$C$16-'Hidden inputs'!$B$16)*'Hidden inputs'!$D$16+('Hidden inputs'!$C$17-'Hidden inputs'!$B$17)*'Hidden inputs'!$D$17+(Y227-'Hidden inputs'!$B$18)*'Hidden inputs'!$D$18))</f>
        <v/>
      </c>
      <c r="AA227" s="10" t="str">
        <f t="shared" ca="1" si="9657"/>
        <v/>
      </c>
      <c r="AB227" s="5" t="str">
        <f t="shared" ca="1" si="9561"/>
        <v/>
      </c>
      <c r="AC227" s="5" t="str">
        <f t="shared" ca="1" si="9658"/>
        <v/>
      </c>
      <c r="AD227" s="5" t="str">
        <f ca="1">IF(B227="","",'Hidden inputs'!$D$11*U227+'Hidden inputs'!$E$11*V227)</f>
        <v/>
      </c>
      <c r="AE227" s="11" t="str">
        <f t="shared" ca="1" si="9494"/>
        <v/>
      </c>
      <c r="AF227" s="9" t="str">
        <f t="shared" ca="1" si="9562"/>
        <v/>
      </c>
      <c r="AG227" s="3" t="str">
        <f t="shared" ca="1" si="9563"/>
        <v/>
      </c>
      <c r="AH227" s="5" t="str" cm="1">
        <f t="array" aca="1" ref="AH227" ca="1">IF($B227="","",IF(AG227=0,0,IF(DD_Payment="",0,IF(AG227&lt;_xlfn.IFS(DD_Frequency="Monthly",1,DD_Frequency="Quarterly",IF(MONTH(AG$2)=1,1,IF(MONTH(AG$2)=4,1,IF(MONTH(AG$2)=7,1,IF(MONTH(AG$2)=10,1,0)))),DD_Frequency="Annually",IF(MONTH(AG$2)=1,1,0))*DD_Payment,AG227,_xlfn.IFS(DD_Frequency="Monthly",1,DD_Frequency="Quarterly",IF(MONTH(AG$2)=1,1,IF(MONTH(AG$2)=4,1,IF(MONTH(AG$2)=7,1,IF(MONTH(AG$2)=10,1,0)))),DD_Frequency="Annually",IF(MONTH(AG$2)=1,1,0))*DD_Payment))))</f>
        <v/>
      </c>
      <c r="AI227" s="3" t="str">
        <f t="shared" ref="AI227" ca="1" si="11033">IF($B227="","",IF(AG227&gt;AH227,(AG227-AH227/2)*(rate_A*(AI$1/365)),0))</f>
        <v/>
      </c>
      <c r="AJ227" s="3" t="str">
        <f t="shared" ca="1" si="9660"/>
        <v/>
      </c>
      <c r="AK227" s="3" t="str">
        <f t="shared" ref="AK227" ca="1" si="11034">IF($B227="","",V227*(1+rate_A*AI$1/365))</f>
        <v/>
      </c>
      <c r="AL227" s="3" t="str">
        <f t="shared" ref="AL227" ca="1" si="11035">IF($B227="","",W227*(1+rate_A*AI$1/365))</f>
        <v/>
      </c>
      <c r="AM227" s="3" t="str">
        <f t="shared" ref="AM227" ca="1" si="11036">IF($B227="","",X227*(1+rate_joint*AI$1/365))</f>
        <v/>
      </c>
      <c r="AN227" s="5" t="str">
        <f t="shared" ca="1" si="9664"/>
        <v/>
      </c>
      <c r="AO227" s="5" t="str" cm="1">
        <f t="array" aca="1" ref="AO227" ca="1">IF(AN227="","",_xlfn.IFS(AN227&lt;='Hidden inputs'!$C$15,AN227*'Hidden inputs'!$D$15,AN227&lt;='Hidden inputs'!$C$16,'Hidden inputs'!$C$15*'Hidden inputs'!$D$15+(AN227-'Hidden inputs'!$B$16)*'Hidden inputs'!$D$16,AN227&lt;='Hidden inputs'!$C$17,'Hidden inputs'!$C$15*'Hidden inputs'!$D$15+('Hidden inputs'!$C$16-'Hidden inputs'!$B$16)*'Hidden inputs'!$D$16+(AN227-'Hidden inputs'!$B$17)*'Hidden inputs'!$D$17,AN227&gt;'Hidden inputs'!$B$18,'Hidden inputs'!$C$15*'Hidden inputs'!$D$15+('Hidden inputs'!$C$16-'Hidden inputs'!$B$16)*'Hidden inputs'!$D$16+('Hidden inputs'!$C$17-'Hidden inputs'!$B$17)*'Hidden inputs'!$D$17+(AN227-'Hidden inputs'!$B$18)*'Hidden inputs'!$D$18))</f>
        <v/>
      </c>
      <c r="AP227" s="10" t="str">
        <f t="shared" ca="1" si="9665"/>
        <v/>
      </c>
      <c r="AQ227" s="5" t="str">
        <f t="shared" ca="1" si="9568"/>
        <v/>
      </c>
      <c r="AR227" s="5" t="str">
        <f t="shared" ca="1" si="9569"/>
        <v/>
      </c>
      <c r="AS227" s="5" t="str">
        <f ca="1">IF($B227="","",'Hidden inputs'!$D$11*AJ227+'Hidden inputs'!$E$11*AK227)</f>
        <v/>
      </c>
      <c r="AT227" s="11" t="str">
        <f t="shared" ca="1" si="9499"/>
        <v/>
      </c>
      <c r="AU227" s="9" t="str">
        <f t="shared" ca="1" si="9570"/>
        <v/>
      </c>
      <c r="AV227" s="3" t="str">
        <f t="shared" ca="1" si="9571"/>
        <v/>
      </c>
      <c r="AW227" s="5" t="str" cm="1">
        <f t="array" aca="1" ref="AW227" ca="1">IF($B227="","",IF(AV227=0,0,IF(DD_Payment="",0,IF(AV227&lt;_xlfn.IFS(DD_Frequency="Monthly",1,DD_Frequency="Quarterly",IF(MONTH(AV$2)=1,1,IF(MONTH(AV$2)=4,1,IF(MONTH(AV$2)=7,1,IF(MONTH(AV$2)=10,1,0)))),DD_Frequency="Annually",IF(MONTH(AV$2)=1,1,0))*DD_Payment,AV227,_xlfn.IFS(DD_Frequency="Monthly",1,DD_Frequency="Quarterly",IF(MONTH(AV$2)=1,1,IF(MONTH(AV$2)=4,1,IF(MONTH(AV$2)=7,1,IF(MONTH(AV$2)=10,1,0)))),DD_Frequency="Annually",IF(MONTH(AV$2)=1,1,0))*DD_Payment))))</f>
        <v/>
      </c>
      <c r="AX227" s="3" t="str">
        <f t="shared" ref="AX227" ca="1" si="11037">IF($B227="","",IF(AV227&gt;AW227,(AV227-AW227/2)*(rate_A*(AX$1/365)),0))</f>
        <v/>
      </c>
      <c r="AY227" s="3" t="str">
        <f t="shared" ca="1" si="9667"/>
        <v/>
      </c>
      <c r="AZ227" s="3" t="str">
        <f t="shared" ref="AZ227" ca="1" si="11038">IF($B227="","",AK227*(1+rate_A*AX$1/365))</f>
        <v/>
      </c>
      <c r="BA227" s="3" t="str">
        <f t="shared" ref="BA227" ca="1" si="11039">IF($B227="","",AL227*(1+rate_A*AX$1/365))</f>
        <v/>
      </c>
      <c r="BB227" s="3" t="str">
        <f t="shared" ref="BB227" ca="1" si="11040">IF($B227="","",AM227*(1+rate_joint*AX$1/365))</f>
        <v/>
      </c>
      <c r="BC227" s="5" t="str">
        <f t="shared" ca="1" si="9671"/>
        <v/>
      </c>
      <c r="BD227" s="5" t="str" cm="1">
        <f t="array" aca="1" ref="BD227" ca="1">IF(BC227="","",_xlfn.IFS(BC227&lt;='Hidden inputs'!$C$15,BC227*'Hidden inputs'!$D$15,BC227&lt;='Hidden inputs'!$C$16,'Hidden inputs'!$C$15*'Hidden inputs'!$D$15+(BC227-'Hidden inputs'!$B$16)*'Hidden inputs'!$D$16,BC227&lt;='Hidden inputs'!$C$17,'Hidden inputs'!$C$15*'Hidden inputs'!$D$15+('Hidden inputs'!$C$16-'Hidden inputs'!$B$16)*'Hidden inputs'!$D$16+(BC227-'Hidden inputs'!$B$17)*'Hidden inputs'!$D$17,BC227&gt;'Hidden inputs'!$B$18,'Hidden inputs'!$C$15*'Hidden inputs'!$D$15+('Hidden inputs'!$C$16-'Hidden inputs'!$B$16)*'Hidden inputs'!$D$16+('Hidden inputs'!$C$17-'Hidden inputs'!$B$17)*'Hidden inputs'!$D$17+(BC227-'Hidden inputs'!$B$18)*'Hidden inputs'!$D$18))</f>
        <v/>
      </c>
      <c r="BE227" s="10" t="str">
        <f t="shared" ca="1" si="9672"/>
        <v/>
      </c>
      <c r="BF227" s="5" t="str">
        <f t="shared" ca="1" si="9576"/>
        <v/>
      </c>
      <c r="BG227" s="5" t="str">
        <f t="shared" ca="1" si="9577"/>
        <v/>
      </c>
      <c r="BH227" s="5" t="str">
        <f ca="1">IF($B227="","",'Hidden inputs'!$D$11*AY227+'Hidden inputs'!$E$11*AZ227)</f>
        <v/>
      </c>
      <c r="BI227" s="11" t="str">
        <f t="shared" ca="1" si="9504"/>
        <v/>
      </c>
      <c r="BJ227" s="9" t="str">
        <f t="shared" ca="1" si="9578"/>
        <v/>
      </c>
      <c r="BK227" s="3" t="str">
        <f t="shared" ca="1" si="9579"/>
        <v/>
      </c>
      <c r="BL227" s="5" t="str" cm="1">
        <f t="array" aca="1" ref="BL227" ca="1">IF($B227="","",IF(BK227=0,0,IF(DD_Payment="",0,IF(BK227&lt;_xlfn.IFS(DD_Frequency="Monthly",1,DD_Frequency="Quarterly",IF(MONTH(BK$2)=1,1,IF(MONTH(BK$2)=4,1,IF(MONTH(BK$2)=7,1,IF(MONTH(BK$2)=10,1,0)))),DD_Frequency="Annually",IF(MONTH(BK$2)=1,1,0))*DD_Payment,BK227,_xlfn.IFS(DD_Frequency="Monthly",1,DD_Frequency="Quarterly",IF(MONTH(BK$2)=1,1,IF(MONTH(BK$2)=4,1,IF(MONTH(BK$2)=7,1,IF(MONTH(BK$2)=10,1,0)))),DD_Frequency="Annually",IF(MONTH(BK$2)=1,1,0))*DD_Payment))))</f>
        <v/>
      </c>
      <c r="BM227" s="3" t="str">
        <f t="shared" ref="BM227" ca="1" si="11041">IF($B227="","",IF(BK227&gt;BL227,(BK227-BL227/2)*(rate_A*(BM$1/365)),0))</f>
        <v/>
      </c>
      <c r="BN227" s="3" t="str">
        <f t="shared" ca="1" si="9674"/>
        <v/>
      </c>
      <c r="BO227" s="3" t="str">
        <f t="shared" ref="BO227" ca="1" si="11042">IF($B227="","",AZ227*(1+rate_A*BM$1/365))</f>
        <v/>
      </c>
      <c r="BP227" s="3" t="str">
        <f t="shared" ref="BP227" ca="1" si="11043">IF($B227="","",BA227*(1+rate_A*BM$1/365))</f>
        <v/>
      </c>
      <c r="BQ227" s="3" t="str">
        <f t="shared" ref="BQ227" ca="1" si="11044">IF($B227="","",BB227*(1+rate_joint*BM$1/365))</f>
        <v/>
      </c>
      <c r="BR227" s="5" t="str">
        <f t="shared" ca="1" si="9678"/>
        <v/>
      </c>
      <c r="BS227" s="5" t="str" cm="1">
        <f t="array" aca="1" ref="BS227" ca="1">IF(BR227="","",_xlfn.IFS(BR227&lt;='Hidden inputs'!$C$15,BR227*'Hidden inputs'!$D$15,BR227&lt;='Hidden inputs'!$C$16,'Hidden inputs'!$C$15*'Hidden inputs'!$D$15+(BR227-'Hidden inputs'!$B$16)*'Hidden inputs'!$D$16,BR227&lt;='Hidden inputs'!$C$17,'Hidden inputs'!$C$15*'Hidden inputs'!$D$15+('Hidden inputs'!$C$16-'Hidden inputs'!$B$16)*'Hidden inputs'!$D$16+(BR227-'Hidden inputs'!$B$17)*'Hidden inputs'!$D$17,BR227&gt;'Hidden inputs'!$B$18,'Hidden inputs'!$C$15*'Hidden inputs'!$D$15+('Hidden inputs'!$C$16-'Hidden inputs'!$B$16)*'Hidden inputs'!$D$16+('Hidden inputs'!$C$17-'Hidden inputs'!$B$17)*'Hidden inputs'!$D$17+(BR227-'Hidden inputs'!$B$18)*'Hidden inputs'!$D$18))</f>
        <v/>
      </c>
      <c r="BT227" s="10" t="str">
        <f t="shared" ca="1" si="9679"/>
        <v/>
      </c>
      <c r="BU227" s="5" t="str">
        <f t="shared" ca="1" si="9584"/>
        <v/>
      </c>
      <c r="BV227" s="5" t="str">
        <f t="shared" ca="1" si="9585"/>
        <v/>
      </c>
      <c r="BW227" s="5" t="str">
        <f ca="1">IF($B227="","",'Hidden inputs'!$D$11*BN227+'Hidden inputs'!$E$11*BO227)</f>
        <v/>
      </c>
      <c r="BX227" s="11" t="str">
        <f t="shared" ca="1" si="9509"/>
        <v/>
      </c>
      <c r="BY227" s="9" t="str">
        <f t="shared" ca="1" si="9586"/>
        <v/>
      </c>
      <c r="BZ227" s="3" t="str">
        <f t="shared" ca="1" si="9587"/>
        <v/>
      </c>
      <c r="CA227" s="5" t="str" cm="1">
        <f t="array" aca="1" ref="CA227" ca="1">IF($B227="","",IF(BZ227=0,0,IF(DD_Payment="",0,IF(BZ227&lt;_xlfn.IFS(DD_Frequency="Monthly",1,DD_Frequency="Quarterly",IF(MONTH(BZ$2)=1,1,IF(MONTH(BZ$2)=4,1,IF(MONTH(BZ$2)=7,1,IF(MONTH(BZ$2)=10,1,0)))),DD_Frequency="Annually",IF(MONTH(BZ$2)=1,1,0))*DD_Payment,BZ227,_xlfn.IFS(DD_Frequency="Monthly",1,DD_Frequency="Quarterly",IF(MONTH(BZ$2)=1,1,IF(MONTH(BZ$2)=4,1,IF(MONTH(BZ$2)=7,1,IF(MONTH(BZ$2)=10,1,0)))),DD_Frequency="Annually",IF(MONTH(BZ$2)=1,1,0))*DD_Payment))))</f>
        <v/>
      </c>
      <c r="CB227" s="3" t="str">
        <f t="shared" ref="CB227" ca="1" si="11045">IF($B227="","",IF(BZ227&gt;CA227,(BZ227-CA227/2)*(rate_A*(CB$1/365)),0))</f>
        <v/>
      </c>
      <c r="CC227" s="3" t="str">
        <f t="shared" ca="1" si="9681"/>
        <v/>
      </c>
      <c r="CD227" s="3" t="str">
        <f t="shared" ref="CD227" ca="1" si="11046">IF($B227="","",BO227*(1+rate_A*CB$1/365))</f>
        <v/>
      </c>
      <c r="CE227" s="3" t="str">
        <f t="shared" ref="CE227" ca="1" si="11047">IF($B227="","",BP227*(1+rate_A*CB$1/365))</f>
        <v/>
      </c>
      <c r="CF227" s="3" t="str">
        <f t="shared" ref="CF227" ca="1" si="11048">IF($B227="","",BQ227*(1+rate_joint*CB$1/365))</f>
        <v/>
      </c>
      <c r="CG227" s="5" t="str">
        <f t="shared" ca="1" si="9685"/>
        <v/>
      </c>
      <c r="CH227" s="5" t="str" cm="1">
        <f t="array" aca="1" ref="CH227" ca="1">IF(CG227="","",_xlfn.IFS(CG227&lt;='Hidden inputs'!$C$15,CG227*'Hidden inputs'!$D$15,CG227&lt;='Hidden inputs'!$C$16,'Hidden inputs'!$C$15*'Hidden inputs'!$D$15+(CG227-'Hidden inputs'!$B$16)*'Hidden inputs'!$D$16,CG227&lt;='Hidden inputs'!$C$17,'Hidden inputs'!$C$15*'Hidden inputs'!$D$15+('Hidden inputs'!$C$16-'Hidden inputs'!$B$16)*'Hidden inputs'!$D$16+(CG227-'Hidden inputs'!$B$17)*'Hidden inputs'!$D$17,CG227&gt;'Hidden inputs'!$B$18,'Hidden inputs'!$C$15*'Hidden inputs'!$D$15+('Hidden inputs'!$C$16-'Hidden inputs'!$B$16)*'Hidden inputs'!$D$16+('Hidden inputs'!$C$17-'Hidden inputs'!$B$17)*'Hidden inputs'!$D$17+(CG227-'Hidden inputs'!$B$18)*'Hidden inputs'!$D$18))</f>
        <v/>
      </c>
      <c r="CI227" s="10" t="str">
        <f t="shared" ca="1" si="9686"/>
        <v/>
      </c>
      <c r="CJ227" s="5" t="str">
        <f t="shared" ca="1" si="9592"/>
        <v/>
      </c>
      <c r="CK227" s="5" t="str">
        <f t="shared" ca="1" si="9593"/>
        <v/>
      </c>
      <c r="CL227" s="5" t="str">
        <f ca="1">IF($B227="","",'Hidden inputs'!$D$11*CC227+'Hidden inputs'!$E$11*CD227)</f>
        <v/>
      </c>
      <c r="CM227" s="11" t="str">
        <f t="shared" ca="1" si="9514"/>
        <v/>
      </c>
      <c r="CN227" s="9" t="str">
        <f t="shared" ca="1" si="9594"/>
        <v/>
      </c>
      <c r="CO227" s="3" t="str">
        <f t="shared" ca="1" si="9595"/>
        <v/>
      </c>
      <c r="CP227" s="5" t="str" cm="1">
        <f t="array" aca="1" ref="CP227" ca="1">IF($B227="","",IF(CO227=0,0,IF(DD_Payment="",0,IF(CO227&lt;_xlfn.IFS(DD_Frequency="Monthly",1,DD_Frequency="Quarterly",IF(MONTH(CO$2)=1,1,IF(MONTH(CO$2)=4,1,IF(MONTH(CO$2)=7,1,IF(MONTH(CO$2)=10,1,0)))),DD_Frequency="Annually",IF(MONTH(CO$2)=1,1,0))*DD_Payment,CO227,_xlfn.IFS(DD_Frequency="Monthly",1,DD_Frequency="Quarterly",IF(MONTH(CO$2)=1,1,IF(MONTH(CO$2)=4,1,IF(MONTH(CO$2)=7,1,IF(MONTH(CO$2)=10,1,0)))),DD_Frequency="Annually",IF(MONTH(CO$2)=1,1,0))*DD_Payment))))</f>
        <v/>
      </c>
      <c r="CQ227" s="3" t="str">
        <f t="shared" ref="CQ227" ca="1" si="11049">IF($B227="","",IF(CO227&gt;CP227,(CO227-CP227/2)*(rate_A*(CQ$1/365)),0))</f>
        <v/>
      </c>
      <c r="CR227" s="3" t="str">
        <f t="shared" ca="1" si="9688"/>
        <v/>
      </c>
      <c r="CS227" s="3" t="str">
        <f t="shared" ref="CS227" ca="1" si="11050">IF($B227="","",CD227*(1+rate_A*CQ$1/365))</f>
        <v/>
      </c>
      <c r="CT227" s="3" t="str">
        <f t="shared" ref="CT227" ca="1" si="11051">IF($B227="","",CE227*(1+rate_A*CQ$1/365))</f>
        <v/>
      </c>
      <c r="CU227" s="3" t="str">
        <f t="shared" ref="CU227" ca="1" si="11052">IF($B227="","",CF227*(1+rate_joint*CQ$1/365))</f>
        <v/>
      </c>
      <c r="CV227" s="5" t="str">
        <f t="shared" ca="1" si="9692"/>
        <v/>
      </c>
      <c r="CW227" s="5" t="str" cm="1">
        <f t="array" aca="1" ref="CW227" ca="1">IF(CV227="","",_xlfn.IFS(CV227&lt;='Hidden inputs'!$C$15,CV227*'Hidden inputs'!$D$15,CV227&lt;='Hidden inputs'!$C$16,'Hidden inputs'!$C$15*'Hidden inputs'!$D$15+(CV227-'Hidden inputs'!$B$16)*'Hidden inputs'!$D$16,CV227&lt;='Hidden inputs'!$C$17,'Hidden inputs'!$C$15*'Hidden inputs'!$D$15+('Hidden inputs'!$C$16-'Hidden inputs'!$B$16)*'Hidden inputs'!$D$16+(CV227-'Hidden inputs'!$B$17)*'Hidden inputs'!$D$17,CV227&gt;'Hidden inputs'!$B$18,'Hidden inputs'!$C$15*'Hidden inputs'!$D$15+('Hidden inputs'!$C$16-'Hidden inputs'!$B$16)*'Hidden inputs'!$D$16+('Hidden inputs'!$C$17-'Hidden inputs'!$B$17)*'Hidden inputs'!$D$17+(CV227-'Hidden inputs'!$B$18)*'Hidden inputs'!$D$18))</f>
        <v/>
      </c>
      <c r="CX227" s="10" t="str">
        <f t="shared" ca="1" si="9693"/>
        <v/>
      </c>
      <c r="CY227" s="5" t="str">
        <f t="shared" ca="1" si="9600"/>
        <v/>
      </c>
      <c r="CZ227" s="5" t="str">
        <f t="shared" ca="1" si="9601"/>
        <v/>
      </c>
      <c r="DA227" s="5" t="str">
        <f ca="1">IF($B227="","",'Hidden inputs'!$D$11*CR227+'Hidden inputs'!$E$11*CS227)</f>
        <v/>
      </c>
      <c r="DB227" s="11" t="str">
        <f t="shared" ca="1" si="9519"/>
        <v/>
      </c>
      <c r="DC227" s="9" t="str">
        <f t="shared" ca="1" si="9602"/>
        <v/>
      </c>
      <c r="DD227" s="3" t="str">
        <f t="shared" ca="1" si="9603"/>
        <v/>
      </c>
      <c r="DE227" s="5" t="str" cm="1">
        <f t="array" aca="1" ref="DE227" ca="1">IF($B227="","",IF(DD227=0,0,IF(DD_Payment="",0,IF(DD227&lt;_xlfn.IFS(DD_Frequency="Monthly",1,DD_Frequency="Quarterly",IF(MONTH(DD$2)=1,1,IF(MONTH(DD$2)=4,1,IF(MONTH(DD$2)=7,1,IF(MONTH(DD$2)=10,1,0)))),DD_Frequency="Annually",IF(MONTH(DD$2)=1,1,0))*DD_Payment,DD227,_xlfn.IFS(DD_Frequency="Monthly",1,DD_Frequency="Quarterly",IF(MONTH(DD$2)=1,1,IF(MONTH(DD$2)=4,1,IF(MONTH(DD$2)=7,1,IF(MONTH(DD$2)=10,1,0)))),DD_Frequency="Annually",IF(MONTH(DD$2)=1,1,0))*DD_Payment))))</f>
        <v/>
      </c>
      <c r="DF227" s="3" t="str">
        <f t="shared" ref="DF227" ca="1" si="11053">IF($B227="","",IF(DD227&gt;DE227,(DD227-DE227/2)*(rate_A*(DF$1/365)),0))</f>
        <v/>
      </c>
      <c r="DG227" s="3" t="str">
        <f t="shared" ca="1" si="9695"/>
        <v/>
      </c>
      <c r="DH227" s="3" t="str">
        <f t="shared" ref="DH227" ca="1" si="11054">IF($B227="","",CS227*(1+rate_A*DF$1/365))</f>
        <v/>
      </c>
      <c r="DI227" s="3" t="str">
        <f t="shared" ref="DI227" ca="1" si="11055">IF($B227="","",CT227*(1+rate_A*DF$1/365))</f>
        <v/>
      </c>
      <c r="DJ227" s="3" t="str">
        <f t="shared" ref="DJ227" ca="1" si="11056">IF($B227="","",CU227*(1+rate_joint*DF$1/365))</f>
        <v/>
      </c>
      <c r="DK227" s="5" t="str">
        <f t="shared" ca="1" si="9699"/>
        <v/>
      </c>
      <c r="DL227" s="5" t="str" cm="1">
        <f t="array" aca="1" ref="DL227" ca="1">IF(DK227="","",_xlfn.IFS(DK227&lt;='Hidden inputs'!$C$15,DK227*'Hidden inputs'!$D$15,DK227&lt;='Hidden inputs'!$C$16,'Hidden inputs'!$C$15*'Hidden inputs'!$D$15+(DK227-'Hidden inputs'!$B$16)*'Hidden inputs'!$D$16,DK227&lt;='Hidden inputs'!$C$17,'Hidden inputs'!$C$15*'Hidden inputs'!$D$15+('Hidden inputs'!$C$16-'Hidden inputs'!$B$16)*'Hidden inputs'!$D$16+(DK227-'Hidden inputs'!$B$17)*'Hidden inputs'!$D$17,DK227&gt;'Hidden inputs'!$B$18,'Hidden inputs'!$C$15*'Hidden inputs'!$D$15+('Hidden inputs'!$C$16-'Hidden inputs'!$B$16)*'Hidden inputs'!$D$16+('Hidden inputs'!$C$17-'Hidden inputs'!$B$17)*'Hidden inputs'!$D$17+(DK227-'Hidden inputs'!$B$18)*'Hidden inputs'!$D$18))</f>
        <v/>
      </c>
      <c r="DM227" s="10" t="str">
        <f t="shared" ca="1" si="9700"/>
        <v/>
      </c>
      <c r="DN227" s="5" t="str">
        <f t="shared" ca="1" si="9608"/>
        <v/>
      </c>
      <c r="DO227" s="5" t="str">
        <f t="shared" ca="1" si="9609"/>
        <v/>
      </c>
      <c r="DP227" s="5" t="str">
        <f ca="1">IF($B227="","",'Hidden inputs'!$D$11*DG227+'Hidden inputs'!$E$11*DH227)</f>
        <v/>
      </c>
      <c r="DQ227" s="11" t="str">
        <f t="shared" ca="1" si="9524"/>
        <v/>
      </c>
      <c r="DR227" s="9" t="str">
        <f t="shared" ca="1" si="9610"/>
        <v/>
      </c>
      <c r="DS227" s="3" t="str">
        <f t="shared" ca="1" si="9611"/>
        <v/>
      </c>
      <c r="DT227" s="5" t="str" cm="1">
        <f t="array" aca="1" ref="DT227" ca="1">IF($B227="","",IF(DS227=0,0,IF(DD_Payment="",0,IF(DS227&lt;_xlfn.IFS(DD_Frequency="Monthly",1,DD_Frequency="Quarterly",IF(MONTH(DS$2)=1,1,IF(MONTH(DS$2)=4,1,IF(MONTH(DS$2)=7,1,IF(MONTH(DS$2)=10,1,0)))),DD_Frequency="Annually",IF(MONTH(DS$2)=1,1,0))*DD_Payment,DS227,_xlfn.IFS(DD_Frequency="Monthly",1,DD_Frequency="Quarterly",IF(MONTH(DS$2)=1,1,IF(MONTH(DS$2)=4,1,IF(MONTH(DS$2)=7,1,IF(MONTH(DS$2)=10,1,0)))),DD_Frequency="Annually",IF(MONTH(DS$2)=1,1,0))*DD_Payment))))</f>
        <v/>
      </c>
      <c r="DU227" s="3" t="str">
        <f t="shared" ref="DU227" ca="1" si="11057">IF($B227="","",IF(DS227&gt;DT227,(DS227-DT227/2)*(rate_A*(DU$1/365)),0))</f>
        <v/>
      </c>
      <c r="DV227" s="3" t="str">
        <f t="shared" ca="1" si="9702"/>
        <v/>
      </c>
      <c r="DW227" s="3" t="str">
        <f t="shared" ref="DW227" ca="1" si="11058">IF($B227="","",DH227*(1+rate_A*DU$1/365))</f>
        <v/>
      </c>
      <c r="DX227" s="3" t="str">
        <f t="shared" ref="DX227" ca="1" si="11059">IF($B227="","",DI227*(1+rate_A*DU$1/365))</f>
        <v/>
      </c>
      <c r="DY227" s="3" t="str">
        <f t="shared" ref="DY227" ca="1" si="11060">IF($B227="","",DJ227*(1+rate_joint*DU$1/365))</f>
        <v/>
      </c>
      <c r="DZ227" s="5" t="str">
        <f t="shared" ca="1" si="9706"/>
        <v/>
      </c>
      <c r="EA227" s="5" t="str" cm="1">
        <f t="array" aca="1" ref="EA227" ca="1">IF(DZ227="","",_xlfn.IFS(DZ227&lt;='Hidden inputs'!$C$15,DZ227*'Hidden inputs'!$D$15,DZ227&lt;='Hidden inputs'!$C$16,'Hidden inputs'!$C$15*'Hidden inputs'!$D$15+(DZ227-'Hidden inputs'!$B$16)*'Hidden inputs'!$D$16,DZ227&lt;='Hidden inputs'!$C$17,'Hidden inputs'!$C$15*'Hidden inputs'!$D$15+('Hidden inputs'!$C$16-'Hidden inputs'!$B$16)*'Hidden inputs'!$D$16+(DZ227-'Hidden inputs'!$B$17)*'Hidden inputs'!$D$17,DZ227&gt;'Hidden inputs'!$B$18,'Hidden inputs'!$C$15*'Hidden inputs'!$D$15+('Hidden inputs'!$C$16-'Hidden inputs'!$B$16)*'Hidden inputs'!$D$16+('Hidden inputs'!$C$17-'Hidden inputs'!$B$17)*'Hidden inputs'!$D$17+(DZ227-'Hidden inputs'!$B$18)*'Hidden inputs'!$D$18))</f>
        <v/>
      </c>
      <c r="EB227" s="10" t="str">
        <f t="shared" ca="1" si="9707"/>
        <v/>
      </c>
      <c r="EC227" s="5" t="str">
        <f t="shared" ca="1" si="9616"/>
        <v/>
      </c>
      <c r="ED227" s="5" t="str">
        <f t="shared" ca="1" si="9617"/>
        <v/>
      </c>
      <c r="EE227" s="5" t="str">
        <f ca="1">IF($B227="","",'Hidden inputs'!$D$11*DV227+'Hidden inputs'!$E$11*DW227)</f>
        <v/>
      </c>
      <c r="EF227" s="11" t="str">
        <f t="shared" ca="1" si="9529"/>
        <v/>
      </c>
      <c r="EG227" s="9" t="str">
        <f t="shared" ca="1" si="9618"/>
        <v/>
      </c>
      <c r="EH227" s="3" t="str">
        <f t="shared" ca="1" si="9619"/>
        <v/>
      </c>
      <c r="EI227" s="5" t="str" cm="1">
        <f t="array" aca="1" ref="EI227" ca="1">IF($B227="","",IF(EH227=0,0,IF(DD_Payment="",0,IF(EH227&lt;_xlfn.IFS(DD_Frequency="Monthly",1,DD_Frequency="Quarterly",IF(MONTH(EH$2)=1,1,IF(MONTH(EH$2)=4,1,IF(MONTH(EH$2)=7,1,IF(MONTH(EH$2)=10,1,0)))),DD_Frequency="Annually",IF(MONTH(EH$2)=1,1,0))*DD_Payment,EH227,_xlfn.IFS(DD_Frequency="Monthly",1,DD_Frequency="Quarterly",IF(MONTH(EH$2)=1,1,IF(MONTH(EH$2)=4,1,IF(MONTH(EH$2)=7,1,IF(MONTH(EH$2)=10,1,0)))),DD_Frequency="Annually",IF(MONTH(EH$2)=1,1,0))*DD_Payment))))</f>
        <v/>
      </c>
      <c r="EJ227" s="3" t="str">
        <f t="shared" ref="EJ227" ca="1" si="11061">IF($B227="","",IF(EH227&gt;EI227,(EH227-EI227/2)*(rate_A*(EJ$1/365)),0))</f>
        <v/>
      </c>
      <c r="EK227" s="3" t="str">
        <f t="shared" ca="1" si="9709"/>
        <v/>
      </c>
      <c r="EL227" s="3" t="str">
        <f t="shared" ref="EL227" ca="1" si="11062">IF($B227="","",DW227*(1+rate_A*EJ$1/365))</f>
        <v/>
      </c>
      <c r="EM227" s="3" t="str">
        <f t="shared" ref="EM227" ca="1" si="11063">IF($B227="","",DX227*(1+rate_A*EJ$1/365))</f>
        <v/>
      </c>
      <c r="EN227" s="3" t="str">
        <f t="shared" ref="EN227" ca="1" si="11064">IF($B227="","",DY227*(1+rate_joint*EJ$1/365))</f>
        <v/>
      </c>
      <c r="EO227" s="5" t="str">
        <f t="shared" ca="1" si="9713"/>
        <v/>
      </c>
      <c r="EP227" s="5" t="str" cm="1">
        <f t="array" aca="1" ref="EP227" ca="1">IF(EO227="","",_xlfn.IFS(EO227&lt;='Hidden inputs'!$C$15,EO227*'Hidden inputs'!$D$15,EO227&lt;='Hidden inputs'!$C$16,'Hidden inputs'!$C$15*'Hidden inputs'!$D$15+(EO227-'Hidden inputs'!$B$16)*'Hidden inputs'!$D$16,EO227&lt;='Hidden inputs'!$C$17,'Hidden inputs'!$C$15*'Hidden inputs'!$D$15+('Hidden inputs'!$C$16-'Hidden inputs'!$B$16)*'Hidden inputs'!$D$16+(EO227-'Hidden inputs'!$B$17)*'Hidden inputs'!$D$17,EO227&gt;'Hidden inputs'!$B$18,'Hidden inputs'!$C$15*'Hidden inputs'!$D$15+('Hidden inputs'!$C$16-'Hidden inputs'!$B$16)*'Hidden inputs'!$D$16+('Hidden inputs'!$C$17-'Hidden inputs'!$B$17)*'Hidden inputs'!$D$17+(EO227-'Hidden inputs'!$B$18)*'Hidden inputs'!$D$18))</f>
        <v/>
      </c>
      <c r="EQ227" s="10" t="str">
        <f t="shared" ca="1" si="9714"/>
        <v/>
      </c>
      <c r="ER227" s="5" t="str">
        <f t="shared" ca="1" si="9624"/>
        <v/>
      </c>
      <c r="ES227" s="5" t="str">
        <f t="shared" ca="1" si="9625"/>
        <v/>
      </c>
      <c r="ET227" s="5" t="str">
        <f ca="1">IF($B227="","",'Hidden inputs'!$D$11*EK227+'Hidden inputs'!$E$11*EL227)</f>
        <v/>
      </c>
      <c r="EU227" s="11" t="str">
        <f t="shared" ca="1" si="9534"/>
        <v/>
      </c>
      <c r="EV227" s="9" t="str">
        <f t="shared" ca="1" si="9626"/>
        <v/>
      </c>
      <c r="EW227" s="3" t="str">
        <f t="shared" ca="1" si="9627"/>
        <v/>
      </c>
      <c r="EX227" s="5" t="str" cm="1">
        <f t="array" aca="1" ref="EX227" ca="1">IF($B227="","",IF(EW227=0,0,IF(DD_Payment="",0,IF(EW227&lt;_xlfn.IFS(DD_Frequency="Monthly",1,DD_Frequency="Quarterly",IF(MONTH(EW$2)=1,1,IF(MONTH(EW$2)=4,1,IF(MONTH(EW$2)=7,1,IF(MONTH(EW$2)=10,1,0)))),DD_Frequency="Annually",IF(MONTH(EW$2)=1,1,0))*DD_Payment,EW227,_xlfn.IFS(DD_Frequency="Monthly",1,DD_Frequency="Quarterly",IF(MONTH(EW$2)=1,1,IF(MONTH(EW$2)=4,1,IF(MONTH(EW$2)=7,1,IF(MONTH(EW$2)=10,1,0)))),DD_Frequency="Annually",IF(MONTH(EW$2)=1,1,0))*DD_Payment))))</f>
        <v/>
      </c>
      <c r="EY227" s="3" t="str">
        <f t="shared" ref="EY227" ca="1" si="11065">IF($B227="","",IF(EW227&gt;EX227,(EW227-EX227/2)*(rate_A*(EY$1/365)),0))</f>
        <v/>
      </c>
      <c r="EZ227" s="3" t="str">
        <f t="shared" ca="1" si="9716"/>
        <v/>
      </c>
      <c r="FA227" s="3" t="str">
        <f t="shared" ref="FA227" ca="1" si="11066">IF($B227="","",EL227*(1+rate_A*EY$1/365))</f>
        <v/>
      </c>
      <c r="FB227" s="3" t="str">
        <f t="shared" ref="FB227" ca="1" si="11067">IF($B227="","",EM227*(1+rate_A*EY$1/365))</f>
        <v/>
      </c>
      <c r="FC227" s="3" t="str">
        <f t="shared" ref="FC227" ca="1" si="11068">IF($B227="","",EN227*(1+rate_joint*EY$1/365))</f>
        <v/>
      </c>
      <c r="FD227" s="5" t="str">
        <f t="shared" ca="1" si="9720"/>
        <v/>
      </c>
      <c r="FE227" s="5" t="str" cm="1">
        <f t="array" aca="1" ref="FE227" ca="1">IF(FD227="","",_xlfn.IFS(FD227&lt;='Hidden inputs'!$C$15,FD227*'Hidden inputs'!$D$15,FD227&lt;='Hidden inputs'!$C$16,'Hidden inputs'!$C$15*'Hidden inputs'!$D$15+(FD227-'Hidden inputs'!$B$16)*'Hidden inputs'!$D$16,FD227&lt;='Hidden inputs'!$C$17,'Hidden inputs'!$C$15*'Hidden inputs'!$D$15+('Hidden inputs'!$C$16-'Hidden inputs'!$B$16)*'Hidden inputs'!$D$16+(FD227-'Hidden inputs'!$B$17)*'Hidden inputs'!$D$17,FD227&gt;'Hidden inputs'!$B$18,'Hidden inputs'!$C$15*'Hidden inputs'!$D$15+('Hidden inputs'!$C$16-'Hidden inputs'!$B$16)*'Hidden inputs'!$D$16+('Hidden inputs'!$C$17-'Hidden inputs'!$B$17)*'Hidden inputs'!$D$17+(FD227-'Hidden inputs'!$B$18)*'Hidden inputs'!$D$18))</f>
        <v/>
      </c>
      <c r="FF227" s="10" t="str">
        <f t="shared" ca="1" si="9721"/>
        <v/>
      </c>
      <c r="FG227" s="5" t="str">
        <f t="shared" ca="1" si="9632"/>
        <v/>
      </c>
      <c r="FH227" s="5" t="str">
        <f t="shared" ca="1" si="9633"/>
        <v/>
      </c>
      <c r="FI227" s="5" t="str">
        <f ca="1">IF($B227="","",'Hidden inputs'!$D$11*EZ227+'Hidden inputs'!$E$11*FA227)</f>
        <v/>
      </c>
      <c r="FJ227" s="11" t="str">
        <f t="shared" ca="1" si="9539"/>
        <v/>
      </c>
      <c r="FK227" s="9" t="str">
        <f t="shared" ca="1" si="9634"/>
        <v/>
      </c>
      <c r="FL227" s="3" t="str">
        <f t="shared" ca="1" si="9635"/>
        <v/>
      </c>
      <c r="FM227" s="5" t="str" cm="1">
        <f t="array" aca="1" ref="FM227" ca="1">IF($B227="","",IF(FL227=0,0,IF(DD_Payment="",0,IF(FL227&lt;_xlfn.IFS(DD_Frequency="Monthly",1,DD_Frequency="Quarterly",IF(MONTH(FL$2)=1,1,IF(MONTH(FL$2)=4,1,IF(MONTH(FL$2)=7,1,IF(MONTH(FL$2)=10,1,0)))),DD_Frequency="Annually",IF(MONTH(FL$2)=1,1,0))*DD_Payment,FL227,_xlfn.IFS(DD_Frequency="Monthly",1,DD_Frequency="Quarterly",IF(MONTH(FL$2)=1,1,IF(MONTH(FL$2)=4,1,IF(MONTH(FL$2)=7,1,IF(MONTH(FL$2)=10,1,0)))),DD_Frequency="Annually",IF(MONTH(FL$2)=1,1,0))*DD_Payment))))</f>
        <v/>
      </c>
      <c r="FN227" s="3" t="str">
        <f t="shared" ref="FN227" ca="1" si="11069">IF($B227="","",IF(FL227&gt;FM227,(FL227-FM227/2)*(rate_A*(FN$1/365)),0))</f>
        <v/>
      </c>
      <c r="FO227" s="3" t="str">
        <f t="shared" ca="1" si="9723"/>
        <v/>
      </c>
      <c r="FP227" s="3" t="str">
        <f t="shared" ref="FP227" ca="1" si="11070">IF($B227="","",FA227*(1+rate_A*FN$1/365))</f>
        <v/>
      </c>
      <c r="FQ227" s="3" t="str">
        <f t="shared" ref="FQ227" ca="1" si="11071">IF($B227="","",FB227*(1+rate_A*FN$1/365))</f>
        <v/>
      </c>
      <c r="FR227" s="3" t="str">
        <f t="shared" ref="FR227" ca="1" si="11072">IF($B227="","",FC227*(1+rate_joint*FN$1/365))</f>
        <v/>
      </c>
      <c r="FS227" s="5" t="str">
        <f t="shared" ca="1" si="9727"/>
        <v/>
      </c>
      <c r="FT227" s="5" t="str" cm="1">
        <f t="array" aca="1" ref="FT227" ca="1">IF(FS227="","",_xlfn.IFS(FS227&lt;='Hidden inputs'!$C$15,FS227*'Hidden inputs'!$D$15,FS227&lt;='Hidden inputs'!$C$16,'Hidden inputs'!$C$15*'Hidden inputs'!$D$15+(FS227-'Hidden inputs'!$B$16)*'Hidden inputs'!$D$16,FS227&lt;='Hidden inputs'!$C$17,'Hidden inputs'!$C$15*'Hidden inputs'!$D$15+('Hidden inputs'!$C$16-'Hidden inputs'!$B$16)*'Hidden inputs'!$D$16+(FS227-'Hidden inputs'!$B$17)*'Hidden inputs'!$D$17,FS227&gt;'Hidden inputs'!$B$18,'Hidden inputs'!$C$15*'Hidden inputs'!$D$15+('Hidden inputs'!$C$16-'Hidden inputs'!$B$16)*'Hidden inputs'!$D$16+('Hidden inputs'!$C$17-'Hidden inputs'!$B$17)*'Hidden inputs'!$D$17+(FS227-'Hidden inputs'!$B$18)*'Hidden inputs'!$D$18))</f>
        <v/>
      </c>
      <c r="FU227" s="10" t="str">
        <f t="shared" ca="1" si="9728"/>
        <v/>
      </c>
      <c r="FV227" s="5" t="str">
        <f t="shared" ca="1" si="9640"/>
        <v/>
      </c>
      <c r="FW227" s="5" t="str">
        <f t="shared" ca="1" si="9641"/>
        <v/>
      </c>
      <c r="FX227" s="5" t="str">
        <f ca="1">IF($B227="","",'Hidden inputs'!$D$11*FO227+'Hidden inputs'!$E$11*FP227)</f>
        <v/>
      </c>
      <c r="FY227" s="11" t="str">
        <f t="shared" ca="1" si="9544"/>
        <v/>
      </c>
      <c r="FZ227" s="9" t="str">
        <f t="shared" ca="1" si="9642"/>
        <v/>
      </c>
      <c r="GA227" s="5" t="str">
        <f t="shared" ca="1" si="9643"/>
        <v/>
      </c>
      <c r="GB227" s="5" t="str">
        <f t="shared" ca="1" si="9644"/>
        <v/>
      </c>
      <c r="GC227" s="5" t="str">
        <f t="shared" ca="1" si="9545"/>
        <v/>
      </c>
      <c r="GD227" s="5" t="str">
        <f t="shared" ca="1" si="9546"/>
        <v/>
      </c>
    </row>
    <row r="228" spans="1:186" x14ac:dyDescent="0.35">
      <c r="A228" s="2"/>
      <c r="B228" s="6" t="str">
        <f t="shared" ca="1" si="9547"/>
        <v/>
      </c>
      <c r="C228" s="5" t="str">
        <f t="shared" ca="1" si="9645"/>
        <v/>
      </c>
      <c r="D228" s="5" t="str" cm="1">
        <f t="array" aca="1" ref="D228" ca="1">IF($B228="","",IF(C228=0,0,IF(DD_Payment="",0,IF(C228&lt;_xlfn.IFS(DD_Frequency="Monthly",1,DD_Frequency="Quarterly",IF(MONTH(C$2)=1,1,IF(MONTH(C$2)=4,1,IF(MONTH(C$2)=7,1,IF(MONTH(C$2)=10,1,0)))),DD_Frequency="Annually",IF(MONTH(C$2)=1,1,0))*DD_Payment,C228,_xlfn.IFS(DD_Frequency="Monthly",1,DD_Frequency="Quarterly",IF(MONTH(C$2)=1,1,IF(MONTH(C$2)=4,1,IF(MONTH(C$2)=7,1,IF(MONTH(C$2)=10,1,0)))),DD_Frequency="Annually",IF(MONTH(C$2)=1,1,0))*DD_Payment))))</f>
        <v/>
      </c>
      <c r="E228" s="5" t="str">
        <f t="shared" ref="E228" ca="1" si="11073">IF(B228="","",IF(C228&gt;D228,(C228-D228/2)*(rate_A*(E$1/365)),0))</f>
        <v/>
      </c>
      <c r="F228" s="5" t="str">
        <f t="shared" ca="1" si="9549"/>
        <v/>
      </c>
      <c r="G228" s="5" t="str">
        <f t="shared" ref="G228" ca="1" si="11074">IF(B228="","",G227*(1+rate_A*E$1/365))</f>
        <v/>
      </c>
      <c r="H228" s="5" t="str">
        <f t="shared" ref="H228" ca="1" si="11075">IF(B228="","",H227*(1+rate_A*E$1/365))</f>
        <v/>
      </c>
      <c r="I228" s="5" t="str">
        <f t="shared" ref="I228" ca="1" si="11076">IF(B228="","",I227*(1+rate_joint*E$1/365))</f>
        <v/>
      </c>
      <c r="J228" s="5" t="str">
        <f t="shared" ca="1" si="9650"/>
        <v/>
      </c>
      <c r="K228" s="5" t="str" cm="1">
        <f t="array" aca="1" ref="K228" ca="1">IF(J228="","",_xlfn.IFS(J228&lt;='Hidden inputs'!$C$15,J228*'Hidden inputs'!$D$15,J228&lt;='Hidden inputs'!$C$16,'Hidden inputs'!$C$15*'Hidden inputs'!$D$15+(J228-'Hidden inputs'!$B$16)*'Hidden inputs'!$D$16,J228&lt;='Hidden inputs'!$C$17,'Hidden inputs'!$C$15*'Hidden inputs'!$D$15+('Hidden inputs'!$C$16-'Hidden inputs'!$B$16)*'Hidden inputs'!$D$16+(J228-'Hidden inputs'!$B$17)*'Hidden inputs'!$D$17,J228&gt;'Hidden inputs'!$B$18,'Hidden inputs'!$C$15*'Hidden inputs'!$D$15+('Hidden inputs'!$C$16-'Hidden inputs'!$B$16)*'Hidden inputs'!$D$16+('Hidden inputs'!$C$17-'Hidden inputs'!$B$17)*'Hidden inputs'!$D$17+(J228-'Hidden inputs'!$B$18)*'Hidden inputs'!$D$18))</f>
        <v/>
      </c>
      <c r="L228" s="11" t="str">
        <f t="shared" ca="1" si="9651"/>
        <v/>
      </c>
      <c r="M228" s="5" t="str">
        <f t="shared" ca="1" si="9553"/>
        <v/>
      </c>
      <c r="N228" s="5" t="str">
        <f t="shared" ca="1" si="9554"/>
        <v/>
      </c>
      <c r="O228" s="5" t="str">
        <f ca="1">IF(B228="","",'Hidden inputs'!$D$11*F228+'Hidden inputs'!$E$11*G228)</f>
        <v/>
      </c>
      <c r="P228" s="11" t="str">
        <f t="shared" ca="1" si="9488"/>
        <v/>
      </c>
      <c r="Q228" s="20" t="str">
        <f t="shared" ca="1" si="9489"/>
        <v/>
      </c>
      <c r="R228" s="3" t="str">
        <f t="shared" ca="1" si="9555"/>
        <v/>
      </c>
      <c r="S228" s="5" t="str" cm="1">
        <f t="array" aca="1" ref="S228" ca="1">IF($B228="","",IF(R228=0,0,IF(DD_Payment="",0,IF(R228&lt;_xlfn.IFS(DD_Frequency="Monthly",1,DD_Frequency="Quarterly",IF(MONTH(R$2)=1,1,IF(MONTH(R$2)=4,1,IF(MONTH(R$2)=7,1,IF(MONTH(R$2)=10,1,0)))),DD_Frequency="Annually",IF(MONTH(R$2)=1,1,0))*DD_Payment,R228,_xlfn.IFS(DD_Frequency="Monthly",1,DD_Frequency="Quarterly",IF(MONTH(R$2)=1,1,IF(MONTH(R$2)=4,1,IF(MONTH(R$2)=7,1,IF(MONTH(R$2)=10,1,0)))),DD_Frequency="Annually",IF(MONTH(R$2)=1,1,0))*DD_Payment))))</f>
        <v/>
      </c>
      <c r="T228" s="3" t="str">
        <f t="shared" ref="T228" ca="1" si="11077">IF(B228="","",IF(R228&gt;S228,(R228-S228/2)*(rate_A*((T$1+A228)/365)),0))</f>
        <v/>
      </c>
      <c r="U228" s="3" t="str">
        <f t="shared" ca="1" si="9557"/>
        <v/>
      </c>
      <c r="V228" s="3" t="str">
        <f t="shared" ref="V228" ca="1" si="11078">IF(B228="","",G228*(1+rate_A*(T$1+A228)/365))</f>
        <v/>
      </c>
      <c r="W228" s="3" t="str">
        <f t="shared" ref="W228" ca="1" si="11079">IF(B228="","",H228*(1+rate_A*(T$1+A228)/365))</f>
        <v/>
      </c>
      <c r="X228" s="3" t="str">
        <f t="shared" ref="X228" ca="1" si="11080">IF(B228="","",I228*(1+rate_joint*(T$1+A228)/365))</f>
        <v/>
      </c>
      <c r="Y228" s="5" t="str">
        <f t="shared" ca="1" si="9656"/>
        <v/>
      </c>
      <c r="Z228" s="5" t="str" cm="1">
        <f t="array" aca="1" ref="Z228" ca="1">IF(Y228="","",_xlfn.IFS(Y228&lt;='Hidden inputs'!$C$15,Y228*'Hidden inputs'!$D$15,Y228&lt;='Hidden inputs'!$C$16,'Hidden inputs'!$C$15*'Hidden inputs'!$D$15+(Y228-'Hidden inputs'!$B$16)*'Hidden inputs'!$D$16,Y228&lt;='Hidden inputs'!$C$17,'Hidden inputs'!$C$15*'Hidden inputs'!$D$15+('Hidden inputs'!$C$16-'Hidden inputs'!$B$16)*'Hidden inputs'!$D$16+(Y228-'Hidden inputs'!$B$17)*'Hidden inputs'!$D$17,Y228&gt;'Hidden inputs'!$B$18,'Hidden inputs'!$C$15*'Hidden inputs'!$D$15+('Hidden inputs'!$C$16-'Hidden inputs'!$B$16)*'Hidden inputs'!$D$16+('Hidden inputs'!$C$17-'Hidden inputs'!$B$17)*'Hidden inputs'!$D$17+(Y228-'Hidden inputs'!$B$18)*'Hidden inputs'!$D$18))</f>
        <v/>
      </c>
      <c r="AA228" s="10" t="str">
        <f t="shared" ca="1" si="9657"/>
        <v/>
      </c>
      <c r="AB228" s="5" t="str">
        <f t="shared" ca="1" si="9561"/>
        <v/>
      </c>
      <c r="AC228" s="5" t="str">
        <f t="shared" ca="1" si="9658"/>
        <v/>
      </c>
      <c r="AD228" s="5" t="str">
        <f ca="1">IF(B228="","",'Hidden inputs'!$D$11*U228+'Hidden inputs'!$E$11*V228)</f>
        <v/>
      </c>
      <c r="AE228" s="11" t="str">
        <f t="shared" ca="1" si="9494"/>
        <v/>
      </c>
      <c r="AF228" s="9" t="str">
        <f t="shared" ca="1" si="9562"/>
        <v/>
      </c>
      <c r="AG228" s="3" t="str">
        <f t="shared" ca="1" si="9563"/>
        <v/>
      </c>
      <c r="AH228" s="5" t="str" cm="1">
        <f t="array" aca="1" ref="AH228" ca="1">IF($B228="","",IF(AG228=0,0,IF(DD_Payment="",0,IF(AG228&lt;_xlfn.IFS(DD_Frequency="Monthly",1,DD_Frequency="Quarterly",IF(MONTH(AG$2)=1,1,IF(MONTH(AG$2)=4,1,IF(MONTH(AG$2)=7,1,IF(MONTH(AG$2)=10,1,0)))),DD_Frequency="Annually",IF(MONTH(AG$2)=1,1,0))*DD_Payment,AG228,_xlfn.IFS(DD_Frequency="Monthly",1,DD_Frequency="Quarterly",IF(MONTH(AG$2)=1,1,IF(MONTH(AG$2)=4,1,IF(MONTH(AG$2)=7,1,IF(MONTH(AG$2)=10,1,0)))),DD_Frequency="Annually",IF(MONTH(AG$2)=1,1,0))*DD_Payment))))</f>
        <v/>
      </c>
      <c r="AI228" s="3" t="str">
        <f t="shared" ref="AI228" ca="1" si="11081">IF($B228="","",IF(AG228&gt;AH228,(AG228-AH228/2)*(rate_A*(AI$1/365)),0))</f>
        <v/>
      </c>
      <c r="AJ228" s="3" t="str">
        <f t="shared" ca="1" si="9660"/>
        <v/>
      </c>
      <c r="AK228" s="3" t="str">
        <f t="shared" ref="AK228" ca="1" si="11082">IF($B228="","",V228*(1+rate_A*AI$1/365))</f>
        <v/>
      </c>
      <c r="AL228" s="3" t="str">
        <f t="shared" ref="AL228" ca="1" si="11083">IF($B228="","",W228*(1+rate_A*AI$1/365))</f>
        <v/>
      </c>
      <c r="AM228" s="3" t="str">
        <f t="shared" ref="AM228" ca="1" si="11084">IF($B228="","",X228*(1+rate_joint*AI$1/365))</f>
        <v/>
      </c>
      <c r="AN228" s="5" t="str">
        <f t="shared" ca="1" si="9664"/>
        <v/>
      </c>
      <c r="AO228" s="5" t="str" cm="1">
        <f t="array" aca="1" ref="AO228" ca="1">IF(AN228="","",_xlfn.IFS(AN228&lt;='Hidden inputs'!$C$15,AN228*'Hidden inputs'!$D$15,AN228&lt;='Hidden inputs'!$C$16,'Hidden inputs'!$C$15*'Hidden inputs'!$D$15+(AN228-'Hidden inputs'!$B$16)*'Hidden inputs'!$D$16,AN228&lt;='Hidden inputs'!$C$17,'Hidden inputs'!$C$15*'Hidden inputs'!$D$15+('Hidden inputs'!$C$16-'Hidden inputs'!$B$16)*'Hidden inputs'!$D$16+(AN228-'Hidden inputs'!$B$17)*'Hidden inputs'!$D$17,AN228&gt;'Hidden inputs'!$B$18,'Hidden inputs'!$C$15*'Hidden inputs'!$D$15+('Hidden inputs'!$C$16-'Hidden inputs'!$B$16)*'Hidden inputs'!$D$16+('Hidden inputs'!$C$17-'Hidden inputs'!$B$17)*'Hidden inputs'!$D$17+(AN228-'Hidden inputs'!$B$18)*'Hidden inputs'!$D$18))</f>
        <v/>
      </c>
      <c r="AP228" s="10" t="str">
        <f t="shared" ca="1" si="9665"/>
        <v/>
      </c>
      <c r="AQ228" s="5" t="str">
        <f t="shared" ca="1" si="9568"/>
        <v/>
      </c>
      <c r="AR228" s="5" t="str">
        <f t="shared" ca="1" si="9569"/>
        <v/>
      </c>
      <c r="AS228" s="5" t="str">
        <f ca="1">IF($B228="","",'Hidden inputs'!$D$11*AJ228+'Hidden inputs'!$E$11*AK228)</f>
        <v/>
      </c>
      <c r="AT228" s="11" t="str">
        <f t="shared" ca="1" si="9499"/>
        <v/>
      </c>
      <c r="AU228" s="9" t="str">
        <f t="shared" ca="1" si="9570"/>
        <v/>
      </c>
      <c r="AV228" s="3" t="str">
        <f t="shared" ca="1" si="9571"/>
        <v/>
      </c>
      <c r="AW228" s="5" t="str" cm="1">
        <f t="array" aca="1" ref="AW228" ca="1">IF($B228="","",IF(AV228=0,0,IF(DD_Payment="",0,IF(AV228&lt;_xlfn.IFS(DD_Frequency="Monthly",1,DD_Frequency="Quarterly",IF(MONTH(AV$2)=1,1,IF(MONTH(AV$2)=4,1,IF(MONTH(AV$2)=7,1,IF(MONTH(AV$2)=10,1,0)))),DD_Frequency="Annually",IF(MONTH(AV$2)=1,1,0))*DD_Payment,AV228,_xlfn.IFS(DD_Frequency="Monthly",1,DD_Frequency="Quarterly",IF(MONTH(AV$2)=1,1,IF(MONTH(AV$2)=4,1,IF(MONTH(AV$2)=7,1,IF(MONTH(AV$2)=10,1,0)))),DD_Frequency="Annually",IF(MONTH(AV$2)=1,1,0))*DD_Payment))))</f>
        <v/>
      </c>
      <c r="AX228" s="3" t="str">
        <f t="shared" ref="AX228" ca="1" si="11085">IF($B228="","",IF(AV228&gt;AW228,(AV228-AW228/2)*(rate_A*(AX$1/365)),0))</f>
        <v/>
      </c>
      <c r="AY228" s="3" t="str">
        <f t="shared" ca="1" si="9667"/>
        <v/>
      </c>
      <c r="AZ228" s="3" t="str">
        <f t="shared" ref="AZ228" ca="1" si="11086">IF($B228="","",AK228*(1+rate_A*AX$1/365))</f>
        <v/>
      </c>
      <c r="BA228" s="3" t="str">
        <f t="shared" ref="BA228" ca="1" si="11087">IF($B228="","",AL228*(1+rate_A*AX$1/365))</f>
        <v/>
      </c>
      <c r="BB228" s="3" t="str">
        <f t="shared" ref="BB228" ca="1" si="11088">IF($B228="","",AM228*(1+rate_joint*AX$1/365))</f>
        <v/>
      </c>
      <c r="BC228" s="5" t="str">
        <f t="shared" ca="1" si="9671"/>
        <v/>
      </c>
      <c r="BD228" s="5" t="str" cm="1">
        <f t="array" aca="1" ref="BD228" ca="1">IF(BC228="","",_xlfn.IFS(BC228&lt;='Hidden inputs'!$C$15,BC228*'Hidden inputs'!$D$15,BC228&lt;='Hidden inputs'!$C$16,'Hidden inputs'!$C$15*'Hidden inputs'!$D$15+(BC228-'Hidden inputs'!$B$16)*'Hidden inputs'!$D$16,BC228&lt;='Hidden inputs'!$C$17,'Hidden inputs'!$C$15*'Hidden inputs'!$D$15+('Hidden inputs'!$C$16-'Hidden inputs'!$B$16)*'Hidden inputs'!$D$16+(BC228-'Hidden inputs'!$B$17)*'Hidden inputs'!$D$17,BC228&gt;'Hidden inputs'!$B$18,'Hidden inputs'!$C$15*'Hidden inputs'!$D$15+('Hidden inputs'!$C$16-'Hidden inputs'!$B$16)*'Hidden inputs'!$D$16+('Hidden inputs'!$C$17-'Hidden inputs'!$B$17)*'Hidden inputs'!$D$17+(BC228-'Hidden inputs'!$B$18)*'Hidden inputs'!$D$18))</f>
        <v/>
      </c>
      <c r="BE228" s="10" t="str">
        <f t="shared" ca="1" si="9672"/>
        <v/>
      </c>
      <c r="BF228" s="5" t="str">
        <f t="shared" ca="1" si="9576"/>
        <v/>
      </c>
      <c r="BG228" s="5" t="str">
        <f t="shared" ca="1" si="9577"/>
        <v/>
      </c>
      <c r="BH228" s="5" t="str">
        <f ca="1">IF($B228="","",'Hidden inputs'!$D$11*AY228+'Hidden inputs'!$E$11*AZ228)</f>
        <v/>
      </c>
      <c r="BI228" s="11" t="str">
        <f t="shared" ca="1" si="9504"/>
        <v/>
      </c>
      <c r="BJ228" s="9" t="str">
        <f t="shared" ca="1" si="9578"/>
        <v/>
      </c>
      <c r="BK228" s="3" t="str">
        <f t="shared" ca="1" si="9579"/>
        <v/>
      </c>
      <c r="BL228" s="5" t="str" cm="1">
        <f t="array" aca="1" ref="BL228" ca="1">IF($B228="","",IF(BK228=0,0,IF(DD_Payment="",0,IF(BK228&lt;_xlfn.IFS(DD_Frequency="Monthly",1,DD_Frequency="Quarterly",IF(MONTH(BK$2)=1,1,IF(MONTH(BK$2)=4,1,IF(MONTH(BK$2)=7,1,IF(MONTH(BK$2)=10,1,0)))),DD_Frequency="Annually",IF(MONTH(BK$2)=1,1,0))*DD_Payment,BK228,_xlfn.IFS(DD_Frequency="Monthly",1,DD_Frequency="Quarterly",IF(MONTH(BK$2)=1,1,IF(MONTH(BK$2)=4,1,IF(MONTH(BK$2)=7,1,IF(MONTH(BK$2)=10,1,0)))),DD_Frequency="Annually",IF(MONTH(BK$2)=1,1,0))*DD_Payment))))</f>
        <v/>
      </c>
      <c r="BM228" s="3" t="str">
        <f t="shared" ref="BM228" ca="1" si="11089">IF($B228="","",IF(BK228&gt;BL228,(BK228-BL228/2)*(rate_A*(BM$1/365)),0))</f>
        <v/>
      </c>
      <c r="BN228" s="3" t="str">
        <f t="shared" ca="1" si="9674"/>
        <v/>
      </c>
      <c r="BO228" s="3" t="str">
        <f t="shared" ref="BO228" ca="1" si="11090">IF($B228="","",AZ228*(1+rate_A*BM$1/365))</f>
        <v/>
      </c>
      <c r="BP228" s="3" t="str">
        <f t="shared" ref="BP228" ca="1" si="11091">IF($B228="","",BA228*(1+rate_A*BM$1/365))</f>
        <v/>
      </c>
      <c r="BQ228" s="3" t="str">
        <f t="shared" ref="BQ228" ca="1" si="11092">IF($B228="","",BB228*(1+rate_joint*BM$1/365))</f>
        <v/>
      </c>
      <c r="BR228" s="5" t="str">
        <f t="shared" ca="1" si="9678"/>
        <v/>
      </c>
      <c r="BS228" s="5" t="str" cm="1">
        <f t="array" aca="1" ref="BS228" ca="1">IF(BR228="","",_xlfn.IFS(BR228&lt;='Hidden inputs'!$C$15,BR228*'Hidden inputs'!$D$15,BR228&lt;='Hidden inputs'!$C$16,'Hidden inputs'!$C$15*'Hidden inputs'!$D$15+(BR228-'Hidden inputs'!$B$16)*'Hidden inputs'!$D$16,BR228&lt;='Hidden inputs'!$C$17,'Hidden inputs'!$C$15*'Hidden inputs'!$D$15+('Hidden inputs'!$C$16-'Hidden inputs'!$B$16)*'Hidden inputs'!$D$16+(BR228-'Hidden inputs'!$B$17)*'Hidden inputs'!$D$17,BR228&gt;'Hidden inputs'!$B$18,'Hidden inputs'!$C$15*'Hidden inputs'!$D$15+('Hidden inputs'!$C$16-'Hidden inputs'!$B$16)*'Hidden inputs'!$D$16+('Hidden inputs'!$C$17-'Hidden inputs'!$B$17)*'Hidden inputs'!$D$17+(BR228-'Hidden inputs'!$B$18)*'Hidden inputs'!$D$18))</f>
        <v/>
      </c>
      <c r="BT228" s="10" t="str">
        <f t="shared" ca="1" si="9679"/>
        <v/>
      </c>
      <c r="BU228" s="5" t="str">
        <f t="shared" ca="1" si="9584"/>
        <v/>
      </c>
      <c r="BV228" s="5" t="str">
        <f t="shared" ca="1" si="9585"/>
        <v/>
      </c>
      <c r="BW228" s="5" t="str">
        <f ca="1">IF($B228="","",'Hidden inputs'!$D$11*BN228+'Hidden inputs'!$E$11*BO228)</f>
        <v/>
      </c>
      <c r="BX228" s="11" t="str">
        <f t="shared" ca="1" si="9509"/>
        <v/>
      </c>
      <c r="BY228" s="9" t="str">
        <f t="shared" ca="1" si="9586"/>
        <v/>
      </c>
      <c r="BZ228" s="3" t="str">
        <f t="shared" ca="1" si="9587"/>
        <v/>
      </c>
      <c r="CA228" s="5" t="str" cm="1">
        <f t="array" aca="1" ref="CA228" ca="1">IF($B228="","",IF(BZ228=0,0,IF(DD_Payment="",0,IF(BZ228&lt;_xlfn.IFS(DD_Frequency="Monthly",1,DD_Frequency="Quarterly",IF(MONTH(BZ$2)=1,1,IF(MONTH(BZ$2)=4,1,IF(MONTH(BZ$2)=7,1,IF(MONTH(BZ$2)=10,1,0)))),DD_Frequency="Annually",IF(MONTH(BZ$2)=1,1,0))*DD_Payment,BZ228,_xlfn.IFS(DD_Frequency="Monthly",1,DD_Frequency="Quarterly",IF(MONTH(BZ$2)=1,1,IF(MONTH(BZ$2)=4,1,IF(MONTH(BZ$2)=7,1,IF(MONTH(BZ$2)=10,1,0)))),DD_Frequency="Annually",IF(MONTH(BZ$2)=1,1,0))*DD_Payment))))</f>
        <v/>
      </c>
      <c r="CB228" s="3" t="str">
        <f t="shared" ref="CB228" ca="1" si="11093">IF($B228="","",IF(BZ228&gt;CA228,(BZ228-CA228/2)*(rate_A*(CB$1/365)),0))</f>
        <v/>
      </c>
      <c r="CC228" s="3" t="str">
        <f t="shared" ca="1" si="9681"/>
        <v/>
      </c>
      <c r="CD228" s="3" t="str">
        <f t="shared" ref="CD228" ca="1" si="11094">IF($B228="","",BO228*(1+rate_A*CB$1/365))</f>
        <v/>
      </c>
      <c r="CE228" s="3" t="str">
        <f t="shared" ref="CE228" ca="1" si="11095">IF($B228="","",BP228*(1+rate_A*CB$1/365))</f>
        <v/>
      </c>
      <c r="CF228" s="3" t="str">
        <f t="shared" ref="CF228" ca="1" si="11096">IF($B228="","",BQ228*(1+rate_joint*CB$1/365))</f>
        <v/>
      </c>
      <c r="CG228" s="5" t="str">
        <f t="shared" ca="1" si="9685"/>
        <v/>
      </c>
      <c r="CH228" s="5" t="str" cm="1">
        <f t="array" aca="1" ref="CH228" ca="1">IF(CG228="","",_xlfn.IFS(CG228&lt;='Hidden inputs'!$C$15,CG228*'Hidden inputs'!$D$15,CG228&lt;='Hidden inputs'!$C$16,'Hidden inputs'!$C$15*'Hidden inputs'!$D$15+(CG228-'Hidden inputs'!$B$16)*'Hidden inputs'!$D$16,CG228&lt;='Hidden inputs'!$C$17,'Hidden inputs'!$C$15*'Hidden inputs'!$D$15+('Hidden inputs'!$C$16-'Hidden inputs'!$B$16)*'Hidden inputs'!$D$16+(CG228-'Hidden inputs'!$B$17)*'Hidden inputs'!$D$17,CG228&gt;'Hidden inputs'!$B$18,'Hidden inputs'!$C$15*'Hidden inputs'!$D$15+('Hidden inputs'!$C$16-'Hidden inputs'!$B$16)*'Hidden inputs'!$D$16+('Hidden inputs'!$C$17-'Hidden inputs'!$B$17)*'Hidden inputs'!$D$17+(CG228-'Hidden inputs'!$B$18)*'Hidden inputs'!$D$18))</f>
        <v/>
      </c>
      <c r="CI228" s="10" t="str">
        <f t="shared" ca="1" si="9686"/>
        <v/>
      </c>
      <c r="CJ228" s="5" t="str">
        <f t="shared" ca="1" si="9592"/>
        <v/>
      </c>
      <c r="CK228" s="5" t="str">
        <f t="shared" ca="1" si="9593"/>
        <v/>
      </c>
      <c r="CL228" s="5" t="str">
        <f ca="1">IF($B228="","",'Hidden inputs'!$D$11*CC228+'Hidden inputs'!$E$11*CD228)</f>
        <v/>
      </c>
      <c r="CM228" s="11" t="str">
        <f t="shared" ca="1" si="9514"/>
        <v/>
      </c>
      <c r="CN228" s="9" t="str">
        <f t="shared" ca="1" si="9594"/>
        <v/>
      </c>
      <c r="CO228" s="3" t="str">
        <f t="shared" ca="1" si="9595"/>
        <v/>
      </c>
      <c r="CP228" s="5" t="str" cm="1">
        <f t="array" aca="1" ref="CP228" ca="1">IF($B228="","",IF(CO228=0,0,IF(DD_Payment="",0,IF(CO228&lt;_xlfn.IFS(DD_Frequency="Monthly",1,DD_Frequency="Quarterly",IF(MONTH(CO$2)=1,1,IF(MONTH(CO$2)=4,1,IF(MONTH(CO$2)=7,1,IF(MONTH(CO$2)=10,1,0)))),DD_Frequency="Annually",IF(MONTH(CO$2)=1,1,0))*DD_Payment,CO228,_xlfn.IFS(DD_Frequency="Monthly",1,DD_Frequency="Quarterly",IF(MONTH(CO$2)=1,1,IF(MONTH(CO$2)=4,1,IF(MONTH(CO$2)=7,1,IF(MONTH(CO$2)=10,1,0)))),DD_Frequency="Annually",IF(MONTH(CO$2)=1,1,0))*DD_Payment))))</f>
        <v/>
      </c>
      <c r="CQ228" s="3" t="str">
        <f t="shared" ref="CQ228" ca="1" si="11097">IF($B228="","",IF(CO228&gt;CP228,(CO228-CP228/2)*(rate_A*(CQ$1/365)),0))</f>
        <v/>
      </c>
      <c r="CR228" s="3" t="str">
        <f t="shared" ca="1" si="9688"/>
        <v/>
      </c>
      <c r="CS228" s="3" t="str">
        <f t="shared" ref="CS228" ca="1" si="11098">IF($B228="","",CD228*(1+rate_A*CQ$1/365))</f>
        <v/>
      </c>
      <c r="CT228" s="3" t="str">
        <f t="shared" ref="CT228" ca="1" si="11099">IF($B228="","",CE228*(1+rate_A*CQ$1/365))</f>
        <v/>
      </c>
      <c r="CU228" s="3" t="str">
        <f t="shared" ref="CU228" ca="1" si="11100">IF($B228="","",CF228*(1+rate_joint*CQ$1/365))</f>
        <v/>
      </c>
      <c r="CV228" s="5" t="str">
        <f t="shared" ca="1" si="9692"/>
        <v/>
      </c>
      <c r="CW228" s="5" t="str" cm="1">
        <f t="array" aca="1" ref="CW228" ca="1">IF(CV228="","",_xlfn.IFS(CV228&lt;='Hidden inputs'!$C$15,CV228*'Hidden inputs'!$D$15,CV228&lt;='Hidden inputs'!$C$16,'Hidden inputs'!$C$15*'Hidden inputs'!$D$15+(CV228-'Hidden inputs'!$B$16)*'Hidden inputs'!$D$16,CV228&lt;='Hidden inputs'!$C$17,'Hidden inputs'!$C$15*'Hidden inputs'!$D$15+('Hidden inputs'!$C$16-'Hidden inputs'!$B$16)*'Hidden inputs'!$D$16+(CV228-'Hidden inputs'!$B$17)*'Hidden inputs'!$D$17,CV228&gt;'Hidden inputs'!$B$18,'Hidden inputs'!$C$15*'Hidden inputs'!$D$15+('Hidden inputs'!$C$16-'Hidden inputs'!$B$16)*'Hidden inputs'!$D$16+('Hidden inputs'!$C$17-'Hidden inputs'!$B$17)*'Hidden inputs'!$D$17+(CV228-'Hidden inputs'!$B$18)*'Hidden inputs'!$D$18))</f>
        <v/>
      </c>
      <c r="CX228" s="10" t="str">
        <f t="shared" ca="1" si="9693"/>
        <v/>
      </c>
      <c r="CY228" s="5" t="str">
        <f t="shared" ca="1" si="9600"/>
        <v/>
      </c>
      <c r="CZ228" s="5" t="str">
        <f t="shared" ca="1" si="9601"/>
        <v/>
      </c>
      <c r="DA228" s="5" t="str">
        <f ca="1">IF($B228="","",'Hidden inputs'!$D$11*CR228+'Hidden inputs'!$E$11*CS228)</f>
        <v/>
      </c>
      <c r="DB228" s="11" t="str">
        <f t="shared" ca="1" si="9519"/>
        <v/>
      </c>
      <c r="DC228" s="9" t="str">
        <f t="shared" ca="1" si="9602"/>
        <v/>
      </c>
      <c r="DD228" s="3" t="str">
        <f t="shared" ca="1" si="9603"/>
        <v/>
      </c>
      <c r="DE228" s="5" t="str" cm="1">
        <f t="array" aca="1" ref="DE228" ca="1">IF($B228="","",IF(DD228=0,0,IF(DD_Payment="",0,IF(DD228&lt;_xlfn.IFS(DD_Frequency="Monthly",1,DD_Frequency="Quarterly",IF(MONTH(DD$2)=1,1,IF(MONTH(DD$2)=4,1,IF(MONTH(DD$2)=7,1,IF(MONTH(DD$2)=10,1,0)))),DD_Frequency="Annually",IF(MONTH(DD$2)=1,1,0))*DD_Payment,DD228,_xlfn.IFS(DD_Frequency="Monthly",1,DD_Frequency="Quarterly",IF(MONTH(DD$2)=1,1,IF(MONTH(DD$2)=4,1,IF(MONTH(DD$2)=7,1,IF(MONTH(DD$2)=10,1,0)))),DD_Frequency="Annually",IF(MONTH(DD$2)=1,1,0))*DD_Payment))))</f>
        <v/>
      </c>
      <c r="DF228" s="3" t="str">
        <f t="shared" ref="DF228" ca="1" si="11101">IF($B228="","",IF(DD228&gt;DE228,(DD228-DE228/2)*(rate_A*(DF$1/365)),0))</f>
        <v/>
      </c>
      <c r="DG228" s="3" t="str">
        <f t="shared" ca="1" si="9695"/>
        <v/>
      </c>
      <c r="DH228" s="3" t="str">
        <f t="shared" ref="DH228" ca="1" si="11102">IF($B228="","",CS228*(1+rate_A*DF$1/365))</f>
        <v/>
      </c>
      <c r="DI228" s="3" t="str">
        <f t="shared" ref="DI228" ca="1" si="11103">IF($B228="","",CT228*(1+rate_A*DF$1/365))</f>
        <v/>
      </c>
      <c r="DJ228" s="3" t="str">
        <f t="shared" ref="DJ228" ca="1" si="11104">IF($B228="","",CU228*(1+rate_joint*DF$1/365))</f>
        <v/>
      </c>
      <c r="DK228" s="5" t="str">
        <f t="shared" ca="1" si="9699"/>
        <v/>
      </c>
      <c r="DL228" s="5" t="str" cm="1">
        <f t="array" aca="1" ref="DL228" ca="1">IF(DK228="","",_xlfn.IFS(DK228&lt;='Hidden inputs'!$C$15,DK228*'Hidden inputs'!$D$15,DK228&lt;='Hidden inputs'!$C$16,'Hidden inputs'!$C$15*'Hidden inputs'!$D$15+(DK228-'Hidden inputs'!$B$16)*'Hidden inputs'!$D$16,DK228&lt;='Hidden inputs'!$C$17,'Hidden inputs'!$C$15*'Hidden inputs'!$D$15+('Hidden inputs'!$C$16-'Hidden inputs'!$B$16)*'Hidden inputs'!$D$16+(DK228-'Hidden inputs'!$B$17)*'Hidden inputs'!$D$17,DK228&gt;'Hidden inputs'!$B$18,'Hidden inputs'!$C$15*'Hidden inputs'!$D$15+('Hidden inputs'!$C$16-'Hidden inputs'!$B$16)*'Hidden inputs'!$D$16+('Hidden inputs'!$C$17-'Hidden inputs'!$B$17)*'Hidden inputs'!$D$17+(DK228-'Hidden inputs'!$B$18)*'Hidden inputs'!$D$18))</f>
        <v/>
      </c>
      <c r="DM228" s="10" t="str">
        <f t="shared" ca="1" si="9700"/>
        <v/>
      </c>
      <c r="DN228" s="5" t="str">
        <f t="shared" ca="1" si="9608"/>
        <v/>
      </c>
      <c r="DO228" s="5" t="str">
        <f t="shared" ca="1" si="9609"/>
        <v/>
      </c>
      <c r="DP228" s="5" t="str">
        <f ca="1">IF($B228="","",'Hidden inputs'!$D$11*DG228+'Hidden inputs'!$E$11*DH228)</f>
        <v/>
      </c>
      <c r="DQ228" s="11" t="str">
        <f t="shared" ca="1" si="9524"/>
        <v/>
      </c>
      <c r="DR228" s="9" t="str">
        <f t="shared" ca="1" si="9610"/>
        <v/>
      </c>
      <c r="DS228" s="3" t="str">
        <f t="shared" ca="1" si="9611"/>
        <v/>
      </c>
      <c r="DT228" s="5" t="str" cm="1">
        <f t="array" aca="1" ref="DT228" ca="1">IF($B228="","",IF(DS228=0,0,IF(DD_Payment="",0,IF(DS228&lt;_xlfn.IFS(DD_Frequency="Monthly",1,DD_Frequency="Quarterly",IF(MONTH(DS$2)=1,1,IF(MONTH(DS$2)=4,1,IF(MONTH(DS$2)=7,1,IF(MONTH(DS$2)=10,1,0)))),DD_Frequency="Annually",IF(MONTH(DS$2)=1,1,0))*DD_Payment,DS228,_xlfn.IFS(DD_Frequency="Monthly",1,DD_Frequency="Quarterly",IF(MONTH(DS$2)=1,1,IF(MONTH(DS$2)=4,1,IF(MONTH(DS$2)=7,1,IF(MONTH(DS$2)=10,1,0)))),DD_Frequency="Annually",IF(MONTH(DS$2)=1,1,0))*DD_Payment))))</f>
        <v/>
      </c>
      <c r="DU228" s="3" t="str">
        <f t="shared" ref="DU228" ca="1" si="11105">IF($B228="","",IF(DS228&gt;DT228,(DS228-DT228/2)*(rate_A*(DU$1/365)),0))</f>
        <v/>
      </c>
      <c r="DV228" s="3" t="str">
        <f t="shared" ca="1" si="9702"/>
        <v/>
      </c>
      <c r="DW228" s="3" t="str">
        <f t="shared" ref="DW228" ca="1" si="11106">IF($B228="","",DH228*(1+rate_A*DU$1/365))</f>
        <v/>
      </c>
      <c r="DX228" s="3" t="str">
        <f t="shared" ref="DX228" ca="1" si="11107">IF($B228="","",DI228*(1+rate_A*DU$1/365))</f>
        <v/>
      </c>
      <c r="DY228" s="3" t="str">
        <f t="shared" ref="DY228" ca="1" si="11108">IF($B228="","",DJ228*(1+rate_joint*DU$1/365))</f>
        <v/>
      </c>
      <c r="DZ228" s="5" t="str">
        <f t="shared" ca="1" si="9706"/>
        <v/>
      </c>
      <c r="EA228" s="5" t="str" cm="1">
        <f t="array" aca="1" ref="EA228" ca="1">IF(DZ228="","",_xlfn.IFS(DZ228&lt;='Hidden inputs'!$C$15,DZ228*'Hidden inputs'!$D$15,DZ228&lt;='Hidden inputs'!$C$16,'Hidden inputs'!$C$15*'Hidden inputs'!$D$15+(DZ228-'Hidden inputs'!$B$16)*'Hidden inputs'!$D$16,DZ228&lt;='Hidden inputs'!$C$17,'Hidden inputs'!$C$15*'Hidden inputs'!$D$15+('Hidden inputs'!$C$16-'Hidden inputs'!$B$16)*'Hidden inputs'!$D$16+(DZ228-'Hidden inputs'!$B$17)*'Hidden inputs'!$D$17,DZ228&gt;'Hidden inputs'!$B$18,'Hidden inputs'!$C$15*'Hidden inputs'!$D$15+('Hidden inputs'!$C$16-'Hidden inputs'!$B$16)*'Hidden inputs'!$D$16+('Hidden inputs'!$C$17-'Hidden inputs'!$B$17)*'Hidden inputs'!$D$17+(DZ228-'Hidden inputs'!$B$18)*'Hidden inputs'!$D$18))</f>
        <v/>
      </c>
      <c r="EB228" s="10" t="str">
        <f t="shared" ca="1" si="9707"/>
        <v/>
      </c>
      <c r="EC228" s="5" t="str">
        <f t="shared" ca="1" si="9616"/>
        <v/>
      </c>
      <c r="ED228" s="5" t="str">
        <f t="shared" ca="1" si="9617"/>
        <v/>
      </c>
      <c r="EE228" s="5" t="str">
        <f ca="1">IF($B228="","",'Hidden inputs'!$D$11*DV228+'Hidden inputs'!$E$11*DW228)</f>
        <v/>
      </c>
      <c r="EF228" s="11" t="str">
        <f t="shared" ca="1" si="9529"/>
        <v/>
      </c>
      <c r="EG228" s="9" t="str">
        <f t="shared" ca="1" si="9618"/>
        <v/>
      </c>
      <c r="EH228" s="3" t="str">
        <f t="shared" ca="1" si="9619"/>
        <v/>
      </c>
      <c r="EI228" s="5" t="str" cm="1">
        <f t="array" aca="1" ref="EI228" ca="1">IF($B228="","",IF(EH228=0,0,IF(DD_Payment="",0,IF(EH228&lt;_xlfn.IFS(DD_Frequency="Monthly",1,DD_Frequency="Quarterly",IF(MONTH(EH$2)=1,1,IF(MONTH(EH$2)=4,1,IF(MONTH(EH$2)=7,1,IF(MONTH(EH$2)=10,1,0)))),DD_Frequency="Annually",IF(MONTH(EH$2)=1,1,0))*DD_Payment,EH228,_xlfn.IFS(DD_Frequency="Monthly",1,DD_Frequency="Quarterly",IF(MONTH(EH$2)=1,1,IF(MONTH(EH$2)=4,1,IF(MONTH(EH$2)=7,1,IF(MONTH(EH$2)=10,1,0)))),DD_Frequency="Annually",IF(MONTH(EH$2)=1,1,0))*DD_Payment))))</f>
        <v/>
      </c>
      <c r="EJ228" s="3" t="str">
        <f t="shared" ref="EJ228" ca="1" si="11109">IF($B228="","",IF(EH228&gt;EI228,(EH228-EI228/2)*(rate_A*(EJ$1/365)),0))</f>
        <v/>
      </c>
      <c r="EK228" s="3" t="str">
        <f t="shared" ca="1" si="9709"/>
        <v/>
      </c>
      <c r="EL228" s="3" t="str">
        <f t="shared" ref="EL228" ca="1" si="11110">IF($B228="","",DW228*(1+rate_A*EJ$1/365))</f>
        <v/>
      </c>
      <c r="EM228" s="3" t="str">
        <f t="shared" ref="EM228" ca="1" si="11111">IF($B228="","",DX228*(1+rate_A*EJ$1/365))</f>
        <v/>
      </c>
      <c r="EN228" s="3" t="str">
        <f t="shared" ref="EN228" ca="1" si="11112">IF($B228="","",DY228*(1+rate_joint*EJ$1/365))</f>
        <v/>
      </c>
      <c r="EO228" s="5" t="str">
        <f t="shared" ca="1" si="9713"/>
        <v/>
      </c>
      <c r="EP228" s="5" t="str" cm="1">
        <f t="array" aca="1" ref="EP228" ca="1">IF(EO228="","",_xlfn.IFS(EO228&lt;='Hidden inputs'!$C$15,EO228*'Hidden inputs'!$D$15,EO228&lt;='Hidden inputs'!$C$16,'Hidden inputs'!$C$15*'Hidden inputs'!$D$15+(EO228-'Hidden inputs'!$B$16)*'Hidden inputs'!$D$16,EO228&lt;='Hidden inputs'!$C$17,'Hidden inputs'!$C$15*'Hidden inputs'!$D$15+('Hidden inputs'!$C$16-'Hidden inputs'!$B$16)*'Hidden inputs'!$D$16+(EO228-'Hidden inputs'!$B$17)*'Hidden inputs'!$D$17,EO228&gt;'Hidden inputs'!$B$18,'Hidden inputs'!$C$15*'Hidden inputs'!$D$15+('Hidden inputs'!$C$16-'Hidden inputs'!$B$16)*'Hidden inputs'!$D$16+('Hidden inputs'!$C$17-'Hidden inputs'!$B$17)*'Hidden inputs'!$D$17+(EO228-'Hidden inputs'!$B$18)*'Hidden inputs'!$D$18))</f>
        <v/>
      </c>
      <c r="EQ228" s="10" t="str">
        <f t="shared" ca="1" si="9714"/>
        <v/>
      </c>
      <c r="ER228" s="5" t="str">
        <f t="shared" ca="1" si="9624"/>
        <v/>
      </c>
      <c r="ES228" s="5" t="str">
        <f t="shared" ca="1" si="9625"/>
        <v/>
      </c>
      <c r="ET228" s="5" t="str">
        <f ca="1">IF($B228="","",'Hidden inputs'!$D$11*EK228+'Hidden inputs'!$E$11*EL228)</f>
        <v/>
      </c>
      <c r="EU228" s="11" t="str">
        <f t="shared" ca="1" si="9534"/>
        <v/>
      </c>
      <c r="EV228" s="9" t="str">
        <f t="shared" ca="1" si="9626"/>
        <v/>
      </c>
      <c r="EW228" s="3" t="str">
        <f t="shared" ca="1" si="9627"/>
        <v/>
      </c>
      <c r="EX228" s="5" t="str" cm="1">
        <f t="array" aca="1" ref="EX228" ca="1">IF($B228="","",IF(EW228=0,0,IF(DD_Payment="",0,IF(EW228&lt;_xlfn.IFS(DD_Frequency="Monthly",1,DD_Frequency="Quarterly",IF(MONTH(EW$2)=1,1,IF(MONTH(EW$2)=4,1,IF(MONTH(EW$2)=7,1,IF(MONTH(EW$2)=10,1,0)))),DD_Frequency="Annually",IF(MONTH(EW$2)=1,1,0))*DD_Payment,EW228,_xlfn.IFS(DD_Frequency="Monthly",1,DD_Frequency="Quarterly",IF(MONTH(EW$2)=1,1,IF(MONTH(EW$2)=4,1,IF(MONTH(EW$2)=7,1,IF(MONTH(EW$2)=10,1,0)))),DD_Frequency="Annually",IF(MONTH(EW$2)=1,1,0))*DD_Payment))))</f>
        <v/>
      </c>
      <c r="EY228" s="3" t="str">
        <f t="shared" ref="EY228" ca="1" si="11113">IF($B228="","",IF(EW228&gt;EX228,(EW228-EX228/2)*(rate_A*(EY$1/365)),0))</f>
        <v/>
      </c>
      <c r="EZ228" s="3" t="str">
        <f t="shared" ca="1" si="9716"/>
        <v/>
      </c>
      <c r="FA228" s="3" t="str">
        <f t="shared" ref="FA228" ca="1" si="11114">IF($B228="","",EL228*(1+rate_A*EY$1/365))</f>
        <v/>
      </c>
      <c r="FB228" s="3" t="str">
        <f t="shared" ref="FB228" ca="1" si="11115">IF($B228="","",EM228*(1+rate_A*EY$1/365))</f>
        <v/>
      </c>
      <c r="FC228" s="3" t="str">
        <f t="shared" ref="FC228" ca="1" si="11116">IF($B228="","",EN228*(1+rate_joint*EY$1/365))</f>
        <v/>
      </c>
      <c r="FD228" s="5" t="str">
        <f t="shared" ca="1" si="9720"/>
        <v/>
      </c>
      <c r="FE228" s="5" t="str" cm="1">
        <f t="array" aca="1" ref="FE228" ca="1">IF(FD228="","",_xlfn.IFS(FD228&lt;='Hidden inputs'!$C$15,FD228*'Hidden inputs'!$D$15,FD228&lt;='Hidden inputs'!$C$16,'Hidden inputs'!$C$15*'Hidden inputs'!$D$15+(FD228-'Hidden inputs'!$B$16)*'Hidden inputs'!$D$16,FD228&lt;='Hidden inputs'!$C$17,'Hidden inputs'!$C$15*'Hidden inputs'!$D$15+('Hidden inputs'!$C$16-'Hidden inputs'!$B$16)*'Hidden inputs'!$D$16+(FD228-'Hidden inputs'!$B$17)*'Hidden inputs'!$D$17,FD228&gt;'Hidden inputs'!$B$18,'Hidden inputs'!$C$15*'Hidden inputs'!$D$15+('Hidden inputs'!$C$16-'Hidden inputs'!$B$16)*'Hidden inputs'!$D$16+('Hidden inputs'!$C$17-'Hidden inputs'!$B$17)*'Hidden inputs'!$D$17+(FD228-'Hidden inputs'!$B$18)*'Hidden inputs'!$D$18))</f>
        <v/>
      </c>
      <c r="FF228" s="10" t="str">
        <f t="shared" ca="1" si="9721"/>
        <v/>
      </c>
      <c r="FG228" s="5" t="str">
        <f t="shared" ca="1" si="9632"/>
        <v/>
      </c>
      <c r="FH228" s="5" t="str">
        <f t="shared" ca="1" si="9633"/>
        <v/>
      </c>
      <c r="FI228" s="5" t="str">
        <f ca="1">IF($B228="","",'Hidden inputs'!$D$11*EZ228+'Hidden inputs'!$E$11*FA228)</f>
        <v/>
      </c>
      <c r="FJ228" s="11" t="str">
        <f t="shared" ca="1" si="9539"/>
        <v/>
      </c>
      <c r="FK228" s="9" t="str">
        <f t="shared" ca="1" si="9634"/>
        <v/>
      </c>
      <c r="FL228" s="3" t="str">
        <f t="shared" ca="1" si="9635"/>
        <v/>
      </c>
      <c r="FM228" s="5" t="str" cm="1">
        <f t="array" aca="1" ref="FM228" ca="1">IF($B228="","",IF(FL228=0,0,IF(DD_Payment="",0,IF(FL228&lt;_xlfn.IFS(DD_Frequency="Monthly",1,DD_Frequency="Quarterly",IF(MONTH(FL$2)=1,1,IF(MONTH(FL$2)=4,1,IF(MONTH(FL$2)=7,1,IF(MONTH(FL$2)=10,1,0)))),DD_Frequency="Annually",IF(MONTH(FL$2)=1,1,0))*DD_Payment,FL228,_xlfn.IFS(DD_Frequency="Monthly",1,DD_Frequency="Quarterly",IF(MONTH(FL$2)=1,1,IF(MONTH(FL$2)=4,1,IF(MONTH(FL$2)=7,1,IF(MONTH(FL$2)=10,1,0)))),DD_Frequency="Annually",IF(MONTH(FL$2)=1,1,0))*DD_Payment))))</f>
        <v/>
      </c>
      <c r="FN228" s="3" t="str">
        <f t="shared" ref="FN228" ca="1" si="11117">IF($B228="","",IF(FL228&gt;FM228,(FL228-FM228/2)*(rate_A*(FN$1/365)),0))</f>
        <v/>
      </c>
      <c r="FO228" s="3" t="str">
        <f t="shared" ca="1" si="9723"/>
        <v/>
      </c>
      <c r="FP228" s="3" t="str">
        <f t="shared" ref="FP228" ca="1" si="11118">IF($B228="","",FA228*(1+rate_A*FN$1/365))</f>
        <v/>
      </c>
      <c r="FQ228" s="3" t="str">
        <f t="shared" ref="FQ228" ca="1" si="11119">IF($B228="","",FB228*(1+rate_A*FN$1/365))</f>
        <v/>
      </c>
      <c r="FR228" s="3" t="str">
        <f t="shared" ref="FR228" ca="1" si="11120">IF($B228="","",FC228*(1+rate_joint*FN$1/365))</f>
        <v/>
      </c>
      <c r="FS228" s="5" t="str">
        <f t="shared" ca="1" si="9727"/>
        <v/>
      </c>
      <c r="FT228" s="5" t="str" cm="1">
        <f t="array" aca="1" ref="FT228" ca="1">IF(FS228="","",_xlfn.IFS(FS228&lt;='Hidden inputs'!$C$15,FS228*'Hidden inputs'!$D$15,FS228&lt;='Hidden inputs'!$C$16,'Hidden inputs'!$C$15*'Hidden inputs'!$D$15+(FS228-'Hidden inputs'!$B$16)*'Hidden inputs'!$D$16,FS228&lt;='Hidden inputs'!$C$17,'Hidden inputs'!$C$15*'Hidden inputs'!$D$15+('Hidden inputs'!$C$16-'Hidden inputs'!$B$16)*'Hidden inputs'!$D$16+(FS228-'Hidden inputs'!$B$17)*'Hidden inputs'!$D$17,FS228&gt;'Hidden inputs'!$B$18,'Hidden inputs'!$C$15*'Hidden inputs'!$D$15+('Hidden inputs'!$C$16-'Hidden inputs'!$B$16)*'Hidden inputs'!$D$16+('Hidden inputs'!$C$17-'Hidden inputs'!$B$17)*'Hidden inputs'!$D$17+(FS228-'Hidden inputs'!$B$18)*'Hidden inputs'!$D$18))</f>
        <v/>
      </c>
      <c r="FU228" s="10" t="str">
        <f t="shared" ca="1" si="9728"/>
        <v/>
      </c>
      <c r="FV228" s="5" t="str">
        <f t="shared" ca="1" si="9640"/>
        <v/>
      </c>
      <c r="FW228" s="5" t="str">
        <f t="shared" ca="1" si="9641"/>
        <v/>
      </c>
      <c r="FX228" s="5" t="str">
        <f ca="1">IF($B228="","",'Hidden inputs'!$D$11*FO228+'Hidden inputs'!$E$11*FP228)</f>
        <v/>
      </c>
      <c r="FY228" s="11" t="str">
        <f t="shared" ca="1" si="9544"/>
        <v/>
      </c>
      <c r="FZ228" s="9" t="str">
        <f t="shared" ca="1" si="9642"/>
        <v/>
      </c>
      <c r="GA228" s="5" t="str">
        <f t="shared" ca="1" si="9643"/>
        <v/>
      </c>
      <c r="GB228" s="5" t="str">
        <f t="shared" ca="1" si="9644"/>
        <v/>
      </c>
      <c r="GC228" s="5" t="str">
        <f t="shared" ca="1" si="9545"/>
        <v/>
      </c>
      <c r="GD228" s="5" t="str">
        <f t="shared" ca="1" si="9546"/>
        <v/>
      </c>
    </row>
    <row r="229" spans="1:186" x14ac:dyDescent="0.35">
      <c r="A229" s="2"/>
      <c r="B229" s="6" t="str">
        <f t="shared" ca="1" si="9547"/>
        <v/>
      </c>
      <c r="C229" s="5" t="str">
        <f t="shared" ca="1" si="9645"/>
        <v/>
      </c>
      <c r="D229" s="5" t="str" cm="1">
        <f t="array" aca="1" ref="D229" ca="1">IF($B229="","",IF(C229=0,0,IF(DD_Payment="",0,IF(C229&lt;_xlfn.IFS(DD_Frequency="Monthly",1,DD_Frequency="Quarterly",IF(MONTH(C$2)=1,1,IF(MONTH(C$2)=4,1,IF(MONTH(C$2)=7,1,IF(MONTH(C$2)=10,1,0)))),DD_Frequency="Annually",IF(MONTH(C$2)=1,1,0))*DD_Payment,C229,_xlfn.IFS(DD_Frequency="Monthly",1,DD_Frequency="Quarterly",IF(MONTH(C$2)=1,1,IF(MONTH(C$2)=4,1,IF(MONTH(C$2)=7,1,IF(MONTH(C$2)=10,1,0)))),DD_Frequency="Annually",IF(MONTH(C$2)=1,1,0))*DD_Payment))))</f>
        <v/>
      </c>
      <c r="E229" s="5" t="str">
        <f t="shared" ref="E229" ca="1" si="11121">IF(B229="","",IF(C229&gt;D229,(C229-D229/2)*(rate_A*(E$1/365)),0))</f>
        <v/>
      </c>
      <c r="F229" s="5" t="str">
        <f t="shared" ca="1" si="9549"/>
        <v/>
      </c>
      <c r="G229" s="5" t="str">
        <f t="shared" ref="G229" ca="1" si="11122">IF(B229="","",G228*(1+rate_A*E$1/365))</f>
        <v/>
      </c>
      <c r="H229" s="5" t="str">
        <f t="shared" ref="H229" ca="1" si="11123">IF(B229="","",H228*(1+rate_A*E$1/365))</f>
        <v/>
      </c>
      <c r="I229" s="5" t="str">
        <f t="shared" ref="I229" ca="1" si="11124">IF(B229="","",I228*(1+rate_joint*E$1/365))</f>
        <v/>
      </c>
      <c r="J229" s="5" t="str">
        <f t="shared" ca="1" si="9650"/>
        <v/>
      </c>
      <c r="K229" s="5" t="str" cm="1">
        <f t="array" aca="1" ref="K229" ca="1">IF(J229="","",_xlfn.IFS(J229&lt;='Hidden inputs'!$C$15,J229*'Hidden inputs'!$D$15,J229&lt;='Hidden inputs'!$C$16,'Hidden inputs'!$C$15*'Hidden inputs'!$D$15+(J229-'Hidden inputs'!$B$16)*'Hidden inputs'!$D$16,J229&lt;='Hidden inputs'!$C$17,'Hidden inputs'!$C$15*'Hidden inputs'!$D$15+('Hidden inputs'!$C$16-'Hidden inputs'!$B$16)*'Hidden inputs'!$D$16+(J229-'Hidden inputs'!$B$17)*'Hidden inputs'!$D$17,J229&gt;'Hidden inputs'!$B$18,'Hidden inputs'!$C$15*'Hidden inputs'!$D$15+('Hidden inputs'!$C$16-'Hidden inputs'!$B$16)*'Hidden inputs'!$D$16+('Hidden inputs'!$C$17-'Hidden inputs'!$B$17)*'Hidden inputs'!$D$17+(J229-'Hidden inputs'!$B$18)*'Hidden inputs'!$D$18))</f>
        <v/>
      </c>
      <c r="L229" s="11" t="str">
        <f t="shared" ca="1" si="9651"/>
        <v/>
      </c>
      <c r="M229" s="5" t="str">
        <f t="shared" ca="1" si="9553"/>
        <v/>
      </c>
      <c r="N229" s="5" t="str">
        <f t="shared" ca="1" si="9554"/>
        <v/>
      </c>
      <c r="O229" s="5" t="str">
        <f ca="1">IF(B229="","",'Hidden inputs'!$D$11*F229+'Hidden inputs'!$E$11*G229)</f>
        <v/>
      </c>
      <c r="P229" s="11" t="str">
        <f t="shared" ca="1" si="9488"/>
        <v/>
      </c>
      <c r="Q229" s="20" t="str">
        <f t="shared" ca="1" si="9489"/>
        <v/>
      </c>
      <c r="R229" s="3" t="str">
        <f t="shared" ca="1" si="9555"/>
        <v/>
      </c>
      <c r="S229" s="5" t="str" cm="1">
        <f t="array" aca="1" ref="S229" ca="1">IF($B229="","",IF(R229=0,0,IF(DD_Payment="",0,IF(R229&lt;_xlfn.IFS(DD_Frequency="Monthly",1,DD_Frequency="Quarterly",IF(MONTH(R$2)=1,1,IF(MONTH(R$2)=4,1,IF(MONTH(R$2)=7,1,IF(MONTH(R$2)=10,1,0)))),DD_Frequency="Annually",IF(MONTH(R$2)=1,1,0))*DD_Payment,R229,_xlfn.IFS(DD_Frequency="Monthly",1,DD_Frequency="Quarterly",IF(MONTH(R$2)=1,1,IF(MONTH(R$2)=4,1,IF(MONTH(R$2)=7,1,IF(MONTH(R$2)=10,1,0)))),DD_Frequency="Annually",IF(MONTH(R$2)=1,1,0))*DD_Payment))))</f>
        <v/>
      </c>
      <c r="T229" s="3" t="str">
        <f t="shared" ref="T229" ca="1" si="11125">IF(B229="","",IF(R229&gt;S229,(R229-S229/2)*(rate_A*((T$1+A229)/365)),0))</f>
        <v/>
      </c>
      <c r="U229" s="3" t="str">
        <f t="shared" ca="1" si="9557"/>
        <v/>
      </c>
      <c r="V229" s="3" t="str">
        <f t="shared" ref="V229" ca="1" si="11126">IF(B229="","",G229*(1+rate_A*(T$1+A229)/365))</f>
        <v/>
      </c>
      <c r="W229" s="3" t="str">
        <f t="shared" ref="W229" ca="1" si="11127">IF(B229="","",H229*(1+rate_A*(T$1+A229)/365))</f>
        <v/>
      </c>
      <c r="X229" s="3" t="str">
        <f t="shared" ref="X229" ca="1" si="11128">IF(B229="","",I229*(1+rate_joint*(T$1+A229)/365))</f>
        <v/>
      </c>
      <c r="Y229" s="5" t="str">
        <f t="shared" ca="1" si="9656"/>
        <v/>
      </c>
      <c r="Z229" s="5" t="str" cm="1">
        <f t="array" aca="1" ref="Z229" ca="1">IF(Y229="","",_xlfn.IFS(Y229&lt;='Hidden inputs'!$C$15,Y229*'Hidden inputs'!$D$15,Y229&lt;='Hidden inputs'!$C$16,'Hidden inputs'!$C$15*'Hidden inputs'!$D$15+(Y229-'Hidden inputs'!$B$16)*'Hidden inputs'!$D$16,Y229&lt;='Hidden inputs'!$C$17,'Hidden inputs'!$C$15*'Hidden inputs'!$D$15+('Hidden inputs'!$C$16-'Hidden inputs'!$B$16)*'Hidden inputs'!$D$16+(Y229-'Hidden inputs'!$B$17)*'Hidden inputs'!$D$17,Y229&gt;'Hidden inputs'!$B$18,'Hidden inputs'!$C$15*'Hidden inputs'!$D$15+('Hidden inputs'!$C$16-'Hidden inputs'!$B$16)*'Hidden inputs'!$D$16+('Hidden inputs'!$C$17-'Hidden inputs'!$B$17)*'Hidden inputs'!$D$17+(Y229-'Hidden inputs'!$B$18)*'Hidden inputs'!$D$18))</f>
        <v/>
      </c>
      <c r="AA229" s="10" t="str">
        <f t="shared" ca="1" si="9657"/>
        <v/>
      </c>
      <c r="AB229" s="5" t="str">
        <f t="shared" ca="1" si="9561"/>
        <v/>
      </c>
      <c r="AC229" s="5" t="str">
        <f t="shared" ca="1" si="9658"/>
        <v/>
      </c>
      <c r="AD229" s="5" t="str">
        <f ca="1">IF(B229="","",'Hidden inputs'!$D$11*U229+'Hidden inputs'!$E$11*V229)</f>
        <v/>
      </c>
      <c r="AE229" s="11" t="str">
        <f t="shared" ca="1" si="9494"/>
        <v/>
      </c>
      <c r="AF229" s="9" t="str">
        <f t="shared" ca="1" si="9562"/>
        <v/>
      </c>
      <c r="AG229" s="3" t="str">
        <f t="shared" ca="1" si="9563"/>
        <v/>
      </c>
      <c r="AH229" s="5" t="str" cm="1">
        <f t="array" aca="1" ref="AH229" ca="1">IF($B229="","",IF(AG229=0,0,IF(DD_Payment="",0,IF(AG229&lt;_xlfn.IFS(DD_Frequency="Monthly",1,DD_Frequency="Quarterly",IF(MONTH(AG$2)=1,1,IF(MONTH(AG$2)=4,1,IF(MONTH(AG$2)=7,1,IF(MONTH(AG$2)=10,1,0)))),DD_Frequency="Annually",IF(MONTH(AG$2)=1,1,0))*DD_Payment,AG229,_xlfn.IFS(DD_Frequency="Monthly",1,DD_Frequency="Quarterly",IF(MONTH(AG$2)=1,1,IF(MONTH(AG$2)=4,1,IF(MONTH(AG$2)=7,1,IF(MONTH(AG$2)=10,1,0)))),DD_Frequency="Annually",IF(MONTH(AG$2)=1,1,0))*DD_Payment))))</f>
        <v/>
      </c>
      <c r="AI229" s="3" t="str">
        <f t="shared" ref="AI229" ca="1" si="11129">IF($B229="","",IF(AG229&gt;AH229,(AG229-AH229/2)*(rate_A*(AI$1/365)),0))</f>
        <v/>
      </c>
      <c r="AJ229" s="3" t="str">
        <f t="shared" ca="1" si="9660"/>
        <v/>
      </c>
      <c r="AK229" s="3" t="str">
        <f t="shared" ref="AK229" ca="1" si="11130">IF($B229="","",V229*(1+rate_A*AI$1/365))</f>
        <v/>
      </c>
      <c r="AL229" s="3" t="str">
        <f t="shared" ref="AL229" ca="1" si="11131">IF($B229="","",W229*(1+rate_A*AI$1/365))</f>
        <v/>
      </c>
      <c r="AM229" s="3" t="str">
        <f t="shared" ref="AM229" ca="1" si="11132">IF($B229="","",X229*(1+rate_joint*AI$1/365))</f>
        <v/>
      </c>
      <c r="AN229" s="5" t="str">
        <f t="shared" ca="1" si="9664"/>
        <v/>
      </c>
      <c r="AO229" s="5" t="str" cm="1">
        <f t="array" aca="1" ref="AO229" ca="1">IF(AN229="","",_xlfn.IFS(AN229&lt;='Hidden inputs'!$C$15,AN229*'Hidden inputs'!$D$15,AN229&lt;='Hidden inputs'!$C$16,'Hidden inputs'!$C$15*'Hidden inputs'!$D$15+(AN229-'Hidden inputs'!$B$16)*'Hidden inputs'!$D$16,AN229&lt;='Hidden inputs'!$C$17,'Hidden inputs'!$C$15*'Hidden inputs'!$D$15+('Hidden inputs'!$C$16-'Hidden inputs'!$B$16)*'Hidden inputs'!$D$16+(AN229-'Hidden inputs'!$B$17)*'Hidden inputs'!$D$17,AN229&gt;'Hidden inputs'!$B$18,'Hidden inputs'!$C$15*'Hidden inputs'!$D$15+('Hidden inputs'!$C$16-'Hidden inputs'!$B$16)*'Hidden inputs'!$D$16+('Hidden inputs'!$C$17-'Hidden inputs'!$B$17)*'Hidden inputs'!$D$17+(AN229-'Hidden inputs'!$B$18)*'Hidden inputs'!$D$18))</f>
        <v/>
      </c>
      <c r="AP229" s="10" t="str">
        <f t="shared" ca="1" si="9665"/>
        <v/>
      </c>
      <c r="AQ229" s="5" t="str">
        <f t="shared" ca="1" si="9568"/>
        <v/>
      </c>
      <c r="AR229" s="5" t="str">
        <f t="shared" ca="1" si="9569"/>
        <v/>
      </c>
      <c r="AS229" s="5" t="str">
        <f ca="1">IF($B229="","",'Hidden inputs'!$D$11*AJ229+'Hidden inputs'!$E$11*AK229)</f>
        <v/>
      </c>
      <c r="AT229" s="11" t="str">
        <f t="shared" ca="1" si="9499"/>
        <v/>
      </c>
      <c r="AU229" s="9" t="str">
        <f t="shared" ca="1" si="9570"/>
        <v/>
      </c>
      <c r="AV229" s="3" t="str">
        <f t="shared" ca="1" si="9571"/>
        <v/>
      </c>
      <c r="AW229" s="5" t="str" cm="1">
        <f t="array" aca="1" ref="AW229" ca="1">IF($B229="","",IF(AV229=0,0,IF(DD_Payment="",0,IF(AV229&lt;_xlfn.IFS(DD_Frequency="Monthly",1,DD_Frequency="Quarterly",IF(MONTH(AV$2)=1,1,IF(MONTH(AV$2)=4,1,IF(MONTH(AV$2)=7,1,IF(MONTH(AV$2)=10,1,0)))),DD_Frequency="Annually",IF(MONTH(AV$2)=1,1,0))*DD_Payment,AV229,_xlfn.IFS(DD_Frequency="Monthly",1,DD_Frequency="Quarterly",IF(MONTH(AV$2)=1,1,IF(MONTH(AV$2)=4,1,IF(MONTH(AV$2)=7,1,IF(MONTH(AV$2)=10,1,0)))),DD_Frequency="Annually",IF(MONTH(AV$2)=1,1,0))*DD_Payment))))</f>
        <v/>
      </c>
      <c r="AX229" s="3" t="str">
        <f t="shared" ref="AX229" ca="1" si="11133">IF($B229="","",IF(AV229&gt;AW229,(AV229-AW229/2)*(rate_A*(AX$1/365)),0))</f>
        <v/>
      </c>
      <c r="AY229" s="3" t="str">
        <f t="shared" ca="1" si="9667"/>
        <v/>
      </c>
      <c r="AZ229" s="3" t="str">
        <f t="shared" ref="AZ229" ca="1" si="11134">IF($B229="","",AK229*(1+rate_A*AX$1/365))</f>
        <v/>
      </c>
      <c r="BA229" s="3" t="str">
        <f t="shared" ref="BA229" ca="1" si="11135">IF($B229="","",AL229*(1+rate_A*AX$1/365))</f>
        <v/>
      </c>
      <c r="BB229" s="3" t="str">
        <f t="shared" ref="BB229" ca="1" si="11136">IF($B229="","",AM229*(1+rate_joint*AX$1/365))</f>
        <v/>
      </c>
      <c r="BC229" s="5" t="str">
        <f t="shared" ca="1" si="9671"/>
        <v/>
      </c>
      <c r="BD229" s="5" t="str" cm="1">
        <f t="array" aca="1" ref="BD229" ca="1">IF(BC229="","",_xlfn.IFS(BC229&lt;='Hidden inputs'!$C$15,BC229*'Hidden inputs'!$D$15,BC229&lt;='Hidden inputs'!$C$16,'Hidden inputs'!$C$15*'Hidden inputs'!$D$15+(BC229-'Hidden inputs'!$B$16)*'Hidden inputs'!$D$16,BC229&lt;='Hidden inputs'!$C$17,'Hidden inputs'!$C$15*'Hidden inputs'!$D$15+('Hidden inputs'!$C$16-'Hidden inputs'!$B$16)*'Hidden inputs'!$D$16+(BC229-'Hidden inputs'!$B$17)*'Hidden inputs'!$D$17,BC229&gt;'Hidden inputs'!$B$18,'Hidden inputs'!$C$15*'Hidden inputs'!$D$15+('Hidden inputs'!$C$16-'Hidden inputs'!$B$16)*'Hidden inputs'!$D$16+('Hidden inputs'!$C$17-'Hidden inputs'!$B$17)*'Hidden inputs'!$D$17+(BC229-'Hidden inputs'!$B$18)*'Hidden inputs'!$D$18))</f>
        <v/>
      </c>
      <c r="BE229" s="10" t="str">
        <f t="shared" ca="1" si="9672"/>
        <v/>
      </c>
      <c r="BF229" s="5" t="str">
        <f t="shared" ca="1" si="9576"/>
        <v/>
      </c>
      <c r="BG229" s="5" t="str">
        <f t="shared" ca="1" si="9577"/>
        <v/>
      </c>
      <c r="BH229" s="5" t="str">
        <f ca="1">IF($B229="","",'Hidden inputs'!$D$11*AY229+'Hidden inputs'!$E$11*AZ229)</f>
        <v/>
      </c>
      <c r="BI229" s="11" t="str">
        <f t="shared" ca="1" si="9504"/>
        <v/>
      </c>
      <c r="BJ229" s="9" t="str">
        <f t="shared" ca="1" si="9578"/>
        <v/>
      </c>
      <c r="BK229" s="3" t="str">
        <f t="shared" ca="1" si="9579"/>
        <v/>
      </c>
      <c r="BL229" s="5" t="str" cm="1">
        <f t="array" aca="1" ref="BL229" ca="1">IF($B229="","",IF(BK229=0,0,IF(DD_Payment="",0,IF(BK229&lt;_xlfn.IFS(DD_Frequency="Monthly",1,DD_Frequency="Quarterly",IF(MONTH(BK$2)=1,1,IF(MONTH(BK$2)=4,1,IF(MONTH(BK$2)=7,1,IF(MONTH(BK$2)=10,1,0)))),DD_Frequency="Annually",IF(MONTH(BK$2)=1,1,0))*DD_Payment,BK229,_xlfn.IFS(DD_Frequency="Monthly",1,DD_Frequency="Quarterly",IF(MONTH(BK$2)=1,1,IF(MONTH(BK$2)=4,1,IF(MONTH(BK$2)=7,1,IF(MONTH(BK$2)=10,1,0)))),DD_Frequency="Annually",IF(MONTH(BK$2)=1,1,0))*DD_Payment))))</f>
        <v/>
      </c>
      <c r="BM229" s="3" t="str">
        <f t="shared" ref="BM229" ca="1" si="11137">IF($B229="","",IF(BK229&gt;BL229,(BK229-BL229/2)*(rate_A*(BM$1/365)),0))</f>
        <v/>
      </c>
      <c r="BN229" s="3" t="str">
        <f t="shared" ca="1" si="9674"/>
        <v/>
      </c>
      <c r="BO229" s="3" t="str">
        <f t="shared" ref="BO229" ca="1" si="11138">IF($B229="","",AZ229*(1+rate_A*BM$1/365))</f>
        <v/>
      </c>
      <c r="BP229" s="3" t="str">
        <f t="shared" ref="BP229" ca="1" si="11139">IF($B229="","",BA229*(1+rate_A*BM$1/365))</f>
        <v/>
      </c>
      <c r="BQ229" s="3" t="str">
        <f t="shared" ref="BQ229" ca="1" si="11140">IF($B229="","",BB229*(1+rate_joint*BM$1/365))</f>
        <v/>
      </c>
      <c r="BR229" s="5" t="str">
        <f t="shared" ca="1" si="9678"/>
        <v/>
      </c>
      <c r="BS229" s="5" t="str" cm="1">
        <f t="array" aca="1" ref="BS229" ca="1">IF(BR229="","",_xlfn.IFS(BR229&lt;='Hidden inputs'!$C$15,BR229*'Hidden inputs'!$D$15,BR229&lt;='Hidden inputs'!$C$16,'Hidden inputs'!$C$15*'Hidden inputs'!$D$15+(BR229-'Hidden inputs'!$B$16)*'Hidden inputs'!$D$16,BR229&lt;='Hidden inputs'!$C$17,'Hidden inputs'!$C$15*'Hidden inputs'!$D$15+('Hidden inputs'!$C$16-'Hidden inputs'!$B$16)*'Hidden inputs'!$D$16+(BR229-'Hidden inputs'!$B$17)*'Hidden inputs'!$D$17,BR229&gt;'Hidden inputs'!$B$18,'Hidden inputs'!$C$15*'Hidden inputs'!$D$15+('Hidden inputs'!$C$16-'Hidden inputs'!$B$16)*'Hidden inputs'!$D$16+('Hidden inputs'!$C$17-'Hidden inputs'!$B$17)*'Hidden inputs'!$D$17+(BR229-'Hidden inputs'!$B$18)*'Hidden inputs'!$D$18))</f>
        <v/>
      </c>
      <c r="BT229" s="10" t="str">
        <f t="shared" ca="1" si="9679"/>
        <v/>
      </c>
      <c r="BU229" s="5" t="str">
        <f t="shared" ca="1" si="9584"/>
        <v/>
      </c>
      <c r="BV229" s="5" t="str">
        <f t="shared" ca="1" si="9585"/>
        <v/>
      </c>
      <c r="BW229" s="5" t="str">
        <f ca="1">IF($B229="","",'Hidden inputs'!$D$11*BN229+'Hidden inputs'!$E$11*BO229)</f>
        <v/>
      </c>
      <c r="BX229" s="11" t="str">
        <f t="shared" ca="1" si="9509"/>
        <v/>
      </c>
      <c r="BY229" s="9" t="str">
        <f t="shared" ca="1" si="9586"/>
        <v/>
      </c>
      <c r="BZ229" s="3" t="str">
        <f t="shared" ca="1" si="9587"/>
        <v/>
      </c>
      <c r="CA229" s="5" t="str" cm="1">
        <f t="array" aca="1" ref="CA229" ca="1">IF($B229="","",IF(BZ229=0,0,IF(DD_Payment="",0,IF(BZ229&lt;_xlfn.IFS(DD_Frequency="Monthly",1,DD_Frequency="Quarterly",IF(MONTH(BZ$2)=1,1,IF(MONTH(BZ$2)=4,1,IF(MONTH(BZ$2)=7,1,IF(MONTH(BZ$2)=10,1,0)))),DD_Frequency="Annually",IF(MONTH(BZ$2)=1,1,0))*DD_Payment,BZ229,_xlfn.IFS(DD_Frequency="Monthly",1,DD_Frequency="Quarterly",IF(MONTH(BZ$2)=1,1,IF(MONTH(BZ$2)=4,1,IF(MONTH(BZ$2)=7,1,IF(MONTH(BZ$2)=10,1,0)))),DD_Frequency="Annually",IF(MONTH(BZ$2)=1,1,0))*DD_Payment))))</f>
        <v/>
      </c>
      <c r="CB229" s="3" t="str">
        <f t="shared" ref="CB229" ca="1" si="11141">IF($B229="","",IF(BZ229&gt;CA229,(BZ229-CA229/2)*(rate_A*(CB$1/365)),0))</f>
        <v/>
      </c>
      <c r="CC229" s="3" t="str">
        <f t="shared" ca="1" si="9681"/>
        <v/>
      </c>
      <c r="CD229" s="3" t="str">
        <f t="shared" ref="CD229" ca="1" si="11142">IF($B229="","",BO229*(1+rate_A*CB$1/365))</f>
        <v/>
      </c>
      <c r="CE229" s="3" t="str">
        <f t="shared" ref="CE229" ca="1" si="11143">IF($B229="","",BP229*(1+rate_A*CB$1/365))</f>
        <v/>
      </c>
      <c r="CF229" s="3" t="str">
        <f t="shared" ref="CF229" ca="1" si="11144">IF($B229="","",BQ229*(1+rate_joint*CB$1/365))</f>
        <v/>
      </c>
      <c r="CG229" s="5" t="str">
        <f t="shared" ca="1" si="9685"/>
        <v/>
      </c>
      <c r="CH229" s="5" t="str" cm="1">
        <f t="array" aca="1" ref="CH229" ca="1">IF(CG229="","",_xlfn.IFS(CG229&lt;='Hidden inputs'!$C$15,CG229*'Hidden inputs'!$D$15,CG229&lt;='Hidden inputs'!$C$16,'Hidden inputs'!$C$15*'Hidden inputs'!$D$15+(CG229-'Hidden inputs'!$B$16)*'Hidden inputs'!$D$16,CG229&lt;='Hidden inputs'!$C$17,'Hidden inputs'!$C$15*'Hidden inputs'!$D$15+('Hidden inputs'!$C$16-'Hidden inputs'!$B$16)*'Hidden inputs'!$D$16+(CG229-'Hidden inputs'!$B$17)*'Hidden inputs'!$D$17,CG229&gt;'Hidden inputs'!$B$18,'Hidden inputs'!$C$15*'Hidden inputs'!$D$15+('Hidden inputs'!$C$16-'Hidden inputs'!$B$16)*'Hidden inputs'!$D$16+('Hidden inputs'!$C$17-'Hidden inputs'!$B$17)*'Hidden inputs'!$D$17+(CG229-'Hidden inputs'!$B$18)*'Hidden inputs'!$D$18))</f>
        <v/>
      </c>
      <c r="CI229" s="10" t="str">
        <f t="shared" ca="1" si="9686"/>
        <v/>
      </c>
      <c r="CJ229" s="5" t="str">
        <f t="shared" ca="1" si="9592"/>
        <v/>
      </c>
      <c r="CK229" s="5" t="str">
        <f t="shared" ca="1" si="9593"/>
        <v/>
      </c>
      <c r="CL229" s="5" t="str">
        <f ca="1">IF($B229="","",'Hidden inputs'!$D$11*CC229+'Hidden inputs'!$E$11*CD229)</f>
        <v/>
      </c>
      <c r="CM229" s="11" t="str">
        <f t="shared" ca="1" si="9514"/>
        <v/>
      </c>
      <c r="CN229" s="9" t="str">
        <f t="shared" ca="1" si="9594"/>
        <v/>
      </c>
      <c r="CO229" s="3" t="str">
        <f t="shared" ca="1" si="9595"/>
        <v/>
      </c>
      <c r="CP229" s="5" t="str" cm="1">
        <f t="array" aca="1" ref="CP229" ca="1">IF($B229="","",IF(CO229=0,0,IF(DD_Payment="",0,IF(CO229&lt;_xlfn.IFS(DD_Frequency="Monthly",1,DD_Frequency="Quarterly",IF(MONTH(CO$2)=1,1,IF(MONTH(CO$2)=4,1,IF(MONTH(CO$2)=7,1,IF(MONTH(CO$2)=10,1,0)))),DD_Frequency="Annually",IF(MONTH(CO$2)=1,1,0))*DD_Payment,CO229,_xlfn.IFS(DD_Frequency="Monthly",1,DD_Frequency="Quarterly",IF(MONTH(CO$2)=1,1,IF(MONTH(CO$2)=4,1,IF(MONTH(CO$2)=7,1,IF(MONTH(CO$2)=10,1,0)))),DD_Frequency="Annually",IF(MONTH(CO$2)=1,1,0))*DD_Payment))))</f>
        <v/>
      </c>
      <c r="CQ229" s="3" t="str">
        <f t="shared" ref="CQ229" ca="1" si="11145">IF($B229="","",IF(CO229&gt;CP229,(CO229-CP229/2)*(rate_A*(CQ$1/365)),0))</f>
        <v/>
      </c>
      <c r="CR229" s="3" t="str">
        <f t="shared" ca="1" si="9688"/>
        <v/>
      </c>
      <c r="CS229" s="3" t="str">
        <f t="shared" ref="CS229" ca="1" si="11146">IF($B229="","",CD229*(1+rate_A*CQ$1/365))</f>
        <v/>
      </c>
      <c r="CT229" s="3" t="str">
        <f t="shared" ref="CT229" ca="1" si="11147">IF($B229="","",CE229*(1+rate_A*CQ$1/365))</f>
        <v/>
      </c>
      <c r="CU229" s="3" t="str">
        <f t="shared" ref="CU229" ca="1" si="11148">IF($B229="","",CF229*(1+rate_joint*CQ$1/365))</f>
        <v/>
      </c>
      <c r="CV229" s="5" t="str">
        <f t="shared" ca="1" si="9692"/>
        <v/>
      </c>
      <c r="CW229" s="5" t="str" cm="1">
        <f t="array" aca="1" ref="CW229" ca="1">IF(CV229="","",_xlfn.IFS(CV229&lt;='Hidden inputs'!$C$15,CV229*'Hidden inputs'!$D$15,CV229&lt;='Hidden inputs'!$C$16,'Hidden inputs'!$C$15*'Hidden inputs'!$D$15+(CV229-'Hidden inputs'!$B$16)*'Hidden inputs'!$D$16,CV229&lt;='Hidden inputs'!$C$17,'Hidden inputs'!$C$15*'Hidden inputs'!$D$15+('Hidden inputs'!$C$16-'Hidden inputs'!$B$16)*'Hidden inputs'!$D$16+(CV229-'Hidden inputs'!$B$17)*'Hidden inputs'!$D$17,CV229&gt;'Hidden inputs'!$B$18,'Hidden inputs'!$C$15*'Hidden inputs'!$D$15+('Hidden inputs'!$C$16-'Hidden inputs'!$B$16)*'Hidden inputs'!$D$16+('Hidden inputs'!$C$17-'Hidden inputs'!$B$17)*'Hidden inputs'!$D$17+(CV229-'Hidden inputs'!$B$18)*'Hidden inputs'!$D$18))</f>
        <v/>
      </c>
      <c r="CX229" s="10" t="str">
        <f t="shared" ca="1" si="9693"/>
        <v/>
      </c>
      <c r="CY229" s="5" t="str">
        <f t="shared" ca="1" si="9600"/>
        <v/>
      </c>
      <c r="CZ229" s="5" t="str">
        <f t="shared" ca="1" si="9601"/>
        <v/>
      </c>
      <c r="DA229" s="5" t="str">
        <f ca="1">IF($B229="","",'Hidden inputs'!$D$11*CR229+'Hidden inputs'!$E$11*CS229)</f>
        <v/>
      </c>
      <c r="DB229" s="11" t="str">
        <f t="shared" ca="1" si="9519"/>
        <v/>
      </c>
      <c r="DC229" s="9" t="str">
        <f t="shared" ca="1" si="9602"/>
        <v/>
      </c>
      <c r="DD229" s="3" t="str">
        <f t="shared" ca="1" si="9603"/>
        <v/>
      </c>
      <c r="DE229" s="5" t="str" cm="1">
        <f t="array" aca="1" ref="DE229" ca="1">IF($B229="","",IF(DD229=0,0,IF(DD_Payment="",0,IF(DD229&lt;_xlfn.IFS(DD_Frequency="Monthly",1,DD_Frequency="Quarterly",IF(MONTH(DD$2)=1,1,IF(MONTH(DD$2)=4,1,IF(MONTH(DD$2)=7,1,IF(MONTH(DD$2)=10,1,0)))),DD_Frequency="Annually",IF(MONTH(DD$2)=1,1,0))*DD_Payment,DD229,_xlfn.IFS(DD_Frequency="Monthly",1,DD_Frequency="Quarterly",IF(MONTH(DD$2)=1,1,IF(MONTH(DD$2)=4,1,IF(MONTH(DD$2)=7,1,IF(MONTH(DD$2)=10,1,0)))),DD_Frequency="Annually",IF(MONTH(DD$2)=1,1,0))*DD_Payment))))</f>
        <v/>
      </c>
      <c r="DF229" s="3" t="str">
        <f t="shared" ref="DF229" ca="1" si="11149">IF($B229="","",IF(DD229&gt;DE229,(DD229-DE229/2)*(rate_A*(DF$1/365)),0))</f>
        <v/>
      </c>
      <c r="DG229" s="3" t="str">
        <f t="shared" ca="1" si="9695"/>
        <v/>
      </c>
      <c r="DH229" s="3" t="str">
        <f t="shared" ref="DH229" ca="1" si="11150">IF($B229="","",CS229*(1+rate_A*DF$1/365))</f>
        <v/>
      </c>
      <c r="DI229" s="3" t="str">
        <f t="shared" ref="DI229" ca="1" si="11151">IF($B229="","",CT229*(1+rate_A*DF$1/365))</f>
        <v/>
      </c>
      <c r="DJ229" s="3" t="str">
        <f t="shared" ref="DJ229" ca="1" si="11152">IF($B229="","",CU229*(1+rate_joint*DF$1/365))</f>
        <v/>
      </c>
      <c r="DK229" s="5" t="str">
        <f t="shared" ca="1" si="9699"/>
        <v/>
      </c>
      <c r="DL229" s="5" t="str" cm="1">
        <f t="array" aca="1" ref="DL229" ca="1">IF(DK229="","",_xlfn.IFS(DK229&lt;='Hidden inputs'!$C$15,DK229*'Hidden inputs'!$D$15,DK229&lt;='Hidden inputs'!$C$16,'Hidden inputs'!$C$15*'Hidden inputs'!$D$15+(DK229-'Hidden inputs'!$B$16)*'Hidden inputs'!$D$16,DK229&lt;='Hidden inputs'!$C$17,'Hidden inputs'!$C$15*'Hidden inputs'!$D$15+('Hidden inputs'!$C$16-'Hidden inputs'!$B$16)*'Hidden inputs'!$D$16+(DK229-'Hidden inputs'!$B$17)*'Hidden inputs'!$D$17,DK229&gt;'Hidden inputs'!$B$18,'Hidden inputs'!$C$15*'Hidden inputs'!$D$15+('Hidden inputs'!$C$16-'Hidden inputs'!$B$16)*'Hidden inputs'!$D$16+('Hidden inputs'!$C$17-'Hidden inputs'!$B$17)*'Hidden inputs'!$D$17+(DK229-'Hidden inputs'!$B$18)*'Hidden inputs'!$D$18))</f>
        <v/>
      </c>
      <c r="DM229" s="10" t="str">
        <f t="shared" ca="1" si="9700"/>
        <v/>
      </c>
      <c r="DN229" s="5" t="str">
        <f t="shared" ca="1" si="9608"/>
        <v/>
      </c>
      <c r="DO229" s="5" t="str">
        <f t="shared" ca="1" si="9609"/>
        <v/>
      </c>
      <c r="DP229" s="5" t="str">
        <f ca="1">IF($B229="","",'Hidden inputs'!$D$11*DG229+'Hidden inputs'!$E$11*DH229)</f>
        <v/>
      </c>
      <c r="DQ229" s="11" t="str">
        <f t="shared" ca="1" si="9524"/>
        <v/>
      </c>
      <c r="DR229" s="9" t="str">
        <f t="shared" ca="1" si="9610"/>
        <v/>
      </c>
      <c r="DS229" s="3" t="str">
        <f t="shared" ca="1" si="9611"/>
        <v/>
      </c>
      <c r="DT229" s="5" t="str" cm="1">
        <f t="array" aca="1" ref="DT229" ca="1">IF($B229="","",IF(DS229=0,0,IF(DD_Payment="",0,IF(DS229&lt;_xlfn.IFS(DD_Frequency="Monthly",1,DD_Frequency="Quarterly",IF(MONTH(DS$2)=1,1,IF(MONTH(DS$2)=4,1,IF(MONTH(DS$2)=7,1,IF(MONTH(DS$2)=10,1,0)))),DD_Frequency="Annually",IF(MONTH(DS$2)=1,1,0))*DD_Payment,DS229,_xlfn.IFS(DD_Frequency="Monthly",1,DD_Frequency="Quarterly",IF(MONTH(DS$2)=1,1,IF(MONTH(DS$2)=4,1,IF(MONTH(DS$2)=7,1,IF(MONTH(DS$2)=10,1,0)))),DD_Frequency="Annually",IF(MONTH(DS$2)=1,1,0))*DD_Payment))))</f>
        <v/>
      </c>
      <c r="DU229" s="3" t="str">
        <f t="shared" ref="DU229" ca="1" si="11153">IF($B229="","",IF(DS229&gt;DT229,(DS229-DT229/2)*(rate_A*(DU$1/365)),0))</f>
        <v/>
      </c>
      <c r="DV229" s="3" t="str">
        <f t="shared" ca="1" si="9702"/>
        <v/>
      </c>
      <c r="DW229" s="3" t="str">
        <f t="shared" ref="DW229" ca="1" si="11154">IF($B229="","",DH229*(1+rate_A*DU$1/365))</f>
        <v/>
      </c>
      <c r="DX229" s="3" t="str">
        <f t="shared" ref="DX229" ca="1" si="11155">IF($B229="","",DI229*(1+rate_A*DU$1/365))</f>
        <v/>
      </c>
      <c r="DY229" s="3" t="str">
        <f t="shared" ref="DY229" ca="1" si="11156">IF($B229="","",DJ229*(1+rate_joint*DU$1/365))</f>
        <v/>
      </c>
      <c r="DZ229" s="5" t="str">
        <f t="shared" ca="1" si="9706"/>
        <v/>
      </c>
      <c r="EA229" s="5" t="str" cm="1">
        <f t="array" aca="1" ref="EA229" ca="1">IF(DZ229="","",_xlfn.IFS(DZ229&lt;='Hidden inputs'!$C$15,DZ229*'Hidden inputs'!$D$15,DZ229&lt;='Hidden inputs'!$C$16,'Hidden inputs'!$C$15*'Hidden inputs'!$D$15+(DZ229-'Hidden inputs'!$B$16)*'Hidden inputs'!$D$16,DZ229&lt;='Hidden inputs'!$C$17,'Hidden inputs'!$C$15*'Hidden inputs'!$D$15+('Hidden inputs'!$C$16-'Hidden inputs'!$B$16)*'Hidden inputs'!$D$16+(DZ229-'Hidden inputs'!$B$17)*'Hidden inputs'!$D$17,DZ229&gt;'Hidden inputs'!$B$18,'Hidden inputs'!$C$15*'Hidden inputs'!$D$15+('Hidden inputs'!$C$16-'Hidden inputs'!$B$16)*'Hidden inputs'!$D$16+('Hidden inputs'!$C$17-'Hidden inputs'!$B$17)*'Hidden inputs'!$D$17+(DZ229-'Hidden inputs'!$B$18)*'Hidden inputs'!$D$18))</f>
        <v/>
      </c>
      <c r="EB229" s="10" t="str">
        <f t="shared" ca="1" si="9707"/>
        <v/>
      </c>
      <c r="EC229" s="5" t="str">
        <f t="shared" ca="1" si="9616"/>
        <v/>
      </c>
      <c r="ED229" s="5" t="str">
        <f t="shared" ca="1" si="9617"/>
        <v/>
      </c>
      <c r="EE229" s="5" t="str">
        <f ca="1">IF($B229="","",'Hidden inputs'!$D$11*DV229+'Hidden inputs'!$E$11*DW229)</f>
        <v/>
      </c>
      <c r="EF229" s="11" t="str">
        <f t="shared" ca="1" si="9529"/>
        <v/>
      </c>
      <c r="EG229" s="9" t="str">
        <f t="shared" ca="1" si="9618"/>
        <v/>
      </c>
      <c r="EH229" s="3" t="str">
        <f t="shared" ca="1" si="9619"/>
        <v/>
      </c>
      <c r="EI229" s="5" t="str" cm="1">
        <f t="array" aca="1" ref="EI229" ca="1">IF($B229="","",IF(EH229=0,0,IF(DD_Payment="",0,IF(EH229&lt;_xlfn.IFS(DD_Frequency="Monthly",1,DD_Frequency="Quarterly",IF(MONTH(EH$2)=1,1,IF(MONTH(EH$2)=4,1,IF(MONTH(EH$2)=7,1,IF(MONTH(EH$2)=10,1,0)))),DD_Frequency="Annually",IF(MONTH(EH$2)=1,1,0))*DD_Payment,EH229,_xlfn.IFS(DD_Frequency="Monthly",1,DD_Frequency="Quarterly",IF(MONTH(EH$2)=1,1,IF(MONTH(EH$2)=4,1,IF(MONTH(EH$2)=7,1,IF(MONTH(EH$2)=10,1,0)))),DD_Frequency="Annually",IF(MONTH(EH$2)=1,1,0))*DD_Payment))))</f>
        <v/>
      </c>
      <c r="EJ229" s="3" t="str">
        <f t="shared" ref="EJ229" ca="1" si="11157">IF($B229="","",IF(EH229&gt;EI229,(EH229-EI229/2)*(rate_A*(EJ$1/365)),0))</f>
        <v/>
      </c>
      <c r="EK229" s="3" t="str">
        <f t="shared" ca="1" si="9709"/>
        <v/>
      </c>
      <c r="EL229" s="3" t="str">
        <f t="shared" ref="EL229" ca="1" si="11158">IF($B229="","",DW229*(1+rate_A*EJ$1/365))</f>
        <v/>
      </c>
      <c r="EM229" s="3" t="str">
        <f t="shared" ref="EM229" ca="1" si="11159">IF($B229="","",DX229*(1+rate_A*EJ$1/365))</f>
        <v/>
      </c>
      <c r="EN229" s="3" t="str">
        <f t="shared" ref="EN229" ca="1" si="11160">IF($B229="","",DY229*(1+rate_joint*EJ$1/365))</f>
        <v/>
      </c>
      <c r="EO229" s="5" t="str">
        <f t="shared" ca="1" si="9713"/>
        <v/>
      </c>
      <c r="EP229" s="5" t="str" cm="1">
        <f t="array" aca="1" ref="EP229" ca="1">IF(EO229="","",_xlfn.IFS(EO229&lt;='Hidden inputs'!$C$15,EO229*'Hidden inputs'!$D$15,EO229&lt;='Hidden inputs'!$C$16,'Hidden inputs'!$C$15*'Hidden inputs'!$D$15+(EO229-'Hidden inputs'!$B$16)*'Hidden inputs'!$D$16,EO229&lt;='Hidden inputs'!$C$17,'Hidden inputs'!$C$15*'Hidden inputs'!$D$15+('Hidden inputs'!$C$16-'Hidden inputs'!$B$16)*'Hidden inputs'!$D$16+(EO229-'Hidden inputs'!$B$17)*'Hidden inputs'!$D$17,EO229&gt;'Hidden inputs'!$B$18,'Hidden inputs'!$C$15*'Hidden inputs'!$D$15+('Hidden inputs'!$C$16-'Hidden inputs'!$B$16)*'Hidden inputs'!$D$16+('Hidden inputs'!$C$17-'Hidden inputs'!$B$17)*'Hidden inputs'!$D$17+(EO229-'Hidden inputs'!$B$18)*'Hidden inputs'!$D$18))</f>
        <v/>
      </c>
      <c r="EQ229" s="10" t="str">
        <f t="shared" ca="1" si="9714"/>
        <v/>
      </c>
      <c r="ER229" s="5" t="str">
        <f t="shared" ca="1" si="9624"/>
        <v/>
      </c>
      <c r="ES229" s="5" t="str">
        <f t="shared" ca="1" si="9625"/>
        <v/>
      </c>
      <c r="ET229" s="5" t="str">
        <f ca="1">IF($B229="","",'Hidden inputs'!$D$11*EK229+'Hidden inputs'!$E$11*EL229)</f>
        <v/>
      </c>
      <c r="EU229" s="11" t="str">
        <f t="shared" ca="1" si="9534"/>
        <v/>
      </c>
      <c r="EV229" s="9" t="str">
        <f t="shared" ca="1" si="9626"/>
        <v/>
      </c>
      <c r="EW229" s="3" t="str">
        <f t="shared" ca="1" si="9627"/>
        <v/>
      </c>
      <c r="EX229" s="5" t="str" cm="1">
        <f t="array" aca="1" ref="EX229" ca="1">IF($B229="","",IF(EW229=0,0,IF(DD_Payment="",0,IF(EW229&lt;_xlfn.IFS(DD_Frequency="Monthly",1,DD_Frequency="Quarterly",IF(MONTH(EW$2)=1,1,IF(MONTH(EW$2)=4,1,IF(MONTH(EW$2)=7,1,IF(MONTH(EW$2)=10,1,0)))),DD_Frequency="Annually",IF(MONTH(EW$2)=1,1,0))*DD_Payment,EW229,_xlfn.IFS(DD_Frequency="Monthly",1,DD_Frequency="Quarterly",IF(MONTH(EW$2)=1,1,IF(MONTH(EW$2)=4,1,IF(MONTH(EW$2)=7,1,IF(MONTH(EW$2)=10,1,0)))),DD_Frequency="Annually",IF(MONTH(EW$2)=1,1,0))*DD_Payment))))</f>
        <v/>
      </c>
      <c r="EY229" s="3" t="str">
        <f t="shared" ref="EY229" ca="1" si="11161">IF($B229="","",IF(EW229&gt;EX229,(EW229-EX229/2)*(rate_A*(EY$1/365)),0))</f>
        <v/>
      </c>
      <c r="EZ229" s="3" t="str">
        <f t="shared" ca="1" si="9716"/>
        <v/>
      </c>
      <c r="FA229" s="3" t="str">
        <f t="shared" ref="FA229" ca="1" si="11162">IF($B229="","",EL229*(1+rate_A*EY$1/365))</f>
        <v/>
      </c>
      <c r="FB229" s="3" t="str">
        <f t="shared" ref="FB229" ca="1" si="11163">IF($B229="","",EM229*(1+rate_A*EY$1/365))</f>
        <v/>
      </c>
      <c r="FC229" s="3" t="str">
        <f t="shared" ref="FC229" ca="1" si="11164">IF($B229="","",EN229*(1+rate_joint*EY$1/365))</f>
        <v/>
      </c>
      <c r="FD229" s="5" t="str">
        <f t="shared" ca="1" si="9720"/>
        <v/>
      </c>
      <c r="FE229" s="5" t="str" cm="1">
        <f t="array" aca="1" ref="FE229" ca="1">IF(FD229="","",_xlfn.IFS(FD229&lt;='Hidden inputs'!$C$15,FD229*'Hidden inputs'!$D$15,FD229&lt;='Hidden inputs'!$C$16,'Hidden inputs'!$C$15*'Hidden inputs'!$D$15+(FD229-'Hidden inputs'!$B$16)*'Hidden inputs'!$D$16,FD229&lt;='Hidden inputs'!$C$17,'Hidden inputs'!$C$15*'Hidden inputs'!$D$15+('Hidden inputs'!$C$16-'Hidden inputs'!$B$16)*'Hidden inputs'!$D$16+(FD229-'Hidden inputs'!$B$17)*'Hidden inputs'!$D$17,FD229&gt;'Hidden inputs'!$B$18,'Hidden inputs'!$C$15*'Hidden inputs'!$D$15+('Hidden inputs'!$C$16-'Hidden inputs'!$B$16)*'Hidden inputs'!$D$16+('Hidden inputs'!$C$17-'Hidden inputs'!$B$17)*'Hidden inputs'!$D$17+(FD229-'Hidden inputs'!$B$18)*'Hidden inputs'!$D$18))</f>
        <v/>
      </c>
      <c r="FF229" s="10" t="str">
        <f t="shared" ca="1" si="9721"/>
        <v/>
      </c>
      <c r="FG229" s="5" t="str">
        <f t="shared" ca="1" si="9632"/>
        <v/>
      </c>
      <c r="FH229" s="5" t="str">
        <f t="shared" ca="1" si="9633"/>
        <v/>
      </c>
      <c r="FI229" s="5" t="str">
        <f ca="1">IF($B229="","",'Hidden inputs'!$D$11*EZ229+'Hidden inputs'!$E$11*FA229)</f>
        <v/>
      </c>
      <c r="FJ229" s="11" t="str">
        <f t="shared" ca="1" si="9539"/>
        <v/>
      </c>
      <c r="FK229" s="9" t="str">
        <f t="shared" ca="1" si="9634"/>
        <v/>
      </c>
      <c r="FL229" s="3" t="str">
        <f t="shared" ca="1" si="9635"/>
        <v/>
      </c>
      <c r="FM229" s="5" t="str" cm="1">
        <f t="array" aca="1" ref="FM229" ca="1">IF($B229="","",IF(FL229=0,0,IF(DD_Payment="",0,IF(FL229&lt;_xlfn.IFS(DD_Frequency="Monthly",1,DD_Frequency="Quarterly",IF(MONTH(FL$2)=1,1,IF(MONTH(FL$2)=4,1,IF(MONTH(FL$2)=7,1,IF(MONTH(FL$2)=10,1,0)))),DD_Frequency="Annually",IF(MONTH(FL$2)=1,1,0))*DD_Payment,FL229,_xlfn.IFS(DD_Frequency="Monthly",1,DD_Frequency="Quarterly",IF(MONTH(FL$2)=1,1,IF(MONTH(FL$2)=4,1,IF(MONTH(FL$2)=7,1,IF(MONTH(FL$2)=10,1,0)))),DD_Frequency="Annually",IF(MONTH(FL$2)=1,1,0))*DD_Payment))))</f>
        <v/>
      </c>
      <c r="FN229" s="3" t="str">
        <f t="shared" ref="FN229" ca="1" si="11165">IF($B229="","",IF(FL229&gt;FM229,(FL229-FM229/2)*(rate_A*(FN$1/365)),0))</f>
        <v/>
      </c>
      <c r="FO229" s="3" t="str">
        <f t="shared" ca="1" si="9723"/>
        <v/>
      </c>
      <c r="FP229" s="3" t="str">
        <f t="shared" ref="FP229" ca="1" si="11166">IF($B229="","",FA229*(1+rate_A*FN$1/365))</f>
        <v/>
      </c>
      <c r="FQ229" s="3" t="str">
        <f t="shared" ref="FQ229" ca="1" si="11167">IF($B229="","",FB229*(1+rate_A*FN$1/365))</f>
        <v/>
      </c>
      <c r="FR229" s="3" t="str">
        <f t="shared" ref="FR229" ca="1" si="11168">IF($B229="","",FC229*(1+rate_joint*FN$1/365))</f>
        <v/>
      </c>
      <c r="FS229" s="5" t="str">
        <f t="shared" ca="1" si="9727"/>
        <v/>
      </c>
      <c r="FT229" s="5" t="str" cm="1">
        <f t="array" aca="1" ref="FT229" ca="1">IF(FS229="","",_xlfn.IFS(FS229&lt;='Hidden inputs'!$C$15,FS229*'Hidden inputs'!$D$15,FS229&lt;='Hidden inputs'!$C$16,'Hidden inputs'!$C$15*'Hidden inputs'!$D$15+(FS229-'Hidden inputs'!$B$16)*'Hidden inputs'!$D$16,FS229&lt;='Hidden inputs'!$C$17,'Hidden inputs'!$C$15*'Hidden inputs'!$D$15+('Hidden inputs'!$C$16-'Hidden inputs'!$B$16)*'Hidden inputs'!$D$16+(FS229-'Hidden inputs'!$B$17)*'Hidden inputs'!$D$17,FS229&gt;'Hidden inputs'!$B$18,'Hidden inputs'!$C$15*'Hidden inputs'!$D$15+('Hidden inputs'!$C$16-'Hidden inputs'!$B$16)*'Hidden inputs'!$D$16+('Hidden inputs'!$C$17-'Hidden inputs'!$B$17)*'Hidden inputs'!$D$17+(FS229-'Hidden inputs'!$B$18)*'Hidden inputs'!$D$18))</f>
        <v/>
      </c>
      <c r="FU229" s="10" t="str">
        <f t="shared" ca="1" si="9728"/>
        <v/>
      </c>
      <c r="FV229" s="5" t="str">
        <f t="shared" ca="1" si="9640"/>
        <v/>
      </c>
      <c r="FW229" s="5" t="str">
        <f t="shared" ca="1" si="9641"/>
        <v/>
      </c>
      <c r="FX229" s="5" t="str">
        <f ca="1">IF($B229="","",'Hidden inputs'!$D$11*FO229+'Hidden inputs'!$E$11*FP229)</f>
        <v/>
      </c>
      <c r="FY229" s="11" t="str">
        <f t="shared" ca="1" si="9544"/>
        <v/>
      </c>
      <c r="FZ229" s="9" t="str">
        <f t="shared" ca="1" si="9642"/>
        <v/>
      </c>
      <c r="GA229" s="5" t="str">
        <f t="shared" ca="1" si="9643"/>
        <v/>
      </c>
      <c r="GB229" s="5" t="str">
        <f t="shared" ca="1" si="9644"/>
        <v/>
      </c>
      <c r="GC229" s="5" t="str">
        <f t="shared" ca="1" si="9545"/>
        <v/>
      </c>
      <c r="GD229" s="5" t="str">
        <f t="shared" ca="1" si="9546"/>
        <v/>
      </c>
    </row>
    <row r="230" spans="1:186" x14ac:dyDescent="0.35">
      <c r="A230" s="2"/>
      <c r="B230" s="6" t="str">
        <f t="shared" ca="1" si="9547"/>
        <v/>
      </c>
      <c r="C230" s="5" t="str">
        <f t="shared" ca="1" si="9645"/>
        <v/>
      </c>
      <c r="D230" s="5" t="str" cm="1">
        <f t="array" aca="1" ref="D230" ca="1">IF($B230="","",IF(C230=0,0,IF(DD_Payment="",0,IF(C230&lt;_xlfn.IFS(DD_Frequency="Monthly",1,DD_Frequency="Quarterly",IF(MONTH(C$2)=1,1,IF(MONTH(C$2)=4,1,IF(MONTH(C$2)=7,1,IF(MONTH(C$2)=10,1,0)))),DD_Frequency="Annually",IF(MONTH(C$2)=1,1,0))*DD_Payment,C230,_xlfn.IFS(DD_Frequency="Monthly",1,DD_Frequency="Quarterly",IF(MONTH(C$2)=1,1,IF(MONTH(C$2)=4,1,IF(MONTH(C$2)=7,1,IF(MONTH(C$2)=10,1,0)))),DD_Frequency="Annually",IF(MONTH(C$2)=1,1,0))*DD_Payment))))</f>
        <v/>
      </c>
      <c r="E230" s="5" t="str">
        <f t="shared" ref="E230" ca="1" si="11169">IF(B230="","",IF(C230&gt;D230,(C230-D230/2)*(rate_A*(E$1/365)),0))</f>
        <v/>
      </c>
      <c r="F230" s="5" t="str">
        <f t="shared" ca="1" si="9549"/>
        <v/>
      </c>
      <c r="G230" s="5" t="str">
        <f t="shared" ref="G230" ca="1" si="11170">IF(B230="","",G229*(1+rate_A*E$1/365))</f>
        <v/>
      </c>
      <c r="H230" s="5" t="str">
        <f t="shared" ref="H230" ca="1" si="11171">IF(B230="","",H229*(1+rate_A*E$1/365))</f>
        <v/>
      </c>
      <c r="I230" s="5" t="str">
        <f t="shared" ref="I230" ca="1" si="11172">IF(B230="","",I229*(1+rate_joint*E$1/365))</f>
        <v/>
      </c>
      <c r="J230" s="5" t="str">
        <f t="shared" ca="1" si="9650"/>
        <v/>
      </c>
      <c r="K230" s="5" t="str" cm="1">
        <f t="array" aca="1" ref="K230" ca="1">IF(J230="","",_xlfn.IFS(J230&lt;='Hidden inputs'!$C$15,J230*'Hidden inputs'!$D$15,J230&lt;='Hidden inputs'!$C$16,'Hidden inputs'!$C$15*'Hidden inputs'!$D$15+(J230-'Hidden inputs'!$B$16)*'Hidden inputs'!$D$16,J230&lt;='Hidden inputs'!$C$17,'Hidden inputs'!$C$15*'Hidden inputs'!$D$15+('Hidden inputs'!$C$16-'Hidden inputs'!$B$16)*'Hidden inputs'!$D$16+(J230-'Hidden inputs'!$B$17)*'Hidden inputs'!$D$17,J230&gt;'Hidden inputs'!$B$18,'Hidden inputs'!$C$15*'Hidden inputs'!$D$15+('Hidden inputs'!$C$16-'Hidden inputs'!$B$16)*'Hidden inputs'!$D$16+('Hidden inputs'!$C$17-'Hidden inputs'!$B$17)*'Hidden inputs'!$D$17+(J230-'Hidden inputs'!$B$18)*'Hidden inputs'!$D$18))</f>
        <v/>
      </c>
      <c r="L230" s="11" t="str">
        <f t="shared" ca="1" si="9651"/>
        <v/>
      </c>
      <c r="M230" s="5" t="str">
        <f t="shared" ca="1" si="9553"/>
        <v/>
      </c>
      <c r="N230" s="5" t="str">
        <f t="shared" ca="1" si="9554"/>
        <v/>
      </c>
      <c r="O230" s="5" t="str">
        <f ca="1">IF(B230="","",'Hidden inputs'!$D$11*F230+'Hidden inputs'!$E$11*G230)</f>
        <v/>
      </c>
      <c r="P230" s="11" t="str">
        <f t="shared" ca="1" si="9488"/>
        <v/>
      </c>
      <c r="Q230" s="20" t="str">
        <f t="shared" ca="1" si="9489"/>
        <v/>
      </c>
      <c r="R230" s="3" t="str">
        <f t="shared" ca="1" si="9555"/>
        <v/>
      </c>
      <c r="S230" s="5" t="str" cm="1">
        <f t="array" aca="1" ref="S230" ca="1">IF($B230="","",IF(R230=0,0,IF(DD_Payment="",0,IF(R230&lt;_xlfn.IFS(DD_Frequency="Monthly",1,DD_Frequency="Quarterly",IF(MONTH(R$2)=1,1,IF(MONTH(R$2)=4,1,IF(MONTH(R$2)=7,1,IF(MONTH(R$2)=10,1,0)))),DD_Frequency="Annually",IF(MONTH(R$2)=1,1,0))*DD_Payment,R230,_xlfn.IFS(DD_Frequency="Monthly",1,DD_Frequency="Quarterly",IF(MONTH(R$2)=1,1,IF(MONTH(R$2)=4,1,IF(MONTH(R$2)=7,1,IF(MONTH(R$2)=10,1,0)))),DD_Frequency="Annually",IF(MONTH(R$2)=1,1,0))*DD_Payment))))</f>
        <v/>
      </c>
      <c r="T230" s="3" t="str">
        <f t="shared" ref="T230" ca="1" si="11173">IF(B230="","",IF(R230&gt;S230,(R230-S230/2)*(rate_A*((T$1+A230)/365)),0))</f>
        <v/>
      </c>
      <c r="U230" s="3" t="str">
        <f t="shared" ca="1" si="9557"/>
        <v/>
      </c>
      <c r="V230" s="3" t="str">
        <f t="shared" ref="V230" ca="1" si="11174">IF(B230="","",G230*(1+rate_A*(T$1+A230)/365))</f>
        <v/>
      </c>
      <c r="W230" s="3" t="str">
        <f t="shared" ref="W230" ca="1" si="11175">IF(B230="","",H230*(1+rate_A*(T$1+A230)/365))</f>
        <v/>
      </c>
      <c r="X230" s="3" t="str">
        <f t="shared" ref="X230" ca="1" si="11176">IF(B230="","",I230*(1+rate_joint*(T$1+A230)/365))</f>
        <v/>
      </c>
      <c r="Y230" s="5" t="str">
        <f t="shared" ca="1" si="9656"/>
        <v/>
      </c>
      <c r="Z230" s="5" t="str" cm="1">
        <f t="array" aca="1" ref="Z230" ca="1">IF(Y230="","",_xlfn.IFS(Y230&lt;='Hidden inputs'!$C$15,Y230*'Hidden inputs'!$D$15,Y230&lt;='Hidden inputs'!$C$16,'Hidden inputs'!$C$15*'Hidden inputs'!$D$15+(Y230-'Hidden inputs'!$B$16)*'Hidden inputs'!$D$16,Y230&lt;='Hidden inputs'!$C$17,'Hidden inputs'!$C$15*'Hidden inputs'!$D$15+('Hidden inputs'!$C$16-'Hidden inputs'!$B$16)*'Hidden inputs'!$D$16+(Y230-'Hidden inputs'!$B$17)*'Hidden inputs'!$D$17,Y230&gt;'Hidden inputs'!$B$18,'Hidden inputs'!$C$15*'Hidden inputs'!$D$15+('Hidden inputs'!$C$16-'Hidden inputs'!$B$16)*'Hidden inputs'!$D$16+('Hidden inputs'!$C$17-'Hidden inputs'!$B$17)*'Hidden inputs'!$D$17+(Y230-'Hidden inputs'!$B$18)*'Hidden inputs'!$D$18))</f>
        <v/>
      </c>
      <c r="AA230" s="10" t="str">
        <f t="shared" ca="1" si="9657"/>
        <v/>
      </c>
      <c r="AB230" s="5" t="str">
        <f t="shared" ca="1" si="9561"/>
        <v/>
      </c>
      <c r="AC230" s="5" t="str">
        <f t="shared" ca="1" si="9658"/>
        <v/>
      </c>
      <c r="AD230" s="5" t="str">
        <f ca="1">IF(B230="","",'Hidden inputs'!$D$11*U230+'Hidden inputs'!$E$11*V230)</f>
        <v/>
      </c>
      <c r="AE230" s="11" t="str">
        <f t="shared" ca="1" si="9494"/>
        <v/>
      </c>
      <c r="AF230" s="9" t="str">
        <f t="shared" ca="1" si="9562"/>
        <v/>
      </c>
      <c r="AG230" s="3" t="str">
        <f t="shared" ca="1" si="9563"/>
        <v/>
      </c>
      <c r="AH230" s="5" t="str" cm="1">
        <f t="array" aca="1" ref="AH230" ca="1">IF($B230="","",IF(AG230=0,0,IF(DD_Payment="",0,IF(AG230&lt;_xlfn.IFS(DD_Frequency="Monthly",1,DD_Frequency="Quarterly",IF(MONTH(AG$2)=1,1,IF(MONTH(AG$2)=4,1,IF(MONTH(AG$2)=7,1,IF(MONTH(AG$2)=10,1,0)))),DD_Frequency="Annually",IF(MONTH(AG$2)=1,1,0))*DD_Payment,AG230,_xlfn.IFS(DD_Frequency="Monthly",1,DD_Frequency="Quarterly",IF(MONTH(AG$2)=1,1,IF(MONTH(AG$2)=4,1,IF(MONTH(AG$2)=7,1,IF(MONTH(AG$2)=10,1,0)))),DD_Frequency="Annually",IF(MONTH(AG$2)=1,1,0))*DD_Payment))))</f>
        <v/>
      </c>
      <c r="AI230" s="3" t="str">
        <f t="shared" ref="AI230" ca="1" si="11177">IF($B230="","",IF(AG230&gt;AH230,(AG230-AH230/2)*(rate_A*(AI$1/365)),0))</f>
        <v/>
      </c>
      <c r="AJ230" s="3" t="str">
        <f t="shared" ca="1" si="9660"/>
        <v/>
      </c>
      <c r="AK230" s="3" t="str">
        <f t="shared" ref="AK230" ca="1" si="11178">IF($B230="","",V230*(1+rate_A*AI$1/365))</f>
        <v/>
      </c>
      <c r="AL230" s="3" t="str">
        <f t="shared" ref="AL230" ca="1" si="11179">IF($B230="","",W230*(1+rate_A*AI$1/365))</f>
        <v/>
      </c>
      <c r="AM230" s="3" t="str">
        <f t="shared" ref="AM230" ca="1" si="11180">IF($B230="","",X230*(1+rate_joint*AI$1/365))</f>
        <v/>
      </c>
      <c r="AN230" s="5" t="str">
        <f t="shared" ca="1" si="9664"/>
        <v/>
      </c>
      <c r="AO230" s="5" t="str" cm="1">
        <f t="array" aca="1" ref="AO230" ca="1">IF(AN230="","",_xlfn.IFS(AN230&lt;='Hidden inputs'!$C$15,AN230*'Hidden inputs'!$D$15,AN230&lt;='Hidden inputs'!$C$16,'Hidden inputs'!$C$15*'Hidden inputs'!$D$15+(AN230-'Hidden inputs'!$B$16)*'Hidden inputs'!$D$16,AN230&lt;='Hidden inputs'!$C$17,'Hidden inputs'!$C$15*'Hidden inputs'!$D$15+('Hidden inputs'!$C$16-'Hidden inputs'!$B$16)*'Hidden inputs'!$D$16+(AN230-'Hidden inputs'!$B$17)*'Hidden inputs'!$D$17,AN230&gt;'Hidden inputs'!$B$18,'Hidden inputs'!$C$15*'Hidden inputs'!$D$15+('Hidden inputs'!$C$16-'Hidden inputs'!$B$16)*'Hidden inputs'!$D$16+('Hidden inputs'!$C$17-'Hidden inputs'!$B$17)*'Hidden inputs'!$D$17+(AN230-'Hidden inputs'!$B$18)*'Hidden inputs'!$D$18))</f>
        <v/>
      </c>
      <c r="AP230" s="10" t="str">
        <f t="shared" ca="1" si="9665"/>
        <v/>
      </c>
      <c r="AQ230" s="5" t="str">
        <f t="shared" ca="1" si="9568"/>
        <v/>
      </c>
      <c r="AR230" s="5" t="str">
        <f t="shared" ca="1" si="9569"/>
        <v/>
      </c>
      <c r="AS230" s="5" t="str">
        <f ca="1">IF($B230="","",'Hidden inputs'!$D$11*AJ230+'Hidden inputs'!$E$11*AK230)</f>
        <v/>
      </c>
      <c r="AT230" s="11" t="str">
        <f t="shared" ca="1" si="9499"/>
        <v/>
      </c>
      <c r="AU230" s="9" t="str">
        <f t="shared" ca="1" si="9570"/>
        <v/>
      </c>
      <c r="AV230" s="3" t="str">
        <f t="shared" ca="1" si="9571"/>
        <v/>
      </c>
      <c r="AW230" s="5" t="str" cm="1">
        <f t="array" aca="1" ref="AW230" ca="1">IF($B230="","",IF(AV230=0,0,IF(DD_Payment="",0,IF(AV230&lt;_xlfn.IFS(DD_Frequency="Monthly",1,DD_Frequency="Quarterly",IF(MONTH(AV$2)=1,1,IF(MONTH(AV$2)=4,1,IF(MONTH(AV$2)=7,1,IF(MONTH(AV$2)=10,1,0)))),DD_Frequency="Annually",IF(MONTH(AV$2)=1,1,0))*DD_Payment,AV230,_xlfn.IFS(DD_Frequency="Monthly",1,DD_Frequency="Quarterly",IF(MONTH(AV$2)=1,1,IF(MONTH(AV$2)=4,1,IF(MONTH(AV$2)=7,1,IF(MONTH(AV$2)=10,1,0)))),DD_Frequency="Annually",IF(MONTH(AV$2)=1,1,0))*DD_Payment))))</f>
        <v/>
      </c>
      <c r="AX230" s="3" t="str">
        <f t="shared" ref="AX230" ca="1" si="11181">IF($B230="","",IF(AV230&gt;AW230,(AV230-AW230/2)*(rate_A*(AX$1/365)),0))</f>
        <v/>
      </c>
      <c r="AY230" s="3" t="str">
        <f t="shared" ca="1" si="9667"/>
        <v/>
      </c>
      <c r="AZ230" s="3" t="str">
        <f t="shared" ref="AZ230" ca="1" si="11182">IF($B230="","",AK230*(1+rate_A*AX$1/365))</f>
        <v/>
      </c>
      <c r="BA230" s="3" t="str">
        <f t="shared" ref="BA230" ca="1" si="11183">IF($B230="","",AL230*(1+rate_A*AX$1/365))</f>
        <v/>
      </c>
      <c r="BB230" s="3" t="str">
        <f t="shared" ref="BB230" ca="1" si="11184">IF($B230="","",AM230*(1+rate_joint*AX$1/365))</f>
        <v/>
      </c>
      <c r="BC230" s="5" t="str">
        <f t="shared" ca="1" si="9671"/>
        <v/>
      </c>
      <c r="BD230" s="5" t="str" cm="1">
        <f t="array" aca="1" ref="BD230" ca="1">IF(BC230="","",_xlfn.IFS(BC230&lt;='Hidden inputs'!$C$15,BC230*'Hidden inputs'!$D$15,BC230&lt;='Hidden inputs'!$C$16,'Hidden inputs'!$C$15*'Hidden inputs'!$D$15+(BC230-'Hidden inputs'!$B$16)*'Hidden inputs'!$D$16,BC230&lt;='Hidden inputs'!$C$17,'Hidden inputs'!$C$15*'Hidden inputs'!$D$15+('Hidden inputs'!$C$16-'Hidden inputs'!$B$16)*'Hidden inputs'!$D$16+(BC230-'Hidden inputs'!$B$17)*'Hidden inputs'!$D$17,BC230&gt;'Hidden inputs'!$B$18,'Hidden inputs'!$C$15*'Hidden inputs'!$D$15+('Hidden inputs'!$C$16-'Hidden inputs'!$B$16)*'Hidden inputs'!$D$16+('Hidden inputs'!$C$17-'Hidden inputs'!$B$17)*'Hidden inputs'!$D$17+(BC230-'Hidden inputs'!$B$18)*'Hidden inputs'!$D$18))</f>
        <v/>
      </c>
      <c r="BE230" s="10" t="str">
        <f t="shared" ca="1" si="9672"/>
        <v/>
      </c>
      <c r="BF230" s="5" t="str">
        <f t="shared" ca="1" si="9576"/>
        <v/>
      </c>
      <c r="BG230" s="5" t="str">
        <f t="shared" ca="1" si="9577"/>
        <v/>
      </c>
      <c r="BH230" s="5" t="str">
        <f ca="1">IF($B230="","",'Hidden inputs'!$D$11*AY230+'Hidden inputs'!$E$11*AZ230)</f>
        <v/>
      </c>
      <c r="BI230" s="11" t="str">
        <f t="shared" ca="1" si="9504"/>
        <v/>
      </c>
      <c r="BJ230" s="9" t="str">
        <f t="shared" ca="1" si="9578"/>
        <v/>
      </c>
      <c r="BK230" s="3" t="str">
        <f t="shared" ca="1" si="9579"/>
        <v/>
      </c>
      <c r="BL230" s="5" t="str" cm="1">
        <f t="array" aca="1" ref="BL230" ca="1">IF($B230="","",IF(BK230=0,0,IF(DD_Payment="",0,IF(BK230&lt;_xlfn.IFS(DD_Frequency="Monthly",1,DD_Frequency="Quarterly",IF(MONTH(BK$2)=1,1,IF(MONTH(BK$2)=4,1,IF(MONTH(BK$2)=7,1,IF(MONTH(BK$2)=10,1,0)))),DD_Frequency="Annually",IF(MONTH(BK$2)=1,1,0))*DD_Payment,BK230,_xlfn.IFS(DD_Frequency="Monthly",1,DD_Frequency="Quarterly",IF(MONTH(BK$2)=1,1,IF(MONTH(BK$2)=4,1,IF(MONTH(BK$2)=7,1,IF(MONTH(BK$2)=10,1,0)))),DD_Frequency="Annually",IF(MONTH(BK$2)=1,1,0))*DD_Payment))))</f>
        <v/>
      </c>
      <c r="BM230" s="3" t="str">
        <f t="shared" ref="BM230" ca="1" si="11185">IF($B230="","",IF(BK230&gt;BL230,(BK230-BL230/2)*(rate_A*(BM$1/365)),0))</f>
        <v/>
      </c>
      <c r="BN230" s="3" t="str">
        <f t="shared" ca="1" si="9674"/>
        <v/>
      </c>
      <c r="BO230" s="3" t="str">
        <f t="shared" ref="BO230" ca="1" si="11186">IF($B230="","",AZ230*(1+rate_A*BM$1/365))</f>
        <v/>
      </c>
      <c r="BP230" s="3" t="str">
        <f t="shared" ref="BP230" ca="1" si="11187">IF($B230="","",BA230*(1+rate_A*BM$1/365))</f>
        <v/>
      </c>
      <c r="BQ230" s="3" t="str">
        <f t="shared" ref="BQ230" ca="1" si="11188">IF($B230="","",BB230*(1+rate_joint*BM$1/365))</f>
        <v/>
      </c>
      <c r="BR230" s="5" t="str">
        <f t="shared" ca="1" si="9678"/>
        <v/>
      </c>
      <c r="BS230" s="5" t="str" cm="1">
        <f t="array" aca="1" ref="BS230" ca="1">IF(BR230="","",_xlfn.IFS(BR230&lt;='Hidden inputs'!$C$15,BR230*'Hidden inputs'!$D$15,BR230&lt;='Hidden inputs'!$C$16,'Hidden inputs'!$C$15*'Hidden inputs'!$D$15+(BR230-'Hidden inputs'!$B$16)*'Hidden inputs'!$D$16,BR230&lt;='Hidden inputs'!$C$17,'Hidden inputs'!$C$15*'Hidden inputs'!$D$15+('Hidden inputs'!$C$16-'Hidden inputs'!$B$16)*'Hidden inputs'!$D$16+(BR230-'Hidden inputs'!$B$17)*'Hidden inputs'!$D$17,BR230&gt;'Hidden inputs'!$B$18,'Hidden inputs'!$C$15*'Hidden inputs'!$D$15+('Hidden inputs'!$C$16-'Hidden inputs'!$B$16)*'Hidden inputs'!$D$16+('Hidden inputs'!$C$17-'Hidden inputs'!$B$17)*'Hidden inputs'!$D$17+(BR230-'Hidden inputs'!$B$18)*'Hidden inputs'!$D$18))</f>
        <v/>
      </c>
      <c r="BT230" s="10" t="str">
        <f t="shared" ca="1" si="9679"/>
        <v/>
      </c>
      <c r="BU230" s="5" t="str">
        <f t="shared" ca="1" si="9584"/>
        <v/>
      </c>
      <c r="BV230" s="5" t="str">
        <f t="shared" ca="1" si="9585"/>
        <v/>
      </c>
      <c r="BW230" s="5" t="str">
        <f ca="1">IF($B230="","",'Hidden inputs'!$D$11*BN230+'Hidden inputs'!$E$11*BO230)</f>
        <v/>
      </c>
      <c r="BX230" s="11" t="str">
        <f t="shared" ca="1" si="9509"/>
        <v/>
      </c>
      <c r="BY230" s="9" t="str">
        <f t="shared" ca="1" si="9586"/>
        <v/>
      </c>
      <c r="BZ230" s="3" t="str">
        <f t="shared" ca="1" si="9587"/>
        <v/>
      </c>
      <c r="CA230" s="5" t="str" cm="1">
        <f t="array" aca="1" ref="CA230" ca="1">IF($B230="","",IF(BZ230=0,0,IF(DD_Payment="",0,IF(BZ230&lt;_xlfn.IFS(DD_Frequency="Monthly",1,DD_Frequency="Quarterly",IF(MONTH(BZ$2)=1,1,IF(MONTH(BZ$2)=4,1,IF(MONTH(BZ$2)=7,1,IF(MONTH(BZ$2)=10,1,0)))),DD_Frequency="Annually",IF(MONTH(BZ$2)=1,1,0))*DD_Payment,BZ230,_xlfn.IFS(DD_Frequency="Monthly",1,DD_Frequency="Quarterly",IF(MONTH(BZ$2)=1,1,IF(MONTH(BZ$2)=4,1,IF(MONTH(BZ$2)=7,1,IF(MONTH(BZ$2)=10,1,0)))),DD_Frequency="Annually",IF(MONTH(BZ$2)=1,1,0))*DD_Payment))))</f>
        <v/>
      </c>
      <c r="CB230" s="3" t="str">
        <f t="shared" ref="CB230" ca="1" si="11189">IF($B230="","",IF(BZ230&gt;CA230,(BZ230-CA230/2)*(rate_A*(CB$1/365)),0))</f>
        <v/>
      </c>
      <c r="CC230" s="3" t="str">
        <f t="shared" ca="1" si="9681"/>
        <v/>
      </c>
      <c r="CD230" s="3" t="str">
        <f t="shared" ref="CD230" ca="1" si="11190">IF($B230="","",BO230*(1+rate_A*CB$1/365))</f>
        <v/>
      </c>
      <c r="CE230" s="3" t="str">
        <f t="shared" ref="CE230" ca="1" si="11191">IF($B230="","",BP230*(1+rate_A*CB$1/365))</f>
        <v/>
      </c>
      <c r="CF230" s="3" t="str">
        <f t="shared" ref="CF230" ca="1" si="11192">IF($B230="","",BQ230*(1+rate_joint*CB$1/365))</f>
        <v/>
      </c>
      <c r="CG230" s="5" t="str">
        <f t="shared" ca="1" si="9685"/>
        <v/>
      </c>
      <c r="CH230" s="5" t="str" cm="1">
        <f t="array" aca="1" ref="CH230" ca="1">IF(CG230="","",_xlfn.IFS(CG230&lt;='Hidden inputs'!$C$15,CG230*'Hidden inputs'!$D$15,CG230&lt;='Hidden inputs'!$C$16,'Hidden inputs'!$C$15*'Hidden inputs'!$D$15+(CG230-'Hidden inputs'!$B$16)*'Hidden inputs'!$D$16,CG230&lt;='Hidden inputs'!$C$17,'Hidden inputs'!$C$15*'Hidden inputs'!$D$15+('Hidden inputs'!$C$16-'Hidden inputs'!$B$16)*'Hidden inputs'!$D$16+(CG230-'Hidden inputs'!$B$17)*'Hidden inputs'!$D$17,CG230&gt;'Hidden inputs'!$B$18,'Hidden inputs'!$C$15*'Hidden inputs'!$D$15+('Hidden inputs'!$C$16-'Hidden inputs'!$B$16)*'Hidden inputs'!$D$16+('Hidden inputs'!$C$17-'Hidden inputs'!$B$17)*'Hidden inputs'!$D$17+(CG230-'Hidden inputs'!$B$18)*'Hidden inputs'!$D$18))</f>
        <v/>
      </c>
      <c r="CI230" s="10" t="str">
        <f t="shared" ca="1" si="9686"/>
        <v/>
      </c>
      <c r="CJ230" s="5" t="str">
        <f t="shared" ca="1" si="9592"/>
        <v/>
      </c>
      <c r="CK230" s="5" t="str">
        <f t="shared" ca="1" si="9593"/>
        <v/>
      </c>
      <c r="CL230" s="5" t="str">
        <f ca="1">IF($B230="","",'Hidden inputs'!$D$11*CC230+'Hidden inputs'!$E$11*CD230)</f>
        <v/>
      </c>
      <c r="CM230" s="11" t="str">
        <f t="shared" ca="1" si="9514"/>
        <v/>
      </c>
      <c r="CN230" s="9" t="str">
        <f t="shared" ca="1" si="9594"/>
        <v/>
      </c>
      <c r="CO230" s="3" t="str">
        <f t="shared" ca="1" si="9595"/>
        <v/>
      </c>
      <c r="CP230" s="5" t="str" cm="1">
        <f t="array" aca="1" ref="CP230" ca="1">IF($B230="","",IF(CO230=0,0,IF(DD_Payment="",0,IF(CO230&lt;_xlfn.IFS(DD_Frequency="Monthly",1,DD_Frequency="Quarterly",IF(MONTH(CO$2)=1,1,IF(MONTH(CO$2)=4,1,IF(MONTH(CO$2)=7,1,IF(MONTH(CO$2)=10,1,0)))),DD_Frequency="Annually",IF(MONTH(CO$2)=1,1,0))*DD_Payment,CO230,_xlfn.IFS(DD_Frequency="Monthly",1,DD_Frequency="Quarterly",IF(MONTH(CO$2)=1,1,IF(MONTH(CO$2)=4,1,IF(MONTH(CO$2)=7,1,IF(MONTH(CO$2)=10,1,0)))),DD_Frequency="Annually",IF(MONTH(CO$2)=1,1,0))*DD_Payment))))</f>
        <v/>
      </c>
      <c r="CQ230" s="3" t="str">
        <f t="shared" ref="CQ230" ca="1" si="11193">IF($B230="","",IF(CO230&gt;CP230,(CO230-CP230/2)*(rate_A*(CQ$1/365)),0))</f>
        <v/>
      </c>
      <c r="CR230" s="3" t="str">
        <f t="shared" ca="1" si="9688"/>
        <v/>
      </c>
      <c r="CS230" s="3" t="str">
        <f t="shared" ref="CS230" ca="1" si="11194">IF($B230="","",CD230*(1+rate_A*CQ$1/365))</f>
        <v/>
      </c>
      <c r="CT230" s="3" t="str">
        <f t="shared" ref="CT230" ca="1" si="11195">IF($B230="","",CE230*(1+rate_A*CQ$1/365))</f>
        <v/>
      </c>
      <c r="CU230" s="3" t="str">
        <f t="shared" ref="CU230" ca="1" si="11196">IF($B230="","",CF230*(1+rate_joint*CQ$1/365))</f>
        <v/>
      </c>
      <c r="CV230" s="5" t="str">
        <f t="shared" ca="1" si="9692"/>
        <v/>
      </c>
      <c r="CW230" s="5" t="str" cm="1">
        <f t="array" aca="1" ref="CW230" ca="1">IF(CV230="","",_xlfn.IFS(CV230&lt;='Hidden inputs'!$C$15,CV230*'Hidden inputs'!$D$15,CV230&lt;='Hidden inputs'!$C$16,'Hidden inputs'!$C$15*'Hidden inputs'!$D$15+(CV230-'Hidden inputs'!$B$16)*'Hidden inputs'!$D$16,CV230&lt;='Hidden inputs'!$C$17,'Hidden inputs'!$C$15*'Hidden inputs'!$D$15+('Hidden inputs'!$C$16-'Hidden inputs'!$B$16)*'Hidden inputs'!$D$16+(CV230-'Hidden inputs'!$B$17)*'Hidden inputs'!$D$17,CV230&gt;'Hidden inputs'!$B$18,'Hidden inputs'!$C$15*'Hidden inputs'!$D$15+('Hidden inputs'!$C$16-'Hidden inputs'!$B$16)*'Hidden inputs'!$D$16+('Hidden inputs'!$C$17-'Hidden inputs'!$B$17)*'Hidden inputs'!$D$17+(CV230-'Hidden inputs'!$B$18)*'Hidden inputs'!$D$18))</f>
        <v/>
      </c>
      <c r="CX230" s="10" t="str">
        <f t="shared" ca="1" si="9693"/>
        <v/>
      </c>
      <c r="CY230" s="5" t="str">
        <f t="shared" ca="1" si="9600"/>
        <v/>
      </c>
      <c r="CZ230" s="5" t="str">
        <f t="shared" ca="1" si="9601"/>
        <v/>
      </c>
      <c r="DA230" s="5" t="str">
        <f ca="1">IF($B230="","",'Hidden inputs'!$D$11*CR230+'Hidden inputs'!$E$11*CS230)</f>
        <v/>
      </c>
      <c r="DB230" s="11" t="str">
        <f t="shared" ca="1" si="9519"/>
        <v/>
      </c>
      <c r="DC230" s="9" t="str">
        <f t="shared" ca="1" si="9602"/>
        <v/>
      </c>
      <c r="DD230" s="3" t="str">
        <f t="shared" ca="1" si="9603"/>
        <v/>
      </c>
      <c r="DE230" s="5" t="str" cm="1">
        <f t="array" aca="1" ref="DE230" ca="1">IF($B230="","",IF(DD230=0,0,IF(DD_Payment="",0,IF(DD230&lt;_xlfn.IFS(DD_Frequency="Monthly",1,DD_Frequency="Quarterly",IF(MONTH(DD$2)=1,1,IF(MONTH(DD$2)=4,1,IF(MONTH(DD$2)=7,1,IF(MONTH(DD$2)=10,1,0)))),DD_Frequency="Annually",IF(MONTH(DD$2)=1,1,0))*DD_Payment,DD230,_xlfn.IFS(DD_Frequency="Monthly",1,DD_Frequency="Quarterly",IF(MONTH(DD$2)=1,1,IF(MONTH(DD$2)=4,1,IF(MONTH(DD$2)=7,1,IF(MONTH(DD$2)=10,1,0)))),DD_Frequency="Annually",IF(MONTH(DD$2)=1,1,0))*DD_Payment))))</f>
        <v/>
      </c>
      <c r="DF230" s="3" t="str">
        <f t="shared" ref="DF230" ca="1" si="11197">IF($B230="","",IF(DD230&gt;DE230,(DD230-DE230/2)*(rate_A*(DF$1/365)),0))</f>
        <v/>
      </c>
      <c r="DG230" s="3" t="str">
        <f t="shared" ca="1" si="9695"/>
        <v/>
      </c>
      <c r="DH230" s="3" t="str">
        <f t="shared" ref="DH230" ca="1" si="11198">IF($B230="","",CS230*(1+rate_A*DF$1/365))</f>
        <v/>
      </c>
      <c r="DI230" s="3" t="str">
        <f t="shared" ref="DI230" ca="1" si="11199">IF($B230="","",CT230*(1+rate_A*DF$1/365))</f>
        <v/>
      </c>
      <c r="DJ230" s="3" t="str">
        <f t="shared" ref="DJ230" ca="1" si="11200">IF($B230="","",CU230*(1+rate_joint*DF$1/365))</f>
        <v/>
      </c>
      <c r="DK230" s="5" t="str">
        <f t="shared" ca="1" si="9699"/>
        <v/>
      </c>
      <c r="DL230" s="5" t="str" cm="1">
        <f t="array" aca="1" ref="DL230" ca="1">IF(DK230="","",_xlfn.IFS(DK230&lt;='Hidden inputs'!$C$15,DK230*'Hidden inputs'!$D$15,DK230&lt;='Hidden inputs'!$C$16,'Hidden inputs'!$C$15*'Hidden inputs'!$D$15+(DK230-'Hidden inputs'!$B$16)*'Hidden inputs'!$D$16,DK230&lt;='Hidden inputs'!$C$17,'Hidden inputs'!$C$15*'Hidden inputs'!$D$15+('Hidden inputs'!$C$16-'Hidden inputs'!$B$16)*'Hidden inputs'!$D$16+(DK230-'Hidden inputs'!$B$17)*'Hidden inputs'!$D$17,DK230&gt;'Hidden inputs'!$B$18,'Hidden inputs'!$C$15*'Hidden inputs'!$D$15+('Hidden inputs'!$C$16-'Hidden inputs'!$B$16)*'Hidden inputs'!$D$16+('Hidden inputs'!$C$17-'Hidden inputs'!$B$17)*'Hidden inputs'!$D$17+(DK230-'Hidden inputs'!$B$18)*'Hidden inputs'!$D$18))</f>
        <v/>
      </c>
      <c r="DM230" s="10" t="str">
        <f t="shared" ca="1" si="9700"/>
        <v/>
      </c>
      <c r="DN230" s="5" t="str">
        <f t="shared" ca="1" si="9608"/>
        <v/>
      </c>
      <c r="DO230" s="5" t="str">
        <f t="shared" ca="1" si="9609"/>
        <v/>
      </c>
      <c r="DP230" s="5" t="str">
        <f ca="1">IF($B230="","",'Hidden inputs'!$D$11*DG230+'Hidden inputs'!$E$11*DH230)</f>
        <v/>
      </c>
      <c r="DQ230" s="11" t="str">
        <f t="shared" ca="1" si="9524"/>
        <v/>
      </c>
      <c r="DR230" s="9" t="str">
        <f t="shared" ca="1" si="9610"/>
        <v/>
      </c>
      <c r="DS230" s="3" t="str">
        <f t="shared" ca="1" si="9611"/>
        <v/>
      </c>
      <c r="DT230" s="5" t="str" cm="1">
        <f t="array" aca="1" ref="DT230" ca="1">IF($B230="","",IF(DS230=0,0,IF(DD_Payment="",0,IF(DS230&lt;_xlfn.IFS(DD_Frequency="Monthly",1,DD_Frequency="Quarterly",IF(MONTH(DS$2)=1,1,IF(MONTH(DS$2)=4,1,IF(MONTH(DS$2)=7,1,IF(MONTH(DS$2)=10,1,0)))),DD_Frequency="Annually",IF(MONTH(DS$2)=1,1,0))*DD_Payment,DS230,_xlfn.IFS(DD_Frequency="Monthly",1,DD_Frequency="Quarterly",IF(MONTH(DS$2)=1,1,IF(MONTH(DS$2)=4,1,IF(MONTH(DS$2)=7,1,IF(MONTH(DS$2)=10,1,0)))),DD_Frequency="Annually",IF(MONTH(DS$2)=1,1,0))*DD_Payment))))</f>
        <v/>
      </c>
      <c r="DU230" s="3" t="str">
        <f t="shared" ref="DU230" ca="1" si="11201">IF($B230="","",IF(DS230&gt;DT230,(DS230-DT230/2)*(rate_A*(DU$1/365)),0))</f>
        <v/>
      </c>
      <c r="DV230" s="3" t="str">
        <f t="shared" ca="1" si="9702"/>
        <v/>
      </c>
      <c r="DW230" s="3" t="str">
        <f t="shared" ref="DW230" ca="1" si="11202">IF($B230="","",DH230*(1+rate_A*DU$1/365))</f>
        <v/>
      </c>
      <c r="DX230" s="3" t="str">
        <f t="shared" ref="DX230" ca="1" si="11203">IF($B230="","",DI230*(1+rate_A*DU$1/365))</f>
        <v/>
      </c>
      <c r="DY230" s="3" t="str">
        <f t="shared" ref="DY230" ca="1" si="11204">IF($B230="","",DJ230*(1+rate_joint*DU$1/365))</f>
        <v/>
      </c>
      <c r="DZ230" s="5" t="str">
        <f t="shared" ca="1" si="9706"/>
        <v/>
      </c>
      <c r="EA230" s="5" t="str" cm="1">
        <f t="array" aca="1" ref="EA230" ca="1">IF(DZ230="","",_xlfn.IFS(DZ230&lt;='Hidden inputs'!$C$15,DZ230*'Hidden inputs'!$D$15,DZ230&lt;='Hidden inputs'!$C$16,'Hidden inputs'!$C$15*'Hidden inputs'!$D$15+(DZ230-'Hidden inputs'!$B$16)*'Hidden inputs'!$D$16,DZ230&lt;='Hidden inputs'!$C$17,'Hidden inputs'!$C$15*'Hidden inputs'!$D$15+('Hidden inputs'!$C$16-'Hidden inputs'!$B$16)*'Hidden inputs'!$D$16+(DZ230-'Hidden inputs'!$B$17)*'Hidden inputs'!$D$17,DZ230&gt;'Hidden inputs'!$B$18,'Hidden inputs'!$C$15*'Hidden inputs'!$D$15+('Hidden inputs'!$C$16-'Hidden inputs'!$B$16)*'Hidden inputs'!$D$16+('Hidden inputs'!$C$17-'Hidden inputs'!$B$17)*'Hidden inputs'!$D$17+(DZ230-'Hidden inputs'!$B$18)*'Hidden inputs'!$D$18))</f>
        <v/>
      </c>
      <c r="EB230" s="10" t="str">
        <f t="shared" ca="1" si="9707"/>
        <v/>
      </c>
      <c r="EC230" s="5" t="str">
        <f t="shared" ca="1" si="9616"/>
        <v/>
      </c>
      <c r="ED230" s="5" t="str">
        <f t="shared" ca="1" si="9617"/>
        <v/>
      </c>
      <c r="EE230" s="5" t="str">
        <f ca="1">IF($B230="","",'Hidden inputs'!$D$11*DV230+'Hidden inputs'!$E$11*DW230)</f>
        <v/>
      </c>
      <c r="EF230" s="11" t="str">
        <f t="shared" ca="1" si="9529"/>
        <v/>
      </c>
      <c r="EG230" s="9" t="str">
        <f t="shared" ca="1" si="9618"/>
        <v/>
      </c>
      <c r="EH230" s="3" t="str">
        <f t="shared" ca="1" si="9619"/>
        <v/>
      </c>
      <c r="EI230" s="5" t="str" cm="1">
        <f t="array" aca="1" ref="EI230" ca="1">IF($B230="","",IF(EH230=0,0,IF(DD_Payment="",0,IF(EH230&lt;_xlfn.IFS(DD_Frequency="Monthly",1,DD_Frequency="Quarterly",IF(MONTH(EH$2)=1,1,IF(MONTH(EH$2)=4,1,IF(MONTH(EH$2)=7,1,IF(MONTH(EH$2)=10,1,0)))),DD_Frequency="Annually",IF(MONTH(EH$2)=1,1,0))*DD_Payment,EH230,_xlfn.IFS(DD_Frequency="Monthly",1,DD_Frequency="Quarterly",IF(MONTH(EH$2)=1,1,IF(MONTH(EH$2)=4,1,IF(MONTH(EH$2)=7,1,IF(MONTH(EH$2)=10,1,0)))),DD_Frequency="Annually",IF(MONTH(EH$2)=1,1,0))*DD_Payment))))</f>
        <v/>
      </c>
      <c r="EJ230" s="3" t="str">
        <f t="shared" ref="EJ230" ca="1" si="11205">IF($B230="","",IF(EH230&gt;EI230,(EH230-EI230/2)*(rate_A*(EJ$1/365)),0))</f>
        <v/>
      </c>
      <c r="EK230" s="3" t="str">
        <f t="shared" ca="1" si="9709"/>
        <v/>
      </c>
      <c r="EL230" s="3" t="str">
        <f t="shared" ref="EL230" ca="1" si="11206">IF($B230="","",DW230*(1+rate_A*EJ$1/365))</f>
        <v/>
      </c>
      <c r="EM230" s="3" t="str">
        <f t="shared" ref="EM230" ca="1" si="11207">IF($B230="","",DX230*(1+rate_A*EJ$1/365))</f>
        <v/>
      </c>
      <c r="EN230" s="3" t="str">
        <f t="shared" ref="EN230" ca="1" si="11208">IF($B230="","",DY230*(1+rate_joint*EJ$1/365))</f>
        <v/>
      </c>
      <c r="EO230" s="5" t="str">
        <f t="shared" ca="1" si="9713"/>
        <v/>
      </c>
      <c r="EP230" s="5" t="str" cm="1">
        <f t="array" aca="1" ref="EP230" ca="1">IF(EO230="","",_xlfn.IFS(EO230&lt;='Hidden inputs'!$C$15,EO230*'Hidden inputs'!$D$15,EO230&lt;='Hidden inputs'!$C$16,'Hidden inputs'!$C$15*'Hidden inputs'!$D$15+(EO230-'Hidden inputs'!$B$16)*'Hidden inputs'!$D$16,EO230&lt;='Hidden inputs'!$C$17,'Hidden inputs'!$C$15*'Hidden inputs'!$D$15+('Hidden inputs'!$C$16-'Hidden inputs'!$B$16)*'Hidden inputs'!$D$16+(EO230-'Hidden inputs'!$B$17)*'Hidden inputs'!$D$17,EO230&gt;'Hidden inputs'!$B$18,'Hidden inputs'!$C$15*'Hidden inputs'!$D$15+('Hidden inputs'!$C$16-'Hidden inputs'!$B$16)*'Hidden inputs'!$D$16+('Hidden inputs'!$C$17-'Hidden inputs'!$B$17)*'Hidden inputs'!$D$17+(EO230-'Hidden inputs'!$B$18)*'Hidden inputs'!$D$18))</f>
        <v/>
      </c>
      <c r="EQ230" s="10" t="str">
        <f t="shared" ca="1" si="9714"/>
        <v/>
      </c>
      <c r="ER230" s="5" t="str">
        <f t="shared" ca="1" si="9624"/>
        <v/>
      </c>
      <c r="ES230" s="5" t="str">
        <f t="shared" ca="1" si="9625"/>
        <v/>
      </c>
      <c r="ET230" s="5" t="str">
        <f ca="1">IF($B230="","",'Hidden inputs'!$D$11*EK230+'Hidden inputs'!$E$11*EL230)</f>
        <v/>
      </c>
      <c r="EU230" s="11" t="str">
        <f t="shared" ca="1" si="9534"/>
        <v/>
      </c>
      <c r="EV230" s="9" t="str">
        <f t="shared" ca="1" si="9626"/>
        <v/>
      </c>
      <c r="EW230" s="3" t="str">
        <f t="shared" ca="1" si="9627"/>
        <v/>
      </c>
      <c r="EX230" s="5" t="str" cm="1">
        <f t="array" aca="1" ref="EX230" ca="1">IF($B230="","",IF(EW230=0,0,IF(DD_Payment="",0,IF(EW230&lt;_xlfn.IFS(DD_Frequency="Monthly",1,DD_Frequency="Quarterly",IF(MONTH(EW$2)=1,1,IF(MONTH(EW$2)=4,1,IF(MONTH(EW$2)=7,1,IF(MONTH(EW$2)=10,1,0)))),DD_Frequency="Annually",IF(MONTH(EW$2)=1,1,0))*DD_Payment,EW230,_xlfn.IFS(DD_Frequency="Monthly",1,DD_Frequency="Quarterly",IF(MONTH(EW$2)=1,1,IF(MONTH(EW$2)=4,1,IF(MONTH(EW$2)=7,1,IF(MONTH(EW$2)=10,1,0)))),DD_Frequency="Annually",IF(MONTH(EW$2)=1,1,0))*DD_Payment))))</f>
        <v/>
      </c>
      <c r="EY230" s="3" t="str">
        <f t="shared" ref="EY230" ca="1" si="11209">IF($B230="","",IF(EW230&gt;EX230,(EW230-EX230/2)*(rate_A*(EY$1/365)),0))</f>
        <v/>
      </c>
      <c r="EZ230" s="3" t="str">
        <f t="shared" ca="1" si="9716"/>
        <v/>
      </c>
      <c r="FA230" s="3" t="str">
        <f t="shared" ref="FA230" ca="1" si="11210">IF($B230="","",EL230*(1+rate_A*EY$1/365))</f>
        <v/>
      </c>
      <c r="FB230" s="3" t="str">
        <f t="shared" ref="FB230" ca="1" si="11211">IF($B230="","",EM230*(1+rate_A*EY$1/365))</f>
        <v/>
      </c>
      <c r="FC230" s="3" t="str">
        <f t="shared" ref="FC230" ca="1" si="11212">IF($B230="","",EN230*(1+rate_joint*EY$1/365))</f>
        <v/>
      </c>
      <c r="FD230" s="5" t="str">
        <f t="shared" ca="1" si="9720"/>
        <v/>
      </c>
      <c r="FE230" s="5" t="str" cm="1">
        <f t="array" aca="1" ref="FE230" ca="1">IF(FD230="","",_xlfn.IFS(FD230&lt;='Hidden inputs'!$C$15,FD230*'Hidden inputs'!$D$15,FD230&lt;='Hidden inputs'!$C$16,'Hidden inputs'!$C$15*'Hidden inputs'!$D$15+(FD230-'Hidden inputs'!$B$16)*'Hidden inputs'!$D$16,FD230&lt;='Hidden inputs'!$C$17,'Hidden inputs'!$C$15*'Hidden inputs'!$D$15+('Hidden inputs'!$C$16-'Hidden inputs'!$B$16)*'Hidden inputs'!$D$16+(FD230-'Hidden inputs'!$B$17)*'Hidden inputs'!$D$17,FD230&gt;'Hidden inputs'!$B$18,'Hidden inputs'!$C$15*'Hidden inputs'!$D$15+('Hidden inputs'!$C$16-'Hidden inputs'!$B$16)*'Hidden inputs'!$D$16+('Hidden inputs'!$C$17-'Hidden inputs'!$B$17)*'Hidden inputs'!$D$17+(FD230-'Hidden inputs'!$B$18)*'Hidden inputs'!$D$18))</f>
        <v/>
      </c>
      <c r="FF230" s="10" t="str">
        <f t="shared" ca="1" si="9721"/>
        <v/>
      </c>
      <c r="FG230" s="5" t="str">
        <f t="shared" ca="1" si="9632"/>
        <v/>
      </c>
      <c r="FH230" s="5" t="str">
        <f t="shared" ca="1" si="9633"/>
        <v/>
      </c>
      <c r="FI230" s="5" t="str">
        <f ca="1">IF($B230="","",'Hidden inputs'!$D$11*EZ230+'Hidden inputs'!$E$11*FA230)</f>
        <v/>
      </c>
      <c r="FJ230" s="11" t="str">
        <f t="shared" ca="1" si="9539"/>
        <v/>
      </c>
      <c r="FK230" s="9" t="str">
        <f t="shared" ca="1" si="9634"/>
        <v/>
      </c>
      <c r="FL230" s="3" t="str">
        <f t="shared" ca="1" si="9635"/>
        <v/>
      </c>
      <c r="FM230" s="5" t="str" cm="1">
        <f t="array" aca="1" ref="FM230" ca="1">IF($B230="","",IF(FL230=0,0,IF(DD_Payment="",0,IF(FL230&lt;_xlfn.IFS(DD_Frequency="Monthly",1,DD_Frequency="Quarterly",IF(MONTH(FL$2)=1,1,IF(MONTH(FL$2)=4,1,IF(MONTH(FL$2)=7,1,IF(MONTH(FL$2)=10,1,0)))),DD_Frequency="Annually",IF(MONTH(FL$2)=1,1,0))*DD_Payment,FL230,_xlfn.IFS(DD_Frequency="Monthly",1,DD_Frequency="Quarterly",IF(MONTH(FL$2)=1,1,IF(MONTH(FL$2)=4,1,IF(MONTH(FL$2)=7,1,IF(MONTH(FL$2)=10,1,0)))),DD_Frequency="Annually",IF(MONTH(FL$2)=1,1,0))*DD_Payment))))</f>
        <v/>
      </c>
      <c r="FN230" s="3" t="str">
        <f t="shared" ref="FN230" ca="1" si="11213">IF($B230="","",IF(FL230&gt;FM230,(FL230-FM230/2)*(rate_A*(FN$1/365)),0))</f>
        <v/>
      </c>
      <c r="FO230" s="3" t="str">
        <f t="shared" ca="1" si="9723"/>
        <v/>
      </c>
      <c r="FP230" s="3" t="str">
        <f t="shared" ref="FP230" ca="1" si="11214">IF($B230="","",FA230*(1+rate_A*FN$1/365))</f>
        <v/>
      </c>
      <c r="FQ230" s="3" t="str">
        <f t="shared" ref="FQ230" ca="1" si="11215">IF($B230="","",FB230*(1+rate_A*FN$1/365))</f>
        <v/>
      </c>
      <c r="FR230" s="3" t="str">
        <f t="shared" ref="FR230" ca="1" si="11216">IF($B230="","",FC230*(1+rate_joint*FN$1/365))</f>
        <v/>
      </c>
      <c r="FS230" s="5" t="str">
        <f t="shared" ca="1" si="9727"/>
        <v/>
      </c>
      <c r="FT230" s="5" t="str" cm="1">
        <f t="array" aca="1" ref="FT230" ca="1">IF(FS230="","",_xlfn.IFS(FS230&lt;='Hidden inputs'!$C$15,FS230*'Hidden inputs'!$D$15,FS230&lt;='Hidden inputs'!$C$16,'Hidden inputs'!$C$15*'Hidden inputs'!$D$15+(FS230-'Hidden inputs'!$B$16)*'Hidden inputs'!$D$16,FS230&lt;='Hidden inputs'!$C$17,'Hidden inputs'!$C$15*'Hidden inputs'!$D$15+('Hidden inputs'!$C$16-'Hidden inputs'!$B$16)*'Hidden inputs'!$D$16+(FS230-'Hidden inputs'!$B$17)*'Hidden inputs'!$D$17,FS230&gt;'Hidden inputs'!$B$18,'Hidden inputs'!$C$15*'Hidden inputs'!$D$15+('Hidden inputs'!$C$16-'Hidden inputs'!$B$16)*'Hidden inputs'!$D$16+('Hidden inputs'!$C$17-'Hidden inputs'!$B$17)*'Hidden inputs'!$D$17+(FS230-'Hidden inputs'!$B$18)*'Hidden inputs'!$D$18))</f>
        <v/>
      </c>
      <c r="FU230" s="10" t="str">
        <f t="shared" ca="1" si="9728"/>
        <v/>
      </c>
      <c r="FV230" s="5" t="str">
        <f t="shared" ca="1" si="9640"/>
        <v/>
      </c>
      <c r="FW230" s="5" t="str">
        <f t="shared" ca="1" si="9641"/>
        <v/>
      </c>
      <c r="FX230" s="5" t="str">
        <f ca="1">IF($B230="","",'Hidden inputs'!$D$11*FO230+'Hidden inputs'!$E$11*FP230)</f>
        <v/>
      </c>
      <c r="FY230" s="11" t="str">
        <f t="shared" ca="1" si="9544"/>
        <v/>
      </c>
      <c r="FZ230" s="9" t="str">
        <f t="shared" ca="1" si="9642"/>
        <v/>
      </c>
      <c r="GA230" s="5" t="str">
        <f t="shared" ca="1" si="9643"/>
        <v/>
      </c>
      <c r="GB230" s="5" t="str">
        <f t="shared" ca="1" si="9644"/>
        <v/>
      </c>
      <c r="GC230" s="5" t="str">
        <f t="shared" ca="1" si="9545"/>
        <v/>
      </c>
      <c r="GD230" s="5" t="str">
        <f t="shared" ca="1" si="9546"/>
        <v/>
      </c>
    </row>
    <row r="231" spans="1:186" x14ac:dyDescent="0.35">
      <c r="A231" s="2"/>
      <c r="B231" s="6" t="str">
        <f t="shared" ca="1" si="9547"/>
        <v/>
      </c>
      <c r="C231" s="5" t="str">
        <f t="shared" ca="1" si="9645"/>
        <v/>
      </c>
      <c r="D231" s="5" t="str" cm="1">
        <f t="array" aca="1" ref="D231" ca="1">IF($B231="","",IF(C231=0,0,IF(DD_Payment="",0,IF(C231&lt;_xlfn.IFS(DD_Frequency="Monthly",1,DD_Frequency="Quarterly",IF(MONTH(C$2)=1,1,IF(MONTH(C$2)=4,1,IF(MONTH(C$2)=7,1,IF(MONTH(C$2)=10,1,0)))),DD_Frequency="Annually",IF(MONTH(C$2)=1,1,0))*DD_Payment,C231,_xlfn.IFS(DD_Frequency="Monthly",1,DD_Frequency="Quarterly",IF(MONTH(C$2)=1,1,IF(MONTH(C$2)=4,1,IF(MONTH(C$2)=7,1,IF(MONTH(C$2)=10,1,0)))),DD_Frequency="Annually",IF(MONTH(C$2)=1,1,0))*DD_Payment))))</f>
        <v/>
      </c>
      <c r="E231" s="5" t="str">
        <f t="shared" ref="E231" ca="1" si="11217">IF(B231="","",IF(C231&gt;D231,(C231-D231/2)*(rate_A*(E$1/365)),0))</f>
        <v/>
      </c>
      <c r="F231" s="5" t="str">
        <f t="shared" ca="1" si="9549"/>
        <v/>
      </c>
      <c r="G231" s="5" t="str">
        <f t="shared" ref="G231" ca="1" si="11218">IF(B231="","",G230*(1+rate_A*E$1/365))</f>
        <v/>
      </c>
      <c r="H231" s="5" t="str">
        <f t="shared" ref="H231" ca="1" si="11219">IF(B231="","",H230*(1+rate_A*E$1/365))</f>
        <v/>
      </c>
      <c r="I231" s="5" t="str">
        <f t="shared" ref="I231" ca="1" si="11220">IF(B231="","",I230*(1+rate_joint*E$1/365))</f>
        <v/>
      </c>
      <c r="J231" s="5" t="str">
        <f t="shared" ca="1" si="9650"/>
        <v/>
      </c>
      <c r="K231" s="5" t="str" cm="1">
        <f t="array" aca="1" ref="K231" ca="1">IF(J231="","",_xlfn.IFS(J231&lt;='Hidden inputs'!$C$15,J231*'Hidden inputs'!$D$15,J231&lt;='Hidden inputs'!$C$16,'Hidden inputs'!$C$15*'Hidden inputs'!$D$15+(J231-'Hidden inputs'!$B$16)*'Hidden inputs'!$D$16,J231&lt;='Hidden inputs'!$C$17,'Hidden inputs'!$C$15*'Hidden inputs'!$D$15+('Hidden inputs'!$C$16-'Hidden inputs'!$B$16)*'Hidden inputs'!$D$16+(J231-'Hidden inputs'!$B$17)*'Hidden inputs'!$D$17,J231&gt;'Hidden inputs'!$B$18,'Hidden inputs'!$C$15*'Hidden inputs'!$D$15+('Hidden inputs'!$C$16-'Hidden inputs'!$B$16)*'Hidden inputs'!$D$16+('Hidden inputs'!$C$17-'Hidden inputs'!$B$17)*'Hidden inputs'!$D$17+(J231-'Hidden inputs'!$B$18)*'Hidden inputs'!$D$18))</f>
        <v/>
      </c>
      <c r="L231" s="11" t="str">
        <f t="shared" ca="1" si="9651"/>
        <v/>
      </c>
      <c r="M231" s="5" t="str">
        <f t="shared" ca="1" si="9553"/>
        <v/>
      </c>
      <c r="N231" s="5" t="str">
        <f t="shared" ca="1" si="9554"/>
        <v/>
      </c>
      <c r="O231" s="5" t="str">
        <f ca="1">IF(B231="","",'Hidden inputs'!$D$11*F231+'Hidden inputs'!$E$11*G231)</f>
        <v/>
      </c>
      <c r="P231" s="11" t="str">
        <f t="shared" ca="1" si="9488"/>
        <v/>
      </c>
      <c r="Q231" s="20" t="str">
        <f t="shared" ca="1" si="9489"/>
        <v/>
      </c>
      <c r="R231" s="3" t="str">
        <f t="shared" ca="1" si="9555"/>
        <v/>
      </c>
      <c r="S231" s="5" t="str" cm="1">
        <f t="array" aca="1" ref="S231" ca="1">IF($B231="","",IF(R231=0,0,IF(DD_Payment="",0,IF(R231&lt;_xlfn.IFS(DD_Frequency="Monthly",1,DD_Frequency="Quarterly",IF(MONTH(R$2)=1,1,IF(MONTH(R$2)=4,1,IF(MONTH(R$2)=7,1,IF(MONTH(R$2)=10,1,0)))),DD_Frequency="Annually",IF(MONTH(R$2)=1,1,0))*DD_Payment,R231,_xlfn.IFS(DD_Frequency="Monthly",1,DD_Frequency="Quarterly",IF(MONTH(R$2)=1,1,IF(MONTH(R$2)=4,1,IF(MONTH(R$2)=7,1,IF(MONTH(R$2)=10,1,0)))),DD_Frequency="Annually",IF(MONTH(R$2)=1,1,0))*DD_Payment))))</f>
        <v/>
      </c>
      <c r="T231" s="3" t="str">
        <f t="shared" ref="T231" ca="1" si="11221">IF(B231="","",IF(R231&gt;S231,(R231-S231/2)*(rate_A*((T$1+A231)/365)),0))</f>
        <v/>
      </c>
      <c r="U231" s="3" t="str">
        <f t="shared" ca="1" si="9557"/>
        <v/>
      </c>
      <c r="V231" s="3" t="str">
        <f t="shared" ref="V231" ca="1" si="11222">IF(B231="","",G231*(1+rate_A*(T$1+A231)/365))</f>
        <v/>
      </c>
      <c r="W231" s="3" t="str">
        <f t="shared" ref="W231" ca="1" si="11223">IF(B231="","",H231*(1+rate_A*(T$1+A231)/365))</f>
        <v/>
      </c>
      <c r="X231" s="3" t="str">
        <f t="shared" ref="X231" ca="1" si="11224">IF(B231="","",I231*(1+rate_joint*(T$1+A231)/365))</f>
        <v/>
      </c>
      <c r="Y231" s="5" t="str">
        <f t="shared" ca="1" si="9656"/>
        <v/>
      </c>
      <c r="Z231" s="5" t="str" cm="1">
        <f t="array" aca="1" ref="Z231" ca="1">IF(Y231="","",_xlfn.IFS(Y231&lt;='Hidden inputs'!$C$15,Y231*'Hidden inputs'!$D$15,Y231&lt;='Hidden inputs'!$C$16,'Hidden inputs'!$C$15*'Hidden inputs'!$D$15+(Y231-'Hidden inputs'!$B$16)*'Hidden inputs'!$D$16,Y231&lt;='Hidden inputs'!$C$17,'Hidden inputs'!$C$15*'Hidden inputs'!$D$15+('Hidden inputs'!$C$16-'Hidden inputs'!$B$16)*'Hidden inputs'!$D$16+(Y231-'Hidden inputs'!$B$17)*'Hidden inputs'!$D$17,Y231&gt;'Hidden inputs'!$B$18,'Hidden inputs'!$C$15*'Hidden inputs'!$D$15+('Hidden inputs'!$C$16-'Hidden inputs'!$B$16)*'Hidden inputs'!$D$16+('Hidden inputs'!$C$17-'Hidden inputs'!$B$17)*'Hidden inputs'!$D$17+(Y231-'Hidden inputs'!$B$18)*'Hidden inputs'!$D$18))</f>
        <v/>
      </c>
      <c r="AA231" s="10" t="str">
        <f t="shared" ca="1" si="9657"/>
        <v/>
      </c>
      <c r="AB231" s="5" t="str">
        <f t="shared" ca="1" si="9561"/>
        <v/>
      </c>
      <c r="AC231" s="5" t="str">
        <f t="shared" ca="1" si="9658"/>
        <v/>
      </c>
      <c r="AD231" s="5" t="str">
        <f ca="1">IF(B231="","",'Hidden inputs'!$D$11*U231+'Hidden inputs'!$E$11*V231)</f>
        <v/>
      </c>
      <c r="AE231" s="11" t="str">
        <f t="shared" ca="1" si="9494"/>
        <v/>
      </c>
      <c r="AF231" s="9" t="str">
        <f t="shared" ca="1" si="9562"/>
        <v/>
      </c>
      <c r="AG231" s="3" t="str">
        <f t="shared" ca="1" si="9563"/>
        <v/>
      </c>
      <c r="AH231" s="5" t="str" cm="1">
        <f t="array" aca="1" ref="AH231" ca="1">IF($B231="","",IF(AG231=0,0,IF(DD_Payment="",0,IF(AG231&lt;_xlfn.IFS(DD_Frequency="Monthly",1,DD_Frequency="Quarterly",IF(MONTH(AG$2)=1,1,IF(MONTH(AG$2)=4,1,IF(MONTH(AG$2)=7,1,IF(MONTH(AG$2)=10,1,0)))),DD_Frequency="Annually",IF(MONTH(AG$2)=1,1,0))*DD_Payment,AG231,_xlfn.IFS(DD_Frequency="Monthly",1,DD_Frequency="Quarterly",IF(MONTH(AG$2)=1,1,IF(MONTH(AG$2)=4,1,IF(MONTH(AG$2)=7,1,IF(MONTH(AG$2)=10,1,0)))),DD_Frequency="Annually",IF(MONTH(AG$2)=1,1,0))*DD_Payment))))</f>
        <v/>
      </c>
      <c r="AI231" s="3" t="str">
        <f t="shared" ref="AI231" ca="1" si="11225">IF($B231="","",IF(AG231&gt;AH231,(AG231-AH231/2)*(rate_A*(AI$1/365)),0))</f>
        <v/>
      </c>
      <c r="AJ231" s="3" t="str">
        <f t="shared" ca="1" si="9660"/>
        <v/>
      </c>
      <c r="AK231" s="3" t="str">
        <f t="shared" ref="AK231" ca="1" si="11226">IF($B231="","",V231*(1+rate_A*AI$1/365))</f>
        <v/>
      </c>
      <c r="AL231" s="3" t="str">
        <f t="shared" ref="AL231" ca="1" si="11227">IF($B231="","",W231*(1+rate_A*AI$1/365))</f>
        <v/>
      </c>
      <c r="AM231" s="3" t="str">
        <f t="shared" ref="AM231" ca="1" si="11228">IF($B231="","",X231*(1+rate_joint*AI$1/365))</f>
        <v/>
      </c>
      <c r="AN231" s="5" t="str">
        <f t="shared" ca="1" si="9664"/>
        <v/>
      </c>
      <c r="AO231" s="5" t="str" cm="1">
        <f t="array" aca="1" ref="AO231" ca="1">IF(AN231="","",_xlfn.IFS(AN231&lt;='Hidden inputs'!$C$15,AN231*'Hidden inputs'!$D$15,AN231&lt;='Hidden inputs'!$C$16,'Hidden inputs'!$C$15*'Hidden inputs'!$D$15+(AN231-'Hidden inputs'!$B$16)*'Hidden inputs'!$D$16,AN231&lt;='Hidden inputs'!$C$17,'Hidden inputs'!$C$15*'Hidden inputs'!$D$15+('Hidden inputs'!$C$16-'Hidden inputs'!$B$16)*'Hidden inputs'!$D$16+(AN231-'Hidden inputs'!$B$17)*'Hidden inputs'!$D$17,AN231&gt;'Hidden inputs'!$B$18,'Hidden inputs'!$C$15*'Hidden inputs'!$D$15+('Hidden inputs'!$C$16-'Hidden inputs'!$B$16)*'Hidden inputs'!$D$16+('Hidden inputs'!$C$17-'Hidden inputs'!$B$17)*'Hidden inputs'!$D$17+(AN231-'Hidden inputs'!$B$18)*'Hidden inputs'!$D$18))</f>
        <v/>
      </c>
      <c r="AP231" s="10" t="str">
        <f t="shared" ca="1" si="9665"/>
        <v/>
      </c>
      <c r="AQ231" s="5" t="str">
        <f t="shared" ca="1" si="9568"/>
        <v/>
      </c>
      <c r="AR231" s="5" t="str">
        <f t="shared" ca="1" si="9569"/>
        <v/>
      </c>
      <c r="AS231" s="5" t="str">
        <f ca="1">IF($B231="","",'Hidden inputs'!$D$11*AJ231+'Hidden inputs'!$E$11*AK231)</f>
        <v/>
      </c>
      <c r="AT231" s="11" t="str">
        <f t="shared" ca="1" si="9499"/>
        <v/>
      </c>
      <c r="AU231" s="9" t="str">
        <f t="shared" ca="1" si="9570"/>
        <v/>
      </c>
      <c r="AV231" s="3" t="str">
        <f t="shared" ca="1" si="9571"/>
        <v/>
      </c>
      <c r="AW231" s="5" t="str" cm="1">
        <f t="array" aca="1" ref="AW231" ca="1">IF($B231="","",IF(AV231=0,0,IF(DD_Payment="",0,IF(AV231&lt;_xlfn.IFS(DD_Frequency="Monthly",1,DD_Frequency="Quarterly",IF(MONTH(AV$2)=1,1,IF(MONTH(AV$2)=4,1,IF(MONTH(AV$2)=7,1,IF(MONTH(AV$2)=10,1,0)))),DD_Frequency="Annually",IF(MONTH(AV$2)=1,1,0))*DD_Payment,AV231,_xlfn.IFS(DD_Frequency="Monthly",1,DD_Frequency="Quarterly",IF(MONTH(AV$2)=1,1,IF(MONTH(AV$2)=4,1,IF(MONTH(AV$2)=7,1,IF(MONTH(AV$2)=10,1,0)))),DD_Frequency="Annually",IF(MONTH(AV$2)=1,1,0))*DD_Payment))))</f>
        <v/>
      </c>
      <c r="AX231" s="3" t="str">
        <f t="shared" ref="AX231" ca="1" si="11229">IF($B231="","",IF(AV231&gt;AW231,(AV231-AW231/2)*(rate_A*(AX$1/365)),0))</f>
        <v/>
      </c>
      <c r="AY231" s="3" t="str">
        <f t="shared" ca="1" si="9667"/>
        <v/>
      </c>
      <c r="AZ231" s="3" t="str">
        <f t="shared" ref="AZ231" ca="1" si="11230">IF($B231="","",AK231*(1+rate_A*AX$1/365))</f>
        <v/>
      </c>
      <c r="BA231" s="3" t="str">
        <f t="shared" ref="BA231" ca="1" si="11231">IF($B231="","",AL231*(1+rate_A*AX$1/365))</f>
        <v/>
      </c>
      <c r="BB231" s="3" t="str">
        <f t="shared" ref="BB231" ca="1" si="11232">IF($B231="","",AM231*(1+rate_joint*AX$1/365))</f>
        <v/>
      </c>
      <c r="BC231" s="5" t="str">
        <f t="shared" ca="1" si="9671"/>
        <v/>
      </c>
      <c r="BD231" s="5" t="str" cm="1">
        <f t="array" aca="1" ref="BD231" ca="1">IF(BC231="","",_xlfn.IFS(BC231&lt;='Hidden inputs'!$C$15,BC231*'Hidden inputs'!$D$15,BC231&lt;='Hidden inputs'!$C$16,'Hidden inputs'!$C$15*'Hidden inputs'!$D$15+(BC231-'Hidden inputs'!$B$16)*'Hidden inputs'!$D$16,BC231&lt;='Hidden inputs'!$C$17,'Hidden inputs'!$C$15*'Hidden inputs'!$D$15+('Hidden inputs'!$C$16-'Hidden inputs'!$B$16)*'Hidden inputs'!$D$16+(BC231-'Hidden inputs'!$B$17)*'Hidden inputs'!$D$17,BC231&gt;'Hidden inputs'!$B$18,'Hidden inputs'!$C$15*'Hidden inputs'!$D$15+('Hidden inputs'!$C$16-'Hidden inputs'!$B$16)*'Hidden inputs'!$D$16+('Hidden inputs'!$C$17-'Hidden inputs'!$B$17)*'Hidden inputs'!$D$17+(BC231-'Hidden inputs'!$B$18)*'Hidden inputs'!$D$18))</f>
        <v/>
      </c>
      <c r="BE231" s="10" t="str">
        <f t="shared" ca="1" si="9672"/>
        <v/>
      </c>
      <c r="BF231" s="5" t="str">
        <f t="shared" ca="1" si="9576"/>
        <v/>
      </c>
      <c r="BG231" s="5" t="str">
        <f t="shared" ca="1" si="9577"/>
        <v/>
      </c>
      <c r="BH231" s="5" t="str">
        <f ca="1">IF($B231="","",'Hidden inputs'!$D$11*AY231+'Hidden inputs'!$E$11*AZ231)</f>
        <v/>
      </c>
      <c r="BI231" s="11" t="str">
        <f t="shared" ca="1" si="9504"/>
        <v/>
      </c>
      <c r="BJ231" s="9" t="str">
        <f t="shared" ca="1" si="9578"/>
        <v/>
      </c>
      <c r="BK231" s="3" t="str">
        <f t="shared" ca="1" si="9579"/>
        <v/>
      </c>
      <c r="BL231" s="5" t="str" cm="1">
        <f t="array" aca="1" ref="BL231" ca="1">IF($B231="","",IF(BK231=0,0,IF(DD_Payment="",0,IF(BK231&lt;_xlfn.IFS(DD_Frequency="Monthly",1,DD_Frequency="Quarterly",IF(MONTH(BK$2)=1,1,IF(MONTH(BK$2)=4,1,IF(MONTH(BK$2)=7,1,IF(MONTH(BK$2)=10,1,0)))),DD_Frequency="Annually",IF(MONTH(BK$2)=1,1,0))*DD_Payment,BK231,_xlfn.IFS(DD_Frequency="Monthly",1,DD_Frequency="Quarterly",IF(MONTH(BK$2)=1,1,IF(MONTH(BK$2)=4,1,IF(MONTH(BK$2)=7,1,IF(MONTH(BK$2)=10,1,0)))),DD_Frequency="Annually",IF(MONTH(BK$2)=1,1,0))*DD_Payment))))</f>
        <v/>
      </c>
      <c r="BM231" s="3" t="str">
        <f t="shared" ref="BM231" ca="1" si="11233">IF($B231="","",IF(BK231&gt;BL231,(BK231-BL231/2)*(rate_A*(BM$1/365)),0))</f>
        <v/>
      </c>
      <c r="BN231" s="3" t="str">
        <f t="shared" ca="1" si="9674"/>
        <v/>
      </c>
      <c r="BO231" s="3" t="str">
        <f t="shared" ref="BO231" ca="1" si="11234">IF($B231="","",AZ231*(1+rate_A*BM$1/365))</f>
        <v/>
      </c>
      <c r="BP231" s="3" t="str">
        <f t="shared" ref="BP231" ca="1" si="11235">IF($B231="","",BA231*(1+rate_A*BM$1/365))</f>
        <v/>
      </c>
      <c r="BQ231" s="3" t="str">
        <f t="shared" ref="BQ231" ca="1" si="11236">IF($B231="","",BB231*(1+rate_joint*BM$1/365))</f>
        <v/>
      </c>
      <c r="BR231" s="5" t="str">
        <f t="shared" ca="1" si="9678"/>
        <v/>
      </c>
      <c r="BS231" s="5" t="str" cm="1">
        <f t="array" aca="1" ref="BS231" ca="1">IF(BR231="","",_xlfn.IFS(BR231&lt;='Hidden inputs'!$C$15,BR231*'Hidden inputs'!$D$15,BR231&lt;='Hidden inputs'!$C$16,'Hidden inputs'!$C$15*'Hidden inputs'!$D$15+(BR231-'Hidden inputs'!$B$16)*'Hidden inputs'!$D$16,BR231&lt;='Hidden inputs'!$C$17,'Hidden inputs'!$C$15*'Hidden inputs'!$D$15+('Hidden inputs'!$C$16-'Hidden inputs'!$B$16)*'Hidden inputs'!$D$16+(BR231-'Hidden inputs'!$B$17)*'Hidden inputs'!$D$17,BR231&gt;'Hidden inputs'!$B$18,'Hidden inputs'!$C$15*'Hidden inputs'!$D$15+('Hidden inputs'!$C$16-'Hidden inputs'!$B$16)*'Hidden inputs'!$D$16+('Hidden inputs'!$C$17-'Hidden inputs'!$B$17)*'Hidden inputs'!$D$17+(BR231-'Hidden inputs'!$B$18)*'Hidden inputs'!$D$18))</f>
        <v/>
      </c>
      <c r="BT231" s="10" t="str">
        <f t="shared" ca="1" si="9679"/>
        <v/>
      </c>
      <c r="BU231" s="5" t="str">
        <f t="shared" ca="1" si="9584"/>
        <v/>
      </c>
      <c r="BV231" s="5" t="str">
        <f t="shared" ca="1" si="9585"/>
        <v/>
      </c>
      <c r="BW231" s="5" t="str">
        <f ca="1">IF($B231="","",'Hidden inputs'!$D$11*BN231+'Hidden inputs'!$E$11*BO231)</f>
        <v/>
      </c>
      <c r="BX231" s="11" t="str">
        <f t="shared" ca="1" si="9509"/>
        <v/>
      </c>
      <c r="BY231" s="9" t="str">
        <f t="shared" ca="1" si="9586"/>
        <v/>
      </c>
      <c r="BZ231" s="3" t="str">
        <f t="shared" ca="1" si="9587"/>
        <v/>
      </c>
      <c r="CA231" s="5" t="str" cm="1">
        <f t="array" aca="1" ref="CA231" ca="1">IF($B231="","",IF(BZ231=0,0,IF(DD_Payment="",0,IF(BZ231&lt;_xlfn.IFS(DD_Frequency="Monthly",1,DD_Frequency="Quarterly",IF(MONTH(BZ$2)=1,1,IF(MONTH(BZ$2)=4,1,IF(MONTH(BZ$2)=7,1,IF(MONTH(BZ$2)=10,1,0)))),DD_Frequency="Annually",IF(MONTH(BZ$2)=1,1,0))*DD_Payment,BZ231,_xlfn.IFS(DD_Frequency="Monthly",1,DD_Frequency="Quarterly",IF(MONTH(BZ$2)=1,1,IF(MONTH(BZ$2)=4,1,IF(MONTH(BZ$2)=7,1,IF(MONTH(BZ$2)=10,1,0)))),DD_Frequency="Annually",IF(MONTH(BZ$2)=1,1,0))*DD_Payment))))</f>
        <v/>
      </c>
      <c r="CB231" s="3" t="str">
        <f t="shared" ref="CB231" ca="1" si="11237">IF($B231="","",IF(BZ231&gt;CA231,(BZ231-CA231/2)*(rate_A*(CB$1/365)),0))</f>
        <v/>
      </c>
      <c r="CC231" s="3" t="str">
        <f t="shared" ca="1" si="9681"/>
        <v/>
      </c>
      <c r="CD231" s="3" t="str">
        <f t="shared" ref="CD231" ca="1" si="11238">IF($B231="","",BO231*(1+rate_A*CB$1/365))</f>
        <v/>
      </c>
      <c r="CE231" s="3" t="str">
        <f t="shared" ref="CE231" ca="1" si="11239">IF($B231="","",BP231*(1+rate_A*CB$1/365))</f>
        <v/>
      </c>
      <c r="CF231" s="3" t="str">
        <f t="shared" ref="CF231" ca="1" si="11240">IF($B231="","",BQ231*(1+rate_joint*CB$1/365))</f>
        <v/>
      </c>
      <c r="CG231" s="5" t="str">
        <f t="shared" ca="1" si="9685"/>
        <v/>
      </c>
      <c r="CH231" s="5" t="str" cm="1">
        <f t="array" aca="1" ref="CH231" ca="1">IF(CG231="","",_xlfn.IFS(CG231&lt;='Hidden inputs'!$C$15,CG231*'Hidden inputs'!$D$15,CG231&lt;='Hidden inputs'!$C$16,'Hidden inputs'!$C$15*'Hidden inputs'!$D$15+(CG231-'Hidden inputs'!$B$16)*'Hidden inputs'!$D$16,CG231&lt;='Hidden inputs'!$C$17,'Hidden inputs'!$C$15*'Hidden inputs'!$D$15+('Hidden inputs'!$C$16-'Hidden inputs'!$B$16)*'Hidden inputs'!$D$16+(CG231-'Hidden inputs'!$B$17)*'Hidden inputs'!$D$17,CG231&gt;'Hidden inputs'!$B$18,'Hidden inputs'!$C$15*'Hidden inputs'!$D$15+('Hidden inputs'!$C$16-'Hidden inputs'!$B$16)*'Hidden inputs'!$D$16+('Hidden inputs'!$C$17-'Hidden inputs'!$B$17)*'Hidden inputs'!$D$17+(CG231-'Hidden inputs'!$B$18)*'Hidden inputs'!$D$18))</f>
        <v/>
      </c>
      <c r="CI231" s="10" t="str">
        <f t="shared" ca="1" si="9686"/>
        <v/>
      </c>
      <c r="CJ231" s="5" t="str">
        <f t="shared" ca="1" si="9592"/>
        <v/>
      </c>
      <c r="CK231" s="5" t="str">
        <f t="shared" ca="1" si="9593"/>
        <v/>
      </c>
      <c r="CL231" s="5" t="str">
        <f ca="1">IF($B231="","",'Hidden inputs'!$D$11*CC231+'Hidden inputs'!$E$11*CD231)</f>
        <v/>
      </c>
      <c r="CM231" s="11" t="str">
        <f t="shared" ca="1" si="9514"/>
        <v/>
      </c>
      <c r="CN231" s="9" t="str">
        <f t="shared" ca="1" si="9594"/>
        <v/>
      </c>
      <c r="CO231" s="3" t="str">
        <f t="shared" ca="1" si="9595"/>
        <v/>
      </c>
      <c r="CP231" s="5" t="str" cm="1">
        <f t="array" aca="1" ref="CP231" ca="1">IF($B231="","",IF(CO231=0,0,IF(DD_Payment="",0,IF(CO231&lt;_xlfn.IFS(DD_Frequency="Monthly",1,DD_Frequency="Quarterly",IF(MONTH(CO$2)=1,1,IF(MONTH(CO$2)=4,1,IF(MONTH(CO$2)=7,1,IF(MONTH(CO$2)=10,1,0)))),DD_Frequency="Annually",IF(MONTH(CO$2)=1,1,0))*DD_Payment,CO231,_xlfn.IFS(DD_Frequency="Monthly",1,DD_Frequency="Quarterly",IF(MONTH(CO$2)=1,1,IF(MONTH(CO$2)=4,1,IF(MONTH(CO$2)=7,1,IF(MONTH(CO$2)=10,1,0)))),DD_Frequency="Annually",IF(MONTH(CO$2)=1,1,0))*DD_Payment))))</f>
        <v/>
      </c>
      <c r="CQ231" s="3" t="str">
        <f t="shared" ref="CQ231" ca="1" si="11241">IF($B231="","",IF(CO231&gt;CP231,(CO231-CP231/2)*(rate_A*(CQ$1/365)),0))</f>
        <v/>
      </c>
      <c r="CR231" s="3" t="str">
        <f t="shared" ca="1" si="9688"/>
        <v/>
      </c>
      <c r="CS231" s="3" t="str">
        <f t="shared" ref="CS231" ca="1" si="11242">IF($B231="","",CD231*(1+rate_A*CQ$1/365))</f>
        <v/>
      </c>
      <c r="CT231" s="3" t="str">
        <f t="shared" ref="CT231" ca="1" si="11243">IF($B231="","",CE231*(1+rate_A*CQ$1/365))</f>
        <v/>
      </c>
      <c r="CU231" s="3" t="str">
        <f t="shared" ref="CU231" ca="1" si="11244">IF($B231="","",CF231*(1+rate_joint*CQ$1/365))</f>
        <v/>
      </c>
      <c r="CV231" s="5" t="str">
        <f t="shared" ca="1" si="9692"/>
        <v/>
      </c>
      <c r="CW231" s="5" t="str" cm="1">
        <f t="array" aca="1" ref="CW231" ca="1">IF(CV231="","",_xlfn.IFS(CV231&lt;='Hidden inputs'!$C$15,CV231*'Hidden inputs'!$D$15,CV231&lt;='Hidden inputs'!$C$16,'Hidden inputs'!$C$15*'Hidden inputs'!$D$15+(CV231-'Hidden inputs'!$B$16)*'Hidden inputs'!$D$16,CV231&lt;='Hidden inputs'!$C$17,'Hidden inputs'!$C$15*'Hidden inputs'!$D$15+('Hidden inputs'!$C$16-'Hidden inputs'!$B$16)*'Hidden inputs'!$D$16+(CV231-'Hidden inputs'!$B$17)*'Hidden inputs'!$D$17,CV231&gt;'Hidden inputs'!$B$18,'Hidden inputs'!$C$15*'Hidden inputs'!$D$15+('Hidden inputs'!$C$16-'Hidden inputs'!$B$16)*'Hidden inputs'!$D$16+('Hidden inputs'!$C$17-'Hidden inputs'!$B$17)*'Hidden inputs'!$D$17+(CV231-'Hidden inputs'!$B$18)*'Hidden inputs'!$D$18))</f>
        <v/>
      </c>
      <c r="CX231" s="10" t="str">
        <f t="shared" ca="1" si="9693"/>
        <v/>
      </c>
      <c r="CY231" s="5" t="str">
        <f t="shared" ca="1" si="9600"/>
        <v/>
      </c>
      <c r="CZ231" s="5" t="str">
        <f t="shared" ca="1" si="9601"/>
        <v/>
      </c>
      <c r="DA231" s="5" t="str">
        <f ca="1">IF($B231="","",'Hidden inputs'!$D$11*CR231+'Hidden inputs'!$E$11*CS231)</f>
        <v/>
      </c>
      <c r="DB231" s="11" t="str">
        <f t="shared" ca="1" si="9519"/>
        <v/>
      </c>
      <c r="DC231" s="9" t="str">
        <f t="shared" ca="1" si="9602"/>
        <v/>
      </c>
      <c r="DD231" s="3" t="str">
        <f t="shared" ca="1" si="9603"/>
        <v/>
      </c>
      <c r="DE231" s="5" t="str" cm="1">
        <f t="array" aca="1" ref="DE231" ca="1">IF($B231="","",IF(DD231=0,0,IF(DD_Payment="",0,IF(DD231&lt;_xlfn.IFS(DD_Frequency="Monthly",1,DD_Frequency="Quarterly",IF(MONTH(DD$2)=1,1,IF(MONTH(DD$2)=4,1,IF(MONTH(DD$2)=7,1,IF(MONTH(DD$2)=10,1,0)))),DD_Frequency="Annually",IF(MONTH(DD$2)=1,1,0))*DD_Payment,DD231,_xlfn.IFS(DD_Frequency="Monthly",1,DD_Frequency="Quarterly",IF(MONTH(DD$2)=1,1,IF(MONTH(DD$2)=4,1,IF(MONTH(DD$2)=7,1,IF(MONTH(DD$2)=10,1,0)))),DD_Frequency="Annually",IF(MONTH(DD$2)=1,1,0))*DD_Payment))))</f>
        <v/>
      </c>
      <c r="DF231" s="3" t="str">
        <f t="shared" ref="DF231" ca="1" si="11245">IF($B231="","",IF(DD231&gt;DE231,(DD231-DE231/2)*(rate_A*(DF$1/365)),0))</f>
        <v/>
      </c>
      <c r="DG231" s="3" t="str">
        <f t="shared" ca="1" si="9695"/>
        <v/>
      </c>
      <c r="DH231" s="3" t="str">
        <f t="shared" ref="DH231" ca="1" si="11246">IF($B231="","",CS231*(1+rate_A*DF$1/365))</f>
        <v/>
      </c>
      <c r="DI231" s="3" t="str">
        <f t="shared" ref="DI231" ca="1" si="11247">IF($B231="","",CT231*(1+rate_A*DF$1/365))</f>
        <v/>
      </c>
      <c r="DJ231" s="3" t="str">
        <f t="shared" ref="DJ231" ca="1" si="11248">IF($B231="","",CU231*(1+rate_joint*DF$1/365))</f>
        <v/>
      </c>
      <c r="DK231" s="5" t="str">
        <f t="shared" ca="1" si="9699"/>
        <v/>
      </c>
      <c r="DL231" s="5" t="str" cm="1">
        <f t="array" aca="1" ref="DL231" ca="1">IF(DK231="","",_xlfn.IFS(DK231&lt;='Hidden inputs'!$C$15,DK231*'Hidden inputs'!$D$15,DK231&lt;='Hidden inputs'!$C$16,'Hidden inputs'!$C$15*'Hidden inputs'!$D$15+(DK231-'Hidden inputs'!$B$16)*'Hidden inputs'!$D$16,DK231&lt;='Hidden inputs'!$C$17,'Hidden inputs'!$C$15*'Hidden inputs'!$D$15+('Hidden inputs'!$C$16-'Hidden inputs'!$B$16)*'Hidden inputs'!$D$16+(DK231-'Hidden inputs'!$B$17)*'Hidden inputs'!$D$17,DK231&gt;'Hidden inputs'!$B$18,'Hidden inputs'!$C$15*'Hidden inputs'!$D$15+('Hidden inputs'!$C$16-'Hidden inputs'!$B$16)*'Hidden inputs'!$D$16+('Hidden inputs'!$C$17-'Hidden inputs'!$B$17)*'Hidden inputs'!$D$17+(DK231-'Hidden inputs'!$B$18)*'Hidden inputs'!$D$18))</f>
        <v/>
      </c>
      <c r="DM231" s="10" t="str">
        <f t="shared" ca="1" si="9700"/>
        <v/>
      </c>
      <c r="DN231" s="5" t="str">
        <f t="shared" ca="1" si="9608"/>
        <v/>
      </c>
      <c r="DO231" s="5" t="str">
        <f t="shared" ca="1" si="9609"/>
        <v/>
      </c>
      <c r="DP231" s="5" t="str">
        <f ca="1">IF($B231="","",'Hidden inputs'!$D$11*DG231+'Hidden inputs'!$E$11*DH231)</f>
        <v/>
      </c>
      <c r="DQ231" s="11" t="str">
        <f t="shared" ca="1" si="9524"/>
        <v/>
      </c>
      <c r="DR231" s="9" t="str">
        <f t="shared" ca="1" si="9610"/>
        <v/>
      </c>
      <c r="DS231" s="3" t="str">
        <f t="shared" ca="1" si="9611"/>
        <v/>
      </c>
      <c r="DT231" s="5" t="str" cm="1">
        <f t="array" aca="1" ref="DT231" ca="1">IF($B231="","",IF(DS231=0,0,IF(DD_Payment="",0,IF(DS231&lt;_xlfn.IFS(DD_Frequency="Monthly",1,DD_Frequency="Quarterly",IF(MONTH(DS$2)=1,1,IF(MONTH(DS$2)=4,1,IF(MONTH(DS$2)=7,1,IF(MONTH(DS$2)=10,1,0)))),DD_Frequency="Annually",IF(MONTH(DS$2)=1,1,0))*DD_Payment,DS231,_xlfn.IFS(DD_Frequency="Monthly",1,DD_Frequency="Quarterly",IF(MONTH(DS$2)=1,1,IF(MONTH(DS$2)=4,1,IF(MONTH(DS$2)=7,1,IF(MONTH(DS$2)=10,1,0)))),DD_Frequency="Annually",IF(MONTH(DS$2)=1,1,0))*DD_Payment))))</f>
        <v/>
      </c>
      <c r="DU231" s="3" t="str">
        <f t="shared" ref="DU231" ca="1" si="11249">IF($B231="","",IF(DS231&gt;DT231,(DS231-DT231/2)*(rate_A*(DU$1/365)),0))</f>
        <v/>
      </c>
      <c r="DV231" s="3" t="str">
        <f t="shared" ca="1" si="9702"/>
        <v/>
      </c>
      <c r="DW231" s="3" t="str">
        <f t="shared" ref="DW231" ca="1" si="11250">IF($B231="","",DH231*(1+rate_A*DU$1/365))</f>
        <v/>
      </c>
      <c r="DX231" s="3" t="str">
        <f t="shared" ref="DX231" ca="1" si="11251">IF($B231="","",DI231*(1+rate_A*DU$1/365))</f>
        <v/>
      </c>
      <c r="DY231" s="3" t="str">
        <f t="shared" ref="DY231" ca="1" si="11252">IF($B231="","",DJ231*(1+rate_joint*DU$1/365))</f>
        <v/>
      </c>
      <c r="DZ231" s="5" t="str">
        <f t="shared" ca="1" si="9706"/>
        <v/>
      </c>
      <c r="EA231" s="5" t="str" cm="1">
        <f t="array" aca="1" ref="EA231" ca="1">IF(DZ231="","",_xlfn.IFS(DZ231&lt;='Hidden inputs'!$C$15,DZ231*'Hidden inputs'!$D$15,DZ231&lt;='Hidden inputs'!$C$16,'Hidden inputs'!$C$15*'Hidden inputs'!$D$15+(DZ231-'Hidden inputs'!$B$16)*'Hidden inputs'!$D$16,DZ231&lt;='Hidden inputs'!$C$17,'Hidden inputs'!$C$15*'Hidden inputs'!$D$15+('Hidden inputs'!$C$16-'Hidden inputs'!$B$16)*'Hidden inputs'!$D$16+(DZ231-'Hidden inputs'!$B$17)*'Hidden inputs'!$D$17,DZ231&gt;'Hidden inputs'!$B$18,'Hidden inputs'!$C$15*'Hidden inputs'!$D$15+('Hidden inputs'!$C$16-'Hidden inputs'!$B$16)*'Hidden inputs'!$D$16+('Hidden inputs'!$C$17-'Hidden inputs'!$B$17)*'Hidden inputs'!$D$17+(DZ231-'Hidden inputs'!$B$18)*'Hidden inputs'!$D$18))</f>
        <v/>
      </c>
      <c r="EB231" s="10" t="str">
        <f t="shared" ca="1" si="9707"/>
        <v/>
      </c>
      <c r="EC231" s="5" t="str">
        <f t="shared" ca="1" si="9616"/>
        <v/>
      </c>
      <c r="ED231" s="5" t="str">
        <f t="shared" ca="1" si="9617"/>
        <v/>
      </c>
      <c r="EE231" s="5" t="str">
        <f ca="1">IF($B231="","",'Hidden inputs'!$D$11*DV231+'Hidden inputs'!$E$11*DW231)</f>
        <v/>
      </c>
      <c r="EF231" s="11" t="str">
        <f t="shared" ca="1" si="9529"/>
        <v/>
      </c>
      <c r="EG231" s="9" t="str">
        <f t="shared" ca="1" si="9618"/>
        <v/>
      </c>
      <c r="EH231" s="3" t="str">
        <f t="shared" ca="1" si="9619"/>
        <v/>
      </c>
      <c r="EI231" s="5" t="str" cm="1">
        <f t="array" aca="1" ref="EI231" ca="1">IF($B231="","",IF(EH231=0,0,IF(DD_Payment="",0,IF(EH231&lt;_xlfn.IFS(DD_Frequency="Monthly",1,DD_Frequency="Quarterly",IF(MONTH(EH$2)=1,1,IF(MONTH(EH$2)=4,1,IF(MONTH(EH$2)=7,1,IF(MONTH(EH$2)=10,1,0)))),DD_Frequency="Annually",IF(MONTH(EH$2)=1,1,0))*DD_Payment,EH231,_xlfn.IFS(DD_Frequency="Monthly",1,DD_Frequency="Quarterly",IF(MONTH(EH$2)=1,1,IF(MONTH(EH$2)=4,1,IF(MONTH(EH$2)=7,1,IF(MONTH(EH$2)=10,1,0)))),DD_Frequency="Annually",IF(MONTH(EH$2)=1,1,0))*DD_Payment))))</f>
        <v/>
      </c>
      <c r="EJ231" s="3" t="str">
        <f t="shared" ref="EJ231" ca="1" si="11253">IF($B231="","",IF(EH231&gt;EI231,(EH231-EI231/2)*(rate_A*(EJ$1/365)),0))</f>
        <v/>
      </c>
      <c r="EK231" s="3" t="str">
        <f t="shared" ca="1" si="9709"/>
        <v/>
      </c>
      <c r="EL231" s="3" t="str">
        <f t="shared" ref="EL231" ca="1" si="11254">IF($B231="","",DW231*(1+rate_A*EJ$1/365))</f>
        <v/>
      </c>
      <c r="EM231" s="3" t="str">
        <f t="shared" ref="EM231" ca="1" si="11255">IF($B231="","",DX231*(1+rate_A*EJ$1/365))</f>
        <v/>
      </c>
      <c r="EN231" s="3" t="str">
        <f t="shared" ref="EN231" ca="1" si="11256">IF($B231="","",DY231*(1+rate_joint*EJ$1/365))</f>
        <v/>
      </c>
      <c r="EO231" s="5" t="str">
        <f t="shared" ca="1" si="9713"/>
        <v/>
      </c>
      <c r="EP231" s="5" t="str" cm="1">
        <f t="array" aca="1" ref="EP231" ca="1">IF(EO231="","",_xlfn.IFS(EO231&lt;='Hidden inputs'!$C$15,EO231*'Hidden inputs'!$D$15,EO231&lt;='Hidden inputs'!$C$16,'Hidden inputs'!$C$15*'Hidden inputs'!$D$15+(EO231-'Hidden inputs'!$B$16)*'Hidden inputs'!$D$16,EO231&lt;='Hidden inputs'!$C$17,'Hidden inputs'!$C$15*'Hidden inputs'!$D$15+('Hidden inputs'!$C$16-'Hidden inputs'!$B$16)*'Hidden inputs'!$D$16+(EO231-'Hidden inputs'!$B$17)*'Hidden inputs'!$D$17,EO231&gt;'Hidden inputs'!$B$18,'Hidden inputs'!$C$15*'Hidden inputs'!$D$15+('Hidden inputs'!$C$16-'Hidden inputs'!$B$16)*'Hidden inputs'!$D$16+('Hidden inputs'!$C$17-'Hidden inputs'!$B$17)*'Hidden inputs'!$D$17+(EO231-'Hidden inputs'!$B$18)*'Hidden inputs'!$D$18))</f>
        <v/>
      </c>
      <c r="EQ231" s="10" t="str">
        <f t="shared" ca="1" si="9714"/>
        <v/>
      </c>
      <c r="ER231" s="5" t="str">
        <f t="shared" ca="1" si="9624"/>
        <v/>
      </c>
      <c r="ES231" s="5" t="str">
        <f t="shared" ca="1" si="9625"/>
        <v/>
      </c>
      <c r="ET231" s="5" t="str">
        <f ca="1">IF($B231="","",'Hidden inputs'!$D$11*EK231+'Hidden inputs'!$E$11*EL231)</f>
        <v/>
      </c>
      <c r="EU231" s="11" t="str">
        <f t="shared" ca="1" si="9534"/>
        <v/>
      </c>
      <c r="EV231" s="9" t="str">
        <f t="shared" ca="1" si="9626"/>
        <v/>
      </c>
      <c r="EW231" s="3" t="str">
        <f t="shared" ca="1" si="9627"/>
        <v/>
      </c>
      <c r="EX231" s="5" t="str" cm="1">
        <f t="array" aca="1" ref="EX231" ca="1">IF($B231="","",IF(EW231=0,0,IF(DD_Payment="",0,IF(EW231&lt;_xlfn.IFS(DD_Frequency="Monthly",1,DD_Frequency="Quarterly",IF(MONTH(EW$2)=1,1,IF(MONTH(EW$2)=4,1,IF(MONTH(EW$2)=7,1,IF(MONTH(EW$2)=10,1,0)))),DD_Frequency="Annually",IF(MONTH(EW$2)=1,1,0))*DD_Payment,EW231,_xlfn.IFS(DD_Frequency="Monthly",1,DD_Frequency="Quarterly",IF(MONTH(EW$2)=1,1,IF(MONTH(EW$2)=4,1,IF(MONTH(EW$2)=7,1,IF(MONTH(EW$2)=10,1,0)))),DD_Frequency="Annually",IF(MONTH(EW$2)=1,1,0))*DD_Payment))))</f>
        <v/>
      </c>
      <c r="EY231" s="3" t="str">
        <f t="shared" ref="EY231" ca="1" si="11257">IF($B231="","",IF(EW231&gt;EX231,(EW231-EX231/2)*(rate_A*(EY$1/365)),0))</f>
        <v/>
      </c>
      <c r="EZ231" s="3" t="str">
        <f t="shared" ca="1" si="9716"/>
        <v/>
      </c>
      <c r="FA231" s="3" t="str">
        <f t="shared" ref="FA231" ca="1" si="11258">IF($B231="","",EL231*(1+rate_A*EY$1/365))</f>
        <v/>
      </c>
      <c r="FB231" s="3" t="str">
        <f t="shared" ref="FB231" ca="1" si="11259">IF($B231="","",EM231*(1+rate_A*EY$1/365))</f>
        <v/>
      </c>
      <c r="FC231" s="3" t="str">
        <f t="shared" ref="FC231" ca="1" si="11260">IF($B231="","",EN231*(1+rate_joint*EY$1/365))</f>
        <v/>
      </c>
      <c r="FD231" s="5" t="str">
        <f t="shared" ca="1" si="9720"/>
        <v/>
      </c>
      <c r="FE231" s="5" t="str" cm="1">
        <f t="array" aca="1" ref="FE231" ca="1">IF(FD231="","",_xlfn.IFS(FD231&lt;='Hidden inputs'!$C$15,FD231*'Hidden inputs'!$D$15,FD231&lt;='Hidden inputs'!$C$16,'Hidden inputs'!$C$15*'Hidden inputs'!$D$15+(FD231-'Hidden inputs'!$B$16)*'Hidden inputs'!$D$16,FD231&lt;='Hidden inputs'!$C$17,'Hidden inputs'!$C$15*'Hidden inputs'!$D$15+('Hidden inputs'!$C$16-'Hidden inputs'!$B$16)*'Hidden inputs'!$D$16+(FD231-'Hidden inputs'!$B$17)*'Hidden inputs'!$D$17,FD231&gt;'Hidden inputs'!$B$18,'Hidden inputs'!$C$15*'Hidden inputs'!$D$15+('Hidden inputs'!$C$16-'Hidden inputs'!$B$16)*'Hidden inputs'!$D$16+('Hidden inputs'!$C$17-'Hidden inputs'!$B$17)*'Hidden inputs'!$D$17+(FD231-'Hidden inputs'!$B$18)*'Hidden inputs'!$D$18))</f>
        <v/>
      </c>
      <c r="FF231" s="10" t="str">
        <f t="shared" ca="1" si="9721"/>
        <v/>
      </c>
      <c r="FG231" s="5" t="str">
        <f t="shared" ca="1" si="9632"/>
        <v/>
      </c>
      <c r="FH231" s="5" t="str">
        <f t="shared" ca="1" si="9633"/>
        <v/>
      </c>
      <c r="FI231" s="5" t="str">
        <f ca="1">IF($B231="","",'Hidden inputs'!$D$11*EZ231+'Hidden inputs'!$E$11*FA231)</f>
        <v/>
      </c>
      <c r="FJ231" s="11" t="str">
        <f t="shared" ca="1" si="9539"/>
        <v/>
      </c>
      <c r="FK231" s="9" t="str">
        <f t="shared" ca="1" si="9634"/>
        <v/>
      </c>
      <c r="FL231" s="3" t="str">
        <f t="shared" ca="1" si="9635"/>
        <v/>
      </c>
      <c r="FM231" s="5" t="str" cm="1">
        <f t="array" aca="1" ref="FM231" ca="1">IF($B231="","",IF(FL231=0,0,IF(DD_Payment="",0,IF(FL231&lt;_xlfn.IFS(DD_Frequency="Monthly",1,DD_Frequency="Quarterly",IF(MONTH(FL$2)=1,1,IF(MONTH(FL$2)=4,1,IF(MONTH(FL$2)=7,1,IF(MONTH(FL$2)=10,1,0)))),DD_Frequency="Annually",IF(MONTH(FL$2)=1,1,0))*DD_Payment,FL231,_xlfn.IFS(DD_Frequency="Monthly",1,DD_Frequency="Quarterly",IF(MONTH(FL$2)=1,1,IF(MONTH(FL$2)=4,1,IF(MONTH(FL$2)=7,1,IF(MONTH(FL$2)=10,1,0)))),DD_Frequency="Annually",IF(MONTH(FL$2)=1,1,0))*DD_Payment))))</f>
        <v/>
      </c>
      <c r="FN231" s="3" t="str">
        <f t="shared" ref="FN231" ca="1" si="11261">IF($B231="","",IF(FL231&gt;FM231,(FL231-FM231/2)*(rate_A*(FN$1/365)),0))</f>
        <v/>
      </c>
      <c r="FO231" s="3" t="str">
        <f t="shared" ca="1" si="9723"/>
        <v/>
      </c>
      <c r="FP231" s="3" t="str">
        <f t="shared" ref="FP231" ca="1" si="11262">IF($B231="","",FA231*(1+rate_A*FN$1/365))</f>
        <v/>
      </c>
      <c r="FQ231" s="3" t="str">
        <f t="shared" ref="FQ231" ca="1" si="11263">IF($B231="","",FB231*(1+rate_A*FN$1/365))</f>
        <v/>
      </c>
      <c r="FR231" s="3" t="str">
        <f t="shared" ref="FR231" ca="1" si="11264">IF($B231="","",FC231*(1+rate_joint*FN$1/365))</f>
        <v/>
      </c>
      <c r="FS231" s="5" t="str">
        <f t="shared" ca="1" si="9727"/>
        <v/>
      </c>
      <c r="FT231" s="5" t="str" cm="1">
        <f t="array" aca="1" ref="FT231" ca="1">IF(FS231="","",_xlfn.IFS(FS231&lt;='Hidden inputs'!$C$15,FS231*'Hidden inputs'!$D$15,FS231&lt;='Hidden inputs'!$C$16,'Hidden inputs'!$C$15*'Hidden inputs'!$D$15+(FS231-'Hidden inputs'!$B$16)*'Hidden inputs'!$D$16,FS231&lt;='Hidden inputs'!$C$17,'Hidden inputs'!$C$15*'Hidden inputs'!$D$15+('Hidden inputs'!$C$16-'Hidden inputs'!$B$16)*'Hidden inputs'!$D$16+(FS231-'Hidden inputs'!$B$17)*'Hidden inputs'!$D$17,FS231&gt;'Hidden inputs'!$B$18,'Hidden inputs'!$C$15*'Hidden inputs'!$D$15+('Hidden inputs'!$C$16-'Hidden inputs'!$B$16)*'Hidden inputs'!$D$16+('Hidden inputs'!$C$17-'Hidden inputs'!$B$17)*'Hidden inputs'!$D$17+(FS231-'Hidden inputs'!$B$18)*'Hidden inputs'!$D$18))</f>
        <v/>
      </c>
      <c r="FU231" s="10" t="str">
        <f t="shared" ca="1" si="9728"/>
        <v/>
      </c>
      <c r="FV231" s="5" t="str">
        <f t="shared" ca="1" si="9640"/>
        <v/>
      </c>
      <c r="FW231" s="5" t="str">
        <f t="shared" ca="1" si="9641"/>
        <v/>
      </c>
      <c r="FX231" s="5" t="str">
        <f ca="1">IF($B231="","",'Hidden inputs'!$D$11*FO231+'Hidden inputs'!$E$11*FP231)</f>
        <v/>
      </c>
      <c r="FY231" s="11" t="str">
        <f t="shared" ca="1" si="9544"/>
        <v/>
      </c>
      <c r="FZ231" s="9" t="str">
        <f t="shared" ca="1" si="9642"/>
        <v/>
      </c>
      <c r="GA231" s="5" t="str">
        <f t="shared" ca="1" si="9643"/>
        <v/>
      </c>
      <c r="GB231" s="5" t="str">
        <f t="shared" ca="1" si="9644"/>
        <v/>
      </c>
      <c r="GC231" s="5" t="str">
        <f t="shared" ca="1" si="9545"/>
        <v/>
      </c>
      <c r="GD231" s="5" t="str">
        <f t="shared" ca="1" si="9546"/>
        <v/>
      </c>
    </row>
    <row r="232" spans="1:186" x14ac:dyDescent="0.35">
      <c r="A232" s="2"/>
      <c r="B232" s="6" t="str">
        <f t="shared" ca="1" si="9547"/>
        <v/>
      </c>
      <c r="C232" s="5" t="str">
        <f t="shared" ca="1" si="9645"/>
        <v/>
      </c>
      <c r="D232" s="5" t="str" cm="1">
        <f t="array" aca="1" ref="D232" ca="1">IF($B232="","",IF(C232=0,0,IF(DD_Payment="",0,IF(C232&lt;_xlfn.IFS(DD_Frequency="Monthly",1,DD_Frequency="Quarterly",IF(MONTH(C$2)=1,1,IF(MONTH(C$2)=4,1,IF(MONTH(C$2)=7,1,IF(MONTH(C$2)=10,1,0)))),DD_Frequency="Annually",IF(MONTH(C$2)=1,1,0))*DD_Payment,C232,_xlfn.IFS(DD_Frequency="Monthly",1,DD_Frequency="Quarterly",IF(MONTH(C$2)=1,1,IF(MONTH(C$2)=4,1,IF(MONTH(C$2)=7,1,IF(MONTH(C$2)=10,1,0)))),DD_Frequency="Annually",IF(MONTH(C$2)=1,1,0))*DD_Payment))))</f>
        <v/>
      </c>
      <c r="E232" s="5" t="str">
        <f t="shared" ref="E232" ca="1" si="11265">IF(B232="","",IF(C232&gt;D232,(C232-D232/2)*(rate_A*(E$1/365)),0))</f>
        <v/>
      </c>
      <c r="F232" s="5" t="str">
        <f t="shared" ca="1" si="9549"/>
        <v/>
      </c>
      <c r="G232" s="5" t="str">
        <f t="shared" ref="G232" ca="1" si="11266">IF(B232="","",G231*(1+rate_A*E$1/365))</f>
        <v/>
      </c>
      <c r="H232" s="5" t="str">
        <f t="shared" ref="H232" ca="1" si="11267">IF(B232="","",H231*(1+rate_A*E$1/365))</f>
        <v/>
      </c>
      <c r="I232" s="5" t="str">
        <f t="shared" ref="I232" ca="1" si="11268">IF(B232="","",I231*(1+rate_joint*E$1/365))</f>
        <v/>
      </c>
      <c r="J232" s="5" t="str">
        <f t="shared" ca="1" si="9650"/>
        <v/>
      </c>
      <c r="K232" s="5" t="str" cm="1">
        <f t="array" aca="1" ref="K232" ca="1">IF(J232="","",_xlfn.IFS(J232&lt;='Hidden inputs'!$C$15,J232*'Hidden inputs'!$D$15,J232&lt;='Hidden inputs'!$C$16,'Hidden inputs'!$C$15*'Hidden inputs'!$D$15+(J232-'Hidden inputs'!$B$16)*'Hidden inputs'!$D$16,J232&lt;='Hidden inputs'!$C$17,'Hidden inputs'!$C$15*'Hidden inputs'!$D$15+('Hidden inputs'!$C$16-'Hidden inputs'!$B$16)*'Hidden inputs'!$D$16+(J232-'Hidden inputs'!$B$17)*'Hidden inputs'!$D$17,J232&gt;'Hidden inputs'!$B$18,'Hidden inputs'!$C$15*'Hidden inputs'!$D$15+('Hidden inputs'!$C$16-'Hidden inputs'!$B$16)*'Hidden inputs'!$D$16+('Hidden inputs'!$C$17-'Hidden inputs'!$B$17)*'Hidden inputs'!$D$17+(J232-'Hidden inputs'!$B$18)*'Hidden inputs'!$D$18))</f>
        <v/>
      </c>
      <c r="L232" s="11" t="str">
        <f t="shared" ca="1" si="9651"/>
        <v/>
      </c>
      <c r="M232" s="5" t="str">
        <f t="shared" ca="1" si="9553"/>
        <v/>
      </c>
      <c r="N232" s="5" t="str">
        <f t="shared" ca="1" si="9554"/>
        <v/>
      </c>
      <c r="O232" s="5" t="str">
        <f ca="1">IF(B232="","",'Hidden inputs'!$D$11*F232+'Hidden inputs'!$E$11*G232)</f>
        <v/>
      </c>
      <c r="P232" s="11" t="str">
        <f t="shared" ca="1" si="9488"/>
        <v/>
      </c>
      <c r="Q232" s="20" t="str">
        <f t="shared" ca="1" si="9489"/>
        <v/>
      </c>
      <c r="R232" s="3" t="str">
        <f t="shared" ca="1" si="9555"/>
        <v/>
      </c>
      <c r="S232" s="5" t="str" cm="1">
        <f t="array" aca="1" ref="S232" ca="1">IF($B232="","",IF(R232=0,0,IF(DD_Payment="",0,IF(R232&lt;_xlfn.IFS(DD_Frequency="Monthly",1,DD_Frequency="Quarterly",IF(MONTH(R$2)=1,1,IF(MONTH(R$2)=4,1,IF(MONTH(R$2)=7,1,IF(MONTH(R$2)=10,1,0)))),DD_Frequency="Annually",IF(MONTH(R$2)=1,1,0))*DD_Payment,R232,_xlfn.IFS(DD_Frequency="Monthly",1,DD_Frequency="Quarterly",IF(MONTH(R$2)=1,1,IF(MONTH(R$2)=4,1,IF(MONTH(R$2)=7,1,IF(MONTH(R$2)=10,1,0)))),DD_Frequency="Annually",IF(MONTH(R$2)=1,1,0))*DD_Payment))))</f>
        <v/>
      </c>
      <c r="T232" s="3" t="str">
        <f t="shared" ref="T232" ca="1" si="11269">IF(B232="","",IF(R232&gt;S232,(R232-S232/2)*(rate_A*((T$1+A232)/365)),0))</f>
        <v/>
      </c>
      <c r="U232" s="3" t="str">
        <f t="shared" ca="1" si="9557"/>
        <v/>
      </c>
      <c r="V232" s="3" t="str">
        <f t="shared" ref="V232" ca="1" si="11270">IF(B232="","",G232*(1+rate_A*(T$1+A232)/365))</f>
        <v/>
      </c>
      <c r="W232" s="3" t="str">
        <f t="shared" ref="W232" ca="1" si="11271">IF(B232="","",H232*(1+rate_A*(T$1+A232)/365))</f>
        <v/>
      </c>
      <c r="X232" s="3" t="str">
        <f t="shared" ref="X232" ca="1" si="11272">IF(B232="","",I232*(1+rate_joint*(T$1+A232)/365))</f>
        <v/>
      </c>
      <c r="Y232" s="5" t="str">
        <f t="shared" ca="1" si="9656"/>
        <v/>
      </c>
      <c r="Z232" s="5" t="str" cm="1">
        <f t="array" aca="1" ref="Z232" ca="1">IF(Y232="","",_xlfn.IFS(Y232&lt;='Hidden inputs'!$C$15,Y232*'Hidden inputs'!$D$15,Y232&lt;='Hidden inputs'!$C$16,'Hidden inputs'!$C$15*'Hidden inputs'!$D$15+(Y232-'Hidden inputs'!$B$16)*'Hidden inputs'!$D$16,Y232&lt;='Hidden inputs'!$C$17,'Hidden inputs'!$C$15*'Hidden inputs'!$D$15+('Hidden inputs'!$C$16-'Hidden inputs'!$B$16)*'Hidden inputs'!$D$16+(Y232-'Hidden inputs'!$B$17)*'Hidden inputs'!$D$17,Y232&gt;'Hidden inputs'!$B$18,'Hidden inputs'!$C$15*'Hidden inputs'!$D$15+('Hidden inputs'!$C$16-'Hidden inputs'!$B$16)*'Hidden inputs'!$D$16+('Hidden inputs'!$C$17-'Hidden inputs'!$B$17)*'Hidden inputs'!$D$17+(Y232-'Hidden inputs'!$B$18)*'Hidden inputs'!$D$18))</f>
        <v/>
      </c>
      <c r="AA232" s="10" t="str">
        <f t="shared" ca="1" si="9657"/>
        <v/>
      </c>
      <c r="AB232" s="5" t="str">
        <f t="shared" ca="1" si="9561"/>
        <v/>
      </c>
      <c r="AC232" s="5" t="str">
        <f t="shared" ca="1" si="9658"/>
        <v/>
      </c>
      <c r="AD232" s="5" t="str">
        <f ca="1">IF(B232="","",'Hidden inputs'!$D$11*U232+'Hidden inputs'!$E$11*V232)</f>
        <v/>
      </c>
      <c r="AE232" s="11" t="str">
        <f t="shared" ca="1" si="9494"/>
        <v/>
      </c>
      <c r="AF232" s="9" t="str">
        <f t="shared" ca="1" si="9562"/>
        <v/>
      </c>
      <c r="AG232" s="3" t="str">
        <f t="shared" ca="1" si="9563"/>
        <v/>
      </c>
      <c r="AH232" s="5" t="str" cm="1">
        <f t="array" aca="1" ref="AH232" ca="1">IF($B232="","",IF(AG232=0,0,IF(DD_Payment="",0,IF(AG232&lt;_xlfn.IFS(DD_Frequency="Monthly",1,DD_Frequency="Quarterly",IF(MONTH(AG$2)=1,1,IF(MONTH(AG$2)=4,1,IF(MONTH(AG$2)=7,1,IF(MONTH(AG$2)=10,1,0)))),DD_Frequency="Annually",IF(MONTH(AG$2)=1,1,0))*DD_Payment,AG232,_xlfn.IFS(DD_Frequency="Monthly",1,DD_Frequency="Quarterly",IF(MONTH(AG$2)=1,1,IF(MONTH(AG$2)=4,1,IF(MONTH(AG$2)=7,1,IF(MONTH(AG$2)=10,1,0)))),DD_Frequency="Annually",IF(MONTH(AG$2)=1,1,0))*DD_Payment))))</f>
        <v/>
      </c>
      <c r="AI232" s="3" t="str">
        <f t="shared" ref="AI232" ca="1" si="11273">IF($B232="","",IF(AG232&gt;AH232,(AG232-AH232/2)*(rate_A*(AI$1/365)),0))</f>
        <v/>
      </c>
      <c r="AJ232" s="3" t="str">
        <f t="shared" ca="1" si="9660"/>
        <v/>
      </c>
      <c r="AK232" s="3" t="str">
        <f t="shared" ref="AK232" ca="1" si="11274">IF($B232="","",V232*(1+rate_A*AI$1/365))</f>
        <v/>
      </c>
      <c r="AL232" s="3" t="str">
        <f t="shared" ref="AL232" ca="1" si="11275">IF($B232="","",W232*(1+rate_A*AI$1/365))</f>
        <v/>
      </c>
      <c r="AM232" s="3" t="str">
        <f t="shared" ref="AM232" ca="1" si="11276">IF($B232="","",X232*(1+rate_joint*AI$1/365))</f>
        <v/>
      </c>
      <c r="AN232" s="5" t="str">
        <f t="shared" ca="1" si="9664"/>
        <v/>
      </c>
      <c r="AO232" s="5" t="str" cm="1">
        <f t="array" aca="1" ref="AO232" ca="1">IF(AN232="","",_xlfn.IFS(AN232&lt;='Hidden inputs'!$C$15,AN232*'Hidden inputs'!$D$15,AN232&lt;='Hidden inputs'!$C$16,'Hidden inputs'!$C$15*'Hidden inputs'!$D$15+(AN232-'Hidden inputs'!$B$16)*'Hidden inputs'!$D$16,AN232&lt;='Hidden inputs'!$C$17,'Hidden inputs'!$C$15*'Hidden inputs'!$D$15+('Hidden inputs'!$C$16-'Hidden inputs'!$B$16)*'Hidden inputs'!$D$16+(AN232-'Hidden inputs'!$B$17)*'Hidden inputs'!$D$17,AN232&gt;'Hidden inputs'!$B$18,'Hidden inputs'!$C$15*'Hidden inputs'!$D$15+('Hidden inputs'!$C$16-'Hidden inputs'!$B$16)*'Hidden inputs'!$D$16+('Hidden inputs'!$C$17-'Hidden inputs'!$B$17)*'Hidden inputs'!$D$17+(AN232-'Hidden inputs'!$B$18)*'Hidden inputs'!$D$18))</f>
        <v/>
      </c>
      <c r="AP232" s="10" t="str">
        <f t="shared" ca="1" si="9665"/>
        <v/>
      </c>
      <c r="AQ232" s="5" t="str">
        <f t="shared" ca="1" si="9568"/>
        <v/>
      </c>
      <c r="AR232" s="5" t="str">
        <f t="shared" ca="1" si="9569"/>
        <v/>
      </c>
      <c r="AS232" s="5" t="str">
        <f ca="1">IF($B232="","",'Hidden inputs'!$D$11*AJ232+'Hidden inputs'!$E$11*AK232)</f>
        <v/>
      </c>
      <c r="AT232" s="11" t="str">
        <f t="shared" ca="1" si="9499"/>
        <v/>
      </c>
      <c r="AU232" s="9" t="str">
        <f t="shared" ca="1" si="9570"/>
        <v/>
      </c>
      <c r="AV232" s="3" t="str">
        <f t="shared" ca="1" si="9571"/>
        <v/>
      </c>
      <c r="AW232" s="5" t="str" cm="1">
        <f t="array" aca="1" ref="AW232" ca="1">IF($B232="","",IF(AV232=0,0,IF(DD_Payment="",0,IF(AV232&lt;_xlfn.IFS(DD_Frequency="Monthly",1,DD_Frequency="Quarterly",IF(MONTH(AV$2)=1,1,IF(MONTH(AV$2)=4,1,IF(MONTH(AV$2)=7,1,IF(MONTH(AV$2)=10,1,0)))),DD_Frequency="Annually",IF(MONTH(AV$2)=1,1,0))*DD_Payment,AV232,_xlfn.IFS(DD_Frequency="Monthly",1,DD_Frequency="Quarterly",IF(MONTH(AV$2)=1,1,IF(MONTH(AV$2)=4,1,IF(MONTH(AV$2)=7,1,IF(MONTH(AV$2)=10,1,0)))),DD_Frequency="Annually",IF(MONTH(AV$2)=1,1,0))*DD_Payment))))</f>
        <v/>
      </c>
      <c r="AX232" s="3" t="str">
        <f t="shared" ref="AX232" ca="1" si="11277">IF($B232="","",IF(AV232&gt;AW232,(AV232-AW232/2)*(rate_A*(AX$1/365)),0))</f>
        <v/>
      </c>
      <c r="AY232" s="3" t="str">
        <f t="shared" ca="1" si="9667"/>
        <v/>
      </c>
      <c r="AZ232" s="3" t="str">
        <f t="shared" ref="AZ232" ca="1" si="11278">IF($B232="","",AK232*(1+rate_A*AX$1/365))</f>
        <v/>
      </c>
      <c r="BA232" s="3" t="str">
        <f t="shared" ref="BA232" ca="1" si="11279">IF($B232="","",AL232*(1+rate_A*AX$1/365))</f>
        <v/>
      </c>
      <c r="BB232" s="3" t="str">
        <f t="shared" ref="BB232" ca="1" si="11280">IF($B232="","",AM232*(1+rate_joint*AX$1/365))</f>
        <v/>
      </c>
      <c r="BC232" s="5" t="str">
        <f t="shared" ca="1" si="9671"/>
        <v/>
      </c>
      <c r="BD232" s="5" t="str" cm="1">
        <f t="array" aca="1" ref="BD232" ca="1">IF(BC232="","",_xlfn.IFS(BC232&lt;='Hidden inputs'!$C$15,BC232*'Hidden inputs'!$D$15,BC232&lt;='Hidden inputs'!$C$16,'Hidden inputs'!$C$15*'Hidden inputs'!$D$15+(BC232-'Hidden inputs'!$B$16)*'Hidden inputs'!$D$16,BC232&lt;='Hidden inputs'!$C$17,'Hidden inputs'!$C$15*'Hidden inputs'!$D$15+('Hidden inputs'!$C$16-'Hidden inputs'!$B$16)*'Hidden inputs'!$D$16+(BC232-'Hidden inputs'!$B$17)*'Hidden inputs'!$D$17,BC232&gt;'Hidden inputs'!$B$18,'Hidden inputs'!$C$15*'Hidden inputs'!$D$15+('Hidden inputs'!$C$16-'Hidden inputs'!$B$16)*'Hidden inputs'!$D$16+('Hidden inputs'!$C$17-'Hidden inputs'!$B$17)*'Hidden inputs'!$D$17+(BC232-'Hidden inputs'!$B$18)*'Hidden inputs'!$D$18))</f>
        <v/>
      </c>
      <c r="BE232" s="10" t="str">
        <f t="shared" ca="1" si="9672"/>
        <v/>
      </c>
      <c r="BF232" s="5" t="str">
        <f t="shared" ca="1" si="9576"/>
        <v/>
      </c>
      <c r="BG232" s="5" t="str">
        <f t="shared" ca="1" si="9577"/>
        <v/>
      </c>
      <c r="BH232" s="5" t="str">
        <f ca="1">IF($B232="","",'Hidden inputs'!$D$11*AY232+'Hidden inputs'!$E$11*AZ232)</f>
        <v/>
      </c>
      <c r="BI232" s="11" t="str">
        <f t="shared" ca="1" si="9504"/>
        <v/>
      </c>
      <c r="BJ232" s="9" t="str">
        <f t="shared" ca="1" si="9578"/>
        <v/>
      </c>
      <c r="BK232" s="3" t="str">
        <f t="shared" ca="1" si="9579"/>
        <v/>
      </c>
      <c r="BL232" s="5" t="str" cm="1">
        <f t="array" aca="1" ref="BL232" ca="1">IF($B232="","",IF(BK232=0,0,IF(DD_Payment="",0,IF(BK232&lt;_xlfn.IFS(DD_Frequency="Monthly",1,DD_Frequency="Quarterly",IF(MONTH(BK$2)=1,1,IF(MONTH(BK$2)=4,1,IF(MONTH(BK$2)=7,1,IF(MONTH(BK$2)=10,1,0)))),DD_Frequency="Annually",IF(MONTH(BK$2)=1,1,0))*DD_Payment,BK232,_xlfn.IFS(DD_Frequency="Monthly",1,DD_Frequency="Quarterly",IF(MONTH(BK$2)=1,1,IF(MONTH(BK$2)=4,1,IF(MONTH(BK$2)=7,1,IF(MONTH(BK$2)=10,1,0)))),DD_Frequency="Annually",IF(MONTH(BK$2)=1,1,0))*DD_Payment))))</f>
        <v/>
      </c>
      <c r="BM232" s="3" t="str">
        <f t="shared" ref="BM232" ca="1" si="11281">IF($B232="","",IF(BK232&gt;BL232,(BK232-BL232/2)*(rate_A*(BM$1/365)),0))</f>
        <v/>
      </c>
      <c r="BN232" s="3" t="str">
        <f t="shared" ca="1" si="9674"/>
        <v/>
      </c>
      <c r="BO232" s="3" t="str">
        <f t="shared" ref="BO232" ca="1" si="11282">IF($B232="","",AZ232*(1+rate_A*BM$1/365))</f>
        <v/>
      </c>
      <c r="BP232" s="3" t="str">
        <f t="shared" ref="BP232" ca="1" si="11283">IF($B232="","",BA232*(1+rate_A*BM$1/365))</f>
        <v/>
      </c>
      <c r="BQ232" s="3" t="str">
        <f t="shared" ref="BQ232" ca="1" si="11284">IF($B232="","",BB232*(1+rate_joint*BM$1/365))</f>
        <v/>
      </c>
      <c r="BR232" s="5" t="str">
        <f t="shared" ca="1" si="9678"/>
        <v/>
      </c>
      <c r="BS232" s="5" t="str" cm="1">
        <f t="array" aca="1" ref="BS232" ca="1">IF(BR232="","",_xlfn.IFS(BR232&lt;='Hidden inputs'!$C$15,BR232*'Hidden inputs'!$D$15,BR232&lt;='Hidden inputs'!$C$16,'Hidden inputs'!$C$15*'Hidden inputs'!$D$15+(BR232-'Hidden inputs'!$B$16)*'Hidden inputs'!$D$16,BR232&lt;='Hidden inputs'!$C$17,'Hidden inputs'!$C$15*'Hidden inputs'!$D$15+('Hidden inputs'!$C$16-'Hidden inputs'!$B$16)*'Hidden inputs'!$D$16+(BR232-'Hidden inputs'!$B$17)*'Hidden inputs'!$D$17,BR232&gt;'Hidden inputs'!$B$18,'Hidden inputs'!$C$15*'Hidden inputs'!$D$15+('Hidden inputs'!$C$16-'Hidden inputs'!$B$16)*'Hidden inputs'!$D$16+('Hidden inputs'!$C$17-'Hidden inputs'!$B$17)*'Hidden inputs'!$D$17+(BR232-'Hidden inputs'!$B$18)*'Hidden inputs'!$D$18))</f>
        <v/>
      </c>
      <c r="BT232" s="10" t="str">
        <f t="shared" ca="1" si="9679"/>
        <v/>
      </c>
      <c r="BU232" s="5" t="str">
        <f t="shared" ca="1" si="9584"/>
        <v/>
      </c>
      <c r="BV232" s="5" t="str">
        <f t="shared" ca="1" si="9585"/>
        <v/>
      </c>
      <c r="BW232" s="5" t="str">
        <f ca="1">IF($B232="","",'Hidden inputs'!$D$11*BN232+'Hidden inputs'!$E$11*BO232)</f>
        <v/>
      </c>
      <c r="BX232" s="11" t="str">
        <f t="shared" ca="1" si="9509"/>
        <v/>
      </c>
      <c r="BY232" s="9" t="str">
        <f t="shared" ca="1" si="9586"/>
        <v/>
      </c>
      <c r="BZ232" s="3" t="str">
        <f t="shared" ca="1" si="9587"/>
        <v/>
      </c>
      <c r="CA232" s="5" t="str" cm="1">
        <f t="array" aca="1" ref="CA232" ca="1">IF($B232="","",IF(BZ232=0,0,IF(DD_Payment="",0,IF(BZ232&lt;_xlfn.IFS(DD_Frequency="Monthly",1,DD_Frequency="Quarterly",IF(MONTH(BZ$2)=1,1,IF(MONTH(BZ$2)=4,1,IF(MONTH(BZ$2)=7,1,IF(MONTH(BZ$2)=10,1,0)))),DD_Frequency="Annually",IF(MONTH(BZ$2)=1,1,0))*DD_Payment,BZ232,_xlfn.IFS(DD_Frequency="Monthly",1,DD_Frequency="Quarterly",IF(MONTH(BZ$2)=1,1,IF(MONTH(BZ$2)=4,1,IF(MONTH(BZ$2)=7,1,IF(MONTH(BZ$2)=10,1,0)))),DD_Frequency="Annually",IF(MONTH(BZ$2)=1,1,0))*DD_Payment))))</f>
        <v/>
      </c>
      <c r="CB232" s="3" t="str">
        <f t="shared" ref="CB232" ca="1" si="11285">IF($B232="","",IF(BZ232&gt;CA232,(BZ232-CA232/2)*(rate_A*(CB$1/365)),0))</f>
        <v/>
      </c>
      <c r="CC232" s="3" t="str">
        <f t="shared" ca="1" si="9681"/>
        <v/>
      </c>
      <c r="CD232" s="3" t="str">
        <f t="shared" ref="CD232" ca="1" si="11286">IF($B232="","",BO232*(1+rate_A*CB$1/365))</f>
        <v/>
      </c>
      <c r="CE232" s="3" t="str">
        <f t="shared" ref="CE232" ca="1" si="11287">IF($B232="","",BP232*(1+rate_A*CB$1/365))</f>
        <v/>
      </c>
      <c r="CF232" s="3" t="str">
        <f t="shared" ref="CF232" ca="1" si="11288">IF($B232="","",BQ232*(1+rate_joint*CB$1/365))</f>
        <v/>
      </c>
      <c r="CG232" s="5" t="str">
        <f t="shared" ca="1" si="9685"/>
        <v/>
      </c>
      <c r="CH232" s="5" t="str" cm="1">
        <f t="array" aca="1" ref="CH232" ca="1">IF(CG232="","",_xlfn.IFS(CG232&lt;='Hidden inputs'!$C$15,CG232*'Hidden inputs'!$D$15,CG232&lt;='Hidden inputs'!$C$16,'Hidden inputs'!$C$15*'Hidden inputs'!$D$15+(CG232-'Hidden inputs'!$B$16)*'Hidden inputs'!$D$16,CG232&lt;='Hidden inputs'!$C$17,'Hidden inputs'!$C$15*'Hidden inputs'!$D$15+('Hidden inputs'!$C$16-'Hidden inputs'!$B$16)*'Hidden inputs'!$D$16+(CG232-'Hidden inputs'!$B$17)*'Hidden inputs'!$D$17,CG232&gt;'Hidden inputs'!$B$18,'Hidden inputs'!$C$15*'Hidden inputs'!$D$15+('Hidden inputs'!$C$16-'Hidden inputs'!$B$16)*'Hidden inputs'!$D$16+('Hidden inputs'!$C$17-'Hidden inputs'!$B$17)*'Hidden inputs'!$D$17+(CG232-'Hidden inputs'!$B$18)*'Hidden inputs'!$D$18))</f>
        <v/>
      </c>
      <c r="CI232" s="10" t="str">
        <f t="shared" ca="1" si="9686"/>
        <v/>
      </c>
      <c r="CJ232" s="5" t="str">
        <f t="shared" ca="1" si="9592"/>
        <v/>
      </c>
      <c r="CK232" s="5" t="str">
        <f t="shared" ca="1" si="9593"/>
        <v/>
      </c>
      <c r="CL232" s="5" t="str">
        <f ca="1">IF($B232="","",'Hidden inputs'!$D$11*CC232+'Hidden inputs'!$E$11*CD232)</f>
        <v/>
      </c>
      <c r="CM232" s="11" t="str">
        <f t="shared" ca="1" si="9514"/>
        <v/>
      </c>
      <c r="CN232" s="9" t="str">
        <f t="shared" ca="1" si="9594"/>
        <v/>
      </c>
      <c r="CO232" s="3" t="str">
        <f t="shared" ca="1" si="9595"/>
        <v/>
      </c>
      <c r="CP232" s="5" t="str" cm="1">
        <f t="array" aca="1" ref="CP232" ca="1">IF($B232="","",IF(CO232=0,0,IF(DD_Payment="",0,IF(CO232&lt;_xlfn.IFS(DD_Frequency="Monthly",1,DD_Frequency="Quarterly",IF(MONTH(CO$2)=1,1,IF(MONTH(CO$2)=4,1,IF(MONTH(CO$2)=7,1,IF(MONTH(CO$2)=10,1,0)))),DD_Frequency="Annually",IF(MONTH(CO$2)=1,1,0))*DD_Payment,CO232,_xlfn.IFS(DD_Frequency="Monthly",1,DD_Frequency="Quarterly",IF(MONTH(CO$2)=1,1,IF(MONTH(CO$2)=4,1,IF(MONTH(CO$2)=7,1,IF(MONTH(CO$2)=10,1,0)))),DD_Frequency="Annually",IF(MONTH(CO$2)=1,1,0))*DD_Payment))))</f>
        <v/>
      </c>
      <c r="CQ232" s="3" t="str">
        <f t="shared" ref="CQ232" ca="1" si="11289">IF($B232="","",IF(CO232&gt;CP232,(CO232-CP232/2)*(rate_A*(CQ$1/365)),0))</f>
        <v/>
      </c>
      <c r="CR232" s="3" t="str">
        <f t="shared" ca="1" si="9688"/>
        <v/>
      </c>
      <c r="CS232" s="3" t="str">
        <f t="shared" ref="CS232" ca="1" si="11290">IF($B232="","",CD232*(1+rate_A*CQ$1/365))</f>
        <v/>
      </c>
      <c r="CT232" s="3" t="str">
        <f t="shared" ref="CT232" ca="1" si="11291">IF($B232="","",CE232*(1+rate_A*CQ$1/365))</f>
        <v/>
      </c>
      <c r="CU232" s="3" t="str">
        <f t="shared" ref="CU232" ca="1" si="11292">IF($B232="","",CF232*(1+rate_joint*CQ$1/365))</f>
        <v/>
      </c>
      <c r="CV232" s="5" t="str">
        <f t="shared" ca="1" si="9692"/>
        <v/>
      </c>
      <c r="CW232" s="5" t="str" cm="1">
        <f t="array" aca="1" ref="CW232" ca="1">IF(CV232="","",_xlfn.IFS(CV232&lt;='Hidden inputs'!$C$15,CV232*'Hidden inputs'!$D$15,CV232&lt;='Hidden inputs'!$C$16,'Hidden inputs'!$C$15*'Hidden inputs'!$D$15+(CV232-'Hidden inputs'!$B$16)*'Hidden inputs'!$D$16,CV232&lt;='Hidden inputs'!$C$17,'Hidden inputs'!$C$15*'Hidden inputs'!$D$15+('Hidden inputs'!$C$16-'Hidden inputs'!$B$16)*'Hidden inputs'!$D$16+(CV232-'Hidden inputs'!$B$17)*'Hidden inputs'!$D$17,CV232&gt;'Hidden inputs'!$B$18,'Hidden inputs'!$C$15*'Hidden inputs'!$D$15+('Hidden inputs'!$C$16-'Hidden inputs'!$B$16)*'Hidden inputs'!$D$16+('Hidden inputs'!$C$17-'Hidden inputs'!$B$17)*'Hidden inputs'!$D$17+(CV232-'Hidden inputs'!$B$18)*'Hidden inputs'!$D$18))</f>
        <v/>
      </c>
      <c r="CX232" s="10" t="str">
        <f t="shared" ca="1" si="9693"/>
        <v/>
      </c>
      <c r="CY232" s="5" t="str">
        <f t="shared" ca="1" si="9600"/>
        <v/>
      </c>
      <c r="CZ232" s="5" t="str">
        <f t="shared" ca="1" si="9601"/>
        <v/>
      </c>
      <c r="DA232" s="5" t="str">
        <f ca="1">IF($B232="","",'Hidden inputs'!$D$11*CR232+'Hidden inputs'!$E$11*CS232)</f>
        <v/>
      </c>
      <c r="DB232" s="11" t="str">
        <f t="shared" ca="1" si="9519"/>
        <v/>
      </c>
      <c r="DC232" s="9" t="str">
        <f t="shared" ca="1" si="9602"/>
        <v/>
      </c>
      <c r="DD232" s="3" t="str">
        <f t="shared" ca="1" si="9603"/>
        <v/>
      </c>
      <c r="DE232" s="5" t="str" cm="1">
        <f t="array" aca="1" ref="DE232" ca="1">IF($B232="","",IF(DD232=0,0,IF(DD_Payment="",0,IF(DD232&lt;_xlfn.IFS(DD_Frequency="Monthly",1,DD_Frequency="Quarterly",IF(MONTH(DD$2)=1,1,IF(MONTH(DD$2)=4,1,IF(MONTH(DD$2)=7,1,IF(MONTH(DD$2)=10,1,0)))),DD_Frequency="Annually",IF(MONTH(DD$2)=1,1,0))*DD_Payment,DD232,_xlfn.IFS(DD_Frequency="Monthly",1,DD_Frequency="Quarterly",IF(MONTH(DD$2)=1,1,IF(MONTH(DD$2)=4,1,IF(MONTH(DD$2)=7,1,IF(MONTH(DD$2)=10,1,0)))),DD_Frequency="Annually",IF(MONTH(DD$2)=1,1,0))*DD_Payment))))</f>
        <v/>
      </c>
      <c r="DF232" s="3" t="str">
        <f t="shared" ref="DF232" ca="1" si="11293">IF($B232="","",IF(DD232&gt;DE232,(DD232-DE232/2)*(rate_A*(DF$1/365)),0))</f>
        <v/>
      </c>
      <c r="DG232" s="3" t="str">
        <f t="shared" ca="1" si="9695"/>
        <v/>
      </c>
      <c r="DH232" s="3" t="str">
        <f t="shared" ref="DH232" ca="1" si="11294">IF($B232="","",CS232*(1+rate_A*DF$1/365))</f>
        <v/>
      </c>
      <c r="DI232" s="3" t="str">
        <f t="shared" ref="DI232" ca="1" si="11295">IF($B232="","",CT232*(1+rate_A*DF$1/365))</f>
        <v/>
      </c>
      <c r="DJ232" s="3" t="str">
        <f t="shared" ref="DJ232" ca="1" si="11296">IF($B232="","",CU232*(1+rate_joint*DF$1/365))</f>
        <v/>
      </c>
      <c r="DK232" s="5" t="str">
        <f t="shared" ca="1" si="9699"/>
        <v/>
      </c>
      <c r="DL232" s="5" t="str" cm="1">
        <f t="array" aca="1" ref="DL232" ca="1">IF(DK232="","",_xlfn.IFS(DK232&lt;='Hidden inputs'!$C$15,DK232*'Hidden inputs'!$D$15,DK232&lt;='Hidden inputs'!$C$16,'Hidden inputs'!$C$15*'Hidden inputs'!$D$15+(DK232-'Hidden inputs'!$B$16)*'Hidden inputs'!$D$16,DK232&lt;='Hidden inputs'!$C$17,'Hidden inputs'!$C$15*'Hidden inputs'!$D$15+('Hidden inputs'!$C$16-'Hidden inputs'!$B$16)*'Hidden inputs'!$D$16+(DK232-'Hidden inputs'!$B$17)*'Hidden inputs'!$D$17,DK232&gt;'Hidden inputs'!$B$18,'Hidden inputs'!$C$15*'Hidden inputs'!$D$15+('Hidden inputs'!$C$16-'Hidden inputs'!$B$16)*'Hidden inputs'!$D$16+('Hidden inputs'!$C$17-'Hidden inputs'!$B$17)*'Hidden inputs'!$D$17+(DK232-'Hidden inputs'!$B$18)*'Hidden inputs'!$D$18))</f>
        <v/>
      </c>
      <c r="DM232" s="10" t="str">
        <f t="shared" ca="1" si="9700"/>
        <v/>
      </c>
      <c r="DN232" s="5" t="str">
        <f t="shared" ca="1" si="9608"/>
        <v/>
      </c>
      <c r="DO232" s="5" t="str">
        <f t="shared" ca="1" si="9609"/>
        <v/>
      </c>
      <c r="DP232" s="5" t="str">
        <f ca="1">IF($B232="","",'Hidden inputs'!$D$11*DG232+'Hidden inputs'!$E$11*DH232)</f>
        <v/>
      </c>
      <c r="DQ232" s="11" t="str">
        <f t="shared" ca="1" si="9524"/>
        <v/>
      </c>
      <c r="DR232" s="9" t="str">
        <f t="shared" ca="1" si="9610"/>
        <v/>
      </c>
      <c r="DS232" s="3" t="str">
        <f t="shared" ca="1" si="9611"/>
        <v/>
      </c>
      <c r="DT232" s="5" t="str" cm="1">
        <f t="array" aca="1" ref="DT232" ca="1">IF($B232="","",IF(DS232=0,0,IF(DD_Payment="",0,IF(DS232&lt;_xlfn.IFS(DD_Frequency="Monthly",1,DD_Frequency="Quarterly",IF(MONTH(DS$2)=1,1,IF(MONTH(DS$2)=4,1,IF(MONTH(DS$2)=7,1,IF(MONTH(DS$2)=10,1,0)))),DD_Frequency="Annually",IF(MONTH(DS$2)=1,1,0))*DD_Payment,DS232,_xlfn.IFS(DD_Frequency="Monthly",1,DD_Frequency="Quarterly",IF(MONTH(DS$2)=1,1,IF(MONTH(DS$2)=4,1,IF(MONTH(DS$2)=7,1,IF(MONTH(DS$2)=10,1,0)))),DD_Frequency="Annually",IF(MONTH(DS$2)=1,1,0))*DD_Payment))))</f>
        <v/>
      </c>
      <c r="DU232" s="3" t="str">
        <f t="shared" ref="DU232" ca="1" si="11297">IF($B232="","",IF(DS232&gt;DT232,(DS232-DT232/2)*(rate_A*(DU$1/365)),0))</f>
        <v/>
      </c>
      <c r="DV232" s="3" t="str">
        <f t="shared" ca="1" si="9702"/>
        <v/>
      </c>
      <c r="DW232" s="3" t="str">
        <f t="shared" ref="DW232" ca="1" si="11298">IF($B232="","",DH232*(1+rate_A*DU$1/365))</f>
        <v/>
      </c>
      <c r="DX232" s="3" t="str">
        <f t="shared" ref="DX232" ca="1" si="11299">IF($B232="","",DI232*(1+rate_A*DU$1/365))</f>
        <v/>
      </c>
      <c r="DY232" s="3" t="str">
        <f t="shared" ref="DY232" ca="1" si="11300">IF($B232="","",DJ232*(1+rate_joint*DU$1/365))</f>
        <v/>
      </c>
      <c r="DZ232" s="5" t="str">
        <f t="shared" ca="1" si="9706"/>
        <v/>
      </c>
      <c r="EA232" s="5" t="str" cm="1">
        <f t="array" aca="1" ref="EA232" ca="1">IF(DZ232="","",_xlfn.IFS(DZ232&lt;='Hidden inputs'!$C$15,DZ232*'Hidden inputs'!$D$15,DZ232&lt;='Hidden inputs'!$C$16,'Hidden inputs'!$C$15*'Hidden inputs'!$D$15+(DZ232-'Hidden inputs'!$B$16)*'Hidden inputs'!$D$16,DZ232&lt;='Hidden inputs'!$C$17,'Hidden inputs'!$C$15*'Hidden inputs'!$D$15+('Hidden inputs'!$C$16-'Hidden inputs'!$B$16)*'Hidden inputs'!$D$16+(DZ232-'Hidden inputs'!$B$17)*'Hidden inputs'!$D$17,DZ232&gt;'Hidden inputs'!$B$18,'Hidden inputs'!$C$15*'Hidden inputs'!$D$15+('Hidden inputs'!$C$16-'Hidden inputs'!$B$16)*'Hidden inputs'!$D$16+('Hidden inputs'!$C$17-'Hidden inputs'!$B$17)*'Hidden inputs'!$D$17+(DZ232-'Hidden inputs'!$B$18)*'Hidden inputs'!$D$18))</f>
        <v/>
      </c>
      <c r="EB232" s="10" t="str">
        <f t="shared" ca="1" si="9707"/>
        <v/>
      </c>
      <c r="EC232" s="5" t="str">
        <f t="shared" ca="1" si="9616"/>
        <v/>
      </c>
      <c r="ED232" s="5" t="str">
        <f t="shared" ca="1" si="9617"/>
        <v/>
      </c>
      <c r="EE232" s="5" t="str">
        <f ca="1">IF($B232="","",'Hidden inputs'!$D$11*DV232+'Hidden inputs'!$E$11*DW232)</f>
        <v/>
      </c>
      <c r="EF232" s="11" t="str">
        <f t="shared" ca="1" si="9529"/>
        <v/>
      </c>
      <c r="EG232" s="9" t="str">
        <f t="shared" ca="1" si="9618"/>
        <v/>
      </c>
      <c r="EH232" s="3" t="str">
        <f t="shared" ca="1" si="9619"/>
        <v/>
      </c>
      <c r="EI232" s="5" t="str" cm="1">
        <f t="array" aca="1" ref="EI232" ca="1">IF($B232="","",IF(EH232=0,0,IF(DD_Payment="",0,IF(EH232&lt;_xlfn.IFS(DD_Frequency="Monthly",1,DD_Frequency="Quarterly",IF(MONTH(EH$2)=1,1,IF(MONTH(EH$2)=4,1,IF(MONTH(EH$2)=7,1,IF(MONTH(EH$2)=10,1,0)))),DD_Frequency="Annually",IF(MONTH(EH$2)=1,1,0))*DD_Payment,EH232,_xlfn.IFS(DD_Frequency="Monthly",1,DD_Frequency="Quarterly",IF(MONTH(EH$2)=1,1,IF(MONTH(EH$2)=4,1,IF(MONTH(EH$2)=7,1,IF(MONTH(EH$2)=10,1,0)))),DD_Frequency="Annually",IF(MONTH(EH$2)=1,1,0))*DD_Payment))))</f>
        <v/>
      </c>
      <c r="EJ232" s="3" t="str">
        <f t="shared" ref="EJ232" ca="1" si="11301">IF($B232="","",IF(EH232&gt;EI232,(EH232-EI232/2)*(rate_A*(EJ$1/365)),0))</f>
        <v/>
      </c>
      <c r="EK232" s="3" t="str">
        <f t="shared" ca="1" si="9709"/>
        <v/>
      </c>
      <c r="EL232" s="3" t="str">
        <f t="shared" ref="EL232" ca="1" si="11302">IF($B232="","",DW232*(1+rate_A*EJ$1/365))</f>
        <v/>
      </c>
      <c r="EM232" s="3" t="str">
        <f t="shared" ref="EM232" ca="1" si="11303">IF($B232="","",DX232*(1+rate_A*EJ$1/365))</f>
        <v/>
      </c>
      <c r="EN232" s="3" t="str">
        <f t="shared" ref="EN232" ca="1" si="11304">IF($B232="","",DY232*(1+rate_joint*EJ$1/365))</f>
        <v/>
      </c>
      <c r="EO232" s="5" t="str">
        <f t="shared" ca="1" si="9713"/>
        <v/>
      </c>
      <c r="EP232" s="5" t="str" cm="1">
        <f t="array" aca="1" ref="EP232" ca="1">IF(EO232="","",_xlfn.IFS(EO232&lt;='Hidden inputs'!$C$15,EO232*'Hidden inputs'!$D$15,EO232&lt;='Hidden inputs'!$C$16,'Hidden inputs'!$C$15*'Hidden inputs'!$D$15+(EO232-'Hidden inputs'!$B$16)*'Hidden inputs'!$D$16,EO232&lt;='Hidden inputs'!$C$17,'Hidden inputs'!$C$15*'Hidden inputs'!$D$15+('Hidden inputs'!$C$16-'Hidden inputs'!$B$16)*'Hidden inputs'!$D$16+(EO232-'Hidden inputs'!$B$17)*'Hidden inputs'!$D$17,EO232&gt;'Hidden inputs'!$B$18,'Hidden inputs'!$C$15*'Hidden inputs'!$D$15+('Hidden inputs'!$C$16-'Hidden inputs'!$B$16)*'Hidden inputs'!$D$16+('Hidden inputs'!$C$17-'Hidden inputs'!$B$17)*'Hidden inputs'!$D$17+(EO232-'Hidden inputs'!$B$18)*'Hidden inputs'!$D$18))</f>
        <v/>
      </c>
      <c r="EQ232" s="10" t="str">
        <f t="shared" ca="1" si="9714"/>
        <v/>
      </c>
      <c r="ER232" s="5" t="str">
        <f t="shared" ca="1" si="9624"/>
        <v/>
      </c>
      <c r="ES232" s="5" t="str">
        <f t="shared" ca="1" si="9625"/>
        <v/>
      </c>
      <c r="ET232" s="5" t="str">
        <f ca="1">IF($B232="","",'Hidden inputs'!$D$11*EK232+'Hidden inputs'!$E$11*EL232)</f>
        <v/>
      </c>
      <c r="EU232" s="11" t="str">
        <f t="shared" ca="1" si="9534"/>
        <v/>
      </c>
      <c r="EV232" s="9" t="str">
        <f t="shared" ca="1" si="9626"/>
        <v/>
      </c>
      <c r="EW232" s="3" t="str">
        <f t="shared" ca="1" si="9627"/>
        <v/>
      </c>
      <c r="EX232" s="5" t="str" cm="1">
        <f t="array" aca="1" ref="EX232" ca="1">IF($B232="","",IF(EW232=0,0,IF(DD_Payment="",0,IF(EW232&lt;_xlfn.IFS(DD_Frequency="Monthly",1,DD_Frequency="Quarterly",IF(MONTH(EW$2)=1,1,IF(MONTH(EW$2)=4,1,IF(MONTH(EW$2)=7,1,IF(MONTH(EW$2)=10,1,0)))),DD_Frequency="Annually",IF(MONTH(EW$2)=1,1,0))*DD_Payment,EW232,_xlfn.IFS(DD_Frequency="Monthly",1,DD_Frequency="Quarterly",IF(MONTH(EW$2)=1,1,IF(MONTH(EW$2)=4,1,IF(MONTH(EW$2)=7,1,IF(MONTH(EW$2)=10,1,0)))),DD_Frequency="Annually",IF(MONTH(EW$2)=1,1,0))*DD_Payment))))</f>
        <v/>
      </c>
      <c r="EY232" s="3" t="str">
        <f t="shared" ref="EY232" ca="1" si="11305">IF($B232="","",IF(EW232&gt;EX232,(EW232-EX232/2)*(rate_A*(EY$1/365)),0))</f>
        <v/>
      </c>
      <c r="EZ232" s="3" t="str">
        <f t="shared" ca="1" si="9716"/>
        <v/>
      </c>
      <c r="FA232" s="3" t="str">
        <f t="shared" ref="FA232" ca="1" si="11306">IF($B232="","",EL232*(1+rate_A*EY$1/365))</f>
        <v/>
      </c>
      <c r="FB232" s="3" t="str">
        <f t="shared" ref="FB232" ca="1" si="11307">IF($B232="","",EM232*(1+rate_A*EY$1/365))</f>
        <v/>
      </c>
      <c r="FC232" s="3" t="str">
        <f t="shared" ref="FC232" ca="1" si="11308">IF($B232="","",EN232*(1+rate_joint*EY$1/365))</f>
        <v/>
      </c>
      <c r="FD232" s="5" t="str">
        <f t="shared" ca="1" si="9720"/>
        <v/>
      </c>
      <c r="FE232" s="5" t="str" cm="1">
        <f t="array" aca="1" ref="FE232" ca="1">IF(FD232="","",_xlfn.IFS(FD232&lt;='Hidden inputs'!$C$15,FD232*'Hidden inputs'!$D$15,FD232&lt;='Hidden inputs'!$C$16,'Hidden inputs'!$C$15*'Hidden inputs'!$D$15+(FD232-'Hidden inputs'!$B$16)*'Hidden inputs'!$D$16,FD232&lt;='Hidden inputs'!$C$17,'Hidden inputs'!$C$15*'Hidden inputs'!$D$15+('Hidden inputs'!$C$16-'Hidden inputs'!$B$16)*'Hidden inputs'!$D$16+(FD232-'Hidden inputs'!$B$17)*'Hidden inputs'!$D$17,FD232&gt;'Hidden inputs'!$B$18,'Hidden inputs'!$C$15*'Hidden inputs'!$D$15+('Hidden inputs'!$C$16-'Hidden inputs'!$B$16)*'Hidden inputs'!$D$16+('Hidden inputs'!$C$17-'Hidden inputs'!$B$17)*'Hidden inputs'!$D$17+(FD232-'Hidden inputs'!$B$18)*'Hidden inputs'!$D$18))</f>
        <v/>
      </c>
      <c r="FF232" s="10" t="str">
        <f t="shared" ca="1" si="9721"/>
        <v/>
      </c>
      <c r="FG232" s="5" t="str">
        <f t="shared" ca="1" si="9632"/>
        <v/>
      </c>
      <c r="FH232" s="5" t="str">
        <f t="shared" ca="1" si="9633"/>
        <v/>
      </c>
      <c r="FI232" s="5" t="str">
        <f ca="1">IF($B232="","",'Hidden inputs'!$D$11*EZ232+'Hidden inputs'!$E$11*FA232)</f>
        <v/>
      </c>
      <c r="FJ232" s="11" t="str">
        <f t="shared" ca="1" si="9539"/>
        <v/>
      </c>
      <c r="FK232" s="9" t="str">
        <f t="shared" ca="1" si="9634"/>
        <v/>
      </c>
      <c r="FL232" s="3" t="str">
        <f t="shared" ca="1" si="9635"/>
        <v/>
      </c>
      <c r="FM232" s="5" t="str" cm="1">
        <f t="array" aca="1" ref="FM232" ca="1">IF($B232="","",IF(FL232=0,0,IF(DD_Payment="",0,IF(FL232&lt;_xlfn.IFS(DD_Frequency="Monthly",1,DD_Frequency="Quarterly",IF(MONTH(FL$2)=1,1,IF(MONTH(FL$2)=4,1,IF(MONTH(FL$2)=7,1,IF(MONTH(FL$2)=10,1,0)))),DD_Frequency="Annually",IF(MONTH(FL$2)=1,1,0))*DD_Payment,FL232,_xlfn.IFS(DD_Frequency="Monthly",1,DD_Frequency="Quarterly",IF(MONTH(FL$2)=1,1,IF(MONTH(FL$2)=4,1,IF(MONTH(FL$2)=7,1,IF(MONTH(FL$2)=10,1,0)))),DD_Frequency="Annually",IF(MONTH(FL$2)=1,1,0))*DD_Payment))))</f>
        <v/>
      </c>
      <c r="FN232" s="3" t="str">
        <f t="shared" ref="FN232" ca="1" si="11309">IF($B232="","",IF(FL232&gt;FM232,(FL232-FM232/2)*(rate_A*(FN$1/365)),0))</f>
        <v/>
      </c>
      <c r="FO232" s="3" t="str">
        <f t="shared" ca="1" si="9723"/>
        <v/>
      </c>
      <c r="FP232" s="3" t="str">
        <f t="shared" ref="FP232" ca="1" si="11310">IF($B232="","",FA232*(1+rate_A*FN$1/365))</f>
        <v/>
      </c>
      <c r="FQ232" s="3" t="str">
        <f t="shared" ref="FQ232" ca="1" si="11311">IF($B232="","",FB232*(1+rate_A*FN$1/365))</f>
        <v/>
      </c>
      <c r="FR232" s="3" t="str">
        <f t="shared" ref="FR232" ca="1" si="11312">IF($B232="","",FC232*(1+rate_joint*FN$1/365))</f>
        <v/>
      </c>
      <c r="FS232" s="5" t="str">
        <f t="shared" ca="1" si="9727"/>
        <v/>
      </c>
      <c r="FT232" s="5" t="str" cm="1">
        <f t="array" aca="1" ref="FT232" ca="1">IF(FS232="","",_xlfn.IFS(FS232&lt;='Hidden inputs'!$C$15,FS232*'Hidden inputs'!$D$15,FS232&lt;='Hidden inputs'!$C$16,'Hidden inputs'!$C$15*'Hidden inputs'!$D$15+(FS232-'Hidden inputs'!$B$16)*'Hidden inputs'!$D$16,FS232&lt;='Hidden inputs'!$C$17,'Hidden inputs'!$C$15*'Hidden inputs'!$D$15+('Hidden inputs'!$C$16-'Hidden inputs'!$B$16)*'Hidden inputs'!$D$16+(FS232-'Hidden inputs'!$B$17)*'Hidden inputs'!$D$17,FS232&gt;'Hidden inputs'!$B$18,'Hidden inputs'!$C$15*'Hidden inputs'!$D$15+('Hidden inputs'!$C$16-'Hidden inputs'!$B$16)*'Hidden inputs'!$D$16+('Hidden inputs'!$C$17-'Hidden inputs'!$B$17)*'Hidden inputs'!$D$17+(FS232-'Hidden inputs'!$B$18)*'Hidden inputs'!$D$18))</f>
        <v/>
      </c>
      <c r="FU232" s="10" t="str">
        <f t="shared" ca="1" si="9728"/>
        <v/>
      </c>
      <c r="FV232" s="5" t="str">
        <f t="shared" ca="1" si="9640"/>
        <v/>
      </c>
      <c r="FW232" s="5" t="str">
        <f t="shared" ca="1" si="9641"/>
        <v/>
      </c>
      <c r="FX232" s="5" t="str">
        <f ca="1">IF($B232="","",'Hidden inputs'!$D$11*FO232+'Hidden inputs'!$E$11*FP232)</f>
        <v/>
      </c>
      <c r="FY232" s="11" t="str">
        <f t="shared" ca="1" si="9544"/>
        <v/>
      </c>
      <c r="FZ232" s="9" t="str">
        <f t="shared" ca="1" si="9642"/>
        <v/>
      </c>
      <c r="GA232" s="5" t="str">
        <f t="shared" ca="1" si="9643"/>
        <v/>
      </c>
      <c r="GB232" s="5" t="str">
        <f t="shared" ca="1" si="9644"/>
        <v/>
      </c>
      <c r="GC232" s="5" t="str">
        <f t="shared" ca="1" si="9545"/>
        <v/>
      </c>
      <c r="GD232" s="5" t="str">
        <f t="shared" ca="1" si="9546"/>
        <v/>
      </c>
    </row>
    <row r="233" spans="1:186" x14ac:dyDescent="0.35">
      <c r="A233" s="2"/>
      <c r="B233" s="6" t="str">
        <f t="shared" ca="1" si="9547"/>
        <v/>
      </c>
      <c r="C233" s="5" t="str">
        <f t="shared" ca="1" si="9645"/>
        <v/>
      </c>
      <c r="D233" s="5" t="str" cm="1">
        <f t="array" aca="1" ref="D233" ca="1">IF($B233="","",IF(C233=0,0,IF(DD_Payment="",0,IF(C233&lt;_xlfn.IFS(DD_Frequency="Monthly",1,DD_Frequency="Quarterly",IF(MONTH(C$2)=1,1,IF(MONTH(C$2)=4,1,IF(MONTH(C$2)=7,1,IF(MONTH(C$2)=10,1,0)))),DD_Frequency="Annually",IF(MONTH(C$2)=1,1,0))*DD_Payment,C233,_xlfn.IFS(DD_Frequency="Monthly",1,DD_Frequency="Quarterly",IF(MONTH(C$2)=1,1,IF(MONTH(C$2)=4,1,IF(MONTH(C$2)=7,1,IF(MONTH(C$2)=10,1,0)))),DD_Frequency="Annually",IF(MONTH(C$2)=1,1,0))*DD_Payment))))</f>
        <v/>
      </c>
      <c r="E233" s="5" t="str">
        <f t="shared" ref="E233" ca="1" si="11313">IF(B233="","",IF(C233&gt;D233,(C233-D233/2)*(rate_A*(E$1/365)),0))</f>
        <v/>
      </c>
      <c r="F233" s="5" t="str">
        <f t="shared" ca="1" si="9549"/>
        <v/>
      </c>
      <c r="G233" s="5" t="str">
        <f t="shared" ref="G233" ca="1" si="11314">IF(B233="","",G232*(1+rate_A*E$1/365))</f>
        <v/>
      </c>
      <c r="H233" s="5" t="str">
        <f t="shared" ref="H233" ca="1" si="11315">IF(B233="","",H232*(1+rate_A*E$1/365))</f>
        <v/>
      </c>
      <c r="I233" s="5" t="str">
        <f t="shared" ref="I233" ca="1" si="11316">IF(B233="","",I232*(1+rate_joint*E$1/365))</f>
        <v/>
      </c>
      <c r="J233" s="5" t="str">
        <f t="shared" ca="1" si="9650"/>
        <v/>
      </c>
      <c r="K233" s="5" t="str" cm="1">
        <f t="array" aca="1" ref="K233" ca="1">IF(J233="","",_xlfn.IFS(J233&lt;='Hidden inputs'!$C$15,J233*'Hidden inputs'!$D$15,J233&lt;='Hidden inputs'!$C$16,'Hidden inputs'!$C$15*'Hidden inputs'!$D$15+(J233-'Hidden inputs'!$B$16)*'Hidden inputs'!$D$16,J233&lt;='Hidden inputs'!$C$17,'Hidden inputs'!$C$15*'Hidden inputs'!$D$15+('Hidden inputs'!$C$16-'Hidden inputs'!$B$16)*'Hidden inputs'!$D$16+(J233-'Hidden inputs'!$B$17)*'Hidden inputs'!$D$17,J233&gt;'Hidden inputs'!$B$18,'Hidden inputs'!$C$15*'Hidden inputs'!$D$15+('Hidden inputs'!$C$16-'Hidden inputs'!$B$16)*'Hidden inputs'!$D$16+('Hidden inputs'!$C$17-'Hidden inputs'!$B$17)*'Hidden inputs'!$D$17+(J233-'Hidden inputs'!$B$18)*'Hidden inputs'!$D$18))</f>
        <v/>
      </c>
      <c r="L233" s="11" t="str">
        <f t="shared" ca="1" si="9651"/>
        <v/>
      </c>
      <c r="M233" s="5" t="str">
        <f t="shared" ca="1" si="9553"/>
        <v/>
      </c>
      <c r="N233" s="5" t="str">
        <f t="shared" ca="1" si="9554"/>
        <v/>
      </c>
      <c r="O233" s="5" t="str">
        <f ca="1">IF(B233="","",'Hidden inputs'!$D$11*F233+'Hidden inputs'!$E$11*G233)</f>
        <v/>
      </c>
      <c r="P233" s="11" t="str">
        <f t="shared" ca="1" si="9488"/>
        <v/>
      </c>
      <c r="Q233" s="20" t="str">
        <f t="shared" ca="1" si="9489"/>
        <v/>
      </c>
      <c r="R233" s="3" t="str">
        <f t="shared" ca="1" si="9555"/>
        <v/>
      </c>
      <c r="S233" s="5" t="str" cm="1">
        <f t="array" aca="1" ref="S233" ca="1">IF($B233="","",IF(R233=0,0,IF(DD_Payment="",0,IF(R233&lt;_xlfn.IFS(DD_Frequency="Monthly",1,DD_Frequency="Quarterly",IF(MONTH(R$2)=1,1,IF(MONTH(R$2)=4,1,IF(MONTH(R$2)=7,1,IF(MONTH(R$2)=10,1,0)))),DD_Frequency="Annually",IF(MONTH(R$2)=1,1,0))*DD_Payment,R233,_xlfn.IFS(DD_Frequency="Monthly",1,DD_Frequency="Quarterly",IF(MONTH(R$2)=1,1,IF(MONTH(R$2)=4,1,IF(MONTH(R$2)=7,1,IF(MONTH(R$2)=10,1,0)))),DD_Frequency="Annually",IF(MONTH(R$2)=1,1,0))*DD_Payment))))</f>
        <v/>
      </c>
      <c r="T233" s="3" t="str">
        <f t="shared" ref="T233" ca="1" si="11317">IF(B233="","",IF(R233&gt;S233,(R233-S233/2)*(rate_A*((T$1+A233)/365)),0))</f>
        <v/>
      </c>
      <c r="U233" s="3" t="str">
        <f t="shared" ca="1" si="9557"/>
        <v/>
      </c>
      <c r="V233" s="3" t="str">
        <f t="shared" ref="V233" ca="1" si="11318">IF(B233="","",G233*(1+rate_A*(T$1+A233)/365))</f>
        <v/>
      </c>
      <c r="W233" s="3" t="str">
        <f t="shared" ref="W233" ca="1" si="11319">IF(B233="","",H233*(1+rate_A*(T$1+A233)/365))</f>
        <v/>
      </c>
      <c r="X233" s="3" t="str">
        <f t="shared" ref="X233" ca="1" si="11320">IF(B233="","",I233*(1+rate_joint*(T$1+A233)/365))</f>
        <v/>
      </c>
      <c r="Y233" s="5" t="str">
        <f t="shared" ca="1" si="9656"/>
        <v/>
      </c>
      <c r="Z233" s="5" t="str" cm="1">
        <f t="array" aca="1" ref="Z233" ca="1">IF(Y233="","",_xlfn.IFS(Y233&lt;='Hidden inputs'!$C$15,Y233*'Hidden inputs'!$D$15,Y233&lt;='Hidden inputs'!$C$16,'Hidden inputs'!$C$15*'Hidden inputs'!$D$15+(Y233-'Hidden inputs'!$B$16)*'Hidden inputs'!$D$16,Y233&lt;='Hidden inputs'!$C$17,'Hidden inputs'!$C$15*'Hidden inputs'!$D$15+('Hidden inputs'!$C$16-'Hidden inputs'!$B$16)*'Hidden inputs'!$D$16+(Y233-'Hidden inputs'!$B$17)*'Hidden inputs'!$D$17,Y233&gt;'Hidden inputs'!$B$18,'Hidden inputs'!$C$15*'Hidden inputs'!$D$15+('Hidden inputs'!$C$16-'Hidden inputs'!$B$16)*'Hidden inputs'!$D$16+('Hidden inputs'!$C$17-'Hidden inputs'!$B$17)*'Hidden inputs'!$D$17+(Y233-'Hidden inputs'!$B$18)*'Hidden inputs'!$D$18))</f>
        <v/>
      </c>
      <c r="AA233" s="10" t="str">
        <f t="shared" ca="1" si="9657"/>
        <v/>
      </c>
      <c r="AB233" s="5" t="str">
        <f t="shared" ca="1" si="9561"/>
        <v/>
      </c>
      <c r="AC233" s="5" t="str">
        <f t="shared" ca="1" si="9658"/>
        <v/>
      </c>
      <c r="AD233" s="5" t="str">
        <f ca="1">IF(B233="","",'Hidden inputs'!$D$11*U233+'Hidden inputs'!$E$11*V233)</f>
        <v/>
      </c>
      <c r="AE233" s="11" t="str">
        <f t="shared" ca="1" si="9494"/>
        <v/>
      </c>
      <c r="AF233" s="9" t="str">
        <f t="shared" ca="1" si="9562"/>
        <v/>
      </c>
      <c r="AG233" s="3" t="str">
        <f t="shared" ca="1" si="9563"/>
        <v/>
      </c>
      <c r="AH233" s="5" t="str" cm="1">
        <f t="array" aca="1" ref="AH233" ca="1">IF($B233="","",IF(AG233=0,0,IF(DD_Payment="",0,IF(AG233&lt;_xlfn.IFS(DD_Frequency="Monthly",1,DD_Frequency="Quarterly",IF(MONTH(AG$2)=1,1,IF(MONTH(AG$2)=4,1,IF(MONTH(AG$2)=7,1,IF(MONTH(AG$2)=10,1,0)))),DD_Frequency="Annually",IF(MONTH(AG$2)=1,1,0))*DD_Payment,AG233,_xlfn.IFS(DD_Frequency="Monthly",1,DD_Frequency="Quarterly",IF(MONTH(AG$2)=1,1,IF(MONTH(AG$2)=4,1,IF(MONTH(AG$2)=7,1,IF(MONTH(AG$2)=10,1,0)))),DD_Frequency="Annually",IF(MONTH(AG$2)=1,1,0))*DD_Payment))))</f>
        <v/>
      </c>
      <c r="AI233" s="3" t="str">
        <f t="shared" ref="AI233" ca="1" si="11321">IF($B233="","",IF(AG233&gt;AH233,(AG233-AH233/2)*(rate_A*(AI$1/365)),0))</f>
        <v/>
      </c>
      <c r="AJ233" s="3" t="str">
        <f t="shared" ca="1" si="9660"/>
        <v/>
      </c>
      <c r="AK233" s="3" t="str">
        <f t="shared" ref="AK233" ca="1" si="11322">IF($B233="","",V233*(1+rate_A*AI$1/365))</f>
        <v/>
      </c>
      <c r="AL233" s="3" t="str">
        <f t="shared" ref="AL233" ca="1" si="11323">IF($B233="","",W233*(1+rate_A*AI$1/365))</f>
        <v/>
      </c>
      <c r="AM233" s="3" t="str">
        <f t="shared" ref="AM233" ca="1" si="11324">IF($B233="","",X233*(1+rate_joint*AI$1/365))</f>
        <v/>
      </c>
      <c r="AN233" s="5" t="str">
        <f t="shared" ca="1" si="9664"/>
        <v/>
      </c>
      <c r="AO233" s="5" t="str" cm="1">
        <f t="array" aca="1" ref="AO233" ca="1">IF(AN233="","",_xlfn.IFS(AN233&lt;='Hidden inputs'!$C$15,AN233*'Hidden inputs'!$D$15,AN233&lt;='Hidden inputs'!$C$16,'Hidden inputs'!$C$15*'Hidden inputs'!$D$15+(AN233-'Hidden inputs'!$B$16)*'Hidden inputs'!$D$16,AN233&lt;='Hidden inputs'!$C$17,'Hidden inputs'!$C$15*'Hidden inputs'!$D$15+('Hidden inputs'!$C$16-'Hidden inputs'!$B$16)*'Hidden inputs'!$D$16+(AN233-'Hidden inputs'!$B$17)*'Hidden inputs'!$D$17,AN233&gt;'Hidden inputs'!$B$18,'Hidden inputs'!$C$15*'Hidden inputs'!$D$15+('Hidden inputs'!$C$16-'Hidden inputs'!$B$16)*'Hidden inputs'!$D$16+('Hidden inputs'!$C$17-'Hidden inputs'!$B$17)*'Hidden inputs'!$D$17+(AN233-'Hidden inputs'!$B$18)*'Hidden inputs'!$D$18))</f>
        <v/>
      </c>
      <c r="AP233" s="10" t="str">
        <f t="shared" ca="1" si="9665"/>
        <v/>
      </c>
      <c r="AQ233" s="5" t="str">
        <f t="shared" ca="1" si="9568"/>
        <v/>
      </c>
      <c r="AR233" s="5" t="str">
        <f t="shared" ca="1" si="9569"/>
        <v/>
      </c>
      <c r="AS233" s="5" t="str">
        <f ca="1">IF($B233="","",'Hidden inputs'!$D$11*AJ233+'Hidden inputs'!$E$11*AK233)</f>
        <v/>
      </c>
      <c r="AT233" s="11" t="str">
        <f t="shared" ca="1" si="9499"/>
        <v/>
      </c>
      <c r="AU233" s="9" t="str">
        <f t="shared" ca="1" si="9570"/>
        <v/>
      </c>
      <c r="AV233" s="3" t="str">
        <f t="shared" ca="1" si="9571"/>
        <v/>
      </c>
      <c r="AW233" s="5" t="str" cm="1">
        <f t="array" aca="1" ref="AW233" ca="1">IF($B233="","",IF(AV233=0,0,IF(DD_Payment="",0,IF(AV233&lt;_xlfn.IFS(DD_Frequency="Monthly",1,DD_Frequency="Quarterly",IF(MONTH(AV$2)=1,1,IF(MONTH(AV$2)=4,1,IF(MONTH(AV$2)=7,1,IF(MONTH(AV$2)=10,1,0)))),DD_Frequency="Annually",IF(MONTH(AV$2)=1,1,0))*DD_Payment,AV233,_xlfn.IFS(DD_Frequency="Monthly",1,DD_Frequency="Quarterly",IF(MONTH(AV$2)=1,1,IF(MONTH(AV$2)=4,1,IF(MONTH(AV$2)=7,1,IF(MONTH(AV$2)=10,1,0)))),DD_Frequency="Annually",IF(MONTH(AV$2)=1,1,0))*DD_Payment))))</f>
        <v/>
      </c>
      <c r="AX233" s="3" t="str">
        <f t="shared" ref="AX233" ca="1" si="11325">IF($B233="","",IF(AV233&gt;AW233,(AV233-AW233/2)*(rate_A*(AX$1/365)),0))</f>
        <v/>
      </c>
      <c r="AY233" s="3" t="str">
        <f t="shared" ca="1" si="9667"/>
        <v/>
      </c>
      <c r="AZ233" s="3" t="str">
        <f t="shared" ref="AZ233" ca="1" si="11326">IF($B233="","",AK233*(1+rate_A*AX$1/365))</f>
        <v/>
      </c>
      <c r="BA233" s="3" t="str">
        <f t="shared" ref="BA233" ca="1" si="11327">IF($B233="","",AL233*(1+rate_A*AX$1/365))</f>
        <v/>
      </c>
      <c r="BB233" s="3" t="str">
        <f t="shared" ref="BB233" ca="1" si="11328">IF($B233="","",AM233*(1+rate_joint*AX$1/365))</f>
        <v/>
      </c>
      <c r="BC233" s="5" t="str">
        <f t="shared" ca="1" si="9671"/>
        <v/>
      </c>
      <c r="BD233" s="5" t="str" cm="1">
        <f t="array" aca="1" ref="BD233" ca="1">IF(BC233="","",_xlfn.IFS(BC233&lt;='Hidden inputs'!$C$15,BC233*'Hidden inputs'!$D$15,BC233&lt;='Hidden inputs'!$C$16,'Hidden inputs'!$C$15*'Hidden inputs'!$D$15+(BC233-'Hidden inputs'!$B$16)*'Hidden inputs'!$D$16,BC233&lt;='Hidden inputs'!$C$17,'Hidden inputs'!$C$15*'Hidden inputs'!$D$15+('Hidden inputs'!$C$16-'Hidden inputs'!$B$16)*'Hidden inputs'!$D$16+(BC233-'Hidden inputs'!$B$17)*'Hidden inputs'!$D$17,BC233&gt;'Hidden inputs'!$B$18,'Hidden inputs'!$C$15*'Hidden inputs'!$D$15+('Hidden inputs'!$C$16-'Hidden inputs'!$B$16)*'Hidden inputs'!$D$16+('Hidden inputs'!$C$17-'Hidden inputs'!$B$17)*'Hidden inputs'!$D$17+(BC233-'Hidden inputs'!$B$18)*'Hidden inputs'!$D$18))</f>
        <v/>
      </c>
      <c r="BE233" s="10" t="str">
        <f t="shared" ca="1" si="9672"/>
        <v/>
      </c>
      <c r="BF233" s="5" t="str">
        <f t="shared" ca="1" si="9576"/>
        <v/>
      </c>
      <c r="BG233" s="5" t="str">
        <f t="shared" ca="1" si="9577"/>
        <v/>
      </c>
      <c r="BH233" s="5" t="str">
        <f ca="1">IF($B233="","",'Hidden inputs'!$D$11*AY233+'Hidden inputs'!$E$11*AZ233)</f>
        <v/>
      </c>
      <c r="BI233" s="11" t="str">
        <f t="shared" ca="1" si="9504"/>
        <v/>
      </c>
      <c r="BJ233" s="9" t="str">
        <f t="shared" ca="1" si="9578"/>
        <v/>
      </c>
      <c r="BK233" s="3" t="str">
        <f t="shared" ca="1" si="9579"/>
        <v/>
      </c>
      <c r="BL233" s="5" t="str" cm="1">
        <f t="array" aca="1" ref="BL233" ca="1">IF($B233="","",IF(BK233=0,0,IF(DD_Payment="",0,IF(BK233&lt;_xlfn.IFS(DD_Frequency="Monthly",1,DD_Frequency="Quarterly",IF(MONTH(BK$2)=1,1,IF(MONTH(BK$2)=4,1,IF(MONTH(BK$2)=7,1,IF(MONTH(BK$2)=10,1,0)))),DD_Frequency="Annually",IF(MONTH(BK$2)=1,1,0))*DD_Payment,BK233,_xlfn.IFS(DD_Frequency="Monthly",1,DD_Frequency="Quarterly",IF(MONTH(BK$2)=1,1,IF(MONTH(BK$2)=4,1,IF(MONTH(BK$2)=7,1,IF(MONTH(BK$2)=10,1,0)))),DD_Frequency="Annually",IF(MONTH(BK$2)=1,1,0))*DD_Payment))))</f>
        <v/>
      </c>
      <c r="BM233" s="3" t="str">
        <f t="shared" ref="BM233" ca="1" si="11329">IF($B233="","",IF(BK233&gt;BL233,(BK233-BL233/2)*(rate_A*(BM$1/365)),0))</f>
        <v/>
      </c>
      <c r="BN233" s="3" t="str">
        <f t="shared" ca="1" si="9674"/>
        <v/>
      </c>
      <c r="BO233" s="3" t="str">
        <f t="shared" ref="BO233" ca="1" si="11330">IF($B233="","",AZ233*(1+rate_A*BM$1/365))</f>
        <v/>
      </c>
      <c r="BP233" s="3" t="str">
        <f t="shared" ref="BP233" ca="1" si="11331">IF($B233="","",BA233*(1+rate_A*BM$1/365))</f>
        <v/>
      </c>
      <c r="BQ233" s="3" t="str">
        <f t="shared" ref="BQ233" ca="1" si="11332">IF($B233="","",BB233*(1+rate_joint*BM$1/365))</f>
        <v/>
      </c>
      <c r="BR233" s="5" t="str">
        <f t="shared" ca="1" si="9678"/>
        <v/>
      </c>
      <c r="BS233" s="5" t="str" cm="1">
        <f t="array" aca="1" ref="BS233" ca="1">IF(BR233="","",_xlfn.IFS(BR233&lt;='Hidden inputs'!$C$15,BR233*'Hidden inputs'!$D$15,BR233&lt;='Hidden inputs'!$C$16,'Hidden inputs'!$C$15*'Hidden inputs'!$D$15+(BR233-'Hidden inputs'!$B$16)*'Hidden inputs'!$D$16,BR233&lt;='Hidden inputs'!$C$17,'Hidden inputs'!$C$15*'Hidden inputs'!$D$15+('Hidden inputs'!$C$16-'Hidden inputs'!$B$16)*'Hidden inputs'!$D$16+(BR233-'Hidden inputs'!$B$17)*'Hidden inputs'!$D$17,BR233&gt;'Hidden inputs'!$B$18,'Hidden inputs'!$C$15*'Hidden inputs'!$D$15+('Hidden inputs'!$C$16-'Hidden inputs'!$B$16)*'Hidden inputs'!$D$16+('Hidden inputs'!$C$17-'Hidden inputs'!$B$17)*'Hidden inputs'!$D$17+(BR233-'Hidden inputs'!$B$18)*'Hidden inputs'!$D$18))</f>
        <v/>
      </c>
      <c r="BT233" s="10" t="str">
        <f t="shared" ca="1" si="9679"/>
        <v/>
      </c>
      <c r="BU233" s="5" t="str">
        <f t="shared" ca="1" si="9584"/>
        <v/>
      </c>
      <c r="BV233" s="5" t="str">
        <f t="shared" ca="1" si="9585"/>
        <v/>
      </c>
      <c r="BW233" s="5" t="str">
        <f ca="1">IF($B233="","",'Hidden inputs'!$D$11*BN233+'Hidden inputs'!$E$11*BO233)</f>
        <v/>
      </c>
      <c r="BX233" s="11" t="str">
        <f t="shared" ca="1" si="9509"/>
        <v/>
      </c>
      <c r="BY233" s="9" t="str">
        <f t="shared" ca="1" si="9586"/>
        <v/>
      </c>
      <c r="BZ233" s="3" t="str">
        <f t="shared" ca="1" si="9587"/>
        <v/>
      </c>
      <c r="CA233" s="5" t="str" cm="1">
        <f t="array" aca="1" ref="CA233" ca="1">IF($B233="","",IF(BZ233=0,0,IF(DD_Payment="",0,IF(BZ233&lt;_xlfn.IFS(DD_Frequency="Monthly",1,DD_Frequency="Quarterly",IF(MONTH(BZ$2)=1,1,IF(MONTH(BZ$2)=4,1,IF(MONTH(BZ$2)=7,1,IF(MONTH(BZ$2)=10,1,0)))),DD_Frequency="Annually",IF(MONTH(BZ$2)=1,1,0))*DD_Payment,BZ233,_xlfn.IFS(DD_Frequency="Monthly",1,DD_Frequency="Quarterly",IF(MONTH(BZ$2)=1,1,IF(MONTH(BZ$2)=4,1,IF(MONTH(BZ$2)=7,1,IF(MONTH(BZ$2)=10,1,0)))),DD_Frequency="Annually",IF(MONTH(BZ$2)=1,1,0))*DD_Payment))))</f>
        <v/>
      </c>
      <c r="CB233" s="3" t="str">
        <f t="shared" ref="CB233" ca="1" si="11333">IF($B233="","",IF(BZ233&gt;CA233,(BZ233-CA233/2)*(rate_A*(CB$1/365)),0))</f>
        <v/>
      </c>
      <c r="CC233" s="3" t="str">
        <f t="shared" ca="1" si="9681"/>
        <v/>
      </c>
      <c r="CD233" s="3" t="str">
        <f t="shared" ref="CD233" ca="1" si="11334">IF($B233="","",BO233*(1+rate_A*CB$1/365))</f>
        <v/>
      </c>
      <c r="CE233" s="3" t="str">
        <f t="shared" ref="CE233" ca="1" si="11335">IF($B233="","",BP233*(1+rate_A*CB$1/365))</f>
        <v/>
      </c>
      <c r="CF233" s="3" t="str">
        <f t="shared" ref="CF233" ca="1" si="11336">IF($B233="","",BQ233*(1+rate_joint*CB$1/365))</f>
        <v/>
      </c>
      <c r="CG233" s="5" t="str">
        <f t="shared" ca="1" si="9685"/>
        <v/>
      </c>
      <c r="CH233" s="5" t="str" cm="1">
        <f t="array" aca="1" ref="CH233" ca="1">IF(CG233="","",_xlfn.IFS(CG233&lt;='Hidden inputs'!$C$15,CG233*'Hidden inputs'!$D$15,CG233&lt;='Hidden inputs'!$C$16,'Hidden inputs'!$C$15*'Hidden inputs'!$D$15+(CG233-'Hidden inputs'!$B$16)*'Hidden inputs'!$D$16,CG233&lt;='Hidden inputs'!$C$17,'Hidden inputs'!$C$15*'Hidden inputs'!$D$15+('Hidden inputs'!$C$16-'Hidden inputs'!$B$16)*'Hidden inputs'!$D$16+(CG233-'Hidden inputs'!$B$17)*'Hidden inputs'!$D$17,CG233&gt;'Hidden inputs'!$B$18,'Hidden inputs'!$C$15*'Hidden inputs'!$D$15+('Hidden inputs'!$C$16-'Hidden inputs'!$B$16)*'Hidden inputs'!$D$16+('Hidden inputs'!$C$17-'Hidden inputs'!$B$17)*'Hidden inputs'!$D$17+(CG233-'Hidden inputs'!$B$18)*'Hidden inputs'!$D$18))</f>
        <v/>
      </c>
      <c r="CI233" s="10" t="str">
        <f t="shared" ca="1" si="9686"/>
        <v/>
      </c>
      <c r="CJ233" s="5" t="str">
        <f t="shared" ca="1" si="9592"/>
        <v/>
      </c>
      <c r="CK233" s="5" t="str">
        <f t="shared" ca="1" si="9593"/>
        <v/>
      </c>
      <c r="CL233" s="5" t="str">
        <f ca="1">IF($B233="","",'Hidden inputs'!$D$11*CC233+'Hidden inputs'!$E$11*CD233)</f>
        <v/>
      </c>
      <c r="CM233" s="11" t="str">
        <f t="shared" ca="1" si="9514"/>
        <v/>
      </c>
      <c r="CN233" s="9" t="str">
        <f t="shared" ca="1" si="9594"/>
        <v/>
      </c>
      <c r="CO233" s="3" t="str">
        <f t="shared" ca="1" si="9595"/>
        <v/>
      </c>
      <c r="CP233" s="5" t="str" cm="1">
        <f t="array" aca="1" ref="CP233" ca="1">IF($B233="","",IF(CO233=0,0,IF(DD_Payment="",0,IF(CO233&lt;_xlfn.IFS(DD_Frequency="Monthly",1,DD_Frequency="Quarterly",IF(MONTH(CO$2)=1,1,IF(MONTH(CO$2)=4,1,IF(MONTH(CO$2)=7,1,IF(MONTH(CO$2)=10,1,0)))),DD_Frequency="Annually",IF(MONTH(CO$2)=1,1,0))*DD_Payment,CO233,_xlfn.IFS(DD_Frequency="Monthly",1,DD_Frequency="Quarterly",IF(MONTH(CO$2)=1,1,IF(MONTH(CO$2)=4,1,IF(MONTH(CO$2)=7,1,IF(MONTH(CO$2)=10,1,0)))),DD_Frequency="Annually",IF(MONTH(CO$2)=1,1,0))*DD_Payment))))</f>
        <v/>
      </c>
      <c r="CQ233" s="3" t="str">
        <f t="shared" ref="CQ233" ca="1" si="11337">IF($B233="","",IF(CO233&gt;CP233,(CO233-CP233/2)*(rate_A*(CQ$1/365)),0))</f>
        <v/>
      </c>
      <c r="CR233" s="3" t="str">
        <f t="shared" ca="1" si="9688"/>
        <v/>
      </c>
      <c r="CS233" s="3" t="str">
        <f t="shared" ref="CS233" ca="1" si="11338">IF($B233="","",CD233*(1+rate_A*CQ$1/365))</f>
        <v/>
      </c>
      <c r="CT233" s="3" t="str">
        <f t="shared" ref="CT233" ca="1" si="11339">IF($B233="","",CE233*(1+rate_A*CQ$1/365))</f>
        <v/>
      </c>
      <c r="CU233" s="3" t="str">
        <f t="shared" ref="CU233" ca="1" si="11340">IF($B233="","",CF233*(1+rate_joint*CQ$1/365))</f>
        <v/>
      </c>
      <c r="CV233" s="5" t="str">
        <f t="shared" ca="1" si="9692"/>
        <v/>
      </c>
      <c r="CW233" s="5" t="str" cm="1">
        <f t="array" aca="1" ref="CW233" ca="1">IF(CV233="","",_xlfn.IFS(CV233&lt;='Hidden inputs'!$C$15,CV233*'Hidden inputs'!$D$15,CV233&lt;='Hidden inputs'!$C$16,'Hidden inputs'!$C$15*'Hidden inputs'!$D$15+(CV233-'Hidden inputs'!$B$16)*'Hidden inputs'!$D$16,CV233&lt;='Hidden inputs'!$C$17,'Hidden inputs'!$C$15*'Hidden inputs'!$D$15+('Hidden inputs'!$C$16-'Hidden inputs'!$B$16)*'Hidden inputs'!$D$16+(CV233-'Hidden inputs'!$B$17)*'Hidden inputs'!$D$17,CV233&gt;'Hidden inputs'!$B$18,'Hidden inputs'!$C$15*'Hidden inputs'!$D$15+('Hidden inputs'!$C$16-'Hidden inputs'!$B$16)*'Hidden inputs'!$D$16+('Hidden inputs'!$C$17-'Hidden inputs'!$B$17)*'Hidden inputs'!$D$17+(CV233-'Hidden inputs'!$B$18)*'Hidden inputs'!$D$18))</f>
        <v/>
      </c>
      <c r="CX233" s="10" t="str">
        <f t="shared" ca="1" si="9693"/>
        <v/>
      </c>
      <c r="CY233" s="5" t="str">
        <f t="shared" ca="1" si="9600"/>
        <v/>
      </c>
      <c r="CZ233" s="5" t="str">
        <f t="shared" ca="1" si="9601"/>
        <v/>
      </c>
      <c r="DA233" s="5" t="str">
        <f ca="1">IF($B233="","",'Hidden inputs'!$D$11*CR233+'Hidden inputs'!$E$11*CS233)</f>
        <v/>
      </c>
      <c r="DB233" s="11" t="str">
        <f t="shared" ca="1" si="9519"/>
        <v/>
      </c>
      <c r="DC233" s="9" t="str">
        <f t="shared" ca="1" si="9602"/>
        <v/>
      </c>
      <c r="DD233" s="3" t="str">
        <f t="shared" ca="1" si="9603"/>
        <v/>
      </c>
      <c r="DE233" s="5" t="str" cm="1">
        <f t="array" aca="1" ref="DE233" ca="1">IF($B233="","",IF(DD233=0,0,IF(DD_Payment="",0,IF(DD233&lt;_xlfn.IFS(DD_Frequency="Monthly",1,DD_Frequency="Quarterly",IF(MONTH(DD$2)=1,1,IF(MONTH(DD$2)=4,1,IF(MONTH(DD$2)=7,1,IF(MONTH(DD$2)=10,1,0)))),DD_Frequency="Annually",IF(MONTH(DD$2)=1,1,0))*DD_Payment,DD233,_xlfn.IFS(DD_Frequency="Monthly",1,DD_Frequency="Quarterly",IF(MONTH(DD$2)=1,1,IF(MONTH(DD$2)=4,1,IF(MONTH(DD$2)=7,1,IF(MONTH(DD$2)=10,1,0)))),DD_Frequency="Annually",IF(MONTH(DD$2)=1,1,0))*DD_Payment))))</f>
        <v/>
      </c>
      <c r="DF233" s="3" t="str">
        <f t="shared" ref="DF233" ca="1" si="11341">IF($B233="","",IF(DD233&gt;DE233,(DD233-DE233/2)*(rate_A*(DF$1/365)),0))</f>
        <v/>
      </c>
      <c r="DG233" s="3" t="str">
        <f t="shared" ca="1" si="9695"/>
        <v/>
      </c>
      <c r="DH233" s="3" t="str">
        <f t="shared" ref="DH233" ca="1" si="11342">IF($B233="","",CS233*(1+rate_A*DF$1/365))</f>
        <v/>
      </c>
      <c r="DI233" s="3" t="str">
        <f t="shared" ref="DI233" ca="1" si="11343">IF($B233="","",CT233*(1+rate_A*DF$1/365))</f>
        <v/>
      </c>
      <c r="DJ233" s="3" t="str">
        <f t="shared" ref="DJ233" ca="1" si="11344">IF($B233="","",CU233*(1+rate_joint*DF$1/365))</f>
        <v/>
      </c>
      <c r="DK233" s="5" t="str">
        <f t="shared" ca="1" si="9699"/>
        <v/>
      </c>
      <c r="DL233" s="5" t="str" cm="1">
        <f t="array" aca="1" ref="DL233" ca="1">IF(DK233="","",_xlfn.IFS(DK233&lt;='Hidden inputs'!$C$15,DK233*'Hidden inputs'!$D$15,DK233&lt;='Hidden inputs'!$C$16,'Hidden inputs'!$C$15*'Hidden inputs'!$D$15+(DK233-'Hidden inputs'!$B$16)*'Hidden inputs'!$D$16,DK233&lt;='Hidden inputs'!$C$17,'Hidden inputs'!$C$15*'Hidden inputs'!$D$15+('Hidden inputs'!$C$16-'Hidden inputs'!$B$16)*'Hidden inputs'!$D$16+(DK233-'Hidden inputs'!$B$17)*'Hidden inputs'!$D$17,DK233&gt;'Hidden inputs'!$B$18,'Hidden inputs'!$C$15*'Hidden inputs'!$D$15+('Hidden inputs'!$C$16-'Hidden inputs'!$B$16)*'Hidden inputs'!$D$16+('Hidden inputs'!$C$17-'Hidden inputs'!$B$17)*'Hidden inputs'!$D$17+(DK233-'Hidden inputs'!$B$18)*'Hidden inputs'!$D$18))</f>
        <v/>
      </c>
      <c r="DM233" s="10" t="str">
        <f t="shared" ca="1" si="9700"/>
        <v/>
      </c>
      <c r="DN233" s="5" t="str">
        <f t="shared" ca="1" si="9608"/>
        <v/>
      </c>
      <c r="DO233" s="5" t="str">
        <f t="shared" ca="1" si="9609"/>
        <v/>
      </c>
      <c r="DP233" s="5" t="str">
        <f ca="1">IF($B233="","",'Hidden inputs'!$D$11*DG233+'Hidden inputs'!$E$11*DH233)</f>
        <v/>
      </c>
      <c r="DQ233" s="11" t="str">
        <f t="shared" ca="1" si="9524"/>
        <v/>
      </c>
      <c r="DR233" s="9" t="str">
        <f t="shared" ca="1" si="9610"/>
        <v/>
      </c>
      <c r="DS233" s="3" t="str">
        <f t="shared" ca="1" si="9611"/>
        <v/>
      </c>
      <c r="DT233" s="5" t="str" cm="1">
        <f t="array" aca="1" ref="DT233" ca="1">IF($B233="","",IF(DS233=0,0,IF(DD_Payment="",0,IF(DS233&lt;_xlfn.IFS(DD_Frequency="Monthly",1,DD_Frequency="Quarterly",IF(MONTH(DS$2)=1,1,IF(MONTH(DS$2)=4,1,IF(MONTH(DS$2)=7,1,IF(MONTH(DS$2)=10,1,0)))),DD_Frequency="Annually",IF(MONTH(DS$2)=1,1,0))*DD_Payment,DS233,_xlfn.IFS(DD_Frequency="Monthly",1,DD_Frequency="Quarterly",IF(MONTH(DS$2)=1,1,IF(MONTH(DS$2)=4,1,IF(MONTH(DS$2)=7,1,IF(MONTH(DS$2)=10,1,0)))),DD_Frequency="Annually",IF(MONTH(DS$2)=1,1,0))*DD_Payment))))</f>
        <v/>
      </c>
      <c r="DU233" s="3" t="str">
        <f t="shared" ref="DU233" ca="1" si="11345">IF($B233="","",IF(DS233&gt;DT233,(DS233-DT233/2)*(rate_A*(DU$1/365)),0))</f>
        <v/>
      </c>
      <c r="DV233" s="3" t="str">
        <f t="shared" ca="1" si="9702"/>
        <v/>
      </c>
      <c r="DW233" s="3" t="str">
        <f t="shared" ref="DW233" ca="1" si="11346">IF($B233="","",DH233*(1+rate_A*DU$1/365))</f>
        <v/>
      </c>
      <c r="DX233" s="3" t="str">
        <f t="shared" ref="DX233" ca="1" si="11347">IF($B233="","",DI233*(1+rate_A*DU$1/365))</f>
        <v/>
      </c>
      <c r="DY233" s="3" t="str">
        <f t="shared" ref="DY233" ca="1" si="11348">IF($B233="","",DJ233*(1+rate_joint*DU$1/365))</f>
        <v/>
      </c>
      <c r="DZ233" s="5" t="str">
        <f t="shared" ca="1" si="9706"/>
        <v/>
      </c>
      <c r="EA233" s="5" t="str" cm="1">
        <f t="array" aca="1" ref="EA233" ca="1">IF(DZ233="","",_xlfn.IFS(DZ233&lt;='Hidden inputs'!$C$15,DZ233*'Hidden inputs'!$D$15,DZ233&lt;='Hidden inputs'!$C$16,'Hidden inputs'!$C$15*'Hidden inputs'!$D$15+(DZ233-'Hidden inputs'!$B$16)*'Hidden inputs'!$D$16,DZ233&lt;='Hidden inputs'!$C$17,'Hidden inputs'!$C$15*'Hidden inputs'!$D$15+('Hidden inputs'!$C$16-'Hidden inputs'!$B$16)*'Hidden inputs'!$D$16+(DZ233-'Hidden inputs'!$B$17)*'Hidden inputs'!$D$17,DZ233&gt;'Hidden inputs'!$B$18,'Hidden inputs'!$C$15*'Hidden inputs'!$D$15+('Hidden inputs'!$C$16-'Hidden inputs'!$B$16)*'Hidden inputs'!$D$16+('Hidden inputs'!$C$17-'Hidden inputs'!$B$17)*'Hidden inputs'!$D$17+(DZ233-'Hidden inputs'!$B$18)*'Hidden inputs'!$D$18))</f>
        <v/>
      </c>
      <c r="EB233" s="10" t="str">
        <f t="shared" ca="1" si="9707"/>
        <v/>
      </c>
      <c r="EC233" s="5" t="str">
        <f t="shared" ca="1" si="9616"/>
        <v/>
      </c>
      <c r="ED233" s="5" t="str">
        <f t="shared" ca="1" si="9617"/>
        <v/>
      </c>
      <c r="EE233" s="5" t="str">
        <f ca="1">IF($B233="","",'Hidden inputs'!$D$11*DV233+'Hidden inputs'!$E$11*DW233)</f>
        <v/>
      </c>
      <c r="EF233" s="11" t="str">
        <f t="shared" ca="1" si="9529"/>
        <v/>
      </c>
      <c r="EG233" s="9" t="str">
        <f t="shared" ca="1" si="9618"/>
        <v/>
      </c>
      <c r="EH233" s="3" t="str">
        <f t="shared" ca="1" si="9619"/>
        <v/>
      </c>
      <c r="EI233" s="5" t="str" cm="1">
        <f t="array" aca="1" ref="EI233" ca="1">IF($B233="","",IF(EH233=0,0,IF(DD_Payment="",0,IF(EH233&lt;_xlfn.IFS(DD_Frequency="Monthly",1,DD_Frequency="Quarterly",IF(MONTH(EH$2)=1,1,IF(MONTH(EH$2)=4,1,IF(MONTH(EH$2)=7,1,IF(MONTH(EH$2)=10,1,0)))),DD_Frequency="Annually",IF(MONTH(EH$2)=1,1,0))*DD_Payment,EH233,_xlfn.IFS(DD_Frequency="Monthly",1,DD_Frequency="Quarterly",IF(MONTH(EH$2)=1,1,IF(MONTH(EH$2)=4,1,IF(MONTH(EH$2)=7,1,IF(MONTH(EH$2)=10,1,0)))),DD_Frequency="Annually",IF(MONTH(EH$2)=1,1,0))*DD_Payment))))</f>
        <v/>
      </c>
      <c r="EJ233" s="3" t="str">
        <f t="shared" ref="EJ233" ca="1" si="11349">IF($B233="","",IF(EH233&gt;EI233,(EH233-EI233/2)*(rate_A*(EJ$1/365)),0))</f>
        <v/>
      </c>
      <c r="EK233" s="3" t="str">
        <f t="shared" ca="1" si="9709"/>
        <v/>
      </c>
      <c r="EL233" s="3" t="str">
        <f t="shared" ref="EL233" ca="1" si="11350">IF($B233="","",DW233*(1+rate_A*EJ$1/365))</f>
        <v/>
      </c>
      <c r="EM233" s="3" t="str">
        <f t="shared" ref="EM233" ca="1" si="11351">IF($B233="","",DX233*(1+rate_A*EJ$1/365))</f>
        <v/>
      </c>
      <c r="EN233" s="3" t="str">
        <f t="shared" ref="EN233" ca="1" si="11352">IF($B233="","",DY233*(1+rate_joint*EJ$1/365))</f>
        <v/>
      </c>
      <c r="EO233" s="5" t="str">
        <f t="shared" ca="1" si="9713"/>
        <v/>
      </c>
      <c r="EP233" s="5" t="str" cm="1">
        <f t="array" aca="1" ref="EP233" ca="1">IF(EO233="","",_xlfn.IFS(EO233&lt;='Hidden inputs'!$C$15,EO233*'Hidden inputs'!$D$15,EO233&lt;='Hidden inputs'!$C$16,'Hidden inputs'!$C$15*'Hidden inputs'!$D$15+(EO233-'Hidden inputs'!$B$16)*'Hidden inputs'!$D$16,EO233&lt;='Hidden inputs'!$C$17,'Hidden inputs'!$C$15*'Hidden inputs'!$D$15+('Hidden inputs'!$C$16-'Hidden inputs'!$B$16)*'Hidden inputs'!$D$16+(EO233-'Hidden inputs'!$B$17)*'Hidden inputs'!$D$17,EO233&gt;'Hidden inputs'!$B$18,'Hidden inputs'!$C$15*'Hidden inputs'!$D$15+('Hidden inputs'!$C$16-'Hidden inputs'!$B$16)*'Hidden inputs'!$D$16+('Hidden inputs'!$C$17-'Hidden inputs'!$B$17)*'Hidden inputs'!$D$17+(EO233-'Hidden inputs'!$B$18)*'Hidden inputs'!$D$18))</f>
        <v/>
      </c>
      <c r="EQ233" s="10" t="str">
        <f t="shared" ca="1" si="9714"/>
        <v/>
      </c>
      <c r="ER233" s="5" t="str">
        <f t="shared" ca="1" si="9624"/>
        <v/>
      </c>
      <c r="ES233" s="5" t="str">
        <f t="shared" ca="1" si="9625"/>
        <v/>
      </c>
      <c r="ET233" s="5" t="str">
        <f ca="1">IF($B233="","",'Hidden inputs'!$D$11*EK233+'Hidden inputs'!$E$11*EL233)</f>
        <v/>
      </c>
      <c r="EU233" s="11" t="str">
        <f t="shared" ca="1" si="9534"/>
        <v/>
      </c>
      <c r="EV233" s="9" t="str">
        <f t="shared" ca="1" si="9626"/>
        <v/>
      </c>
      <c r="EW233" s="3" t="str">
        <f t="shared" ca="1" si="9627"/>
        <v/>
      </c>
      <c r="EX233" s="5" t="str" cm="1">
        <f t="array" aca="1" ref="EX233" ca="1">IF($B233="","",IF(EW233=0,0,IF(DD_Payment="",0,IF(EW233&lt;_xlfn.IFS(DD_Frequency="Monthly",1,DD_Frequency="Quarterly",IF(MONTH(EW$2)=1,1,IF(MONTH(EW$2)=4,1,IF(MONTH(EW$2)=7,1,IF(MONTH(EW$2)=10,1,0)))),DD_Frequency="Annually",IF(MONTH(EW$2)=1,1,0))*DD_Payment,EW233,_xlfn.IFS(DD_Frequency="Monthly",1,DD_Frequency="Quarterly",IF(MONTH(EW$2)=1,1,IF(MONTH(EW$2)=4,1,IF(MONTH(EW$2)=7,1,IF(MONTH(EW$2)=10,1,0)))),DD_Frequency="Annually",IF(MONTH(EW$2)=1,1,0))*DD_Payment))))</f>
        <v/>
      </c>
      <c r="EY233" s="3" t="str">
        <f t="shared" ref="EY233" ca="1" si="11353">IF($B233="","",IF(EW233&gt;EX233,(EW233-EX233/2)*(rate_A*(EY$1/365)),0))</f>
        <v/>
      </c>
      <c r="EZ233" s="3" t="str">
        <f t="shared" ca="1" si="9716"/>
        <v/>
      </c>
      <c r="FA233" s="3" t="str">
        <f t="shared" ref="FA233" ca="1" si="11354">IF($B233="","",EL233*(1+rate_A*EY$1/365))</f>
        <v/>
      </c>
      <c r="FB233" s="3" t="str">
        <f t="shared" ref="FB233" ca="1" si="11355">IF($B233="","",EM233*(1+rate_A*EY$1/365))</f>
        <v/>
      </c>
      <c r="FC233" s="3" t="str">
        <f t="shared" ref="FC233" ca="1" si="11356">IF($B233="","",EN233*(1+rate_joint*EY$1/365))</f>
        <v/>
      </c>
      <c r="FD233" s="5" t="str">
        <f t="shared" ca="1" si="9720"/>
        <v/>
      </c>
      <c r="FE233" s="5" t="str" cm="1">
        <f t="array" aca="1" ref="FE233" ca="1">IF(FD233="","",_xlfn.IFS(FD233&lt;='Hidden inputs'!$C$15,FD233*'Hidden inputs'!$D$15,FD233&lt;='Hidden inputs'!$C$16,'Hidden inputs'!$C$15*'Hidden inputs'!$D$15+(FD233-'Hidden inputs'!$B$16)*'Hidden inputs'!$D$16,FD233&lt;='Hidden inputs'!$C$17,'Hidden inputs'!$C$15*'Hidden inputs'!$D$15+('Hidden inputs'!$C$16-'Hidden inputs'!$B$16)*'Hidden inputs'!$D$16+(FD233-'Hidden inputs'!$B$17)*'Hidden inputs'!$D$17,FD233&gt;'Hidden inputs'!$B$18,'Hidden inputs'!$C$15*'Hidden inputs'!$D$15+('Hidden inputs'!$C$16-'Hidden inputs'!$B$16)*'Hidden inputs'!$D$16+('Hidden inputs'!$C$17-'Hidden inputs'!$B$17)*'Hidden inputs'!$D$17+(FD233-'Hidden inputs'!$B$18)*'Hidden inputs'!$D$18))</f>
        <v/>
      </c>
      <c r="FF233" s="10" t="str">
        <f t="shared" ca="1" si="9721"/>
        <v/>
      </c>
      <c r="FG233" s="5" t="str">
        <f t="shared" ca="1" si="9632"/>
        <v/>
      </c>
      <c r="FH233" s="5" t="str">
        <f t="shared" ca="1" si="9633"/>
        <v/>
      </c>
      <c r="FI233" s="5" t="str">
        <f ca="1">IF($B233="","",'Hidden inputs'!$D$11*EZ233+'Hidden inputs'!$E$11*FA233)</f>
        <v/>
      </c>
      <c r="FJ233" s="11" t="str">
        <f t="shared" ca="1" si="9539"/>
        <v/>
      </c>
      <c r="FK233" s="9" t="str">
        <f t="shared" ca="1" si="9634"/>
        <v/>
      </c>
      <c r="FL233" s="3" t="str">
        <f t="shared" ca="1" si="9635"/>
        <v/>
      </c>
      <c r="FM233" s="5" t="str" cm="1">
        <f t="array" aca="1" ref="FM233" ca="1">IF($B233="","",IF(FL233=0,0,IF(DD_Payment="",0,IF(FL233&lt;_xlfn.IFS(DD_Frequency="Monthly",1,DD_Frequency="Quarterly",IF(MONTH(FL$2)=1,1,IF(MONTH(FL$2)=4,1,IF(MONTH(FL$2)=7,1,IF(MONTH(FL$2)=10,1,0)))),DD_Frequency="Annually",IF(MONTH(FL$2)=1,1,0))*DD_Payment,FL233,_xlfn.IFS(DD_Frequency="Monthly",1,DD_Frequency="Quarterly",IF(MONTH(FL$2)=1,1,IF(MONTH(FL$2)=4,1,IF(MONTH(FL$2)=7,1,IF(MONTH(FL$2)=10,1,0)))),DD_Frequency="Annually",IF(MONTH(FL$2)=1,1,0))*DD_Payment))))</f>
        <v/>
      </c>
      <c r="FN233" s="3" t="str">
        <f t="shared" ref="FN233" ca="1" si="11357">IF($B233="","",IF(FL233&gt;FM233,(FL233-FM233/2)*(rate_A*(FN$1/365)),0))</f>
        <v/>
      </c>
      <c r="FO233" s="3" t="str">
        <f t="shared" ca="1" si="9723"/>
        <v/>
      </c>
      <c r="FP233" s="3" t="str">
        <f t="shared" ref="FP233" ca="1" si="11358">IF($B233="","",FA233*(1+rate_A*FN$1/365))</f>
        <v/>
      </c>
      <c r="FQ233" s="3" t="str">
        <f t="shared" ref="FQ233" ca="1" si="11359">IF($B233="","",FB233*(1+rate_A*FN$1/365))</f>
        <v/>
      </c>
      <c r="FR233" s="3" t="str">
        <f t="shared" ref="FR233" ca="1" si="11360">IF($B233="","",FC233*(1+rate_joint*FN$1/365))</f>
        <v/>
      </c>
      <c r="FS233" s="5" t="str">
        <f t="shared" ca="1" si="9727"/>
        <v/>
      </c>
      <c r="FT233" s="5" t="str" cm="1">
        <f t="array" aca="1" ref="FT233" ca="1">IF(FS233="","",_xlfn.IFS(FS233&lt;='Hidden inputs'!$C$15,FS233*'Hidden inputs'!$D$15,FS233&lt;='Hidden inputs'!$C$16,'Hidden inputs'!$C$15*'Hidden inputs'!$D$15+(FS233-'Hidden inputs'!$B$16)*'Hidden inputs'!$D$16,FS233&lt;='Hidden inputs'!$C$17,'Hidden inputs'!$C$15*'Hidden inputs'!$D$15+('Hidden inputs'!$C$16-'Hidden inputs'!$B$16)*'Hidden inputs'!$D$16+(FS233-'Hidden inputs'!$B$17)*'Hidden inputs'!$D$17,FS233&gt;'Hidden inputs'!$B$18,'Hidden inputs'!$C$15*'Hidden inputs'!$D$15+('Hidden inputs'!$C$16-'Hidden inputs'!$B$16)*'Hidden inputs'!$D$16+('Hidden inputs'!$C$17-'Hidden inputs'!$B$17)*'Hidden inputs'!$D$17+(FS233-'Hidden inputs'!$B$18)*'Hidden inputs'!$D$18))</f>
        <v/>
      </c>
      <c r="FU233" s="10" t="str">
        <f t="shared" ca="1" si="9728"/>
        <v/>
      </c>
      <c r="FV233" s="5" t="str">
        <f t="shared" ca="1" si="9640"/>
        <v/>
      </c>
      <c r="FW233" s="5" t="str">
        <f t="shared" ca="1" si="9641"/>
        <v/>
      </c>
      <c r="FX233" s="5" t="str">
        <f ca="1">IF($B233="","",'Hidden inputs'!$D$11*FO233+'Hidden inputs'!$E$11*FP233)</f>
        <v/>
      </c>
      <c r="FY233" s="11" t="str">
        <f t="shared" ca="1" si="9544"/>
        <v/>
      </c>
      <c r="FZ233" s="9" t="str">
        <f t="shared" ca="1" si="9642"/>
        <v/>
      </c>
      <c r="GA233" s="5" t="str">
        <f t="shared" ca="1" si="9643"/>
        <v/>
      </c>
      <c r="GB233" s="5" t="str">
        <f t="shared" ca="1" si="9644"/>
        <v/>
      </c>
      <c r="GC233" s="5" t="str">
        <f t="shared" ca="1" si="9545"/>
        <v/>
      </c>
      <c r="GD233" s="5" t="str">
        <f t="shared" ca="1" si="9546"/>
        <v/>
      </c>
    </row>
    <row r="234" spans="1:186" x14ac:dyDescent="0.35">
      <c r="A234" s="2"/>
      <c r="B234" s="6" t="str">
        <f t="shared" ca="1" si="9547"/>
        <v/>
      </c>
      <c r="C234" s="5" t="str">
        <f t="shared" ca="1" si="9645"/>
        <v/>
      </c>
      <c r="D234" s="5" t="str" cm="1">
        <f t="array" aca="1" ref="D234" ca="1">IF($B234="","",IF(C234=0,0,IF(DD_Payment="",0,IF(C234&lt;_xlfn.IFS(DD_Frequency="Monthly",1,DD_Frequency="Quarterly",IF(MONTH(C$2)=1,1,IF(MONTH(C$2)=4,1,IF(MONTH(C$2)=7,1,IF(MONTH(C$2)=10,1,0)))),DD_Frequency="Annually",IF(MONTH(C$2)=1,1,0))*DD_Payment,C234,_xlfn.IFS(DD_Frequency="Monthly",1,DD_Frequency="Quarterly",IF(MONTH(C$2)=1,1,IF(MONTH(C$2)=4,1,IF(MONTH(C$2)=7,1,IF(MONTH(C$2)=10,1,0)))),DD_Frequency="Annually",IF(MONTH(C$2)=1,1,0))*DD_Payment))))</f>
        <v/>
      </c>
      <c r="E234" s="5" t="str">
        <f t="shared" ref="E234" ca="1" si="11361">IF(B234="","",IF(C234&gt;D234,(C234-D234/2)*(rate_A*(E$1/365)),0))</f>
        <v/>
      </c>
      <c r="F234" s="5" t="str">
        <f t="shared" ca="1" si="9549"/>
        <v/>
      </c>
      <c r="G234" s="5" t="str">
        <f t="shared" ref="G234" ca="1" si="11362">IF(B234="","",G233*(1+rate_A*E$1/365))</f>
        <v/>
      </c>
      <c r="H234" s="5" t="str">
        <f t="shared" ref="H234" ca="1" si="11363">IF(B234="","",H233*(1+rate_A*E$1/365))</f>
        <v/>
      </c>
      <c r="I234" s="5" t="str">
        <f t="shared" ref="I234" ca="1" si="11364">IF(B234="","",I233*(1+rate_joint*E$1/365))</f>
        <v/>
      </c>
      <c r="J234" s="5" t="str">
        <f t="shared" ca="1" si="9650"/>
        <v/>
      </c>
      <c r="K234" s="5" t="str" cm="1">
        <f t="array" aca="1" ref="K234" ca="1">IF(J234="","",_xlfn.IFS(J234&lt;='Hidden inputs'!$C$15,J234*'Hidden inputs'!$D$15,J234&lt;='Hidden inputs'!$C$16,'Hidden inputs'!$C$15*'Hidden inputs'!$D$15+(J234-'Hidden inputs'!$B$16)*'Hidden inputs'!$D$16,J234&lt;='Hidden inputs'!$C$17,'Hidden inputs'!$C$15*'Hidden inputs'!$D$15+('Hidden inputs'!$C$16-'Hidden inputs'!$B$16)*'Hidden inputs'!$D$16+(J234-'Hidden inputs'!$B$17)*'Hidden inputs'!$D$17,J234&gt;'Hidden inputs'!$B$18,'Hidden inputs'!$C$15*'Hidden inputs'!$D$15+('Hidden inputs'!$C$16-'Hidden inputs'!$B$16)*'Hidden inputs'!$D$16+('Hidden inputs'!$C$17-'Hidden inputs'!$B$17)*'Hidden inputs'!$D$17+(J234-'Hidden inputs'!$B$18)*'Hidden inputs'!$D$18))</f>
        <v/>
      </c>
      <c r="L234" s="11" t="str">
        <f t="shared" ca="1" si="9651"/>
        <v/>
      </c>
      <c r="M234" s="5" t="str">
        <f t="shared" ca="1" si="9553"/>
        <v/>
      </c>
      <c r="N234" s="5" t="str">
        <f t="shared" ca="1" si="9554"/>
        <v/>
      </c>
      <c r="O234" s="5" t="str">
        <f ca="1">IF(B234="","",'Hidden inputs'!$D$11*F234+'Hidden inputs'!$E$11*G234)</f>
        <v/>
      </c>
      <c r="P234" s="11" t="str">
        <f t="shared" ca="1" si="9488"/>
        <v/>
      </c>
      <c r="Q234" s="20" t="str">
        <f t="shared" ca="1" si="9489"/>
        <v/>
      </c>
      <c r="R234" s="3" t="str">
        <f t="shared" ca="1" si="9555"/>
        <v/>
      </c>
      <c r="S234" s="5" t="str" cm="1">
        <f t="array" aca="1" ref="S234" ca="1">IF($B234="","",IF(R234=0,0,IF(DD_Payment="",0,IF(R234&lt;_xlfn.IFS(DD_Frequency="Monthly",1,DD_Frequency="Quarterly",IF(MONTH(R$2)=1,1,IF(MONTH(R$2)=4,1,IF(MONTH(R$2)=7,1,IF(MONTH(R$2)=10,1,0)))),DD_Frequency="Annually",IF(MONTH(R$2)=1,1,0))*DD_Payment,R234,_xlfn.IFS(DD_Frequency="Monthly",1,DD_Frequency="Quarterly",IF(MONTH(R$2)=1,1,IF(MONTH(R$2)=4,1,IF(MONTH(R$2)=7,1,IF(MONTH(R$2)=10,1,0)))),DD_Frequency="Annually",IF(MONTH(R$2)=1,1,0))*DD_Payment))))</f>
        <v/>
      </c>
      <c r="T234" s="3" t="str">
        <f t="shared" ref="T234" ca="1" si="11365">IF(B234="","",IF(R234&gt;S234,(R234-S234/2)*(rate_A*((T$1+A234)/365)),0))</f>
        <v/>
      </c>
      <c r="U234" s="3" t="str">
        <f t="shared" ca="1" si="9557"/>
        <v/>
      </c>
      <c r="V234" s="3" t="str">
        <f t="shared" ref="V234" ca="1" si="11366">IF(B234="","",G234*(1+rate_A*(T$1+A234)/365))</f>
        <v/>
      </c>
      <c r="W234" s="3" t="str">
        <f t="shared" ref="W234" ca="1" si="11367">IF(B234="","",H234*(1+rate_A*(T$1+A234)/365))</f>
        <v/>
      </c>
      <c r="X234" s="3" t="str">
        <f t="shared" ref="X234" ca="1" si="11368">IF(B234="","",I234*(1+rate_joint*(T$1+A234)/365))</f>
        <v/>
      </c>
      <c r="Y234" s="5" t="str">
        <f t="shared" ca="1" si="9656"/>
        <v/>
      </c>
      <c r="Z234" s="5" t="str" cm="1">
        <f t="array" aca="1" ref="Z234" ca="1">IF(Y234="","",_xlfn.IFS(Y234&lt;='Hidden inputs'!$C$15,Y234*'Hidden inputs'!$D$15,Y234&lt;='Hidden inputs'!$C$16,'Hidden inputs'!$C$15*'Hidden inputs'!$D$15+(Y234-'Hidden inputs'!$B$16)*'Hidden inputs'!$D$16,Y234&lt;='Hidden inputs'!$C$17,'Hidden inputs'!$C$15*'Hidden inputs'!$D$15+('Hidden inputs'!$C$16-'Hidden inputs'!$B$16)*'Hidden inputs'!$D$16+(Y234-'Hidden inputs'!$B$17)*'Hidden inputs'!$D$17,Y234&gt;'Hidden inputs'!$B$18,'Hidden inputs'!$C$15*'Hidden inputs'!$D$15+('Hidden inputs'!$C$16-'Hidden inputs'!$B$16)*'Hidden inputs'!$D$16+('Hidden inputs'!$C$17-'Hidden inputs'!$B$17)*'Hidden inputs'!$D$17+(Y234-'Hidden inputs'!$B$18)*'Hidden inputs'!$D$18))</f>
        <v/>
      </c>
      <c r="AA234" s="10" t="str">
        <f t="shared" ca="1" si="9657"/>
        <v/>
      </c>
      <c r="AB234" s="5" t="str">
        <f t="shared" ca="1" si="9561"/>
        <v/>
      </c>
      <c r="AC234" s="5" t="str">
        <f t="shared" ca="1" si="9658"/>
        <v/>
      </c>
      <c r="AD234" s="5" t="str">
        <f ca="1">IF(B234="","",'Hidden inputs'!$D$11*U234+'Hidden inputs'!$E$11*V234)</f>
        <v/>
      </c>
      <c r="AE234" s="11" t="str">
        <f t="shared" ca="1" si="9494"/>
        <v/>
      </c>
      <c r="AF234" s="9" t="str">
        <f t="shared" ca="1" si="9562"/>
        <v/>
      </c>
      <c r="AG234" s="3" t="str">
        <f t="shared" ca="1" si="9563"/>
        <v/>
      </c>
      <c r="AH234" s="5" t="str" cm="1">
        <f t="array" aca="1" ref="AH234" ca="1">IF($B234="","",IF(AG234=0,0,IF(DD_Payment="",0,IF(AG234&lt;_xlfn.IFS(DD_Frequency="Monthly",1,DD_Frequency="Quarterly",IF(MONTH(AG$2)=1,1,IF(MONTH(AG$2)=4,1,IF(MONTH(AG$2)=7,1,IF(MONTH(AG$2)=10,1,0)))),DD_Frequency="Annually",IF(MONTH(AG$2)=1,1,0))*DD_Payment,AG234,_xlfn.IFS(DD_Frequency="Monthly",1,DD_Frequency="Quarterly",IF(MONTH(AG$2)=1,1,IF(MONTH(AG$2)=4,1,IF(MONTH(AG$2)=7,1,IF(MONTH(AG$2)=10,1,0)))),DD_Frequency="Annually",IF(MONTH(AG$2)=1,1,0))*DD_Payment))))</f>
        <v/>
      </c>
      <c r="AI234" s="3" t="str">
        <f t="shared" ref="AI234" ca="1" si="11369">IF($B234="","",IF(AG234&gt;AH234,(AG234-AH234/2)*(rate_A*(AI$1/365)),0))</f>
        <v/>
      </c>
      <c r="AJ234" s="3" t="str">
        <f t="shared" ca="1" si="9660"/>
        <v/>
      </c>
      <c r="AK234" s="3" t="str">
        <f t="shared" ref="AK234" ca="1" si="11370">IF($B234="","",V234*(1+rate_A*AI$1/365))</f>
        <v/>
      </c>
      <c r="AL234" s="3" t="str">
        <f t="shared" ref="AL234" ca="1" si="11371">IF($B234="","",W234*(1+rate_A*AI$1/365))</f>
        <v/>
      </c>
      <c r="AM234" s="3" t="str">
        <f t="shared" ref="AM234" ca="1" si="11372">IF($B234="","",X234*(1+rate_joint*AI$1/365))</f>
        <v/>
      </c>
      <c r="AN234" s="5" t="str">
        <f t="shared" ca="1" si="9664"/>
        <v/>
      </c>
      <c r="AO234" s="5" t="str" cm="1">
        <f t="array" aca="1" ref="AO234" ca="1">IF(AN234="","",_xlfn.IFS(AN234&lt;='Hidden inputs'!$C$15,AN234*'Hidden inputs'!$D$15,AN234&lt;='Hidden inputs'!$C$16,'Hidden inputs'!$C$15*'Hidden inputs'!$D$15+(AN234-'Hidden inputs'!$B$16)*'Hidden inputs'!$D$16,AN234&lt;='Hidden inputs'!$C$17,'Hidden inputs'!$C$15*'Hidden inputs'!$D$15+('Hidden inputs'!$C$16-'Hidden inputs'!$B$16)*'Hidden inputs'!$D$16+(AN234-'Hidden inputs'!$B$17)*'Hidden inputs'!$D$17,AN234&gt;'Hidden inputs'!$B$18,'Hidden inputs'!$C$15*'Hidden inputs'!$D$15+('Hidden inputs'!$C$16-'Hidden inputs'!$B$16)*'Hidden inputs'!$D$16+('Hidden inputs'!$C$17-'Hidden inputs'!$B$17)*'Hidden inputs'!$D$17+(AN234-'Hidden inputs'!$B$18)*'Hidden inputs'!$D$18))</f>
        <v/>
      </c>
      <c r="AP234" s="10" t="str">
        <f t="shared" ca="1" si="9665"/>
        <v/>
      </c>
      <c r="AQ234" s="5" t="str">
        <f t="shared" ca="1" si="9568"/>
        <v/>
      </c>
      <c r="AR234" s="5" t="str">
        <f t="shared" ca="1" si="9569"/>
        <v/>
      </c>
      <c r="AS234" s="5" t="str">
        <f ca="1">IF($B234="","",'Hidden inputs'!$D$11*AJ234+'Hidden inputs'!$E$11*AK234)</f>
        <v/>
      </c>
      <c r="AT234" s="11" t="str">
        <f t="shared" ca="1" si="9499"/>
        <v/>
      </c>
      <c r="AU234" s="9" t="str">
        <f t="shared" ca="1" si="9570"/>
        <v/>
      </c>
      <c r="AV234" s="3" t="str">
        <f t="shared" ca="1" si="9571"/>
        <v/>
      </c>
      <c r="AW234" s="5" t="str" cm="1">
        <f t="array" aca="1" ref="AW234" ca="1">IF($B234="","",IF(AV234=0,0,IF(DD_Payment="",0,IF(AV234&lt;_xlfn.IFS(DD_Frequency="Monthly",1,DD_Frequency="Quarterly",IF(MONTH(AV$2)=1,1,IF(MONTH(AV$2)=4,1,IF(MONTH(AV$2)=7,1,IF(MONTH(AV$2)=10,1,0)))),DD_Frequency="Annually",IF(MONTH(AV$2)=1,1,0))*DD_Payment,AV234,_xlfn.IFS(DD_Frequency="Monthly",1,DD_Frequency="Quarterly",IF(MONTH(AV$2)=1,1,IF(MONTH(AV$2)=4,1,IF(MONTH(AV$2)=7,1,IF(MONTH(AV$2)=10,1,0)))),DD_Frequency="Annually",IF(MONTH(AV$2)=1,1,0))*DD_Payment))))</f>
        <v/>
      </c>
      <c r="AX234" s="3" t="str">
        <f t="shared" ref="AX234" ca="1" si="11373">IF($B234="","",IF(AV234&gt;AW234,(AV234-AW234/2)*(rate_A*(AX$1/365)),0))</f>
        <v/>
      </c>
      <c r="AY234" s="3" t="str">
        <f t="shared" ca="1" si="9667"/>
        <v/>
      </c>
      <c r="AZ234" s="3" t="str">
        <f t="shared" ref="AZ234" ca="1" si="11374">IF($B234="","",AK234*(1+rate_A*AX$1/365))</f>
        <v/>
      </c>
      <c r="BA234" s="3" t="str">
        <f t="shared" ref="BA234" ca="1" si="11375">IF($B234="","",AL234*(1+rate_A*AX$1/365))</f>
        <v/>
      </c>
      <c r="BB234" s="3" t="str">
        <f t="shared" ref="BB234" ca="1" si="11376">IF($B234="","",AM234*(1+rate_joint*AX$1/365))</f>
        <v/>
      </c>
      <c r="BC234" s="5" t="str">
        <f t="shared" ca="1" si="9671"/>
        <v/>
      </c>
      <c r="BD234" s="5" t="str" cm="1">
        <f t="array" aca="1" ref="BD234" ca="1">IF(BC234="","",_xlfn.IFS(BC234&lt;='Hidden inputs'!$C$15,BC234*'Hidden inputs'!$D$15,BC234&lt;='Hidden inputs'!$C$16,'Hidden inputs'!$C$15*'Hidden inputs'!$D$15+(BC234-'Hidden inputs'!$B$16)*'Hidden inputs'!$D$16,BC234&lt;='Hidden inputs'!$C$17,'Hidden inputs'!$C$15*'Hidden inputs'!$D$15+('Hidden inputs'!$C$16-'Hidden inputs'!$B$16)*'Hidden inputs'!$D$16+(BC234-'Hidden inputs'!$B$17)*'Hidden inputs'!$D$17,BC234&gt;'Hidden inputs'!$B$18,'Hidden inputs'!$C$15*'Hidden inputs'!$D$15+('Hidden inputs'!$C$16-'Hidden inputs'!$B$16)*'Hidden inputs'!$D$16+('Hidden inputs'!$C$17-'Hidden inputs'!$B$17)*'Hidden inputs'!$D$17+(BC234-'Hidden inputs'!$B$18)*'Hidden inputs'!$D$18))</f>
        <v/>
      </c>
      <c r="BE234" s="10" t="str">
        <f t="shared" ca="1" si="9672"/>
        <v/>
      </c>
      <c r="BF234" s="5" t="str">
        <f t="shared" ca="1" si="9576"/>
        <v/>
      </c>
      <c r="BG234" s="5" t="str">
        <f t="shared" ca="1" si="9577"/>
        <v/>
      </c>
      <c r="BH234" s="5" t="str">
        <f ca="1">IF($B234="","",'Hidden inputs'!$D$11*AY234+'Hidden inputs'!$E$11*AZ234)</f>
        <v/>
      </c>
      <c r="BI234" s="11" t="str">
        <f t="shared" ca="1" si="9504"/>
        <v/>
      </c>
      <c r="BJ234" s="9" t="str">
        <f t="shared" ca="1" si="9578"/>
        <v/>
      </c>
      <c r="BK234" s="3" t="str">
        <f t="shared" ca="1" si="9579"/>
        <v/>
      </c>
      <c r="BL234" s="5" t="str" cm="1">
        <f t="array" aca="1" ref="BL234" ca="1">IF($B234="","",IF(BK234=0,0,IF(DD_Payment="",0,IF(BK234&lt;_xlfn.IFS(DD_Frequency="Monthly",1,DD_Frequency="Quarterly",IF(MONTH(BK$2)=1,1,IF(MONTH(BK$2)=4,1,IF(MONTH(BK$2)=7,1,IF(MONTH(BK$2)=10,1,0)))),DD_Frequency="Annually",IF(MONTH(BK$2)=1,1,0))*DD_Payment,BK234,_xlfn.IFS(DD_Frequency="Monthly",1,DD_Frequency="Quarterly",IF(MONTH(BK$2)=1,1,IF(MONTH(BK$2)=4,1,IF(MONTH(BK$2)=7,1,IF(MONTH(BK$2)=10,1,0)))),DD_Frequency="Annually",IF(MONTH(BK$2)=1,1,0))*DD_Payment))))</f>
        <v/>
      </c>
      <c r="BM234" s="3" t="str">
        <f t="shared" ref="BM234" ca="1" si="11377">IF($B234="","",IF(BK234&gt;BL234,(BK234-BL234/2)*(rate_A*(BM$1/365)),0))</f>
        <v/>
      </c>
      <c r="BN234" s="3" t="str">
        <f t="shared" ca="1" si="9674"/>
        <v/>
      </c>
      <c r="BO234" s="3" t="str">
        <f t="shared" ref="BO234" ca="1" si="11378">IF($B234="","",AZ234*(1+rate_A*BM$1/365))</f>
        <v/>
      </c>
      <c r="BP234" s="3" t="str">
        <f t="shared" ref="BP234" ca="1" si="11379">IF($B234="","",BA234*(1+rate_A*BM$1/365))</f>
        <v/>
      </c>
      <c r="BQ234" s="3" t="str">
        <f t="shared" ref="BQ234" ca="1" si="11380">IF($B234="","",BB234*(1+rate_joint*BM$1/365))</f>
        <v/>
      </c>
      <c r="BR234" s="5" t="str">
        <f t="shared" ca="1" si="9678"/>
        <v/>
      </c>
      <c r="BS234" s="5" t="str" cm="1">
        <f t="array" aca="1" ref="BS234" ca="1">IF(BR234="","",_xlfn.IFS(BR234&lt;='Hidden inputs'!$C$15,BR234*'Hidden inputs'!$D$15,BR234&lt;='Hidden inputs'!$C$16,'Hidden inputs'!$C$15*'Hidden inputs'!$D$15+(BR234-'Hidden inputs'!$B$16)*'Hidden inputs'!$D$16,BR234&lt;='Hidden inputs'!$C$17,'Hidden inputs'!$C$15*'Hidden inputs'!$D$15+('Hidden inputs'!$C$16-'Hidden inputs'!$B$16)*'Hidden inputs'!$D$16+(BR234-'Hidden inputs'!$B$17)*'Hidden inputs'!$D$17,BR234&gt;'Hidden inputs'!$B$18,'Hidden inputs'!$C$15*'Hidden inputs'!$D$15+('Hidden inputs'!$C$16-'Hidden inputs'!$B$16)*'Hidden inputs'!$D$16+('Hidden inputs'!$C$17-'Hidden inputs'!$B$17)*'Hidden inputs'!$D$17+(BR234-'Hidden inputs'!$B$18)*'Hidden inputs'!$D$18))</f>
        <v/>
      </c>
      <c r="BT234" s="10" t="str">
        <f t="shared" ca="1" si="9679"/>
        <v/>
      </c>
      <c r="BU234" s="5" t="str">
        <f t="shared" ca="1" si="9584"/>
        <v/>
      </c>
      <c r="BV234" s="5" t="str">
        <f t="shared" ca="1" si="9585"/>
        <v/>
      </c>
      <c r="BW234" s="5" t="str">
        <f ca="1">IF($B234="","",'Hidden inputs'!$D$11*BN234+'Hidden inputs'!$E$11*BO234)</f>
        <v/>
      </c>
      <c r="BX234" s="11" t="str">
        <f t="shared" ca="1" si="9509"/>
        <v/>
      </c>
      <c r="BY234" s="9" t="str">
        <f t="shared" ca="1" si="9586"/>
        <v/>
      </c>
      <c r="BZ234" s="3" t="str">
        <f t="shared" ca="1" si="9587"/>
        <v/>
      </c>
      <c r="CA234" s="5" t="str" cm="1">
        <f t="array" aca="1" ref="CA234" ca="1">IF($B234="","",IF(BZ234=0,0,IF(DD_Payment="",0,IF(BZ234&lt;_xlfn.IFS(DD_Frequency="Monthly",1,DD_Frequency="Quarterly",IF(MONTH(BZ$2)=1,1,IF(MONTH(BZ$2)=4,1,IF(MONTH(BZ$2)=7,1,IF(MONTH(BZ$2)=10,1,0)))),DD_Frequency="Annually",IF(MONTH(BZ$2)=1,1,0))*DD_Payment,BZ234,_xlfn.IFS(DD_Frequency="Monthly",1,DD_Frequency="Quarterly",IF(MONTH(BZ$2)=1,1,IF(MONTH(BZ$2)=4,1,IF(MONTH(BZ$2)=7,1,IF(MONTH(BZ$2)=10,1,0)))),DD_Frequency="Annually",IF(MONTH(BZ$2)=1,1,0))*DD_Payment))))</f>
        <v/>
      </c>
      <c r="CB234" s="3" t="str">
        <f t="shared" ref="CB234" ca="1" si="11381">IF($B234="","",IF(BZ234&gt;CA234,(BZ234-CA234/2)*(rate_A*(CB$1/365)),0))</f>
        <v/>
      </c>
      <c r="CC234" s="3" t="str">
        <f t="shared" ca="1" si="9681"/>
        <v/>
      </c>
      <c r="CD234" s="3" t="str">
        <f t="shared" ref="CD234" ca="1" si="11382">IF($B234="","",BO234*(1+rate_A*CB$1/365))</f>
        <v/>
      </c>
      <c r="CE234" s="3" t="str">
        <f t="shared" ref="CE234" ca="1" si="11383">IF($B234="","",BP234*(1+rate_A*CB$1/365))</f>
        <v/>
      </c>
      <c r="CF234" s="3" t="str">
        <f t="shared" ref="CF234" ca="1" si="11384">IF($B234="","",BQ234*(1+rate_joint*CB$1/365))</f>
        <v/>
      </c>
      <c r="CG234" s="5" t="str">
        <f t="shared" ca="1" si="9685"/>
        <v/>
      </c>
      <c r="CH234" s="5" t="str" cm="1">
        <f t="array" aca="1" ref="CH234" ca="1">IF(CG234="","",_xlfn.IFS(CG234&lt;='Hidden inputs'!$C$15,CG234*'Hidden inputs'!$D$15,CG234&lt;='Hidden inputs'!$C$16,'Hidden inputs'!$C$15*'Hidden inputs'!$D$15+(CG234-'Hidden inputs'!$B$16)*'Hidden inputs'!$D$16,CG234&lt;='Hidden inputs'!$C$17,'Hidden inputs'!$C$15*'Hidden inputs'!$D$15+('Hidden inputs'!$C$16-'Hidden inputs'!$B$16)*'Hidden inputs'!$D$16+(CG234-'Hidden inputs'!$B$17)*'Hidden inputs'!$D$17,CG234&gt;'Hidden inputs'!$B$18,'Hidden inputs'!$C$15*'Hidden inputs'!$D$15+('Hidden inputs'!$C$16-'Hidden inputs'!$B$16)*'Hidden inputs'!$D$16+('Hidden inputs'!$C$17-'Hidden inputs'!$B$17)*'Hidden inputs'!$D$17+(CG234-'Hidden inputs'!$B$18)*'Hidden inputs'!$D$18))</f>
        <v/>
      </c>
      <c r="CI234" s="10" t="str">
        <f t="shared" ca="1" si="9686"/>
        <v/>
      </c>
      <c r="CJ234" s="5" t="str">
        <f t="shared" ca="1" si="9592"/>
        <v/>
      </c>
      <c r="CK234" s="5" t="str">
        <f t="shared" ca="1" si="9593"/>
        <v/>
      </c>
      <c r="CL234" s="5" t="str">
        <f ca="1">IF($B234="","",'Hidden inputs'!$D$11*CC234+'Hidden inputs'!$E$11*CD234)</f>
        <v/>
      </c>
      <c r="CM234" s="11" t="str">
        <f t="shared" ca="1" si="9514"/>
        <v/>
      </c>
      <c r="CN234" s="9" t="str">
        <f t="shared" ca="1" si="9594"/>
        <v/>
      </c>
      <c r="CO234" s="3" t="str">
        <f t="shared" ca="1" si="9595"/>
        <v/>
      </c>
      <c r="CP234" s="5" t="str" cm="1">
        <f t="array" aca="1" ref="CP234" ca="1">IF($B234="","",IF(CO234=0,0,IF(DD_Payment="",0,IF(CO234&lt;_xlfn.IFS(DD_Frequency="Monthly",1,DD_Frequency="Quarterly",IF(MONTH(CO$2)=1,1,IF(MONTH(CO$2)=4,1,IF(MONTH(CO$2)=7,1,IF(MONTH(CO$2)=10,1,0)))),DD_Frequency="Annually",IF(MONTH(CO$2)=1,1,0))*DD_Payment,CO234,_xlfn.IFS(DD_Frequency="Monthly",1,DD_Frequency="Quarterly",IF(MONTH(CO$2)=1,1,IF(MONTH(CO$2)=4,1,IF(MONTH(CO$2)=7,1,IF(MONTH(CO$2)=10,1,0)))),DD_Frequency="Annually",IF(MONTH(CO$2)=1,1,0))*DD_Payment))))</f>
        <v/>
      </c>
      <c r="CQ234" s="3" t="str">
        <f t="shared" ref="CQ234" ca="1" si="11385">IF($B234="","",IF(CO234&gt;CP234,(CO234-CP234/2)*(rate_A*(CQ$1/365)),0))</f>
        <v/>
      </c>
      <c r="CR234" s="3" t="str">
        <f t="shared" ca="1" si="9688"/>
        <v/>
      </c>
      <c r="CS234" s="3" t="str">
        <f t="shared" ref="CS234" ca="1" si="11386">IF($B234="","",CD234*(1+rate_A*CQ$1/365))</f>
        <v/>
      </c>
      <c r="CT234" s="3" t="str">
        <f t="shared" ref="CT234" ca="1" si="11387">IF($B234="","",CE234*(1+rate_A*CQ$1/365))</f>
        <v/>
      </c>
      <c r="CU234" s="3" t="str">
        <f t="shared" ref="CU234" ca="1" si="11388">IF($B234="","",CF234*(1+rate_joint*CQ$1/365))</f>
        <v/>
      </c>
      <c r="CV234" s="5" t="str">
        <f t="shared" ca="1" si="9692"/>
        <v/>
      </c>
      <c r="CW234" s="5" t="str" cm="1">
        <f t="array" aca="1" ref="CW234" ca="1">IF(CV234="","",_xlfn.IFS(CV234&lt;='Hidden inputs'!$C$15,CV234*'Hidden inputs'!$D$15,CV234&lt;='Hidden inputs'!$C$16,'Hidden inputs'!$C$15*'Hidden inputs'!$D$15+(CV234-'Hidden inputs'!$B$16)*'Hidden inputs'!$D$16,CV234&lt;='Hidden inputs'!$C$17,'Hidden inputs'!$C$15*'Hidden inputs'!$D$15+('Hidden inputs'!$C$16-'Hidden inputs'!$B$16)*'Hidden inputs'!$D$16+(CV234-'Hidden inputs'!$B$17)*'Hidden inputs'!$D$17,CV234&gt;'Hidden inputs'!$B$18,'Hidden inputs'!$C$15*'Hidden inputs'!$D$15+('Hidden inputs'!$C$16-'Hidden inputs'!$B$16)*'Hidden inputs'!$D$16+('Hidden inputs'!$C$17-'Hidden inputs'!$B$17)*'Hidden inputs'!$D$17+(CV234-'Hidden inputs'!$B$18)*'Hidden inputs'!$D$18))</f>
        <v/>
      </c>
      <c r="CX234" s="10" t="str">
        <f t="shared" ca="1" si="9693"/>
        <v/>
      </c>
      <c r="CY234" s="5" t="str">
        <f t="shared" ca="1" si="9600"/>
        <v/>
      </c>
      <c r="CZ234" s="5" t="str">
        <f t="shared" ca="1" si="9601"/>
        <v/>
      </c>
      <c r="DA234" s="5" t="str">
        <f ca="1">IF($B234="","",'Hidden inputs'!$D$11*CR234+'Hidden inputs'!$E$11*CS234)</f>
        <v/>
      </c>
      <c r="DB234" s="11" t="str">
        <f t="shared" ca="1" si="9519"/>
        <v/>
      </c>
      <c r="DC234" s="9" t="str">
        <f t="shared" ca="1" si="9602"/>
        <v/>
      </c>
      <c r="DD234" s="3" t="str">
        <f t="shared" ca="1" si="9603"/>
        <v/>
      </c>
      <c r="DE234" s="5" t="str" cm="1">
        <f t="array" aca="1" ref="DE234" ca="1">IF($B234="","",IF(DD234=0,0,IF(DD_Payment="",0,IF(DD234&lt;_xlfn.IFS(DD_Frequency="Monthly",1,DD_Frequency="Quarterly",IF(MONTH(DD$2)=1,1,IF(MONTH(DD$2)=4,1,IF(MONTH(DD$2)=7,1,IF(MONTH(DD$2)=10,1,0)))),DD_Frequency="Annually",IF(MONTH(DD$2)=1,1,0))*DD_Payment,DD234,_xlfn.IFS(DD_Frequency="Monthly",1,DD_Frequency="Quarterly",IF(MONTH(DD$2)=1,1,IF(MONTH(DD$2)=4,1,IF(MONTH(DD$2)=7,1,IF(MONTH(DD$2)=10,1,0)))),DD_Frequency="Annually",IF(MONTH(DD$2)=1,1,0))*DD_Payment))))</f>
        <v/>
      </c>
      <c r="DF234" s="3" t="str">
        <f t="shared" ref="DF234" ca="1" si="11389">IF($B234="","",IF(DD234&gt;DE234,(DD234-DE234/2)*(rate_A*(DF$1/365)),0))</f>
        <v/>
      </c>
      <c r="DG234" s="3" t="str">
        <f t="shared" ca="1" si="9695"/>
        <v/>
      </c>
      <c r="DH234" s="3" t="str">
        <f t="shared" ref="DH234" ca="1" si="11390">IF($B234="","",CS234*(1+rate_A*DF$1/365))</f>
        <v/>
      </c>
      <c r="DI234" s="3" t="str">
        <f t="shared" ref="DI234" ca="1" si="11391">IF($B234="","",CT234*(1+rate_A*DF$1/365))</f>
        <v/>
      </c>
      <c r="DJ234" s="3" t="str">
        <f t="shared" ref="DJ234" ca="1" si="11392">IF($B234="","",CU234*(1+rate_joint*DF$1/365))</f>
        <v/>
      </c>
      <c r="DK234" s="5" t="str">
        <f t="shared" ca="1" si="9699"/>
        <v/>
      </c>
      <c r="DL234" s="5" t="str" cm="1">
        <f t="array" aca="1" ref="DL234" ca="1">IF(DK234="","",_xlfn.IFS(DK234&lt;='Hidden inputs'!$C$15,DK234*'Hidden inputs'!$D$15,DK234&lt;='Hidden inputs'!$C$16,'Hidden inputs'!$C$15*'Hidden inputs'!$D$15+(DK234-'Hidden inputs'!$B$16)*'Hidden inputs'!$D$16,DK234&lt;='Hidden inputs'!$C$17,'Hidden inputs'!$C$15*'Hidden inputs'!$D$15+('Hidden inputs'!$C$16-'Hidden inputs'!$B$16)*'Hidden inputs'!$D$16+(DK234-'Hidden inputs'!$B$17)*'Hidden inputs'!$D$17,DK234&gt;'Hidden inputs'!$B$18,'Hidden inputs'!$C$15*'Hidden inputs'!$D$15+('Hidden inputs'!$C$16-'Hidden inputs'!$B$16)*'Hidden inputs'!$D$16+('Hidden inputs'!$C$17-'Hidden inputs'!$B$17)*'Hidden inputs'!$D$17+(DK234-'Hidden inputs'!$B$18)*'Hidden inputs'!$D$18))</f>
        <v/>
      </c>
      <c r="DM234" s="10" t="str">
        <f t="shared" ca="1" si="9700"/>
        <v/>
      </c>
      <c r="DN234" s="5" t="str">
        <f t="shared" ca="1" si="9608"/>
        <v/>
      </c>
      <c r="DO234" s="5" t="str">
        <f t="shared" ca="1" si="9609"/>
        <v/>
      </c>
      <c r="DP234" s="5" t="str">
        <f ca="1">IF($B234="","",'Hidden inputs'!$D$11*DG234+'Hidden inputs'!$E$11*DH234)</f>
        <v/>
      </c>
      <c r="DQ234" s="11" t="str">
        <f t="shared" ca="1" si="9524"/>
        <v/>
      </c>
      <c r="DR234" s="9" t="str">
        <f t="shared" ca="1" si="9610"/>
        <v/>
      </c>
      <c r="DS234" s="3" t="str">
        <f t="shared" ca="1" si="9611"/>
        <v/>
      </c>
      <c r="DT234" s="5" t="str" cm="1">
        <f t="array" aca="1" ref="DT234" ca="1">IF($B234="","",IF(DS234=0,0,IF(DD_Payment="",0,IF(DS234&lt;_xlfn.IFS(DD_Frequency="Monthly",1,DD_Frequency="Quarterly",IF(MONTH(DS$2)=1,1,IF(MONTH(DS$2)=4,1,IF(MONTH(DS$2)=7,1,IF(MONTH(DS$2)=10,1,0)))),DD_Frequency="Annually",IF(MONTH(DS$2)=1,1,0))*DD_Payment,DS234,_xlfn.IFS(DD_Frequency="Monthly",1,DD_Frequency="Quarterly",IF(MONTH(DS$2)=1,1,IF(MONTH(DS$2)=4,1,IF(MONTH(DS$2)=7,1,IF(MONTH(DS$2)=10,1,0)))),DD_Frequency="Annually",IF(MONTH(DS$2)=1,1,0))*DD_Payment))))</f>
        <v/>
      </c>
      <c r="DU234" s="3" t="str">
        <f t="shared" ref="DU234" ca="1" si="11393">IF($B234="","",IF(DS234&gt;DT234,(DS234-DT234/2)*(rate_A*(DU$1/365)),0))</f>
        <v/>
      </c>
      <c r="DV234" s="3" t="str">
        <f t="shared" ca="1" si="9702"/>
        <v/>
      </c>
      <c r="DW234" s="3" t="str">
        <f t="shared" ref="DW234" ca="1" si="11394">IF($B234="","",DH234*(1+rate_A*DU$1/365))</f>
        <v/>
      </c>
      <c r="DX234" s="3" t="str">
        <f t="shared" ref="DX234" ca="1" si="11395">IF($B234="","",DI234*(1+rate_A*DU$1/365))</f>
        <v/>
      </c>
      <c r="DY234" s="3" t="str">
        <f t="shared" ref="DY234" ca="1" si="11396">IF($B234="","",DJ234*(1+rate_joint*DU$1/365))</f>
        <v/>
      </c>
      <c r="DZ234" s="5" t="str">
        <f t="shared" ca="1" si="9706"/>
        <v/>
      </c>
      <c r="EA234" s="5" t="str" cm="1">
        <f t="array" aca="1" ref="EA234" ca="1">IF(DZ234="","",_xlfn.IFS(DZ234&lt;='Hidden inputs'!$C$15,DZ234*'Hidden inputs'!$D$15,DZ234&lt;='Hidden inputs'!$C$16,'Hidden inputs'!$C$15*'Hidden inputs'!$D$15+(DZ234-'Hidden inputs'!$B$16)*'Hidden inputs'!$D$16,DZ234&lt;='Hidden inputs'!$C$17,'Hidden inputs'!$C$15*'Hidden inputs'!$D$15+('Hidden inputs'!$C$16-'Hidden inputs'!$B$16)*'Hidden inputs'!$D$16+(DZ234-'Hidden inputs'!$B$17)*'Hidden inputs'!$D$17,DZ234&gt;'Hidden inputs'!$B$18,'Hidden inputs'!$C$15*'Hidden inputs'!$D$15+('Hidden inputs'!$C$16-'Hidden inputs'!$B$16)*'Hidden inputs'!$D$16+('Hidden inputs'!$C$17-'Hidden inputs'!$B$17)*'Hidden inputs'!$D$17+(DZ234-'Hidden inputs'!$B$18)*'Hidden inputs'!$D$18))</f>
        <v/>
      </c>
      <c r="EB234" s="10" t="str">
        <f t="shared" ca="1" si="9707"/>
        <v/>
      </c>
      <c r="EC234" s="5" t="str">
        <f t="shared" ca="1" si="9616"/>
        <v/>
      </c>
      <c r="ED234" s="5" t="str">
        <f t="shared" ca="1" si="9617"/>
        <v/>
      </c>
      <c r="EE234" s="5" t="str">
        <f ca="1">IF($B234="","",'Hidden inputs'!$D$11*DV234+'Hidden inputs'!$E$11*DW234)</f>
        <v/>
      </c>
      <c r="EF234" s="11" t="str">
        <f t="shared" ca="1" si="9529"/>
        <v/>
      </c>
      <c r="EG234" s="9" t="str">
        <f t="shared" ca="1" si="9618"/>
        <v/>
      </c>
      <c r="EH234" s="3" t="str">
        <f t="shared" ca="1" si="9619"/>
        <v/>
      </c>
      <c r="EI234" s="5" t="str" cm="1">
        <f t="array" aca="1" ref="EI234" ca="1">IF($B234="","",IF(EH234=0,0,IF(DD_Payment="",0,IF(EH234&lt;_xlfn.IFS(DD_Frequency="Monthly",1,DD_Frequency="Quarterly",IF(MONTH(EH$2)=1,1,IF(MONTH(EH$2)=4,1,IF(MONTH(EH$2)=7,1,IF(MONTH(EH$2)=10,1,0)))),DD_Frequency="Annually",IF(MONTH(EH$2)=1,1,0))*DD_Payment,EH234,_xlfn.IFS(DD_Frequency="Monthly",1,DD_Frequency="Quarterly",IF(MONTH(EH$2)=1,1,IF(MONTH(EH$2)=4,1,IF(MONTH(EH$2)=7,1,IF(MONTH(EH$2)=10,1,0)))),DD_Frequency="Annually",IF(MONTH(EH$2)=1,1,0))*DD_Payment))))</f>
        <v/>
      </c>
      <c r="EJ234" s="3" t="str">
        <f t="shared" ref="EJ234" ca="1" si="11397">IF($B234="","",IF(EH234&gt;EI234,(EH234-EI234/2)*(rate_A*(EJ$1/365)),0))</f>
        <v/>
      </c>
      <c r="EK234" s="3" t="str">
        <f t="shared" ca="1" si="9709"/>
        <v/>
      </c>
      <c r="EL234" s="3" t="str">
        <f t="shared" ref="EL234" ca="1" si="11398">IF($B234="","",DW234*(1+rate_A*EJ$1/365))</f>
        <v/>
      </c>
      <c r="EM234" s="3" t="str">
        <f t="shared" ref="EM234" ca="1" si="11399">IF($B234="","",DX234*(1+rate_A*EJ$1/365))</f>
        <v/>
      </c>
      <c r="EN234" s="3" t="str">
        <f t="shared" ref="EN234" ca="1" si="11400">IF($B234="","",DY234*(1+rate_joint*EJ$1/365))</f>
        <v/>
      </c>
      <c r="EO234" s="5" t="str">
        <f t="shared" ca="1" si="9713"/>
        <v/>
      </c>
      <c r="EP234" s="5" t="str" cm="1">
        <f t="array" aca="1" ref="EP234" ca="1">IF(EO234="","",_xlfn.IFS(EO234&lt;='Hidden inputs'!$C$15,EO234*'Hidden inputs'!$D$15,EO234&lt;='Hidden inputs'!$C$16,'Hidden inputs'!$C$15*'Hidden inputs'!$D$15+(EO234-'Hidden inputs'!$B$16)*'Hidden inputs'!$D$16,EO234&lt;='Hidden inputs'!$C$17,'Hidden inputs'!$C$15*'Hidden inputs'!$D$15+('Hidden inputs'!$C$16-'Hidden inputs'!$B$16)*'Hidden inputs'!$D$16+(EO234-'Hidden inputs'!$B$17)*'Hidden inputs'!$D$17,EO234&gt;'Hidden inputs'!$B$18,'Hidden inputs'!$C$15*'Hidden inputs'!$D$15+('Hidden inputs'!$C$16-'Hidden inputs'!$B$16)*'Hidden inputs'!$D$16+('Hidden inputs'!$C$17-'Hidden inputs'!$B$17)*'Hidden inputs'!$D$17+(EO234-'Hidden inputs'!$B$18)*'Hidden inputs'!$D$18))</f>
        <v/>
      </c>
      <c r="EQ234" s="10" t="str">
        <f t="shared" ca="1" si="9714"/>
        <v/>
      </c>
      <c r="ER234" s="5" t="str">
        <f t="shared" ca="1" si="9624"/>
        <v/>
      </c>
      <c r="ES234" s="5" t="str">
        <f t="shared" ca="1" si="9625"/>
        <v/>
      </c>
      <c r="ET234" s="5" t="str">
        <f ca="1">IF($B234="","",'Hidden inputs'!$D$11*EK234+'Hidden inputs'!$E$11*EL234)</f>
        <v/>
      </c>
      <c r="EU234" s="11" t="str">
        <f t="shared" ca="1" si="9534"/>
        <v/>
      </c>
      <c r="EV234" s="9" t="str">
        <f t="shared" ca="1" si="9626"/>
        <v/>
      </c>
      <c r="EW234" s="3" t="str">
        <f t="shared" ca="1" si="9627"/>
        <v/>
      </c>
      <c r="EX234" s="5" t="str" cm="1">
        <f t="array" aca="1" ref="EX234" ca="1">IF($B234="","",IF(EW234=0,0,IF(DD_Payment="",0,IF(EW234&lt;_xlfn.IFS(DD_Frequency="Monthly",1,DD_Frequency="Quarterly",IF(MONTH(EW$2)=1,1,IF(MONTH(EW$2)=4,1,IF(MONTH(EW$2)=7,1,IF(MONTH(EW$2)=10,1,0)))),DD_Frequency="Annually",IF(MONTH(EW$2)=1,1,0))*DD_Payment,EW234,_xlfn.IFS(DD_Frequency="Monthly",1,DD_Frequency="Quarterly",IF(MONTH(EW$2)=1,1,IF(MONTH(EW$2)=4,1,IF(MONTH(EW$2)=7,1,IF(MONTH(EW$2)=10,1,0)))),DD_Frequency="Annually",IF(MONTH(EW$2)=1,1,0))*DD_Payment))))</f>
        <v/>
      </c>
      <c r="EY234" s="3" t="str">
        <f t="shared" ref="EY234" ca="1" si="11401">IF($B234="","",IF(EW234&gt;EX234,(EW234-EX234/2)*(rate_A*(EY$1/365)),0))</f>
        <v/>
      </c>
      <c r="EZ234" s="3" t="str">
        <f t="shared" ca="1" si="9716"/>
        <v/>
      </c>
      <c r="FA234" s="3" t="str">
        <f t="shared" ref="FA234" ca="1" si="11402">IF($B234="","",EL234*(1+rate_A*EY$1/365))</f>
        <v/>
      </c>
      <c r="FB234" s="3" t="str">
        <f t="shared" ref="FB234" ca="1" si="11403">IF($B234="","",EM234*(1+rate_A*EY$1/365))</f>
        <v/>
      </c>
      <c r="FC234" s="3" t="str">
        <f t="shared" ref="FC234" ca="1" si="11404">IF($B234="","",EN234*(1+rate_joint*EY$1/365))</f>
        <v/>
      </c>
      <c r="FD234" s="5" t="str">
        <f t="shared" ca="1" si="9720"/>
        <v/>
      </c>
      <c r="FE234" s="5" t="str" cm="1">
        <f t="array" aca="1" ref="FE234" ca="1">IF(FD234="","",_xlfn.IFS(FD234&lt;='Hidden inputs'!$C$15,FD234*'Hidden inputs'!$D$15,FD234&lt;='Hidden inputs'!$C$16,'Hidden inputs'!$C$15*'Hidden inputs'!$D$15+(FD234-'Hidden inputs'!$B$16)*'Hidden inputs'!$D$16,FD234&lt;='Hidden inputs'!$C$17,'Hidden inputs'!$C$15*'Hidden inputs'!$D$15+('Hidden inputs'!$C$16-'Hidden inputs'!$B$16)*'Hidden inputs'!$D$16+(FD234-'Hidden inputs'!$B$17)*'Hidden inputs'!$D$17,FD234&gt;'Hidden inputs'!$B$18,'Hidden inputs'!$C$15*'Hidden inputs'!$D$15+('Hidden inputs'!$C$16-'Hidden inputs'!$B$16)*'Hidden inputs'!$D$16+('Hidden inputs'!$C$17-'Hidden inputs'!$B$17)*'Hidden inputs'!$D$17+(FD234-'Hidden inputs'!$B$18)*'Hidden inputs'!$D$18))</f>
        <v/>
      </c>
      <c r="FF234" s="10" t="str">
        <f t="shared" ca="1" si="9721"/>
        <v/>
      </c>
      <c r="FG234" s="5" t="str">
        <f t="shared" ca="1" si="9632"/>
        <v/>
      </c>
      <c r="FH234" s="5" t="str">
        <f t="shared" ca="1" si="9633"/>
        <v/>
      </c>
      <c r="FI234" s="5" t="str">
        <f ca="1">IF($B234="","",'Hidden inputs'!$D$11*EZ234+'Hidden inputs'!$E$11*FA234)</f>
        <v/>
      </c>
      <c r="FJ234" s="11" t="str">
        <f t="shared" ca="1" si="9539"/>
        <v/>
      </c>
      <c r="FK234" s="9" t="str">
        <f t="shared" ca="1" si="9634"/>
        <v/>
      </c>
      <c r="FL234" s="3" t="str">
        <f t="shared" ca="1" si="9635"/>
        <v/>
      </c>
      <c r="FM234" s="5" t="str" cm="1">
        <f t="array" aca="1" ref="FM234" ca="1">IF($B234="","",IF(FL234=0,0,IF(DD_Payment="",0,IF(FL234&lt;_xlfn.IFS(DD_Frequency="Monthly",1,DD_Frequency="Quarterly",IF(MONTH(FL$2)=1,1,IF(MONTH(FL$2)=4,1,IF(MONTH(FL$2)=7,1,IF(MONTH(FL$2)=10,1,0)))),DD_Frequency="Annually",IF(MONTH(FL$2)=1,1,0))*DD_Payment,FL234,_xlfn.IFS(DD_Frequency="Monthly",1,DD_Frequency="Quarterly",IF(MONTH(FL$2)=1,1,IF(MONTH(FL$2)=4,1,IF(MONTH(FL$2)=7,1,IF(MONTH(FL$2)=10,1,0)))),DD_Frequency="Annually",IF(MONTH(FL$2)=1,1,0))*DD_Payment))))</f>
        <v/>
      </c>
      <c r="FN234" s="3" t="str">
        <f t="shared" ref="FN234" ca="1" si="11405">IF($B234="","",IF(FL234&gt;FM234,(FL234-FM234/2)*(rate_A*(FN$1/365)),0))</f>
        <v/>
      </c>
      <c r="FO234" s="3" t="str">
        <f t="shared" ca="1" si="9723"/>
        <v/>
      </c>
      <c r="FP234" s="3" t="str">
        <f t="shared" ref="FP234" ca="1" si="11406">IF($B234="","",FA234*(1+rate_A*FN$1/365))</f>
        <v/>
      </c>
      <c r="FQ234" s="3" t="str">
        <f t="shared" ref="FQ234" ca="1" si="11407">IF($B234="","",FB234*(1+rate_A*FN$1/365))</f>
        <v/>
      </c>
      <c r="FR234" s="3" t="str">
        <f t="shared" ref="FR234" ca="1" si="11408">IF($B234="","",FC234*(1+rate_joint*FN$1/365))</f>
        <v/>
      </c>
      <c r="FS234" s="5" t="str">
        <f t="shared" ca="1" si="9727"/>
        <v/>
      </c>
      <c r="FT234" s="5" t="str" cm="1">
        <f t="array" aca="1" ref="FT234" ca="1">IF(FS234="","",_xlfn.IFS(FS234&lt;='Hidden inputs'!$C$15,FS234*'Hidden inputs'!$D$15,FS234&lt;='Hidden inputs'!$C$16,'Hidden inputs'!$C$15*'Hidden inputs'!$D$15+(FS234-'Hidden inputs'!$B$16)*'Hidden inputs'!$D$16,FS234&lt;='Hidden inputs'!$C$17,'Hidden inputs'!$C$15*'Hidden inputs'!$D$15+('Hidden inputs'!$C$16-'Hidden inputs'!$B$16)*'Hidden inputs'!$D$16+(FS234-'Hidden inputs'!$B$17)*'Hidden inputs'!$D$17,FS234&gt;'Hidden inputs'!$B$18,'Hidden inputs'!$C$15*'Hidden inputs'!$D$15+('Hidden inputs'!$C$16-'Hidden inputs'!$B$16)*'Hidden inputs'!$D$16+('Hidden inputs'!$C$17-'Hidden inputs'!$B$17)*'Hidden inputs'!$D$17+(FS234-'Hidden inputs'!$B$18)*'Hidden inputs'!$D$18))</f>
        <v/>
      </c>
      <c r="FU234" s="10" t="str">
        <f t="shared" ca="1" si="9728"/>
        <v/>
      </c>
      <c r="FV234" s="5" t="str">
        <f t="shared" ca="1" si="9640"/>
        <v/>
      </c>
      <c r="FW234" s="5" t="str">
        <f t="shared" ca="1" si="9641"/>
        <v/>
      </c>
      <c r="FX234" s="5" t="str">
        <f ca="1">IF($B234="","",'Hidden inputs'!$D$11*FO234+'Hidden inputs'!$E$11*FP234)</f>
        <v/>
      </c>
      <c r="FY234" s="11" t="str">
        <f t="shared" ca="1" si="9544"/>
        <v/>
      </c>
      <c r="FZ234" s="9" t="str">
        <f t="shared" ca="1" si="9642"/>
        <v/>
      </c>
      <c r="GA234" s="5" t="str">
        <f t="shared" ca="1" si="9643"/>
        <v/>
      </c>
      <c r="GB234" s="5" t="str">
        <f t="shared" ca="1" si="9644"/>
        <v/>
      </c>
      <c r="GC234" s="5" t="str">
        <f t="shared" ca="1" si="9545"/>
        <v/>
      </c>
      <c r="GD234" s="5" t="str">
        <f t="shared" ca="1" si="9546"/>
        <v/>
      </c>
    </row>
    <row r="235" spans="1:186" x14ac:dyDescent="0.35">
      <c r="A235" s="2"/>
      <c r="B235" s="6" t="str">
        <f t="shared" ca="1" si="9547"/>
        <v/>
      </c>
      <c r="C235" s="5" t="str">
        <f t="shared" ca="1" si="9645"/>
        <v/>
      </c>
      <c r="D235" s="5" t="str" cm="1">
        <f t="array" aca="1" ref="D235" ca="1">IF($B235="","",IF(C235=0,0,IF(DD_Payment="",0,IF(C235&lt;_xlfn.IFS(DD_Frequency="Monthly",1,DD_Frequency="Quarterly",IF(MONTH(C$2)=1,1,IF(MONTH(C$2)=4,1,IF(MONTH(C$2)=7,1,IF(MONTH(C$2)=10,1,0)))),DD_Frequency="Annually",IF(MONTH(C$2)=1,1,0))*DD_Payment,C235,_xlfn.IFS(DD_Frequency="Monthly",1,DD_Frequency="Quarterly",IF(MONTH(C$2)=1,1,IF(MONTH(C$2)=4,1,IF(MONTH(C$2)=7,1,IF(MONTH(C$2)=10,1,0)))),DD_Frequency="Annually",IF(MONTH(C$2)=1,1,0))*DD_Payment))))</f>
        <v/>
      </c>
      <c r="E235" s="5" t="str">
        <f t="shared" ref="E235" ca="1" si="11409">IF(B235="","",IF(C235&gt;D235,(C235-D235/2)*(rate_A*(E$1/365)),0))</f>
        <v/>
      </c>
      <c r="F235" s="5" t="str">
        <f t="shared" ca="1" si="9549"/>
        <v/>
      </c>
      <c r="G235" s="5" t="str">
        <f t="shared" ref="G235" ca="1" si="11410">IF(B235="","",G234*(1+rate_A*E$1/365))</f>
        <v/>
      </c>
      <c r="H235" s="5" t="str">
        <f t="shared" ref="H235" ca="1" si="11411">IF(B235="","",H234*(1+rate_A*E$1/365))</f>
        <v/>
      </c>
      <c r="I235" s="5" t="str">
        <f t="shared" ref="I235" ca="1" si="11412">IF(B235="","",I234*(1+rate_joint*E$1/365))</f>
        <v/>
      </c>
      <c r="J235" s="5" t="str">
        <f t="shared" ca="1" si="9650"/>
        <v/>
      </c>
      <c r="K235" s="5" t="str" cm="1">
        <f t="array" aca="1" ref="K235" ca="1">IF(J235="","",_xlfn.IFS(J235&lt;='Hidden inputs'!$C$15,J235*'Hidden inputs'!$D$15,J235&lt;='Hidden inputs'!$C$16,'Hidden inputs'!$C$15*'Hidden inputs'!$D$15+(J235-'Hidden inputs'!$B$16)*'Hidden inputs'!$D$16,J235&lt;='Hidden inputs'!$C$17,'Hidden inputs'!$C$15*'Hidden inputs'!$D$15+('Hidden inputs'!$C$16-'Hidden inputs'!$B$16)*'Hidden inputs'!$D$16+(J235-'Hidden inputs'!$B$17)*'Hidden inputs'!$D$17,J235&gt;'Hidden inputs'!$B$18,'Hidden inputs'!$C$15*'Hidden inputs'!$D$15+('Hidden inputs'!$C$16-'Hidden inputs'!$B$16)*'Hidden inputs'!$D$16+('Hidden inputs'!$C$17-'Hidden inputs'!$B$17)*'Hidden inputs'!$D$17+(J235-'Hidden inputs'!$B$18)*'Hidden inputs'!$D$18))</f>
        <v/>
      </c>
      <c r="L235" s="11" t="str">
        <f t="shared" ca="1" si="9651"/>
        <v/>
      </c>
      <c r="M235" s="5" t="str">
        <f t="shared" ca="1" si="9553"/>
        <v/>
      </c>
      <c r="N235" s="5" t="str">
        <f t="shared" ca="1" si="9554"/>
        <v/>
      </c>
      <c r="O235" s="5" t="str">
        <f ca="1">IF(B235="","",'Hidden inputs'!$D$11*F235+'Hidden inputs'!$E$11*G235)</f>
        <v/>
      </c>
      <c r="P235" s="11" t="str">
        <f t="shared" ca="1" si="9488"/>
        <v/>
      </c>
      <c r="Q235" s="20" t="str">
        <f t="shared" ca="1" si="9489"/>
        <v/>
      </c>
      <c r="R235" s="3" t="str">
        <f t="shared" ca="1" si="9555"/>
        <v/>
      </c>
      <c r="S235" s="5" t="str" cm="1">
        <f t="array" aca="1" ref="S235" ca="1">IF($B235="","",IF(R235=0,0,IF(DD_Payment="",0,IF(R235&lt;_xlfn.IFS(DD_Frequency="Monthly",1,DD_Frequency="Quarterly",IF(MONTH(R$2)=1,1,IF(MONTH(R$2)=4,1,IF(MONTH(R$2)=7,1,IF(MONTH(R$2)=10,1,0)))),DD_Frequency="Annually",IF(MONTH(R$2)=1,1,0))*DD_Payment,R235,_xlfn.IFS(DD_Frequency="Monthly",1,DD_Frequency="Quarterly",IF(MONTH(R$2)=1,1,IF(MONTH(R$2)=4,1,IF(MONTH(R$2)=7,1,IF(MONTH(R$2)=10,1,0)))),DD_Frequency="Annually",IF(MONTH(R$2)=1,1,0))*DD_Payment))))</f>
        <v/>
      </c>
      <c r="T235" s="3" t="str">
        <f t="shared" ref="T235" ca="1" si="11413">IF(B235="","",IF(R235&gt;S235,(R235-S235/2)*(rate_A*((T$1+A235)/365)),0))</f>
        <v/>
      </c>
      <c r="U235" s="3" t="str">
        <f t="shared" ca="1" si="9557"/>
        <v/>
      </c>
      <c r="V235" s="3" t="str">
        <f t="shared" ref="V235" ca="1" si="11414">IF(B235="","",G235*(1+rate_A*(T$1+A235)/365))</f>
        <v/>
      </c>
      <c r="W235" s="3" t="str">
        <f t="shared" ref="W235" ca="1" si="11415">IF(B235="","",H235*(1+rate_A*(T$1+A235)/365))</f>
        <v/>
      </c>
      <c r="X235" s="3" t="str">
        <f t="shared" ref="X235" ca="1" si="11416">IF(B235="","",I235*(1+rate_joint*(T$1+A235)/365))</f>
        <v/>
      </c>
      <c r="Y235" s="5" t="str">
        <f t="shared" ca="1" si="9656"/>
        <v/>
      </c>
      <c r="Z235" s="5" t="str" cm="1">
        <f t="array" aca="1" ref="Z235" ca="1">IF(Y235="","",_xlfn.IFS(Y235&lt;='Hidden inputs'!$C$15,Y235*'Hidden inputs'!$D$15,Y235&lt;='Hidden inputs'!$C$16,'Hidden inputs'!$C$15*'Hidden inputs'!$D$15+(Y235-'Hidden inputs'!$B$16)*'Hidden inputs'!$D$16,Y235&lt;='Hidden inputs'!$C$17,'Hidden inputs'!$C$15*'Hidden inputs'!$D$15+('Hidden inputs'!$C$16-'Hidden inputs'!$B$16)*'Hidden inputs'!$D$16+(Y235-'Hidden inputs'!$B$17)*'Hidden inputs'!$D$17,Y235&gt;'Hidden inputs'!$B$18,'Hidden inputs'!$C$15*'Hidden inputs'!$D$15+('Hidden inputs'!$C$16-'Hidden inputs'!$B$16)*'Hidden inputs'!$D$16+('Hidden inputs'!$C$17-'Hidden inputs'!$B$17)*'Hidden inputs'!$D$17+(Y235-'Hidden inputs'!$B$18)*'Hidden inputs'!$D$18))</f>
        <v/>
      </c>
      <c r="AA235" s="10" t="str">
        <f t="shared" ca="1" si="9657"/>
        <v/>
      </c>
      <c r="AB235" s="5" t="str">
        <f t="shared" ca="1" si="9561"/>
        <v/>
      </c>
      <c r="AC235" s="5" t="str">
        <f t="shared" ca="1" si="9658"/>
        <v/>
      </c>
      <c r="AD235" s="5" t="str">
        <f ca="1">IF(B235="","",'Hidden inputs'!$D$11*U235+'Hidden inputs'!$E$11*V235)</f>
        <v/>
      </c>
      <c r="AE235" s="11" t="str">
        <f t="shared" ca="1" si="9494"/>
        <v/>
      </c>
      <c r="AF235" s="9" t="str">
        <f t="shared" ca="1" si="9562"/>
        <v/>
      </c>
      <c r="AG235" s="3" t="str">
        <f t="shared" ca="1" si="9563"/>
        <v/>
      </c>
      <c r="AH235" s="5" t="str" cm="1">
        <f t="array" aca="1" ref="AH235" ca="1">IF($B235="","",IF(AG235=0,0,IF(DD_Payment="",0,IF(AG235&lt;_xlfn.IFS(DD_Frequency="Monthly",1,DD_Frequency="Quarterly",IF(MONTH(AG$2)=1,1,IF(MONTH(AG$2)=4,1,IF(MONTH(AG$2)=7,1,IF(MONTH(AG$2)=10,1,0)))),DD_Frequency="Annually",IF(MONTH(AG$2)=1,1,0))*DD_Payment,AG235,_xlfn.IFS(DD_Frequency="Monthly",1,DD_Frequency="Quarterly",IF(MONTH(AG$2)=1,1,IF(MONTH(AG$2)=4,1,IF(MONTH(AG$2)=7,1,IF(MONTH(AG$2)=10,1,0)))),DD_Frequency="Annually",IF(MONTH(AG$2)=1,1,0))*DD_Payment))))</f>
        <v/>
      </c>
      <c r="AI235" s="3" t="str">
        <f t="shared" ref="AI235" ca="1" si="11417">IF($B235="","",IF(AG235&gt;AH235,(AG235-AH235/2)*(rate_A*(AI$1/365)),0))</f>
        <v/>
      </c>
      <c r="AJ235" s="3" t="str">
        <f t="shared" ca="1" si="9660"/>
        <v/>
      </c>
      <c r="AK235" s="3" t="str">
        <f t="shared" ref="AK235" ca="1" si="11418">IF($B235="","",V235*(1+rate_A*AI$1/365))</f>
        <v/>
      </c>
      <c r="AL235" s="3" t="str">
        <f t="shared" ref="AL235" ca="1" si="11419">IF($B235="","",W235*(1+rate_A*AI$1/365))</f>
        <v/>
      </c>
      <c r="AM235" s="3" t="str">
        <f t="shared" ref="AM235" ca="1" si="11420">IF($B235="","",X235*(1+rate_joint*AI$1/365))</f>
        <v/>
      </c>
      <c r="AN235" s="5" t="str">
        <f t="shared" ca="1" si="9664"/>
        <v/>
      </c>
      <c r="AO235" s="5" t="str" cm="1">
        <f t="array" aca="1" ref="AO235" ca="1">IF(AN235="","",_xlfn.IFS(AN235&lt;='Hidden inputs'!$C$15,AN235*'Hidden inputs'!$D$15,AN235&lt;='Hidden inputs'!$C$16,'Hidden inputs'!$C$15*'Hidden inputs'!$D$15+(AN235-'Hidden inputs'!$B$16)*'Hidden inputs'!$D$16,AN235&lt;='Hidden inputs'!$C$17,'Hidden inputs'!$C$15*'Hidden inputs'!$D$15+('Hidden inputs'!$C$16-'Hidden inputs'!$B$16)*'Hidden inputs'!$D$16+(AN235-'Hidden inputs'!$B$17)*'Hidden inputs'!$D$17,AN235&gt;'Hidden inputs'!$B$18,'Hidden inputs'!$C$15*'Hidden inputs'!$D$15+('Hidden inputs'!$C$16-'Hidden inputs'!$B$16)*'Hidden inputs'!$D$16+('Hidden inputs'!$C$17-'Hidden inputs'!$B$17)*'Hidden inputs'!$D$17+(AN235-'Hidden inputs'!$B$18)*'Hidden inputs'!$D$18))</f>
        <v/>
      </c>
      <c r="AP235" s="10" t="str">
        <f t="shared" ca="1" si="9665"/>
        <v/>
      </c>
      <c r="AQ235" s="5" t="str">
        <f t="shared" ca="1" si="9568"/>
        <v/>
      </c>
      <c r="AR235" s="5" t="str">
        <f t="shared" ca="1" si="9569"/>
        <v/>
      </c>
      <c r="AS235" s="5" t="str">
        <f ca="1">IF($B235="","",'Hidden inputs'!$D$11*AJ235+'Hidden inputs'!$E$11*AK235)</f>
        <v/>
      </c>
      <c r="AT235" s="11" t="str">
        <f t="shared" ca="1" si="9499"/>
        <v/>
      </c>
      <c r="AU235" s="9" t="str">
        <f t="shared" ca="1" si="9570"/>
        <v/>
      </c>
      <c r="AV235" s="3" t="str">
        <f t="shared" ca="1" si="9571"/>
        <v/>
      </c>
      <c r="AW235" s="5" t="str" cm="1">
        <f t="array" aca="1" ref="AW235" ca="1">IF($B235="","",IF(AV235=0,0,IF(DD_Payment="",0,IF(AV235&lt;_xlfn.IFS(DD_Frequency="Monthly",1,DD_Frequency="Quarterly",IF(MONTH(AV$2)=1,1,IF(MONTH(AV$2)=4,1,IF(MONTH(AV$2)=7,1,IF(MONTH(AV$2)=10,1,0)))),DD_Frequency="Annually",IF(MONTH(AV$2)=1,1,0))*DD_Payment,AV235,_xlfn.IFS(DD_Frequency="Monthly",1,DD_Frequency="Quarterly",IF(MONTH(AV$2)=1,1,IF(MONTH(AV$2)=4,1,IF(MONTH(AV$2)=7,1,IF(MONTH(AV$2)=10,1,0)))),DD_Frequency="Annually",IF(MONTH(AV$2)=1,1,0))*DD_Payment))))</f>
        <v/>
      </c>
      <c r="AX235" s="3" t="str">
        <f t="shared" ref="AX235" ca="1" si="11421">IF($B235="","",IF(AV235&gt;AW235,(AV235-AW235/2)*(rate_A*(AX$1/365)),0))</f>
        <v/>
      </c>
      <c r="AY235" s="3" t="str">
        <f t="shared" ca="1" si="9667"/>
        <v/>
      </c>
      <c r="AZ235" s="3" t="str">
        <f t="shared" ref="AZ235" ca="1" si="11422">IF($B235="","",AK235*(1+rate_A*AX$1/365))</f>
        <v/>
      </c>
      <c r="BA235" s="3" t="str">
        <f t="shared" ref="BA235" ca="1" si="11423">IF($B235="","",AL235*(1+rate_A*AX$1/365))</f>
        <v/>
      </c>
      <c r="BB235" s="3" t="str">
        <f t="shared" ref="BB235" ca="1" si="11424">IF($B235="","",AM235*(1+rate_joint*AX$1/365))</f>
        <v/>
      </c>
      <c r="BC235" s="5" t="str">
        <f t="shared" ca="1" si="9671"/>
        <v/>
      </c>
      <c r="BD235" s="5" t="str" cm="1">
        <f t="array" aca="1" ref="BD235" ca="1">IF(BC235="","",_xlfn.IFS(BC235&lt;='Hidden inputs'!$C$15,BC235*'Hidden inputs'!$D$15,BC235&lt;='Hidden inputs'!$C$16,'Hidden inputs'!$C$15*'Hidden inputs'!$D$15+(BC235-'Hidden inputs'!$B$16)*'Hidden inputs'!$D$16,BC235&lt;='Hidden inputs'!$C$17,'Hidden inputs'!$C$15*'Hidden inputs'!$D$15+('Hidden inputs'!$C$16-'Hidden inputs'!$B$16)*'Hidden inputs'!$D$16+(BC235-'Hidden inputs'!$B$17)*'Hidden inputs'!$D$17,BC235&gt;'Hidden inputs'!$B$18,'Hidden inputs'!$C$15*'Hidden inputs'!$D$15+('Hidden inputs'!$C$16-'Hidden inputs'!$B$16)*'Hidden inputs'!$D$16+('Hidden inputs'!$C$17-'Hidden inputs'!$B$17)*'Hidden inputs'!$D$17+(BC235-'Hidden inputs'!$B$18)*'Hidden inputs'!$D$18))</f>
        <v/>
      </c>
      <c r="BE235" s="10" t="str">
        <f t="shared" ca="1" si="9672"/>
        <v/>
      </c>
      <c r="BF235" s="5" t="str">
        <f t="shared" ca="1" si="9576"/>
        <v/>
      </c>
      <c r="BG235" s="5" t="str">
        <f t="shared" ca="1" si="9577"/>
        <v/>
      </c>
      <c r="BH235" s="5" t="str">
        <f ca="1">IF($B235="","",'Hidden inputs'!$D$11*AY235+'Hidden inputs'!$E$11*AZ235)</f>
        <v/>
      </c>
      <c r="BI235" s="11" t="str">
        <f t="shared" ca="1" si="9504"/>
        <v/>
      </c>
      <c r="BJ235" s="9" t="str">
        <f t="shared" ca="1" si="9578"/>
        <v/>
      </c>
      <c r="BK235" s="3" t="str">
        <f t="shared" ca="1" si="9579"/>
        <v/>
      </c>
      <c r="BL235" s="5" t="str" cm="1">
        <f t="array" aca="1" ref="BL235" ca="1">IF($B235="","",IF(BK235=0,0,IF(DD_Payment="",0,IF(BK235&lt;_xlfn.IFS(DD_Frequency="Monthly",1,DD_Frequency="Quarterly",IF(MONTH(BK$2)=1,1,IF(MONTH(BK$2)=4,1,IF(MONTH(BK$2)=7,1,IF(MONTH(BK$2)=10,1,0)))),DD_Frequency="Annually",IF(MONTH(BK$2)=1,1,0))*DD_Payment,BK235,_xlfn.IFS(DD_Frequency="Monthly",1,DD_Frequency="Quarterly",IF(MONTH(BK$2)=1,1,IF(MONTH(BK$2)=4,1,IF(MONTH(BK$2)=7,1,IF(MONTH(BK$2)=10,1,0)))),DD_Frequency="Annually",IF(MONTH(BK$2)=1,1,0))*DD_Payment))))</f>
        <v/>
      </c>
      <c r="BM235" s="3" t="str">
        <f t="shared" ref="BM235" ca="1" si="11425">IF($B235="","",IF(BK235&gt;BL235,(BK235-BL235/2)*(rate_A*(BM$1/365)),0))</f>
        <v/>
      </c>
      <c r="BN235" s="3" t="str">
        <f t="shared" ca="1" si="9674"/>
        <v/>
      </c>
      <c r="BO235" s="3" t="str">
        <f t="shared" ref="BO235" ca="1" si="11426">IF($B235="","",AZ235*(1+rate_A*BM$1/365))</f>
        <v/>
      </c>
      <c r="BP235" s="3" t="str">
        <f t="shared" ref="BP235" ca="1" si="11427">IF($B235="","",BA235*(1+rate_A*BM$1/365))</f>
        <v/>
      </c>
      <c r="BQ235" s="3" t="str">
        <f t="shared" ref="BQ235" ca="1" si="11428">IF($B235="","",BB235*(1+rate_joint*BM$1/365))</f>
        <v/>
      </c>
      <c r="BR235" s="5" t="str">
        <f t="shared" ca="1" si="9678"/>
        <v/>
      </c>
      <c r="BS235" s="5" t="str" cm="1">
        <f t="array" aca="1" ref="BS235" ca="1">IF(BR235="","",_xlfn.IFS(BR235&lt;='Hidden inputs'!$C$15,BR235*'Hidden inputs'!$D$15,BR235&lt;='Hidden inputs'!$C$16,'Hidden inputs'!$C$15*'Hidden inputs'!$D$15+(BR235-'Hidden inputs'!$B$16)*'Hidden inputs'!$D$16,BR235&lt;='Hidden inputs'!$C$17,'Hidden inputs'!$C$15*'Hidden inputs'!$D$15+('Hidden inputs'!$C$16-'Hidden inputs'!$B$16)*'Hidden inputs'!$D$16+(BR235-'Hidden inputs'!$B$17)*'Hidden inputs'!$D$17,BR235&gt;'Hidden inputs'!$B$18,'Hidden inputs'!$C$15*'Hidden inputs'!$D$15+('Hidden inputs'!$C$16-'Hidden inputs'!$B$16)*'Hidden inputs'!$D$16+('Hidden inputs'!$C$17-'Hidden inputs'!$B$17)*'Hidden inputs'!$D$17+(BR235-'Hidden inputs'!$B$18)*'Hidden inputs'!$D$18))</f>
        <v/>
      </c>
      <c r="BT235" s="10" t="str">
        <f t="shared" ca="1" si="9679"/>
        <v/>
      </c>
      <c r="BU235" s="5" t="str">
        <f t="shared" ca="1" si="9584"/>
        <v/>
      </c>
      <c r="BV235" s="5" t="str">
        <f t="shared" ca="1" si="9585"/>
        <v/>
      </c>
      <c r="BW235" s="5" t="str">
        <f ca="1">IF($B235="","",'Hidden inputs'!$D$11*BN235+'Hidden inputs'!$E$11*BO235)</f>
        <v/>
      </c>
      <c r="BX235" s="11" t="str">
        <f t="shared" ca="1" si="9509"/>
        <v/>
      </c>
      <c r="BY235" s="9" t="str">
        <f t="shared" ca="1" si="9586"/>
        <v/>
      </c>
      <c r="BZ235" s="3" t="str">
        <f t="shared" ca="1" si="9587"/>
        <v/>
      </c>
      <c r="CA235" s="5" t="str" cm="1">
        <f t="array" aca="1" ref="CA235" ca="1">IF($B235="","",IF(BZ235=0,0,IF(DD_Payment="",0,IF(BZ235&lt;_xlfn.IFS(DD_Frequency="Monthly",1,DD_Frequency="Quarterly",IF(MONTH(BZ$2)=1,1,IF(MONTH(BZ$2)=4,1,IF(MONTH(BZ$2)=7,1,IF(MONTH(BZ$2)=10,1,0)))),DD_Frequency="Annually",IF(MONTH(BZ$2)=1,1,0))*DD_Payment,BZ235,_xlfn.IFS(DD_Frequency="Monthly",1,DD_Frequency="Quarterly",IF(MONTH(BZ$2)=1,1,IF(MONTH(BZ$2)=4,1,IF(MONTH(BZ$2)=7,1,IF(MONTH(BZ$2)=10,1,0)))),DD_Frequency="Annually",IF(MONTH(BZ$2)=1,1,0))*DD_Payment))))</f>
        <v/>
      </c>
      <c r="CB235" s="3" t="str">
        <f t="shared" ref="CB235" ca="1" si="11429">IF($B235="","",IF(BZ235&gt;CA235,(BZ235-CA235/2)*(rate_A*(CB$1/365)),0))</f>
        <v/>
      </c>
      <c r="CC235" s="3" t="str">
        <f t="shared" ca="1" si="9681"/>
        <v/>
      </c>
      <c r="CD235" s="3" t="str">
        <f t="shared" ref="CD235" ca="1" si="11430">IF($B235="","",BO235*(1+rate_A*CB$1/365))</f>
        <v/>
      </c>
      <c r="CE235" s="3" t="str">
        <f t="shared" ref="CE235" ca="1" si="11431">IF($B235="","",BP235*(1+rate_A*CB$1/365))</f>
        <v/>
      </c>
      <c r="CF235" s="3" t="str">
        <f t="shared" ref="CF235" ca="1" si="11432">IF($B235="","",BQ235*(1+rate_joint*CB$1/365))</f>
        <v/>
      </c>
      <c r="CG235" s="5" t="str">
        <f t="shared" ca="1" si="9685"/>
        <v/>
      </c>
      <c r="CH235" s="5" t="str" cm="1">
        <f t="array" aca="1" ref="CH235" ca="1">IF(CG235="","",_xlfn.IFS(CG235&lt;='Hidden inputs'!$C$15,CG235*'Hidden inputs'!$D$15,CG235&lt;='Hidden inputs'!$C$16,'Hidden inputs'!$C$15*'Hidden inputs'!$D$15+(CG235-'Hidden inputs'!$B$16)*'Hidden inputs'!$D$16,CG235&lt;='Hidden inputs'!$C$17,'Hidden inputs'!$C$15*'Hidden inputs'!$D$15+('Hidden inputs'!$C$16-'Hidden inputs'!$B$16)*'Hidden inputs'!$D$16+(CG235-'Hidden inputs'!$B$17)*'Hidden inputs'!$D$17,CG235&gt;'Hidden inputs'!$B$18,'Hidden inputs'!$C$15*'Hidden inputs'!$D$15+('Hidden inputs'!$C$16-'Hidden inputs'!$B$16)*'Hidden inputs'!$D$16+('Hidden inputs'!$C$17-'Hidden inputs'!$B$17)*'Hidden inputs'!$D$17+(CG235-'Hidden inputs'!$B$18)*'Hidden inputs'!$D$18))</f>
        <v/>
      </c>
      <c r="CI235" s="10" t="str">
        <f t="shared" ca="1" si="9686"/>
        <v/>
      </c>
      <c r="CJ235" s="5" t="str">
        <f t="shared" ca="1" si="9592"/>
        <v/>
      </c>
      <c r="CK235" s="5" t="str">
        <f t="shared" ca="1" si="9593"/>
        <v/>
      </c>
      <c r="CL235" s="5" t="str">
        <f ca="1">IF($B235="","",'Hidden inputs'!$D$11*CC235+'Hidden inputs'!$E$11*CD235)</f>
        <v/>
      </c>
      <c r="CM235" s="11" t="str">
        <f t="shared" ca="1" si="9514"/>
        <v/>
      </c>
      <c r="CN235" s="9" t="str">
        <f t="shared" ca="1" si="9594"/>
        <v/>
      </c>
      <c r="CO235" s="3" t="str">
        <f t="shared" ca="1" si="9595"/>
        <v/>
      </c>
      <c r="CP235" s="5" t="str" cm="1">
        <f t="array" aca="1" ref="CP235" ca="1">IF($B235="","",IF(CO235=0,0,IF(DD_Payment="",0,IF(CO235&lt;_xlfn.IFS(DD_Frequency="Monthly",1,DD_Frequency="Quarterly",IF(MONTH(CO$2)=1,1,IF(MONTH(CO$2)=4,1,IF(MONTH(CO$2)=7,1,IF(MONTH(CO$2)=10,1,0)))),DD_Frequency="Annually",IF(MONTH(CO$2)=1,1,0))*DD_Payment,CO235,_xlfn.IFS(DD_Frequency="Monthly",1,DD_Frequency="Quarterly",IF(MONTH(CO$2)=1,1,IF(MONTH(CO$2)=4,1,IF(MONTH(CO$2)=7,1,IF(MONTH(CO$2)=10,1,0)))),DD_Frequency="Annually",IF(MONTH(CO$2)=1,1,0))*DD_Payment))))</f>
        <v/>
      </c>
      <c r="CQ235" s="3" t="str">
        <f t="shared" ref="CQ235" ca="1" si="11433">IF($B235="","",IF(CO235&gt;CP235,(CO235-CP235/2)*(rate_A*(CQ$1/365)),0))</f>
        <v/>
      </c>
      <c r="CR235" s="3" t="str">
        <f t="shared" ca="1" si="9688"/>
        <v/>
      </c>
      <c r="CS235" s="3" t="str">
        <f t="shared" ref="CS235" ca="1" si="11434">IF($B235="","",CD235*(1+rate_A*CQ$1/365))</f>
        <v/>
      </c>
      <c r="CT235" s="3" t="str">
        <f t="shared" ref="CT235" ca="1" si="11435">IF($B235="","",CE235*(1+rate_A*CQ$1/365))</f>
        <v/>
      </c>
      <c r="CU235" s="3" t="str">
        <f t="shared" ref="CU235" ca="1" si="11436">IF($B235="","",CF235*(1+rate_joint*CQ$1/365))</f>
        <v/>
      </c>
      <c r="CV235" s="5" t="str">
        <f t="shared" ca="1" si="9692"/>
        <v/>
      </c>
      <c r="CW235" s="5" t="str" cm="1">
        <f t="array" aca="1" ref="CW235" ca="1">IF(CV235="","",_xlfn.IFS(CV235&lt;='Hidden inputs'!$C$15,CV235*'Hidden inputs'!$D$15,CV235&lt;='Hidden inputs'!$C$16,'Hidden inputs'!$C$15*'Hidden inputs'!$D$15+(CV235-'Hidden inputs'!$B$16)*'Hidden inputs'!$D$16,CV235&lt;='Hidden inputs'!$C$17,'Hidden inputs'!$C$15*'Hidden inputs'!$D$15+('Hidden inputs'!$C$16-'Hidden inputs'!$B$16)*'Hidden inputs'!$D$16+(CV235-'Hidden inputs'!$B$17)*'Hidden inputs'!$D$17,CV235&gt;'Hidden inputs'!$B$18,'Hidden inputs'!$C$15*'Hidden inputs'!$D$15+('Hidden inputs'!$C$16-'Hidden inputs'!$B$16)*'Hidden inputs'!$D$16+('Hidden inputs'!$C$17-'Hidden inputs'!$B$17)*'Hidden inputs'!$D$17+(CV235-'Hidden inputs'!$B$18)*'Hidden inputs'!$D$18))</f>
        <v/>
      </c>
      <c r="CX235" s="10" t="str">
        <f t="shared" ca="1" si="9693"/>
        <v/>
      </c>
      <c r="CY235" s="5" t="str">
        <f t="shared" ca="1" si="9600"/>
        <v/>
      </c>
      <c r="CZ235" s="5" t="str">
        <f t="shared" ca="1" si="9601"/>
        <v/>
      </c>
      <c r="DA235" s="5" t="str">
        <f ca="1">IF($B235="","",'Hidden inputs'!$D$11*CR235+'Hidden inputs'!$E$11*CS235)</f>
        <v/>
      </c>
      <c r="DB235" s="11" t="str">
        <f t="shared" ca="1" si="9519"/>
        <v/>
      </c>
      <c r="DC235" s="9" t="str">
        <f t="shared" ca="1" si="9602"/>
        <v/>
      </c>
      <c r="DD235" s="3" t="str">
        <f t="shared" ca="1" si="9603"/>
        <v/>
      </c>
      <c r="DE235" s="5" t="str" cm="1">
        <f t="array" aca="1" ref="DE235" ca="1">IF($B235="","",IF(DD235=0,0,IF(DD_Payment="",0,IF(DD235&lt;_xlfn.IFS(DD_Frequency="Monthly",1,DD_Frequency="Quarterly",IF(MONTH(DD$2)=1,1,IF(MONTH(DD$2)=4,1,IF(MONTH(DD$2)=7,1,IF(MONTH(DD$2)=10,1,0)))),DD_Frequency="Annually",IF(MONTH(DD$2)=1,1,0))*DD_Payment,DD235,_xlfn.IFS(DD_Frequency="Monthly",1,DD_Frequency="Quarterly",IF(MONTH(DD$2)=1,1,IF(MONTH(DD$2)=4,1,IF(MONTH(DD$2)=7,1,IF(MONTH(DD$2)=10,1,0)))),DD_Frequency="Annually",IF(MONTH(DD$2)=1,1,0))*DD_Payment))))</f>
        <v/>
      </c>
      <c r="DF235" s="3" t="str">
        <f t="shared" ref="DF235" ca="1" si="11437">IF($B235="","",IF(DD235&gt;DE235,(DD235-DE235/2)*(rate_A*(DF$1/365)),0))</f>
        <v/>
      </c>
      <c r="DG235" s="3" t="str">
        <f t="shared" ca="1" si="9695"/>
        <v/>
      </c>
      <c r="DH235" s="3" t="str">
        <f t="shared" ref="DH235" ca="1" si="11438">IF($B235="","",CS235*(1+rate_A*DF$1/365))</f>
        <v/>
      </c>
      <c r="DI235" s="3" t="str">
        <f t="shared" ref="DI235" ca="1" si="11439">IF($B235="","",CT235*(1+rate_A*DF$1/365))</f>
        <v/>
      </c>
      <c r="DJ235" s="3" t="str">
        <f t="shared" ref="DJ235" ca="1" si="11440">IF($B235="","",CU235*(1+rate_joint*DF$1/365))</f>
        <v/>
      </c>
      <c r="DK235" s="5" t="str">
        <f t="shared" ca="1" si="9699"/>
        <v/>
      </c>
      <c r="DL235" s="5" t="str" cm="1">
        <f t="array" aca="1" ref="DL235" ca="1">IF(DK235="","",_xlfn.IFS(DK235&lt;='Hidden inputs'!$C$15,DK235*'Hidden inputs'!$D$15,DK235&lt;='Hidden inputs'!$C$16,'Hidden inputs'!$C$15*'Hidden inputs'!$D$15+(DK235-'Hidden inputs'!$B$16)*'Hidden inputs'!$D$16,DK235&lt;='Hidden inputs'!$C$17,'Hidden inputs'!$C$15*'Hidden inputs'!$D$15+('Hidden inputs'!$C$16-'Hidden inputs'!$B$16)*'Hidden inputs'!$D$16+(DK235-'Hidden inputs'!$B$17)*'Hidden inputs'!$D$17,DK235&gt;'Hidden inputs'!$B$18,'Hidden inputs'!$C$15*'Hidden inputs'!$D$15+('Hidden inputs'!$C$16-'Hidden inputs'!$B$16)*'Hidden inputs'!$D$16+('Hidden inputs'!$C$17-'Hidden inputs'!$B$17)*'Hidden inputs'!$D$17+(DK235-'Hidden inputs'!$B$18)*'Hidden inputs'!$D$18))</f>
        <v/>
      </c>
      <c r="DM235" s="10" t="str">
        <f t="shared" ca="1" si="9700"/>
        <v/>
      </c>
      <c r="DN235" s="5" t="str">
        <f t="shared" ca="1" si="9608"/>
        <v/>
      </c>
      <c r="DO235" s="5" t="str">
        <f t="shared" ca="1" si="9609"/>
        <v/>
      </c>
      <c r="DP235" s="5" t="str">
        <f ca="1">IF($B235="","",'Hidden inputs'!$D$11*DG235+'Hidden inputs'!$E$11*DH235)</f>
        <v/>
      </c>
      <c r="DQ235" s="11" t="str">
        <f t="shared" ca="1" si="9524"/>
        <v/>
      </c>
      <c r="DR235" s="9" t="str">
        <f t="shared" ca="1" si="9610"/>
        <v/>
      </c>
      <c r="DS235" s="3" t="str">
        <f t="shared" ca="1" si="9611"/>
        <v/>
      </c>
      <c r="DT235" s="5" t="str" cm="1">
        <f t="array" aca="1" ref="DT235" ca="1">IF($B235="","",IF(DS235=0,0,IF(DD_Payment="",0,IF(DS235&lt;_xlfn.IFS(DD_Frequency="Monthly",1,DD_Frequency="Quarterly",IF(MONTH(DS$2)=1,1,IF(MONTH(DS$2)=4,1,IF(MONTH(DS$2)=7,1,IF(MONTH(DS$2)=10,1,0)))),DD_Frequency="Annually",IF(MONTH(DS$2)=1,1,0))*DD_Payment,DS235,_xlfn.IFS(DD_Frequency="Monthly",1,DD_Frequency="Quarterly",IF(MONTH(DS$2)=1,1,IF(MONTH(DS$2)=4,1,IF(MONTH(DS$2)=7,1,IF(MONTH(DS$2)=10,1,0)))),DD_Frequency="Annually",IF(MONTH(DS$2)=1,1,0))*DD_Payment))))</f>
        <v/>
      </c>
      <c r="DU235" s="3" t="str">
        <f t="shared" ref="DU235" ca="1" si="11441">IF($B235="","",IF(DS235&gt;DT235,(DS235-DT235/2)*(rate_A*(DU$1/365)),0))</f>
        <v/>
      </c>
      <c r="DV235" s="3" t="str">
        <f t="shared" ca="1" si="9702"/>
        <v/>
      </c>
      <c r="DW235" s="3" t="str">
        <f t="shared" ref="DW235" ca="1" si="11442">IF($B235="","",DH235*(1+rate_A*DU$1/365))</f>
        <v/>
      </c>
      <c r="DX235" s="3" t="str">
        <f t="shared" ref="DX235" ca="1" si="11443">IF($B235="","",DI235*(1+rate_A*DU$1/365))</f>
        <v/>
      </c>
      <c r="DY235" s="3" t="str">
        <f t="shared" ref="DY235" ca="1" si="11444">IF($B235="","",DJ235*(1+rate_joint*DU$1/365))</f>
        <v/>
      </c>
      <c r="DZ235" s="5" t="str">
        <f t="shared" ca="1" si="9706"/>
        <v/>
      </c>
      <c r="EA235" s="5" t="str" cm="1">
        <f t="array" aca="1" ref="EA235" ca="1">IF(DZ235="","",_xlfn.IFS(DZ235&lt;='Hidden inputs'!$C$15,DZ235*'Hidden inputs'!$D$15,DZ235&lt;='Hidden inputs'!$C$16,'Hidden inputs'!$C$15*'Hidden inputs'!$D$15+(DZ235-'Hidden inputs'!$B$16)*'Hidden inputs'!$D$16,DZ235&lt;='Hidden inputs'!$C$17,'Hidden inputs'!$C$15*'Hidden inputs'!$D$15+('Hidden inputs'!$C$16-'Hidden inputs'!$B$16)*'Hidden inputs'!$D$16+(DZ235-'Hidden inputs'!$B$17)*'Hidden inputs'!$D$17,DZ235&gt;'Hidden inputs'!$B$18,'Hidden inputs'!$C$15*'Hidden inputs'!$D$15+('Hidden inputs'!$C$16-'Hidden inputs'!$B$16)*'Hidden inputs'!$D$16+('Hidden inputs'!$C$17-'Hidden inputs'!$B$17)*'Hidden inputs'!$D$17+(DZ235-'Hidden inputs'!$B$18)*'Hidden inputs'!$D$18))</f>
        <v/>
      </c>
      <c r="EB235" s="10" t="str">
        <f t="shared" ca="1" si="9707"/>
        <v/>
      </c>
      <c r="EC235" s="5" t="str">
        <f t="shared" ca="1" si="9616"/>
        <v/>
      </c>
      <c r="ED235" s="5" t="str">
        <f t="shared" ca="1" si="9617"/>
        <v/>
      </c>
      <c r="EE235" s="5" t="str">
        <f ca="1">IF($B235="","",'Hidden inputs'!$D$11*DV235+'Hidden inputs'!$E$11*DW235)</f>
        <v/>
      </c>
      <c r="EF235" s="11" t="str">
        <f t="shared" ca="1" si="9529"/>
        <v/>
      </c>
      <c r="EG235" s="9" t="str">
        <f t="shared" ca="1" si="9618"/>
        <v/>
      </c>
      <c r="EH235" s="3" t="str">
        <f t="shared" ca="1" si="9619"/>
        <v/>
      </c>
      <c r="EI235" s="5" t="str" cm="1">
        <f t="array" aca="1" ref="EI235" ca="1">IF($B235="","",IF(EH235=0,0,IF(DD_Payment="",0,IF(EH235&lt;_xlfn.IFS(DD_Frequency="Monthly",1,DD_Frequency="Quarterly",IF(MONTH(EH$2)=1,1,IF(MONTH(EH$2)=4,1,IF(MONTH(EH$2)=7,1,IF(MONTH(EH$2)=10,1,0)))),DD_Frequency="Annually",IF(MONTH(EH$2)=1,1,0))*DD_Payment,EH235,_xlfn.IFS(DD_Frequency="Monthly",1,DD_Frequency="Quarterly",IF(MONTH(EH$2)=1,1,IF(MONTH(EH$2)=4,1,IF(MONTH(EH$2)=7,1,IF(MONTH(EH$2)=10,1,0)))),DD_Frequency="Annually",IF(MONTH(EH$2)=1,1,0))*DD_Payment))))</f>
        <v/>
      </c>
      <c r="EJ235" s="3" t="str">
        <f t="shared" ref="EJ235" ca="1" si="11445">IF($B235="","",IF(EH235&gt;EI235,(EH235-EI235/2)*(rate_A*(EJ$1/365)),0))</f>
        <v/>
      </c>
      <c r="EK235" s="3" t="str">
        <f t="shared" ca="1" si="9709"/>
        <v/>
      </c>
      <c r="EL235" s="3" t="str">
        <f t="shared" ref="EL235" ca="1" si="11446">IF($B235="","",DW235*(1+rate_A*EJ$1/365))</f>
        <v/>
      </c>
      <c r="EM235" s="3" t="str">
        <f t="shared" ref="EM235" ca="1" si="11447">IF($B235="","",DX235*(1+rate_A*EJ$1/365))</f>
        <v/>
      </c>
      <c r="EN235" s="3" t="str">
        <f t="shared" ref="EN235" ca="1" si="11448">IF($B235="","",DY235*(1+rate_joint*EJ$1/365))</f>
        <v/>
      </c>
      <c r="EO235" s="5" t="str">
        <f t="shared" ca="1" si="9713"/>
        <v/>
      </c>
      <c r="EP235" s="5" t="str" cm="1">
        <f t="array" aca="1" ref="EP235" ca="1">IF(EO235="","",_xlfn.IFS(EO235&lt;='Hidden inputs'!$C$15,EO235*'Hidden inputs'!$D$15,EO235&lt;='Hidden inputs'!$C$16,'Hidden inputs'!$C$15*'Hidden inputs'!$D$15+(EO235-'Hidden inputs'!$B$16)*'Hidden inputs'!$D$16,EO235&lt;='Hidden inputs'!$C$17,'Hidden inputs'!$C$15*'Hidden inputs'!$D$15+('Hidden inputs'!$C$16-'Hidden inputs'!$B$16)*'Hidden inputs'!$D$16+(EO235-'Hidden inputs'!$B$17)*'Hidden inputs'!$D$17,EO235&gt;'Hidden inputs'!$B$18,'Hidden inputs'!$C$15*'Hidden inputs'!$D$15+('Hidden inputs'!$C$16-'Hidden inputs'!$B$16)*'Hidden inputs'!$D$16+('Hidden inputs'!$C$17-'Hidden inputs'!$B$17)*'Hidden inputs'!$D$17+(EO235-'Hidden inputs'!$B$18)*'Hidden inputs'!$D$18))</f>
        <v/>
      </c>
      <c r="EQ235" s="10" t="str">
        <f t="shared" ca="1" si="9714"/>
        <v/>
      </c>
      <c r="ER235" s="5" t="str">
        <f t="shared" ca="1" si="9624"/>
        <v/>
      </c>
      <c r="ES235" s="5" t="str">
        <f t="shared" ca="1" si="9625"/>
        <v/>
      </c>
      <c r="ET235" s="5" t="str">
        <f ca="1">IF($B235="","",'Hidden inputs'!$D$11*EK235+'Hidden inputs'!$E$11*EL235)</f>
        <v/>
      </c>
      <c r="EU235" s="11" t="str">
        <f t="shared" ca="1" si="9534"/>
        <v/>
      </c>
      <c r="EV235" s="9" t="str">
        <f t="shared" ca="1" si="9626"/>
        <v/>
      </c>
      <c r="EW235" s="3" t="str">
        <f t="shared" ca="1" si="9627"/>
        <v/>
      </c>
      <c r="EX235" s="5" t="str" cm="1">
        <f t="array" aca="1" ref="EX235" ca="1">IF($B235="","",IF(EW235=0,0,IF(DD_Payment="",0,IF(EW235&lt;_xlfn.IFS(DD_Frequency="Monthly",1,DD_Frequency="Quarterly",IF(MONTH(EW$2)=1,1,IF(MONTH(EW$2)=4,1,IF(MONTH(EW$2)=7,1,IF(MONTH(EW$2)=10,1,0)))),DD_Frequency="Annually",IF(MONTH(EW$2)=1,1,0))*DD_Payment,EW235,_xlfn.IFS(DD_Frequency="Monthly",1,DD_Frequency="Quarterly",IF(MONTH(EW$2)=1,1,IF(MONTH(EW$2)=4,1,IF(MONTH(EW$2)=7,1,IF(MONTH(EW$2)=10,1,0)))),DD_Frequency="Annually",IF(MONTH(EW$2)=1,1,0))*DD_Payment))))</f>
        <v/>
      </c>
      <c r="EY235" s="3" t="str">
        <f t="shared" ref="EY235" ca="1" si="11449">IF($B235="","",IF(EW235&gt;EX235,(EW235-EX235/2)*(rate_A*(EY$1/365)),0))</f>
        <v/>
      </c>
      <c r="EZ235" s="3" t="str">
        <f t="shared" ca="1" si="9716"/>
        <v/>
      </c>
      <c r="FA235" s="3" t="str">
        <f t="shared" ref="FA235" ca="1" si="11450">IF($B235="","",EL235*(1+rate_A*EY$1/365))</f>
        <v/>
      </c>
      <c r="FB235" s="3" t="str">
        <f t="shared" ref="FB235" ca="1" si="11451">IF($B235="","",EM235*(1+rate_A*EY$1/365))</f>
        <v/>
      </c>
      <c r="FC235" s="3" t="str">
        <f t="shared" ref="FC235" ca="1" si="11452">IF($B235="","",EN235*(1+rate_joint*EY$1/365))</f>
        <v/>
      </c>
      <c r="FD235" s="5" t="str">
        <f t="shared" ca="1" si="9720"/>
        <v/>
      </c>
      <c r="FE235" s="5" t="str" cm="1">
        <f t="array" aca="1" ref="FE235" ca="1">IF(FD235="","",_xlfn.IFS(FD235&lt;='Hidden inputs'!$C$15,FD235*'Hidden inputs'!$D$15,FD235&lt;='Hidden inputs'!$C$16,'Hidden inputs'!$C$15*'Hidden inputs'!$D$15+(FD235-'Hidden inputs'!$B$16)*'Hidden inputs'!$D$16,FD235&lt;='Hidden inputs'!$C$17,'Hidden inputs'!$C$15*'Hidden inputs'!$D$15+('Hidden inputs'!$C$16-'Hidden inputs'!$B$16)*'Hidden inputs'!$D$16+(FD235-'Hidden inputs'!$B$17)*'Hidden inputs'!$D$17,FD235&gt;'Hidden inputs'!$B$18,'Hidden inputs'!$C$15*'Hidden inputs'!$D$15+('Hidden inputs'!$C$16-'Hidden inputs'!$B$16)*'Hidden inputs'!$D$16+('Hidden inputs'!$C$17-'Hidden inputs'!$B$17)*'Hidden inputs'!$D$17+(FD235-'Hidden inputs'!$B$18)*'Hidden inputs'!$D$18))</f>
        <v/>
      </c>
      <c r="FF235" s="10" t="str">
        <f t="shared" ca="1" si="9721"/>
        <v/>
      </c>
      <c r="FG235" s="5" t="str">
        <f t="shared" ca="1" si="9632"/>
        <v/>
      </c>
      <c r="FH235" s="5" t="str">
        <f t="shared" ca="1" si="9633"/>
        <v/>
      </c>
      <c r="FI235" s="5" t="str">
        <f ca="1">IF($B235="","",'Hidden inputs'!$D$11*EZ235+'Hidden inputs'!$E$11*FA235)</f>
        <v/>
      </c>
      <c r="FJ235" s="11" t="str">
        <f t="shared" ca="1" si="9539"/>
        <v/>
      </c>
      <c r="FK235" s="9" t="str">
        <f t="shared" ca="1" si="9634"/>
        <v/>
      </c>
      <c r="FL235" s="3" t="str">
        <f t="shared" ca="1" si="9635"/>
        <v/>
      </c>
      <c r="FM235" s="5" t="str" cm="1">
        <f t="array" aca="1" ref="FM235" ca="1">IF($B235="","",IF(FL235=0,0,IF(DD_Payment="",0,IF(FL235&lt;_xlfn.IFS(DD_Frequency="Monthly",1,DD_Frequency="Quarterly",IF(MONTH(FL$2)=1,1,IF(MONTH(FL$2)=4,1,IF(MONTH(FL$2)=7,1,IF(MONTH(FL$2)=10,1,0)))),DD_Frequency="Annually",IF(MONTH(FL$2)=1,1,0))*DD_Payment,FL235,_xlfn.IFS(DD_Frequency="Monthly",1,DD_Frequency="Quarterly",IF(MONTH(FL$2)=1,1,IF(MONTH(FL$2)=4,1,IF(MONTH(FL$2)=7,1,IF(MONTH(FL$2)=10,1,0)))),DD_Frequency="Annually",IF(MONTH(FL$2)=1,1,0))*DD_Payment))))</f>
        <v/>
      </c>
      <c r="FN235" s="3" t="str">
        <f t="shared" ref="FN235" ca="1" si="11453">IF($B235="","",IF(FL235&gt;FM235,(FL235-FM235/2)*(rate_A*(FN$1/365)),0))</f>
        <v/>
      </c>
      <c r="FO235" s="3" t="str">
        <f t="shared" ca="1" si="9723"/>
        <v/>
      </c>
      <c r="FP235" s="3" t="str">
        <f t="shared" ref="FP235" ca="1" si="11454">IF($B235="","",FA235*(1+rate_A*FN$1/365))</f>
        <v/>
      </c>
      <c r="FQ235" s="3" t="str">
        <f t="shared" ref="FQ235" ca="1" si="11455">IF($B235="","",FB235*(1+rate_A*FN$1/365))</f>
        <v/>
      </c>
      <c r="FR235" s="3" t="str">
        <f t="shared" ref="FR235" ca="1" si="11456">IF($B235="","",FC235*(1+rate_joint*FN$1/365))</f>
        <v/>
      </c>
      <c r="FS235" s="5" t="str">
        <f t="shared" ca="1" si="9727"/>
        <v/>
      </c>
      <c r="FT235" s="5" t="str" cm="1">
        <f t="array" aca="1" ref="FT235" ca="1">IF(FS235="","",_xlfn.IFS(FS235&lt;='Hidden inputs'!$C$15,FS235*'Hidden inputs'!$D$15,FS235&lt;='Hidden inputs'!$C$16,'Hidden inputs'!$C$15*'Hidden inputs'!$D$15+(FS235-'Hidden inputs'!$B$16)*'Hidden inputs'!$D$16,FS235&lt;='Hidden inputs'!$C$17,'Hidden inputs'!$C$15*'Hidden inputs'!$D$15+('Hidden inputs'!$C$16-'Hidden inputs'!$B$16)*'Hidden inputs'!$D$16+(FS235-'Hidden inputs'!$B$17)*'Hidden inputs'!$D$17,FS235&gt;'Hidden inputs'!$B$18,'Hidden inputs'!$C$15*'Hidden inputs'!$D$15+('Hidden inputs'!$C$16-'Hidden inputs'!$B$16)*'Hidden inputs'!$D$16+('Hidden inputs'!$C$17-'Hidden inputs'!$B$17)*'Hidden inputs'!$D$17+(FS235-'Hidden inputs'!$B$18)*'Hidden inputs'!$D$18))</f>
        <v/>
      </c>
      <c r="FU235" s="10" t="str">
        <f t="shared" ca="1" si="9728"/>
        <v/>
      </c>
      <c r="FV235" s="5" t="str">
        <f t="shared" ca="1" si="9640"/>
        <v/>
      </c>
      <c r="FW235" s="5" t="str">
        <f t="shared" ca="1" si="9641"/>
        <v/>
      </c>
      <c r="FX235" s="5" t="str">
        <f ca="1">IF($B235="","",'Hidden inputs'!$D$11*FO235+'Hidden inputs'!$E$11*FP235)</f>
        <v/>
      </c>
      <c r="FY235" s="11" t="str">
        <f t="shared" ca="1" si="9544"/>
        <v/>
      </c>
      <c r="FZ235" s="9" t="str">
        <f t="shared" ca="1" si="9642"/>
        <v/>
      </c>
      <c r="GA235" s="5" t="str">
        <f t="shared" ca="1" si="9643"/>
        <v/>
      </c>
      <c r="GB235" s="5" t="str">
        <f t="shared" ca="1" si="9644"/>
        <v/>
      </c>
      <c r="GC235" s="5" t="str">
        <f t="shared" ca="1" si="9545"/>
        <v/>
      </c>
      <c r="GD235" s="5" t="str">
        <f t="shared" ca="1" si="9546"/>
        <v/>
      </c>
    </row>
    <row r="236" spans="1:186" x14ac:dyDescent="0.35">
      <c r="A236" s="2"/>
      <c r="B236" s="6" t="str">
        <f t="shared" ca="1" si="9547"/>
        <v/>
      </c>
      <c r="C236" s="5" t="str">
        <f t="shared" ca="1" si="9645"/>
        <v/>
      </c>
      <c r="D236" s="5" t="str" cm="1">
        <f t="array" aca="1" ref="D236" ca="1">IF($B236="","",IF(C236=0,0,IF(DD_Payment="",0,IF(C236&lt;_xlfn.IFS(DD_Frequency="Monthly",1,DD_Frequency="Quarterly",IF(MONTH(C$2)=1,1,IF(MONTH(C$2)=4,1,IF(MONTH(C$2)=7,1,IF(MONTH(C$2)=10,1,0)))),DD_Frequency="Annually",IF(MONTH(C$2)=1,1,0))*DD_Payment,C236,_xlfn.IFS(DD_Frequency="Monthly",1,DD_Frequency="Quarterly",IF(MONTH(C$2)=1,1,IF(MONTH(C$2)=4,1,IF(MONTH(C$2)=7,1,IF(MONTH(C$2)=10,1,0)))),DD_Frequency="Annually",IF(MONTH(C$2)=1,1,0))*DD_Payment))))</f>
        <v/>
      </c>
      <c r="E236" s="5" t="str">
        <f t="shared" ref="E236" ca="1" si="11457">IF(B236="","",IF(C236&gt;D236,(C236-D236/2)*(rate_A*(E$1/365)),0))</f>
        <v/>
      </c>
      <c r="F236" s="5" t="str">
        <f t="shared" ca="1" si="9549"/>
        <v/>
      </c>
      <c r="G236" s="5" t="str">
        <f t="shared" ref="G236" ca="1" si="11458">IF(B236="","",G235*(1+rate_A*E$1/365))</f>
        <v/>
      </c>
      <c r="H236" s="5" t="str">
        <f t="shared" ref="H236" ca="1" si="11459">IF(B236="","",H235*(1+rate_A*E$1/365))</f>
        <v/>
      </c>
      <c r="I236" s="5" t="str">
        <f t="shared" ref="I236" ca="1" si="11460">IF(B236="","",I235*(1+rate_joint*E$1/365))</f>
        <v/>
      </c>
      <c r="J236" s="5" t="str">
        <f t="shared" ca="1" si="9650"/>
        <v/>
      </c>
      <c r="K236" s="5" t="str" cm="1">
        <f t="array" aca="1" ref="K236" ca="1">IF(J236="","",_xlfn.IFS(J236&lt;='Hidden inputs'!$C$15,J236*'Hidden inputs'!$D$15,J236&lt;='Hidden inputs'!$C$16,'Hidden inputs'!$C$15*'Hidden inputs'!$D$15+(J236-'Hidden inputs'!$B$16)*'Hidden inputs'!$D$16,J236&lt;='Hidden inputs'!$C$17,'Hidden inputs'!$C$15*'Hidden inputs'!$D$15+('Hidden inputs'!$C$16-'Hidden inputs'!$B$16)*'Hidden inputs'!$D$16+(J236-'Hidden inputs'!$B$17)*'Hidden inputs'!$D$17,J236&gt;'Hidden inputs'!$B$18,'Hidden inputs'!$C$15*'Hidden inputs'!$D$15+('Hidden inputs'!$C$16-'Hidden inputs'!$B$16)*'Hidden inputs'!$D$16+('Hidden inputs'!$C$17-'Hidden inputs'!$B$17)*'Hidden inputs'!$D$17+(J236-'Hidden inputs'!$B$18)*'Hidden inputs'!$D$18))</f>
        <v/>
      </c>
      <c r="L236" s="11" t="str">
        <f t="shared" ca="1" si="9651"/>
        <v/>
      </c>
      <c r="M236" s="5" t="str">
        <f t="shared" ca="1" si="9553"/>
        <v/>
      </c>
      <c r="N236" s="5" t="str">
        <f t="shared" ca="1" si="9554"/>
        <v/>
      </c>
      <c r="O236" s="5" t="str">
        <f ca="1">IF(B236="","",'Hidden inputs'!$D$11*F236+'Hidden inputs'!$E$11*G236)</f>
        <v/>
      </c>
      <c r="P236" s="11" t="str">
        <f t="shared" ca="1" si="9488"/>
        <v/>
      </c>
      <c r="Q236" s="20" t="str">
        <f t="shared" ca="1" si="9489"/>
        <v/>
      </c>
      <c r="R236" s="3" t="str">
        <f t="shared" ca="1" si="9555"/>
        <v/>
      </c>
      <c r="S236" s="5" t="str" cm="1">
        <f t="array" aca="1" ref="S236" ca="1">IF($B236="","",IF(R236=0,0,IF(DD_Payment="",0,IF(R236&lt;_xlfn.IFS(DD_Frequency="Monthly",1,DD_Frequency="Quarterly",IF(MONTH(R$2)=1,1,IF(MONTH(R$2)=4,1,IF(MONTH(R$2)=7,1,IF(MONTH(R$2)=10,1,0)))),DD_Frequency="Annually",IF(MONTH(R$2)=1,1,0))*DD_Payment,R236,_xlfn.IFS(DD_Frequency="Monthly",1,DD_Frequency="Quarterly",IF(MONTH(R$2)=1,1,IF(MONTH(R$2)=4,1,IF(MONTH(R$2)=7,1,IF(MONTH(R$2)=10,1,0)))),DD_Frequency="Annually",IF(MONTH(R$2)=1,1,0))*DD_Payment))))</f>
        <v/>
      </c>
      <c r="T236" s="3" t="str">
        <f t="shared" ref="T236" ca="1" si="11461">IF(B236="","",IF(R236&gt;S236,(R236-S236/2)*(rate_A*((T$1+A236)/365)),0))</f>
        <v/>
      </c>
      <c r="U236" s="3" t="str">
        <f t="shared" ca="1" si="9557"/>
        <v/>
      </c>
      <c r="V236" s="3" t="str">
        <f t="shared" ref="V236" ca="1" si="11462">IF(B236="","",G236*(1+rate_A*(T$1+A236)/365))</f>
        <v/>
      </c>
      <c r="W236" s="3" t="str">
        <f t="shared" ref="W236" ca="1" si="11463">IF(B236="","",H236*(1+rate_A*(T$1+A236)/365))</f>
        <v/>
      </c>
      <c r="X236" s="3" t="str">
        <f t="shared" ref="X236" ca="1" si="11464">IF(B236="","",I236*(1+rate_joint*(T$1+A236)/365))</f>
        <v/>
      </c>
      <c r="Y236" s="5" t="str">
        <f t="shared" ca="1" si="9656"/>
        <v/>
      </c>
      <c r="Z236" s="5" t="str" cm="1">
        <f t="array" aca="1" ref="Z236" ca="1">IF(Y236="","",_xlfn.IFS(Y236&lt;='Hidden inputs'!$C$15,Y236*'Hidden inputs'!$D$15,Y236&lt;='Hidden inputs'!$C$16,'Hidden inputs'!$C$15*'Hidden inputs'!$D$15+(Y236-'Hidden inputs'!$B$16)*'Hidden inputs'!$D$16,Y236&lt;='Hidden inputs'!$C$17,'Hidden inputs'!$C$15*'Hidden inputs'!$D$15+('Hidden inputs'!$C$16-'Hidden inputs'!$B$16)*'Hidden inputs'!$D$16+(Y236-'Hidden inputs'!$B$17)*'Hidden inputs'!$D$17,Y236&gt;'Hidden inputs'!$B$18,'Hidden inputs'!$C$15*'Hidden inputs'!$D$15+('Hidden inputs'!$C$16-'Hidden inputs'!$B$16)*'Hidden inputs'!$D$16+('Hidden inputs'!$C$17-'Hidden inputs'!$B$17)*'Hidden inputs'!$D$17+(Y236-'Hidden inputs'!$B$18)*'Hidden inputs'!$D$18))</f>
        <v/>
      </c>
      <c r="AA236" s="10" t="str">
        <f t="shared" ca="1" si="9657"/>
        <v/>
      </c>
      <c r="AB236" s="5" t="str">
        <f t="shared" ca="1" si="9561"/>
        <v/>
      </c>
      <c r="AC236" s="5" t="str">
        <f t="shared" ca="1" si="9658"/>
        <v/>
      </c>
      <c r="AD236" s="5" t="str">
        <f ca="1">IF(B236="","",'Hidden inputs'!$D$11*U236+'Hidden inputs'!$E$11*V236)</f>
        <v/>
      </c>
      <c r="AE236" s="11" t="str">
        <f t="shared" ca="1" si="9494"/>
        <v/>
      </c>
      <c r="AF236" s="9" t="str">
        <f t="shared" ca="1" si="9562"/>
        <v/>
      </c>
      <c r="AG236" s="3" t="str">
        <f t="shared" ca="1" si="9563"/>
        <v/>
      </c>
      <c r="AH236" s="5" t="str" cm="1">
        <f t="array" aca="1" ref="AH236" ca="1">IF($B236="","",IF(AG236=0,0,IF(DD_Payment="",0,IF(AG236&lt;_xlfn.IFS(DD_Frequency="Monthly",1,DD_Frequency="Quarterly",IF(MONTH(AG$2)=1,1,IF(MONTH(AG$2)=4,1,IF(MONTH(AG$2)=7,1,IF(MONTH(AG$2)=10,1,0)))),DD_Frequency="Annually",IF(MONTH(AG$2)=1,1,0))*DD_Payment,AG236,_xlfn.IFS(DD_Frequency="Monthly",1,DD_Frequency="Quarterly",IF(MONTH(AG$2)=1,1,IF(MONTH(AG$2)=4,1,IF(MONTH(AG$2)=7,1,IF(MONTH(AG$2)=10,1,0)))),DD_Frequency="Annually",IF(MONTH(AG$2)=1,1,0))*DD_Payment))))</f>
        <v/>
      </c>
      <c r="AI236" s="3" t="str">
        <f t="shared" ref="AI236" ca="1" si="11465">IF($B236="","",IF(AG236&gt;AH236,(AG236-AH236/2)*(rate_A*(AI$1/365)),0))</f>
        <v/>
      </c>
      <c r="AJ236" s="3" t="str">
        <f t="shared" ca="1" si="9660"/>
        <v/>
      </c>
      <c r="AK236" s="3" t="str">
        <f t="shared" ref="AK236" ca="1" si="11466">IF($B236="","",V236*(1+rate_A*AI$1/365))</f>
        <v/>
      </c>
      <c r="AL236" s="3" t="str">
        <f t="shared" ref="AL236" ca="1" si="11467">IF($B236="","",W236*(1+rate_A*AI$1/365))</f>
        <v/>
      </c>
      <c r="AM236" s="3" t="str">
        <f t="shared" ref="AM236" ca="1" si="11468">IF($B236="","",X236*(1+rate_joint*AI$1/365))</f>
        <v/>
      </c>
      <c r="AN236" s="5" t="str">
        <f t="shared" ca="1" si="9664"/>
        <v/>
      </c>
      <c r="AO236" s="5" t="str" cm="1">
        <f t="array" aca="1" ref="AO236" ca="1">IF(AN236="","",_xlfn.IFS(AN236&lt;='Hidden inputs'!$C$15,AN236*'Hidden inputs'!$D$15,AN236&lt;='Hidden inputs'!$C$16,'Hidden inputs'!$C$15*'Hidden inputs'!$D$15+(AN236-'Hidden inputs'!$B$16)*'Hidden inputs'!$D$16,AN236&lt;='Hidden inputs'!$C$17,'Hidden inputs'!$C$15*'Hidden inputs'!$D$15+('Hidden inputs'!$C$16-'Hidden inputs'!$B$16)*'Hidden inputs'!$D$16+(AN236-'Hidden inputs'!$B$17)*'Hidden inputs'!$D$17,AN236&gt;'Hidden inputs'!$B$18,'Hidden inputs'!$C$15*'Hidden inputs'!$D$15+('Hidden inputs'!$C$16-'Hidden inputs'!$B$16)*'Hidden inputs'!$D$16+('Hidden inputs'!$C$17-'Hidden inputs'!$B$17)*'Hidden inputs'!$D$17+(AN236-'Hidden inputs'!$B$18)*'Hidden inputs'!$D$18))</f>
        <v/>
      </c>
      <c r="AP236" s="10" t="str">
        <f t="shared" ca="1" si="9665"/>
        <v/>
      </c>
      <c r="AQ236" s="5" t="str">
        <f t="shared" ca="1" si="9568"/>
        <v/>
      </c>
      <c r="AR236" s="5" t="str">
        <f t="shared" ca="1" si="9569"/>
        <v/>
      </c>
      <c r="AS236" s="5" t="str">
        <f ca="1">IF($B236="","",'Hidden inputs'!$D$11*AJ236+'Hidden inputs'!$E$11*AK236)</f>
        <v/>
      </c>
      <c r="AT236" s="11" t="str">
        <f t="shared" ca="1" si="9499"/>
        <v/>
      </c>
      <c r="AU236" s="9" t="str">
        <f t="shared" ca="1" si="9570"/>
        <v/>
      </c>
      <c r="AV236" s="3" t="str">
        <f t="shared" ca="1" si="9571"/>
        <v/>
      </c>
      <c r="AW236" s="5" t="str" cm="1">
        <f t="array" aca="1" ref="AW236" ca="1">IF($B236="","",IF(AV236=0,0,IF(DD_Payment="",0,IF(AV236&lt;_xlfn.IFS(DD_Frequency="Monthly",1,DD_Frequency="Quarterly",IF(MONTH(AV$2)=1,1,IF(MONTH(AV$2)=4,1,IF(MONTH(AV$2)=7,1,IF(MONTH(AV$2)=10,1,0)))),DD_Frequency="Annually",IF(MONTH(AV$2)=1,1,0))*DD_Payment,AV236,_xlfn.IFS(DD_Frequency="Monthly",1,DD_Frequency="Quarterly",IF(MONTH(AV$2)=1,1,IF(MONTH(AV$2)=4,1,IF(MONTH(AV$2)=7,1,IF(MONTH(AV$2)=10,1,0)))),DD_Frequency="Annually",IF(MONTH(AV$2)=1,1,0))*DD_Payment))))</f>
        <v/>
      </c>
      <c r="AX236" s="3" t="str">
        <f t="shared" ref="AX236" ca="1" si="11469">IF($B236="","",IF(AV236&gt;AW236,(AV236-AW236/2)*(rate_A*(AX$1/365)),0))</f>
        <v/>
      </c>
      <c r="AY236" s="3" t="str">
        <f t="shared" ca="1" si="9667"/>
        <v/>
      </c>
      <c r="AZ236" s="3" t="str">
        <f t="shared" ref="AZ236" ca="1" si="11470">IF($B236="","",AK236*(1+rate_A*AX$1/365))</f>
        <v/>
      </c>
      <c r="BA236" s="3" t="str">
        <f t="shared" ref="BA236" ca="1" si="11471">IF($B236="","",AL236*(1+rate_A*AX$1/365))</f>
        <v/>
      </c>
      <c r="BB236" s="3" t="str">
        <f t="shared" ref="BB236" ca="1" si="11472">IF($B236="","",AM236*(1+rate_joint*AX$1/365))</f>
        <v/>
      </c>
      <c r="BC236" s="5" t="str">
        <f t="shared" ca="1" si="9671"/>
        <v/>
      </c>
      <c r="BD236" s="5" t="str" cm="1">
        <f t="array" aca="1" ref="BD236" ca="1">IF(BC236="","",_xlfn.IFS(BC236&lt;='Hidden inputs'!$C$15,BC236*'Hidden inputs'!$D$15,BC236&lt;='Hidden inputs'!$C$16,'Hidden inputs'!$C$15*'Hidden inputs'!$D$15+(BC236-'Hidden inputs'!$B$16)*'Hidden inputs'!$D$16,BC236&lt;='Hidden inputs'!$C$17,'Hidden inputs'!$C$15*'Hidden inputs'!$D$15+('Hidden inputs'!$C$16-'Hidden inputs'!$B$16)*'Hidden inputs'!$D$16+(BC236-'Hidden inputs'!$B$17)*'Hidden inputs'!$D$17,BC236&gt;'Hidden inputs'!$B$18,'Hidden inputs'!$C$15*'Hidden inputs'!$D$15+('Hidden inputs'!$C$16-'Hidden inputs'!$B$16)*'Hidden inputs'!$D$16+('Hidden inputs'!$C$17-'Hidden inputs'!$B$17)*'Hidden inputs'!$D$17+(BC236-'Hidden inputs'!$B$18)*'Hidden inputs'!$D$18))</f>
        <v/>
      </c>
      <c r="BE236" s="10" t="str">
        <f t="shared" ca="1" si="9672"/>
        <v/>
      </c>
      <c r="BF236" s="5" t="str">
        <f t="shared" ca="1" si="9576"/>
        <v/>
      </c>
      <c r="BG236" s="5" t="str">
        <f t="shared" ca="1" si="9577"/>
        <v/>
      </c>
      <c r="BH236" s="5" t="str">
        <f ca="1">IF($B236="","",'Hidden inputs'!$D$11*AY236+'Hidden inputs'!$E$11*AZ236)</f>
        <v/>
      </c>
      <c r="BI236" s="11" t="str">
        <f t="shared" ca="1" si="9504"/>
        <v/>
      </c>
      <c r="BJ236" s="9" t="str">
        <f t="shared" ca="1" si="9578"/>
        <v/>
      </c>
      <c r="BK236" s="3" t="str">
        <f t="shared" ca="1" si="9579"/>
        <v/>
      </c>
      <c r="BL236" s="5" t="str" cm="1">
        <f t="array" aca="1" ref="BL236" ca="1">IF($B236="","",IF(BK236=0,0,IF(DD_Payment="",0,IF(BK236&lt;_xlfn.IFS(DD_Frequency="Monthly",1,DD_Frequency="Quarterly",IF(MONTH(BK$2)=1,1,IF(MONTH(BK$2)=4,1,IF(MONTH(BK$2)=7,1,IF(MONTH(BK$2)=10,1,0)))),DD_Frequency="Annually",IF(MONTH(BK$2)=1,1,0))*DD_Payment,BK236,_xlfn.IFS(DD_Frequency="Monthly",1,DD_Frequency="Quarterly",IF(MONTH(BK$2)=1,1,IF(MONTH(BK$2)=4,1,IF(MONTH(BK$2)=7,1,IF(MONTH(BK$2)=10,1,0)))),DD_Frequency="Annually",IF(MONTH(BK$2)=1,1,0))*DD_Payment))))</f>
        <v/>
      </c>
      <c r="BM236" s="3" t="str">
        <f t="shared" ref="BM236" ca="1" si="11473">IF($B236="","",IF(BK236&gt;BL236,(BK236-BL236/2)*(rate_A*(BM$1/365)),0))</f>
        <v/>
      </c>
      <c r="BN236" s="3" t="str">
        <f t="shared" ca="1" si="9674"/>
        <v/>
      </c>
      <c r="BO236" s="3" t="str">
        <f t="shared" ref="BO236" ca="1" si="11474">IF($B236="","",AZ236*(1+rate_A*BM$1/365))</f>
        <v/>
      </c>
      <c r="BP236" s="3" t="str">
        <f t="shared" ref="BP236" ca="1" si="11475">IF($B236="","",BA236*(1+rate_A*BM$1/365))</f>
        <v/>
      </c>
      <c r="BQ236" s="3" t="str">
        <f t="shared" ref="BQ236" ca="1" si="11476">IF($B236="","",BB236*(1+rate_joint*BM$1/365))</f>
        <v/>
      </c>
      <c r="BR236" s="5" t="str">
        <f t="shared" ca="1" si="9678"/>
        <v/>
      </c>
      <c r="BS236" s="5" t="str" cm="1">
        <f t="array" aca="1" ref="BS236" ca="1">IF(BR236="","",_xlfn.IFS(BR236&lt;='Hidden inputs'!$C$15,BR236*'Hidden inputs'!$D$15,BR236&lt;='Hidden inputs'!$C$16,'Hidden inputs'!$C$15*'Hidden inputs'!$D$15+(BR236-'Hidden inputs'!$B$16)*'Hidden inputs'!$D$16,BR236&lt;='Hidden inputs'!$C$17,'Hidden inputs'!$C$15*'Hidden inputs'!$D$15+('Hidden inputs'!$C$16-'Hidden inputs'!$B$16)*'Hidden inputs'!$D$16+(BR236-'Hidden inputs'!$B$17)*'Hidden inputs'!$D$17,BR236&gt;'Hidden inputs'!$B$18,'Hidden inputs'!$C$15*'Hidden inputs'!$D$15+('Hidden inputs'!$C$16-'Hidden inputs'!$B$16)*'Hidden inputs'!$D$16+('Hidden inputs'!$C$17-'Hidden inputs'!$B$17)*'Hidden inputs'!$D$17+(BR236-'Hidden inputs'!$B$18)*'Hidden inputs'!$D$18))</f>
        <v/>
      </c>
      <c r="BT236" s="10" t="str">
        <f t="shared" ca="1" si="9679"/>
        <v/>
      </c>
      <c r="BU236" s="5" t="str">
        <f t="shared" ca="1" si="9584"/>
        <v/>
      </c>
      <c r="BV236" s="5" t="str">
        <f t="shared" ca="1" si="9585"/>
        <v/>
      </c>
      <c r="BW236" s="5" t="str">
        <f ca="1">IF($B236="","",'Hidden inputs'!$D$11*BN236+'Hidden inputs'!$E$11*BO236)</f>
        <v/>
      </c>
      <c r="BX236" s="11" t="str">
        <f t="shared" ca="1" si="9509"/>
        <v/>
      </c>
      <c r="BY236" s="9" t="str">
        <f t="shared" ca="1" si="9586"/>
        <v/>
      </c>
      <c r="BZ236" s="3" t="str">
        <f t="shared" ca="1" si="9587"/>
        <v/>
      </c>
      <c r="CA236" s="5" t="str" cm="1">
        <f t="array" aca="1" ref="CA236" ca="1">IF($B236="","",IF(BZ236=0,0,IF(DD_Payment="",0,IF(BZ236&lt;_xlfn.IFS(DD_Frequency="Monthly",1,DD_Frequency="Quarterly",IF(MONTH(BZ$2)=1,1,IF(MONTH(BZ$2)=4,1,IF(MONTH(BZ$2)=7,1,IF(MONTH(BZ$2)=10,1,0)))),DD_Frequency="Annually",IF(MONTH(BZ$2)=1,1,0))*DD_Payment,BZ236,_xlfn.IFS(DD_Frequency="Monthly",1,DD_Frequency="Quarterly",IF(MONTH(BZ$2)=1,1,IF(MONTH(BZ$2)=4,1,IF(MONTH(BZ$2)=7,1,IF(MONTH(BZ$2)=10,1,0)))),DD_Frequency="Annually",IF(MONTH(BZ$2)=1,1,0))*DD_Payment))))</f>
        <v/>
      </c>
      <c r="CB236" s="3" t="str">
        <f t="shared" ref="CB236" ca="1" si="11477">IF($B236="","",IF(BZ236&gt;CA236,(BZ236-CA236/2)*(rate_A*(CB$1/365)),0))</f>
        <v/>
      </c>
      <c r="CC236" s="3" t="str">
        <f t="shared" ca="1" si="9681"/>
        <v/>
      </c>
      <c r="CD236" s="3" t="str">
        <f t="shared" ref="CD236" ca="1" si="11478">IF($B236="","",BO236*(1+rate_A*CB$1/365))</f>
        <v/>
      </c>
      <c r="CE236" s="3" t="str">
        <f t="shared" ref="CE236" ca="1" si="11479">IF($B236="","",BP236*(1+rate_A*CB$1/365))</f>
        <v/>
      </c>
      <c r="CF236" s="3" t="str">
        <f t="shared" ref="CF236" ca="1" si="11480">IF($B236="","",BQ236*(1+rate_joint*CB$1/365))</f>
        <v/>
      </c>
      <c r="CG236" s="5" t="str">
        <f t="shared" ca="1" si="9685"/>
        <v/>
      </c>
      <c r="CH236" s="5" t="str" cm="1">
        <f t="array" aca="1" ref="CH236" ca="1">IF(CG236="","",_xlfn.IFS(CG236&lt;='Hidden inputs'!$C$15,CG236*'Hidden inputs'!$D$15,CG236&lt;='Hidden inputs'!$C$16,'Hidden inputs'!$C$15*'Hidden inputs'!$D$15+(CG236-'Hidden inputs'!$B$16)*'Hidden inputs'!$D$16,CG236&lt;='Hidden inputs'!$C$17,'Hidden inputs'!$C$15*'Hidden inputs'!$D$15+('Hidden inputs'!$C$16-'Hidden inputs'!$B$16)*'Hidden inputs'!$D$16+(CG236-'Hidden inputs'!$B$17)*'Hidden inputs'!$D$17,CG236&gt;'Hidden inputs'!$B$18,'Hidden inputs'!$C$15*'Hidden inputs'!$D$15+('Hidden inputs'!$C$16-'Hidden inputs'!$B$16)*'Hidden inputs'!$D$16+('Hidden inputs'!$C$17-'Hidden inputs'!$B$17)*'Hidden inputs'!$D$17+(CG236-'Hidden inputs'!$B$18)*'Hidden inputs'!$D$18))</f>
        <v/>
      </c>
      <c r="CI236" s="10" t="str">
        <f t="shared" ca="1" si="9686"/>
        <v/>
      </c>
      <c r="CJ236" s="5" t="str">
        <f t="shared" ca="1" si="9592"/>
        <v/>
      </c>
      <c r="CK236" s="5" t="str">
        <f t="shared" ca="1" si="9593"/>
        <v/>
      </c>
      <c r="CL236" s="5" t="str">
        <f ca="1">IF($B236="","",'Hidden inputs'!$D$11*CC236+'Hidden inputs'!$E$11*CD236)</f>
        <v/>
      </c>
      <c r="CM236" s="11" t="str">
        <f t="shared" ca="1" si="9514"/>
        <v/>
      </c>
      <c r="CN236" s="9" t="str">
        <f t="shared" ca="1" si="9594"/>
        <v/>
      </c>
      <c r="CO236" s="3" t="str">
        <f t="shared" ca="1" si="9595"/>
        <v/>
      </c>
      <c r="CP236" s="5" t="str" cm="1">
        <f t="array" aca="1" ref="CP236" ca="1">IF($B236="","",IF(CO236=0,0,IF(DD_Payment="",0,IF(CO236&lt;_xlfn.IFS(DD_Frequency="Monthly",1,DD_Frequency="Quarterly",IF(MONTH(CO$2)=1,1,IF(MONTH(CO$2)=4,1,IF(MONTH(CO$2)=7,1,IF(MONTH(CO$2)=10,1,0)))),DD_Frequency="Annually",IF(MONTH(CO$2)=1,1,0))*DD_Payment,CO236,_xlfn.IFS(DD_Frequency="Monthly",1,DD_Frequency="Quarterly",IF(MONTH(CO$2)=1,1,IF(MONTH(CO$2)=4,1,IF(MONTH(CO$2)=7,1,IF(MONTH(CO$2)=10,1,0)))),DD_Frequency="Annually",IF(MONTH(CO$2)=1,1,0))*DD_Payment))))</f>
        <v/>
      </c>
      <c r="CQ236" s="3" t="str">
        <f t="shared" ref="CQ236" ca="1" si="11481">IF($B236="","",IF(CO236&gt;CP236,(CO236-CP236/2)*(rate_A*(CQ$1/365)),0))</f>
        <v/>
      </c>
      <c r="CR236" s="3" t="str">
        <f t="shared" ca="1" si="9688"/>
        <v/>
      </c>
      <c r="CS236" s="3" t="str">
        <f t="shared" ref="CS236" ca="1" si="11482">IF($B236="","",CD236*(1+rate_A*CQ$1/365))</f>
        <v/>
      </c>
      <c r="CT236" s="3" t="str">
        <f t="shared" ref="CT236" ca="1" si="11483">IF($B236="","",CE236*(1+rate_A*CQ$1/365))</f>
        <v/>
      </c>
      <c r="CU236" s="3" t="str">
        <f t="shared" ref="CU236" ca="1" si="11484">IF($B236="","",CF236*(1+rate_joint*CQ$1/365))</f>
        <v/>
      </c>
      <c r="CV236" s="5" t="str">
        <f t="shared" ca="1" si="9692"/>
        <v/>
      </c>
      <c r="CW236" s="5" t="str" cm="1">
        <f t="array" aca="1" ref="CW236" ca="1">IF(CV236="","",_xlfn.IFS(CV236&lt;='Hidden inputs'!$C$15,CV236*'Hidden inputs'!$D$15,CV236&lt;='Hidden inputs'!$C$16,'Hidden inputs'!$C$15*'Hidden inputs'!$D$15+(CV236-'Hidden inputs'!$B$16)*'Hidden inputs'!$D$16,CV236&lt;='Hidden inputs'!$C$17,'Hidden inputs'!$C$15*'Hidden inputs'!$D$15+('Hidden inputs'!$C$16-'Hidden inputs'!$B$16)*'Hidden inputs'!$D$16+(CV236-'Hidden inputs'!$B$17)*'Hidden inputs'!$D$17,CV236&gt;'Hidden inputs'!$B$18,'Hidden inputs'!$C$15*'Hidden inputs'!$D$15+('Hidden inputs'!$C$16-'Hidden inputs'!$B$16)*'Hidden inputs'!$D$16+('Hidden inputs'!$C$17-'Hidden inputs'!$B$17)*'Hidden inputs'!$D$17+(CV236-'Hidden inputs'!$B$18)*'Hidden inputs'!$D$18))</f>
        <v/>
      </c>
      <c r="CX236" s="10" t="str">
        <f t="shared" ca="1" si="9693"/>
        <v/>
      </c>
      <c r="CY236" s="5" t="str">
        <f t="shared" ca="1" si="9600"/>
        <v/>
      </c>
      <c r="CZ236" s="5" t="str">
        <f t="shared" ca="1" si="9601"/>
        <v/>
      </c>
      <c r="DA236" s="5" t="str">
        <f ca="1">IF($B236="","",'Hidden inputs'!$D$11*CR236+'Hidden inputs'!$E$11*CS236)</f>
        <v/>
      </c>
      <c r="DB236" s="11" t="str">
        <f t="shared" ca="1" si="9519"/>
        <v/>
      </c>
      <c r="DC236" s="9" t="str">
        <f t="shared" ca="1" si="9602"/>
        <v/>
      </c>
      <c r="DD236" s="3" t="str">
        <f t="shared" ca="1" si="9603"/>
        <v/>
      </c>
      <c r="DE236" s="5" t="str" cm="1">
        <f t="array" aca="1" ref="DE236" ca="1">IF($B236="","",IF(DD236=0,0,IF(DD_Payment="",0,IF(DD236&lt;_xlfn.IFS(DD_Frequency="Monthly",1,DD_Frequency="Quarterly",IF(MONTH(DD$2)=1,1,IF(MONTH(DD$2)=4,1,IF(MONTH(DD$2)=7,1,IF(MONTH(DD$2)=10,1,0)))),DD_Frequency="Annually",IF(MONTH(DD$2)=1,1,0))*DD_Payment,DD236,_xlfn.IFS(DD_Frequency="Monthly",1,DD_Frequency="Quarterly",IF(MONTH(DD$2)=1,1,IF(MONTH(DD$2)=4,1,IF(MONTH(DD$2)=7,1,IF(MONTH(DD$2)=10,1,0)))),DD_Frequency="Annually",IF(MONTH(DD$2)=1,1,0))*DD_Payment))))</f>
        <v/>
      </c>
      <c r="DF236" s="3" t="str">
        <f t="shared" ref="DF236" ca="1" si="11485">IF($B236="","",IF(DD236&gt;DE236,(DD236-DE236/2)*(rate_A*(DF$1/365)),0))</f>
        <v/>
      </c>
      <c r="DG236" s="3" t="str">
        <f t="shared" ca="1" si="9695"/>
        <v/>
      </c>
      <c r="DH236" s="3" t="str">
        <f t="shared" ref="DH236" ca="1" si="11486">IF($B236="","",CS236*(1+rate_A*DF$1/365))</f>
        <v/>
      </c>
      <c r="DI236" s="3" t="str">
        <f t="shared" ref="DI236" ca="1" si="11487">IF($B236="","",CT236*(1+rate_A*DF$1/365))</f>
        <v/>
      </c>
      <c r="DJ236" s="3" t="str">
        <f t="shared" ref="DJ236" ca="1" si="11488">IF($B236="","",CU236*(1+rate_joint*DF$1/365))</f>
        <v/>
      </c>
      <c r="DK236" s="5" t="str">
        <f t="shared" ca="1" si="9699"/>
        <v/>
      </c>
      <c r="DL236" s="5" t="str" cm="1">
        <f t="array" aca="1" ref="DL236" ca="1">IF(DK236="","",_xlfn.IFS(DK236&lt;='Hidden inputs'!$C$15,DK236*'Hidden inputs'!$D$15,DK236&lt;='Hidden inputs'!$C$16,'Hidden inputs'!$C$15*'Hidden inputs'!$D$15+(DK236-'Hidden inputs'!$B$16)*'Hidden inputs'!$D$16,DK236&lt;='Hidden inputs'!$C$17,'Hidden inputs'!$C$15*'Hidden inputs'!$D$15+('Hidden inputs'!$C$16-'Hidden inputs'!$B$16)*'Hidden inputs'!$D$16+(DK236-'Hidden inputs'!$B$17)*'Hidden inputs'!$D$17,DK236&gt;'Hidden inputs'!$B$18,'Hidden inputs'!$C$15*'Hidden inputs'!$D$15+('Hidden inputs'!$C$16-'Hidden inputs'!$B$16)*'Hidden inputs'!$D$16+('Hidden inputs'!$C$17-'Hidden inputs'!$B$17)*'Hidden inputs'!$D$17+(DK236-'Hidden inputs'!$B$18)*'Hidden inputs'!$D$18))</f>
        <v/>
      </c>
      <c r="DM236" s="10" t="str">
        <f t="shared" ca="1" si="9700"/>
        <v/>
      </c>
      <c r="DN236" s="5" t="str">
        <f t="shared" ca="1" si="9608"/>
        <v/>
      </c>
      <c r="DO236" s="5" t="str">
        <f t="shared" ca="1" si="9609"/>
        <v/>
      </c>
      <c r="DP236" s="5" t="str">
        <f ca="1">IF($B236="","",'Hidden inputs'!$D$11*DG236+'Hidden inputs'!$E$11*DH236)</f>
        <v/>
      </c>
      <c r="DQ236" s="11" t="str">
        <f t="shared" ca="1" si="9524"/>
        <v/>
      </c>
      <c r="DR236" s="9" t="str">
        <f t="shared" ca="1" si="9610"/>
        <v/>
      </c>
      <c r="DS236" s="3" t="str">
        <f t="shared" ca="1" si="9611"/>
        <v/>
      </c>
      <c r="DT236" s="5" t="str" cm="1">
        <f t="array" aca="1" ref="DT236" ca="1">IF($B236="","",IF(DS236=0,0,IF(DD_Payment="",0,IF(DS236&lt;_xlfn.IFS(DD_Frequency="Monthly",1,DD_Frequency="Quarterly",IF(MONTH(DS$2)=1,1,IF(MONTH(DS$2)=4,1,IF(MONTH(DS$2)=7,1,IF(MONTH(DS$2)=10,1,0)))),DD_Frequency="Annually",IF(MONTH(DS$2)=1,1,0))*DD_Payment,DS236,_xlfn.IFS(DD_Frequency="Monthly",1,DD_Frequency="Quarterly",IF(MONTH(DS$2)=1,1,IF(MONTH(DS$2)=4,1,IF(MONTH(DS$2)=7,1,IF(MONTH(DS$2)=10,1,0)))),DD_Frequency="Annually",IF(MONTH(DS$2)=1,1,0))*DD_Payment))))</f>
        <v/>
      </c>
      <c r="DU236" s="3" t="str">
        <f t="shared" ref="DU236" ca="1" si="11489">IF($B236="","",IF(DS236&gt;DT236,(DS236-DT236/2)*(rate_A*(DU$1/365)),0))</f>
        <v/>
      </c>
      <c r="DV236" s="3" t="str">
        <f t="shared" ca="1" si="9702"/>
        <v/>
      </c>
      <c r="DW236" s="3" t="str">
        <f t="shared" ref="DW236" ca="1" si="11490">IF($B236="","",DH236*(1+rate_A*DU$1/365))</f>
        <v/>
      </c>
      <c r="DX236" s="3" t="str">
        <f t="shared" ref="DX236" ca="1" si="11491">IF($B236="","",DI236*(1+rate_A*DU$1/365))</f>
        <v/>
      </c>
      <c r="DY236" s="3" t="str">
        <f t="shared" ref="DY236" ca="1" si="11492">IF($B236="","",DJ236*(1+rate_joint*DU$1/365))</f>
        <v/>
      </c>
      <c r="DZ236" s="5" t="str">
        <f t="shared" ca="1" si="9706"/>
        <v/>
      </c>
      <c r="EA236" s="5" t="str" cm="1">
        <f t="array" aca="1" ref="EA236" ca="1">IF(DZ236="","",_xlfn.IFS(DZ236&lt;='Hidden inputs'!$C$15,DZ236*'Hidden inputs'!$D$15,DZ236&lt;='Hidden inputs'!$C$16,'Hidden inputs'!$C$15*'Hidden inputs'!$D$15+(DZ236-'Hidden inputs'!$B$16)*'Hidden inputs'!$D$16,DZ236&lt;='Hidden inputs'!$C$17,'Hidden inputs'!$C$15*'Hidden inputs'!$D$15+('Hidden inputs'!$C$16-'Hidden inputs'!$B$16)*'Hidden inputs'!$D$16+(DZ236-'Hidden inputs'!$B$17)*'Hidden inputs'!$D$17,DZ236&gt;'Hidden inputs'!$B$18,'Hidden inputs'!$C$15*'Hidden inputs'!$D$15+('Hidden inputs'!$C$16-'Hidden inputs'!$B$16)*'Hidden inputs'!$D$16+('Hidden inputs'!$C$17-'Hidden inputs'!$B$17)*'Hidden inputs'!$D$17+(DZ236-'Hidden inputs'!$B$18)*'Hidden inputs'!$D$18))</f>
        <v/>
      </c>
      <c r="EB236" s="10" t="str">
        <f t="shared" ca="1" si="9707"/>
        <v/>
      </c>
      <c r="EC236" s="5" t="str">
        <f t="shared" ca="1" si="9616"/>
        <v/>
      </c>
      <c r="ED236" s="5" t="str">
        <f t="shared" ca="1" si="9617"/>
        <v/>
      </c>
      <c r="EE236" s="5" t="str">
        <f ca="1">IF($B236="","",'Hidden inputs'!$D$11*DV236+'Hidden inputs'!$E$11*DW236)</f>
        <v/>
      </c>
      <c r="EF236" s="11" t="str">
        <f t="shared" ca="1" si="9529"/>
        <v/>
      </c>
      <c r="EG236" s="9" t="str">
        <f t="shared" ca="1" si="9618"/>
        <v/>
      </c>
      <c r="EH236" s="3" t="str">
        <f t="shared" ca="1" si="9619"/>
        <v/>
      </c>
      <c r="EI236" s="5" t="str" cm="1">
        <f t="array" aca="1" ref="EI236" ca="1">IF($B236="","",IF(EH236=0,0,IF(DD_Payment="",0,IF(EH236&lt;_xlfn.IFS(DD_Frequency="Monthly",1,DD_Frequency="Quarterly",IF(MONTH(EH$2)=1,1,IF(MONTH(EH$2)=4,1,IF(MONTH(EH$2)=7,1,IF(MONTH(EH$2)=10,1,0)))),DD_Frequency="Annually",IF(MONTH(EH$2)=1,1,0))*DD_Payment,EH236,_xlfn.IFS(DD_Frequency="Monthly",1,DD_Frequency="Quarterly",IF(MONTH(EH$2)=1,1,IF(MONTH(EH$2)=4,1,IF(MONTH(EH$2)=7,1,IF(MONTH(EH$2)=10,1,0)))),DD_Frequency="Annually",IF(MONTH(EH$2)=1,1,0))*DD_Payment))))</f>
        <v/>
      </c>
      <c r="EJ236" s="3" t="str">
        <f t="shared" ref="EJ236" ca="1" si="11493">IF($B236="","",IF(EH236&gt;EI236,(EH236-EI236/2)*(rate_A*(EJ$1/365)),0))</f>
        <v/>
      </c>
      <c r="EK236" s="3" t="str">
        <f t="shared" ca="1" si="9709"/>
        <v/>
      </c>
      <c r="EL236" s="3" t="str">
        <f t="shared" ref="EL236" ca="1" si="11494">IF($B236="","",DW236*(1+rate_A*EJ$1/365))</f>
        <v/>
      </c>
      <c r="EM236" s="3" t="str">
        <f t="shared" ref="EM236" ca="1" si="11495">IF($B236="","",DX236*(1+rate_A*EJ$1/365))</f>
        <v/>
      </c>
      <c r="EN236" s="3" t="str">
        <f t="shared" ref="EN236" ca="1" si="11496">IF($B236="","",DY236*(1+rate_joint*EJ$1/365))</f>
        <v/>
      </c>
      <c r="EO236" s="5" t="str">
        <f t="shared" ca="1" si="9713"/>
        <v/>
      </c>
      <c r="EP236" s="5" t="str" cm="1">
        <f t="array" aca="1" ref="EP236" ca="1">IF(EO236="","",_xlfn.IFS(EO236&lt;='Hidden inputs'!$C$15,EO236*'Hidden inputs'!$D$15,EO236&lt;='Hidden inputs'!$C$16,'Hidden inputs'!$C$15*'Hidden inputs'!$D$15+(EO236-'Hidden inputs'!$B$16)*'Hidden inputs'!$D$16,EO236&lt;='Hidden inputs'!$C$17,'Hidden inputs'!$C$15*'Hidden inputs'!$D$15+('Hidden inputs'!$C$16-'Hidden inputs'!$B$16)*'Hidden inputs'!$D$16+(EO236-'Hidden inputs'!$B$17)*'Hidden inputs'!$D$17,EO236&gt;'Hidden inputs'!$B$18,'Hidden inputs'!$C$15*'Hidden inputs'!$D$15+('Hidden inputs'!$C$16-'Hidden inputs'!$B$16)*'Hidden inputs'!$D$16+('Hidden inputs'!$C$17-'Hidden inputs'!$B$17)*'Hidden inputs'!$D$17+(EO236-'Hidden inputs'!$B$18)*'Hidden inputs'!$D$18))</f>
        <v/>
      </c>
      <c r="EQ236" s="10" t="str">
        <f t="shared" ca="1" si="9714"/>
        <v/>
      </c>
      <c r="ER236" s="5" t="str">
        <f t="shared" ca="1" si="9624"/>
        <v/>
      </c>
      <c r="ES236" s="5" t="str">
        <f t="shared" ca="1" si="9625"/>
        <v/>
      </c>
      <c r="ET236" s="5" t="str">
        <f ca="1">IF($B236="","",'Hidden inputs'!$D$11*EK236+'Hidden inputs'!$E$11*EL236)</f>
        <v/>
      </c>
      <c r="EU236" s="11" t="str">
        <f t="shared" ca="1" si="9534"/>
        <v/>
      </c>
      <c r="EV236" s="9" t="str">
        <f t="shared" ca="1" si="9626"/>
        <v/>
      </c>
      <c r="EW236" s="3" t="str">
        <f t="shared" ca="1" si="9627"/>
        <v/>
      </c>
      <c r="EX236" s="5" t="str" cm="1">
        <f t="array" aca="1" ref="EX236" ca="1">IF($B236="","",IF(EW236=0,0,IF(DD_Payment="",0,IF(EW236&lt;_xlfn.IFS(DD_Frequency="Monthly",1,DD_Frequency="Quarterly",IF(MONTH(EW$2)=1,1,IF(MONTH(EW$2)=4,1,IF(MONTH(EW$2)=7,1,IF(MONTH(EW$2)=10,1,0)))),DD_Frequency="Annually",IF(MONTH(EW$2)=1,1,0))*DD_Payment,EW236,_xlfn.IFS(DD_Frequency="Monthly",1,DD_Frequency="Quarterly",IF(MONTH(EW$2)=1,1,IF(MONTH(EW$2)=4,1,IF(MONTH(EW$2)=7,1,IF(MONTH(EW$2)=10,1,0)))),DD_Frequency="Annually",IF(MONTH(EW$2)=1,1,0))*DD_Payment))))</f>
        <v/>
      </c>
      <c r="EY236" s="3" t="str">
        <f t="shared" ref="EY236" ca="1" si="11497">IF($B236="","",IF(EW236&gt;EX236,(EW236-EX236/2)*(rate_A*(EY$1/365)),0))</f>
        <v/>
      </c>
      <c r="EZ236" s="3" t="str">
        <f t="shared" ca="1" si="9716"/>
        <v/>
      </c>
      <c r="FA236" s="3" t="str">
        <f t="shared" ref="FA236" ca="1" si="11498">IF($B236="","",EL236*(1+rate_A*EY$1/365))</f>
        <v/>
      </c>
      <c r="FB236" s="3" t="str">
        <f t="shared" ref="FB236" ca="1" si="11499">IF($B236="","",EM236*(1+rate_A*EY$1/365))</f>
        <v/>
      </c>
      <c r="FC236" s="3" t="str">
        <f t="shared" ref="FC236" ca="1" si="11500">IF($B236="","",EN236*(1+rate_joint*EY$1/365))</f>
        <v/>
      </c>
      <c r="FD236" s="5" t="str">
        <f t="shared" ca="1" si="9720"/>
        <v/>
      </c>
      <c r="FE236" s="5" t="str" cm="1">
        <f t="array" aca="1" ref="FE236" ca="1">IF(FD236="","",_xlfn.IFS(FD236&lt;='Hidden inputs'!$C$15,FD236*'Hidden inputs'!$D$15,FD236&lt;='Hidden inputs'!$C$16,'Hidden inputs'!$C$15*'Hidden inputs'!$D$15+(FD236-'Hidden inputs'!$B$16)*'Hidden inputs'!$D$16,FD236&lt;='Hidden inputs'!$C$17,'Hidden inputs'!$C$15*'Hidden inputs'!$D$15+('Hidden inputs'!$C$16-'Hidden inputs'!$B$16)*'Hidden inputs'!$D$16+(FD236-'Hidden inputs'!$B$17)*'Hidden inputs'!$D$17,FD236&gt;'Hidden inputs'!$B$18,'Hidden inputs'!$C$15*'Hidden inputs'!$D$15+('Hidden inputs'!$C$16-'Hidden inputs'!$B$16)*'Hidden inputs'!$D$16+('Hidden inputs'!$C$17-'Hidden inputs'!$B$17)*'Hidden inputs'!$D$17+(FD236-'Hidden inputs'!$B$18)*'Hidden inputs'!$D$18))</f>
        <v/>
      </c>
      <c r="FF236" s="10" t="str">
        <f t="shared" ca="1" si="9721"/>
        <v/>
      </c>
      <c r="FG236" s="5" t="str">
        <f t="shared" ca="1" si="9632"/>
        <v/>
      </c>
      <c r="FH236" s="5" t="str">
        <f t="shared" ca="1" si="9633"/>
        <v/>
      </c>
      <c r="FI236" s="5" t="str">
        <f ca="1">IF($B236="","",'Hidden inputs'!$D$11*EZ236+'Hidden inputs'!$E$11*FA236)</f>
        <v/>
      </c>
      <c r="FJ236" s="11" t="str">
        <f t="shared" ca="1" si="9539"/>
        <v/>
      </c>
      <c r="FK236" s="9" t="str">
        <f t="shared" ca="1" si="9634"/>
        <v/>
      </c>
      <c r="FL236" s="3" t="str">
        <f t="shared" ca="1" si="9635"/>
        <v/>
      </c>
      <c r="FM236" s="5" t="str" cm="1">
        <f t="array" aca="1" ref="FM236" ca="1">IF($B236="","",IF(FL236=0,0,IF(DD_Payment="",0,IF(FL236&lt;_xlfn.IFS(DD_Frequency="Monthly",1,DD_Frequency="Quarterly",IF(MONTH(FL$2)=1,1,IF(MONTH(FL$2)=4,1,IF(MONTH(FL$2)=7,1,IF(MONTH(FL$2)=10,1,0)))),DD_Frequency="Annually",IF(MONTH(FL$2)=1,1,0))*DD_Payment,FL236,_xlfn.IFS(DD_Frequency="Monthly",1,DD_Frequency="Quarterly",IF(MONTH(FL$2)=1,1,IF(MONTH(FL$2)=4,1,IF(MONTH(FL$2)=7,1,IF(MONTH(FL$2)=10,1,0)))),DD_Frequency="Annually",IF(MONTH(FL$2)=1,1,0))*DD_Payment))))</f>
        <v/>
      </c>
      <c r="FN236" s="3" t="str">
        <f t="shared" ref="FN236" ca="1" si="11501">IF($B236="","",IF(FL236&gt;FM236,(FL236-FM236/2)*(rate_A*(FN$1/365)),0))</f>
        <v/>
      </c>
      <c r="FO236" s="3" t="str">
        <f t="shared" ca="1" si="9723"/>
        <v/>
      </c>
      <c r="FP236" s="3" t="str">
        <f t="shared" ref="FP236" ca="1" si="11502">IF($B236="","",FA236*(1+rate_A*FN$1/365))</f>
        <v/>
      </c>
      <c r="FQ236" s="3" t="str">
        <f t="shared" ref="FQ236" ca="1" si="11503">IF($B236="","",FB236*(1+rate_A*FN$1/365))</f>
        <v/>
      </c>
      <c r="FR236" s="3" t="str">
        <f t="shared" ref="FR236" ca="1" si="11504">IF($B236="","",FC236*(1+rate_joint*FN$1/365))</f>
        <v/>
      </c>
      <c r="FS236" s="5" t="str">
        <f t="shared" ca="1" si="9727"/>
        <v/>
      </c>
      <c r="FT236" s="5" t="str" cm="1">
        <f t="array" aca="1" ref="FT236" ca="1">IF(FS236="","",_xlfn.IFS(FS236&lt;='Hidden inputs'!$C$15,FS236*'Hidden inputs'!$D$15,FS236&lt;='Hidden inputs'!$C$16,'Hidden inputs'!$C$15*'Hidden inputs'!$D$15+(FS236-'Hidden inputs'!$B$16)*'Hidden inputs'!$D$16,FS236&lt;='Hidden inputs'!$C$17,'Hidden inputs'!$C$15*'Hidden inputs'!$D$15+('Hidden inputs'!$C$16-'Hidden inputs'!$B$16)*'Hidden inputs'!$D$16+(FS236-'Hidden inputs'!$B$17)*'Hidden inputs'!$D$17,FS236&gt;'Hidden inputs'!$B$18,'Hidden inputs'!$C$15*'Hidden inputs'!$D$15+('Hidden inputs'!$C$16-'Hidden inputs'!$B$16)*'Hidden inputs'!$D$16+('Hidden inputs'!$C$17-'Hidden inputs'!$B$17)*'Hidden inputs'!$D$17+(FS236-'Hidden inputs'!$B$18)*'Hidden inputs'!$D$18))</f>
        <v/>
      </c>
      <c r="FU236" s="10" t="str">
        <f t="shared" ca="1" si="9728"/>
        <v/>
      </c>
      <c r="FV236" s="5" t="str">
        <f t="shared" ca="1" si="9640"/>
        <v/>
      </c>
      <c r="FW236" s="5" t="str">
        <f t="shared" ca="1" si="9641"/>
        <v/>
      </c>
      <c r="FX236" s="5" t="str">
        <f ca="1">IF($B236="","",'Hidden inputs'!$D$11*FO236+'Hidden inputs'!$E$11*FP236)</f>
        <v/>
      </c>
      <c r="FY236" s="11" t="str">
        <f t="shared" ca="1" si="9544"/>
        <v/>
      </c>
      <c r="FZ236" s="9" t="str">
        <f t="shared" ca="1" si="9642"/>
        <v/>
      </c>
      <c r="GA236" s="5" t="str">
        <f t="shared" ca="1" si="9643"/>
        <v/>
      </c>
      <c r="GB236" s="5" t="str">
        <f t="shared" ca="1" si="9644"/>
        <v/>
      </c>
      <c r="GC236" s="5" t="str">
        <f t="shared" ca="1" si="9545"/>
        <v/>
      </c>
      <c r="GD236" s="5" t="str">
        <f t="shared" ca="1" si="9546"/>
        <v/>
      </c>
    </row>
    <row r="237" spans="1:186" x14ac:dyDescent="0.35">
      <c r="A237" s="2"/>
      <c r="B237" s="6" t="str">
        <f t="shared" ca="1" si="9547"/>
        <v/>
      </c>
      <c r="C237" s="5" t="str">
        <f t="shared" ca="1" si="9645"/>
        <v/>
      </c>
      <c r="D237" s="5" t="str" cm="1">
        <f t="array" aca="1" ref="D237" ca="1">IF($B237="","",IF(C237=0,0,IF(DD_Payment="",0,IF(C237&lt;_xlfn.IFS(DD_Frequency="Monthly",1,DD_Frequency="Quarterly",IF(MONTH(C$2)=1,1,IF(MONTH(C$2)=4,1,IF(MONTH(C$2)=7,1,IF(MONTH(C$2)=10,1,0)))),DD_Frequency="Annually",IF(MONTH(C$2)=1,1,0))*DD_Payment,C237,_xlfn.IFS(DD_Frequency="Monthly",1,DD_Frequency="Quarterly",IF(MONTH(C$2)=1,1,IF(MONTH(C$2)=4,1,IF(MONTH(C$2)=7,1,IF(MONTH(C$2)=10,1,0)))),DD_Frequency="Annually",IF(MONTH(C$2)=1,1,0))*DD_Payment))))</f>
        <v/>
      </c>
      <c r="E237" s="5" t="str">
        <f t="shared" ref="E237" ca="1" si="11505">IF(B237="","",IF(C237&gt;D237,(C237-D237/2)*(rate_A*(E$1/365)),0))</f>
        <v/>
      </c>
      <c r="F237" s="5" t="str">
        <f t="shared" ca="1" si="9549"/>
        <v/>
      </c>
      <c r="G237" s="5" t="str">
        <f t="shared" ref="G237" ca="1" si="11506">IF(B237="","",G236*(1+rate_A*E$1/365))</f>
        <v/>
      </c>
      <c r="H237" s="5" t="str">
        <f t="shared" ref="H237" ca="1" si="11507">IF(B237="","",H236*(1+rate_A*E$1/365))</f>
        <v/>
      </c>
      <c r="I237" s="5" t="str">
        <f t="shared" ref="I237" ca="1" si="11508">IF(B237="","",I236*(1+rate_joint*E$1/365))</f>
        <v/>
      </c>
      <c r="J237" s="5" t="str">
        <f t="shared" ca="1" si="9650"/>
        <v/>
      </c>
      <c r="K237" s="5" t="str" cm="1">
        <f t="array" aca="1" ref="K237" ca="1">IF(J237="","",_xlfn.IFS(J237&lt;='Hidden inputs'!$C$15,J237*'Hidden inputs'!$D$15,J237&lt;='Hidden inputs'!$C$16,'Hidden inputs'!$C$15*'Hidden inputs'!$D$15+(J237-'Hidden inputs'!$B$16)*'Hidden inputs'!$D$16,J237&lt;='Hidden inputs'!$C$17,'Hidden inputs'!$C$15*'Hidden inputs'!$D$15+('Hidden inputs'!$C$16-'Hidden inputs'!$B$16)*'Hidden inputs'!$D$16+(J237-'Hidden inputs'!$B$17)*'Hidden inputs'!$D$17,J237&gt;'Hidden inputs'!$B$18,'Hidden inputs'!$C$15*'Hidden inputs'!$D$15+('Hidden inputs'!$C$16-'Hidden inputs'!$B$16)*'Hidden inputs'!$D$16+('Hidden inputs'!$C$17-'Hidden inputs'!$B$17)*'Hidden inputs'!$D$17+(J237-'Hidden inputs'!$B$18)*'Hidden inputs'!$D$18))</f>
        <v/>
      </c>
      <c r="L237" s="11" t="str">
        <f t="shared" ca="1" si="9651"/>
        <v/>
      </c>
      <c r="M237" s="5" t="str">
        <f t="shared" ca="1" si="9553"/>
        <v/>
      </c>
      <c r="N237" s="5" t="str">
        <f t="shared" ca="1" si="9554"/>
        <v/>
      </c>
      <c r="O237" s="5" t="str">
        <f ca="1">IF(B237="","",'Hidden inputs'!$D$11*F237+'Hidden inputs'!$E$11*G237)</f>
        <v/>
      </c>
      <c r="P237" s="11" t="str">
        <f t="shared" ca="1" si="9488"/>
        <v/>
      </c>
      <c r="Q237" s="20" t="str">
        <f t="shared" ca="1" si="9489"/>
        <v/>
      </c>
      <c r="R237" s="3" t="str">
        <f t="shared" ca="1" si="9555"/>
        <v/>
      </c>
      <c r="S237" s="5" t="str" cm="1">
        <f t="array" aca="1" ref="S237" ca="1">IF($B237="","",IF(R237=0,0,IF(DD_Payment="",0,IF(R237&lt;_xlfn.IFS(DD_Frequency="Monthly",1,DD_Frequency="Quarterly",IF(MONTH(R$2)=1,1,IF(MONTH(R$2)=4,1,IF(MONTH(R$2)=7,1,IF(MONTH(R$2)=10,1,0)))),DD_Frequency="Annually",IF(MONTH(R$2)=1,1,0))*DD_Payment,R237,_xlfn.IFS(DD_Frequency="Monthly",1,DD_Frequency="Quarterly",IF(MONTH(R$2)=1,1,IF(MONTH(R$2)=4,1,IF(MONTH(R$2)=7,1,IF(MONTH(R$2)=10,1,0)))),DD_Frequency="Annually",IF(MONTH(R$2)=1,1,0))*DD_Payment))))</f>
        <v/>
      </c>
      <c r="T237" s="3" t="str">
        <f t="shared" ref="T237" ca="1" si="11509">IF(B237="","",IF(R237&gt;S237,(R237-S237/2)*(rate_A*((T$1+A237)/365)),0))</f>
        <v/>
      </c>
      <c r="U237" s="3" t="str">
        <f t="shared" ca="1" si="9557"/>
        <v/>
      </c>
      <c r="V237" s="3" t="str">
        <f t="shared" ref="V237" ca="1" si="11510">IF(B237="","",G237*(1+rate_A*(T$1+A237)/365))</f>
        <v/>
      </c>
      <c r="W237" s="3" t="str">
        <f t="shared" ref="W237" ca="1" si="11511">IF(B237="","",H237*(1+rate_A*(T$1+A237)/365))</f>
        <v/>
      </c>
      <c r="X237" s="3" t="str">
        <f t="shared" ref="X237" ca="1" si="11512">IF(B237="","",I237*(1+rate_joint*(T$1+A237)/365))</f>
        <v/>
      </c>
      <c r="Y237" s="5" t="str">
        <f t="shared" ca="1" si="9656"/>
        <v/>
      </c>
      <c r="Z237" s="5" t="str" cm="1">
        <f t="array" aca="1" ref="Z237" ca="1">IF(Y237="","",_xlfn.IFS(Y237&lt;='Hidden inputs'!$C$15,Y237*'Hidden inputs'!$D$15,Y237&lt;='Hidden inputs'!$C$16,'Hidden inputs'!$C$15*'Hidden inputs'!$D$15+(Y237-'Hidden inputs'!$B$16)*'Hidden inputs'!$D$16,Y237&lt;='Hidden inputs'!$C$17,'Hidden inputs'!$C$15*'Hidden inputs'!$D$15+('Hidden inputs'!$C$16-'Hidden inputs'!$B$16)*'Hidden inputs'!$D$16+(Y237-'Hidden inputs'!$B$17)*'Hidden inputs'!$D$17,Y237&gt;'Hidden inputs'!$B$18,'Hidden inputs'!$C$15*'Hidden inputs'!$D$15+('Hidden inputs'!$C$16-'Hidden inputs'!$B$16)*'Hidden inputs'!$D$16+('Hidden inputs'!$C$17-'Hidden inputs'!$B$17)*'Hidden inputs'!$D$17+(Y237-'Hidden inputs'!$B$18)*'Hidden inputs'!$D$18))</f>
        <v/>
      </c>
      <c r="AA237" s="10" t="str">
        <f t="shared" ca="1" si="9657"/>
        <v/>
      </c>
      <c r="AB237" s="5" t="str">
        <f t="shared" ca="1" si="9561"/>
        <v/>
      </c>
      <c r="AC237" s="5" t="str">
        <f t="shared" ca="1" si="9658"/>
        <v/>
      </c>
      <c r="AD237" s="5" t="str">
        <f ca="1">IF(B237="","",'Hidden inputs'!$D$11*U237+'Hidden inputs'!$E$11*V237)</f>
        <v/>
      </c>
      <c r="AE237" s="11" t="str">
        <f t="shared" ca="1" si="9494"/>
        <v/>
      </c>
      <c r="AF237" s="9" t="str">
        <f t="shared" ca="1" si="9562"/>
        <v/>
      </c>
      <c r="AG237" s="3" t="str">
        <f t="shared" ca="1" si="9563"/>
        <v/>
      </c>
      <c r="AH237" s="5" t="str" cm="1">
        <f t="array" aca="1" ref="AH237" ca="1">IF($B237="","",IF(AG237=0,0,IF(DD_Payment="",0,IF(AG237&lt;_xlfn.IFS(DD_Frequency="Monthly",1,DD_Frequency="Quarterly",IF(MONTH(AG$2)=1,1,IF(MONTH(AG$2)=4,1,IF(MONTH(AG$2)=7,1,IF(MONTH(AG$2)=10,1,0)))),DD_Frequency="Annually",IF(MONTH(AG$2)=1,1,0))*DD_Payment,AG237,_xlfn.IFS(DD_Frequency="Monthly",1,DD_Frequency="Quarterly",IF(MONTH(AG$2)=1,1,IF(MONTH(AG$2)=4,1,IF(MONTH(AG$2)=7,1,IF(MONTH(AG$2)=10,1,0)))),DD_Frequency="Annually",IF(MONTH(AG$2)=1,1,0))*DD_Payment))))</f>
        <v/>
      </c>
      <c r="AI237" s="3" t="str">
        <f t="shared" ref="AI237" ca="1" si="11513">IF($B237="","",IF(AG237&gt;AH237,(AG237-AH237/2)*(rate_A*(AI$1/365)),0))</f>
        <v/>
      </c>
      <c r="AJ237" s="3" t="str">
        <f t="shared" ca="1" si="9660"/>
        <v/>
      </c>
      <c r="AK237" s="3" t="str">
        <f t="shared" ref="AK237" ca="1" si="11514">IF($B237="","",V237*(1+rate_A*AI$1/365))</f>
        <v/>
      </c>
      <c r="AL237" s="3" t="str">
        <f t="shared" ref="AL237" ca="1" si="11515">IF($B237="","",W237*(1+rate_A*AI$1/365))</f>
        <v/>
      </c>
      <c r="AM237" s="3" t="str">
        <f t="shared" ref="AM237" ca="1" si="11516">IF($B237="","",X237*(1+rate_joint*AI$1/365))</f>
        <v/>
      </c>
      <c r="AN237" s="5" t="str">
        <f t="shared" ca="1" si="9664"/>
        <v/>
      </c>
      <c r="AO237" s="5" t="str" cm="1">
        <f t="array" aca="1" ref="AO237" ca="1">IF(AN237="","",_xlfn.IFS(AN237&lt;='Hidden inputs'!$C$15,AN237*'Hidden inputs'!$D$15,AN237&lt;='Hidden inputs'!$C$16,'Hidden inputs'!$C$15*'Hidden inputs'!$D$15+(AN237-'Hidden inputs'!$B$16)*'Hidden inputs'!$D$16,AN237&lt;='Hidden inputs'!$C$17,'Hidden inputs'!$C$15*'Hidden inputs'!$D$15+('Hidden inputs'!$C$16-'Hidden inputs'!$B$16)*'Hidden inputs'!$D$16+(AN237-'Hidden inputs'!$B$17)*'Hidden inputs'!$D$17,AN237&gt;'Hidden inputs'!$B$18,'Hidden inputs'!$C$15*'Hidden inputs'!$D$15+('Hidden inputs'!$C$16-'Hidden inputs'!$B$16)*'Hidden inputs'!$D$16+('Hidden inputs'!$C$17-'Hidden inputs'!$B$17)*'Hidden inputs'!$D$17+(AN237-'Hidden inputs'!$B$18)*'Hidden inputs'!$D$18))</f>
        <v/>
      </c>
      <c r="AP237" s="10" t="str">
        <f t="shared" ca="1" si="9665"/>
        <v/>
      </c>
      <c r="AQ237" s="5" t="str">
        <f t="shared" ca="1" si="9568"/>
        <v/>
      </c>
      <c r="AR237" s="5" t="str">
        <f t="shared" ca="1" si="9569"/>
        <v/>
      </c>
      <c r="AS237" s="5" t="str">
        <f ca="1">IF($B237="","",'Hidden inputs'!$D$11*AJ237+'Hidden inputs'!$E$11*AK237)</f>
        <v/>
      </c>
      <c r="AT237" s="11" t="str">
        <f t="shared" ca="1" si="9499"/>
        <v/>
      </c>
      <c r="AU237" s="9" t="str">
        <f t="shared" ca="1" si="9570"/>
        <v/>
      </c>
      <c r="AV237" s="3" t="str">
        <f t="shared" ca="1" si="9571"/>
        <v/>
      </c>
      <c r="AW237" s="5" t="str" cm="1">
        <f t="array" aca="1" ref="AW237" ca="1">IF($B237="","",IF(AV237=0,0,IF(DD_Payment="",0,IF(AV237&lt;_xlfn.IFS(DD_Frequency="Monthly",1,DD_Frequency="Quarterly",IF(MONTH(AV$2)=1,1,IF(MONTH(AV$2)=4,1,IF(MONTH(AV$2)=7,1,IF(MONTH(AV$2)=10,1,0)))),DD_Frequency="Annually",IF(MONTH(AV$2)=1,1,0))*DD_Payment,AV237,_xlfn.IFS(DD_Frequency="Monthly",1,DD_Frequency="Quarterly",IF(MONTH(AV$2)=1,1,IF(MONTH(AV$2)=4,1,IF(MONTH(AV$2)=7,1,IF(MONTH(AV$2)=10,1,0)))),DD_Frequency="Annually",IF(MONTH(AV$2)=1,1,0))*DD_Payment))))</f>
        <v/>
      </c>
      <c r="AX237" s="3" t="str">
        <f t="shared" ref="AX237" ca="1" si="11517">IF($B237="","",IF(AV237&gt;AW237,(AV237-AW237/2)*(rate_A*(AX$1/365)),0))</f>
        <v/>
      </c>
      <c r="AY237" s="3" t="str">
        <f t="shared" ca="1" si="9667"/>
        <v/>
      </c>
      <c r="AZ237" s="3" t="str">
        <f t="shared" ref="AZ237" ca="1" si="11518">IF($B237="","",AK237*(1+rate_A*AX$1/365))</f>
        <v/>
      </c>
      <c r="BA237" s="3" t="str">
        <f t="shared" ref="BA237" ca="1" si="11519">IF($B237="","",AL237*(1+rate_A*AX$1/365))</f>
        <v/>
      </c>
      <c r="BB237" s="3" t="str">
        <f t="shared" ref="BB237" ca="1" si="11520">IF($B237="","",AM237*(1+rate_joint*AX$1/365))</f>
        <v/>
      </c>
      <c r="BC237" s="5" t="str">
        <f t="shared" ca="1" si="9671"/>
        <v/>
      </c>
      <c r="BD237" s="5" t="str" cm="1">
        <f t="array" aca="1" ref="BD237" ca="1">IF(BC237="","",_xlfn.IFS(BC237&lt;='Hidden inputs'!$C$15,BC237*'Hidden inputs'!$D$15,BC237&lt;='Hidden inputs'!$C$16,'Hidden inputs'!$C$15*'Hidden inputs'!$D$15+(BC237-'Hidden inputs'!$B$16)*'Hidden inputs'!$D$16,BC237&lt;='Hidden inputs'!$C$17,'Hidden inputs'!$C$15*'Hidden inputs'!$D$15+('Hidden inputs'!$C$16-'Hidden inputs'!$B$16)*'Hidden inputs'!$D$16+(BC237-'Hidden inputs'!$B$17)*'Hidden inputs'!$D$17,BC237&gt;'Hidden inputs'!$B$18,'Hidden inputs'!$C$15*'Hidden inputs'!$D$15+('Hidden inputs'!$C$16-'Hidden inputs'!$B$16)*'Hidden inputs'!$D$16+('Hidden inputs'!$C$17-'Hidden inputs'!$B$17)*'Hidden inputs'!$D$17+(BC237-'Hidden inputs'!$B$18)*'Hidden inputs'!$D$18))</f>
        <v/>
      </c>
      <c r="BE237" s="10" t="str">
        <f t="shared" ca="1" si="9672"/>
        <v/>
      </c>
      <c r="BF237" s="5" t="str">
        <f t="shared" ca="1" si="9576"/>
        <v/>
      </c>
      <c r="BG237" s="5" t="str">
        <f t="shared" ca="1" si="9577"/>
        <v/>
      </c>
      <c r="BH237" s="5" t="str">
        <f ca="1">IF($B237="","",'Hidden inputs'!$D$11*AY237+'Hidden inputs'!$E$11*AZ237)</f>
        <v/>
      </c>
      <c r="BI237" s="11" t="str">
        <f t="shared" ca="1" si="9504"/>
        <v/>
      </c>
      <c r="BJ237" s="9" t="str">
        <f t="shared" ca="1" si="9578"/>
        <v/>
      </c>
      <c r="BK237" s="3" t="str">
        <f t="shared" ca="1" si="9579"/>
        <v/>
      </c>
      <c r="BL237" s="5" t="str" cm="1">
        <f t="array" aca="1" ref="BL237" ca="1">IF($B237="","",IF(BK237=0,0,IF(DD_Payment="",0,IF(BK237&lt;_xlfn.IFS(DD_Frequency="Monthly",1,DD_Frequency="Quarterly",IF(MONTH(BK$2)=1,1,IF(MONTH(BK$2)=4,1,IF(MONTH(BK$2)=7,1,IF(MONTH(BK$2)=10,1,0)))),DD_Frequency="Annually",IF(MONTH(BK$2)=1,1,0))*DD_Payment,BK237,_xlfn.IFS(DD_Frequency="Monthly",1,DD_Frequency="Quarterly",IF(MONTH(BK$2)=1,1,IF(MONTH(BK$2)=4,1,IF(MONTH(BK$2)=7,1,IF(MONTH(BK$2)=10,1,0)))),DD_Frequency="Annually",IF(MONTH(BK$2)=1,1,0))*DD_Payment))))</f>
        <v/>
      </c>
      <c r="BM237" s="3" t="str">
        <f t="shared" ref="BM237" ca="1" si="11521">IF($B237="","",IF(BK237&gt;BL237,(BK237-BL237/2)*(rate_A*(BM$1/365)),0))</f>
        <v/>
      </c>
      <c r="BN237" s="3" t="str">
        <f t="shared" ca="1" si="9674"/>
        <v/>
      </c>
      <c r="BO237" s="3" t="str">
        <f t="shared" ref="BO237" ca="1" si="11522">IF($B237="","",AZ237*(1+rate_A*BM$1/365))</f>
        <v/>
      </c>
      <c r="BP237" s="3" t="str">
        <f t="shared" ref="BP237" ca="1" si="11523">IF($B237="","",BA237*(1+rate_A*BM$1/365))</f>
        <v/>
      </c>
      <c r="BQ237" s="3" t="str">
        <f t="shared" ref="BQ237" ca="1" si="11524">IF($B237="","",BB237*(1+rate_joint*BM$1/365))</f>
        <v/>
      </c>
      <c r="BR237" s="5" t="str">
        <f t="shared" ca="1" si="9678"/>
        <v/>
      </c>
      <c r="BS237" s="5" t="str" cm="1">
        <f t="array" aca="1" ref="BS237" ca="1">IF(BR237="","",_xlfn.IFS(BR237&lt;='Hidden inputs'!$C$15,BR237*'Hidden inputs'!$D$15,BR237&lt;='Hidden inputs'!$C$16,'Hidden inputs'!$C$15*'Hidden inputs'!$D$15+(BR237-'Hidden inputs'!$B$16)*'Hidden inputs'!$D$16,BR237&lt;='Hidden inputs'!$C$17,'Hidden inputs'!$C$15*'Hidden inputs'!$D$15+('Hidden inputs'!$C$16-'Hidden inputs'!$B$16)*'Hidden inputs'!$D$16+(BR237-'Hidden inputs'!$B$17)*'Hidden inputs'!$D$17,BR237&gt;'Hidden inputs'!$B$18,'Hidden inputs'!$C$15*'Hidden inputs'!$D$15+('Hidden inputs'!$C$16-'Hidden inputs'!$B$16)*'Hidden inputs'!$D$16+('Hidden inputs'!$C$17-'Hidden inputs'!$B$17)*'Hidden inputs'!$D$17+(BR237-'Hidden inputs'!$B$18)*'Hidden inputs'!$D$18))</f>
        <v/>
      </c>
      <c r="BT237" s="10" t="str">
        <f t="shared" ca="1" si="9679"/>
        <v/>
      </c>
      <c r="BU237" s="5" t="str">
        <f t="shared" ca="1" si="9584"/>
        <v/>
      </c>
      <c r="BV237" s="5" t="str">
        <f t="shared" ca="1" si="9585"/>
        <v/>
      </c>
      <c r="BW237" s="5" t="str">
        <f ca="1">IF($B237="","",'Hidden inputs'!$D$11*BN237+'Hidden inputs'!$E$11*BO237)</f>
        <v/>
      </c>
      <c r="BX237" s="11" t="str">
        <f t="shared" ca="1" si="9509"/>
        <v/>
      </c>
      <c r="BY237" s="9" t="str">
        <f t="shared" ca="1" si="9586"/>
        <v/>
      </c>
      <c r="BZ237" s="3" t="str">
        <f t="shared" ca="1" si="9587"/>
        <v/>
      </c>
      <c r="CA237" s="5" t="str" cm="1">
        <f t="array" aca="1" ref="CA237" ca="1">IF($B237="","",IF(BZ237=0,0,IF(DD_Payment="",0,IF(BZ237&lt;_xlfn.IFS(DD_Frequency="Monthly",1,DD_Frequency="Quarterly",IF(MONTH(BZ$2)=1,1,IF(MONTH(BZ$2)=4,1,IF(MONTH(BZ$2)=7,1,IF(MONTH(BZ$2)=10,1,0)))),DD_Frequency="Annually",IF(MONTH(BZ$2)=1,1,0))*DD_Payment,BZ237,_xlfn.IFS(DD_Frequency="Monthly",1,DD_Frequency="Quarterly",IF(MONTH(BZ$2)=1,1,IF(MONTH(BZ$2)=4,1,IF(MONTH(BZ$2)=7,1,IF(MONTH(BZ$2)=10,1,0)))),DD_Frequency="Annually",IF(MONTH(BZ$2)=1,1,0))*DD_Payment))))</f>
        <v/>
      </c>
      <c r="CB237" s="3" t="str">
        <f t="shared" ref="CB237" ca="1" si="11525">IF($B237="","",IF(BZ237&gt;CA237,(BZ237-CA237/2)*(rate_A*(CB$1/365)),0))</f>
        <v/>
      </c>
      <c r="CC237" s="3" t="str">
        <f t="shared" ca="1" si="9681"/>
        <v/>
      </c>
      <c r="CD237" s="3" t="str">
        <f t="shared" ref="CD237" ca="1" si="11526">IF($B237="","",BO237*(1+rate_A*CB$1/365))</f>
        <v/>
      </c>
      <c r="CE237" s="3" t="str">
        <f t="shared" ref="CE237" ca="1" si="11527">IF($B237="","",BP237*(1+rate_A*CB$1/365))</f>
        <v/>
      </c>
      <c r="CF237" s="3" t="str">
        <f t="shared" ref="CF237" ca="1" si="11528">IF($B237="","",BQ237*(1+rate_joint*CB$1/365))</f>
        <v/>
      </c>
      <c r="CG237" s="5" t="str">
        <f t="shared" ca="1" si="9685"/>
        <v/>
      </c>
      <c r="CH237" s="5" t="str" cm="1">
        <f t="array" aca="1" ref="CH237" ca="1">IF(CG237="","",_xlfn.IFS(CG237&lt;='Hidden inputs'!$C$15,CG237*'Hidden inputs'!$D$15,CG237&lt;='Hidden inputs'!$C$16,'Hidden inputs'!$C$15*'Hidden inputs'!$D$15+(CG237-'Hidden inputs'!$B$16)*'Hidden inputs'!$D$16,CG237&lt;='Hidden inputs'!$C$17,'Hidden inputs'!$C$15*'Hidden inputs'!$D$15+('Hidden inputs'!$C$16-'Hidden inputs'!$B$16)*'Hidden inputs'!$D$16+(CG237-'Hidden inputs'!$B$17)*'Hidden inputs'!$D$17,CG237&gt;'Hidden inputs'!$B$18,'Hidden inputs'!$C$15*'Hidden inputs'!$D$15+('Hidden inputs'!$C$16-'Hidden inputs'!$B$16)*'Hidden inputs'!$D$16+('Hidden inputs'!$C$17-'Hidden inputs'!$B$17)*'Hidden inputs'!$D$17+(CG237-'Hidden inputs'!$B$18)*'Hidden inputs'!$D$18))</f>
        <v/>
      </c>
      <c r="CI237" s="10" t="str">
        <f t="shared" ca="1" si="9686"/>
        <v/>
      </c>
      <c r="CJ237" s="5" t="str">
        <f t="shared" ca="1" si="9592"/>
        <v/>
      </c>
      <c r="CK237" s="5" t="str">
        <f t="shared" ca="1" si="9593"/>
        <v/>
      </c>
      <c r="CL237" s="5" t="str">
        <f ca="1">IF($B237="","",'Hidden inputs'!$D$11*CC237+'Hidden inputs'!$E$11*CD237)</f>
        <v/>
      </c>
      <c r="CM237" s="11" t="str">
        <f t="shared" ca="1" si="9514"/>
        <v/>
      </c>
      <c r="CN237" s="9" t="str">
        <f t="shared" ca="1" si="9594"/>
        <v/>
      </c>
      <c r="CO237" s="3" t="str">
        <f t="shared" ca="1" si="9595"/>
        <v/>
      </c>
      <c r="CP237" s="5" t="str" cm="1">
        <f t="array" aca="1" ref="CP237" ca="1">IF($B237="","",IF(CO237=0,0,IF(DD_Payment="",0,IF(CO237&lt;_xlfn.IFS(DD_Frequency="Monthly",1,DD_Frequency="Quarterly",IF(MONTH(CO$2)=1,1,IF(MONTH(CO$2)=4,1,IF(MONTH(CO$2)=7,1,IF(MONTH(CO$2)=10,1,0)))),DD_Frequency="Annually",IF(MONTH(CO$2)=1,1,0))*DD_Payment,CO237,_xlfn.IFS(DD_Frequency="Monthly",1,DD_Frequency="Quarterly",IF(MONTH(CO$2)=1,1,IF(MONTH(CO$2)=4,1,IF(MONTH(CO$2)=7,1,IF(MONTH(CO$2)=10,1,0)))),DD_Frequency="Annually",IF(MONTH(CO$2)=1,1,0))*DD_Payment))))</f>
        <v/>
      </c>
      <c r="CQ237" s="3" t="str">
        <f t="shared" ref="CQ237" ca="1" si="11529">IF($B237="","",IF(CO237&gt;CP237,(CO237-CP237/2)*(rate_A*(CQ$1/365)),0))</f>
        <v/>
      </c>
      <c r="CR237" s="3" t="str">
        <f t="shared" ca="1" si="9688"/>
        <v/>
      </c>
      <c r="CS237" s="3" t="str">
        <f t="shared" ref="CS237" ca="1" si="11530">IF($B237="","",CD237*(1+rate_A*CQ$1/365))</f>
        <v/>
      </c>
      <c r="CT237" s="3" t="str">
        <f t="shared" ref="CT237" ca="1" si="11531">IF($B237="","",CE237*(1+rate_A*CQ$1/365))</f>
        <v/>
      </c>
      <c r="CU237" s="3" t="str">
        <f t="shared" ref="CU237" ca="1" si="11532">IF($B237="","",CF237*(1+rate_joint*CQ$1/365))</f>
        <v/>
      </c>
      <c r="CV237" s="5" t="str">
        <f t="shared" ca="1" si="9692"/>
        <v/>
      </c>
      <c r="CW237" s="5" t="str" cm="1">
        <f t="array" aca="1" ref="CW237" ca="1">IF(CV237="","",_xlfn.IFS(CV237&lt;='Hidden inputs'!$C$15,CV237*'Hidden inputs'!$D$15,CV237&lt;='Hidden inputs'!$C$16,'Hidden inputs'!$C$15*'Hidden inputs'!$D$15+(CV237-'Hidden inputs'!$B$16)*'Hidden inputs'!$D$16,CV237&lt;='Hidden inputs'!$C$17,'Hidden inputs'!$C$15*'Hidden inputs'!$D$15+('Hidden inputs'!$C$16-'Hidden inputs'!$B$16)*'Hidden inputs'!$D$16+(CV237-'Hidden inputs'!$B$17)*'Hidden inputs'!$D$17,CV237&gt;'Hidden inputs'!$B$18,'Hidden inputs'!$C$15*'Hidden inputs'!$D$15+('Hidden inputs'!$C$16-'Hidden inputs'!$B$16)*'Hidden inputs'!$D$16+('Hidden inputs'!$C$17-'Hidden inputs'!$B$17)*'Hidden inputs'!$D$17+(CV237-'Hidden inputs'!$B$18)*'Hidden inputs'!$D$18))</f>
        <v/>
      </c>
      <c r="CX237" s="10" t="str">
        <f t="shared" ca="1" si="9693"/>
        <v/>
      </c>
      <c r="CY237" s="5" t="str">
        <f t="shared" ca="1" si="9600"/>
        <v/>
      </c>
      <c r="CZ237" s="5" t="str">
        <f t="shared" ca="1" si="9601"/>
        <v/>
      </c>
      <c r="DA237" s="5" t="str">
        <f ca="1">IF($B237="","",'Hidden inputs'!$D$11*CR237+'Hidden inputs'!$E$11*CS237)</f>
        <v/>
      </c>
      <c r="DB237" s="11" t="str">
        <f t="shared" ca="1" si="9519"/>
        <v/>
      </c>
      <c r="DC237" s="9" t="str">
        <f t="shared" ca="1" si="9602"/>
        <v/>
      </c>
      <c r="DD237" s="3" t="str">
        <f t="shared" ca="1" si="9603"/>
        <v/>
      </c>
      <c r="DE237" s="5" t="str" cm="1">
        <f t="array" aca="1" ref="DE237" ca="1">IF($B237="","",IF(DD237=0,0,IF(DD_Payment="",0,IF(DD237&lt;_xlfn.IFS(DD_Frequency="Monthly",1,DD_Frequency="Quarterly",IF(MONTH(DD$2)=1,1,IF(MONTH(DD$2)=4,1,IF(MONTH(DD$2)=7,1,IF(MONTH(DD$2)=10,1,0)))),DD_Frequency="Annually",IF(MONTH(DD$2)=1,1,0))*DD_Payment,DD237,_xlfn.IFS(DD_Frequency="Monthly",1,DD_Frequency="Quarterly",IF(MONTH(DD$2)=1,1,IF(MONTH(DD$2)=4,1,IF(MONTH(DD$2)=7,1,IF(MONTH(DD$2)=10,1,0)))),DD_Frequency="Annually",IF(MONTH(DD$2)=1,1,0))*DD_Payment))))</f>
        <v/>
      </c>
      <c r="DF237" s="3" t="str">
        <f t="shared" ref="DF237" ca="1" si="11533">IF($B237="","",IF(DD237&gt;DE237,(DD237-DE237/2)*(rate_A*(DF$1/365)),0))</f>
        <v/>
      </c>
      <c r="DG237" s="3" t="str">
        <f t="shared" ca="1" si="9695"/>
        <v/>
      </c>
      <c r="DH237" s="3" t="str">
        <f t="shared" ref="DH237" ca="1" si="11534">IF($B237="","",CS237*(1+rate_A*DF$1/365))</f>
        <v/>
      </c>
      <c r="DI237" s="3" t="str">
        <f t="shared" ref="DI237" ca="1" si="11535">IF($B237="","",CT237*(1+rate_A*DF$1/365))</f>
        <v/>
      </c>
      <c r="DJ237" s="3" t="str">
        <f t="shared" ref="DJ237" ca="1" si="11536">IF($B237="","",CU237*(1+rate_joint*DF$1/365))</f>
        <v/>
      </c>
      <c r="DK237" s="5" t="str">
        <f t="shared" ca="1" si="9699"/>
        <v/>
      </c>
      <c r="DL237" s="5" t="str" cm="1">
        <f t="array" aca="1" ref="DL237" ca="1">IF(DK237="","",_xlfn.IFS(DK237&lt;='Hidden inputs'!$C$15,DK237*'Hidden inputs'!$D$15,DK237&lt;='Hidden inputs'!$C$16,'Hidden inputs'!$C$15*'Hidden inputs'!$D$15+(DK237-'Hidden inputs'!$B$16)*'Hidden inputs'!$D$16,DK237&lt;='Hidden inputs'!$C$17,'Hidden inputs'!$C$15*'Hidden inputs'!$D$15+('Hidden inputs'!$C$16-'Hidden inputs'!$B$16)*'Hidden inputs'!$D$16+(DK237-'Hidden inputs'!$B$17)*'Hidden inputs'!$D$17,DK237&gt;'Hidden inputs'!$B$18,'Hidden inputs'!$C$15*'Hidden inputs'!$D$15+('Hidden inputs'!$C$16-'Hidden inputs'!$B$16)*'Hidden inputs'!$D$16+('Hidden inputs'!$C$17-'Hidden inputs'!$B$17)*'Hidden inputs'!$D$17+(DK237-'Hidden inputs'!$B$18)*'Hidden inputs'!$D$18))</f>
        <v/>
      </c>
      <c r="DM237" s="10" t="str">
        <f t="shared" ca="1" si="9700"/>
        <v/>
      </c>
      <c r="DN237" s="5" t="str">
        <f t="shared" ca="1" si="9608"/>
        <v/>
      </c>
      <c r="DO237" s="5" t="str">
        <f t="shared" ca="1" si="9609"/>
        <v/>
      </c>
      <c r="DP237" s="5" t="str">
        <f ca="1">IF($B237="","",'Hidden inputs'!$D$11*DG237+'Hidden inputs'!$E$11*DH237)</f>
        <v/>
      </c>
      <c r="DQ237" s="11" t="str">
        <f t="shared" ca="1" si="9524"/>
        <v/>
      </c>
      <c r="DR237" s="9" t="str">
        <f t="shared" ca="1" si="9610"/>
        <v/>
      </c>
      <c r="DS237" s="3" t="str">
        <f t="shared" ca="1" si="9611"/>
        <v/>
      </c>
      <c r="DT237" s="5" t="str" cm="1">
        <f t="array" aca="1" ref="DT237" ca="1">IF($B237="","",IF(DS237=0,0,IF(DD_Payment="",0,IF(DS237&lt;_xlfn.IFS(DD_Frequency="Monthly",1,DD_Frequency="Quarterly",IF(MONTH(DS$2)=1,1,IF(MONTH(DS$2)=4,1,IF(MONTH(DS$2)=7,1,IF(MONTH(DS$2)=10,1,0)))),DD_Frequency="Annually",IF(MONTH(DS$2)=1,1,0))*DD_Payment,DS237,_xlfn.IFS(DD_Frequency="Monthly",1,DD_Frequency="Quarterly",IF(MONTH(DS$2)=1,1,IF(MONTH(DS$2)=4,1,IF(MONTH(DS$2)=7,1,IF(MONTH(DS$2)=10,1,0)))),DD_Frequency="Annually",IF(MONTH(DS$2)=1,1,0))*DD_Payment))))</f>
        <v/>
      </c>
      <c r="DU237" s="3" t="str">
        <f t="shared" ref="DU237" ca="1" si="11537">IF($B237="","",IF(DS237&gt;DT237,(DS237-DT237/2)*(rate_A*(DU$1/365)),0))</f>
        <v/>
      </c>
      <c r="DV237" s="3" t="str">
        <f t="shared" ca="1" si="9702"/>
        <v/>
      </c>
      <c r="DW237" s="3" t="str">
        <f t="shared" ref="DW237" ca="1" si="11538">IF($B237="","",DH237*(1+rate_A*DU$1/365))</f>
        <v/>
      </c>
      <c r="DX237" s="3" t="str">
        <f t="shared" ref="DX237" ca="1" si="11539">IF($B237="","",DI237*(1+rate_A*DU$1/365))</f>
        <v/>
      </c>
      <c r="DY237" s="3" t="str">
        <f t="shared" ref="DY237" ca="1" si="11540">IF($B237="","",DJ237*(1+rate_joint*DU$1/365))</f>
        <v/>
      </c>
      <c r="DZ237" s="5" t="str">
        <f t="shared" ca="1" si="9706"/>
        <v/>
      </c>
      <c r="EA237" s="5" t="str" cm="1">
        <f t="array" aca="1" ref="EA237" ca="1">IF(DZ237="","",_xlfn.IFS(DZ237&lt;='Hidden inputs'!$C$15,DZ237*'Hidden inputs'!$D$15,DZ237&lt;='Hidden inputs'!$C$16,'Hidden inputs'!$C$15*'Hidden inputs'!$D$15+(DZ237-'Hidden inputs'!$B$16)*'Hidden inputs'!$D$16,DZ237&lt;='Hidden inputs'!$C$17,'Hidden inputs'!$C$15*'Hidden inputs'!$D$15+('Hidden inputs'!$C$16-'Hidden inputs'!$B$16)*'Hidden inputs'!$D$16+(DZ237-'Hidden inputs'!$B$17)*'Hidden inputs'!$D$17,DZ237&gt;'Hidden inputs'!$B$18,'Hidden inputs'!$C$15*'Hidden inputs'!$D$15+('Hidden inputs'!$C$16-'Hidden inputs'!$B$16)*'Hidden inputs'!$D$16+('Hidden inputs'!$C$17-'Hidden inputs'!$B$17)*'Hidden inputs'!$D$17+(DZ237-'Hidden inputs'!$B$18)*'Hidden inputs'!$D$18))</f>
        <v/>
      </c>
      <c r="EB237" s="10" t="str">
        <f t="shared" ca="1" si="9707"/>
        <v/>
      </c>
      <c r="EC237" s="5" t="str">
        <f t="shared" ca="1" si="9616"/>
        <v/>
      </c>
      <c r="ED237" s="5" t="str">
        <f t="shared" ca="1" si="9617"/>
        <v/>
      </c>
      <c r="EE237" s="5" t="str">
        <f ca="1">IF($B237="","",'Hidden inputs'!$D$11*DV237+'Hidden inputs'!$E$11*DW237)</f>
        <v/>
      </c>
      <c r="EF237" s="11" t="str">
        <f t="shared" ca="1" si="9529"/>
        <v/>
      </c>
      <c r="EG237" s="9" t="str">
        <f t="shared" ca="1" si="9618"/>
        <v/>
      </c>
      <c r="EH237" s="3" t="str">
        <f t="shared" ca="1" si="9619"/>
        <v/>
      </c>
      <c r="EI237" s="5" t="str" cm="1">
        <f t="array" aca="1" ref="EI237" ca="1">IF($B237="","",IF(EH237=0,0,IF(DD_Payment="",0,IF(EH237&lt;_xlfn.IFS(DD_Frequency="Monthly",1,DD_Frequency="Quarterly",IF(MONTH(EH$2)=1,1,IF(MONTH(EH$2)=4,1,IF(MONTH(EH$2)=7,1,IF(MONTH(EH$2)=10,1,0)))),DD_Frequency="Annually",IF(MONTH(EH$2)=1,1,0))*DD_Payment,EH237,_xlfn.IFS(DD_Frequency="Monthly",1,DD_Frequency="Quarterly",IF(MONTH(EH$2)=1,1,IF(MONTH(EH$2)=4,1,IF(MONTH(EH$2)=7,1,IF(MONTH(EH$2)=10,1,0)))),DD_Frequency="Annually",IF(MONTH(EH$2)=1,1,0))*DD_Payment))))</f>
        <v/>
      </c>
      <c r="EJ237" s="3" t="str">
        <f t="shared" ref="EJ237" ca="1" si="11541">IF($B237="","",IF(EH237&gt;EI237,(EH237-EI237/2)*(rate_A*(EJ$1/365)),0))</f>
        <v/>
      </c>
      <c r="EK237" s="3" t="str">
        <f t="shared" ca="1" si="9709"/>
        <v/>
      </c>
      <c r="EL237" s="3" t="str">
        <f t="shared" ref="EL237" ca="1" si="11542">IF($B237="","",DW237*(1+rate_A*EJ$1/365))</f>
        <v/>
      </c>
      <c r="EM237" s="3" t="str">
        <f t="shared" ref="EM237" ca="1" si="11543">IF($B237="","",DX237*(1+rate_A*EJ$1/365))</f>
        <v/>
      </c>
      <c r="EN237" s="3" t="str">
        <f t="shared" ref="EN237" ca="1" si="11544">IF($B237="","",DY237*(1+rate_joint*EJ$1/365))</f>
        <v/>
      </c>
      <c r="EO237" s="5" t="str">
        <f t="shared" ca="1" si="9713"/>
        <v/>
      </c>
      <c r="EP237" s="5" t="str" cm="1">
        <f t="array" aca="1" ref="EP237" ca="1">IF(EO237="","",_xlfn.IFS(EO237&lt;='Hidden inputs'!$C$15,EO237*'Hidden inputs'!$D$15,EO237&lt;='Hidden inputs'!$C$16,'Hidden inputs'!$C$15*'Hidden inputs'!$D$15+(EO237-'Hidden inputs'!$B$16)*'Hidden inputs'!$D$16,EO237&lt;='Hidden inputs'!$C$17,'Hidden inputs'!$C$15*'Hidden inputs'!$D$15+('Hidden inputs'!$C$16-'Hidden inputs'!$B$16)*'Hidden inputs'!$D$16+(EO237-'Hidden inputs'!$B$17)*'Hidden inputs'!$D$17,EO237&gt;'Hidden inputs'!$B$18,'Hidden inputs'!$C$15*'Hidden inputs'!$D$15+('Hidden inputs'!$C$16-'Hidden inputs'!$B$16)*'Hidden inputs'!$D$16+('Hidden inputs'!$C$17-'Hidden inputs'!$B$17)*'Hidden inputs'!$D$17+(EO237-'Hidden inputs'!$B$18)*'Hidden inputs'!$D$18))</f>
        <v/>
      </c>
      <c r="EQ237" s="10" t="str">
        <f t="shared" ca="1" si="9714"/>
        <v/>
      </c>
      <c r="ER237" s="5" t="str">
        <f t="shared" ca="1" si="9624"/>
        <v/>
      </c>
      <c r="ES237" s="5" t="str">
        <f t="shared" ca="1" si="9625"/>
        <v/>
      </c>
      <c r="ET237" s="5" t="str">
        <f ca="1">IF($B237="","",'Hidden inputs'!$D$11*EK237+'Hidden inputs'!$E$11*EL237)</f>
        <v/>
      </c>
      <c r="EU237" s="11" t="str">
        <f t="shared" ca="1" si="9534"/>
        <v/>
      </c>
      <c r="EV237" s="9" t="str">
        <f t="shared" ca="1" si="9626"/>
        <v/>
      </c>
      <c r="EW237" s="3" t="str">
        <f t="shared" ca="1" si="9627"/>
        <v/>
      </c>
      <c r="EX237" s="5" t="str" cm="1">
        <f t="array" aca="1" ref="EX237" ca="1">IF($B237="","",IF(EW237=0,0,IF(DD_Payment="",0,IF(EW237&lt;_xlfn.IFS(DD_Frequency="Monthly",1,DD_Frequency="Quarterly",IF(MONTH(EW$2)=1,1,IF(MONTH(EW$2)=4,1,IF(MONTH(EW$2)=7,1,IF(MONTH(EW$2)=10,1,0)))),DD_Frequency="Annually",IF(MONTH(EW$2)=1,1,0))*DD_Payment,EW237,_xlfn.IFS(DD_Frequency="Monthly",1,DD_Frequency="Quarterly",IF(MONTH(EW$2)=1,1,IF(MONTH(EW$2)=4,1,IF(MONTH(EW$2)=7,1,IF(MONTH(EW$2)=10,1,0)))),DD_Frequency="Annually",IF(MONTH(EW$2)=1,1,0))*DD_Payment))))</f>
        <v/>
      </c>
      <c r="EY237" s="3" t="str">
        <f t="shared" ref="EY237" ca="1" si="11545">IF($B237="","",IF(EW237&gt;EX237,(EW237-EX237/2)*(rate_A*(EY$1/365)),0))</f>
        <v/>
      </c>
      <c r="EZ237" s="3" t="str">
        <f t="shared" ca="1" si="9716"/>
        <v/>
      </c>
      <c r="FA237" s="3" t="str">
        <f t="shared" ref="FA237" ca="1" si="11546">IF($B237="","",EL237*(1+rate_A*EY$1/365))</f>
        <v/>
      </c>
      <c r="FB237" s="3" t="str">
        <f t="shared" ref="FB237" ca="1" si="11547">IF($B237="","",EM237*(1+rate_A*EY$1/365))</f>
        <v/>
      </c>
      <c r="FC237" s="3" t="str">
        <f t="shared" ref="FC237" ca="1" si="11548">IF($B237="","",EN237*(1+rate_joint*EY$1/365))</f>
        <v/>
      </c>
      <c r="FD237" s="5" t="str">
        <f t="shared" ca="1" si="9720"/>
        <v/>
      </c>
      <c r="FE237" s="5" t="str" cm="1">
        <f t="array" aca="1" ref="FE237" ca="1">IF(FD237="","",_xlfn.IFS(FD237&lt;='Hidden inputs'!$C$15,FD237*'Hidden inputs'!$D$15,FD237&lt;='Hidden inputs'!$C$16,'Hidden inputs'!$C$15*'Hidden inputs'!$D$15+(FD237-'Hidden inputs'!$B$16)*'Hidden inputs'!$D$16,FD237&lt;='Hidden inputs'!$C$17,'Hidden inputs'!$C$15*'Hidden inputs'!$D$15+('Hidden inputs'!$C$16-'Hidden inputs'!$B$16)*'Hidden inputs'!$D$16+(FD237-'Hidden inputs'!$B$17)*'Hidden inputs'!$D$17,FD237&gt;'Hidden inputs'!$B$18,'Hidden inputs'!$C$15*'Hidden inputs'!$D$15+('Hidden inputs'!$C$16-'Hidden inputs'!$B$16)*'Hidden inputs'!$D$16+('Hidden inputs'!$C$17-'Hidden inputs'!$B$17)*'Hidden inputs'!$D$17+(FD237-'Hidden inputs'!$B$18)*'Hidden inputs'!$D$18))</f>
        <v/>
      </c>
      <c r="FF237" s="10" t="str">
        <f t="shared" ca="1" si="9721"/>
        <v/>
      </c>
      <c r="FG237" s="5" t="str">
        <f t="shared" ca="1" si="9632"/>
        <v/>
      </c>
      <c r="FH237" s="5" t="str">
        <f t="shared" ca="1" si="9633"/>
        <v/>
      </c>
      <c r="FI237" s="5" t="str">
        <f ca="1">IF($B237="","",'Hidden inputs'!$D$11*EZ237+'Hidden inputs'!$E$11*FA237)</f>
        <v/>
      </c>
      <c r="FJ237" s="11" t="str">
        <f t="shared" ca="1" si="9539"/>
        <v/>
      </c>
      <c r="FK237" s="9" t="str">
        <f t="shared" ca="1" si="9634"/>
        <v/>
      </c>
      <c r="FL237" s="3" t="str">
        <f t="shared" ca="1" si="9635"/>
        <v/>
      </c>
      <c r="FM237" s="5" t="str" cm="1">
        <f t="array" aca="1" ref="FM237" ca="1">IF($B237="","",IF(FL237=0,0,IF(DD_Payment="",0,IF(FL237&lt;_xlfn.IFS(DD_Frequency="Monthly",1,DD_Frequency="Quarterly",IF(MONTH(FL$2)=1,1,IF(MONTH(FL$2)=4,1,IF(MONTH(FL$2)=7,1,IF(MONTH(FL$2)=10,1,0)))),DD_Frequency="Annually",IF(MONTH(FL$2)=1,1,0))*DD_Payment,FL237,_xlfn.IFS(DD_Frequency="Monthly",1,DD_Frequency="Quarterly",IF(MONTH(FL$2)=1,1,IF(MONTH(FL$2)=4,1,IF(MONTH(FL$2)=7,1,IF(MONTH(FL$2)=10,1,0)))),DD_Frequency="Annually",IF(MONTH(FL$2)=1,1,0))*DD_Payment))))</f>
        <v/>
      </c>
      <c r="FN237" s="3" t="str">
        <f t="shared" ref="FN237" ca="1" si="11549">IF($B237="","",IF(FL237&gt;FM237,(FL237-FM237/2)*(rate_A*(FN$1/365)),0))</f>
        <v/>
      </c>
      <c r="FO237" s="3" t="str">
        <f t="shared" ca="1" si="9723"/>
        <v/>
      </c>
      <c r="FP237" s="3" t="str">
        <f t="shared" ref="FP237" ca="1" si="11550">IF($B237="","",FA237*(1+rate_A*FN$1/365))</f>
        <v/>
      </c>
      <c r="FQ237" s="3" t="str">
        <f t="shared" ref="FQ237" ca="1" si="11551">IF($B237="","",FB237*(1+rate_A*FN$1/365))</f>
        <v/>
      </c>
      <c r="FR237" s="3" t="str">
        <f t="shared" ref="FR237" ca="1" si="11552">IF($B237="","",FC237*(1+rate_joint*FN$1/365))</f>
        <v/>
      </c>
      <c r="FS237" s="5" t="str">
        <f t="shared" ca="1" si="9727"/>
        <v/>
      </c>
      <c r="FT237" s="5" t="str" cm="1">
        <f t="array" aca="1" ref="FT237" ca="1">IF(FS237="","",_xlfn.IFS(FS237&lt;='Hidden inputs'!$C$15,FS237*'Hidden inputs'!$D$15,FS237&lt;='Hidden inputs'!$C$16,'Hidden inputs'!$C$15*'Hidden inputs'!$D$15+(FS237-'Hidden inputs'!$B$16)*'Hidden inputs'!$D$16,FS237&lt;='Hidden inputs'!$C$17,'Hidden inputs'!$C$15*'Hidden inputs'!$D$15+('Hidden inputs'!$C$16-'Hidden inputs'!$B$16)*'Hidden inputs'!$D$16+(FS237-'Hidden inputs'!$B$17)*'Hidden inputs'!$D$17,FS237&gt;'Hidden inputs'!$B$18,'Hidden inputs'!$C$15*'Hidden inputs'!$D$15+('Hidden inputs'!$C$16-'Hidden inputs'!$B$16)*'Hidden inputs'!$D$16+('Hidden inputs'!$C$17-'Hidden inputs'!$B$17)*'Hidden inputs'!$D$17+(FS237-'Hidden inputs'!$B$18)*'Hidden inputs'!$D$18))</f>
        <v/>
      </c>
      <c r="FU237" s="10" t="str">
        <f t="shared" ca="1" si="9728"/>
        <v/>
      </c>
      <c r="FV237" s="5" t="str">
        <f t="shared" ca="1" si="9640"/>
        <v/>
      </c>
      <c r="FW237" s="5" t="str">
        <f t="shared" ca="1" si="9641"/>
        <v/>
      </c>
      <c r="FX237" s="5" t="str">
        <f ca="1">IF($B237="","",'Hidden inputs'!$D$11*FO237+'Hidden inputs'!$E$11*FP237)</f>
        <v/>
      </c>
      <c r="FY237" s="11" t="str">
        <f t="shared" ca="1" si="9544"/>
        <v/>
      </c>
      <c r="FZ237" s="9" t="str">
        <f t="shared" ca="1" si="9642"/>
        <v/>
      </c>
      <c r="GA237" s="5" t="str">
        <f t="shared" ca="1" si="9643"/>
        <v/>
      </c>
      <c r="GB237" s="5" t="str">
        <f t="shared" ca="1" si="9644"/>
        <v/>
      </c>
      <c r="GC237" s="5" t="str">
        <f t="shared" ca="1" si="9545"/>
        <v/>
      </c>
      <c r="GD237" s="5" t="str">
        <f t="shared" ca="1" si="9546"/>
        <v/>
      </c>
    </row>
    <row r="238" spans="1:186" x14ac:dyDescent="0.35">
      <c r="A238" s="2"/>
      <c r="B238" s="6" t="str">
        <f t="shared" ca="1" si="9547"/>
        <v/>
      </c>
      <c r="C238" s="5" t="str">
        <f t="shared" ca="1" si="9645"/>
        <v/>
      </c>
      <c r="D238" s="5" t="str" cm="1">
        <f t="array" aca="1" ref="D238" ca="1">IF($B238="","",IF(C238=0,0,IF(DD_Payment="",0,IF(C238&lt;_xlfn.IFS(DD_Frequency="Monthly",1,DD_Frequency="Quarterly",IF(MONTH(C$2)=1,1,IF(MONTH(C$2)=4,1,IF(MONTH(C$2)=7,1,IF(MONTH(C$2)=10,1,0)))),DD_Frequency="Annually",IF(MONTH(C$2)=1,1,0))*DD_Payment,C238,_xlfn.IFS(DD_Frequency="Monthly",1,DD_Frequency="Quarterly",IF(MONTH(C$2)=1,1,IF(MONTH(C$2)=4,1,IF(MONTH(C$2)=7,1,IF(MONTH(C$2)=10,1,0)))),DD_Frequency="Annually",IF(MONTH(C$2)=1,1,0))*DD_Payment))))</f>
        <v/>
      </c>
      <c r="E238" s="5" t="str">
        <f t="shared" ref="E238" ca="1" si="11553">IF(B238="","",IF(C238&gt;D238,(C238-D238/2)*(rate_A*(E$1/365)),0))</f>
        <v/>
      </c>
      <c r="F238" s="5" t="str">
        <f t="shared" ca="1" si="9549"/>
        <v/>
      </c>
      <c r="G238" s="5" t="str">
        <f t="shared" ref="G238" ca="1" si="11554">IF(B238="","",G237*(1+rate_A*E$1/365))</f>
        <v/>
      </c>
      <c r="H238" s="5" t="str">
        <f t="shared" ref="H238" ca="1" si="11555">IF(B238="","",H237*(1+rate_A*E$1/365))</f>
        <v/>
      </c>
      <c r="I238" s="5" t="str">
        <f t="shared" ref="I238" ca="1" si="11556">IF(B238="","",I237*(1+rate_joint*E$1/365))</f>
        <v/>
      </c>
      <c r="J238" s="5" t="str">
        <f t="shared" ca="1" si="9650"/>
        <v/>
      </c>
      <c r="K238" s="5" t="str" cm="1">
        <f t="array" aca="1" ref="K238" ca="1">IF(J238="","",_xlfn.IFS(J238&lt;='Hidden inputs'!$C$15,J238*'Hidden inputs'!$D$15,J238&lt;='Hidden inputs'!$C$16,'Hidden inputs'!$C$15*'Hidden inputs'!$D$15+(J238-'Hidden inputs'!$B$16)*'Hidden inputs'!$D$16,J238&lt;='Hidden inputs'!$C$17,'Hidden inputs'!$C$15*'Hidden inputs'!$D$15+('Hidden inputs'!$C$16-'Hidden inputs'!$B$16)*'Hidden inputs'!$D$16+(J238-'Hidden inputs'!$B$17)*'Hidden inputs'!$D$17,J238&gt;'Hidden inputs'!$B$18,'Hidden inputs'!$C$15*'Hidden inputs'!$D$15+('Hidden inputs'!$C$16-'Hidden inputs'!$B$16)*'Hidden inputs'!$D$16+('Hidden inputs'!$C$17-'Hidden inputs'!$B$17)*'Hidden inputs'!$D$17+(J238-'Hidden inputs'!$B$18)*'Hidden inputs'!$D$18))</f>
        <v/>
      </c>
      <c r="L238" s="11" t="str">
        <f t="shared" ca="1" si="9651"/>
        <v/>
      </c>
      <c r="M238" s="5" t="str">
        <f t="shared" ca="1" si="9553"/>
        <v/>
      </c>
      <c r="N238" s="5" t="str">
        <f t="shared" ca="1" si="9554"/>
        <v/>
      </c>
      <c r="O238" s="5" t="str">
        <f ca="1">IF(B238="","",'Hidden inputs'!$D$11*F238+'Hidden inputs'!$E$11*G238)</f>
        <v/>
      </c>
      <c r="P238" s="11" t="str">
        <f t="shared" ca="1" si="9488"/>
        <v/>
      </c>
      <c r="Q238" s="20" t="str">
        <f t="shared" ca="1" si="9489"/>
        <v/>
      </c>
      <c r="R238" s="3" t="str">
        <f t="shared" ca="1" si="9555"/>
        <v/>
      </c>
      <c r="S238" s="5" t="str" cm="1">
        <f t="array" aca="1" ref="S238" ca="1">IF($B238="","",IF(R238=0,0,IF(DD_Payment="",0,IF(R238&lt;_xlfn.IFS(DD_Frequency="Monthly",1,DD_Frequency="Quarterly",IF(MONTH(R$2)=1,1,IF(MONTH(R$2)=4,1,IF(MONTH(R$2)=7,1,IF(MONTH(R$2)=10,1,0)))),DD_Frequency="Annually",IF(MONTH(R$2)=1,1,0))*DD_Payment,R238,_xlfn.IFS(DD_Frequency="Monthly",1,DD_Frequency="Quarterly",IF(MONTH(R$2)=1,1,IF(MONTH(R$2)=4,1,IF(MONTH(R$2)=7,1,IF(MONTH(R$2)=10,1,0)))),DD_Frequency="Annually",IF(MONTH(R$2)=1,1,0))*DD_Payment))))</f>
        <v/>
      </c>
      <c r="T238" s="3" t="str">
        <f t="shared" ref="T238" ca="1" si="11557">IF(B238="","",IF(R238&gt;S238,(R238-S238/2)*(rate_A*((T$1+A238)/365)),0))</f>
        <v/>
      </c>
      <c r="U238" s="3" t="str">
        <f t="shared" ca="1" si="9557"/>
        <v/>
      </c>
      <c r="V238" s="3" t="str">
        <f t="shared" ref="V238" ca="1" si="11558">IF(B238="","",G238*(1+rate_A*(T$1+A238)/365))</f>
        <v/>
      </c>
      <c r="W238" s="3" t="str">
        <f t="shared" ref="W238" ca="1" si="11559">IF(B238="","",H238*(1+rate_A*(T$1+A238)/365))</f>
        <v/>
      </c>
      <c r="X238" s="3" t="str">
        <f t="shared" ref="X238" ca="1" si="11560">IF(B238="","",I238*(1+rate_joint*(T$1+A238)/365))</f>
        <v/>
      </c>
      <c r="Y238" s="5" t="str">
        <f t="shared" ca="1" si="9656"/>
        <v/>
      </c>
      <c r="Z238" s="5" t="str" cm="1">
        <f t="array" aca="1" ref="Z238" ca="1">IF(Y238="","",_xlfn.IFS(Y238&lt;='Hidden inputs'!$C$15,Y238*'Hidden inputs'!$D$15,Y238&lt;='Hidden inputs'!$C$16,'Hidden inputs'!$C$15*'Hidden inputs'!$D$15+(Y238-'Hidden inputs'!$B$16)*'Hidden inputs'!$D$16,Y238&lt;='Hidden inputs'!$C$17,'Hidden inputs'!$C$15*'Hidden inputs'!$D$15+('Hidden inputs'!$C$16-'Hidden inputs'!$B$16)*'Hidden inputs'!$D$16+(Y238-'Hidden inputs'!$B$17)*'Hidden inputs'!$D$17,Y238&gt;'Hidden inputs'!$B$18,'Hidden inputs'!$C$15*'Hidden inputs'!$D$15+('Hidden inputs'!$C$16-'Hidden inputs'!$B$16)*'Hidden inputs'!$D$16+('Hidden inputs'!$C$17-'Hidden inputs'!$B$17)*'Hidden inputs'!$D$17+(Y238-'Hidden inputs'!$B$18)*'Hidden inputs'!$D$18))</f>
        <v/>
      </c>
      <c r="AA238" s="10" t="str">
        <f t="shared" ca="1" si="9657"/>
        <v/>
      </c>
      <c r="AB238" s="5" t="str">
        <f t="shared" ca="1" si="9561"/>
        <v/>
      </c>
      <c r="AC238" s="5" t="str">
        <f t="shared" ca="1" si="9658"/>
        <v/>
      </c>
      <c r="AD238" s="5" t="str">
        <f ca="1">IF(B238="","",'Hidden inputs'!$D$11*U238+'Hidden inputs'!$E$11*V238)</f>
        <v/>
      </c>
      <c r="AE238" s="11" t="str">
        <f t="shared" ca="1" si="9494"/>
        <v/>
      </c>
      <c r="AF238" s="9" t="str">
        <f t="shared" ca="1" si="9562"/>
        <v/>
      </c>
      <c r="AG238" s="3" t="str">
        <f t="shared" ca="1" si="9563"/>
        <v/>
      </c>
      <c r="AH238" s="5" t="str" cm="1">
        <f t="array" aca="1" ref="AH238" ca="1">IF($B238="","",IF(AG238=0,0,IF(DD_Payment="",0,IF(AG238&lt;_xlfn.IFS(DD_Frequency="Monthly",1,DD_Frequency="Quarterly",IF(MONTH(AG$2)=1,1,IF(MONTH(AG$2)=4,1,IF(MONTH(AG$2)=7,1,IF(MONTH(AG$2)=10,1,0)))),DD_Frequency="Annually",IF(MONTH(AG$2)=1,1,0))*DD_Payment,AG238,_xlfn.IFS(DD_Frequency="Monthly",1,DD_Frequency="Quarterly",IF(MONTH(AG$2)=1,1,IF(MONTH(AG$2)=4,1,IF(MONTH(AG$2)=7,1,IF(MONTH(AG$2)=10,1,0)))),DD_Frequency="Annually",IF(MONTH(AG$2)=1,1,0))*DD_Payment))))</f>
        <v/>
      </c>
      <c r="AI238" s="3" t="str">
        <f t="shared" ref="AI238" ca="1" si="11561">IF($B238="","",IF(AG238&gt;AH238,(AG238-AH238/2)*(rate_A*(AI$1/365)),0))</f>
        <v/>
      </c>
      <c r="AJ238" s="3" t="str">
        <f t="shared" ca="1" si="9660"/>
        <v/>
      </c>
      <c r="AK238" s="3" t="str">
        <f t="shared" ref="AK238" ca="1" si="11562">IF($B238="","",V238*(1+rate_A*AI$1/365))</f>
        <v/>
      </c>
      <c r="AL238" s="3" t="str">
        <f t="shared" ref="AL238" ca="1" si="11563">IF($B238="","",W238*(1+rate_A*AI$1/365))</f>
        <v/>
      </c>
      <c r="AM238" s="3" t="str">
        <f t="shared" ref="AM238" ca="1" si="11564">IF($B238="","",X238*(1+rate_joint*AI$1/365))</f>
        <v/>
      </c>
      <c r="AN238" s="5" t="str">
        <f t="shared" ca="1" si="9664"/>
        <v/>
      </c>
      <c r="AO238" s="5" t="str" cm="1">
        <f t="array" aca="1" ref="AO238" ca="1">IF(AN238="","",_xlfn.IFS(AN238&lt;='Hidden inputs'!$C$15,AN238*'Hidden inputs'!$D$15,AN238&lt;='Hidden inputs'!$C$16,'Hidden inputs'!$C$15*'Hidden inputs'!$D$15+(AN238-'Hidden inputs'!$B$16)*'Hidden inputs'!$D$16,AN238&lt;='Hidden inputs'!$C$17,'Hidden inputs'!$C$15*'Hidden inputs'!$D$15+('Hidden inputs'!$C$16-'Hidden inputs'!$B$16)*'Hidden inputs'!$D$16+(AN238-'Hidden inputs'!$B$17)*'Hidden inputs'!$D$17,AN238&gt;'Hidden inputs'!$B$18,'Hidden inputs'!$C$15*'Hidden inputs'!$D$15+('Hidden inputs'!$C$16-'Hidden inputs'!$B$16)*'Hidden inputs'!$D$16+('Hidden inputs'!$C$17-'Hidden inputs'!$B$17)*'Hidden inputs'!$D$17+(AN238-'Hidden inputs'!$B$18)*'Hidden inputs'!$D$18))</f>
        <v/>
      </c>
      <c r="AP238" s="10" t="str">
        <f t="shared" ca="1" si="9665"/>
        <v/>
      </c>
      <c r="AQ238" s="5" t="str">
        <f t="shared" ca="1" si="9568"/>
        <v/>
      </c>
      <c r="AR238" s="5" t="str">
        <f t="shared" ca="1" si="9569"/>
        <v/>
      </c>
      <c r="AS238" s="5" t="str">
        <f ca="1">IF($B238="","",'Hidden inputs'!$D$11*AJ238+'Hidden inputs'!$E$11*AK238)</f>
        <v/>
      </c>
      <c r="AT238" s="11" t="str">
        <f t="shared" ca="1" si="9499"/>
        <v/>
      </c>
      <c r="AU238" s="9" t="str">
        <f t="shared" ca="1" si="9570"/>
        <v/>
      </c>
      <c r="AV238" s="3" t="str">
        <f t="shared" ca="1" si="9571"/>
        <v/>
      </c>
      <c r="AW238" s="5" t="str" cm="1">
        <f t="array" aca="1" ref="AW238" ca="1">IF($B238="","",IF(AV238=0,0,IF(DD_Payment="",0,IF(AV238&lt;_xlfn.IFS(DD_Frequency="Monthly",1,DD_Frequency="Quarterly",IF(MONTH(AV$2)=1,1,IF(MONTH(AV$2)=4,1,IF(MONTH(AV$2)=7,1,IF(MONTH(AV$2)=10,1,0)))),DD_Frequency="Annually",IF(MONTH(AV$2)=1,1,0))*DD_Payment,AV238,_xlfn.IFS(DD_Frequency="Monthly",1,DD_Frequency="Quarterly",IF(MONTH(AV$2)=1,1,IF(MONTH(AV$2)=4,1,IF(MONTH(AV$2)=7,1,IF(MONTH(AV$2)=10,1,0)))),DD_Frequency="Annually",IF(MONTH(AV$2)=1,1,0))*DD_Payment))))</f>
        <v/>
      </c>
      <c r="AX238" s="3" t="str">
        <f t="shared" ref="AX238" ca="1" si="11565">IF($B238="","",IF(AV238&gt;AW238,(AV238-AW238/2)*(rate_A*(AX$1/365)),0))</f>
        <v/>
      </c>
      <c r="AY238" s="3" t="str">
        <f t="shared" ca="1" si="9667"/>
        <v/>
      </c>
      <c r="AZ238" s="3" t="str">
        <f t="shared" ref="AZ238" ca="1" si="11566">IF($B238="","",AK238*(1+rate_A*AX$1/365))</f>
        <v/>
      </c>
      <c r="BA238" s="3" t="str">
        <f t="shared" ref="BA238" ca="1" si="11567">IF($B238="","",AL238*(1+rate_A*AX$1/365))</f>
        <v/>
      </c>
      <c r="BB238" s="3" t="str">
        <f t="shared" ref="BB238" ca="1" si="11568">IF($B238="","",AM238*(1+rate_joint*AX$1/365))</f>
        <v/>
      </c>
      <c r="BC238" s="5" t="str">
        <f t="shared" ca="1" si="9671"/>
        <v/>
      </c>
      <c r="BD238" s="5" t="str" cm="1">
        <f t="array" aca="1" ref="BD238" ca="1">IF(BC238="","",_xlfn.IFS(BC238&lt;='Hidden inputs'!$C$15,BC238*'Hidden inputs'!$D$15,BC238&lt;='Hidden inputs'!$C$16,'Hidden inputs'!$C$15*'Hidden inputs'!$D$15+(BC238-'Hidden inputs'!$B$16)*'Hidden inputs'!$D$16,BC238&lt;='Hidden inputs'!$C$17,'Hidden inputs'!$C$15*'Hidden inputs'!$D$15+('Hidden inputs'!$C$16-'Hidden inputs'!$B$16)*'Hidden inputs'!$D$16+(BC238-'Hidden inputs'!$B$17)*'Hidden inputs'!$D$17,BC238&gt;'Hidden inputs'!$B$18,'Hidden inputs'!$C$15*'Hidden inputs'!$D$15+('Hidden inputs'!$C$16-'Hidden inputs'!$B$16)*'Hidden inputs'!$D$16+('Hidden inputs'!$C$17-'Hidden inputs'!$B$17)*'Hidden inputs'!$D$17+(BC238-'Hidden inputs'!$B$18)*'Hidden inputs'!$D$18))</f>
        <v/>
      </c>
      <c r="BE238" s="10" t="str">
        <f t="shared" ca="1" si="9672"/>
        <v/>
      </c>
      <c r="BF238" s="5" t="str">
        <f t="shared" ca="1" si="9576"/>
        <v/>
      </c>
      <c r="BG238" s="5" t="str">
        <f t="shared" ca="1" si="9577"/>
        <v/>
      </c>
      <c r="BH238" s="5" t="str">
        <f ca="1">IF($B238="","",'Hidden inputs'!$D$11*AY238+'Hidden inputs'!$E$11*AZ238)</f>
        <v/>
      </c>
      <c r="BI238" s="11" t="str">
        <f t="shared" ca="1" si="9504"/>
        <v/>
      </c>
      <c r="BJ238" s="9" t="str">
        <f t="shared" ca="1" si="9578"/>
        <v/>
      </c>
      <c r="BK238" s="3" t="str">
        <f t="shared" ca="1" si="9579"/>
        <v/>
      </c>
      <c r="BL238" s="5" t="str" cm="1">
        <f t="array" aca="1" ref="BL238" ca="1">IF($B238="","",IF(BK238=0,0,IF(DD_Payment="",0,IF(BK238&lt;_xlfn.IFS(DD_Frequency="Monthly",1,DD_Frequency="Quarterly",IF(MONTH(BK$2)=1,1,IF(MONTH(BK$2)=4,1,IF(MONTH(BK$2)=7,1,IF(MONTH(BK$2)=10,1,0)))),DD_Frequency="Annually",IF(MONTH(BK$2)=1,1,0))*DD_Payment,BK238,_xlfn.IFS(DD_Frequency="Monthly",1,DD_Frequency="Quarterly",IF(MONTH(BK$2)=1,1,IF(MONTH(BK$2)=4,1,IF(MONTH(BK$2)=7,1,IF(MONTH(BK$2)=10,1,0)))),DD_Frequency="Annually",IF(MONTH(BK$2)=1,1,0))*DD_Payment))))</f>
        <v/>
      </c>
      <c r="BM238" s="3" t="str">
        <f t="shared" ref="BM238" ca="1" si="11569">IF($B238="","",IF(BK238&gt;BL238,(BK238-BL238/2)*(rate_A*(BM$1/365)),0))</f>
        <v/>
      </c>
      <c r="BN238" s="3" t="str">
        <f t="shared" ca="1" si="9674"/>
        <v/>
      </c>
      <c r="BO238" s="3" t="str">
        <f t="shared" ref="BO238" ca="1" si="11570">IF($B238="","",AZ238*(1+rate_A*BM$1/365))</f>
        <v/>
      </c>
      <c r="BP238" s="3" t="str">
        <f t="shared" ref="BP238" ca="1" si="11571">IF($B238="","",BA238*(1+rate_A*BM$1/365))</f>
        <v/>
      </c>
      <c r="BQ238" s="3" t="str">
        <f t="shared" ref="BQ238" ca="1" si="11572">IF($B238="","",BB238*(1+rate_joint*BM$1/365))</f>
        <v/>
      </c>
      <c r="BR238" s="5" t="str">
        <f t="shared" ca="1" si="9678"/>
        <v/>
      </c>
      <c r="BS238" s="5" t="str" cm="1">
        <f t="array" aca="1" ref="BS238" ca="1">IF(BR238="","",_xlfn.IFS(BR238&lt;='Hidden inputs'!$C$15,BR238*'Hidden inputs'!$D$15,BR238&lt;='Hidden inputs'!$C$16,'Hidden inputs'!$C$15*'Hidden inputs'!$D$15+(BR238-'Hidden inputs'!$B$16)*'Hidden inputs'!$D$16,BR238&lt;='Hidden inputs'!$C$17,'Hidden inputs'!$C$15*'Hidden inputs'!$D$15+('Hidden inputs'!$C$16-'Hidden inputs'!$B$16)*'Hidden inputs'!$D$16+(BR238-'Hidden inputs'!$B$17)*'Hidden inputs'!$D$17,BR238&gt;'Hidden inputs'!$B$18,'Hidden inputs'!$C$15*'Hidden inputs'!$D$15+('Hidden inputs'!$C$16-'Hidden inputs'!$B$16)*'Hidden inputs'!$D$16+('Hidden inputs'!$C$17-'Hidden inputs'!$B$17)*'Hidden inputs'!$D$17+(BR238-'Hidden inputs'!$B$18)*'Hidden inputs'!$D$18))</f>
        <v/>
      </c>
      <c r="BT238" s="10" t="str">
        <f t="shared" ca="1" si="9679"/>
        <v/>
      </c>
      <c r="BU238" s="5" t="str">
        <f t="shared" ca="1" si="9584"/>
        <v/>
      </c>
      <c r="BV238" s="5" t="str">
        <f t="shared" ca="1" si="9585"/>
        <v/>
      </c>
      <c r="BW238" s="5" t="str">
        <f ca="1">IF($B238="","",'Hidden inputs'!$D$11*BN238+'Hidden inputs'!$E$11*BO238)</f>
        <v/>
      </c>
      <c r="BX238" s="11" t="str">
        <f t="shared" ca="1" si="9509"/>
        <v/>
      </c>
      <c r="BY238" s="9" t="str">
        <f t="shared" ca="1" si="9586"/>
        <v/>
      </c>
      <c r="BZ238" s="3" t="str">
        <f t="shared" ca="1" si="9587"/>
        <v/>
      </c>
      <c r="CA238" s="5" t="str" cm="1">
        <f t="array" aca="1" ref="CA238" ca="1">IF($B238="","",IF(BZ238=0,0,IF(DD_Payment="",0,IF(BZ238&lt;_xlfn.IFS(DD_Frequency="Monthly",1,DD_Frequency="Quarterly",IF(MONTH(BZ$2)=1,1,IF(MONTH(BZ$2)=4,1,IF(MONTH(BZ$2)=7,1,IF(MONTH(BZ$2)=10,1,0)))),DD_Frequency="Annually",IF(MONTH(BZ$2)=1,1,0))*DD_Payment,BZ238,_xlfn.IFS(DD_Frequency="Monthly",1,DD_Frequency="Quarterly",IF(MONTH(BZ$2)=1,1,IF(MONTH(BZ$2)=4,1,IF(MONTH(BZ$2)=7,1,IF(MONTH(BZ$2)=10,1,0)))),DD_Frequency="Annually",IF(MONTH(BZ$2)=1,1,0))*DD_Payment))))</f>
        <v/>
      </c>
      <c r="CB238" s="3" t="str">
        <f t="shared" ref="CB238" ca="1" si="11573">IF($B238="","",IF(BZ238&gt;CA238,(BZ238-CA238/2)*(rate_A*(CB$1/365)),0))</f>
        <v/>
      </c>
      <c r="CC238" s="3" t="str">
        <f t="shared" ca="1" si="9681"/>
        <v/>
      </c>
      <c r="CD238" s="3" t="str">
        <f t="shared" ref="CD238" ca="1" si="11574">IF($B238="","",BO238*(1+rate_A*CB$1/365))</f>
        <v/>
      </c>
      <c r="CE238" s="3" t="str">
        <f t="shared" ref="CE238" ca="1" si="11575">IF($B238="","",BP238*(1+rate_A*CB$1/365))</f>
        <v/>
      </c>
      <c r="CF238" s="3" t="str">
        <f t="shared" ref="CF238" ca="1" si="11576">IF($B238="","",BQ238*(1+rate_joint*CB$1/365))</f>
        <v/>
      </c>
      <c r="CG238" s="5" t="str">
        <f t="shared" ca="1" si="9685"/>
        <v/>
      </c>
      <c r="CH238" s="5" t="str" cm="1">
        <f t="array" aca="1" ref="CH238" ca="1">IF(CG238="","",_xlfn.IFS(CG238&lt;='Hidden inputs'!$C$15,CG238*'Hidden inputs'!$D$15,CG238&lt;='Hidden inputs'!$C$16,'Hidden inputs'!$C$15*'Hidden inputs'!$D$15+(CG238-'Hidden inputs'!$B$16)*'Hidden inputs'!$D$16,CG238&lt;='Hidden inputs'!$C$17,'Hidden inputs'!$C$15*'Hidden inputs'!$D$15+('Hidden inputs'!$C$16-'Hidden inputs'!$B$16)*'Hidden inputs'!$D$16+(CG238-'Hidden inputs'!$B$17)*'Hidden inputs'!$D$17,CG238&gt;'Hidden inputs'!$B$18,'Hidden inputs'!$C$15*'Hidden inputs'!$D$15+('Hidden inputs'!$C$16-'Hidden inputs'!$B$16)*'Hidden inputs'!$D$16+('Hidden inputs'!$C$17-'Hidden inputs'!$B$17)*'Hidden inputs'!$D$17+(CG238-'Hidden inputs'!$B$18)*'Hidden inputs'!$D$18))</f>
        <v/>
      </c>
      <c r="CI238" s="10" t="str">
        <f t="shared" ca="1" si="9686"/>
        <v/>
      </c>
      <c r="CJ238" s="5" t="str">
        <f t="shared" ca="1" si="9592"/>
        <v/>
      </c>
      <c r="CK238" s="5" t="str">
        <f t="shared" ca="1" si="9593"/>
        <v/>
      </c>
      <c r="CL238" s="5" t="str">
        <f ca="1">IF($B238="","",'Hidden inputs'!$D$11*CC238+'Hidden inputs'!$E$11*CD238)</f>
        <v/>
      </c>
      <c r="CM238" s="11" t="str">
        <f t="shared" ca="1" si="9514"/>
        <v/>
      </c>
      <c r="CN238" s="9" t="str">
        <f t="shared" ca="1" si="9594"/>
        <v/>
      </c>
      <c r="CO238" s="3" t="str">
        <f t="shared" ca="1" si="9595"/>
        <v/>
      </c>
      <c r="CP238" s="5" t="str" cm="1">
        <f t="array" aca="1" ref="CP238" ca="1">IF($B238="","",IF(CO238=0,0,IF(DD_Payment="",0,IF(CO238&lt;_xlfn.IFS(DD_Frequency="Monthly",1,DD_Frequency="Quarterly",IF(MONTH(CO$2)=1,1,IF(MONTH(CO$2)=4,1,IF(MONTH(CO$2)=7,1,IF(MONTH(CO$2)=10,1,0)))),DD_Frequency="Annually",IF(MONTH(CO$2)=1,1,0))*DD_Payment,CO238,_xlfn.IFS(DD_Frequency="Monthly",1,DD_Frequency="Quarterly",IF(MONTH(CO$2)=1,1,IF(MONTH(CO$2)=4,1,IF(MONTH(CO$2)=7,1,IF(MONTH(CO$2)=10,1,0)))),DD_Frequency="Annually",IF(MONTH(CO$2)=1,1,0))*DD_Payment))))</f>
        <v/>
      </c>
      <c r="CQ238" s="3" t="str">
        <f t="shared" ref="CQ238" ca="1" si="11577">IF($B238="","",IF(CO238&gt;CP238,(CO238-CP238/2)*(rate_A*(CQ$1/365)),0))</f>
        <v/>
      </c>
      <c r="CR238" s="3" t="str">
        <f t="shared" ca="1" si="9688"/>
        <v/>
      </c>
      <c r="CS238" s="3" t="str">
        <f t="shared" ref="CS238" ca="1" si="11578">IF($B238="","",CD238*(1+rate_A*CQ$1/365))</f>
        <v/>
      </c>
      <c r="CT238" s="3" t="str">
        <f t="shared" ref="CT238" ca="1" si="11579">IF($B238="","",CE238*(1+rate_A*CQ$1/365))</f>
        <v/>
      </c>
      <c r="CU238" s="3" t="str">
        <f t="shared" ref="CU238" ca="1" si="11580">IF($B238="","",CF238*(1+rate_joint*CQ$1/365))</f>
        <v/>
      </c>
      <c r="CV238" s="5" t="str">
        <f t="shared" ca="1" si="9692"/>
        <v/>
      </c>
      <c r="CW238" s="5" t="str" cm="1">
        <f t="array" aca="1" ref="CW238" ca="1">IF(CV238="","",_xlfn.IFS(CV238&lt;='Hidden inputs'!$C$15,CV238*'Hidden inputs'!$D$15,CV238&lt;='Hidden inputs'!$C$16,'Hidden inputs'!$C$15*'Hidden inputs'!$D$15+(CV238-'Hidden inputs'!$B$16)*'Hidden inputs'!$D$16,CV238&lt;='Hidden inputs'!$C$17,'Hidden inputs'!$C$15*'Hidden inputs'!$D$15+('Hidden inputs'!$C$16-'Hidden inputs'!$B$16)*'Hidden inputs'!$D$16+(CV238-'Hidden inputs'!$B$17)*'Hidden inputs'!$D$17,CV238&gt;'Hidden inputs'!$B$18,'Hidden inputs'!$C$15*'Hidden inputs'!$D$15+('Hidden inputs'!$C$16-'Hidden inputs'!$B$16)*'Hidden inputs'!$D$16+('Hidden inputs'!$C$17-'Hidden inputs'!$B$17)*'Hidden inputs'!$D$17+(CV238-'Hidden inputs'!$B$18)*'Hidden inputs'!$D$18))</f>
        <v/>
      </c>
      <c r="CX238" s="10" t="str">
        <f t="shared" ca="1" si="9693"/>
        <v/>
      </c>
      <c r="CY238" s="5" t="str">
        <f t="shared" ca="1" si="9600"/>
        <v/>
      </c>
      <c r="CZ238" s="5" t="str">
        <f t="shared" ca="1" si="9601"/>
        <v/>
      </c>
      <c r="DA238" s="5" t="str">
        <f ca="1">IF($B238="","",'Hidden inputs'!$D$11*CR238+'Hidden inputs'!$E$11*CS238)</f>
        <v/>
      </c>
      <c r="DB238" s="11" t="str">
        <f t="shared" ca="1" si="9519"/>
        <v/>
      </c>
      <c r="DC238" s="9" t="str">
        <f t="shared" ca="1" si="9602"/>
        <v/>
      </c>
      <c r="DD238" s="3" t="str">
        <f t="shared" ca="1" si="9603"/>
        <v/>
      </c>
      <c r="DE238" s="5" t="str" cm="1">
        <f t="array" aca="1" ref="DE238" ca="1">IF($B238="","",IF(DD238=0,0,IF(DD_Payment="",0,IF(DD238&lt;_xlfn.IFS(DD_Frequency="Monthly",1,DD_Frequency="Quarterly",IF(MONTH(DD$2)=1,1,IF(MONTH(DD$2)=4,1,IF(MONTH(DD$2)=7,1,IF(MONTH(DD$2)=10,1,0)))),DD_Frequency="Annually",IF(MONTH(DD$2)=1,1,0))*DD_Payment,DD238,_xlfn.IFS(DD_Frequency="Monthly",1,DD_Frequency="Quarterly",IF(MONTH(DD$2)=1,1,IF(MONTH(DD$2)=4,1,IF(MONTH(DD$2)=7,1,IF(MONTH(DD$2)=10,1,0)))),DD_Frequency="Annually",IF(MONTH(DD$2)=1,1,0))*DD_Payment))))</f>
        <v/>
      </c>
      <c r="DF238" s="3" t="str">
        <f t="shared" ref="DF238" ca="1" si="11581">IF($B238="","",IF(DD238&gt;DE238,(DD238-DE238/2)*(rate_A*(DF$1/365)),0))</f>
        <v/>
      </c>
      <c r="DG238" s="3" t="str">
        <f t="shared" ca="1" si="9695"/>
        <v/>
      </c>
      <c r="DH238" s="3" t="str">
        <f t="shared" ref="DH238" ca="1" si="11582">IF($B238="","",CS238*(1+rate_A*DF$1/365))</f>
        <v/>
      </c>
      <c r="DI238" s="3" t="str">
        <f t="shared" ref="DI238" ca="1" si="11583">IF($B238="","",CT238*(1+rate_A*DF$1/365))</f>
        <v/>
      </c>
      <c r="DJ238" s="3" t="str">
        <f t="shared" ref="DJ238" ca="1" si="11584">IF($B238="","",CU238*(1+rate_joint*DF$1/365))</f>
        <v/>
      </c>
      <c r="DK238" s="5" t="str">
        <f t="shared" ca="1" si="9699"/>
        <v/>
      </c>
      <c r="DL238" s="5" t="str" cm="1">
        <f t="array" aca="1" ref="DL238" ca="1">IF(DK238="","",_xlfn.IFS(DK238&lt;='Hidden inputs'!$C$15,DK238*'Hidden inputs'!$D$15,DK238&lt;='Hidden inputs'!$C$16,'Hidden inputs'!$C$15*'Hidden inputs'!$D$15+(DK238-'Hidden inputs'!$B$16)*'Hidden inputs'!$D$16,DK238&lt;='Hidden inputs'!$C$17,'Hidden inputs'!$C$15*'Hidden inputs'!$D$15+('Hidden inputs'!$C$16-'Hidden inputs'!$B$16)*'Hidden inputs'!$D$16+(DK238-'Hidden inputs'!$B$17)*'Hidden inputs'!$D$17,DK238&gt;'Hidden inputs'!$B$18,'Hidden inputs'!$C$15*'Hidden inputs'!$D$15+('Hidden inputs'!$C$16-'Hidden inputs'!$B$16)*'Hidden inputs'!$D$16+('Hidden inputs'!$C$17-'Hidden inputs'!$B$17)*'Hidden inputs'!$D$17+(DK238-'Hidden inputs'!$B$18)*'Hidden inputs'!$D$18))</f>
        <v/>
      </c>
      <c r="DM238" s="10" t="str">
        <f t="shared" ca="1" si="9700"/>
        <v/>
      </c>
      <c r="DN238" s="5" t="str">
        <f t="shared" ca="1" si="9608"/>
        <v/>
      </c>
      <c r="DO238" s="5" t="str">
        <f t="shared" ca="1" si="9609"/>
        <v/>
      </c>
      <c r="DP238" s="5" t="str">
        <f ca="1">IF($B238="","",'Hidden inputs'!$D$11*DG238+'Hidden inputs'!$E$11*DH238)</f>
        <v/>
      </c>
      <c r="DQ238" s="11" t="str">
        <f t="shared" ca="1" si="9524"/>
        <v/>
      </c>
      <c r="DR238" s="9" t="str">
        <f t="shared" ca="1" si="9610"/>
        <v/>
      </c>
      <c r="DS238" s="3" t="str">
        <f t="shared" ca="1" si="9611"/>
        <v/>
      </c>
      <c r="DT238" s="5" t="str" cm="1">
        <f t="array" aca="1" ref="DT238" ca="1">IF($B238="","",IF(DS238=0,0,IF(DD_Payment="",0,IF(DS238&lt;_xlfn.IFS(DD_Frequency="Monthly",1,DD_Frequency="Quarterly",IF(MONTH(DS$2)=1,1,IF(MONTH(DS$2)=4,1,IF(MONTH(DS$2)=7,1,IF(MONTH(DS$2)=10,1,0)))),DD_Frequency="Annually",IF(MONTH(DS$2)=1,1,0))*DD_Payment,DS238,_xlfn.IFS(DD_Frequency="Monthly",1,DD_Frequency="Quarterly",IF(MONTH(DS$2)=1,1,IF(MONTH(DS$2)=4,1,IF(MONTH(DS$2)=7,1,IF(MONTH(DS$2)=10,1,0)))),DD_Frequency="Annually",IF(MONTH(DS$2)=1,1,0))*DD_Payment))))</f>
        <v/>
      </c>
      <c r="DU238" s="3" t="str">
        <f t="shared" ref="DU238" ca="1" si="11585">IF($B238="","",IF(DS238&gt;DT238,(DS238-DT238/2)*(rate_A*(DU$1/365)),0))</f>
        <v/>
      </c>
      <c r="DV238" s="3" t="str">
        <f t="shared" ca="1" si="9702"/>
        <v/>
      </c>
      <c r="DW238" s="3" t="str">
        <f t="shared" ref="DW238" ca="1" si="11586">IF($B238="","",DH238*(1+rate_A*DU$1/365))</f>
        <v/>
      </c>
      <c r="DX238" s="3" t="str">
        <f t="shared" ref="DX238" ca="1" si="11587">IF($B238="","",DI238*(1+rate_A*DU$1/365))</f>
        <v/>
      </c>
      <c r="DY238" s="3" t="str">
        <f t="shared" ref="DY238" ca="1" si="11588">IF($B238="","",DJ238*(1+rate_joint*DU$1/365))</f>
        <v/>
      </c>
      <c r="DZ238" s="5" t="str">
        <f t="shared" ca="1" si="9706"/>
        <v/>
      </c>
      <c r="EA238" s="5" t="str" cm="1">
        <f t="array" aca="1" ref="EA238" ca="1">IF(DZ238="","",_xlfn.IFS(DZ238&lt;='Hidden inputs'!$C$15,DZ238*'Hidden inputs'!$D$15,DZ238&lt;='Hidden inputs'!$C$16,'Hidden inputs'!$C$15*'Hidden inputs'!$D$15+(DZ238-'Hidden inputs'!$B$16)*'Hidden inputs'!$D$16,DZ238&lt;='Hidden inputs'!$C$17,'Hidden inputs'!$C$15*'Hidden inputs'!$D$15+('Hidden inputs'!$C$16-'Hidden inputs'!$B$16)*'Hidden inputs'!$D$16+(DZ238-'Hidden inputs'!$B$17)*'Hidden inputs'!$D$17,DZ238&gt;'Hidden inputs'!$B$18,'Hidden inputs'!$C$15*'Hidden inputs'!$D$15+('Hidden inputs'!$C$16-'Hidden inputs'!$B$16)*'Hidden inputs'!$D$16+('Hidden inputs'!$C$17-'Hidden inputs'!$B$17)*'Hidden inputs'!$D$17+(DZ238-'Hidden inputs'!$B$18)*'Hidden inputs'!$D$18))</f>
        <v/>
      </c>
      <c r="EB238" s="10" t="str">
        <f t="shared" ca="1" si="9707"/>
        <v/>
      </c>
      <c r="EC238" s="5" t="str">
        <f t="shared" ca="1" si="9616"/>
        <v/>
      </c>
      <c r="ED238" s="5" t="str">
        <f t="shared" ca="1" si="9617"/>
        <v/>
      </c>
      <c r="EE238" s="5" t="str">
        <f ca="1">IF($B238="","",'Hidden inputs'!$D$11*DV238+'Hidden inputs'!$E$11*DW238)</f>
        <v/>
      </c>
      <c r="EF238" s="11" t="str">
        <f t="shared" ca="1" si="9529"/>
        <v/>
      </c>
      <c r="EG238" s="9" t="str">
        <f t="shared" ca="1" si="9618"/>
        <v/>
      </c>
      <c r="EH238" s="3" t="str">
        <f t="shared" ca="1" si="9619"/>
        <v/>
      </c>
      <c r="EI238" s="5" t="str" cm="1">
        <f t="array" aca="1" ref="EI238" ca="1">IF($B238="","",IF(EH238=0,0,IF(DD_Payment="",0,IF(EH238&lt;_xlfn.IFS(DD_Frequency="Monthly",1,DD_Frequency="Quarterly",IF(MONTH(EH$2)=1,1,IF(MONTH(EH$2)=4,1,IF(MONTH(EH$2)=7,1,IF(MONTH(EH$2)=10,1,0)))),DD_Frequency="Annually",IF(MONTH(EH$2)=1,1,0))*DD_Payment,EH238,_xlfn.IFS(DD_Frequency="Monthly",1,DD_Frequency="Quarterly",IF(MONTH(EH$2)=1,1,IF(MONTH(EH$2)=4,1,IF(MONTH(EH$2)=7,1,IF(MONTH(EH$2)=10,1,0)))),DD_Frequency="Annually",IF(MONTH(EH$2)=1,1,0))*DD_Payment))))</f>
        <v/>
      </c>
      <c r="EJ238" s="3" t="str">
        <f t="shared" ref="EJ238" ca="1" si="11589">IF($B238="","",IF(EH238&gt;EI238,(EH238-EI238/2)*(rate_A*(EJ$1/365)),0))</f>
        <v/>
      </c>
      <c r="EK238" s="3" t="str">
        <f t="shared" ca="1" si="9709"/>
        <v/>
      </c>
      <c r="EL238" s="3" t="str">
        <f t="shared" ref="EL238" ca="1" si="11590">IF($B238="","",DW238*(1+rate_A*EJ$1/365))</f>
        <v/>
      </c>
      <c r="EM238" s="3" t="str">
        <f t="shared" ref="EM238" ca="1" si="11591">IF($B238="","",DX238*(1+rate_A*EJ$1/365))</f>
        <v/>
      </c>
      <c r="EN238" s="3" t="str">
        <f t="shared" ref="EN238" ca="1" si="11592">IF($B238="","",DY238*(1+rate_joint*EJ$1/365))</f>
        <v/>
      </c>
      <c r="EO238" s="5" t="str">
        <f t="shared" ca="1" si="9713"/>
        <v/>
      </c>
      <c r="EP238" s="5" t="str" cm="1">
        <f t="array" aca="1" ref="EP238" ca="1">IF(EO238="","",_xlfn.IFS(EO238&lt;='Hidden inputs'!$C$15,EO238*'Hidden inputs'!$D$15,EO238&lt;='Hidden inputs'!$C$16,'Hidden inputs'!$C$15*'Hidden inputs'!$D$15+(EO238-'Hidden inputs'!$B$16)*'Hidden inputs'!$D$16,EO238&lt;='Hidden inputs'!$C$17,'Hidden inputs'!$C$15*'Hidden inputs'!$D$15+('Hidden inputs'!$C$16-'Hidden inputs'!$B$16)*'Hidden inputs'!$D$16+(EO238-'Hidden inputs'!$B$17)*'Hidden inputs'!$D$17,EO238&gt;'Hidden inputs'!$B$18,'Hidden inputs'!$C$15*'Hidden inputs'!$D$15+('Hidden inputs'!$C$16-'Hidden inputs'!$B$16)*'Hidden inputs'!$D$16+('Hidden inputs'!$C$17-'Hidden inputs'!$B$17)*'Hidden inputs'!$D$17+(EO238-'Hidden inputs'!$B$18)*'Hidden inputs'!$D$18))</f>
        <v/>
      </c>
      <c r="EQ238" s="10" t="str">
        <f t="shared" ca="1" si="9714"/>
        <v/>
      </c>
      <c r="ER238" s="5" t="str">
        <f t="shared" ca="1" si="9624"/>
        <v/>
      </c>
      <c r="ES238" s="5" t="str">
        <f t="shared" ca="1" si="9625"/>
        <v/>
      </c>
      <c r="ET238" s="5" t="str">
        <f ca="1">IF($B238="","",'Hidden inputs'!$D$11*EK238+'Hidden inputs'!$E$11*EL238)</f>
        <v/>
      </c>
      <c r="EU238" s="11" t="str">
        <f t="shared" ca="1" si="9534"/>
        <v/>
      </c>
      <c r="EV238" s="9" t="str">
        <f t="shared" ca="1" si="9626"/>
        <v/>
      </c>
      <c r="EW238" s="3" t="str">
        <f t="shared" ca="1" si="9627"/>
        <v/>
      </c>
      <c r="EX238" s="5" t="str" cm="1">
        <f t="array" aca="1" ref="EX238" ca="1">IF($B238="","",IF(EW238=0,0,IF(DD_Payment="",0,IF(EW238&lt;_xlfn.IFS(DD_Frequency="Monthly",1,DD_Frequency="Quarterly",IF(MONTH(EW$2)=1,1,IF(MONTH(EW$2)=4,1,IF(MONTH(EW$2)=7,1,IF(MONTH(EW$2)=10,1,0)))),DD_Frequency="Annually",IF(MONTH(EW$2)=1,1,0))*DD_Payment,EW238,_xlfn.IFS(DD_Frequency="Monthly",1,DD_Frequency="Quarterly",IF(MONTH(EW$2)=1,1,IF(MONTH(EW$2)=4,1,IF(MONTH(EW$2)=7,1,IF(MONTH(EW$2)=10,1,0)))),DD_Frequency="Annually",IF(MONTH(EW$2)=1,1,0))*DD_Payment))))</f>
        <v/>
      </c>
      <c r="EY238" s="3" t="str">
        <f t="shared" ref="EY238" ca="1" si="11593">IF($B238="","",IF(EW238&gt;EX238,(EW238-EX238/2)*(rate_A*(EY$1/365)),0))</f>
        <v/>
      </c>
      <c r="EZ238" s="3" t="str">
        <f t="shared" ca="1" si="9716"/>
        <v/>
      </c>
      <c r="FA238" s="3" t="str">
        <f t="shared" ref="FA238" ca="1" si="11594">IF($B238="","",EL238*(1+rate_A*EY$1/365))</f>
        <v/>
      </c>
      <c r="FB238" s="3" t="str">
        <f t="shared" ref="FB238" ca="1" si="11595">IF($B238="","",EM238*(1+rate_A*EY$1/365))</f>
        <v/>
      </c>
      <c r="FC238" s="3" t="str">
        <f t="shared" ref="FC238" ca="1" si="11596">IF($B238="","",EN238*(1+rate_joint*EY$1/365))</f>
        <v/>
      </c>
      <c r="FD238" s="5" t="str">
        <f t="shared" ca="1" si="9720"/>
        <v/>
      </c>
      <c r="FE238" s="5" t="str" cm="1">
        <f t="array" aca="1" ref="FE238" ca="1">IF(FD238="","",_xlfn.IFS(FD238&lt;='Hidden inputs'!$C$15,FD238*'Hidden inputs'!$D$15,FD238&lt;='Hidden inputs'!$C$16,'Hidden inputs'!$C$15*'Hidden inputs'!$D$15+(FD238-'Hidden inputs'!$B$16)*'Hidden inputs'!$D$16,FD238&lt;='Hidden inputs'!$C$17,'Hidden inputs'!$C$15*'Hidden inputs'!$D$15+('Hidden inputs'!$C$16-'Hidden inputs'!$B$16)*'Hidden inputs'!$D$16+(FD238-'Hidden inputs'!$B$17)*'Hidden inputs'!$D$17,FD238&gt;'Hidden inputs'!$B$18,'Hidden inputs'!$C$15*'Hidden inputs'!$D$15+('Hidden inputs'!$C$16-'Hidden inputs'!$B$16)*'Hidden inputs'!$D$16+('Hidden inputs'!$C$17-'Hidden inputs'!$B$17)*'Hidden inputs'!$D$17+(FD238-'Hidden inputs'!$B$18)*'Hidden inputs'!$D$18))</f>
        <v/>
      </c>
      <c r="FF238" s="10" t="str">
        <f t="shared" ca="1" si="9721"/>
        <v/>
      </c>
      <c r="FG238" s="5" t="str">
        <f t="shared" ca="1" si="9632"/>
        <v/>
      </c>
      <c r="FH238" s="5" t="str">
        <f t="shared" ca="1" si="9633"/>
        <v/>
      </c>
      <c r="FI238" s="5" t="str">
        <f ca="1">IF($B238="","",'Hidden inputs'!$D$11*EZ238+'Hidden inputs'!$E$11*FA238)</f>
        <v/>
      </c>
      <c r="FJ238" s="11" t="str">
        <f t="shared" ca="1" si="9539"/>
        <v/>
      </c>
      <c r="FK238" s="9" t="str">
        <f t="shared" ca="1" si="9634"/>
        <v/>
      </c>
      <c r="FL238" s="3" t="str">
        <f t="shared" ca="1" si="9635"/>
        <v/>
      </c>
      <c r="FM238" s="5" t="str" cm="1">
        <f t="array" aca="1" ref="FM238" ca="1">IF($B238="","",IF(FL238=0,0,IF(DD_Payment="",0,IF(FL238&lt;_xlfn.IFS(DD_Frequency="Monthly",1,DD_Frequency="Quarterly",IF(MONTH(FL$2)=1,1,IF(MONTH(FL$2)=4,1,IF(MONTH(FL$2)=7,1,IF(MONTH(FL$2)=10,1,0)))),DD_Frequency="Annually",IF(MONTH(FL$2)=1,1,0))*DD_Payment,FL238,_xlfn.IFS(DD_Frequency="Monthly",1,DD_Frequency="Quarterly",IF(MONTH(FL$2)=1,1,IF(MONTH(FL$2)=4,1,IF(MONTH(FL$2)=7,1,IF(MONTH(FL$2)=10,1,0)))),DD_Frequency="Annually",IF(MONTH(FL$2)=1,1,0))*DD_Payment))))</f>
        <v/>
      </c>
      <c r="FN238" s="3" t="str">
        <f t="shared" ref="FN238" ca="1" si="11597">IF($B238="","",IF(FL238&gt;FM238,(FL238-FM238/2)*(rate_A*(FN$1/365)),0))</f>
        <v/>
      </c>
      <c r="FO238" s="3" t="str">
        <f t="shared" ca="1" si="9723"/>
        <v/>
      </c>
      <c r="FP238" s="3" t="str">
        <f t="shared" ref="FP238" ca="1" si="11598">IF($B238="","",FA238*(1+rate_A*FN$1/365))</f>
        <v/>
      </c>
      <c r="FQ238" s="3" t="str">
        <f t="shared" ref="FQ238" ca="1" si="11599">IF($B238="","",FB238*(1+rate_A*FN$1/365))</f>
        <v/>
      </c>
      <c r="FR238" s="3" t="str">
        <f t="shared" ref="FR238" ca="1" si="11600">IF($B238="","",FC238*(1+rate_joint*FN$1/365))</f>
        <v/>
      </c>
      <c r="FS238" s="5" t="str">
        <f t="shared" ca="1" si="9727"/>
        <v/>
      </c>
      <c r="FT238" s="5" t="str" cm="1">
        <f t="array" aca="1" ref="FT238" ca="1">IF(FS238="","",_xlfn.IFS(FS238&lt;='Hidden inputs'!$C$15,FS238*'Hidden inputs'!$D$15,FS238&lt;='Hidden inputs'!$C$16,'Hidden inputs'!$C$15*'Hidden inputs'!$D$15+(FS238-'Hidden inputs'!$B$16)*'Hidden inputs'!$D$16,FS238&lt;='Hidden inputs'!$C$17,'Hidden inputs'!$C$15*'Hidden inputs'!$D$15+('Hidden inputs'!$C$16-'Hidden inputs'!$B$16)*'Hidden inputs'!$D$16+(FS238-'Hidden inputs'!$B$17)*'Hidden inputs'!$D$17,FS238&gt;'Hidden inputs'!$B$18,'Hidden inputs'!$C$15*'Hidden inputs'!$D$15+('Hidden inputs'!$C$16-'Hidden inputs'!$B$16)*'Hidden inputs'!$D$16+('Hidden inputs'!$C$17-'Hidden inputs'!$B$17)*'Hidden inputs'!$D$17+(FS238-'Hidden inputs'!$B$18)*'Hidden inputs'!$D$18))</f>
        <v/>
      </c>
      <c r="FU238" s="10" t="str">
        <f t="shared" ca="1" si="9728"/>
        <v/>
      </c>
      <c r="FV238" s="5" t="str">
        <f t="shared" ca="1" si="9640"/>
        <v/>
      </c>
      <c r="FW238" s="5" t="str">
        <f t="shared" ca="1" si="9641"/>
        <v/>
      </c>
      <c r="FX238" s="5" t="str">
        <f ca="1">IF($B238="","",'Hidden inputs'!$D$11*FO238+'Hidden inputs'!$E$11*FP238)</f>
        <v/>
      </c>
      <c r="FY238" s="11" t="str">
        <f t="shared" ca="1" si="9544"/>
        <v/>
      </c>
      <c r="FZ238" s="9" t="str">
        <f t="shared" ca="1" si="9642"/>
        <v/>
      </c>
      <c r="GA238" s="5" t="str">
        <f t="shared" ca="1" si="9643"/>
        <v/>
      </c>
      <c r="GB238" s="5" t="str">
        <f t="shared" ca="1" si="9644"/>
        <v/>
      </c>
      <c r="GC238" s="5" t="str">
        <f t="shared" ca="1" si="9545"/>
        <v/>
      </c>
      <c r="GD238" s="5" t="str">
        <f t="shared" ca="1" si="9546"/>
        <v/>
      </c>
    </row>
    <row r="239" spans="1:186" x14ac:dyDescent="0.35">
      <c r="A239" s="2"/>
      <c r="B239" s="6" t="str">
        <f t="shared" ca="1" si="9547"/>
        <v/>
      </c>
      <c r="C239" s="5" t="str">
        <f t="shared" ca="1" si="9645"/>
        <v/>
      </c>
      <c r="D239" s="5" t="str" cm="1">
        <f t="array" aca="1" ref="D239" ca="1">IF($B239="","",IF(C239=0,0,IF(DD_Payment="",0,IF(C239&lt;_xlfn.IFS(DD_Frequency="Monthly",1,DD_Frequency="Quarterly",IF(MONTH(C$2)=1,1,IF(MONTH(C$2)=4,1,IF(MONTH(C$2)=7,1,IF(MONTH(C$2)=10,1,0)))),DD_Frequency="Annually",IF(MONTH(C$2)=1,1,0))*DD_Payment,C239,_xlfn.IFS(DD_Frequency="Monthly",1,DD_Frequency="Quarterly",IF(MONTH(C$2)=1,1,IF(MONTH(C$2)=4,1,IF(MONTH(C$2)=7,1,IF(MONTH(C$2)=10,1,0)))),DD_Frequency="Annually",IF(MONTH(C$2)=1,1,0))*DD_Payment))))</f>
        <v/>
      </c>
      <c r="E239" s="5" t="str">
        <f t="shared" ref="E239" ca="1" si="11601">IF(B239="","",IF(C239&gt;D239,(C239-D239/2)*(rate_A*(E$1/365)),0))</f>
        <v/>
      </c>
      <c r="F239" s="5" t="str">
        <f t="shared" ca="1" si="9549"/>
        <v/>
      </c>
      <c r="G239" s="5" t="str">
        <f t="shared" ref="G239" ca="1" si="11602">IF(B239="","",G238*(1+rate_A*E$1/365))</f>
        <v/>
      </c>
      <c r="H239" s="5" t="str">
        <f t="shared" ref="H239" ca="1" si="11603">IF(B239="","",H238*(1+rate_A*E$1/365))</f>
        <v/>
      </c>
      <c r="I239" s="5" t="str">
        <f t="shared" ref="I239" ca="1" si="11604">IF(B239="","",I238*(1+rate_joint*E$1/365))</f>
        <v/>
      </c>
      <c r="J239" s="5" t="str">
        <f t="shared" ca="1" si="9650"/>
        <v/>
      </c>
      <c r="K239" s="5" t="str" cm="1">
        <f t="array" aca="1" ref="K239" ca="1">IF(J239="","",_xlfn.IFS(J239&lt;='Hidden inputs'!$C$15,J239*'Hidden inputs'!$D$15,J239&lt;='Hidden inputs'!$C$16,'Hidden inputs'!$C$15*'Hidden inputs'!$D$15+(J239-'Hidden inputs'!$B$16)*'Hidden inputs'!$D$16,J239&lt;='Hidden inputs'!$C$17,'Hidden inputs'!$C$15*'Hidden inputs'!$D$15+('Hidden inputs'!$C$16-'Hidden inputs'!$B$16)*'Hidden inputs'!$D$16+(J239-'Hidden inputs'!$B$17)*'Hidden inputs'!$D$17,J239&gt;'Hidden inputs'!$B$18,'Hidden inputs'!$C$15*'Hidden inputs'!$D$15+('Hidden inputs'!$C$16-'Hidden inputs'!$B$16)*'Hidden inputs'!$D$16+('Hidden inputs'!$C$17-'Hidden inputs'!$B$17)*'Hidden inputs'!$D$17+(J239-'Hidden inputs'!$B$18)*'Hidden inputs'!$D$18))</f>
        <v/>
      </c>
      <c r="L239" s="11" t="str">
        <f t="shared" ca="1" si="9651"/>
        <v/>
      </c>
      <c r="M239" s="5" t="str">
        <f t="shared" ca="1" si="9553"/>
        <v/>
      </c>
      <c r="N239" s="5" t="str">
        <f t="shared" ca="1" si="9554"/>
        <v/>
      </c>
      <c r="O239" s="5" t="str">
        <f ca="1">IF(B239="","",'Hidden inputs'!$D$11*F239+'Hidden inputs'!$E$11*G239)</f>
        <v/>
      </c>
      <c r="P239" s="11" t="str">
        <f t="shared" ca="1" si="9488"/>
        <v/>
      </c>
      <c r="Q239" s="20" t="str">
        <f t="shared" ca="1" si="9489"/>
        <v/>
      </c>
      <c r="R239" s="3" t="str">
        <f t="shared" ca="1" si="9555"/>
        <v/>
      </c>
      <c r="S239" s="5" t="str" cm="1">
        <f t="array" aca="1" ref="S239" ca="1">IF($B239="","",IF(R239=0,0,IF(DD_Payment="",0,IF(R239&lt;_xlfn.IFS(DD_Frequency="Monthly",1,DD_Frequency="Quarterly",IF(MONTH(R$2)=1,1,IF(MONTH(R$2)=4,1,IF(MONTH(R$2)=7,1,IF(MONTH(R$2)=10,1,0)))),DD_Frequency="Annually",IF(MONTH(R$2)=1,1,0))*DD_Payment,R239,_xlfn.IFS(DD_Frequency="Monthly",1,DD_Frequency="Quarterly",IF(MONTH(R$2)=1,1,IF(MONTH(R$2)=4,1,IF(MONTH(R$2)=7,1,IF(MONTH(R$2)=10,1,0)))),DD_Frequency="Annually",IF(MONTH(R$2)=1,1,0))*DD_Payment))))</f>
        <v/>
      </c>
      <c r="T239" s="3" t="str">
        <f t="shared" ref="T239" ca="1" si="11605">IF(B239="","",IF(R239&gt;S239,(R239-S239/2)*(rate_A*((T$1+A239)/365)),0))</f>
        <v/>
      </c>
      <c r="U239" s="3" t="str">
        <f t="shared" ca="1" si="9557"/>
        <v/>
      </c>
      <c r="V239" s="3" t="str">
        <f t="shared" ref="V239" ca="1" si="11606">IF(B239="","",G239*(1+rate_A*(T$1+A239)/365))</f>
        <v/>
      </c>
      <c r="W239" s="3" t="str">
        <f t="shared" ref="W239" ca="1" si="11607">IF(B239="","",H239*(1+rate_A*(T$1+A239)/365))</f>
        <v/>
      </c>
      <c r="X239" s="3" t="str">
        <f t="shared" ref="X239" ca="1" si="11608">IF(B239="","",I239*(1+rate_joint*(T$1+A239)/365))</f>
        <v/>
      </c>
      <c r="Y239" s="5" t="str">
        <f t="shared" ca="1" si="9656"/>
        <v/>
      </c>
      <c r="Z239" s="5" t="str" cm="1">
        <f t="array" aca="1" ref="Z239" ca="1">IF(Y239="","",_xlfn.IFS(Y239&lt;='Hidden inputs'!$C$15,Y239*'Hidden inputs'!$D$15,Y239&lt;='Hidden inputs'!$C$16,'Hidden inputs'!$C$15*'Hidden inputs'!$D$15+(Y239-'Hidden inputs'!$B$16)*'Hidden inputs'!$D$16,Y239&lt;='Hidden inputs'!$C$17,'Hidden inputs'!$C$15*'Hidden inputs'!$D$15+('Hidden inputs'!$C$16-'Hidden inputs'!$B$16)*'Hidden inputs'!$D$16+(Y239-'Hidden inputs'!$B$17)*'Hidden inputs'!$D$17,Y239&gt;'Hidden inputs'!$B$18,'Hidden inputs'!$C$15*'Hidden inputs'!$D$15+('Hidden inputs'!$C$16-'Hidden inputs'!$B$16)*'Hidden inputs'!$D$16+('Hidden inputs'!$C$17-'Hidden inputs'!$B$17)*'Hidden inputs'!$D$17+(Y239-'Hidden inputs'!$B$18)*'Hidden inputs'!$D$18))</f>
        <v/>
      </c>
      <c r="AA239" s="10" t="str">
        <f t="shared" ca="1" si="9657"/>
        <v/>
      </c>
      <c r="AB239" s="5" t="str">
        <f t="shared" ca="1" si="9561"/>
        <v/>
      </c>
      <c r="AC239" s="5" t="str">
        <f t="shared" ca="1" si="9658"/>
        <v/>
      </c>
      <c r="AD239" s="5" t="str">
        <f ca="1">IF(B239="","",'Hidden inputs'!$D$11*U239+'Hidden inputs'!$E$11*V239)</f>
        <v/>
      </c>
      <c r="AE239" s="11" t="str">
        <f t="shared" ca="1" si="9494"/>
        <v/>
      </c>
      <c r="AF239" s="9" t="str">
        <f t="shared" ca="1" si="9562"/>
        <v/>
      </c>
      <c r="AG239" s="3" t="str">
        <f t="shared" ca="1" si="9563"/>
        <v/>
      </c>
      <c r="AH239" s="5" t="str" cm="1">
        <f t="array" aca="1" ref="AH239" ca="1">IF($B239="","",IF(AG239=0,0,IF(DD_Payment="",0,IF(AG239&lt;_xlfn.IFS(DD_Frequency="Monthly",1,DD_Frequency="Quarterly",IF(MONTH(AG$2)=1,1,IF(MONTH(AG$2)=4,1,IF(MONTH(AG$2)=7,1,IF(MONTH(AG$2)=10,1,0)))),DD_Frequency="Annually",IF(MONTH(AG$2)=1,1,0))*DD_Payment,AG239,_xlfn.IFS(DD_Frequency="Monthly",1,DD_Frequency="Quarterly",IF(MONTH(AG$2)=1,1,IF(MONTH(AG$2)=4,1,IF(MONTH(AG$2)=7,1,IF(MONTH(AG$2)=10,1,0)))),DD_Frequency="Annually",IF(MONTH(AG$2)=1,1,0))*DD_Payment))))</f>
        <v/>
      </c>
      <c r="AI239" s="3" t="str">
        <f t="shared" ref="AI239" ca="1" si="11609">IF($B239="","",IF(AG239&gt;AH239,(AG239-AH239/2)*(rate_A*(AI$1/365)),0))</f>
        <v/>
      </c>
      <c r="AJ239" s="3" t="str">
        <f t="shared" ca="1" si="9660"/>
        <v/>
      </c>
      <c r="AK239" s="3" t="str">
        <f t="shared" ref="AK239" ca="1" si="11610">IF($B239="","",V239*(1+rate_A*AI$1/365))</f>
        <v/>
      </c>
      <c r="AL239" s="3" t="str">
        <f t="shared" ref="AL239" ca="1" si="11611">IF($B239="","",W239*(1+rate_A*AI$1/365))</f>
        <v/>
      </c>
      <c r="AM239" s="3" t="str">
        <f t="shared" ref="AM239" ca="1" si="11612">IF($B239="","",X239*(1+rate_joint*AI$1/365))</f>
        <v/>
      </c>
      <c r="AN239" s="5" t="str">
        <f t="shared" ca="1" si="9664"/>
        <v/>
      </c>
      <c r="AO239" s="5" t="str" cm="1">
        <f t="array" aca="1" ref="AO239" ca="1">IF(AN239="","",_xlfn.IFS(AN239&lt;='Hidden inputs'!$C$15,AN239*'Hidden inputs'!$D$15,AN239&lt;='Hidden inputs'!$C$16,'Hidden inputs'!$C$15*'Hidden inputs'!$D$15+(AN239-'Hidden inputs'!$B$16)*'Hidden inputs'!$D$16,AN239&lt;='Hidden inputs'!$C$17,'Hidden inputs'!$C$15*'Hidden inputs'!$D$15+('Hidden inputs'!$C$16-'Hidden inputs'!$B$16)*'Hidden inputs'!$D$16+(AN239-'Hidden inputs'!$B$17)*'Hidden inputs'!$D$17,AN239&gt;'Hidden inputs'!$B$18,'Hidden inputs'!$C$15*'Hidden inputs'!$D$15+('Hidden inputs'!$C$16-'Hidden inputs'!$B$16)*'Hidden inputs'!$D$16+('Hidden inputs'!$C$17-'Hidden inputs'!$B$17)*'Hidden inputs'!$D$17+(AN239-'Hidden inputs'!$B$18)*'Hidden inputs'!$D$18))</f>
        <v/>
      </c>
      <c r="AP239" s="10" t="str">
        <f t="shared" ca="1" si="9665"/>
        <v/>
      </c>
      <c r="AQ239" s="5" t="str">
        <f t="shared" ca="1" si="9568"/>
        <v/>
      </c>
      <c r="AR239" s="5" t="str">
        <f t="shared" ca="1" si="9569"/>
        <v/>
      </c>
      <c r="AS239" s="5" t="str">
        <f ca="1">IF($B239="","",'Hidden inputs'!$D$11*AJ239+'Hidden inputs'!$E$11*AK239)</f>
        <v/>
      </c>
      <c r="AT239" s="11" t="str">
        <f t="shared" ca="1" si="9499"/>
        <v/>
      </c>
      <c r="AU239" s="9" t="str">
        <f t="shared" ca="1" si="9570"/>
        <v/>
      </c>
      <c r="AV239" s="3" t="str">
        <f t="shared" ca="1" si="9571"/>
        <v/>
      </c>
      <c r="AW239" s="5" t="str" cm="1">
        <f t="array" aca="1" ref="AW239" ca="1">IF($B239="","",IF(AV239=0,0,IF(DD_Payment="",0,IF(AV239&lt;_xlfn.IFS(DD_Frequency="Monthly",1,DD_Frequency="Quarterly",IF(MONTH(AV$2)=1,1,IF(MONTH(AV$2)=4,1,IF(MONTH(AV$2)=7,1,IF(MONTH(AV$2)=10,1,0)))),DD_Frequency="Annually",IF(MONTH(AV$2)=1,1,0))*DD_Payment,AV239,_xlfn.IFS(DD_Frequency="Monthly",1,DD_Frequency="Quarterly",IF(MONTH(AV$2)=1,1,IF(MONTH(AV$2)=4,1,IF(MONTH(AV$2)=7,1,IF(MONTH(AV$2)=10,1,0)))),DD_Frequency="Annually",IF(MONTH(AV$2)=1,1,0))*DD_Payment))))</f>
        <v/>
      </c>
      <c r="AX239" s="3" t="str">
        <f t="shared" ref="AX239" ca="1" si="11613">IF($B239="","",IF(AV239&gt;AW239,(AV239-AW239/2)*(rate_A*(AX$1/365)),0))</f>
        <v/>
      </c>
      <c r="AY239" s="3" t="str">
        <f t="shared" ca="1" si="9667"/>
        <v/>
      </c>
      <c r="AZ239" s="3" t="str">
        <f t="shared" ref="AZ239" ca="1" si="11614">IF($B239="","",AK239*(1+rate_A*AX$1/365))</f>
        <v/>
      </c>
      <c r="BA239" s="3" t="str">
        <f t="shared" ref="BA239" ca="1" si="11615">IF($B239="","",AL239*(1+rate_A*AX$1/365))</f>
        <v/>
      </c>
      <c r="BB239" s="3" t="str">
        <f t="shared" ref="BB239" ca="1" si="11616">IF($B239="","",AM239*(1+rate_joint*AX$1/365))</f>
        <v/>
      </c>
      <c r="BC239" s="5" t="str">
        <f t="shared" ca="1" si="9671"/>
        <v/>
      </c>
      <c r="BD239" s="5" t="str" cm="1">
        <f t="array" aca="1" ref="BD239" ca="1">IF(BC239="","",_xlfn.IFS(BC239&lt;='Hidden inputs'!$C$15,BC239*'Hidden inputs'!$D$15,BC239&lt;='Hidden inputs'!$C$16,'Hidden inputs'!$C$15*'Hidden inputs'!$D$15+(BC239-'Hidden inputs'!$B$16)*'Hidden inputs'!$D$16,BC239&lt;='Hidden inputs'!$C$17,'Hidden inputs'!$C$15*'Hidden inputs'!$D$15+('Hidden inputs'!$C$16-'Hidden inputs'!$B$16)*'Hidden inputs'!$D$16+(BC239-'Hidden inputs'!$B$17)*'Hidden inputs'!$D$17,BC239&gt;'Hidden inputs'!$B$18,'Hidden inputs'!$C$15*'Hidden inputs'!$D$15+('Hidden inputs'!$C$16-'Hidden inputs'!$B$16)*'Hidden inputs'!$D$16+('Hidden inputs'!$C$17-'Hidden inputs'!$B$17)*'Hidden inputs'!$D$17+(BC239-'Hidden inputs'!$B$18)*'Hidden inputs'!$D$18))</f>
        <v/>
      </c>
      <c r="BE239" s="10" t="str">
        <f t="shared" ca="1" si="9672"/>
        <v/>
      </c>
      <c r="BF239" s="5" t="str">
        <f t="shared" ca="1" si="9576"/>
        <v/>
      </c>
      <c r="BG239" s="5" t="str">
        <f t="shared" ca="1" si="9577"/>
        <v/>
      </c>
      <c r="BH239" s="5" t="str">
        <f ca="1">IF($B239="","",'Hidden inputs'!$D$11*AY239+'Hidden inputs'!$E$11*AZ239)</f>
        <v/>
      </c>
      <c r="BI239" s="11" t="str">
        <f t="shared" ca="1" si="9504"/>
        <v/>
      </c>
      <c r="BJ239" s="9" t="str">
        <f t="shared" ca="1" si="9578"/>
        <v/>
      </c>
      <c r="BK239" s="3" t="str">
        <f t="shared" ca="1" si="9579"/>
        <v/>
      </c>
      <c r="BL239" s="5" t="str" cm="1">
        <f t="array" aca="1" ref="BL239" ca="1">IF($B239="","",IF(BK239=0,0,IF(DD_Payment="",0,IF(BK239&lt;_xlfn.IFS(DD_Frequency="Monthly",1,DD_Frequency="Quarterly",IF(MONTH(BK$2)=1,1,IF(MONTH(BK$2)=4,1,IF(MONTH(BK$2)=7,1,IF(MONTH(BK$2)=10,1,0)))),DD_Frequency="Annually",IF(MONTH(BK$2)=1,1,0))*DD_Payment,BK239,_xlfn.IFS(DD_Frequency="Monthly",1,DD_Frequency="Quarterly",IF(MONTH(BK$2)=1,1,IF(MONTH(BK$2)=4,1,IF(MONTH(BK$2)=7,1,IF(MONTH(BK$2)=10,1,0)))),DD_Frequency="Annually",IF(MONTH(BK$2)=1,1,0))*DD_Payment))))</f>
        <v/>
      </c>
      <c r="BM239" s="3" t="str">
        <f t="shared" ref="BM239" ca="1" si="11617">IF($B239="","",IF(BK239&gt;BL239,(BK239-BL239/2)*(rate_A*(BM$1/365)),0))</f>
        <v/>
      </c>
      <c r="BN239" s="3" t="str">
        <f t="shared" ca="1" si="9674"/>
        <v/>
      </c>
      <c r="BO239" s="3" t="str">
        <f t="shared" ref="BO239" ca="1" si="11618">IF($B239="","",AZ239*(1+rate_A*BM$1/365))</f>
        <v/>
      </c>
      <c r="BP239" s="3" t="str">
        <f t="shared" ref="BP239" ca="1" si="11619">IF($B239="","",BA239*(1+rate_A*BM$1/365))</f>
        <v/>
      </c>
      <c r="BQ239" s="3" t="str">
        <f t="shared" ref="BQ239" ca="1" si="11620">IF($B239="","",BB239*(1+rate_joint*BM$1/365))</f>
        <v/>
      </c>
      <c r="BR239" s="5" t="str">
        <f t="shared" ca="1" si="9678"/>
        <v/>
      </c>
      <c r="BS239" s="5" t="str" cm="1">
        <f t="array" aca="1" ref="BS239" ca="1">IF(BR239="","",_xlfn.IFS(BR239&lt;='Hidden inputs'!$C$15,BR239*'Hidden inputs'!$D$15,BR239&lt;='Hidden inputs'!$C$16,'Hidden inputs'!$C$15*'Hidden inputs'!$D$15+(BR239-'Hidden inputs'!$B$16)*'Hidden inputs'!$D$16,BR239&lt;='Hidden inputs'!$C$17,'Hidden inputs'!$C$15*'Hidden inputs'!$D$15+('Hidden inputs'!$C$16-'Hidden inputs'!$B$16)*'Hidden inputs'!$D$16+(BR239-'Hidden inputs'!$B$17)*'Hidden inputs'!$D$17,BR239&gt;'Hidden inputs'!$B$18,'Hidden inputs'!$C$15*'Hidden inputs'!$D$15+('Hidden inputs'!$C$16-'Hidden inputs'!$B$16)*'Hidden inputs'!$D$16+('Hidden inputs'!$C$17-'Hidden inputs'!$B$17)*'Hidden inputs'!$D$17+(BR239-'Hidden inputs'!$B$18)*'Hidden inputs'!$D$18))</f>
        <v/>
      </c>
      <c r="BT239" s="10" t="str">
        <f t="shared" ca="1" si="9679"/>
        <v/>
      </c>
      <c r="BU239" s="5" t="str">
        <f t="shared" ca="1" si="9584"/>
        <v/>
      </c>
      <c r="BV239" s="5" t="str">
        <f t="shared" ca="1" si="9585"/>
        <v/>
      </c>
      <c r="BW239" s="5" t="str">
        <f ca="1">IF($B239="","",'Hidden inputs'!$D$11*BN239+'Hidden inputs'!$E$11*BO239)</f>
        <v/>
      </c>
      <c r="BX239" s="11" t="str">
        <f t="shared" ca="1" si="9509"/>
        <v/>
      </c>
      <c r="BY239" s="9" t="str">
        <f t="shared" ca="1" si="9586"/>
        <v/>
      </c>
      <c r="BZ239" s="3" t="str">
        <f t="shared" ca="1" si="9587"/>
        <v/>
      </c>
      <c r="CA239" s="5" t="str" cm="1">
        <f t="array" aca="1" ref="CA239" ca="1">IF($B239="","",IF(BZ239=0,0,IF(DD_Payment="",0,IF(BZ239&lt;_xlfn.IFS(DD_Frequency="Monthly",1,DD_Frequency="Quarterly",IF(MONTH(BZ$2)=1,1,IF(MONTH(BZ$2)=4,1,IF(MONTH(BZ$2)=7,1,IF(MONTH(BZ$2)=10,1,0)))),DD_Frequency="Annually",IF(MONTH(BZ$2)=1,1,0))*DD_Payment,BZ239,_xlfn.IFS(DD_Frequency="Monthly",1,DD_Frequency="Quarterly",IF(MONTH(BZ$2)=1,1,IF(MONTH(BZ$2)=4,1,IF(MONTH(BZ$2)=7,1,IF(MONTH(BZ$2)=10,1,0)))),DD_Frequency="Annually",IF(MONTH(BZ$2)=1,1,0))*DD_Payment))))</f>
        <v/>
      </c>
      <c r="CB239" s="3" t="str">
        <f t="shared" ref="CB239" ca="1" si="11621">IF($B239="","",IF(BZ239&gt;CA239,(BZ239-CA239/2)*(rate_A*(CB$1/365)),0))</f>
        <v/>
      </c>
      <c r="CC239" s="3" t="str">
        <f t="shared" ca="1" si="9681"/>
        <v/>
      </c>
      <c r="CD239" s="3" t="str">
        <f t="shared" ref="CD239" ca="1" si="11622">IF($B239="","",BO239*(1+rate_A*CB$1/365))</f>
        <v/>
      </c>
      <c r="CE239" s="3" t="str">
        <f t="shared" ref="CE239" ca="1" si="11623">IF($B239="","",BP239*(1+rate_A*CB$1/365))</f>
        <v/>
      </c>
      <c r="CF239" s="3" t="str">
        <f t="shared" ref="CF239" ca="1" si="11624">IF($B239="","",BQ239*(1+rate_joint*CB$1/365))</f>
        <v/>
      </c>
      <c r="CG239" s="5" t="str">
        <f t="shared" ca="1" si="9685"/>
        <v/>
      </c>
      <c r="CH239" s="5" t="str" cm="1">
        <f t="array" aca="1" ref="CH239" ca="1">IF(CG239="","",_xlfn.IFS(CG239&lt;='Hidden inputs'!$C$15,CG239*'Hidden inputs'!$D$15,CG239&lt;='Hidden inputs'!$C$16,'Hidden inputs'!$C$15*'Hidden inputs'!$D$15+(CG239-'Hidden inputs'!$B$16)*'Hidden inputs'!$D$16,CG239&lt;='Hidden inputs'!$C$17,'Hidden inputs'!$C$15*'Hidden inputs'!$D$15+('Hidden inputs'!$C$16-'Hidden inputs'!$B$16)*'Hidden inputs'!$D$16+(CG239-'Hidden inputs'!$B$17)*'Hidden inputs'!$D$17,CG239&gt;'Hidden inputs'!$B$18,'Hidden inputs'!$C$15*'Hidden inputs'!$D$15+('Hidden inputs'!$C$16-'Hidden inputs'!$B$16)*'Hidden inputs'!$D$16+('Hidden inputs'!$C$17-'Hidden inputs'!$B$17)*'Hidden inputs'!$D$17+(CG239-'Hidden inputs'!$B$18)*'Hidden inputs'!$D$18))</f>
        <v/>
      </c>
      <c r="CI239" s="10" t="str">
        <f t="shared" ca="1" si="9686"/>
        <v/>
      </c>
      <c r="CJ239" s="5" t="str">
        <f t="shared" ca="1" si="9592"/>
        <v/>
      </c>
      <c r="CK239" s="5" t="str">
        <f t="shared" ca="1" si="9593"/>
        <v/>
      </c>
      <c r="CL239" s="5" t="str">
        <f ca="1">IF($B239="","",'Hidden inputs'!$D$11*CC239+'Hidden inputs'!$E$11*CD239)</f>
        <v/>
      </c>
      <c r="CM239" s="11" t="str">
        <f t="shared" ca="1" si="9514"/>
        <v/>
      </c>
      <c r="CN239" s="9" t="str">
        <f t="shared" ca="1" si="9594"/>
        <v/>
      </c>
      <c r="CO239" s="3" t="str">
        <f t="shared" ca="1" si="9595"/>
        <v/>
      </c>
      <c r="CP239" s="5" t="str" cm="1">
        <f t="array" aca="1" ref="CP239" ca="1">IF($B239="","",IF(CO239=0,0,IF(DD_Payment="",0,IF(CO239&lt;_xlfn.IFS(DD_Frequency="Monthly",1,DD_Frequency="Quarterly",IF(MONTH(CO$2)=1,1,IF(MONTH(CO$2)=4,1,IF(MONTH(CO$2)=7,1,IF(MONTH(CO$2)=10,1,0)))),DD_Frequency="Annually",IF(MONTH(CO$2)=1,1,0))*DD_Payment,CO239,_xlfn.IFS(DD_Frequency="Monthly",1,DD_Frequency="Quarterly",IF(MONTH(CO$2)=1,1,IF(MONTH(CO$2)=4,1,IF(MONTH(CO$2)=7,1,IF(MONTH(CO$2)=10,1,0)))),DD_Frequency="Annually",IF(MONTH(CO$2)=1,1,0))*DD_Payment))))</f>
        <v/>
      </c>
      <c r="CQ239" s="3" t="str">
        <f t="shared" ref="CQ239" ca="1" si="11625">IF($B239="","",IF(CO239&gt;CP239,(CO239-CP239/2)*(rate_A*(CQ$1/365)),0))</f>
        <v/>
      </c>
      <c r="CR239" s="3" t="str">
        <f t="shared" ca="1" si="9688"/>
        <v/>
      </c>
      <c r="CS239" s="3" t="str">
        <f t="shared" ref="CS239" ca="1" si="11626">IF($B239="","",CD239*(1+rate_A*CQ$1/365))</f>
        <v/>
      </c>
      <c r="CT239" s="3" t="str">
        <f t="shared" ref="CT239" ca="1" si="11627">IF($B239="","",CE239*(1+rate_A*CQ$1/365))</f>
        <v/>
      </c>
      <c r="CU239" s="3" t="str">
        <f t="shared" ref="CU239" ca="1" si="11628">IF($B239="","",CF239*(1+rate_joint*CQ$1/365))</f>
        <v/>
      </c>
      <c r="CV239" s="5" t="str">
        <f t="shared" ca="1" si="9692"/>
        <v/>
      </c>
      <c r="CW239" s="5" t="str" cm="1">
        <f t="array" aca="1" ref="CW239" ca="1">IF(CV239="","",_xlfn.IFS(CV239&lt;='Hidden inputs'!$C$15,CV239*'Hidden inputs'!$D$15,CV239&lt;='Hidden inputs'!$C$16,'Hidden inputs'!$C$15*'Hidden inputs'!$D$15+(CV239-'Hidden inputs'!$B$16)*'Hidden inputs'!$D$16,CV239&lt;='Hidden inputs'!$C$17,'Hidden inputs'!$C$15*'Hidden inputs'!$D$15+('Hidden inputs'!$C$16-'Hidden inputs'!$B$16)*'Hidden inputs'!$D$16+(CV239-'Hidden inputs'!$B$17)*'Hidden inputs'!$D$17,CV239&gt;'Hidden inputs'!$B$18,'Hidden inputs'!$C$15*'Hidden inputs'!$D$15+('Hidden inputs'!$C$16-'Hidden inputs'!$B$16)*'Hidden inputs'!$D$16+('Hidden inputs'!$C$17-'Hidden inputs'!$B$17)*'Hidden inputs'!$D$17+(CV239-'Hidden inputs'!$B$18)*'Hidden inputs'!$D$18))</f>
        <v/>
      </c>
      <c r="CX239" s="10" t="str">
        <f t="shared" ca="1" si="9693"/>
        <v/>
      </c>
      <c r="CY239" s="5" t="str">
        <f t="shared" ca="1" si="9600"/>
        <v/>
      </c>
      <c r="CZ239" s="5" t="str">
        <f t="shared" ca="1" si="9601"/>
        <v/>
      </c>
      <c r="DA239" s="5" t="str">
        <f ca="1">IF($B239="","",'Hidden inputs'!$D$11*CR239+'Hidden inputs'!$E$11*CS239)</f>
        <v/>
      </c>
      <c r="DB239" s="11" t="str">
        <f t="shared" ca="1" si="9519"/>
        <v/>
      </c>
      <c r="DC239" s="9" t="str">
        <f t="shared" ca="1" si="9602"/>
        <v/>
      </c>
      <c r="DD239" s="3" t="str">
        <f t="shared" ca="1" si="9603"/>
        <v/>
      </c>
      <c r="DE239" s="5" t="str" cm="1">
        <f t="array" aca="1" ref="DE239" ca="1">IF($B239="","",IF(DD239=0,0,IF(DD_Payment="",0,IF(DD239&lt;_xlfn.IFS(DD_Frequency="Monthly",1,DD_Frequency="Quarterly",IF(MONTH(DD$2)=1,1,IF(MONTH(DD$2)=4,1,IF(MONTH(DD$2)=7,1,IF(MONTH(DD$2)=10,1,0)))),DD_Frequency="Annually",IF(MONTH(DD$2)=1,1,0))*DD_Payment,DD239,_xlfn.IFS(DD_Frequency="Monthly",1,DD_Frequency="Quarterly",IF(MONTH(DD$2)=1,1,IF(MONTH(DD$2)=4,1,IF(MONTH(DD$2)=7,1,IF(MONTH(DD$2)=10,1,0)))),DD_Frequency="Annually",IF(MONTH(DD$2)=1,1,0))*DD_Payment))))</f>
        <v/>
      </c>
      <c r="DF239" s="3" t="str">
        <f t="shared" ref="DF239" ca="1" si="11629">IF($B239="","",IF(DD239&gt;DE239,(DD239-DE239/2)*(rate_A*(DF$1/365)),0))</f>
        <v/>
      </c>
      <c r="DG239" s="3" t="str">
        <f t="shared" ca="1" si="9695"/>
        <v/>
      </c>
      <c r="DH239" s="3" t="str">
        <f t="shared" ref="DH239" ca="1" si="11630">IF($B239="","",CS239*(1+rate_A*DF$1/365))</f>
        <v/>
      </c>
      <c r="DI239" s="3" t="str">
        <f t="shared" ref="DI239" ca="1" si="11631">IF($B239="","",CT239*(1+rate_A*DF$1/365))</f>
        <v/>
      </c>
      <c r="DJ239" s="3" t="str">
        <f t="shared" ref="DJ239" ca="1" si="11632">IF($B239="","",CU239*(1+rate_joint*DF$1/365))</f>
        <v/>
      </c>
      <c r="DK239" s="5" t="str">
        <f t="shared" ca="1" si="9699"/>
        <v/>
      </c>
      <c r="DL239" s="5" t="str" cm="1">
        <f t="array" aca="1" ref="DL239" ca="1">IF(DK239="","",_xlfn.IFS(DK239&lt;='Hidden inputs'!$C$15,DK239*'Hidden inputs'!$D$15,DK239&lt;='Hidden inputs'!$C$16,'Hidden inputs'!$C$15*'Hidden inputs'!$D$15+(DK239-'Hidden inputs'!$B$16)*'Hidden inputs'!$D$16,DK239&lt;='Hidden inputs'!$C$17,'Hidden inputs'!$C$15*'Hidden inputs'!$D$15+('Hidden inputs'!$C$16-'Hidden inputs'!$B$16)*'Hidden inputs'!$D$16+(DK239-'Hidden inputs'!$B$17)*'Hidden inputs'!$D$17,DK239&gt;'Hidden inputs'!$B$18,'Hidden inputs'!$C$15*'Hidden inputs'!$D$15+('Hidden inputs'!$C$16-'Hidden inputs'!$B$16)*'Hidden inputs'!$D$16+('Hidden inputs'!$C$17-'Hidden inputs'!$B$17)*'Hidden inputs'!$D$17+(DK239-'Hidden inputs'!$B$18)*'Hidden inputs'!$D$18))</f>
        <v/>
      </c>
      <c r="DM239" s="10" t="str">
        <f t="shared" ca="1" si="9700"/>
        <v/>
      </c>
      <c r="DN239" s="5" t="str">
        <f t="shared" ca="1" si="9608"/>
        <v/>
      </c>
      <c r="DO239" s="5" t="str">
        <f t="shared" ca="1" si="9609"/>
        <v/>
      </c>
      <c r="DP239" s="5" t="str">
        <f ca="1">IF($B239="","",'Hidden inputs'!$D$11*DG239+'Hidden inputs'!$E$11*DH239)</f>
        <v/>
      </c>
      <c r="DQ239" s="11" t="str">
        <f t="shared" ca="1" si="9524"/>
        <v/>
      </c>
      <c r="DR239" s="9" t="str">
        <f t="shared" ca="1" si="9610"/>
        <v/>
      </c>
      <c r="DS239" s="3" t="str">
        <f t="shared" ca="1" si="9611"/>
        <v/>
      </c>
      <c r="DT239" s="5" t="str" cm="1">
        <f t="array" aca="1" ref="DT239" ca="1">IF($B239="","",IF(DS239=0,0,IF(DD_Payment="",0,IF(DS239&lt;_xlfn.IFS(DD_Frequency="Monthly",1,DD_Frequency="Quarterly",IF(MONTH(DS$2)=1,1,IF(MONTH(DS$2)=4,1,IF(MONTH(DS$2)=7,1,IF(MONTH(DS$2)=10,1,0)))),DD_Frequency="Annually",IF(MONTH(DS$2)=1,1,0))*DD_Payment,DS239,_xlfn.IFS(DD_Frequency="Monthly",1,DD_Frequency="Quarterly",IF(MONTH(DS$2)=1,1,IF(MONTH(DS$2)=4,1,IF(MONTH(DS$2)=7,1,IF(MONTH(DS$2)=10,1,0)))),DD_Frequency="Annually",IF(MONTH(DS$2)=1,1,0))*DD_Payment))))</f>
        <v/>
      </c>
      <c r="DU239" s="3" t="str">
        <f t="shared" ref="DU239" ca="1" si="11633">IF($B239="","",IF(DS239&gt;DT239,(DS239-DT239/2)*(rate_A*(DU$1/365)),0))</f>
        <v/>
      </c>
      <c r="DV239" s="3" t="str">
        <f t="shared" ca="1" si="9702"/>
        <v/>
      </c>
      <c r="DW239" s="3" t="str">
        <f t="shared" ref="DW239" ca="1" si="11634">IF($B239="","",DH239*(1+rate_A*DU$1/365))</f>
        <v/>
      </c>
      <c r="DX239" s="3" t="str">
        <f t="shared" ref="DX239" ca="1" si="11635">IF($B239="","",DI239*(1+rate_A*DU$1/365))</f>
        <v/>
      </c>
      <c r="DY239" s="3" t="str">
        <f t="shared" ref="DY239" ca="1" si="11636">IF($B239="","",DJ239*(1+rate_joint*DU$1/365))</f>
        <v/>
      </c>
      <c r="DZ239" s="5" t="str">
        <f t="shared" ca="1" si="9706"/>
        <v/>
      </c>
      <c r="EA239" s="5" t="str" cm="1">
        <f t="array" aca="1" ref="EA239" ca="1">IF(DZ239="","",_xlfn.IFS(DZ239&lt;='Hidden inputs'!$C$15,DZ239*'Hidden inputs'!$D$15,DZ239&lt;='Hidden inputs'!$C$16,'Hidden inputs'!$C$15*'Hidden inputs'!$D$15+(DZ239-'Hidden inputs'!$B$16)*'Hidden inputs'!$D$16,DZ239&lt;='Hidden inputs'!$C$17,'Hidden inputs'!$C$15*'Hidden inputs'!$D$15+('Hidden inputs'!$C$16-'Hidden inputs'!$B$16)*'Hidden inputs'!$D$16+(DZ239-'Hidden inputs'!$B$17)*'Hidden inputs'!$D$17,DZ239&gt;'Hidden inputs'!$B$18,'Hidden inputs'!$C$15*'Hidden inputs'!$D$15+('Hidden inputs'!$C$16-'Hidden inputs'!$B$16)*'Hidden inputs'!$D$16+('Hidden inputs'!$C$17-'Hidden inputs'!$B$17)*'Hidden inputs'!$D$17+(DZ239-'Hidden inputs'!$B$18)*'Hidden inputs'!$D$18))</f>
        <v/>
      </c>
      <c r="EB239" s="10" t="str">
        <f t="shared" ca="1" si="9707"/>
        <v/>
      </c>
      <c r="EC239" s="5" t="str">
        <f t="shared" ca="1" si="9616"/>
        <v/>
      </c>
      <c r="ED239" s="5" t="str">
        <f t="shared" ca="1" si="9617"/>
        <v/>
      </c>
      <c r="EE239" s="5" t="str">
        <f ca="1">IF($B239="","",'Hidden inputs'!$D$11*DV239+'Hidden inputs'!$E$11*DW239)</f>
        <v/>
      </c>
      <c r="EF239" s="11" t="str">
        <f t="shared" ca="1" si="9529"/>
        <v/>
      </c>
      <c r="EG239" s="9" t="str">
        <f t="shared" ca="1" si="9618"/>
        <v/>
      </c>
      <c r="EH239" s="3" t="str">
        <f t="shared" ca="1" si="9619"/>
        <v/>
      </c>
      <c r="EI239" s="5" t="str" cm="1">
        <f t="array" aca="1" ref="EI239" ca="1">IF($B239="","",IF(EH239=0,0,IF(DD_Payment="",0,IF(EH239&lt;_xlfn.IFS(DD_Frequency="Monthly",1,DD_Frequency="Quarterly",IF(MONTH(EH$2)=1,1,IF(MONTH(EH$2)=4,1,IF(MONTH(EH$2)=7,1,IF(MONTH(EH$2)=10,1,0)))),DD_Frequency="Annually",IF(MONTH(EH$2)=1,1,0))*DD_Payment,EH239,_xlfn.IFS(DD_Frequency="Monthly",1,DD_Frequency="Quarterly",IF(MONTH(EH$2)=1,1,IF(MONTH(EH$2)=4,1,IF(MONTH(EH$2)=7,1,IF(MONTH(EH$2)=10,1,0)))),DD_Frequency="Annually",IF(MONTH(EH$2)=1,1,0))*DD_Payment))))</f>
        <v/>
      </c>
      <c r="EJ239" s="3" t="str">
        <f t="shared" ref="EJ239" ca="1" si="11637">IF($B239="","",IF(EH239&gt;EI239,(EH239-EI239/2)*(rate_A*(EJ$1/365)),0))</f>
        <v/>
      </c>
      <c r="EK239" s="3" t="str">
        <f t="shared" ca="1" si="9709"/>
        <v/>
      </c>
      <c r="EL239" s="3" t="str">
        <f t="shared" ref="EL239" ca="1" si="11638">IF($B239="","",DW239*(1+rate_A*EJ$1/365))</f>
        <v/>
      </c>
      <c r="EM239" s="3" t="str">
        <f t="shared" ref="EM239" ca="1" si="11639">IF($B239="","",DX239*(1+rate_A*EJ$1/365))</f>
        <v/>
      </c>
      <c r="EN239" s="3" t="str">
        <f t="shared" ref="EN239" ca="1" si="11640">IF($B239="","",DY239*(1+rate_joint*EJ$1/365))</f>
        <v/>
      </c>
      <c r="EO239" s="5" t="str">
        <f t="shared" ca="1" si="9713"/>
        <v/>
      </c>
      <c r="EP239" s="5" t="str" cm="1">
        <f t="array" aca="1" ref="EP239" ca="1">IF(EO239="","",_xlfn.IFS(EO239&lt;='Hidden inputs'!$C$15,EO239*'Hidden inputs'!$D$15,EO239&lt;='Hidden inputs'!$C$16,'Hidden inputs'!$C$15*'Hidden inputs'!$D$15+(EO239-'Hidden inputs'!$B$16)*'Hidden inputs'!$D$16,EO239&lt;='Hidden inputs'!$C$17,'Hidden inputs'!$C$15*'Hidden inputs'!$D$15+('Hidden inputs'!$C$16-'Hidden inputs'!$B$16)*'Hidden inputs'!$D$16+(EO239-'Hidden inputs'!$B$17)*'Hidden inputs'!$D$17,EO239&gt;'Hidden inputs'!$B$18,'Hidden inputs'!$C$15*'Hidden inputs'!$D$15+('Hidden inputs'!$C$16-'Hidden inputs'!$B$16)*'Hidden inputs'!$D$16+('Hidden inputs'!$C$17-'Hidden inputs'!$B$17)*'Hidden inputs'!$D$17+(EO239-'Hidden inputs'!$B$18)*'Hidden inputs'!$D$18))</f>
        <v/>
      </c>
      <c r="EQ239" s="10" t="str">
        <f t="shared" ca="1" si="9714"/>
        <v/>
      </c>
      <c r="ER239" s="5" t="str">
        <f t="shared" ca="1" si="9624"/>
        <v/>
      </c>
      <c r="ES239" s="5" t="str">
        <f t="shared" ca="1" si="9625"/>
        <v/>
      </c>
      <c r="ET239" s="5" t="str">
        <f ca="1">IF($B239="","",'Hidden inputs'!$D$11*EK239+'Hidden inputs'!$E$11*EL239)</f>
        <v/>
      </c>
      <c r="EU239" s="11" t="str">
        <f t="shared" ca="1" si="9534"/>
        <v/>
      </c>
      <c r="EV239" s="9" t="str">
        <f t="shared" ca="1" si="9626"/>
        <v/>
      </c>
      <c r="EW239" s="3" t="str">
        <f t="shared" ca="1" si="9627"/>
        <v/>
      </c>
      <c r="EX239" s="5" t="str" cm="1">
        <f t="array" aca="1" ref="EX239" ca="1">IF($B239="","",IF(EW239=0,0,IF(DD_Payment="",0,IF(EW239&lt;_xlfn.IFS(DD_Frequency="Monthly",1,DD_Frequency="Quarterly",IF(MONTH(EW$2)=1,1,IF(MONTH(EW$2)=4,1,IF(MONTH(EW$2)=7,1,IF(MONTH(EW$2)=10,1,0)))),DD_Frequency="Annually",IF(MONTH(EW$2)=1,1,0))*DD_Payment,EW239,_xlfn.IFS(DD_Frequency="Monthly",1,DD_Frequency="Quarterly",IF(MONTH(EW$2)=1,1,IF(MONTH(EW$2)=4,1,IF(MONTH(EW$2)=7,1,IF(MONTH(EW$2)=10,1,0)))),DD_Frequency="Annually",IF(MONTH(EW$2)=1,1,0))*DD_Payment))))</f>
        <v/>
      </c>
      <c r="EY239" s="3" t="str">
        <f t="shared" ref="EY239" ca="1" si="11641">IF($B239="","",IF(EW239&gt;EX239,(EW239-EX239/2)*(rate_A*(EY$1/365)),0))</f>
        <v/>
      </c>
      <c r="EZ239" s="3" t="str">
        <f t="shared" ca="1" si="9716"/>
        <v/>
      </c>
      <c r="FA239" s="3" t="str">
        <f t="shared" ref="FA239" ca="1" si="11642">IF($B239="","",EL239*(1+rate_A*EY$1/365))</f>
        <v/>
      </c>
      <c r="FB239" s="3" t="str">
        <f t="shared" ref="FB239" ca="1" si="11643">IF($B239="","",EM239*(1+rate_A*EY$1/365))</f>
        <v/>
      </c>
      <c r="FC239" s="3" t="str">
        <f t="shared" ref="FC239" ca="1" si="11644">IF($B239="","",EN239*(1+rate_joint*EY$1/365))</f>
        <v/>
      </c>
      <c r="FD239" s="5" t="str">
        <f t="shared" ca="1" si="9720"/>
        <v/>
      </c>
      <c r="FE239" s="5" t="str" cm="1">
        <f t="array" aca="1" ref="FE239" ca="1">IF(FD239="","",_xlfn.IFS(FD239&lt;='Hidden inputs'!$C$15,FD239*'Hidden inputs'!$D$15,FD239&lt;='Hidden inputs'!$C$16,'Hidden inputs'!$C$15*'Hidden inputs'!$D$15+(FD239-'Hidden inputs'!$B$16)*'Hidden inputs'!$D$16,FD239&lt;='Hidden inputs'!$C$17,'Hidden inputs'!$C$15*'Hidden inputs'!$D$15+('Hidden inputs'!$C$16-'Hidden inputs'!$B$16)*'Hidden inputs'!$D$16+(FD239-'Hidden inputs'!$B$17)*'Hidden inputs'!$D$17,FD239&gt;'Hidden inputs'!$B$18,'Hidden inputs'!$C$15*'Hidden inputs'!$D$15+('Hidden inputs'!$C$16-'Hidden inputs'!$B$16)*'Hidden inputs'!$D$16+('Hidden inputs'!$C$17-'Hidden inputs'!$B$17)*'Hidden inputs'!$D$17+(FD239-'Hidden inputs'!$B$18)*'Hidden inputs'!$D$18))</f>
        <v/>
      </c>
      <c r="FF239" s="10" t="str">
        <f t="shared" ca="1" si="9721"/>
        <v/>
      </c>
      <c r="FG239" s="5" t="str">
        <f t="shared" ca="1" si="9632"/>
        <v/>
      </c>
      <c r="FH239" s="5" t="str">
        <f t="shared" ca="1" si="9633"/>
        <v/>
      </c>
      <c r="FI239" s="5" t="str">
        <f ca="1">IF($B239="","",'Hidden inputs'!$D$11*EZ239+'Hidden inputs'!$E$11*FA239)</f>
        <v/>
      </c>
      <c r="FJ239" s="11" t="str">
        <f t="shared" ca="1" si="9539"/>
        <v/>
      </c>
      <c r="FK239" s="9" t="str">
        <f t="shared" ca="1" si="9634"/>
        <v/>
      </c>
      <c r="FL239" s="3" t="str">
        <f t="shared" ca="1" si="9635"/>
        <v/>
      </c>
      <c r="FM239" s="5" t="str" cm="1">
        <f t="array" aca="1" ref="FM239" ca="1">IF($B239="","",IF(FL239=0,0,IF(DD_Payment="",0,IF(FL239&lt;_xlfn.IFS(DD_Frequency="Monthly",1,DD_Frequency="Quarterly",IF(MONTH(FL$2)=1,1,IF(MONTH(FL$2)=4,1,IF(MONTH(FL$2)=7,1,IF(MONTH(FL$2)=10,1,0)))),DD_Frequency="Annually",IF(MONTH(FL$2)=1,1,0))*DD_Payment,FL239,_xlfn.IFS(DD_Frequency="Monthly",1,DD_Frequency="Quarterly",IF(MONTH(FL$2)=1,1,IF(MONTH(FL$2)=4,1,IF(MONTH(FL$2)=7,1,IF(MONTH(FL$2)=10,1,0)))),DD_Frequency="Annually",IF(MONTH(FL$2)=1,1,0))*DD_Payment))))</f>
        <v/>
      </c>
      <c r="FN239" s="3" t="str">
        <f t="shared" ref="FN239" ca="1" si="11645">IF($B239="","",IF(FL239&gt;FM239,(FL239-FM239/2)*(rate_A*(FN$1/365)),0))</f>
        <v/>
      </c>
      <c r="FO239" s="3" t="str">
        <f t="shared" ca="1" si="9723"/>
        <v/>
      </c>
      <c r="FP239" s="3" t="str">
        <f t="shared" ref="FP239" ca="1" si="11646">IF($B239="","",FA239*(1+rate_A*FN$1/365))</f>
        <v/>
      </c>
      <c r="FQ239" s="3" t="str">
        <f t="shared" ref="FQ239" ca="1" si="11647">IF($B239="","",FB239*(1+rate_A*FN$1/365))</f>
        <v/>
      </c>
      <c r="FR239" s="3" t="str">
        <f t="shared" ref="FR239" ca="1" si="11648">IF($B239="","",FC239*(1+rate_joint*FN$1/365))</f>
        <v/>
      </c>
      <c r="FS239" s="5" t="str">
        <f t="shared" ca="1" si="9727"/>
        <v/>
      </c>
      <c r="FT239" s="5" t="str" cm="1">
        <f t="array" aca="1" ref="FT239" ca="1">IF(FS239="","",_xlfn.IFS(FS239&lt;='Hidden inputs'!$C$15,FS239*'Hidden inputs'!$D$15,FS239&lt;='Hidden inputs'!$C$16,'Hidden inputs'!$C$15*'Hidden inputs'!$D$15+(FS239-'Hidden inputs'!$B$16)*'Hidden inputs'!$D$16,FS239&lt;='Hidden inputs'!$C$17,'Hidden inputs'!$C$15*'Hidden inputs'!$D$15+('Hidden inputs'!$C$16-'Hidden inputs'!$B$16)*'Hidden inputs'!$D$16+(FS239-'Hidden inputs'!$B$17)*'Hidden inputs'!$D$17,FS239&gt;'Hidden inputs'!$B$18,'Hidden inputs'!$C$15*'Hidden inputs'!$D$15+('Hidden inputs'!$C$16-'Hidden inputs'!$B$16)*'Hidden inputs'!$D$16+('Hidden inputs'!$C$17-'Hidden inputs'!$B$17)*'Hidden inputs'!$D$17+(FS239-'Hidden inputs'!$B$18)*'Hidden inputs'!$D$18))</f>
        <v/>
      </c>
      <c r="FU239" s="10" t="str">
        <f t="shared" ca="1" si="9728"/>
        <v/>
      </c>
      <c r="FV239" s="5" t="str">
        <f t="shared" ca="1" si="9640"/>
        <v/>
      </c>
      <c r="FW239" s="5" t="str">
        <f t="shared" ca="1" si="9641"/>
        <v/>
      </c>
      <c r="FX239" s="5" t="str">
        <f ca="1">IF($B239="","",'Hidden inputs'!$D$11*FO239+'Hidden inputs'!$E$11*FP239)</f>
        <v/>
      </c>
      <c r="FY239" s="11" t="str">
        <f t="shared" ca="1" si="9544"/>
        <v/>
      </c>
      <c r="FZ239" s="9" t="str">
        <f t="shared" ca="1" si="9642"/>
        <v/>
      </c>
      <c r="GA239" s="5" t="str">
        <f t="shared" ca="1" si="9643"/>
        <v/>
      </c>
      <c r="GB239" s="5" t="str">
        <f t="shared" ca="1" si="9644"/>
        <v/>
      </c>
      <c r="GC239" s="5" t="str">
        <f t="shared" ca="1" si="9545"/>
        <v/>
      </c>
      <c r="GD239" s="5" t="str">
        <f t="shared" ca="1" si="9546"/>
        <v/>
      </c>
    </row>
    <row r="240" spans="1:186" x14ac:dyDescent="0.35">
      <c r="A240" s="2"/>
      <c r="B240" s="6" t="str">
        <f t="shared" ca="1" si="9547"/>
        <v/>
      </c>
      <c r="C240" s="5" t="str">
        <f t="shared" ca="1" si="9645"/>
        <v/>
      </c>
      <c r="D240" s="5" t="str" cm="1">
        <f t="array" aca="1" ref="D240" ca="1">IF($B240="","",IF(C240=0,0,IF(DD_Payment="",0,IF(C240&lt;_xlfn.IFS(DD_Frequency="Monthly",1,DD_Frequency="Quarterly",IF(MONTH(C$2)=1,1,IF(MONTH(C$2)=4,1,IF(MONTH(C$2)=7,1,IF(MONTH(C$2)=10,1,0)))),DD_Frequency="Annually",IF(MONTH(C$2)=1,1,0))*DD_Payment,C240,_xlfn.IFS(DD_Frequency="Monthly",1,DD_Frequency="Quarterly",IF(MONTH(C$2)=1,1,IF(MONTH(C$2)=4,1,IF(MONTH(C$2)=7,1,IF(MONTH(C$2)=10,1,0)))),DD_Frequency="Annually",IF(MONTH(C$2)=1,1,0))*DD_Payment))))</f>
        <v/>
      </c>
      <c r="E240" s="5" t="str">
        <f t="shared" ref="E240" ca="1" si="11649">IF(B240="","",IF(C240&gt;D240,(C240-D240/2)*(rate_A*(E$1/365)),0))</f>
        <v/>
      </c>
      <c r="F240" s="5" t="str">
        <f t="shared" ca="1" si="9549"/>
        <v/>
      </c>
      <c r="G240" s="5" t="str">
        <f t="shared" ref="G240" ca="1" si="11650">IF(B240="","",G239*(1+rate_A*E$1/365))</f>
        <v/>
      </c>
      <c r="H240" s="5" t="str">
        <f t="shared" ref="H240" ca="1" si="11651">IF(B240="","",H239*(1+rate_A*E$1/365))</f>
        <v/>
      </c>
      <c r="I240" s="5" t="str">
        <f t="shared" ref="I240" ca="1" si="11652">IF(B240="","",I239*(1+rate_joint*E$1/365))</f>
        <v/>
      </c>
      <c r="J240" s="5" t="str">
        <f t="shared" ca="1" si="9650"/>
        <v/>
      </c>
      <c r="K240" s="5" t="str" cm="1">
        <f t="array" aca="1" ref="K240" ca="1">IF(J240="","",_xlfn.IFS(J240&lt;='Hidden inputs'!$C$15,J240*'Hidden inputs'!$D$15,J240&lt;='Hidden inputs'!$C$16,'Hidden inputs'!$C$15*'Hidden inputs'!$D$15+(J240-'Hidden inputs'!$B$16)*'Hidden inputs'!$D$16,J240&lt;='Hidden inputs'!$C$17,'Hidden inputs'!$C$15*'Hidden inputs'!$D$15+('Hidden inputs'!$C$16-'Hidden inputs'!$B$16)*'Hidden inputs'!$D$16+(J240-'Hidden inputs'!$B$17)*'Hidden inputs'!$D$17,J240&gt;'Hidden inputs'!$B$18,'Hidden inputs'!$C$15*'Hidden inputs'!$D$15+('Hidden inputs'!$C$16-'Hidden inputs'!$B$16)*'Hidden inputs'!$D$16+('Hidden inputs'!$C$17-'Hidden inputs'!$B$17)*'Hidden inputs'!$D$17+(J240-'Hidden inputs'!$B$18)*'Hidden inputs'!$D$18))</f>
        <v/>
      </c>
      <c r="L240" s="11" t="str">
        <f t="shared" ca="1" si="9651"/>
        <v/>
      </c>
      <c r="M240" s="5" t="str">
        <f t="shared" ca="1" si="9553"/>
        <v/>
      </c>
      <c r="N240" s="5" t="str">
        <f t="shared" ca="1" si="9554"/>
        <v/>
      </c>
      <c r="O240" s="5" t="str">
        <f ca="1">IF(B240="","",'Hidden inputs'!$D$11*F240+'Hidden inputs'!$E$11*G240)</f>
        <v/>
      </c>
      <c r="P240" s="11" t="str">
        <f t="shared" ca="1" si="9488"/>
        <v/>
      </c>
      <c r="Q240" s="20" t="str">
        <f t="shared" ca="1" si="9489"/>
        <v/>
      </c>
      <c r="R240" s="3" t="str">
        <f t="shared" ca="1" si="9555"/>
        <v/>
      </c>
      <c r="S240" s="5" t="str" cm="1">
        <f t="array" aca="1" ref="S240" ca="1">IF($B240="","",IF(R240=0,0,IF(DD_Payment="",0,IF(R240&lt;_xlfn.IFS(DD_Frequency="Monthly",1,DD_Frequency="Quarterly",IF(MONTH(R$2)=1,1,IF(MONTH(R$2)=4,1,IF(MONTH(R$2)=7,1,IF(MONTH(R$2)=10,1,0)))),DD_Frequency="Annually",IF(MONTH(R$2)=1,1,0))*DD_Payment,R240,_xlfn.IFS(DD_Frequency="Monthly",1,DD_Frequency="Quarterly",IF(MONTH(R$2)=1,1,IF(MONTH(R$2)=4,1,IF(MONTH(R$2)=7,1,IF(MONTH(R$2)=10,1,0)))),DD_Frequency="Annually",IF(MONTH(R$2)=1,1,0))*DD_Payment))))</f>
        <v/>
      </c>
      <c r="T240" s="3" t="str">
        <f t="shared" ref="T240" ca="1" si="11653">IF(B240="","",IF(R240&gt;S240,(R240-S240/2)*(rate_A*((T$1+A240)/365)),0))</f>
        <v/>
      </c>
      <c r="U240" s="3" t="str">
        <f t="shared" ca="1" si="9557"/>
        <v/>
      </c>
      <c r="V240" s="3" t="str">
        <f t="shared" ref="V240" ca="1" si="11654">IF(B240="","",G240*(1+rate_A*(T$1+A240)/365))</f>
        <v/>
      </c>
      <c r="W240" s="3" t="str">
        <f t="shared" ref="W240" ca="1" si="11655">IF(B240="","",H240*(1+rate_A*(T$1+A240)/365))</f>
        <v/>
      </c>
      <c r="X240" s="3" t="str">
        <f t="shared" ref="X240" ca="1" si="11656">IF(B240="","",I240*(1+rate_joint*(T$1+A240)/365))</f>
        <v/>
      </c>
      <c r="Y240" s="5" t="str">
        <f t="shared" ca="1" si="9656"/>
        <v/>
      </c>
      <c r="Z240" s="5" t="str" cm="1">
        <f t="array" aca="1" ref="Z240" ca="1">IF(Y240="","",_xlfn.IFS(Y240&lt;='Hidden inputs'!$C$15,Y240*'Hidden inputs'!$D$15,Y240&lt;='Hidden inputs'!$C$16,'Hidden inputs'!$C$15*'Hidden inputs'!$D$15+(Y240-'Hidden inputs'!$B$16)*'Hidden inputs'!$D$16,Y240&lt;='Hidden inputs'!$C$17,'Hidden inputs'!$C$15*'Hidden inputs'!$D$15+('Hidden inputs'!$C$16-'Hidden inputs'!$B$16)*'Hidden inputs'!$D$16+(Y240-'Hidden inputs'!$B$17)*'Hidden inputs'!$D$17,Y240&gt;'Hidden inputs'!$B$18,'Hidden inputs'!$C$15*'Hidden inputs'!$D$15+('Hidden inputs'!$C$16-'Hidden inputs'!$B$16)*'Hidden inputs'!$D$16+('Hidden inputs'!$C$17-'Hidden inputs'!$B$17)*'Hidden inputs'!$D$17+(Y240-'Hidden inputs'!$B$18)*'Hidden inputs'!$D$18))</f>
        <v/>
      </c>
      <c r="AA240" s="10" t="str">
        <f t="shared" ca="1" si="9657"/>
        <v/>
      </c>
      <c r="AB240" s="5" t="str">
        <f t="shared" ca="1" si="9561"/>
        <v/>
      </c>
      <c r="AC240" s="5" t="str">
        <f t="shared" ca="1" si="9658"/>
        <v/>
      </c>
      <c r="AD240" s="5" t="str">
        <f ca="1">IF(B240="","",'Hidden inputs'!$D$11*U240+'Hidden inputs'!$E$11*V240)</f>
        <v/>
      </c>
      <c r="AE240" s="11" t="str">
        <f t="shared" ca="1" si="9494"/>
        <v/>
      </c>
      <c r="AF240" s="9" t="str">
        <f t="shared" ca="1" si="9562"/>
        <v/>
      </c>
      <c r="AG240" s="3" t="str">
        <f t="shared" ca="1" si="9563"/>
        <v/>
      </c>
      <c r="AH240" s="5" t="str" cm="1">
        <f t="array" aca="1" ref="AH240" ca="1">IF($B240="","",IF(AG240=0,0,IF(DD_Payment="",0,IF(AG240&lt;_xlfn.IFS(DD_Frequency="Monthly",1,DD_Frequency="Quarterly",IF(MONTH(AG$2)=1,1,IF(MONTH(AG$2)=4,1,IF(MONTH(AG$2)=7,1,IF(MONTH(AG$2)=10,1,0)))),DD_Frequency="Annually",IF(MONTH(AG$2)=1,1,0))*DD_Payment,AG240,_xlfn.IFS(DD_Frequency="Monthly",1,DD_Frequency="Quarterly",IF(MONTH(AG$2)=1,1,IF(MONTH(AG$2)=4,1,IF(MONTH(AG$2)=7,1,IF(MONTH(AG$2)=10,1,0)))),DD_Frequency="Annually",IF(MONTH(AG$2)=1,1,0))*DD_Payment))))</f>
        <v/>
      </c>
      <c r="AI240" s="3" t="str">
        <f t="shared" ref="AI240" ca="1" si="11657">IF($B240="","",IF(AG240&gt;AH240,(AG240-AH240/2)*(rate_A*(AI$1/365)),0))</f>
        <v/>
      </c>
      <c r="AJ240" s="3" t="str">
        <f t="shared" ca="1" si="9660"/>
        <v/>
      </c>
      <c r="AK240" s="3" t="str">
        <f t="shared" ref="AK240" ca="1" si="11658">IF($B240="","",V240*(1+rate_A*AI$1/365))</f>
        <v/>
      </c>
      <c r="AL240" s="3" t="str">
        <f t="shared" ref="AL240" ca="1" si="11659">IF($B240="","",W240*(1+rate_A*AI$1/365))</f>
        <v/>
      </c>
      <c r="AM240" s="3" t="str">
        <f t="shared" ref="AM240" ca="1" si="11660">IF($B240="","",X240*(1+rate_joint*AI$1/365))</f>
        <v/>
      </c>
      <c r="AN240" s="5" t="str">
        <f t="shared" ca="1" si="9664"/>
        <v/>
      </c>
      <c r="AO240" s="5" t="str" cm="1">
        <f t="array" aca="1" ref="AO240" ca="1">IF(AN240="","",_xlfn.IFS(AN240&lt;='Hidden inputs'!$C$15,AN240*'Hidden inputs'!$D$15,AN240&lt;='Hidden inputs'!$C$16,'Hidden inputs'!$C$15*'Hidden inputs'!$D$15+(AN240-'Hidden inputs'!$B$16)*'Hidden inputs'!$D$16,AN240&lt;='Hidden inputs'!$C$17,'Hidden inputs'!$C$15*'Hidden inputs'!$D$15+('Hidden inputs'!$C$16-'Hidden inputs'!$B$16)*'Hidden inputs'!$D$16+(AN240-'Hidden inputs'!$B$17)*'Hidden inputs'!$D$17,AN240&gt;'Hidden inputs'!$B$18,'Hidden inputs'!$C$15*'Hidden inputs'!$D$15+('Hidden inputs'!$C$16-'Hidden inputs'!$B$16)*'Hidden inputs'!$D$16+('Hidden inputs'!$C$17-'Hidden inputs'!$B$17)*'Hidden inputs'!$D$17+(AN240-'Hidden inputs'!$B$18)*'Hidden inputs'!$D$18))</f>
        <v/>
      </c>
      <c r="AP240" s="10" t="str">
        <f t="shared" ca="1" si="9665"/>
        <v/>
      </c>
      <c r="AQ240" s="5" t="str">
        <f t="shared" ca="1" si="9568"/>
        <v/>
      </c>
      <c r="AR240" s="5" t="str">
        <f t="shared" ca="1" si="9569"/>
        <v/>
      </c>
      <c r="AS240" s="5" t="str">
        <f ca="1">IF($B240="","",'Hidden inputs'!$D$11*AJ240+'Hidden inputs'!$E$11*AK240)</f>
        <v/>
      </c>
      <c r="AT240" s="11" t="str">
        <f t="shared" ca="1" si="9499"/>
        <v/>
      </c>
      <c r="AU240" s="9" t="str">
        <f t="shared" ca="1" si="9570"/>
        <v/>
      </c>
      <c r="AV240" s="3" t="str">
        <f t="shared" ca="1" si="9571"/>
        <v/>
      </c>
      <c r="AW240" s="5" t="str" cm="1">
        <f t="array" aca="1" ref="AW240" ca="1">IF($B240="","",IF(AV240=0,0,IF(DD_Payment="",0,IF(AV240&lt;_xlfn.IFS(DD_Frequency="Monthly",1,DD_Frequency="Quarterly",IF(MONTH(AV$2)=1,1,IF(MONTH(AV$2)=4,1,IF(MONTH(AV$2)=7,1,IF(MONTH(AV$2)=10,1,0)))),DD_Frequency="Annually",IF(MONTH(AV$2)=1,1,0))*DD_Payment,AV240,_xlfn.IFS(DD_Frequency="Monthly",1,DD_Frequency="Quarterly",IF(MONTH(AV$2)=1,1,IF(MONTH(AV$2)=4,1,IF(MONTH(AV$2)=7,1,IF(MONTH(AV$2)=10,1,0)))),DD_Frequency="Annually",IF(MONTH(AV$2)=1,1,0))*DD_Payment))))</f>
        <v/>
      </c>
      <c r="AX240" s="3" t="str">
        <f t="shared" ref="AX240" ca="1" si="11661">IF($B240="","",IF(AV240&gt;AW240,(AV240-AW240/2)*(rate_A*(AX$1/365)),0))</f>
        <v/>
      </c>
      <c r="AY240" s="3" t="str">
        <f t="shared" ca="1" si="9667"/>
        <v/>
      </c>
      <c r="AZ240" s="3" t="str">
        <f t="shared" ref="AZ240" ca="1" si="11662">IF($B240="","",AK240*(1+rate_A*AX$1/365))</f>
        <v/>
      </c>
      <c r="BA240" s="3" t="str">
        <f t="shared" ref="BA240" ca="1" si="11663">IF($B240="","",AL240*(1+rate_A*AX$1/365))</f>
        <v/>
      </c>
      <c r="BB240" s="3" t="str">
        <f t="shared" ref="BB240" ca="1" si="11664">IF($B240="","",AM240*(1+rate_joint*AX$1/365))</f>
        <v/>
      </c>
      <c r="BC240" s="5" t="str">
        <f t="shared" ca="1" si="9671"/>
        <v/>
      </c>
      <c r="BD240" s="5" t="str" cm="1">
        <f t="array" aca="1" ref="BD240" ca="1">IF(BC240="","",_xlfn.IFS(BC240&lt;='Hidden inputs'!$C$15,BC240*'Hidden inputs'!$D$15,BC240&lt;='Hidden inputs'!$C$16,'Hidden inputs'!$C$15*'Hidden inputs'!$D$15+(BC240-'Hidden inputs'!$B$16)*'Hidden inputs'!$D$16,BC240&lt;='Hidden inputs'!$C$17,'Hidden inputs'!$C$15*'Hidden inputs'!$D$15+('Hidden inputs'!$C$16-'Hidden inputs'!$B$16)*'Hidden inputs'!$D$16+(BC240-'Hidden inputs'!$B$17)*'Hidden inputs'!$D$17,BC240&gt;'Hidden inputs'!$B$18,'Hidden inputs'!$C$15*'Hidden inputs'!$D$15+('Hidden inputs'!$C$16-'Hidden inputs'!$B$16)*'Hidden inputs'!$D$16+('Hidden inputs'!$C$17-'Hidden inputs'!$B$17)*'Hidden inputs'!$D$17+(BC240-'Hidden inputs'!$B$18)*'Hidden inputs'!$D$18))</f>
        <v/>
      </c>
      <c r="BE240" s="10" t="str">
        <f t="shared" ca="1" si="9672"/>
        <v/>
      </c>
      <c r="BF240" s="5" t="str">
        <f t="shared" ca="1" si="9576"/>
        <v/>
      </c>
      <c r="BG240" s="5" t="str">
        <f t="shared" ca="1" si="9577"/>
        <v/>
      </c>
      <c r="BH240" s="5" t="str">
        <f ca="1">IF($B240="","",'Hidden inputs'!$D$11*AY240+'Hidden inputs'!$E$11*AZ240)</f>
        <v/>
      </c>
      <c r="BI240" s="11" t="str">
        <f t="shared" ca="1" si="9504"/>
        <v/>
      </c>
      <c r="BJ240" s="9" t="str">
        <f t="shared" ca="1" si="9578"/>
        <v/>
      </c>
      <c r="BK240" s="3" t="str">
        <f t="shared" ca="1" si="9579"/>
        <v/>
      </c>
      <c r="BL240" s="5" t="str" cm="1">
        <f t="array" aca="1" ref="BL240" ca="1">IF($B240="","",IF(BK240=0,0,IF(DD_Payment="",0,IF(BK240&lt;_xlfn.IFS(DD_Frequency="Monthly",1,DD_Frequency="Quarterly",IF(MONTH(BK$2)=1,1,IF(MONTH(BK$2)=4,1,IF(MONTH(BK$2)=7,1,IF(MONTH(BK$2)=10,1,0)))),DD_Frequency="Annually",IF(MONTH(BK$2)=1,1,0))*DD_Payment,BK240,_xlfn.IFS(DD_Frequency="Monthly",1,DD_Frequency="Quarterly",IF(MONTH(BK$2)=1,1,IF(MONTH(BK$2)=4,1,IF(MONTH(BK$2)=7,1,IF(MONTH(BK$2)=10,1,0)))),DD_Frequency="Annually",IF(MONTH(BK$2)=1,1,0))*DD_Payment))))</f>
        <v/>
      </c>
      <c r="BM240" s="3" t="str">
        <f t="shared" ref="BM240" ca="1" si="11665">IF($B240="","",IF(BK240&gt;BL240,(BK240-BL240/2)*(rate_A*(BM$1/365)),0))</f>
        <v/>
      </c>
      <c r="BN240" s="3" t="str">
        <f t="shared" ca="1" si="9674"/>
        <v/>
      </c>
      <c r="BO240" s="3" t="str">
        <f t="shared" ref="BO240" ca="1" si="11666">IF($B240="","",AZ240*(1+rate_A*BM$1/365))</f>
        <v/>
      </c>
      <c r="BP240" s="3" t="str">
        <f t="shared" ref="BP240" ca="1" si="11667">IF($B240="","",BA240*(1+rate_A*BM$1/365))</f>
        <v/>
      </c>
      <c r="BQ240" s="3" t="str">
        <f t="shared" ref="BQ240" ca="1" si="11668">IF($B240="","",BB240*(1+rate_joint*BM$1/365))</f>
        <v/>
      </c>
      <c r="BR240" s="5" t="str">
        <f t="shared" ca="1" si="9678"/>
        <v/>
      </c>
      <c r="BS240" s="5" t="str" cm="1">
        <f t="array" aca="1" ref="BS240" ca="1">IF(BR240="","",_xlfn.IFS(BR240&lt;='Hidden inputs'!$C$15,BR240*'Hidden inputs'!$D$15,BR240&lt;='Hidden inputs'!$C$16,'Hidden inputs'!$C$15*'Hidden inputs'!$D$15+(BR240-'Hidden inputs'!$B$16)*'Hidden inputs'!$D$16,BR240&lt;='Hidden inputs'!$C$17,'Hidden inputs'!$C$15*'Hidden inputs'!$D$15+('Hidden inputs'!$C$16-'Hidden inputs'!$B$16)*'Hidden inputs'!$D$16+(BR240-'Hidden inputs'!$B$17)*'Hidden inputs'!$D$17,BR240&gt;'Hidden inputs'!$B$18,'Hidden inputs'!$C$15*'Hidden inputs'!$D$15+('Hidden inputs'!$C$16-'Hidden inputs'!$B$16)*'Hidden inputs'!$D$16+('Hidden inputs'!$C$17-'Hidden inputs'!$B$17)*'Hidden inputs'!$D$17+(BR240-'Hidden inputs'!$B$18)*'Hidden inputs'!$D$18))</f>
        <v/>
      </c>
      <c r="BT240" s="10" t="str">
        <f t="shared" ca="1" si="9679"/>
        <v/>
      </c>
      <c r="BU240" s="5" t="str">
        <f t="shared" ca="1" si="9584"/>
        <v/>
      </c>
      <c r="BV240" s="5" t="str">
        <f t="shared" ca="1" si="9585"/>
        <v/>
      </c>
      <c r="BW240" s="5" t="str">
        <f ca="1">IF($B240="","",'Hidden inputs'!$D$11*BN240+'Hidden inputs'!$E$11*BO240)</f>
        <v/>
      </c>
      <c r="BX240" s="11" t="str">
        <f t="shared" ca="1" si="9509"/>
        <v/>
      </c>
      <c r="BY240" s="9" t="str">
        <f t="shared" ca="1" si="9586"/>
        <v/>
      </c>
      <c r="BZ240" s="3" t="str">
        <f t="shared" ca="1" si="9587"/>
        <v/>
      </c>
      <c r="CA240" s="5" t="str" cm="1">
        <f t="array" aca="1" ref="CA240" ca="1">IF($B240="","",IF(BZ240=0,0,IF(DD_Payment="",0,IF(BZ240&lt;_xlfn.IFS(DD_Frequency="Monthly",1,DD_Frequency="Quarterly",IF(MONTH(BZ$2)=1,1,IF(MONTH(BZ$2)=4,1,IF(MONTH(BZ$2)=7,1,IF(MONTH(BZ$2)=10,1,0)))),DD_Frequency="Annually",IF(MONTH(BZ$2)=1,1,0))*DD_Payment,BZ240,_xlfn.IFS(DD_Frequency="Monthly",1,DD_Frequency="Quarterly",IF(MONTH(BZ$2)=1,1,IF(MONTH(BZ$2)=4,1,IF(MONTH(BZ$2)=7,1,IF(MONTH(BZ$2)=10,1,0)))),DD_Frequency="Annually",IF(MONTH(BZ$2)=1,1,0))*DD_Payment))))</f>
        <v/>
      </c>
      <c r="CB240" s="3" t="str">
        <f t="shared" ref="CB240" ca="1" si="11669">IF($B240="","",IF(BZ240&gt;CA240,(BZ240-CA240/2)*(rate_A*(CB$1/365)),0))</f>
        <v/>
      </c>
      <c r="CC240" s="3" t="str">
        <f t="shared" ca="1" si="9681"/>
        <v/>
      </c>
      <c r="CD240" s="3" t="str">
        <f t="shared" ref="CD240" ca="1" si="11670">IF($B240="","",BO240*(1+rate_A*CB$1/365))</f>
        <v/>
      </c>
      <c r="CE240" s="3" t="str">
        <f t="shared" ref="CE240" ca="1" si="11671">IF($B240="","",BP240*(1+rate_A*CB$1/365))</f>
        <v/>
      </c>
      <c r="CF240" s="3" t="str">
        <f t="shared" ref="CF240" ca="1" si="11672">IF($B240="","",BQ240*(1+rate_joint*CB$1/365))</f>
        <v/>
      </c>
      <c r="CG240" s="5" t="str">
        <f t="shared" ca="1" si="9685"/>
        <v/>
      </c>
      <c r="CH240" s="5" t="str" cm="1">
        <f t="array" aca="1" ref="CH240" ca="1">IF(CG240="","",_xlfn.IFS(CG240&lt;='Hidden inputs'!$C$15,CG240*'Hidden inputs'!$D$15,CG240&lt;='Hidden inputs'!$C$16,'Hidden inputs'!$C$15*'Hidden inputs'!$D$15+(CG240-'Hidden inputs'!$B$16)*'Hidden inputs'!$D$16,CG240&lt;='Hidden inputs'!$C$17,'Hidden inputs'!$C$15*'Hidden inputs'!$D$15+('Hidden inputs'!$C$16-'Hidden inputs'!$B$16)*'Hidden inputs'!$D$16+(CG240-'Hidden inputs'!$B$17)*'Hidden inputs'!$D$17,CG240&gt;'Hidden inputs'!$B$18,'Hidden inputs'!$C$15*'Hidden inputs'!$D$15+('Hidden inputs'!$C$16-'Hidden inputs'!$B$16)*'Hidden inputs'!$D$16+('Hidden inputs'!$C$17-'Hidden inputs'!$B$17)*'Hidden inputs'!$D$17+(CG240-'Hidden inputs'!$B$18)*'Hidden inputs'!$D$18))</f>
        <v/>
      </c>
      <c r="CI240" s="10" t="str">
        <f t="shared" ca="1" si="9686"/>
        <v/>
      </c>
      <c r="CJ240" s="5" t="str">
        <f t="shared" ca="1" si="9592"/>
        <v/>
      </c>
      <c r="CK240" s="5" t="str">
        <f t="shared" ca="1" si="9593"/>
        <v/>
      </c>
      <c r="CL240" s="5" t="str">
        <f ca="1">IF($B240="","",'Hidden inputs'!$D$11*CC240+'Hidden inputs'!$E$11*CD240)</f>
        <v/>
      </c>
      <c r="CM240" s="11" t="str">
        <f t="shared" ca="1" si="9514"/>
        <v/>
      </c>
      <c r="CN240" s="9" t="str">
        <f t="shared" ca="1" si="9594"/>
        <v/>
      </c>
      <c r="CO240" s="3" t="str">
        <f t="shared" ca="1" si="9595"/>
        <v/>
      </c>
      <c r="CP240" s="5" t="str" cm="1">
        <f t="array" aca="1" ref="CP240" ca="1">IF($B240="","",IF(CO240=0,0,IF(DD_Payment="",0,IF(CO240&lt;_xlfn.IFS(DD_Frequency="Monthly",1,DD_Frequency="Quarterly",IF(MONTH(CO$2)=1,1,IF(MONTH(CO$2)=4,1,IF(MONTH(CO$2)=7,1,IF(MONTH(CO$2)=10,1,0)))),DD_Frequency="Annually",IF(MONTH(CO$2)=1,1,0))*DD_Payment,CO240,_xlfn.IFS(DD_Frequency="Monthly",1,DD_Frequency="Quarterly",IF(MONTH(CO$2)=1,1,IF(MONTH(CO$2)=4,1,IF(MONTH(CO$2)=7,1,IF(MONTH(CO$2)=10,1,0)))),DD_Frequency="Annually",IF(MONTH(CO$2)=1,1,0))*DD_Payment))))</f>
        <v/>
      </c>
      <c r="CQ240" s="3" t="str">
        <f t="shared" ref="CQ240" ca="1" si="11673">IF($B240="","",IF(CO240&gt;CP240,(CO240-CP240/2)*(rate_A*(CQ$1/365)),0))</f>
        <v/>
      </c>
      <c r="CR240" s="3" t="str">
        <f t="shared" ca="1" si="9688"/>
        <v/>
      </c>
      <c r="CS240" s="3" t="str">
        <f t="shared" ref="CS240" ca="1" si="11674">IF($B240="","",CD240*(1+rate_A*CQ$1/365))</f>
        <v/>
      </c>
      <c r="CT240" s="3" t="str">
        <f t="shared" ref="CT240" ca="1" si="11675">IF($B240="","",CE240*(1+rate_A*CQ$1/365))</f>
        <v/>
      </c>
      <c r="CU240" s="3" t="str">
        <f t="shared" ref="CU240" ca="1" si="11676">IF($B240="","",CF240*(1+rate_joint*CQ$1/365))</f>
        <v/>
      </c>
      <c r="CV240" s="5" t="str">
        <f t="shared" ca="1" si="9692"/>
        <v/>
      </c>
      <c r="CW240" s="5" t="str" cm="1">
        <f t="array" aca="1" ref="CW240" ca="1">IF(CV240="","",_xlfn.IFS(CV240&lt;='Hidden inputs'!$C$15,CV240*'Hidden inputs'!$D$15,CV240&lt;='Hidden inputs'!$C$16,'Hidden inputs'!$C$15*'Hidden inputs'!$D$15+(CV240-'Hidden inputs'!$B$16)*'Hidden inputs'!$D$16,CV240&lt;='Hidden inputs'!$C$17,'Hidden inputs'!$C$15*'Hidden inputs'!$D$15+('Hidden inputs'!$C$16-'Hidden inputs'!$B$16)*'Hidden inputs'!$D$16+(CV240-'Hidden inputs'!$B$17)*'Hidden inputs'!$D$17,CV240&gt;'Hidden inputs'!$B$18,'Hidden inputs'!$C$15*'Hidden inputs'!$D$15+('Hidden inputs'!$C$16-'Hidden inputs'!$B$16)*'Hidden inputs'!$D$16+('Hidden inputs'!$C$17-'Hidden inputs'!$B$17)*'Hidden inputs'!$D$17+(CV240-'Hidden inputs'!$B$18)*'Hidden inputs'!$D$18))</f>
        <v/>
      </c>
      <c r="CX240" s="10" t="str">
        <f t="shared" ca="1" si="9693"/>
        <v/>
      </c>
      <c r="CY240" s="5" t="str">
        <f t="shared" ca="1" si="9600"/>
        <v/>
      </c>
      <c r="CZ240" s="5" t="str">
        <f t="shared" ca="1" si="9601"/>
        <v/>
      </c>
      <c r="DA240" s="5" t="str">
        <f ca="1">IF($B240="","",'Hidden inputs'!$D$11*CR240+'Hidden inputs'!$E$11*CS240)</f>
        <v/>
      </c>
      <c r="DB240" s="11" t="str">
        <f t="shared" ca="1" si="9519"/>
        <v/>
      </c>
      <c r="DC240" s="9" t="str">
        <f t="shared" ca="1" si="9602"/>
        <v/>
      </c>
      <c r="DD240" s="3" t="str">
        <f t="shared" ca="1" si="9603"/>
        <v/>
      </c>
      <c r="DE240" s="5" t="str" cm="1">
        <f t="array" aca="1" ref="DE240" ca="1">IF($B240="","",IF(DD240=0,0,IF(DD_Payment="",0,IF(DD240&lt;_xlfn.IFS(DD_Frequency="Monthly",1,DD_Frequency="Quarterly",IF(MONTH(DD$2)=1,1,IF(MONTH(DD$2)=4,1,IF(MONTH(DD$2)=7,1,IF(MONTH(DD$2)=10,1,0)))),DD_Frequency="Annually",IF(MONTH(DD$2)=1,1,0))*DD_Payment,DD240,_xlfn.IFS(DD_Frequency="Monthly",1,DD_Frequency="Quarterly",IF(MONTH(DD$2)=1,1,IF(MONTH(DD$2)=4,1,IF(MONTH(DD$2)=7,1,IF(MONTH(DD$2)=10,1,0)))),DD_Frequency="Annually",IF(MONTH(DD$2)=1,1,0))*DD_Payment))))</f>
        <v/>
      </c>
      <c r="DF240" s="3" t="str">
        <f t="shared" ref="DF240" ca="1" si="11677">IF($B240="","",IF(DD240&gt;DE240,(DD240-DE240/2)*(rate_A*(DF$1/365)),0))</f>
        <v/>
      </c>
      <c r="DG240" s="3" t="str">
        <f t="shared" ca="1" si="9695"/>
        <v/>
      </c>
      <c r="DH240" s="3" t="str">
        <f t="shared" ref="DH240" ca="1" si="11678">IF($B240="","",CS240*(1+rate_A*DF$1/365))</f>
        <v/>
      </c>
      <c r="DI240" s="3" t="str">
        <f t="shared" ref="DI240" ca="1" si="11679">IF($B240="","",CT240*(1+rate_A*DF$1/365))</f>
        <v/>
      </c>
      <c r="DJ240" s="3" t="str">
        <f t="shared" ref="DJ240" ca="1" si="11680">IF($B240="","",CU240*(1+rate_joint*DF$1/365))</f>
        <v/>
      </c>
      <c r="DK240" s="5" t="str">
        <f t="shared" ca="1" si="9699"/>
        <v/>
      </c>
      <c r="DL240" s="5" t="str" cm="1">
        <f t="array" aca="1" ref="DL240" ca="1">IF(DK240="","",_xlfn.IFS(DK240&lt;='Hidden inputs'!$C$15,DK240*'Hidden inputs'!$D$15,DK240&lt;='Hidden inputs'!$C$16,'Hidden inputs'!$C$15*'Hidden inputs'!$D$15+(DK240-'Hidden inputs'!$B$16)*'Hidden inputs'!$D$16,DK240&lt;='Hidden inputs'!$C$17,'Hidden inputs'!$C$15*'Hidden inputs'!$D$15+('Hidden inputs'!$C$16-'Hidden inputs'!$B$16)*'Hidden inputs'!$D$16+(DK240-'Hidden inputs'!$B$17)*'Hidden inputs'!$D$17,DK240&gt;'Hidden inputs'!$B$18,'Hidden inputs'!$C$15*'Hidden inputs'!$D$15+('Hidden inputs'!$C$16-'Hidden inputs'!$B$16)*'Hidden inputs'!$D$16+('Hidden inputs'!$C$17-'Hidden inputs'!$B$17)*'Hidden inputs'!$D$17+(DK240-'Hidden inputs'!$B$18)*'Hidden inputs'!$D$18))</f>
        <v/>
      </c>
      <c r="DM240" s="10" t="str">
        <f t="shared" ca="1" si="9700"/>
        <v/>
      </c>
      <c r="DN240" s="5" t="str">
        <f t="shared" ca="1" si="9608"/>
        <v/>
      </c>
      <c r="DO240" s="5" t="str">
        <f t="shared" ca="1" si="9609"/>
        <v/>
      </c>
      <c r="DP240" s="5" t="str">
        <f ca="1">IF($B240="","",'Hidden inputs'!$D$11*DG240+'Hidden inputs'!$E$11*DH240)</f>
        <v/>
      </c>
      <c r="DQ240" s="11" t="str">
        <f t="shared" ca="1" si="9524"/>
        <v/>
      </c>
      <c r="DR240" s="9" t="str">
        <f t="shared" ca="1" si="9610"/>
        <v/>
      </c>
      <c r="DS240" s="3" t="str">
        <f t="shared" ca="1" si="9611"/>
        <v/>
      </c>
      <c r="DT240" s="5" t="str" cm="1">
        <f t="array" aca="1" ref="DT240" ca="1">IF($B240="","",IF(DS240=0,0,IF(DD_Payment="",0,IF(DS240&lt;_xlfn.IFS(DD_Frequency="Monthly",1,DD_Frequency="Quarterly",IF(MONTH(DS$2)=1,1,IF(MONTH(DS$2)=4,1,IF(MONTH(DS$2)=7,1,IF(MONTH(DS$2)=10,1,0)))),DD_Frequency="Annually",IF(MONTH(DS$2)=1,1,0))*DD_Payment,DS240,_xlfn.IFS(DD_Frequency="Monthly",1,DD_Frequency="Quarterly",IF(MONTH(DS$2)=1,1,IF(MONTH(DS$2)=4,1,IF(MONTH(DS$2)=7,1,IF(MONTH(DS$2)=10,1,0)))),DD_Frequency="Annually",IF(MONTH(DS$2)=1,1,0))*DD_Payment))))</f>
        <v/>
      </c>
      <c r="DU240" s="3" t="str">
        <f t="shared" ref="DU240" ca="1" si="11681">IF($B240="","",IF(DS240&gt;DT240,(DS240-DT240/2)*(rate_A*(DU$1/365)),0))</f>
        <v/>
      </c>
      <c r="DV240" s="3" t="str">
        <f t="shared" ca="1" si="9702"/>
        <v/>
      </c>
      <c r="DW240" s="3" t="str">
        <f t="shared" ref="DW240" ca="1" si="11682">IF($B240="","",DH240*(1+rate_A*DU$1/365))</f>
        <v/>
      </c>
      <c r="DX240" s="3" t="str">
        <f t="shared" ref="DX240" ca="1" si="11683">IF($B240="","",DI240*(1+rate_A*DU$1/365))</f>
        <v/>
      </c>
      <c r="DY240" s="3" t="str">
        <f t="shared" ref="DY240" ca="1" si="11684">IF($B240="","",DJ240*(1+rate_joint*DU$1/365))</f>
        <v/>
      </c>
      <c r="DZ240" s="5" t="str">
        <f t="shared" ca="1" si="9706"/>
        <v/>
      </c>
      <c r="EA240" s="5" t="str" cm="1">
        <f t="array" aca="1" ref="EA240" ca="1">IF(DZ240="","",_xlfn.IFS(DZ240&lt;='Hidden inputs'!$C$15,DZ240*'Hidden inputs'!$D$15,DZ240&lt;='Hidden inputs'!$C$16,'Hidden inputs'!$C$15*'Hidden inputs'!$D$15+(DZ240-'Hidden inputs'!$B$16)*'Hidden inputs'!$D$16,DZ240&lt;='Hidden inputs'!$C$17,'Hidden inputs'!$C$15*'Hidden inputs'!$D$15+('Hidden inputs'!$C$16-'Hidden inputs'!$B$16)*'Hidden inputs'!$D$16+(DZ240-'Hidden inputs'!$B$17)*'Hidden inputs'!$D$17,DZ240&gt;'Hidden inputs'!$B$18,'Hidden inputs'!$C$15*'Hidden inputs'!$D$15+('Hidden inputs'!$C$16-'Hidden inputs'!$B$16)*'Hidden inputs'!$D$16+('Hidden inputs'!$C$17-'Hidden inputs'!$B$17)*'Hidden inputs'!$D$17+(DZ240-'Hidden inputs'!$B$18)*'Hidden inputs'!$D$18))</f>
        <v/>
      </c>
      <c r="EB240" s="10" t="str">
        <f t="shared" ca="1" si="9707"/>
        <v/>
      </c>
      <c r="EC240" s="5" t="str">
        <f t="shared" ca="1" si="9616"/>
        <v/>
      </c>
      <c r="ED240" s="5" t="str">
        <f t="shared" ca="1" si="9617"/>
        <v/>
      </c>
      <c r="EE240" s="5" t="str">
        <f ca="1">IF($B240="","",'Hidden inputs'!$D$11*DV240+'Hidden inputs'!$E$11*DW240)</f>
        <v/>
      </c>
      <c r="EF240" s="11" t="str">
        <f t="shared" ca="1" si="9529"/>
        <v/>
      </c>
      <c r="EG240" s="9" t="str">
        <f t="shared" ca="1" si="9618"/>
        <v/>
      </c>
      <c r="EH240" s="3" t="str">
        <f t="shared" ca="1" si="9619"/>
        <v/>
      </c>
      <c r="EI240" s="5" t="str" cm="1">
        <f t="array" aca="1" ref="EI240" ca="1">IF($B240="","",IF(EH240=0,0,IF(DD_Payment="",0,IF(EH240&lt;_xlfn.IFS(DD_Frequency="Monthly",1,DD_Frequency="Quarterly",IF(MONTH(EH$2)=1,1,IF(MONTH(EH$2)=4,1,IF(MONTH(EH$2)=7,1,IF(MONTH(EH$2)=10,1,0)))),DD_Frequency="Annually",IF(MONTH(EH$2)=1,1,0))*DD_Payment,EH240,_xlfn.IFS(DD_Frequency="Monthly",1,DD_Frequency="Quarterly",IF(MONTH(EH$2)=1,1,IF(MONTH(EH$2)=4,1,IF(MONTH(EH$2)=7,1,IF(MONTH(EH$2)=10,1,0)))),DD_Frequency="Annually",IF(MONTH(EH$2)=1,1,0))*DD_Payment))))</f>
        <v/>
      </c>
      <c r="EJ240" s="3" t="str">
        <f t="shared" ref="EJ240" ca="1" si="11685">IF($B240="","",IF(EH240&gt;EI240,(EH240-EI240/2)*(rate_A*(EJ$1/365)),0))</f>
        <v/>
      </c>
      <c r="EK240" s="3" t="str">
        <f t="shared" ca="1" si="9709"/>
        <v/>
      </c>
      <c r="EL240" s="3" t="str">
        <f t="shared" ref="EL240" ca="1" si="11686">IF($B240="","",DW240*(1+rate_A*EJ$1/365))</f>
        <v/>
      </c>
      <c r="EM240" s="3" t="str">
        <f t="shared" ref="EM240" ca="1" si="11687">IF($B240="","",DX240*(1+rate_A*EJ$1/365))</f>
        <v/>
      </c>
      <c r="EN240" s="3" t="str">
        <f t="shared" ref="EN240" ca="1" si="11688">IF($B240="","",DY240*(1+rate_joint*EJ$1/365))</f>
        <v/>
      </c>
      <c r="EO240" s="5" t="str">
        <f t="shared" ca="1" si="9713"/>
        <v/>
      </c>
      <c r="EP240" s="5" t="str" cm="1">
        <f t="array" aca="1" ref="EP240" ca="1">IF(EO240="","",_xlfn.IFS(EO240&lt;='Hidden inputs'!$C$15,EO240*'Hidden inputs'!$D$15,EO240&lt;='Hidden inputs'!$C$16,'Hidden inputs'!$C$15*'Hidden inputs'!$D$15+(EO240-'Hidden inputs'!$B$16)*'Hidden inputs'!$D$16,EO240&lt;='Hidden inputs'!$C$17,'Hidden inputs'!$C$15*'Hidden inputs'!$D$15+('Hidden inputs'!$C$16-'Hidden inputs'!$B$16)*'Hidden inputs'!$D$16+(EO240-'Hidden inputs'!$B$17)*'Hidden inputs'!$D$17,EO240&gt;'Hidden inputs'!$B$18,'Hidden inputs'!$C$15*'Hidden inputs'!$D$15+('Hidden inputs'!$C$16-'Hidden inputs'!$B$16)*'Hidden inputs'!$D$16+('Hidden inputs'!$C$17-'Hidden inputs'!$B$17)*'Hidden inputs'!$D$17+(EO240-'Hidden inputs'!$B$18)*'Hidden inputs'!$D$18))</f>
        <v/>
      </c>
      <c r="EQ240" s="10" t="str">
        <f t="shared" ca="1" si="9714"/>
        <v/>
      </c>
      <c r="ER240" s="5" t="str">
        <f t="shared" ca="1" si="9624"/>
        <v/>
      </c>
      <c r="ES240" s="5" t="str">
        <f t="shared" ca="1" si="9625"/>
        <v/>
      </c>
      <c r="ET240" s="5" t="str">
        <f ca="1">IF($B240="","",'Hidden inputs'!$D$11*EK240+'Hidden inputs'!$E$11*EL240)</f>
        <v/>
      </c>
      <c r="EU240" s="11" t="str">
        <f t="shared" ca="1" si="9534"/>
        <v/>
      </c>
      <c r="EV240" s="9" t="str">
        <f t="shared" ca="1" si="9626"/>
        <v/>
      </c>
      <c r="EW240" s="3" t="str">
        <f t="shared" ca="1" si="9627"/>
        <v/>
      </c>
      <c r="EX240" s="5" t="str" cm="1">
        <f t="array" aca="1" ref="EX240" ca="1">IF($B240="","",IF(EW240=0,0,IF(DD_Payment="",0,IF(EW240&lt;_xlfn.IFS(DD_Frequency="Monthly",1,DD_Frequency="Quarterly",IF(MONTH(EW$2)=1,1,IF(MONTH(EW$2)=4,1,IF(MONTH(EW$2)=7,1,IF(MONTH(EW$2)=10,1,0)))),DD_Frequency="Annually",IF(MONTH(EW$2)=1,1,0))*DD_Payment,EW240,_xlfn.IFS(DD_Frequency="Monthly",1,DD_Frequency="Quarterly",IF(MONTH(EW$2)=1,1,IF(MONTH(EW$2)=4,1,IF(MONTH(EW$2)=7,1,IF(MONTH(EW$2)=10,1,0)))),DD_Frequency="Annually",IF(MONTH(EW$2)=1,1,0))*DD_Payment))))</f>
        <v/>
      </c>
      <c r="EY240" s="3" t="str">
        <f t="shared" ref="EY240" ca="1" si="11689">IF($B240="","",IF(EW240&gt;EX240,(EW240-EX240/2)*(rate_A*(EY$1/365)),0))</f>
        <v/>
      </c>
      <c r="EZ240" s="3" t="str">
        <f t="shared" ca="1" si="9716"/>
        <v/>
      </c>
      <c r="FA240" s="3" t="str">
        <f t="shared" ref="FA240" ca="1" si="11690">IF($B240="","",EL240*(1+rate_A*EY$1/365))</f>
        <v/>
      </c>
      <c r="FB240" s="3" t="str">
        <f t="shared" ref="FB240" ca="1" si="11691">IF($B240="","",EM240*(1+rate_A*EY$1/365))</f>
        <v/>
      </c>
      <c r="FC240" s="3" t="str">
        <f t="shared" ref="FC240" ca="1" si="11692">IF($B240="","",EN240*(1+rate_joint*EY$1/365))</f>
        <v/>
      </c>
      <c r="FD240" s="5" t="str">
        <f t="shared" ca="1" si="9720"/>
        <v/>
      </c>
      <c r="FE240" s="5" t="str" cm="1">
        <f t="array" aca="1" ref="FE240" ca="1">IF(FD240="","",_xlfn.IFS(FD240&lt;='Hidden inputs'!$C$15,FD240*'Hidden inputs'!$D$15,FD240&lt;='Hidden inputs'!$C$16,'Hidden inputs'!$C$15*'Hidden inputs'!$D$15+(FD240-'Hidden inputs'!$B$16)*'Hidden inputs'!$D$16,FD240&lt;='Hidden inputs'!$C$17,'Hidden inputs'!$C$15*'Hidden inputs'!$D$15+('Hidden inputs'!$C$16-'Hidden inputs'!$B$16)*'Hidden inputs'!$D$16+(FD240-'Hidden inputs'!$B$17)*'Hidden inputs'!$D$17,FD240&gt;'Hidden inputs'!$B$18,'Hidden inputs'!$C$15*'Hidden inputs'!$D$15+('Hidden inputs'!$C$16-'Hidden inputs'!$B$16)*'Hidden inputs'!$D$16+('Hidden inputs'!$C$17-'Hidden inputs'!$B$17)*'Hidden inputs'!$D$17+(FD240-'Hidden inputs'!$B$18)*'Hidden inputs'!$D$18))</f>
        <v/>
      </c>
      <c r="FF240" s="10" t="str">
        <f t="shared" ca="1" si="9721"/>
        <v/>
      </c>
      <c r="FG240" s="5" t="str">
        <f t="shared" ca="1" si="9632"/>
        <v/>
      </c>
      <c r="FH240" s="5" t="str">
        <f t="shared" ca="1" si="9633"/>
        <v/>
      </c>
      <c r="FI240" s="5" t="str">
        <f ca="1">IF($B240="","",'Hidden inputs'!$D$11*EZ240+'Hidden inputs'!$E$11*FA240)</f>
        <v/>
      </c>
      <c r="FJ240" s="11" t="str">
        <f t="shared" ca="1" si="9539"/>
        <v/>
      </c>
      <c r="FK240" s="9" t="str">
        <f t="shared" ca="1" si="9634"/>
        <v/>
      </c>
      <c r="FL240" s="3" t="str">
        <f t="shared" ca="1" si="9635"/>
        <v/>
      </c>
      <c r="FM240" s="5" t="str" cm="1">
        <f t="array" aca="1" ref="FM240" ca="1">IF($B240="","",IF(FL240=0,0,IF(DD_Payment="",0,IF(FL240&lt;_xlfn.IFS(DD_Frequency="Monthly",1,DD_Frequency="Quarterly",IF(MONTH(FL$2)=1,1,IF(MONTH(FL$2)=4,1,IF(MONTH(FL$2)=7,1,IF(MONTH(FL$2)=10,1,0)))),DD_Frequency="Annually",IF(MONTH(FL$2)=1,1,0))*DD_Payment,FL240,_xlfn.IFS(DD_Frequency="Monthly",1,DD_Frequency="Quarterly",IF(MONTH(FL$2)=1,1,IF(MONTH(FL$2)=4,1,IF(MONTH(FL$2)=7,1,IF(MONTH(FL$2)=10,1,0)))),DD_Frequency="Annually",IF(MONTH(FL$2)=1,1,0))*DD_Payment))))</f>
        <v/>
      </c>
      <c r="FN240" s="3" t="str">
        <f t="shared" ref="FN240" ca="1" si="11693">IF($B240="","",IF(FL240&gt;FM240,(FL240-FM240/2)*(rate_A*(FN$1/365)),0))</f>
        <v/>
      </c>
      <c r="FO240" s="3" t="str">
        <f t="shared" ca="1" si="9723"/>
        <v/>
      </c>
      <c r="FP240" s="3" t="str">
        <f t="shared" ref="FP240" ca="1" si="11694">IF($B240="","",FA240*(1+rate_A*FN$1/365))</f>
        <v/>
      </c>
      <c r="FQ240" s="3" t="str">
        <f t="shared" ref="FQ240" ca="1" si="11695">IF($B240="","",FB240*(1+rate_A*FN$1/365))</f>
        <v/>
      </c>
      <c r="FR240" s="3" t="str">
        <f t="shared" ref="FR240" ca="1" si="11696">IF($B240="","",FC240*(1+rate_joint*FN$1/365))</f>
        <v/>
      </c>
      <c r="FS240" s="5" t="str">
        <f t="shared" ca="1" si="9727"/>
        <v/>
      </c>
      <c r="FT240" s="5" t="str" cm="1">
        <f t="array" aca="1" ref="FT240" ca="1">IF(FS240="","",_xlfn.IFS(FS240&lt;='Hidden inputs'!$C$15,FS240*'Hidden inputs'!$D$15,FS240&lt;='Hidden inputs'!$C$16,'Hidden inputs'!$C$15*'Hidden inputs'!$D$15+(FS240-'Hidden inputs'!$B$16)*'Hidden inputs'!$D$16,FS240&lt;='Hidden inputs'!$C$17,'Hidden inputs'!$C$15*'Hidden inputs'!$D$15+('Hidden inputs'!$C$16-'Hidden inputs'!$B$16)*'Hidden inputs'!$D$16+(FS240-'Hidden inputs'!$B$17)*'Hidden inputs'!$D$17,FS240&gt;'Hidden inputs'!$B$18,'Hidden inputs'!$C$15*'Hidden inputs'!$D$15+('Hidden inputs'!$C$16-'Hidden inputs'!$B$16)*'Hidden inputs'!$D$16+('Hidden inputs'!$C$17-'Hidden inputs'!$B$17)*'Hidden inputs'!$D$17+(FS240-'Hidden inputs'!$B$18)*'Hidden inputs'!$D$18))</f>
        <v/>
      </c>
      <c r="FU240" s="10" t="str">
        <f t="shared" ca="1" si="9728"/>
        <v/>
      </c>
      <c r="FV240" s="5" t="str">
        <f t="shared" ca="1" si="9640"/>
        <v/>
      </c>
      <c r="FW240" s="5" t="str">
        <f t="shared" ca="1" si="9641"/>
        <v/>
      </c>
      <c r="FX240" s="5" t="str">
        <f ca="1">IF($B240="","",'Hidden inputs'!$D$11*FO240+'Hidden inputs'!$E$11*FP240)</f>
        <v/>
      </c>
      <c r="FY240" s="11" t="str">
        <f t="shared" ca="1" si="9544"/>
        <v/>
      </c>
      <c r="FZ240" s="9" t="str">
        <f t="shared" ca="1" si="9642"/>
        <v/>
      </c>
      <c r="GA240" s="5" t="str">
        <f t="shared" ca="1" si="9643"/>
        <v/>
      </c>
      <c r="GB240" s="5" t="str">
        <f t="shared" ca="1" si="9644"/>
        <v/>
      </c>
      <c r="GC240" s="5" t="str">
        <f t="shared" ca="1" si="9545"/>
        <v/>
      </c>
      <c r="GD240" s="5" t="str">
        <f t="shared" ca="1" si="9546"/>
        <v/>
      </c>
    </row>
    <row r="241" spans="1:186" x14ac:dyDescent="0.35">
      <c r="A241" s="2"/>
      <c r="B241" s="6" t="str">
        <f t="shared" ca="1" si="9547"/>
        <v/>
      </c>
      <c r="C241" s="5" t="str">
        <f t="shared" ca="1" si="9645"/>
        <v/>
      </c>
      <c r="D241" s="5" t="str" cm="1">
        <f t="array" aca="1" ref="D241" ca="1">IF($B241="","",IF(C241=0,0,IF(DD_Payment="",0,IF(C241&lt;_xlfn.IFS(DD_Frequency="Monthly",1,DD_Frequency="Quarterly",IF(MONTH(C$2)=1,1,IF(MONTH(C$2)=4,1,IF(MONTH(C$2)=7,1,IF(MONTH(C$2)=10,1,0)))),DD_Frequency="Annually",IF(MONTH(C$2)=1,1,0))*DD_Payment,C241,_xlfn.IFS(DD_Frequency="Monthly",1,DD_Frequency="Quarterly",IF(MONTH(C$2)=1,1,IF(MONTH(C$2)=4,1,IF(MONTH(C$2)=7,1,IF(MONTH(C$2)=10,1,0)))),DD_Frequency="Annually",IF(MONTH(C$2)=1,1,0))*DD_Payment))))</f>
        <v/>
      </c>
      <c r="E241" s="5" t="str">
        <f t="shared" ref="E241" ca="1" si="11697">IF(B241="","",IF(C241&gt;D241,(C241-D241/2)*(rate_A*(E$1/365)),0))</f>
        <v/>
      </c>
      <c r="F241" s="5" t="str">
        <f t="shared" ca="1" si="9549"/>
        <v/>
      </c>
      <c r="G241" s="5" t="str">
        <f t="shared" ref="G241" ca="1" si="11698">IF(B241="","",G240*(1+rate_A*E$1/365))</f>
        <v/>
      </c>
      <c r="H241" s="5" t="str">
        <f t="shared" ref="H241" ca="1" si="11699">IF(B241="","",H240*(1+rate_A*E$1/365))</f>
        <v/>
      </c>
      <c r="I241" s="5" t="str">
        <f t="shared" ref="I241" ca="1" si="11700">IF(B241="","",I240*(1+rate_joint*E$1/365))</f>
        <v/>
      </c>
      <c r="J241" s="5" t="str">
        <f t="shared" ca="1" si="9650"/>
        <v/>
      </c>
      <c r="K241" s="5" t="str" cm="1">
        <f t="array" aca="1" ref="K241" ca="1">IF(J241="","",_xlfn.IFS(J241&lt;='Hidden inputs'!$C$15,J241*'Hidden inputs'!$D$15,J241&lt;='Hidden inputs'!$C$16,'Hidden inputs'!$C$15*'Hidden inputs'!$D$15+(J241-'Hidden inputs'!$B$16)*'Hidden inputs'!$D$16,J241&lt;='Hidden inputs'!$C$17,'Hidden inputs'!$C$15*'Hidden inputs'!$D$15+('Hidden inputs'!$C$16-'Hidden inputs'!$B$16)*'Hidden inputs'!$D$16+(J241-'Hidden inputs'!$B$17)*'Hidden inputs'!$D$17,J241&gt;'Hidden inputs'!$B$18,'Hidden inputs'!$C$15*'Hidden inputs'!$D$15+('Hidden inputs'!$C$16-'Hidden inputs'!$B$16)*'Hidden inputs'!$D$16+('Hidden inputs'!$C$17-'Hidden inputs'!$B$17)*'Hidden inputs'!$D$17+(J241-'Hidden inputs'!$B$18)*'Hidden inputs'!$D$18))</f>
        <v/>
      </c>
      <c r="L241" s="11" t="str">
        <f t="shared" ca="1" si="9651"/>
        <v/>
      </c>
      <c r="M241" s="5" t="str">
        <f t="shared" ca="1" si="9553"/>
        <v/>
      </c>
      <c r="N241" s="5" t="str">
        <f t="shared" ca="1" si="9554"/>
        <v/>
      </c>
      <c r="O241" s="5" t="str">
        <f ca="1">IF(B241="","",'Hidden inputs'!$D$11*F241+'Hidden inputs'!$E$11*G241)</f>
        <v/>
      </c>
      <c r="P241" s="11" t="str">
        <f t="shared" ca="1" si="9488"/>
        <v/>
      </c>
      <c r="Q241" s="20" t="str">
        <f t="shared" ca="1" si="9489"/>
        <v/>
      </c>
      <c r="R241" s="3" t="str">
        <f t="shared" ca="1" si="9555"/>
        <v/>
      </c>
      <c r="S241" s="5" t="str" cm="1">
        <f t="array" aca="1" ref="S241" ca="1">IF($B241="","",IF(R241=0,0,IF(DD_Payment="",0,IF(R241&lt;_xlfn.IFS(DD_Frequency="Monthly",1,DD_Frequency="Quarterly",IF(MONTH(R$2)=1,1,IF(MONTH(R$2)=4,1,IF(MONTH(R$2)=7,1,IF(MONTH(R$2)=10,1,0)))),DD_Frequency="Annually",IF(MONTH(R$2)=1,1,0))*DD_Payment,R241,_xlfn.IFS(DD_Frequency="Monthly",1,DD_Frequency="Quarterly",IF(MONTH(R$2)=1,1,IF(MONTH(R$2)=4,1,IF(MONTH(R$2)=7,1,IF(MONTH(R$2)=10,1,0)))),DD_Frequency="Annually",IF(MONTH(R$2)=1,1,0))*DD_Payment))))</f>
        <v/>
      </c>
      <c r="T241" s="3" t="str">
        <f t="shared" ref="T241" ca="1" si="11701">IF(B241="","",IF(R241&gt;S241,(R241-S241/2)*(rate_A*((T$1+A241)/365)),0))</f>
        <v/>
      </c>
      <c r="U241" s="3" t="str">
        <f t="shared" ca="1" si="9557"/>
        <v/>
      </c>
      <c r="V241" s="3" t="str">
        <f t="shared" ref="V241" ca="1" si="11702">IF(B241="","",G241*(1+rate_A*(T$1+A241)/365))</f>
        <v/>
      </c>
      <c r="W241" s="3" t="str">
        <f t="shared" ref="W241" ca="1" si="11703">IF(B241="","",H241*(1+rate_A*(T$1+A241)/365))</f>
        <v/>
      </c>
      <c r="X241" s="3" t="str">
        <f t="shared" ref="X241" ca="1" si="11704">IF(B241="","",I241*(1+rate_joint*(T$1+A241)/365))</f>
        <v/>
      </c>
      <c r="Y241" s="5" t="str">
        <f t="shared" ca="1" si="9656"/>
        <v/>
      </c>
      <c r="Z241" s="5" t="str" cm="1">
        <f t="array" aca="1" ref="Z241" ca="1">IF(Y241="","",_xlfn.IFS(Y241&lt;='Hidden inputs'!$C$15,Y241*'Hidden inputs'!$D$15,Y241&lt;='Hidden inputs'!$C$16,'Hidden inputs'!$C$15*'Hidden inputs'!$D$15+(Y241-'Hidden inputs'!$B$16)*'Hidden inputs'!$D$16,Y241&lt;='Hidden inputs'!$C$17,'Hidden inputs'!$C$15*'Hidden inputs'!$D$15+('Hidden inputs'!$C$16-'Hidden inputs'!$B$16)*'Hidden inputs'!$D$16+(Y241-'Hidden inputs'!$B$17)*'Hidden inputs'!$D$17,Y241&gt;'Hidden inputs'!$B$18,'Hidden inputs'!$C$15*'Hidden inputs'!$D$15+('Hidden inputs'!$C$16-'Hidden inputs'!$B$16)*'Hidden inputs'!$D$16+('Hidden inputs'!$C$17-'Hidden inputs'!$B$17)*'Hidden inputs'!$D$17+(Y241-'Hidden inputs'!$B$18)*'Hidden inputs'!$D$18))</f>
        <v/>
      </c>
      <c r="AA241" s="10" t="str">
        <f t="shared" ca="1" si="9657"/>
        <v/>
      </c>
      <c r="AB241" s="5" t="str">
        <f t="shared" ca="1" si="9561"/>
        <v/>
      </c>
      <c r="AC241" s="5" t="str">
        <f t="shared" ca="1" si="9658"/>
        <v/>
      </c>
      <c r="AD241" s="5" t="str">
        <f ca="1">IF(B241="","",'Hidden inputs'!$D$11*U241+'Hidden inputs'!$E$11*V241)</f>
        <v/>
      </c>
      <c r="AE241" s="11" t="str">
        <f t="shared" ca="1" si="9494"/>
        <v/>
      </c>
      <c r="AF241" s="9" t="str">
        <f t="shared" ca="1" si="9562"/>
        <v/>
      </c>
      <c r="AG241" s="3" t="str">
        <f t="shared" ca="1" si="9563"/>
        <v/>
      </c>
      <c r="AH241" s="5" t="str" cm="1">
        <f t="array" aca="1" ref="AH241" ca="1">IF($B241="","",IF(AG241=0,0,IF(DD_Payment="",0,IF(AG241&lt;_xlfn.IFS(DD_Frequency="Monthly",1,DD_Frequency="Quarterly",IF(MONTH(AG$2)=1,1,IF(MONTH(AG$2)=4,1,IF(MONTH(AG$2)=7,1,IF(MONTH(AG$2)=10,1,0)))),DD_Frequency="Annually",IF(MONTH(AG$2)=1,1,0))*DD_Payment,AG241,_xlfn.IFS(DD_Frequency="Monthly",1,DD_Frequency="Quarterly",IF(MONTH(AG$2)=1,1,IF(MONTH(AG$2)=4,1,IF(MONTH(AG$2)=7,1,IF(MONTH(AG$2)=10,1,0)))),DD_Frequency="Annually",IF(MONTH(AG$2)=1,1,0))*DD_Payment))))</f>
        <v/>
      </c>
      <c r="AI241" s="3" t="str">
        <f t="shared" ref="AI241" ca="1" si="11705">IF($B241="","",IF(AG241&gt;AH241,(AG241-AH241/2)*(rate_A*(AI$1/365)),0))</f>
        <v/>
      </c>
      <c r="AJ241" s="3" t="str">
        <f t="shared" ca="1" si="9660"/>
        <v/>
      </c>
      <c r="AK241" s="3" t="str">
        <f t="shared" ref="AK241" ca="1" si="11706">IF($B241="","",V241*(1+rate_A*AI$1/365))</f>
        <v/>
      </c>
      <c r="AL241" s="3" t="str">
        <f t="shared" ref="AL241" ca="1" si="11707">IF($B241="","",W241*(1+rate_A*AI$1/365))</f>
        <v/>
      </c>
      <c r="AM241" s="3" t="str">
        <f t="shared" ref="AM241" ca="1" si="11708">IF($B241="","",X241*(1+rate_joint*AI$1/365))</f>
        <v/>
      </c>
      <c r="AN241" s="5" t="str">
        <f t="shared" ca="1" si="9664"/>
        <v/>
      </c>
      <c r="AO241" s="5" t="str" cm="1">
        <f t="array" aca="1" ref="AO241" ca="1">IF(AN241="","",_xlfn.IFS(AN241&lt;='Hidden inputs'!$C$15,AN241*'Hidden inputs'!$D$15,AN241&lt;='Hidden inputs'!$C$16,'Hidden inputs'!$C$15*'Hidden inputs'!$D$15+(AN241-'Hidden inputs'!$B$16)*'Hidden inputs'!$D$16,AN241&lt;='Hidden inputs'!$C$17,'Hidden inputs'!$C$15*'Hidden inputs'!$D$15+('Hidden inputs'!$C$16-'Hidden inputs'!$B$16)*'Hidden inputs'!$D$16+(AN241-'Hidden inputs'!$B$17)*'Hidden inputs'!$D$17,AN241&gt;'Hidden inputs'!$B$18,'Hidden inputs'!$C$15*'Hidden inputs'!$D$15+('Hidden inputs'!$C$16-'Hidden inputs'!$B$16)*'Hidden inputs'!$D$16+('Hidden inputs'!$C$17-'Hidden inputs'!$B$17)*'Hidden inputs'!$D$17+(AN241-'Hidden inputs'!$B$18)*'Hidden inputs'!$D$18))</f>
        <v/>
      </c>
      <c r="AP241" s="10" t="str">
        <f t="shared" ca="1" si="9665"/>
        <v/>
      </c>
      <c r="AQ241" s="5" t="str">
        <f t="shared" ca="1" si="9568"/>
        <v/>
      </c>
      <c r="AR241" s="5" t="str">
        <f t="shared" ca="1" si="9569"/>
        <v/>
      </c>
      <c r="AS241" s="5" t="str">
        <f ca="1">IF($B241="","",'Hidden inputs'!$D$11*AJ241+'Hidden inputs'!$E$11*AK241)</f>
        <v/>
      </c>
      <c r="AT241" s="11" t="str">
        <f t="shared" ca="1" si="9499"/>
        <v/>
      </c>
      <c r="AU241" s="9" t="str">
        <f t="shared" ca="1" si="9570"/>
        <v/>
      </c>
      <c r="AV241" s="3" t="str">
        <f t="shared" ca="1" si="9571"/>
        <v/>
      </c>
      <c r="AW241" s="5" t="str" cm="1">
        <f t="array" aca="1" ref="AW241" ca="1">IF($B241="","",IF(AV241=0,0,IF(DD_Payment="",0,IF(AV241&lt;_xlfn.IFS(DD_Frequency="Monthly",1,DD_Frequency="Quarterly",IF(MONTH(AV$2)=1,1,IF(MONTH(AV$2)=4,1,IF(MONTH(AV$2)=7,1,IF(MONTH(AV$2)=10,1,0)))),DD_Frequency="Annually",IF(MONTH(AV$2)=1,1,0))*DD_Payment,AV241,_xlfn.IFS(DD_Frequency="Monthly",1,DD_Frequency="Quarterly",IF(MONTH(AV$2)=1,1,IF(MONTH(AV$2)=4,1,IF(MONTH(AV$2)=7,1,IF(MONTH(AV$2)=10,1,0)))),DD_Frequency="Annually",IF(MONTH(AV$2)=1,1,0))*DD_Payment))))</f>
        <v/>
      </c>
      <c r="AX241" s="3" t="str">
        <f t="shared" ref="AX241" ca="1" si="11709">IF($B241="","",IF(AV241&gt;AW241,(AV241-AW241/2)*(rate_A*(AX$1/365)),0))</f>
        <v/>
      </c>
      <c r="AY241" s="3" t="str">
        <f t="shared" ca="1" si="9667"/>
        <v/>
      </c>
      <c r="AZ241" s="3" t="str">
        <f t="shared" ref="AZ241" ca="1" si="11710">IF($B241="","",AK241*(1+rate_A*AX$1/365))</f>
        <v/>
      </c>
      <c r="BA241" s="3" t="str">
        <f t="shared" ref="BA241" ca="1" si="11711">IF($B241="","",AL241*(1+rate_A*AX$1/365))</f>
        <v/>
      </c>
      <c r="BB241" s="3" t="str">
        <f t="shared" ref="BB241" ca="1" si="11712">IF($B241="","",AM241*(1+rate_joint*AX$1/365))</f>
        <v/>
      </c>
      <c r="BC241" s="5" t="str">
        <f t="shared" ca="1" si="9671"/>
        <v/>
      </c>
      <c r="BD241" s="5" t="str" cm="1">
        <f t="array" aca="1" ref="BD241" ca="1">IF(BC241="","",_xlfn.IFS(BC241&lt;='Hidden inputs'!$C$15,BC241*'Hidden inputs'!$D$15,BC241&lt;='Hidden inputs'!$C$16,'Hidden inputs'!$C$15*'Hidden inputs'!$D$15+(BC241-'Hidden inputs'!$B$16)*'Hidden inputs'!$D$16,BC241&lt;='Hidden inputs'!$C$17,'Hidden inputs'!$C$15*'Hidden inputs'!$D$15+('Hidden inputs'!$C$16-'Hidden inputs'!$B$16)*'Hidden inputs'!$D$16+(BC241-'Hidden inputs'!$B$17)*'Hidden inputs'!$D$17,BC241&gt;'Hidden inputs'!$B$18,'Hidden inputs'!$C$15*'Hidden inputs'!$D$15+('Hidden inputs'!$C$16-'Hidden inputs'!$B$16)*'Hidden inputs'!$D$16+('Hidden inputs'!$C$17-'Hidden inputs'!$B$17)*'Hidden inputs'!$D$17+(BC241-'Hidden inputs'!$B$18)*'Hidden inputs'!$D$18))</f>
        <v/>
      </c>
      <c r="BE241" s="10" t="str">
        <f t="shared" ca="1" si="9672"/>
        <v/>
      </c>
      <c r="BF241" s="5" t="str">
        <f t="shared" ca="1" si="9576"/>
        <v/>
      </c>
      <c r="BG241" s="5" t="str">
        <f t="shared" ca="1" si="9577"/>
        <v/>
      </c>
      <c r="BH241" s="5" t="str">
        <f ca="1">IF($B241="","",'Hidden inputs'!$D$11*AY241+'Hidden inputs'!$E$11*AZ241)</f>
        <v/>
      </c>
      <c r="BI241" s="11" t="str">
        <f t="shared" ca="1" si="9504"/>
        <v/>
      </c>
      <c r="BJ241" s="9" t="str">
        <f t="shared" ca="1" si="9578"/>
        <v/>
      </c>
      <c r="BK241" s="3" t="str">
        <f t="shared" ca="1" si="9579"/>
        <v/>
      </c>
      <c r="BL241" s="5" t="str" cm="1">
        <f t="array" aca="1" ref="BL241" ca="1">IF($B241="","",IF(BK241=0,0,IF(DD_Payment="",0,IF(BK241&lt;_xlfn.IFS(DD_Frequency="Monthly",1,DD_Frequency="Quarterly",IF(MONTH(BK$2)=1,1,IF(MONTH(BK$2)=4,1,IF(MONTH(BK$2)=7,1,IF(MONTH(BK$2)=10,1,0)))),DD_Frequency="Annually",IF(MONTH(BK$2)=1,1,0))*DD_Payment,BK241,_xlfn.IFS(DD_Frequency="Monthly",1,DD_Frequency="Quarterly",IF(MONTH(BK$2)=1,1,IF(MONTH(BK$2)=4,1,IF(MONTH(BK$2)=7,1,IF(MONTH(BK$2)=10,1,0)))),DD_Frequency="Annually",IF(MONTH(BK$2)=1,1,0))*DD_Payment))))</f>
        <v/>
      </c>
      <c r="BM241" s="3" t="str">
        <f t="shared" ref="BM241" ca="1" si="11713">IF($B241="","",IF(BK241&gt;BL241,(BK241-BL241/2)*(rate_A*(BM$1/365)),0))</f>
        <v/>
      </c>
      <c r="BN241" s="3" t="str">
        <f t="shared" ca="1" si="9674"/>
        <v/>
      </c>
      <c r="BO241" s="3" t="str">
        <f t="shared" ref="BO241" ca="1" si="11714">IF($B241="","",AZ241*(1+rate_A*BM$1/365))</f>
        <v/>
      </c>
      <c r="BP241" s="3" t="str">
        <f t="shared" ref="BP241" ca="1" si="11715">IF($B241="","",BA241*(1+rate_A*BM$1/365))</f>
        <v/>
      </c>
      <c r="BQ241" s="3" t="str">
        <f t="shared" ref="BQ241" ca="1" si="11716">IF($B241="","",BB241*(1+rate_joint*BM$1/365))</f>
        <v/>
      </c>
      <c r="BR241" s="5" t="str">
        <f t="shared" ca="1" si="9678"/>
        <v/>
      </c>
      <c r="BS241" s="5" t="str" cm="1">
        <f t="array" aca="1" ref="BS241" ca="1">IF(BR241="","",_xlfn.IFS(BR241&lt;='Hidden inputs'!$C$15,BR241*'Hidden inputs'!$D$15,BR241&lt;='Hidden inputs'!$C$16,'Hidden inputs'!$C$15*'Hidden inputs'!$D$15+(BR241-'Hidden inputs'!$B$16)*'Hidden inputs'!$D$16,BR241&lt;='Hidden inputs'!$C$17,'Hidden inputs'!$C$15*'Hidden inputs'!$D$15+('Hidden inputs'!$C$16-'Hidden inputs'!$B$16)*'Hidden inputs'!$D$16+(BR241-'Hidden inputs'!$B$17)*'Hidden inputs'!$D$17,BR241&gt;'Hidden inputs'!$B$18,'Hidden inputs'!$C$15*'Hidden inputs'!$D$15+('Hidden inputs'!$C$16-'Hidden inputs'!$B$16)*'Hidden inputs'!$D$16+('Hidden inputs'!$C$17-'Hidden inputs'!$B$17)*'Hidden inputs'!$D$17+(BR241-'Hidden inputs'!$B$18)*'Hidden inputs'!$D$18))</f>
        <v/>
      </c>
      <c r="BT241" s="10" t="str">
        <f t="shared" ca="1" si="9679"/>
        <v/>
      </c>
      <c r="BU241" s="5" t="str">
        <f t="shared" ca="1" si="9584"/>
        <v/>
      </c>
      <c r="BV241" s="5" t="str">
        <f t="shared" ca="1" si="9585"/>
        <v/>
      </c>
      <c r="BW241" s="5" t="str">
        <f ca="1">IF($B241="","",'Hidden inputs'!$D$11*BN241+'Hidden inputs'!$E$11*BO241)</f>
        <v/>
      </c>
      <c r="BX241" s="11" t="str">
        <f t="shared" ca="1" si="9509"/>
        <v/>
      </c>
      <c r="BY241" s="9" t="str">
        <f t="shared" ca="1" si="9586"/>
        <v/>
      </c>
      <c r="BZ241" s="3" t="str">
        <f t="shared" ca="1" si="9587"/>
        <v/>
      </c>
      <c r="CA241" s="5" t="str" cm="1">
        <f t="array" aca="1" ref="CA241" ca="1">IF($B241="","",IF(BZ241=0,0,IF(DD_Payment="",0,IF(BZ241&lt;_xlfn.IFS(DD_Frequency="Monthly",1,DD_Frequency="Quarterly",IF(MONTH(BZ$2)=1,1,IF(MONTH(BZ$2)=4,1,IF(MONTH(BZ$2)=7,1,IF(MONTH(BZ$2)=10,1,0)))),DD_Frequency="Annually",IF(MONTH(BZ$2)=1,1,0))*DD_Payment,BZ241,_xlfn.IFS(DD_Frequency="Monthly",1,DD_Frequency="Quarterly",IF(MONTH(BZ$2)=1,1,IF(MONTH(BZ$2)=4,1,IF(MONTH(BZ$2)=7,1,IF(MONTH(BZ$2)=10,1,0)))),DD_Frequency="Annually",IF(MONTH(BZ$2)=1,1,0))*DD_Payment))))</f>
        <v/>
      </c>
      <c r="CB241" s="3" t="str">
        <f t="shared" ref="CB241" ca="1" si="11717">IF($B241="","",IF(BZ241&gt;CA241,(BZ241-CA241/2)*(rate_A*(CB$1/365)),0))</f>
        <v/>
      </c>
      <c r="CC241" s="3" t="str">
        <f t="shared" ca="1" si="9681"/>
        <v/>
      </c>
      <c r="CD241" s="3" t="str">
        <f t="shared" ref="CD241" ca="1" si="11718">IF($B241="","",BO241*(1+rate_A*CB$1/365))</f>
        <v/>
      </c>
      <c r="CE241" s="3" t="str">
        <f t="shared" ref="CE241" ca="1" si="11719">IF($B241="","",BP241*(1+rate_A*CB$1/365))</f>
        <v/>
      </c>
      <c r="CF241" s="3" t="str">
        <f t="shared" ref="CF241" ca="1" si="11720">IF($B241="","",BQ241*(1+rate_joint*CB$1/365))</f>
        <v/>
      </c>
      <c r="CG241" s="5" t="str">
        <f t="shared" ca="1" si="9685"/>
        <v/>
      </c>
      <c r="CH241" s="5" t="str" cm="1">
        <f t="array" aca="1" ref="CH241" ca="1">IF(CG241="","",_xlfn.IFS(CG241&lt;='Hidden inputs'!$C$15,CG241*'Hidden inputs'!$D$15,CG241&lt;='Hidden inputs'!$C$16,'Hidden inputs'!$C$15*'Hidden inputs'!$D$15+(CG241-'Hidden inputs'!$B$16)*'Hidden inputs'!$D$16,CG241&lt;='Hidden inputs'!$C$17,'Hidden inputs'!$C$15*'Hidden inputs'!$D$15+('Hidden inputs'!$C$16-'Hidden inputs'!$B$16)*'Hidden inputs'!$D$16+(CG241-'Hidden inputs'!$B$17)*'Hidden inputs'!$D$17,CG241&gt;'Hidden inputs'!$B$18,'Hidden inputs'!$C$15*'Hidden inputs'!$D$15+('Hidden inputs'!$C$16-'Hidden inputs'!$B$16)*'Hidden inputs'!$D$16+('Hidden inputs'!$C$17-'Hidden inputs'!$B$17)*'Hidden inputs'!$D$17+(CG241-'Hidden inputs'!$B$18)*'Hidden inputs'!$D$18))</f>
        <v/>
      </c>
      <c r="CI241" s="10" t="str">
        <f t="shared" ca="1" si="9686"/>
        <v/>
      </c>
      <c r="CJ241" s="5" t="str">
        <f t="shared" ca="1" si="9592"/>
        <v/>
      </c>
      <c r="CK241" s="5" t="str">
        <f t="shared" ca="1" si="9593"/>
        <v/>
      </c>
      <c r="CL241" s="5" t="str">
        <f ca="1">IF($B241="","",'Hidden inputs'!$D$11*CC241+'Hidden inputs'!$E$11*CD241)</f>
        <v/>
      </c>
      <c r="CM241" s="11" t="str">
        <f t="shared" ca="1" si="9514"/>
        <v/>
      </c>
      <c r="CN241" s="9" t="str">
        <f t="shared" ca="1" si="9594"/>
        <v/>
      </c>
      <c r="CO241" s="3" t="str">
        <f t="shared" ca="1" si="9595"/>
        <v/>
      </c>
      <c r="CP241" s="5" t="str" cm="1">
        <f t="array" aca="1" ref="CP241" ca="1">IF($B241="","",IF(CO241=0,0,IF(DD_Payment="",0,IF(CO241&lt;_xlfn.IFS(DD_Frequency="Monthly",1,DD_Frequency="Quarterly",IF(MONTH(CO$2)=1,1,IF(MONTH(CO$2)=4,1,IF(MONTH(CO$2)=7,1,IF(MONTH(CO$2)=10,1,0)))),DD_Frequency="Annually",IF(MONTH(CO$2)=1,1,0))*DD_Payment,CO241,_xlfn.IFS(DD_Frequency="Monthly",1,DD_Frequency="Quarterly",IF(MONTH(CO$2)=1,1,IF(MONTH(CO$2)=4,1,IF(MONTH(CO$2)=7,1,IF(MONTH(CO$2)=10,1,0)))),DD_Frequency="Annually",IF(MONTH(CO$2)=1,1,0))*DD_Payment))))</f>
        <v/>
      </c>
      <c r="CQ241" s="3" t="str">
        <f t="shared" ref="CQ241" ca="1" si="11721">IF($B241="","",IF(CO241&gt;CP241,(CO241-CP241/2)*(rate_A*(CQ$1/365)),0))</f>
        <v/>
      </c>
      <c r="CR241" s="3" t="str">
        <f t="shared" ca="1" si="9688"/>
        <v/>
      </c>
      <c r="CS241" s="3" t="str">
        <f t="shared" ref="CS241" ca="1" si="11722">IF($B241="","",CD241*(1+rate_A*CQ$1/365))</f>
        <v/>
      </c>
      <c r="CT241" s="3" t="str">
        <f t="shared" ref="CT241" ca="1" si="11723">IF($B241="","",CE241*(1+rate_A*CQ$1/365))</f>
        <v/>
      </c>
      <c r="CU241" s="3" t="str">
        <f t="shared" ref="CU241" ca="1" si="11724">IF($B241="","",CF241*(1+rate_joint*CQ$1/365))</f>
        <v/>
      </c>
      <c r="CV241" s="5" t="str">
        <f t="shared" ca="1" si="9692"/>
        <v/>
      </c>
      <c r="CW241" s="5" t="str" cm="1">
        <f t="array" aca="1" ref="CW241" ca="1">IF(CV241="","",_xlfn.IFS(CV241&lt;='Hidden inputs'!$C$15,CV241*'Hidden inputs'!$D$15,CV241&lt;='Hidden inputs'!$C$16,'Hidden inputs'!$C$15*'Hidden inputs'!$D$15+(CV241-'Hidden inputs'!$B$16)*'Hidden inputs'!$D$16,CV241&lt;='Hidden inputs'!$C$17,'Hidden inputs'!$C$15*'Hidden inputs'!$D$15+('Hidden inputs'!$C$16-'Hidden inputs'!$B$16)*'Hidden inputs'!$D$16+(CV241-'Hidden inputs'!$B$17)*'Hidden inputs'!$D$17,CV241&gt;'Hidden inputs'!$B$18,'Hidden inputs'!$C$15*'Hidden inputs'!$D$15+('Hidden inputs'!$C$16-'Hidden inputs'!$B$16)*'Hidden inputs'!$D$16+('Hidden inputs'!$C$17-'Hidden inputs'!$B$17)*'Hidden inputs'!$D$17+(CV241-'Hidden inputs'!$B$18)*'Hidden inputs'!$D$18))</f>
        <v/>
      </c>
      <c r="CX241" s="10" t="str">
        <f t="shared" ca="1" si="9693"/>
        <v/>
      </c>
      <c r="CY241" s="5" t="str">
        <f t="shared" ca="1" si="9600"/>
        <v/>
      </c>
      <c r="CZ241" s="5" t="str">
        <f t="shared" ca="1" si="9601"/>
        <v/>
      </c>
      <c r="DA241" s="5" t="str">
        <f ca="1">IF($B241="","",'Hidden inputs'!$D$11*CR241+'Hidden inputs'!$E$11*CS241)</f>
        <v/>
      </c>
      <c r="DB241" s="11" t="str">
        <f t="shared" ca="1" si="9519"/>
        <v/>
      </c>
      <c r="DC241" s="9" t="str">
        <f t="shared" ca="1" si="9602"/>
        <v/>
      </c>
      <c r="DD241" s="3" t="str">
        <f t="shared" ca="1" si="9603"/>
        <v/>
      </c>
      <c r="DE241" s="5" t="str" cm="1">
        <f t="array" aca="1" ref="DE241" ca="1">IF($B241="","",IF(DD241=0,0,IF(DD_Payment="",0,IF(DD241&lt;_xlfn.IFS(DD_Frequency="Monthly",1,DD_Frequency="Quarterly",IF(MONTH(DD$2)=1,1,IF(MONTH(DD$2)=4,1,IF(MONTH(DD$2)=7,1,IF(MONTH(DD$2)=10,1,0)))),DD_Frequency="Annually",IF(MONTH(DD$2)=1,1,0))*DD_Payment,DD241,_xlfn.IFS(DD_Frequency="Monthly",1,DD_Frequency="Quarterly",IF(MONTH(DD$2)=1,1,IF(MONTH(DD$2)=4,1,IF(MONTH(DD$2)=7,1,IF(MONTH(DD$2)=10,1,0)))),DD_Frequency="Annually",IF(MONTH(DD$2)=1,1,0))*DD_Payment))))</f>
        <v/>
      </c>
      <c r="DF241" s="3" t="str">
        <f t="shared" ref="DF241" ca="1" si="11725">IF($B241="","",IF(DD241&gt;DE241,(DD241-DE241/2)*(rate_A*(DF$1/365)),0))</f>
        <v/>
      </c>
      <c r="DG241" s="3" t="str">
        <f t="shared" ca="1" si="9695"/>
        <v/>
      </c>
      <c r="DH241" s="3" t="str">
        <f t="shared" ref="DH241" ca="1" si="11726">IF($B241="","",CS241*(1+rate_A*DF$1/365))</f>
        <v/>
      </c>
      <c r="DI241" s="3" t="str">
        <f t="shared" ref="DI241" ca="1" si="11727">IF($B241="","",CT241*(1+rate_A*DF$1/365))</f>
        <v/>
      </c>
      <c r="DJ241" s="3" t="str">
        <f t="shared" ref="DJ241" ca="1" si="11728">IF($B241="","",CU241*(1+rate_joint*DF$1/365))</f>
        <v/>
      </c>
      <c r="DK241" s="5" t="str">
        <f t="shared" ca="1" si="9699"/>
        <v/>
      </c>
      <c r="DL241" s="5" t="str" cm="1">
        <f t="array" aca="1" ref="DL241" ca="1">IF(DK241="","",_xlfn.IFS(DK241&lt;='Hidden inputs'!$C$15,DK241*'Hidden inputs'!$D$15,DK241&lt;='Hidden inputs'!$C$16,'Hidden inputs'!$C$15*'Hidden inputs'!$D$15+(DK241-'Hidden inputs'!$B$16)*'Hidden inputs'!$D$16,DK241&lt;='Hidden inputs'!$C$17,'Hidden inputs'!$C$15*'Hidden inputs'!$D$15+('Hidden inputs'!$C$16-'Hidden inputs'!$B$16)*'Hidden inputs'!$D$16+(DK241-'Hidden inputs'!$B$17)*'Hidden inputs'!$D$17,DK241&gt;'Hidden inputs'!$B$18,'Hidden inputs'!$C$15*'Hidden inputs'!$D$15+('Hidden inputs'!$C$16-'Hidden inputs'!$B$16)*'Hidden inputs'!$D$16+('Hidden inputs'!$C$17-'Hidden inputs'!$B$17)*'Hidden inputs'!$D$17+(DK241-'Hidden inputs'!$B$18)*'Hidden inputs'!$D$18))</f>
        <v/>
      </c>
      <c r="DM241" s="10" t="str">
        <f t="shared" ca="1" si="9700"/>
        <v/>
      </c>
      <c r="DN241" s="5" t="str">
        <f t="shared" ca="1" si="9608"/>
        <v/>
      </c>
      <c r="DO241" s="5" t="str">
        <f t="shared" ca="1" si="9609"/>
        <v/>
      </c>
      <c r="DP241" s="5" t="str">
        <f ca="1">IF($B241="","",'Hidden inputs'!$D$11*DG241+'Hidden inputs'!$E$11*DH241)</f>
        <v/>
      </c>
      <c r="DQ241" s="11" t="str">
        <f t="shared" ca="1" si="9524"/>
        <v/>
      </c>
      <c r="DR241" s="9" t="str">
        <f t="shared" ca="1" si="9610"/>
        <v/>
      </c>
      <c r="DS241" s="3" t="str">
        <f t="shared" ca="1" si="9611"/>
        <v/>
      </c>
      <c r="DT241" s="5" t="str" cm="1">
        <f t="array" aca="1" ref="DT241" ca="1">IF($B241="","",IF(DS241=0,0,IF(DD_Payment="",0,IF(DS241&lt;_xlfn.IFS(DD_Frequency="Monthly",1,DD_Frequency="Quarterly",IF(MONTH(DS$2)=1,1,IF(MONTH(DS$2)=4,1,IF(MONTH(DS$2)=7,1,IF(MONTH(DS$2)=10,1,0)))),DD_Frequency="Annually",IF(MONTH(DS$2)=1,1,0))*DD_Payment,DS241,_xlfn.IFS(DD_Frequency="Monthly",1,DD_Frequency="Quarterly",IF(MONTH(DS$2)=1,1,IF(MONTH(DS$2)=4,1,IF(MONTH(DS$2)=7,1,IF(MONTH(DS$2)=10,1,0)))),DD_Frequency="Annually",IF(MONTH(DS$2)=1,1,0))*DD_Payment))))</f>
        <v/>
      </c>
      <c r="DU241" s="3" t="str">
        <f t="shared" ref="DU241" ca="1" si="11729">IF($B241="","",IF(DS241&gt;DT241,(DS241-DT241/2)*(rate_A*(DU$1/365)),0))</f>
        <v/>
      </c>
      <c r="DV241" s="3" t="str">
        <f t="shared" ca="1" si="9702"/>
        <v/>
      </c>
      <c r="DW241" s="3" t="str">
        <f t="shared" ref="DW241" ca="1" si="11730">IF($B241="","",DH241*(1+rate_A*DU$1/365))</f>
        <v/>
      </c>
      <c r="DX241" s="3" t="str">
        <f t="shared" ref="DX241" ca="1" si="11731">IF($B241="","",DI241*(1+rate_A*DU$1/365))</f>
        <v/>
      </c>
      <c r="DY241" s="3" t="str">
        <f t="shared" ref="DY241" ca="1" si="11732">IF($B241="","",DJ241*(1+rate_joint*DU$1/365))</f>
        <v/>
      </c>
      <c r="DZ241" s="5" t="str">
        <f t="shared" ca="1" si="9706"/>
        <v/>
      </c>
      <c r="EA241" s="5" t="str" cm="1">
        <f t="array" aca="1" ref="EA241" ca="1">IF(DZ241="","",_xlfn.IFS(DZ241&lt;='Hidden inputs'!$C$15,DZ241*'Hidden inputs'!$D$15,DZ241&lt;='Hidden inputs'!$C$16,'Hidden inputs'!$C$15*'Hidden inputs'!$D$15+(DZ241-'Hidden inputs'!$B$16)*'Hidden inputs'!$D$16,DZ241&lt;='Hidden inputs'!$C$17,'Hidden inputs'!$C$15*'Hidden inputs'!$D$15+('Hidden inputs'!$C$16-'Hidden inputs'!$B$16)*'Hidden inputs'!$D$16+(DZ241-'Hidden inputs'!$B$17)*'Hidden inputs'!$D$17,DZ241&gt;'Hidden inputs'!$B$18,'Hidden inputs'!$C$15*'Hidden inputs'!$D$15+('Hidden inputs'!$C$16-'Hidden inputs'!$B$16)*'Hidden inputs'!$D$16+('Hidden inputs'!$C$17-'Hidden inputs'!$B$17)*'Hidden inputs'!$D$17+(DZ241-'Hidden inputs'!$B$18)*'Hidden inputs'!$D$18))</f>
        <v/>
      </c>
      <c r="EB241" s="10" t="str">
        <f t="shared" ca="1" si="9707"/>
        <v/>
      </c>
      <c r="EC241" s="5" t="str">
        <f t="shared" ca="1" si="9616"/>
        <v/>
      </c>
      <c r="ED241" s="5" t="str">
        <f t="shared" ca="1" si="9617"/>
        <v/>
      </c>
      <c r="EE241" s="5" t="str">
        <f ca="1">IF($B241="","",'Hidden inputs'!$D$11*DV241+'Hidden inputs'!$E$11*DW241)</f>
        <v/>
      </c>
      <c r="EF241" s="11" t="str">
        <f t="shared" ca="1" si="9529"/>
        <v/>
      </c>
      <c r="EG241" s="9" t="str">
        <f t="shared" ca="1" si="9618"/>
        <v/>
      </c>
      <c r="EH241" s="3" t="str">
        <f t="shared" ca="1" si="9619"/>
        <v/>
      </c>
      <c r="EI241" s="5" t="str" cm="1">
        <f t="array" aca="1" ref="EI241" ca="1">IF($B241="","",IF(EH241=0,0,IF(DD_Payment="",0,IF(EH241&lt;_xlfn.IFS(DD_Frequency="Monthly",1,DD_Frequency="Quarterly",IF(MONTH(EH$2)=1,1,IF(MONTH(EH$2)=4,1,IF(MONTH(EH$2)=7,1,IF(MONTH(EH$2)=10,1,0)))),DD_Frequency="Annually",IF(MONTH(EH$2)=1,1,0))*DD_Payment,EH241,_xlfn.IFS(DD_Frequency="Monthly",1,DD_Frequency="Quarterly",IF(MONTH(EH$2)=1,1,IF(MONTH(EH$2)=4,1,IF(MONTH(EH$2)=7,1,IF(MONTH(EH$2)=10,1,0)))),DD_Frequency="Annually",IF(MONTH(EH$2)=1,1,0))*DD_Payment))))</f>
        <v/>
      </c>
      <c r="EJ241" s="3" t="str">
        <f t="shared" ref="EJ241" ca="1" si="11733">IF($B241="","",IF(EH241&gt;EI241,(EH241-EI241/2)*(rate_A*(EJ$1/365)),0))</f>
        <v/>
      </c>
      <c r="EK241" s="3" t="str">
        <f t="shared" ca="1" si="9709"/>
        <v/>
      </c>
      <c r="EL241" s="3" t="str">
        <f t="shared" ref="EL241" ca="1" si="11734">IF($B241="","",DW241*(1+rate_A*EJ$1/365))</f>
        <v/>
      </c>
      <c r="EM241" s="3" t="str">
        <f t="shared" ref="EM241" ca="1" si="11735">IF($B241="","",DX241*(1+rate_A*EJ$1/365))</f>
        <v/>
      </c>
      <c r="EN241" s="3" t="str">
        <f t="shared" ref="EN241" ca="1" si="11736">IF($B241="","",DY241*(1+rate_joint*EJ$1/365))</f>
        <v/>
      </c>
      <c r="EO241" s="5" t="str">
        <f t="shared" ca="1" si="9713"/>
        <v/>
      </c>
      <c r="EP241" s="5" t="str" cm="1">
        <f t="array" aca="1" ref="EP241" ca="1">IF(EO241="","",_xlfn.IFS(EO241&lt;='Hidden inputs'!$C$15,EO241*'Hidden inputs'!$D$15,EO241&lt;='Hidden inputs'!$C$16,'Hidden inputs'!$C$15*'Hidden inputs'!$D$15+(EO241-'Hidden inputs'!$B$16)*'Hidden inputs'!$D$16,EO241&lt;='Hidden inputs'!$C$17,'Hidden inputs'!$C$15*'Hidden inputs'!$D$15+('Hidden inputs'!$C$16-'Hidden inputs'!$B$16)*'Hidden inputs'!$D$16+(EO241-'Hidden inputs'!$B$17)*'Hidden inputs'!$D$17,EO241&gt;'Hidden inputs'!$B$18,'Hidden inputs'!$C$15*'Hidden inputs'!$D$15+('Hidden inputs'!$C$16-'Hidden inputs'!$B$16)*'Hidden inputs'!$D$16+('Hidden inputs'!$C$17-'Hidden inputs'!$B$17)*'Hidden inputs'!$D$17+(EO241-'Hidden inputs'!$B$18)*'Hidden inputs'!$D$18))</f>
        <v/>
      </c>
      <c r="EQ241" s="10" t="str">
        <f t="shared" ca="1" si="9714"/>
        <v/>
      </c>
      <c r="ER241" s="5" t="str">
        <f t="shared" ca="1" si="9624"/>
        <v/>
      </c>
      <c r="ES241" s="5" t="str">
        <f t="shared" ca="1" si="9625"/>
        <v/>
      </c>
      <c r="ET241" s="5" t="str">
        <f ca="1">IF($B241="","",'Hidden inputs'!$D$11*EK241+'Hidden inputs'!$E$11*EL241)</f>
        <v/>
      </c>
      <c r="EU241" s="11" t="str">
        <f t="shared" ca="1" si="9534"/>
        <v/>
      </c>
      <c r="EV241" s="9" t="str">
        <f t="shared" ca="1" si="9626"/>
        <v/>
      </c>
      <c r="EW241" s="3" t="str">
        <f t="shared" ca="1" si="9627"/>
        <v/>
      </c>
      <c r="EX241" s="5" t="str" cm="1">
        <f t="array" aca="1" ref="EX241" ca="1">IF($B241="","",IF(EW241=0,0,IF(DD_Payment="",0,IF(EW241&lt;_xlfn.IFS(DD_Frequency="Monthly",1,DD_Frequency="Quarterly",IF(MONTH(EW$2)=1,1,IF(MONTH(EW$2)=4,1,IF(MONTH(EW$2)=7,1,IF(MONTH(EW$2)=10,1,0)))),DD_Frequency="Annually",IF(MONTH(EW$2)=1,1,0))*DD_Payment,EW241,_xlfn.IFS(DD_Frequency="Monthly",1,DD_Frequency="Quarterly",IF(MONTH(EW$2)=1,1,IF(MONTH(EW$2)=4,1,IF(MONTH(EW$2)=7,1,IF(MONTH(EW$2)=10,1,0)))),DD_Frequency="Annually",IF(MONTH(EW$2)=1,1,0))*DD_Payment))))</f>
        <v/>
      </c>
      <c r="EY241" s="3" t="str">
        <f t="shared" ref="EY241" ca="1" si="11737">IF($B241="","",IF(EW241&gt;EX241,(EW241-EX241/2)*(rate_A*(EY$1/365)),0))</f>
        <v/>
      </c>
      <c r="EZ241" s="3" t="str">
        <f t="shared" ca="1" si="9716"/>
        <v/>
      </c>
      <c r="FA241" s="3" t="str">
        <f t="shared" ref="FA241" ca="1" si="11738">IF($B241="","",EL241*(1+rate_A*EY$1/365))</f>
        <v/>
      </c>
      <c r="FB241" s="3" t="str">
        <f t="shared" ref="FB241" ca="1" si="11739">IF($B241="","",EM241*(1+rate_A*EY$1/365))</f>
        <v/>
      </c>
      <c r="FC241" s="3" t="str">
        <f t="shared" ref="FC241" ca="1" si="11740">IF($B241="","",EN241*(1+rate_joint*EY$1/365))</f>
        <v/>
      </c>
      <c r="FD241" s="5" t="str">
        <f t="shared" ca="1" si="9720"/>
        <v/>
      </c>
      <c r="FE241" s="5" t="str" cm="1">
        <f t="array" aca="1" ref="FE241" ca="1">IF(FD241="","",_xlfn.IFS(FD241&lt;='Hidden inputs'!$C$15,FD241*'Hidden inputs'!$D$15,FD241&lt;='Hidden inputs'!$C$16,'Hidden inputs'!$C$15*'Hidden inputs'!$D$15+(FD241-'Hidden inputs'!$B$16)*'Hidden inputs'!$D$16,FD241&lt;='Hidden inputs'!$C$17,'Hidden inputs'!$C$15*'Hidden inputs'!$D$15+('Hidden inputs'!$C$16-'Hidden inputs'!$B$16)*'Hidden inputs'!$D$16+(FD241-'Hidden inputs'!$B$17)*'Hidden inputs'!$D$17,FD241&gt;'Hidden inputs'!$B$18,'Hidden inputs'!$C$15*'Hidden inputs'!$D$15+('Hidden inputs'!$C$16-'Hidden inputs'!$B$16)*'Hidden inputs'!$D$16+('Hidden inputs'!$C$17-'Hidden inputs'!$B$17)*'Hidden inputs'!$D$17+(FD241-'Hidden inputs'!$B$18)*'Hidden inputs'!$D$18))</f>
        <v/>
      </c>
      <c r="FF241" s="10" t="str">
        <f t="shared" ca="1" si="9721"/>
        <v/>
      </c>
      <c r="FG241" s="5" t="str">
        <f t="shared" ca="1" si="9632"/>
        <v/>
      </c>
      <c r="FH241" s="5" t="str">
        <f t="shared" ca="1" si="9633"/>
        <v/>
      </c>
      <c r="FI241" s="5" t="str">
        <f ca="1">IF($B241="","",'Hidden inputs'!$D$11*EZ241+'Hidden inputs'!$E$11*FA241)</f>
        <v/>
      </c>
      <c r="FJ241" s="11" t="str">
        <f t="shared" ca="1" si="9539"/>
        <v/>
      </c>
      <c r="FK241" s="9" t="str">
        <f t="shared" ca="1" si="9634"/>
        <v/>
      </c>
      <c r="FL241" s="3" t="str">
        <f t="shared" ca="1" si="9635"/>
        <v/>
      </c>
      <c r="FM241" s="5" t="str" cm="1">
        <f t="array" aca="1" ref="FM241" ca="1">IF($B241="","",IF(FL241=0,0,IF(DD_Payment="",0,IF(FL241&lt;_xlfn.IFS(DD_Frequency="Monthly",1,DD_Frequency="Quarterly",IF(MONTH(FL$2)=1,1,IF(MONTH(FL$2)=4,1,IF(MONTH(FL$2)=7,1,IF(MONTH(FL$2)=10,1,0)))),DD_Frequency="Annually",IF(MONTH(FL$2)=1,1,0))*DD_Payment,FL241,_xlfn.IFS(DD_Frequency="Monthly",1,DD_Frequency="Quarterly",IF(MONTH(FL$2)=1,1,IF(MONTH(FL$2)=4,1,IF(MONTH(FL$2)=7,1,IF(MONTH(FL$2)=10,1,0)))),DD_Frequency="Annually",IF(MONTH(FL$2)=1,1,0))*DD_Payment))))</f>
        <v/>
      </c>
      <c r="FN241" s="3" t="str">
        <f t="shared" ref="FN241" ca="1" si="11741">IF($B241="","",IF(FL241&gt;FM241,(FL241-FM241/2)*(rate_A*(FN$1/365)),0))</f>
        <v/>
      </c>
      <c r="FO241" s="3" t="str">
        <f t="shared" ca="1" si="9723"/>
        <v/>
      </c>
      <c r="FP241" s="3" t="str">
        <f t="shared" ref="FP241" ca="1" si="11742">IF($B241="","",FA241*(1+rate_A*FN$1/365))</f>
        <v/>
      </c>
      <c r="FQ241" s="3" t="str">
        <f t="shared" ref="FQ241" ca="1" si="11743">IF($B241="","",FB241*(1+rate_A*FN$1/365))</f>
        <v/>
      </c>
      <c r="FR241" s="3" t="str">
        <f t="shared" ref="FR241" ca="1" si="11744">IF($B241="","",FC241*(1+rate_joint*FN$1/365))</f>
        <v/>
      </c>
      <c r="FS241" s="5" t="str">
        <f t="shared" ca="1" si="9727"/>
        <v/>
      </c>
      <c r="FT241" s="5" t="str" cm="1">
        <f t="array" aca="1" ref="FT241" ca="1">IF(FS241="","",_xlfn.IFS(FS241&lt;='Hidden inputs'!$C$15,FS241*'Hidden inputs'!$D$15,FS241&lt;='Hidden inputs'!$C$16,'Hidden inputs'!$C$15*'Hidden inputs'!$D$15+(FS241-'Hidden inputs'!$B$16)*'Hidden inputs'!$D$16,FS241&lt;='Hidden inputs'!$C$17,'Hidden inputs'!$C$15*'Hidden inputs'!$D$15+('Hidden inputs'!$C$16-'Hidden inputs'!$B$16)*'Hidden inputs'!$D$16+(FS241-'Hidden inputs'!$B$17)*'Hidden inputs'!$D$17,FS241&gt;'Hidden inputs'!$B$18,'Hidden inputs'!$C$15*'Hidden inputs'!$D$15+('Hidden inputs'!$C$16-'Hidden inputs'!$B$16)*'Hidden inputs'!$D$16+('Hidden inputs'!$C$17-'Hidden inputs'!$B$17)*'Hidden inputs'!$D$17+(FS241-'Hidden inputs'!$B$18)*'Hidden inputs'!$D$18))</f>
        <v/>
      </c>
      <c r="FU241" s="10" t="str">
        <f t="shared" ca="1" si="9728"/>
        <v/>
      </c>
      <c r="FV241" s="5" t="str">
        <f t="shared" ca="1" si="9640"/>
        <v/>
      </c>
      <c r="FW241" s="5" t="str">
        <f t="shared" ca="1" si="9641"/>
        <v/>
      </c>
      <c r="FX241" s="5" t="str">
        <f ca="1">IF($B241="","",'Hidden inputs'!$D$11*FO241+'Hidden inputs'!$E$11*FP241)</f>
        <v/>
      </c>
      <c r="FY241" s="11" t="str">
        <f t="shared" ca="1" si="9544"/>
        <v/>
      </c>
      <c r="FZ241" s="9" t="str">
        <f t="shared" ca="1" si="9642"/>
        <v/>
      </c>
      <c r="GA241" s="5" t="str">
        <f t="shared" ca="1" si="9643"/>
        <v/>
      </c>
      <c r="GB241" s="5" t="str">
        <f t="shared" ca="1" si="9644"/>
        <v/>
      </c>
      <c r="GC241" s="5" t="str">
        <f t="shared" ca="1" si="9545"/>
        <v/>
      </c>
      <c r="GD241" s="5" t="str">
        <f t="shared" ca="1" si="9546"/>
        <v/>
      </c>
    </row>
    <row r="242" spans="1:186" x14ac:dyDescent="0.35">
      <c r="A242" s="2"/>
      <c r="B242" s="6" t="str">
        <f t="shared" ca="1" si="9547"/>
        <v/>
      </c>
      <c r="C242" s="5" t="str">
        <f t="shared" ca="1" si="9645"/>
        <v/>
      </c>
      <c r="D242" s="5" t="str" cm="1">
        <f t="array" aca="1" ref="D242" ca="1">IF($B242="","",IF(C242=0,0,IF(DD_Payment="",0,IF(C242&lt;_xlfn.IFS(DD_Frequency="Monthly",1,DD_Frequency="Quarterly",IF(MONTH(C$2)=1,1,IF(MONTH(C$2)=4,1,IF(MONTH(C$2)=7,1,IF(MONTH(C$2)=10,1,0)))),DD_Frequency="Annually",IF(MONTH(C$2)=1,1,0))*DD_Payment,C242,_xlfn.IFS(DD_Frequency="Monthly",1,DD_Frequency="Quarterly",IF(MONTH(C$2)=1,1,IF(MONTH(C$2)=4,1,IF(MONTH(C$2)=7,1,IF(MONTH(C$2)=10,1,0)))),DD_Frequency="Annually",IF(MONTH(C$2)=1,1,0))*DD_Payment))))</f>
        <v/>
      </c>
      <c r="E242" s="5" t="str">
        <f t="shared" ref="E242" ca="1" si="11745">IF(B242="","",IF(C242&gt;D242,(C242-D242/2)*(rate_A*(E$1/365)),0))</f>
        <v/>
      </c>
      <c r="F242" s="5" t="str">
        <f t="shared" ca="1" si="9549"/>
        <v/>
      </c>
      <c r="G242" s="5" t="str">
        <f t="shared" ref="G242" ca="1" si="11746">IF(B242="","",G241*(1+rate_A*E$1/365))</f>
        <v/>
      </c>
      <c r="H242" s="5" t="str">
        <f t="shared" ref="H242" ca="1" si="11747">IF(B242="","",H241*(1+rate_A*E$1/365))</f>
        <v/>
      </c>
      <c r="I242" s="5" t="str">
        <f t="shared" ref="I242" ca="1" si="11748">IF(B242="","",I241*(1+rate_joint*E$1/365))</f>
        <v/>
      </c>
      <c r="J242" s="5" t="str">
        <f t="shared" ca="1" si="9650"/>
        <v/>
      </c>
      <c r="K242" s="5" t="str" cm="1">
        <f t="array" aca="1" ref="K242" ca="1">IF(J242="","",_xlfn.IFS(J242&lt;='Hidden inputs'!$C$15,J242*'Hidden inputs'!$D$15,J242&lt;='Hidden inputs'!$C$16,'Hidden inputs'!$C$15*'Hidden inputs'!$D$15+(J242-'Hidden inputs'!$B$16)*'Hidden inputs'!$D$16,J242&lt;='Hidden inputs'!$C$17,'Hidden inputs'!$C$15*'Hidden inputs'!$D$15+('Hidden inputs'!$C$16-'Hidden inputs'!$B$16)*'Hidden inputs'!$D$16+(J242-'Hidden inputs'!$B$17)*'Hidden inputs'!$D$17,J242&gt;'Hidden inputs'!$B$18,'Hidden inputs'!$C$15*'Hidden inputs'!$D$15+('Hidden inputs'!$C$16-'Hidden inputs'!$B$16)*'Hidden inputs'!$D$16+('Hidden inputs'!$C$17-'Hidden inputs'!$B$17)*'Hidden inputs'!$D$17+(J242-'Hidden inputs'!$B$18)*'Hidden inputs'!$D$18))</f>
        <v/>
      </c>
      <c r="L242" s="11" t="str">
        <f t="shared" ca="1" si="9651"/>
        <v/>
      </c>
      <c r="M242" s="5" t="str">
        <f t="shared" ca="1" si="9553"/>
        <v/>
      </c>
      <c r="N242" s="5" t="str">
        <f t="shared" ca="1" si="9554"/>
        <v/>
      </c>
      <c r="O242" s="5" t="str">
        <f ca="1">IF(B242="","",'Hidden inputs'!$D$11*F242+'Hidden inputs'!$E$11*G242)</f>
        <v/>
      </c>
      <c r="P242" s="11" t="str">
        <f t="shared" ca="1" si="9488"/>
        <v/>
      </c>
      <c r="Q242" s="20" t="str">
        <f t="shared" ca="1" si="9489"/>
        <v/>
      </c>
      <c r="R242" s="3" t="str">
        <f t="shared" ca="1" si="9555"/>
        <v/>
      </c>
      <c r="S242" s="5" t="str" cm="1">
        <f t="array" aca="1" ref="S242" ca="1">IF($B242="","",IF(R242=0,0,IF(DD_Payment="",0,IF(R242&lt;_xlfn.IFS(DD_Frequency="Monthly",1,DD_Frequency="Quarterly",IF(MONTH(R$2)=1,1,IF(MONTH(R$2)=4,1,IF(MONTH(R$2)=7,1,IF(MONTH(R$2)=10,1,0)))),DD_Frequency="Annually",IF(MONTH(R$2)=1,1,0))*DD_Payment,R242,_xlfn.IFS(DD_Frequency="Monthly",1,DD_Frequency="Quarterly",IF(MONTH(R$2)=1,1,IF(MONTH(R$2)=4,1,IF(MONTH(R$2)=7,1,IF(MONTH(R$2)=10,1,0)))),DD_Frequency="Annually",IF(MONTH(R$2)=1,1,0))*DD_Payment))))</f>
        <v/>
      </c>
      <c r="T242" s="3" t="str">
        <f t="shared" ref="T242" ca="1" si="11749">IF(B242="","",IF(R242&gt;S242,(R242-S242/2)*(rate_A*((T$1+A242)/365)),0))</f>
        <v/>
      </c>
      <c r="U242" s="3" t="str">
        <f t="shared" ca="1" si="9557"/>
        <v/>
      </c>
      <c r="V242" s="3" t="str">
        <f t="shared" ref="V242" ca="1" si="11750">IF(B242="","",G242*(1+rate_A*(T$1+A242)/365))</f>
        <v/>
      </c>
      <c r="W242" s="3" t="str">
        <f t="shared" ref="W242" ca="1" si="11751">IF(B242="","",H242*(1+rate_A*(T$1+A242)/365))</f>
        <v/>
      </c>
      <c r="X242" s="3" t="str">
        <f t="shared" ref="X242" ca="1" si="11752">IF(B242="","",I242*(1+rate_joint*(T$1+A242)/365))</f>
        <v/>
      </c>
      <c r="Y242" s="5" t="str">
        <f t="shared" ca="1" si="9656"/>
        <v/>
      </c>
      <c r="Z242" s="5" t="str" cm="1">
        <f t="array" aca="1" ref="Z242" ca="1">IF(Y242="","",_xlfn.IFS(Y242&lt;='Hidden inputs'!$C$15,Y242*'Hidden inputs'!$D$15,Y242&lt;='Hidden inputs'!$C$16,'Hidden inputs'!$C$15*'Hidden inputs'!$D$15+(Y242-'Hidden inputs'!$B$16)*'Hidden inputs'!$D$16,Y242&lt;='Hidden inputs'!$C$17,'Hidden inputs'!$C$15*'Hidden inputs'!$D$15+('Hidden inputs'!$C$16-'Hidden inputs'!$B$16)*'Hidden inputs'!$D$16+(Y242-'Hidden inputs'!$B$17)*'Hidden inputs'!$D$17,Y242&gt;'Hidden inputs'!$B$18,'Hidden inputs'!$C$15*'Hidden inputs'!$D$15+('Hidden inputs'!$C$16-'Hidden inputs'!$B$16)*'Hidden inputs'!$D$16+('Hidden inputs'!$C$17-'Hidden inputs'!$B$17)*'Hidden inputs'!$D$17+(Y242-'Hidden inputs'!$B$18)*'Hidden inputs'!$D$18))</f>
        <v/>
      </c>
      <c r="AA242" s="10" t="str">
        <f t="shared" ca="1" si="9657"/>
        <v/>
      </c>
      <c r="AB242" s="5" t="str">
        <f t="shared" ca="1" si="9561"/>
        <v/>
      </c>
      <c r="AC242" s="5" t="str">
        <f t="shared" ca="1" si="9658"/>
        <v/>
      </c>
      <c r="AD242" s="5" t="str">
        <f ca="1">IF(B242="","",'Hidden inputs'!$D$11*U242+'Hidden inputs'!$E$11*V242)</f>
        <v/>
      </c>
      <c r="AE242" s="11" t="str">
        <f t="shared" ca="1" si="9494"/>
        <v/>
      </c>
      <c r="AF242" s="9" t="str">
        <f t="shared" ca="1" si="9562"/>
        <v/>
      </c>
      <c r="AG242" s="3" t="str">
        <f t="shared" ca="1" si="9563"/>
        <v/>
      </c>
      <c r="AH242" s="5" t="str" cm="1">
        <f t="array" aca="1" ref="AH242" ca="1">IF($B242="","",IF(AG242=0,0,IF(DD_Payment="",0,IF(AG242&lt;_xlfn.IFS(DD_Frequency="Monthly",1,DD_Frequency="Quarterly",IF(MONTH(AG$2)=1,1,IF(MONTH(AG$2)=4,1,IF(MONTH(AG$2)=7,1,IF(MONTH(AG$2)=10,1,0)))),DD_Frequency="Annually",IF(MONTH(AG$2)=1,1,0))*DD_Payment,AG242,_xlfn.IFS(DD_Frequency="Monthly",1,DD_Frequency="Quarterly",IF(MONTH(AG$2)=1,1,IF(MONTH(AG$2)=4,1,IF(MONTH(AG$2)=7,1,IF(MONTH(AG$2)=10,1,0)))),DD_Frequency="Annually",IF(MONTH(AG$2)=1,1,0))*DD_Payment))))</f>
        <v/>
      </c>
      <c r="AI242" s="3" t="str">
        <f t="shared" ref="AI242" ca="1" si="11753">IF($B242="","",IF(AG242&gt;AH242,(AG242-AH242/2)*(rate_A*(AI$1/365)),0))</f>
        <v/>
      </c>
      <c r="AJ242" s="3" t="str">
        <f t="shared" ca="1" si="9660"/>
        <v/>
      </c>
      <c r="AK242" s="3" t="str">
        <f t="shared" ref="AK242" ca="1" si="11754">IF($B242="","",V242*(1+rate_A*AI$1/365))</f>
        <v/>
      </c>
      <c r="AL242" s="3" t="str">
        <f t="shared" ref="AL242" ca="1" si="11755">IF($B242="","",W242*(1+rate_A*AI$1/365))</f>
        <v/>
      </c>
      <c r="AM242" s="3" t="str">
        <f t="shared" ref="AM242" ca="1" si="11756">IF($B242="","",X242*(1+rate_joint*AI$1/365))</f>
        <v/>
      </c>
      <c r="AN242" s="5" t="str">
        <f t="shared" ca="1" si="9664"/>
        <v/>
      </c>
      <c r="AO242" s="5" t="str" cm="1">
        <f t="array" aca="1" ref="AO242" ca="1">IF(AN242="","",_xlfn.IFS(AN242&lt;='Hidden inputs'!$C$15,AN242*'Hidden inputs'!$D$15,AN242&lt;='Hidden inputs'!$C$16,'Hidden inputs'!$C$15*'Hidden inputs'!$D$15+(AN242-'Hidden inputs'!$B$16)*'Hidden inputs'!$D$16,AN242&lt;='Hidden inputs'!$C$17,'Hidden inputs'!$C$15*'Hidden inputs'!$D$15+('Hidden inputs'!$C$16-'Hidden inputs'!$B$16)*'Hidden inputs'!$D$16+(AN242-'Hidden inputs'!$B$17)*'Hidden inputs'!$D$17,AN242&gt;'Hidden inputs'!$B$18,'Hidden inputs'!$C$15*'Hidden inputs'!$D$15+('Hidden inputs'!$C$16-'Hidden inputs'!$B$16)*'Hidden inputs'!$D$16+('Hidden inputs'!$C$17-'Hidden inputs'!$B$17)*'Hidden inputs'!$D$17+(AN242-'Hidden inputs'!$B$18)*'Hidden inputs'!$D$18))</f>
        <v/>
      </c>
      <c r="AP242" s="10" t="str">
        <f t="shared" ca="1" si="9665"/>
        <v/>
      </c>
      <c r="AQ242" s="5" t="str">
        <f t="shared" ca="1" si="9568"/>
        <v/>
      </c>
      <c r="AR242" s="5" t="str">
        <f t="shared" ca="1" si="9569"/>
        <v/>
      </c>
      <c r="AS242" s="5" t="str">
        <f ca="1">IF($B242="","",'Hidden inputs'!$D$11*AJ242+'Hidden inputs'!$E$11*AK242)</f>
        <v/>
      </c>
      <c r="AT242" s="11" t="str">
        <f t="shared" ca="1" si="9499"/>
        <v/>
      </c>
      <c r="AU242" s="9" t="str">
        <f t="shared" ca="1" si="9570"/>
        <v/>
      </c>
      <c r="AV242" s="3" t="str">
        <f t="shared" ca="1" si="9571"/>
        <v/>
      </c>
      <c r="AW242" s="5" t="str" cm="1">
        <f t="array" aca="1" ref="AW242" ca="1">IF($B242="","",IF(AV242=0,0,IF(DD_Payment="",0,IF(AV242&lt;_xlfn.IFS(DD_Frequency="Monthly",1,DD_Frequency="Quarterly",IF(MONTH(AV$2)=1,1,IF(MONTH(AV$2)=4,1,IF(MONTH(AV$2)=7,1,IF(MONTH(AV$2)=10,1,0)))),DD_Frequency="Annually",IF(MONTH(AV$2)=1,1,0))*DD_Payment,AV242,_xlfn.IFS(DD_Frequency="Monthly",1,DD_Frequency="Quarterly",IF(MONTH(AV$2)=1,1,IF(MONTH(AV$2)=4,1,IF(MONTH(AV$2)=7,1,IF(MONTH(AV$2)=10,1,0)))),DD_Frequency="Annually",IF(MONTH(AV$2)=1,1,0))*DD_Payment))))</f>
        <v/>
      </c>
      <c r="AX242" s="3" t="str">
        <f t="shared" ref="AX242" ca="1" si="11757">IF($B242="","",IF(AV242&gt;AW242,(AV242-AW242/2)*(rate_A*(AX$1/365)),0))</f>
        <v/>
      </c>
      <c r="AY242" s="3" t="str">
        <f t="shared" ca="1" si="9667"/>
        <v/>
      </c>
      <c r="AZ242" s="3" t="str">
        <f t="shared" ref="AZ242" ca="1" si="11758">IF($B242="","",AK242*(1+rate_A*AX$1/365))</f>
        <v/>
      </c>
      <c r="BA242" s="3" t="str">
        <f t="shared" ref="BA242" ca="1" si="11759">IF($B242="","",AL242*(1+rate_A*AX$1/365))</f>
        <v/>
      </c>
      <c r="BB242" s="3" t="str">
        <f t="shared" ref="BB242" ca="1" si="11760">IF($B242="","",AM242*(1+rate_joint*AX$1/365))</f>
        <v/>
      </c>
      <c r="BC242" s="5" t="str">
        <f t="shared" ca="1" si="9671"/>
        <v/>
      </c>
      <c r="BD242" s="5" t="str" cm="1">
        <f t="array" aca="1" ref="BD242" ca="1">IF(BC242="","",_xlfn.IFS(BC242&lt;='Hidden inputs'!$C$15,BC242*'Hidden inputs'!$D$15,BC242&lt;='Hidden inputs'!$C$16,'Hidden inputs'!$C$15*'Hidden inputs'!$D$15+(BC242-'Hidden inputs'!$B$16)*'Hidden inputs'!$D$16,BC242&lt;='Hidden inputs'!$C$17,'Hidden inputs'!$C$15*'Hidden inputs'!$D$15+('Hidden inputs'!$C$16-'Hidden inputs'!$B$16)*'Hidden inputs'!$D$16+(BC242-'Hidden inputs'!$B$17)*'Hidden inputs'!$D$17,BC242&gt;'Hidden inputs'!$B$18,'Hidden inputs'!$C$15*'Hidden inputs'!$D$15+('Hidden inputs'!$C$16-'Hidden inputs'!$B$16)*'Hidden inputs'!$D$16+('Hidden inputs'!$C$17-'Hidden inputs'!$B$17)*'Hidden inputs'!$D$17+(BC242-'Hidden inputs'!$B$18)*'Hidden inputs'!$D$18))</f>
        <v/>
      </c>
      <c r="BE242" s="10" t="str">
        <f t="shared" ca="1" si="9672"/>
        <v/>
      </c>
      <c r="BF242" s="5" t="str">
        <f t="shared" ca="1" si="9576"/>
        <v/>
      </c>
      <c r="BG242" s="5" t="str">
        <f t="shared" ca="1" si="9577"/>
        <v/>
      </c>
      <c r="BH242" s="5" t="str">
        <f ca="1">IF($B242="","",'Hidden inputs'!$D$11*AY242+'Hidden inputs'!$E$11*AZ242)</f>
        <v/>
      </c>
      <c r="BI242" s="11" t="str">
        <f t="shared" ca="1" si="9504"/>
        <v/>
      </c>
      <c r="BJ242" s="9" t="str">
        <f t="shared" ca="1" si="9578"/>
        <v/>
      </c>
      <c r="BK242" s="3" t="str">
        <f t="shared" ca="1" si="9579"/>
        <v/>
      </c>
      <c r="BL242" s="5" t="str" cm="1">
        <f t="array" aca="1" ref="BL242" ca="1">IF($B242="","",IF(BK242=0,0,IF(DD_Payment="",0,IF(BK242&lt;_xlfn.IFS(DD_Frequency="Monthly",1,DD_Frequency="Quarterly",IF(MONTH(BK$2)=1,1,IF(MONTH(BK$2)=4,1,IF(MONTH(BK$2)=7,1,IF(MONTH(BK$2)=10,1,0)))),DD_Frequency="Annually",IF(MONTH(BK$2)=1,1,0))*DD_Payment,BK242,_xlfn.IFS(DD_Frequency="Monthly",1,DD_Frequency="Quarterly",IF(MONTH(BK$2)=1,1,IF(MONTH(BK$2)=4,1,IF(MONTH(BK$2)=7,1,IF(MONTH(BK$2)=10,1,0)))),DD_Frequency="Annually",IF(MONTH(BK$2)=1,1,0))*DD_Payment))))</f>
        <v/>
      </c>
      <c r="BM242" s="3" t="str">
        <f t="shared" ref="BM242" ca="1" si="11761">IF($B242="","",IF(BK242&gt;BL242,(BK242-BL242/2)*(rate_A*(BM$1/365)),0))</f>
        <v/>
      </c>
      <c r="BN242" s="3" t="str">
        <f t="shared" ca="1" si="9674"/>
        <v/>
      </c>
      <c r="BO242" s="3" t="str">
        <f t="shared" ref="BO242" ca="1" si="11762">IF($B242="","",AZ242*(1+rate_A*BM$1/365))</f>
        <v/>
      </c>
      <c r="BP242" s="3" t="str">
        <f t="shared" ref="BP242" ca="1" si="11763">IF($B242="","",BA242*(1+rate_A*BM$1/365))</f>
        <v/>
      </c>
      <c r="BQ242" s="3" t="str">
        <f t="shared" ref="BQ242" ca="1" si="11764">IF($B242="","",BB242*(1+rate_joint*BM$1/365))</f>
        <v/>
      </c>
      <c r="BR242" s="5" t="str">
        <f t="shared" ca="1" si="9678"/>
        <v/>
      </c>
      <c r="BS242" s="5" t="str" cm="1">
        <f t="array" aca="1" ref="BS242" ca="1">IF(BR242="","",_xlfn.IFS(BR242&lt;='Hidden inputs'!$C$15,BR242*'Hidden inputs'!$D$15,BR242&lt;='Hidden inputs'!$C$16,'Hidden inputs'!$C$15*'Hidden inputs'!$D$15+(BR242-'Hidden inputs'!$B$16)*'Hidden inputs'!$D$16,BR242&lt;='Hidden inputs'!$C$17,'Hidden inputs'!$C$15*'Hidden inputs'!$D$15+('Hidden inputs'!$C$16-'Hidden inputs'!$B$16)*'Hidden inputs'!$D$16+(BR242-'Hidden inputs'!$B$17)*'Hidden inputs'!$D$17,BR242&gt;'Hidden inputs'!$B$18,'Hidden inputs'!$C$15*'Hidden inputs'!$D$15+('Hidden inputs'!$C$16-'Hidden inputs'!$B$16)*'Hidden inputs'!$D$16+('Hidden inputs'!$C$17-'Hidden inputs'!$B$17)*'Hidden inputs'!$D$17+(BR242-'Hidden inputs'!$B$18)*'Hidden inputs'!$D$18))</f>
        <v/>
      </c>
      <c r="BT242" s="10" t="str">
        <f t="shared" ca="1" si="9679"/>
        <v/>
      </c>
      <c r="BU242" s="5" t="str">
        <f t="shared" ca="1" si="9584"/>
        <v/>
      </c>
      <c r="BV242" s="5" t="str">
        <f t="shared" ca="1" si="9585"/>
        <v/>
      </c>
      <c r="BW242" s="5" t="str">
        <f ca="1">IF($B242="","",'Hidden inputs'!$D$11*BN242+'Hidden inputs'!$E$11*BO242)</f>
        <v/>
      </c>
      <c r="BX242" s="11" t="str">
        <f t="shared" ca="1" si="9509"/>
        <v/>
      </c>
      <c r="BY242" s="9" t="str">
        <f t="shared" ca="1" si="9586"/>
        <v/>
      </c>
      <c r="BZ242" s="3" t="str">
        <f t="shared" ca="1" si="9587"/>
        <v/>
      </c>
      <c r="CA242" s="5" t="str" cm="1">
        <f t="array" aca="1" ref="CA242" ca="1">IF($B242="","",IF(BZ242=0,0,IF(DD_Payment="",0,IF(BZ242&lt;_xlfn.IFS(DD_Frequency="Monthly",1,DD_Frequency="Quarterly",IF(MONTH(BZ$2)=1,1,IF(MONTH(BZ$2)=4,1,IF(MONTH(BZ$2)=7,1,IF(MONTH(BZ$2)=10,1,0)))),DD_Frequency="Annually",IF(MONTH(BZ$2)=1,1,0))*DD_Payment,BZ242,_xlfn.IFS(DD_Frequency="Monthly",1,DD_Frequency="Quarterly",IF(MONTH(BZ$2)=1,1,IF(MONTH(BZ$2)=4,1,IF(MONTH(BZ$2)=7,1,IF(MONTH(BZ$2)=10,1,0)))),DD_Frequency="Annually",IF(MONTH(BZ$2)=1,1,0))*DD_Payment))))</f>
        <v/>
      </c>
      <c r="CB242" s="3" t="str">
        <f t="shared" ref="CB242" ca="1" si="11765">IF($B242="","",IF(BZ242&gt;CA242,(BZ242-CA242/2)*(rate_A*(CB$1/365)),0))</f>
        <v/>
      </c>
      <c r="CC242" s="3" t="str">
        <f t="shared" ca="1" si="9681"/>
        <v/>
      </c>
      <c r="CD242" s="3" t="str">
        <f t="shared" ref="CD242" ca="1" si="11766">IF($B242="","",BO242*(1+rate_A*CB$1/365))</f>
        <v/>
      </c>
      <c r="CE242" s="3" t="str">
        <f t="shared" ref="CE242" ca="1" si="11767">IF($B242="","",BP242*(1+rate_A*CB$1/365))</f>
        <v/>
      </c>
      <c r="CF242" s="3" t="str">
        <f t="shared" ref="CF242" ca="1" si="11768">IF($B242="","",BQ242*(1+rate_joint*CB$1/365))</f>
        <v/>
      </c>
      <c r="CG242" s="5" t="str">
        <f t="shared" ca="1" si="9685"/>
        <v/>
      </c>
      <c r="CH242" s="5" t="str" cm="1">
        <f t="array" aca="1" ref="CH242" ca="1">IF(CG242="","",_xlfn.IFS(CG242&lt;='Hidden inputs'!$C$15,CG242*'Hidden inputs'!$D$15,CG242&lt;='Hidden inputs'!$C$16,'Hidden inputs'!$C$15*'Hidden inputs'!$D$15+(CG242-'Hidden inputs'!$B$16)*'Hidden inputs'!$D$16,CG242&lt;='Hidden inputs'!$C$17,'Hidden inputs'!$C$15*'Hidden inputs'!$D$15+('Hidden inputs'!$C$16-'Hidden inputs'!$B$16)*'Hidden inputs'!$D$16+(CG242-'Hidden inputs'!$B$17)*'Hidden inputs'!$D$17,CG242&gt;'Hidden inputs'!$B$18,'Hidden inputs'!$C$15*'Hidden inputs'!$D$15+('Hidden inputs'!$C$16-'Hidden inputs'!$B$16)*'Hidden inputs'!$D$16+('Hidden inputs'!$C$17-'Hidden inputs'!$B$17)*'Hidden inputs'!$D$17+(CG242-'Hidden inputs'!$B$18)*'Hidden inputs'!$D$18))</f>
        <v/>
      </c>
      <c r="CI242" s="10" t="str">
        <f t="shared" ca="1" si="9686"/>
        <v/>
      </c>
      <c r="CJ242" s="5" t="str">
        <f t="shared" ca="1" si="9592"/>
        <v/>
      </c>
      <c r="CK242" s="5" t="str">
        <f t="shared" ca="1" si="9593"/>
        <v/>
      </c>
      <c r="CL242" s="5" t="str">
        <f ca="1">IF($B242="","",'Hidden inputs'!$D$11*CC242+'Hidden inputs'!$E$11*CD242)</f>
        <v/>
      </c>
      <c r="CM242" s="11" t="str">
        <f t="shared" ca="1" si="9514"/>
        <v/>
      </c>
      <c r="CN242" s="9" t="str">
        <f t="shared" ca="1" si="9594"/>
        <v/>
      </c>
      <c r="CO242" s="3" t="str">
        <f t="shared" ca="1" si="9595"/>
        <v/>
      </c>
      <c r="CP242" s="5" t="str" cm="1">
        <f t="array" aca="1" ref="CP242" ca="1">IF($B242="","",IF(CO242=0,0,IF(DD_Payment="",0,IF(CO242&lt;_xlfn.IFS(DD_Frequency="Monthly",1,DD_Frequency="Quarterly",IF(MONTH(CO$2)=1,1,IF(MONTH(CO$2)=4,1,IF(MONTH(CO$2)=7,1,IF(MONTH(CO$2)=10,1,0)))),DD_Frequency="Annually",IF(MONTH(CO$2)=1,1,0))*DD_Payment,CO242,_xlfn.IFS(DD_Frequency="Monthly",1,DD_Frequency="Quarterly",IF(MONTH(CO$2)=1,1,IF(MONTH(CO$2)=4,1,IF(MONTH(CO$2)=7,1,IF(MONTH(CO$2)=10,1,0)))),DD_Frequency="Annually",IF(MONTH(CO$2)=1,1,0))*DD_Payment))))</f>
        <v/>
      </c>
      <c r="CQ242" s="3" t="str">
        <f t="shared" ref="CQ242" ca="1" si="11769">IF($B242="","",IF(CO242&gt;CP242,(CO242-CP242/2)*(rate_A*(CQ$1/365)),0))</f>
        <v/>
      </c>
      <c r="CR242" s="3" t="str">
        <f t="shared" ca="1" si="9688"/>
        <v/>
      </c>
      <c r="CS242" s="3" t="str">
        <f t="shared" ref="CS242" ca="1" si="11770">IF($B242="","",CD242*(1+rate_A*CQ$1/365))</f>
        <v/>
      </c>
      <c r="CT242" s="3" t="str">
        <f t="shared" ref="CT242" ca="1" si="11771">IF($B242="","",CE242*(1+rate_A*CQ$1/365))</f>
        <v/>
      </c>
      <c r="CU242" s="3" t="str">
        <f t="shared" ref="CU242" ca="1" si="11772">IF($B242="","",CF242*(1+rate_joint*CQ$1/365))</f>
        <v/>
      </c>
      <c r="CV242" s="5" t="str">
        <f t="shared" ca="1" si="9692"/>
        <v/>
      </c>
      <c r="CW242" s="5" t="str" cm="1">
        <f t="array" aca="1" ref="CW242" ca="1">IF(CV242="","",_xlfn.IFS(CV242&lt;='Hidden inputs'!$C$15,CV242*'Hidden inputs'!$D$15,CV242&lt;='Hidden inputs'!$C$16,'Hidden inputs'!$C$15*'Hidden inputs'!$D$15+(CV242-'Hidden inputs'!$B$16)*'Hidden inputs'!$D$16,CV242&lt;='Hidden inputs'!$C$17,'Hidden inputs'!$C$15*'Hidden inputs'!$D$15+('Hidden inputs'!$C$16-'Hidden inputs'!$B$16)*'Hidden inputs'!$D$16+(CV242-'Hidden inputs'!$B$17)*'Hidden inputs'!$D$17,CV242&gt;'Hidden inputs'!$B$18,'Hidden inputs'!$C$15*'Hidden inputs'!$D$15+('Hidden inputs'!$C$16-'Hidden inputs'!$B$16)*'Hidden inputs'!$D$16+('Hidden inputs'!$C$17-'Hidden inputs'!$B$17)*'Hidden inputs'!$D$17+(CV242-'Hidden inputs'!$B$18)*'Hidden inputs'!$D$18))</f>
        <v/>
      </c>
      <c r="CX242" s="10" t="str">
        <f t="shared" ca="1" si="9693"/>
        <v/>
      </c>
      <c r="CY242" s="5" t="str">
        <f t="shared" ca="1" si="9600"/>
        <v/>
      </c>
      <c r="CZ242" s="5" t="str">
        <f t="shared" ca="1" si="9601"/>
        <v/>
      </c>
      <c r="DA242" s="5" t="str">
        <f ca="1">IF($B242="","",'Hidden inputs'!$D$11*CR242+'Hidden inputs'!$E$11*CS242)</f>
        <v/>
      </c>
      <c r="DB242" s="11" t="str">
        <f t="shared" ca="1" si="9519"/>
        <v/>
      </c>
      <c r="DC242" s="9" t="str">
        <f t="shared" ca="1" si="9602"/>
        <v/>
      </c>
      <c r="DD242" s="3" t="str">
        <f t="shared" ca="1" si="9603"/>
        <v/>
      </c>
      <c r="DE242" s="5" t="str" cm="1">
        <f t="array" aca="1" ref="DE242" ca="1">IF($B242="","",IF(DD242=0,0,IF(DD_Payment="",0,IF(DD242&lt;_xlfn.IFS(DD_Frequency="Monthly",1,DD_Frequency="Quarterly",IF(MONTH(DD$2)=1,1,IF(MONTH(DD$2)=4,1,IF(MONTH(DD$2)=7,1,IF(MONTH(DD$2)=10,1,0)))),DD_Frequency="Annually",IF(MONTH(DD$2)=1,1,0))*DD_Payment,DD242,_xlfn.IFS(DD_Frequency="Monthly",1,DD_Frequency="Quarterly",IF(MONTH(DD$2)=1,1,IF(MONTH(DD$2)=4,1,IF(MONTH(DD$2)=7,1,IF(MONTH(DD$2)=10,1,0)))),DD_Frequency="Annually",IF(MONTH(DD$2)=1,1,0))*DD_Payment))))</f>
        <v/>
      </c>
      <c r="DF242" s="3" t="str">
        <f t="shared" ref="DF242" ca="1" si="11773">IF($B242="","",IF(DD242&gt;DE242,(DD242-DE242/2)*(rate_A*(DF$1/365)),0))</f>
        <v/>
      </c>
      <c r="DG242" s="3" t="str">
        <f t="shared" ca="1" si="9695"/>
        <v/>
      </c>
      <c r="DH242" s="3" t="str">
        <f t="shared" ref="DH242" ca="1" si="11774">IF($B242="","",CS242*(1+rate_A*DF$1/365))</f>
        <v/>
      </c>
      <c r="DI242" s="3" t="str">
        <f t="shared" ref="DI242" ca="1" si="11775">IF($B242="","",CT242*(1+rate_A*DF$1/365))</f>
        <v/>
      </c>
      <c r="DJ242" s="3" t="str">
        <f t="shared" ref="DJ242" ca="1" si="11776">IF($B242="","",CU242*(1+rate_joint*DF$1/365))</f>
        <v/>
      </c>
      <c r="DK242" s="5" t="str">
        <f t="shared" ca="1" si="9699"/>
        <v/>
      </c>
      <c r="DL242" s="5" t="str" cm="1">
        <f t="array" aca="1" ref="DL242" ca="1">IF(DK242="","",_xlfn.IFS(DK242&lt;='Hidden inputs'!$C$15,DK242*'Hidden inputs'!$D$15,DK242&lt;='Hidden inputs'!$C$16,'Hidden inputs'!$C$15*'Hidden inputs'!$D$15+(DK242-'Hidden inputs'!$B$16)*'Hidden inputs'!$D$16,DK242&lt;='Hidden inputs'!$C$17,'Hidden inputs'!$C$15*'Hidden inputs'!$D$15+('Hidden inputs'!$C$16-'Hidden inputs'!$B$16)*'Hidden inputs'!$D$16+(DK242-'Hidden inputs'!$B$17)*'Hidden inputs'!$D$17,DK242&gt;'Hidden inputs'!$B$18,'Hidden inputs'!$C$15*'Hidden inputs'!$D$15+('Hidden inputs'!$C$16-'Hidden inputs'!$B$16)*'Hidden inputs'!$D$16+('Hidden inputs'!$C$17-'Hidden inputs'!$B$17)*'Hidden inputs'!$D$17+(DK242-'Hidden inputs'!$B$18)*'Hidden inputs'!$D$18))</f>
        <v/>
      </c>
      <c r="DM242" s="10" t="str">
        <f t="shared" ca="1" si="9700"/>
        <v/>
      </c>
      <c r="DN242" s="5" t="str">
        <f t="shared" ca="1" si="9608"/>
        <v/>
      </c>
      <c r="DO242" s="5" t="str">
        <f t="shared" ca="1" si="9609"/>
        <v/>
      </c>
      <c r="DP242" s="5" t="str">
        <f ca="1">IF($B242="","",'Hidden inputs'!$D$11*DG242+'Hidden inputs'!$E$11*DH242)</f>
        <v/>
      </c>
      <c r="DQ242" s="11" t="str">
        <f t="shared" ca="1" si="9524"/>
        <v/>
      </c>
      <c r="DR242" s="9" t="str">
        <f t="shared" ca="1" si="9610"/>
        <v/>
      </c>
      <c r="DS242" s="3" t="str">
        <f t="shared" ca="1" si="9611"/>
        <v/>
      </c>
      <c r="DT242" s="5" t="str" cm="1">
        <f t="array" aca="1" ref="DT242" ca="1">IF($B242="","",IF(DS242=0,0,IF(DD_Payment="",0,IF(DS242&lt;_xlfn.IFS(DD_Frequency="Monthly",1,DD_Frequency="Quarterly",IF(MONTH(DS$2)=1,1,IF(MONTH(DS$2)=4,1,IF(MONTH(DS$2)=7,1,IF(MONTH(DS$2)=10,1,0)))),DD_Frequency="Annually",IF(MONTH(DS$2)=1,1,0))*DD_Payment,DS242,_xlfn.IFS(DD_Frequency="Monthly",1,DD_Frequency="Quarterly",IF(MONTH(DS$2)=1,1,IF(MONTH(DS$2)=4,1,IF(MONTH(DS$2)=7,1,IF(MONTH(DS$2)=10,1,0)))),DD_Frequency="Annually",IF(MONTH(DS$2)=1,1,0))*DD_Payment))))</f>
        <v/>
      </c>
      <c r="DU242" s="3" t="str">
        <f t="shared" ref="DU242" ca="1" si="11777">IF($B242="","",IF(DS242&gt;DT242,(DS242-DT242/2)*(rate_A*(DU$1/365)),0))</f>
        <v/>
      </c>
      <c r="DV242" s="3" t="str">
        <f t="shared" ca="1" si="9702"/>
        <v/>
      </c>
      <c r="DW242" s="3" t="str">
        <f t="shared" ref="DW242" ca="1" si="11778">IF($B242="","",DH242*(1+rate_A*DU$1/365))</f>
        <v/>
      </c>
      <c r="DX242" s="3" t="str">
        <f t="shared" ref="DX242" ca="1" si="11779">IF($B242="","",DI242*(1+rate_A*DU$1/365))</f>
        <v/>
      </c>
      <c r="DY242" s="3" t="str">
        <f t="shared" ref="DY242" ca="1" si="11780">IF($B242="","",DJ242*(1+rate_joint*DU$1/365))</f>
        <v/>
      </c>
      <c r="DZ242" s="5" t="str">
        <f t="shared" ca="1" si="9706"/>
        <v/>
      </c>
      <c r="EA242" s="5" t="str" cm="1">
        <f t="array" aca="1" ref="EA242" ca="1">IF(DZ242="","",_xlfn.IFS(DZ242&lt;='Hidden inputs'!$C$15,DZ242*'Hidden inputs'!$D$15,DZ242&lt;='Hidden inputs'!$C$16,'Hidden inputs'!$C$15*'Hidden inputs'!$D$15+(DZ242-'Hidden inputs'!$B$16)*'Hidden inputs'!$D$16,DZ242&lt;='Hidden inputs'!$C$17,'Hidden inputs'!$C$15*'Hidden inputs'!$D$15+('Hidden inputs'!$C$16-'Hidden inputs'!$B$16)*'Hidden inputs'!$D$16+(DZ242-'Hidden inputs'!$B$17)*'Hidden inputs'!$D$17,DZ242&gt;'Hidden inputs'!$B$18,'Hidden inputs'!$C$15*'Hidden inputs'!$D$15+('Hidden inputs'!$C$16-'Hidden inputs'!$B$16)*'Hidden inputs'!$D$16+('Hidden inputs'!$C$17-'Hidden inputs'!$B$17)*'Hidden inputs'!$D$17+(DZ242-'Hidden inputs'!$B$18)*'Hidden inputs'!$D$18))</f>
        <v/>
      </c>
      <c r="EB242" s="10" t="str">
        <f t="shared" ca="1" si="9707"/>
        <v/>
      </c>
      <c r="EC242" s="5" t="str">
        <f t="shared" ca="1" si="9616"/>
        <v/>
      </c>
      <c r="ED242" s="5" t="str">
        <f t="shared" ca="1" si="9617"/>
        <v/>
      </c>
      <c r="EE242" s="5" t="str">
        <f ca="1">IF($B242="","",'Hidden inputs'!$D$11*DV242+'Hidden inputs'!$E$11*DW242)</f>
        <v/>
      </c>
      <c r="EF242" s="11" t="str">
        <f t="shared" ca="1" si="9529"/>
        <v/>
      </c>
      <c r="EG242" s="9" t="str">
        <f t="shared" ca="1" si="9618"/>
        <v/>
      </c>
      <c r="EH242" s="3" t="str">
        <f t="shared" ca="1" si="9619"/>
        <v/>
      </c>
      <c r="EI242" s="5" t="str" cm="1">
        <f t="array" aca="1" ref="EI242" ca="1">IF($B242="","",IF(EH242=0,0,IF(DD_Payment="",0,IF(EH242&lt;_xlfn.IFS(DD_Frequency="Monthly",1,DD_Frequency="Quarterly",IF(MONTH(EH$2)=1,1,IF(MONTH(EH$2)=4,1,IF(MONTH(EH$2)=7,1,IF(MONTH(EH$2)=10,1,0)))),DD_Frequency="Annually",IF(MONTH(EH$2)=1,1,0))*DD_Payment,EH242,_xlfn.IFS(DD_Frequency="Monthly",1,DD_Frequency="Quarterly",IF(MONTH(EH$2)=1,1,IF(MONTH(EH$2)=4,1,IF(MONTH(EH$2)=7,1,IF(MONTH(EH$2)=10,1,0)))),DD_Frequency="Annually",IF(MONTH(EH$2)=1,1,0))*DD_Payment))))</f>
        <v/>
      </c>
      <c r="EJ242" s="3" t="str">
        <f t="shared" ref="EJ242" ca="1" si="11781">IF($B242="","",IF(EH242&gt;EI242,(EH242-EI242/2)*(rate_A*(EJ$1/365)),0))</f>
        <v/>
      </c>
      <c r="EK242" s="3" t="str">
        <f t="shared" ca="1" si="9709"/>
        <v/>
      </c>
      <c r="EL242" s="3" t="str">
        <f t="shared" ref="EL242" ca="1" si="11782">IF($B242="","",DW242*(1+rate_A*EJ$1/365))</f>
        <v/>
      </c>
      <c r="EM242" s="3" t="str">
        <f t="shared" ref="EM242" ca="1" si="11783">IF($B242="","",DX242*(1+rate_A*EJ$1/365))</f>
        <v/>
      </c>
      <c r="EN242" s="3" t="str">
        <f t="shared" ref="EN242" ca="1" si="11784">IF($B242="","",DY242*(1+rate_joint*EJ$1/365))</f>
        <v/>
      </c>
      <c r="EO242" s="5" t="str">
        <f t="shared" ca="1" si="9713"/>
        <v/>
      </c>
      <c r="EP242" s="5" t="str" cm="1">
        <f t="array" aca="1" ref="EP242" ca="1">IF(EO242="","",_xlfn.IFS(EO242&lt;='Hidden inputs'!$C$15,EO242*'Hidden inputs'!$D$15,EO242&lt;='Hidden inputs'!$C$16,'Hidden inputs'!$C$15*'Hidden inputs'!$D$15+(EO242-'Hidden inputs'!$B$16)*'Hidden inputs'!$D$16,EO242&lt;='Hidden inputs'!$C$17,'Hidden inputs'!$C$15*'Hidden inputs'!$D$15+('Hidden inputs'!$C$16-'Hidden inputs'!$B$16)*'Hidden inputs'!$D$16+(EO242-'Hidden inputs'!$B$17)*'Hidden inputs'!$D$17,EO242&gt;'Hidden inputs'!$B$18,'Hidden inputs'!$C$15*'Hidden inputs'!$D$15+('Hidden inputs'!$C$16-'Hidden inputs'!$B$16)*'Hidden inputs'!$D$16+('Hidden inputs'!$C$17-'Hidden inputs'!$B$17)*'Hidden inputs'!$D$17+(EO242-'Hidden inputs'!$B$18)*'Hidden inputs'!$D$18))</f>
        <v/>
      </c>
      <c r="EQ242" s="10" t="str">
        <f t="shared" ca="1" si="9714"/>
        <v/>
      </c>
      <c r="ER242" s="5" t="str">
        <f t="shared" ca="1" si="9624"/>
        <v/>
      </c>
      <c r="ES242" s="5" t="str">
        <f t="shared" ca="1" si="9625"/>
        <v/>
      </c>
      <c r="ET242" s="5" t="str">
        <f ca="1">IF($B242="","",'Hidden inputs'!$D$11*EK242+'Hidden inputs'!$E$11*EL242)</f>
        <v/>
      </c>
      <c r="EU242" s="11" t="str">
        <f t="shared" ca="1" si="9534"/>
        <v/>
      </c>
      <c r="EV242" s="9" t="str">
        <f t="shared" ca="1" si="9626"/>
        <v/>
      </c>
      <c r="EW242" s="3" t="str">
        <f t="shared" ca="1" si="9627"/>
        <v/>
      </c>
      <c r="EX242" s="5" t="str" cm="1">
        <f t="array" aca="1" ref="EX242" ca="1">IF($B242="","",IF(EW242=0,0,IF(DD_Payment="",0,IF(EW242&lt;_xlfn.IFS(DD_Frequency="Monthly",1,DD_Frequency="Quarterly",IF(MONTH(EW$2)=1,1,IF(MONTH(EW$2)=4,1,IF(MONTH(EW$2)=7,1,IF(MONTH(EW$2)=10,1,0)))),DD_Frequency="Annually",IF(MONTH(EW$2)=1,1,0))*DD_Payment,EW242,_xlfn.IFS(DD_Frequency="Monthly",1,DD_Frequency="Quarterly",IF(MONTH(EW$2)=1,1,IF(MONTH(EW$2)=4,1,IF(MONTH(EW$2)=7,1,IF(MONTH(EW$2)=10,1,0)))),DD_Frequency="Annually",IF(MONTH(EW$2)=1,1,0))*DD_Payment))))</f>
        <v/>
      </c>
      <c r="EY242" s="3" t="str">
        <f t="shared" ref="EY242" ca="1" si="11785">IF($B242="","",IF(EW242&gt;EX242,(EW242-EX242/2)*(rate_A*(EY$1/365)),0))</f>
        <v/>
      </c>
      <c r="EZ242" s="3" t="str">
        <f t="shared" ca="1" si="9716"/>
        <v/>
      </c>
      <c r="FA242" s="3" t="str">
        <f t="shared" ref="FA242" ca="1" si="11786">IF($B242="","",EL242*(1+rate_A*EY$1/365))</f>
        <v/>
      </c>
      <c r="FB242" s="3" t="str">
        <f t="shared" ref="FB242" ca="1" si="11787">IF($B242="","",EM242*(1+rate_A*EY$1/365))</f>
        <v/>
      </c>
      <c r="FC242" s="3" t="str">
        <f t="shared" ref="FC242" ca="1" si="11788">IF($B242="","",EN242*(1+rate_joint*EY$1/365))</f>
        <v/>
      </c>
      <c r="FD242" s="5" t="str">
        <f t="shared" ca="1" si="9720"/>
        <v/>
      </c>
      <c r="FE242" s="5" t="str" cm="1">
        <f t="array" aca="1" ref="FE242" ca="1">IF(FD242="","",_xlfn.IFS(FD242&lt;='Hidden inputs'!$C$15,FD242*'Hidden inputs'!$D$15,FD242&lt;='Hidden inputs'!$C$16,'Hidden inputs'!$C$15*'Hidden inputs'!$D$15+(FD242-'Hidden inputs'!$B$16)*'Hidden inputs'!$D$16,FD242&lt;='Hidden inputs'!$C$17,'Hidden inputs'!$C$15*'Hidden inputs'!$D$15+('Hidden inputs'!$C$16-'Hidden inputs'!$B$16)*'Hidden inputs'!$D$16+(FD242-'Hidden inputs'!$B$17)*'Hidden inputs'!$D$17,FD242&gt;'Hidden inputs'!$B$18,'Hidden inputs'!$C$15*'Hidden inputs'!$D$15+('Hidden inputs'!$C$16-'Hidden inputs'!$B$16)*'Hidden inputs'!$D$16+('Hidden inputs'!$C$17-'Hidden inputs'!$B$17)*'Hidden inputs'!$D$17+(FD242-'Hidden inputs'!$B$18)*'Hidden inputs'!$D$18))</f>
        <v/>
      </c>
      <c r="FF242" s="10" t="str">
        <f t="shared" ca="1" si="9721"/>
        <v/>
      </c>
      <c r="FG242" s="5" t="str">
        <f t="shared" ca="1" si="9632"/>
        <v/>
      </c>
      <c r="FH242" s="5" t="str">
        <f t="shared" ca="1" si="9633"/>
        <v/>
      </c>
      <c r="FI242" s="5" t="str">
        <f ca="1">IF($B242="","",'Hidden inputs'!$D$11*EZ242+'Hidden inputs'!$E$11*FA242)</f>
        <v/>
      </c>
      <c r="FJ242" s="11" t="str">
        <f t="shared" ca="1" si="9539"/>
        <v/>
      </c>
      <c r="FK242" s="9" t="str">
        <f t="shared" ca="1" si="9634"/>
        <v/>
      </c>
      <c r="FL242" s="3" t="str">
        <f t="shared" ca="1" si="9635"/>
        <v/>
      </c>
      <c r="FM242" s="5" t="str" cm="1">
        <f t="array" aca="1" ref="FM242" ca="1">IF($B242="","",IF(FL242=0,0,IF(DD_Payment="",0,IF(FL242&lt;_xlfn.IFS(DD_Frequency="Monthly",1,DD_Frequency="Quarterly",IF(MONTH(FL$2)=1,1,IF(MONTH(FL$2)=4,1,IF(MONTH(FL$2)=7,1,IF(MONTH(FL$2)=10,1,0)))),DD_Frequency="Annually",IF(MONTH(FL$2)=1,1,0))*DD_Payment,FL242,_xlfn.IFS(DD_Frequency="Monthly",1,DD_Frequency="Quarterly",IF(MONTH(FL$2)=1,1,IF(MONTH(FL$2)=4,1,IF(MONTH(FL$2)=7,1,IF(MONTH(FL$2)=10,1,0)))),DD_Frequency="Annually",IF(MONTH(FL$2)=1,1,0))*DD_Payment))))</f>
        <v/>
      </c>
      <c r="FN242" s="3" t="str">
        <f t="shared" ref="FN242" ca="1" si="11789">IF($B242="","",IF(FL242&gt;FM242,(FL242-FM242/2)*(rate_A*(FN$1/365)),0))</f>
        <v/>
      </c>
      <c r="FO242" s="3" t="str">
        <f t="shared" ca="1" si="9723"/>
        <v/>
      </c>
      <c r="FP242" s="3" t="str">
        <f t="shared" ref="FP242" ca="1" si="11790">IF($B242="","",FA242*(1+rate_A*FN$1/365))</f>
        <v/>
      </c>
      <c r="FQ242" s="3" t="str">
        <f t="shared" ref="FQ242" ca="1" si="11791">IF($B242="","",FB242*(1+rate_A*FN$1/365))</f>
        <v/>
      </c>
      <c r="FR242" s="3" t="str">
        <f t="shared" ref="FR242" ca="1" si="11792">IF($B242="","",FC242*(1+rate_joint*FN$1/365))</f>
        <v/>
      </c>
      <c r="FS242" s="5" t="str">
        <f t="shared" ca="1" si="9727"/>
        <v/>
      </c>
      <c r="FT242" s="5" t="str" cm="1">
        <f t="array" aca="1" ref="FT242" ca="1">IF(FS242="","",_xlfn.IFS(FS242&lt;='Hidden inputs'!$C$15,FS242*'Hidden inputs'!$D$15,FS242&lt;='Hidden inputs'!$C$16,'Hidden inputs'!$C$15*'Hidden inputs'!$D$15+(FS242-'Hidden inputs'!$B$16)*'Hidden inputs'!$D$16,FS242&lt;='Hidden inputs'!$C$17,'Hidden inputs'!$C$15*'Hidden inputs'!$D$15+('Hidden inputs'!$C$16-'Hidden inputs'!$B$16)*'Hidden inputs'!$D$16+(FS242-'Hidden inputs'!$B$17)*'Hidden inputs'!$D$17,FS242&gt;'Hidden inputs'!$B$18,'Hidden inputs'!$C$15*'Hidden inputs'!$D$15+('Hidden inputs'!$C$16-'Hidden inputs'!$B$16)*'Hidden inputs'!$D$16+('Hidden inputs'!$C$17-'Hidden inputs'!$B$17)*'Hidden inputs'!$D$17+(FS242-'Hidden inputs'!$B$18)*'Hidden inputs'!$D$18))</f>
        <v/>
      </c>
      <c r="FU242" s="10" t="str">
        <f t="shared" ca="1" si="9728"/>
        <v/>
      </c>
      <c r="FV242" s="5" t="str">
        <f t="shared" ca="1" si="9640"/>
        <v/>
      </c>
      <c r="FW242" s="5" t="str">
        <f t="shared" ca="1" si="9641"/>
        <v/>
      </c>
      <c r="FX242" s="5" t="str">
        <f ca="1">IF($B242="","",'Hidden inputs'!$D$11*FO242+'Hidden inputs'!$E$11*FP242)</f>
        <v/>
      </c>
      <c r="FY242" s="11" t="str">
        <f t="shared" ca="1" si="9544"/>
        <v/>
      </c>
      <c r="FZ242" s="9" t="str">
        <f t="shared" ca="1" si="9642"/>
        <v/>
      </c>
      <c r="GA242" s="5" t="str">
        <f t="shared" ca="1" si="9643"/>
        <v/>
      </c>
      <c r="GB242" s="5" t="str">
        <f t="shared" ca="1" si="9644"/>
        <v/>
      </c>
      <c r="GC242" s="5" t="str">
        <f t="shared" ca="1" si="9545"/>
        <v/>
      </c>
      <c r="GD242" s="5" t="str">
        <f t="shared" ca="1" si="9546"/>
        <v/>
      </c>
    </row>
    <row r="243" spans="1:186" x14ac:dyDescent="0.35">
      <c r="A243" s="2"/>
      <c r="B243" s="6" t="str">
        <f t="shared" ca="1" si="9547"/>
        <v/>
      </c>
      <c r="C243" s="5" t="str">
        <f t="shared" ca="1" si="9645"/>
        <v/>
      </c>
      <c r="D243" s="5" t="str" cm="1">
        <f t="array" aca="1" ref="D243" ca="1">IF($B243="","",IF(C243=0,0,IF(DD_Payment="",0,IF(C243&lt;_xlfn.IFS(DD_Frequency="Monthly",1,DD_Frequency="Quarterly",IF(MONTH(C$2)=1,1,IF(MONTH(C$2)=4,1,IF(MONTH(C$2)=7,1,IF(MONTH(C$2)=10,1,0)))),DD_Frequency="Annually",IF(MONTH(C$2)=1,1,0))*DD_Payment,C243,_xlfn.IFS(DD_Frequency="Monthly",1,DD_Frequency="Quarterly",IF(MONTH(C$2)=1,1,IF(MONTH(C$2)=4,1,IF(MONTH(C$2)=7,1,IF(MONTH(C$2)=10,1,0)))),DD_Frequency="Annually",IF(MONTH(C$2)=1,1,0))*DD_Payment))))</f>
        <v/>
      </c>
      <c r="E243" s="5" t="str">
        <f t="shared" ref="E243" ca="1" si="11793">IF(B243="","",IF(C243&gt;D243,(C243-D243/2)*(rate_A*(E$1/365)),0))</f>
        <v/>
      </c>
      <c r="F243" s="5" t="str">
        <f t="shared" ca="1" si="9549"/>
        <v/>
      </c>
      <c r="G243" s="5" t="str">
        <f t="shared" ref="G243" ca="1" si="11794">IF(B243="","",G242*(1+rate_A*E$1/365))</f>
        <v/>
      </c>
      <c r="H243" s="5" t="str">
        <f t="shared" ref="H243" ca="1" si="11795">IF(B243="","",H242*(1+rate_A*E$1/365))</f>
        <v/>
      </c>
      <c r="I243" s="5" t="str">
        <f t="shared" ref="I243" ca="1" si="11796">IF(B243="","",I242*(1+rate_joint*E$1/365))</f>
        <v/>
      </c>
      <c r="J243" s="5" t="str">
        <f t="shared" ca="1" si="9650"/>
        <v/>
      </c>
      <c r="K243" s="5" t="str" cm="1">
        <f t="array" aca="1" ref="K243" ca="1">IF(J243="","",_xlfn.IFS(J243&lt;='Hidden inputs'!$C$15,J243*'Hidden inputs'!$D$15,J243&lt;='Hidden inputs'!$C$16,'Hidden inputs'!$C$15*'Hidden inputs'!$D$15+(J243-'Hidden inputs'!$B$16)*'Hidden inputs'!$D$16,J243&lt;='Hidden inputs'!$C$17,'Hidden inputs'!$C$15*'Hidden inputs'!$D$15+('Hidden inputs'!$C$16-'Hidden inputs'!$B$16)*'Hidden inputs'!$D$16+(J243-'Hidden inputs'!$B$17)*'Hidden inputs'!$D$17,J243&gt;'Hidden inputs'!$B$18,'Hidden inputs'!$C$15*'Hidden inputs'!$D$15+('Hidden inputs'!$C$16-'Hidden inputs'!$B$16)*'Hidden inputs'!$D$16+('Hidden inputs'!$C$17-'Hidden inputs'!$B$17)*'Hidden inputs'!$D$17+(J243-'Hidden inputs'!$B$18)*'Hidden inputs'!$D$18))</f>
        <v/>
      </c>
      <c r="L243" s="11" t="str">
        <f t="shared" ca="1" si="9651"/>
        <v/>
      </c>
      <c r="M243" s="5" t="str">
        <f t="shared" ca="1" si="9553"/>
        <v/>
      </c>
      <c r="N243" s="5" t="str">
        <f t="shared" ca="1" si="9554"/>
        <v/>
      </c>
      <c r="O243" s="5" t="str">
        <f ca="1">IF(B243="","",'Hidden inputs'!$D$11*F243+'Hidden inputs'!$E$11*G243)</f>
        <v/>
      </c>
      <c r="P243" s="11" t="str">
        <f t="shared" ca="1" si="9488"/>
        <v/>
      </c>
      <c r="Q243" s="20" t="str">
        <f t="shared" ca="1" si="9489"/>
        <v/>
      </c>
      <c r="R243" s="3" t="str">
        <f t="shared" ca="1" si="9555"/>
        <v/>
      </c>
      <c r="S243" s="5" t="str" cm="1">
        <f t="array" aca="1" ref="S243" ca="1">IF($B243="","",IF(R243=0,0,IF(DD_Payment="",0,IF(R243&lt;_xlfn.IFS(DD_Frequency="Monthly",1,DD_Frequency="Quarterly",IF(MONTH(R$2)=1,1,IF(MONTH(R$2)=4,1,IF(MONTH(R$2)=7,1,IF(MONTH(R$2)=10,1,0)))),DD_Frequency="Annually",IF(MONTH(R$2)=1,1,0))*DD_Payment,R243,_xlfn.IFS(DD_Frequency="Monthly",1,DD_Frequency="Quarterly",IF(MONTH(R$2)=1,1,IF(MONTH(R$2)=4,1,IF(MONTH(R$2)=7,1,IF(MONTH(R$2)=10,1,0)))),DD_Frequency="Annually",IF(MONTH(R$2)=1,1,0))*DD_Payment))))</f>
        <v/>
      </c>
      <c r="T243" s="3" t="str">
        <f t="shared" ref="T243" ca="1" si="11797">IF(B243="","",IF(R243&gt;S243,(R243-S243/2)*(rate_A*((T$1+A243)/365)),0))</f>
        <v/>
      </c>
      <c r="U243" s="3" t="str">
        <f t="shared" ca="1" si="9557"/>
        <v/>
      </c>
      <c r="V243" s="3" t="str">
        <f t="shared" ref="V243" ca="1" si="11798">IF(B243="","",G243*(1+rate_A*(T$1+A243)/365))</f>
        <v/>
      </c>
      <c r="W243" s="3" t="str">
        <f t="shared" ref="W243" ca="1" si="11799">IF(B243="","",H243*(1+rate_A*(T$1+A243)/365))</f>
        <v/>
      </c>
      <c r="X243" s="3" t="str">
        <f t="shared" ref="X243" ca="1" si="11800">IF(B243="","",I243*(1+rate_joint*(T$1+A243)/365))</f>
        <v/>
      </c>
      <c r="Y243" s="5" t="str">
        <f t="shared" ca="1" si="9656"/>
        <v/>
      </c>
      <c r="Z243" s="5" t="str" cm="1">
        <f t="array" aca="1" ref="Z243" ca="1">IF(Y243="","",_xlfn.IFS(Y243&lt;='Hidden inputs'!$C$15,Y243*'Hidden inputs'!$D$15,Y243&lt;='Hidden inputs'!$C$16,'Hidden inputs'!$C$15*'Hidden inputs'!$D$15+(Y243-'Hidden inputs'!$B$16)*'Hidden inputs'!$D$16,Y243&lt;='Hidden inputs'!$C$17,'Hidden inputs'!$C$15*'Hidden inputs'!$D$15+('Hidden inputs'!$C$16-'Hidden inputs'!$B$16)*'Hidden inputs'!$D$16+(Y243-'Hidden inputs'!$B$17)*'Hidden inputs'!$D$17,Y243&gt;'Hidden inputs'!$B$18,'Hidden inputs'!$C$15*'Hidden inputs'!$D$15+('Hidden inputs'!$C$16-'Hidden inputs'!$B$16)*'Hidden inputs'!$D$16+('Hidden inputs'!$C$17-'Hidden inputs'!$B$17)*'Hidden inputs'!$D$17+(Y243-'Hidden inputs'!$B$18)*'Hidden inputs'!$D$18))</f>
        <v/>
      </c>
      <c r="AA243" s="10" t="str">
        <f t="shared" ca="1" si="9657"/>
        <v/>
      </c>
      <c r="AB243" s="5" t="str">
        <f t="shared" ca="1" si="9561"/>
        <v/>
      </c>
      <c r="AC243" s="5" t="str">
        <f t="shared" ca="1" si="9658"/>
        <v/>
      </c>
      <c r="AD243" s="5" t="str">
        <f ca="1">IF(B243="","",'Hidden inputs'!$D$11*U243+'Hidden inputs'!$E$11*V243)</f>
        <v/>
      </c>
      <c r="AE243" s="11" t="str">
        <f t="shared" ca="1" si="9494"/>
        <v/>
      </c>
      <c r="AF243" s="9" t="str">
        <f t="shared" ca="1" si="9562"/>
        <v/>
      </c>
      <c r="AG243" s="3" t="str">
        <f t="shared" ca="1" si="9563"/>
        <v/>
      </c>
      <c r="AH243" s="5" t="str" cm="1">
        <f t="array" aca="1" ref="AH243" ca="1">IF($B243="","",IF(AG243=0,0,IF(DD_Payment="",0,IF(AG243&lt;_xlfn.IFS(DD_Frequency="Monthly",1,DD_Frequency="Quarterly",IF(MONTH(AG$2)=1,1,IF(MONTH(AG$2)=4,1,IF(MONTH(AG$2)=7,1,IF(MONTH(AG$2)=10,1,0)))),DD_Frequency="Annually",IF(MONTH(AG$2)=1,1,0))*DD_Payment,AG243,_xlfn.IFS(DD_Frequency="Monthly",1,DD_Frequency="Quarterly",IF(MONTH(AG$2)=1,1,IF(MONTH(AG$2)=4,1,IF(MONTH(AG$2)=7,1,IF(MONTH(AG$2)=10,1,0)))),DD_Frequency="Annually",IF(MONTH(AG$2)=1,1,0))*DD_Payment))))</f>
        <v/>
      </c>
      <c r="AI243" s="3" t="str">
        <f t="shared" ref="AI243" ca="1" si="11801">IF($B243="","",IF(AG243&gt;AH243,(AG243-AH243/2)*(rate_A*(AI$1/365)),0))</f>
        <v/>
      </c>
      <c r="AJ243" s="3" t="str">
        <f t="shared" ca="1" si="9660"/>
        <v/>
      </c>
      <c r="AK243" s="3" t="str">
        <f t="shared" ref="AK243" ca="1" si="11802">IF($B243="","",V243*(1+rate_A*AI$1/365))</f>
        <v/>
      </c>
      <c r="AL243" s="3" t="str">
        <f t="shared" ref="AL243" ca="1" si="11803">IF($B243="","",W243*(1+rate_A*AI$1/365))</f>
        <v/>
      </c>
      <c r="AM243" s="3" t="str">
        <f t="shared" ref="AM243" ca="1" si="11804">IF($B243="","",X243*(1+rate_joint*AI$1/365))</f>
        <v/>
      </c>
      <c r="AN243" s="5" t="str">
        <f t="shared" ca="1" si="9664"/>
        <v/>
      </c>
      <c r="AO243" s="5" t="str" cm="1">
        <f t="array" aca="1" ref="AO243" ca="1">IF(AN243="","",_xlfn.IFS(AN243&lt;='Hidden inputs'!$C$15,AN243*'Hidden inputs'!$D$15,AN243&lt;='Hidden inputs'!$C$16,'Hidden inputs'!$C$15*'Hidden inputs'!$D$15+(AN243-'Hidden inputs'!$B$16)*'Hidden inputs'!$D$16,AN243&lt;='Hidden inputs'!$C$17,'Hidden inputs'!$C$15*'Hidden inputs'!$D$15+('Hidden inputs'!$C$16-'Hidden inputs'!$B$16)*'Hidden inputs'!$D$16+(AN243-'Hidden inputs'!$B$17)*'Hidden inputs'!$D$17,AN243&gt;'Hidden inputs'!$B$18,'Hidden inputs'!$C$15*'Hidden inputs'!$D$15+('Hidden inputs'!$C$16-'Hidden inputs'!$B$16)*'Hidden inputs'!$D$16+('Hidden inputs'!$C$17-'Hidden inputs'!$B$17)*'Hidden inputs'!$D$17+(AN243-'Hidden inputs'!$B$18)*'Hidden inputs'!$D$18))</f>
        <v/>
      </c>
      <c r="AP243" s="10" t="str">
        <f t="shared" ca="1" si="9665"/>
        <v/>
      </c>
      <c r="AQ243" s="5" t="str">
        <f t="shared" ca="1" si="9568"/>
        <v/>
      </c>
      <c r="AR243" s="5" t="str">
        <f t="shared" ca="1" si="9569"/>
        <v/>
      </c>
      <c r="AS243" s="5" t="str">
        <f ca="1">IF($B243="","",'Hidden inputs'!$D$11*AJ243+'Hidden inputs'!$E$11*AK243)</f>
        <v/>
      </c>
      <c r="AT243" s="11" t="str">
        <f t="shared" ca="1" si="9499"/>
        <v/>
      </c>
      <c r="AU243" s="9" t="str">
        <f t="shared" ca="1" si="9570"/>
        <v/>
      </c>
      <c r="AV243" s="3" t="str">
        <f t="shared" ca="1" si="9571"/>
        <v/>
      </c>
      <c r="AW243" s="5" t="str" cm="1">
        <f t="array" aca="1" ref="AW243" ca="1">IF($B243="","",IF(AV243=0,0,IF(DD_Payment="",0,IF(AV243&lt;_xlfn.IFS(DD_Frequency="Monthly",1,DD_Frequency="Quarterly",IF(MONTH(AV$2)=1,1,IF(MONTH(AV$2)=4,1,IF(MONTH(AV$2)=7,1,IF(MONTH(AV$2)=10,1,0)))),DD_Frequency="Annually",IF(MONTH(AV$2)=1,1,0))*DD_Payment,AV243,_xlfn.IFS(DD_Frequency="Monthly",1,DD_Frequency="Quarterly",IF(MONTH(AV$2)=1,1,IF(MONTH(AV$2)=4,1,IF(MONTH(AV$2)=7,1,IF(MONTH(AV$2)=10,1,0)))),DD_Frequency="Annually",IF(MONTH(AV$2)=1,1,0))*DD_Payment))))</f>
        <v/>
      </c>
      <c r="AX243" s="3" t="str">
        <f t="shared" ref="AX243" ca="1" si="11805">IF($B243="","",IF(AV243&gt;AW243,(AV243-AW243/2)*(rate_A*(AX$1/365)),0))</f>
        <v/>
      </c>
      <c r="AY243" s="3" t="str">
        <f t="shared" ca="1" si="9667"/>
        <v/>
      </c>
      <c r="AZ243" s="3" t="str">
        <f t="shared" ref="AZ243" ca="1" si="11806">IF($B243="","",AK243*(1+rate_A*AX$1/365))</f>
        <v/>
      </c>
      <c r="BA243" s="3" t="str">
        <f t="shared" ref="BA243" ca="1" si="11807">IF($B243="","",AL243*(1+rate_A*AX$1/365))</f>
        <v/>
      </c>
      <c r="BB243" s="3" t="str">
        <f t="shared" ref="BB243" ca="1" si="11808">IF($B243="","",AM243*(1+rate_joint*AX$1/365))</f>
        <v/>
      </c>
      <c r="BC243" s="5" t="str">
        <f t="shared" ca="1" si="9671"/>
        <v/>
      </c>
      <c r="BD243" s="5" t="str" cm="1">
        <f t="array" aca="1" ref="BD243" ca="1">IF(BC243="","",_xlfn.IFS(BC243&lt;='Hidden inputs'!$C$15,BC243*'Hidden inputs'!$D$15,BC243&lt;='Hidden inputs'!$C$16,'Hidden inputs'!$C$15*'Hidden inputs'!$D$15+(BC243-'Hidden inputs'!$B$16)*'Hidden inputs'!$D$16,BC243&lt;='Hidden inputs'!$C$17,'Hidden inputs'!$C$15*'Hidden inputs'!$D$15+('Hidden inputs'!$C$16-'Hidden inputs'!$B$16)*'Hidden inputs'!$D$16+(BC243-'Hidden inputs'!$B$17)*'Hidden inputs'!$D$17,BC243&gt;'Hidden inputs'!$B$18,'Hidden inputs'!$C$15*'Hidden inputs'!$D$15+('Hidden inputs'!$C$16-'Hidden inputs'!$B$16)*'Hidden inputs'!$D$16+('Hidden inputs'!$C$17-'Hidden inputs'!$B$17)*'Hidden inputs'!$D$17+(BC243-'Hidden inputs'!$B$18)*'Hidden inputs'!$D$18))</f>
        <v/>
      </c>
      <c r="BE243" s="10" t="str">
        <f t="shared" ca="1" si="9672"/>
        <v/>
      </c>
      <c r="BF243" s="5" t="str">
        <f t="shared" ca="1" si="9576"/>
        <v/>
      </c>
      <c r="BG243" s="5" t="str">
        <f t="shared" ca="1" si="9577"/>
        <v/>
      </c>
      <c r="BH243" s="5" t="str">
        <f ca="1">IF($B243="","",'Hidden inputs'!$D$11*AY243+'Hidden inputs'!$E$11*AZ243)</f>
        <v/>
      </c>
      <c r="BI243" s="11" t="str">
        <f t="shared" ca="1" si="9504"/>
        <v/>
      </c>
      <c r="BJ243" s="9" t="str">
        <f t="shared" ca="1" si="9578"/>
        <v/>
      </c>
      <c r="BK243" s="3" t="str">
        <f t="shared" ca="1" si="9579"/>
        <v/>
      </c>
      <c r="BL243" s="5" t="str" cm="1">
        <f t="array" aca="1" ref="BL243" ca="1">IF($B243="","",IF(BK243=0,0,IF(DD_Payment="",0,IF(BK243&lt;_xlfn.IFS(DD_Frequency="Monthly",1,DD_Frequency="Quarterly",IF(MONTH(BK$2)=1,1,IF(MONTH(BK$2)=4,1,IF(MONTH(BK$2)=7,1,IF(MONTH(BK$2)=10,1,0)))),DD_Frequency="Annually",IF(MONTH(BK$2)=1,1,0))*DD_Payment,BK243,_xlfn.IFS(DD_Frequency="Monthly",1,DD_Frequency="Quarterly",IF(MONTH(BK$2)=1,1,IF(MONTH(BK$2)=4,1,IF(MONTH(BK$2)=7,1,IF(MONTH(BK$2)=10,1,0)))),DD_Frequency="Annually",IF(MONTH(BK$2)=1,1,0))*DD_Payment))))</f>
        <v/>
      </c>
      <c r="BM243" s="3" t="str">
        <f t="shared" ref="BM243" ca="1" si="11809">IF($B243="","",IF(BK243&gt;BL243,(BK243-BL243/2)*(rate_A*(BM$1/365)),0))</f>
        <v/>
      </c>
      <c r="BN243" s="3" t="str">
        <f t="shared" ca="1" si="9674"/>
        <v/>
      </c>
      <c r="BO243" s="3" t="str">
        <f t="shared" ref="BO243" ca="1" si="11810">IF($B243="","",AZ243*(1+rate_A*BM$1/365))</f>
        <v/>
      </c>
      <c r="BP243" s="3" t="str">
        <f t="shared" ref="BP243" ca="1" si="11811">IF($B243="","",BA243*(1+rate_A*BM$1/365))</f>
        <v/>
      </c>
      <c r="BQ243" s="3" t="str">
        <f t="shared" ref="BQ243" ca="1" si="11812">IF($B243="","",BB243*(1+rate_joint*BM$1/365))</f>
        <v/>
      </c>
      <c r="BR243" s="5" t="str">
        <f t="shared" ca="1" si="9678"/>
        <v/>
      </c>
      <c r="BS243" s="5" t="str" cm="1">
        <f t="array" aca="1" ref="BS243" ca="1">IF(BR243="","",_xlfn.IFS(BR243&lt;='Hidden inputs'!$C$15,BR243*'Hidden inputs'!$D$15,BR243&lt;='Hidden inputs'!$C$16,'Hidden inputs'!$C$15*'Hidden inputs'!$D$15+(BR243-'Hidden inputs'!$B$16)*'Hidden inputs'!$D$16,BR243&lt;='Hidden inputs'!$C$17,'Hidden inputs'!$C$15*'Hidden inputs'!$D$15+('Hidden inputs'!$C$16-'Hidden inputs'!$B$16)*'Hidden inputs'!$D$16+(BR243-'Hidden inputs'!$B$17)*'Hidden inputs'!$D$17,BR243&gt;'Hidden inputs'!$B$18,'Hidden inputs'!$C$15*'Hidden inputs'!$D$15+('Hidden inputs'!$C$16-'Hidden inputs'!$B$16)*'Hidden inputs'!$D$16+('Hidden inputs'!$C$17-'Hidden inputs'!$B$17)*'Hidden inputs'!$D$17+(BR243-'Hidden inputs'!$B$18)*'Hidden inputs'!$D$18))</f>
        <v/>
      </c>
      <c r="BT243" s="10" t="str">
        <f t="shared" ca="1" si="9679"/>
        <v/>
      </c>
      <c r="BU243" s="5" t="str">
        <f t="shared" ca="1" si="9584"/>
        <v/>
      </c>
      <c r="BV243" s="5" t="str">
        <f t="shared" ca="1" si="9585"/>
        <v/>
      </c>
      <c r="BW243" s="5" t="str">
        <f ca="1">IF($B243="","",'Hidden inputs'!$D$11*BN243+'Hidden inputs'!$E$11*BO243)</f>
        <v/>
      </c>
      <c r="BX243" s="11" t="str">
        <f t="shared" ca="1" si="9509"/>
        <v/>
      </c>
      <c r="BY243" s="9" t="str">
        <f t="shared" ca="1" si="9586"/>
        <v/>
      </c>
      <c r="BZ243" s="3" t="str">
        <f t="shared" ca="1" si="9587"/>
        <v/>
      </c>
      <c r="CA243" s="5" t="str" cm="1">
        <f t="array" aca="1" ref="CA243" ca="1">IF($B243="","",IF(BZ243=0,0,IF(DD_Payment="",0,IF(BZ243&lt;_xlfn.IFS(DD_Frequency="Monthly",1,DD_Frequency="Quarterly",IF(MONTH(BZ$2)=1,1,IF(MONTH(BZ$2)=4,1,IF(MONTH(BZ$2)=7,1,IF(MONTH(BZ$2)=10,1,0)))),DD_Frequency="Annually",IF(MONTH(BZ$2)=1,1,0))*DD_Payment,BZ243,_xlfn.IFS(DD_Frequency="Monthly",1,DD_Frequency="Quarterly",IF(MONTH(BZ$2)=1,1,IF(MONTH(BZ$2)=4,1,IF(MONTH(BZ$2)=7,1,IF(MONTH(BZ$2)=10,1,0)))),DD_Frequency="Annually",IF(MONTH(BZ$2)=1,1,0))*DD_Payment))))</f>
        <v/>
      </c>
      <c r="CB243" s="3" t="str">
        <f t="shared" ref="CB243" ca="1" si="11813">IF($B243="","",IF(BZ243&gt;CA243,(BZ243-CA243/2)*(rate_A*(CB$1/365)),0))</f>
        <v/>
      </c>
      <c r="CC243" s="3" t="str">
        <f t="shared" ca="1" si="9681"/>
        <v/>
      </c>
      <c r="CD243" s="3" t="str">
        <f t="shared" ref="CD243" ca="1" si="11814">IF($B243="","",BO243*(1+rate_A*CB$1/365))</f>
        <v/>
      </c>
      <c r="CE243" s="3" t="str">
        <f t="shared" ref="CE243" ca="1" si="11815">IF($B243="","",BP243*(1+rate_A*CB$1/365))</f>
        <v/>
      </c>
      <c r="CF243" s="3" t="str">
        <f t="shared" ref="CF243" ca="1" si="11816">IF($B243="","",BQ243*(1+rate_joint*CB$1/365))</f>
        <v/>
      </c>
      <c r="CG243" s="5" t="str">
        <f t="shared" ca="1" si="9685"/>
        <v/>
      </c>
      <c r="CH243" s="5" t="str" cm="1">
        <f t="array" aca="1" ref="CH243" ca="1">IF(CG243="","",_xlfn.IFS(CG243&lt;='Hidden inputs'!$C$15,CG243*'Hidden inputs'!$D$15,CG243&lt;='Hidden inputs'!$C$16,'Hidden inputs'!$C$15*'Hidden inputs'!$D$15+(CG243-'Hidden inputs'!$B$16)*'Hidden inputs'!$D$16,CG243&lt;='Hidden inputs'!$C$17,'Hidden inputs'!$C$15*'Hidden inputs'!$D$15+('Hidden inputs'!$C$16-'Hidden inputs'!$B$16)*'Hidden inputs'!$D$16+(CG243-'Hidden inputs'!$B$17)*'Hidden inputs'!$D$17,CG243&gt;'Hidden inputs'!$B$18,'Hidden inputs'!$C$15*'Hidden inputs'!$D$15+('Hidden inputs'!$C$16-'Hidden inputs'!$B$16)*'Hidden inputs'!$D$16+('Hidden inputs'!$C$17-'Hidden inputs'!$B$17)*'Hidden inputs'!$D$17+(CG243-'Hidden inputs'!$B$18)*'Hidden inputs'!$D$18))</f>
        <v/>
      </c>
      <c r="CI243" s="10" t="str">
        <f t="shared" ca="1" si="9686"/>
        <v/>
      </c>
      <c r="CJ243" s="5" t="str">
        <f t="shared" ca="1" si="9592"/>
        <v/>
      </c>
      <c r="CK243" s="5" t="str">
        <f t="shared" ca="1" si="9593"/>
        <v/>
      </c>
      <c r="CL243" s="5" t="str">
        <f ca="1">IF($B243="","",'Hidden inputs'!$D$11*CC243+'Hidden inputs'!$E$11*CD243)</f>
        <v/>
      </c>
      <c r="CM243" s="11" t="str">
        <f t="shared" ca="1" si="9514"/>
        <v/>
      </c>
      <c r="CN243" s="9" t="str">
        <f t="shared" ca="1" si="9594"/>
        <v/>
      </c>
      <c r="CO243" s="3" t="str">
        <f t="shared" ca="1" si="9595"/>
        <v/>
      </c>
      <c r="CP243" s="5" t="str" cm="1">
        <f t="array" aca="1" ref="CP243" ca="1">IF($B243="","",IF(CO243=0,0,IF(DD_Payment="",0,IF(CO243&lt;_xlfn.IFS(DD_Frequency="Monthly",1,DD_Frequency="Quarterly",IF(MONTH(CO$2)=1,1,IF(MONTH(CO$2)=4,1,IF(MONTH(CO$2)=7,1,IF(MONTH(CO$2)=10,1,0)))),DD_Frequency="Annually",IF(MONTH(CO$2)=1,1,0))*DD_Payment,CO243,_xlfn.IFS(DD_Frequency="Monthly",1,DD_Frequency="Quarterly",IF(MONTH(CO$2)=1,1,IF(MONTH(CO$2)=4,1,IF(MONTH(CO$2)=7,1,IF(MONTH(CO$2)=10,1,0)))),DD_Frequency="Annually",IF(MONTH(CO$2)=1,1,0))*DD_Payment))))</f>
        <v/>
      </c>
      <c r="CQ243" s="3" t="str">
        <f t="shared" ref="CQ243" ca="1" si="11817">IF($B243="","",IF(CO243&gt;CP243,(CO243-CP243/2)*(rate_A*(CQ$1/365)),0))</f>
        <v/>
      </c>
      <c r="CR243" s="3" t="str">
        <f t="shared" ca="1" si="9688"/>
        <v/>
      </c>
      <c r="CS243" s="3" t="str">
        <f t="shared" ref="CS243" ca="1" si="11818">IF($B243="","",CD243*(1+rate_A*CQ$1/365))</f>
        <v/>
      </c>
      <c r="CT243" s="3" t="str">
        <f t="shared" ref="CT243" ca="1" si="11819">IF($B243="","",CE243*(1+rate_A*CQ$1/365))</f>
        <v/>
      </c>
      <c r="CU243" s="3" t="str">
        <f t="shared" ref="CU243" ca="1" si="11820">IF($B243="","",CF243*(1+rate_joint*CQ$1/365))</f>
        <v/>
      </c>
      <c r="CV243" s="5" t="str">
        <f t="shared" ca="1" si="9692"/>
        <v/>
      </c>
      <c r="CW243" s="5" t="str" cm="1">
        <f t="array" aca="1" ref="CW243" ca="1">IF(CV243="","",_xlfn.IFS(CV243&lt;='Hidden inputs'!$C$15,CV243*'Hidden inputs'!$D$15,CV243&lt;='Hidden inputs'!$C$16,'Hidden inputs'!$C$15*'Hidden inputs'!$D$15+(CV243-'Hidden inputs'!$B$16)*'Hidden inputs'!$D$16,CV243&lt;='Hidden inputs'!$C$17,'Hidden inputs'!$C$15*'Hidden inputs'!$D$15+('Hidden inputs'!$C$16-'Hidden inputs'!$B$16)*'Hidden inputs'!$D$16+(CV243-'Hidden inputs'!$B$17)*'Hidden inputs'!$D$17,CV243&gt;'Hidden inputs'!$B$18,'Hidden inputs'!$C$15*'Hidden inputs'!$D$15+('Hidden inputs'!$C$16-'Hidden inputs'!$B$16)*'Hidden inputs'!$D$16+('Hidden inputs'!$C$17-'Hidden inputs'!$B$17)*'Hidden inputs'!$D$17+(CV243-'Hidden inputs'!$B$18)*'Hidden inputs'!$D$18))</f>
        <v/>
      </c>
      <c r="CX243" s="10" t="str">
        <f t="shared" ca="1" si="9693"/>
        <v/>
      </c>
      <c r="CY243" s="5" t="str">
        <f t="shared" ca="1" si="9600"/>
        <v/>
      </c>
      <c r="CZ243" s="5" t="str">
        <f t="shared" ca="1" si="9601"/>
        <v/>
      </c>
      <c r="DA243" s="5" t="str">
        <f ca="1">IF($B243="","",'Hidden inputs'!$D$11*CR243+'Hidden inputs'!$E$11*CS243)</f>
        <v/>
      </c>
      <c r="DB243" s="11" t="str">
        <f t="shared" ca="1" si="9519"/>
        <v/>
      </c>
      <c r="DC243" s="9" t="str">
        <f t="shared" ca="1" si="9602"/>
        <v/>
      </c>
      <c r="DD243" s="3" t="str">
        <f t="shared" ca="1" si="9603"/>
        <v/>
      </c>
      <c r="DE243" s="5" t="str" cm="1">
        <f t="array" aca="1" ref="DE243" ca="1">IF($B243="","",IF(DD243=0,0,IF(DD_Payment="",0,IF(DD243&lt;_xlfn.IFS(DD_Frequency="Monthly",1,DD_Frequency="Quarterly",IF(MONTH(DD$2)=1,1,IF(MONTH(DD$2)=4,1,IF(MONTH(DD$2)=7,1,IF(MONTH(DD$2)=10,1,0)))),DD_Frequency="Annually",IF(MONTH(DD$2)=1,1,0))*DD_Payment,DD243,_xlfn.IFS(DD_Frequency="Monthly",1,DD_Frequency="Quarterly",IF(MONTH(DD$2)=1,1,IF(MONTH(DD$2)=4,1,IF(MONTH(DD$2)=7,1,IF(MONTH(DD$2)=10,1,0)))),DD_Frequency="Annually",IF(MONTH(DD$2)=1,1,0))*DD_Payment))))</f>
        <v/>
      </c>
      <c r="DF243" s="3" t="str">
        <f t="shared" ref="DF243" ca="1" si="11821">IF($B243="","",IF(DD243&gt;DE243,(DD243-DE243/2)*(rate_A*(DF$1/365)),0))</f>
        <v/>
      </c>
      <c r="DG243" s="3" t="str">
        <f t="shared" ca="1" si="9695"/>
        <v/>
      </c>
      <c r="DH243" s="3" t="str">
        <f t="shared" ref="DH243" ca="1" si="11822">IF($B243="","",CS243*(1+rate_A*DF$1/365))</f>
        <v/>
      </c>
      <c r="DI243" s="3" t="str">
        <f t="shared" ref="DI243" ca="1" si="11823">IF($B243="","",CT243*(1+rate_A*DF$1/365))</f>
        <v/>
      </c>
      <c r="DJ243" s="3" t="str">
        <f t="shared" ref="DJ243" ca="1" si="11824">IF($B243="","",CU243*(1+rate_joint*DF$1/365))</f>
        <v/>
      </c>
      <c r="DK243" s="5" t="str">
        <f t="shared" ca="1" si="9699"/>
        <v/>
      </c>
      <c r="DL243" s="5" t="str" cm="1">
        <f t="array" aca="1" ref="DL243" ca="1">IF(DK243="","",_xlfn.IFS(DK243&lt;='Hidden inputs'!$C$15,DK243*'Hidden inputs'!$D$15,DK243&lt;='Hidden inputs'!$C$16,'Hidden inputs'!$C$15*'Hidden inputs'!$D$15+(DK243-'Hidden inputs'!$B$16)*'Hidden inputs'!$D$16,DK243&lt;='Hidden inputs'!$C$17,'Hidden inputs'!$C$15*'Hidden inputs'!$D$15+('Hidden inputs'!$C$16-'Hidden inputs'!$B$16)*'Hidden inputs'!$D$16+(DK243-'Hidden inputs'!$B$17)*'Hidden inputs'!$D$17,DK243&gt;'Hidden inputs'!$B$18,'Hidden inputs'!$C$15*'Hidden inputs'!$D$15+('Hidden inputs'!$C$16-'Hidden inputs'!$B$16)*'Hidden inputs'!$D$16+('Hidden inputs'!$C$17-'Hidden inputs'!$B$17)*'Hidden inputs'!$D$17+(DK243-'Hidden inputs'!$B$18)*'Hidden inputs'!$D$18))</f>
        <v/>
      </c>
      <c r="DM243" s="10" t="str">
        <f t="shared" ca="1" si="9700"/>
        <v/>
      </c>
      <c r="DN243" s="5" t="str">
        <f t="shared" ca="1" si="9608"/>
        <v/>
      </c>
      <c r="DO243" s="5" t="str">
        <f t="shared" ca="1" si="9609"/>
        <v/>
      </c>
      <c r="DP243" s="5" t="str">
        <f ca="1">IF($B243="","",'Hidden inputs'!$D$11*DG243+'Hidden inputs'!$E$11*DH243)</f>
        <v/>
      </c>
      <c r="DQ243" s="11" t="str">
        <f t="shared" ca="1" si="9524"/>
        <v/>
      </c>
      <c r="DR243" s="9" t="str">
        <f t="shared" ca="1" si="9610"/>
        <v/>
      </c>
      <c r="DS243" s="3" t="str">
        <f t="shared" ca="1" si="9611"/>
        <v/>
      </c>
      <c r="DT243" s="5" t="str" cm="1">
        <f t="array" aca="1" ref="DT243" ca="1">IF($B243="","",IF(DS243=0,0,IF(DD_Payment="",0,IF(DS243&lt;_xlfn.IFS(DD_Frequency="Monthly",1,DD_Frequency="Quarterly",IF(MONTH(DS$2)=1,1,IF(MONTH(DS$2)=4,1,IF(MONTH(DS$2)=7,1,IF(MONTH(DS$2)=10,1,0)))),DD_Frequency="Annually",IF(MONTH(DS$2)=1,1,0))*DD_Payment,DS243,_xlfn.IFS(DD_Frequency="Monthly",1,DD_Frequency="Quarterly",IF(MONTH(DS$2)=1,1,IF(MONTH(DS$2)=4,1,IF(MONTH(DS$2)=7,1,IF(MONTH(DS$2)=10,1,0)))),DD_Frequency="Annually",IF(MONTH(DS$2)=1,1,0))*DD_Payment))))</f>
        <v/>
      </c>
      <c r="DU243" s="3" t="str">
        <f t="shared" ref="DU243" ca="1" si="11825">IF($B243="","",IF(DS243&gt;DT243,(DS243-DT243/2)*(rate_A*(DU$1/365)),0))</f>
        <v/>
      </c>
      <c r="DV243" s="3" t="str">
        <f t="shared" ca="1" si="9702"/>
        <v/>
      </c>
      <c r="DW243" s="3" t="str">
        <f t="shared" ref="DW243" ca="1" si="11826">IF($B243="","",DH243*(1+rate_A*DU$1/365))</f>
        <v/>
      </c>
      <c r="DX243" s="3" t="str">
        <f t="shared" ref="DX243" ca="1" si="11827">IF($B243="","",DI243*(1+rate_A*DU$1/365))</f>
        <v/>
      </c>
      <c r="DY243" s="3" t="str">
        <f t="shared" ref="DY243" ca="1" si="11828">IF($B243="","",DJ243*(1+rate_joint*DU$1/365))</f>
        <v/>
      </c>
      <c r="DZ243" s="5" t="str">
        <f t="shared" ca="1" si="9706"/>
        <v/>
      </c>
      <c r="EA243" s="5" t="str" cm="1">
        <f t="array" aca="1" ref="EA243" ca="1">IF(DZ243="","",_xlfn.IFS(DZ243&lt;='Hidden inputs'!$C$15,DZ243*'Hidden inputs'!$D$15,DZ243&lt;='Hidden inputs'!$C$16,'Hidden inputs'!$C$15*'Hidden inputs'!$D$15+(DZ243-'Hidden inputs'!$B$16)*'Hidden inputs'!$D$16,DZ243&lt;='Hidden inputs'!$C$17,'Hidden inputs'!$C$15*'Hidden inputs'!$D$15+('Hidden inputs'!$C$16-'Hidden inputs'!$B$16)*'Hidden inputs'!$D$16+(DZ243-'Hidden inputs'!$B$17)*'Hidden inputs'!$D$17,DZ243&gt;'Hidden inputs'!$B$18,'Hidden inputs'!$C$15*'Hidden inputs'!$D$15+('Hidden inputs'!$C$16-'Hidden inputs'!$B$16)*'Hidden inputs'!$D$16+('Hidden inputs'!$C$17-'Hidden inputs'!$B$17)*'Hidden inputs'!$D$17+(DZ243-'Hidden inputs'!$B$18)*'Hidden inputs'!$D$18))</f>
        <v/>
      </c>
      <c r="EB243" s="10" t="str">
        <f t="shared" ca="1" si="9707"/>
        <v/>
      </c>
      <c r="EC243" s="5" t="str">
        <f t="shared" ca="1" si="9616"/>
        <v/>
      </c>
      <c r="ED243" s="5" t="str">
        <f t="shared" ca="1" si="9617"/>
        <v/>
      </c>
      <c r="EE243" s="5" t="str">
        <f ca="1">IF($B243="","",'Hidden inputs'!$D$11*DV243+'Hidden inputs'!$E$11*DW243)</f>
        <v/>
      </c>
      <c r="EF243" s="11" t="str">
        <f t="shared" ca="1" si="9529"/>
        <v/>
      </c>
      <c r="EG243" s="9" t="str">
        <f t="shared" ca="1" si="9618"/>
        <v/>
      </c>
      <c r="EH243" s="3" t="str">
        <f t="shared" ca="1" si="9619"/>
        <v/>
      </c>
      <c r="EI243" s="5" t="str" cm="1">
        <f t="array" aca="1" ref="EI243" ca="1">IF($B243="","",IF(EH243=0,0,IF(DD_Payment="",0,IF(EH243&lt;_xlfn.IFS(DD_Frequency="Monthly",1,DD_Frequency="Quarterly",IF(MONTH(EH$2)=1,1,IF(MONTH(EH$2)=4,1,IF(MONTH(EH$2)=7,1,IF(MONTH(EH$2)=10,1,0)))),DD_Frequency="Annually",IF(MONTH(EH$2)=1,1,0))*DD_Payment,EH243,_xlfn.IFS(DD_Frequency="Monthly",1,DD_Frequency="Quarterly",IF(MONTH(EH$2)=1,1,IF(MONTH(EH$2)=4,1,IF(MONTH(EH$2)=7,1,IF(MONTH(EH$2)=10,1,0)))),DD_Frequency="Annually",IF(MONTH(EH$2)=1,1,0))*DD_Payment))))</f>
        <v/>
      </c>
      <c r="EJ243" s="3" t="str">
        <f t="shared" ref="EJ243" ca="1" si="11829">IF($B243="","",IF(EH243&gt;EI243,(EH243-EI243/2)*(rate_A*(EJ$1/365)),0))</f>
        <v/>
      </c>
      <c r="EK243" s="3" t="str">
        <f t="shared" ca="1" si="9709"/>
        <v/>
      </c>
      <c r="EL243" s="3" t="str">
        <f t="shared" ref="EL243" ca="1" si="11830">IF($B243="","",DW243*(1+rate_A*EJ$1/365))</f>
        <v/>
      </c>
      <c r="EM243" s="3" t="str">
        <f t="shared" ref="EM243" ca="1" si="11831">IF($B243="","",DX243*(1+rate_A*EJ$1/365))</f>
        <v/>
      </c>
      <c r="EN243" s="3" t="str">
        <f t="shared" ref="EN243" ca="1" si="11832">IF($B243="","",DY243*(1+rate_joint*EJ$1/365))</f>
        <v/>
      </c>
      <c r="EO243" s="5" t="str">
        <f t="shared" ca="1" si="9713"/>
        <v/>
      </c>
      <c r="EP243" s="5" t="str" cm="1">
        <f t="array" aca="1" ref="EP243" ca="1">IF(EO243="","",_xlfn.IFS(EO243&lt;='Hidden inputs'!$C$15,EO243*'Hidden inputs'!$D$15,EO243&lt;='Hidden inputs'!$C$16,'Hidden inputs'!$C$15*'Hidden inputs'!$D$15+(EO243-'Hidden inputs'!$B$16)*'Hidden inputs'!$D$16,EO243&lt;='Hidden inputs'!$C$17,'Hidden inputs'!$C$15*'Hidden inputs'!$D$15+('Hidden inputs'!$C$16-'Hidden inputs'!$B$16)*'Hidden inputs'!$D$16+(EO243-'Hidden inputs'!$B$17)*'Hidden inputs'!$D$17,EO243&gt;'Hidden inputs'!$B$18,'Hidden inputs'!$C$15*'Hidden inputs'!$D$15+('Hidden inputs'!$C$16-'Hidden inputs'!$B$16)*'Hidden inputs'!$D$16+('Hidden inputs'!$C$17-'Hidden inputs'!$B$17)*'Hidden inputs'!$D$17+(EO243-'Hidden inputs'!$B$18)*'Hidden inputs'!$D$18))</f>
        <v/>
      </c>
      <c r="EQ243" s="10" t="str">
        <f t="shared" ca="1" si="9714"/>
        <v/>
      </c>
      <c r="ER243" s="5" t="str">
        <f t="shared" ca="1" si="9624"/>
        <v/>
      </c>
      <c r="ES243" s="5" t="str">
        <f t="shared" ca="1" si="9625"/>
        <v/>
      </c>
      <c r="ET243" s="5" t="str">
        <f ca="1">IF($B243="","",'Hidden inputs'!$D$11*EK243+'Hidden inputs'!$E$11*EL243)</f>
        <v/>
      </c>
      <c r="EU243" s="11" t="str">
        <f t="shared" ca="1" si="9534"/>
        <v/>
      </c>
      <c r="EV243" s="9" t="str">
        <f t="shared" ca="1" si="9626"/>
        <v/>
      </c>
      <c r="EW243" s="3" t="str">
        <f t="shared" ca="1" si="9627"/>
        <v/>
      </c>
      <c r="EX243" s="5" t="str" cm="1">
        <f t="array" aca="1" ref="EX243" ca="1">IF($B243="","",IF(EW243=0,0,IF(DD_Payment="",0,IF(EW243&lt;_xlfn.IFS(DD_Frequency="Monthly",1,DD_Frequency="Quarterly",IF(MONTH(EW$2)=1,1,IF(MONTH(EW$2)=4,1,IF(MONTH(EW$2)=7,1,IF(MONTH(EW$2)=10,1,0)))),DD_Frequency="Annually",IF(MONTH(EW$2)=1,1,0))*DD_Payment,EW243,_xlfn.IFS(DD_Frequency="Monthly",1,DD_Frequency="Quarterly",IF(MONTH(EW$2)=1,1,IF(MONTH(EW$2)=4,1,IF(MONTH(EW$2)=7,1,IF(MONTH(EW$2)=10,1,0)))),DD_Frequency="Annually",IF(MONTH(EW$2)=1,1,0))*DD_Payment))))</f>
        <v/>
      </c>
      <c r="EY243" s="3" t="str">
        <f t="shared" ref="EY243" ca="1" si="11833">IF($B243="","",IF(EW243&gt;EX243,(EW243-EX243/2)*(rate_A*(EY$1/365)),0))</f>
        <v/>
      </c>
      <c r="EZ243" s="3" t="str">
        <f t="shared" ca="1" si="9716"/>
        <v/>
      </c>
      <c r="FA243" s="3" t="str">
        <f t="shared" ref="FA243" ca="1" si="11834">IF($B243="","",EL243*(1+rate_A*EY$1/365))</f>
        <v/>
      </c>
      <c r="FB243" s="3" t="str">
        <f t="shared" ref="FB243" ca="1" si="11835">IF($B243="","",EM243*(1+rate_A*EY$1/365))</f>
        <v/>
      </c>
      <c r="FC243" s="3" t="str">
        <f t="shared" ref="FC243" ca="1" si="11836">IF($B243="","",EN243*(1+rate_joint*EY$1/365))</f>
        <v/>
      </c>
      <c r="FD243" s="5" t="str">
        <f t="shared" ca="1" si="9720"/>
        <v/>
      </c>
      <c r="FE243" s="5" t="str" cm="1">
        <f t="array" aca="1" ref="FE243" ca="1">IF(FD243="","",_xlfn.IFS(FD243&lt;='Hidden inputs'!$C$15,FD243*'Hidden inputs'!$D$15,FD243&lt;='Hidden inputs'!$C$16,'Hidden inputs'!$C$15*'Hidden inputs'!$D$15+(FD243-'Hidden inputs'!$B$16)*'Hidden inputs'!$D$16,FD243&lt;='Hidden inputs'!$C$17,'Hidden inputs'!$C$15*'Hidden inputs'!$D$15+('Hidden inputs'!$C$16-'Hidden inputs'!$B$16)*'Hidden inputs'!$D$16+(FD243-'Hidden inputs'!$B$17)*'Hidden inputs'!$D$17,FD243&gt;'Hidden inputs'!$B$18,'Hidden inputs'!$C$15*'Hidden inputs'!$D$15+('Hidden inputs'!$C$16-'Hidden inputs'!$B$16)*'Hidden inputs'!$D$16+('Hidden inputs'!$C$17-'Hidden inputs'!$B$17)*'Hidden inputs'!$D$17+(FD243-'Hidden inputs'!$B$18)*'Hidden inputs'!$D$18))</f>
        <v/>
      </c>
      <c r="FF243" s="10" t="str">
        <f t="shared" ca="1" si="9721"/>
        <v/>
      </c>
      <c r="FG243" s="5" t="str">
        <f t="shared" ca="1" si="9632"/>
        <v/>
      </c>
      <c r="FH243" s="5" t="str">
        <f t="shared" ca="1" si="9633"/>
        <v/>
      </c>
      <c r="FI243" s="5" t="str">
        <f ca="1">IF($B243="","",'Hidden inputs'!$D$11*EZ243+'Hidden inputs'!$E$11*FA243)</f>
        <v/>
      </c>
      <c r="FJ243" s="11" t="str">
        <f t="shared" ca="1" si="9539"/>
        <v/>
      </c>
      <c r="FK243" s="9" t="str">
        <f t="shared" ca="1" si="9634"/>
        <v/>
      </c>
      <c r="FL243" s="3" t="str">
        <f t="shared" ca="1" si="9635"/>
        <v/>
      </c>
      <c r="FM243" s="5" t="str" cm="1">
        <f t="array" aca="1" ref="FM243" ca="1">IF($B243="","",IF(FL243=0,0,IF(DD_Payment="",0,IF(FL243&lt;_xlfn.IFS(DD_Frequency="Monthly",1,DD_Frequency="Quarterly",IF(MONTH(FL$2)=1,1,IF(MONTH(FL$2)=4,1,IF(MONTH(FL$2)=7,1,IF(MONTH(FL$2)=10,1,0)))),DD_Frequency="Annually",IF(MONTH(FL$2)=1,1,0))*DD_Payment,FL243,_xlfn.IFS(DD_Frequency="Monthly",1,DD_Frequency="Quarterly",IF(MONTH(FL$2)=1,1,IF(MONTH(FL$2)=4,1,IF(MONTH(FL$2)=7,1,IF(MONTH(FL$2)=10,1,0)))),DD_Frequency="Annually",IF(MONTH(FL$2)=1,1,0))*DD_Payment))))</f>
        <v/>
      </c>
      <c r="FN243" s="3" t="str">
        <f t="shared" ref="FN243" ca="1" si="11837">IF($B243="","",IF(FL243&gt;FM243,(FL243-FM243/2)*(rate_A*(FN$1/365)),0))</f>
        <v/>
      </c>
      <c r="FO243" s="3" t="str">
        <f t="shared" ca="1" si="9723"/>
        <v/>
      </c>
      <c r="FP243" s="3" t="str">
        <f t="shared" ref="FP243" ca="1" si="11838">IF($B243="","",FA243*(1+rate_A*FN$1/365))</f>
        <v/>
      </c>
      <c r="FQ243" s="3" t="str">
        <f t="shared" ref="FQ243" ca="1" si="11839">IF($B243="","",FB243*(1+rate_A*FN$1/365))</f>
        <v/>
      </c>
      <c r="FR243" s="3" t="str">
        <f t="shared" ref="FR243" ca="1" si="11840">IF($B243="","",FC243*(1+rate_joint*FN$1/365))</f>
        <v/>
      </c>
      <c r="FS243" s="5" t="str">
        <f t="shared" ca="1" si="9727"/>
        <v/>
      </c>
      <c r="FT243" s="5" t="str" cm="1">
        <f t="array" aca="1" ref="FT243" ca="1">IF(FS243="","",_xlfn.IFS(FS243&lt;='Hidden inputs'!$C$15,FS243*'Hidden inputs'!$D$15,FS243&lt;='Hidden inputs'!$C$16,'Hidden inputs'!$C$15*'Hidden inputs'!$D$15+(FS243-'Hidden inputs'!$B$16)*'Hidden inputs'!$D$16,FS243&lt;='Hidden inputs'!$C$17,'Hidden inputs'!$C$15*'Hidden inputs'!$D$15+('Hidden inputs'!$C$16-'Hidden inputs'!$B$16)*'Hidden inputs'!$D$16+(FS243-'Hidden inputs'!$B$17)*'Hidden inputs'!$D$17,FS243&gt;'Hidden inputs'!$B$18,'Hidden inputs'!$C$15*'Hidden inputs'!$D$15+('Hidden inputs'!$C$16-'Hidden inputs'!$B$16)*'Hidden inputs'!$D$16+('Hidden inputs'!$C$17-'Hidden inputs'!$B$17)*'Hidden inputs'!$D$17+(FS243-'Hidden inputs'!$B$18)*'Hidden inputs'!$D$18))</f>
        <v/>
      </c>
      <c r="FU243" s="10" t="str">
        <f t="shared" ca="1" si="9728"/>
        <v/>
      </c>
      <c r="FV243" s="5" t="str">
        <f t="shared" ca="1" si="9640"/>
        <v/>
      </c>
      <c r="FW243" s="5" t="str">
        <f t="shared" ca="1" si="9641"/>
        <v/>
      </c>
      <c r="FX243" s="5" t="str">
        <f ca="1">IF($B243="","",'Hidden inputs'!$D$11*FO243+'Hidden inputs'!$E$11*FP243)</f>
        <v/>
      </c>
      <c r="FY243" s="11" t="str">
        <f t="shared" ca="1" si="9544"/>
        <v/>
      </c>
      <c r="FZ243" s="9" t="str">
        <f t="shared" ca="1" si="9642"/>
        <v/>
      </c>
      <c r="GA243" s="5" t="str">
        <f t="shared" ca="1" si="9643"/>
        <v/>
      </c>
      <c r="GB243" s="5" t="str">
        <f t="shared" ca="1" si="9644"/>
        <v/>
      </c>
      <c r="GC243" s="5" t="str">
        <f t="shared" ca="1" si="9545"/>
        <v/>
      </c>
      <c r="GD243" s="5" t="str">
        <f t="shared" ca="1" si="9546"/>
        <v/>
      </c>
    </row>
    <row r="244" spans="1:186" x14ac:dyDescent="0.35">
      <c r="A244" s="2"/>
      <c r="B244" s="6" t="str">
        <f t="shared" ca="1" si="9547"/>
        <v/>
      </c>
      <c r="C244" s="5" t="str">
        <f t="shared" ca="1" si="9645"/>
        <v/>
      </c>
      <c r="D244" s="5" t="str" cm="1">
        <f t="array" aca="1" ref="D244" ca="1">IF($B244="","",IF(C244=0,0,IF(DD_Payment="",0,IF(C244&lt;_xlfn.IFS(DD_Frequency="Monthly",1,DD_Frequency="Quarterly",IF(MONTH(C$2)=1,1,IF(MONTH(C$2)=4,1,IF(MONTH(C$2)=7,1,IF(MONTH(C$2)=10,1,0)))),DD_Frequency="Annually",IF(MONTH(C$2)=1,1,0))*DD_Payment,C244,_xlfn.IFS(DD_Frequency="Monthly",1,DD_Frequency="Quarterly",IF(MONTH(C$2)=1,1,IF(MONTH(C$2)=4,1,IF(MONTH(C$2)=7,1,IF(MONTH(C$2)=10,1,0)))),DD_Frequency="Annually",IF(MONTH(C$2)=1,1,0))*DD_Payment))))</f>
        <v/>
      </c>
      <c r="E244" s="5" t="str">
        <f t="shared" ref="E244" ca="1" si="11841">IF(B244="","",IF(C244&gt;D244,(C244-D244/2)*(rate_A*(E$1/365)),0))</f>
        <v/>
      </c>
      <c r="F244" s="5" t="str">
        <f t="shared" ca="1" si="9549"/>
        <v/>
      </c>
      <c r="G244" s="5" t="str">
        <f t="shared" ref="G244" ca="1" si="11842">IF(B244="","",G243*(1+rate_A*E$1/365))</f>
        <v/>
      </c>
      <c r="H244" s="5" t="str">
        <f t="shared" ref="H244" ca="1" si="11843">IF(B244="","",H243*(1+rate_A*E$1/365))</f>
        <v/>
      </c>
      <c r="I244" s="5" t="str">
        <f t="shared" ref="I244" ca="1" si="11844">IF(B244="","",I243*(1+rate_joint*E$1/365))</f>
        <v/>
      </c>
      <c r="J244" s="5" t="str">
        <f t="shared" ca="1" si="9650"/>
        <v/>
      </c>
      <c r="K244" s="5" t="str" cm="1">
        <f t="array" aca="1" ref="K244" ca="1">IF(J244="","",_xlfn.IFS(J244&lt;='Hidden inputs'!$C$15,J244*'Hidden inputs'!$D$15,J244&lt;='Hidden inputs'!$C$16,'Hidden inputs'!$C$15*'Hidden inputs'!$D$15+(J244-'Hidden inputs'!$B$16)*'Hidden inputs'!$D$16,J244&lt;='Hidden inputs'!$C$17,'Hidden inputs'!$C$15*'Hidden inputs'!$D$15+('Hidden inputs'!$C$16-'Hidden inputs'!$B$16)*'Hidden inputs'!$D$16+(J244-'Hidden inputs'!$B$17)*'Hidden inputs'!$D$17,J244&gt;'Hidden inputs'!$B$18,'Hidden inputs'!$C$15*'Hidden inputs'!$D$15+('Hidden inputs'!$C$16-'Hidden inputs'!$B$16)*'Hidden inputs'!$D$16+('Hidden inputs'!$C$17-'Hidden inputs'!$B$17)*'Hidden inputs'!$D$17+(J244-'Hidden inputs'!$B$18)*'Hidden inputs'!$D$18))</f>
        <v/>
      </c>
      <c r="L244" s="11" t="str">
        <f t="shared" ca="1" si="9651"/>
        <v/>
      </c>
      <c r="M244" s="5" t="str">
        <f t="shared" ca="1" si="9553"/>
        <v/>
      </c>
      <c r="N244" s="5" t="str">
        <f t="shared" ca="1" si="9554"/>
        <v/>
      </c>
      <c r="O244" s="5" t="str">
        <f ca="1">IF(B244="","",'Hidden inputs'!$D$11*F244+'Hidden inputs'!$E$11*G244)</f>
        <v/>
      </c>
      <c r="P244" s="11" t="str">
        <f t="shared" ca="1" si="9488"/>
        <v/>
      </c>
      <c r="Q244" s="20" t="str">
        <f t="shared" ca="1" si="9489"/>
        <v/>
      </c>
      <c r="R244" s="3" t="str">
        <f t="shared" ca="1" si="9555"/>
        <v/>
      </c>
      <c r="S244" s="5" t="str" cm="1">
        <f t="array" aca="1" ref="S244" ca="1">IF($B244="","",IF(R244=0,0,IF(DD_Payment="",0,IF(R244&lt;_xlfn.IFS(DD_Frequency="Monthly",1,DD_Frequency="Quarterly",IF(MONTH(R$2)=1,1,IF(MONTH(R$2)=4,1,IF(MONTH(R$2)=7,1,IF(MONTH(R$2)=10,1,0)))),DD_Frequency="Annually",IF(MONTH(R$2)=1,1,0))*DD_Payment,R244,_xlfn.IFS(DD_Frequency="Monthly",1,DD_Frequency="Quarterly",IF(MONTH(R$2)=1,1,IF(MONTH(R$2)=4,1,IF(MONTH(R$2)=7,1,IF(MONTH(R$2)=10,1,0)))),DD_Frequency="Annually",IF(MONTH(R$2)=1,1,0))*DD_Payment))))</f>
        <v/>
      </c>
      <c r="T244" s="3" t="str">
        <f t="shared" ref="T244" ca="1" si="11845">IF(B244="","",IF(R244&gt;S244,(R244-S244/2)*(rate_A*((T$1+A244)/365)),0))</f>
        <v/>
      </c>
      <c r="U244" s="3" t="str">
        <f t="shared" ca="1" si="9557"/>
        <v/>
      </c>
      <c r="V244" s="3" t="str">
        <f t="shared" ref="V244" ca="1" si="11846">IF(B244="","",G244*(1+rate_A*(T$1+A244)/365))</f>
        <v/>
      </c>
      <c r="W244" s="3" t="str">
        <f t="shared" ref="W244" ca="1" si="11847">IF(B244="","",H244*(1+rate_A*(T$1+A244)/365))</f>
        <v/>
      </c>
      <c r="X244" s="3" t="str">
        <f t="shared" ref="X244" ca="1" si="11848">IF(B244="","",I244*(1+rate_joint*(T$1+A244)/365))</f>
        <v/>
      </c>
      <c r="Y244" s="5" t="str">
        <f t="shared" ca="1" si="9656"/>
        <v/>
      </c>
      <c r="Z244" s="5" t="str" cm="1">
        <f t="array" aca="1" ref="Z244" ca="1">IF(Y244="","",_xlfn.IFS(Y244&lt;='Hidden inputs'!$C$15,Y244*'Hidden inputs'!$D$15,Y244&lt;='Hidden inputs'!$C$16,'Hidden inputs'!$C$15*'Hidden inputs'!$D$15+(Y244-'Hidden inputs'!$B$16)*'Hidden inputs'!$D$16,Y244&lt;='Hidden inputs'!$C$17,'Hidden inputs'!$C$15*'Hidden inputs'!$D$15+('Hidden inputs'!$C$16-'Hidden inputs'!$B$16)*'Hidden inputs'!$D$16+(Y244-'Hidden inputs'!$B$17)*'Hidden inputs'!$D$17,Y244&gt;'Hidden inputs'!$B$18,'Hidden inputs'!$C$15*'Hidden inputs'!$D$15+('Hidden inputs'!$C$16-'Hidden inputs'!$B$16)*'Hidden inputs'!$D$16+('Hidden inputs'!$C$17-'Hidden inputs'!$B$17)*'Hidden inputs'!$D$17+(Y244-'Hidden inputs'!$B$18)*'Hidden inputs'!$D$18))</f>
        <v/>
      </c>
      <c r="AA244" s="10" t="str">
        <f t="shared" ca="1" si="9657"/>
        <v/>
      </c>
      <c r="AB244" s="5" t="str">
        <f t="shared" ca="1" si="9561"/>
        <v/>
      </c>
      <c r="AC244" s="5" t="str">
        <f t="shared" ca="1" si="9658"/>
        <v/>
      </c>
      <c r="AD244" s="5" t="str">
        <f ca="1">IF(B244="","",'Hidden inputs'!$D$11*U244+'Hidden inputs'!$E$11*V244)</f>
        <v/>
      </c>
      <c r="AE244" s="11" t="str">
        <f t="shared" ca="1" si="9494"/>
        <v/>
      </c>
      <c r="AF244" s="9" t="str">
        <f t="shared" ca="1" si="9562"/>
        <v/>
      </c>
      <c r="AG244" s="3" t="str">
        <f t="shared" ca="1" si="9563"/>
        <v/>
      </c>
      <c r="AH244" s="5" t="str" cm="1">
        <f t="array" aca="1" ref="AH244" ca="1">IF($B244="","",IF(AG244=0,0,IF(DD_Payment="",0,IF(AG244&lt;_xlfn.IFS(DD_Frequency="Monthly",1,DD_Frequency="Quarterly",IF(MONTH(AG$2)=1,1,IF(MONTH(AG$2)=4,1,IF(MONTH(AG$2)=7,1,IF(MONTH(AG$2)=10,1,0)))),DD_Frequency="Annually",IF(MONTH(AG$2)=1,1,0))*DD_Payment,AG244,_xlfn.IFS(DD_Frequency="Monthly",1,DD_Frequency="Quarterly",IF(MONTH(AG$2)=1,1,IF(MONTH(AG$2)=4,1,IF(MONTH(AG$2)=7,1,IF(MONTH(AG$2)=10,1,0)))),DD_Frequency="Annually",IF(MONTH(AG$2)=1,1,0))*DD_Payment))))</f>
        <v/>
      </c>
      <c r="AI244" s="3" t="str">
        <f t="shared" ref="AI244" ca="1" si="11849">IF($B244="","",IF(AG244&gt;AH244,(AG244-AH244/2)*(rate_A*(AI$1/365)),0))</f>
        <v/>
      </c>
      <c r="AJ244" s="3" t="str">
        <f t="shared" ca="1" si="9660"/>
        <v/>
      </c>
      <c r="AK244" s="3" t="str">
        <f t="shared" ref="AK244" ca="1" si="11850">IF($B244="","",V244*(1+rate_A*AI$1/365))</f>
        <v/>
      </c>
      <c r="AL244" s="3" t="str">
        <f t="shared" ref="AL244" ca="1" si="11851">IF($B244="","",W244*(1+rate_A*AI$1/365))</f>
        <v/>
      </c>
      <c r="AM244" s="3" t="str">
        <f t="shared" ref="AM244" ca="1" si="11852">IF($B244="","",X244*(1+rate_joint*AI$1/365))</f>
        <v/>
      </c>
      <c r="AN244" s="5" t="str">
        <f t="shared" ca="1" si="9664"/>
        <v/>
      </c>
      <c r="AO244" s="5" t="str" cm="1">
        <f t="array" aca="1" ref="AO244" ca="1">IF(AN244="","",_xlfn.IFS(AN244&lt;='Hidden inputs'!$C$15,AN244*'Hidden inputs'!$D$15,AN244&lt;='Hidden inputs'!$C$16,'Hidden inputs'!$C$15*'Hidden inputs'!$D$15+(AN244-'Hidden inputs'!$B$16)*'Hidden inputs'!$D$16,AN244&lt;='Hidden inputs'!$C$17,'Hidden inputs'!$C$15*'Hidden inputs'!$D$15+('Hidden inputs'!$C$16-'Hidden inputs'!$B$16)*'Hidden inputs'!$D$16+(AN244-'Hidden inputs'!$B$17)*'Hidden inputs'!$D$17,AN244&gt;'Hidden inputs'!$B$18,'Hidden inputs'!$C$15*'Hidden inputs'!$D$15+('Hidden inputs'!$C$16-'Hidden inputs'!$B$16)*'Hidden inputs'!$D$16+('Hidden inputs'!$C$17-'Hidden inputs'!$B$17)*'Hidden inputs'!$D$17+(AN244-'Hidden inputs'!$B$18)*'Hidden inputs'!$D$18))</f>
        <v/>
      </c>
      <c r="AP244" s="10" t="str">
        <f t="shared" ca="1" si="9665"/>
        <v/>
      </c>
      <c r="AQ244" s="5" t="str">
        <f t="shared" ca="1" si="9568"/>
        <v/>
      </c>
      <c r="AR244" s="5" t="str">
        <f t="shared" ca="1" si="9569"/>
        <v/>
      </c>
      <c r="AS244" s="5" t="str">
        <f ca="1">IF($B244="","",'Hidden inputs'!$D$11*AJ244+'Hidden inputs'!$E$11*AK244)</f>
        <v/>
      </c>
      <c r="AT244" s="11" t="str">
        <f t="shared" ca="1" si="9499"/>
        <v/>
      </c>
      <c r="AU244" s="9" t="str">
        <f t="shared" ca="1" si="9570"/>
        <v/>
      </c>
      <c r="AV244" s="3" t="str">
        <f t="shared" ca="1" si="9571"/>
        <v/>
      </c>
      <c r="AW244" s="5" t="str" cm="1">
        <f t="array" aca="1" ref="AW244" ca="1">IF($B244="","",IF(AV244=0,0,IF(DD_Payment="",0,IF(AV244&lt;_xlfn.IFS(DD_Frequency="Monthly",1,DD_Frequency="Quarterly",IF(MONTH(AV$2)=1,1,IF(MONTH(AV$2)=4,1,IF(MONTH(AV$2)=7,1,IF(MONTH(AV$2)=10,1,0)))),DD_Frequency="Annually",IF(MONTH(AV$2)=1,1,0))*DD_Payment,AV244,_xlfn.IFS(DD_Frequency="Monthly",1,DD_Frequency="Quarterly",IF(MONTH(AV$2)=1,1,IF(MONTH(AV$2)=4,1,IF(MONTH(AV$2)=7,1,IF(MONTH(AV$2)=10,1,0)))),DD_Frequency="Annually",IF(MONTH(AV$2)=1,1,0))*DD_Payment))))</f>
        <v/>
      </c>
      <c r="AX244" s="3" t="str">
        <f t="shared" ref="AX244" ca="1" si="11853">IF($B244="","",IF(AV244&gt;AW244,(AV244-AW244/2)*(rate_A*(AX$1/365)),0))</f>
        <v/>
      </c>
      <c r="AY244" s="3" t="str">
        <f t="shared" ca="1" si="9667"/>
        <v/>
      </c>
      <c r="AZ244" s="3" t="str">
        <f t="shared" ref="AZ244" ca="1" si="11854">IF($B244="","",AK244*(1+rate_A*AX$1/365))</f>
        <v/>
      </c>
      <c r="BA244" s="3" t="str">
        <f t="shared" ref="BA244" ca="1" si="11855">IF($B244="","",AL244*(1+rate_A*AX$1/365))</f>
        <v/>
      </c>
      <c r="BB244" s="3" t="str">
        <f t="shared" ref="BB244" ca="1" si="11856">IF($B244="","",AM244*(1+rate_joint*AX$1/365))</f>
        <v/>
      </c>
      <c r="BC244" s="5" t="str">
        <f t="shared" ca="1" si="9671"/>
        <v/>
      </c>
      <c r="BD244" s="5" t="str" cm="1">
        <f t="array" aca="1" ref="BD244" ca="1">IF(BC244="","",_xlfn.IFS(BC244&lt;='Hidden inputs'!$C$15,BC244*'Hidden inputs'!$D$15,BC244&lt;='Hidden inputs'!$C$16,'Hidden inputs'!$C$15*'Hidden inputs'!$D$15+(BC244-'Hidden inputs'!$B$16)*'Hidden inputs'!$D$16,BC244&lt;='Hidden inputs'!$C$17,'Hidden inputs'!$C$15*'Hidden inputs'!$D$15+('Hidden inputs'!$C$16-'Hidden inputs'!$B$16)*'Hidden inputs'!$D$16+(BC244-'Hidden inputs'!$B$17)*'Hidden inputs'!$D$17,BC244&gt;'Hidden inputs'!$B$18,'Hidden inputs'!$C$15*'Hidden inputs'!$D$15+('Hidden inputs'!$C$16-'Hidden inputs'!$B$16)*'Hidden inputs'!$D$16+('Hidden inputs'!$C$17-'Hidden inputs'!$B$17)*'Hidden inputs'!$D$17+(BC244-'Hidden inputs'!$B$18)*'Hidden inputs'!$D$18))</f>
        <v/>
      </c>
      <c r="BE244" s="10" t="str">
        <f t="shared" ca="1" si="9672"/>
        <v/>
      </c>
      <c r="BF244" s="5" t="str">
        <f t="shared" ca="1" si="9576"/>
        <v/>
      </c>
      <c r="BG244" s="5" t="str">
        <f t="shared" ca="1" si="9577"/>
        <v/>
      </c>
      <c r="BH244" s="5" t="str">
        <f ca="1">IF($B244="","",'Hidden inputs'!$D$11*AY244+'Hidden inputs'!$E$11*AZ244)</f>
        <v/>
      </c>
      <c r="BI244" s="11" t="str">
        <f t="shared" ca="1" si="9504"/>
        <v/>
      </c>
      <c r="BJ244" s="9" t="str">
        <f t="shared" ca="1" si="9578"/>
        <v/>
      </c>
      <c r="BK244" s="3" t="str">
        <f t="shared" ca="1" si="9579"/>
        <v/>
      </c>
      <c r="BL244" s="5" t="str" cm="1">
        <f t="array" aca="1" ref="BL244" ca="1">IF($B244="","",IF(BK244=0,0,IF(DD_Payment="",0,IF(BK244&lt;_xlfn.IFS(DD_Frequency="Monthly",1,DD_Frequency="Quarterly",IF(MONTH(BK$2)=1,1,IF(MONTH(BK$2)=4,1,IF(MONTH(BK$2)=7,1,IF(MONTH(BK$2)=10,1,0)))),DD_Frequency="Annually",IF(MONTH(BK$2)=1,1,0))*DD_Payment,BK244,_xlfn.IFS(DD_Frequency="Monthly",1,DD_Frequency="Quarterly",IF(MONTH(BK$2)=1,1,IF(MONTH(BK$2)=4,1,IF(MONTH(BK$2)=7,1,IF(MONTH(BK$2)=10,1,0)))),DD_Frequency="Annually",IF(MONTH(BK$2)=1,1,0))*DD_Payment))))</f>
        <v/>
      </c>
      <c r="BM244" s="3" t="str">
        <f t="shared" ref="BM244" ca="1" si="11857">IF($B244="","",IF(BK244&gt;BL244,(BK244-BL244/2)*(rate_A*(BM$1/365)),0))</f>
        <v/>
      </c>
      <c r="BN244" s="3" t="str">
        <f t="shared" ca="1" si="9674"/>
        <v/>
      </c>
      <c r="BO244" s="3" t="str">
        <f t="shared" ref="BO244" ca="1" si="11858">IF($B244="","",AZ244*(1+rate_A*BM$1/365))</f>
        <v/>
      </c>
      <c r="BP244" s="3" t="str">
        <f t="shared" ref="BP244" ca="1" si="11859">IF($B244="","",BA244*(1+rate_A*BM$1/365))</f>
        <v/>
      </c>
      <c r="BQ244" s="3" t="str">
        <f t="shared" ref="BQ244" ca="1" si="11860">IF($B244="","",BB244*(1+rate_joint*BM$1/365))</f>
        <v/>
      </c>
      <c r="BR244" s="5" t="str">
        <f t="shared" ca="1" si="9678"/>
        <v/>
      </c>
      <c r="BS244" s="5" t="str" cm="1">
        <f t="array" aca="1" ref="BS244" ca="1">IF(BR244="","",_xlfn.IFS(BR244&lt;='Hidden inputs'!$C$15,BR244*'Hidden inputs'!$D$15,BR244&lt;='Hidden inputs'!$C$16,'Hidden inputs'!$C$15*'Hidden inputs'!$D$15+(BR244-'Hidden inputs'!$B$16)*'Hidden inputs'!$D$16,BR244&lt;='Hidden inputs'!$C$17,'Hidden inputs'!$C$15*'Hidden inputs'!$D$15+('Hidden inputs'!$C$16-'Hidden inputs'!$B$16)*'Hidden inputs'!$D$16+(BR244-'Hidden inputs'!$B$17)*'Hidden inputs'!$D$17,BR244&gt;'Hidden inputs'!$B$18,'Hidden inputs'!$C$15*'Hidden inputs'!$D$15+('Hidden inputs'!$C$16-'Hidden inputs'!$B$16)*'Hidden inputs'!$D$16+('Hidden inputs'!$C$17-'Hidden inputs'!$B$17)*'Hidden inputs'!$D$17+(BR244-'Hidden inputs'!$B$18)*'Hidden inputs'!$D$18))</f>
        <v/>
      </c>
      <c r="BT244" s="10" t="str">
        <f t="shared" ca="1" si="9679"/>
        <v/>
      </c>
      <c r="BU244" s="5" t="str">
        <f t="shared" ca="1" si="9584"/>
        <v/>
      </c>
      <c r="BV244" s="5" t="str">
        <f t="shared" ca="1" si="9585"/>
        <v/>
      </c>
      <c r="BW244" s="5" t="str">
        <f ca="1">IF($B244="","",'Hidden inputs'!$D$11*BN244+'Hidden inputs'!$E$11*BO244)</f>
        <v/>
      </c>
      <c r="BX244" s="11" t="str">
        <f t="shared" ca="1" si="9509"/>
        <v/>
      </c>
      <c r="BY244" s="9" t="str">
        <f t="shared" ca="1" si="9586"/>
        <v/>
      </c>
      <c r="BZ244" s="3" t="str">
        <f t="shared" ca="1" si="9587"/>
        <v/>
      </c>
      <c r="CA244" s="5" t="str" cm="1">
        <f t="array" aca="1" ref="CA244" ca="1">IF($B244="","",IF(BZ244=0,0,IF(DD_Payment="",0,IF(BZ244&lt;_xlfn.IFS(DD_Frequency="Monthly",1,DD_Frequency="Quarterly",IF(MONTH(BZ$2)=1,1,IF(MONTH(BZ$2)=4,1,IF(MONTH(BZ$2)=7,1,IF(MONTH(BZ$2)=10,1,0)))),DD_Frequency="Annually",IF(MONTH(BZ$2)=1,1,0))*DD_Payment,BZ244,_xlfn.IFS(DD_Frequency="Monthly",1,DD_Frequency="Quarterly",IF(MONTH(BZ$2)=1,1,IF(MONTH(BZ$2)=4,1,IF(MONTH(BZ$2)=7,1,IF(MONTH(BZ$2)=10,1,0)))),DD_Frequency="Annually",IF(MONTH(BZ$2)=1,1,0))*DD_Payment))))</f>
        <v/>
      </c>
      <c r="CB244" s="3" t="str">
        <f t="shared" ref="CB244" ca="1" si="11861">IF($B244="","",IF(BZ244&gt;CA244,(BZ244-CA244/2)*(rate_A*(CB$1/365)),0))</f>
        <v/>
      </c>
      <c r="CC244" s="3" t="str">
        <f t="shared" ca="1" si="9681"/>
        <v/>
      </c>
      <c r="CD244" s="3" t="str">
        <f t="shared" ref="CD244" ca="1" si="11862">IF($B244="","",BO244*(1+rate_A*CB$1/365))</f>
        <v/>
      </c>
      <c r="CE244" s="3" t="str">
        <f t="shared" ref="CE244" ca="1" si="11863">IF($B244="","",BP244*(1+rate_A*CB$1/365))</f>
        <v/>
      </c>
      <c r="CF244" s="3" t="str">
        <f t="shared" ref="CF244" ca="1" si="11864">IF($B244="","",BQ244*(1+rate_joint*CB$1/365))</f>
        <v/>
      </c>
      <c r="CG244" s="5" t="str">
        <f t="shared" ca="1" si="9685"/>
        <v/>
      </c>
      <c r="CH244" s="5" t="str" cm="1">
        <f t="array" aca="1" ref="CH244" ca="1">IF(CG244="","",_xlfn.IFS(CG244&lt;='Hidden inputs'!$C$15,CG244*'Hidden inputs'!$D$15,CG244&lt;='Hidden inputs'!$C$16,'Hidden inputs'!$C$15*'Hidden inputs'!$D$15+(CG244-'Hidden inputs'!$B$16)*'Hidden inputs'!$D$16,CG244&lt;='Hidden inputs'!$C$17,'Hidden inputs'!$C$15*'Hidden inputs'!$D$15+('Hidden inputs'!$C$16-'Hidden inputs'!$B$16)*'Hidden inputs'!$D$16+(CG244-'Hidden inputs'!$B$17)*'Hidden inputs'!$D$17,CG244&gt;'Hidden inputs'!$B$18,'Hidden inputs'!$C$15*'Hidden inputs'!$D$15+('Hidden inputs'!$C$16-'Hidden inputs'!$B$16)*'Hidden inputs'!$D$16+('Hidden inputs'!$C$17-'Hidden inputs'!$B$17)*'Hidden inputs'!$D$17+(CG244-'Hidden inputs'!$B$18)*'Hidden inputs'!$D$18))</f>
        <v/>
      </c>
      <c r="CI244" s="10" t="str">
        <f t="shared" ca="1" si="9686"/>
        <v/>
      </c>
      <c r="CJ244" s="5" t="str">
        <f t="shared" ca="1" si="9592"/>
        <v/>
      </c>
      <c r="CK244" s="5" t="str">
        <f t="shared" ca="1" si="9593"/>
        <v/>
      </c>
      <c r="CL244" s="5" t="str">
        <f ca="1">IF($B244="","",'Hidden inputs'!$D$11*CC244+'Hidden inputs'!$E$11*CD244)</f>
        <v/>
      </c>
      <c r="CM244" s="11" t="str">
        <f t="shared" ca="1" si="9514"/>
        <v/>
      </c>
      <c r="CN244" s="9" t="str">
        <f t="shared" ca="1" si="9594"/>
        <v/>
      </c>
      <c r="CO244" s="3" t="str">
        <f t="shared" ca="1" si="9595"/>
        <v/>
      </c>
      <c r="CP244" s="5" t="str" cm="1">
        <f t="array" aca="1" ref="CP244" ca="1">IF($B244="","",IF(CO244=0,0,IF(DD_Payment="",0,IF(CO244&lt;_xlfn.IFS(DD_Frequency="Monthly",1,DD_Frequency="Quarterly",IF(MONTH(CO$2)=1,1,IF(MONTH(CO$2)=4,1,IF(MONTH(CO$2)=7,1,IF(MONTH(CO$2)=10,1,0)))),DD_Frequency="Annually",IF(MONTH(CO$2)=1,1,0))*DD_Payment,CO244,_xlfn.IFS(DD_Frequency="Monthly",1,DD_Frequency="Quarterly",IF(MONTH(CO$2)=1,1,IF(MONTH(CO$2)=4,1,IF(MONTH(CO$2)=7,1,IF(MONTH(CO$2)=10,1,0)))),DD_Frequency="Annually",IF(MONTH(CO$2)=1,1,0))*DD_Payment))))</f>
        <v/>
      </c>
      <c r="CQ244" s="3" t="str">
        <f t="shared" ref="CQ244" ca="1" si="11865">IF($B244="","",IF(CO244&gt;CP244,(CO244-CP244/2)*(rate_A*(CQ$1/365)),0))</f>
        <v/>
      </c>
      <c r="CR244" s="3" t="str">
        <f t="shared" ca="1" si="9688"/>
        <v/>
      </c>
      <c r="CS244" s="3" t="str">
        <f t="shared" ref="CS244" ca="1" si="11866">IF($B244="","",CD244*(1+rate_A*CQ$1/365))</f>
        <v/>
      </c>
      <c r="CT244" s="3" t="str">
        <f t="shared" ref="CT244" ca="1" si="11867">IF($B244="","",CE244*(1+rate_A*CQ$1/365))</f>
        <v/>
      </c>
      <c r="CU244" s="3" t="str">
        <f t="shared" ref="CU244" ca="1" si="11868">IF($B244="","",CF244*(1+rate_joint*CQ$1/365))</f>
        <v/>
      </c>
      <c r="CV244" s="5" t="str">
        <f t="shared" ca="1" si="9692"/>
        <v/>
      </c>
      <c r="CW244" s="5" t="str" cm="1">
        <f t="array" aca="1" ref="CW244" ca="1">IF(CV244="","",_xlfn.IFS(CV244&lt;='Hidden inputs'!$C$15,CV244*'Hidden inputs'!$D$15,CV244&lt;='Hidden inputs'!$C$16,'Hidden inputs'!$C$15*'Hidden inputs'!$D$15+(CV244-'Hidden inputs'!$B$16)*'Hidden inputs'!$D$16,CV244&lt;='Hidden inputs'!$C$17,'Hidden inputs'!$C$15*'Hidden inputs'!$D$15+('Hidden inputs'!$C$16-'Hidden inputs'!$B$16)*'Hidden inputs'!$D$16+(CV244-'Hidden inputs'!$B$17)*'Hidden inputs'!$D$17,CV244&gt;'Hidden inputs'!$B$18,'Hidden inputs'!$C$15*'Hidden inputs'!$D$15+('Hidden inputs'!$C$16-'Hidden inputs'!$B$16)*'Hidden inputs'!$D$16+('Hidden inputs'!$C$17-'Hidden inputs'!$B$17)*'Hidden inputs'!$D$17+(CV244-'Hidden inputs'!$B$18)*'Hidden inputs'!$D$18))</f>
        <v/>
      </c>
      <c r="CX244" s="10" t="str">
        <f t="shared" ca="1" si="9693"/>
        <v/>
      </c>
      <c r="CY244" s="5" t="str">
        <f t="shared" ca="1" si="9600"/>
        <v/>
      </c>
      <c r="CZ244" s="5" t="str">
        <f t="shared" ca="1" si="9601"/>
        <v/>
      </c>
      <c r="DA244" s="5" t="str">
        <f ca="1">IF($B244="","",'Hidden inputs'!$D$11*CR244+'Hidden inputs'!$E$11*CS244)</f>
        <v/>
      </c>
      <c r="DB244" s="11" t="str">
        <f t="shared" ca="1" si="9519"/>
        <v/>
      </c>
      <c r="DC244" s="9" t="str">
        <f t="shared" ca="1" si="9602"/>
        <v/>
      </c>
      <c r="DD244" s="3" t="str">
        <f t="shared" ca="1" si="9603"/>
        <v/>
      </c>
      <c r="DE244" s="5" t="str" cm="1">
        <f t="array" aca="1" ref="DE244" ca="1">IF($B244="","",IF(DD244=0,0,IF(DD_Payment="",0,IF(DD244&lt;_xlfn.IFS(DD_Frequency="Monthly",1,DD_Frequency="Quarterly",IF(MONTH(DD$2)=1,1,IF(MONTH(DD$2)=4,1,IF(MONTH(DD$2)=7,1,IF(MONTH(DD$2)=10,1,0)))),DD_Frequency="Annually",IF(MONTH(DD$2)=1,1,0))*DD_Payment,DD244,_xlfn.IFS(DD_Frequency="Monthly",1,DD_Frequency="Quarterly",IF(MONTH(DD$2)=1,1,IF(MONTH(DD$2)=4,1,IF(MONTH(DD$2)=7,1,IF(MONTH(DD$2)=10,1,0)))),DD_Frequency="Annually",IF(MONTH(DD$2)=1,1,0))*DD_Payment))))</f>
        <v/>
      </c>
      <c r="DF244" s="3" t="str">
        <f t="shared" ref="DF244" ca="1" si="11869">IF($B244="","",IF(DD244&gt;DE244,(DD244-DE244/2)*(rate_A*(DF$1/365)),0))</f>
        <v/>
      </c>
      <c r="DG244" s="3" t="str">
        <f t="shared" ca="1" si="9695"/>
        <v/>
      </c>
      <c r="DH244" s="3" t="str">
        <f t="shared" ref="DH244" ca="1" si="11870">IF($B244="","",CS244*(1+rate_A*DF$1/365))</f>
        <v/>
      </c>
      <c r="DI244" s="3" t="str">
        <f t="shared" ref="DI244" ca="1" si="11871">IF($B244="","",CT244*(1+rate_A*DF$1/365))</f>
        <v/>
      </c>
      <c r="DJ244" s="3" t="str">
        <f t="shared" ref="DJ244" ca="1" si="11872">IF($B244="","",CU244*(1+rate_joint*DF$1/365))</f>
        <v/>
      </c>
      <c r="DK244" s="5" t="str">
        <f t="shared" ca="1" si="9699"/>
        <v/>
      </c>
      <c r="DL244" s="5" t="str" cm="1">
        <f t="array" aca="1" ref="DL244" ca="1">IF(DK244="","",_xlfn.IFS(DK244&lt;='Hidden inputs'!$C$15,DK244*'Hidden inputs'!$D$15,DK244&lt;='Hidden inputs'!$C$16,'Hidden inputs'!$C$15*'Hidden inputs'!$D$15+(DK244-'Hidden inputs'!$B$16)*'Hidden inputs'!$D$16,DK244&lt;='Hidden inputs'!$C$17,'Hidden inputs'!$C$15*'Hidden inputs'!$D$15+('Hidden inputs'!$C$16-'Hidden inputs'!$B$16)*'Hidden inputs'!$D$16+(DK244-'Hidden inputs'!$B$17)*'Hidden inputs'!$D$17,DK244&gt;'Hidden inputs'!$B$18,'Hidden inputs'!$C$15*'Hidden inputs'!$D$15+('Hidden inputs'!$C$16-'Hidden inputs'!$B$16)*'Hidden inputs'!$D$16+('Hidden inputs'!$C$17-'Hidden inputs'!$B$17)*'Hidden inputs'!$D$17+(DK244-'Hidden inputs'!$B$18)*'Hidden inputs'!$D$18))</f>
        <v/>
      </c>
      <c r="DM244" s="10" t="str">
        <f t="shared" ca="1" si="9700"/>
        <v/>
      </c>
      <c r="DN244" s="5" t="str">
        <f t="shared" ca="1" si="9608"/>
        <v/>
      </c>
      <c r="DO244" s="5" t="str">
        <f t="shared" ca="1" si="9609"/>
        <v/>
      </c>
      <c r="DP244" s="5" t="str">
        <f ca="1">IF($B244="","",'Hidden inputs'!$D$11*DG244+'Hidden inputs'!$E$11*DH244)</f>
        <v/>
      </c>
      <c r="DQ244" s="11" t="str">
        <f t="shared" ca="1" si="9524"/>
        <v/>
      </c>
      <c r="DR244" s="9" t="str">
        <f t="shared" ca="1" si="9610"/>
        <v/>
      </c>
      <c r="DS244" s="3" t="str">
        <f t="shared" ca="1" si="9611"/>
        <v/>
      </c>
      <c r="DT244" s="5" t="str" cm="1">
        <f t="array" aca="1" ref="DT244" ca="1">IF($B244="","",IF(DS244=0,0,IF(DD_Payment="",0,IF(DS244&lt;_xlfn.IFS(DD_Frequency="Monthly",1,DD_Frequency="Quarterly",IF(MONTH(DS$2)=1,1,IF(MONTH(DS$2)=4,1,IF(MONTH(DS$2)=7,1,IF(MONTH(DS$2)=10,1,0)))),DD_Frequency="Annually",IF(MONTH(DS$2)=1,1,0))*DD_Payment,DS244,_xlfn.IFS(DD_Frequency="Monthly",1,DD_Frequency="Quarterly",IF(MONTH(DS$2)=1,1,IF(MONTH(DS$2)=4,1,IF(MONTH(DS$2)=7,1,IF(MONTH(DS$2)=10,1,0)))),DD_Frequency="Annually",IF(MONTH(DS$2)=1,1,0))*DD_Payment))))</f>
        <v/>
      </c>
      <c r="DU244" s="3" t="str">
        <f t="shared" ref="DU244" ca="1" si="11873">IF($B244="","",IF(DS244&gt;DT244,(DS244-DT244/2)*(rate_A*(DU$1/365)),0))</f>
        <v/>
      </c>
      <c r="DV244" s="3" t="str">
        <f t="shared" ca="1" si="9702"/>
        <v/>
      </c>
      <c r="DW244" s="3" t="str">
        <f t="shared" ref="DW244" ca="1" si="11874">IF($B244="","",DH244*(1+rate_A*DU$1/365))</f>
        <v/>
      </c>
      <c r="DX244" s="3" t="str">
        <f t="shared" ref="DX244" ca="1" si="11875">IF($B244="","",DI244*(1+rate_A*DU$1/365))</f>
        <v/>
      </c>
      <c r="DY244" s="3" t="str">
        <f t="shared" ref="DY244" ca="1" si="11876">IF($B244="","",DJ244*(1+rate_joint*DU$1/365))</f>
        <v/>
      </c>
      <c r="DZ244" s="5" t="str">
        <f t="shared" ca="1" si="9706"/>
        <v/>
      </c>
      <c r="EA244" s="5" t="str" cm="1">
        <f t="array" aca="1" ref="EA244" ca="1">IF(DZ244="","",_xlfn.IFS(DZ244&lt;='Hidden inputs'!$C$15,DZ244*'Hidden inputs'!$D$15,DZ244&lt;='Hidden inputs'!$C$16,'Hidden inputs'!$C$15*'Hidden inputs'!$D$15+(DZ244-'Hidden inputs'!$B$16)*'Hidden inputs'!$D$16,DZ244&lt;='Hidden inputs'!$C$17,'Hidden inputs'!$C$15*'Hidden inputs'!$D$15+('Hidden inputs'!$C$16-'Hidden inputs'!$B$16)*'Hidden inputs'!$D$16+(DZ244-'Hidden inputs'!$B$17)*'Hidden inputs'!$D$17,DZ244&gt;'Hidden inputs'!$B$18,'Hidden inputs'!$C$15*'Hidden inputs'!$D$15+('Hidden inputs'!$C$16-'Hidden inputs'!$B$16)*'Hidden inputs'!$D$16+('Hidden inputs'!$C$17-'Hidden inputs'!$B$17)*'Hidden inputs'!$D$17+(DZ244-'Hidden inputs'!$B$18)*'Hidden inputs'!$D$18))</f>
        <v/>
      </c>
      <c r="EB244" s="10" t="str">
        <f t="shared" ca="1" si="9707"/>
        <v/>
      </c>
      <c r="EC244" s="5" t="str">
        <f t="shared" ca="1" si="9616"/>
        <v/>
      </c>
      <c r="ED244" s="5" t="str">
        <f t="shared" ca="1" si="9617"/>
        <v/>
      </c>
      <c r="EE244" s="5" t="str">
        <f ca="1">IF($B244="","",'Hidden inputs'!$D$11*DV244+'Hidden inputs'!$E$11*DW244)</f>
        <v/>
      </c>
      <c r="EF244" s="11" t="str">
        <f t="shared" ca="1" si="9529"/>
        <v/>
      </c>
      <c r="EG244" s="9" t="str">
        <f t="shared" ca="1" si="9618"/>
        <v/>
      </c>
      <c r="EH244" s="3" t="str">
        <f t="shared" ca="1" si="9619"/>
        <v/>
      </c>
      <c r="EI244" s="5" t="str" cm="1">
        <f t="array" aca="1" ref="EI244" ca="1">IF($B244="","",IF(EH244=0,0,IF(DD_Payment="",0,IF(EH244&lt;_xlfn.IFS(DD_Frequency="Monthly",1,DD_Frequency="Quarterly",IF(MONTH(EH$2)=1,1,IF(MONTH(EH$2)=4,1,IF(MONTH(EH$2)=7,1,IF(MONTH(EH$2)=10,1,0)))),DD_Frequency="Annually",IF(MONTH(EH$2)=1,1,0))*DD_Payment,EH244,_xlfn.IFS(DD_Frequency="Monthly",1,DD_Frequency="Quarterly",IF(MONTH(EH$2)=1,1,IF(MONTH(EH$2)=4,1,IF(MONTH(EH$2)=7,1,IF(MONTH(EH$2)=10,1,0)))),DD_Frequency="Annually",IF(MONTH(EH$2)=1,1,0))*DD_Payment))))</f>
        <v/>
      </c>
      <c r="EJ244" s="3" t="str">
        <f t="shared" ref="EJ244" ca="1" si="11877">IF($B244="","",IF(EH244&gt;EI244,(EH244-EI244/2)*(rate_A*(EJ$1/365)),0))</f>
        <v/>
      </c>
      <c r="EK244" s="3" t="str">
        <f t="shared" ca="1" si="9709"/>
        <v/>
      </c>
      <c r="EL244" s="3" t="str">
        <f t="shared" ref="EL244" ca="1" si="11878">IF($B244="","",DW244*(1+rate_A*EJ$1/365))</f>
        <v/>
      </c>
      <c r="EM244" s="3" t="str">
        <f t="shared" ref="EM244" ca="1" si="11879">IF($B244="","",DX244*(1+rate_A*EJ$1/365))</f>
        <v/>
      </c>
      <c r="EN244" s="3" t="str">
        <f t="shared" ref="EN244" ca="1" si="11880">IF($B244="","",DY244*(1+rate_joint*EJ$1/365))</f>
        <v/>
      </c>
      <c r="EO244" s="5" t="str">
        <f t="shared" ca="1" si="9713"/>
        <v/>
      </c>
      <c r="EP244" s="5" t="str" cm="1">
        <f t="array" aca="1" ref="EP244" ca="1">IF(EO244="","",_xlfn.IFS(EO244&lt;='Hidden inputs'!$C$15,EO244*'Hidden inputs'!$D$15,EO244&lt;='Hidden inputs'!$C$16,'Hidden inputs'!$C$15*'Hidden inputs'!$D$15+(EO244-'Hidden inputs'!$B$16)*'Hidden inputs'!$D$16,EO244&lt;='Hidden inputs'!$C$17,'Hidden inputs'!$C$15*'Hidden inputs'!$D$15+('Hidden inputs'!$C$16-'Hidden inputs'!$B$16)*'Hidden inputs'!$D$16+(EO244-'Hidden inputs'!$B$17)*'Hidden inputs'!$D$17,EO244&gt;'Hidden inputs'!$B$18,'Hidden inputs'!$C$15*'Hidden inputs'!$D$15+('Hidden inputs'!$C$16-'Hidden inputs'!$B$16)*'Hidden inputs'!$D$16+('Hidden inputs'!$C$17-'Hidden inputs'!$B$17)*'Hidden inputs'!$D$17+(EO244-'Hidden inputs'!$B$18)*'Hidden inputs'!$D$18))</f>
        <v/>
      </c>
      <c r="EQ244" s="10" t="str">
        <f t="shared" ca="1" si="9714"/>
        <v/>
      </c>
      <c r="ER244" s="5" t="str">
        <f t="shared" ca="1" si="9624"/>
        <v/>
      </c>
      <c r="ES244" s="5" t="str">
        <f t="shared" ca="1" si="9625"/>
        <v/>
      </c>
      <c r="ET244" s="5" t="str">
        <f ca="1">IF($B244="","",'Hidden inputs'!$D$11*EK244+'Hidden inputs'!$E$11*EL244)</f>
        <v/>
      </c>
      <c r="EU244" s="11" t="str">
        <f t="shared" ca="1" si="9534"/>
        <v/>
      </c>
      <c r="EV244" s="9" t="str">
        <f t="shared" ca="1" si="9626"/>
        <v/>
      </c>
      <c r="EW244" s="3" t="str">
        <f t="shared" ca="1" si="9627"/>
        <v/>
      </c>
      <c r="EX244" s="5" t="str" cm="1">
        <f t="array" aca="1" ref="EX244" ca="1">IF($B244="","",IF(EW244=0,0,IF(DD_Payment="",0,IF(EW244&lt;_xlfn.IFS(DD_Frequency="Monthly",1,DD_Frequency="Quarterly",IF(MONTH(EW$2)=1,1,IF(MONTH(EW$2)=4,1,IF(MONTH(EW$2)=7,1,IF(MONTH(EW$2)=10,1,0)))),DD_Frequency="Annually",IF(MONTH(EW$2)=1,1,0))*DD_Payment,EW244,_xlfn.IFS(DD_Frequency="Monthly",1,DD_Frequency="Quarterly",IF(MONTH(EW$2)=1,1,IF(MONTH(EW$2)=4,1,IF(MONTH(EW$2)=7,1,IF(MONTH(EW$2)=10,1,0)))),DD_Frequency="Annually",IF(MONTH(EW$2)=1,1,0))*DD_Payment))))</f>
        <v/>
      </c>
      <c r="EY244" s="3" t="str">
        <f t="shared" ref="EY244" ca="1" si="11881">IF($B244="","",IF(EW244&gt;EX244,(EW244-EX244/2)*(rate_A*(EY$1/365)),0))</f>
        <v/>
      </c>
      <c r="EZ244" s="3" t="str">
        <f t="shared" ca="1" si="9716"/>
        <v/>
      </c>
      <c r="FA244" s="3" t="str">
        <f t="shared" ref="FA244" ca="1" si="11882">IF($B244="","",EL244*(1+rate_A*EY$1/365))</f>
        <v/>
      </c>
      <c r="FB244" s="3" t="str">
        <f t="shared" ref="FB244" ca="1" si="11883">IF($B244="","",EM244*(1+rate_A*EY$1/365))</f>
        <v/>
      </c>
      <c r="FC244" s="3" t="str">
        <f t="shared" ref="FC244" ca="1" si="11884">IF($B244="","",EN244*(1+rate_joint*EY$1/365))</f>
        <v/>
      </c>
      <c r="FD244" s="5" t="str">
        <f t="shared" ca="1" si="9720"/>
        <v/>
      </c>
      <c r="FE244" s="5" t="str" cm="1">
        <f t="array" aca="1" ref="FE244" ca="1">IF(FD244="","",_xlfn.IFS(FD244&lt;='Hidden inputs'!$C$15,FD244*'Hidden inputs'!$D$15,FD244&lt;='Hidden inputs'!$C$16,'Hidden inputs'!$C$15*'Hidden inputs'!$D$15+(FD244-'Hidden inputs'!$B$16)*'Hidden inputs'!$D$16,FD244&lt;='Hidden inputs'!$C$17,'Hidden inputs'!$C$15*'Hidden inputs'!$D$15+('Hidden inputs'!$C$16-'Hidden inputs'!$B$16)*'Hidden inputs'!$D$16+(FD244-'Hidden inputs'!$B$17)*'Hidden inputs'!$D$17,FD244&gt;'Hidden inputs'!$B$18,'Hidden inputs'!$C$15*'Hidden inputs'!$D$15+('Hidden inputs'!$C$16-'Hidden inputs'!$B$16)*'Hidden inputs'!$D$16+('Hidden inputs'!$C$17-'Hidden inputs'!$B$17)*'Hidden inputs'!$D$17+(FD244-'Hidden inputs'!$B$18)*'Hidden inputs'!$D$18))</f>
        <v/>
      </c>
      <c r="FF244" s="10" t="str">
        <f t="shared" ca="1" si="9721"/>
        <v/>
      </c>
      <c r="FG244" s="5" t="str">
        <f t="shared" ca="1" si="9632"/>
        <v/>
      </c>
      <c r="FH244" s="5" t="str">
        <f t="shared" ca="1" si="9633"/>
        <v/>
      </c>
      <c r="FI244" s="5" t="str">
        <f ca="1">IF($B244="","",'Hidden inputs'!$D$11*EZ244+'Hidden inputs'!$E$11*FA244)</f>
        <v/>
      </c>
      <c r="FJ244" s="11" t="str">
        <f t="shared" ca="1" si="9539"/>
        <v/>
      </c>
      <c r="FK244" s="9" t="str">
        <f t="shared" ca="1" si="9634"/>
        <v/>
      </c>
      <c r="FL244" s="3" t="str">
        <f t="shared" ca="1" si="9635"/>
        <v/>
      </c>
      <c r="FM244" s="5" t="str" cm="1">
        <f t="array" aca="1" ref="FM244" ca="1">IF($B244="","",IF(FL244=0,0,IF(DD_Payment="",0,IF(FL244&lt;_xlfn.IFS(DD_Frequency="Monthly",1,DD_Frequency="Quarterly",IF(MONTH(FL$2)=1,1,IF(MONTH(FL$2)=4,1,IF(MONTH(FL$2)=7,1,IF(MONTH(FL$2)=10,1,0)))),DD_Frequency="Annually",IF(MONTH(FL$2)=1,1,0))*DD_Payment,FL244,_xlfn.IFS(DD_Frequency="Monthly",1,DD_Frequency="Quarterly",IF(MONTH(FL$2)=1,1,IF(MONTH(FL$2)=4,1,IF(MONTH(FL$2)=7,1,IF(MONTH(FL$2)=10,1,0)))),DD_Frequency="Annually",IF(MONTH(FL$2)=1,1,0))*DD_Payment))))</f>
        <v/>
      </c>
      <c r="FN244" s="3" t="str">
        <f t="shared" ref="FN244" ca="1" si="11885">IF($B244="","",IF(FL244&gt;FM244,(FL244-FM244/2)*(rate_A*(FN$1/365)),0))</f>
        <v/>
      </c>
      <c r="FO244" s="3" t="str">
        <f t="shared" ca="1" si="9723"/>
        <v/>
      </c>
      <c r="FP244" s="3" t="str">
        <f t="shared" ref="FP244" ca="1" si="11886">IF($B244="","",FA244*(1+rate_A*FN$1/365))</f>
        <v/>
      </c>
      <c r="FQ244" s="3" t="str">
        <f t="shared" ref="FQ244" ca="1" si="11887">IF($B244="","",FB244*(1+rate_A*FN$1/365))</f>
        <v/>
      </c>
      <c r="FR244" s="3" t="str">
        <f t="shared" ref="FR244" ca="1" si="11888">IF($B244="","",FC244*(1+rate_joint*FN$1/365))</f>
        <v/>
      </c>
      <c r="FS244" s="5" t="str">
        <f t="shared" ca="1" si="9727"/>
        <v/>
      </c>
      <c r="FT244" s="5" t="str" cm="1">
        <f t="array" aca="1" ref="FT244" ca="1">IF(FS244="","",_xlfn.IFS(FS244&lt;='Hidden inputs'!$C$15,FS244*'Hidden inputs'!$D$15,FS244&lt;='Hidden inputs'!$C$16,'Hidden inputs'!$C$15*'Hidden inputs'!$D$15+(FS244-'Hidden inputs'!$B$16)*'Hidden inputs'!$D$16,FS244&lt;='Hidden inputs'!$C$17,'Hidden inputs'!$C$15*'Hidden inputs'!$D$15+('Hidden inputs'!$C$16-'Hidden inputs'!$B$16)*'Hidden inputs'!$D$16+(FS244-'Hidden inputs'!$B$17)*'Hidden inputs'!$D$17,FS244&gt;'Hidden inputs'!$B$18,'Hidden inputs'!$C$15*'Hidden inputs'!$D$15+('Hidden inputs'!$C$16-'Hidden inputs'!$B$16)*'Hidden inputs'!$D$16+('Hidden inputs'!$C$17-'Hidden inputs'!$B$17)*'Hidden inputs'!$D$17+(FS244-'Hidden inputs'!$B$18)*'Hidden inputs'!$D$18))</f>
        <v/>
      </c>
      <c r="FU244" s="10" t="str">
        <f t="shared" ca="1" si="9728"/>
        <v/>
      </c>
      <c r="FV244" s="5" t="str">
        <f t="shared" ca="1" si="9640"/>
        <v/>
      </c>
      <c r="FW244" s="5" t="str">
        <f t="shared" ca="1" si="9641"/>
        <v/>
      </c>
      <c r="FX244" s="5" t="str">
        <f ca="1">IF($B244="","",'Hidden inputs'!$D$11*FO244+'Hidden inputs'!$E$11*FP244)</f>
        <v/>
      </c>
      <c r="FY244" s="11" t="str">
        <f t="shared" ca="1" si="9544"/>
        <v/>
      </c>
      <c r="FZ244" s="9" t="str">
        <f t="shared" ca="1" si="9642"/>
        <v/>
      </c>
      <c r="GA244" s="5" t="str">
        <f t="shared" ca="1" si="9643"/>
        <v/>
      </c>
      <c r="GB244" s="5" t="str">
        <f t="shared" ca="1" si="9644"/>
        <v/>
      </c>
      <c r="GC244" s="5" t="str">
        <f t="shared" ca="1" si="9545"/>
        <v/>
      </c>
      <c r="GD244" s="5" t="str">
        <f t="shared" ca="1" si="9546"/>
        <v/>
      </c>
    </row>
    <row r="245" spans="1:186" x14ac:dyDescent="0.35">
      <c r="A245" s="2"/>
      <c r="B245" s="6" t="str">
        <f t="shared" ca="1" si="9547"/>
        <v/>
      </c>
      <c r="C245" s="5" t="str">
        <f t="shared" ca="1" si="9645"/>
        <v/>
      </c>
      <c r="D245" s="5" t="str" cm="1">
        <f t="array" aca="1" ref="D245" ca="1">IF($B245="","",IF(C245=0,0,IF(DD_Payment="",0,IF(C245&lt;_xlfn.IFS(DD_Frequency="Monthly",1,DD_Frequency="Quarterly",IF(MONTH(C$2)=1,1,IF(MONTH(C$2)=4,1,IF(MONTH(C$2)=7,1,IF(MONTH(C$2)=10,1,0)))),DD_Frequency="Annually",IF(MONTH(C$2)=1,1,0))*DD_Payment,C245,_xlfn.IFS(DD_Frequency="Monthly",1,DD_Frequency="Quarterly",IF(MONTH(C$2)=1,1,IF(MONTH(C$2)=4,1,IF(MONTH(C$2)=7,1,IF(MONTH(C$2)=10,1,0)))),DD_Frequency="Annually",IF(MONTH(C$2)=1,1,0))*DD_Payment))))</f>
        <v/>
      </c>
      <c r="E245" s="5" t="str">
        <f t="shared" ref="E245" ca="1" si="11889">IF(B245="","",IF(C245&gt;D245,(C245-D245/2)*(rate_A*(E$1/365)),0))</f>
        <v/>
      </c>
      <c r="F245" s="5" t="str">
        <f t="shared" ca="1" si="9549"/>
        <v/>
      </c>
      <c r="G245" s="5" t="str">
        <f t="shared" ref="G245" ca="1" si="11890">IF(B245="","",G244*(1+rate_A*E$1/365))</f>
        <v/>
      </c>
      <c r="H245" s="5" t="str">
        <f t="shared" ref="H245" ca="1" si="11891">IF(B245="","",H244*(1+rate_A*E$1/365))</f>
        <v/>
      </c>
      <c r="I245" s="5" t="str">
        <f t="shared" ref="I245" ca="1" si="11892">IF(B245="","",I244*(1+rate_joint*E$1/365))</f>
        <v/>
      </c>
      <c r="J245" s="5" t="str">
        <f t="shared" ca="1" si="9650"/>
        <v/>
      </c>
      <c r="K245" s="5" t="str" cm="1">
        <f t="array" aca="1" ref="K245" ca="1">IF(J245="","",_xlfn.IFS(J245&lt;='Hidden inputs'!$C$15,J245*'Hidden inputs'!$D$15,J245&lt;='Hidden inputs'!$C$16,'Hidden inputs'!$C$15*'Hidden inputs'!$D$15+(J245-'Hidden inputs'!$B$16)*'Hidden inputs'!$D$16,J245&lt;='Hidden inputs'!$C$17,'Hidden inputs'!$C$15*'Hidden inputs'!$D$15+('Hidden inputs'!$C$16-'Hidden inputs'!$B$16)*'Hidden inputs'!$D$16+(J245-'Hidden inputs'!$B$17)*'Hidden inputs'!$D$17,J245&gt;'Hidden inputs'!$B$18,'Hidden inputs'!$C$15*'Hidden inputs'!$D$15+('Hidden inputs'!$C$16-'Hidden inputs'!$B$16)*'Hidden inputs'!$D$16+('Hidden inputs'!$C$17-'Hidden inputs'!$B$17)*'Hidden inputs'!$D$17+(J245-'Hidden inputs'!$B$18)*'Hidden inputs'!$D$18))</f>
        <v/>
      </c>
      <c r="L245" s="11" t="str">
        <f t="shared" ca="1" si="9651"/>
        <v/>
      </c>
      <c r="M245" s="5" t="str">
        <f t="shared" ca="1" si="9553"/>
        <v/>
      </c>
      <c r="N245" s="5" t="str">
        <f t="shared" ca="1" si="9554"/>
        <v/>
      </c>
      <c r="O245" s="5" t="str">
        <f ca="1">IF(B245="","",'Hidden inputs'!$D$11*F245+'Hidden inputs'!$E$11*G245)</f>
        <v/>
      </c>
      <c r="P245" s="11" t="str">
        <f t="shared" ca="1" si="9488"/>
        <v/>
      </c>
      <c r="Q245" s="20" t="str">
        <f t="shared" ca="1" si="9489"/>
        <v/>
      </c>
      <c r="R245" s="3" t="str">
        <f t="shared" ca="1" si="9555"/>
        <v/>
      </c>
      <c r="S245" s="5" t="str" cm="1">
        <f t="array" aca="1" ref="S245" ca="1">IF($B245="","",IF(R245=0,0,IF(DD_Payment="",0,IF(R245&lt;_xlfn.IFS(DD_Frequency="Monthly",1,DD_Frequency="Quarterly",IF(MONTH(R$2)=1,1,IF(MONTH(R$2)=4,1,IF(MONTH(R$2)=7,1,IF(MONTH(R$2)=10,1,0)))),DD_Frequency="Annually",IF(MONTH(R$2)=1,1,0))*DD_Payment,R245,_xlfn.IFS(DD_Frequency="Monthly",1,DD_Frequency="Quarterly",IF(MONTH(R$2)=1,1,IF(MONTH(R$2)=4,1,IF(MONTH(R$2)=7,1,IF(MONTH(R$2)=10,1,0)))),DD_Frequency="Annually",IF(MONTH(R$2)=1,1,0))*DD_Payment))))</f>
        <v/>
      </c>
      <c r="T245" s="3" t="str">
        <f t="shared" ref="T245" ca="1" si="11893">IF(B245="","",IF(R245&gt;S245,(R245-S245/2)*(rate_A*((T$1+A245)/365)),0))</f>
        <v/>
      </c>
      <c r="U245" s="3" t="str">
        <f t="shared" ca="1" si="9557"/>
        <v/>
      </c>
      <c r="V245" s="3" t="str">
        <f t="shared" ref="V245" ca="1" si="11894">IF(B245="","",G245*(1+rate_A*(T$1+A245)/365))</f>
        <v/>
      </c>
      <c r="W245" s="3" t="str">
        <f t="shared" ref="W245" ca="1" si="11895">IF(B245="","",H245*(1+rate_A*(T$1+A245)/365))</f>
        <v/>
      </c>
      <c r="X245" s="3" t="str">
        <f t="shared" ref="X245" ca="1" si="11896">IF(B245="","",I245*(1+rate_joint*(T$1+A245)/365))</f>
        <v/>
      </c>
      <c r="Y245" s="5" t="str">
        <f t="shared" ca="1" si="9656"/>
        <v/>
      </c>
      <c r="Z245" s="5" t="str" cm="1">
        <f t="array" aca="1" ref="Z245" ca="1">IF(Y245="","",_xlfn.IFS(Y245&lt;='Hidden inputs'!$C$15,Y245*'Hidden inputs'!$D$15,Y245&lt;='Hidden inputs'!$C$16,'Hidden inputs'!$C$15*'Hidden inputs'!$D$15+(Y245-'Hidden inputs'!$B$16)*'Hidden inputs'!$D$16,Y245&lt;='Hidden inputs'!$C$17,'Hidden inputs'!$C$15*'Hidden inputs'!$D$15+('Hidden inputs'!$C$16-'Hidden inputs'!$B$16)*'Hidden inputs'!$D$16+(Y245-'Hidden inputs'!$B$17)*'Hidden inputs'!$D$17,Y245&gt;'Hidden inputs'!$B$18,'Hidden inputs'!$C$15*'Hidden inputs'!$D$15+('Hidden inputs'!$C$16-'Hidden inputs'!$B$16)*'Hidden inputs'!$D$16+('Hidden inputs'!$C$17-'Hidden inputs'!$B$17)*'Hidden inputs'!$D$17+(Y245-'Hidden inputs'!$B$18)*'Hidden inputs'!$D$18))</f>
        <v/>
      </c>
      <c r="AA245" s="10" t="str">
        <f t="shared" ca="1" si="9657"/>
        <v/>
      </c>
      <c r="AB245" s="5" t="str">
        <f t="shared" ca="1" si="9561"/>
        <v/>
      </c>
      <c r="AC245" s="5" t="str">
        <f t="shared" ca="1" si="9658"/>
        <v/>
      </c>
      <c r="AD245" s="5" t="str">
        <f ca="1">IF(B245="","",'Hidden inputs'!$D$11*U245+'Hidden inputs'!$E$11*V245)</f>
        <v/>
      </c>
      <c r="AE245" s="11" t="str">
        <f t="shared" ca="1" si="9494"/>
        <v/>
      </c>
      <c r="AF245" s="9" t="str">
        <f t="shared" ca="1" si="9562"/>
        <v/>
      </c>
      <c r="AG245" s="3" t="str">
        <f t="shared" ca="1" si="9563"/>
        <v/>
      </c>
      <c r="AH245" s="5" t="str" cm="1">
        <f t="array" aca="1" ref="AH245" ca="1">IF($B245="","",IF(AG245=0,0,IF(DD_Payment="",0,IF(AG245&lt;_xlfn.IFS(DD_Frequency="Monthly",1,DD_Frequency="Quarterly",IF(MONTH(AG$2)=1,1,IF(MONTH(AG$2)=4,1,IF(MONTH(AG$2)=7,1,IF(MONTH(AG$2)=10,1,0)))),DD_Frequency="Annually",IF(MONTH(AG$2)=1,1,0))*DD_Payment,AG245,_xlfn.IFS(DD_Frequency="Monthly",1,DD_Frequency="Quarterly",IF(MONTH(AG$2)=1,1,IF(MONTH(AG$2)=4,1,IF(MONTH(AG$2)=7,1,IF(MONTH(AG$2)=10,1,0)))),DD_Frequency="Annually",IF(MONTH(AG$2)=1,1,0))*DD_Payment))))</f>
        <v/>
      </c>
      <c r="AI245" s="3" t="str">
        <f t="shared" ref="AI245" ca="1" si="11897">IF($B245="","",IF(AG245&gt;AH245,(AG245-AH245/2)*(rate_A*(AI$1/365)),0))</f>
        <v/>
      </c>
      <c r="AJ245" s="3" t="str">
        <f t="shared" ca="1" si="9660"/>
        <v/>
      </c>
      <c r="AK245" s="3" t="str">
        <f t="shared" ref="AK245" ca="1" si="11898">IF($B245="","",V245*(1+rate_A*AI$1/365))</f>
        <v/>
      </c>
      <c r="AL245" s="3" t="str">
        <f t="shared" ref="AL245" ca="1" si="11899">IF($B245="","",W245*(1+rate_A*AI$1/365))</f>
        <v/>
      </c>
      <c r="AM245" s="3" t="str">
        <f t="shared" ref="AM245" ca="1" si="11900">IF($B245="","",X245*(1+rate_joint*AI$1/365))</f>
        <v/>
      </c>
      <c r="AN245" s="5" t="str">
        <f t="shared" ca="1" si="9664"/>
        <v/>
      </c>
      <c r="AO245" s="5" t="str" cm="1">
        <f t="array" aca="1" ref="AO245" ca="1">IF(AN245="","",_xlfn.IFS(AN245&lt;='Hidden inputs'!$C$15,AN245*'Hidden inputs'!$D$15,AN245&lt;='Hidden inputs'!$C$16,'Hidden inputs'!$C$15*'Hidden inputs'!$D$15+(AN245-'Hidden inputs'!$B$16)*'Hidden inputs'!$D$16,AN245&lt;='Hidden inputs'!$C$17,'Hidden inputs'!$C$15*'Hidden inputs'!$D$15+('Hidden inputs'!$C$16-'Hidden inputs'!$B$16)*'Hidden inputs'!$D$16+(AN245-'Hidden inputs'!$B$17)*'Hidden inputs'!$D$17,AN245&gt;'Hidden inputs'!$B$18,'Hidden inputs'!$C$15*'Hidden inputs'!$D$15+('Hidden inputs'!$C$16-'Hidden inputs'!$B$16)*'Hidden inputs'!$D$16+('Hidden inputs'!$C$17-'Hidden inputs'!$B$17)*'Hidden inputs'!$D$17+(AN245-'Hidden inputs'!$B$18)*'Hidden inputs'!$D$18))</f>
        <v/>
      </c>
      <c r="AP245" s="10" t="str">
        <f t="shared" ca="1" si="9665"/>
        <v/>
      </c>
      <c r="AQ245" s="5" t="str">
        <f t="shared" ca="1" si="9568"/>
        <v/>
      </c>
      <c r="AR245" s="5" t="str">
        <f t="shared" ca="1" si="9569"/>
        <v/>
      </c>
      <c r="AS245" s="5" t="str">
        <f ca="1">IF($B245="","",'Hidden inputs'!$D$11*AJ245+'Hidden inputs'!$E$11*AK245)</f>
        <v/>
      </c>
      <c r="AT245" s="11" t="str">
        <f t="shared" ca="1" si="9499"/>
        <v/>
      </c>
      <c r="AU245" s="9" t="str">
        <f t="shared" ca="1" si="9570"/>
        <v/>
      </c>
      <c r="AV245" s="3" t="str">
        <f t="shared" ca="1" si="9571"/>
        <v/>
      </c>
      <c r="AW245" s="5" t="str" cm="1">
        <f t="array" aca="1" ref="AW245" ca="1">IF($B245="","",IF(AV245=0,0,IF(DD_Payment="",0,IF(AV245&lt;_xlfn.IFS(DD_Frequency="Monthly",1,DD_Frequency="Quarterly",IF(MONTH(AV$2)=1,1,IF(MONTH(AV$2)=4,1,IF(MONTH(AV$2)=7,1,IF(MONTH(AV$2)=10,1,0)))),DD_Frequency="Annually",IF(MONTH(AV$2)=1,1,0))*DD_Payment,AV245,_xlfn.IFS(DD_Frequency="Monthly",1,DD_Frequency="Quarterly",IF(MONTH(AV$2)=1,1,IF(MONTH(AV$2)=4,1,IF(MONTH(AV$2)=7,1,IF(MONTH(AV$2)=10,1,0)))),DD_Frequency="Annually",IF(MONTH(AV$2)=1,1,0))*DD_Payment))))</f>
        <v/>
      </c>
      <c r="AX245" s="3" t="str">
        <f t="shared" ref="AX245" ca="1" si="11901">IF($B245="","",IF(AV245&gt;AW245,(AV245-AW245/2)*(rate_A*(AX$1/365)),0))</f>
        <v/>
      </c>
      <c r="AY245" s="3" t="str">
        <f t="shared" ca="1" si="9667"/>
        <v/>
      </c>
      <c r="AZ245" s="3" t="str">
        <f t="shared" ref="AZ245" ca="1" si="11902">IF($B245="","",AK245*(1+rate_A*AX$1/365))</f>
        <v/>
      </c>
      <c r="BA245" s="3" t="str">
        <f t="shared" ref="BA245" ca="1" si="11903">IF($B245="","",AL245*(1+rate_A*AX$1/365))</f>
        <v/>
      </c>
      <c r="BB245" s="3" t="str">
        <f t="shared" ref="BB245" ca="1" si="11904">IF($B245="","",AM245*(1+rate_joint*AX$1/365))</f>
        <v/>
      </c>
      <c r="BC245" s="5" t="str">
        <f t="shared" ca="1" si="9671"/>
        <v/>
      </c>
      <c r="BD245" s="5" t="str" cm="1">
        <f t="array" aca="1" ref="BD245" ca="1">IF(BC245="","",_xlfn.IFS(BC245&lt;='Hidden inputs'!$C$15,BC245*'Hidden inputs'!$D$15,BC245&lt;='Hidden inputs'!$C$16,'Hidden inputs'!$C$15*'Hidden inputs'!$D$15+(BC245-'Hidden inputs'!$B$16)*'Hidden inputs'!$D$16,BC245&lt;='Hidden inputs'!$C$17,'Hidden inputs'!$C$15*'Hidden inputs'!$D$15+('Hidden inputs'!$C$16-'Hidden inputs'!$B$16)*'Hidden inputs'!$D$16+(BC245-'Hidden inputs'!$B$17)*'Hidden inputs'!$D$17,BC245&gt;'Hidden inputs'!$B$18,'Hidden inputs'!$C$15*'Hidden inputs'!$D$15+('Hidden inputs'!$C$16-'Hidden inputs'!$B$16)*'Hidden inputs'!$D$16+('Hidden inputs'!$C$17-'Hidden inputs'!$B$17)*'Hidden inputs'!$D$17+(BC245-'Hidden inputs'!$B$18)*'Hidden inputs'!$D$18))</f>
        <v/>
      </c>
      <c r="BE245" s="10" t="str">
        <f t="shared" ca="1" si="9672"/>
        <v/>
      </c>
      <c r="BF245" s="5" t="str">
        <f t="shared" ca="1" si="9576"/>
        <v/>
      </c>
      <c r="BG245" s="5" t="str">
        <f t="shared" ca="1" si="9577"/>
        <v/>
      </c>
      <c r="BH245" s="5" t="str">
        <f ca="1">IF($B245="","",'Hidden inputs'!$D$11*AY245+'Hidden inputs'!$E$11*AZ245)</f>
        <v/>
      </c>
      <c r="BI245" s="11" t="str">
        <f t="shared" ca="1" si="9504"/>
        <v/>
      </c>
      <c r="BJ245" s="9" t="str">
        <f t="shared" ca="1" si="9578"/>
        <v/>
      </c>
      <c r="BK245" s="3" t="str">
        <f t="shared" ca="1" si="9579"/>
        <v/>
      </c>
      <c r="BL245" s="5" t="str" cm="1">
        <f t="array" aca="1" ref="BL245" ca="1">IF($B245="","",IF(BK245=0,0,IF(DD_Payment="",0,IF(BK245&lt;_xlfn.IFS(DD_Frequency="Monthly",1,DD_Frequency="Quarterly",IF(MONTH(BK$2)=1,1,IF(MONTH(BK$2)=4,1,IF(MONTH(BK$2)=7,1,IF(MONTH(BK$2)=10,1,0)))),DD_Frequency="Annually",IF(MONTH(BK$2)=1,1,0))*DD_Payment,BK245,_xlfn.IFS(DD_Frequency="Monthly",1,DD_Frequency="Quarterly",IF(MONTH(BK$2)=1,1,IF(MONTH(BK$2)=4,1,IF(MONTH(BK$2)=7,1,IF(MONTH(BK$2)=10,1,0)))),DD_Frequency="Annually",IF(MONTH(BK$2)=1,1,0))*DD_Payment))))</f>
        <v/>
      </c>
      <c r="BM245" s="3" t="str">
        <f t="shared" ref="BM245" ca="1" si="11905">IF($B245="","",IF(BK245&gt;BL245,(BK245-BL245/2)*(rate_A*(BM$1/365)),0))</f>
        <v/>
      </c>
      <c r="BN245" s="3" t="str">
        <f t="shared" ca="1" si="9674"/>
        <v/>
      </c>
      <c r="BO245" s="3" t="str">
        <f t="shared" ref="BO245" ca="1" si="11906">IF($B245="","",AZ245*(1+rate_A*BM$1/365))</f>
        <v/>
      </c>
      <c r="BP245" s="3" t="str">
        <f t="shared" ref="BP245" ca="1" si="11907">IF($B245="","",BA245*(1+rate_A*BM$1/365))</f>
        <v/>
      </c>
      <c r="BQ245" s="3" t="str">
        <f t="shared" ref="BQ245" ca="1" si="11908">IF($B245="","",BB245*(1+rate_joint*BM$1/365))</f>
        <v/>
      </c>
      <c r="BR245" s="5" t="str">
        <f t="shared" ca="1" si="9678"/>
        <v/>
      </c>
      <c r="BS245" s="5" t="str" cm="1">
        <f t="array" aca="1" ref="BS245" ca="1">IF(BR245="","",_xlfn.IFS(BR245&lt;='Hidden inputs'!$C$15,BR245*'Hidden inputs'!$D$15,BR245&lt;='Hidden inputs'!$C$16,'Hidden inputs'!$C$15*'Hidden inputs'!$D$15+(BR245-'Hidden inputs'!$B$16)*'Hidden inputs'!$D$16,BR245&lt;='Hidden inputs'!$C$17,'Hidden inputs'!$C$15*'Hidden inputs'!$D$15+('Hidden inputs'!$C$16-'Hidden inputs'!$B$16)*'Hidden inputs'!$D$16+(BR245-'Hidden inputs'!$B$17)*'Hidden inputs'!$D$17,BR245&gt;'Hidden inputs'!$B$18,'Hidden inputs'!$C$15*'Hidden inputs'!$D$15+('Hidden inputs'!$C$16-'Hidden inputs'!$B$16)*'Hidden inputs'!$D$16+('Hidden inputs'!$C$17-'Hidden inputs'!$B$17)*'Hidden inputs'!$D$17+(BR245-'Hidden inputs'!$B$18)*'Hidden inputs'!$D$18))</f>
        <v/>
      </c>
      <c r="BT245" s="10" t="str">
        <f t="shared" ca="1" si="9679"/>
        <v/>
      </c>
      <c r="BU245" s="5" t="str">
        <f t="shared" ca="1" si="9584"/>
        <v/>
      </c>
      <c r="BV245" s="5" t="str">
        <f t="shared" ca="1" si="9585"/>
        <v/>
      </c>
      <c r="BW245" s="5" t="str">
        <f ca="1">IF($B245="","",'Hidden inputs'!$D$11*BN245+'Hidden inputs'!$E$11*BO245)</f>
        <v/>
      </c>
      <c r="BX245" s="11" t="str">
        <f t="shared" ca="1" si="9509"/>
        <v/>
      </c>
      <c r="BY245" s="9" t="str">
        <f t="shared" ca="1" si="9586"/>
        <v/>
      </c>
      <c r="BZ245" s="3" t="str">
        <f t="shared" ca="1" si="9587"/>
        <v/>
      </c>
      <c r="CA245" s="5" t="str" cm="1">
        <f t="array" aca="1" ref="CA245" ca="1">IF($B245="","",IF(BZ245=0,0,IF(DD_Payment="",0,IF(BZ245&lt;_xlfn.IFS(DD_Frequency="Monthly",1,DD_Frequency="Quarterly",IF(MONTH(BZ$2)=1,1,IF(MONTH(BZ$2)=4,1,IF(MONTH(BZ$2)=7,1,IF(MONTH(BZ$2)=10,1,0)))),DD_Frequency="Annually",IF(MONTH(BZ$2)=1,1,0))*DD_Payment,BZ245,_xlfn.IFS(DD_Frequency="Monthly",1,DD_Frequency="Quarterly",IF(MONTH(BZ$2)=1,1,IF(MONTH(BZ$2)=4,1,IF(MONTH(BZ$2)=7,1,IF(MONTH(BZ$2)=10,1,0)))),DD_Frequency="Annually",IF(MONTH(BZ$2)=1,1,0))*DD_Payment))))</f>
        <v/>
      </c>
      <c r="CB245" s="3" t="str">
        <f t="shared" ref="CB245" ca="1" si="11909">IF($B245="","",IF(BZ245&gt;CA245,(BZ245-CA245/2)*(rate_A*(CB$1/365)),0))</f>
        <v/>
      </c>
      <c r="CC245" s="3" t="str">
        <f t="shared" ca="1" si="9681"/>
        <v/>
      </c>
      <c r="CD245" s="3" t="str">
        <f t="shared" ref="CD245" ca="1" si="11910">IF($B245="","",BO245*(1+rate_A*CB$1/365))</f>
        <v/>
      </c>
      <c r="CE245" s="3" t="str">
        <f t="shared" ref="CE245" ca="1" si="11911">IF($B245="","",BP245*(1+rate_A*CB$1/365))</f>
        <v/>
      </c>
      <c r="CF245" s="3" t="str">
        <f t="shared" ref="CF245" ca="1" si="11912">IF($B245="","",BQ245*(1+rate_joint*CB$1/365))</f>
        <v/>
      </c>
      <c r="CG245" s="5" t="str">
        <f t="shared" ca="1" si="9685"/>
        <v/>
      </c>
      <c r="CH245" s="5" t="str" cm="1">
        <f t="array" aca="1" ref="CH245" ca="1">IF(CG245="","",_xlfn.IFS(CG245&lt;='Hidden inputs'!$C$15,CG245*'Hidden inputs'!$D$15,CG245&lt;='Hidden inputs'!$C$16,'Hidden inputs'!$C$15*'Hidden inputs'!$D$15+(CG245-'Hidden inputs'!$B$16)*'Hidden inputs'!$D$16,CG245&lt;='Hidden inputs'!$C$17,'Hidden inputs'!$C$15*'Hidden inputs'!$D$15+('Hidden inputs'!$C$16-'Hidden inputs'!$B$16)*'Hidden inputs'!$D$16+(CG245-'Hidden inputs'!$B$17)*'Hidden inputs'!$D$17,CG245&gt;'Hidden inputs'!$B$18,'Hidden inputs'!$C$15*'Hidden inputs'!$D$15+('Hidden inputs'!$C$16-'Hidden inputs'!$B$16)*'Hidden inputs'!$D$16+('Hidden inputs'!$C$17-'Hidden inputs'!$B$17)*'Hidden inputs'!$D$17+(CG245-'Hidden inputs'!$B$18)*'Hidden inputs'!$D$18))</f>
        <v/>
      </c>
      <c r="CI245" s="10" t="str">
        <f t="shared" ca="1" si="9686"/>
        <v/>
      </c>
      <c r="CJ245" s="5" t="str">
        <f t="shared" ca="1" si="9592"/>
        <v/>
      </c>
      <c r="CK245" s="5" t="str">
        <f t="shared" ca="1" si="9593"/>
        <v/>
      </c>
      <c r="CL245" s="5" t="str">
        <f ca="1">IF($B245="","",'Hidden inputs'!$D$11*CC245+'Hidden inputs'!$E$11*CD245)</f>
        <v/>
      </c>
      <c r="CM245" s="11" t="str">
        <f t="shared" ca="1" si="9514"/>
        <v/>
      </c>
      <c r="CN245" s="9" t="str">
        <f t="shared" ca="1" si="9594"/>
        <v/>
      </c>
      <c r="CO245" s="3" t="str">
        <f t="shared" ca="1" si="9595"/>
        <v/>
      </c>
      <c r="CP245" s="5" t="str" cm="1">
        <f t="array" aca="1" ref="CP245" ca="1">IF($B245="","",IF(CO245=0,0,IF(DD_Payment="",0,IF(CO245&lt;_xlfn.IFS(DD_Frequency="Monthly",1,DD_Frequency="Quarterly",IF(MONTH(CO$2)=1,1,IF(MONTH(CO$2)=4,1,IF(MONTH(CO$2)=7,1,IF(MONTH(CO$2)=10,1,0)))),DD_Frequency="Annually",IF(MONTH(CO$2)=1,1,0))*DD_Payment,CO245,_xlfn.IFS(DD_Frequency="Monthly",1,DD_Frequency="Quarterly",IF(MONTH(CO$2)=1,1,IF(MONTH(CO$2)=4,1,IF(MONTH(CO$2)=7,1,IF(MONTH(CO$2)=10,1,0)))),DD_Frequency="Annually",IF(MONTH(CO$2)=1,1,0))*DD_Payment))))</f>
        <v/>
      </c>
      <c r="CQ245" s="3" t="str">
        <f t="shared" ref="CQ245" ca="1" si="11913">IF($B245="","",IF(CO245&gt;CP245,(CO245-CP245/2)*(rate_A*(CQ$1/365)),0))</f>
        <v/>
      </c>
      <c r="CR245" s="3" t="str">
        <f t="shared" ca="1" si="9688"/>
        <v/>
      </c>
      <c r="CS245" s="3" t="str">
        <f t="shared" ref="CS245" ca="1" si="11914">IF($B245="","",CD245*(1+rate_A*CQ$1/365))</f>
        <v/>
      </c>
      <c r="CT245" s="3" t="str">
        <f t="shared" ref="CT245" ca="1" si="11915">IF($B245="","",CE245*(1+rate_A*CQ$1/365))</f>
        <v/>
      </c>
      <c r="CU245" s="3" t="str">
        <f t="shared" ref="CU245" ca="1" si="11916">IF($B245="","",CF245*(1+rate_joint*CQ$1/365))</f>
        <v/>
      </c>
      <c r="CV245" s="5" t="str">
        <f t="shared" ca="1" si="9692"/>
        <v/>
      </c>
      <c r="CW245" s="5" t="str" cm="1">
        <f t="array" aca="1" ref="CW245" ca="1">IF(CV245="","",_xlfn.IFS(CV245&lt;='Hidden inputs'!$C$15,CV245*'Hidden inputs'!$D$15,CV245&lt;='Hidden inputs'!$C$16,'Hidden inputs'!$C$15*'Hidden inputs'!$D$15+(CV245-'Hidden inputs'!$B$16)*'Hidden inputs'!$D$16,CV245&lt;='Hidden inputs'!$C$17,'Hidden inputs'!$C$15*'Hidden inputs'!$D$15+('Hidden inputs'!$C$16-'Hidden inputs'!$B$16)*'Hidden inputs'!$D$16+(CV245-'Hidden inputs'!$B$17)*'Hidden inputs'!$D$17,CV245&gt;'Hidden inputs'!$B$18,'Hidden inputs'!$C$15*'Hidden inputs'!$D$15+('Hidden inputs'!$C$16-'Hidden inputs'!$B$16)*'Hidden inputs'!$D$16+('Hidden inputs'!$C$17-'Hidden inputs'!$B$17)*'Hidden inputs'!$D$17+(CV245-'Hidden inputs'!$B$18)*'Hidden inputs'!$D$18))</f>
        <v/>
      </c>
      <c r="CX245" s="10" t="str">
        <f t="shared" ca="1" si="9693"/>
        <v/>
      </c>
      <c r="CY245" s="5" t="str">
        <f t="shared" ca="1" si="9600"/>
        <v/>
      </c>
      <c r="CZ245" s="5" t="str">
        <f t="shared" ca="1" si="9601"/>
        <v/>
      </c>
      <c r="DA245" s="5" t="str">
        <f ca="1">IF($B245="","",'Hidden inputs'!$D$11*CR245+'Hidden inputs'!$E$11*CS245)</f>
        <v/>
      </c>
      <c r="DB245" s="11" t="str">
        <f t="shared" ca="1" si="9519"/>
        <v/>
      </c>
      <c r="DC245" s="9" t="str">
        <f t="shared" ca="1" si="9602"/>
        <v/>
      </c>
      <c r="DD245" s="3" t="str">
        <f t="shared" ca="1" si="9603"/>
        <v/>
      </c>
      <c r="DE245" s="5" t="str" cm="1">
        <f t="array" aca="1" ref="DE245" ca="1">IF($B245="","",IF(DD245=0,0,IF(DD_Payment="",0,IF(DD245&lt;_xlfn.IFS(DD_Frequency="Monthly",1,DD_Frequency="Quarterly",IF(MONTH(DD$2)=1,1,IF(MONTH(DD$2)=4,1,IF(MONTH(DD$2)=7,1,IF(MONTH(DD$2)=10,1,0)))),DD_Frequency="Annually",IF(MONTH(DD$2)=1,1,0))*DD_Payment,DD245,_xlfn.IFS(DD_Frequency="Monthly",1,DD_Frequency="Quarterly",IF(MONTH(DD$2)=1,1,IF(MONTH(DD$2)=4,1,IF(MONTH(DD$2)=7,1,IF(MONTH(DD$2)=10,1,0)))),DD_Frequency="Annually",IF(MONTH(DD$2)=1,1,0))*DD_Payment))))</f>
        <v/>
      </c>
      <c r="DF245" s="3" t="str">
        <f t="shared" ref="DF245" ca="1" si="11917">IF($B245="","",IF(DD245&gt;DE245,(DD245-DE245/2)*(rate_A*(DF$1/365)),0))</f>
        <v/>
      </c>
      <c r="DG245" s="3" t="str">
        <f t="shared" ca="1" si="9695"/>
        <v/>
      </c>
      <c r="DH245" s="3" t="str">
        <f t="shared" ref="DH245" ca="1" si="11918">IF($B245="","",CS245*(1+rate_A*DF$1/365))</f>
        <v/>
      </c>
      <c r="DI245" s="3" t="str">
        <f t="shared" ref="DI245" ca="1" si="11919">IF($B245="","",CT245*(1+rate_A*DF$1/365))</f>
        <v/>
      </c>
      <c r="DJ245" s="3" t="str">
        <f t="shared" ref="DJ245" ca="1" si="11920">IF($B245="","",CU245*(1+rate_joint*DF$1/365))</f>
        <v/>
      </c>
      <c r="DK245" s="5" t="str">
        <f t="shared" ca="1" si="9699"/>
        <v/>
      </c>
      <c r="DL245" s="5" t="str" cm="1">
        <f t="array" aca="1" ref="DL245" ca="1">IF(DK245="","",_xlfn.IFS(DK245&lt;='Hidden inputs'!$C$15,DK245*'Hidden inputs'!$D$15,DK245&lt;='Hidden inputs'!$C$16,'Hidden inputs'!$C$15*'Hidden inputs'!$D$15+(DK245-'Hidden inputs'!$B$16)*'Hidden inputs'!$D$16,DK245&lt;='Hidden inputs'!$C$17,'Hidden inputs'!$C$15*'Hidden inputs'!$D$15+('Hidden inputs'!$C$16-'Hidden inputs'!$B$16)*'Hidden inputs'!$D$16+(DK245-'Hidden inputs'!$B$17)*'Hidden inputs'!$D$17,DK245&gt;'Hidden inputs'!$B$18,'Hidden inputs'!$C$15*'Hidden inputs'!$D$15+('Hidden inputs'!$C$16-'Hidden inputs'!$B$16)*'Hidden inputs'!$D$16+('Hidden inputs'!$C$17-'Hidden inputs'!$B$17)*'Hidden inputs'!$D$17+(DK245-'Hidden inputs'!$B$18)*'Hidden inputs'!$D$18))</f>
        <v/>
      </c>
      <c r="DM245" s="10" t="str">
        <f t="shared" ca="1" si="9700"/>
        <v/>
      </c>
      <c r="DN245" s="5" t="str">
        <f t="shared" ca="1" si="9608"/>
        <v/>
      </c>
      <c r="DO245" s="5" t="str">
        <f t="shared" ca="1" si="9609"/>
        <v/>
      </c>
      <c r="DP245" s="5" t="str">
        <f ca="1">IF($B245="","",'Hidden inputs'!$D$11*DG245+'Hidden inputs'!$E$11*DH245)</f>
        <v/>
      </c>
      <c r="DQ245" s="11" t="str">
        <f t="shared" ca="1" si="9524"/>
        <v/>
      </c>
      <c r="DR245" s="9" t="str">
        <f t="shared" ca="1" si="9610"/>
        <v/>
      </c>
      <c r="DS245" s="3" t="str">
        <f t="shared" ca="1" si="9611"/>
        <v/>
      </c>
      <c r="DT245" s="5" t="str" cm="1">
        <f t="array" aca="1" ref="DT245" ca="1">IF($B245="","",IF(DS245=0,0,IF(DD_Payment="",0,IF(DS245&lt;_xlfn.IFS(DD_Frequency="Monthly",1,DD_Frequency="Quarterly",IF(MONTH(DS$2)=1,1,IF(MONTH(DS$2)=4,1,IF(MONTH(DS$2)=7,1,IF(MONTH(DS$2)=10,1,0)))),DD_Frequency="Annually",IF(MONTH(DS$2)=1,1,0))*DD_Payment,DS245,_xlfn.IFS(DD_Frequency="Monthly",1,DD_Frequency="Quarterly",IF(MONTH(DS$2)=1,1,IF(MONTH(DS$2)=4,1,IF(MONTH(DS$2)=7,1,IF(MONTH(DS$2)=10,1,0)))),DD_Frequency="Annually",IF(MONTH(DS$2)=1,1,0))*DD_Payment))))</f>
        <v/>
      </c>
      <c r="DU245" s="3" t="str">
        <f t="shared" ref="DU245" ca="1" si="11921">IF($B245="","",IF(DS245&gt;DT245,(DS245-DT245/2)*(rate_A*(DU$1/365)),0))</f>
        <v/>
      </c>
      <c r="DV245" s="3" t="str">
        <f t="shared" ca="1" si="9702"/>
        <v/>
      </c>
      <c r="DW245" s="3" t="str">
        <f t="shared" ref="DW245" ca="1" si="11922">IF($B245="","",DH245*(1+rate_A*DU$1/365))</f>
        <v/>
      </c>
      <c r="DX245" s="3" t="str">
        <f t="shared" ref="DX245" ca="1" si="11923">IF($B245="","",DI245*(1+rate_A*DU$1/365))</f>
        <v/>
      </c>
      <c r="DY245" s="3" t="str">
        <f t="shared" ref="DY245" ca="1" si="11924">IF($B245="","",DJ245*(1+rate_joint*DU$1/365))</f>
        <v/>
      </c>
      <c r="DZ245" s="5" t="str">
        <f t="shared" ca="1" si="9706"/>
        <v/>
      </c>
      <c r="EA245" s="5" t="str" cm="1">
        <f t="array" aca="1" ref="EA245" ca="1">IF(DZ245="","",_xlfn.IFS(DZ245&lt;='Hidden inputs'!$C$15,DZ245*'Hidden inputs'!$D$15,DZ245&lt;='Hidden inputs'!$C$16,'Hidden inputs'!$C$15*'Hidden inputs'!$D$15+(DZ245-'Hidden inputs'!$B$16)*'Hidden inputs'!$D$16,DZ245&lt;='Hidden inputs'!$C$17,'Hidden inputs'!$C$15*'Hidden inputs'!$D$15+('Hidden inputs'!$C$16-'Hidden inputs'!$B$16)*'Hidden inputs'!$D$16+(DZ245-'Hidden inputs'!$B$17)*'Hidden inputs'!$D$17,DZ245&gt;'Hidden inputs'!$B$18,'Hidden inputs'!$C$15*'Hidden inputs'!$D$15+('Hidden inputs'!$C$16-'Hidden inputs'!$B$16)*'Hidden inputs'!$D$16+('Hidden inputs'!$C$17-'Hidden inputs'!$B$17)*'Hidden inputs'!$D$17+(DZ245-'Hidden inputs'!$B$18)*'Hidden inputs'!$D$18))</f>
        <v/>
      </c>
      <c r="EB245" s="10" t="str">
        <f t="shared" ca="1" si="9707"/>
        <v/>
      </c>
      <c r="EC245" s="5" t="str">
        <f t="shared" ca="1" si="9616"/>
        <v/>
      </c>
      <c r="ED245" s="5" t="str">
        <f t="shared" ca="1" si="9617"/>
        <v/>
      </c>
      <c r="EE245" s="5" t="str">
        <f ca="1">IF($B245="","",'Hidden inputs'!$D$11*DV245+'Hidden inputs'!$E$11*DW245)</f>
        <v/>
      </c>
      <c r="EF245" s="11" t="str">
        <f t="shared" ca="1" si="9529"/>
        <v/>
      </c>
      <c r="EG245" s="9" t="str">
        <f t="shared" ca="1" si="9618"/>
        <v/>
      </c>
      <c r="EH245" s="3" t="str">
        <f t="shared" ca="1" si="9619"/>
        <v/>
      </c>
      <c r="EI245" s="5" t="str" cm="1">
        <f t="array" aca="1" ref="EI245" ca="1">IF($B245="","",IF(EH245=0,0,IF(DD_Payment="",0,IF(EH245&lt;_xlfn.IFS(DD_Frequency="Monthly",1,DD_Frequency="Quarterly",IF(MONTH(EH$2)=1,1,IF(MONTH(EH$2)=4,1,IF(MONTH(EH$2)=7,1,IF(MONTH(EH$2)=10,1,0)))),DD_Frequency="Annually",IF(MONTH(EH$2)=1,1,0))*DD_Payment,EH245,_xlfn.IFS(DD_Frequency="Monthly",1,DD_Frequency="Quarterly",IF(MONTH(EH$2)=1,1,IF(MONTH(EH$2)=4,1,IF(MONTH(EH$2)=7,1,IF(MONTH(EH$2)=10,1,0)))),DD_Frequency="Annually",IF(MONTH(EH$2)=1,1,0))*DD_Payment))))</f>
        <v/>
      </c>
      <c r="EJ245" s="3" t="str">
        <f t="shared" ref="EJ245" ca="1" si="11925">IF($B245="","",IF(EH245&gt;EI245,(EH245-EI245/2)*(rate_A*(EJ$1/365)),0))</f>
        <v/>
      </c>
      <c r="EK245" s="3" t="str">
        <f t="shared" ca="1" si="9709"/>
        <v/>
      </c>
      <c r="EL245" s="3" t="str">
        <f t="shared" ref="EL245" ca="1" si="11926">IF($B245="","",DW245*(1+rate_A*EJ$1/365))</f>
        <v/>
      </c>
      <c r="EM245" s="3" t="str">
        <f t="shared" ref="EM245" ca="1" si="11927">IF($B245="","",DX245*(1+rate_A*EJ$1/365))</f>
        <v/>
      </c>
      <c r="EN245" s="3" t="str">
        <f t="shared" ref="EN245" ca="1" si="11928">IF($B245="","",DY245*(1+rate_joint*EJ$1/365))</f>
        <v/>
      </c>
      <c r="EO245" s="5" t="str">
        <f t="shared" ca="1" si="9713"/>
        <v/>
      </c>
      <c r="EP245" s="5" t="str" cm="1">
        <f t="array" aca="1" ref="EP245" ca="1">IF(EO245="","",_xlfn.IFS(EO245&lt;='Hidden inputs'!$C$15,EO245*'Hidden inputs'!$D$15,EO245&lt;='Hidden inputs'!$C$16,'Hidden inputs'!$C$15*'Hidden inputs'!$D$15+(EO245-'Hidden inputs'!$B$16)*'Hidden inputs'!$D$16,EO245&lt;='Hidden inputs'!$C$17,'Hidden inputs'!$C$15*'Hidden inputs'!$D$15+('Hidden inputs'!$C$16-'Hidden inputs'!$B$16)*'Hidden inputs'!$D$16+(EO245-'Hidden inputs'!$B$17)*'Hidden inputs'!$D$17,EO245&gt;'Hidden inputs'!$B$18,'Hidden inputs'!$C$15*'Hidden inputs'!$D$15+('Hidden inputs'!$C$16-'Hidden inputs'!$B$16)*'Hidden inputs'!$D$16+('Hidden inputs'!$C$17-'Hidden inputs'!$B$17)*'Hidden inputs'!$D$17+(EO245-'Hidden inputs'!$B$18)*'Hidden inputs'!$D$18))</f>
        <v/>
      </c>
      <c r="EQ245" s="10" t="str">
        <f t="shared" ca="1" si="9714"/>
        <v/>
      </c>
      <c r="ER245" s="5" t="str">
        <f t="shared" ca="1" si="9624"/>
        <v/>
      </c>
      <c r="ES245" s="5" t="str">
        <f t="shared" ca="1" si="9625"/>
        <v/>
      </c>
      <c r="ET245" s="5" t="str">
        <f ca="1">IF($B245="","",'Hidden inputs'!$D$11*EK245+'Hidden inputs'!$E$11*EL245)</f>
        <v/>
      </c>
      <c r="EU245" s="11" t="str">
        <f t="shared" ca="1" si="9534"/>
        <v/>
      </c>
      <c r="EV245" s="9" t="str">
        <f t="shared" ca="1" si="9626"/>
        <v/>
      </c>
      <c r="EW245" s="3" t="str">
        <f t="shared" ca="1" si="9627"/>
        <v/>
      </c>
      <c r="EX245" s="5" t="str" cm="1">
        <f t="array" aca="1" ref="EX245" ca="1">IF($B245="","",IF(EW245=0,0,IF(DD_Payment="",0,IF(EW245&lt;_xlfn.IFS(DD_Frequency="Monthly",1,DD_Frequency="Quarterly",IF(MONTH(EW$2)=1,1,IF(MONTH(EW$2)=4,1,IF(MONTH(EW$2)=7,1,IF(MONTH(EW$2)=10,1,0)))),DD_Frequency="Annually",IF(MONTH(EW$2)=1,1,0))*DD_Payment,EW245,_xlfn.IFS(DD_Frequency="Monthly",1,DD_Frequency="Quarterly",IF(MONTH(EW$2)=1,1,IF(MONTH(EW$2)=4,1,IF(MONTH(EW$2)=7,1,IF(MONTH(EW$2)=10,1,0)))),DD_Frequency="Annually",IF(MONTH(EW$2)=1,1,0))*DD_Payment))))</f>
        <v/>
      </c>
      <c r="EY245" s="3" t="str">
        <f t="shared" ref="EY245" ca="1" si="11929">IF($B245="","",IF(EW245&gt;EX245,(EW245-EX245/2)*(rate_A*(EY$1/365)),0))</f>
        <v/>
      </c>
      <c r="EZ245" s="3" t="str">
        <f t="shared" ca="1" si="9716"/>
        <v/>
      </c>
      <c r="FA245" s="3" t="str">
        <f t="shared" ref="FA245" ca="1" si="11930">IF($B245="","",EL245*(1+rate_A*EY$1/365))</f>
        <v/>
      </c>
      <c r="FB245" s="3" t="str">
        <f t="shared" ref="FB245" ca="1" si="11931">IF($B245="","",EM245*(1+rate_A*EY$1/365))</f>
        <v/>
      </c>
      <c r="FC245" s="3" t="str">
        <f t="shared" ref="FC245" ca="1" si="11932">IF($B245="","",EN245*(1+rate_joint*EY$1/365))</f>
        <v/>
      </c>
      <c r="FD245" s="5" t="str">
        <f t="shared" ca="1" si="9720"/>
        <v/>
      </c>
      <c r="FE245" s="5" t="str" cm="1">
        <f t="array" aca="1" ref="FE245" ca="1">IF(FD245="","",_xlfn.IFS(FD245&lt;='Hidden inputs'!$C$15,FD245*'Hidden inputs'!$D$15,FD245&lt;='Hidden inputs'!$C$16,'Hidden inputs'!$C$15*'Hidden inputs'!$D$15+(FD245-'Hidden inputs'!$B$16)*'Hidden inputs'!$D$16,FD245&lt;='Hidden inputs'!$C$17,'Hidden inputs'!$C$15*'Hidden inputs'!$D$15+('Hidden inputs'!$C$16-'Hidden inputs'!$B$16)*'Hidden inputs'!$D$16+(FD245-'Hidden inputs'!$B$17)*'Hidden inputs'!$D$17,FD245&gt;'Hidden inputs'!$B$18,'Hidden inputs'!$C$15*'Hidden inputs'!$D$15+('Hidden inputs'!$C$16-'Hidden inputs'!$B$16)*'Hidden inputs'!$D$16+('Hidden inputs'!$C$17-'Hidden inputs'!$B$17)*'Hidden inputs'!$D$17+(FD245-'Hidden inputs'!$B$18)*'Hidden inputs'!$D$18))</f>
        <v/>
      </c>
      <c r="FF245" s="10" t="str">
        <f t="shared" ca="1" si="9721"/>
        <v/>
      </c>
      <c r="FG245" s="5" t="str">
        <f t="shared" ca="1" si="9632"/>
        <v/>
      </c>
      <c r="FH245" s="5" t="str">
        <f t="shared" ca="1" si="9633"/>
        <v/>
      </c>
      <c r="FI245" s="5" t="str">
        <f ca="1">IF($B245="","",'Hidden inputs'!$D$11*EZ245+'Hidden inputs'!$E$11*FA245)</f>
        <v/>
      </c>
      <c r="FJ245" s="11" t="str">
        <f t="shared" ca="1" si="9539"/>
        <v/>
      </c>
      <c r="FK245" s="9" t="str">
        <f t="shared" ca="1" si="9634"/>
        <v/>
      </c>
      <c r="FL245" s="3" t="str">
        <f t="shared" ca="1" si="9635"/>
        <v/>
      </c>
      <c r="FM245" s="5" t="str" cm="1">
        <f t="array" aca="1" ref="FM245" ca="1">IF($B245="","",IF(FL245=0,0,IF(DD_Payment="",0,IF(FL245&lt;_xlfn.IFS(DD_Frequency="Monthly",1,DD_Frequency="Quarterly",IF(MONTH(FL$2)=1,1,IF(MONTH(FL$2)=4,1,IF(MONTH(FL$2)=7,1,IF(MONTH(FL$2)=10,1,0)))),DD_Frequency="Annually",IF(MONTH(FL$2)=1,1,0))*DD_Payment,FL245,_xlfn.IFS(DD_Frequency="Monthly",1,DD_Frequency="Quarterly",IF(MONTH(FL$2)=1,1,IF(MONTH(FL$2)=4,1,IF(MONTH(FL$2)=7,1,IF(MONTH(FL$2)=10,1,0)))),DD_Frequency="Annually",IF(MONTH(FL$2)=1,1,0))*DD_Payment))))</f>
        <v/>
      </c>
      <c r="FN245" s="3" t="str">
        <f t="shared" ref="FN245" ca="1" si="11933">IF($B245="","",IF(FL245&gt;FM245,(FL245-FM245/2)*(rate_A*(FN$1/365)),0))</f>
        <v/>
      </c>
      <c r="FO245" s="3" t="str">
        <f t="shared" ca="1" si="9723"/>
        <v/>
      </c>
      <c r="FP245" s="3" t="str">
        <f t="shared" ref="FP245" ca="1" si="11934">IF($B245="","",FA245*(1+rate_A*FN$1/365))</f>
        <v/>
      </c>
      <c r="FQ245" s="3" t="str">
        <f t="shared" ref="FQ245" ca="1" si="11935">IF($B245="","",FB245*(1+rate_A*FN$1/365))</f>
        <v/>
      </c>
      <c r="FR245" s="3" t="str">
        <f t="shared" ref="FR245" ca="1" si="11936">IF($B245="","",FC245*(1+rate_joint*FN$1/365))</f>
        <v/>
      </c>
      <c r="FS245" s="5" t="str">
        <f t="shared" ca="1" si="9727"/>
        <v/>
      </c>
      <c r="FT245" s="5" t="str" cm="1">
        <f t="array" aca="1" ref="FT245" ca="1">IF(FS245="","",_xlfn.IFS(FS245&lt;='Hidden inputs'!$C$15,FS245*'Hidden inputs'!$D$15,FS245&lt;='Hidden inputs'!$C$16,'Hidden inputs'!$C$15*'Hidden inputs'!$D$15+(FS245-'Hidden inputs'!$B$16)*'Hidden inputs'!$D$16,FS245&lt;='Hidden inputs'!$C$17,'Hidden inputs'!$C$15*'Hidden inputs'!$D$15+('Hidden inputs'!$C$16-'Hidden inputs'!$B$16)*'Hidden inputs'!$D$16+(FS245-'Hidden inputs'!$B$17)*'Hidden inputs'!$D$17,FS245&gt;'Hidden inputs'!$B$18,'Hidden inputs'!$C$15*'Hidden inputs'!$D$15+('Hidden inputs'!$C$16-'Hidden inputs'!$B$16)*'Hidden inputs'!$D$16+('Hidden inputs'!$C$17-'Hidden inputs'!$B$17)*'Hidden inputs'!$D$17+(FS245-'Hidden inputs'!$B$18)*'Hidden inputs'!$D$18))</f>
        <v/>
      </c>
      <c r="FU245" s="10" t="str">
        <f t="shared" ca="1" si="9728"/>
        <v/>
      </c>
      <c r="FV245" s="5" t="str">
        <f t="shared" ca="1" si="9640"/>
        <v/>
      </c>
      <c r="FW245" s="5" t="str">
        <f t="shared" ca="1" si="9641"/>
        <v/>
      </c>
      <c r="FX245" s="5" t="str">
        <f ca="1">IF($B245="","",'Hidden inputs'!$D$11*FO245+'Hidden inputs'!$E$11*FP245)</f>
        <v/>
      </c>
      <c r="FY245" s="11" t="str">
        <f t="shared" ca="1" si="9544"/>
        <v/>
      </c>
      <c r="FZ245" s="9" t="str">
        <f t="shared" ca="1" si="9642"/>
        <v/>
      </c>
      <c r="GA245" s="5" t="str">
        <f t="shared" ca="1" si="9643"/>
        <v/>
      </c>
      <c r="GB245" s="5" t="str">
        <f t="shared" ca="1" si="9644"/>
        <v/>
      </c>
      <c r="GC245" s="5" t="str">
        <f t="shared" ca="1" si="9545"/>
        <v/>
      </c>
      <c r="GD245" s="5" t="str">
        <f t="shared" ca="1" si="9546"/>
        <v/>
      </c>
    </row>
    <row r="246" spans="1:186" x14ac:dyDescent="0.35">
      <c r="A246" s="2"/>
      <c r="B246" s="6" t="str">
        <f t="shared" ca="1" si="9547"/>
        <v/>
      </c>
      <c r="C246" s="5" t="str">
        <f t="shared" ca="1" si="9645"/>
        <v/>
      </c>
      <c r="D246" s="5" t="str" cm="1">
        <f t="array" aca="1" ref="D246" ca="1">IF($B246="","",IF(C246=0,0,IF(DD_Payment="",0,IF(C246&lt;_xlfn.IFS(DD_Frequency="Monthly",1,DD_Frequency="Quarterly",IF(MONTH(C$2)=1,1,IF(MONTH(C$2)=4,1,IF(MONTH(C$2)=7,1,IF(MONTH(C$2)=10,1,0)))),DD_Frequency="Annually",IF(MONTH(C$2)=1,1,0))*DD_Payment,C246,_xlfn.IFS(DD_Frequency="Monthly",1,DD_Frequency="Quarterly",IF(MONTH(C$2)=1,1,IF(MONTH(C$2)=4,1,IF(MONTH(C$2)=7,1,IF(MONTH(C$2)=10,1,0)))),DD_Frequency="Annually",IF(MONTH(C$2)=1,1,0))*DD_Payment))))</f>
        <v/>
      </c>
      <c r="E246" s="5" t="str">
        <f t="shared" ref="E246" ca="1" si="11937">IF(B246="","",IF(C246&gt;D246,(C246-D246/2)*(rate_A*(E$1/365)),0))</f>
        <v/>
      </c>
      <c r="F246" s="5" t="str">
        <f t="shared" ca="1" si="9549"/>
        <v/>
      </c>
      <c r="G246" s="5" t="str">
        <f t="shared" ref="G246" ca="1" si="11938">IF(B246="","",G245*(1+rate_A*E$1/365))</f>
        <v/>
      </c>
      <c r="H246" s="5" t="str">
        <f t="shared" ref="H246" ca="1" si="11939">IF(B246="","",H245*(1+rate_A*E$1/365))</f>
        <v/>
      </c>
      <c r="I246" s="5" t="str">
        <f t="shared" ref="I246" ca="1" si="11940">IF(B246="","",I245*(1+rate_joint*E$1/365))</f>
        <v/>
      </c>
      <c r="J246" s="5" t="str">
        <f t="shared" ca="1" si="9650"/>
        <v/>
      </c>
      <c r="K246" s="5" t="str" cm="1">
        <f t="array" aca="1" ref="K246" ca="1">IF(J246="","",_xlfn.IFS(J246&lt;='Hidden inputs'!$C$15,J246*'Hidden inputs'!$D$15,J246&lt;='Hidden inputs'!$C$16,'Hidden inputs'!$C$15*'Hidden inputs'!$D$15+(J246-'Hidden inputs'!$B$16)*'Hidden inputs'!$D$16,J246&lt;='Hidden inputs'!$C$17,'Hidden inputs'!$C$15*'Hidden inputs'!$D$15+('Hidden inputs'!$C$16-'Hidden inputs'!$B$16)*'Hidden inputs'!$D$16+(J246-'Hidden inputs'!$B$17)*'Hidden inputs'!$D$17,J246&gt;'Hidden inputs'!$B$18,'Hidden inputs'!$C$15*'Hidden inputs'!$D$15+('Hidden inputs'!$C$16-'Hidden inputs'!$B$16)*'Hidden inputs'!$D$16+('Hidden inputs'!$C$17-'Hidden inputs'!$B$17)*'Hidden inputs'!$D$17+(J246-'Hidden inputs'!$B$18)*'Hidden inputs'!$D$18))</f>
        <v/>
      </c>
      <c r="L246" s="11" t="str">
        <f t="shared" ca="1" si="9651"/>
        <v/>
      </c>
      <c r="M246" s="5" t="str">
        <f t="shared" ca="1" si="9553"/>
        <v/>
      </c>
      <c r="N246" s="5" t="str">
        <f t="shared" ca="1" si="9554"/>
        <v/>
      </c>
      <c r="O246" s="5" t="str">
        <f ca="1">IF(B246="","",'Hidden inputs'!$D$11*F246+'Hidden inputs'!$E$11*G246)</f>
        <v/>
      </c>
      <c r="P246" s="11" t="str">
        <f t="shared" ca="1" si="9488"/>
        <v/>
      </c>
      <c r="Q246" s="20" t="str">
        <f t="shared" ca="1" si="9489"/>
        <v/>
      </c>
      <c r="R246" s="3" t="str">
        <f t="shared" ca="1" si="9555"/>
        <v/>
      </c>
      <c r="S246" s="5" t="str" cm="1">
        <f t="array" aca="1" ref="S246" ca="1">IF($B246="","",IF(R246=0,0,IF(DD_Payment="",0,IF(R246&lt;_xlfn.IFS(DD_Frequency="Monthly",1,DD_Frequency="Quarterly",IF(MONTH(R$2)=1,1,IF(MONTH(R$2)=4,1,IF(MONTH(R$2)=7,1,IF(MONTH(R$2)=10,1,0)))),DD_Frequency="Annually",IF(MONTH(R$2)=1,1,0))*DD_Payment,R246,_xlfn.IFS(DD_Frequency="Monthly",1,DD_Frequency="Quarterly",IF(MONTH(R$2)=1,1,IF(MONTH(R$2)=4,1,IF(MONTH(R$2)=7,1,IF(MONTH(R$2)=10,1,0)))),DD_Frequency="Annually",IF(MONTH(R$2)=1,1,0))*DD_Payment))))</f>
        <v/>
      </c>
      <c r="T246" s="3" t="str">
        <f t="shared" ref="T246" ca="1" si="11941">IF(B246="","",IF(R246&gt;S246,(R246-S246/2)*(rate_A*((T$1+A246)/365)),0))</f>
        <v/>
      </c>
      <c r="U246" s="3" t="str">
        <f t="shared" ca="1" si="9557"/>
        <v/>
      </c>
      <c r="V246" s="3" t="str">
        <f t="shared" ref="V246" ca="1" si="11942">IF(B246="","",G246*(1+rate_A*(T$1+A246)/365))</f>
        <v/>
      </c>
      <c r="W246" s="3" t="str">
        <f t="shared" ref="W246" ca="1" si="11943">IF(B246="","",H246*(1+rate_A*(T$1+A246)/365))</f>
        <v/>
      </c>
      <c r="X246" s="3" t="str">
        <f t="shared" ref="X246" ca="1" si="11944">IF(B246="","",I246*(1+rate_joint*(T$1+A246)/365))</f>
        <v/>
      </c>
      <c r="Y246" s="5" t="str">
        <f t="shared" ca="1" si="9656"/>
        <v/>
      </c>
      <c r="Z246" s="5" t="str" cm="1">
        <f t="array" aca="1" ref="Z246" ca="1">IF(Y246="","",_xlfn.IFS(Y246&lt;='Hidden inputs'!$C$15,Y246*'Hidden inputs'!$D$15,Y246&lt;='Hidden inputs'!$C$16,'Hidden inputs'!$C$15*'Hidden inputs'!$D$15+(Y246-'Hidden inputs'!$B$16)*'Hidden inputs'!$D$16,Y246&lt;='Hidden inputs'!$C$17,'Hidden inputs'!$C$15*'Hidden inputs'!$D$15+('Hidden inputs'!$C$16-'Hidden inputs'!$B$16)*'Hidden inputs'!$D$16+(Y246-'Hidden inputs'!$B$17)*'Hidden inputs'!$D$17,Y246&gt;'Hidden inputs'!$B$18,'Hidden inputs'!$C$15*'Hidden inputs'!$D$15+('Hidden inputs'!$C$16-'Hidden inputs'!$B$16)*'Hidden inputs'!$D$16+('Hidden inputs'!$C$17-'Hidden inputs'!$B$17)*'Hidden inputs'!$D$17+(Y246-'Hidden inputs'!$B$18)*'Hidden inputs'!$D$18))</f>
        <v/>
      </c>
      <c r="AA246" s="10" t="str">
        <f t="shared" ca="1" si="9657"/>
        <v/>
      </c>
      <c r="AB246" s="5" t="str">
        <f t="shared" ca="1" si="9561"/>
        <v/>
      </c>
      <c r="AC246" s="5" t="str">
        <f t="shared" ca="1" si="9658"/>
        <v/>
      </c>
      <c r="AD246" s="5" t="str">
        <f ca="1">IF(B246="","",'Hidden inputs'!$D$11*U246+'Hidden inputs'!$E$11*V246)</f>
        <v/>
      </c>
      <c r="AE246" s="11" t="str">
        <f t="shared" ca="1" si="9494"/>
        <v/>
      </c>
      <c r="AF246" s="9" t="str">
        <f t="shared" ca="1" si="9562"/>
        <v/>
      </c>
      <c r="AG246" s="3" t="str">
        <f t="shared" ca="1" si="9563"/>
        <v/>
      </c>
      <c r="AH246" s="5" t="str" cm="1">
        <f t="array" aca="1" ref="AH246" ca="1">IF($B246="","",IF(AG246=0,0,IF(DD_Payment="",0,IF(AG246&lt;_xlfn.IFS(DD_Frequency="Monthly",1,DD_Frequency="Quarterly",IF(MONTH(AG$2)=1,1,IF(MONTH(AG$2)=4,1,IF(MONTH(AG$2)=7,1,IF(MONTH(AG$2)=10,1,0)))),DD_Frequency="Annually",IF(MONTH(AG$2)=1,1,0))*DD_Payment,AG246,_xlfn.IFS(DD_Frequency="Monthly",1,DD_Frequency="Quarterly",IF(MONTH(AG$2)=1,1,IF(MONTH(AG$2)=4,1,IF(MONTH(AG$2)=7,1,IF(MONTH(AG$2)=10,1,0)))),DD_Frequency="Annually",IF(MONTH(AG$2)=1,1,0))*DD_Payment))))</f>
        <v/>
      </c>
      <c r="AI246" s="3" t="str">
        <f t="shared" ref="AI246" ca="1" si="11945">IF($B246="","",IF(AG246&gt;AH246,(AG246-AH246/2)*(rate_A*(AI$1/365)),0))</f>
        <v/>
      </c>
      <c r="AJ246" s="3" t="str">
        <f t="shared" ca="1" si="9660"/>
        <v/>
      </c>
      <c r="AK246" s="3" t="str">
        <f t="shared" ref="AK246" ca="1" si="11946">IF($B246="","",V246*(1+rate_A*AI$1/365))</f>
        <v/>
      </c>
      <c r="AL246" s="3" t="str">
        <f t="shared" ref="AL246" ca="1" si="11947">IF($B246="","",W246*(1+rate_A*AI$1/365))</f>
        <v/>
      </c>
      <c r="AM246" s="3" t="str">
        <f t="shared" ref="AM246" ca="1" si="11948">IF($B246="","",X246*(1+rate_joint*AI$1/365))</f>
        <v/>
      </c>
      <c r="AN246" s="5" t="str">
        <f t="shared" ca="1" si="9664"/>
        <v/>
      </c>
      <c r="AO246" s="5" t="str" cm="1">
        <f t="array" aca="1" ref="AO246" ca="1">IF(AN246="","",_xlfn.IFS(AN246&lt;='Hidden inputs'!$C$15,AN246*'Hidden inputs'!$D$15,AN246&lt;='Hidden inputs'!$C$16,'Hidden inputs'!$C$15*'Hidden inputs'!$D$15+(AN246-'Hidden inputs'!$B$16)*'Hidden inputs'!$D$16,AN246&lt;='Hidden inputs'!$C$17,'Hidden inputs'!$C$15*'Hidden inputs'!$D$15+('Hidden inputs'!$C$16-'Hidden inputs'!$B$16)*'Hidden inputs'!$D$16+(AN246-'Hidden inputs'!$B$17)*'Hidden inputs'!$D$17,AN246&gt;'Hidden inputs'!$B$18,'Hidden inputs'!$C$15*'Hidden inputs'!$D$15+('Hidden inputs'!$C$16-'Hidden inputs'!$B$16)*'Hidden inputs'!$D$16+('Hidden inputs'!$C$17-'Hidden inputs'!$B$17)*'Hidden inputs'!$D$17+(AN246-'Hidden inputs'!$B$18)*'Hidden inputs'!$D$18))</f>
        <v/>
      </c>
      <c r="AP246" s="10" t="str">
        <f t="shared" ca="1" si="9665"/>
        <v/>
      </c>
      <c r="AQ246" s="5" t="str">
        <f t="shared" ca="1" si="9568"/>
        <v/>
      </c>
      <c r="AR246" s="5" t="str">
        <f t="shared" ca="1" si="9569"/>
        <v/>
      </c>
      <c r="AS246" s="5" t="str">
        <f ca="1">IF($B246="","",'Hidden inputs'!$D$11*AJ246+'Hidden inputs'!$E$11*AK246)</f>
        <v/>
      </c>
      <c r="AT246" s="11" t="str">
        <f t="shared" ca="1" si="9499"/>
        <v/>
      </c>
      <c r="AU246" s="9" t="str">
        <f t="shared" ca="1" si="9570"/>
        <v/>
      </c>
      <c r="AV246" s="3" t="str">
        <f t="shared" ca="1" si="9571"/>
        <v/>
      </c>
      <c r="AW246" s="5" t="str" cm="1">
        <f t="array" aca="1" ref="AW246" ca="1">IF($B246="","",IF(AV246=0,0,IF(DD_Payment="",0,IF(AV246&lt;_xlfn.IFS(DD_Frequency="Monthly",1,DD_Frequency="Quarterly",IF(MONTH(AV$2)=1,1,IF(MONTH(AV$2)=4,1,IF(MONTH(AV$2)=7,1,IF(MONTH(AV$2)=10,1,0)))),DD_Frequency="Annually",IF(MONTH(AV$2)=1,1,0))*DD_Payment,AV246,_xlfn.IFS(DD_Frequency="Monthly",1,DD_Frequency="Quarterly",IF(MONTH(AV$2)=1,1,IF(MONTH(AV$2)=4,1,IF(MONTH(AV$2)=7,1,IF(MONTH(AV$2)=10,1,0)))),DD_Frequency="Annually",IF(MONTH(AV$2)=1,1,0))*DD_Payment))))</f>
        <v/>
      </c>
      <c r="AX246" s="3" t="str">
        <f t="shared" ref="AX246" ca="1" si="11949">IF($B246="","",IF(AV246&gt;AW246,(AV246-AW246/2)*(rate_A*(AX$1/365)),0))</f>
        <v/>
      </c>
      <c r="AY246" s="3" t="str">
        <f t="shared" ca="1" si="9667"/>
        <v/>
      </c>
      <c r="AZ246" s="3" t="str">
        <f t="shared" ref="AZ246" ca="1" si="11950">IF($B246="","",AK246*(1+rate_A*AX$1/365))</f>
        <v/>
      </c>
      <c r="BA246" s="3" t="str">
        <f t="shared" ref="BA246" ca="1" si="11951">IF($B246="","",AL246*(1+rate_A*AX$1/365))</f>
        <v/>
      </c>
      <c r="BB246" s="3" t="str">
        <f t="shared" ref="BB246" ca="1" si="11952">IF($B246="","",AM246*(1+rate_joint*AX$1/365))</f>
        <v/>
      </c>
      <c r="BC246" s="5" t="str">
        <f t="shared" ca="1" si="9671"/>
        <v/>
      </c>
      <c r="BD246" s="5" t="str" cm="1">
        <f t="array" aca="1" ref="BD246" ca="1">IF(BC246="","",_xlfn.IFS(BC246&lt;='Hidden inputs'!$C$15,BC246*'Hidden inputs'!$D$15,BC246&lt;='Hidden inputs'!$C$16,'Hidden inputs'!$C$15*'Hidden inputs'!$D$15+(BC246-'Hidden inputs'!$B$16)*'Hidden inputs'!$D$16,BC246&lt;='Hidden inputs'!$C$17,'Hidden inputs'!$C$15*'Hidden inputs'!$D$15+('Hidden inputs'!$C$16-'Hidden inputs'!$B$16)*'Hidden inputs'!$D$16+(BC246-'Hidden inputs'!$B$17)*'Hidden inputs'!$D$17,BC246&gt;'Hidden inputs'!$B$18,'Hidden inputs'!$C$15*'Hidden inputs'!$D$15+('Hidden inputs'!$C$16-'Hidden inputs'!$B$16)*'Hidden inputs'!$D$16+('Hidden inputs'!$C$17-'Hidden inputs'!$B$17)*'Hidden inputs'!$D$17+(BC246-'Hidden inputs'!$B$18)*'Hidden inputs'!$D$18))</f>
        <v/>
      </c>
      <c r="BE246" s="10" t="str">
        <f t="shared" ca="1" si="9672"/>
        <v/>
      </c>
      <c r="BF246" s="5" t="str">
        <f t="shared" ca="1" si="9576"/>
        <v/>
      </c>
      <c r="BG246" s="5" t="str">
        <f t="shared" ca="1" si="9577"/>
        <v/>
      </c>
      <c r="BH246" s="5" t="str">
        <f ca="1">IF($B246="","",'Hidden inputs'!$D$11*AY246+'Hidden inputs'!$E$11*AZ246)</f>
        <v/>
      </c>
      <c r="BI246" s="11" t="str">
        <f t="shared" ca="1" si="9504"/>
        <v/>
      </c>
      <c r="BJ246" s="9" t="str">
        <f t="shared" ca="1" si="9578"/>
        <v/>
      </c>
      <c r="BK246" s="3" t="str">
        <f t="shared" ca="1" si="9579"/>
        <v/>
      </c>
      <c r="BL246" s="5" t="str" cm="1">
        <f t="array" aca="1" ref="BL246" ca="1">IF($B246="","",IF(BK246=0,0,IF(DD_Payment="",0,IF(BK246&lt;_xlfn.IFS(DD_Frequency="Monthly",1,DD_Frequency="Quarterly",IF(MONTH(BK$2)=1,1,IF(MONTH(BK$2)=4,1,IF(MONTH(BK$2)=7,1,IF(MONTH(BK$2)=10,1,0)))),DD_Frequency="Annually",IF(MONTH(BK$2)=1,1,0))*DD_Payment,BK246,_xlfn.IFS(DD_Frequency="Monthly",1,DD_Frequency="Quarterly",IF(MONTH(BK$2)=1,1,IF(MONTH(BK$2)=4,1,IF(MONTH(BK$2)=7,1,IF(MONTH(BK$2)=10,1,0)))),DD_Frequency="Annually",IF(MONTH(BK$2)=1,1,0))*DD_Payment))))</f>
        <v/>
      </c>
      <c r="BM246" s="3" t="str">
        <f t="shared" ref="BM246" ca="1" si="11953">IF($B246="","",IF(BK246&gt;BL246,(BK246-BL246/2)*(rate_A*(BM$1/365)),0))</f>
        <v/>
      </c>
      <c r="BN246" s="3" t="str">
        <f t="shared" ca="1" si="9674"/>
        <v/>
      </c>
      <c r="BO246" s="3" t="str">
        <f t="shared" ref="BO246" ca="1" si="11954">IF($B246="","",AZ246*(1+rate_A*BM$1/365))</f>
        <v/>
      </c>
      <c r="BP246" s="3" t="str">
        <f t="shared" ref="BP246" ca="1" si="11955">IF($B246="","",BA246*(1+rate_A*BM$1/365))</f>
        <v/>
      </c>
      <c r="BQ246" s="3" t="str">
        <f t="shared" ref="BQ246" ca="1" si="11956">IF($B246="","",BB246*(1+rate_joint*BM$1/365))</f>
        <v/>
      </c>
      <c r="BR246" s="5" t="str">
        <f t="shared" ca="1" si="9678"/>
        <v/>
      </c>
      <c r="BS246" s="5" t="str" cm="1">
        <f t="array" aca="1" ref="BS246" ca="1">IF(BR246="","",_xlfn.IFS(BR246&lt;='Hidden inputs'!$C$15,BR246*'Hidden inputs'!$D$15,BR246&lt;='Hidden inputs'!$C$16,'Hidden inputs'!$C$15*'Hidden inputs'!$D$15+(BR246-'Hidden inputs'!$B$16)*'Hidden inputs'!$D$16,BR246&lt;='Hidden inputs'!$C$17,'Hidden inputs'!$C$15*'Hidden inputs'!$D$15+('Hidden inputs'!$C$16-'Hidden inputs'!$B$16)*'Hidden inputs'!$D$16+(BR246-'Hidden inputs'!$B$17)*'Hidden inputs'!$D$17,BR246&gt;'Hidden inputs'!$B$18,'Hidden inputs'!$C$15*'Hidden inputs'!$D$15+('Hidden inputs'!$C$16-'Hidden inputs'!$B$16)*'Hidden inputs'!$D$16+('Hidden inputs'!$C$17-'Hidden inputs'!$B$17)*'Hidden inputs'!$D$17+(BR246-'Hidden inputs'!$B$18)*'Hidden inputs'!$D$18))</f>
        <v/>
      </c>
      <c r="BT246" s="10" t="str">
        <f t="shared" ca="1" si="9679"/>
        <v/>
      </c>
      <c r="BU246" s="5" t="str">
        <f t="shared" ca="1" si="9584"/>
        <v/>
      </c>
      <c r="BV246" s="5" t="str">
        <f t="shared" ca="1" si="9585"/>
        <v/>
      </c>
      <c r="BW246" s="5" t="str">
        <f ca="1">IF($B246="","",'Hidden inputs'!$D$11*BN246+'Hidden inputs'!$E$11*BO246)</f>
        <v/>
      </c>
      <c r="BX246" s="11" t="str">
        <f t="shared" ca="1" si="9509"/>
        <v/>
      </c>
      <c r="BY246" s="9" t="str">
        <f t="shared" ca="1" si="9586"/>
        <v/>
      </c>
      <c r="BZ246" s="3" t="str">
        <f t="shared" ca="1" si="9587"/>
        <v/>
      </c>
      <c r="CA246" s="5" t="str" cm="1">
        <f t="array" aca="1" ref="CA246" ca="1">IF($B246="","",IF(BZ246=0,0,IF(DD_Payment="",0,IF(BZ246&lt;_xlfn.IFS(DD_Frequency="Monthly",1,DD_Frequency="Quarterly",IF(MONTH(BZ$2)=1,1,IF(MONTH(BZ$2)=4,1,IF(MONTH(BZ$2)=7,1,IF(MONTH(BZ$2)=10,1,0)))),DD_Frequency="Annually",IF(MONTH(BZ$2)=1,1,0))*DD_Payment,BZ246,_xlfn.IFS(DD_Frequency="Monthly",1,DD_Frequency="Quarterly",IF(MONTH(BZ$2)=1,1,IF(MONTH(BZ$2)=4,1,IF(MONTH(BZ$2)=7,1,IF(MONTH(BZ$2)=10,1,0)))),DD_Frequency="Annually",IF(MONTH(BZ$2)=1,1,0))*DD_Payment))))</f>
        <v/>
      </c>
      <c r="CB246" s="3" t="str">
        <f t="shared" ref="CB246" ca="1" si="11957">IF($B246="","",IF(BZ246&gt;CA246,(BZ246-CA246/2)*(rate_A*(CB$1/365)),0))</f>
        <v/>
      </c>
      <c r="CC246" s="3" t="str">
        <f t="shared" ca="1" si="9681"/>
        <v/>
      </c>
      <c r="CD246" s="3" t="str">
        <f t="shared" ref="CD246" ca="1" si="11958">IF($B246="","",BO246*(1+rate_A*CB$1/365))</f>
        <v/>
      </c>
      <c r="CE246" s="3" t="str">
        <f t="shared" ref="CE246" ca="1" si="11959">IF($B246="","",BP246*(1+rate_A*CB$1/365))</f>
        <v/>
      </c>
      <c r="CF246" s="3" t="str">
        <f t="shared" ref="CF246" ca="1" si="11960">IF($B246="","",BQ246*(1+rate_joint*CB$1/365))</f>
        <v/>
      </c>
      <c r="CG246" s="5" t="str">
        <f t="shared" ca="1" si="9685"/>
        <v/>
      </c>
      <c r="CH246" s="5" t="str" cm="1">
        <f t="array" aca="1" ref="CH246" ca="1">IF(CG246="","",_xlfn.IFS(CG246&lt;='Hidden inputs'!$C$15,CG246*'Hidden inputs'!$D$15,CG246&lt;='Hidden inputs'!$C$16,'Hidden inputs'!$C$15*'Hidden inputs'!$D$15+(CG246-'Hidden inputs'!$B$16)*'Hidden inputs'!$D$16,CG246&lt;='Hidden inputs'!$C$17,'Hidden inputs'!$C$15*'Hidden inputs'!$D$15+('Hidden inputs'!$C$16-'Hidden inputs'!$B$16)*'Hidden inputs'!$D$16+(CG246-'Hidden inputs'!$B$17)*'Hidden inputs'!$D$17,CG246&gt;'Hidden inputs'!$B$18,'Hidden inputs'!$C$15*'Hidden inputs'!$D$15+('Hidden inputs'!$C$16-'Hidden inputs'!$B$16)*'Hidden inputs'!$D$16+('Hidden inputs'!$C$17-'Hidden inputs'!$B$17)*'Hidden inputs'!$D$17+(CG246-'Hidden inputs'!$B$18)*'Hidden inputs'!$D$18))</f>
        <v/>
      </c>
      <c r="CI246" s="10" t="str">
        <f t="shared" ca="1" si="9686"/>
        <v/>
      </c>
      <c r="CJ246" s="5" t="str">
        <f t="shared" ca="1" si="9592"/>
        <v/>
      </c>
      <c r="CK246" s="5" t="str">
        <f t="shared" ca="1" si="9593"/>
        <v/>
      </c>
      <c r="CL246" s="5" t="str">
        <f ca="1">IF($B246="","",'Hidden inputs'!$D$11*CC246+'Hidden inputs'!$E$11*CD246)</f>
        <v/>
      </c>
      <c r="CM246" s="11" t="str">
        <f t="shared" ca="1" si="9514"/>
        <v/>
      </c>
      <c r="CN246" s="9" t="str">
        <f t="shared" ca="1" si="9594"/>
        <v/>
      </c>
      <c r="CO246" s="3" t="str">
        <f t="shared" ca="1" si="9595"/>
        <v/>
      </c>
      <c r="CP246" s="5" t="str" cm="1">
        <f t="array" aca="1" ref="CP246" ca="1">IF($B246="","",IF(CO246=0,0,IF(DD_Payment="",0,IF(CO246&lt;_xlfn.IFS(DD_Frequency="Monthly",1,DD_Frequency="Quarterly",IF(MONTH(CO$2)=1,1,IF(MONTH(CO$2)=4,1,IF(MONTH(CO$2)=7,1,IF(MONTH(CO$2)=10,1,0)))),DD_Frequency="Annually",IF(MONTH(CO$2)=1,1,0))*DD_Payment,CO246,_xlfn.IFS(DD_Frequency="Monthly",1,DD_Frequency="Quarterly",IF(MONTH(CO$2)=1,1,IF(MONTH(CO$2)=4,1,IF(MONTH(CO$2)=7,1,IF(MONTH(CO$2)=10,1,0)))),DD_Frequency="Annually",IF(MONTH(CO$2)=1,1,0))*DD_Payment))))</f>
        <v/>
      </c>
      <c r="CQ246" s="3" t="str">
        <f t="shared" ref="CQ246" ca="1" si="11961">IF($B246="","",IF(CO246&gt;CP246,(CO246-CP246/2)*(rate_A*(CQ$1/365)),0))</f>
        <v/>
      </c>
      <c r="CR246" s="3" t="str">
        <f t="shared" ca="1" si="9688"/>
        <v/>
      </c>
      <c r="CS246" s="3" t="str">
        <f t="shared" ref="CS246" ca="1" si="11962">IF($B246="","",CD246*(1+rate_A*CQ$1/365))</f>
        <v/>
      </c>
      <c r="CT246" s="3" t="str">
        <f t="shared" ref="CT246" ca="1" si="11963">IF($B246="","",CE246*(1+rate_A*CQ$1/365))</f>
        <v/>
      </c>
      <c r="CU246" s="3" t="str">
        <f t="shared" ref="CU246" ca="1" si="11964">IF($B246="","",CF246*(1+rate_joint*CQ$1/365))</f>
        <v/>
      </c>
      <c r="CV246" s="5" t="str">
        <f t="shared" ca="1" si="9692"/>
        <v/>
      </c>
      <c r="CW246" s="5" t="str" cm="1">
        <f t="array" aca="1" ref="CW246" ca="1">IF(CV246="","",_xlfn.IFS(CV246&lt;='Hidden inputs'!$C$15,CV246*'Hidden inputs'!$D$15,CV246&lt;='Hidden inputs'!$C$16,'Hidden inputs'!$C$15*'Hidden inputs'!$D$15+(CV246-'Hidden inputs'!$B$16)*'Hidden inputs'!$D$16,CV246&lt;='Hidden inputs'!$C$17,'Hidden inputs'!$C$15*'Hidden inputs'!$D$15+('Hidden inputs'!$C$16-'Hidden inputs'!$B$16)*'Hidden inputs'!$D$16+(CV246-'Hidden inputs'!$B$17)*'Hidden inputs'!$D$17,CV246&gt;'Hidden inputs'!$B$18,'Hidden inputs'!$C$15*'Hidden inputs'!$D$15+('Hidden inputs'!$C$16-'Hidden inputs'!$B$16)*'Hidden inputs'!$D$16+('Hidden inputs'!$C$17-'Hidden inputs'!$B$17)*'Hidden inputs'!$D$17+(CV246-'Hidden inputs'!$B$18)*'Hidden inputs'!$D$18))</f>
        <v/>
      </c>
      <c r="CX246" s="10" t="str">
        <f t="shared" ca="1" si="9693"/>
        <v/>
      </c>
      <c r="CY246" s="5" t="str">
        <f t="shared" ca="1" si="9600"/>
        <v/>
      </c>
      <c r="CZ246" s="5" t="str">
        <f t="shared" ca="1" si="9601"/>
        <v/>
      </c>
      <c r="DA246" s="5" t="str">
        <f ca="1">IF($B246="","",'Hidden inputs'!$D$11*CR246+'Hidden inputs'!$E$11*CS246)</f>
        <v/>
      </c>
      <c r="DB246" s="11" t="str">
        <f t="shared" ca="1" si="9519"/>
        <v/>
      </c>
      <c r="DC246" s="9" t="str">
        <f t="shared" ca="1" si="9602"/>
        <v/>
      </c>
      <c r="DD246" s="3" t="str">
        <f t="shared" ca="1" si="9603"/>
        <v/>
      </c>
      <c r="DE246" s="5" t="str" cm="1">
        <f t="array" aca="1" ref="DE246" ca="1">IF($B246="","",IF(DD246=0,0,IF(DD_Payment="",0,IF(DD246&lt;_xlfn.IFS(DD_Frequency="Monthly",1,DD_Frequency="Quarterly",IF(MONTH(DD$2)=1,1,IF(MONTH(DD$2)=4,1,IF(MONTH(DD$2)=7,1,IF(MONTH(DD$2)=10,1,0)))),DD_Frequency="Annually",IF(MONTH(DD$2)=1,1,0))*DD_Payment,DD246,_xlfn.IFS(DD_Frequency="Monthly",1,DD_Frequency="Quarterly",IF(MONTH(DD$2)=1,1,IF(MONTH(DD$2)=4,1,IF(MONTH(DD$2)=7,1,IF(MONTH(DD$2)=10,1,0)))),DD_Frequency="Annually",IF(MONTH(DD$2)=1,1,0))*DD_Payment))))</f>
        <v/>
      </c>
      <c r="DF246" s="3" t="str">
        <f t="shared" ref="DF246" ca="1" si="11965">IF($B246="","",IF(DD246&gt;DE246,(DD246-DE246/2)*(rate_A*(DF$1/365)),0))</f>
        <v/>
      </c>
      <c r="DG246" s="3" t="str">
        <f t="shared" ca="1" si="9695"/>
        <v/>
      </c>
      <c r="DH246" s="3" t="str">
        <f t="shared" ref="DH246" ca="1" si="11966">IF($B246="","",CS246*(1+rate_A*DF$1/365))</f>
        <v/>
      </c>
      <c r="DI246" s="3" t="str">
        <f t="shared" ref="DI246" ca="1" si="11967">IF($B246="","",CT246*(1+rate_A*DF$1/365))</f>
        <v/>
      </c>
      <c r="DJ246" s="3" t="str">
        <f t="shared" ref="DJ246" ca="1" si="11968">IF($B246="","",CU246*(1+rate_joint*DF$1/365))</f>
        <v/>
      </c>
      <c r="DK246" s="5" t="str">
        <f t="shared" ca="1" si="9699"/>
        <v/>
      </c>
      <c r="DL246" s="5" t="str" cm="1">
        <f t="array" aca="1" ref="DL246" ca="1">IF(DK246="","",_xlfn.IFS(DK246&lt;='Hidden inputs'!$C$15,DK246*'Hidden inputs'!$D$15,DK246&lt;='Hidden inputs'!$C$16,'Hidden inputs'!$C$15*'Hidden inputs'!$D$15+(DK246-'Hidden inputs'!$B$16)*'Hidden inputs'!$D$16,DK246&lt;='Hidden inputs'!$C$17,'Hidden inputs'!$C$15*'Hidden inputs'!$D$15+('Hidden inputs'!$C$16-'Hidden inputs'!$B$16)*'Hidden inputs'!$D$16+(DK246-'Hidden inputs'!$B$17)*'Hidden inputs'!$D$17,DK246&gt;'Hidden inputs'!$B$18,'Hidden inputs'!$C$15*'Hidden inputs'!$D$15+('Hidden inputs'!$C$16-'Hidden inputs'!$B$16)*'Hidden inputs'!$D$16+('Hidden inputs'!$C$17-'Hidden inputs'!$B$17)*'Hidden inputs'!$D$17+(DK246-'Hidden inputs'!$B$18)*'Hidden inputs'!$D$18))</f>
        <v/>
      </c>
      <c r="DM246" s="10" t="str">
        <f t="shared" ca="1" si="9700"/>
        <v/>
      </c>
      <c r="DN246" s="5" t="str">
        <f t="shared" ca="1" si="9608"/>
        <v/>
      </c>
      <c r="DO246" s="5" t="str">
        <f t="shared" ca="1" si="9609"/>
        <v/>
      </c>
      <c r="DP246" s="5" t="str">
        <f ca="1">IF($B246="","",'Hidden inputs'!$D$11*DG246+'Hidden inputs'!$E$11*DH246)</f>
        <v/>
      </c>
      <c r="DQ246" s="11" t="str">
        <f t="shared" ca="1" si="9524"/>
        <v/>
      </c>
      <c r="DR246" s="9" t="str">
        <f t="shared" ca="1" si="9610"/>
        <v/>
      </c>
      <c r="DS246" s="3" t="str">
        <f t="shared" ca="1" si="9611"/>
        <v/>
      </c>
      <c r="DT246" s="5" t="str" cm="1">
        <f t="array" aca="1" ref="DT246" ca="1">IF($B246="","",IF(DS246=0,0,IF(DD_Payment="",0,IF(DS246&lt;_xlfn.IFS(DD_Frequency="Monthly",1,DD_Frequency="Quarterly",IF(MONTH(DS$2)=1,1,IF(MONTH(DS$2)=4,1,IF(MONTH(DS$2)=7,1,IF(MONTH(DS$2)=10,1,0)))),DD_Frequency="Annually",IF(MONTH(DS$2)=1,1,0))*DD_Payment,DS246,_xlfn.IFS(DD_Frequency="Monthly",1,DD_Frequency="Quarterly",IF(MONTH(DS$2)=1,1,IF(MONTH(DS$2)=4,1,IF(MONTH(DS$2)=7,1,IF(MONTH(DS$2)=10,1,0)))),DD_Frequency="Annually",IF(MONTH(DS$2)=1,1,0))*DD_Payment))))</f>
        <v/>
      </c>
      <c r="DU246" s="3" t="str">
        <f t="shared" ref="DU246" ca="1" si="11969">IF($B246="","",IF(DS246&gt;DT246,(DS246-DT246/2)*(rate_A*(DU$1/365)),0))</f>
        <v/>
      </c>
      <c r="DV246" s="3" t="str">
        <f t="shared" ca="1" si="9702"/>
        <v/>
      </c>
      <c r="DW246" s="3" t="str">
        <f t="shared" ref="DW246" ca="1" si="11970">IF($B246="","",DH246*(1+rate_A*DU$1/365))</f>
        <v/>
      </c>
      <c r="DX246" s="3" t="str">
        <f t="shared" ref="DX246" ca="1" si="11971">IF($B246="","",DI246*(1+rate_A*DU$1/365))</f>
        <v/>
      </c>
      <c r="DY246" s="3" t="str">
        <f t="shared" ref="DY246" ca="1" si="11972">IF($B246="","",DJ246*(1+rate_joint*DU$1/365))</f>
        <v/>
      </c>
      <c r="DZ246" s="5" t="str">
        <f t="shared" ca="1" si="9706"/>
        <v/>
      </c>
      <c r="EA246" s="5" t="str" cm="1">
        <f t="array" aca="1" ref="EA246" ca="1">IF(DZ246="","",_xlfn.IFS(DZ246&lt;='Hidden inputs'!$C$15,DZ246*'Hidden inputs'!$D$15,DZ246&lt;='Hidden inputs'!$C$16,'Hidden inputs'!$C$15*'Hidden inputs'!$D$15+(DZ246-'Hidden inputs'!$B$16)*'Hidden inputs'!$D$16,DZ246&lt;='Hidden inputs'!$C$17,'Hidden inputs'!$C$15*'Hidden inputs'!$D$15+('Hidden inputs'!$C$16-'Hidden inputs'!$B$16)*'Hidden inputs'!$D$16+(DZ246-'Hidden inputs'!$B$17)*'Hidden inputs'!$D$17,DZ246&gt;'Hidden inputs'!$B$18,'Hidden inputs'!$C$15*'Hidden inputs'!$D$15+('Hidden inputs'!$C$16-'Hidden inputs'!$B$16)*'Hidden inputs'!$D$16+('Hidden inputs'!$C$17-'Hidden inputs'!$B$17)*'Hidden inputs'!$D$17+(DZ246-'Hidden inputs'!$B$18)*'Hidden inputs'!$D$18))</f>
        <v/>
      </c>
      <c r="EB246" s="10" t="str">
        <f t="shared" ca="1" si="9707"/>
        <v/>
      </c>
      <c r="EC246" s="5" t="str">
        <f t="shared" ca="1" si="9616"/>
        <v/>
      </c>
      <c r="ED246" s="5" t="str">
        <f t="shared" ca="1" si="9617"/>
        <v/>
      </c>
      <c r="EE246" s="5" t="str">
        <f ca="1">IF($B246="","",'Hidden inputs'!$D$11*DV246+'Hidden inputs'!$E$11*DW246)</f>
        <v/>
      </c>
      <c r="EF246" s="11" t="str">
        <f t="shared" ca="1" si="9529"/>
        <v/>
      </c>
      <c r="EG246" s="9" t="str">
        <f t="shared" ca="1" si="9618"/>
        <v/>
      </c>
      <c r="EH246" s="3" t="str">
        <f t="shared" ca="1" si="9619"/>
        <v/>
      </c>
      <c r="EI246" s="5" t="str" cm="1">
        <f t="array" aca="1" ref="EI246" ca="1">IF($B246="","",IF(EH246=0,0,IF(DD_Payment="",0,IF(EH246&lt;_xlfn.IFS(DD_Frequency="Monthly",1,DD_Frequency="Quarterly",IF(MONTH(EH$2)=1,1,IF(MONTH(EH$2)=4,1,IF(MONTH(EH$2)=7,1,IF(MONTH(EH$2)=10,1,0)))),DD_Frequency="Annually",IF(MONTH(EH$2)=1,1,0))*DD_Payment,EH246,_xlfn.IFS(DD_Frequency="Monthly",1,DD_Frequency="Quarterly",IF(MONTH(EH$2)=1,1,IF(MONTH(EH$2)=4,1,IF(MONTH(EH$2)=7,1,IF(MONTH(EH$2)=10,1,0)))),DD_Frequency="Annually",IF(MONTH(EH$2)=1,1,0))*DD_Payment))))</f>
        <v/>
      </c>
      <c r="EJ246" s="3" t="str">
        <f t="shared" ref="EJ246" ca="1" si="11973">IF($B246="","",IF(EH246&gt;EI246,(EH246-EI246/2)*(rate_A*(EJ$1/365)),0))</f>
        <v/>
      </c>
      <c r="EK246" s="3" t="str">
        <f t="shared" ca="1" si="9709"/>
        <v/>
      </c>
      <c r="EL246" s="3" t="str">
        <f t="shared" ref="EL246" ca="1" si="11974">IF($B246="","",DW246*(1+rate_A*EJ$1/365))</f>
        <v/>
      </c>
      <c r="EM246" s="3" t="str">
        <f t="shared" ref="EM246" ca="1" si="11975">IF($B246="","",DX246*(1+rate_A*EJ$1/365))</f>
        <v/>
      </c>
      <c r="EN246" s="3" t="str">
        <f t="shared" ref="EN246" ca="1" si="11976">IF($B246="","",DY246*(1+rate_joint*EJ$1/365))</f>
        <v/>
      </c>
      <c r="EO246" s="5" t="str">
        <f t="shared" ca="1" si="9713"/>
        <v/>
      </c>
      <c r="EP246" s="5" t="str" cm="1">
        <f t="array" aca="1" ref="EP246" ca="1">IF(EO246="","",_xlfn.IFS(EO246&lt;='Hidden inputs'!$C$15,EO246*'Hidden inputs'!$D$15,EO246&lt;='Hidden inputs'!$C$16,'Hidden inputs'!$C$15*'Hidden inputs'!$D$15+(EO246-'Hidden inputs'!$B$16)*'Hidden inputs'!$D$16,EO246&lt;='Hidden inputs'!$C$17,'Hidden inputs'!$C$15*'Hidden inputs'!$D$15+('Hidden inputs'!$C$16-'Hidden inputs'!$B$16)*'Hidden inputs'!$D$16+(EO246-'Hidden inputs'!$B$17)*'Hidden inputs'!$D$17,EO246&gt;'Hidden inputs'!$B$18,'Hidden inputs'!$C$15*'Hidden inputs'!$D$15+('Hidden inputs'!$C$16-'Hidden inputs'!$B$16)*'Hidden inputs'!$D$16+('Hidden inputs'!$C$17-'Hidden inputs'!$B$17)*'Hidden inputs'!$D$17+(EO246-'Hidden inputs'!$B$18)*'Hidden inputs'!$D$18))</f>
        <v/>
      </c>
      <c r="EQ246" s="10" t="str">
        <f t="shared" ca="1" si="9714"/>
        <v/>
      </c>
      <c r="ER246" s="5" t="str">
        <f t="shared" ca="1" si="9624"/>
        <v/>
      </c>
      <c r="ES246" s="5" t="str">
        <f t="shared" ca="1" si="9625"/>
        <v/>
      </c>
      <c r="ET246" s="5" t="str">
        <f ca="1">IF($B246="","",'Hidden inputs'!$D$11*EK246+'Hidden inputs'!$E$11*EL246)</f>
        <v/>
      </c>
      <c r="EU246" s="11" t="str">
        <f t="shared" ca="1" si="9534"/>
        <v/>
      </c>
      <c r="EV246" s="9" t="str">
        <f t="shared" ca="1" si="9626"/>
        <v/>
      </c>
      <c r="EW246" s="3" t="str">
        <f t="shared" ca="1" si="9627"/>
        <v/>
      </c>
      <c r="EX246" s="5" t="str" cm="1">
        <f t="array" aca="1" ref="EX246" ca="1">IF($B246="","",IF(EW246=0,0,IF(DD_Payment="",0,IF(EW246&lt;_xlfn.IFS(DD_Frequency="Monthly",1,DD_Frequency="Quarterly",IF(MONTH(EW$2)=1,1,IF(MONTH(EW$2)=4,1,IF(MONTH(EW$2)=7,1,IF(MONTH(EW$2)=10,1,0)))),DD_Frequency="Annually",IF(MONTH(EW$2)=1,1,0))*DD_Payment,EW246,_xlfn.IFS(DD_Frequency="Monthly",1,DD_Frequency="Quarterly",IF(MONTH(EW$2)=1,1,IF(MONTH(EW$2)=4,1,IF(MONTH(EW$2)=7,1,IF(MONTH(EW$2)=10,1,0)))),DD_Frequency="Annually",IF(MONTH(EW$2)=1,1,0))*DD_Payment))))</f>
        <v/>
      </c>
      <c r="EY246" s="3" t="str">
        <f t="shared" ref="EY246" ca="1" si="11977">IF($B246="","",IF(EW246&gt;EX246,(EW246-EX246/2)*(rate_A*(EY$1/365)),0))</f>
        <v/>
      </c>
      <c r="EZ246" s="3" t="str">
        <f t="shared" ca="1" si="9716"/>
        <v/>
      </c>
      <c r="FA246" s="3" t="str">
        <f t="shared" ref="FA246" ca="1" si="11978">IF($B246="","",EL246*(1+rate_A*EY$1/365))</f>
        <v/>
      </c>
      <c r="FB246" s="3" t="str">
        <f t="shared" ref="FB246" ca="1" si="11979">IF($B246="","",EM246*(1+rate_A*EY$1/365))</f>
        <v/>
      </c>
      <c r="FC246" s="3" t="str">
        <f t="shared" ref="FC246" ca="1" si="11980">IF($B246="","",EN246*(1+rate_joint*EY$1/365))</f>
        <v/>
      </c>
      <c r="FD246" s="5" t="str">
        <f t="shared" ca="1" si="9720"/>
        <v/>
      </c>
      <c r="FE246" s="5" t="str" cm="1">
        <f t="array" aca="1" ref="FE246" ca="1">IF(FD246="","",_xlfn.IFS(FD246&lt;='Hidden inputs'!$C$15,FD246*'Hidden inputs'!$D$15,FD246&lt;='Hidden inputs'!$C$16,'Hidden inputs'!$C$15*'Hidden inputs'!$D$15+(FD246-'Hidden inputs'!$B$16)*'Hidden inputs'!$D$16,FD246&lt;='Hidden inputs'!$C$17,'Hidden inputs'!$C$15*'Hidden inputs'!$D$15+('Hidden inputs'!$C$16-'Hidden inputs'!$B$16)*'Hidden inputs'!$D$16+(FD246-'Hidden inputs'!$B$17)*'Hidden inputs'!$D$17,FD246&gt;'Hidden inputs'!$B$18,'Hidden inputs'!$C$15*'Hidden inputs'!$D$15+('Hidden inputs'!$C$16-'Hidden inputs'!$B$16)*'Hidden inputs'!$D$16+('Hidden inputs'!$C$17-'Hidden inputs'!$B$17)*'Hidden inputs'!$D$17+(FD246-'Hidden inputs'!$B$18)*'Hidden inputs'!$D$18))</f>
        <v/>
      </c>
      <c r="FF246" s="10" t="str">
        <f t="shared" ca="1" si="9721"/>
        <v/>
      </c>
      <c r="FG246" s="5" t="str">
        <f t="shared" ca="1" si="9632"/>
        <v/>
      </c>
      <c r="FH246" s="5" t="str">
        <f t="shared" ca="1" si="9633"/>
        <v/>
      </c>
      <c r="FI246" s="5" t="str">
        <f ca="1">IF($B246="","",'Hidden inputs'!$D$11*EZ246+'Hidden inputs'!$E$11*FA246)</f>
        <v/>
      </c>
      <c r="FJ246" s="11" t="str">
        <f t="shared" ca="1" si="9539"/>
        <v/>
      </c>
      <c r="FK246" s="9" t="str">
        <f t="shared" ca="1" si="9634"/>
        <v/>
      </c>
      <c r="FL246" s="3" t="str">
        <f t="shared" ca="1" si="9635"/>
        <v/>
      </c>
      <c r="FM246" s="5" t="str" cm="1">
        <f t="array" aca="1" ref="FM246" ca="1">IF($B246="","",IF(FL246=0,0,IF(DD_Payment="",0,IF(FL246&lt;_xlfn.IFS(DD_Frequency="Monthly",1,DD_Frequency="Quarterly",IF(MONTH(FL$2)=1,1,IF(MONTH(FL$2)=4,1,IF(MONTH(FL$2)=7,1,IF(MONTH(FL$2)=10,1,0)))),DD_Frequency="Annually",IF(MONTH(FL$2)=1,1,0))*DD_Payment,FL246,_xlfn.IFS(DD_Frequency="Monthly",1,DD_Frequency="Quarterly",IF(MONTH(FL$2)=1,1,IF(MONTH(FL$2)=4,1,IF(MONTH(FL$2)=7,1,IF(MONTH(FL$2)=10,1,0)))),DD_Frequency="Annually",IF(MONTH(FL$2)=1,1,0))*DD_Payment))))</f>
        <v/>
      </c>
      <c r="FN246" s="3" t="str">
        <f t="shared" ref="FN246" ca="1" si="11981">IF($B246="","",IF(FL246&gt;FM246,(FL246-FM246/2)*(rate_A*(FN$1/365)),0))</f>
        <v/>
      </c>
      <c r="FO246" s="3" t="str">
        <f t="shared" ca="1" si="9723"/>
        <v/>
      </c>
      <c r="FP246" s="3" t="str">
        <f t="shared" ref="FP246" ca="1" si="11982">IF($B246="","",FA246*(1+rate_A*FN$1/365))</f>
        <v/>
      </c>
      <c r="FQ246" s="3" t="str">
        <f t="shared" ref="FQ246" ca="1" si="11983">IF($B246="","",FB246*(1+rate_A*FN$1/365))</f>
        <v/>
      </c>
      <c r="FR246" s="3" t="str">
        <f t="shared" ref="FR246" ca="1" si="11984">IF($B246="","",FC246*(1+rate_joint*FN$1/365))</f>
        <v/>
      </c>
      <c r="FS246" s="5" t="str">
        <f t="shared" ca="1" si="9727"/>
        <v/>
      </c>
      <c r="FT246" s="5" t="str" cm="1">
        <f t="array" aca="1" ref="FT246" ca="1">IF(FS246="","",_xlfn.IFS(FS246&lt;='Hidden inputs'!$C$15,FS246*'Hidden inputs'!$D$15,FS246&lt;='Hidden inputs'!$C$16,'Hidden inputs'!$C$15*'Hidden inputs'!$D$15+(FS246-'Hidden inputs'!$B$16)*'Hidden inputs'!$D$16,FS246&lt;='Hidden inputs'!$C$17,'Hidden inputs'!$C$15*'Hidden inputs'!$D$15+('Hidden inputs'!$C$16-'Hidden inputs'!$B$16)*'Hidden inputs'!$D$16+(FS246-'Hidden inputs'!$B$17)*'Hidden inputs'!$D$17,FS246&gt;'Hidden inputs'!$B$18,'Hidden inputs'!$C$15*'Hidden inputs'!$D$15+('Hidden inputs'!$C$16-'Hidden inputs'!$B$16)*'Hidden inputs'!$D$16+('Hidden inputs'!$C$17-'Hidden inputs'!$B$17)*'Hidden inputs'!$D$17+(FS246-'Hidden inputs'!$B$18)*'Hidden inputs'!$D$18))</f>
        <v/>
      </c>
      <c r="FU246" s="10" t="str">
        <f t="shared" ca="1" si="9728"/>
        <v/>
      </c>
      <c r="FV246" s="5" t="str">
        <f t="shared" ca="1" si="9640"/>
        <v/>
      </c>
      <c r="FW246" s="5" t="str">
        <f t="shared" ca="1" si="9641"/>
        <v/>
      </c>
      <c r="FX246" s="5" t="str">
        <f ca="1">IF($B246="","",'Hidden inputs'!$D$11*FO246+'Hidden inputs'!$E$11*FP246)</f>
        <v/>
      </c>
      <c r="FY246" s="11" t="str">
        <f t="shared" ca="1" si="9544"/>
        <v/>
      </c>
      <c r="FZ246" s="9" t="str">
        <f t="shared" ca="1" si="9642"/>
        <v/>
      </c>
      <c r="GA246" s="5" t="str">
        <f t="shared" ca="1" si="9643"/>
        <v/>
      </c>
      <c r="GB246" s="5" t="str">
        <f t="shared" ca="1" si="9644"/>
        <v/>
      </c>
      <c r="GC246" s="5" t="str">
        <f t="shared" ca="1" si="9545"/>
        <v/>
      </c>
      <c r="GD246" s="5" t="str">
        <f t="shared" ca="1" si="9546"/>
        <v/>
      </c>
    </row>
    <row r="247" spans="1:186" x14ac:dyDescent="0.35">
      <c r="A247" s="2"/>
      <c r="B247" s="6" t="str">
        <f t="shared" ca="1" si="9547"/>
        <v/>
      </c>
      <c r="C247" s="5" t="str">
        <f t="shared" ca="1" si="9645"/>
        <v/>
      </c>
      <c r="D247" s="5" t="str" cm="1">
        <f t="array" aca="1" ref="D247" ca="1">IF($B247="","",IF(C247=0,0,IF(DD_Payment="",0,IF(C247&lt;_xlfn.IFS(DD_Frequency="Monthly",1,DD_Frequency="Quarterly",IF(MONTH(C$2)=1,1,IF(MONTH(C$2)=4,1,IF(MONTH(C$2)=7,1,IF(MONTH(C$2)=10,1,0)))),DD_Frequency="Annually",IF(MONTH(C$2)=1,1,0))*DD_Payment,C247,_xlfn.IFS(DD_Frequency="Monthly",1,DD_Frequency="Quarterly",IF(MONTH(C$2)=1,1,IF(MONTH(C$2)=4,1,IF(MONTH(C$2)=7,1,IF(MONTH(C$2)=10,1,0)))),DD_Frequency="Annually",IF(MONTH(C$2)=1,1,0))*DD_Payment))))</f>
        <v/>
      </c>
      <c r="E247" s="5" t="str">
        <f t="shared" ref="E247" ca="1" si="11985">IF(B247="","",IF(C247&gt;D247,(C247-D247/2)*(rate_A*(E$1/365)),0))</f>
        <v/>
      </c>
      <c r="F247" s="5" t="str">
        <f t="shared" ca="1" si="9549"/>
        <v/>
      </c>
      <c r="G247" s="5" t="str">
        <f t="shared" ref="G247" ca="1" si="11986">IF(B247="","",G246*(1+rate_A*E$1/365))</f>
        <v/>
      </c>
      <c r="H247" s="5" t="str">
        <f t="shared" ref="H247" ca="1" si="11987">IF(B247="","",H246*(1+rate_A*E$1/365))</f>
        <v/>
      </c>
      <c r="I247" s="5" t="str">
        <f t="shared" ref="I247" ca="1" si="11988">IF(B247="","",I246*(1+rate_joint*E$1/365))</f>
        <v/>
      </c>
      <c r="J247" s="5" t="str">
        <f t="shared" ca="1" si="9650"/>
        <v/>
      </c>
      <c r="K247" s="5" t="str" cm="1">
        <f t="array" aca="1" ref="K247" ca="1">IF(J247="","",_xlfn.IFS(J247&lt;='Hidden inputs'!$C$15,J247*'Hidden inputs'!$D$15,J247&lt;='Hidden inputs'!$C$16,'Hidden inputs'!$C$15*'Hidden inputs'!$D$15+(J247-'Hidden inputs'!$B$16)*'Hidden inputs'!$D$16,J247&lt;='Hidden inputs'!$C$17,'Hidden inputs'!$C$15*'Hidden inputs'!$D$15+('Hidden inputs'!$C$16-'Hidden inputs'!$B$16)*'Hidden inputs'!$D$16+(J247-'Hidden inputs'!$B$17)*'Hidden inputs'!$D$17,J247&gt;'Hidden inputs'!$B$18,'Hidden inputs'!$C$15*'Hidden inputs'!$D$15+('Hidden inputs'!$C$16-'Hidden inputs'!$B$16)*'Hidden inputs'!$D$16+('Hidden inputs'!$C$17-'Hidden inputs'!$B$17)*'Hidden inputs'!$D$17+(J247-'Hidden inputs'!$B$18)*'Hidden inputs'!$D$18))</f>
        <v/>
      </c>
      <c r="L247" s="11" t="str">
        <f t="shared" ca="1" si="9651"/>
        <v/>
      </c>
      <c r="M247" s="5" t="str">
        <f t="shared" ca="1" si="9553"/>
        <v/>
      </c>
      <c r="N247" s="5" t="str">
        <f t="shared" ca="1" si="9554"/>
        <v/>
      </c>
      <c r="O247" s="5" t="str">
        <f ca="1">IF(B247="","",'Hidden inputs'!$D$11*F247+'Hidden inputs'!$E$11*G247)</f>
        <v/>
      </c>
      <c r="P247" s="11" t="str">
        <f t="shared" ca="1" si="9488"/>
        <v/>
      </c>
      <c r="Q247" s="20" t="str">
        <f t="shared" ca="1" si="9489"/>
        <v/>
      </c>
      <c r="R247" s="3" t="str">
        <f t="shared" ca="1" si="9555"/>
        <v/>
      </c>
      <c r="S247" s="5" t="str" cm="1">
        <f t="array" aca="1" ref="S247" ca="1">IF($B247="","",IF(R247=0,0,IF(DD_Payment="",0,IF(R247&lt;_xlfn.IFS(DD_Frequency="Monthly",1,DD_Frequency="Quarterly",IF(MONTH(R$2)=1,1,IF(MONTH(R$2)=4,1,IF(MONTH(R$2)=7,1,IF(MONTH(R$2)=10,1,0)))),DD_Frequency="Annually",IF(MONTH(R$2)=1,1,0))*DD_Payment,R247,_xlfn.IFS(DD_Frequency="Monthly",1,DD_Frequency="Quarterly",IF(MONTH(R$2)=1,1,IF(MONTH(R$2)=4,1,IF(MONTH(R$2)=7,1,IF(MONTH(R$2)=10,1,0)))),DD_Frequency="Annually",IF(MONTH(R$2)=1,1,0))*DD_Payment))))</f>
        <v/>
      </c>
      <c r="T247" s="3" t="str">
        <f t="shared" ref="T247" ca="1" si="11989">IF(B247="","",IF(R247&gt;S247,(R247-S247/2)*(rate_A*((T$1+A247)/365)),0))</f>
        <v/>
      </c>
      <c r="U247" s="3" t="str">
        <f t="shared" ca="1" si="9557"/>
        <v/>
      </c>
      <c r="V247" s="3" t="str">
        <f t="shared" ref="V247" ca="1" si="11990">IF(B247="","",G247*(1+rate_A*(T$1+A247)/365))</f>
        <v/>
      </c>
      <c r="W247" s="3" t="str">
        <f t="shared" ref="W247" ca="1" si="11991">IF(B247="","",H247*(1+rate_A*(T$1+A247)/365))</f>
        <v/>
      </c>
      <c r="X247" s="3" t="str">
        <f t="shared" ref="X247" ca="1" si="11992">IF(B247="","",I247*(1+rate_joint*(T$1+A247)/365))</f>
        <v/>
      </c>
      <c r="Y247" s="5" t="str">
        <f t="shared" ca="1" si="9656"/>
        <v/>
      </c>
      <c r="Z247" s="5" t="str" cm="1">
        <f t="array" aca="1" ref="Z247" ca="1">IF(Y247="","",_xlfn.IFS(Y247&lt;='Hidden inputs'!$C$15,Y247*'Hidden inputs'!$D$15,Y247&lt;='Hidden inputs'!$C$16,'Hidden inputs'!$C$15*'Hidden inputs'!$D$15+(Y247-'Hidden inputs'!$B$16)*'Hidden inputs'!$D$16,Y247&lt;='Hidden inputs'!$C$17,'Hidden inputs'!$C$15*'Hidden inputs'!$D$15+('Hidden inputs'!$C$16-'Hidden inputs'!$B$16)*'Hidden inputs'!$D$16+(Y247-'Hidden inputs'!$B$17)*'Hidden inputs'!$D$17,Y247&gt;'Hidden inputs'!$B$18,'Hidden inputs'!$C$15*'Hidden inputs'!$D$15+('Hidden inputs'!$C$16-'Hidden inputs'!$B$16)*'Hidden inputs'!$D$16+('Hidden inputs'!$C$17-'Hidden inputs'!$B$17)*'Hidden inputs'!$D$17+(Y247-'Hidden inputs'!$B$18)*'Hidden inputs'!$D$18))</f>
        <v/>
      </c>
      <c r="AA247" s="10" t="str">
        <f t="shared" ca="1" si="9657"/>
        <v/>
      </c>
      <c r="AB247" s="5" t="str">
        <f t="shared" ca="1" si="9561"/>
        <v/>
      </c>
      <c r="AC247" s="5" t="str">
        <f t="shared" ca="1" si="9658"/>
        <v/>
      </c>
      <c r="AD247" s="5" t="str">
        <f ca="1">IF(B247="","",'Hidden inputs'!$D$11*U247+'Hidden inputs'!$E$11*V247)</f>
        <v/>
      </c>
      <c r="AE247" s="11" t="str">
        <f t="shared" ca="1" si="9494"/>
        <v/>
      </c>
      <c r="AF247" s="9" t="str">
        <f t="shared" ca="1" si="9562"/>
        <v/>
      </c>
      <c r="AG247" s="3" t="str">
        <f t="shared" ca="1" si="9563"/>
        <v/>
      </c>
      <c r="AH247" s="5" t="str" cm="1">
        <f t="array" aca="1" ref="AH247" ca="1">IF($B247="","",IF(AG247=0,0,IF(DD_Payment="",0,IF(AG247&lt;_xlfn.IFS(DD_Frequency="Monthly",1,DD_Frequency="Quarterly",IF(MONTH(AG$2)=1,1,IF(MONTH(AG$2)=4,1,IF(MONTH(AG$2)=7,1,IF(MONTH(AG$2)=10,1,0)))),DD_Frequency="Annually",IF(MONTH(AG$2)=1,1,0))*DD_Payment,AG247,_xlfn.IFS(DD_Frequency="Monthly",1,DD_Frequency="Quarterly",IF(MONTH(AG$2)=1,1,IF(MONTH(AG$2)=4,1,IF(MONTH(AG$2)=7,1,IF(MONTH(AG$2)=10,1,0)))),DD_Frequency="Annually",IF(MONTH(AG$2)=1,1,0))*DD_Payment))))</f>
        <v/>
      </c>
      <c r="AI247" s="3" t="str">
        <f t="shared" ref="AI247" ca="1" si="11993">IF($B247="","",IF(AG247&gt;AH247,(AG247-AH247/2)*(rate_A*(AI$1/365)),0))</f>
        <v/>
      </c>
      <c r="AJ247" s="3" t="str">
        <f t="shared" ca="1" si="9660"/>
        <v/>
      </c>
      <c r="AK247" s="3" t="str">
        <f t="shared" ref="AK247" ca="1" si="11994">IF($B247="","",V247*(1+rate_A*AI$1/365))</f>
        <v/>
      </c>
      <c r="AL247" s="3" t="str">
        <f t="shared" ref="AL247" ca="1" si="11995">IF($B247="","",W247*(1+rate_A*AI$1/365))</f>
        <v/>
      </c>
      <c r="AM247" s="3" t="str">
        <f t="shared" ref="AM247" ca="1" si="11996">IF($B247="","",X247*(1+rate_joint*AI$1/365))</f>
        <v/>
      </c>
      <c r="AN247" s="5" t="str">
        <f t="shared" ca="1" si="9664"/>
        <v/>
      </c>
      <c r="AO247" s="5" t="str" cm="1">
        <f t="array" aca="1" ref="AO247" ca="1">IF(AN247="","",_xlfn.IFS(AN247&lt;='Hidden inputs'!$C$15,AN247*'Hidden inputs'!$D$15,AN247&lt;='Hidden inputs'!$C$16,'Hidden inputs'!$C$15*'Hidden inputs'!$D$15+(AN247-'Hidden inputs'!$B$16)*'Hidden inputs'!$D$16,AN247&lt;='Hidden inputs'!$C$17,'Hidden inputs'!$C$15*'Hidden inputs'!$D$15+('Hidden inputs'!$C$16-'Hidden inputs'!$B$16)*'Hidden inputs'!$D$16+(AN247-'Hidden inputs'!$B$17)*'Hidden inputs'!$D$17,AN247&gt;'Hidden inputs'!$B$18,'Hidden inputs'!$C$15*'Hidden inputs'!$D$15+('Hidden inputs'!$C$16-'Hidden inputs'!$B$16)*'Hidden inputs'!$D$16+('Hidden inputs'!$C$17-'Hidden inputs'!$B$17)*'Hidden inputs'!$D$17+(AN247-'Hidden inputs'!$B$18)*'Hidden inputs'!$D$18))</f>
        <v/>
      </c>
      <c r="AP247" s="10" t="str">
        <f t="shared" ca="1" si="9665"/>
        <v/>
      </c>
      <c r="AQ247" s="5" t="str">
        <f t="shared" ca="1" si="9568"/>
        <v/>
      </c>
      <c r="AR247" s="5" t="str">
        <f t="shared" ca="1" si="9569"/>
        <v/>
      </c>
      <c r="AS247" s="5" t="str">
        <f ca="1">IF($B247="","",'Hidden inputs'!$D$11*AJ247+'Hidden inputs'!$E$11*AK247)</f>
        <v/>
      </c>
      <c r="AT247" s="11" t="str">
        <f t="shared" ca="1" si="9499"/>
        <v/>
      </c>
      <c r="AU247" s="9" t="str">
        <f t="shared" ca="1" si="9570"/>
        <v/>
      </c>
      <c r="AV247" s="3" t="str">
        <f t="shared" ca="1" si="9571"/>
        <v/>
      </c>
      <c r="AW247" s="5" t="str" cm="1">
        <f t="array" aca="1" ref="AW247" ca="1">IF($B247="","",IF(AV247=0,0,IF(DD_Payment="",0,IF(AV247&lt;_xlfn.IFS(DD_Frequency="Monthly",1,DD_Frequency="Quarterly",IF(MONTH(AV$2)=1,1,IF(MONTH(AV$2)=4,1,IF(MONTH(AV$2)=7,1,IF(MONTH(AV$2)=10,1,0)))),DD_Frequency="Annually",IF(MONTH(AV$2)=1,1,0))*DD_Payment,AV247,_xlfn.IFS(DD_Frequency="Monthly",1,DD_Frequency="Quarterly",IF(MONTH(AV$2)=1,1,IF(MONTH(AV$2)=4,1,IF(MONTH(AV$2)=7,1,IF(MONTH(AV$2)=10,1,0)))),DD_Frequency="Annually",IF(MONTH(AV$2)=1,1,0))*DD_Payment))))</f>
        <v/>
      </c>
      <c r="AX247" s="3" t="str">
        <f t="shared" ref="AX247" ca="1" si="11997">IF($B247="","",IF(AV247&gt;AW247,(AV247-AW247/2)*(rate_A*(AX$1/365)),0))</f>
        <v/>
      </c>
      <c r="AY247" s="3" t="str">
        <f t="shared" ca="1" si="9667"/>
        <v/>
      </c>
      <c r="AZ247" s="3" t="str">
        <f t="shared" ref="AZ247" ca="1" si="11998">IF($B247="","",AK247*(1+rate_A*AX$1/365))</f>
        <v/>
      </c>
      <c r="BA247" s="3" t="str">
        <f t="shared" ref="BA247" ca="1" si="11999">IF($B247="","",AL247*(1+rate_A*AX$1/365))</f>
        <v/>
      </c>
      <c r="BB247" s="3" t="str">
        <f t="shared" ref="BB247" ca="1" si="12000">IF($B247="","",AM247*(1+rate_joint*AX$1/365))</f>
        <v/>
      </c>
      <c r="BC247" s="5" t="str">
        <f t="shared" ca="1" si="9671"/>
        <v/>
      </c>
      <c r="BD247" s="5" t="str" cm="1">
        <f t="array" aca="1" ref="BD247" ca="1">IF(BC247="","",_xlfn.IFS(BC247&lt;='Hidden inputs'!$C$15,BC247*'Hidden inputs'!$D$15,BC247&lt;='Hidden inputs'!$C$16,'Hidden inputs'!$C$15*'Hidden inputs'!$D$15+(BC247-'Hidden inputs'!$B$16)*'Hidden inputs'!$D$16,BC247&lt;='Hidden inputs'!$C$17,'Hidden inputs'!$C$15*'Hidden inputs'!$D$15+('Hidden inputs'!$C$16-'Hidden inputs'!$B$16)*'Hidden inputs'!$D$16+(BC247-'Hidden inputs'!$B$17)*'Hidden inputs'!$D$17,BC247&gt;'Hidden inputs'!$B$18,'Hidden inputs'!$C$15*'Hidden inputs'!$D$15+('Hidden inputs'!$C$16-'Hidden inputs'!$B$16)*'Hidden inputs'!$D$16+('Hidden inputs'!$C$17-'Hidden inputs'!$B$17)*'Hidden inputs'!$D$17+(BC247-'Hidden inputs'!$B$18)*'Hidden inputs'!$D$18))</f>
        <v/>
      </c>
      <c r="BE247" s="10" t="str">
        <f t="shared" ca="1" si="9672"/>
        <v/>
      </c>
      <c r="BF247" s="5" t="str">
        <f t="shared" ca="1" si="9576"/>
        <v/>
      </c>
      <c r="BG247" s="5" t="str">
        <f t="shared" ca="1" si="9577"/>
        <v/>
      </c>
      <c r="BH247" s="5" t="str">
        <f ca="1">IF($B247="","",'Hidden inputs'!$D$11*AY247+'Hidden inputs'!$E$11*AZ247)</f>
        <v/>
      </c>
      <c r="BI247" s="11" t="str">
        <f t="shared" ca="1" si="9504"/>
        <v/>
      </c>
      <c r="BJ247" s="9" t="str">
        <f t="shared" ca="1" si="9578"/>
        <v/>
      </c>
      <c r="BK247" s="3" t="str">
        <f t="shared" ca="1" si="9579"/>
        <v/>
      </c>
      <c r="BL247" s="5" t="str" cm="1">
        <f t="array" aca="1" ref="BL247" ca="1">IF($B247="","",IF(BK247=0,0,IF(DD_Payment="",0,IF(BK247&lt;_xlfn.IFS(DD_Frequency="Monthly",1,DD_Frequency="Quarterly",IF(MONTH(BK$2)=1,1,IF(MONTH(BK$2)=4,1,IF(MONTH(BK$2)=7,1,IF(MONTH(BK$2)=10,1,0)))),DD_Frequency="Annually",IF(MONTH(BK$2)=1,1,0))*DD_Payment,BK247,_xlfn.IFS(DD_Frequency="Monthly",1,DD_Frequency="Quarterly",IF(MONTH(BK$2)=1,1,IF(MONTH(BK$2)=4,1,IF(MONTH(BK$2)=7,1,IF(MONTH(BK$2)=10,1,0)))),DD_Frequency="Annually",IF(MONTH(BK$2)=1,1,0))*DD_Payment))))</f>
        <v/>
      </c>
      <c r="BM247" s="3" t="str">
        <f t="shared" ref="BM247" ca="1" si="12001">IF($B247="","",IF(BK247&gt;BL247,(BK247-BL247/2)*(rate_A*(BM$1/365)),0))</f>
        <v/>
      </c>
      <c r="BN247" s="3" t="str">
        <f t="shared" ca="1" si="9674"/>
        <v/>
      </c>
      <c r="BO247" s="3" t="str">
        <f t="shared" ref="BO247" ca="1" si="12002">IF($B247="","",AZ247*(1+rate_A*BM$1/365))</f>
        <v/>
      </c>
      <c r="BP247" s="3" t="str">
        <f t="shared" ref="BP247" ca="1" si="12003">IF($B247="","",BA247*(1+rate_A*BM$1/365))</f>
        <v/>
      </c>
      <c r="BQ247" s="3" t="str">
        <f t="shared" ref="BQ247" ca="1" si="12004">IF($B247="","",BB247*(1+rate_joint*BM$1/365))</f>
        <v/>
      </c>
      <c r="BR247" s="5" t="str">
        <f t="shared" ca="1" si="9678"/>
        <v/>
      </c>
      <c r="BS247" s="5" t="str" cm="1">
        <f t="array" aca="1" ref="BS247" ca="1">IF(BR247="","",_xlfn.IFS(BR247&lt;='Hidden inputs'!$C$15,BR247*'Hidden inputs'!$D$15,BR247&lt;='Hidden inputs'!$C$16,'Hidden inputs'!$C$15*'Hidden inputs'!$D$15+(BR247-'Hidden inputs'!$B$16)*'Hidden inputs'!$D$16,BR247&lt;='Hidden inputs'!$C$17,'Hidden inputs'!$C$15*'Hidden inputs'!$D$15+('Hidden inputs'!$C$16-'Hidden inputs'!$B$16)*'Hidden inputs'!$D$16+(BR247-'Hidden inputs'!$B$17)*'Hidden inputs'!$D$17,BR247&gt;'Hidden inputs'!$B$18,'Hidden inputs'!$C$15*'Hidden inputs'!$D$15+('Hidden inputs'!$C$16-'Hidden inputs'!$B$16)*'Hidden inputs'!$D$16+('Hidden inputs'!$C$17-'Hidden inputs'!$B$17)*'Hidden inputs'!$D$17+(BR247-'Hidden inputs'!$B$18)*'Hidden inputs'!$D$18))</f>
        <v/>
      </c>
      <c r="BT247" s="10" t="str">
        <f t="shared" ca="1" si="9679"/>
        <v/>
      </c>
      <c r="BU247" s="5" t="str">
        <f t="shared" ca="1" si="9584"/>
        <v/>
      </c>
      <c r="BV247" s="5" t="str">
        <f t="shared" ca="1" si="9585"/>
        <v/>
      </c>
      <c r="BW247" s="5" t="str">
        <f ca="1">IF($B247="","",'Hidden inputs'!$D$11*BN247+'Hidden inputs'!$E$11*BO247)</f>
        <v/>
      </c>
      <c r="BX247" s="11" t="str">
        <f t="shared" ca="1" si="9509"/>
        <v/>
      </c>
      <c r="BY247" s="9" t="str">
        <f t="shared" ca="1" si="9586"/>
        <v/>
      </c>
      <c r="BZ247" s="3" t="str">
        <f t="shared" ca="1" si="9587"/>
        <v/>
      </c>
      <c r="CA247" s="5" t="str" cm="1">
        <f t="array" aca="1" ref="CA247" ca="1">IF($B247="","",IF(BZ247=0,0,IF(DD_Payment="",0,IF(BZ247&lt;_xlfn.IFS(DD_Frequency="Monthly",1,DD_Frequency="Quarterly",IF(MONTH(BZ$2)=1,1,IF(MONTH(BZ$2)=4,1,IF(MONTH(BZ$2)=7,1,IF(MONTH(BZ$2)=10,1,0)))),DD_Frequency="Annually",IF(MONTH(BZ$2)=1,1,0))*DD_Payment,BZ247,_xlfn.IFS(DD_Frequency="Monthly",1,DD_Frequency="Quarterly",IF(MONTH(BZ$2)=1,1,IF(MONTH(BZ$2)=4,1,IF(MONTH(BZ$2)=7,1,IF(MONTH(BZ$2)=10,1,0)))),DD_Frequency="Annually",IF(MONTH(BZ$2)=1,1,0))*DD_Payment))))</f>
        <v/>
      </c>
      <c r="CB247" s="3" t="str">
        <f t="shared" ref="CB247" ca="1" si="12005">IF($B247="","",IF(BZ247&gt;CA247,(BZ247-CA247/2)*(rate_A*(CB$1/365)),0))</f>
        <v/>
      </c>
      <c r="CC247" s="3" t="str">
        <f t="shared" ca="1" si="9681"/>
        <v/>
      </c>
      <c r="CD247" s="3" t="str">
        <f t="shared" ref="CD247" ca="1" si="12006">IF($B247="","",BO247*(1+rate_A*CB$1/365))</f>
        <v/>
      </c>
      <c r="CE247" s="3" t="str">
        <f t="shared" ref="CE247" ca="1" si="12007">IF($B247="","",BP247*(1+rate_A*CB$1/365))</f>
        <v/>
      </c>
      <c r="CF247" s="3" t="str">
        <f t="shared" ref="CF247" ca="1" si="12008">IF($B247="","",BQ247*(1+rate_joint*CB$1/365))</f>
        <v/>
      </c>
      <c r="CG247" s="5" t="str">
        <f t="shared" ca="1" si="9685"/>
        <v/>
      </c>
      <c r="CH247" s="5" t="str" cm="1">
        <f t="array" aca="1" ref="CH247" ca="1">IF(CG247="","",_xlfn.IFS(CG247&lt;='Hidden inputs'!$C$15,CG247*'Hidden inputs'!$D$15,CG247&lt;='Hidden inputs'!$C$16,'Hidden inputs'!$C$15*'Hidden inputs'!$D$15+(CG247-'Hidden inputs'!$B$16)*'Hidden inputs'!$D$16,CG247&lt;='Hidden inputs'!$C$17,'Hidden inputs'!$C$15*'Hidden inputs'!$D$15+('Hidden inputs'!$C$16-'Hidden inputs'!$B$16)*'Hidden inputs'!$D$16+(CG247-'Hidden inputs'!$B$17)*'Hidden inputs'!$D$17,CG247&gt;'Hidden inputs'!$B$18,'Hidden inputs'!$C$15*'Hidden inputs'!$D$15+('Hidden inputs'!$C$16-'Hidden inputs'!$B$16)*'Hidden inputs'!$D$16+('Hidden inputs'!$C$17-'Hidden inputs'!$B$17)*'Hidden inputs'!$D$17+(CG247-'Hidden inputs'!$B$18)*'Hidden inputs'!$D$18))</f>
        <v/>
      </c>
      <c r="CI247" s="10" t="str">
        <f t="shared" ca="1" si="9686"/>
        <v/>
      </c>
      <c r="CJ247" s="5" t="str">
        <f t="shared" ca="1" si="9592"/>
        <v/>
      </c>
      <c r="CK247" s="5" t="str">
        <f t="shared" ca="1" si="9593"/>
        <v/>
      </c>
      <c r="CL247" s="5" t="str">
        <f ca="1">IF($B247="","",'Hidden inputs'!$D$11*CC247+'Hidden inputs'!$E$11*CD247)</f>
        <v/>
      </c>
      <c r="CM247" s="11" t="str">
        <f t="shared" ca="1" si="9514"/>
        <v/>
      </c>
      <c r="CN247" s="9" t="str">
        <f t="shared" ca="1" si="9594"/>
        <v/>
      </c>
      <c r="CO247" s="3" t="str">
        <f t="shared" ca="1" si="9595"/>
        <v/>
      </c>
      <c r="CP247" s="5" t="str" cm="1">
        <f t="array" aca="1" ref="CP247" ca="1">IF($B247="","",IF(CO247=0,0,IF(DD_Payment="",0,IF(CO247&lt;_xlfn.IFS(DD_Frequency="Monthly",1,DD_Frequency="Quarterly",IF(MONTH(CO$2)=1,1,IF(MONTH(CO$2)=4,1,IF(MONTH(CO$2)=7,1,IF(MONTH(CO$2)=10,1,0)))),DD_Frequency="Annually",IF(MONTH(CO$2)=1,1,0))*DD_Payment,CO247,_xlfn.IFS(DD_Frequency="Monthly",1,DD_Frequency="Quarterly",IF(MONTH(CO$2)=1,1,IF(MONTH(CO$2)=4,1,IF(MONTH(CO$2)=7,1,IF(MONTH(CO$2)=10,1,0)))),DD_Frequency="Annually",IF(MONTH(CO$2)=1,1,0))*DD_Payment))))</f>
        <v/>
      </c>
      <c r="CQ247" s="3" t="str">
        <f t="shared" ref="CQ247" ca="1" si="12009">IF($B247="","",IF(CO247&gt;CP247,(CO247-CP247/2)*(rate_A*(CQ$1/365)),0))</f>
        <v/>
      </c>
      <c r="CR247" s="3" t="str">
        <f t="shared" ca="1" si="9688"/>
        <v/>
      </c>
      <c r="CS247" s="3" t="str">
        <f t="shared" ref="CS247" ca="1" si="12010">IF($B247="","",CD247*(1+rate_A*CQ$1/365))</f>
        <v/>
      </c>
      <c r="CT247" s="3" t="str">
        <f t="shared" ref="CT247" ca="1" si="12011">IF($B247="","",CE247*(1+rate_A*CQ$1/365))</f>
        <v/>
      </c>
      <c r="CU247" s="3" t="str">
        <f t="shared" ref="CU247" ca="1" si="12012">IF($B247="","",CF247*(1+rate_joint*CQ$1/365))</f>
        <v/>
      </c>
      <c r="CV247" s="5" t="str">
        <f t="shared" ca="1" si="9692"/>
        <v/>
      </c>
      <c r="CW247" s="5" t="str" cm="1">
        <f t="array" aca="1" ref="CW247" ca="1">IF(CV247="","",_xlfn.IFS(CV247&lt;='Hidden inputs'!$C$15,CV247*'Hidden inputs'!$D$15,CV247&lt;='Hidden inputs'!$C$16,'Hidden inputs'!$C$15*'Hidden inputs'!$D$15+(CV247-'Hidden inputs'!$B$16)*'Hidden inputs'!$D$16,CV247&lt;='Hidden inputs'!$C$17,'Hidden inputs'!$C$15*'Hidden inputs'!$D$15+('Hidden inputs'!$C$16-'Hidden inputs'!$B$16)*'Hidden inputs'!$D$16+(CV247-'Hidden inputs'!$B$17)*'Hidden inputs'!$D$17,CV247&gt;'Hidden inputs'!$B$18,'Hidden inputs'!$C$15*'Hidden inputs'!$D$15+('Hidden inputs'!$C$16-'Hidden inputs'!$B$16)*'Hidden inputs'!$D$16+('Hidden inputs'!$C$17-'Hidden inputs'!$B$17)*'Hidden inputs'!$D$17+(CV247-'Hidden inputs'!$B$18)*'Hidden inputs'!$D$18))</f>
        <v/>
      </c>
      <c r="CX247" s="10" t="str">
        <f t="shared" ca="1" si="9693"/>
        <v/>
      </c>
      <c r="CY247" s="5" t="str">
        <f t="shared" ca="1" si="9600"/>
        <v/>
      </c>
      <c r="CZ247" s="5" t="str">
        <f t="shared" ca="1" si="9601"/>
        <v/>
      </c>
      <c r="DA247" s="5" t="str">
        <f ca="1">IF($B247="","",'Hidden inputs'!$D$11*CR247+'Hidden inputs'!$E$11*CS247)</f>
        <v/>
      </c>
      <c r="DB247" s="11" t="str">
        <f t="shared" ca="1" si="9519"/>
        <v/>
      </c>
      <c r="DC247" s="9" t="str">
        <f t="shared" ca="1" si="9602"/>
        <v/>
      </c>
      <c r="DD247" s="3" t="str">
        <f t="shared" ca="1" si="9603"/>
        <v/>
      </c>
      <c r="DE247" s="5" t="str" cm="1">
        <f t="array" aca="1" ref="DE247" ca="1">IF($B247="","",IF(DD247=0,0,IF(DD_Payment="",0,IF(DD247&lt;_xlfn.IFS(DD_Frequency="Monthly",1,DD_Frequency="Quarterly",IF(MONTH(DD$2)=1,1,IF(MONTH(DD$2)=4,1,IF(MONTH(DD$2)=7,1,IF(MONTH(DD$2)=10,1,0)))),DD_Frequency="Annually",IF(MONTH(DD$2)=1,1,0))*DD_Payment,DD247,_xlfn.IFS(DD_Frequency="Monthly",1,DD_Frequency="Quarterly",IF(MONTH(DD$2)=1,1,IF(MONTH(DD$2)=4,1,IF(MONTH(DD$2)=7,1,IF(MONTH(DD$2)=10,1,0)))),DD_Frequency="Annually",IF(MONTH(DD$2)=1,1,0))*DD_Payment))))</f>
        <v/>
      </c>
      <c r="DF247" s="3" t="str">
        <f t="shared" ref="DF247" ca="1" si="12013">IF($B247="","",IF(DD247&gt;DE247,(DD247-DE247/2)*(rate_A*(DF$1/365)),0))</f>
        <v/>
      </c>
      <c r="DG247" s="3" t="str">
        <f t="shared" ca="1" si="9695"/>
        <v/>
      </c>
      <c r="DH247" s="3" t="str">
        <f t="shared" ref="DH247" ca="1" si="12014">IF($B247="","",CS247*(1+rate_A*DF$1/365))</f>
        <v/>
      </c>
      <c r="DI247" s="3" t="str">
        <f t="shared" ref="DI247" ca="1" si="12015">IF($B247="","",CT247*(1+rate_A*DF$1/365))</f>
        <v/>
      </c>
      <c r="DJ247" s="3" t="str">
        <f t="shared" ref="DJ247" ca="1" si="12016">IF($B247="","",CU247*(1+rate_joint*DF$1/365))</f>
        <v/>
      </c>
      <c r="DK247" s="5" t="str">
        <f t="shared" ca="1" si="9699"/>
        <v/>
      </c>
      <c r="DL247" s="5" t="str" cm="1">
        <f t="array" aca="1" ref="DL247" ca="1">IF(DK247="","",_xlfn.IFS(DK247&lt;='Hidden inputs'!$C$15,DK247*'Hidden inputs'!$D$15,DK247&lt;='Hidden inputs'!$C$16,'Hidden inputs'!$C$15*'Hidden inputs'!$D$15+(DK247-'Hidden inputs'!$B$16)*'Hidden inputs'!$D$16,DK247&lt;='Hidden inputs'!$C$17,'Hidden inputs'!$C$15*'Hidden inputs'!$D$15+('Hidden inputs'!$C$16-'Hidden inputs'!$B$16)*'Hidden inputs'!$D$16+(DK247-'Hidden inputs'!$B$17)*'Hidden inputs'!$D$17,DK247&gt;'Hidden inputs'!$B$18,'Hidden inputs'!$C$15*'Hidden inputs'!$D$15+('Hidden inputs'!$C$16-'Hidden inputs'!$B$16)*'Hidden inputs'!$D$16+('Hidden inputs'!$C$17-'Hidden inputs'!$B$17)*'Hidden inputs'!$D$17+(DK247-'Hidden inputs'!$B$18)*'Hidden inputs'!$D$18))</f>
        <v/>
      </c>
      <c r="DM247" s="10" t="str">
        <f t="shared" ca="1" si="9700"/>
        <v/>
      </c>
      <c r="DN247" s="5" t="str">
        <f t="shared" ca="1" si="9608"/>
        <v/>
      </c>
      <c r="DO247" s="5" t="str">
        <f t="shared" ca="1" si="9609"/>
        <v/>
      </c>
      <c r="DP247" s="5" t="str">
        <f ca="1">IF($B247="","",'Hidden inputs'!$D$11*DG247+'Hidden inputs'!$E$11*DH247)</f>
        <v/>
      </c>
      <c r="DQ247" s="11" t="str">
        <f t="shared" ca="1" si="9524"/>
        <v/>
      </c>
      <c r="DR247" s="9" t="str">
        <f t="shared" ca="1" si="9610"/>
        <v/>
      </c>
      <c r="DS247" s="3" t="str">
        <f t="shared" ca="1" si="9611"/>
        <v/>
      </c>
      <c r="DT247" s="5" t="str" cm="1">
        <f t="array" aca="1" ref="DT247" ca="1">IF($B247="","",IF(DS247=0,0,IF(DD_Payment="",0,IF(DS247&lt;_xlfn.IFS(DD_Frequency="Monthly",1,DD_Frequency="Quarterly",IF(MONTH(DS$2)=1,1,IF(MONTH(DS$2)=4,1,IF(MONTH(DS$2)=7,1,IF(MONTH(DS$2)=10,1,0)))),DD_Frequency="Annually",IF(MONTH(DS$2)=1,1,0))*DD_Payment,DS247,_xlfn.IFS(DD_Frequency="Monthly",1,DD_Frequency="Quarterly",IF(MONTH(DS$2)=1,1,IF(MONTH(DS$2)=4,1,IF(MONTH(DS$2)=7,1,IF(MONTH(DS$2)=10,1,0)))),DD_Frequency="Annually",IF(MONTH(DS$2)=1,1,0))*DD_Payment))))</f>
        <v/>
      </c>
      <c r="DU247" s="3" t="str">
        <f t="shared" ref="DU247" ca="1" si="12017">IF($B247="","",IF(DS247&gt;DT247,(DS247-DT247/2)*(rate_A*(DU$1/365)),0))</f>
        <v/>
      </c>
      <c r="DV247" s="3" t="str">
        <f t="shared" ca="1" si="9702"/>
        <v/>
      </c>
      <c r="DW247" s="3" t="str">
        <f t="shared" ref="DW247" ca="1" si="12018">IF($B247="","",DH247*(1+rate_A*DU$1/365))</f>
        <v/>
      </c>
      <c r="DX247" s="3" t="str">
        <f t="shared" ref="DX247" ca="1" si="12019">IF($B247="","",DI247*(1+rate_A*DU$1/365))</f>
        <v/>
      </c>
      <c r="DY247" s="3" t="str">
        <f t="shared" ref="DY247" ca="1" si="12020">IF($B247="","",DJ247*(1+rate_joint*DU$1/365))</f>
        <v/>
      </c>
      <c r="DZ247" s="5" t="str">
        <f t="shared" ca="1" si="9706"/>
        <v/>
      </c>
      <c r="EA247" s="5" t="str" cm="1">
        <f t="array" aca="1" ref="EA247" ca="1">IF(DZ247="","",_xlfn.IFS(DZ247&lt;='Hidden inputs'!$C$15,DZ247*'Hidden inputs'!$D$15,DZ247&lt;='Hidden inputs'!$C$16,'Hidden inputs'!$C$15*'Hidden inputs'!$D$15+(DZ247-'Hidden inputs'!$B$16)*'Hidden inputs'!$D$16,DZ247&lt;='Hidden inputs'!$C$17,'Hidden inputs'!$C$15*'Hidden inputs'!$D$15+('Hidden inputs'!$C$16-'Hidden inputs'!$B$16)*'Hidden inputs'!$D$16+(DZ247-'Hidden inputs'!$B$17)*'Hidden inputs'!$D$17,DZ247&gt;'Hidden inputs'!$B$18,'Hidden inputs'!$C$15*'Hidden inputs'!$D$15+('Hidden inputs'!$C$16-'Hidden inputs'!$B$16)*'Hidden inputs'!$D$16+('Hidden inputs'!$C$17-'Hidden inputs'!$B$17)*'Hidden inputs'!$D$17+(DZ247-'Hidden inputs'!$B$18)*'Hidden inputs'!$D$18))</f>
        <v/>
      </c>
      <c r="EB247" s="10" t="str">
        <f t="shared" ca="1" si="9707"/>
        <v/>
      </c>
      <c r="EC247" s="5" t="str">
        <f t="shared" ca="1" si="9616"/>
        <v/>
      </c>
      <c r="ED247" s="5" t="str">
        <f t="shared" ca="1" si="9617"/>
        <v/>
      </c>
      <c r="EE247" s="5" t="str">
        <f ca="1">IF($B247="","",'Hidden inputs'!$D$11*DV247+'Hidden inputs'!$E$11*DW247)</f>
        <v/>
      </c>
      <c r="EF247" s="11" t="str">
        <f t="shared" ca="1" si="9529"/>
        <v/>
      </c>
      <c r="EG247" s="9" t="str">
        <f t="shared" ca="1" si="9618"/>
        <v/>
      </c>
      <c r="EH247" s="3" t="str">
        <f t="shared" ca="1" si="9619"/>
        <v/>
      </c>
      <c r="EI247" s="5" t="str" cm="1">
        <f t="array" aca="1" ref="EI247" ca="1">IF($B247="","",IF(EH247=0,0,IF(DD_Payment="",0,IF(EH247&lt;_xlfn.IFS(DD_Frequency="Monthly",1,DD_Frequency="Quarterly",IF(MONTH(EH$2)=1,1,IF(MONTH(EH$2)=4,1,IF(MONTH(EH$2)=7,1,IF(MONTH(EH$2)=10,1,0)))),DD_Frequency="Annually",IF(MONTH(EH$2)=1,1,0))*DD_Payment,EH247,_xlfn.IFS(DD_Frequency="Monthly",1,DD_Frequency="Quarterly",IF(MONTH(EH$2)=1,1,IF(MONTH(EH$2)=4,1,IF(MONTH(EH$2)=7,1,IF(MONTH(EH$2)=10,1,0)))),DD_Frequency="Annually",IF(MONTH(EH$2)=1,1,0))*DD_Payment))))</f>
        <v/>
      </c>
      <c r="EJ247" s="3" t="str">
        <f t="shared" ref="EJ247" ca="1" si="12021">IF($B247="","",IF(EH247&gt;EI247,(EH247-EI247/2)*(rate_A*(EJ$1/365)),0))</f>
        <v/>
      </c>
      <c r="EK247" s="3" t="str">
        <f t="shared" ca="1" si="9709"/>
        <v/>
      </c>
      <c r="EL247" s="3" t="str">
        <f t="shared" ref="EL247" ca="1" si="12022">IF($B247="","",DW247*(1+rate_A*EJ$1/365))</f>
        <v/>
      </c>
      <c r="EM247" s="3" t="str">
        <f t="shared" ref="EM247" ca="1" si="12023">IF($B247="","",DX247*(1+rate_A*EJ$1/365))</f>
        <v/>
      </c>
      <c r="EN247" s="3" t="str">
        <f t="shared" ref="EN247" ca="1" si="12024">IF($B247="","",DY247*(1+rate_joint*EJ$1/365))</f>
        <v/>
      </c>
      <c r="EO247" s="5" t="str">
        <f t="shared" ca="1" si="9713"/>
        <v/>
      </c>
      <c r="EP247" s="5" t="str" cm="1">
        <f t="array" aca="1" ref="EP247" ca="1">IF(EO247="","",_xlfn.IFS(EO247&lt;='Hidden inputs'!$C$15,EO247*'Hidden inputs'!$D$15,EO247&lt;='Hidden inputs'!$C$16,'Hidden inputs'!$C$15*'Hidden inputs'!$D$15+(EO247-'Hidden inputs'!$B$16)*'Hidden inputs'!$D$16,EO247&lt;='Hidden inputs'!$C$17,'Hidden inputs'!$C$15*'Hidden inputs'!$D$15+('Hidden inputs'!$C$16-'Hidden inputs'!$B$16)*'Hidden inputs'!$D$16+(EO247-'Hidden inputs'!$B$17)*'Hidden inputs'!$D$17,EO247&gt;'Hidden inputs'!$B$18,'Hidden inputs'!$C$15*'Hidden inputs'!$D$15+('Hidden inputs'!$C$16-'Hidden inputs'!$B$16)*'Hidden inputs'!$D$16+('Hidden inputs'!$C$17-'Hidden inputs'!$B$17)*'Hidden inputs'!$D$17+(EO247-'Hidden inputs'!$B$18)*'Hidden inputs'!$D$18))</f>
        <v/>
      </c>
      <c r="EQ247" s="10" t="str">
        <f t="shared" ca="1" si="9714"/>
        <v/>
      </c>
      <c r="ER247" s="5" t="str">
        <f t="shared" ca="1" si="9624"/>
        <v/>
      </c>
      <c r="ES247" s="5" t="str">
        <f t="shared" ca="1" si="9625"/>
        <v/>
      </c>
      <c r="ET247" s="5" t="str">
        <f ca="1">IF($B247="","",'Hidden inputs'!$D$11*EK247+'Hidden inputs'!$E$11*EL247)</f>
        <v/>
      </c>
      <c r="EU247" s="11" t="str">
        <f t="shared" ca="1" si="9534"/>
        <v/>
      </c>
      <c r="EV247" s="9" t="str">
        <f t="shared" ca="1" si="9626"/>
        <v/>
      </c>
      <c r="EW247" s="3" t="str">
        <f t="shared" ca="1" si="9627"/>
        <v/>
      </c>
      <c r="EX247" s="5" t="str" cm="1">
        <f t="array" aca="1" ref="EX247" ca="1">IF($B247="","",IF(EW247=0,0,IF(DD_Payment="",0,IF(EW247&lt;_xlfn.IFS(DD_Frequency="Monthly",1,DD_Frequency="Quarterly",IF(MONTH(EW$2)=1,1,IF(MONTH(EW$2)=4,1,IF(MONTH(EW$2)=7,1,IF(MONTH(EW$2)=10,1,0)))),DD_Frequency="Annually",IF(MONTH(EW$2)=1,1,0))*DD_Payment,EW247,_xlfn.IFS(DD_Frequency="Monthly",1,DD_Frequency="Quarterly",IF(MONTH(EW$2)=1,1,IF(MONTH(EW$2)=4,1,IF(MONTH(EW$2)=7,1,IF(MONTH(EW$2)=10,1,0)))),DD_Frequency="Annually",IF(MONTH(EW$2)=1,1,0))*DD_Payment))))</f>
        <v/>
      </c>
      <c r="EY247" s="3" t="str">
        <f t="shared" ref="EY247" ca="1" si="12025">IF($B247="","",IF(EW247&gt;EX247,(EW247-EX247/2)*(rate_A*(EY$1/365)),0))</f>
        <v/>
      </c>
      <c r="EZ247" s="3" t="str">
        <f t="shared" ca="1" si="9716"/>
        <v/>
      </c>
      <c r="FA247" s="3" t="str">
        <f t="shared" ref="FA247" ca="1" si="12026">IF($B247="","",EL247*(1+rate_A*EY$1/365))</f>
        <v/>
      </c>
      <c r="FB247" s="3" t="str">
        <f t="shared" ref="FB247" ca="1" si="12027">IF($B247="","",EM247*(1+rate_A*EY$1/365))</f>
        <v/>
      </c>
      <c r="FC247" s="3" t="str">
        <f t="shared" ref="FC247" ca="1" si="12028">IF($B247="","",EN247*(1+rate_joint*EY$1/365))</f>
        <v/>
      </c>
      <c r="FD247" s="5" t="str">
        <f t="shared" ca="1" si="9720"/>
        <v/>
      </c>
      <c r="FE247" s="5" t="str" cm="1">
        <f t="array" aca="1" ref="FE247" ca="1">IF(FD247="","",_xlfn.IFS(FD247&lt;='Hidden inputs'!$C$15,FD247*'Hidden inputs'!$D$15,FD247&lt;='Hidden inputs'!$C$16,'Hidden inputs'!$C$15*'Hidden inputs'!$D$15+(FD247-'Hidden inputs'!$B$16)*'Hidden inputs'!$D$16,FD247&lt;='Hidden inputs'!$C$17,'Hidden inputs'!$C$15*'Hidden inputs'!$D$15+('Hidden inputs'!$C$16-'Hidden inputs'!$B$16)*'Hidden inputs'!$D$16+(FD247-'Hidden inputs'!$B$17)*'Hidden inputs'!$D$17,FD247&gt;'Hidden inputs'!$B$18,'Hidden inputs'!$C$15*'Hidden inputs'!$D$15+('Hidden inputs'!$C$16-'Hidden inputs'!$B$16)*'Hidden inputs'!$D$16+('Hidden inputs'!$C$17-'Hidden inputs'!$B$17)*'Hidden inputs'!$D$17+(FD247-'Hidden inputs'!$B$18)*'Hidden inputs'!$D$18))</f>
        <v/>
      </c>
      <c r="FF247" s="10" t="str">
        <f t="shared" ca="1" si="9721"/>
        <v/>
      </c>
      <c r="FG247" s="5" t="str">
        <f t="shared" ca="1" si="9632"/>
        <v/>
      </c>
      <c r="FH247" s="5" t="str">
        <f t="shared" ca="1" si="9633"/>
        <v/>
      </c>
      <c r="FI247" s="5" t="str">
        <f ca="1">IF($B247="","",'Hidden inputs'!$D$11*EZ247+'Hidden inputs'!$E$11*FA247)</f>
        <v/>
      </c>
      <c r="FJ247" s="11" t="str">
        <f t="shared" ca="1" si="9539"/>
        <v/>
      </c>
      <c r="FK247" s="9" t="str">
        <f t="shared" ca="1" si="9634"/>
        <v/>
      </c>
      <c r="FL247" s="3" t="str">
        <f t="shared" ca="1" si="9635"/>
        <v/>
      </c>
      <c r="FM247" s="5" t="str" cm="1">
        <f t="array" aca="1" ref="FM247" ca="1">IF($B247="","",IF(FL247=0,0,IF(DD_Payment="",0,IF(FL247&lt;_xlfn.IFS(DD_Frequency="Monthly",1,DD_Frequency="Quarterly",IF(MONTH(FL$2)=1,1,IF(MONTH(FL$2)=4,1,IF(MONTH(FL$2)=7,1,IF(MONTH(FL$2)=10,1,0)))),DD_Frequency="Annually",IF(MONTH(FL$2)=1,1,0))*DD_Payment,FL247,_xlfn.IFS(DD_Frequency="Monthly",1,DD_Frequency="Quarterly",IF(MONTH(FL$2)=1,1,IF(MONTH(FL$2)=4,1,IF(MONTH(FL$2)=7,1,IF(MONTH(FL$2)=10,1,0)))),DD_Frequency="Annually",IF(MONTH(FL$2)=1,1,0))*DD_Payment))))</f>
        <v/>
      </c>
      <c r="FN247" s="3" t="str">
        <f t="shared" ref="FN247" ca="1" si="12029">IF($B247="","",IF(FL247&gt;FM247,(FL247-FM247/2)*(rate_A*(FN$1/365)),0))</f>
        <v/>
      </c>
      <c r="FO247" s="3" t="str">
        <f t="shared" ca="1" si="9723"/>
        <v/>
      </c>
      <c r="FP247" s="3" t="str">
        <f t="shared" ref="FP247" ca="1" si="12030">IF($B247="","",FA247*(1+rate_A*FN$1/365))</f>
        <v/>
      </c>
      <c r="FQ247" s="3" t="str">
        <f t="shared" ref="FQ247" ca="1" si="12031">IF($B247="","",FB247*(1+rate_A*FN$1/365))</f>
        <v/>
      </c>
      <c r="FR247" s="3" t="str">
        <f t="shared" ref="FR247" ca="1" si="12032">IF($B247="","",FC247*(1+rate_joint*FN$1/365))</f>
        <v/>
      </c>
      <c r="FS247" s="5" t="str">
        <f t="shared" ca="1" si="9727"/>
        <v/>
      </c>
      <c r="FT247" s="5" t="str" cm="1">
        <f t="array" aca="1" ref="FT247" ca="1">IF(FS247="","",_xlfn.IFS(FS247&lt;='Hidden inputs'!$C$15,FS247*'Hidden inputs'!$D$15,FS247&lt;='Hidden inputs'!$C$16,'Hidden inputs'!$C$15*'Hidden inputs'!$D$15+(FS247-'Hidden inputs'!$B$16)*'Hidden inputs'!$D$16,FS247&lt;='Hidden inputs'!$C$17,'Hidden inputs'!$C$15*'Hidden inputs'!$D$15+('Hidden inputs'!$C$16-'Hidden inputs'!$B$16)*'Hidden inputs'!$D$16+(FS247-'Hidden inputs'!$B$17)*'Hidden inputs'!$D$17,FS247&gt;'Hidden inputs'!$B$18,'Hidden inputs'!$C$15*'Hidden inputs'!$D$15+('Hidden inputs'!$C$16-'Hidden inputs'!$B$16)*'Hidden inputs'!$D$16+('Hidden inputs'!$C$17-'Hidden inputs'!$B$17)*'Hidden inputs'!$D$17+(FS247-'Hidden inputs'!$B$18)*'Hidden inputs'!$D$18))</f>
        <v/>
      </c>
      <c r="FU247" s="10" t="str">
        <f t="shared" ca="1" si="9728"/>
        <v/>
      </c>
      <c r="FV247" s="5" t="str">
        <f t="shared" ca="1" si="9640"/>
        <v/>
      </c>
      <c r="FW247" s="5" t="str">
        <f t="shared" ca="1" si="9641"/>
        <v/>
      </c>
      <c r="FX247" s="5" t="str">
        <f ca="1">IF($B247="","",'Hidden inputs'!$D$11*FO247+'Hidden inputs'!$E$11*FP247)</f>
        <v/>
      </c>
      <c r="FY247" s="11" t="str">
        <f t="shared" ca="1" si="9544"/>
        <v/>
      </c>
      <c r="FZ247" s="9" t="str">
        <f t="shared" ca="1" si="9642"/>
        <v/>
      </c>
      <c r="GA247" s="5" t="str">
        <f t="shared" ca="1" si="9643"/>
        <v/>
      </c>
      <c r="GB247" s="5" t="str">
        <f t="shared" ca="1" si="9644"/>
        <v/>
      </c>
      <c r="GC247" s="5" t="str">
        <f t="shared" ca="1" si="9545"/>
        <v/>
      </c>
      <c r="GD247" s="5" t="str">
        <f t="shared" ca="1" si="9546"/>
        <v/>
      </c>
    </row>
    <row r="248" spans="1:186" x14ac:dyDescent="0.35">
      <c r="A248" s="2"/>
      <c r="B248" s="6" t="str">
        <f t="shared" ca="1" si="9547"/>
        <v/>
      </c>
      <c r="C248" s="5" t="str">
        <f t="shared" ca="1" si="9645"/>
        <v/>
      </c>
      <c r="D248" s="5" t="str" cm="1">
        <f t="array" aca="1" ref="D248" ca="1">IF($B248="","",IF(C248=0,0,IF(DD_Payment="",0,IF(C248&lt;_xlfn.IFS(DD_Frequency="Monthly",1,DD_Frequency="Quarterly",IF(MONTH(C$2)=1,1,IF(MONTH(C$2)=4,1,IF(MONTH(C$2)=7,1,IF(MONTH(C$2)=10,1,0)))),DD_Frequency="Annually",IF(MONTH(C$2)=1,1,0))*DD_Payment,C248,_xlfn.IFS(DD_Frequency="Monthly",1,DD_Frequency="Quarterly",IF(MONTH(C$2)=1,1,IF(MONTH(C$2)=4,1,IF(MONTH(C$2)=7,1,IF(MONTH(C$2)=10,1,0)))),DD_Frequency="Annually",IF(MONTH(C$2)=1,1,0))*DD_Payment))))</f>
        <v/>
      </c>
      <c r="E248" s="5" t="str">
        <f t="shared" ref="E248" ca="1" si="12033">IF(B248="","",IF(C248&gt;D248,(C248-D248/2)*(rate_A*(E$1/365)),0))</f>
        <v/>
      </c>
      <c r="F248" s="5" t="str">
        <f t="shared" ca="1" si="9549"/>
        <v/>
      </c>
      <c r="G248" s="5" t="str">
        <f t="shared" ref="G248" ca="1" si="12034">IF(B248="","",G247*(1+rate_A*E$1/365))</f>
        <v/>
      </c>
      <c r="H248" s="5" t="str">
        <f t="shared" ref="H248" ca="1" si="12035">IF(B248="","",H247*(1+rate_A*E$1/365))</f>
        <v/>
      </c>
      <c r="I248" s="5" t="str">
        <f t="shared" ref="I248" ca="1" si="12036">IF(B248="","",I247*(1+rate_joint*E$1/365))</f>
        <v/>
      </c>
      <c r="J248" s="5" t="str">
        <f t="shared" ca="1" si="9650"/>
        <v/>
      </c>
      <c r="K248" s="5" t="str" cm="1">
        <f t="array" aca="1" ref="K248" ca="1">IF(J248="","",_xlfn.IFS(J248&lt;='Hidden inputs'!$C$15,J248*'Hidden inputs'!$D$15,J248&lt;='Hidden inputs'!$C$16,'Hidden inputs'!$C$15*'Hidden inputs'!$D$15+(J248-'Hidden inputs'!$B$16)*'Hidden inputs'!$D$16,J248&lt;='Hidden inputs'!$C$17,'Hidden inputs'!$C$15*'Hidden inputs'!$D$15+('Hidden inputs'!$C$16-'Hidden inputs'!$B$16)*'Hidden inputs'!$D$16+(J248-'Hidden inputs'!$B$17)*'Hidden inputs'!$D$17,J248&gt;'Hidden inputs'!$B$18,'Hidden inputs'!$C$15*'Hidden inputs'!$D$15+('Hidden inputs'!$C$16-'Hidden inputs'!$B$16)*'Hidden inputs'!$D$16+('Hidden inputs'!$C$17-'Hidden inputs'!$B$17)*'Hidden inputs'!$D$17+(J248-'Hidden inputs'!$B$18)*'Hidden inputs'!$D$18))</f>
        <v/>
      </c>
      <c r="L248" s="11" t="str">
        <f t="shared" ca="1" si="9651"/>
        <v/>
      </c>
      <c r="M248" s="5" t="str">
        <f t="shared" ca="1" si="9553"/>
        <v/>
      </c>
      <c r="N248" s="5" t="str">
        <f t="shared" ca="1" si="9554"/>
        <v/>
      </c>
      <c r="O248" s="5" t="str">
        <f ca="1">IF(B248="","",'Hidden inputs'!$D$11*F248+'Hidden inputs'!$E$11*G248)</f>
        <v/>
      </c>
      <c r="P248" s="11" t="str">
        <f t="shared" ca="1" si="9488"/>
        <v/>
      </c>
      <c r="Q248" s="20" t="str">
        <f t="shared" ca="1" si="9489"/>
        <v/>
      </c>
      <c r="R248" s="3" t="str">
        <f t="shared" ca="1" si="9555"/>
        <v/>
      </c>
      <c r="S248" s="5" t="str" cm="1">
        <f t="array" aca="1" ref="S248" ca="1">IF($B248="","",IF(R248=0,0,IF(DD_Payment="",0,IF(R248&lt;_xlfn.IFS(DD_Frequency="Monthly",1,DD_Frequency="Quarterly",IF(MONTH(R$2)=1,1,IF(MONTH(R$2)=4,1,IF(MONTH(R$2)=7,1,IF(MONTH(R$2)=10,1,0)))),DD_Frequency="Annually",IF(MONTH(R$2)=1,1,0))*DD_Payment,R248,_xlfn.IFS(DD_Frequency="Monthly",1,DD_Frequency="Quarterly",IF(MONTH(R$2)=1,1,IF(MONTH(R$2)=4,1,IF(MONTH(R$2)=7,1,IF(MONTH(R$2)=10,1,0)))),DD_Frequency="Annually",IF(MONTH(R$2)=1,1,0))*DD_Payment))))</f>
        <v/>
      </c>
      <c r="T248" s="3" t="str">
        <f t="shared" ref="T248" ca="1" si="12037">IF(B248="","",IF(R248&gt;S248,(R248-S248/2)*(rate_A*((T$1+A248)/365)),0))</f>
        <v/>
      </c>
      <c r="U248" s="3" t="str">
        <f t="shared" ca="1" si="9557"/>
        <v/>
      </c>
      <c r="V248" s="3" t="str">
        <f t="shared" ref="V248" ca="1" si="12038">IF(B248="","",G248*(1+rate_A*(T$1+A248)/365))</f>
        <v/>
      </c>
      <c r="W248" s="3" t="str">
        <f t="shared" ref="W248" ca="1" si="12039">IF(B248="","",H248*(1+rate_A*(T$1+A248)/365))</f>
        <v/>
      </c>
      <c r="X248" s="3" t="str">
        <f t="shared" ref="X248" ca="1" si="12040">IF(B248="","",I248*(1+rate_joint*(T$1+A248)/365))</f>
        <v/>
      </c>
      <c r="Y248" s="5" t="str">
        <f t="shared" ca="1" si="9656"/>
        <v/>
      </c>
      <c r="Z248" s="5" t="str" cm="1">
        <f t="array" aca="1" ref="Z248" ca="1">IF(Y248="","",_xlfn.IFS(Y248&lt;='Hidden inputs'!$C$15,Y248*'Hidden inputs'!$D$15,Y248&lt;='Hidden inputs'!$C$16,'Hidden inputs'!$C$15*'Hidden inputs'!$D$15+(Y248-'Hidden inputs'!$B$16)*'Hidden inputs'!$D$16,Y248&lt;='Hidden inputs'!$C$17,'Hidden inputs'!$C$15*'Hidden inputs'!$D$15+('Hidden inputs'!$C$16-'Hidden inputs'!$B$16)*'Hidden inputs'!$D$16+(Y248-'Hidden inputs'!$B$17)*'Hidden inputs'!$D$17,Y248&gt;'Hidden inputs'!$B$18,'Hidden inputs'!$C$15*'Hidden inputs'!$D$15+('Hidden inputs'!$C$16-'Hidden inputs'!$B$16)*'Hidden inputs'!$D$16+('Hidden inputs'!$C$17-'Hidden inputs'!$B$17)*'Hidden inputs'!$D$17+(Y248-'Hidden inputs'!$B$18)*'Hidden inputs'!$D$18))</f>
        <v/>
      </c>
      <c r="AA248" s="10" t="str">
        <f t="shared" ca="1" si="9657"/>
        <v/>
      </c>
      <c r="AB248" s="5" t="str">
        <f t="shared" ca="1" si="9561"/>
        <v/>
      </c>
      <c r="AC248" s="5" t="str">
        <f t="shared" ca="1" si="9658"/>
        <v/>
      </c>
      <c r="AD248" s="5" t="str">
        <f ca="1">IF(B248="","",'Hidden inputs'!$D$11*U248+'Hidden inputs'!$E$11*V248)</f>
        <v/>
      </c>
      <c r="AE248" s="11" t="str">
        <f t="shared" ca="1" si="9494"/>
        <v/>
      </c>
      <c r="AF248" s="9" t="str">
        <f t="shared" ca="1" si="9562"/>
        <v/>
      </c>
      <c r="AG248" s="3" t="str">
        <f t="shared" ca="1" si="9563"/>
        <v/>
      </c>
      <c r="AH248" s="5" t="str" cm="1">
        <f t="array" aca="1" ref="AH248" ca="1">IF($B248="","",IF(AG248=0,0,IF(DD_Payment="",0,IF(AG248&lt;_xlfn.IFS(DD_Frequency="Monthly",1,DD_Frequency="Quarterly",IF(MONTH(AG$2)=1,1,IF(MONTH(AG$2)=4,1,IF(MONTH(AG$2)=7,1,IF(MONTH(AG$2)=10,1,0)))),DD_Frequency="Annually",IF(MONTH(AG$2)=1,1,0))*DD_Payment,AG248,_xlfn.IFS(DD_Frequency="Monthly",1,DD_Frequency="Quarterly",IF(MONTH(AG$2)=1,1,IF(MONTH(AG$2)=4,1,IF(MONTH(AG$2)=7,1,IF(MONTH(AG$2)=10,1,0)))),DD_Frequency="Annually",IF(MONTH(AG$2)=1,1,0))*DD_Payment))))</f>
        <v/>
      </c>
      <c r="AI248" s="3" t="str">
        <f t="shared" ref="AI248" ca="1" si="12041">IF($B248="","",IF(AG248&gt;AH248,(AG248-AH248/2)*(rate_A*(AI$1/365)),0))</f>
        <v/>
      </c>
      <c r="AJ248" s="3" t="str">
        <f t="shared" ca="1" si="9660"/>
        <v/>
      </c>
      <c r="AK248" s="3" t="str">
        <f t="shared" ref="AK248" ca="1" si="12042">IF($B248="","",V248*(1+rate_A*AI$1/365))</f>
        <v/>
      </c>
      <c r="AL248" s="3" t="str">
        <f t="shared" ref="AL248" ca="1" si="12043">IF($B248="","",W248*(1+rate_A*AI$1/365))</f>
        <v/>
      </c>
      <c r="AM248" s="3" t="str">
        <f t="shared" ref="AM248" ca="1" si="12044">IF($B248="","",X248*(1+rate_joint*AI$1/365))</f>
        <v/>
      </c>
      <c r="AN248" s="5" t="str">
        <f t="shared" ca="1" si="9664"/>
        <v/>
      </c>
      <c r="AO248" s="5" t="str" cm="1">
        <f t="array" aca="1" ref="AO248" ca="1">IF(AN248="","",_xlfn.IFS(AN248&lt;='Hidden inputs'!$C$15,AN248*'Hidden inputs'!$D$15,AN248&lt;='Hidden inputs'!$C$16,'Hidden inputs'!$C$15*'Hidden inputs'!$D$15+(AN248-'Hidden inputs'!$B$16)*'Hidden inputs'!$D$16,AN248&lt;='Hidden inputs'!$C$17,'Hidden inputs'!$C$15*'Hidden inputs'!$D$15+('Hidden inputs'!$C$16-'Hidden inputs'!$B$16)*'Hidden inputs'!$D$16+(AN248-'Hidden inputs'!$B$17)*'Hidden inputs'!$D$17,AN248&gt;'Hidden inputs'!$B$18,'Hidden inputs'!$C$15*'Hidden inputs'!$D$15+('Hidden inputs'!$C$16-'Hidden inputs'!$B$16)*'Hidden inputs'!$D$16+('Hidden inputs'!$C$17-'Hidden inputs'!$B$17)*'Hidden inputs'!$D$17+(AN248-'Hidden inputs'!$B$18)*'Hidden inputs'!$D$18))</f>
        <v/>
      </c>
      <c r="AP248" s="10" t="str">
        <f t="shared" ca="1" si="9665"/>
        <v/>
      </c>
      <c r="AQ248" s="5" t="str">
        <f t="shared" ca="1" si="9568"/>
        <v/>
      </c>
      <c r="AR248" s="5" t="str">
        <f t="shared" ca="1" si="9569"/>
        <v/>
      </c>
      <c r="AS248" s="5" t="str">
        <f ca="1">IF($B248="","",'Hidden inputs'!$D$11*AJ248+'Hidden inputs'!$E$11*AK248)</f>
        <v/>
      </c>
      <c r="AT248" s="11" t="str">
        <f t="shared" ca="1" si="9499"/>
        <v/>
      </c>
      <c r="AU248" s="9" t="str">
        <f t="shared" ca="1" si="9570"/>
        <v/>
      </c>
      <c r="AV248" s="3" t="str">
        <f t="shared" ca="1" si="9571"/>
        <v/>
      </c>
      <c r="AW248" s="5" t="str" cm="1">
        <f t="array" aca="1" ref="AW248" ca="1">IF($B248="","",IF(AV248=0,0,IF(DD_Payment="",0,IF(AV248&lt;_xlfn.IFS(DD_Frequency="Monthly",1,DD_Frequency="Quarterly",IF(MONTH(AV$2)=1,1,IF(MONTH(AV$2)=4,1,IF(MONTH(AV$2)=7,1,IF(MONTH(AV$2)=10,1,0)))),DD_Frequency="Annually",IF(MONTH(AV$2)=1,1,0))*DD_Payment,AV248,_xlfn.IFS(DD_Frequency="Monthly",1,DD_Frequency="Quarterly",IF(MONTH(AV$2)=1,1,IF(MONTH(AV$2)=4,1,IF(MONTH(AV$2)=7,1,IF(MONTH(AV$2)=10,1,0)))),DD_Frequency="Annually",IF(MONTH(AV$2)=1,1,0))*DD_Payment))))</f>
        <v/>
      </c>
      <c r="AX248" s="3" t="str">
        <f t="shared" ref="AX248" ca="1" si="12045">IF($B248="","",IF(AV248&gt;AW248,(AV248-AW248/2)*(rate_A*(AX$1/365)),0))</f>
        <v/>
      </c>
      <c r="AY248" s="3" t="str">
        <f t="shared" ca="1" si="9667"/>
        <v/>
      </c>
      <c r="AZ248" s="3" t="str">
        <f t="shared" ref="AZ248" ca="1" si="12046">IF($B248="","",AK248*(1+rate_A*AX$1/365))</f>
        <v/>
      </c>
      <c r="BA248" s="3" t="str">
        <f t="shared" ref="BA248" ca="1" si="12047">IF($B248="","",AL248*(1+rate_A*AX$1/365))</f>
        <v/>
      </c>
      <c r="BB248" s="3" t="str">
        <f t="shared" ref="BB248" ca="1" si="12048">IF($B248="","",AM248*(1+rate_joint*AX$1/365))</f>
        <v/>
      </c>
      <c r="BC248" s="5" t="str">
        <f t="shared" ca="1" si="9671"/>
        <v/>
      </c>
      <c r="BD248" s="5" t="str" cm="1">
        <f t="array" aca="1" ref="BD248" ca="1">IF(BC248="","",_xlfn.IFS(BC248&lt;='Hidden inputs'!$C$15,BC248*'Hidden inputs'!$D$15,BC248&lt;='Hidden inputs'!$C$16,'Hidden inputs'!$C$15*'Hidden inputs'!$D$15+(BC248-'Hidden inputs'!$B$16)*'Hidden inputs'!$D$16,BC248&lt;='Hidden inputs'!$C$17,'Hidden inputs'!$C$15*'Hidden inputs'!$D$15+('Hidden inputs'!$C$16-'Hidden inputs'!$B$16)*'Hidden inputs'!$D$16+(BC248-'Hidden inputs'!$B$17)*'Hidden inputs'!$D$17,BC248&gt;'Hidden inputs'!$B$18,'Hidden inputs'!$C$15*'Hidden inputs'!$D$15+('Hidden inputs'!$C$16-'Hidden inputs'!$B$16)*'Hidden inputs'!$D$16+('Hidden inputs'!$C$17-'Hidden inputs'!$B$17)*'Hidden inputs'!$D$17+(BC248-'Hidden inputs'!$B$18)*'Hidden inputs'!$D$18))</f>
        <v/>
      </c>
      <c r="BE248" s="10" t="str">
        <f t="shared" ca="1" si="9672"/>
        <v/>
      </c>
      <c r="BF248" s="5" t="str">
        <f t="shared" ca="1" si="9576"/>
        <v/>
      </c>
      <c r="BG248" s="5" t="str">
        <f t="shared" ca="1" si="9577"/>
        <v/>
      </c>
      <c r="BH248" s="5" t="str">
        <f ca="1">IF($B248="","",'Hidden inputs'!$D$11*AY248+'Hidden inputs'!$E$11*AZ248)</f>
        <v/>
      </c>
      <c r="BI248" s="11" t="str">
        <f t="shared" ca="1" si="9504"/>
        <v/>
      </c>
      <c r="BJ248" s="9" t="str">
        <f t="shared" ca="1" si="9578"/>
        <v/>
      </c>
      <c r="BK248" s="3" t="str">
        <f t="shared" ca="1" si="9579"/>
        <v/>
      </c>
      <c r="BL248" s="5" t="str" cm="1">
        <f t="array" aca="1" ref="BL248" ca="1">IF($B248="","",IF(BK248=0,0,IF(DD_Payment="",0,IF(BK248&lt;_xlfn.IFS(DD_Frequency="Monthly",1,DD_Frequency="Quarterly",IF(MONTH(BK$2)=1,1,IF(MONTH(BK$2)=4,1,IF(MONTH(BK$2)=7,1,IF(MONTH(BK$2)=10,1,0)))),DD_Frequency="Annually",IF(MONTH(BK$2)=1,1,0))*DD_Payment,BK248,_xlfn.IFS(DD_Frequency="Monthly",1,DD_Frequency="Quarterly",IF(MONTH(BK$2)=1,1,IF(MONTH(BK$2)=4,1,IF(MONTH(BK$2)=7,1,IF(MONTH(BK$2)=10,1,0)))),DD_Frequency="Annually",IF(MONTH(BK$2)=1,1,0))*DD_Payment))))</f>
        <v/>
      </c>
      <c r="BM248" s="3" t="str">
        <f t="shared" ref="BM248" ca="1" si="12049">IF($B248="","",IF(BK248&gt;BL248,(BK248-BL248/2)*(rate_A*(BM$1/365)),0))</f>
        <v/>
      </c>
      <c r="BN248" s="3" t="str">
        <f t="shared" ca="1" si="9674"/>
        <v/>
      </c>
      <c r="BO248" s="3" t="str">
        <f t="shared" ref="BO248" ca="1" si="12050">IF($B248="","",AZ248*(1+rate_A*BM$1/365))</f>
        <v/>
      </c>
      <c r="BP248" s="3" t="str">
        <f t="shared" ref="BP248" ca="1" si="12051">IF($B248="","",BA248*(1+rate_A*BM$1/365))</f>
        <v/>
      </c>
      <c r="BQ248" s="3" t="str">
        <f t="shared" ref="BQ248" ca="1" si="12052">IF($B248="","",BB248*(1+rate_joint*BM$1/365))</f>
        <v/>
      </c>
      <c r="BR248" s="5" t="str">
        <f t="shared" ca="1" si="9678"/>
        <v/>
      </c>
      <c r="BS248" s="5" t="str" cm="1">
        <f t="array" aca="1" ref="BS248" ca="1">IF(BR248="","",_xlfn.IFS(BR248&lt;='Hidden inputs'!$C$15,BR248*'Hidden inputs'!$D$15,BR248&lt;='Hidden inputs'!$C$16,'Hidden inputs'!$C$15*'Hidden inputs'!$D$15+(BR248-'Hidden inputs'!$B$16)*'Hidden inputs'!$D$16,BR248&lt;='Hidden inputs'!$C$17,'Hidden inputs'!$C$15*'Hidden inputs'!$D$15+('Hidden inputs'!$C$16-'Hidden inputs'!$B$16)*'Hidden inputs'!$D$16+(BR248-'Hidden inputs'!$B$17)*'Hidden inputs'!$D$17,BR248&gt;'Hidden inputs'!$B$18,'Hidden inputs'!$C$15*'Hidden inputs'!$D$15+('Hidden inputs'!$C$16-'Hidden inputs'!$B$16)*'Hidden inputs'!$D$16+('Hidden inputs'!$C$17-'Hidden inputs'!$B$17)*'Hidden inputs'!$D$17+(BR248-'Hidden inputs'!$B$18)*'Hidden inputs'!$D$18))</f>
        <v/>
      </c>
      <c r="BT248" s="10" t="str">
        <f t="shared" ca="1" si="9679"/>
        <v/>
      </c>
      <c r="BU248" s="5" t="str">
        <f t="shared" ca="1" si="9584"/>
        <v/>
      </c>
      <c r="BV248" s="5" t="str">
        <f t="shared" ca="1" si="9585"/>
        <v/>
      </c>
      <c r="BW248" s="5" t="str">
        <f ca="1">IF($B248="","",'Hidden inputs'!$D$11*BN248+'Hidden inputs'!$E$11*BO248)</f>
        <v/>
      </c>
      <c r="BX248" s="11" t="str">
        <f t="shared" ca="1" si="9509"/>
        <v/>
      </c>
      <c r="BY248" s="9" t="str">
        <f t="shared" ca="1" si="9586"/>
        <v/>
      </c>
      <c r="BZ248" s="3" t="str">
        <f t="shared" ca="1" si="9587"/>
        <v/>
      </c>
      <c r="CA248" s="5" t="str" cm="1">
        <f t="array" aca="1" ref="CA248" ca="1">IF($B248="","",IF(BZ248=0,0,IF(DD_Payment="",0,IF(BZ248&lt;_xlfn.IFS(DD_Frequency="Monthly",1,DD_Frequency="Quarterly",IF(MONTH(BZ$2)=1,1,IF(MONTH(BZ$2)=4,1,IF(MONTH(BZ$2)=7,1,IF(MONTH(BZ$2)=10,1,0)))),DD_Frequency="Annually",IF(MONTH(BZ$2)=1,1,0))*DD_Payment,BZ248,_xlfn.IFS(DD_Frequency="Monthly",1,DD_Frequency="Quarterly",IF(MONTH(BZ$2)=1,1,IF(MONTH(BZ$2)=4,1,IF(MONTH(BZ$2)=7,1,IF(MONTH(BZ$2)=10,1,0)))),DD_Frequency="Annually",IF(MONTH(BZ$2)=1,1,0))*DD_Payment))))</f>
        <v/>
      </c>
      <c r="CB248" s="3" t="str">
        <f t="shared" ref="CB248" ca="1" si="12053">IF($B248="","",IF(BZ248&gt;CA248,(BZ248-CA248/2)*(rate_A*(CB$1/365)),0))</f>
        <v/>
      </c>
      <c r="CC248" s="3" t="str">
        <f t="shared" ca="1" si="9681"/>
        <v/>
      </c>
      <c r="CD248" s="3" t="str">
        <f t="shared" ref="CD248" ca="1" si="12054">IF($B248="","",BO248*(1+rate_A*CB$1/365))</f>
        <v/>
      </c>
      <c r="CE248" s="3" t="str">
        <f t="shared" ref="CE248" ca="1" si="12055">IF($B248="","",BP248*(1+rate_A*CB$1/365))</f>
        <v/>
      </c>
      <c r="CF248" s="3" t="str">
        <f t="shared" ref="CF248" ca="1" si="12056">IF($B248="","",BQ248*(1+rate_joint*CB$1/365))</f>
        <v/>
      </c>
      <c r="CG248" s="5" t="str">
        <f t="shared" ca="1" si="9685"/>
        <v/>
      </c>
      <c r="CH248" s="5" t="str" cm="1">
        <f t="array" aca="1" ref="CH248" ca="1">IF(CG248="","",_xlfn.IFS(CG248&lt;='Hidden inputs'!$C$15,CG248*'Hidden inputs'!$D$15,CG248&lt;='Hidden inputs'!$C$16,'Hidden inputs'!$C$15*'Hidden inputs'!$D$15+(CG248-'Hidden inputs'!$B$16)*'Hidden inputs'!$D$16,CG248&lt;='Hidden inputs'!$C$17,'Hidden inputs'!$C$15*'Hidden inputs'!$D$15+('Hidden inputs'!$C$16-'Hidden inputs'!$B$16)*'Hidden inputs'!$D$16+(CG248-'Hidden inputs'!$B$17)*'Hidden inputs'!$D$17,CG248&gt;'Hidden inputs'!$B$18,'Hidden inputs'!$C$15*'Hidden inputs'!$D$15+('Hidden inputs'!$C$16-'Hidden inputs'!$B$16)*'Hidden inputs'!$D$16+('Hidden inputs'!$C$17-'Hidden inputs'!$B$17)*'Hidden inputs'!$D$17+(CG248-'Hidden inputs'!$B$18)*'Hidden inputs'!$D$18))</f>
        <v/>
      </c>
      <c r="CI248" s="10" t="str">
        <f t="shared" ca="1" si="9686"/>
        <v/>
      </c>
      <c r="CJ248" s="5" t="str">
        <f t="shared" ca="1" si="9592"/>
        <v/>
      </c>
      <c r="CK248" s="5" t="str">
        <f t="shared" ca="1" si="9593"/>
        <v/>
      </c>
      <c r="CL248" s="5" t="str">
        <f ca="1">IF($B248="","",'Hidden inputs'!$D$11*CC248+'Hidden inputs'!$E$11*CD248)</f>
        <v/>
      </c>
      <c r="CM248" s="11" t="str">
        <f t="shared" ca="1" si="9514"/>
        <v/>
      </c>
      <c r="CN248" s="9" t="str">
        <f t="shared" ca="1" si="9594"/>
        <v/>
      </c>
      <c r="CO248" s="3" t="str">
        <f t="shared" ca="1" si="9595"/>
        <v/>
      </c>
      <c r="CP248" s="5" t="str" cm="1">
        <f t="array" aca="1" ref="CP248" ca="1">IF($B248="","",IF(CO248=0,0,IF(DD_Payment="",0,IF(CO248&lt;_xlfn.IFS(DD_Frequency="Monthly",1,DD_Frequency="Quarterly",IF(MONTH(CO$2)=1,1,IF(MONTH(CO$2)=4,1,IF(MONTH(CO$2)=7,1,IF(MONTH(CO$2)=10,1,0)))),DD_Frequency="Annually",IF(MONTH(CO$2)=1,1,0))*DD_Payment,CO248,_xlfn.IFS(DD_Frequency="Monthly",1,DD_Frequency="Quarterly",IF(MONTH(CO$2)=1,1,IF(MONTH(CO$2)=4,1,IF(MONTH(CO$2)=7,1,IF(MONTH(CO$2)=10,1,0)))),DD_Frequency="Annually",IF(MONTH(CO$2)=1,1,0))*DD_Payment))))</f>
        <v/>
      </c>
      <c r="CQ248" s="3" t="str">
        <f t="shared" ref="CQ248" ca="1" si="12057">IF($B248="","",IF(CO248&gt;CP248,(CO248-CP248/2)*(rate_A*(CQ$1/365)),0))</f>
        <v/>
      </c>
      <c r="CR248" s="3" t="str">
        <f t="shared" ca="1" si="9688"/>
        <v/>
      </c>
      <c r="CS248" s="3" t="str">
        <f t="shared" ref="CS248" ca="1" si="12058">IF($B248="","",CD248*(1+rate_A*CQ$1/365))</f>
        <v/>
      </c>
      <c r="CT248" s="3" t="str">
        <f t="shared" ref="CT248" ca="1" si="12059">IF($B248="","",CE248*(1+rate_A*CQ$1/365))</f>
        <v/>
      </c>
      <c r="CU248" s="3" t="str">
        <f t="shared" ref="CU248" ca="1" si="12060">IF($B248="","",CF248*(1+rate_joint*CQ$1/365))</f>
        <v/>
      </c>
      <c r="CV248" s="5" t="str">
        <f t="shared" ca="1" si="9692"/>
        <v/>
      </c>
      <c r="CW248" s="5" t="str" cm="1">
        <f t="array" aca="1" ref="CW248" ca="1">IF(CV248="","",_xlfn.IFS(CV248&lt;='Hidden inputs'!$C$15,CV248*'Hidden inputs'!$D$15,CV248&lt;='Hidden inputs'!$C$16,'Hidden inputs'!$C$15*'Hidden inputs'!$D$15+(CV248-'Hidden inputs'!$B$16)*'Hidden inputs'!$D$16,CV248&lt;='Hidden inputs'!$C$17,'Hidden inputs'!$C$15*'Hidden inputs'!$D$15+('Hidden inputs'!$C$16-'Hidden inputs'!$B$16)*'Hidden inputs'!$D$16+(CV248-'Hidden inputs'!$B$17)*'Hidden inputs'!$D$17,CV248&gt;'Hidden inputs'!$B$18,'Hidden inputs'!$C$15*'Hidden inputs'!$D$15+('Hidden inputs'!$C$16-'Hidden inputs'!$B$16)*'Hidden inputs'!$D$16+('Hidden inputs'!$C$17-'Hidden inputs'!$B$17)*'Hidden inputs'!$D$17+(CV248-'Hidden inputs'!$B$18)*'Hidden inputs'!$D$18))</f>
        <v/>
      </c>
      <c r="CX248" s="10" t="str">
        <f t="shared" ca="1" si="9693"/>
        <v/>
      </c>
      <c r="CY248" s="5" t="str">
        <f t="shared" ca="1" si="9600"/>
        <v/>
      </c>
      <c r="CZ248" s="5" t="str">
        <f t="shared" ca="1" si="9601"/>
        <v/>
      </c>
      <c r="DA248" s="5" t="str">
        <f ca="1">IF($B248="","",'Hidden inputs'!$D$11*CR248+'Hidden inputs'!$E$11*CS248)</f>
        <v/>
      </c>
      <c r="DB248" s="11" t="str">
        <f t="shared" ca="1" si="9519"/>
        <v/>
      </c>
      <c r="DC248" s="9" t="str">
        <f t="shared" ca="1" si="9602"/>
        <v/>
      </c>
      <c r="DD248" s="3" t="str">
        <f t="shared" ca="1" si="9603"/>
        <v/>
      </c>
      <c r="DE248" s="5" t="str" cm="1">
        <f t="array" aca="1" ref="DE248" ca="1">IF($B248="","",IF(DD248=0,0,IF(DD_Payment="",0,IF(DD248&lt;_xlfn.IFS(DD_Frequency="Monthly",1,DD_Frequency="Quarterly",IF(MONTH(DD$2)=1,1,IF(MONTH(DD$2)=4,1,IF(MONTH(DD$2)=7,1,IF(MONTH(DD$2)=10,1,0)))),DD_Frequency="Annually",IF(MONTH(DD$2)=1,1,0))*DD_Payment,DD248,_xlfn.IFS(DD_Frequency="Monthly",1,DD_Frequency="Quarterly",IF(MONTH(DD$2)=1,1,IF(MONTH(DD$2)=4,1,IF(MONTH(DD$2)=7,1,IF(MONTH(DD$2)=10,1,0)))),DD_Frequency="Annually",IF(MONTH(DD$2)=1,1,0))*DD_Payment))))</f>
        <v/>
      </c>
      <c r="DF248" s="3" t="str">
        <f t="shared" ref="DF248" ca="1" si="12061">IF($B248="","",IF(DD248&gt;DE248,(DD248-DE248/2)*(rate_A*(DF$1/365)),0))</f>
        <v/>
      </c>
      <c r="DG248" s="3" t="str">
        <f t="shared" ca="1" si="9695"/>
        <v/>
      </c>
      <c r="DH248" s="3" t="str">
        <f t="shared" ref="DH248" ca="1" si="12062">IF($B248="","",CS248*(1+rate_A*DF$1/365))</f>
        <v/>
      </c>
      <c r="DI248" s="3" t="str">
        <f t="shared" ref="DI248" ca="1" si="12063">IF($B248="","",CT248*(1+rate_A*DF$1/365))</f>
        <v/>
      </c>
      <c r="DJ248" s="3" t="str">
        <f t="shared" ref="DJ248" ca="1" si="12064">IF($B248="","",CU248*(1+rate_joint*DF$1/365))</f>
        <v/>
      </c>
      <c r="DK248" s="5" t="str">
        <f t="shared" ca="1" si="9699"/>
        <v/>
      </c>
      <c r="DL248" s="5" t="str" cm="1">
        <f t="array" aca="1" ref="DL248" ca="1">IF(DK248="","",_xlfn.IFS(DK248&lt;='Hidden inputs'!$C$15,DK248*'Hidden inputs'!$D$15,DK248&lt;='Hidden inputs'!$C$16,'Hidden inputs'!$C$15*'Hidden inputs'!$D$15+(DK248-'Hidden inputs'!$B$16)*'Hidden inputs'!$D$16,DK248&lt;='Hidden inputs'!$C$17,'Hidden inputs'!$C$15*'Hidden inputs'!$D$15+('Hidden inputs'!$C$16-'Hidden inputs'!$B$16)*'Hidden inputs'!$D$16+(DK248-'Hidden inputs'!$B$17)*'Hidden inputs'!$D$17,DK248&gt;'Hidden inputs'!$B$18,'Hidden inputs'!$C$15*'Hidden inputs'!$D$15+('Hidden inputs'!$C$16-'Hidden inputs'!$B$16)*'Hidden inputs'!$D$16+('Hidden inputs'!$C$17-'Hidden inputs'!$B$17)*'Hidden inputs'!$D$17+(DK248-'Hidden inputs'!$B$18)*'Hidden inputs'!$D$18))</f>
        <v/>
      </c>
      <c r="DM248" s="10" t="str">
        <f t="shared" ca="1" si="9700"/>
        <v/>
      </c>
      <c r="DN248" s="5" t="str">
        <f t="shared" ca="1" si="9608"/>
        <v/>
      </c>
      <c r="DO248" s="5" t="str">
        <f t="shared" ca="1" si="9609"/>
        <v/>
      </c>
      <c r="DP248" s="5" t="str">
        <f ca="1">IF($B248="","",'Hidden inputs'!$D$11*DG248+'Hidden inputs'!$E$11*DH248)</f>
        <v/>
      </c>
      <c r="DQ248" s="11" t="str">
        <f t="shared" ca="1" si="9524"/>
        <v/>
      </c>
      <c r="DR248" s="9" t="str">
        <f t="shared" ca="1" si="9610"/>
        <v/>
      </c>
      <c r="DS248" s="3" t="str">
        <f t="shared" ca="1" si="9611"/>
        <v/>
      </c>
      <c r="DT248" s="5" t="str" cm="1">
        <f t="array" aca="1" ref="DT248" ca="1">IF($B248="","",IF(DS248=0,0,IF(DD_Payment="",0,IF(DS248&lt;_xlfn.IFS(DD_Frequency="Monthly",1,DD_Frequency="Quarterly",IF(MONTH(DS$2)=1,1,IF(MONTH(DS$2)=4,1,IF(MONTH(DS$2)=7,1,IF(MONTH(DS$2)=10,1,0)))),DD_Frequency="Annually",IF(MONTH(DS$2)=1,1,0))*DD_Payment,DS248,_xlfn.IFS(DD_Frequency="Monthly",1,DD_Frequency="Quarterly",IF(MONTH(DS$2)=1,1,IF(MONTH(DS$2)=4,1,IF(MONTH(DS$2)=7,1,IF(MONTH(DS$2)=10,1,0)))),DD_Frequency="Annually",IF(MONTH(DS$2)=1,1,0))*DD_Payment))))</f>
        <v/>
      </c>
      <c r="DU248" s="3" t="str">
        <f t="shared" ref="DU248" ca="1" si="12065">IF($B248="","",IF(DS248&gt;DT248,(DS248-DT248/2)*(rate_A*(DU$1/365)),0))</f>
        <v/>
      </c>
      <c r="DV248" s="3" t="str">
        <f t="shared" ca="1" si="9702"/>
        <v/>
      </c>
      <c r="DW248" s="3" t="str">
        <f t="shared" ref="DW248" ca="1" si="12066">IF($B248="","",DH248*(1+rate_A*DU$1/365))</f>
        <v/>
      </c>
      <c r="DX248" s="3" t="str">
        <f t="shared" ref="DX248" ca="1" si="12067">IF($B248="","",DI248*(1+rate_A*DU$1/365))</f>
        <v/>
      </c>
      <c r="DY248" s="3" t="str">
        <f t="shared" ref="DY248" ca="1" si="12068">IF($B248="","",DJ248*(1+rate_joint*DU$1/365))</f>
        <v/>
      </c>
      <c r="DZ248" s="5" t="str">
        <f t="shared" ca="1" si="9706"/>
        <v/>
      </c>
      <c r="EA248" s="5" t="str" cm="1">
        <f t="array" aca="1" ref="EA248" ca="1">IF(DZ248="","",_xlfn.IFS(DZ248&lt;='Hidden inputs'!$C$15,DZ248*'Hidden inputs'!$D$15,DZ248&lt;='Hidden inputs'!$C$16,'Hidden inputs'!$C$15*'Hidden inputs'!$D$15+(DZ248-'Hidden inputs'!$B$16)*'Hidden inputs'!$D$16,DZ248&lt;='Hidden inputs'!$C$17,'Hidden inputs'!$C$15*'Hidden inputs'!$D$15+('Hidden inputs'!$C$16-'Hidden inputs'!$B$16)*'Hidden inputs'!$D$16+(DZ248-'Hidden inputs'!$B$17)*'Hidden inputs'!$D$17,DZ248&gt;'Hidden inputs'!$B$18,'Hidden inputs'!$C$15*'Hidden inputs'!$D$15+('Hidden inputs'!$C$16-'Hidden inputs'!$B$16)*'Hidden inputs'!$D$16+('Hidden inputs'!$C$17-'Hidden inputs'!$B$17)*'Hidden inputs'!$D$17+(DZ248-'Hidden inputs'!$B$18)*'Hidden inputs'!$D$18))</f>
        <v/>
      </c>
      <c r="EB248" s="10" t="str">
        <f t="shared" ca="1" si="9707"/>
        <v/>
      </c>
      <c r="EC248" s="5" t="str">
        <f t="shared" ca="1" si="9616"/>
        <v/>
      </c>
      <c r="ED248" s="5" t="str">
        <f t="shared" ca="1" si="9617"/>
        <v/>
      </c>
      <c r="EE248" s="5" t="str">
        <f ca="1">IF($B248="","",'Hidden inputs'!$D$11*DV248+'Hidden inputs'!$E$11*DW248)</f>
        <v/>
      </c>
      <c r="EF248" s="11" t="str">
        <f t="shared" ca="1" si="9529"/>
        <v/>
      </c>
      <c r="EG248" s="9" t="str">
        <f t="shared" ca="1" si="9618"/>
        <v/>
      </c>
      <c r="EH248" s="3" t="str">
        <f t="shared" ca="1" si="9619"/>
        <v/>
      </c>
      <c r="EI248" s="5" t="str" cm="1">
        <f t="array" aca="1" ref="EI248" ca="1">IF($B248="","",IF(EH248=0,0,IF(DD_Payment="",0,IF(EH248&lt;_xlfn.IFS(DD_Frequency="Monthly",1,DD_Frequency="Quarterly",IF(MONTH(EH$2)=1,1,IF(MONTH(EH$2)=4,1,IF(MONTH(EH$2)=7,1,IF(MONTH(EH$2)=10,1,0)))),DD_Frequency="Annually",IF(MONTH(EH$2)=1,1,0))*DD_Payment,EH248,_xlfn.IFS(DD_Frequency="Monthly",1,DD_Frequency="Quarterly",IF(MONTH(EH$2)=1,1,IF(MONTH(EH$2)=4,1,IF(MONTH(EH$2)=7,1,IF(MONTH(EH$2)=10,1,0)))),DD_Frequency="Annually",IF(MONTH(EH$2)=1,1,0))*DD_Payment))))</f>
        <v/>
      </c>
      <c r="EJ248" s="3" t="str">
        <f t="shared" ref="EJ248" ca="1" si="12069">IF($B248="","",IF(EH248&gt;EI248,(EH248-EI248/2)*(rate_A*(EJ$1/365)),0))</f>
        <v/>
      </c>
      <c r="EK248" s="3" t="str">
        <f t="shared" ca="1" si="9709"/>
        <v/>
      </c>
      <c r="EL248" s="3" t="str">
        <f t="shared" ref="EL248" ca="1" si="12070">IF($B248="","",DW248*(1+rate_A*EJ$1/365))</f>
        <v/>
      </c>
      <c r="EM248" s="3" t="str">
        <f t="shared" ref="EM248" ca="1" si="12071">IF($B248="","",DX248*(1+rate_A*EJ$1/365))</f>
        <v/>
      </c>
      <c r="EN248" s="3" t="str">
        <f t="shared" ref="EN248" ca="1" si="12072">IF($B248="","",DY248*(1+rate_joint*EJ$1/365))</f>
        <v/>
      </c>
      <c r="EO248" s="5" t="str">
        <f t="shared" ca="1" si="9713"/>
        <v/>
      </c>
      <c r="EP248" s="5" t="str" cm="1">
        <f t="array" aca="1" ref="EP248" ca="1">IF(EO248="","",_xlfn.IFS(EO248&lt;='Hidden inputs'!$C$15,EO248*'Hidden inputs'!$D$15,EO248&lt;='Hidden inputs'!$C$16,'Hidden inputs'!$C$15*'Hidden inputs'!$D$15+(EO248-'Hidden inputs'!$B$16)*'Hidden inputs'!$D$16,EO248&lt;='Hidden inputs'!$C$17,'Hidden inputs'!$C$15*'Hidden inputs'!$D$15+('Hidden inputs'!$C$16-'Hidden inputs'!$B$16)*'Hidden inputs'!$D$16+(EO248-'Hidden inputs'!$B$17)*'Hidden inputs'!$D$17,EO248&gt;'Hidden inputs'!$B$18,'Hidden inputs'!$C$15*'Hidden inputs'!$D$15+('Hidden inputs'!$C$16-'Hidden inputs'!$B$16)*'Hidden inputs'!$D$16+('Hidden inputs'!$C$17-'Hidden inputs'!$B$17)*'Hidden inputs'!$D$17+(EO248-'Hidden inputs'!$B$18)*'Hidden inputs'!$D$18))</f>
        <v/>
      </c>
      <c r="EQ248" s="10" t="str">
        <f t="shared" ca="1" si="9714"/>
        <v/>
      </c>
      <c r="ER248" s="5" t="str">
        <f t="shared" ca="1" si="9624"/>
        <v/>
      </c>
      <c r="ES248" s="5" t="str">
        <f t="shared" ca="1" si="9625"/>
        <v/>
      </c>
      <c r="ET248" s="5" t="str">
        <f ca="1">IF($B248="","",'Hidden inputs'!$D$11*EK248+'Hidden inputs'!$E$11*EL248)</f>
        <v/>
      </c>
      <c r="EU248" s="11" t="str">
        <f t="shared" ca="1" si="9534"/>
        <v/>
      </c>
      <c r="EV248" s="9" t="str">
        <f t="shared" ca="1" si="9626"/>
        <v/>
      </c>
      <c r="EW248" s="3" t="str">
        <f t="shared" ca="1" si="9627"/>
        <v/>
      </c>
      <c r="EX248" s="5" t="str" cm="1">
        <f t="array" aca="1" ref="EX248" ca="1">IF($B248="","",IF(EW248=0,0,IF(DD_Payment="",0,IF(EW248&lt;_xlfn.IFS(DD_Frequency="Monthly",1,DD_Frequency="Quarterly",IF(MONTH(EW$2)=1,1,IF(MONTH(EW$2)=4,1,IF(MONTH(EW$2)=7,1,IF(MONTH(EW$2)=10,1,0)))),DD_Frequency="Annually",IF(MONTH(EW$2)=1,1,0))*DD_Payment,EW248,_xlfn.IFS(DD_Frequency="Monthly",1,DD_Frequency="Quarterly",IF(MONTH(EW$2)=1,1,IF(MONTH(EW$2)=4,1,IF(MONTH(EW$2)=7,1,IF(MONTH(EW$2)=10,1,0)))),DD_Frequency="Annually",IF(MONTH(EW$2)=1,1,0))*DD_Payment))))</f>
        <v/>
      </c>
      <c r="EY248" s="3" t="str">
        <f t="shared" ref="EY248" ca="1" si="12073">IF($B248="","",IF(EW248&gt;EX248,(EW248-EX248/2)*(rate_A*(EY$1/365)),0))</f>
        <v/>
      </c>
      <c r="EZ248" s="3" t="str">
        <f t="shared" ca="1" si="9716"/>
        <v/>
      </c>
      <c r="FA248" s="3" t="str">
        <f t="shared" ref="FA248" ca="1" si="12074">IF($B248="","",EL248*(1+rate_A*EY$1/365))</f>
        <v/>
      </c>
      <c r="FB248" s="3" t="str">
        <f t="shared" ref="FB248" ca="1" si="12075">IF($B248="","",EM248*(1+rate_A*EY$1/365))</f>
        <v/>
      </c>
      <c r="FC248" s="3" t="str">
        <f t="shared" ref="FC248" ca="1" si="12076">IF($B248="","",EN248*(1+rate_joint*EY$1/365))</f>
        <v/>
      </c>
      <c r="FD248" s="5" t="str">
        <f t="shared" ca="1" si="9720"/>
        <v/>
      </c>
      <c r="FE248" s="5" t="str" cm="1">
        <f t="array" aca="1" ref="FE248" ca="1">IF(FD248="","",_xlfn.IFS(FD248&lt;='Hidden inputs'!$C$15,FD248*'Hidden inputs'!$D$15,FD248&lt;='Hidden inputs'!$C$16,'Hidden inputs'!$C$15*'Hidden inputs'!$D$15+(FD248-'Hidden inputs'!$B$16)*'Hidden inputs'!$D$16,FD248&lt;='Hidden inputs'!$C$17,'Hidden inputs'!$C$15*'Hidden inputs'!$D$15+('Hidden inputs'!$C$16-'Hidden inputs'!$B$16)*'Hidden inputs'!$D$16+(FD248-'Hidden inputs'!$B$17)*'Hidden inputs'!$D$17,FD248&gt;'Hidden inputs'!$B$18,'Hidden inputs'!$C$15*'Hidden inputs'!$D$15+('Hidden inputs'!$C$16-'Hidden inputs'!$B$16)*'Hidden inputs'!$D$16+('Hidden inputs'!$C$17-'Hidden inputs'!$B$17)*'Hidden inputs'!$D$17+(FD248-'Hidden inputs'!$B$18)*'Hidden inputs'!$D$18))</f>
        <v/>
      </c>
      <c r="FF248" s="10" t="str">
        <f t="shared" ca="1" si="9721"/>
        <v/>
      </c>
      <c r="FG248" s="5" t="str">
        <f t="shared" ca="1" si="9632"/>
        <v/>
      </c>
      <c r="FH248" s="5" t="str">
        <f t="shared" ca="1" si="9633"/>
        <v/>
      </c>
      <c r="FI248" s="5" t="str">
        <f ca="1">IF($B248="","",'Hidden inputs'!$D$11*EZ248+'Hidden inputs'!$E$11*FA248)</f>
        <v/>
      </c>
      <c r="FJ248" s="11" t="str">
        <f t="shared" ca="1" si="9539"/>
        <v/>
      </c>
      <c r="FK248" s="9" t="str">
        <f t="shared" ca="1" si="9634"/>
        <v/>
      </c>
      <c r="FL248" s="3" t="str">
        <f t="shared" ca="1" si="9635"/>
        <v/>
      </c>
      <c r="FM248" s="5" t="str" cm="1">
        <f t="array" aca="1" ref="FM248" ca="1">IF($B248="","",IF(FL248=0,0,IF(DD_Payment="",0,IF(FL248&lt;_xlfn.IFS(DD_Frequency="Monthly",1,DD_Frequency="Quarterly",IF(MONTH(FL$2)=1,1,IF(MONTH(FL$2)=4,1,IF(MONTH(FL$2)=7,1,IF(MONTH(FL$2)=10,1,0)))),DD_Frequency="Annually",IF(MONTH(FL$2)=1,1,0))*DD_Payment,FL248,_xlfn.IFS(DD_Frequency="Monthly",1,DD_Frequency="Quarterly",IF(MONTH(FL$2)=1,1,IF(MONTH(FL$2)=4,1,IF(MONTH(FL$2)=7,1,IF(MONTH(FL$2)=10,1,0)))),DD_Frequency="Annually",IF(MONTH(FL$2)=1,1,0))*DD_Payment))))</f>
        <v/>
      </c>
      <c r="FN248" s="3" t="str">
        <f t="shared" ref="FN248" ca="1" si="12077">IF($B248="","",IF(FL248&gt;FM248,(FL248-FM248/2)*(rate_A*(FN$1/365)),0))</f>
        <v/>
      </c>
      <c r="FO248" s="3" t="str">
        <f t="shared" ca="1" si="9723"/>
        <v/>
      </c>
      <c r="FP248" s="3" t="str">
        <f t="shared" ref="FP248" ca="1" si="12078">IF($B248="","",FA248*(1+rate_A*FN$1/365))</f>
        <v/>
      </c>
      <c r="FQ248" s="3" t="str">
        <f t="shared" ref="FQ248" ca="1" si="12079">IF($B248="","",FB248*(1+rate_A*FN$1/365))</f>
        <v/>
      </c>
      <c r="FR248" s="3" t="str">
        <f t="shared" ref="FR248" ca="1" si="12080">IF($B248="","",FC248*(1+rate_joint*FN$1/365))</f>
        <v/>
      </c>
      <c r="FS248" s="5" t="str">
        <f t="shared" ca="1" si="9727"/>
        <v/>
      </c>
      <c r="FT248" s="5" t="str" cm="1">
        <f t="array" aca="1" ref="FT248" ca="1">IF(FS248="","",_xlfn.IFS(FS248&lt;='Hidden inputs'!$C$15,FS248*'Hidden inputs'!$D$15,FS248&lt;='Hidden inputs'!$C$16,'Hidden inputs'!$C$15*'Hidden inputs'!$D$15+(FS248-'Hidden inputs'!$B$16)*'Hidden inputs'!$D$16,FS248&lt;='Hidden inputs'!$C$17,'Hidden inputs'!$C$15*'Hidden inputs'!$D$15+('Hidden inputs'!$C$16-'Hidden inputs'!$B$16)*'Hidden inputs'!$D$16+(FS248-'Hidden inputs'!$B$17)*'Hidden inputs'!$D$17,FS248&gt;'Hidden inputs'!$B$18,'Hidden inputs'!$C$15*'Hidden inputs'!$D$15+('Hidden inputs'!$C$16-'Hidden inputs'!$B$16)*'Hidden inputs'!$D$16+('Hidden inputs'!$C$17-'Hidden inputs'!$B$17)*'Hidden inputs'!$D$17+(FS248-'Hidden inputs'!$B$18)*'Hidden inputs'!$D$18))</f>
        <v/>
      </c>
      <c r="FU248" s="10" t="str">
        <f t="shared" ca="1" si="9728"/>
        <v/>
      </c>
      <c r="FV248" s="5" t="str">
        <f t="shared" ca="1" si="9640"/>
        <v/>
      </c>
      <c r="FW248" s="5" t="str">
        <f t="shared" ca="1" si="9641"/>
        <v/>
      </c>
      <c r="FX248" s="5" t="str">
        <f ca="1">IF($B248="","",'Hidden inputs'!$D$11*FO248+'Hidden inputs'!$E$11*FP248)</f>
        <v/>
      </c>
      <c r="FY248" s="11" t="str">
        <f t="shared" ca="1" si="9544"/>
        <v/>
      </c>
      <c r="FZ248" s="9" t="str">
        <f t="shared" ca="1" si="9642"/>
        <v/>
      </c>
      <c r="GA248" s="5" t="str">
        <f t="shared" ca="1" si="9643"/>
        <v/>
      </c>
      <c r="GB248" s="5" t="str">
        <f t="shared" ca="1" si="9644"/>
        <v/>
      </c>
      <c r="GC248" s="5" t="str">
        <f t="shared" ca="1" si="9545"/>
        <v/>
      </c>
      <c r="GD248" s="5" t="str">
        <f t="shared" ca="1" si="9546"/>
        <v/>
      </c>
    </row>
    <row r="249" spans="1:186" x14ac:dyDescent="0.35">
      <c r="A249" s="2"/>
      <c r="B249" s="6" t="str">
        <f t="shared" ca="1" si="9547"/>
        <v/>
      </c>
      <c r="C249" s="5" t="str">
        <f t="shared" ca="1" si="9645"/>
        <v/>
      </c>
      <c r="D249" s="5" t="str" cm="1">
        <f t="array" aca="1" ref="D249" ca="1">IF($B249="","",IF(C249=0,0,IF(DD_Payment="",0,IF(C249&lt;_xlfn.IFS(DD_Frequency="Monthly",1,DD_Frequency="Quarterly",IF(MONTH(C$2)=1,1,IF(MONTH(C$2)=4,1,IF(MONTH(C$2)=7,1,IF(MONTH(C$2)=10,1,0)))),DD_Frequency="Annually",IF(MONTH(C$2)=1,1,0))*DD_Payment,C249,_xlfn.IFS(DD_Frequency="Monthly",1,DD_Frequency="Quarterly",IF(MONTH(C$2)=1,1,IF(MONTH(C$2)=4,1,IF(MONTH(C$2)=7,1,IF(MONTH(C$2)=10,1,0)))),DD_Frequency="Annually",IF(MONTH(C$2)=1,1,0))*DD_Payment))))</f>
        <v/>
      </c>
      <c r="E249" s="5" t="str">
        <f t="shared" ref="E249" ca="1" si="12081">IF(B249="","",IF(C249&gt;D249,(C249-D249/2)*(rate_A*(E$1/365)),0))</f>
        <v/>
      </c>
      <c r="F249" s="5" t="str">
        <f t="shared" ca="1" si="9549"/>
        <v/>
      </c>
      <c r="G249" s="5" t="str">
        <f t="shared" ref="G249" ca="1" si="12082">IF(B249="","",G248*(1+rate_A*E$1/365))</f>
        <v/>
      </c>
      <c r="H249" s="5" t="str">
        <f t="shared" ref="H249" ca="1" si="12083">IF(B249="","",H248*(1+rate_A*E$1/365))</f>
        <v/>
      </c>
      <c r="I249" s="5" t="str">
        <f t="shared" ref="I249" ca="1" si="12084">IF(B249="","",I248*(1+rate_joint*E$1/365))</f>
        <v/>
      </c>
      <c r="J249" s="5" t="str">
        <f t="shared" ca="1" si="9650"/>
        <v/>
      </c>
      <c r="K249" s="5" t="str" cm="1">
        <f t="array" aca="1" ref="K249" ca="1">IF(J249="","",_xlfn.IFS(J249&lt;='Hidden inputs'!$C$15,J249*'Hidden inputs'!$D$15,J249&lt;='Hidden inputs'!$C$16,'Hidden inputs'!$C$15*'Hidden inputs'!$D$15+(J249-'Hidden inputs'!$B$16)*'Hidden inputs'!$D$16,J249&lt;='Hidden inputs'!$C$17,'Hidden inputs'!$C$15*'Hidden inputs'!$D$15+('Hidden inputs'!$C$16-'Hidden inputs'!$B$16)*'Hidden inputs'!$D$16+(J249-'Hidden inputs'!$B$17)*'Hidden inputs'!$D$17,J249&gt;'Hidden inputs'!$B$18,'Hidden inputs'!$C$15*'Hidden inputs'!$D$15+('Hidden inputs'!$C$16-'Hidden inputs'!$B$16)*'Hidden inputs'!$D$16+('Hidden inputs'!$C$17-'Hidden inputs'!$B$17)*'Hidden inputs'!$D$17+(J249-'Hidden inputs'!$B$18)*'Hidden inputs'!$D$18))</f>
        <v/>
      </c>
      <c r="L249" s="11" t="str">
        <f t="shared" ca="1" si="9651"/>
        <v/>
      </c>
      <c r="M249" s="5" t="str">
        <f t="shared" ca="1" si="9553"/>
        <v/>
      </c>
      <c r="N249" s="5" t="str">
        <f t="shared" ca="1" si="9554"/>
        <v/>
      </c>
      <c r="O249" s="5" t="str">
        <f ca="1">IF(B249="","",'Hidden inputs'!$D$11*F249+'Hidden inputs'!$E$11*G249)</f>
        <v/>
      </c>
      <c r="P249" s="11" t="str">
        <f t="shared" ca="1" si="9488"/>
        <v/>
      </c>
      <c r="Q249" s="20" t="str">
        <f t="shared" ca="1" si="9489"/>
        <v/>
      </c>
      <c r="R249" s="3" t="str">
        <f t="shared" ca="1" si="9555"/>
        <v/>
      </c>
      <c r="S249" s="5" t="str" cm="1">
        <f t="array" aca="1" ref="S249" ca="1">IF($B249="","",IF(R249=0,0,IF(DD_Payment="",0,IF(R249&lt;_xlfn.IFS(DD_Frequency="Monthly",1,DD_Frequency="Quarterly",IF(MONTH(R$2)=1,1,IF(MONTH(R$2)=4,1,IF(MONTH(R$2)=7,1,IF(MONTH(R$2)=10,1,0)))),DD_Frequency="Annually",IF(MONTH(R$2)=1,1,0))*DD_Payment,R249,_xlfn.IFS(DD_Frequency="Monthly",1,DD_Frequency="Quarterly",IF(MONTH(R$2)=1,1,IF(MONTH(R$2)=4,1,IF(MONTH(R$2)=7,1,IF(MONTH(R$2)=10,1,0)))),DD_Frequency="Annually",IF(MONTH(R$2)=1,1,0))*DD_Payment))))</f>
        <v/>
      </c>
      <c r="T249" s="3" t="str">
        <f t="shared" ref="T249" ca="1" si="12085">IF(B249="","",IF(R249&gt;S249,(R249-S249/2)*(rate_A*((T$1+A249)/365)),0))</f>
        <v/>
      </c>
      <c r="U249" s="3" t="str">
        <f t="shared" ca="1" si="9557"/>
        <v/>
      </c>
      <c r="V249" s="3" t="str">
        <f t="shared" ref="V249" ca="1" si="12086">IF(B249="","",G249*(1+rate_A*(T$1+A249)/365))</f>
        <v/>
      </c>
      <c r="W249" s="3" t="str">
        <f t="shared" ref="W249" ca="1" si="12087">IF(B249="","",H249*(1+rate_A*(T$1+A249)/365))</f>
        <v/>
      </c>
      <c r="X249" s="3" t="str">
        <f t="shared" ref="X249" ca="1" si="12088">IF(B249="","",I249*(1+rate_joint*(T$1+A249)/365))</f>
        <v/>
      </c>
      <c r="Y249" s="5" t="str">
        <f t="shared" ca="1" si="9656"/>
        <v/>
      </c>
      <c r="Z249" s="5" t="str" cm="1">
        <f t="array" aca="1" ref="Z249" ca="1">IF(Y249="","",_xlfn.IFS(Y249&lt;='Hidden inputs'!$C$15,Y249*'Hidden inputs'!$D$15,Y249&lt;='Hidden inputs'!$C$16,'Hidden inputs'!$C$15*'Hidden inputs'!$D$15+(Y249-'Hidden inputs'!$B$16)*'Hidden inputs'!$D$16,Y249&lt;='Hidden inputs'!$C$17,'Hidden inputs'!$C$15*'Hidden inputs'!$D$15+('Hidden inputs'!$C$16-'Hidden inputs'!$B$16)*'Hidden inputs'!$D$16+(Y249-'Hidden inputs'!$B$17)*'Hidden inputs'!$D$17,Y249&gt;'Hidden inputs'!$B$18,'Hidden inputs'!$C$15*'Hidden inputs'!$D$15+('Hidden inputs'!$C$16-'Hidden inputs'!$B$16)*'Hidden inputs'!$D$16+('Hidden inputs'!$C$17-'Hidden inputs'!$B$17)*'Hidden inputs'!$D$17+(Y249-'Hidden inputs'!$B$18)*'Hidden inputs'!$D$18))</f>
        <v/>
      </c>
      <c r="AA249" s="10" t="str">
        <f t="shared" ca="1" si="9657"/>
        <v/>
      </c>
      <c r="AB249" s="5" t="str">
        <f t="shared" ca="1" si="9561"/>
        <v/>
      </c>
      <c r="AC249" s="5" t="str">
        <f t="shared" ca="1" si="9658"/>
        <v/>
      </c>
      <c r="AD249" s="5" t="str">
        <f ca="1">IF(B249="","",'Hidden inputs'!$D$11*U249+'Hidden inputs'!$E$11*V249)</f>
        <v/>
      </c>
      <c r="AE249" s="11" t="str">
        <f t="shared" ca="1" si="9494"/>
        <v/>
      </c>
      <c r="AF249" s="9" t="str">
        <f t="shared" ca="1" si="9562"/>
        <v/>
      </c>
      <c r="AG249" s="3" t="str">
        <f t="shared" ca="1" si="9563"/>
        <v/>
      </c>
      <c r="AH249" s="5" t="str" cm="1">
        <f t="array" aca="1" ref="AH249" ca="1">IF($B249="","",IF(AG249=0,0,IF(DD_Payment="",0,IF(AG249&lt;_xlfn.IFS(DD_Frequency="Monthly",1,DD_Frequency="Quarterly",IF(MONTH(AG$2)=1,1,IF(MONTH(AG$2)=4,1,IF(MONTH(AG$2)=7,1,IF(MONTH(AG$2)=10,1,0)))),DD_Frequency="Annually",IF(MONTH(AG$2)=1,1,0))*DD_Payment,AG249,_xlfn.IFS(DD_Frequency="Monthly",1,DD_Frequency="Quarterly",IF(MONTH(AG$2)=1,1,IF(MONTH(AG$2)=4,1,IF(MONTH(AG$2)=7,1,IF(MONTH(AG$2)=10,1,0)))),DD_Frequency="Annually",IF(MONTH(AG$2)=1,1,0))*DD_Payment))))</f>
        <v/>
      </c>
      <c r="AI249" s="3" t="str">
        <f t="shared" ref="AI249" ca="1" si="12089">IF($B249="","",IF(AG249&gt;AH249,(AG249-AH249/2)*(rate_A*(AI$1/365)),0))</f>
        <v/>
      </c>
      <c r="AJ249" s="3" t="str">
        <f t="shared" ca="1" si="9660"/>
        <v/>
      </c>
      <c r="AK249" s="3" t="str">
        <f t="shared" ref="AK249" ca="1" si="12090">IF($B249="","",V249*(1+rate_A*AI$1/365))</f>
        <v/>
      </c>
      <c r="AL249" s="3" t="str">
        <f t="shared" ref="AL249" ca="1" si="12091">IF($B249="","",W249*(1+rate_A*AI$1/365))</f>
        <v/>
      </c>
      <c r="AM249" s="3" t="str">
        <f t="shared" ref="AM249" ca="1" si="12092">IF($B249="","",X249*(1+rate_joint*AI$1/365))</f>
        <v/>
      </c>
      <c r="AN249" s="5" t="str">
        <f t="shared" ca="1" si="9664"/>
        <v/>
      </c>
      <c r="AO249" s="5" t="str" cm="1">
        <f t="array" aca="1" ref="AO249" ca="1">IF(AN249="","",_xlfn.IFS(AN249&lt;='Hidden inputs'!$C$15,AN249*'Hidden inputs'!$D$15,AN249&lt;='Hidden inputs'!$C$16,'Hidden inputs'!$C$15*'Hidden inputs'!$D$15+(AN249-'Hidden inputs'!$B$16)*'Hidden inputs'!$D$16,AN249&lt;='Hidden inputs'!$C$17,'Hidden inputs'!$C$15*'Hidden inputs'!$D$15+('Hidden inputs'!$C$16-'Hidden inputs'!$B$16)*'Hidden inputs'!$D$16+(AN249-'Hidden inputs'!$B$17)*'Hidden inputs'!$D$17,AN249&gt;'Hidden inputs'!$B$18,'Hidden inputs'!$C$15*'Hidden inputs'!$D$15+('Hidden inputs'!$C$16-'Hidden inputs'!$B$16)*'Hidden inputs'!$D$16+('Hidden inputs'!$C$17-'Hidden inputs'!$B$17)*'Hidden inputs'!$D$17+(AN249-'Hidden inputs'!$B$18)*'Hidden inputs'!$D$18))</f>
        <v/>
      </c>
      <c r="AP249" s="10" t="str">
        <f t="shared" ca="1" si="9665"/>
        <v/>
      </c>
      <c r="AQ249" s="5" t="str">
        <f t="shared" ca="1" si="9568"/>
        <v/>
      </c>
      <c r="AR249" s="5" t="str">
        <f t="shared" ca="1" si="9569"/>
        <v/>
      </c>
      <c r="AS249" s="5" t="str">
        <f ca="1">IF($B249="","",'Hidden inputs'!$D$11*AJ249+'Hidden inputs'!$E$11*AK249)</f>
        <v/>
      </c>
      <c r="AT249" s="11" t="str">
        <f t="shared" ca="1" si="9499"/>
        <v/>
      </c>
      <c r="AU249" s="9" t="str">
        <f t="shared" ca="1" si="9570"/>
        <v/>
      </c>
      <c r="AV249" s="3" t="str">
        <f t="shared" ca="1" si="9571"/>
        <v/>
      </c>
      <c r="AW249" s="5" t="str" cm="1">
        <f t="array" aca="1" ref="AW249" ca="1">IF($B249="","",IF(AV249=0,0,IF(DD_Payment="",0,IF(AV249&lt;_xlfn.IFS(DD_Frequency="Monthly",1,DD_Frequency="Quarterly",IF(MONTH(AV$2)=1,1,IF(MONTH(AV$2)=4,1,IF(MONTH(AV$2)=7,1,IF(MONTH(AV$2)=10,1,0)))),DD_Frequency="Annually",IF(MONTH(AV$2)=1,1,0))*DD_Payment,AV249,_xlfn.IFS(DD_Frequency="Monthly",1,DD_Frequency="Quarterly",IF(MONTH(AV$2)=1,1,IF(MONTH(AV$2)=4,1,IF(MONTH(AV$2)=7,1,IF(MONTH(AV$2)=10,1,0)))),DD_Frequency="Annually",IF(MONTH(AV$2)=1,1,0))*DD_Payment))))</f>
        <v/>
      </c>
      <c r="AX249" s="3" t="str">
        <f t="shared" ref="AX249" ca="1" si="12093">IF($B249="","",IF(AV249&gt;AW249,(AV249-AW249/2)*(rate_A*(AX$1/365)),0))</f>
        <v/>
      </c>
      <c r="AY249" s="3" t="str">
        <f t="shared" ca="1" si="9667"/>
        <v/>
      </c>
      <c r="AZ249" s="3" t="str">
        <f t="shared" ref="AZ249" ca="1" si="12094">IF($B249="","",AK249*(1+rate_A*AX$1/365))</f>
        <v/>
      </c>
      <c r="BA249" s="3" t="str">
        <f t="shared" ref="BA249" ca="1" si="12095">IF($B249="","",AL249*(1+rate_A*AX$1/365))</f>
        <v/>
      </c>
      <c r="BB249" s="3" t="str">
        <f t="shared" ref="BB249" ca="1" si="12096">IF($B249="","",AM249*(1+rate_joint*AX$1/365))</f>
        <v/>
      </c>
      <c r="BC249" s="5" t="str">
        <f t="shared" ca="1" si="9671"/>
        <v/>
      </c>
      <c r="BD249" s="5" t="str" cm="1">
        <f t="array" aca="1" ref="BD249" ca="1">IF(BC249="","",_xlfn.IFS(BC249&lt;='Hidden inputs'!$C$15,BC249*'Hidden inputs'!$D$15,BC249&lt;='Hidden inputs'!$C$16,'Hidden inputs'!$C$15*'Hidden inputs'!$D$15+(BC249-'Hidden inputs'!$B$16)*'Hidden inputs'!$D$16,BC249&lt;='Hidden inputs'!$C$17,'Hidden inputs'!$C$15*'Hidden inputs'!$D$15+('Hidden inputs'!$C$16-'Hidden inputs'!$B$16)*'Hidden inputs'!$D$16+(BC249-'Hidden inputs'!$B$17)*'Hidden inputs'!$D$17,BC249&gt;'Hidden inputs'!$B$18,'Hidden inputs'!$C$15*'Hidden inputs'!$D$15+('Hidden inputs'!$C$16-'Hidden inputs'!$B$16)*'Hidden inputs'!$D$16+('Hidden inputs'!$C$17-'Hidden inputs'!$B$17)*'Hidden inputs'!$D$17+(BC249-'Hidden inputs'!$B$18)*'Hidden inputs'!$D$18))</f>
        <v/>
      </c>
      <c r="BE249" s="10" t="str">
        <f t="shared" ca="1" si="9672"/>
        <v/>
      </c>
      <c r="BF249" s="5" t="str">
        <f t="shared" ca="1" si="9576"/>
        <v/>
      </c>
      <c r="BG249" s="5" t="str">
        <f t="shared" ca="1" si="9577"/>
        <v/>
      </c>
      <c r="BH249" s="5" t="str">
        <f ca="1">IF($B249="","",'Hidden inputs'!$D$11*AY249+'Hidden inputs'!$E$11*AZ249)</f>
        <v/>
      </c>
      <c r="BI249" s="11" t="str">
        <f t="shared" ca="1" si="9504"/>
        <v/>
      </c>
      <c r="BJ249" s="9" t="str">
        <f t="shared" ca="1" si="9578"/>
        <v/>
      </c>
      <c r="BK249" s="3" t="str">
        <f t="shared" ca="1" si="9579"/>
        <v/>
      </c>
      <c r="BL249" s="5" t="str" cm="1">
        <f t="array" aca="1" ref="BL249" ca="1">IF($B249="","",IF(BK249=0,0,IF(DD_Payment="",0,IF(BK249&lt;_xlfn.IFS(DD_Frequency="Monthly",1,DD_Frequency="Quarterly",IF(MONTH(BK$2)=1,1,IF(MONTH(BK$2)=4,1,IF(MONTH(BK$2)=7,1,IF(MONTH(BK$2)=10,1,0)))),DD_Frequency="Annually",IF(MONTH(BK$2)=1,1,0))*DD_Payment,BK249,_xlfn.IFS(DD_Frequency="Monthly",1,DD_Frequency="Quarterly",IF(MONTH(BK$2)=1,1,IF(MONTH(BK$2)=4,1,IF(MONTH(BK$2)=7,1,IF(MONTH(BK$2)=10,1,0)))),DD_Frequency="Annually",IF(MONTH(BK$2)=1,1,0))*DD_Payment))))</f>
        <v/>
      </c>
      <c r="BM249" s="3" t="str">
        <f t="shared" ref="BM249" ca="1" si="12097">IF($B249="","",IF(BK249&gt;BL249,(BK249-BL249/2)*(rate_A*(BM$1/365)),0))</f>
        <v/>
      </c>
      <c r="BN249" s="3" t="str">
        <f t="shared" ca="1" si="9674"/>
        <v/>
      </c>
      <c r="BO249" s="3" t="str">
        <f t="shared" ref="BO249" ca="1" si="12098">IF($B249="","",AZ249*(1+rate_A*BM$1/365))</f>
        <v/>
      </c>
      <c r="BP249" s="3" t="str">
        <f t="shared" ref="BP249" ca="1" si="12099">IF($B249="","",BA249*(1+rate_A*BM$1/365))</f>
        <v/>
      </c>
      <c r="BQ249" s="3" t="str">
        <f t="shared" ref="BQ249" ca="1" si="12100">IF($B249="","",BB249*(1+rate_joint*BM$1/365))</f>
        <v/>
      </c>
      <c r="BR249" s="5" t="str">
        <f t="shared" ca="1" si="9678"/>
        <v/>
      </c>
      <c r="BS249" s="5" t="str" cm="1">
        <f t="array" aca="1" ref="BS249" ca="1">IF(BR249="","",_xlfn.IFS(BR249&lt;='Hidden inputs'!$C$15,BR249*'Hidden inputs'!$D$15,BR249&lt;='Hidden inputs'!$C$16,'Hidden inputs'!$C$15*'Hidden inputs'!$D$15+(BR249-'Hidden inputs'!$B$16)*'Hidden inputs'!$D$16,BR249&lt;='Hidden inputs'!$C$17,'Hidden inputs'!$C$15*'Hidden inputs'!$D$15+('Hidden inputs'!$C$16-'Hidden inputs'!$B$16)*'Hidden inputs'!$D$16+(BR249-'Hidden inputs'!$B$17)*'Hidden inputs'!$D$17,BR249&gt;'Hidden inputs'!$B$18,'Hidden inputs'!$C$15*'Hidden inputs'!$D$15+('Hidden inputs'!$C$16-'Hidden inputs'!$B$16)*'Hidden inputs'!$D$16+('Hidden inputs'!$C$17-'Hidden inputs'!$B$17)*'Hidden inputs'!$D$17+(BR249-'Hidden inputs'!$B$18)*'Hidden inputs'!$D$18))</f>
        <v/>
      </c>
      <c r="BT249" s="10" t="str">
        <f t="shared" ca="1" si="9679"/>
        <v/>
      </c>
      <c r="BU249" s="5" t="str">
        <f t="shared" ca="1" si="9584"/>
        <v/>
      </c>
      <c r="BV249" s="5" t="str">
        <f t="shared" ca="1" si="9585"/>
        <v/>
      </c>
      <c r="BW249" s="5" t="str">
        <f ca="1">IF($B249="","",'Hidden inputs'!$D$11*BN249+'Hidden inputs'!$E$11*BO249)</f>
        <v/>
      </c>
      <c r="BX249" s="11" t="str">
        <f t="shared" ca="1" si="9509"/>
        <v/>
      </c>
      <c r="BY249" s="9" t="str">
        <f t="shared" ca="1" si="9586"/>
        <v/>
      </c>
      <c r="BZ249" s="3" t="str">
        <f t="shared" ca="1" si="9587"/>
        <v/>
      </c>
      <c r="CA249" s="5" t="str" cm="1">
        <f t="array" aca="1" ref="CA249" ca="1">IF($B249="","",IF(BZ249=0,0,IF(DD_Payment="",0,IF(BZ249&lt;_xlfn.IFS(DD_Frequency="Monthly",1,DD_Frequency="Quarterly",IF(MONTH(BZ$2)=1,1,IF(MONTH(BZ$2)=4,1,IF(MONTH(BZ$2)=7,1,IF(MONTH(BZ$2)=10,1,0)))),DD_Frequency="Annually",IF(MONTH(BZ$2)=1,1,0))*DD_Payment,BZ249,_xlfn.IFS(DD_Frequency="Monthly",1,DD_Frequency="Quarterly",IF(MONTH(BZ$2)=1,1,IF(MONTH(BZ$2)=4,1,IF(MONTH(BZ$2)=7,1,IF(MONTH(BZ$2)=10,1,0)))),DD_Frequency="Annually",IF(MONTH(BZ$2)=1,1,0))*DD_Payment))))</f>
        <v/>
      </c>
      <c r="CB249" s="3" t="str">
        <f t="shared" ref="CB249" ca="1" si="12101">IF($B249="","",IF(BZ249&gt;CA249,(BZ249-CA249/2)*(rate_A*(CB$1/365)),0))</f>
        <v/>
      </c>
      <c r="CC249" s="3" t="str">
        <f t="shared" ca="1" si="9681"/>
        <v/>
      </c>
      <c r="CD249" s="3" t="str">
        <f t="shared" ref="CD249" ca="1" si="12102">IF($B249="","",BO249*(1+rate_A*CB$1/365))</f>
        <v/>
      </c>
      <c r="CE249" s="3" t="str">
        <f t="shared" ref="CE249" ca="1" si="12103">IF($B249="","",BP249*(1+rate_A*CB$1/365))</f>
        <v/>
      </c>
      <c r="CF249" s="3" t="str">
        <f t="shared" ref="CF249" ca="1" si="12104">IF($B249="","",BQ249*(1+rate_joint*CB$1/365))</f>
        <v/>
      </c>
      <c r="CG249" s="5" t="str">
        <f t="shared" ca="1" si="9685"/>
        <v/>
      </c>
      <c r="CH249" s="5" t="str" cm="1">
        <f t="array" aca="1" ref="CH249" ca="1">IF(CG249="","",_xlfn.IFS(CG249&lt;='Hidden inputs'!$C$15,CG249*'Hidden inputs'!$D$15,CG249&lt;='Hidden inputs'!$C$16,'Hidden inputs'!$C$15*'Hidden inputs'!$D$15+(CG249-'Hidden inputs'!$B$16)*'Hidden inputs'!$D$16,CG249&lt;='Hidden inputs'!$C$17,'Hidden inputs'!$C$15*'Hidden inputs'!$D$15+('Hidden inputs'!$C$16-'Hidden inputs'!$B$16)*'Hidden inputs'!$D$16+(CG249-'Hidden inputs'!$B$17)*'Hidden inputs'!$D$17,CG249&gt;'Hidden inputs'!$B$18,'Hidden inputs'!$C$15*'Hidden inputs'!$D$15+('Hidden inputs'!$C$16-'Hidden inputs'!$B$16)*'Hidden inputs'!$D$16+('Hidden inputs'!$C$17-'Hidden inputs'!$B$17)*'Hidden inputs'!$D$17+(CG249-'Hidden inputs'!$B$18)*'Hidden inputs'!$D$18))</f>
        <v/>
      </c>
      <c r="CI249" s="10" t="str">
        <f t="shared" ca="1" si="9686"/>
        <v/>
      </c>
      <c r="CJ249" s="5" t="str">
        <f t="shared" ca="1" si="9592"/>
        <v/>
      </c>
      <c r="CK249" s="5" t="str">
        <f t="shared" ca="1" si="9593"/>
        <v/>
      </c>
      <c r="CL249" s="5" t="str">
        <f ca="1">IF($B249="","",'Hidden inputs'!$D$11*CC249+'Hidden inputs'!$E$11*CD249)</f>
        <v/>
      </c>
      <c r="CM249" s="11" t="str">
        <f t="shared" ca="1" si="9514"/>
        <v/>
      </c>
      <c r="CN249" s="9" t="str">
        <f t="shared" ca="1" si="9594"/>
        <v/>
      </c>
      <c r="CO249" s="3" t="str">
        <f t="shared" ca="1" si="9595"/>
        <v/>
      </c>
      <c r="CP249" s="5" t="str" cm="1">
        <f t="array" aca="1" ref="CP249" ca="1">IF($B249="","",IF(CO249=0,0,IF(DD_Payment="",0,IF(CO249&lt;_xlfn.IFS(DD_Frequency="Monthly",1,DD_Frequency="Quarterly",IF(MONTH(CO$2)=1,1,IF(MONTH(CO$2)=4,1,IF(MONTH(CO$2)=7,1,IF(MONTH(CO$2)=10,1,0)))),DD_Frequency="Annually",IF(MONTH(CO$2)=1,1,0))*DD_Payment,CO249,_xlfn.IFS(DD_Frequency="Monthly",1,DD_Frequency="Quarterly",IF(MONTH(CO$2)=1,1,IF(MONTH(CO$2)=4,1,IF(MONTH(CO$2)=7,1,IF(MONTH(CO$2)=10,1,0)))),DD_Frequency="Annually",IF(MONTH(CO$2)=1,1,0))*DD_Payment))))</f>
        <v/>
      </c>
      <c r="CQ249" s="3" t="str">
        <f t="shared" ref="CQ249" ca="1" si="12105">IF($B249="","",IF(CO249&gt;CP249,(CO249-CP249/2)*(rate_A*(CQ$1/365)),0))</f>
        <v/>
      </c>
      <c r="CR249" s="3" t="str">
        <f t="shared" ca="1" si="9688"/>
        <v/>
      </c>
      <c r="CS249" s="3" t="str">
        <f t="shared" ref="CS249" ca="1" si="12106">IF($B249="","",CD249*(1+rate_A*CQ$1/365))</f>
        <v/>
      </c>
      <c r="CT249" s="3" t="str">
        <f t="shared" ref="CT249" ca="1" si="12107">IF($B249="","",CE249*(1+rate_A*CQ$1/365))</f>
        <v/>
      </c>
      <c r="CU249" s="3" t="str">
        <f t="shared" ref="CU249" ca="1" si="12108">IF($B249="","",CF249*(1+rate_joint*CQ$1/365))</f>
        <v/>
      </c>
      <c r="CV249" s="5" t="str">
        <f t="shared" ca="1" si="9692"/>
        <v/>
      </c>
      <c r="CW249" s="5" t="str" cm="1">
        <f t="array" aca="1" ref="CW249" ca="1">IF(CV249="","",_xlfn.IFS(CV249&lt;='Hidden inputs'!$C$15,CV249*'Hidden inputs'!$D$15,CV249&lt;='Hidden inputs'!$C$16,'Hidden inputs'!$C$15*'Hidden inputs'!$D$15+(CV249-'Hidden inputs'!$B$16)*'Hidden inputs'!$D$16,CV249&lt;='Hidden inputs'!$C$17,'Hidden inputs'!$C$15*'Hidden inputs'!$D$15+('Hidden inputs'!$C$16-'Hidden inputs'!$B$16)*'Hidden inputs'!$D$16+(CV249-'Hidden inputs'!$B$17)*'Hidden inputs'!$D$17,CV249&gt;'Hidden inputs'!$B$18,'Hidden inputs'!$C$15*'Hidden inputs'!$D$15+('Hidden inputs'!$C$16-'Hidden inputs'!$B$16)*'Hidden inputs'!$D$16+('Hidden inputs'!$C$17-'Hidden inputs'!$B$17)*'Hidden inputs'!$D$17+(CV249-'Hidden inputs'!$B$18)*'Hidden inputs'!$D$18))</f>
        <v/>
      </c>
      <c r="CX249" s="10" t="str">
        <f t="shared" ca="1" si="9693"/>
        <v/>
      </c>
      <c r="CY249" s="5" t="str">
        <f t="shared" ca="1" si="9600"/>
        <v/>
      </c>
      <c r="CZ249" s="5" t="str">
        <f t="shared" ca="1" si="9601"/>
        <v/>
      </c>
      <c r="DA249" s="5" t="str">
        <f ca="1">IF($B249="","",'Hidden inputs'!$D$11*CR249+'Hidden inputs'!$E$11*CS249)</f>
        <v/>
      </c>
      <c r="DB249" s="11" t="str">
        <f t="shared" ca="1" si="9519"/>
        <v/>
      </c>
      <c r="DC249" s="9" t="str">
        <f t="shared" ca="1" si="9602"/>
        <v/>
      </c>
      <c r="DD249" s="3" t="str">
        <f t="shared" ca="1" si="9603"/>
        <v/>
      </c>
      <c r="DE249" s="5" t="str" cm="1">
        <f t="array" aca="1" ref="DE249" ca="1">IF($B249="","",IF(DD249=0,0,IF(DD_Payment="",0,IF(DD249&lt;_xlfn.IFS(DD_Frequency="Monthly",1,DD_Frequency="Quarterly",IF(MONTH(DD$2)=1,1,IF(MONTH(DD$2)=4,1,IF(MONTH(DD$2)=7,1,IF(MONTH(DD$2)=10,1,0)))),DD_Frequency="Annually",IF(MONTH(DD$2)=1,1,0))*DD_Payment,DD249,_xlfn.IFS(DD_Frequency="Monthly",1,DD_Frequency="Quarterly",IF(MONTH(DD$2)=1,1,IF(MONTH(DD$2)=4,1,IF(MONTH(DD$2)=7,1,IF(MONTH(DD$2)=10,1,0)))),DD_Frequency="Annually",IF(MONTH(DD$2)=1,1,0))*DD_Payment))))</f>
        <v/>
      </c>
      <c r="DF249" s="3" t="str">
        <f t="shared" ref="DF249" ca="1" si="12109">IF($B249="","",IF(DD249&gt;DE249,(DD249-DE249/2)*(rate_A*(DF$1/365)),0))</f>
        <v/>
      </c>
      <c r="DG249" s="3" t="str">
        <f t="shared" ca="1" si="9695"/>
        <v/>
      </c>
      <c r="DH249" s="3" t="str">
        <f t="shared" ref="DH249" ca="1" si="12110">IF($B249="","",CS249*(1+rate_A*DF$1/365))</f>
        <v/>
      </c>
      <c r="DI249" s="3" t="str">
        <f t="shared" ref="DI249" ca="1" si="12111">IF($B249="","",CT249*(1+rate_A*DF$1/365))</f>
        <v/>
      </c>
      <c r="DJ249" s="3" t="str">
        <f t="shared" ref="DJ249" ca="1" si="12112">IF($B249="","",CU249*(1+rate_joint*DF$1/365))</f>
        <v/>
      </c>
      <c r="DK249" s="5" t="str">
        <f t="shared" ca="1" si="9699"/>
        <v/>
      </c>
      <c r="DL249" s="5" t="str" cm="1">
        <f t="array" aca="1" ref="DL249" ca="1">IF(DK249="","",_xlfn.IFS(DK249&lt;='Hidden inputs'!$C$15,DK249*'Hidden inputs'!$D$15,DK249&lt;='Hidden inputs'!$C$16,'Hidden inputs'!$C$15*'Hidden inputs'!$D$15+(DK249-'Hidden inputs'!$B$16)*'Hidden inputs'!$D$16,DK249&lt;='Hidden inputs'!$C$17,'Hidden inputs'!$C$15*'Hidden inputs'!$D$15+('Hidden inputs'!$C$16-'Hidden inputs'!$B$16)*'Hidden inputs'!$D$16+(DK249-'Hidden inputs'!$B$17)*'Hidden inputs'!$D$17,DK249&gt;'Hidden inputs'!$B$18,'Hidden inputs'!$C$15*'Hidden inputs'!$D$15+('Hidden inputs'!$C$16-'Hidden inputs'!$B$16)*'Hidden inputs'!$D$16+('Hidden inputs'!$C$17-'Hidden inputs'!$B$17)*'Hidden inputs'!$D$17+(DK249-'Hidden inputs'!$B$18)*'Hidden inputs'!$D$18))</f>
        <v/>
      </c>
      <c r="DM249" s="10" t="str">
        <f t="shared" ca="1" si="9700"/>
        <v/>
      </c>
      <c r="DN249" s="5" t="str">
        <f t="shared" ca="1" si="9608"/>
        <v/>
      </c>
      <c r="DO249" s="5" t="str">
        <f t="shared" ca="1" si="9609"/>
        <v/>
      </c>
      <c r="DP249" s="5" t="str">
        <f ca="1">IF($B249="","",'Hidden inputs'!$D$11*DG249+'Hidden inputs'!$E$11*DH249)</f>
        <v/>
      </c>
      <c r="DQ249" s="11" t="str">
        <f t="shared" ca="1" si="9524"/>
        <v/>
      </c>
      <c r="DR249" s="9" t="str">
        <f t="shared" ca="1" si="9610"/>
        <v/>
      </c>
      <c r="DS249" s="3" t="str">
        <f t="shared" ca="1" si="9611"/>
        <v/>
      </c>
      <c r="DT249" s="5" t="str" cm="1">
        <f t="array" aca="1" ref="DT249" ca="1">IF($B249="","",IF(DS249=0,0,IF(DD_Payment="",0,IF(DS249&lt;_xlfn.IFS(DD_Frequency="Monthly",1,DD_Frequency="Quarterly",IF(MONTH(DS$2)=1,1,IF(MONTH(DS$2)=4,1,IF(MONTH(DS$2)=7,1,IF(MONTH(DS$2)=10,1,0)))),DD_Frequency="Annually",IF(MONTH(DS$2)=1,1,0))*DD_Payment,DS249,_xlfn.IFS(DD_Frequency="Monthly",1,DD_Frequency="Quarterly",IF(MONTH(DS$2)=1,1,IF(MONTH(DS$2)=4,1,IF(MONTH(DS$2)=7,1,IF(MONTH(DS$2)=10,1,0)))),DD_Frequency="Annually",IF(MONTH(DS$2)=1,1,0))*DD_Payment))))</f>
        <v/>
      </c>
      <c r="DU249" s="3" t="str">
        <f t="shared" ref="DU249" ca="1" si="12113">IF($B249="","",IF(DS249&gt;DT249,(DS249-DT249/2)*(rate_A*(DU$1/365)),0))</f>
        <v/>
      </c>
      <c r="DV249" s="3" t="str">
        <f t="shared" ca="1" si="9702"/>
        <v/>
      </c>
      <c r="DW249" s="3" t="str">
        <f t="shared" ref="DW249" ca="1" si="12114">IF($B249="","",DH249*(1+rate_A*DU$1/365))</f>
        <v/>
      </c>
      <c r="DX249" s="3" t="str">
        <f t="shared" ref="DX249" ca="1" si="12115">IF($B249="","",DI249*(1+rate_A*DU$1/365))</f>
        <v/>
      </c>
      <c r="DY249" s="3" t="str">
        <f t="shared" ref="DY249" ca="1" si="12116">IF($B249="","",DJ249*(1+rate_joint*DU$1/365))</f>
        <v/>
      </c>
      <c r="DZ249" s="5" t="str">
        <f t="shared" ca="1" si="9706"/>
        <v/>
      </c>
      <c r="EA249" s="5" t="str" cm="1">
        <f t="array" aca="1" ref="EA249" ca="1">IF(DZ249="","",_xlfn.IFS(DZ249&lt;='Hidden inputs'!$C$15,DZ249*'Hidden inputs'!$D$15,DZ249&lt;='Hidden inputs'!$C$16,'Hidden inputs'!$C$15*'Hidden inputs'!$D$15+(DZ249-'Hidden inputs'!$B$16)*'Hidden inputs'!$D$16,DZ249&lt;='Hidden inputs'!$C$17,'Hidden inputs'!$C$15*'Hidden inputs'!$D$15+('Hidden inputs'!$C$16-'Hidden inputs'!$B$16)*'Hidden inputs'!$D$16+(DZ249-'Hidden inputs'!$B$17)*'Hidden inputs'!$D$17,DZ249&gt;'Hidden inputs'!$B$18,'Hidden inputs'!$C$15*'Hidden inputs'!$D$15+('Hidden inputs'!$C$16-'Hidden inputs'!$B$16)*'Hidden inputs'!$D$16+('Hidden inputs'!$C$17-'Hidden inputs'!$B$17)*'Hidden inputs'!$D$17+(DZ249-'Hidden inputs'!$B$18)*'Hidden inputs'!$D$18))</f>
        <v/>
      </c>
      <c r="EB249" s="10" t="str">
        <f t="shared" ca="1" si="9707"/>
        <v/>
      </c>
      <c r="EC249" s="5" t="str">
        <f t="shared" ca="1" si="9616"/>
        <v/>
      </c>
      <c r="ED249" s="5" t="str">
        <f t="shared" ca="1" si="9617"/>
        <v/>
      </c>
      <c r="EE249" s="5" t="str">
        <f ca="1">IF($B249="","",'Hidden inputs'!$D$11*DV249+'Hidden inputs'!$E$11*DW249)</f>
        <v/>
      </c>
      <c r="EF249" s="11" t="str">
        <f t="shared" ca="1" si="9529"/>
        <v/>
      </c>
      <c r="EG249" s="9" t="str">
        <f t="shared" ca="1" si="9618"/>
        <v/>
      </c>
      <c r="EH249" s="3" t="str">
        <f t="shared" ca="1" si="9619"/>
        <v/>
      </c>
      <c r="EI249" s="5" t="str" cm="1">
        <f t="array" aca="1" ref="EI249" ca="1">IF($B249="","",IF(EH249=0,0,IF(DD_Payment="",0,IF(EH249&lt;_xlfn.IFS(DD_Frequency="Monthly",1,DD_Frequency="Quarterly",IF(MONTH(EH$2)=1,1,IF(MONTH(EH$2)=4,1,IF(MONTH(EH$2)=7,1,IF(MONTH(EH$2)=10,1,0)))),DD_Frequency="Annually",IF(MONTH(EH$2)=1,1,0))*DD_Payment,EH249,_xlfn.IFS(DD_Frequency="Monthly",1,DD_Frequency="Quarterly",IF(MONTH(EH$2)=1,1,IF(MONTH(EH$2)=4,1,IF(MONTH(EH$2)=7,1,IF(MONTH(EH$2)=10,1,0)))),DD_Frequency="Annually",IF(MONTH(EH$2)=1,1,0))*DD_Payment))))</f>
        <v/>
      </c>
      <c r="EJ249" s="3" t="str">
        <f t="shared" ref="EJ249" ca="1" si="12117">IF($B249="","",IF(EH249&gt;EI249,(EH249-EI249/2)*(rate_A*(EJ$1/365)),0))</f>
        <v/>
      </c>
      <c r="EK249" s="3" t="str">
        <f t="shared" ca="1" si="9709"/>
        <v/>
      </c>
      <c r="EL249" s="3" t="str">
        <f t="shared" ref="EL249" ca="1" si="12118">IF($B249="","",DW249*(1+rate_A*EJ$1/365))</f>
        <v/>
      </c>
      <c r="EM249" s="3" t="str">
        <f t="shared" ref="EM249" ca="1" si="12119">IF($B249="","",DX249*(1+rate_A*EJ$1/365))</f>
        <v/>
      </c>
      <c r="EN249" s="3" t="str">
        <f t="shared" ref="EN249" ca="1" si="12120">IF($B249="","",DY249*(1+rate_joint*EJ$1/365))</f>
        <v/>
      </c>
      <c r="EO249" s="5" t="str">
        <f t="shared" ca="1" si="9713"/>
        <v/>
      </c>
      <c r="EP249" s="5" t="str" cm="1">
        <f t="array" aca="1" ref="EP249" ca="1">IF(EO249="","",_xlfn.IFS(EO249&lt;='Hidden inputs'!$C$15,EO249*'Hidden inputs'!$D$15,EO249&lt;='Hidden inputs'!$C$16,'Hidden inputs'!$C$15*'Hidden inputs'!$D$15+(EO249-'Hidden inputs'!$B$16)*'Hidden inputs'!$D$16,EO249&lt;='Hidden inputs'!$C$17,'Hidden inputs'!$C$15*'Hidden inputs'!$D$15+('Hidden inputs'!$C$16-'Hidden inputs'!$B$16)*'Hidden inputs'!$D$16+(EO249-'Hidden inputs'!$B$17)*'Hidden inputs'!$D$17,EO249&gt;'Hidden inputs'!$B$18,'Hidden inputs'!$C$15*'Hidden inputs'!$D$15+('Hidden inputs'!$C$16-'Hidden inputs'!$B$16)*'Hidden inputs'!$D$16+('Hidden inputs'!$C$17-'Hidden inputs'!$B$17)*'Hidden inputs'!$D$17+(EO249-'Hidden inputs'!$B$18)*'Hidden inputs'!$D$18))</f>
        <v/>
      </c>
      <c r="EQ249" s="10" t="str">
        <f t="shared" ca="1" si="9714"/>
        <v/>
      </c>
      <c r="ER249" s="5" t="str">
        <f t="shared" ca="1" si="9624"/>
        <v/>
      </c>
      <c r="ES249" s="5" t="str">
        <f t="shared" ca="1" si="9625"/>
        <v/>
      </c>
      <c r="ET249" s="5" t="str">
        <f ca="1">IF($B249="","",'Hidden inputs'!$D$11*EK249+'Hidden inputs'!$E$11*EL249)</f>
        <v/>
      </c>
      <c r="EU249" s="11" t="str">
        <f t="shared" ca="1" si="9534"/>
        <v/>
      </c>
      <c r="EV249" s="9" t="str">
        <f t="shared" ca="1" si="9626"/>
        <v/>
      </c>
      <c r="EW249" s="3" t="str">
        <f t="shared" ca="1" si="9627"/>
        <v/>
      </c>
      <c r="EX249" s="5" t="str" cm="1">
        <f t="array" aca="1" ref="EX249" ca="1">IF($B249="","",IF(EW249=0,0,IF(DD_Payment="",0,IF(EW249&lt;_xlfn.IFS(DD_Frequency="Monthly",1,DD_Frequency="Quarterly",IF(MONTH(EW$2)=1,1,IF(MONTH(EW$2)=4,1,IF(MONTH(EW$2)=7,1,IF(MONTH(EW$2)=10,1,0)))),DD_Frequency="Annually",IF(MONTH(EW$2)=1,1,0))*DD_Payment,EW249,_xlfn.IFS(DD_Frequency="Monthly",1,DD_Frequency="Quarterly",IF(MONTH(EW$2)=1,1,IF(MONTH(EW$2)=4,1,IF(MONTH(EW$2)=7,1,IF(MONTH(EW$2)=10,1,0)))),DD_Frequency="Annually",IF(MONTH(EW$2)=1,1,0))*DD_Payment))))</f>
        <v/>
      </c>
      <c r="EY249" s="3" t="str">
        <f t="shared" ref="EY249" ca="1" si="12121">IF($B249="","",IF(EW249&gt;EX249,(EW249-EX249/2)*(rate_A*(EY$1/365)),0))</f>
        <v/>
      </c>
      <c r="EZ249" s="3" t="str">
        <f t="shared" ca="1" si="9716"/>
        <v/>
      </c>
      <c r="FA249" s="3" t="str">
        <f t="shared" ref="FA249" ca="1" si="12122">IF($B249="","",EL249*(1+rate_A*EY$1/365))</f>
        <v/>
      </c>
      <c r="FB249" s="3" t="str">
        <f t="shared" ref="FB249" ca="1" si="12123">IF($B249="","",EM249*(1+rate_A*EY$1/365))</f>
        <v/>
      </c>
      <c r="FC249" s="3" t="str">
        <f t="shared" ref="FC249" ca="1" si="12124">IF($B249="","",EN249*(1+rate_joint*EY$1/365))</f>
        <v/>
      </c>
      <c r="FD249" s="5" t="str">
        <f t="shared" ca="1" si="9720"/>
        <v/>
      </c>
      <c r="FE249" s="5" t="str" cm="1">
        <f t="array" aca="1" ref="FE249" ca="1">IF(FD249="","",_xlfn.IFS(FD249&lt;='Hidden inputs'!$C$15,FD249*'Hidden inputs'!$D$15,FD249&lt;='Hidden inputs'!$C$16,'Hidden inputs'!$C$15*'Hidden inputs'!$D$15+(FD249-'Hidden inputs'!$B$16)*'Hidden inputs'!$D$16,FD249&lt;='Hidden inputs'!$C$17,'Hidden inputs'!$C$15*'Hidden inputs'!$D$15+('Hidden inputs'!$C$16-'Hidden inputs'!$B$16)*'Hidden inputs'!$D$16+(FD249-'Hidden inputs'!$B$17)*'Hidden inputs'!$D$17,FD249&gt;'Hidden inputs'!$B$18,'Hidden inputs'!$C$15*'Hidden inputs'!$D$15+('Hidden inputs'!$C$16-'Hidden inputs'!$B$16)*'Hidden inputs'!$D$16+('Hidden inputs'!$C$17-'Hidden inputs'!$B$17)*'Hidden inputs'!$D$17+(FD249-'Hidden inputs'!$B$18)*'Hidden inputs'!$D$18))</f>
        <v/>
      </c>
      <c r="FF249" s="10" t="str">
        <f t="shared" ca="1" si="9721"/>
        <v/>
      </c>
      <c r="FG249" s="5" t="str">
        <f t="shared" ca="1" si="9632"/>
        <v/>
      </c>
      <c r="FH249" s="5" t="str">
        <f t="shared" ca="1" si="9633"/>
        <v/>
      </c>
      <c r="FI249" s="5" t="str">
        <f ca="1">IF($B249="","",'Hidden inputs'!$D$11*EZ249+'Hidden inputs'!$E$11*FA249)</f>
        <v/>
      </c>
      <c r="FJ249" s="11" t="str">
        <f t="shared" ca="1" si="9539"/>
        <v/>
      </c>
      <c r="FK249" s="9" t="str">
        <f t="shared" ca="1" si="9634"/>
        <v/>
      </c>
      <c r="FL249" s="3" t="str">
        <f t="shared" ca="1" si="9635"/>
        <v/>
      </c>
      <c r="FM249" s="5" t="str" cm="1">
        <f t="array" aca="1" ref="FM249" ca="1">IF($B249="","",IF(FL249=0,0,IF(DD_Payment="",0,IF(FL249&lt;_xlfn.IFS(DD_Frequency="Monthly",1,DD_Frequency="Quarterly",IF(MONTH(FL$2)=1,1,IF(MONTH(FL$2)=4,1,IF(MONTH(FL$2)=7,1,IF(MONTH(FL$2)=10,1,0)))),DD_Frequency="Annually",IF(MONTH(FL$2)=1,1,0))*DD_Payment,FL249,_xlfn.IFS(DD_Frequency="Monthly",1,DD_Frequency="Quarterly",IF(MONTH(FL$2)=1,1,IF(MONTH(FL$2)=4,1,IF(MONTH(FL$2)=7,1,IF(MONTH(FL$2)=10,1,0)))),DD_Frequency="Annually",IF(MONTH(FL$2)=1,1,0))*DD_Payment))))</f>
        <v/>
      </c>
      <c r="FN249" s="3" t="str">
        <f t="shared" ref="FN249" ca="1" si="12125">IF($B249="","",IF(FL249&gt;FM249,(FL249-FM249/2)*(rate_A*(FN$1/365)),0))</f>
        <v/>
      </c>
      <c r="FO249" s="3" t="str">
        <f t="shared" ca="1" si="9723"/>
        <v/>
      </c>
      <c r="FP249" s="3" t="str">
        <f t="shared" ref="FP249" ca="1" si="12126">IF($B249="","",FA249*(1+rate_A*FN$1/365))</f>
        <v/>
      </c>
      <c r="FQ249" s="3" t="str">
        <f t="shared" ref="FQ249" ca="1" si="12127">IF($B249="","",FB249*(1+rate_A*FN$1/365))</f>
        <v/>
      </c>
      <c r="FR249" s="3" t="str">
        <f t="shared" ref="FR249" ca="1" si="12128">IF($B249="","",FC249*(1+rate_joint*FN$1/365))</f>
        <v/>
      </c>
      <c r="FS249" s="5" t="str">
        <f t="shared" ca="1" si="9727"/>
        <v/>
      </c>
      <c r="FT249" s="5" t="str" cm="1">
        <f t="array" aca="1" ref="FT249" ca="1">IF(FS249="","",_xlfn.IFS(FS249&lt;='Hidden inputs'!$C$15,FS249*'Hidden inputs'!$D$15,FS249&lt;='Hidden inputs'!$C$16,'Hidden inputs'!$C$15*'Hidden inputs'!$D$15+(FS249-'Hidden inputs'!$B$16)*'Hidden inputs'!$D$16,FS249&lt;='Hidden inputs'!$C$17,'Hidden inputs'!$C$15*'Hidden inputs'!$D$15+('Hidden inputs'!$C$16-'Hidden inputs'!$B$16)*'Hidden inputs'!$D$16+(FS249-'Hidden inputs'!$B$17)*'Hidden inputs'!$D$17,FS249&gt;'Hidden inputs'!$B$18,'Hidden inputs'!$C$15*'Hidden inputs'!$D$15+('Hidden inputs'!$C$16-'Hidden inputs'!$B$16)*'Hidden inputs'!$D$16+('Hidden inputs'!$C$17-'Hidden inputs'!$B$17)*'Hidden inputs'!$D$17+(FS249-'Hidden inputs'!$B$18)*'Hidden inputs'!$D$18))</f>
        <v/>
      </c>
      <c r="FU249" s="10" t="str">
        <f t="shared" ca="1" si="9728"/>
        <v/>
      </c>
      <c r="FV249" s="5" t="str">
        <f t="shared" ca="1" si="9640"/>
        <v/>
      </c>
      <c r="FW249" s="5" t="str">
        <f t="shared" ca="1" si="9641"/>
        <v/>
      </c>
      <c r="FX249" s="5" t="str">
        <f ca="1">IF($B249="","",'Hidden inputs'!$D$11*FO249+'Hidden inputs'!$E$11*FP249)</f>
        <v/>
      </c>
      <c r="FY249" s="11" t="str">
        <f t="shared" ca="1" si="9544"/>
        <v/>
      </c>
      <c r="FZ249" s="9" t="str">
        <f t="shared" ca="1" si="9642"/>
        <v/>
      </c>
      <c r="GA249" s="5" t="str">
        <f t="shared" ca="1" si="9643"/>
        <v/>
      </c>
      <c r="GB249" s="5" t="str">
        <f t="shared" ca="1" si="9644"/>
        <v/>
      </c>
      <c r="GC249" s="5" t="str">
        <f t="shared" ca="1" si="9545"/>
        <v/>
      </c>
      <c r="GD249" s="5" t="str">
        <f t="shared" ca="1" si="9546"/>
        <v/>
      </c>
    </row>
    <row r="250" spans="1:186" x14ac:dyDescent="0.35">
      <c r="A250" s="2"/>
      <c r="B250" s="6" t="str">
        <f t="shared" ca="1" si="9547"/>
        <v/>
      </c>
      <c r="C250" s="5" t="str">
        <f t="shared" ca="1" si="9645"/>
        <v/>
      </c>
      <c r="D250" s="5" t="str" cm="1">
        <f t="array" aca="1" ref="D250" ca="1">IF($B250="","",IF(C250=0,0,IF(DD_Payment="",0,IF(C250&lt;_xlfn.IFS(DD_Frequency="Monthly",1,DD_Frequency="Quarterly",IF(MONTH(C$2)=1,1,IF(MONTH(C$2)=4,1,IF(MONTH(C$2)=7,1,IF(MONTH(C$2)=10,1,0)))),DD_Frequency="Annually",IF(MONTH(C$2)=1,1,0))*DD_Payment,C250,_xlfn.IFS(DD_Frequency="Monthly",1,DD_Frequency="Quarterly",IF(MONTH(C$2)=1,1,IF(MONTH(C$2)=4,1,IF(MONTH(C$2)=7,1,IF(MONTH(C$2)=10,1,0)))),DD_Frequency="Annually",IF(MONTH(C$2)=1,1,0))*DD_Payment))))</f>
        <v/>
      </c>
      <c r="E250" s="5" t="str">
        <f t="shared" ref="E250" ca="1" si="12129">IF(B250="","",IF(C250&gt;D250,(C250-D250/2)*(rate_A*(E$1/365)),0))</f>
        <v/>
      </c>
      <c r="F250" s="5" t="str">
        <f t="shared" ca="1" si="9549"/>
        <v/>
      </c>
      <c r="G250" s="5" t="str">
        <f t="shared" ref="G250" ca="1" si="12130">IF(B250="","",G249*(1+rate_A*E$1/365))</f>
        <v/>
      </c>
      <c r="H250" s="5" t="str">
        <f t="shared" ref="H250" ca="1" si="12131">IF(B250="","",H249*(1+rate_A*E$1/365))</f>
        <v/>
      </c>
      <c r="I250" s="5" t="str">
        <f t="shared" ref="I250" ca="1" si="12132">IF(B250="","",I249*(1+rate_joint*E$1/365))</f>
        <v/>
      </c>
      <c r="J250" s="5" t="str">
        <f t="shared" ca="1" si="9650"/>
        <v/>
      </c>
      <c r="K250" s="5" t="str" cm="1">
        <f t="array" aca="1" ref="K250" ca="1">IF(J250="","",_xlfn.IFS(J250&lt;='Hidden inputs'!$C$15,J250*'Hidden inputs'!$D$15,J250&lt;='Hidden inputs'!$C$16,'Hidden inputs'!$C$15*'Hidden inputs'!$D$15+(J250-'Hidden inputs'!$B$16)*'Hidden inputs'!$D$16,J250&lt;='Hidden inputs'!$C$17,'Hidden inputs'!$C$15*'Hidden inputs'!$D$15+('Hidden inputs'!$C$16-'Hidden inputs'!$B$16)*'Hidden inputs'!$D$16+(J250-'Hidden inputs'!$B$17)*'Hidden inputs'!$D$17,J250&gt;'Hidden inputs'!$B$18,'Hidden inputs'!$C$15*'Hidden inputs'!$D$15+('Hidden inputs'!$C$16-'Hidden inputs'!$B$16)*'Hidden inputs'!$D$16+('Hidden inputs'!$C$17-'Hidden inputs'!$B$17)*'Hidden inputs'!$D$17+(J250-'Hidden inputs'!$B$18)*'Hidden inputs'!$D$18))</f>
        <v/>
      </c>
      <c r="L250" s="11" t="str">
        <f t="shared" ca="1" si="9651"/>
        <v/>
      </c>
      <c r="M250" s="5" t="str">
        <f t="shared" ca="1" si="9553"/>
        <v/>
      </c>
      <c r="N250" s="5" t="str">
        <f t="shared" ca="1" si="9554"/>
        <v/>
      </c>
      <c r="O250" s="5" t="str">
        <f ca="1">IF(B250="","",'Hidden inputs'!$D$11*F250+'Hidden inputs'!$E$11*G250)</f>
        <v/>
      </c>
      <c r="P250" s="11" t="str">
        <f t="shared" ca="1" si="9488"/>
        <v/>
      </c>
      <c r="Q250" s="20" t="str">
        <f t="shared" ca="1" si="9489"/>
        <v/>
      </c>
      <c r="R250" s="3" t="str">
        <f t="shared" ca="1" si="9555"/>
        <v/>
      </c>
      <c r="S250" s="5" t="str" cm="1">
        <f t="array" aca="1" ref="S250" ca="1">IF($B250="","",IF(R250=0,0,IF(DD_Payment="",0,IF(R250&lt;_xlfn.IFS(DD_Frequency="Monthly",1,DD_Frequency="Quarterly",IF(MONTH(R$2)=1,1,IF(MONTH(R$2)=4,1,IF(MONTH(R$2)=7,1,IF(MONTH(R$2)=10,1,0)))),DD_Frequency="Annually",IF(MONTH(R$2)=1,1,0))*DD_Payment,R250,_xlfn.IFS(DD_Frequency="Monthly",1,DD_Frequency="Quarterly",IF(MONTH(R$2)=1,1,IF(MONTH(R$2)=4,1,IF(MONTH(R$2)=7,1,IF(MONTH(R$2)=10,1,0)))),DD_Frequency="Annually",IF(MONTH(R$2)=1,1,0))*DD_Payment))))</f>
        <v/>
      </c>
      <c r="T250" s="3" t="str">
        <f t="shared" ref="T250" ca="1" si="12133">IF(B250="","",IF(R250&gt;S250,(R250-S250/2)*(rate_A*((T$1+A250)/365)),0))</f>
        <v/>
      </c>
      <c r="U250" s="3" t="str">
        <f t="shared" ca="1" si="9557"/>
        <v/>
      </c>
      <c r="V250" s="3" t="str">
        <f t="shared" ref="V250" ca="1" si="12134">IF(B250="","",G250*(1+rate_A*(T$1+A250)/365))</f>
        <v/>
      </c>
      <c r="W250" s="3" t="str">
        <f t="shared" ref="W250" ca="1" si="12135">IF(B250="","",H250*(1+rate_A*(T$1+A250)/365))</f>
        <v/>
      </c>
      <c r="X250" s="3" t="str">
        <f t="shared" ref="X250" ca="1" si="12136">IF(B250="","",I250*(1+rate_joint*(T$1+A250)/365))</f>
        <v/>
      </c>
      <c r="Y250" s="5" t="str">
        <f t="shared" ca="1" si="9656"/>
        <v/>
      </c>
      <c r="Z250" s="5" t="str" cm="1">
        <f t="array" aca="1" ref="Z250" ca="1">IF(Y250="","",_xlfn.IFS(Y250&lt;='Hidden inputs'!$C$15,Y250*'Hidden inputs'!$D$15,Y250&lt;='Hidden inputs'!$C$16,'Hidden inputs'!$C$15*'Hidden inputs'!$D$15+(Y250-'Hidden inputs'!$B$16)*'Hidden inputs'!$D$16,Y250&lt;='Hidden inputs'!$C$17,'Hidden inputs'!$C$15*'Hidden inputs'!$D$15+('Hidden inputs'!$C$16-'Hidden inputs'!$B$16)*'Hidden inputs'!$D$16+(Y250-'Hidden inputs'!$B$17)*'Hidden inputs'!$D$17,Y250&gt;'Hidden inputs'!$B$18,'Hidden inputs'!$C$15*'Hidden inputs'!$D$15+('Hidden inputs'!$C$16-'Hidden inputs'!$B$16)*'Hidden inputs'!$D$16+('Hidden inputs'!$C$17-'Hidden inputs'!$B$17)*'Hidden inputs'!$D$17+(Y250-'Hidden inputs'!$B$18)*'Hidden inputs'!$D$18))</f>
        <v/>
      </c>
      <c r="AA250" s="10" t="str">
        <f t="shared" ca="1" si="9657"/>
        <v/>
      </c>
      <c r="AB250" s="5" t="str">
        <f t="shared" ca="1" si="9561"/>
        <v/>
      </c>
      <c r="AC250" s="5" t="str">
        <f t="shared" ca="1" si="9658"/>
        <v/>
      </c>
      <c r="AD250" s="5" t="str">
        <f ca="1">IF(B250="","",'Hidden inputs'!$D$11*U250+'Hidden inputs'!$E$11*V250)</f>
        <v/>
      </c>
      <c r="AE250" s="11" t="str">
        <f t="shared" ca="1" si="9494"/>
        <v/>
      </c>
      <c r="AF250" s="9" t="str">
        <f t="shared" ca="1" si="9562"/>
        <v/>
      </c>
      <c r="AG250" s="3" t="str">
        <f t="shared" ca="1" si="9563"/>
        <v/>
      </c>
      <c r="AH250" s="5" t="str" cm="1">
        <f t="array" aca="1" ref="AH250" ca="1">IF($B250="","",IF(AG250=0,0,IF(DD_Payment="",0,IF(AG250&lt;_xlfn.IFS(DD_Frequency="Monthly",1,DD_Frequency="Quarterly",IF(MONTH(AG$2)=1,1,IF(MONTH(AG$2)=4,1,IF(MONTH(AG$2)=7,1,IF(MONTH(AG$2)=10,1,0)))),DD_Frequency="Annually",IF(MONTH(AG$2)=1,1,0))*DD_Payment,AG250,_xlfn.IFS(DD_Frequency="Monthly",1,DD_Frequency="Quarterly",IF(MONTH(AG$2)=1,1,IF(MONTH(AG$2)=4,1,IF(MONTH(AG$2)=7,1,IF(MONTH(AG$2)=10,1,0)))),DD_Frequency="Annually",IF(MONTH(AG$2)=1,1,0))*DD_Payment))))</f>
        <v/>
      </c>
      <c r="AI250" s="3" t="str">
        <f t="shared" ref="AI250" ca="1" si="12137">IF($B250="","",IF(AG250&gt;AH250,(AG250-AH250/2)*(rate_A*(AI$1/365)),0))</f>
        <v/>
      </c>
      <c r="AJ250" s="3" t="str">
        <f t="shared" ca="1" si="9660"/>
        <v/>
      </c>
      <c r="AK250" s="3" t="str">
        <f t="shared" ref="AK250" ca="1" si="12138">IF($B250="","",V250*(1+rate_A*AI$1/365))</f>
        <v/>
      </c>
      <c r="AL250" s="3" t="str">
        <f t="shared" ref="AL250" ca="1" si="12139">IF($B250="","",W250*(1+rate_A*AI$1/365))</f>
        <v/>
      </c>
      <c r="AM250" s="3" t="str">
        <f t="shared" ref="AM250" ca="1" si="12140">IF($B250="","",X250*(1+rate_joint*AI$1/365))</f>
        <v/>
      </c>
      <c r="AN250" s="5" t="str">
        <f t="shared" ca="1" si="9664"/>
        <v/>
      </c>
      <c r="AO250" s="5" t="str" cm="1">
        <f t="array" aca="1" ref="AO250" ca="1">IF(AN250="","",_xlfn.IFS(AN250&lt;='Hidden inputs'!$C$15,AN250*'Hidden inputs'!$D$15,AN250&lt;='Hidden inputs'!$C$16,'Hidden inputs'!$C$15*'Hidden inputs'!$D$15+(AN250-'Hidden inputs'!$B$16)*'Hidden inputs'!$D$16,AN250&lt;='Hidden inputs'!$C$17,'Hidden inputs'!$C$15*'Hidden inputs'!$D$15+('Hidden inputs'!$C$16-'Hidden inputs'!$B$16)*'Hidden inputs'!$D$16+(AN250-'Hidden inputs'!$B$17)*'Hidden inputs'!$D$17,AN250&gt;'Hidden inputs'!$B$18,'Hidden inputs'!$C$15*'Hidden inputs'!$D$15+('Hidden inputs'!$C$16-'Hidden inputs'!$B$16)*'Hidden inputs'!$D$16+('Hidden inputs'!$C$17-'Hidden inputs'!$B$17)*'Hidden inputs'!$D$17+(AN250-'Hidden inputs'!$B$18)*'Hidden inputs'!$D$18))</f>
        <v/>
      </c>
      <c r="AP250" s="10" t="str">
        <f t="shared" ca="1" si="9665"/>
        <v/>
      </c>
      <c r="AQ250" s="5" t="str">
        <f t="shared" ca="1" si="9568"/>
        <v/>
      </c>
      <c r="AR250" s="5" t="str">
        <f t="shared" ca="1" si="9569"/>
        <v/>
      </c>
      <c r="AS250" s="5" t="str">
        <f ca="1">IF($B250="","",'Hidden inputs'!$D$11*AJ250+'Hidden inputs'!$E$11*AK250)</f>
        <v/>
      </c>
      <c r="AT250" s="11" t="str">
        <f t="shared" ca="1" si="9499"/>
        <v/>
      </c>
      <c r="AU250" s="9" t="str">
        <f t="shared" ca="1" si="9570"/>
        <v/>
      </c>
      <c r="AV250" s="3" t="str">
        <f t="shared" ca="1" si="9571"/>
        <v/>
      </c>
      <c r="AW250" s="5" t="str" cm="1">
        <f t="array" aca="1" ref="AW250" ca="1">IF($B250="","",IF(AV250=0,0,IF(DD_Payment="",0,IF(AV250&lt;_xlfn.IFS(DD_Frequency="Monthly",1,DD_Frequency="Quarterly",IF(MONTH(AV$2)=1,1,IF(MONTH(AV$2)=4,1,IF(MONTH(AV$2)=7,1,IF(MONTH(AV$2)=10,1,0)))),DD_Frequency="Annually",IF(MONTH(AV$2)=1,1,0))*DD_Payment,AV250,_xlfn.IFS(DD_Frequency="Monthly",1,DD_Frequency="Quarterly",IF(MONTH(AV$2)=1,1,IF(MONTH(AV$2)=4,1,IF(MONTH(AV$2)=7,1,IF(MONTH(AV$2)=10,1,0)))),DD_Frequency="Annually",IF(MONTH(AV$2)=1,1,0))*DD_Payment))))</f>
        <v/>
      </c>
      <c r="AX250" s="3" t="str">
        <f t="shared" ref="AX250" ca="1" si="12141">IF($B250="","",IF(AV250&gt;AW250,(AV250-AW250/2)*(rate_A*(AX$1/365)),0))</f>
        <v/>
      </c>
      <c r="AY250" s="3" t="str">
        <f t="shared" ca="1" si="9667"/>
        <v/>
      </c>
      <c r="AZ250" s="3" t="str">
        <f t="shared" ref="AZ250" ca="1" si="12142">IF($B250="","",AK250*(1+rate_A*AX$1/365))</f>
        <v/>
      </c>
      <c r="BA250" s="3" t="str">
        <f t="shared" ref="BA250" ca="1" si="12143">IF($B250="","",AL250*(1+rate_A*AX$1/365))</f>
        <v/>
      </c>
      <c r="BB250" s="3" t="str">
        <f t="shared" ref="BB250" ca="1" si="12144">IF($B250="","",AM250*(1+rate_joint*AX$1/365))</f>
        <v/>
      </c>
      <c r="BC250" s="5" t="str">
        <f t="shared" ca="1" si="9671"/>
        <v/>
      </c>
      <c r="BD250" s="5" t="str" cm="1">
        <f t="array" aca="1" ref="BD250" ca="1">IF(BC250="","",_xlfn.IFS(BC250&lt;='Hidden inputs'!$C$15,BC250*'Hidden inputs'!$D$15,BC250&lt;='Hidden inputs'!$C$16,'Hidden inputs'!$C$15*'Hidden inputs'!$D$15+(BC250-'Hidden inputs'!$B$16)*'Hidden inputs'!$D$16,BC250&lt;='Hidden inputs'!$C$17,'Hidden inputs'!$C$15*'Hidden inputs'!$D$15+('Hidden inputs'!$C$16-'Hidden inputs'!$B$16)*'Hidden inputs'!$D$16+(BC250-'Hidden inputs'!$B$17)*'Hidden inputs'!$D$17,BC250&gt;'Hidden inputs'!$B$18,'Hidden inputs'!$C$15*'Hidden inputs'!$D$15+('Hidden inputs'!$C$16-'Hidden inputs'!$B$16)*'Hidden inputs'!$D$16+('Hidden inputs'!$C$17-'Hidden inputs'!$B$17)*'Hidden inputs'!$D$17+(BC250-'Hidden inputs'!$B$18)*'Hidden inputs'!$D$18))</f>
        <v/>
      </c>
      <c r="BE250" s="10" t="str">
        <f t="shared" ca="1" si="9672"/>
        <v/>
      </c>
      <c r="BF250" s="5" t="str">
        <f t="shared" ca="1" si="9576"/>
        <v/>
      </c>
      <c r="BG250" s="5" t="str">
        <f t="shared" ca="1" si="9577"/>
        <v/>
      </c>
      <c r="BH250" s="5" t="str">
        <f ca="1">IF($B250="","",'Hidden inputs'!$D$11*AY250+'Hidden inputs'!$E$11*AZ250)</f>
        <v/>
      </c>
      <c r="BI250" s="11" t="str">
        <f t="shared" ca="1" si="9504"/>
        <v/>
      </c>
      <c r="BJ250" s="9" t="str">
        <f t="shared" ca="1" si="9578"/>
        <v/>
      </c>
      <c r="BK250" s="3" t="str">
        <f t="shared" ca="1" si="9579"/>
        <v/>
      </c>
      <c r="BL250" s="5" t="str" cm="1">
        <f t="array" aca="1" ref="BL250" ca="1">IF($B250="","",IF(BK250=0,0,IF(DD_Payment="",0,IF(BK250&lt;_xlfn.IFS(DD_Frequency="Monthly",1,DD_Frequency="Quarterly",IF(MONTH(BK$2)=1,1,IF(MONTH(BK$2)=4,1,IF(MONTH(BK$2)=7,1,IF(MONTH(BK$2)=10,1,0)))),DD_Frequency="Annually",IF(MONTH(BK$2)=1,1,0))*DD_Payment,BK250,_xlfn.IFS(DD_Frequency="Monthly",1,DD_Frequency="Quarterly",IF(MONTH(BK$2)=1,1,IF(MONTH(BK$2)=4,1,IF(MONTH(BK$2)=7,1,IF(MONTH(BK$2)=10,1,0)))),DD_Frequency="Annually",IF(MONTH(BK$2)=1,1,0))*DD_Payment))))</f>
        <v/>
      </c>
      <c r="BM250" s="3" t="str">
        <f t="shared" ref="BM250" ca="1" si="12145">IF($B250="","",IF(BK250&gt;BL250,(BK250-BL250/2)*(rate_A*(BM$1/365)),0))</f>
        <v/>
      </c>
      <c r="BN250" s="3" t="str">
        <f t="shared" ca="1" si="9674"/>
        <v/>
      </c>
      <c r="BO250" s="3" t="str">
        <f t="shared" ref="BO250" ca="1" si="12146">IF($B250="","",AZ250*(1+rate_A*BM$1/365))</f>
        <v/>
      </c>
      <c r="BP250" s="3" t="str">
        <f t="shared" ref="BP250" ca="1" si="12147">IF($B250="","",BA250*(1+rate_A*BM$1/365))</f>
        <v/>
      </c>
      <c r="BQ250" s="3" t="str">
        <f t="shared" ref="BQ250" ca="1" si="12148">IF($B250="","",BB250*(1+rate_joint*BM$1/365))</f>
        <v/>
      </c>
      <c r="BR250" s="5" t="str">
        <f t="shared" ca="1" si="9678"/>
        <v/>
      </c>
      <c r="BS250" s="5" t="str" cm="1">
        <f t="array" aca="1" ref="BS250" ca="1">IF(BR250="","",_xlfn.IFS(BR250&lt;='Hidden inputs'!$C$15,BR250*'Hidden inputs'!$D$15,BR250&lt;='Hidden inputs'!$C$16,'Hidden inputs'!$C$15*'Hidden inputs'!$D$15+(BR250-'Hidden inputs'!$B$16)*'Hidden inputs'!$D$16,BR250&lt;='Hidden inputs'!$C$17,'Hidden inputs'!$C$15*'Hidden inputs'!$D$15+('Hidden inputs'!$C$16-'Hidden inputs'!$B$16)*'Hidden inputs'!$D$16+(BR250-'Hidden inputs'!$B$17)*'Hidden inputs'!$D$17,BR250&gt;'Hidden inputs'!$B$18,'Hidden inputs'!$C$15*'Hidden inputs'!$D$15+('Hidden inputs'!$C$16-'Hidden inputs'!$B$16)*'Hidden inputs'!$D$16+('Hidden inputs'!$C$17-'Hidden inputs'!$B$17)*'Hidden inputs'!$D$17+(BR250-'Hidden inputs'!$B$18)*'Hidden inputs'!$D$18))</f>
        <v/>
      </c>
      <c r="BT250" s="10" t="str">
        <f t="shared" ca="1" si="9679"/>
        <v/>
      </c>
      <c r="BU250" s="5" t="str">
        <f t="shared" ca="1" si="9584"/>
        <v/>
      </c>
      <c r="BV250" s="5" t="str">
        <f t="shared" ca="1" si="9585"/>
        <v/>
      </c>
      <c r="BW250" s="5" t="str">
        <f ca="1">IF($B250="","",'Hidden inputs'!$D$11*BN250+'Hidden inputs'!$E$11*BO250)</f>
        <v/>
      </c>
      <c r="BX250" s="11" t="str">
        <f t="shared" ca="1" si="9509"/>
        <v/>
      </c>
      <c r="BY250" s="9" t="str">
        <f t="shared" ca="1" si="9586"/>
        <v/>
      </c>
      <c r="BZ250" s="3" t="str">
        <f t="shared" ca="1" si="9587"/>
        <v/>
      </c>
      <c r="CA250" s="5" t="str" cm="1">
        <f t="array" aca="1" ref="CA250" ca="1">IF($B250="","",IF(BZ250=0,0,IF(DD_Payment="",0,IF(BZ250&lt;_xlfn.IFS(DD_Frequency="Monthly",1,DD_Frequency="Quarterly",IF(MONTH(BZ$2)=1,1,IF(MONTH(BZ$2)=4,1,IF(MONTH(BZ$2)=7,1,IF(MONTH(BZ$2)=10,1,0)))),DD_Frequency="Annually",IF(MONTH(BZ$2)=1,1,0))*DD_Payment,BZ250,_xlfn.IFS(DD_Frequency="Monthly",1,DD_Frequency="Quarterly",IF(MONTH(BZ$2)=1,1,IF(MONTH(BZ$2)=4,1,IF(MONTH(BZ$2)=7,1,IF(MONTH(BZ$2)=10,1,0)))),DD_Frequency="Annually",IF(MONTH(BZ$2)=1,1,0))*DD_Payment))))</f>
        <v/>
      </c>
      <c r="CB250" s="3" t="str">
        <f t="shared" ref="CB250" ca="1" si="12149">IF($B250="","",IF(BZ250&gt;CA250,(BZ250-CA250/2)*(rate_A*(CB$1/365)),0))</f>
        <v/>
      </c>
      <c r="CC250" s="3" t="str">
        <f t="shared" ca="1" si="9681"/>
        <v/>
      </c>
      <c r="CD250" s="3" t="str">
        <f t="shared" ref="CD250" ca="1" si="12150">IF($B250="","",BO250*(1+rate_A*CB$1/365))</f>
        <v/>
      </c>
      <c r="CE250" s="3" t="str">
        <f t="shared" ref="CE250" ca="1" si="12151">IF($B250="","",BP250*(1+rate_A*CB$1/365))</f>
        <v/>
      </c>
      <c r="CF250" s="3" t="str">
        <f t="shared" ref="CF250" ca="1" si="12152">IF($B250="","",BQ250*(1+rate_joint*CB$1/365))</f>
        <v/>
      </c>
      <c r="CG250" s="5" t="str">
        <f t="shared" ca="1" si="9685"/>
        <v/>
      </c>
      <c r="CH250" s="5" t="str" cm="1">
        <f t="array" aca="1" ref="CH250" ca="1">IF(CG250="","",_xlfn.IFS(CG250&lt;='Hidden inputs'!$C$15,CG250*'Hidden inputs'!$D$15,CG250&lt;='Hidden inputs'!$C$16,'Hidden inputs'!$C$15*'Hidden inputs'!$D$15+(CG250-'Hidden inputs'!$B$16)*'Hidden inputs'!$D$16,CG250&lt;='Hidden inputs'!$C$17,'Hidden inputs'!$C$15*'Hidden inputs'!$D$15+('Hidden inputs'!$C$16-'Hidden inputs'!$B$16)*'Hidden inputs'!$D$16+(CG250-'Hidden inputs'!$B$17)*'Hidden inputs'!$D$17,CG250&gt;'Hidden inputs'!$B$18,'Hidden inputs'!$C$15*'Hidden inputs'!$D$15+('Hidden inputs'!$C$16-'Hidden inputs'!$B$16)*'Hidden inputs'!$D$16+('Hidden inputs'!$C$17-'Hidden inputs'!$B$17)*'Hidden inputs'!$D$17+(CG250-'Hidden inputs'!$B$18)*'Hidden inputs'!$D$18))</f>
        <v/>
      </c>
      <c r="CI250" s="10" t="str">
        <f t="shared" ca="1" si="9686"/>
        <v/>
      </c>
      <c r="CJ250" s="5" t="str">
        <f t="shared" ca="1" si="9592"/>
        <v/>
      </c>
      <c r="CK250" s="5" t="str">
        <f t="shared" ca="1" si="9593"/>
        <v/>
      </c>
      <c r="CL250" s="5" t="str">
        <f ca="1">IF($B250="","",'Hidden inputs'!$D$11*CC250+'Hidden inputs'!$E$11*CD250)</f>
        <v/>
      </c>
      <c r="CM250" s="11" t="str">
        <f t="shared" ca="1" si="9514"/>
        <v/>
      </c>
      <c r="CN250" s="9" t="str">
        <f t="shared" ca="1" si="9594"/>
        <v/>
      </c>
      <c r="CO250" s="3" t="str">
        <f t="shared" ca="1" si="9595"/>
        <v/>
      </c>
      <c r="CP250" s="5" t="str" cm="1">
        <f t="array" aca="1" ref="CP250" ca="1">IF($B250="","",IF(CO250=0,0,IF(DD_Payment="",0,IF(CO250&lt;_xlfn.IFS(DD_Frequency="Monthly",1,DD_Frequency="Quarterly",IF(MONTH(CO$2)=1,1,IF(MONTH(CO$2)=4,1,IF(MONTH(CO$2)=7,1,IF(MONTH(CO$2)=10,1,0)))),DD_Frequency="Annually",IF(MONTH(CO$2)=1,1,0))*DD_Payment,CO250,_xlfn.IFS(DD_Frequency="Monthly",1,DD_Frequency="Quarterly",IF(MONTH(CO$2)=1,1,IF(MONTH(CO$2)=4,1,IF(MONTH(CO$2)=7,1,IF(MONTH(CO$2)=10,1,0)))),DD_Frequency="Annually",IF(MONTH(CO$2)=1,1,0))*DD_Payment))))</f>
        <v/>
      </c>
      <c r="CQ250" s="3" t="str">
        <f t="shared" ref="CQ250" ca="1" si="12153">IF($B250="","",IF(CO250&gt;CP250,(CO250-CP250/2)*(rate_A*(CQ$1/365)),0))</f>
        <v/>
      </c>
      <c r="CR250" s="3" t="str">
        <f t="shared" ca="1" si="9688"/>
        <v/>
      </c>
      <c r="CS250" s="3" t="str">
        <f t="shared" ref="CS250" ca="1" si="12154">IF($B250="","",CD250*(1+rate_A*CQ$1/365))</f>
        <v/>
      </c>
      <c r="CT250" s="3" t="str">
        <f t="shared" ref="CT250" ca="1" si="12155">IF($B250="","",CE250*(1+rate_A*CQ$1/365))</f>
        <v/>
      </c>
      <c r="CU250" s="3" t="str">
        <f t="shared" ref="CU250" ca="1" si="12156">IF($B250="","",CF250*(1+rate_joint*CQ$1/365))</f>
        <v/>
      </c>
      <c r="CV250" s="5" t="str">
        <f t="shared" ca="1" si="9692"/>
        <v/>
      </c>
      <c r="CW250" s="5" t="str" cm="1">
        <f t="array" aca="1" ref="CW250" ca="1">IF(CV250="","",_xlfn.IFS(CV250&lt;='Hidden inputs'!$C$15,CV250*'Hidden inputs'!$D$15,CV250&lt;='Hidden inputs'!$C$16,'Hidden inputs'!$C$15*'Hidden inputs'!$D$15+(CV250-'Hidden inputs'!$B$16)*'Hidden inputs'!$D$16,CV250&lt;='Hidden inputs'!$C$17,'Hidden inputs'!$C$15*'Hidden inputs'!$D$15+('Hidden inputs'!$C$16-'Hidden inputs'!$B$16)*'Hidden inputs'!$D$16+(CV250-'Hidden inputs'!$B$17)*'Hidden inputs'!$D$17,CV250&gt;'Hidden inputs'!$B$18,'Hidden inputs'!$C$15*'Hidden inputs'!$D$15+('Hidden inputs'!$C$16-'Hidden inputs'!$B$16)*'Hidden inputs'!$D$16+('Hidden inputs'!$C$17-'Hidden inputs'!$B$17)*'Hidden inputs'!$D$17+(CV250-'Hidden inputs'!$B$18)*'Hidden inputs'!$D$18))</f>
        <v/>
      </c>
      <c r="CX250" s="10" t="str">
        <f t="shared" ca="1" si="9693"/>
        <v/>
      </c>
      <c r="CY250" s="5" t="str">
        <f t="shared" ca="1" si="9600"/>
        <v/>
      </c>
      <c r="CZ250" s="5" t="str">
        <f t="shared" ca="1" si="9601"/>
        <v/>
      </c>
      <c r="DA250" s="5" t="str">
        <f ca="1">IF($B250="","",'Hidden inputs'!$D$11*CR250+'Hidden inputs'!$E$11*CS250)</f>
        <v/>
      </c>
      <c r="DB250" s="11" t="str">
        <f t="shared" ca="1" si="9519"/>
        <v/>
      </c>
      <c r="DC250" s="9" t="str">
        <f t="shared" ca="1" si="9602"/>
        <v/>
      </c>
      <c r="DD250" s="3" t="str">
        <f t="shared" ca="1" si="9603"/>
        <v/>
      </c>
      <c r="DE250" s="5" t="str" cm="1">
        <f t="array" aca="1" ref="DE250" ca="1">IF($B250="","",IF(DD250=0,0,IF(DD_Payment="",0,IF(DD250&lt;_xlfn.IFS(DD_Frequency="Monthly",1,DD_Frequency="Quarterly",IF(MONTH(DD$2)=1,1,IF(MONTH(DD$2)=4,1,IF(MONTH(DD$2)=7,1,IF(MONTH(DD$2)=10,1,0)))),DD_Frequency="Annually",IF(MONTH(DD$2)=1,1,0))*DD_Payment,DD250,_xlfn.IFS(DD_Frequency="Monthly",1,DD_Frequency="Quarterly",IF(MONTH(DD$2)=1,1,IF(MONTH(DD$2)=4,1,IF(MONTH(DD$2)=7,1,IF(MONTH(DD$2)=10,1,0)))),DD_Frequency="Annually",IF(MONTH(DD$2)=1,1,0))*DD_Payment))))</f>
        <v/>
      </c>
      <c r="DF250" s="3" t="str">
        <f t="shared" ref="DF250" ca="1" si="12157">IF($B250="","",IF(DD250&gt;DE250,(DD250-DE250/2)*(rate_A*(DF$1/365)),0))</f>
        <v/>
      </c>
      <c r="DG250" s="3" t="str">
        <f t="shared" ca="1" si="9695"/>
        <v/>
      </c>
      <c r="DH250" s="3" t="str">
        <f t="shared" ref="DH250" ca="1" si="12158">IF($B250="","",CS250*(1+rate_A*DF$1/365))</f>
        <v/>
      </c>
      <c r="DI250" s="3" t="str">
        <f t="shared" ref="DI250" ca="1" si="12159">IF($B250="","",CT250*(1+rate_A*DF$1/365))</f>
        <v/>
      </c>
      <c r="DJ250" s="3" t="str">
        <f t="shared" ref="DJ250" ca="1" si="12160">IF($B250="","",CU250*(1+rate_joint*DF$1/365))</f>
        <v/>
      </c>
      <c r="DK250" s="5" t="str">
        <f t="shared" ca="1" si="9699"/>
        <v/>
      </c>
      <c r="DL250" s="5" t="str" cm="1">
        <f t="array" aca="1" ref="DL250" ca="1">IF(DK250="","",_xlfn.IFS(DK250&lt;='Hidden inputs'!$C$15,DK250*'Hidden inputs'!$D$15,DK250&lt;='Hidden inputs'!$C$16,'Hidden inputs'!$C$15*'Hidden inputs'!$D$15+(DK250-'Hidden inputs'!$B$16)*'Hidden inputs'!$D$16,DK250&lt;='Hidden inputs'!$C$17,'Hidden inputs'!$C$15*'Hidden inputs'!$D$15+('Hidden inputs'!$C$16-'Hidden inputs'!$B$16)*'Hidden inputs'!$D$16+(DK250-'Hidden inputs'!$B$17)*'Hidden inputs'!$D$17,DK250&gt;'Hidden inputs'!$B$18,'Hidden inputs'!$C$15*'Hidden inputs'!$D$15+('Hidden inputs'!$C$16-'Hidden inputs'!$B$16)*'Hidden inputs'!$D$16+('Hidden inputs'!$C$17-'Hidden inputs'!$B$17)*'Hidden inputs'!$D$17+(DK250-'Hidden inputs'!$B$18)*'Hidden inputs'!$D$18))</f>
        <v/>
      </c>
      <c r="DM250" s="10" t="str">
        <f t="shared" ca="1" si="9700"/>
        <v/>
      </c>
      <c r="DN250" s="5" t="str">
        <f t="shared" ca="1" si="9608"/>
        <v/>
      </c>
      <c r="DO250" s="5" t="str">
        <f t="shared" ca="1" si="9609"/>
        <v/>
      </c>
      <c r="DP250" s="5" t="str">
        <f ca="1">IF($B250="","",'Hidden inputs'!$D$11*DG250+'Hidden inputs'!$E$11*DH250)</f>
        <v/>
      </c>
      <c r="DQ250" s="11" t="str">
        <f t="shared" ca="1" si="9524"/>
        <v/>
      </c>
      <c r="DR250" s="9" t="str">
        <f t="shared" ca="1" si="9610"/>
        <v/>
      </c>
      <c r="DS250" s="3" t="str">
        <f t="shared" ca="1" si="9611"/>
        <v/>
      </c>
      <c r="DT250" s="5" t="str" cm="1">
        <f t="array" aca="1" ref="DT250" ca="1">IF($B250="","",IF(DS250=0,0,IF(DD_Payment="",0,IF(DS250&lt;_xlfn.IFS(DD_Frequency="Monthly",1,DD_Frequency="Quarterly",IF(MONTH(DS$2)=1,1,IF(MONTH(DS$2)=4,1,IF(MONTH(DS$2)=7,1,IF(MONTH(DS$2)=10,1,0)))),DD_Frequency="Annually",IF(MONTH(DS$2)=1,1,0))*DD_Payment,DS250,_xlfn.IFS(DD_Frequency="Monthly",1,DD_Frequency="Quarterly",IF(MONTH(DS$2)=1,1,IF(MONTH(DS$2)=4,1,IF(MONTH(DS$2)=7,1,IF(MONTH(DS$2)=10,1,0)))),DD_Frequency="Annually",IF(MONTH(DS$2)=1,1,0))*DD_Payment))))</f>
        <v/>
      </c>
      <c r="DU250" s="3" t="str">
        <f t="shared" ref="DU250" ca="1" si="12161">IF($B250="","",IF(DS250&gt;DT250,(DS250-DT250/2)*(rate_A*(DU$1/365)),0))</f>
        <v/>
      </c>
      <c r="DV250" s="3" t="str">
        <f t="shared" ca="1" si="9702"/>
        <v/>
      </c>
      <c r="DW250" s="3" t="str">
        <f t="shared" ref="DW250" ca="1" si="12162">IF($B250="","",DH250*(1+rate_A*DU$1/365))</f>
        <v/>
      </c>
      <c r="DX250" s="3" t="str">
        <f t="shared" ref="DX250" ca="1" si="12163">IF($B250="","",DI250*(1+rate_A*DU$1/365))</f>
        <v/>
      </c>
      <c r="DY250" s="3" t="str">
        <f t="shared" ref="DY250" ca="1" si="12164">IF($B250="","",DJ250*(1+rate_joint*DU$1/365))</f>
        <v/>
      </c>
      <c r="DZ250" s="5" t="str">
        <f t="shared" ca="1" si="9706"/>
        <v/>
      </c>
      <c r="EA250" s="5" t="str" cm="1">
        <f t="array" aca="1" ref="EA250" ca="1">IF(DZ250="","",_xlfn.IFS(DZ250&lt;='Hidden inputs'!$C$15,DZ250*'Hidden inputs'!$D$15,DZ250&lt;='Hidden inputs'!$C$16,'Hidden inputs'!$C$15*'Hidden inputs'!$D$15+(DZ250-'Hidden inputs'!$B$16)*'Hidden inputs'!$D$16,DZ250&lt;='Hidden inputs'!$C$17,'Hidden inputs'!$C$15*'Hidden inputs'!$D$15+('Hidden inputs'!$C$16-'Hidden inputs'!$B$16)*'Hidden inputs'!$D$16+(DZ250-'Hidden inputs'!$B$17)*'Hidden inputs'!$D$17,DZ250&gt;'Hidden inputs'!$B$18,'Hidden inputs'!$C$15*'Hidden inputs'!$D$15+('Hidden inputs'!$C$16-'Hidden inputs'!$B$16)*'Hidden inputs'!$D$16+('Hidden inputs'!$C$17-'Hidden inputs'!$B$17)*'Hidden inputs'!$D$17+(DZ250-'Hidden inputs'!$B$18)*'Hidden inputs'!$D$18))</f>
        <v/>
      </c>
      <c r="EB250" s="10" t="str">
        <f t="shared" ca="1" si="9707"/>
        <v/>
      </c>
      <c r="EC250" s="5" t="str">
        <f t="shared" ca="1" si="9616"/>
        <v/>
      </c>
      <c r="ED250" s="5" t="str">
        <f t="shared" ca="1" si="9617"/>
        <v/>
      </c>
      <c r="EE250" s="5" t="str">
        <f ca="1">IF($B250="","",'Hidden inputs'!$D$11*DV250+'Hidden inputs'!$E$11*DW250)</f>
        <v/>
      </c>
      <c r="EF250" s="11" t="str">
        <f t="shared" ca="1" si="9529"/>
        <v/>
      </c>
      <c r="EG250" s="9" t="str">
        <f t="shared" ca="1" si="9618"/>
        <v/>
      </c>
      <c r="EH250" s="3" t="str">
        <f t="shared" ca="1" si="9619"/>
        <v/>
      </c>
      <c r="EI250" s="5" t="str" cm="1">
        <f t="array" aca="1" ref="EI250" ca="1">IF($B250="","",IF(EH250=0,0,IF(DD_Payment="",0,IF(EH250&lt;_xlfn.IFS(DD_Frequency="Monthly",1,DD_Frequency="Quarterly",IF(MONTH(EH$2)=1,1,IF(MONTH(EH$2)=4,1,IF(MONTH(EH$2)=7,1,IF(MONTH(EH$2)=10,1,0)))),DD_Frequency="Annually",IF(MONTH(EH$2)=1,1,0))*DD_Payment,EH250,_xlfn.IFS(DD_Frequency="Monthly",1,DD_Frequency="Quarterly",IF(MONTH(EH$2)=1,1,IF(MONTH(EH$2)=4,1,IF(MONTH(EH$2)=7,1,IF(MONTH(EH$2)=10,1,0)))),DD_Frequency="Annually",IF(MONTH(EH$2)=1,1,0))*DD_Payment))))</f>
        <v/>
      </c>
      <c r="EJ250" s="3" t="str">
        <f t="shared" ref="EJ250" ca="1" si="12165">IF($B250="","",IF(EH250&gt;EI250,(EH250-EI250/2)*(rate_A*(EJ$1/365)),0))</f>
        <v/>
      </c>
      <c r="EK250" s="3" t="str">
        <f t="shared" ca="1" si="9709"/>
        <v/>
      </c>
      <c r="EL250" s="3" t="str">
        <f t="shared" ref="EL250" ca="1" si="12166">IF($B250="","",DW250*(1+rate_A*EJ$1/365))</f>
        <v/>
      </c>
      <c r="EM250" s="3" t="str">
        <f t="shared" ref="EM250" ca="1" si="12167">IF($B250="","",DX250*(1+rate_A*EJ$1/365))</f>
        <v/>
      </c>
      <c r="EN250" s="3" t="str">
        <f t="shared" ref="EN250" ca="1" si="12168">IF($B250="","",DY250*(1+rate_joint*EJ$1/365))</f>
        <v/>
      </c>
      <c r="EO250" s="5" t="str">
        <f t="shared" ca="1" si="9713"/>
        <v/>
      </c>
      <c r="EP250" s="5" t="str" cm="1">
        <f t="array" aca="1" ref="EP250" ca="1">IF(EO250="","",_xlfn.IFS(EO250&lt;='Hidden inputs'!$C$15,EO250*'Hidden inputs'!$D$15,EO250&lt;='Hidden inputs'!$C$16,'Hidden inputs'!$C$15*'Hidden inputs'!$D$15+(EO250-'Hidden inputs'!$B$16)*'Hidden inputs'!$D$16,EO250&lt;='Hidden inputs'!$C$17,'Hidden inputs'!$C$15*'Hidden inputs'!$D$15+('Hidden inputs'!$C$16-'Hidden inputs'!$B$16)*'Hidden inputs'!$D$16+(EO250-'Hidden inputs'!$B$17)*'Hidden inputs'!$D$17,EO250&gt;'Hidden inputs'!$B$18,'Hidden inputs'!$C$15*'Hidden inputs'!$D$15+('Hidden inputs'!$C$16-'Hidden inputs'!$B$16)*'Hidden inputs'!$D$16+('Hidden inputs'!$C$17-'Hidden inputs'!$B$17)*'Hidden inputs'!$D$17+(EO250-'Hidden inputs'!$B$18)*'Hidden inputs'!$D$18))</f>
        <v/>
      </c>
      <c r="EQ250" s="10" t="str">
        <f t="shared" ca="1" si="9714"/>
        <v/>
      </c>
      <c r="ER250" s="5" t="str">
        <f t="shared" ca="1" si="9624"/>
        <v/>
      </c>
      <c r="ES250" s="5" t="str">
        <f t="shared" ca="1" si="9625"/>
        <v/>
      </c>
      <c r="ET250" s="5" t="str">
        <f ca="1">IF($B250="","",'Hidden inputs'!$D$11*EK250+'Hidden inputs'!$E$11*EL250)</f>
        <v/>
      </c>
      <c r="EU250" s="11" t="str">
        <f t="shared" ca="1" si="9534"/>
        <v/>
      </c>
      <c r="EV250" s="9" t="str">
        <f t="shared" ca="1" si="9626"/>
        <v/>
      </c>
      <c r="EW250" s="3" t="str">
        <f t="shared" ca="1" si="9627"/>
        <v/>
      </c>
      <c r="EX250" s="5" t="str" cm="1">
        <f t="array" aca="1" ref="EX250" ca="1">IF($B250="","",IF(EW250=0,0,IF(DD_Payment="",0,IF(EW250&lt;_xlfn.IFS(DD_Frequency="Monthly",1,DD_Frequency="Quarterly",IF(MONTH(EW$2)=1,1,IF(MONTH(EW$2)=4,1,IF(MONTH(EW$2)=7,1,IF(MONTH(EW$2)=10,1,0)))),DD_Frequency="Annually",IF(MONTH(EW$2)=1,1,0))*DD_Payment,EW250,_xlfn.IFS(DD_Frequency="Monthly",1,DD_Frequency="Quarterly",IF(MONTH(EW$2)=1,1,IF(MONTH(EW$2)=4,1,IF(MONTH(EW$2)=7,1,IF(MONTH(EW$2)=10,1,0)))),DD_Frequency="Annually",IF(MONTH(EW$2)=1,1,0))*DD_Payment))))</f>
        <v/>
      </c>
      <c r="EY250" s="3" t="str">
        <f t="shared" ref="EY250" ca="1" si="12169">IF($B250="","",IF(EW250&gt;EX250,(EW250-EX250/2)*(rate_A*(EY$1/365)),0))</f>
        <v/>
      </c>
      <c r="EZ250" s="3" t="str">
        <f t="shared" ca="1" si="9716"/>
        <v/>
      </c>
      <c r="FA250" s="3" t="str">
        <f t="shared" ref="FA250" ca="1" si="12170">IF($B250="","",EL250*(1+rate_A*EY$1/365))</f>
        <v/>
      </c>
      <c r="FB250" s="3" t="str">
        <f t="shared" ref="FB250" ca="1" si="12171">IF($B250="","",EM250*(1+rate_A*EY$1/365))</f>
        <v/>
      </c>
      <c r="FC250" s="3" t="str">
        <f t="shared" ref="FC250" ca="1" si="12172">IF($B250="","",EN250*(1+rate_joint*EY$1/365))</f>
        <v/>
      </c>
      <c r="FD250" s="5" t="str">
        <f t="shared" ca="1" si="9720"/>
        <v/>
      </c>
      <c r="FE250" s="5" t="str" cm="1">
        <f t="array" aca="1" ref="FE250" ca="1">IF(FD250="","",_xlfn.IFS(FD250&lt;='Hidden inputs'!$C$15,FD250*'Hidden inputs'!$D$15,FD250&lt;='Hidden inputs'!$C$16,'Hidden inputs'!$C$15*'Hidden inputs'!$D$15+(FD250-'Hidden inputs'!$B$16)*'Hidden inputs'!$D$16,FD250&lt;='Hidden inputs'!$C$17,'Hidden inputs'!$C$15*'Hidden inputs'!$D$15+('Hidden inputs'!$C$16-'Hidden inputs'!$B$16)*'Hidden inputs'!$D$16+(FD250-'Hidden inputs'!$B$17)*'Hidden inputs'!$D$17,FD250&gt;'Hidden inputs'!$B$18,'Hidden inputs'!$C$15*'Hidden inputs'!$D$15+('Hidden inputs'!$C$16-'Hidden inputs'!$B$16)*'Hidden inputs'!$D$16+('Hidden inputs'!$C$17-'Hidden inputs'!$B$17)*'Hidden inputs'!$D$17+(FD250-'Hidden inputs'!$B$18)*'Hidden inputs'!$D$18))</f>
        <v/>
      </c>
      <c r="FF250" s="10" t="str">
        <f t="shared" ca="1" si="9721"/>
        <v/>
      </c>
      <c r="FG250" s="5" t="str">
        <f t="shared" ca="1" si="9632"/>
        <v/>
      </c>
      <c r="FH250" s="5" t="str">
        <f t="shared" ca="1" si="9633"/>
        <v/>
      </c>
      <c r="FI250" s="5" t="str">
        <f ca="1">IF($B250="","",'Hidden inputs'!$D$11*EZ250+'Hidden inputs'!$E$11*FA250)</f>
        <v/>
      </c>
      <c r="FJ250" s="11" t="str">
        <f t="shared" ca="1" si="9539"/>
        <v/>
      </c>
      <c r="FK250" s="9" t="str">
        <f t="shared" ca="1" si="9634"/>
        <v/>
      </c>
      <c r="FL250" s="3" t="str">
        <f t="shared" ca="1" si="9635"/>
        <v/>
      </c>
      <c r="FM250" s="5" t="str" cm="1">
        <f t="array" aca="1" ref="FM250" ca="1">IF($B250="","",IF(FL250=0,0,IF(DD_Payment="",0,IF(FL250&lt;_xlfn.IFS(DD_Frequency="Monthly",1,DD_Frequency="Quarterly",IF(MONTH(FL$2)=1,1,IF(MONTH(FL$2)=4,1,IF(MONTH(FL$2)=7,1,IF(MONTH(FL$2)=10,1,0)))),DD_Frequency="Annually",IF(MONTH(FL$2)=1,1,0))*DD_Payment,FL250,_xlfn.IFS(DD_Frequency="Monthly",1,DD_Frequency="Quarterly",IF(MONTH(FL$2)=1,1,IF(MONTH(FL$2)=4,1,IF(MONTH(FL$2)=7,1,IF(MONTH(FL$2)=10,1,0)))),DD_Frequency="Annually",IF(MONTH(FL$2)=1,1,0))*DD_Payment))))</f>
        <v/>
      </c>
      <c r="FN250" s="3" t="str">
        <f t="shared" ref="FN250" ca="1" si="12173">IF($B250="","",IF(FL250&gt;FM250,(FL250-FM250/2)*(rate_A*(FN$1/365)),0))</f>
        <v/>
      </c>
      <c r="FO250" s="3" t="str">
        <f t="shared" ca="1" si="9723"/>
        <v/>
      </c>
      <c r="FP250" s="3" t="str">
        <f t="shared" ref="FP250" ca="1" si="12174">IF($B250="","",FA250*(1+rate_A*FN$1/365))</f>
        <v/>
      </c>
      <c r="FQ250" s="3" t="str">
        <f t="shared" ref="FQ250" ca="1" si="12175">IF($B250="","",FB250*(1+rate_A*FN$1/365))</f>
        <v/>
      </c>
      <c r="FR250" s="3" t="str">
        <f t="shared" ref="FR250" ca="1" si="12176">IF($B250="","",FC250*(1+rate_joint*FN$1/365))</f>
        <v/>
      </c>
      <c r="FS250" s="5" t="str">
        <f t="shared" ca="1" si="9727"/>
        <v/>
      </c>
      <c r="FT250" s="5" t="str" cm="1">
        <f t="array" aca="1" ref="FT250" ca="1">IF(FS250="","",_xlfn.IFS(FS250&lt;='Hidden inputs'!$C$15,FS250*'Hidden inputs'!$D$15,FS250&lt;='Hidden inputs'!$C$16,'Hidden inputs'!$C$15*'Hidden inputs'!$D$15+(FS250-'Hidden inputs'!$B$16)*'Hidden inputs'!$D$16,FS250&lt;='Hidden inputs'!$C$17,'Hidden inputs'!$C$15*'Hidden inputs'!$D$15+('Hidden inputs'!$C$16-'Hidden inputs'!$B$16)*'Hidden inputs'!$D$16+(FS250-'Hidden inputs'!$B$17)*'Hidden inputs'!$D$17,FS250&gt;'Hidden inputs'!$B$18,'Hidden inputs'!$C$15*'Hidden inputs'!$D$15+('Hidden inputs'!$C$16-'Hidden inputs'!$B$16)*'Hidden inputs'!$D$16+('Hidden inputs'!$C$17-'Hidden inputs'!$B$17)*'Hidden inputs'!$D$17+(FS250-'Hidden inputs'!$B$18)*'Hidden inputs'!$D$18))</f>
        <v/>
      </c>
      <c r="FU250" s="10" t="str">
        <f t="shared" ca="1" si="9728"/>
        <v/>
      </c>
      <c r="FV250" s="5" t="str">
        <f t="shared" ca="1" si="9640"/>
        <v/>
      </c>
      <c r="FW250" s="5" t="str">
        <f t="shared" ca="1" si="9641"/>
        <v/>
      </c>
      <c r="FX250" s="5" t="str">
        <f ca="1">IF($B250="","",'Hidden inputs'!$D$11*FO250+'Hidden inputs'!$E$11*FP250)</f>
        <v/>
      </c>
      <c r="FY250" s="11" t="str">
        <f t="shared" ca="1" si="9544"/>
        <v/>
      </c>
      <c r="FZ250" s="9" t="str">
        <f t="shared" ca="1" si="9642"/>
        <v/>
      </c>
      <c r="GA250" s="5" t="str">
        <f t="shared" ca="1" si="9643"/>
        <v/>
      </c>
      <c r="GB250" s="5" t="str">
        <f t="shared" ca="1" si="9644"/>
        <v/>
      </c>
      <c r="GC250" s="5" t="str">
        <f t="shared" ca="1" si="9545"/>
        <v/>
      </c>
      <c r="GD250" s="5" t="str">
        <f t="shared" ca="1" si="9546"/>
        <v/>
      </c>
    </row>
    <row r="251" spans="1:186" x14ac:dyDescent="0.35">
      <c r="A251" s="2"/>
      <c r="B251" s="6" t="str">
        <f t="shared" ca="1" si="9547"/>
        <v/>
      </c>
      <c r="C251" s="5" t="str">
        <f t="shared" ca="1" si="9645"/>
        <v/>
      </c>
      <c r="D251" s="5" t="str" cm="1">
        <f t="array" aca="1" ref="D251" ca="1">IF($B251="","",IF(C251=0,0,IF(DD_Payment="",0,IF(C251&lt;_xlfn.IFS(DD_Frequency="Monthly",1,DD_Frequency="Quarterly",IF(MONTH(C$2)=1,1,IF(MONTH(C$2)=4,1,IF(MONTH(C$2)=7,1,IF(MONTH(C$2)=10,1,0)))),DD_Frequency="Annually",IF(MONTH(C$2)=1,1,0))*DD_Payment,C251,_xlfn.IFS(DD_Frequency="Monthly",1,DD_Frequency="Quarterly",IF(MONTH(C$2)=1,1,IF(MONTH(C$2)=4,1,IF(MONTH(C$2)=7,1,IF(MONTH(C$2)=10,1,0)))),DD_Frequency="Annually",IF(MONTH(C$2)=1,1,0))*DD_Payment))))</f>
        <v/>
      </c>
      <c r="E251" s="5" t="str">
        <f t="shared" ref="E251" ca="1" si="12177">IF(B251="","",IF(C251&gt;D251,(C251-D251/2)*(rate_A*(E$1/365)),0))</f>
        <v/>
      </c>
      <c r="F251" s="5" t="str">
        <f t="shared" ca="1" si="9549"/>
        <v/>
      </c>
      <c r="G251" s="5" t="str">
        <f t="shared" ref="G251" ca="1" si="12178">IF(B251="","",G250*(1+rate_A*E$1/365))</f>
        <v/>
      </c>
      <c r="H251" s="5" t="str">
        <f t="shared" ref="H251" ca="1" si="12179">IF(B251="","",H250*(1+rate_A*E$1/365))</f>
        <v/>
      </c>
      <c r="I251" s="5" t="str">
        <f t="shared" ref="I251" ca="1" si="12180">IF(B251="","",I250*(1+rate_joint*E$1/365))</f>
        <v/>
      </c>
      <c r="J251" s="5" t="str">
        <f t="shared" ca="1" si="9650"/>
        <v/>
      </c>
      <c r="K251" s="5" t="str" cm="1">
        <f t="array" aca="1" ref="K251" ca="1">IF(J251="","",_xlfn.IFS(J251&lt;='Hidden inputs'!$C$15,J251*'Hidden inputs'!$D$15,J251&lt;='Hidden inputs'!$C$16,'Hidden inputs'!$C$15*'Hidden inputs'!$D$15+(J251-'Hidden inputs'!$B$16)*'Hidden inputs'!$D$16,J251&lt;='Hidden inputs'!$C$17,'Hidden inputs'!$C$15*'Hidden inputs'!$D$15+('Hidden inputs'!$C$16-'Hidden inputs'!$B$16)*'Hidden inputs'!$D$16+(J251-'Hidden inputs'!$B$17)*'Hidden inputs'!$D$17,J251&gt;'Hidden inputs'!$B$18,'Hidden inputs'!$C$15*'Hidden inputs'!$D$15+('Hidden inputs'!$C$16-'Hidden inputs'!$B$16)*'Hidden inputs'!$D$16+('Hidden inputs'!$C$17-'Hidden inputs'!$B$17)*'Hidden inputs'!$D$17+(J251-'Hidden inputs'!$B$18)*'Hidden inputs'!$D$18))</f>
        <v/>
      </c>
      <c r="L251" s="11" t="str">
        <f t="shared" ca="1" si="9651"/>
        <v/>
      </c>
      <c r="M251" s="5" t="str">
        <f t="shared" ca="1" si="9553"/>
        <v/>
      </c>
      <c r="N251" s="5" t="str">
        <f t="shared" ca="1" si="9554"/>
        <v/>
      </c>
      <c r="O251" s="5" t="str">
        <f ca="1">IF(B251="","",'Hidden inputs'!$D$11*F251+'Hidden inputs'!$E$11*G251)</f>
        <v/>
      </c>
      <c r="P251" s="11" t="str">
        <f t="shared" ca="1" si="9488"/>
        <v/>
      </c>
      <c r="Q251" s="20" t="str">
        <f t="shared" ca="1" si="9489"/>
        <v/>
      </c>
      <c r="R251" s="3" t="str">
        <f t="shared" ca="1" si="9555"/>
        <v/>
      </c>
      <c r="S251" s="5" t="str" cm="1">
        <f t="array" aca="1" ref="S251" ca="1">IF($B251="","",IF(R251=0,0,IF(DD_Payment="",0,IF(R251&lt;_xlfn.IFS(DD_Frequency="Monthly",1,DD_Frequency="Quarterly",IF(MONTH(R$2)=1,1,IF(MONTH(R$2)=4,1,IF(MONTH(R$2)=7,1,IF(MONTH(R$2)=10,1,0)))),DD_Frequency="Annually",IF(MONTH(R$2)=1,1,0))*DD_Payment,R251,_xlfn.IFS(DD_Frequency="Monthly",1,DD_Frequency="Quarterly",IF(MONTH(R$2)=1,1,IF(MONTH(R$2)=4,1,IF(MONTH(R$2)=7,1,IF(MONTH(R$2)=10,1,0)))),DD_Frequency="Annually",IF(MONTH(R$2)=1,1,0))*DD_Payment))))</f>
        <v/>
      </c>
      <c r="T251" s="3" t="str">
        <f t="shared" ref="T251" ca="1" si="12181">IF(B251="","",IF(R251&gt;S251,(R251-S251/2)*(rate_A*((T$1+A251)/365)),0))</f>
        <v/>
      </c>
      <c r="U251" s="3" t="str">
        <f t="shared" ca="1" si="9557"/>
        <v/>
      </c>
      <c r="V251" s="3" t="str">
        <f t="shared" ref="V251" ca="1" si="12182">IF(B251="","",G251*(1+rate_A*(T$1+A251)/365))</f>
        <v/>
      </c>
      <c r="W251" s="3" t="str">
        <f t="shared" ref="W251" ca="1" si="12183">IF(B251="","",H251*(1+rate_A*(T$1+A251)/365))</f>
        <v/>
      </c>
      <c r="X251" s="3" t="str">
        <f t="shared" ref="X251" ca="1" si="12184">IF(B251="","",I251*(1+rate_joint*(T$1+A251)/365))</f>
        <v/>
      </c>
      <c r="Y251" s="5" t="str">
        <f t="shared" ca="1" si="9656"/>
        <v/>
      </c>
      <c r="Z251" s="5" t="str" cm="1">
        <f t="array" aca="1" ref="Z251" ca="1">IF(Y251="","",_xlfn.IFS(Y251&lt;='Hidden inputs'!$C$15,Y251*'Hidden inputs'!$D$15,Y251&lt;='Hidden inputs'!$C$16,'Hidden inputs'!$C$15*'Hidden inputs'!$D$15+(Y251-'Hidden inputs'!$B$16)*'Hidden inputs'!$D$16,Y251&lt;='Hidden inputs'!$C$17,'Hidden inputs'!$C$15*'Hidden inputs'!$D$15+('Hidden inputs'!$C$16-'Hidden inputs'!$B$16)*'Hidden inputs'!$D$16+(Y251-'Hidden inputs'!$B$17)*'Hidden inputs'!$D$17,Y251&gt;'Hidden inputs'!$B$18,'Hidden inputs'!$C$15*'Hidden inputs'!$D$15+('Hidden inputs'!$C$16-'Hidden inputs'!$B$16)*'Hidden inputs'!$D$16+('Hidden inputs'!$C$17-'Hidden inputs'!$B$17)*'Hidden inputs'!$D$17+(Y251-'Hidden inputs'!$B$18)*'Hidden inputs'!$D$18))</f>
        <v/>
      </c>
      <c r="AA251" s="10" t="str">
        <f t="shared" ca="1" si="9657"/>
        <v/>
      </c>
      <c r="AB251" s="5" t="str">
        <f t="shared" ca="1" si="9561"/>
        <v/>
      </c>
      <c r="AC251" s="5" t="str">
        <f t="shared" ca="1" si="9658"/>
        <v/>
      </c>
      <c r="AD251" s="5" t="str">
        <f ca="1">IF(B251="","",'Hidden inputs'!$D$11*U251+'Hidden inputs'!$E$11*V251)</f>
        <v/>
      </c>
      <c r="AE251" s="11" t="str">
        <f t="shared" ca="1" si="9494"/>
        <v/>
      </c>
      <c r="AF251" s="9" t="str">
        <f t="shared" ca="1" si="9562"/>
        <v/>
      </c>
      <c r="AG251" s="3" t="str">
        <f t="shared" ca="1" si="9563"/>
        <v/>
      </c>
      <c r="AH251" s="5" t="str" cm="1">
        <f t="array" aca="1" ref="AH251" ca="1">IF($B251="","",IF(AG251=0,0,IF(DD_Payment="",0,IF(AG251&lt;_xlfn.IFS(DD_Frequency="Monthly",1,DD_Frequency="Quarterly",IF(MONTH(AG$2)=1,1,IF(MONTH(AG$2)=4,1,IF(MONTH(AG$2)=7,1,IF(MONTH(AG$2)=10,1,0)))),DD_Frequency="Annually",IF(MONTH(AG$2)=1,1,0))*DD_Payment,AG251,_xlfn.IFS(DD_Frequency="Monthly",1,DD_Frequency="Quarterly",IF(MONTH(AG$2)=1,1,IF(MONTH(AG$2)=4,1,IF(MONTH(AG$2)=7,1,IF(MONTH(AG$2)=10,1,0)))),DD_Frequency="Annually",IF(MONTH(AG$2)=1,1,0))*DD_Payment))))</f>
        <v/>
      </c>
      <c r="AI251" s="3" t="str">
        <f t="shared" ref="AI251" ca="1" si="12185">IF($B251="","",IF(AG251&gt;AH251,(AG251-AH251/2)*(rate_A*(AI$1/365)),0))</f>
        <v/>
      </c>
      <c r="AJ251" s="3" t="str">
        <f t="shared" ca="1" si="9660"/>
        <v/>
      </c>
      <c r="AK251" s="3" t="str">
        <f t="shared" ref="AK251" ca="1" si="12186">IF($B251="","",V251*(1+rate_A*AI$1/365))</f>
        <v/>
      </c>
      <c r="AL251" s="3" t="str">
        <f t="shared" ref="AL251" ca="1" si="12187">IF($B251="","",W251*(1+rate_A*AI$1/365))</f>
        <v/>
      </c>
      <c r="AM251" s="3" t="str">
        <f t="shared" ref="AM251" ca="1" si="12188">IF($B251="","",X251*(1+rate_joint*AI$1/365))</f>
        <v/>
      </c>
      <c r="AN251" s="5" t="str">
        <f t="shared" ca="1" si="9664"/>
        <v/>
      </c>
      <c r="AO251" s="5" t="str" cm="1">
        <f t="array" aca="1" ref="AO251" ca="1">IF(AN251="","",_xlfn.IFS(AN251&lt;='Hidden inputs'!$C$15,AN251*'Hidden inputs'!$D$15,AN251&lt;='Hidden inputs'!$C$16,'Hidden inputs'!$C$15*'Hidden inputs'!$D$15+(AN251-'Hidden inputs'!$B$16)*'Hidden inputs'!$D$16,AN251&lt;='Hidden inputs'!$C$17,'Hidden inputs'!$C$15*'Hidden inputs'!$D$15+('Hidden inputs'!$C$16-'Hidden inputs'!$B$16)*'Hidden inputs'!$D$16+(AN251-'Hidden inputs'!$B$17)*'Hidden inputs'!$D$17,AN251&gt;'Hidden inputs'!$B$18,'Hidden inputs'!$C$15*'Hidden inputs'!$D$15+('Hidden inputs'!$C$16-'Hidden inputs'!$B$16)*'Hidden inputs'!$D$16+('Hidden inputs'!$C$17-'Hidden inputs'!$B$17)*'Hidden inputs'!$D$17+(AN251-'Hidden inputs'!$B$18)*'Hidden inputs'!$D$18))</f>
        <v/>
      </c>
      <c r="AP251" s="10" t="str">
        <f t="shared" ca="1" si="9665"/>
        <v/>
      </c>
      <c r="AQ251" s="5" t="str">
        <f t="shared" ca="1" si="9568"/>
        <v/>
      </c>
      <c r="AR251" s="5" t="str">
        <f t="shared" ca="1" si="9569"/>
        <v/>
      </c>
      <c r="AS251" s="5" t="str">
        <f ca="1">IF($B251="","",'Hidden inputs'!$D$11*AJ251+'Hidden inputs'!$E$11*AK251)</f>
        <v/>
      </c>
      <c r="AT251" s="11" t="str">
        <f t="shared" ca="1" si="9499"/>
        <v/>
      </c>
      <c r="AU251" s="9" t="str">
        <f t="shared" ca="1" si="9570"/>
        <v/>
      </c>
      <c r="AV251" s="3" t="str">
        <f t="shared" ca="1" si="9571"/>
        <v/>
      </c>
      <c r="AW251" s="5" t="str" cm="1">
        <f t="array" aca="1" ref="AW251" ca="1">IF($B251="","",IF(AV251=0,0,IF(DD_Payment="",0,IF(AV251&lt;_xlfn.IFS(DD_Frequency="Monthly",1,DD_Frequency="Quarterly",IF(MONTH(AV$2)=1,1,IF(MONTH(AV$2)=4,1,IF(MONTH(AV$2)=7,1,IF(MONTH(AV$2)=10,1,0)))),DD_Frequency="Annually",IF(MONTH(AV$2)=1,1,0))*DD_Payment,AV251,_xlfn.IFS(DD_Frequency="Monthly",1,DD_Frequency="Quarterly",IF(MONTH(AV$2)=1,1,IF(MONTH(AV$2)=4,1,IF(MONTH(AV$2)=7,1,IF(MONTH(AV$2)=10,1,0)))),DD_Frequency="Annually",IF(MONTH(AV$2)=1,1,0))*DD_Payment))))</f>
        <v/>
      </c>
      <c r="AX251" s="3" t="str">
        <f t="shared" ref="AX251" ca="1" si="12189">IF($B251="","",IF(AV251&gt;AW251,(AV251-AW251/2)*(rate_A*(AX$1/365)),0))</f>
        <v/>
      </c>
      <c r="AY251" s="3" t="str">
        <f t="shared" ca="1" si="9667"/>
        <v/>
      </c>
      <c r="AZ251" s="3" t="str">
        <f t="shared" ref="AZ251" ca="1" si="12190">IF($B251="","",AK251*(1+rate_A*AX$1/365))</f>
        <v/>
      </c>
      <c r="BA251" s="3" t="str">
        <f t="shared" ref="BA251" ca="1" si="12191">IF($B251="","",AL251*(1+rate_A*AX$1/365))</f>
        <v/>
      </c>
      <c r="BB251" s="3" t="str">
        <f t="shared" ref="BB251" ca="1" si="12192">IF($B251="","",AM251*(1+rate_joint*AX$1/365))</f>
        <v/>
      </c>
      <c r="BC251" s="5" t="str">
        <f t="shared" ca="1" si="9671"/>
        <v/>
      </c>
      <c r="BD251" s="5" t="str" cm="1">
        <f t="array" aca="1" ref="BD251" ca="1">IF(BC251="","",_xlfn.IFS(BC251&lt;='Hidden inputs'!$C$15,BC251*'Hidden inputs'!$D$15,BC251&lt;='Hidden inputs'!$C$16,'Hidden inputs'!$C$15*'Hidden inputs'!$D$15+(BC251-'Hidden inputs'!$B$16)*'Hidden inputs'!$D$16,BC251&lt;='Hidden inputs'!$C$17,'Hidden inputs'!$C$15*'Hidden inputs'!$D$15+('Hidden inputs'!$C$16-'Hidden inputs'!$B$16)*'Hidden inputs'!$D$16+(BC251-'Hidden inputs'!$B$17)*'Hidden inputs'!$D$17,BC251&gt;'Hidden inputs'!$B$18,'Hidden inputs'!$C$15*'Hidden inputs'!$D$15+('Hidden inputs'!$C$16-'Hidden inputs'!$B$16)*'Hidden inputs'!$D$16+('Hidden inputs'!$C$17-'Hidden inputs'!$B$17)*'Hidden inputs'!$D$17+(BC251-'Hidden inputs'!$B$18)*'Hidden inputs'!$D$18))</f>
        <v/>
      </c>
      <c r="BE251" s="10" t="str">
        <f t="shared" ca="1" si="9672"/>
        <v/>
      </c>
      <c r="BF251" s="5" t="str">
        <f t="shared" ca="1" si="9576"/>
        <v/>
      </c>
      <c r="BG251" s="5" t="str">
        <f t="shared" ca="1" si="9577"/>
        <v/>
      </c>
      <c r="BH251" s="5" t="str">
        <f ca="1">IF($B251="","",'Hidden inputs'!$D$11*AY251+'Hidden inputs'!$E$11*AZ251)</f>
        <v/>
      </c>
      <c r="BI251" s="11" t="str">
        <f t="shared" ca="1" si="9504"/>
        <v/>
      </c>
      <c r="BJ251" s="9" t="str">
        <f t="shared" ca="1" si="9578"/>
        <v/>
      </c>
      <c r="BK251" s="3" t="str">
        <f t="shared" ca="1" si="9579"/>
        <v/>
      </c>
      <c r="BL251" s="5" t="str" cm="1">
        <f t="array" aca="1" ref="BL251" ca="1">IF($B251="","",IF(BK251=0,0,IF(DD_Payment="",0,IF(BK251&lt;_xlfn.IFS(DD_Frequency="Monthly",1,DD_Frequency="Quarterly",IF(MONTH(BK$2)=1,1,IF(MONTH(BK$2)=4,1,IF(MONTH(BK$2)=7,1,IF(MONTH(BK$2)=10,1,0)))),DD_Frequency="Annually",IF(MONTH(BK$2)=1,1,0))*DD_Payment,BK251,_xlfn.IFS(DD_Frequency="Monthly",1,DD_Frequency="Quarterly",IF(MONTH(BK$2)=1,1,IF(MONTH(BK$2)=4,1,IF(MONTH(BK$2)=7,1,IF(MONTH(BK$2)=10,1,0)))),DD_Frequency="Annually",IF(MONTH(BK$2)=1,1,0))*DD_Payment))))</f>
        <v/>
      </c>
      <c r="BM251" s="3" t="str">
        <f t="shared" ref="BM251" ca="1" si="12193">IF($B251="","",IF(BK251&gt;BL251,(BK251-BL251/2)*(rate_A*(BM$1/365)),0))</f>
        <v/>
      </c>
      <c r="BN251" s="3" t="str">
        <f t="shared" ca="1" si="9674"/>
        <v/>
      </c>
      <c r="BO251" s="3" t="str">
        <f t="shared" ref="BO251" ca="1" si="12194">IF($B251="","",AZ251*(1+rate_A*BM$1/365))</f>
        <v/>
      </c>
      <c r="BP251" s="3" t="str">
        <f t="shared" ref="BP251" ca="1" si="12195">IF($B251="","",BA251*(1+rate_A*BM$1/365))</f>
        <v/>
      </c>
      <c r="BQ251" s="3" t="str">
        <f t="shared" ref="BQ251" ca="1" si="12196">IF($B251="","",BB251*(1+rate_joint*BM$1/365))</f>
        <v/>
      </c>
      <c r="BR251" s="5" t="str">
        <f t="shared" ca="1" si="9678"/>
        <v/>
      </c>
      <c r="BS251" s="5" t="str" cm="1">
        <f t="array" aca="1" ref="BS251" ca="1">IF(BR251="","",_xlfn.IFS(BR251&lt;='Hidden inputs'!$C$15,BR251*'Hidden inputs'!$D$15,BR251&lt;='Hidden inputs'!$C$16,'Hidden inputs'!$C$15*'Hidden inputs'!$D$15+(BR251-'Hidden inputs'!$B$16)*'Hidden inputs'!$D$16,BR251&lt;='Hidden inputs'!$C$17,'Hidden inputs'!$C$15*'Hidden inputs'!$D$15+('Hidden inputs'!$C$16-'Hidden inputs'!$B$16)*'Hidden inputs'!$D$16+(BR251-'Hidden inputs'!$B$17)*'Hidden inputs'!$D$17,BR251&gt;'Hidden inputs'!$B$18,'Hidden inputs'!$C$15*'Hidden inputs'!$D$15+('Hidden inputs'!$C$16-'Hidden inputs'!$B$16)*'Hidden inputs'!$D$16+('Hidden inputs'!$C$17-'Hidden inputs'!$B$17)*'Hidden inputs'!$D$17+(BR251-'Hidden inputs'!$B$18)*'Hidden inputs'!$D$18))</f>
        <v/>
      </c>
      <c r="BT251" s="10" t="str">
        <f t="shared" ca="1" si="9679"/>
        <v/>
      </c>
      <c r="BU251" s="5" t="str">
        <f t="shared" ca="1" si="9584"/>
        <v/>
      </c>
      <c r="BV251" s="5" t="str">
        <f t="shared" ca="1" si="9585"/>
        <v/>
      </c>
      <c r="BW251" s="5" t="str">
        <f ca="1">IF($B251="","",'Hidden inputs'!$D$11*BN251+'Hidden inputs'!$E$11*BO251)</f>
        <v/>
      </c>
      <c r="BX251" s="11" t="str">
        <f t="shared" ca="1" si="9509"/>
        <v/>
      </c>
      <c r="BY251" s="9" t="str">
        <f t="shared" ca="1" si="9586"/>
        <v/>
      </c>
      <c r="BZ251" s="3" t="str">
        <f t="shared" ca="1" si="9587"/>
        <v/>
      </c>
      <c r="CA251" s="5" t="str" cm="1">
        <f t="array" aca="1" ref="CA251" ca="1">IF($B251="","",IF(BZ251=0,0,IF(DD_Payment="",0,IF(BZ251&lt;_xlfn.IFS(DD_Frequency="Monthly",1,DD_Frequency="Quarterly",IF(MONTH(BZ$2)=1,1,IF(MONTH(BZ$2)=4,1,IF(MONTH(BZ$2)=7,1,IF(MONTH(BZ$2)=10,1,0)))),DD_Frequency="Annually",IF(MONTH(BZ$2)=1,1,0))*DD_Payment,BZ251,_xlfn.IFS(DD_Frequency="Monthly",1,DD_Frequency="Quarterly",IF(MONTH(BZ$2)=1,1,IF(MONTH(BZ$2)=4,1,IF(MONTH(BZ$2)=7,1,IF(MONTH(BZ$2)=10,1,0)))),DD_Frequency="Annually",IF(MONTH(BZ$2)=1,1,0))*DD_Payment))))</f>
        <v/>
      </c>
      <c r="CB251" s="3" t="str">
        <f t="shared" ref="CB251" ca="1" si="12197">IF($B251="","",IF(BZ251&gt;CA251,(BZ251-CA251/2)*(rate_A*(CB$1/365)),0))</f>
        <v/>
      </c>
      <c r="CC251" s="3" t="str">
        <f t="shared" ca="1" si="9681"/>
        <v/>
      </c>
      <c r="CD251" s="3" t="str">
        <f t="shared" ref="CD251" ca="1" si="12198">IF($B251="","",BO251*(1+rate_A*CB$1/365))</f>
        <v/>
      </c>
      <c r="CE251" s="3" t="str">
        <f t="shared" ref="CE251" ca="1" si="12199">IF($B251="","",BP251*(1+rate_A*CB$1/365))</f>
        <v/>
      </c>
      <c r="CF251" s="3" t="str">
        <f t="shared" ref="CF251" ca="1" si="12200">IF($B251="","",BQ251*(1+rate_joint*CB$1/365))</f>
        <v/>
      </c>
      <c r="CG251" s="5" t="str">
        <f t="shared" ca="1" si="9685"/>
        <v/>
      </c>
      <c r="CH251" s="5" t="str" cm="1">
        <f t="array" aca="1" ref="CH251" ca="1">IF(CG251="","",_xlfn.IFS(CG251&lt;='Hidden inputs'!$C$15,CG251*'Hidden inputs'!$D$15,CG251&lt;='Hidden inputs'!$C$16,'Hidden inputs'!$C$15*'Hidden inputs'!$D$15+(CG251-'Hidden inputs'!$B$16)*'Hidden inputs'!$D$16,CG251&lt;='Hidden inputs'!$C$17,'Hidden inputs'!$C$15*'Hidden inputs'!$D$15+('Hidden inputs'!$C$16-'Hidden inputs'!$B$16)*'Hidden inputs'!$D$16+(CG251-'Hidden inputs'!$B$17)*'Hidden inputs'!$D$17,CG251&gt;'Hidden inputs'!$B$18,'Hidden inputs'!$C$15*'Hidden inputs'!$D$15+('Hidden inputs'!$C$16-'Hidden inputs'!$B$16)*'Hidden inputs'!$D$16+('Hidden inputs'!$C$17-'Hidden inputs'!$B$17)*'Hidden inputs'!$D$17+(CG251-'Hidden inputs'!$B$18)*'Hidden inputs'!$D$18))</f>
        <v/>
      </c>
      <c r="CI251" s="10" t="str">
        <f t="shared" ca="1" si="9686"/>
        <v/>
      </c>
      <c r="CJ251" s="5" t="str">
        <f t="shared" ca="1" si="9592"/>
        <v/>
      </c>
      <c r="CK251" s="5" t="str">
        <f t="shared" ca="1" si="9593"/>
        <v/>
      </c>
      <c r="CL251" s="5" t="str">
        <f ca="1">IF($B251="","",'Hidden inputs'!$D$11*CC251+'Hidden inputs'!$E$11*CD251)</f>
        <v/>
      </c>
      <c r="CM251" s="11" t="str">
        <f t="shared" ca="1" si="9514"/>
        <v/>
      </c>
      <c r="CN251" s="9" t="str">
        <f t="shared" ca="1" si="9594"/>
        <v/>
      </c>
      <c r="CO251" s="3" t="str">
        <f t="shared" ca="1" si="9595"/>
        <v/>
      </c>
      <c r="CP251" s="5" t="str" cm="1">
        <f t="array" aca="1" ref="CP251" ca="1">IF($B251="","",IF(CO251=0,0,IF(DD_Payment="",0,IF(CO251&lt;_xlfn.IFS(DD_Frequency="Monthly",1,DD_Frequency="Quarterly",IF(MONTH(CO$2)=1,1,IF(MONTH(CO$2)=4,1,IF(MONTH(CO$2)=7,1,IF(MONTH(CO$2)=10,1,0)))),DD_Frequency="Annually",IF(MONTH(CO$2)=1,1,0))*DD_Payment,CO251,_xlfn.IFS(DD_Frequency="Monthly",1,DD_Frequency="Quarterly",IF(MONTH(CO$2)=1,1,IF(MONTH(CO$2)=4,1,IF(MONTH(CO$2)=7,1,IF(MONTH(CO$2)=10,1,0)))),DD_Frequency="Annually",IF(MONTH(CO$2)=1,1,0))*DD_Payment))))</f>
        <v/>
      </c>
      <c r="CQ251" s="3" t="str">
        <f t="shared" ref="CQ251" ca="1" si="12201">IF($B251="","",IF(CO251&gt;CP251,(CO251-CP251/2)*(rate_A*(CQ$1/365)),0))</f>
        <v/>
      </c>
      <c r="CR251" s="3" t="str">
        <f t="shared" ca="1" si="9688"/>
        <v/>
      </c>
      <c r="CS251" s="3" t="str">
        <f t="shared" ref="CS251" ca="1" si="12202">IF($B251="","",CD251*(1+rate_A*CQ$1/365))</f>
        <v/>
      </c>
      <c r="CT251" s="3" t="str">
        <f t="shared" ref="CT251" ca="1" si="12203">IF($B251="","",CE251*(1+rate_A*CQ$1/365))</f>
        <v/>
      </c>
      <c r="CU251" s="3" t="str">
        <f t="shared" ref="CU251" ca="1" si="12204">IF($B251="","",CF251*(1+rate_joint*CQ$1/365))</f>
        <v/>
      </c>
      <c r="CV251" s="5" t="str">
        <f t="shared" ca="1" si="9692"/>
        <v/>
      </c>
      <c r="CW251" s="5" t="str" cm="1">
        <f t="array" aca="1" ref="CW251" ca="1">IF(CV251="","",_xlfn.IFS(CV251&lt;='Hidden inputs'!$C$15,CV251*'Hidden inputs'!$D$15,CV251&lt;='Hidden inputs'!$C$16,'Hidden inputs'!$C$15*'Hidden inputs'!$D$15+(CV251-'Hidden inputs'!$B$16)*'Hidden inputs'!$D$16,CV251&lt;='Hidden inputs'!$C$17,'Hidden inputs'!$C$15*'Hidden inputs'!$D$15+('Hidden inputs'!$C$16-'Hidden inputs'!$B$16)*'Hidden inputs'!$D$16+(CV251-'Hidden inputs'!$B$17)*'Hidden inputs'!$D$17,CV251&gt;'Hidden inputs'!$B$18,'Hidden inputs'!$C$15*'Hidden inputs'!$D$15+('Hidden inputs'!$C$16-'Hidden inputs'!$B$16)*'Hidden inputs'!$D$16+('Hidden inputs'!$C$17-'Hidden inputs'!$B$17)*'Hidden inputs'!$D$17+(CV251-'Hidden inputs'!$B$18)*'Hidden inputs'!$D$18))</f>
        <v/>
      </c>
      <c r="CX251" s="10" t="str">
        <f t="shared" ca="1" si="9693"/>
        <v/>
      </c>
      <c r="CY251" s="5" t="str">
        <f t="shared" ca="1" si="9600"/>
        <v/>
      </c>
      <c r="CZ251" s="5" t="str">
        <f t="shared" ca="1" si="9601"/>
        <v/>
      </c>
      <c r="DA251" s="5" t="str">
        <f ca="1">IF($B251="","",'Hidden inputs'!$D$11*CR251+'Hidden inputs'!$E$11*CS251)</f>
        <v/>
      </c>
      <c r="DB251" s="11" t="str">
        <f t="shared" ca="1" si="9519"/>
        <v/>
      </c>
      <c r="DC251" s="9" t="str">
        <f t="shared" ca="1" si="9602"/>
        <v/>
      </c>
      <c r="DD251" s="3" t="str">
        <f t="shared" ca="1" si="9603"/>
        <v/>
      </c>
      <c r="DE251" s="5" t="str" cm="1">
        <f t="array" aca="1" ref="DE251" ca="1">IF($B251="","",IF(DD251=0,0,IF(DD_Payment="",0,IF(DD251&lt;_xlfn.IFS(DD_Frequency="Monthly",1,DD_Frequency="Quarterly",IF(MONTH(DD$2)=1,1,IF(MONTH(DD$2)=4,1,IF(MONTH(DD$2)=7,1,IF(MONTH(DD$2)=10,1,0)))),DD_Frequency="Annually",IF(MONTH(DD$2)=1,1,0))*DD_Payment,DD251,_xlfn.IFS(DD_Frequency="Monthly",1,DD_Frequency="Quarterly",IF(MONTH(DD$2)=1,1,IF(MONTH(DD$2)=4,1,IF(MONTH(DD$2)=7,1,IF(MONTH(DD$2)=10,1,0)))),DD_Frequency="Annually",IF(MONTH(DD$2)=1,1,0))*DD_Payment))))</f>
        <v/>
      </c>
      <c r="DF251" s="3" t="str">
        <f t="shared" ref="DF251" ca="1" si="12205">IF($B251="","",IF(DD251&gt;DE251,(DD251-DE251/2)*(rate_A*(DF$1/365)),0))</f>
        <v/>
      </c>
      <c r="DG251" s="3" t="str">
        <f t="shared" ca="1" si="9695"/>
        <v/>
      </c>
      <c r="DH251" s="3" t="str">
        <f t="shared" ref="DH251" ca="1" si="12206">IF($B251="","",CS251*(1+rate_A*DF$1/365))</f>
        <v/>
      </c>
      <c r="DI251" s="3" t="str">
        <f t="shared" ref="DI251" ca="1" si="12207">IF($B251="","",CT251*(1+rate_A*DF$1/365))</f>
        <v/>
      </c>
      <c r="DJ251" s="3" t="str">
        <f t="shared" ref="DJ251" ca="1" si="12208">IF($B251="","",CU251*(1+rate_joint*DF$1/365))</f>
        <v/>
      </c>
      <c r="DK251" s="5" t="str">
        <f t="shared" ca="1" si="9699"/>
        <v/>
      </c>
      <c r="DL251" s="5" t="str" cm="1">
        <f t="array" aca="1" ref="DL251" ca="1">IF(DK251="","",_xlfn.IFS(DK251&lt;='Hidden inputs'!$C$15,DK251*'Hidden inputs'!$D$15,DK251&lt;='Hidden inputs'!$C$16,'Hidden inputs'!$C$15*'Hidden inputs'!$D$15+(DK251-'Hidden inputs'!$B$16)*'Hidden inputs'!$D$16,DK251&lt;='Hidden inputs'!$C$17,'Hidden inputs'!$C$15*'Hidden inputs'!$D$15+('Hidden inputs'!$C$16-'Hidden inputs'!$B$16)*'Hidden inputs'!$D$16+(DK251-'Hidden inputs'!$B$17)*'Hidden inputs'!$D$17,DK251&gt;'Hidden inputs'!$B$18,'Hidden inputs'!$C$15*'Hidden inputs'!$D$15+('Hidden inputs'!$C$16-'Hidden inputs'!$B$16)*'Hidden inputs'!$D$16+('Hidden inputs'!$C$17-'Hidden inputs'!$B$17)*'Hidden inputs'!$D$17+(DK251-'Hidden inputs'!$B$18)*'Hidden inputs'!$D$18))</f>
        <v/>
      </c>
      <c r="DM251" s="10" t="str">
        <f t="shared" ca="1" si="9700"/>
        <v/>
      </c>
      <c r="DN251" s="5" t="str">
        <f t="shared" ca="1" si="9608"/>
        <v/>
      </c>
      <c r="DO251" s="5" t="str">
        <f t="shared" ca="1" si="9609"/>
        <v/>
      </c>
      <c r="DP251" s="5" t="str">
        <f ca="1">IF($B251="","",'Hidden inputs'!$D$11*DG251+'Hidden inputs'!$E$11*DH251)</f>
        <v/>
      </c>
      <c r="DQ251" s="11" t="str">
        <f t="shared" ca="1" si="9524"/>
        <v/>
      </c>
      <c r="DR251" s="9" t="str">
        <f t="shared" ca="1" si="9610"/>
        <v/>
      </c>
      <c r="DS251" s="3" t="str">
        <f t="shared" ca="1" si="9611"/>
        <v/>
      </c>
      <c r="DT251" s="5" t="str" cm="1">
        <f t="array" aca="1" ref="DT251" ca="1">IF($B251="","",IF(DS251=0,0,IF(DD_Payment="",0,IF(DS251&lt;_xlfn.IFS(DD_Frequency="Monthly",1,DD_Frequency="Quarterly",IF(MONTH(DS$2)=1,1,IF(MONTH(DS$2)=4,1,IF(MONTH(DS$2)=7,1,IF(MONTH(DS$2)=10,1,0)))),DD_Frequency="Annually",IF(MONTH(DS$2)=1,1,0))*DD_Payment,DS251,_xlfn.IFS(DD_Frequency="Monthly",1,DD_Frequency="Quarterly",IF(MONTH(DS$2)=1,1,IF(MONTH(DS$2)=4,1,IF(MONTH(DS$2)=7,1,IF(MONTH(DS$2)=10,1,0)))),DD_Frequency="Annually",IF(MONTH(DS$2)=1,1,0))*DD_Payment))))</f>
        <v/>
      </c>
      <c r="DU251" s="3" t="str">
        <f t="shared" ref="DU251" ca="1" si="12209">IF($B251="","",IF(DS251&gt;DT251,(DS251-DT251/2)*(rate_A*(DU$1/365)),0))</f>
        <v/>
      </c>
      <c r="DV251" s="3" t="str">
        <f t="shared" ca="1" si="9702"/>
        <v/>
      </c>
      <c r="DW251" s="3" t="str">
        <f t="shared" ref="DW251" ca="1" si="12210">IF($B251="","",DH251*(1+rate_A*DU$1/365))</f>
        <v/>
      </c>
      <c r="DX251" s="3" t="str">
        <f t="shared" ref="DX251" ca="1" si="12211">IF($B251="","",DI251*(1+rate_A*DU$1/365))</f>
        <v/>
      </c>
      <c r="DY251" s="3" t="str">
        <f t="shared" ref="DY251" ca="1" si="12212">IF($B251="","",DJ251*(1+rate_joint*DU$1/365))</f>
        <v/>
      </c>
      <c r="DZ251" s="5" t="str">
        <f t="shared" ca="1" si="9706"/>
        <v/>
      </c>
      <c r="EA251" s="5" t="str" cm="1">
        <f t="array" aca="1" ref="EA251" ca="1">IF(DZ251="","",_xlfn.IFS(DZ251&lt;='Hidden inputs'!$C$15,DZ251*'Hidden inputs'!$D$15,DZ251&lt;='Hidden inputs'!$C$16,'Hidden inputs'!$C$15*'Hidden inputs'!$D$15+(DZ251-'Hidden inputs'!$B$16)*'Hidden inputs'!$D$16,DZ251&lt;='Hidden inputs'!$C$17,'Hidden inputs'!$C$15*'Hidden inputs'!$D$15+('Hidden inputs'!$C$16-'Hidden inputs'!$B$16)*'Hidden inputs'!$D$16+(DZ251-'Hidden inputs'!$B$17)*'Hidden inputs'!$D$17,DZ251&gt;'Hidden inputs'!$B$18,'Hidden inputs'!$C$15*'Hidden inputs'!$D$15+('Hidden inputs'!$C$16-'Hidden inputs'!$B$16)*'Hidden inputs'!$D$16+('Hidden inputs'!$C$17-'Hidden inputs'!$B$17)*'Hidden inputs'!$D$17+(DZ251-'Hidden inputs'!$B$18)*'Hidden inputs'!$D$18))</f>
        <v/>
      </c>
      <c r="EB251" s="10" t="str">
        <f t="shared" ca="1" si="9707"/>
        <v/>
      </c>
      <c r="EC251" s="5" t="str">
        <f t="shared" ca="1" si="9616"/>
        <v/>
      </c>
      <c r="ED251" s="5" t="str">
        <f t="shared" ca="1" si="9617"/>
        <v/>
      </c>
      <c r="EE251" s="5" t="str">
        <f ca="1">IF($B251="","",'Hidden inputs'!$D$11*DV251+'Hidden inputs'!$E$11*DW251)</f>
        <v/>
      </c>
      <c r="EF251" s="11" t="str">
        <f t="shared" ca="1" si="9529"/>
        <v/>
      </c>
      <c r="EG251" s="9" t="str">
        <f t="shared" ca="1" si="9618"/>
        <v/>
      </c>
      <c r="EH251" s="3" t="str">
        <f t="shared" ca="1" si="9619"/>
        <v/>
      </c>
      <c r="EI251" s="5" t="str" cm="1">
        <f t="array" aca="1" ref="EI251" ca="1">IF($B251="","",IF(EH251=0,0,IF(DD_Payment="",0,IF(EH251&lt;_xlfn.IFS(DD_Frequency="Monthly",1,DD_Frequency="Quarterly",IF(MONTH(EH$2)=1,1,IF(MONTH(EH$2)=4,1,IF(MONTH(EH$2)=7,1,IF(MONTH(EH$2)=10,1,0)))),DD_Frequency="Annually",IF(MONTH(EH$2)=1,1,0))*DD_Payment,EH251,_xlfn.IFS(DD_Frequency="Monthly",1,DD_Frequency="Quarterly",IF(MONTH(EH$2)=1,1,IF(MONTH(EH$2)=4,1,IF(MONTH(EH$2)=7,1,IF(MONTH(EH$2)=10,1,0)))),DD_Frequency="Annually",IF(MONTH(EH$2)=1,1,0))*DD_Payment))))</f>
        <v/>
      </c>
      <c r="EJ251" s="3" t="str">
        <f t="shared" ref="EJ251" ca="1" si="12213">IF($B251="","",IF(EH251&gt;EI251,(EH251-EI251/2)*(rate_A*(EJ$1/365)),0))</f>
        <v/>
      </c>
      <c r="EK251" s="3" t="str">
        <f t="shared" ca="1" si="9709"/>
        <v/>
      </c>
      <c r="EL251" s="3" t="str">
        <f t="shared" ref="EL251" ca="1" si="12214">IF($B251="","",DW251*(1+rate_A*EJ$1/365))</f>
        <v/>
      </c>
      <c r="EM251" s="3" t="str">
        <f t="shared" ref="EM251" ca="1" si="12215">IF($B251="","",DX251*(1+rate_A*EJ$1/365))</f>
        <v/>
      </c>
      <c r="EN251" s="3" t="str">
        <f t="shared" ref="EN251" ca="1" si="12216">IF($B251="","",DY251*(1+rate_joint*EJ$1/365))</f>
        <v/>
      </c>
      <c r="EO251" s="5" t="str">
        <f t="shared" ca="1" si="9713"/>
        <v/>
      </c>
      <c r="EP251" s="5" t="str" cm="1">
        <f t="array" aca="1" ref="EP251" ca="1">IF(EO251="","",_xlfn.IFS(EO251&lt;='Hidden inputs'!$C$15,EO251*'Hidden inputs'!$D$15,EO251&lt;='Hidden inputs'!$C$16,'Hidden inputs'!$C$15*'Hidden inputs'!$D$15+(EO251-'Hidden inputs'!$B$16)*'Hidden inputs'!$D$16,EO251&lt;='Hidden inputs'!$C$17,'Hidden inputs'!$C$15*'Hidden inputs'!$D$15+('Hidden inputs'!$C$16-'Hidden inputs'!$B$16)*'Hidden inputs'!$D$16+(EO251-'Hidden inputs'!$B$17)*'Hidden inputs'!$D$17,EO251&gt;'Hidden inputs'!$B$18,'Hidden inputs'!$C$15*'Hidden inputs'!$D$15+('Hidden inputs'!$C$16-'Hidden inputs'!$B$16)*'Hidden inputs'!$D$16+('Hidden inputs'!$C$17-'Hidden inputs'!$B$17)*'Hidden inputs'!$D$17+(EO251-'Hidden inputs'!$B$18)*'Hidden inputs'!$D$18))</f>
        <v/>
      </c>
      <c r="EQ251" s="10" t="str">
        <f t="shared" ca="1" si="9714"/>
        <v/>
      </c>
      <c r="ER251" s="5" t="str">
        <f t="shared" ca="1" si="9624"/>
        <v/>
      </c>
      <c r="ES251" s="5" t="str">
        <f t="shared" ca="1" si="9625"/>
        <v/>
      </c>
      <c r="ET251" s="5" t="str">
        <f ca="1">IF($B251="","",'Hidden inputs'!$D$11*EK251+'Hidden inputs'!$E$11*EL251)</f>
        <v/>
      </c>
      <c r="EU251" s="11" t="str">
        <f t="shared" ca="1" si="9534"/>
        <v/>
      </c>
      <c r="EV251" s="9" t="str">
        <f t="shared" ca="1" si="9626"/>
        <v/>
      </c>
      <c r="EW251" s="3" t="str">
        <f t="shared" ca="1" si="9627"/>
        <v/>
      </c>
      <c r="EX251" s="5" t="str" cm="1">
        <f t="array" aca="1" ref="EX251" ca="1">IF($B251="","",IF(EW251=0,0,IF(DD_Payment="",0,IF(EW251&lt;_xlfn.IFS(DD_Frequency="Monthly",1,DD_Frequency="Quarterly",IF(MONTH(EW$2)=1,1,IF(MONTH(EW$2)=4,1,IF(MONTH(EW$2)=7,1,IF(MONTH(EW$2)=10,1,0)))),DD_Frequency="Annually",IF(MONTH(EW$2)=1,1,0))*DD_Payment,EW251,_xlfn.IFS(DD_Frequency="Monthly",1,DD_Frequency="Quarterly",IF(MONTH(EW$2)=1,1,IF(MONTH(EW$2)=4,1,IF(MONTH(EW$2)=7,1,IF(MONTH(EW$2)=10,1,0)))),DD_Frequency="Annually",IF(MONTH(EW$2)=1,1,0))*DD_Payment))))</f>
        <v/>
      </c>
      <c r="EY251" s="3" t="str">
        <f t="shared" ref="EY251" ca="1" si="12217">IF($B251="","",IF(EW251&gt;EX251,(EW251-EX251/2)*(rate_A*(EY$1/365)),0))</f>
        <v/>
      </c>
      <c r="EZ251" s="3" t="str">
        <f t="shared" ca="1" si="9716"/>
        <v/>
      </c>
      <c r="FA251" s="3" t="str">
        <f t="shared" ref="FA251" ca="1" si="12218">IF($B251="","",EL251*(1+rate_A*EY$1/365))</f>
        <v/>
      </c>
      <c r="FB251" s="3" t="str">
        <f t="shared" ref="FB251" ca="1" si="12219">IF($B251="","",EM251*(1+rate_A*EY$1/365))</f>
        <v/>
      </c>
      <c r="FC251" s="3" t="str">
        <f t="shared" ref="FC251" ca="1" si="12220">IF($B251="","",EN251*(1+rate_joint*EY$1/365))</f>
        <v/>
      </c>
      <c r="FD251" s="5" t="str">
        <f t="shared" ca="1" si="9720"/>
        <v/>
      </c>
      <c r="FE251" s="5" t="str" cm="1">
        <f t="array" aca="1" ref="FE251" ca="1">IF(FD251="","",_xlfn.IFS(FD251&lt;='Hidden inputs'!$C$15,FD251*'Hidden inputs'!$D$15,FD251&lt;='Hidden inputs'!$C$16,'Hidden inputs'!$C$15*'Hidden inputs'!$D$15+(FD251-'Hidden inputs'!$B$16)*'Hidden inputs'!$D$16,FD251&lt;='Hidden inputs'!$C$17,'Hidden inputs'!$C$15*'Hidden inputs'!$D$15+('Hidden inputs'!$C$16-'Hidden inputs'!$B$16)*'Hidden inputs'!$D$16+(FD251-'Hidden inputs'!$B$17)*'Hidden inputs'!$D$17,FD251&gt;'Hidden inputs'!$B$18,'Hidden inputs'!$C$15*'Hidden inputs'!$D$15+('Hidden inputs'!$C$16-'Hidden inputs'!$B$16)*'Hidden inputs'!$D$16+('Hidden inputs'!$C$17-'Hidden inputs'!$B$17)*'Hidden inputs'!$D$17+(FD251-'Hidden inputs'!$B$18)*'Hidden inputs'!$D$18))</f>
        <v/>
      </c>
      <c r="FF251" s="10" t="str">
        <f t="shared" ca="1" si="9721"/>
        <v/>
      </c>
      <c r="FG251" s="5" t="str">
        <f t="shared" ca="1" si="9632"/>
        <v/>
      </c>
      <c r="FH251" s="5" t="str">
        <f t="shared" ca="1" si="9633"/>
        <v/>
      </c>
      <c r="FI251" s="5" t="str">
        <f ca="1">IF($B251="","",'Hidden inputs'!$D$11*EZ251+'Hidden inputs'!$E$11*FA251)</f>
        <v/>
      </c>
      <c r="FJ251" s="11" t="str">
        <f t="shared" ca="1" si="9539"/>
        <v/>
      </c>
      <c r="FK251" s="9" t="str">
        <f t="shared" ca="1" si="9634"/>
        <v/>
      </c>
      <c r="FL251" s="3" t="str">
        <f t="shared" ca="1" si="9635"/>
        <v/>
      </c>
      <c r="FM251" s="5" t="str" cm="1">
        <f t="array" aca="1" ref="FM251" ca="1">IF($B251="","",IF(FL251=0,0,IF(DD_Payment="",0,IF(FL251&lt;_xlfn.IFS(DD_Frequency="Monthly",1,DD_Frequency="Quarterly",IF(MONTH(FL$2)=1,1,IF(MONTH(FL$2)=4,1,IF(MONTH(FL$2)=7,1,IF(MONTH(FL$2)=10,1,0)))),DD_Frequency="Annually",IF(MONTH(FL$2)=1,1,0))*DD_Payment,FL251,_xlfn.IFS(DD_Frequency="Monthly",1,DD_Frequency="Quarterly",IF(MONTH(FL$2)=1,1,IF(MONTH(FL$2)=4,1,IF(MONTH(FL$2)=7,1,IF(MONTH(FL$2)=10,1,0)))),DD_Frequency="Annually",IF(MONTH(FL$2)=1,1,0))*DD_Payment))))</f>
        <v/>
      </c>
      <c r="FN251" s="3" t="str">
        <f t="shared" ref="FN251" ca="1" si="12221">IF($B251="","",IF(FL251&gt;FM251,(FL251-FM251/2)*(rate_A*(FN$1/365)),0))</f>
        <v/>
      </c>
      <c r="FO251" s="3" t="str">
        <f t="shared" ca="1" si="9723"/>
        <v/>
      </c>
      <c r="FP251" s="3" t="str">
        <f t="shared" ref="FP251" ca="1" si="12222">IF($B251="","",FA251*(1+rate_A*FN$1/365))</f>
        <v/>
      </c>
      <c r="FQ251" s="3" t="str">
        <f t="shared" ref="FQ251" ca="1" si="12223">IF($B251="","",FB251*(1+rate_A*FN$1/365))</f>
        <v/>
      </c>
      <c r="FR251" s="3" t="str">
        <f t="shared" ref="FR251" ca="1" si="12224">IF($B251="","",FC251*(1+rate_joint*FN$1/365))</f>
        <v/>
      </c>
      <c r="FS251" s="5" t="str">
        <f t="shared" ca="1" si="9727"/>
        <v/>
      </c>
      <c r="FT251" s="5" t="str" cm="1">
        <f t="array" aca="1" ref="FT251" ca="1">IF(FS251="","",_xlfn.IFS(FS251&lt;='Hidden inputs'!$C$15,FS251*'Hidden inputs'!$D$15,FS251&lt;='Hidden inputs'!$C$16,'Hidden inputs'!$C$15*'Hidden inputs'!$D$15+(FS251-'Hidden inputs'!$B$16)*'Hidden inputs'!$D$16,FS251&lt;='Hidden inputs'!$C$17,'Hidden inputs'!$C$15*'Hidden inputs'!$D$15+('Hidden inputs'!$C$16-'Hidden inputs'!$B$16)*'Hidden inputs'!$D$16+(FS251-'Hidden inputs'!$B$17)*'Hidden inputs'!$D$17,FS251&gt;'Hidden inputs'!$B$18,'Hidden inputs'!$C$15*'Hidden inputs'!$D$15+('Hidden inputs'!$C$16-'Hidden inputs'!$B$16)*'Hidden inputs'!$D$16+('Hidden inputs'!$C$17-'Hidden inputs'!$B$17)*'Hidden inputs'!$D$17+(FS251-'Hidden inputs'!$B$18)*'Hidden inputs'!$D$18))</f>
        <v/>
      </c>
      <c r="FU251" s="10" t="str">
        <f t="shared" ca="1" si="9728"/>
        <v/>
      </c>
      <c r="FV251" s="5" t="str">
        <f t="shared" ca="1" si="9640"/>
        <v/>
      </c>
      <c r="FW251" s="5" t="str">
        <f t="shared" ca="1" si="9641"/>
        <v/>
      </c>
      <c r="FX251" s="5" t="str">
        <f ca="1">IF($B251="","",'Hidden inputs'!$D$11*FO251+'Hidden inputs'!$E$11*FP251)</f>
        <v/>
      </c>
      <c r="FY251" s="11" t="str">
        <f t="shared" ca="1" si="9544"/>
        <v/>
      </c>
      <c r="FZ251" s="9" t="str">
        <f t="shared" ca="1" si="9642"/>
        <v/>
      </c>
      <c r="GA251" s="5" t="str">
        <f t="shared" ca="1" si="9643"/>
        <v/>
      </c>
      <c r="GB251" s="5" t="str">
        <f t="shared" ca="1" si="9644"/>
        <v/>
      </c>
      <c r="GC251" s="5" t="str">
        <f t="shared" ca="1" si="9545"/>
        <v/>
      </c>
      <c r="GD251" s="5" t="str">
        <f t="shared" ca="1" si="9546"/>
        <v/>
      </c>
    </row>
    <row r="252" spans="1:186" x14ac:dyDescent="0.35">
      <c r="A252" s="2"/>
      <c r="B252" s="6" t="str">
        <f t="shared" ca="1" si="9547"/>
        <v/>
      </c>
      <c r="C252" s="5" t="str">
        <f t="shared" ca="1" si="9645"/>
        <v/>
      </c>
      <c r="D252" s="5" t="str" cm="1">
        <f t="array" aca="1" ref="D252" ca="1">IF($B252="","",IF(C252=0,0,IF(DD_Payment="",0,IF(C252&lt;_xlfn.IFS(DD_Frequency="Monthly",1,DD_Frequency="Quarterly",IF(MONTH(C$2)=1,1,IF(MONTH(C$2)=4,1,IF(MONTH(C$2)=7,1,IF(MONTH(C$2)=10,1,0)))),DD_Frequency="Annually",IF(MONTH(C$2)=1,1,0))*DD_Payment,C252,_xlfn.IFS(DD_Frequency="Monthly",1,DD_Frequency="Quarterly",IF(MONTH(C$2)=1,1,IF(MONTH(C$2)=4,1,IF(MONTH(C$2)=7,1,IF(MONTH(C$2)=10,1,0)))),DD_Frequency="Annually",IF(MONTH(C$2)=1,1,0))*DD_Payment))))</f>
        <v/>
      </c>
      <c r="E252" s="5" t="str">
        <f t="shared" ref="E252" ca="1" si="12225">IF(B252="","",IF(C252&gt;D252,(C252-D252/2)*(rate_A*(E$1/365)),0))</f>
        <v/>
      </c>
      <c r="F252" s="5" t="str">
        <f t="shared" ca="1" si="9549"/>
        <v/>
      </c>
      <c r="G252" s="5" t="str">
        <f t="shared" ref="G252" ca="1" si="12226">IF(B252="","",G251*(1+rate_A*E$1/365))</f>
        <v/>
      </c>
      <c r="H252" s="5" t="str">
        <f t="shared" ref="H252" ca="1" si="12227">IF(B252="","",H251*(1+rate_A*E$1/365))</f>
        <v/>
      </c>
      <c r="I252" s="5" t="str">
        <f t="shared" ref="I252" ca="1" si="12228">IF(B252="","",I251*(1+rate_joint*E$1/365))</f>
        <v/>
      </c>
      <c r="J252" s="5" t="str">
        <f t="shared" ca="1" si="9650"/>
        <v/>
      </c>
      <c r="K252" s="5" t="str" cm="1">
        <f t="array" aca="1" ref="K252" ca="1">IF(J252="","",_xlfn.IFS(J252&lt;='Hidden inputs'!$C$15,J252*'Hidden inputs'!$D$15,J252&lt;='Hidden inputs'!$C$16,'Hidden inputs'!$C$15*'Hidden inputs'!$D$15+(J252-'Hidden inputs'!$B$16)*'Hidden inputs'!$D$16,J252&lt;='Hidden inputs'!$C$17,'Hidden inputs'!$C$15*'Hidden inputs'!$D$15+('Hidden inputs'!$C$16-'Hidden inputs'!$B$16)*'Hidden inputs'!$D$16+(J252-'Hidden inputs'!$B$17)*'Hidden inputs'!$D$17,J252&gt;'Hidden inputs'!$B$18,'Hidden inputs'!$C$15*'Hidden inputs'!$D$15+('Hidden inputs'!$C$16-'Hidden inputs'!$B$16)*'Hidden inputs'!$D$16+('Hidden inputs'!$C$17-'Hidden inputs'!$B$17)*'Hidden inputs'!$D$17+(J252-'Hidden inputs'!$B$18)*'Hidden inputs'!$D$18))</f>
        <v/>
      </c>
      <c r="L252" s="11" t="str">
        <f t="shared" ca="1" si="9651"/>
        <v/>
      </c>
      <c r="M252" s="5" t="str">
        <f t="shared" ca="1" si="9553"/>
        <v/>
      </c>
      <c r="N252" s="5" t="str">
        <f t="shared" ca="1" si="9554"/>
        <v/>
      </c>
      <c r="O252" s="5" t="str">
        <f ca="1">IF(B252="","",'Hidden inputs'!$D$11*F252+'Hidden inputs'!$E$11*G252)</f>
        <v/>
      </c>
      <c r="P252" s="11" t="str">
        <f t="shared" ca="1" si="9488"/>
        <v/>
      </c>
      <c r="Q252" s="20" t="str">
        <f t="shared" ca="1" si="9489"/>
        <v/>
      </c>
      <c r="R252" s="3" t="str">
        <f t="shared" ca="1" si="9555"/>
        <v/>
      </c>
      <c r="S252" s="5" t="str" cm="1">
        <f t="array" aca="1" ref="S252" ca="1">IF($B252="","",IF(R252=0,0,IF(DD_Payment="",0,IF(R252&lt;_xlfn.IFS(DD_Frequency="Monthly",1,DD_Frequency="Quarterly",IF(MONTH(R$2)=1,1,IF(MONTH(R$2)=4,1,IF(MONTH(R$2)=7,1,IF(MONTH(R$2)=10,1,0)))),DD_Frequency="Annually",IF(MONTH(R$2)=1,1,0))*DD_Payment,R252,_xlfn.IFS(DD_Frequency="Monthly",1,DD_Frequency="Quarterly",IF(MONTH(R$2)=1,1,IF(MONTH(R$2)=4,1,IF(MONTH(R$2)=7,1,IF(MONTH(R$2)=10,1,0)))),DD_Frequency="Annually",IF(MONTH(R$2)=1,1,0))*DD_Payment))))</f>
        <v/>
      </c>
      <c r="T252" s="3" t="str">
        <f t="shared" ref="T252" ca="1" si="12229">IF(B252="","",IF(R252&gt;S252,(R252-S252/2)*(rate_A*((T$1+A252)/365)),0))</f>
        <v/>
      </c>
      <c r="U252" s="3" t="str">
        <f t="shared" ca="1" si="9557"/>
        <v/>
      </c>
      <c r="V252" s="3" t="str">
        <f t="shared" ref="V252" ca="1" si="12230">IF(B252="","",G252*(1+rate_A*(T$1+A252)/365))</f>
        <v/>
      </c>
      <c r="W252" s="3" t="str">
        <f t="shared" ref="W252" ca="1" si="12231">IF(B252="","",H252*(1+rate_A*(T$1+A252)/365))</f>
        <v/>
      </c>
      <c r="X252" s="3" t="str">
        <f t="shared" ref="X252" ca="1" si="12232">IF(B252="","",I252*(1+rate_joint*(T$1+A252)/365))</f>
        <v/>
      </c>
      <c r="Y252" s="5" t="str">
        <f t="shared" ca="1" si="9656"/>
        <v/>
      </c>
      <c r="Z252" s="5" t="str" cm="1">
        <f t="array" aca="1" ref="Z252" ca="1">IF(Y252="","",_xlfn.IFS(Y252&lt;='Hidden inputs'!$C$15,Y252*'Hidden inputs'!$D$15,Y252&lt;='Hidden inputs'!$C$16,'Hidden inputs'!$C$15*'Hidden inputs'!$D$15+(Y252-'Hidden inputs'!$B$16)*'Hidden inputs'!$D$16,Y252&lt;='Hidden inputs'!$C$17,'Hidden inputs'!$C$15*'Hidden inputs'!$D$15+('Hidden inputs'!$C$16-'Hidden inputs'!$B$16)*'Hidden inputs'!$D$16+(Y252-'Hidden inputs'!$B$17)*'Hidden inputs'!$D$17,Y252&gt;'Hidden inputs'!$B$18,'Hidden inputs'!$C$15*'Hidden inputs'!$D$15+('Hidden inputs'!$C$16-'Hidden inputs'!$B$16)*'Hidden inputs'!$D$16+('Hidden inputs'!$C$17-'Hidden inputs'!$B$17)*'Hidden inputs'!$D$17+(Y252-'Hidden inputs'!$B$18)*'Hidden inputs'!$D$18))</f>
        <v/>
      </c>
      <c r="AA252" s="10" t="str">
        <f t="shared" ca="1" si="9657"/>
        <v/>
      </c>
      <c r="AB252" s="5" t="str">
        <f t="shared" ca="1" si="9561"/>
        <v/>
      </c>
      <c r="AC252" s="5" t="str">
        <f t="shared" ca="1" si="9658"/>
        <v/>
      </c>
      <c r="AD252" s="5" t="str">
        <f ca="1">IF(B252="","",'Hidden inputs'!$D$11*U252+'Hidden inputs'!$E$11*V252)</f>
        <v/>
      </c>
      <c r="AE252" s="11" t="str">
        <f t="shared" ca="1" si="9494"/>
        <v/>
      </c>
      <c r="AF252" s="9" t="str">
        <f t="shared" ca="1" si="9562"/>
        <v/>
      </c>
      <c r="AG252" s="3" t="str">
        <f t="shared" ca="1" si="9563"/>
        <v/>
      </c>
      <c r="AH252" s="5" t="str" cm="1">
        <f t="array" aca="1" ref="AH252" ca="1">IF($B252="","",IF(AG252=0,0,IF(DD_Payment="",0,IF(AG252&lt;_xlfn.IFS(DD_Frequency="Monthly",1,DD_Frequency="Quarterly",IF(MONTH(AG$2)=1,1,IF(MONTH(AG$2)=4,1,IF(MONTH(AG$2)=7,1,IF(MONTH(AG$2)=10,1,0)))),DD_Frequency="Annually",IF(MONTH(AG$2)=1,1,0))*DD_Payment,AG252,_xlfn.IFS(DD_Frequency="Monthly",1,DD_Frequency="Quarterly",IF(MONTH(AG$2)=1,1,IF(MONTH(AG$2)=4,1,IF(MONTH(AG$2)=7,1,IF(MONTH(AG$2)=10,1,0)))),DD_Frequency="Annually",IF(MONTH(AG$2)=1,1,0))*DD_Payment))))</f>
        <v/>
      </c>
      <c r="AI252" s="3" t="str">
        <f t="shared" ref="AI252" ca="1" si="12233">IF($B252="","",IF(AG252&gt;AH252,(AG252-AH252/2)*(rate_A*(AI$1/365)),0))</f>
        <v/>
      </c>
      <c r="AJ252" s="3" t="str">
        <f t="shared" ca="1" si="9660"/>
        <v/>
      </c>
      <c r="AK252" s="3" t="str">
        <f t="shared" ref="AK252" ca="1" si="12234">IF($B252="","",V252*(1+rate_A*AI$1/365))</f>
        <v/>
      </c>
      <c r="AL252" s="3" t="str">
        <f t="shared" ref="AL252" ca="1" si="12235">IF($B252="","",W252*(1+rate_A*AI$1/365))</f>
        <v/>
      </c>
      <c r="AM252" s="3" t="str">
        <f t="shared" ref="AM252" ca="1" si="12236">IF($B252="","",X252*(1+rate_joint*AI$1/365))</f>
        <v/>
      </c>
      <c r="AN252" s="5" t="str">
        <f t="shared" ca="1" si="9664"/>
        <v/>
      </c>
      <c r="AO252" s="5" t="str" cm="1">
        <f t="array" aca="1" ref="AO252" ca="1">IF(AN252="","",_xlfn.IFS(AN252&lt;='Hidden inputs'!$C$15,AN252*'Hidden inputs'!$D$15,AN252&lt;='Hidden inputs'!$C$16,'Hidden inputs'!$C$15*'Hidden inputs'!$D$15+(AN252-'Hidden inputs'!$B$16)*'Hidden inputs'!$D$16,AN252&lt;='Hidden inputs'!$C$17,'Hidden inputs'!$C$15*'Hidden inputs'!$D$15+('Hidden inputs'!$C$16-'Hidden inputs'!$B$16)*'Hidden inputs'!$D$16+(AN252-'Hidden inputs'!$B$17)*'Hidden inputs'!$D$17,AN252&gt;'Hidden inputs'!$B$18,'Hidden inputs'!$C$15*'Hidden inputs'!$D$15+('Hidden inputs'!$C$16-'Hidden inputs'!$B$16)*'Hidden inputs'!$D$16+('Hidden inputs'!$C$17-'Hidden inputs'!$B$17)*'Hidden inputs'!$D$17+(AN252-'Hidden inputs'!$B$18)*'Hidden inputs'!$D$18))</f>
        <v/>
      </c>
      <c r="AP252" s="10" t="str">
        <f t="shared" ca="1" si="9665"/>
        <v/>
      </c>
      <c r="AQ252" s="5" t="str">
        <f t="shared" ca="1" si="9568"/>
        <v/>
      </c>
      <c r="AR252" s="5" t="str">
        <f t="shared" ca="1" si="9569"/>
        <v/>
      </c>
      <c r="AS252" s="5" t="str">
        <f ca="1">IF($B252="","",'Hidden inputs'!$D$11*AJ252+'Hidden inputs'!$E$11*AK252)</f>
        <v/>
      </c>
      <c r="AT252" s="11" t="str">
        <f t="shared" ca="1" si="9499"/>
        <v/>
      </c>
      <c r="AU252" s="9" t="str">
        <f t="shared" ca="1" si="9570"/>
        <v/>
      </c>
      <c r="AV252" s="3" t="str">
        <f t="shared" ca="1" si="9571"/>
        <v/>
      </c>
      <c r="AW252" s="5" t="str" cm="1">
        <f t="array" aca="1" ref="AW252" ca="1">IF($B252="","",IF(AV252=0,0,IF(DD_Payment="",0,IF(AV252&lt;_xlfn.IFS(DD_Frequency="Monthly",1,DD_Frequency="Quarterly",IF(MONTH(AV$2)=1,1,IF(MONTH(AV$2)=4,1,IF(MONTH(AV$2)=7,1,IF(MONTH(AV$2)=10,1,0)))),DD_Frequency="Annually",IF(MONTH(AV$2)=1,1,0))*DD_Payment,AV252,_xlfn.IFS(DD_Frequency="Monthly",1,DD_Frequency="Quarterly",IF(MONTH(AV$2)=1,1,IF(MONTH(AV$2)=4,1,IF(MONTH(AV$2)=7,1,IF(MONTH(AV$2)=10,1,0)))),DD_Frequency="Annually",IF(MONTH(AV$2)=1,1,0))*DD_Payment))))</f>
        <v/>
      </c>
      <c r="AX252" s="3" t="str">
        <f t="shared" ref="AX252" ca="1" si="12237">IF($B252="","",IF(AV252&gt;AW252,(AV252-AW252/2)*(rate_A*(AX$1/365)),0))</f>
        <v/>
      </c>
      <c r="AY252" s="3" t="str">
        <f t="shared" ca="1" si="9667"/>
        <v/>
      </c>
      <c r="AZ252" s="3" t="str">
        <f t="shared" ref="AZ252" ca="1" si="12238">IF($B252="","",AK252*(1+rate_A*AX$1/365))</f>
        <v/>
      </c>
      <c r="BA252" s="3" t="str">
        <f t="shared" ref="BA252" ca="1" si="12239">IF($B252="","",AL252*(1+rate_A*AX$1/365))</f>
        <v/>
      </c>
      <c r="BB252" s="3" t="str">
        <f t="shared" ref="BB252" ca="1" si="12240">IF($B252="","",AM252*(1+rate_joint*AX$1/365))</f>
        <v/>
      </c>
      <c r="BC252" s="5" t="str">
        <f t="shared" ca="1" si="9671"/>
        <v/>
      </c>
      <c r="BD252" s="5" t="str" cm="1">
        <f t="array" aca="1" ref="BD252" ca="1">IF(BC252="","",_xlfn.IFS(BC252&lt;='Hidden inputs'!$C$15,BC252*'Hidden inputs'!$D$15,BC252&lt;='Hidden inputs'!$C$16,'Hidden inputs'!$C$15*'Hidden inputs'!$D$15+(BC252-'Hidden inputs'!$B$16)*'Hidden inputs'!$D$16,BC252&lt;='Hidden inputs'!$C$17,'Hidden inputs'!$C$15*'Hidden inputs'!$D$15+('Hidden inputs'!$C$16-'Hidden inputs'!$B$16)*'Hidden inputs'!$D$16+(BC252-'Hidden inputs'!$B$17)*'Hidden inputs'!$D$17,BC252&gt;'Hidden inputs'!$B$18,'Hidden inputs'!$C$15*'Hidden inputs'!$D$15+('Hidden inputs'!$C$16-'Hidden inputs'!$B$16)*'Hidden inputs'!$D$16+('Hidden inputs'!$C$17-'Hidden inputs'!$B$17)*'Hidden inputs'!$D$17+(BC252-'Hidden inputs'!$B$18)*'Hidden inputs'!$D$18))</f>
        <v/>
      </c>
      <c r="BE252" s="10" t="str">
        <f t="shared" ca="1" si="9672"/>
        <v/>
      </c>
      <c r="BF252" s="5" t="str">
        <f t="shared" ca="1" si="9576"/>
        <v/>
      </c>
      <c r="BG252" s="5" t="str">
        <f t="shared" ca="1" si="9577"/>
        <v/>
      </c>
      <c r="BH252" s="5" t="str">
        <f ca="1">IF($B252="","",'Hidden inputs'!$D$11*AY252+'Hidden inputs'!$E$11*AZ252)</f>
        <v/>
      </c>
      <c r="BI252" s="11" t="str">
        <f t="shared" ca="1" si="9504"/>
        <v/>
      </c>
      <c r="BJ252" s="9" t="str">
        <f t="shared" ca="1" si="9578"/>
        <v/>
      </c>
      <c r="BK252" s="3" t="str">
        <f t="shared" ca="1" si="9579"/>
        <v/>
      </c>
      <c r="BL252" s="5" t="str" cm="1">
        <f t="array" aca="1" ref="BL252" ca="1">IF($B252="","",IF(BK252=0,0,IF(DD_Payment="",0,IF(BK252&lt;_xlfn.IFS(DD_Frequency="Monthly",1,DD_Frequency="Quarterly",IF(MONTH(BK$2)=1,1,IF(MONTH(BK$2)=4,1,IF(MONTH(BK$2)=7,1,IF(MONTH(BK$2)=10,1,0)))),DD_Frequency="Annually",IF(MONTH(BK$2)=1,1,0))*DD_Payment,BK252,_xlfn.IFS(DD_Frequency="Monthly",1,DD_Frequency="Quarterly",IF(MONTH(BK$2)=1,1,IF(MONTH(BK$2)=4,1,IF(MONTH(BK$2)=7,1,IF(MONTH(BK$2)=10,1,0)))),DD_Frequency="Annually",IF(MONTH(BK$2)=1,1,0))*DD_Payment))))</f>
        <v/>
      </c>
      <c r="BM252" s="3" t="str">
        <f t="shared" ref="BM252" ca="1" si="12241">IF($B252="","",IF(BK252&gt;BL252,(BK252-BL252/2)*(rate_A*(BM$1/365)),0))</f>
        <v/>
      </c>
      <c r="BN252" s="3" t="str">
        <f t="shared" ca="1" si="9674"/>
        <v/>
      </c>
      <c r="BO252" s="3" t="str">
        <f t="shared" ref="BO252" ca="1" si="12242">IF($B252="","",AZ252*(1+rate_A*BM$1/365))</f>
        <v/>
      </c>
      <c r="BP252" s="3" t="str">
        <f t="shared" ref="BP252" ca="1" si="12243">IF($B252="","",BA252*(1+rate_A*BM$1/365))</f>
        <v/>
      </c>
      <c r="BQ252" s="3" t="str">
        <f t="shared" ref="BQ252" ca="1" si="12244">IF($B252="","",BB252*(1+rate_joint*BM$1/365))</f>
        <v/>
      </c>
      <c r="BR252" s="5" t="str">
        <f t="shared" ca="1" si="9678"/>
        <v/>
      </c>
      <c r="BS252" s="5" t="str" cm="1">
        <f t="array" aca="1" ref="BS252" ca="1">IF(BR252="","",_xlfn.IFS(BR252&lt;='Hidden inputs'!$C$15,BR252*'Hidden inputs'!$D$15,BR252&lt;='Hidden inputs'!$C$16,'Hidden inputs'!$C$15*'Hidden inputs'!$D$15+(BR252-'Hidden inputs'!$B$16)*'Hidden inputs'!$D$16,BR252&lt;='Hidden inputs'!$C$17,'Hidden inputs'!$C$15*'Hidden inputs'!$D$15+('Hidden inputs'!$C$16-'Hidden inputs'!$B$16)*'Hidden inputs'!$D$16+(BR252-'Hidden inputs'!$B$17)*'Hidden inputs'!$D$17,BR252&gt;'Hidden inputs'!$B$18,'Hidden inputs'!$C$15*'Hidden inputs'!$D$15+('Hidden inputs'!$C$16-'Hidden inputs'!$B$16)*'Hidden inputs'!$D$16+('Hidden inputs'!$C$17-'Hidden inputs'!$B$17)*'Hidden inputs'!$D$17+(BR252-'Hidden inputs'!$B$18)*'Hidden inputs'!$D$18))</f>
        <v/>
      </c>
      <c r="BT252" s="10" t="str">
        <f t="shared" ca="1" si="9679"/>
        <v/>
      </c>
      <c r="BU252" s="5" t="str">
        <f t="shared" ca="1" si="9584"/>
        <v/>
      </c>
      <c r="BV252" s="5" t="str">
        <f t="shared" ca="1" si="9585"/>
        <v/>
      </c>
      <c r="BW252" s="5" t="str">
        <f ca="1">IF($B252="","",'Hidden inputs'!$D$11*BN252+'Hidden inputs'!$E$11*BO252)</f>
        <v/>
      </c>
      <c r="BX252" s="11" t="str">
        <f t="shared" ca="1" si="9509"/>
        <v/>
      </c>
      <c r="BY252" s="9" t="str">
        <f t="shared" ca="1" si="9586"/>
        <v/>
      </c>
      <c r="BZ252" s="3" t="str">
        <f t="shared" ca="1" si="9587"/>
        <v/>
      </c>
      <c r="CA252" s="5" t="str" cm="1">
        <f t="array" aca="1" ref="CA252" ca="1">IF($B252="","",IF(BZ252=0,0,IF(DD_Payment="",0,IF(BZ252&lt;_xlfn.IFS(DD_Frequency="Monthly",1,DD_Frequency="Quarterly",IF(MONTH(BZ$2)=1,1,IF(MONTH(BZ$2)=4,1,IF(MONTH(BZ$2)=7,1,IF(MONTH(BZ$2)=10,1,0)))),DD_Frequency="Annually",IF(MONTH(BZ$2)=1,1,0))*DD_Payment,BZ252,_xlfn.IFS(DD_Frequency="Monthly",1,DD_Frequency="Quarterly",IF(MONTH(BZ$2)=1,1,IF(MONTH(BZ$2)=4,1,IF(MONTH(BZ$2)=7,1,IF(MONTH(BZ$2)=10,1,0)))),DD_Frequency="Annually",IF(MONTH(BZ$2)=1,1,0))*DD_Payment))))</f>
        <v/>
      </c>
      <c r="CB252" s="3" t="str">
        <f t="shared" ref="CB252" ca="1" si="12245">IF($B252="","",IF(BZ252&gt;CA252,(BZ252-CA252/2)*(rate_A*(CB$1/365)),0))</f>
        <v/>
      </c>
      <c r="CC252" s="3" t="str">
        <f t="shared" ca="1" si="9681"/>
        <v/>
      </c>
      <c r="CD252" s="3" t="str">
        <f t="shared" ref="CD252" ca="1" si="12246">IF($B252="","",BO252*(1+rate_A*CB$1/365))</f>
        <v/>
      </c>
      <c r="CE252" s="3" t="str">
        <f t="shared" ref="CE252" ca="1" si="12247">IF($B252="","",BP252*(1+rate_A*CB$1/365))</f>
        <v/>
      </c>
      <c r="CF252" s="3" t="str">
        <f t="shared" ref="CF252" ca="1" si="12248">IF($B252="","",BQ252*(1+rate_joint*CB$1/365))</f>
        <v/>
      </c>
      <c r="CG252" s="5" t="str">
        <f t="shared" ca="1" si="9685"/>
        <v/>
      </c>
      <c r="CH252" s="5" t="str" cm="1">
        <f t="array" aca="1" ref="CH252" ca="1">IF(CG252="","",_xlfn.IFS(CG252&lt;='Hidden inputs'!$C$15,CG252*'Hidden inputs'!$D$15,CG252&lt;='Hidden inputs'!$C$16,'Hidden inputs'!$C$15*'Hidden inputs'!$D$15+(CG252-'Hidden inputs'!$B$16)*'Hidden inputs'!$D$16,CG252&lt;='Hidden inputs'!$C$17,'Hidden inputs'!$C$15*'Hidden inputs'!$D$15+('Hidden inputs'!$C$16-'Hidden inputs'!$B$16)*'Hidden inputs'!$D$16+(CG252-'Hidden inputs'!$B$17)*'Hidden inputs'!$D$17,CG252&gt;'Hidden inputs'!$B$18,'Hidden inputs'!$C$15*'Hidden inputs'!$D$15+('Hidden inputs'!$C$16-'Hidden inputs'!$B$16)*'Hidden inputs'!$D$16+('Hidden inputs'!$C$17-'Hidden inputs'!$B$17)*'Hidden inputs'!$D$17+(CG252-'Hidden inputs'!$B$18)*'Hidden inputs'!$D$18))</f>
        <v/>
      </c>
      <c r="CI252" s="10" t="str">
        <f t="shared" ca="1" si="9686"/>
        <v/>
      </c>
      <c r="CJ252" s="5" t="str">
        <f t="shared" ca="1" si="9592"/>
        <v/>
      </c>
      <c r="CK252" s="5" t="str">
        <f t="shared" ca="1" si="9593"/>
        <v/>
      </c>
      <c r="CL252" s="5" t="str">
        <f ca="1">IF($B252="","",'Hidden inputs'!$D$11*CC252+'Hidden inputs'!$E$11*CD252)</f>
        <v/>
      </c>
      <c r="CM252" s="11" t="str">
        <f t="shared" ca="1" si="9514"/>
        <v/>
      </c>
      <c r="CN252" s="9" t="str">
        <f t="shared" ca="1" si="9594"/>
        <v/>
      </c>
      <c r="CO252" s="3" t="str">
        <f t="shared" ca="1" si="9595"/>
        <v/>
      </c>
      <c r="CP252" s="5" t="str" cm="1">
        <f t="array" aca="1" ref="CP252" ca="1">IF($B252="","",IF(CO252=0,0,IF(DD_Payment="",0,IF(CO252&lt;_xlfn.IFS(DD_Frequency="Monthly",1,DD_Frequency="Quarterly",IF(MONTH(CO$2)=1,1,IF(MONTH(CO$2)=4,1,IF(MONTH(CO$2)=7,1,IF(MONTH(CO$2)=10,1,0)))),DD_Frequency="Annually",IF(MONTH(CO$2)=1,1,0))*DD_Payment,CO252,_xlfn.IFS(DD_Frequency="Monthly",1,DD_Frequency="Quarterly",IF(MONTH(CO$2)=1,1,IF(MONTH(CO$2)=4,1,IF(MONTH(CO$2)=7,1,IF(MONTH(CO$2)=10,1,0)))),DD_Frequency="Annually",IF(MONTH(CO$2)=1,1,0))*DD_Payment))))</f>
        <v/>
      </c>
      <c r="CQ252" s="3" t="str">
        <f t="shared" ref="CQ252" ca="1" si="12249">IF($B252="","",IF(CO252&gt;CP252,(CO252-CP252/2)*(rate_A*(CQ$1/365)),0))</f>
        <v/>
      </c>
      <c r="CR252" s="3" t="str">
        <f t="shared" ca="1" si="9688"/>
        <v/>
      </c>
      <c r="CS252" s="3" t="str">
        <f t="shared" ref="CS252" ca="1" si="12250">IF($B252="","",CD252*(1+rate_A*CQ$1/365))</f>
        <v/>
      </c>
      <c r="CT252" s="3" t="str">
        <f t="shared" ref="CT252" ca="1" si="12251">IF($B252="","",CE252*(1+rate_A*CQ$1/365))</f>
        <v/>
      </c>
      <c r="CU252" s="3" t="str">
        <f t="shared" ref="CU252" ca="1" si="12252">IF($B252="","",CF252*(1+rate_joint*CQ$1/365))</f>
        <v/>
      </c>
      <c r="CV252" s="5" t="str">
        <f t="shared" ca="1" si="9692"/>
        <v/>
      </c>
      <c r="CW252" s="5" t="str" cm="1">
        <f t="array" aca="1" ref="CW252" ca="1">IF(CV252="","",_xlfn.IFS(CV252&lt;='Hidden inputs'!$C$15,CV252*'Hidden inputs'!$D$15,CV252&lt;='Hidden inputs'!$C$16,'Hidden inputs'!$C$15*'Hidden inputs'!$D$15+(CV252-'Hidden inputs'!$B$16)*'Hidden inputs'!$D$16,CV252&lt;='Hidden inputs'!$C$17,'Hidden inputs'!$C$15*'Hidden inputs'!$D$15+('Hidden inputs'!$C$16-'Hidden inputs'!$B$16)*'Hidden inputs'!$D$16+(CV252-'Hidden inputs'!$B$17)*'Hidden inputs'!$D$17,CV252&gt;'Hidden inputs'!$B$18,'Hidden inputs'!$C$15*'Hidden inputs'!$D$15+('Hidden inputs'!$C$16-'Hidden inputs'!$B$16)*'Hidden inputs'!$D$16+('Hidden inputs'!$C$17-'Hidden inputs'!$B$17)*'Hidden inputs'!$D$17+(CV252-'Hidden inputs'!$B$18)*'Hidden inputs'!$D$18))</f>
        <v/>
      </c>
      <c r="CX252" s="10" t="str">
        <f t="shared" ca="1" si="9693"/>
        <v/>
      </c>
      <c r="CY252" s="5" t="str">
        <f t="shared" ca="1" si="9600"/>
        <v/>
      </c>
      <c r="CZ252" s="5" t="str">
        <f t="shared" ca="1" si="9601"/>
        <v/>
      </c>
      <c r="DA252" s="5" t="str">
        <f ca="1">IF($B252="","",'Hidden inputs'!$D$11*CR252+'Hidden inputs'!$E$11*CS252)</f>
        <v/>
      </c>
      <c r="DB252" s="11" t="str">
        <f t="shared" ca="1" si="9519"/>
        <v/>
      </c>
      <c r="DC252" s="9" t="str">
        <f t="shared" ca="1" si="9602"/>
        <v/>
      </c>
      <c r="DD252" s="3" t="str">
        <f t="shared" ca="1" si="9603"/>
        <v/>
      </c>
      <c r="DE252" s="5" t="str" cm="1">
        <f t="array" aca="1" ref="DE252" ca="1">IF($B252="","",IF(DD252=0,0,IF(DD_Payment="",0,IF(DD252&lt;_xlfn.IFS(DD_Frequency="Monthly",1,DD_Frequency="Quarterly",IF(MONTH(DD$2)=1,1,IF(MONTH(DD$2)=4,1,IF(MONTH(DD$2)=7,1,IF(MONTH(DD$2)=10,1,0)))),DD_Frequency="Annually",IF(MONTH(DD$2)=1,1,0))*DD_Payment,DD252,_xlfn.IFS(DD_Frequency="Monthly",1,DD_Frequency="Quarterly",IF(MONTH(DD$2)=1,1,IF(MONTH(DD$2)=4,1,IF(MONTH(DD$2)=7,1,IF(MONTH(DD$2)=10,1,0)))),DD_Frequency="Annually",IF(MONTH(DD$2)=1,1,0))*DD_Payment))))</f>
        <v/>
      </c>
      <c r="DF252" s="3" t="str">
        <f t="shared" ref="DF252" ca="1" si="12253">IF($B252="","",IF(DD252&gt;DE252,(DD252-DE252/2)*(rate_A*(DF$1/365)),0))</f>
        <v/>
      </c>
      <c r="DG252" s="3" t="str">
        <f t="shared" ca="1" si="9695"/>
        <v/>
      </c>
      <c r="DH252" s="3" t="str">
        <f t="shared" ref="DH252" ca="1" si="12254">IF($B252="","",CS252*(1+rate_A*DF$1/365))</f>
        <v/>
      </c>
      <c r="DI252" s="3" t="str">
        <f t="shared" ref="DI252" ca="1" si="12255">IF($B252="","",CT252*(1+rate_A*DF$1/365))</f>
        <v/>
      </c>
      <c r="DJ252" s="3" t="str">
        <f t="shared" ref="DJ252" ca="1" si="12256">IF($B252="","",CU252*(1+rate_joint*DF$1/365))</f>
        <v/>
      </c>
      <c r="DK252" s="5" t="str">
        <f t="shared" ca="1" si="9699"/>
        <v/>
      </c>
      <c r="DL252" s="5" t="str" cm="1">
        <f t="array" aca="1" ref="DL252" ca="1">IF(DK252="","",_xlfn.IFS(DK252&lt;='Hidden inputs'!$C$15,DK252*'Hidden inputs'!$D$15,DK252&lt;='Hidden inputs'!$C$16,'Hidden inputs'!$C$15*'Hidden inputs'!$D$15+(DK252-'Hidden inputs'!$B$16)*'Hidden inputs'!$D$16,DK252&lt;='Hidden inputs'!$C$17,'Hidden inputs'!$C$15*'Hidden inputs'!$D$15+('Hidden inputs'!$C$16-'Hidden inputs'!$B$16)*'Hidden inputs'!$D$16+(DK252-'Hidden inputs'!$B$17)*'Hidden inputs'!$D$17,DK252&gt;'Hidden inputs'!$B$18,'Hidden inputs'!$C$15*'Hidden inputs'!$D$15+('Hidden inputs'!$C$16-'Hidden inputs'!$B$16)*'Hidden inputs'!$D$16+('Hidden inputs'!$C$17-'Hidden inputs'!$B$17)*'Hidden inputs'!$D$17+(DK252-'Hidden inputs'!$B$18)*'Hidden inputs'!$D$18))</f>
        <v/>
      </c>
      <c r="DM252" s="10" t="str">
        <f t="shared" ca="1" si="9700"/>
        <v/>
      </c>
      <c r="DN252" s="5" t="str">
        <f t="shared" ca="1" si="9608"/>
        <v/>
      </c>
      <c r="DO252" s="5" t="str">
        <f t="shared" ca="1" si="9609"/>
        <v/>
      </c>
      <c r="DP252" s="5" t="str">
        <f ca="1">IF($B252="","",'Hidden inputs'!$D$11*DG252+'Hidden inputs'!$E$11*DH252)</f>
        <v/>
      </c>
      <c r="DQ252" s="11" t="str">
        <f t="shared" ca="1" si="9524"/>
        <v/>
      </c>
      <c r="DR252" s="9" t="str">
        <f t="shared" ca="1" si="9610"/>
        <v/>
      </c>
      <c r="DS252" s="3" t="str">
        <f t="shared" ca="1" si="9611"/>
        <v/>
      </c>
      <c r="DT252" s="5" t="str" cm="1">
        <f t="array" aca="1" ref="DT252" ca="1">IF($B252="","",IF(DS252=0,0,IF(DD_Payment="",0,IF(DS252&lt;_xlfn.IFS(DD_Frequency="Monthly",1,DD_Frequency="Quarterly",IF(MONTH(DS$2)=1,1,IF(MONTH(DS$2)=4,1,IF(MONTH(DS$2)=7,1,IF(MONTH(DS$2)=10,1,0)))),DD_Frequency="Annually",IF(MONTH(DS$2)=1,1,0))*DD_Payment,DS252,_xlfn.IFS(DD_Frequency="Monthly",1,DD_Frequency="Quarterly",IF(MONTH(DS$2)=1,1,IF(MONTH(DS$2)=4,1,IF(MONTH(DS$2)=7,1,IF(MONTH(DS$2)=10,1,0)))),DD_Frequency="Annually",IF(MONTH(DS$2)=1,1,0))*DD_Payment))))</f>
        <v/>
      </c>
      <c r="DU252" s="3" t="str">
        <f t="shared" ref="DU252" ca="1" si="12257">IF($B252="","",IF(DS252&gt;DT252,(DS252-DT252/2)*(rate_A*(DU$1/365)),0))</f>
        <v/>
      </c>
      <c r="DV252" s="3" t="str">
        <f t="shared" ca="1" si="9702"/>
        <v/>
      </c>
      <c r="DW252" s="3" t="str">
        <f t="shared" ref="DW252" ca="1" si="12258">IF($B252="","",DH252*(1+rate_A*DU$1/365))</f>
        <v/>
      </c>
      <c r="DX252" s="3" t="str">
        <f t="shared" ref="DX252" ca="1" si="12259">IF($B252="","",DI252*(1+rate_A*DU$1/365))</f>
        <v/>
      </c>
      <c r="DY252" s="3" t="str">
        <f t="shared" ref="DY252" ca="1" si="12260">IF($B252="","",DJ252*(1+rate_joint*DU$1/365))</f>
        <v/>
      </c>
      <c r="DZ252" s="5" t="str">
        <f t="shared" ca="1" si="9706"/>
        <v/>
      </c>
      <c r="EA252" s="5" t="str" cm="1">
        <f t="array" aca="1" ref="EA252" ca="1">IF(DZ252="","",_xlfn.IFS(DZ252&lt;='Hidden inputs'!$C$15,DZ252*'Hidden inputs'!$D$15,DZ252&lt;='Hidden inputs'!$C$16,'Hidden inputs'!$C$15*'Hidden inputs'!$D$15+(DZ252-'Hidden inputs'!$B$16)*'Hidden inputs'!$D$16,DZ252&lt;='Hidden inputs'!$C$17,'Hidden inputs'!$C$15*'Hidden inputs'!$D$15+('Hidden inputs'!$C$16-'Hidden inputs'!$B$16)*'Hidden inputs'!$D$16+(DZ252-'Hidden inputs'!$B$17)*'Hidden inputs'!$D$17,DZ252&gt;'Hidden inputs'!$B$18,'Hidden inputs'!$C$15*'Hidden inputs'!$D$15+('Hidden inputs'!$C$16-'Hidden inputs'!$B$16)*'Hidden inputs'!$D$16+('Hidden inputs'!$C$17-'Hidden inputs'!$B$17)*'Hidden inputs'!$D$17+(DZ252-'Hidden inputs'!$B$18)*'Hidden inputs'!$D$18))</f>
        <v/>
      </c>
      <c r="EB252" s="10" t="str">
        <f t="shared" ca="1" si="9707"/>
        <v/>
      </c>
      <c r="EC252" s="5" t="str">
        <f t="shared" ca="1" si="9616"/>
        <v/>
      </c>
      <c r="ED252" s="5" t="str">
        <f t="shared" ca="1" si="9617"/>
        <v/>
      </c>
      <c r="EE252" s="5" t="str">
        <f ca="1">IF($B252="","",'Hidden inputs'!$D$11*DV252+'Hidden inputs'!$E$11*DW252)</f>
        <v/>
      </c>
      <c r="EF252" s="11" t="str">
        <f t="shared" ca="1" si="9529"/>
        <v/>
      </c>
      <c r="EG252" s="9" t="str">
        <f t="shared" ca="1" si="9618"/>
        <v/>
      </c>
      <c r="EH252" s="3" t="str">
        <f t="shared" ca="1" si="9619"/>
        <v/>
      </c>
      <c r="EI252" s="5" t="str" cm="1">
        <f t="array" aca="1" ref="EI252" ca="1">IF($B252="","",IF(EH252=0,0,IF(DD_Payment="",0,IF(EH252&lt;_xlfn.IFS(DD_Frequency="Monthly",1,DD_Frequency="Quarterly",IF(MONTH(EH$2)=1,1,IF(MONTH(EH$2)=4,1,IF(MONTH(EH$2)=7,1,IF(MONTH(EH$2)=10,1,0)))),DD_Frequency="Annually",IF(MONTH(EH$2)=1,1,0))*DD_Payment,EH252,_xlfn.IFS(DD_Frequency="Monthly",1,DD_Frequency="Quarterly",IF(MONTH(EH$2)=1,1,IF(MONTH(EH$2)=4,1,IF(MONTH(EH$2)=7,1,IF(MONTH(EH$2)=10,1,0)))),DD_Frequency="Annually",IF(MONTH(EH$2)=1,1,0))*DD_Payment))))</f>
        <v/>
      </c>
      <c r="EJ252" s="3" t="str">
        <f t="shared" ref="EJ252" ca="1" si="12261">IF($B252="","",IF(EH252&gt;EI252,(EH252-EI252/2)*(rate_A*(EJ$1/365)),0))</f>
        <v/>
      </c>
      <c r="EK252" s="3" t="str">
        <f t="shared" ca="1" si="9709"/>
        <v/>
      </c>
      <c r="EL252" s="3" t="str">
        <f t="shared" ref="EL252" ca="1" si="12262">IF($B252="","",DW252*(1+rate_A*EJ$1/365))</f>
        <v/>
      </c>
      <c r="EM252" s="3" t="str">
        <f t="shared" ref="EM252" ca="1" si="12263">IF($B252="","",DX252*(1+rate_A*EJ$1/365))</f>
        <v/>
      </c>
      <c r="EN252" s="3" t="str">
        <f t="shared" ref="EN252" ca="1" si="12264">IF($B252="","",DY252*(1+rate_joint*EJ$1/365))</f>
        <v/>
      </c>
      <c r="EO252" s="5" t="str">
        <f t="shared" ca="1" si="9713"/>
        <v/>
      </c>
      <c r="EP252" s="5" t="str" cm="1">
        <f t="array" aca="1" ref="EP252" ca="1">IF(EO252="","",_xlfn.IFS(EO252&lt;='Hidden inputs'!$C$15,EO252*'Hidden inputs'!$D$15,EO252&lt;='Hidden inputs'!$C$16,'Hidden inputs'!$C$15*'Hidden inputs'!$D$15+(EO252-'Hidden inputs'!$B$16)*'Hidden inputs'!$D$16,EO252&lt;='Hidden inputs'!$C$17,'Hidden inputs'!$C$15*'Hidden inputs'!$D$15+('Hidden inputs'!$C$16-'Hidden inputs'!$B$16)*'Hidden inputs'!$D$16+(EO252-'Hidden inputs'!$B$17)*'Hidden inputs'!$D$17,EO252&gt;'Hidden inputs'!$B$18,'Hidden inputs'!$C$15*'Hidden inputs'!$D$15+('Hidden inputs'!$C$16-'Hidden inputs'!$B$16)*'Hidden inputs'!$D$16+('Hidden inputs'!$C$17-'Hidden inputs'!$B$17)*'Hidden inputs'!$D$17+(EO252-'Hidden inputs'!$B$18)*'Hidden inputs'!$D$18))</f>
        <v/>
      </c>
      <c r="EQ252" s="10" t="str">
        <f t="shared" ca="1" si="9714"/>
        <v/>
      </c>
      <c r="ER252" s="5" t="str">
        <f t="shared" ca="1" si="9624"/>
        <v/>
      </c>
      <c r="ES252" s="5" t="str">
        <f t="shared" ca="1" si="9625"/>
        <v/>
      </c>
      <c r="ET252" s="5" t="str">
        <f ca="1">IF($B252="","",'Hidden inputs'!$D$11*EK252+'Hidden inputs'!$E$11*EL252)</f>
        <v/>
      </c>
      <c r="EU252" s="11" t="str">
        <f t="shared" ca="1" si="9534"/>
        <v/>
      </c>
      <c r="EV252" s="9" t="str">
        <f t="shared" ca="1" si="9626"/>
        <v/>
      </c>
      <c r="EW252" s="3" t="str">
        <f t="shared" ca="1" si="9627"/>
        <v/>
      </c>
      <c r="EX252" s="5" t="str" cm="1">
        <f t="array" aca="1" ref="EX252" ca="1">IF($B252="","",IF(EW252=0,0,IF(DD_Payment="",0,IF(EW252&lt;_xlfn.IFS(DD_Frequency="Monthly",1,DD_Frequency="Quarterly",IF(MONTH(EW$2)=1,1,IF(MONTH(EW$2)=4,1,IF(MONTH(EW$2)=7,1,IF(MONTH(EW$2)=10,1,0)))),DD_Frequency="Annually",IF(MONTH(EW$2)=1,1,0))*DD_Payment,EW252,_xlfn.IFS(DD_Frequency="Monthly",1,DD_Frequency="Quarterly",IF(MONTH(EW$2)=1,1,IF(MONTH(EW$2)=4,1,IF(MONTH(EW$2)=7,1,IF(MONTH(EW$2)=10,1,0)))),DD_Frequency="Annually",IF(MONTH(EW$2)=1,1,0))*DD_Payment))))</f>
        <v/>
      </c>
      <c r="EY252" s="3" t="str">
        <f t="shared" ref="EY252" ca="1" si="12265">IF($B252="","",IF(EW252&gt;EX252,(EW252-EX252/2)*(rate_A*(EY$1/365)),0))</f>
        <v/>
      </c>
      <c r="EZ252" s="3" t="str">
        <f t="shared" ca="1" si="9716"/>
        <v/>
      </c>
      <c r="FA252" s="3" t="str">
        <f t="shared" ref="FA252" ca="1" si="12266">IF($B252="","",EL252*(1+rate_A*EY$1/365))</f>
        <v/>
      </c>
      <c r="FB252" s="3" t="str">
        <f t="shared" ref="FB252" ca="1" si="12267">IF($B252="","",EM252*(1+rate_A*EY$1/365))</f>
        <v/>
      </c>
      <c r="FC252" s="3" t="str">
        <f t="shared" ref="FC252" ca="1" si="12268">IF($B252="","",EN252*(1+rate_joint*EY$1/365))</f>
        <v/>
      </c>
      <c r="FD252" s="5" t="str">
        <f t="shared" ca="1" si="9720"/>
        <v/>
      </c>
      <c r="FE252" s="5" t="str" cm="1">
        <f t="array" aca="1" ref="FE252" ca="1">IF(FD252="","",_xlfn.IFS(FD252&lt;='Hidden inputs'!$C$15,FD252*'Hidden inputs'!$D$15,FD252&lt;='Hidden inputs'!$C$16,'Hidden inputs'!$C$15*'Hidden inputs'!$D$15+(FD252-'Hidden inputs'!$B$16)*'Hidden inputs'!$D$16,FD252&lt;='Hidden inputs'!$C$17,'Hidden inputs'!$C$15*'Hidden inputs'!$D$15+('Hidden inputs'!$C$16-'Hidden inputs'!$B$16)*'Hidden inputs'!$D$16+(FD252-'Hidden inputs'!$B$17)*'Hidden inputs'!$D$17,FD252&gt;'Hidden inputs'!$B$18,'Hidden inputs'!$C$15*'Hidden inputs'!$D$15+('Hidden inputs'!$C$16-'Hidden inputs'!$B$16)*'Hidden inputs'!$D$16+('Hidden inputs'!$C$17-'Hidden inputs'!$B$17)*'Hidden inputs'!$D$17+(FD252-'Hidden inputs'!$B$18)*'Hidden inputs'!$D$18))</f>
        <v/>
      </c>
      <c r="FF252" s="10" t="str">
        <f t="shared" ca="1" si="9721"/>
        <v/>
      </c>
      <c r="FG252" s="5" t="str">
        <f t="shared" ca="1" si="9632"/>
        <v/>
      </c>
      <c r="FH252" s="5" t="str">
        <f t="shared" ca="1" si="9633"/>
        <v/>
      </c>
      <c r="FI252" s="5" t="str">
        <f ca="1">IF($B252="","",'Hidden inputs'!$D$11*EZ252+'Hidden inputs'!$E$11*FA252)</f>
        <v/>
      </c>
      <c r="FJ252" s="11" t="str">
        <f t="shared" ca="1" si="9539"/>
        <v/>
      </c>
      <c r="FK252" s="9" t="str">
        <f t="shared" ca="1" si="9634"/>
        <v/>
      </c>
      <c r="FL252" s="3" t="str">
        <f t="shared" ca="1" si="9635"/>
        <v/>
      </c>
      <c r="FM252" s="5" t="str" cm="1">
        <f t="array" aca="1" ref="FM252" ca="1">IF($B252="","",IF(FL252=0,0,IF(DD_Payment="",0,IF(FL252&lt;_xlfn.IFS(DD_Frequency="Monthly",1,DD_Frequency="Quarterly",IF(MONTH(FL$2)=1,1,IF(MONTH(FL$2)=4,1,IF(MONTH(FL$2)=7,1,IF(MONTH(FL$2)=10,1,0)))),DD_Frequency="Annually",IF(MONTH(FL$2)=1,1,0))*DD_Payment,FL252,_xlfn.IFS(DD_Frequency="Monthly",1,DD_Frequency="Quarterly",IF(MONTH(FL$2)=1,1,IF(MONTH(FL$2)=4,1,IF(MONTH(FL$2)=7,1,IF(MONTH(FL$2)=10,1,0)))),DD_Frequency="Annually",IF(MONTH(FL$2)=1,1,0))*DD_Payment))))</f>
        <v/>
      </c>
      <c r="FN252" s="3" t="str">
        <f t="shared" ref="FN252" ca="1" si="12269">IF($B252="","",IF(FL252&gt;FM252,(FL252-FM252/2)*(rate_A*(FN$1/365)),0))</f>
        <v/>
      </c>
      <c r="FO252" s="3" t="str">
        <f t="shared" ca="1" si="9723"/>
        <v/>
      </c>
      <c r="FP252" s="3" t="str">
        <f t="shared" ref="FP252" ca="1" si="12270">IF($B252="","",FA252*(1+rate_A*FN$1/365))</f>
        <v/>
      </c>
      <c r="FQ252" s="3" t="str">
        <f t="shared" ref="FQ252" ca="1" si="12271">IF($B252="","",FB252*(1+rate_A*FN$1/365))</f>
        <v/>
      </c>
      <c r="FR252" s="3" t="str">
        <f t="shared" ref="FR252" ca="1" si="12272">IF($B252="","",FC252*(1+rate_joint*FN$1/365))</f>
        <v/>
      </c>
      <c r="FS252" s="5" t="str">
        <f t="shared" ca="1" si="9727"/>
        <v/>
      </c>
      <c r="FT252" s="5" t="str" cm="1">
        <f t="array" aca="1" ref="FT252" ca="1">IF(FS252="","",_xlfn.IFS(FS252&lt;='Hidden inputs'!$C$15,FS252*'Hidden inputs'!$D$15,FS252&lt;='Hidden inputs'!$C$16,'Hidden inputs'!$C$15*'Hidden inputs'!$D$15+(FS252-'Hidden inputs'!$B$16)*'Hidden inputs'!$D$16,FS252&lt;='Hidden inputs'!$C$17,'Hidden inputs'!$C$15*'Hidden inputs'!$D$15+('Hidden inputs'!$C$16-'Hidden inputs'!$B$16)*'Hidden inputs'!$D$16+(FS252-'Hidden inputs'!$B$17)*'Hidden inputs'!$D$17,FS252&gt;'Hidden inputs'!$B$18,'Hidden inputs'!$C$15*'Hidden inputs'!$D$15+('Hidden inputs'!$C$16-'Hidden inputs'!$B$16)*'Hidden inputs'!$D$16+('Hidden inputs'!$C$17-'Hidden inputs'!$B$17)*'Hidden inputs'!$D$17+(FS252-'Hidden inputs'!$B$18)*'Hidden inputs'!$D$18))</f>
        <v/>
      </c>
      <c r="FU252" s="10" t="str">
        <f t="shared" ca="1" si="9728"/>
        <v/>
      </c>
      <c r="FV252" s="5" t="str">
        <f t="shared" ca="1" si="9640"/>
        <v/>
      </c>
      <c r="FW252" s="5" t="str">
        <f t="shared" ca="1" si="9641"/>
        <v/>
      </c>
      <c r="FX252" s="5" t="str">
        <f ca="1">IF($B252="","",'Hidden inputs'!$D$11*FO252+'Hidden inputs'!$E$11*FP252)</f>
        <v/>
      </c>
      <c r="FY252" s="11" t="str">
        <f t="shared" ca="1" si="9544"/>
        <v/>
      </c>
      <c r="FZ252" s="9" t="str">
        <f t="shared" ca="1" si="9642"/>
        <v/>
      </c>
      <c r="GA252" s="5" t="str">
        <f t="shared" ca="1" si="9643"/>
        <v/>
      </c>
      <c r="GB252" s="5" t="str">
        <f t="shared" ca="1" si="9644"/>
        <v/>
      </c>
      <c r="GC252" s="5" t="str">
        <f t="shared" ca="1" si="9545"/>
        <v/>
      </c>
      <c r="GD252" s="5" t="str">
        <f t="shared" ca="1" si="9546"/>
        <v/>
      </c>
    </row>
    <row r="253" spans="1:186" x14ac:dyDescent="0.35">
      <c r="A253" s="2"/>
      <c r="B253" s="6" t="str">
        <f t="shared" ca="1" si="9547"/>
        <v/>
      </c>
      <c r="C253" s="5" t="str">
        <f t="shared" ca="1" si="9645"/>
        <v/>
      </c>
      <c r="D253" s="5" t="str" cm="1">
        <f t="array" aca="1" ref="D253" ca="1">IF($B253="","",IF(C253=0,0,IF(DD_Payment="",0,IF(C253&lt;_xlfn.IFS(DD_Frequency="Monthly",1,DD_Frequency="Quarterly",IF(MONTH(C$2)=1,1,IF(MONTH(C$2)=4,1,IF(MONTH(C$2)=7,1,IF(MONTH(C$2)=10,1,0)))),DD_Frequency="Annually",IF(MONTH(C$2)=1,1,0))*DD_Payment,C253,_xlfn.IFS(DD_Frequency="Monthly",1,DD_Frequency="Quarterly",IF(MONTH(C$2)=1,1,IF(MONTH(C$2)=4,1,IF(MONTH(C$2)=7,1,IF(MONTH(C$2)=10,1,0)))),DD_Frequency="Annually",IF(MONTH(C$2)=1,1,0))*DD_Payment))))</f>
        <v/>
      </c>
      <c r="E253" s="5" t="str">
        <f t="shared" ref="E253" ca="1" si="12273">IF(B253="","",IF(C253&gt;D253,(C253-D253/2)*(rate_A*(E$1/365)),0))</f>
        <v/>
      </c>
      <c r="F253" s="5" t="str">
        <f t="shared" ca="1" si="9549"/>
        <v/>
      </c>
      <c r="G253" s="5" t="str">
        <f t="shared" ref="G253" ca="1" si="12274">IF(B253="","",G252*(1+rate_A*E$1/365))</f>
        <v/>
      </c>
      <c r="H253" s="5" t="str">
        <f t="shared" ref="H253" ca="1" si="12275">IF(B253="","",H252*(1+rate_A*E$1/365))</f>
        <v/>
      </c>
      <c r="I253" s="5" t="str">
        <f t="shared" ref="I253" ca="1" si="12276">IF(B253="","",I252*(1+rate_joint*E$1/365))</f>
        <v/>
      </c>
      <c r="J253" s="5" t="str">
        <f t="shared" ca="1" si="9650"/>
        <v/>
      </c>
      <c r="K253" s="5" t="str" cm="1">
        <f t="array" aca="1" ref="K253" ca="1">IF(J253="","",_xlfn.IFS(J253&lt;='Hidden inputs'!$C$15,J253*'Hidden inputs'!$D$15,J253&lt;='Hidden inputs'!$C$16,'Hidden inputs'!$C$15*'Hidden inputs'!$D$15+(J253-'Hidden inputs'!$B$16)*'Hidden inputs'!$D$16,J253&lt;='Hidden inputs'!$C$17,'Hidden inputs'!$C$15*'Hidden inputs'!$D$15+('Hidden inputs'!$C$16-'Hidden inputs'!$B$16)*'Hidden inputs'!$D$16+(J253-'Hidden inputs'!$B$17)*'Hidden inputs'!$D$17,J253&gt;'Hidden inputs'!$B$18,'Hidden inputs'!$C$15*'Hidden inputs'!$D$15+('Hidden inputs'!$C$16-'Hidden inputs'!$B$16)*'Hidden inputs'!$D$16+('Hidden inputs'!$C$17-'Hidden inputs'!$B$17)*'Hidden inputs'!$D$17+(J253-'Hidden inputs'!$B$18)*'Hidden inputs'!$D$18))</f>
        <v/>
      </c>
      <c r="L253" s="11" t="str">
        <f t="shared" ca="1" si="9651"/>
        <v/>
      </c>
      <c r="M253" s="5" t="str">
        <f t="shared" ca="1" si="9553"/>
        <v/>
      </c>
      <c r="N253" s="5" t="str">
        <f t="shared" ca="1" si="9554"/>
        <v/>
      </c>
      <c r="O253" s="5" t="str">
        <f ca="1">IF(B253="","",'Hidden inputs'!$D$11*F253+'Hidden inputs'!$E$11*G253)</f>
        <v/>
      </c>
      <c r="P253" s="11" t="str">
        <f t="shared" ca="1" si="9488"/>
        <v/>
      </c>
      <c r="Q253" s="20" t="str">
        <f t="shared" ca="1" si="9489"/>
        <v/>
      </c>
      <c r="R253" s="3" t="str">
        <f t="shared" ca="1" si="9555"/>
        <v/>
      </c>
      <c r="S253" s="5" t="str" cm="1">
        <f t="array" aca="1" ref="S253" ca="1">IF($B253="","",IF(R253=0,0,IF(DD_Payment="",0,IF(R253&lt;_xlfn.IFS(DD_Frequency="Monthly",1,DD_Frequency="Quarterly",IF(MONTH(R$2)=1,1,IF(MONTH(R$2)=4,1,IF(MONTH(R$2)=7,1,IF(MONTH(R$2)=10,1,0)))),DD_Frequency="Annually",IF(MONTH(R$2)=1,1,0))*DD_Payment,R253,_xlfn.IFS(DD_Frequency="Monthly",1,DD_Frequency="Quarterly",IF(MONTH(R$2)=1,1,IF(MONTH(R$2)=4,1,IF(MONTH(R$2)=7,1,IF(MONTH(R$2)=10,1,0)))),DD_Frequency="Annually",IF(MONTH(R$2)=1,1,0))*DD_Payment))))</f>
        <v/>
      </c>
      <c r="T253" s="3" t="str">
        <f t="shared" ref="T253" ca="1" si="12277">IF(B253="","",IF(R253&gt;S253,(R253-S253/2)*(rate_A*((T$1+A253)/365)),0))</f>
        <v/>
      </c>
      <c r="U253" s="3" t="str">
        <f t="shared" ca="1" si="9557"/>
        <v/>
      </c>
      <c r="V253" s="3" t="str">
        <f t="shared" ref="V253" ca="1" si="12278">IF(B253="","",G253*(1+rate_A*(T$1+A253)/365))</f>
        <v/>
      </c>
      <c r="W253" s="3" t="str">
        <f t="shared" ref="W253" ca="1" si="12279">IF(B253="","",H253*(1+rate_A*(T$1+A253)/365))</f>
        <v/>
      </c>
      <c r="X253" s="3" t="str">
        <f t="shared" ref="X253" ca="1" si="12280">IF(B253="","",I253*(1+rate_joint*(T$1+A253)/365))</f>
        <v/>
      </c>
      <c r="Y253" s="5" t="str">
        <f t="shared" ca="1" si="9656"/>
        <v/>
      </c>
      <c r="Z253" s="5" t="str" cm="1">
        <f t="array" aca="1" ref="Z253" ca="1">IF(Y253="","",_xlfn.IFS(Y253&lt;='Hidden inputs'!$C$15,Y253*'Hidden inputs'!$D$15,Y253&lt;='Hidden inputs'!$C$16,'Hidden inputs'!$C$15*'Hidden inputs'!$D$15+(Y253-'Hidden inputs'!$B$16)*'Hidden inputs'!$D$16,Y253&lt;='Hidden inputs'!$C$17,'Hidden inputs'!$C$15*'Hidden inputs'!$D$15+('Hidden inputs'!$C$16-'Hidden inputs'!$B$16)*'Hidden inputs'!$D$16+(Y253-'Hidden inputs'!$B$17)*'Hidden inputs'!$D$17,Y253&gt;'Hidden inputs'!$B$18,'Hidden inputs'!$C$15*'Hidden inputs'!$D$15+('Hidden inputs'!$C$16-'Hidden inputs'!$B$16)*'Hidden inputs'!$D$16+('Hidden inputs'!$C$17-'Hidden inputs'!$B$17)*'Hidden inputs'!$D$17+(Y253-'Hidden inputs'!$B$18)*'Hidden inputs'!$D$18))</f>
        <v/>
      </c>
      <c r="AA253" s="10" t="str">
        <f t="shared" ca="1" si="9657"/>
        <v/>
      </c>
      <c r="AB253" s="5" t="str">
        <f t="shared" ca="1" si="9561"/>
        <v/>
      </c>
      <c r="AC253" s="5" t="str">
        <f t="shared" ca="1" si="9658"/>
        <v/>
      </c>
      <c r="AD253" s="5" t="str">
        <f ca="1">IF(B253="","",'Hidden inputs'!$D$11*U253+'Hidden inputs'!$E$11*V253)</f>
        <v/>
      </c>
      <c r="AE253" s="11" t="str">
        <f t="shared" ca="1" si="9494"/>
        <v/>
      </c>
      <c r="AF253" s="9" t="str">
        <f t="shared" ca="1" si="9562"/>
        <v/>
      </c>
      <c r="AG253" s="3" t="str">
        <f t="shared" ca="1" si="9563"/>
        <v/>
      </c>
      <c r="AH253" s="5" t="str" cm="1">
        <f t="array" aca="1" ref="AH253" ca="1">IF($B253="","",IF(AG253=0,0,IF(DD_Payment="",0,IF(AG253&lt;_xlfn.IFS(DD_Frequency="Monthly",1,DD_Frequency="Quarterly",IF(MONTH(AG$2)=1,1,IF(MONTH(AG$2)=4,1,IF(MONTH(AG$2)=7,1,IF(MONTH(AG$2)=10,1,0)))),DD_Frequency="Annually",IF(MONTH(AG$2)=1,1,0))*DD_Payment,AG253,_xlfn.IFS(DD_Frequency="Monthly",1,DD_Frequency="Quarterly",IF(MONTH(AG$2)=1,1,IF(MONTH(AG$2)=4,1,IF(MONTH(AG$2)=7,1,IF(MONTH(AG$2)=10,1,0)))),DD_Frequency="Annually",IF(MONTH(AG$2)=1,1,0))*DD_Payment))))</f>
        <v/>
      </c>
      <c r="AI253" s="3" t="str">
        <f t="shared" ref="AI253" ca="1" si="12281">IF($B253="","",IF(AG253&gt;AH253,(AG253-AH253/2)*(rate_A*(AI$1/365)),0))</f>
        <v/>
      </c>
      <c r="AJ253" s="3" t="str">
        <f t="shared" ca="1" si="9660"/>
        <v/>
      </c>
      <c r="AK253" s="3" t="str">
        <f t="shared" ref="AK253" ca="1" si="12282">IF($B253="","",V253*(1+rate_A*AI$1/365))</f>
        <v/>
      </c>
      <c r="AL253" s="3" t="str">
        <f t="shared" ref="AL253" ca="1" si="12283">IF($B253="","",W253*(1+rate_A*AI$1/365))</f>
        <v/>
      </c>
      <c r="AM253" s="3" t="str">
        <f t="shared" ref="AM253" ca="1" si="12284">IF($B253="","",X253*(1+rate_joint*AI$1/365))</f>
        <v/>
      </c>
      <c r="AN253" s="5" t="str">
        <f t="shared" ca="1" si="9664"/>
        <v/>
      </c>
      <c r="AO253" s="5" t="str" cm="1">
        <f t="array" aca="1" ref="AO253" ca="1">IF(AN253="","",_xlfn.IFS(AN253&lt;='Hidden inputs'!$C$15,AN253*'Hidden inputs'!$D$15,AN253&lt;='Hidden inputs'!$C$16,'Hidden inputs'!$C$15*'Hidden inputs'!$D$15+(AN253-'Hidden inputs'!$B$16)*'Hidden inputs'!$D$16,AN253&lt;='Hidden inputs'!$C$17,'Hidden inputs'!$C$15*'Hidden inputs'!$D$15+('Hidden inputs'!$C$16-'Hidden inputs'!$B$16)*'Hidden inputs'!$D$16+(AN253-'Hidden inputs'!$B$17)*'Hidden inputs'!$D$17,AN253&gt;'Hidden inputs'!$B$18,'Hidden inputs'!$C$15*'Hidden inputs'!$D$15+('Hidden inputs'!$C$16-'Hidden inputs'!$B$16)*'Hidden inputs'!$D$16+('Hidden inputs'!$C$17-'Hidden inputs'!$B$17)*'Hidden inputs'!$D$17+(AN253-'Hidden inputs'!$B$18)*'Hidden inputs'!$D$18))</f>
        <v/>
      </c>
      <c r="AP253" s="10" t="str">
        <f t="shared" ca="1" si="9665"/>
        <v/>
      </c>
      <c r="AQ253" s="5" t="str">
        <f t="shared" ca="1" si="9568"/>
        <v/>
      </c>
      <c r="AR253" s="5" t="str">
        <f t="shared" ca="1" si="9569"/>
        <v/>
      </c>
      <c r="AS253" s="5" t="str">
        <f ca="1">IF($B253="","",'Hidden inputs'!$D$11*AJ253+'Hidden inputs'!$E$11*AK253)</f>
        <v/>
      </c>
      <c r="AT253" s="11" t="str">
        <f t="shared" ca="1" si="9499"/>
        <v/>
      </c>
      <c r="AU253" s="9" t="str">
        <f t="shared" ca="1" si="9570"/>
        <v/>
      </c>
      <c r="AV253" s="3" t="str">
        <f t="shared" ca="1" si="9571"/>
        <v/>
      </c>
      <c r="AW253" s="5" t="str" cm="1">
        <f t="array" aca="1" ref="AW253" ca="1">IF($B253="","",IF(AV253=0,0,IF(DD_Payment="",0,IF(AV253&lt;_xlfn.IFS(DD_Frequency="Monthly",1,DD_Frequency="Quarterly",IF(MONTH(AV$2)=1,1,IF(MONTH(AV$2)=4,1,IF(MONTH(AV$2)=7,1,IF(MONTH(AV$2)=10,1,0)))),DD_Frequency="Annually",IF(MONTH(AV$2)=1,1,0))*DD_Payment,AV253,_xlfn.IFS(DD_Frequency="Monthly",1,DD_Frequency="Quarterly",IF(MONTH(AV$2)=1,1,IF(MONTH(AV$2)=4,1,IF(MONTH(AV$2)=7,1,IF(MONTH(AV$2)=10,1,0)))),DD_Frequency="Annually",IF(MONTH(AV$2)=1,1,0))*DD_Payment))))</f>
        <v/>
      </c>
      <c r="AX253" s="3" t="str">
        <f t="shared" ref="AX253" ca="1" si="12285">IF($B253="","",IF(AV253&gt;AW253,(AV253-AW253/2)*(rate_A*(AX$1/365)),0))</f>
        <v/>
      </c>
      <c r="AY253" s="3" t="str">
        <f t="shared" ca="1" si="9667"/>
        <v/>
      </c>
      <c r="AZ253" s="3" t="str">
        <f t="shared" ref="AZ253" ca="1" si="12286">IF($B253="","",AK253*(1+rate_A*AX$1/365))</f>
        <v/>
      </c>
      <c r="BA253" s="3" t="str">
        <f t="shared" ref="BA253" ca="1" si="12287">IF($B253="","",AL253*(1+rate_A*AX$1/365))</f>
        <v/>
      </c>
      <c r="BB253" s="3" t="str">
        <f t="shared" ref="BB253" ca="1" si="12288">IF($B253="","",AM253*(1+rate_joint*AX$1/365))</f>
        <v/>
      </c>
      <c r="BC253" s="5" t="str">
        <f t="shared" ca="1" si="9671"/>
        <v/>
      </c>
      <c r="BD253" s="5" t="str" cm="1">
        <f t="array" aca="1" ref="BD253" ca="1">IF(BC253="","",_xlfn.IFS(BC253&lt;='Hidden inputs'!$C$15,BC253*'Hidden inputs'!$D$15,BC253&lt;='Hidden inputs'!$C$16,'Hidden inputs'!$C$15*'Hidden inputs'!$D$15+(BC253-'Hidden inputs'!$B$16)*'Hidden inputs'!$D$16,BC253&lt;='Hidden inputs'!$C$17,'Hidden inputs'!$C$15*'Hidden inputs'!$D$15+('Hidden inputs'!$C$16-'Hidden inputs'!$B$16)*'Hidden inputs'!$D$16+(BC253-'Hidden inputs'!$B$17)*'Hidden inputs'!$D$17,BC253&gt;'Hidden inputs'!$B$18,'Hidden inputs'!$C$15*'Hidden inputs'!$D$15+('Hidden inputs'!$C$16-'Hidden inputs'!$B$16)*'Hidden inputs'!$D$16+('Hidden inputs'!$C$17-'Hidden inputs'!$B$17)*'Hidden inputs'!$D$17+(BC253-'Hidden inputs'!$B$18)*'Hidden inputs'!$D$18))</f>
        <v/>
      </c>
      <c r="BE253" s="10" t="str">
        <f t="shared" ca="1" si="9672"/>
        <v/>
      </c>
      <c r="BF253" s="5" t="str">
        <f t="shared" ca="1" si="9576"/>
        <v/>
      </c>
      <c r="BG253" s="5" t="str">
        <f t="shared" ca="1" si="9577"/>
        <v/>
      </c>
      <c r="BH253" s="5" t="str">
        <f ca="1">IF($B253="","",'Hidden inputs'!$D$11*AY253+'Hidden inputs'!$E$11*AZ253)</f>
        <v/>
      </c>
      <c r="BI253" s="11" t="str">
        <f t="shared" ca="1" si="9504"/>
        <v/>
      </c>
      <c r="BJ253" s="9" t="str">
        <f t="shared" ca="1" si="9578"/>
        <v/>
      </c>
      <c r="BK253" s="3" t="str">
        <f t="shared" ca="1" si="9579"/>
        <v/>
      </c>
      <c r="BL253" s="5" t="str" cm="1">
        <f t="array" aca="1" ref="BL253" ca="1">IF($B253="","",IF(BK253=0,0,IF(DD_Payment="",0,IF(BK253&lt;_xlfn.IFS(DD_Frequency="Monthly",1,DD_Frequency="Quarterly",IF(MONTH(BK$2)=1,1,IF(MONTH(BK$2)=4,1,IF(MONTH(BK$2)=7,1,IF(MONTH(BK$2)=10,1,0)))),DD_Frequency="Annually",IF(MONTH(BK$2)=1,1,0))*DD_Payment,BK253,_xlfn.IFS(DD_Frequency="Monthly",1,DD_Frequency="Quarterly",IF(MONTH(BK$2)=1,1,IF(MONTH(BK$2)=4,1,IF(MONTH(BK$2)=7,1,IF(MONTH(BK$2)=10,1,0)))),DD_Frequency="Annually",IF(MONTH(BK$2)=1,1,0))*DD_Payment))))</f>
        <v/>
      </c>
      <c r="BM253" s="3" t="str">
        <f t="shared" ref="BM253" ca="1" si="12289">IF($B253="","",IF(BK253&gt;BL253,(BK253-BL253/2)*(rate_A*(BM$1/365)),0))</f>
        <v/>
      </c>
      <c r="BN253" s="3" t="str">
        <f t="shared" ca="1" si="9674"/>
        <v/>
      </c>
      <c r="BO253" s="3" t="str">
        <f t="shared" ref="BO253" ca="1" si="12290">IF($B253="","",AZ253*(1+rate_A*BM$1/365))</f>
        <v/>
      </c>
      <c r="BP253" s="3" t="str">
        <f t="shared" ref="BP253" ca="1" si="12291">IF($B253="","",BA253*(1+rate_A*BM$1/365))</f>
        <v/>
      </c>
      <c r="BQ253" s="3" t="str">
        <f t="shared" ref="BQ253" ca="1" si="12292">IF($B253="","",BB253*(1+rate_joint*BM$1/365))</f>
        <v/>
      </c>
      <c r="BR253" s="5" t="str">
        <f t="shared" ca="1" si="9678"/>
        <v/>
      </c>
      <c r="BS253" s="5" t="str" cm="1">
        <f t="array" aca="1" ref="BS253" ca="1">IF(BR253="","",_xlfn.IFS(BR253&lt;='Hidden inputs'!$C$15,BR253*'Hidden inputs'!$D$15,BR253&lt;='Hidden inputs'!$C$16,'Hidden inputs'!$C$15*'Hidden inputs'!$D$15+(BR253-'Hidden inputs'!$B$16)*'Hidden inputs'!$D$16,BR253&lt;='Hidden inputs'!$C$17,'Hidden inputs'!$C$15*'Hidden inputs'!$D$15+('Hidden inputs'!$C$16-'Hidden inputs'!$B$16)*'Hidden inputs'!$D$16+(BR253-'Hidden inputs'!$B$17)*'Hidden inputs'!$D$17,BR253&gt;'Hidden inputs'!$B$18,'Hidden inputs'!$C$15*'Hidden inputs'!$D$15+('Hidden inputs'!$C$16-'Hidden inputs'!$B$16)*'Hidden inputs'!$D$16+('Hidden inputs'!$C$17-'Hidden inputs'!$B$17)*'Hidden inputs'!$D$17+(BR253-'Hidden inputs'!$B$18)*'Hidden inputs'!$D$18))</f>
        <v/>
      </c>
      <c r="BT253" s="10" t="str">
        <f t="shared" ca="1" si="9679"/>
        <v/>
      </c>
      <c r="BU253" s="5" t="str">
        <f t="shared" ca="1" si="9584"/>
        <v/>
      </c>
      <c r="BV253" s="5" t="str">
        <f t="shared" ca="1" si="9585"/>
        <v/>
      </c>
      <c r="BW253" s="5" t="str">
        <f ca="1">IF($B253="","",'Hidden inputs'!$D$11*BN253+'Hidden inputs'!$E$11*BO253)</f>
        <v/>
      </c>
      <c r="BX253" s="11" t="str">
        <f t="shared" ca="1" si="9509"/>
        <v/>
      </c>
      <c r="BY253" s="9" t="str">
        <f t="shared" ca="1" si="9586"/>
        <v/>
      </c>
      <c r="BZ253" s="3" t="str">
        <f t="shared" ca="1" si="9587"/>
        <v/>
      </c>
      <c r="CA253" s="5" t="str" cm="1">
        <f t="array" aca="1" ref="CA253" ca="1">IF($B253="","",IF(BZ253=0,0,IF(DD_Payment="",0,IF(BZ253&lt;_xlfn.IFS(DD_Frequency="Monthly",1,DD_Frequency="Quarterly",IF(MONTH(BZ$2)=1,1,IF(MONTH(BZ$2)=4,1,IF(MONTH(BZ$2)=7,1,IF(MONTH(BZ$2)=10,1,0)))),DD_Frequency="Annually",IF(MONTH(BZ$2)=1,1,0))*DD_Payment,BZ253,_xlfn.IFS(DD_Frequency="Monthly",1,DD_Frequency="Quarterly",IF(MONTH(BZ$2)=1,1,IF(MONTH(BZ$2)=4,1,IF(MONTH(BZ$2)=7,1,IF(MONTH(BZ$2)=10,1,0)))),DD_Frequency="Annually",IF(MONTH(BZ$2)=1,1,0))*DD_Payment))))</f>
        <v/>
      </c>
      <c r="CB253" s="3" t="str">
        <f t="shared" ref="CB253" ca="1" si="12293">IF($B253="","",IF(BZ253&gt;CA253,(BZ253-CA253/2)*(rate_A*(CB$1/365)),0))</f>
        <v/>
      </c>
      <c r="CC253" s="3" t="str">
        <f t="shared" ca="1" si="9681"/>
        <v/>
      </c>
      <c r="CD253" s="3" t="str">
        <f t="shared" ref="CD253" ca="1" si="12294">IF($B253="","",BO253*(1+rate_A*CB$1/365))</f>
        <v/>
      </c>
      <c r="CE253" s="3" t="str">
        <f t="shared" ref="CE253" ca="1" si="12295">IF($B253="","",BP253*(1+rate_A*CB$1/365))</f>
        <v/>
      </c>
      <c r="CF253" s="3" t="str">
        <f t="shared" ref="CF253" ca="1" si="12296">IF($B253="","",BQ253*(1+rate_joint*CB$1/365))</f>
        <v/>
      </c>
      <c r="CG253" s="5" t="str">
        <f t="shared" ca="1" si="9685"/>
        <v/>
      </c>
      <c r="CH253" s="5" t="str" cm="1">
        <f t="array" aca="1" ref="CH253" ca="1">IF(CG253="","",_xlfn.IFS(CG253&lt;='Hidden inputs'!$C$15,CG253*'Hidden inputs'!$D$15,CG253&lt;='Hidden inputs'!$C$16,'Hidden inputs'!$C$15*'Hidden inputs'!$D$15+(CG253-'Hidden inputs'!$B$16)*'Hidden inputs'!$D$16,CG253&lt;='Hidden inputs'!$C$17,'Hidden inputs'!$C$15*'Hidden inputs'!$D$15+('Hidden inputs'!$C$16-'Hidden inputs'!$B$16)*'Hidden inputs'!$D$16+(CG253-'Hidden inputs'!$B$17)*'Hidden inputs'!$D$17,CG253&gt;'Hidden inputs'!$B$18,'Hidden inputs'!$C$15*'Hidden inputs'!$D$15+('Hidden inputs'!$C$16-'Hidden inputs'!$B$16)*'Hidden inputs'!$D$16+('Hidden inputs'!$C$17-'Hidden inputs'!$B$17)*'Hidden inputs'!$D$17+(CG253-'Hidden inputs'!$B$18)*'Hidden inputs'!$D$18))</f>
        <v/>
      </c>
      <c r="CI253" s="10" t="str">
        <f t="shared" ca="1" si="9686"/>
        <v/>
      </c>
      <c r="CJ253" s="5" t="str">
        <f t="shared" ca="1" si="9592"/>
        <v/>
      </c>
      <c r="CK253" s="5" t="str">
        <f t="shared" ca="1" si="9593"/>
        <v/>
      </c>
      <c r="CL253" s="5" t="str">
        <f ca="1">IF($B253="","",'Hidden inputs'!$D$11*CC253+'Hidden inputs'!$E$11*CD253)</f>
        <v/>
      </c>
      <c r="CM253" s="11" t="str">
        <f t="shared" ca="1" si="9514"/>
        <v/>
      </c>
      <c r="CN253" s="9" t="str">
        <f t="shared" ca="1" si="9594"/>
        <v/>
      </c>
      <c r="CO253" s="3" t="str">
        <f t="shared" ca="1" si="9595"/>
        <v/>
      </c>
      <c r="CP253" s="5" t="str" cm="1">
        <f t="array" aca="1" ref="CP253" ca="1">IF($B253="","",IF(CO253=0,0,IF(DD_Payment="",0,IF(CO253&lt;_xlfn.IFS(DD_Frequency="Monthly",1,DD_Frequency="Quarterly",IF(MONTH(CO$2)=1,1,IF(MONTH(CO$2)=4,1,IF(MONTH(CO$2)=7,1,IF(MONTH(CO$2)=10,1,0)))),DD_Frequency="Annually",IF(MONTH(CO$2)=1,1,0))*DD_Payment,CO253,_xlfn.IFS(DD_Frequency="Monthly",1,DD_Frequency="Quarterly",IF(MONTH(CO$2)=1,1,IF(MONTH(CO$2)=4,1,IF(MONTH(CO$2)=7,1,IF(MONTH(CO$2)=10,1,0)))),DD_Frequency="Annually",IF(MONTH(CO$2)=1,1,0))*DD_Payment))))</f>
        <v/>
      </c>
      <c r="CQ253" s="3" t="str">
        <f t="shared" ref="CQ253" ca="1" si="12297">IF($B253="","",IF(CO253&gt;CP253,(CO253-CP253/2)*(rate_A*(CQ$1/365)),0))</f>
        <v/>
      </c>
      <c r="CR253" s="3" t="str">
        <f t="shared" ca="1" si="9688"/>
        <v/>
      </c>
      <c r="CS253" s="3" t="str">
        <f t="shared" ref="CS253" ca="1" si="12298">IF($B253="","",CD253*(1+rate_A*CQ$1/365))</f>
        <v/>
      </c>
      <c r="CT253" s="3" t="str">
        <f t="shared" ref="CT253" ca="1" si="12299">IF($B253="","",CE253*(1+rate_A*CQ$1/365))</f>
        <v/>
      </c>
      <c r="CU253" s="3" t="str">
        <f t="shared" ref="CU253" ca="1" si="12300">IF($B253="","",CF253*(1+rate_joint*CQ$1/365))</f>
        <v/>
      </c>
      <c r="CV253" s="5" t="str">
        <f t="shared" ca="1" si="9692"/>
        <v/>
      </c>
      <c r="CW253" s="5" t="str" cm="1">
        <f t="array" aca="1" ref="CW253" ca="1">IF(CV253="","",_xlfn.IFS(CV253&lt;='Hidden inputs'!$C$15,CV253*'Hidden inputs'!$D$15,CV253&lt;='Hidden inputs'!$C$16,'Hidden inputs'!$C$15*'Hidden inputs'!$D$15+(CV253-'Hidden inputs'!$B$16)*'Hidden inputs'!$D$16,CV253&lt;='Hidden inputs'!$C$17,'Hidden inputs'!$C$15*'Hidden inputs'!$D$15+('Hidden inputs'!$C$16-'Hidden inputs'!$B$16)*'Hidden inputs'!$D$16+(CV253-'Hidden inputs'!$B$17)*'Hidden inputs'!$D$17,CV253&gt;'Hidden inputs'!$B$18,'Hidden inputs'!$C$15*'Hidden inputs'!$D$15+('Hidden inputs'!$C$16-'Hidden inputs'!$B$16)*'Hidden inputs'!$D$16+('Hidden inputs'!$C$17-'Hidden inputs'!$B$17)*'Hidden inputs'!$D$17+(CV253-'Hidden inputs'!$B$18)*'Hidden inputs'!$D$18))</f>
        <v/>
      </c>
      <c r="CX253" s="10" t="str">
        <f t="shared" ca="1" si="9693"/>
        <v/>
      </c>
      <c r="CY253" s="5" t="str">
        <f t="shared" ca="1" si="9600"/>
        <v/>
      </c>
      <c r="CZ253" s="5" t="str">
        <f t="shared" ca="1" si="9601"/>
        <v/>
      </c>
      <c r="DA253" s="5" t="str">
        <f ca="1">IF($B253="","",'Hidden inputs'!$D$11*CR253+'Hidden inputs'!$E$11*CS253)</f>
        <v/>
      </c>
      <c r="DB253" s="11" t="str">
        <f t="shared" ca="1" si="9519"/>
        <v/>
      </c>
      <c r="DC253" s="9" t="str">
        <f t="shared" ca="1" si="9602"/>
        <v/>
      </c>
      <c r="DD253" s="3" t="str">
        <f t="shared" ca="1" si="9603"/>
        <v/>
      </c>
      <c r="DE253" s="5" t="str" cm="1">
        <f t="array" aca="1" ref="DE253" ca="1">IF($B253="","",IF(DD253=0,0,IF(DD_Payment="",0,IF(DD253&lt;_xlfn.IFS(DD_Frequency="Monthly",1,DD_Frequency="Quarterly",IF(MONTH(DD$2)=1,1,IF(MONTH(DD$2)=4,1,IF(MONTH(DD$2)=7,1,IF(MONTH(DD$2)=10,1,0)))),DD_Frequency="Annually",IF(MONTH(DD$2)=1,1,0))*DD_Payment,DD253,_xlfn.IFS(DD_Frequency="Monthly",1,DD_Frequency="Quarterly",IF(MONTH(DD$2)=1,1,IF(MONTH(DD$2)=4,1,IF(MONTH(DD$2)=7,1,IF(MONTH(DD$2)=10,1,0)))),DD_Frequency="Annually",IF(MONTH(DD$2)=1,1,0))*DD_Payment))))</f>
        <v/>
      </c>
      <c r="DF253" s="3" t="str">
        <f t="shared" ref="DF253" ca="1" si="12301">IF($B253="","",IF(DD253&gt;DE253,(DD253-DE253/2)*(rate_A*(DF$1/365)),0))</f>
        <v/>
      </c>
      <c r="DG253" s="3" t="str">
        <f t="shared" ca="1" si="9695"/>
        <v/>
      </c>
      <c r="DH253" s="3" t="str">
        <f t="shared" ref="DH253" ca="1" si="12302">IF($B253="","",CS253*(1+rate_A*DF$1/365))</f>
        <v/>
      </c>
      <c r="DI253" s="3" t="str">
        <f t="shared" ref="DI253" ca="1" si="12303">IF($B253="","",CT253*(1+rate_A*DF$1/365))</f>
        <v/>
      </c>
      <c r="DJ253" s="3" t="str">
        <f t="shared" ref="DJ253" ca="1" si="12304">IF($B253="","",CU253*(1+rate_joint*DF$1/365))</f>
        <v/>
      </c>
      <c r="DK253" s="5" t="str">
        <f t="shared" ca="1" si="9699"/>
        <v/>
      </c>
      <c r="DL253" s="5" t="str" cm="1">
        <f t="array" aca="1" ref="DL253" ca="1">IF(DK253="","",_xlfn.IFS(DK253&lt;='Hidden inputs'!$C$15,DK253*'Hidden inputs'!$D$15,DK253&lt;='Hidden inputs'!$C$16,'Hidden inputs'!$C$15*'Hidden inputs'!$D$15+(DK253-'Hidden inputs'!$B$16)*'Hidden inputs'!$D$16,DK253&lt;='Hidden inputs'!$C$17,'Hidden inputs'!$C$15*'Hidden inputs'!$D$15+('Hidden inputs'!$C$16-'Hidden inputs'!$B$16)*'Hidden inputs'!$D$16+(DK253-'Hidden inputs'!$B$17)*'Hidden inputs'!$D$17,DK253&gt;'Hidden inputs'!$B$18,'Hidden inputs'!$C$15*'Hidden inputs'!$D$15+('Hidden inputs'!$C$16-'Hidden inputs'!$B$16)*'Hidden inputs'!$D$16+('Hidden inputs'!$C$17-'Hidden inputs'!$B$17)*'Hidden inputs'!$D$17+(DK253-'Hidden inputs'!$B$18)*'Hidden inputs'!$D$18))</f>
        <v/>
      </c>
      <c r="DM253" s="10" t="str">
        <f t="shared" ca="1" si="9700"/>
        <v/>
      </c>
      <c r="DN253" s="5" t="str">
        <f t="shared" ca="1" si="9608"/>
        <v/>
      </c>
      <c r="DO253" s="5" t="str">
        <f t="shared" ca="1" si="9609"/>
        <v/>
      </c>
      <c r="DP253" s="5" t="str">
        <f ca="1">IF($B253="","",'Hidden inputs'!$D$11*DG253+'Hidden inputs'!$E$11*DH253)</f>
        <v/>
      </c>
      <c r="DQ253" s="11" t="str">
        <f t="shared" ca="1" si="9524"/>
        <v/>
      </c>
      <c r="DR253" s="9" t="str">
        <f t="shared" ca="1" si="9610"/>
        <v/>
      </c>
      <c r="DS253" s="3" t="str">
        <f t="shared" ca="1" si="9611"/>
        <v/>
      </c>
      <c r="DT253" s="5" t="str" cm="1">
        <f t="array" aca="1" ref="DT253" ca="1">IF($B253="","",IF(DS253=0,0,IF(DD_Payment="",0,IF(DS253&lt;_xlfn.IFS(DD_Frequency="Monthly",1,DD_Frequency="Quarterly",IF(MONTH(DS$2)=1,1,IF(MONTH(DS$2)=4,1,IF(MONTH(DS$2)=7,1,IF(MONTH(DS$2)=10,1,0)))),DD_Frequency="Annually",IF(MONTH(DS$2)=1,1,0))*DD_Payment,DS253,_xlfn.IFS(DD_Frequency="Monthly",1,DD_Frequency="Quarterly",IF(MONTH(DS$2)=1,1,IF(MONTH(DS$2)=4,1,IF(MONTH(DS$2)=7,1,IF(MONTH(DS$2)=10,1,0)))),DD_Frequency="Annually",IF(MONTH(DS$2)=1,1,0))*DD_Payment))))</f>
        <v/>
      </c>
      <c r="DU253" s="3" t="str">
        <f t="shared" ref="DU253" ca="1" si="12305">IF($B253="","",IF(DS253&gt;DT253,(DS253-DT253/2)*(rate_A*(DU$1/365)),0))</f>
        <v/>
      </c>
      <c r="DV253" s="3" t="str">
        <f t="shared" ca="1" si="9702"/>
        <v/>
      </c>
      <c r="DW253" s="3" t="str">
        <f t="shared" ref="DW253" ca="1" si="12306">IF($B253="","",DH253*(1+rate_A*DU$1/365))</f>
        <v/>
      </c>
      <c r="DX253" s="3" t="str">
        <f t="shared" ref="DX253" ca="1" si="12307">IF($B253="","",DI253*(1+rate_A*DU$1/365))</f>
        <v/>
      </c>
      <c r="DY253" s="3" t="str">
        <f t="shared" ref="DY253" ca="1" si="12308">IF($B253="","",DJ253*(1+rate_joint*DU$1/365))</f>
        <v/>
      </c>
      <c r="DZ253" s="5" t="str">
        <f t="shared" ca="1" si="9706"/>
        <v/>
      </c>
      <c r="EA253" s="5" t="str" cm="1">
        <f t="array" aca="1" ref="EA253" ca="1">IF(DZ253="","",_xlfn.IFS(DZ253&lt;='Hidden inputs'!$C$15,DZ253*'Hidden inputs'!$D$15,DZ253&lt;='Hidden inputs'!$C$16,'Hidden inputs'!$C$15*'Hidden inputs'!$D$15+(DZ253-'Hidden inputs'!$B$16)*'Hidden inputs'!$D$16,DZ253&lt;='Hidden inputs'!$C$17,'Hidden inputs'!$C$15*'Hidden inputs'!$D$15+('Hidden inputs'!$C$16-'Hidden inputs'!$B$16)*'Hidden inputs'!$D$16+(DZ253-'Hidden inputs'!$B$17)*'Hidden inputs'!$D$17,DZ253&gt;'Hidden inputs'!$B$18,'Hidden inputs'!$C$15*'Hidden inputs'!$D$15+('Hidden inputs'!$C$16-'Hidden inputs'!$B$16)*'Hidden inputs'!$D$16+('Hidden inputs'!$C$17-'Hidden inputs'!$B$17)*'Hidden inputs'!$D$17+(DZ253-'Hidden inputs'!$B$18)*'Hidden inputs'!$D$18))</f>
        <v/>
      </c>
      <c r="EB253" s="10" t="str">
        <f t="shared" ca="1" si="9707"/>
        <v/>
      </c>
      <c r="EC253" s="5" t="str">
        <f t="shared" ca="1" si="9616"/>
        <v/>
      </c>
      <c r="ED253" s="5" t="str">
        <f t="shared" ca="1" si="9617"/>
        <v/>
      </c>
      <c r="EE253" s="5" t="str">
        <f ca="1">IF($B253="","",'Hidden inputs'!$D$11*DV253+'Hidden inputs'!$E$11*DW253)</f>
        <v/>
      </c>
      <c r="EF253" s="11" t="str">
        <f t="shared" ca="1" si="9529"/>
        <v/>
      </c>
      <c r="EG253" s="9" t="str">
        <f t="shared" ca="1" si="9618"/>
        <v/>
      </c>
      <c r="EH253" s="3" t="str">
        <f t="shared" ca="1" si="9619"/>
        <v/>
      </c>
      <c r="EI253" s="5" t="str" cm="1">
        <f t="array" aca="1" ref="EI253" ca="1">IF($B253="","",IF(EH253=0,0,IF(DD_Payment="",0,IF(EH253&lt;_xlfn.IFS(DD_Frequency="Monthly",1,DD_Frequency="Quarterly",IF(MONTH(EH$2)=1,1,IF(MONTH(EH$2)=4,1,IF(MONTH(EH$2)=7,1,IF(MONTH(EH$2)=10,1,0)))),DD_Frequency="Annually",IF(MONTH(EH$2)=1,1,0))*DD_Payment,EH253,_xlfn.IFS(DD_Frequency="Monthly",1,DD_Frequency="Quarterly",IF(MONTH(EH$2)=1,1,IF(MONTH(EH$2)=4,1,IF(MONTH(EH$2)=7,1,IF(MONTH(EH$2)=10,1,0)))),DD_Frequency="Annually",IF(MONTH(EH$2)=1,1,0))*DD_Payment))))</f>
        <v/>
      </c>
      <c r="EJ253" s="3" t="str">
        <f t="shared" ref="EJ253" ca="1" si="12309">IF($B253="","",IF(EH253&gt;EI253,(EH253-EI253/2)*(rate_A*(EJ$1/365)),0))</f>
        <v/>
      </c>
      <c r="EK253" s="3" t="str">
        <f t="shared" ca="1" si="9709"/>
        <v/>
      </c>
      <c r="EL253" s="3" t="str">
        <f t="shared" ref="EL253" ca="1" si="12310">IF($B253="","",DW253*(1+rate_A*EJ$1/365))</f>
        <v/>
      </c>
      <c r="EM253" s="3" t="str">
        <f t="shared" ref="EM253" ca="1" si="12311">IF($B253="","",DX253*(1+rate_A*EJ$1/365))</f>
        <v/>
      </c>
      <c r="EN253" s="3" t="str">
        <f t="shared" ref="EN253" ca="1" si="12312">IF($B253="","",DY253*(1+rate_joint*EJ$1/365))</f>
        <v/>
      </c>
      <c r="EO253" s="5" t="str">
        <f t="shared" ca="1" si="9713"/>
        <v/>
      </c>
      <c r="EP253" s="5" t="str" cm="1">
        <f t="array" aca="1" ref="EP253" ca="1">IF(EO253="","",_xlfn.IFS(EO253&lt;='Hidden inputs'!$C$15,EO253*'Hidden inputs'!$D$15,EO253&lt;='Hidden inputs'!$C$16,'Hidden inputs'!$C$15*'Hidden inputs'!$D$15+(EO253-'Hidden inputs'!$B$16)*'Hidden inputs'!$D$16,EO253&lt;='Hidden inputs'!$C$17,'Hidden inputs'!$C$15*'Hidden inputs'!$D$15+('Hidden inputs'!$C$16-'Hidden inputs'!$B$16)*'Hidden inputs'!$D$16+(EO253-'Hidden inputs'!$B$17)*'Hidden inputs'!$D$17,EO253&gt;'Hidden inputs'!$B$18,'Hidden inputs'!$C$15*'Hidden inputs'!$D$15+('Hidden inputs'!$C$16-'Hidden inputs'!$B$16)*'Hidden inputs'!$D$16+('Hidden inputs'!$C$17-'Hidden inputs'!$B$17)*'Hidden inputs'!$D$17+(EO253-'Hidden inputs'!$B$18)*'Hidden inputs'!$D$18))</f>
        <v/>
      </c>
      <c r="EQ253" s="10" t="str">
        <f t="shared" ca="1" si="9714"/>
        <v/>
      </c>
      <c r="ER253" s="5" t="str">
        <f t="shared" ca="1" si="9624"/>
        <v/>
      </c>
      <c r="ES253" s="5" t="str">
        <f t="shared" ca="1" si="9625"/>
        <v/>
      </c>
      <c r="ET253" s="5" t="str">
        <f ca="1">IF($B253="","",'Hidden inputs'!$D$11*EK253+'Hidden inputs'!$E$11*EL253)</f>
        <v/>
      </c>
      <c r="EU253" s="11" t="str">
        <f t="shared" ca="1" si="9534"/>
        <v/>
      </c>
      <c r="EV253" s="9" t="str">
        <f t="shared" ca="1" si="9626"/>
        <v/>
      </c>
      <c r="EW253" s="3" t="str">
        <f t="shared" ca="1" si="9627"/>
        <v/>
      </c>
      <c r="EX253" s="5" t="str" cm="1">
        <f t="array" aca="1" ref="EX253" ca="1">IF($B253="","",IF(EW253=0,0,IF(DD_Payment="",0,IF(EW253&lt;_xlfn.IFS(DD_Frequency="Monthly",1,DD_Frequency="Quarterly",IF(MONTH(EW$2)=1,1,IF(MONTH(EW$2)=4,1,IF(MONTH(EW$2)=7,1,IF(MONTH(EW$2)=10,1,0)))),DD_Frequency="Annually",IF(MONTH(EW$2)=1,1,0))*DD_Payment,EW253,_xlfn.IFS(DD_Frequency="Monthly",1,DD_Frequency="Quarterly",IF(MONTH(EW$2)=1,1,IF(MONTH(EW$2)=4,1,IF(MONTH(EW$2)=7,1,IF(MONTH(EW$2)=10,1,0)))),DD_Frequency="Annually",IF(MONTH(EW$2)=1,1,0))*DD_Payment))))</f>
        <v/>
      </c>
      <c r="EY253" s="3" t="str">
        <f t="shared" ref="EY253" ca="1" si="12313">IF($B253="","",IF(EW253&gt;EX253,(EW253-EX253/2)*(rate_A*(EY$1/365)),0))</f>
        <v/>
      </c>
      <c r="EZ253" s="3" t="str">
        <f t="shared" ca="1" si="9716"/>
        <v/>
      </c>
      <c r="FA253" s="3" t="str">
        <f t="shared" ref="FA253" ca="1" si="12314">IF($B253="","",EL253*(1+rate_A*EY$1/365))</f>
        <v/>
      </c>
      <c r="FB253" s="3" t="str">
        <f t="shared" ref="FB253" ca="1" si="12315">IF($B253="","",EM253*(1+rate_A*EY$1/365))</f>
        <v/>
      </c>
      <c r="FC253" s="3" t="str">
        <f t="shared" ref="FC253" ca="1" si="12316">IF($B253="","",EN253*(1+rate_joint*EY$1/365))</f>
        <v/>
      </c>
      <c r="FD253" s="5" t="str">
        <f t="shared" ca="1" si="9720"/>
        <v/>
      </c>
      <c r="FE253" s="5" t="str" cm="1">
        <f t="array" aca="1" ref="FE253" ca="1">IF(FD253="","",_xlfn.IFS(FD253&lt;='Hidden inputs'!$C$15,FD253*'Hidden inputs'!$D$15,FD253&lt;='Hidden inputs'!$C$16,'Hidden inputs'!$C$15*'Hidden inputs'!$D$15+(FD253-'Hidden inputs'!$B$16)*'Hidden inputs'!$D$16,FD253&lt;='Hidden inputs'!$C$17,'Hidden inputs'!$C$15*'Hidden inputs'!$D$15+('Hidden inputs'!$C$16-'Hidden inputs'!$B$16)*'Hidden inputs'!$D$16+(FD253-'Hidden inputs'!$B$17)*'Hidden inputs'!$D$17,FD253&gt;'Hidden inputs'!$B$18,'Hidden inputs'!$C$15*'Hidden inputs'!$D$15+('Hidden inputs'!$C$16-'Hidden inputs'!$B$16)*'Hidden inputs'!$D$16+('Hidden inputs'!$C$17-'Hidden inputs'!$B$17)*'Hidden inputs'!$D$17+(FD253-'Hidden inputs'!$B$18)*'Hidden inputs'!$D$18))</f>
        <v/>
      </c>
      <c r="FF253" s="10" t="str">
        <f t="shared" ca="1" si="9721"/>
        <v/>
      </c>
      <c r="FG253" s="5" t="str">
        <f t="shared" ca="1" si="9632"/>
        <v/>
      </c>
      <c r="FH253" s="5" t="str">
        <f t="shared" ca="1" si="9633"/>
        <v/>
      </c>
      <c r="FI253" s="5" t="str">
        <f ca="1">IF($B253="","",'Hidden inputs'!$D$11*EZ253+'Hidden inputs'!$E$11*FA253)</f>
        <v/>
      </c>
      <c r="FJ253" s="11" t="str">
        <f t="shared" ca="1" si="9539"/>
        <v/>
      </c>
      <c r="FK253" s="9" t="str">
        <f t="shared" ca="1" si="9634"/>
        <v/>
      </c>
      <c r="FL253" s="3" t="str">
        <f t="shared" ca="1" si="9635"/>
        <v/>
      </c>
      <c r="FM253" s="5" t="str" cm="1">
        <f t="array" aca="1" ref="FM253" ca="1">IF($B253="","",IF(FL253=0,0,IF(DD_Payment="",0,IF(FL253&lt;_xlfn.IFS(DD_Frequency="Monthly",1,DD_Frequency="Quarterly",IF(MONTH(FL$2)=1,1,IF(MONTH(FL$2)=4,1,IF(MONTH(FL$2)=7,1,IF(MONTH(FL$2)=10,1,0)))),DD_Frequency="Annually",IF(MONTH(FL$2)=1,1,0))*DD_Payment,FL253,_xlfn.IFS(DD_Frequency="Monthly",1,DD_Frequency="Quarterly",IF(MONTH(FL$2)=1,1,IF(MONTH(FL$2)=4,1,IF(MONTH(FL$2)=7,1,IF(MONTH(FL$2)=10,1,0)))),DD_Frequency="Annually",IF(MONTH(FL$2)=1,1,0))*DD_Payment))))</f>
        <v/>
      </c>
      <c r="FN253" s="3" t="str">
        <f t="shared" ref="FN253" ca="1" si="12317">IF($B253="","",IF(FL253&gt;FM253,(FL253-FM253/2)*(rate_A*(FN$1/365)),0))</f>
        <v/>
      </c>
      <c r="FO253" s="3" t="str">
        <f t="shared" ca="1" si="9723"/>
        <v/>
      </c>
      <c r="FP253" s="3" t="str">
        <f t="shared" ref="FP253" ca="1" si="12318">IF($B253="","",FA253*(1+rate_A*FN$1/365))</f>
        <v/>
      </c>
      <c r="FQ253" s="3" t="str">
        <f t="shared" ref="FQ253" ca="1" si="12319">IF($B253="","",FB253*(1+rate_A*FN$1/365))</f>
        <v/>
      </c>
      <c r="FR253" s="3" t="str">
        <f t="shared" ref="FR253" ca="1" si="12320">IF($B253="","",FC253*(1+rate_joint*FN$1/365))</f>
        <v/>
      </c>
      <c r="FS253" s="5" t="str">
        <f t="shared" ca="1" si="9727"/>
        <v/>
      </c>
      <c r="FT253" s="5" t="str" cm="1">
        <f t="array" aca="1" ref="FT253" ca="1">IF(FS253="","",_xlfn.IFS(FS253&lt;='Hidden inputs'!$C$15,FS253*'Hidden inputs'!$D$15,FS253&lt;='Hidden inputs'!$C$16,'Hidden inputs'!$C$15*'Hidden inputs'!$D$15+(FS253-'Hidden inputs'!$B$16)*'Hidden inputs'!$D$16,FS253&lt;='Hidden inputs'!$C$17,'Hidden inputs'!$C$15*'Hidden inputs'!$D$15+('Hidden inputs'!$C$16-'Hidden inputs'!$B$16)*'Hidden inputs'!$D$16+(FS253-'Hidden inputs'!$B$17)*'Hidden inputs'!$D$17,FS253&gt;'Hidden inputs'!$B$18,'Hidden inputs'!$C$15*'Hidden inputs'!$D$15+('Hidden inputs'!$C$16-'Hidden inputs'!$B$16)*'Hidden inputs'!$D$16+('Hidden inputs'!$C$17-'Hidden inputs'!$B$17)*'Hidden inputs'!$D$17+(FS253-'Hidden inputs'!$B$18)*'Hidden inputs'!$D$18))</f>
        <v/>
      </c>
      <c r="FU253" s="10" t="str">
        <f t="shared" ca="1" si="9728"/>
        <v/>
      </c>
      <c r="FV253" s="5" t="str">
        <f t="shared" ca="1" si="9640"/>
        <v/>
      </c>
      <c r="FW253" s="5" t="str">
        <f t="shared" ca="1" si="9641"/>
        <v/>
      </c>
      <c r="FX253" s="5" t="str">
        <f ca="1">IF($B253="","",'Hidden inputs'!$D$11*FO253+'Hidden inputs'!$E$11*FP253)</f>
        <v/>
      </c>
      <c r="FY253" s="11" t="str">
        <f t="shared" ca="1" si="9544"/>
        <v/>
      </c>
      <c r="FZ253" s="9" t="str">
        <f t="shared" ca="1" si="9642"/>
        <v/>
      </c>
      <c r="GA253" s="5" t="str">
        <f t="shared" ca="1" si="9643"/>
        <v/>
      </c>
      <c r="GB253" s="5" t="str">
        <f t="shared" ca="1" si="9644"/>
        <v/>
      </c>
      <c r="GC253" s="5" t="str">
        <f t="shared" ca="1" si="9545"/>
        <v/>
      </c>
      <c r="GD253" s="5" t="str">
        <f t="shared" ca="1" si="9546"/>
        <v/>
      </c>
    </row>
    <row r="254" spans="1:186" x14ac:dyDescent="0.35">
      <c r="A254" s="2"/>
      <c r="B254" s="6" t="str">
        <f t="shared" ca="1" si="9547"/>
        <v/>
      </c>
      <c r="C254" s="5" t="str">
        <f t="shared" ca="1" si="9645"/>
        <v/>
      </c>
      <c r="D254" s="5" t="str" cm="1">
        <f t="array" aca="1" ref="D254" ca="1">IF($B254="","",IF(C254=0,0,IF(DD_Payment="",0,IF(C254&lt;_xlfn.IFS(DD_Frequency="Monthly",1,DD_Frequency="Quarterly",IF(MONTH(C$2)=1,1,IF(MONTH(C$2)=4,1,IF(MONTH(C$2)=7,1,IF(MONTH(C$2)=10,1,0)))),DD_Frequency="Annually",IF(MONTH(C$2)=1,1,0))*DD_Payment,C254,_xlfn.IFS(DD_Frequency="Monthly",1,DD_Frequency="Quarterly",IF(MONTH(C$2)=1,1,IF(MONTH(C$2)=4,1,IF(MONTH(C$2)=7,1,IF(MONTH(C$2)=10,1,0)))),DD_Frequency="Annually",IF(MONTH(C$2)=1,1,0))*DD_Payment))))</f>
        <v/>
      </c>
      <c r="E254" s="5" t="str">
        <f t="shared" ref="E254" ca="1" si="12321">IF(B254="","",IF(C254&gt;D254,(C254-D254/2)*(rate_A*(E$1/365)),0))</f>
        <v/>
      </c>
      <c r="F254" s="5" t="str">
        <f t="shared" ca="1" si="9549"/>
        <v/>
      </c>
      <c r="G254" s="5" t="str">
        <f t="shared" ref="G254" ca="1" si="12322">IF(B254="","",G253*(1+rate_A*E$1/365))</f>
        <v/>
      </c>
      <c r="H254" s="5" t="str">
        <f t="shared" ref="H254" ca="1" si="12323">IF(B254="","",H253*(1+rate_A*E$1/365))</f>
        <v/>
      </c>
      <c r="I254" s="5" t="str">
        <f t="shared" ref="I254" ca="1" si="12324">IF(B254="","",I253*(1+rate_joint*E$1/365))</f>
        <v/>
      </c>
      <c r="J254" s="5" t="str">
        <f t="shared" ca="1" si="9650"/>
        <v/>
      </c>
      <c r="K254" s="5" t="str" cm="1">
        <f t="array" aca="1" ref="K254" ca="1">IF(J254="","",_xlfn.IFS(J254&lt;='Hidden inputs'!$C$15,J254*'Hidden inputs'!$D$15,J254&lt;='Hidden inputs'!$C$16,'Hidden inputs'!$C$15*'Hidden inputs'!$D$15+(J254-'Hidden inputs'!$B$16)*'Hidden inputs'!$D$16,J254&lt;='Hidden inputs'!$C$17,'Hidden inputs'!$C$15*'Hidden inputs'!$D$15+('Hidden inputs'!$C$16-'Hidden inputs'!$B$16)*'Hidden inputs'!$D$16+(J254-'Hidden inputs'!$B$17)*'Hidden inputs'!$D$17,J254&gt;'Hidden inputs'!$B$18,'Hidden inputs'!$C$15*'Hidden inputs'!$D$15+('Hidden inputs'!$C$16-'Hidden inputs'!$B$16)*'Hidden inputs'!$D$16+('Hidden inputs'!$C$17-'Hidden inputs'!$B$17)*'Hidden inputs'!$D$17+(J254-'Hidden inputs'!$B$18)*'Hidden inputs'!$D$18))</f>
        <v/>
      </c>
      <c r="L254" s="11" t="str">
        <f t="shared" ca="1" si="9651"/>
        <v/>
      </c>
      <c r="M254" s="5" t="str">
        <f t="shared" ca="1" si="9553"/>
        <v/>
      </c>
      <c r="N254" s="5" t="str">
        <f t="shared" ca="1" si="9554"/>
        <v/>
      </c>
      <c r="O254" s="5" t="str">
        <f ca="1">IF(B254="","",'Hidden inputs'!$D$11*F254+'Hidden inputs'!$E$11*G254)</f>
        <v/>
      </c>
      <c r="P254" s="11" t="str">
        <f t="shared" ca="1" si="9488"/>
        <v/>
      </c>
      <c r="Q254" s="20" t="str">
        <f t="shared" ca="1" si="9489"/>
        <v/>
      </c>
      <c r="R254" s="3" t="str">
        <f t="shared" ca="1" si="9555"/>
        <v/>
      </c>
      <c r="S254" s="5" t="str" cm="1">
        <f t="array" aca="1" ref="S254" ca="1">IF($B254="","",IF(R254=0,0,IF(DD_Payment="",0,IF(R254&lt;_xlfn.IFS(DD_Frequency="Monthly",1,DD_Frequency="Quarterly",IF(MONTH(R$2)=1,1,IF(MONTH(R$2)=4,1,IF(MONTH(R$2)=7,1,IF(MONTH(R$2)=10,1,0)))),DD_Frequency="Annually",IF(MONTH(R$2)=1,1,0))*DD_Payment,R254,_xlfn.IFS(DD_Frequency="Monthly",1,DD_Frequency="Quarterly",IF(MONTH(R$2)=1,1,IF(MONTH(R$2)=4,1,IF(MONTH(R$2)=7,1,IF(MONTH(R$2)=10,1,0)))),DD_Frequency="Annually",IF(MONTH(R$2)=1,1,0))*DD_Payment))))</f>
        <v/>
      </c>
      <c r="T254" s="3" t="str">
        <f t="shared" ref="T254" ca="1" si="12325">IF(B254="","",IF(R254&gt;S254,(R254-S254/2)*(rate_A*((T$1+A254)/365)),0))</f>
        <v/>
      </c>
      <c r="U254" s="3" t="str">
        <f t="shared" ca="1" si="9557"/>
        <v/>
      </c>
      <c r="V254" s="3" t="str">
        <f t="shared" ref="V254" ca="1" si="12326">IF(B254="","",G254*(1+rate_A*(T$1+A254)/365))</f>
        <v/>
      </c>
      <c r="W254" s="3" t="str">
        <f t="shared" ref="W254" ca="1" si="12327">IF(B254="","",H254*(1+rate_A*(T$1+A254)/365))</f>
        <v/>
      </c>
      <c r="X254" s="3" t="str">
        <f t="shared" ref="X254" ca="1" si="12328">IF(B254="","",I254*(1+rate_joint*(T$1+A254)/365))</f>
        <v/>
      </c>
      <c r="Y254" s="5" t="str">
        <f t="shared" ca="1" si="9656"/>
        <v/>
      </c>
      <c r="Z254" s="5" t="str" cm="1">
        <f t="array" aca="1" ref="Z254" ca="1">IF(Y254="","",_xlfn.IFS(Y254&lt;='Hidden inputs'!$C$15,Y254*'Hidden inputs'!$D$15,Y254&lt;='Hidden inputs'!$C$16,'Hidden inputs'!$C$15*'Hidden inputs'!$D$15+(Y254-'Hidden inputs'!$B$16)*'Hidden inputs'!$D$16,Y254&lt;='Hidden inputs'!$C$17,'Hidden inputs'!$C$15*'Hidden inputs'!$D$15+('Hidden inputs'!$C$16-'Hidden inputs'!$B$16)*'Hidden inputs'!$D$16+(Y254-'Hidden inputs'!$B$17)*'Hidden inputs'!$D$17,Y254&gt;'Hidden inputs'!$B$18,'Hidden inputs'!$C$15*'Hidden inputs'!$D$15+('Hidden inputs'!$C$16-'Hidden inputs'!$B$16)*'Hidden inputs'!$D$16+('Hidden inputs'!$C$17-'Hidden inputs'!$B$17)*'Hidden inputs'!$D$17+(Y254-'Hidden inputs'!$B$18)*'Hidden inputs'!$D$18))</f>
        <v/>
      </c>
      <c r="AA254" s="10" t="str">
        <f t="shared" ca="1" si="9657"/>
        <v/>
      </c>
      <c r="AB254" s="5" t="str">
        <f t="shared" ca="1" si="9561"/>
        <v/>
      </c>
      <c r="AC254" s="5" t="str">
        <f t="shared" ca="1" si="9658"/>
        <v/>
      </c>
      <c r="AD254" s="5" t="str">
        <f ca="1">IF(B254="","",'Hidden inputs'!$D$11*U254+'Hidden inputs'!$E$11*V254)</f>
        <v/>
      </c>
      <c r="AE254" s="11" t="str">
        <f t="shared" ca="1" si="9494"/>
        <v/>
      </c>
      <c r="AF254" s="9" t="str">
        <f t="shared" ca="1" si="9562"/>
        <v/>
      </c>
      <c r="AG254" s="3" t="str">
        <f t="shared" ca="1" si="9563"/>
        <v/>
      </c>
      <c r="AH254" s="5" t="str" cm="1">
        <f t="array" aca="1" ref="AH254" ca="1">IF($B254="","",IF(AG254=0,0,IF(DD_Payment="",0,IF(AG254&lt;_xlfn.IFS(DD_Frequency="Monthly",1,DD_Frequency="Quarterly",IF(MONTH(AG$2)=1,1,IF(MONTH(AG$2)=4,1,IF(MONTH(AG$2)=7,1,IF(MONTH(AG$2)=10,1,0)))),DD_Frequency="Annually",IF(MONTH(AG$2)=1,1,0))*DD_Payment,AG254,_xlfn.IFS(DD_Frequency="Monthly",1,DD_Frequency="Quarterly",IF(MONTH(AG$2)=1,1,IF(MONTH(AG$2)=4,1,IF(MONTH(AG$2)=7,1,IF(MONTH(AG$2)=10,1,0)))),DD_Frequency="Annually",IF(MONTH(AG$2)=1,1,0))*DD_Payment))))</f>
        <v/>
      </c>
      <c r="AI254" s="3" t="str">
        <f t="shared" ref="AI254" ca="1" si="12329">IF($B254="","",IF(AG254&gt;AH254,(AG254-AH254/2)*(rate_A*(AI$1/365)),0))</f>
        <v/>
      </c>
      <c r="AJ254" s="3" t="str">
        <f t="shared" ca="1" si="9660"/>
        <v/>
      </c>
      <c r="AK254" s="3" t="str">
        <f t="shared" ref="AK254" ca="1" si="12330">IF($B254="","",V254*(1+rate_A*AI$1/365))</f>
        <v/>
      </c>
      <c r="AL254" s="3" t="str">
        <f t="shared" ref="AL254" ca="1" si="12331">IF($B254="","",W254*(1+rate_A*AI$1/365))</f>
        <v/>
      </c>
      <c r="AM254" s="3" t="str">
        <f t="shared" ref="AM254" ca="1" si="12332">IF($B254="","",X254*(1+rate_joint*AI$1/365))</f>
        <v/>
      </c>
      <c r="AN254" s="5" t="str">
        <f t="shared" ca="1" si="9664"/>
        <v/>
      </c>
      <c r="AO254" s="5" t="str" cm="1">
        <f t="array" aca="1" ref="AO254" ca="1">IF(AN254="","",_xlfn.IFS(AN254&lt;='Hidden inputs'!$C$15,AN254*'Hidden inputs'!$D$15,AN254&lt;='Hidden inputs'!$C$16,'Hidden inputs'!$C$15*'Hidden inputs'!$D$15+(AN254-'Hidden inputs'!$B$16)*'Hidden inputs'!$D$16,AN254&lt;='Hidden inputs'!$C$17,'Hidden inputs'!$C$15*'Hidden inputs'!$D$15+('Hidden inputs'!$C$16-'Hidden inputs'!$B$16)*'Hidden inputs'!$D$16+(AN254-'Hidden inputs'!$B$17)*'Hidden inputs'!$D$17,AN254&gt;'Hidden inputs'!$B$18,'Hidden inputs'!$C$15*'Hidden inputs'!$D$15+('Hidden inputs'!$C$16-'Hidden inputs'!$B$16)*'Hidden inputs'!$D$16+('Hidden inputs'!$C$17-'Hidden inputs'!$B$17)*'Hidden inputs'!$D$17+(AN254-'Hidden inputs'!$B$18)*'Hidden inputs'!$D$18))</f>
        <v/>
      </c>
      <c r="AP254" s="10" t="str">
        <f t="shared" ca="1" si="9665"/>
        <v/>
      </c>
      <c r="AQ254" s="5" t="str">
        <f t="shared" ca="1" si="9568"/>
        <v/>
      </c>
      <c r="AR254" s="5" t="str">
        <f t="shared" ca="1" si="9569"/>
        <v/>
      </c>
      <c r="AS254" s="5" t="str">
        <f ca="1">IF($B254="","",'Hidden inputs'!$D$11*AJ254+'Hidden inputs'!$E$11*AK254)</f>
        <v/>
      </c>
      <c r="AT254" s="11" t="str">
        <f t="shared" ca="1" si="9499"/>
        <v/>
      </c>
      <c r="AU254" s="9" t="str">
        <f t="shared" ca="1" si="9570"/>
        <v/>
      </c>
      <c r="AV254" s="3" t="str">
        <f t="shared" ca="1" si="9571"/>
        <v/>
      </c>
      <c r="AW254" s="5" t="str" cm="1">
        <f t="array" aca="1" ref="AW254" ca="1">IF($B254="","",IF(AV254=0,0,IF(DD_Payment="",0,IF(AV254&lt;_xlfn.IFS(DD_Frequency="Monthly",1,DD_Frequency="Quarterly",IF(MONTH(AV$2)=1,1,IF(MONTH(AV$2)=4,1,IF(MONTH(AV$2)=7,1,IF(MONTH(AV$2)=10,1,0)))),DD_Frequency="Annually",IF(MONTH(AV$2)=1,1,0))*DD_Payment,AV254,_xlfn.IFS(DD_Frequency="Monthly",1,DD_Frequency="Quarterly",IF(MONTH(AV$2)=1,1,IF(MONTH(AV$2)=4,1,IF(MONTH(AV$2)=7,1,IF(MONTH(AV$2)=10,1,0)))),DD_Frequency="Annually",IF(MONTH(AV$2)=1,1,0))*DD_Payment))))</f>
        <v/>
      </c>
      <c r="AX254" s="3" t="str">
        <f t="shared" ref="AX254" ca="1" si="12333">IF($B254="","",IF(AV254&gt;AW254,(AV254-AW254/2)*(rate_A*(AX$1/365)),0))</f>
        <v/>
      </c>
      <c r="AY254" s="3" t="str">
        <f t="shared" ca="1" si="9667"/>
        <v/>
      </c>
      <c r="AZ254" s="3" t="str">
        <f t="shared" ref="AZ254" ca="1" si="12334">IF($B254="","",AK254*(1+rate_A*AX$1/365))</f>
        <v/>
      </c>
      <c r="BA254" s="3" t="str">
        <f t="shared" ref="BA254" ca="1" si="12335">IF($B254="","",AL254*(1+rate_A*AX$1/365))</f>
        <v/>
      </c>
      <c r="BB254" s="3" t="str">
        <f t="shared" ref="BB254" ca="1" si="12336">IF($B254="","",AM254*(1+rate_joint*AX$1/365))</f>
        <v/>
      </c>
      <c r="BC254" s="5" t="str">
        <f t="shared" ca="1" si="9671"/>
        <v/>
      </c>
      <c r="BD254" s="5" t="str" cm="1">
        <f t="array" aca="1" ref="BD254" ca="1">IF(BC254="","",_xlfn.IFS(BC254&lt;='Hidden inputs'!$C$15,BC254*'Hidden inputs'!$D$15,BC254&lt;='Hidden inputs'!$C$16,'Hidden inputs'!$C$15*'Hidden inputs'!$D$15+(BC254-'Hidden inputs'!$B$16)*'Hidden inputs'!$D$16,BC254&lt;='Hidden inputs'!$C$17,'Hidden inputs'!$C$15*'Hidden inputs'!$D$15+('Hidden inputs'!$C$16-'Hidden inputs'!$B$16)*'Hidden inputs'!$D$16+(BC254-'Hidden inputs'!$B$17)*'Hidden inputs'!$D$17,BC254&gt;'Hidden inputs'!$B$18,'Hidden inputs'!$C$15*'Hidden inputs'!$D$15+('Hidden inputs'!$C$16-'Hidden inputs'!$B$16)*'Hidden inputs'!$D$16+('Hidden inputs'!$C$17-'Hidden inputs'!$B$17)*'Hidden inputs'!$D$17+(BC254-'Hidden inputs'!$B$18)*'Hidden inputs'!$D$18))</f>
        <v/>
      </c>
      <c r="BE254" s="10" t="str">
        <f t="shared" ca="1" si="9672"/>
        <v/>
      </c>
      <c r="BF254" s="5" t="str">
        <f t="shared" ca="1" si="9576"/>
        <v/>
      </c>
      <c r="BG254" s="5" t="str">
        <f t="shared" ca="1" si="9577"/>
        <v/>
      </c>
      <c r="BH254" s="5" t="str">
        <f ca="1">IF($B254="","",'Hidden inputs'!$D$11*AY254+'Hidden inputs'!$E$11*AZ254)</f>
        <v/>
      </c>
      <c r="BI254" s="11" t="str">
        <f t="shared" ca="1" si="9504"/>
        <v/>
      </c>
      <c r="BJ254" s="9" t="str">
        <f t="shared" ca="1" si="9578"/>
        <v/>
      </c>
      <c r="BK254" s="3" t="str">
        <f t="shared" ca="1" si="9579"/>
        <v/>
      </c>
      <c r="BL254" s="5" t="str" cm="1">
        <f t="array" aca="1" ref="BL254" ca="1">IF($B254="","",IF(BK254=0,0,IF(DD_Payment="",0,IF(BK254&lt;_xlfn.IFS(DD_Frequency="Monthly",1,DD_Frequency="Quarterly",IF(MONTH(BK$2)=1,1,IF(MONTH(BK$2)=4,1,IF(MONTH(BK$2)=7,1,IF(MONTH(BK$2)=10,1,0)))),DD_Frequency="Annually",IF(MONTH(BK$2)=1,1,0))*DD_Payment,BK254,_xlfn.IFS(DD_Frequency="Monthly",1,DD_Frequency="Quarterly",IF(MONTH(BK$2)=1,1,IF(MONTH(BK$2)=4,1,IF(MONTH(BK$2)=7,1,IF(MONTH(BK$2)=10,1,0)))),DD_Frequency="Annually",IF(MONTH(BK$2)=1,1,0))*DD_Payment))))</f>
        <v/>
      </c>
      <c r="BM254" s="3" t="str">
        <f t="shared" ref="BM254" ca="1" si="12337">IF($B254="","",IF(BK254&gt;BL254,(BK254-BL254/2)*(rate_A*(BM$1/365)),0))</f>
        <v/>
      </c>
      <c r="BN254" s="3" t="str">
        <f t="shared" ca="1" si="9674"/>
        <v/>
      </c>
      <c r="BO254" s="3" t="str">
        <f t="shared" ref="BO254" ca="1" si="12338">IF($B254="","",AZ254*(1+rate_A*BM$1/365))</f>
        <v/>
      </c>
      <c r="BP254" s="3" t="str">
        <f t="shared" ref="BP254" ca="1" si="12339">IF($B254="","",BA254*(1+rate_A*BM$1/365))</f>
        <v/>
      </c>
      <c r="BQ254" s="3" t="str">
        <f t="shared" ref="BQ254" ca="1" si="12340">IF($B254="","",BB254*(1+rate_joint*BM$1/365))</f>
        <v/>
      </c>
      <c r="BR254" s="5" t="str">
        <f t="shared" ca="1" si="9678"/>
        <v/>
      </c>
      <c r="BS254" s="5" t="str" cm="1">
        <f t="array" aca="1" ref="BS254" ca="1">IF(BR254="","",_xlfn.IFS(BR254&lt;='Hidden inputs'!$C$15,BR254*'Hidden inputs'!$D$15,BR254&lt;='Hidden inputs'!$C$16,'Hidden inputs'!$C$15*'Hidden inputs'!$D$15+(BR254-'Hidden inputs'!$B$16)*'Hidden inputs'!$D$16,BR254&lt;='Hidden inputs'!$C$17,'Hidden inputs'!$C$15*'Hidden inputs'!$D$15+('Hidden inputs'!$C$16-'Hidden inputs'!$B$16)*'Hidden inputs'!$D$16+(BR254-'Hidden inputs'!$B$17)*'Hidden inputs'!$D$17,BR254&gt;'Hidden inputs'!$B$18,'Hidden inputs'!$C$15*'Hidden inputs'!$D$15+('Hidden inputs'!$C$16-'Hidden inputs'!$B$16)*'Hidden inputs'!$D$16+('Hidden inputs'!$C$17-'Hidden inputs'!$B$17)*'Hidden inputs'!$D$17+(BR254-'Hidden inputs'!$B$18)*'Hidden inputs'!$D$18))</f>
        <v/>
      </c>
      <c r="BT254" s="10" t="str">
        <f t="shared" ca="1" si="9679"/>
        <v/>
      </c>
      <c r="BU254" s="5" t="str">
        <f t="shared" ca="1" si="9584"/>
        <v/>
      </c>
      <c r="BV254" s="5" t="str">
        <f t="shared" ca="1" si="9585"/>
        <v/>
      </c>
      <c r="BW254" s="5" t="str">
        <f ca="1">IF($B254="","",'Hidden inputs'!$D$11*BN254+'Hidden inputs'!$E$11*BO254)</f>
        <v/>
      </c>
      <c r="BX254" s="11" t="str">
        <f t="shared" ca="1" si="9509"/>
        <v/>
      </c>
      <c r="BY254" s="9" t="str">
        <f t="shared" ca="1" si="9586"/>
        <v/>
      </c>
      <c r="BZ254" s="3" t="str">
        <f t="shared" ca="1" si="9587"/>
        <v/>
      </c>
      <c r="CA254" s="5" t="str" cm="1">
        <f t="array" aca="1" ref="CA254" ca="1">IF($B254="","",IF(BZ254=0,0,IF(DD_Payment="",0,IF(BZ254&lt;_xlfn.IFS(DD_Frequency="Monthly",1,DD_Frequency="Quarterly",IF(MONTH(BZ$2)=1,1,IF(MONTH(BZ$2)=4,1,IF(MONTH(BZ$2)=7,1,IF(MONTH(BZ$2)=10,1,0)))),DD_Frequency="Annually",IF(MONTH(BZ$2)=1,1,0))*DD_Payment,BZ254,_xlfn.IFS(DD_Frequency="Monthly",1,DD_Frequency="Quarterly",IF(MONTH(BZ$2)=1,1,IF(MONTH(BZ$2)=4,1,IF(MONTH(BZ$2)=7,1,IF(MONTH(BZ$2)=10,1,0)))),DD_Frequency="Annually",IF(MONTH(BZ$2)=1,1,0))*DD_Payment))))</f>
        <v/>
      </c>
      <c r="CB254" s="3" t="str">
        <f t="shared" ref="CB254" ca="1" si="12341">IF($B254="","",IF(BZ254&gt;CA254,(BZ254-CA254/2)*(rate_A*(CB$1/365)),0))</f>
        <v/>
      </c>
      <c r="CC254" s="3" t="str">
        <f t="shared" ca="1" si="9681"/>
        <v/>
      </c>
      <c r="CD254" s="3" t="str">
        <f t="shared" ref="CD254" ca="1" si="12342">IF($B254="","",BO254*(1+rate_A*CB$1/365))</f>
        <v/>
      </c>
      <c r="CE254" s="3" t="str">
        <f t="shared" ref="CE254" ca="1" si="12343">IF($B254="","",BP254*(1+rate_A*CB$1/365))</f>
        <v/>
      </c>
      <c r="CF254" s="3" t="str">
        <f t="shared" ref="CF254" ca="1" si="12344">IF($B254="","",BQ254*(1+rate_joint*CB$1/365))</f>
        <v/>
      </c>
      <c r="CG254" s="5" t="str">
        <f t="shared" ca="1" si="9685"/>
        <v/>
      </c>
      <c r="CH254" s="5" t="str" cm="1">
        <f t="array" aca="1" ref="CH254" ca="1">IF(CG254="","",_xlfn.IFS(CG254&lt;='Hidden inputs'!$C$15,CG254*'Hidden inputs'!$D$15,CG254&lt;='Hidden inputs'!$C$16,'Hidden inputs'!$C$15*'Hidden inputs'!$D$15+(CG254-'Hidden inputs'!$B$16)*'Hidden inputs'!$D$16,CG254&lt;='Hidden inputs'!$C$17,'Hidden inputs'!$C$15*'Hidden inputs'!$D$15+('Hidden inputs'!$C$16-'Hidden inputs'!$B$16)*'Hidden inputs'!$D$16+(CG254-'Hidden inputs'!$B$17)*'Hidden inputs'!$D$17,CG254&gt;'Hidden inputs'!$B$18,'Hidden inputs'!$C$15*'Hidden inputs'!$D$15+('Hidden inputs'!$C$16-'Hidden inputs'!$B$16)*'Hidden inputs'!$D$16+('Hidden inputs'!$C$17-'Hidden inputs'!$B$17)*'Hidden inputs'!$D$17+(CG254-'Hidden inputs'!$B$18)*'Hidden inputs'!$D$18))</f>
        <v/>
      </c>
      <c r="CI254" s="10" t="str">
        <f t="shared" ca="1" si="9686"/>
        <v/>
      </c>
      <c r="CJ254" s="5" t="str">
        <f t="shared" ca="1" si="9592"/>
        <v/>
      </c>
      <c r="CK254" s="5" t="str">
        <f t="shared" ca="1" si="9593"/>
        <v/>
      </c>
      <c r="CL254" s="5" t="str">
        <f ca="1">IF($B254="","",'Hidden inputs'!$D$11*CC254+'Hidden inputs'!$E$11*CD254)</f>
        <v/>
      </c>
      <c r="CM254" s="11" t="str">
        <f t="shared" ca="1" si="9514"/>
        <v/>
      </c>
      <c r="CN254" s="9" t="str">
        <f t="shared" ca="1" si="9594"/>
        <v/>
      </c>
      <c r="CO254" s="3" t="str">
        <f t="shared" ca="1" si="9595"/>
        <v/>
      </c>
      <c r="CP254" s="5" t="str" cm="1">
        <f t="array" aca="1" ref="CP254" ca="1">IF($B254="","",IF(CO254=0,0,IF(DD_Payment="",0,IF(CO254&lt;_xlfn.IFS(DD_Frequency="Monthly",1,DD_Frequency="Quarterly",IF(MONTH(CO$2)=1,1,IF(MONTH(CO$2)=4,1,IF(MONTH(CO$2)=7,1,IF(MONTH(CO$2)=10,1,0)))),DD_Frequency="Annually",IF(MONTH(CO$2)=1,1,0))*DD_Payment,CO254,_xlfn.IFS(DD_Frequency="Monthly",1,DD_Frequency="Quarterly",IF(MONTH(CO$2)=1,1,IF(MONTH(CO$2)=4,1,IF(MONTH(CO$2)=7,1,IF(MONTH(CO$2)=10,1,0)))),DD_Frequency="Annually",IF(MONTH(CO$2)=1,1,0))*DD_Payment))))</f>
        <v/>
      </c>
      <c r="CQ254" s="3" t="str">
        <f t="shared" ref="CQ254" ca="1" si="12345">IF($B254="","",IF(CO254&gt;CP254,(CO254-CP254/2)*(rate_A*(CQ$1/365)),0))</f>
        <v/>
      </c>
      <c r="CR254" s="3" t="str">
        <f t="shared" ca="1" si="9688"/>
        <v/>
      </c>
      <c r="CS254" s="3" t="str">
        <f t="shared" ref="CS254" ca="1" si="12346">IF($B254="","",CD254*(1+rate_A*CQ$1/365))</f>
        <v/>
      </c>
      <c r="CT254" s="3" t="str">
        <f t="shared" ref="CT254" ca="1" si="12347">IF($B254="","",CE254*(1+rate_A*CQ$1/365))</f>
        <v/>
      </c>
      <c r="CU254" s="3" t="str">
        <f t="shared" ref="CU254" ca="1" si="12348">IF($B254="","",CF254*(1+rate_joint*CQ$1/365))</f>
        <v/>
      </c>
      <c r="CV254" s="5" t="str">
        <f t="shared" ca="1" si="9692"/>
        <v/>
      </c>
      <c r="CW254" s="5" t="str" cm="1">
        <f t="array" aca="1" ref="CW254" ca="1">IF(CV254="","",_xlfn.IFS(CV254&lt;='Hidden inputs'!$C$15,CV254*'Hidden inputs'!$D$15,CV254&lt;='Hidden inputs'!$C$16,'Hidden inputs'!$C$15*'Hidden inputs'!$D$15+(CV254-'Hidden inputs'!$B$16)*'Hidden inputs'!$D$16,CV254&lt;='Hidden inputs'!$C$17,'Hidden inputs'!$C$15*'Hidden inputs'!$D$15+('Hidden inputs'!$C$16-'Hidden inputs'!$B$16)*'Hidden inputs'!$D$16+(CV254-'Hidden inputs'!$B$17)*'Hidden inputs'!$D$17,CV254&gt;'Hidden inputs'!$B$18,'Hidden inputs'!$C$15*'Hidden inputs'!$D$15+('Hidden inputs'!$C$16-'Hidden inputs'!$B$16)*'Hidden inputs'!$D$16+('Hidden inputs'!$C$17-'Hidden inputs'!$B$17)*'Hidden inputs'!$D$17+(CV254-'Hidden inputs'!$B$18)*'Hidden inputs'!$D$18))</f>
        <v/>
      </c>
      <c r="CX254" s="10" t="str">
        <f t="shared" ca="1" si="9693"/>
        <v/>
      </c>
      <c r="CY254" s="5" t="str">
        <f t="shared" ca="1" si="9600"/>
        <v/>
      </c>
      <c r="CZ254" s="5" t="str">
        <f t="shared" ca="1" si="9601"/>
        <v/>
      </c>
      <c r="DA254" s="5" t="str">
        <f ca="1">IF($B254="","",'Hidden inputs'!$D$11*CR254+'Hidden inputs'!$E$11*CS254)</f>
        <v/>
      </c>
      <c r="DB254" s="11" t="str">
        <f t="shared" ca="1" si="9519"/>
        <v/>
      </c>
      <c r="DC254" s="9" t="str">
        <f t="shared" ca="1" si="9602"/>
        <v/>
      </c>
      <c r="DD254" s="3" t="str">
        <f t="shared" ca="1" si="9603"/>
        <v/>
      </c>
      <c r="DE254" s="5" t="str" cm="1">
        <f t="array" aca="1" ref="DE254" ca="1">IF($B254="","",IF(DD254=0,0,IF(DD_Payment="",0,IF(DD254&lt;_xlfn.IFS(DD_Frequency="Monthly",1,DD_Frequency="Quarterly",IF(MONTH(DD$2)=1,1,IF(MONTH(DD$2)=4,1,IF(MONTH(DD$2)=7,1,IF(MONTH(DD$2)=10,1,0)))),DD_Frequency="Annually",IF(MONTH(DD$2)=1,1,0))*DD_Payment,DD254,_xlfn.IFS(DD_Frequency="Monthly",1,DD_Frequency="Quarterly",IF(MONTH(DD$2)=1,1,IF(MONTH(DD$2)=4,1,IF(MONTH(DD$2)=7,1,IF(MONTH(DD$2)=10,1,0)))),DD_Frequency="Annually",IF(MONTH(DD$2)=1,1,0))*DD_Payment))))</f>
        <v/>
      </c>
      <c r="DF254" s="3" t="str">
        <f t="shared" ref="DF254" ca="1" si="12349">IF($B254="","",IF(DD254&gt;DE254,(DD254-DE254/2)*(rate_A*(DF$1/365)),0))</f>
        <v/>
      </c>
      <c r="DG254" s="3" t="str">
        <f t="shared" ca="1" si="9695"/>
        <v/>
      </c>
      <c r="DH254" s="3" t="str">
        <f t="shared" ref="DH254" ca="1" si="12350">IF($B254="","",CS254*(1+rate_A*DF$1/365))</f>
        <v/>
      </c>
      <c r="DI254" s="3" t="str">
        <f t="shared" ref="DI254" ca="1" si="12351">IF($B254="","",CT254*(1+rate_A*DF$1/365))</f>
        <v/>
      </c>
      <c r="DJ254" s="3" t="str">
        <f t="shared" ref="DJ254" ca="1" si="12352">IF($B254="","",CU254*(1+rate_joint*DF$1/365))</f>
        <v/>
      </c>
      <c r="DK254" s="5" t="str">
        <f t="shared" ca="1" si="9699"/>
        <v/>
      </c>
      <c r="DL254" s="5" t="str" cm="1">
        <f t="array" aca="1" ref="DL254" ca="1">IF(DK254="","",_xlfn.IFS(DK254&lt;='Hidden inputs'!$C$15,DK254*'Hidden inputs'!$D$15,DK254&lt;='Hidden inputs'!$C$16,'Hidden inputs'!$C$15*'Hidden inputs'!$D$15+(DK254-'Hidden inputs'!$B$16)*'Hidden inputs'!$D$16,DK254&lt;='Hidden inputs'!$C$17,'Hidden inputs'!$C$15*'Hidden inputs'!$D$15+('Hidden inputs'!$C$16-'Hidden inputs'!$B$16)*'Hidden inputs'!$D$16+(DK254-'Hidden inputs'!$B$17)*'Hidden inputs'!$D$17,DK254&gt;'Hidden inputs'!$B$18,'Hidden inputs'!$C$15*'Hidden inputs'!$D$15+('Hidden inputs'!$C$16-'Hidden inputs'!$B$16)*'Hidden inputs'!$D$16+('Hidden inputs'!$C$17-'Hidden inputs'!$B$17)*'Hidden inputs'!$D$17+(DK254-'Hidden inputs'!$B$18)*'Hidden inputs'!$D$18))</f>
        <v/>
      </c>
      <c r="DM254" s="10" t="str">
        <f t="shared" ca="1" si="9700"/>
        <v/>
      </c>
      <c r="DN254" s="5" t="str">
        <f t="shared" ca="1" si="9608"/>
        <v/>
      </c>
      <c r="DO254" s="5" t="str">
        <f t="shared" ca="1" si="9609"/>
        <v/>
      </c>
      <c r="DP254" s="5" t="str">
        <f ca="1">IF($B254="","",'Hidden inputs'!$D$11*DG254+'Hidden inputs'!$E$11*DH254)</f>
        <v/>
      </c>
      <c r="DQ254" s="11" t="str">
        <f t="shared" ca="1" si="9524"/>
        <v/>
      </c>
      <c r="DR254" s="9" t="str">
        <f t="shared" ca="1" si="9610"/>
        <v/>
      </c>
      <c r="DS254" s="3" t="str">
        <f t="shared" ca="1" si="9611"/>
        <v/>
      </c>
      <c r="DT254" s="5" t="str" cm="1">
        <f t="array" aca="1" ref="DT254" ca="1">IF($B254="","",IF(DS254=0,0,IF(DD_Payment="",0,IF(DS254&lt;_xlfn.IFS(DD_Frequency="Monthly",1,DD_Frequency="Quarterly",IF(MONTH(DS$2)=1,1,IF(MONTH(DS$2)=4,1,IF(MONTH(DS$2)=7,1,IF(MONTH(DS$2)=10,1,0)))),DD_Frequency="Annually",IF(MONTH(DS$2)=1,1,0))*DD_Payment,DS254,_xlfn.IFS(DD_Frequency="Monthly",1,DD_Frequency="Quarterly",IF(MONTH(DS$2)=1,1,IF(MONTH(DS$2)=4,1,IF(MONTH(DS$2)=7,1,IF(MONTH(DS$2)=10,1,0)))),DD_Frequency="Annually",IF(MONTH(DS$2)=1,1,0))*DD_Payment))))</f>
        <v/>
      </c>
      <c r="DU254" s="3" t="str">
        <f t="shared" ref="DU254" ca="1" si="12353">IF($B254="","",IF(DS254&gt;DT254,(DS254-DT254/2)*(rate_A*(DU$1/365)),0))</f>
        <v/>
      </c>
      <c r="DV254" s="3" t="str">
        <f t="shared" ca="1" si="9702"/>
        <v/>
      </c>
      <c r="DW254" s="3" t="str">
        <f t="shared" ref="DW254" ca="1" si="12354">IF($B254="","",DH254*(1+rate_A*DU$1/365))</f>
        <v/>
      </c>
      <c r="DX254" s="3" t="str">
        <f t="shared" ref="DX254" ca="1" si="12355">IF($B254="","",DI254*(1+rate_A*DU$1/365))</f>
        <v/>
      </c>
      <c r="DY254" s="3" t="str">
        <f t="shared" ref="DY254" ca="1" si="12356">IF($B254="","",DJ254*(1+rate_joint*DU$1/365))</f>
        <v/>
      </c>
      <c r="DZ254" s="5" t="str">
        <f t="shared" ca="1" si="9706"/>
        <v/>
      </c>
      <c r="EA254" s="5" t="str" cm="1">
        <f t="array" aca="1" ref="EA254" ca="1">IF(DZ254="","",_xlfn.IFS(DZ254&lt;='Hidden inputs'!$C$15,DZ254*'Hidden inputs'!$D$15,DZ254&lt;='Hidden inputs'!$C$16,'Hidden inputs'!$C$15*'Hidden inputs'!$D$15+(DZ254-'Hidden inputs'!$B$16)*'Hidden inputs'!$D$16,DZ254&lt;='Hidden inputs'!$C$17,'Hidden inputs'!$C$15*'Hidden inputs'!$D$15+('Hidden inputs'!$C$16-'Hidden inputs'!$B$16)*'Hidden inputs'!$D$16+(DZ254-'Hidden inputs'!$B$17)*'Hidden inputs'!$D$17,DZ254&gt;'Hidden inputs'!$B$18,'Hidden inputs'!$C$15*'Hidden inputs'!$D$15+('Hidden inputs'!$C$16-'Hidden inputs'!$B$16)*'Hidden inputs'!$D$16+('Hidden inputs'!$C$17-'Hidden inputs'!$B$17)*'Hidden inputs'!$D$17+(DZ254-'Hidden inputs'!$B$18)*'Hidden inputs'!$D$18))</f>
        <v/>
      </c>
      <c r="EB254" s="10" t="str">
        <f t="shared" ca="1" si="9707"/>
        <v/>
      </c>
      <c r="EC254" s="5" t="str">
        <f t="shared" ca="1" si="9616"/>
        <v/>
      </c>
      <c r="ED254" s="5" t="str">
        <f t="shared" ca="1" si="9617"/>
        <v/>
      </c>
      <c r="EE254" s="5" t="str">
        <f ca="1">IF($B254="","",'Hidden inputs'!$D$11*DV254+'Hidden inputs'!$E$11*DW254)</f>
        <v/>
      </c>
      <c r="EF254" s="11" t="str">
        <f t="shared" ca="1" si="9529"/>
        <v/>
      </c>
      <c r="EG254" s="9" t="str">
        <f t="shared" ca="1" si="9618"/>
        <v/>
      </c>
      <c r="EH254" s="3" t="str">
        <f t="shared" ca="1" si="9619"/>
        <v/>
      </c>
      <c r="EI254" s="5" t="str" cm="1">
        <f t="array" aca="1" ref="EI254" ca="1">IF($B254="","",IF(EH254=0,0,IF(DD_Payment="",0,IF(EH254&lt;_xlfn.IFS(DD_Frequency="Monthly",1,DD_Frequency="Quarterly",IF(MONTH(EH$2)=1,1,IF(MONTH(EH$2)=4,1,IF(MONTH(EH$2)=7,1,IF(MONTH(EH$2)=10,1,0)))),DD_Frequency="Annually",IF(MONTH(EH$2)=1,1,0))*DD_Payment,EH254,_xlfn.IFS(DD_Frequency="Monthly",1,DD_Frequency="Quarterly",IF(MONTH(EH$2)=1,1,IF(MONTH(EH$2)=4,1,IF(MONTH(EH$2)=7,1,IF(MONTH(EH$2)=10,1,0)))),DD_Frequency="Annually",IF(MONTH(EH$2)=1,1,0))*DD_Payment))))</f>
        <v/>
      </c>
      <c r="EJ254" s="3" t="str">
        <f t="shared" ref="EJ254" ca="1" si="12357">IF($B254="","",IF(EH254&gt;EI254,(EH254-EI254/2)*(rate_A*(EJ$1/365)),0))</f>
        <v/>
      </c>
      <c r="EK254" s="3" t="str">
        <f t="shared" ca="1" si="9709"/>
        <v/>
      </c>
      <c r="EL254" s="3" t="str">
        <f t="shared" ref="EL254" ca="1" si="12358">IF($B254="","",DW254*(1+rate_A*EJ$1/365))</f>
        <v/>
      </c>
      <c r="EM254" s="3" t="str">
        <f t="shared" ref="EM254" ca="1" si="12359">IF($B254="","",DX254*(1+rate_A*EJ$1/365))</f>
        <v/>
      </c>
      <c r="EN254" s="3" t="str">
        <f t="shared" ref="EN254" ca="1" si="12360">IF($B254="","",DY254*(1+rate_joint*EJ$1/365))</f>
        <v/>
      </c>
      <c r="EO254" s="5" t="str">
        <f t="shared" ca="1" si="9713"/>
        <v/>
      </c>
      <c r="EP254" s="5" t="str" cm="1">
        <f t="array" aca="1" ref="EP254" ca="1">IF(EO254="","",_xlfn.IFS(EO254&lt;='Hidden inputs'!$C$15,EO254*'Hidden inputs'!$D$15,EO254&lt;='Hidden inputs'!$C$16,'Hidden inputs'!$C$15*'Hidden inputs'!$D$15+(EO254-'Hidden inputs'!$B$16)*'Hidden inputs'!$D$16,EO254&lt;='Hidden inputs'!$C$17,'Hidden inputs'!$C$15*'Hidden inputs'!$D$15+('Hidden inputs'!$C$16-'Hidden inputs'!$B$16)*'Hidden inputs'!$D$16+(EO254-'Hidden inputs'!$B$17)*'Hidden inputs'!$D$17,EO254&gt;'Hidden inputs'!$B$18,'Hidden inputs'!$C$15*'Hidden inputs'!$D$15+('Hidden inputs'!$C$16-'Hidden inputs'!$B$16)*'Hidden inputs'!$D$16+('Hidden inputs'!$C$17-'Hidden inputs'!$B$17)*'Hidden inputs'!$D$17+(EO254-'Hidden inputs'!$B$18)*'Hidden inputs'!$D$18))</f>
        <v/>
      </c>
      <c r="EQ254" s="10" t="str">
        <f t="shared" ca="1" si="9714"/>
        <v/>
      </c>
      <c r="ER254" s="5" t="str">
        <f t="shared" ca="1" si="9624"/>
        <v/>
      </c>
      <c r="ES254" s="5" t="str">
        <f t="shared" ca="1" si="9625"/>
        <v/>
      </c>
      <c r="ET254" s="5" t="str">
        <f ca="1">IF($B254="","",'Hidden inputs'!$D$11*EK254+'Hidden inputs'!$E$11*EL254)</f>
        <v/>
      </c>
      <c r="EU254" s="11" t="str">
        <f t="shared" ca="1" si="9534"/>
        <v/>
      </c>
      <c r="EV254" s="9" t="str">
        <f t="shared" ca="1" si="9626"/>
        <v/>
      </c>
      <c r="EW254" s="3" t="str">
        <f t="shared" ca="1" si="9627"/>
        <v/>
      </c>
      <c r="EX254" s="5" t="str" cm="1">
        <f t="array" aca="1" ref="EX254" ca="1">IF($B254="","",IF(EW254=0,0,IF(DD_Payment="",0,IF(EW254&lt;_xlfn.IFS(DD_Frequency="Monthly",1,DD_Frequency="Quarterly",IF(MONTH(EW$2)=1,1,IF(MONTH(EW$2)=4,1,IF(MONTH(EW$2)=7,1,IF(MONTH(EW$2)=10,1,0)))),DD_Frequency="Annually",IF(MONTH(EW$2)=1,1,0))*DD_Payment,EW254,_xlfn.IFS(DD_Frequency="Monthly",1,DD_Frequency="Quarterly",IF(MONTH(EW$2)=1,1,IF(MONTH(EW$2)=4,1,IF(MONTH(EW$2)=7,1,IF(MONTH(EW$2)=10,1,0)))),DD_Frequency="Annually",IF(MONTH(EW$2)=1,1,0))*DD_Payment))))</f>
        <v/>
      </c>
      <c r="EY254" s="3" t="str">
        <f t="shared" ref="EY254" ca="1" si="12361">IF($B254="","",IF(EW254&gt;EX254,(EW254-EX254/2)*(rate_A*(EY$1/365)),0))</f>
        <v/>
      </c>
      <c r="EZ254" s="3" t="str">
        <f t="shared" ca="1" si="9716"/>
        <v/>
      </c>
      <c r="FA254" s="3" t="str">
        <f t="shared" ref="FA254" ca="1" si="12362">IF($B254="","",EL254*(1+rate_A*EY$1/365))</f>
        <v/>
      </c>
      <c r="FB254" s="3" t="str">
        <f t="shared" ref="FB254" ca="1" si="12363">IF($B254="","",EM254*(1+rate_A*EY$1/365))</f>
        <v/>
      </c>
      <c r="FC254" s="3" t="str">
        <f t="shared" ref="FC254" ca="1" si="12364">IF($B254="","",EN254*(1+rate_joint*EY$1/365))</f>
        <v/>
      </c>
      <c r="FD254" s="5" t="str">
        <f t="shared" ca="1" si="9720"/>
        <v/>
      </c>
      <c r="FE254" s="5" t="str" cm="1">
        <f t="array" aca="1" ref="FE254" ca="1">IF(FD254="","",_xlfn.IFS(FD254&lt;='Hidden inputs'!$C$15,FD254*'Hidden inputs'!$D$15,FD254&lt;='Hidden inputs'!$C$16,'Hidden inputs'!$C$15*'Hidden inputs'!$D$15+(FD254-'Hidden inputs'!$B$16)*'Hidden inputs'!$D$16,FD254&lt;='Hidden inputs'!$C$17,'Hidden inputs'!$C$15*'Hidden inputs'!$D$15+('Hidden inputs'!$C$16-'Hidden inputs'!$B$16)*'Hidden inputs'!$D$16+(FD254-'Hidden inputs'!$B$17)*'Hidden inputs'!$D$17,FD254&gt;'Hidden inputs'!$B$18,'Hidden inputs'!$C$15*'Hidden inputs'!$D$15+('Hidden inputs'!$C$16-'Hidden inputs'!$B$16)*'Hidden inputs'!$D$16+('Hidden inputs'!$C$17-'Hidden inputs'!$B$17)*'Hidden inputs'!$D$17+(FD254-'Hidden inputs'!$B$18)*'Hidden inputs'!$D$18))</f>
        <v/>
      </c>
      <c r="FF254" s="10" t="str">
        <f t="shared" ca="1" si="9721"/>
        <v/>
      </c>
      <c r="FG254" s="5" t="str">
        <f t="shared" ca="1" si="9632"/>
        <v/>
      </c>
      <c r="FH254" s="5" t="str">
        <f t="shared" ca="1" si="9633"/>
        <v/>
      </c>
      <c r="FI254" s="5" t="str">
        <f ca="1">IF($B254="","",'Hidden inputs'!$D$11*EZ254+'Hidden inputs'!$E$11*FA254)</f>
        <v/>
      </c>
      <c r="FJ254" s="11" t="str">
        <f t="shared" ca="1" si="9539"/>
        <v/>
      </c>
      <c r="FK254" s="9" t="str">
        <f t="shared" ca="1" si="9634"/>
        <v/>
      </c>
      <c r="FL254" s="3" t="str">
        <f t="shared" ca="1" si="9635"/>
        <v/>
      </c>
      <c r="FM254" s="5" t="str" cm="1">
        <f t="array" aca="1" ref="FM254" ca="1">IF($B254="","",IF(FL254=0,0,IF(DD_Payment="",0,IF(FL254&lt;_xlfn.IFS(DD_Frequency="Monthly",1,DD_Frequency="Quarterly",IF(MONTH(FL$2)=1,1,IF(MONTH(FL$2)=4,1,IF(MONTH(FL$2)=7,1,IF(MONTH(FL$2)=10,1,0)))),DD_Frequency="Annually",IF(MONTH(FL$2)=1,1,0))*DD_Payment,FL254,_xlfn.IFS(DD_Frequency="Monthly",1,DD_Frequency="Quarterly",IF(MONTH(FL$2)=1,1,IF(MONTH(FL$2)=4,1,IF(MONTH(FL$2)=7,1,IF(MONTH(FL$2)=10,1,0)))),DD_Frequency="Annually",IF(MONTH(FL$2)=1,1,0))*DD_Payment))))</f>
        <v/>
      </c>
      <c r="FN254" s="3" t="str">
        <f t="shared" ref="FN254" ca="1" si="12365">IF($B254="","",IF(FL254&gt;FM254,(FL254-FM254/2)*(rate_A*(FN$1/365)),0))</f>
        <v/>
      </c>
      <c r="FO254" s="3" t="str">
        <f t="shared" ca="1" si="9723"/>
        <v/>
      </c>
      <c r="FP254" s="3" t="str">
        <f t="shared" ref="FP254" ca="1" si="12366">IF($B254="","",FA254*(1+rate_A*FN$1/365))</f>
        <v/>
      </c>
      <c r="FQ254" s="3" t="str">
        <f t="shared" ref="FQ254" ca="1" si="12367">IF($B254="","",FB254*(1+rate_A*FN$1/365))</f>
        <v/>
      </c>
      <c r="FR254" s="3" t="str">
        <f t="shared" ref="FR254" ca="1" si="12368">IF($B254="","",FC254*(1+rate_joint*FN$1/365))</f>
        <v/>
      </c>
      <c r="FS254" s="5" t="str">
        <f t="shared" ca="1" si="9727"/>
        <v/>
      </c>
      <c r="FT254" s="5" t="str" cm="1">
        <f t="array" aca="1" ref="FT254" ca="1">IF(FS254="","",_xlfn.IFS(FS254&lt;='Hidden inputs'!$C$15,FS254*'Hidden inputs'!$D$15,FS254&lt;='Hidden inputs'!$C$16,'Hidden inputs'!$C$15*'Hidden inputs'!$D$15+(FS254-'Hidden inputs'!$B$16)*'Hidden inputs'!$D$16,FS254&lt;='Hidden inputs'!$C$17,'Hidden inputs'!$C$15*'Hidden inputs'!$D$15+('Hidden inputs'!$C$16-'Hidden inputs'!$B$16)*'Hidden inputs'!$D$16+(FS254-'Hidden inputs'!$B$17)*'Hidden inputs'!$D$17,FS254&gt;'Hidden inputs'!$B$18,'Hidden inputs'!$C$15*'Hidden inputs'!$D$15+('Hidden inputs'!$C$16-'Hidden inputs'!$B$16)*'Hidden inputs'!$D$16+('Hidden inputs'!$C$17-'Hidden inputs'!$B$17)*'Hidden inputs'!$D$17+(FS254-'Hidden inputs'!$B$18)*'Hidden inputs'!$D$18))</f>
        <v/>
      </c>
      <c r="FU254" s="10" t="str">
        <f t="shared" ca="1" si="9728"/>
        <v/>
      </c>
      <c r="FV254" s="5" t="str">
        <f t="shared" ca="1" si="9640"/>
        <v/>
      </c>
      <c r="FW254" s="5" t="str">
        <f t="shared" ca="1" si="9641"/>
        <v/>
      </c>
      <c r="FX254" s="5" t="str">
        <f ca="1">IF($B254="","",'Hidden inputs'!$D$11*FO254+'Hidden inputs'!$E$11*FP254)</f>
        <v/>
      </c>
      <c r="FY254" s="11" t="str">
        <f t="shared" ca="1" si="9544"/>
        <v/>
      </c>
      <c r="FZ254" s="9" t="str">
        <f t="shared" ca="1" si="9642"/>
        <v/>
      </c>
      <c r="GA254" s="5" t="str">
        <f t="shared" ca="1" si="9643"/>
        <v/>
      </c>
      <c r="GB254" s="5" t="str">
        <f t="shared" ca="1" si="9644"/>
        <v/>
      </c>
      <c r="GC254" s="5" t="str">
        <f t="shared" ca="1" si="9545"/>
        <v/>
      </c>
      <c r="GD254" s="5" t="str">
        <f t="shared" ca="1" si="9546"/>
        <v/>
      </c>
    </row>
    <row r="255" spans="1:186" x14ac:dyDescent="0.35">
      <c r="A255" s="2"/>
      <c r="B255" s="6" t="str">
        <f t="shared" ca="1" si="9547"/>
        <v/>
      </c>
      <c r="C255" s="5" t="str">
        <f t="shared" ca="1" si="9645"/>
        <v/>
      </c>
      <c r="D255" s="5" t="str" cm="1">
        <f t="array" aca="1" ref="D255" ca="1">IF($B255="","",IF(C255=0,0,IF(DD_Payment="",0,IF(C255&lt;_xlfn.IFS(DD_Frequency="Monthly",1,DD_Frequency="Quarterly",IF(MONTH(C$2)=1,1,IF(MONTH(C$2)=4,1,IF(MONTH(C$2)=7,1,IF(MONTH(C$2)=10,1,0)))),DD_Frequency="Annually",IF(MONTH(C$2)=1,1,0))*DD_Payment,C255,_xlfn.IFS(DD_Frequency="Monthly",1,DD_Frequency="Quarterly",IF(MONTH(C$2)=1,1,IF(MONTH(C$2)=4,1,IF(MONTH(C$2)=7,1,IF(MONTH(C$2)=10,1,0)))),DD_Frequency="Annually",IF(MONTH(C$2)=1,1,0))*DD_Payment))))</f>
        <v/>
      </c>
      <c r="E255" s="5" t="str">
        <f t="shared" ref="E255" ca="1" si="12369">IF(B255="","",IF(C255&gt;D255,(C255-D255/2)*(rate_A*(E$1/365)),0))</f>
        <v/>
      </c>
      <c r="F255" s="5" t="str">
        <f t="shared" ca="1" si="9549"/>
        <v/>
      </c>
      <c r="G255" s="5" t="str">
        <f t="shared" ref="G255" ca="1" si="12370">IF(B255="","",G254*(1+rate_A*E$1/365))</f>
        <v/>
      </c>
      <c r="H255" s="5" t="str">
        <f t="shared" ref="H255" ca="1" si="12371">IF(B255="","",H254*(1+rate_A*E$1/365))</f>
        <v/>
      </c>
      <c r="I255" s="5" t="str">
        <f t="shared" ref="I255" ca="1" si="12372">IF(B255="","",I254*(1+rate_joint*E$1/365))</f>
        <v/>
      </c>
      <c r="J255" s="5" t="str">
        <f t="shared" ca="1" si="9650"/>
        <v/>
      </c>
      <c r="K255" s="5" t="str" cm="1">
        <f t="array" aca="1" ref="K255" ca="1">IF(J255="","",_xlfn.IFS(J255&lt;='Hidden inputs'!$C$15,J255*'Hidden inputs'!$D$15,J255&lt;='Hidden inputs'!$C$16,'Hidden inputs'!$C$15*'Hidden inputs'!$D$15+(J255-'Hidden inputs'!$B$16)*'Hidden inputs'!$D$16,J255&lt;='Hidden inputs'!$C$17,'Hidden inputs'!$C$15*'Hidden inputs'!$D$15+('Hidden inputs'!$C$16-'Hidden inputs'!$B$16)*'Hidden inputs'!$D$16+(J255-'Hidden inputs'!$B$17)*'Hidden inputs'!$D$17,J255&gt;'Hidden inputs'!$B$18,'Hidden inputs'!$C$15*'Hidden inputs'!$D$15+('Hidden inputs'!$C$16-'Hidden inputs'!$B$16)*'Hidden inputs'!$D$16+('Hidden inputs'!$C$17-'Hidden inputs'!$B$17)*'Hidden inputs'!$D$17+(J255-'Hidden inputs'!$B$18)*'Hidden inputs'!$D$18))</f>
        <v/>
      </c>
      <c r="L255" s="11" t="str">
        <f t="shared" ca="1" si="9651"/>
        <v/>
      </c>
      <c r="M255" s="5" t="str">
        <f t="shared" ca="1" si="9553"/>
        <v/>
      </c>
      <c r="N255" s="5" t="str">
        <f t="shared" ca="1" si="9554"/>
        <v/>
      </c>
      <c r="O255" s="5" t="str">
        <f ca="1">IF(B255="","",'Hidden inputs'!$D$11*F255+'Hidden inputs'!$E$11*G255)</f>
        <v/>
      </c>
      <c r="P255" s="11" t="str">
        <f t="shared" ca="1" si="9488"/>
        <v/>
      </c>
      <c r="Q255" s="20" t="str">
        <f t="shared" ca="1" si="9489"/>
        <v/>
      </c>
      <c r="R255" s="3" t="str">
        <f t="shared" ca="1" si="9555"/>
        <v/>
      </c>
      <c r="S255" s="5" t="str" cm="1">
        <f t="array" aca="1" ref="S255" ca="1">IF($B255="","",IF(R255=0,0,IF(DD_Payment="",0,IF(R255&lt;_xlfn.IFS(DD_Frequency="Monthly",1,DD_Frequency="Quarterly",IF(MONTH(R$2)=1,1,IF(MONTH(R$2)=4,1,IF(MONTH(R$2)=7,1,IF(MONTH(R$2)=10,1,0)))),DD_Frequency="Annually",IF(MONTH(R$2)=1,1,0))*DD_Payment,R255,_xlfn.IFS(DD_Frequency="Monthly",1,DD_Frequency="Quarterly",IF(MONTH(R$2)=1,1,IF(MONTH(R$2)=4,1,IF(MONTH(R$2)=7,1,IF(MONTH(R$2)=10,1,0)))),DD_Frequency="Annually",IF(MONTH(R$2)=1,1,0))*DD_Payment))))</f>
        <v/>
      </c>
      <c r="T255" s="3" t="str">
        <f t="shared" ref="T255" ca="1" si="12373">IF(B255="","",IF(R255&gt;S255,(R255-S255/2)*(rate_A*((T$1+A255)/365)),0))</f>
        <v/>
      </c>
      <c r="U255" s="3" t="str">
        <f t="shared" ca="1" si="9557"/>
        <v/>
      </c>
      <c r="V255" s="3" t="str">
        <f t="shared" ref="V255" ca="1" si="12374">IF(B255="","",G255*(1+rate_A*(T$1+A255)/365))</f>
        <v/>
      </c>
      <c r="W255" s="3" t="str">
        <f t="shared" ref="W255" ca="1" si="12375">IF(B255="","",H255*(1+rate_A*(T$1+A255)/365))</f>
        <v/>
      </c>
      <c r="X255" s="3" t="str">
        <f t="shared" ref="X255" ca="1" si="12376">IF(B255="","",I255*(1+rate_joint*(T$1+A255)/365))</f>
        <v/>
      </c>
      <c r="Y255" s="5" t="str">
        <f t="shared" ca="1" si="9656"/>
        <v/>
      </c>
      <c r="Z255" s="5" t="str" cm="1">
        <f t="array" aca="1" ref="Z255" ca="1">IF(Y255="","",_xlfn.IFS(Y255&lt;='Hidden inputs'!$C$15,Y255*'Hidden inputs'!$D$15,Y255&lt;='Hidden inputs'!$C$16,'Hidden inputs'!$C$15*'Hidden inputs'!$D$15+(Y255-'Hidden inputs'!$B$16)*'Hidden inputs'!$D$16,Y255&lt;='Hidden inputs'!$C$17,'Hidden inputs'!$C$15*'Hidden inputs'!$D$15+('Hidden inputs'!$C$16-'Hidden inputs'!$B$16)*'Hidden inputs'!$D$16+(Y255-'Hidden inputs'!$B$17)*'Hidden inputs'!$D$17,Y255&gt;'Hidden inputs'!$B$18,'Hidden inputs'!$C$15*'Hidden inputs'!$D$15+('Hidden inputs'!$C$16-'Hidden inputs'!$B$16)*'Hidden inputs'!$D$16+('Hidden inputs'!$C$17-'Hidden inputs'!$B$17)*'Hidden inputs'!$D$17+(Y255-'Hidden inputs'!$B$18)*'Hidden inputs'!$D$18))</f>
        <v/>
      </c>
      <c r="AA255" s="10" t="str">
        <f t="shared" ca="1" si="9657"/>
        <v/>
      </c>
      <c r="AB255" s="5" t="str">
        <f t="shared" ca="1" si="9561"/>
        <v/>
      </c>
      <c r="AC255" s="5" t="str">
        <f t="shared" ca="1" si="9658"/>
        <v/>
      </c>
      <c r="AD255" s="5" t="str">
        <f ca="1">IF(B255="","",'Hidden inputs'!$D$11*U255+'Hidden inputs'!$E$11*V255)</f>
        <v/>
      </c>
      <c r="AE255" s="11" t="str">
        <f t="shared" ca="1" si="9494"/>
        <v/>
      </c>
      <c r="AF255" s="9" t="str">
        <f t="shared" ca="1" si="9562"/>
        <v/>
      </c>
      <c r="AG255" s="3" t="str">
        <f t="shared" ca="1" si="9563"/>
        <v/>
      </c>
      <c r="AH255" s="5" t="str" cm="1">
        <f t="array" aca="1" ref="AH255" ca="1">IF($B255="","",IF(AG255=0,0,IF(DD_Payment="",0,IF(AG255&lt;_xlfn.IFS(DD_Frequency="Monthly",1,DD_Frequency="Quarterly",IF(MONTH(AG$2)=1,1,IF(MONTH(AG$2)=4,1,IF(MONTH(AG$2)=7,1,IF(MONTH(AG$2)=10,1,0)))),DD_Frequency="Annually",IF(MONTH(AG$2)=1,1,0))*DD_Payment,AG255,_xlfn.IFS(DD_Frequency="Monthly",1,DD_Frequency="Quarterly",IF(MONTH(AG$2)=1,1,IF(MONTH(AG$2)=4,1,IF(MONTH(AG$2)=7,1,IF(MONTH(AG$2)=10,1,0)))),DD_Frequency="Annually",IF(MONTH(AG$2)=1,1,0))*DD_Payment))))</f>
        <v/>
      </c>
      <c r="AI255" s="3" t="str">
        <f t="shared" ref="AI255" ca="1" si="12377">IF($B255="","",IF(AG255&gt;AH255,(AG255-AH255/2)*(rate_A*(AI$1/365)),0))</f>
        <v/>
      </c>
      <c r="AJ255" s="3" t="str">
        <f t="shared" ca="1" si="9660"/>
        <v/>
      </c>
      <c r="AK255" s="3" t="str">
        <f t="shared" ref="AK255" ca="1" si="12378">IF($B255="","",V255*(1+rate_A*AI$1/365))</f>
        <v/>
      </c>
      <c r="AL255" s="3" t="str">
        <f t="shared" ref="AL255" ca="1" si="12379">IF($B255="","",W255*(1+rate_A*AI$1/365))</f>
        <v/>
      </c>
      <c r="AM255" s="3" t="str">
        <f t="shared" ref="AM255" ca="1" si="12380">IF($B255="","",X255*(1+rate_joint*AI$1/365))</f>
        <v/>
      </c>
      <c r="AN255" s="5" t="str">
        <f t="shared" ca="1" si="9664"/>
        <v/>
      </c>
      <c r="AO255" s="5" t="str" cm="1">
        <f t="array" aca="1" ref="AO255" ca="1">IF(AN255="","",_xlfn.IFS(AN255&lt;='Hidden inputs'!$C$15,AN255*'Hidden inputs'!$D$15,AN255&lt;='Hidden inputs'!$C$16,'Hidden inputs'!$C$15*'Hidden inputs'!$D$15+(AN255-'Hidden inputs'!$B$16)*'Hidden inputs'!$D$16,AN255&lt;='Hidden inputs'!$C$17,'Hidden inputs'!$C$15*'Hidden inputs'!$D$15+('Hidden inputs'!$C$16-'Hidden inputs'!$B$16)*'Hidden inputs'!$D$16+(AN255-'Hidden inputs'!$B$17)*'Hidden inputs'!$D$17,AN255&gt;'Hidden inputs'!$B$18,'Hidden inputs'!$C$15*'Hidden inputs'!$D$15+('Hidden inputs'!$C$16-'Hidden inputs'!$B$16)*'Hidden inputs'!$D$16+('Hidden inputs'!$C$17-'Hidden inputs'!$B$17)*'Hidden inputs'!$D$17+(AN255-'Hidden inputs'!$B$18)*'Hidden inputs'!$D$18))</f>
        <v/>
      </c>
      <c r="AP255" s="10" t="str">
        <f t="shared" ca="1" si="9665"/>
        <v/>
      </c>
      <c r="AQ255" s="5" t="str">
        <f t="shared" ca="1" si="9568"/>
        <v/>
      </c>
      <c r="AR255" s="5" t="str">
        <f t="shared" ca="1" si="9569"/>
        <v/>
      </c>
      <c r="AS255" s="5" t="str">
        <f ca="1">IF($B255="","",'Hidden inputs'!$D$11*AJ255+'Hidden inputs'!$E$11*AK255)</f>
        <v/>
      </c>
      <c r="AT255" s="11" t="str">
        <f t="shared" ca="1" si="9499"/>
        <v/>
      </c>
      <c r="AU255" s="9" t="str">
        <f t="shared" ca="1" si="9570"/>
        <v/>
      </c>
      <c r="AV255" s="3" t="str">
        <f t="shared" ca="1" si="9571"/>
        <v/>
      </c>
      <c r="AW255" s="5" t="str" cm="1">
        <f t="array" aca="1" ref="AW255" ca="1">IF($B255="","",IF(AV255=0,0,IF(DD_Payment="",0,IF(AV255&lt;_xlfn.IFS(DD_Frequency="Monthly",1,DD_Frequency="Quarterly",IF(MONTH(AV$2)=1,1,IF(MONTH(AV$2)=4,1,IF(MONTH(AV$2)=7,1,IF(MONTH(AV$2)=10,1,0)))),DD_Frequency="Annually",IF(MONTH(AV$2)=1,1,0))*DD_Payment,AV255,_xlfn.IFS(DD_Frequency="Monthly",1,DD_Frequency="Quarterly",IF(MONTH(AV$2)=1,1,IF(MONTH(AV$2)=4,1,IF(MONTH(AV$2)=7,1,IF(MONTH(AV$2)=10,1,0)))),DD_Frequency="Annually",IF(MONTH(AV$2)=1,1,0))*DD_Payment))))</f>
        <v/>
      </c>
      <c r="AX255" s="3" t="str">
        <f t="shared" ref="AX255" ca="1" si="12381">IF($B255="","",IF(AV255&gt;AW255,(AV255-AW255/2)*(rate_A*(AX$1/365)),0))</f>
        <v/>
      </c>
      <c r="AY255" s="3" t="str">
        <f t="shared" ca="1" si="9667"/>
        <v/>
      </c>
      <c r="AZ255" s="3" t="str">
        <f t="shared" ref="AZ255" ca="1" si="12382">IF($B255="","",AK255*(1+rate_A*AX$1/365))</f>
        <v/>
      </c>
      <c r="BA255" s="3" t="str">
        <f t="shared" ref="BA255" ca="1" si="12383">IF($B255="","",AL255*(1+rate_A*AX$1/365))</f>
        <v/>
      </c>
      <c r="BB255" s="3" t="str">
        <f t="shared" ref="BB255" ca="1" si="12384">IF($B255="","",AM255*(1+rate_joint*AX$1/365))</f>
        <v/>
      </c>
      <c r="BC255" s="5" t="str">
        <f t="shared" ca="1" si="9671"/>
        <v/>
      </c>
      <c r="BD255" s="5" t="str" cm="1">
        <f t="array" aca="1" ref="BD255" ca="1">IF(BC255="","",_xlfn.IFS(BC255&lt;='Hidden inputs'!$C$15,BC255*'Hidden inputs'!$D$15,BC255&lt;='Hidden inputs'!$C$16,'Hidden inputs'!$C$15*'Hidden inputs'!$D$15+(BC255-'Hidden inputs'!$B$16)*'Hidden inputs'!$D$16,BC255&lt;='Hidden inputs'!$C$17,'Hidden inputs'!$C$15*'Hidden inputs'!$D$15+('Hidden inputs'!$C$16-'Hidden inputs'!$B$16)*'Hidden inputs'!$D$16+(BC255-'Hidden inputs'!$B$17)*'Hidden inputs'!$D$17,BC255&gt;'Hidden inputs'!$B$18,'Hidden inputs'!$C$15*'Hidden inputs'!$D$15+('Hidden inputs'!$C$16-'Hidden inputs'!$B$16)*'Hidden inputs'!$D$16+('Hidden inputs'!$C$17-'Hidden inputs'!$B$17)*'Hidden inputs'!$D$17+(BC255-'Hidden inputs'!$B$18)*'Hidden inputs'!$D$18))</f>
        <v/>
      </c>
      <c r="BE255" s="10" t="str">
        <f t="shared" ca="1" si="9672"/>
        <v/>
      </c>
      <c r="BF255" s="5" t="str">
        <f t="shared" ca="1" si="9576"/>
        <v/>
      </c>
      <c r="BG255" s="5" t="str">
        <f t="shared" ca="1" si="9577"/>
        <v/>
      </c>
      <c r="BH255" s="5" t="str">
        <f ca="1">IF($B255="","",'Hidden inputs'!$D$11*AY255+'Hidden inputs'!$E$11*AZ255)</f>
        <v/>
      </c>
      <c r="BI255" s="11" t="str">
        <f t="shared" ca="1" si="9504"/>
        <v/>
      </c>
      <c r="BJ255" s="9" t="str">
        <f t="shared" ca="1" si="9578"/>
        <v/>
      </c>
      <c r="BK255" s="3" t="str">
        <f t="shared" ca="1" si="9579"/>
        <v/>
      </c>
      <c r="BL255" s="5" t="str" cm="1">
        <f t="array" aca="1" ref="BL255" ca="1">IF($B255="","",IF(BK255=0,0,IF(DD_Payment="",0,IF(BK255&lt;_xlfn.IFS(DD_Frequency="Monthly",1,DD_Frequency="Quarterly",IF(MONTH(BK$2)=1,1,IF(MONTH(BK$2)=4,1,IF(MONTH(BK$2)=7,1,IF(MONTH(BK$2)=10,1,0)))),DD_Frequency="Annually",IF(MONTH(BK$2)=1,1,0))*DD_Payment,BK255,_xlfn.IFS(DD_Frequency="Monthly",1,DD_Frequency="Quarterly",IF(MONTH(BK$2)=1,1,IF(MONTH(BK$2)=4,1,IF(MONTH(BK$2)=7,1,IF(MONTH(BK$2)=10,1,0)))),DD_Frequency="Annually",IF(MONTH(BK$2)=1,1,0))*DD_Payment))))</f>
        <v/>
      </c>
      <c r="BM255" s="3" t="str">
        <f t="shared" ref="BM255" ca="1" si="12385">IF($B255="","",IF(BK255&gt;BL255,(BK255-BL255/2)*(rate_A*(BM$1/365)),0))</f>
        <v/>
      </c>
      <c r="BN255" s="3" t="str">
        <f t="shared" ca="1" si="9674"/>
        <v/>
      </c>
      <c r="BO255" s="3" t="str">
        <f t="shared" ref="BO255" ca="1" si="12386">IF($B255="","",AZ255*(1+rate_A*BM$1/365))</f>
        <v/>
      </c>
      <c r="BP255" s="3" t="str">
        <f t="shared" ref="BP255" ca="1" si="12387">IF($B255="","",BA255*(1+rate_A*BM$1/365))</f>
        <v/>
      </c>
      <c r="BQ255" s="3" t="str">
        <f t="shared" ref="BQ255" ca="1" si="12388">IF($B255="","",BB255*(1+rate_joint*BM$1/365))</f>
        <v/>
      </c>
      <c r="BR255" s="5" t="str">
        <f t="shared" ca="1" si="9678"/>
        <v/>
      </c>
      <c r="BS255" s="5" t="str" cm="1">
        <f t="array" aca="1" ref="BS255" ca="1">IF(BR255="","",_xlfn.IFS(BR255&lt;='Hidden inputs'!$C$15,BR255*'Hidden inputs'!$D$15,BR255&lt;='Hidden inputs'!$C$16,'Hidden inputs'!$C$15*'Hidden inputs'!$D$15+(BR255-'Hidden inputs'!$B$16)*'Hidden inputs'!$D$16,BR255&lt;='Hidden inputs'!$C$17,'Hidden inputs'!$C$15*'Hidden inputs'!$D$15+('Hidden inputs'!$C$16-'Hidden inputs'!$B$16)*'Hidden inputs'!$D$16+(BR255-'Hidden inputs'!$B$17)*'Hidden inputs'!$D$17,BR255&gt;'Hidden inputs'!$B$18,'Hidden inputs'!$C$15*'Hidden inputs'!$D$15+('Hidden inputs'!$C$16-'Hidden inputs'!$B$16)*'Hidden inputs'!$D$16+('Hidden inputs'!$C$17-'Hidden inputs'!$B$17)*'Hidden inputs'!$D$17+(BR255-'Hidden inputs'!$B$18)*'Hidden inputs'!$D$18))</f>
        <v/>
      </c>
      <c r="BT255" s="10" t="str">
        <f t="shared" ca="1" si="9679"/>
        <v/>
      </c>
      <c r="BU255" s="5" t="str">
        <f t="shared" ca="1" si="9584"/>
        <v/>
      </c>
      <c r="BV255" s="5" t="str">
        <f t="shared" ca="1" si="9585"/>
        <v/>
      </c>
      <c r="BW255" s="5" t="str">
        <f ca="1">IF($B255="","",'Hidden inputs'!$D$11*BN255+'Hidden inputs'!$E$11*BO255)</f>
        <v/>
      </c>
      <c r="BX255" s="11" t="str">
        <f t="shared" ca="1" si="9509"/>
        <v/>
      </c>
      <c r="BY255" s="9" t="str">
        <f t="shared" ca="1" si="9586"/>
        <v/>
      </c>
      <c r="BZ255" s="3" t="str">
        <f t="shared" ca="1" si="9587"/>
        <v/>
      </c>
      <c r="CA255" s="5" t="str" cm="1">
        <f t="array" aca="1" ref="CA255" ca="1">IF($B255="","",IF(BZ255=0,0,IF(DD_Payment="",0,IF(BZ255&lt;_xlfn.IFS(DD_Frequency="Monthly",1,DD_Frequency="Quarterly",IF(MONTH(BZ$2)=1,1,IF(MONTH(BZ$2)=4,1,IF(MONTH(BZ$2)=7,1,IF(MONTH(BZ$2)=10,1,0)))),DD_Frequency="Annually",IF(MONTH(BZ$2)=1,1,0))*DD_Payment,BZ255,_xlfn.IFS(DD_Frequency="Monthly",1,DD_Frequency="Quarterly",IF(MONTH(BZ$2)=1,1,IF(MONTH(BZ$2)=4,1,IF(MONTH(BZ$2)=7,1,IF(MONTH(BZ$2)=10,1,0)))),DD_Frequency="Annually",IF(MONTH(BZ$2)=1,1,0))*DD_Payment))))</f>
        <v/>
      </c>
      <c r="CB255" s="3" t="str">
        <f t="shared" ref="CB255" ca="1" si="12389">IF($B255="","",IF(BZ255&gt;CA255,(BZ255-CA255/2)*(rate_A*(CB$1/365)),0))</f>
        <v/>
      </c>
      <c r="CC255" s="3" t="str">
        <f t="shared" ca="1" si="9681"/>
        <v/>
      </c>
      <c r="CD255" s="3" t="str">
        <f t="shared" ref="CD255" ca="1" si="12390">IF($B255="","",BO255*(1+rate_A*CB$1/365))</f>
        <v/>
      </c>
      <c r="CE255" s="3" t="str">
        <f t="shared" ref="CE255" ca="1" si="12391">IF($B255="","",BP255*(1+rate_A*CB$1/365))</f>
        <v/>
      </c>
      <c r="CF255" s="3" t="str">
        <f t="shared" ref="CF255" ca="1" si="12392">IF($B255="","",BQ255*(1+rate_joint*CB$1/365))</f>
        <v/>
      </c>
      <c r="CG255" s="5" t="str">
        <f t="shared" ca="1" si="9685"/>
        <v/>
      </c>
      <c r="CH255" s="5" t="str" cm="1">
        <f t="array" aca="1" ref="CH255" ca="1">IF(CG255="","",_xlfn.IFS(CG255&lt;='Hidden inputs'!$C$15,CG255*'Hidden inputs'!$D$15,CG255&lt;='Hidden inputs'!$C$16,'Hidden inputs'!$C$15*'Hidden inputs'!$D$15+(CG255-'Hidden inputs'!$B$16)*'Hidden inputs'!$D$16,CG255&lt;='Hidden inputs'!$C$17,'Hidden inputs'!$C$15*'Hidden inputs'!$D$15+('Hidden inputs'!$C$16-'Hidden inputs'!$B$16)*'Hidden inputs'!$D$16+(CG255-'Hidden inputs'!$B$17)*'Hidden inputs'!$D$17,CG255&gt;'Hidden inputs'!$B$18,'Hidden inputs'!$C$15*'Hidden inputs'!$D$15+('Hidden inputs'!$C$16-'Hidden inputs'!$B$16)*'Hidden inputs'!$D$16+('Hidden inputs'!$C$17-'Hidden inputs'!$B$17)*'Hidden inputs'!$D$17+(CG255-'Hidden inputs'!$B$18)*'Hidden inputs'!$D$18))</f>
        <v/>
      </c>
      <c r="CI255" s="10" t="str">
        <f t="shared" ca="1" si="9686"/>
        <v/>
      </c>
      <c r="CJ255" s="5" t="str">
        <f t="shared" ca="1" si="9592"/>
        <v/>
      </c>
      <c r="CK255" s="5" t="str">
        <f t="shared" ca="1" si="9593"/>
        <v/>
      </c>
      <c r="CL255" s="5" t="str">
        <f ca="1">IF($B255="","",'Hidden inputs'!$D$11*CC255+'Hidden inputs'!$E$11*CD255)</f>
        <v/>
      </c>
      <c r="CM255" s="11" t="str">
        <f t="shared" ca="1" si="9514"/>
        <v/>
      </c>
      <c r="CN255" s="9" t="str">
        <f t="shared" ca="1" si="9594"/>
        <v/>
      </c>
      <c r="CO255" s="3" t="str">
        <f t="shared" ca="1" si="9595"/>
        <v/>
      </c>
      <c r="CP255" s="5" t="str" cm="1">
        <f t="array" aca="1" ref="CP255" ca="1">IF($B255="","",IF(CO255=0,0,IF(DD_Payment="",0,IF(CO255&lt;_xlfn.IFS(DD_Frequency="Monthly",1,DD_Frequency="Quarterly",IF(MONTH(CO$2)=1,1,IF(MONTH(CO$2)=4,1,IF(MONTH(CO$2)=7,1,IF(MONTH(CO$2)=10,1,0)))),DD_Frequency="Annually",IF(MONTH(CO$2)=1,1,0))*DD_Payment,CO255,_xlfn.IFS(DD_Frequency="Monthly",1,DD_Frequency="Quarterly",IF(MONTH(CO$2)=1,1,IF(MONTH(CO$2)=4,1,IF(MONTH(CO$2)=7,1,IF(MONTH(CO$2)=10,1,0)))),DD_Frequency="Annually",IF(MONTH(CO$2)=1,1,0))*DD_Payment))))</f>
        <v/>
      </c>
      <c r="CQ255" s="3" t="str">
        <f t="shared" ref="CQ255" ca="1" si="12393">IF($B255="","",IF(CO255&gt;CP255,(CO255-CP255/2)*(rate_A*(CQ$1/365)),0))</f>
        <v/>
      </c>
      <c r="CR255" s="3" t="str">
        <f t="shared" ca="1" si="9688"/>
        <v/>
      </c>
      <c r="CS255" s="3" t="str">
        <f t="shared" ref="CS255" ca="1" si="12394">IF($B255="","",CD255*(1+rate_A*CQ$1/365))</f>
        <v/>
      </c>
      <c r="CT255" s="3" t="str">
        <f t="shared" ref="CT255" ca="1" si="12395">IF($B255="","",CE255*(1+rate_A*CQ$1/365))</f>
        <v/>
      </c>
      <c r="CU255" s="3" t="str">
        <f t="shared" ref="CU255" ca="1" si="12396">IF($B255="","",CF255*(1+rate_joint*CQ$1/365))</f>
        <v/>
      </c>
      <c r="CV255" s="5" t="str">
        <f t="shared" ca="1" si="9692"/>
        <v/>
      </c>
      <c r="CW255" s="5" t="str" cm="1">
        <f t="array" aca="1" ref="CW255" ca="1">IF(CV255="","",_xlfn.IFS(CV255&lt;='Hidden inputs'!$C$15,CV255*'Hidden inputs'!$D$15,CV255&lt;='Hidden inputs'!$C$16,'Hidden inputs'!$C$15*'Hidden inputs'!$D$15+(CV255-'Hidden inputs'!$B$16)*'Hidden inputs'!$D$16,CV255&lt;='Hidden inputs'!$C$17,'Hidden inputs'!$C$15*'Hidden inputs'!$D$15+('Hidden inputs'!$C$16-'Hidden inputs'!$B$16)*'Hidden inputs'!$D$16+(CV255-'Hidden inputs'!$B$17)*'Hidden inputs'!$D$17,CV255&gt;'Hidden inputs'!$B$18,'Hidden inputs'!$C$15*'Hidden inputs'!$D$15+('Hidden inputs'!$C$16-'Hidden inputs'!$B$16)*'Hidden inputs'!$D$16+('Hidden inputs'!$C$17-'Hidden inputs'!$B$17)*'Hidden inputs'!$D$17+(CV255-'Hidden inputs'!$B$18)*'Hidden inputs'!$D$18))</f>
        <v/>
      </c>
      <c r="CX255" s="10" t="str">
        <f t="shared" ca="1" si="9693"/>
        <v/>
      </c>
      <c r="CY255" s="5" t="str">
        <f t="shared" ca="1" si="9600"/>
        <v/>
      </c>
      <c r="CZ255" s="5" t="str">
        <f t="shared" ca="1" si="9601"/>
        <v/>
      </c>
      <c r="DA255" s="5" t="str">
        <f ca="1">IF($B255="","",'Hidden inputs'!$D$11*CR255+'Hidden inputs'!$E$11*CS255)</f>
        <v/>
      </c>
      <c r="DB255" s="11" t="str">
        <f t="shared" ca="1" si="9519"/>
        <v/>
      </c>
      <c r="DC255" s="9" t="str">
        <f t="shared" ca="1" si="9602"/>
        <v/>
      </c>
      <c r="DD255" s="3" t="str">
        <f t="shared" ca="1" si="9603"/>
        <v/>
      </c>
      <c r="DE255" s="5" t="str" cm="1">
        <f t="array" aca="1" ref="DE255" ca="1">IF($B255="","",IF(DD255=0,0,IF(DD_Payment="",0,IF(DD255&lt;_xlfn.IFS(DD_Frequency="Monthly",1,DD_Frequency="Quarterly",IF(MONTH(DD$2)=1,1,IF(MONTH(DD$2)=4,1,IF(MONTH(DD$2)=7,1,IF(MONTH(DD$2)=10,1,0)))),DD_Frequency="Annually",IF(MONTH(DD$2)=1,1,0))*DD_Payment,DD255,_xlfn.IFS(DD_Frequency="Monthly",1,DD_Frequency="Quarterly",IF(MONTH(DD$2)=1,1,IF(MONTH(DD$2)=4,1,IF(MONTH(DD$2)=7,1,IF(MONTH(DD$2)=10,1,0)))),DD_Frequency="Annually",IF(MONTH(DD$2)=1,1,0))*DD_Payment))))</f>
        <v/>
      </c>
      <c r="DF255" s="3" t="str">
        <f t="shared" ref="DF255" ca="1" si="12397">IF($B255="","",IF(DD255&gt;DE255,(DD255-DE255/2)*(rate_A*(DF$1/365)),0))</f>
        <v/>
      </c>
      <c r="DG255" s="3" t="str">
        <f t="shared" ca="1" si="9695"/>
        <v/>
      </c>
      <c r="DH255" s="3" t="str">
        <f t="shared" ref="DH255" ca="1" si="12398">IF($B255="","",CS255*(1+rate_A*DF$1/365))</f>
        <v/>
      </c>
      <c r="DI255" s="3" t="str">
        <f t="shared" ref="DI255" ca="1" si="12399">IF($B255="","",CT255*(1+rate_A*DF$1/365))</f>
        <v/>
      </c>
      <c r="DJ255" s="3" t="str">
        <f t="shared" ref="DJ255" ca="1" si="12400">IF($B255="","",CU255*(1+rate_joint*DF$1/365))</f>
        <v/>
      </c>
      <c r="DK255" s="5" t="str">
        <f t="shared" ca="1" si="9699"/>
        <v/>
      </c>
      <c r="DL255" s="5" t="str" cm="1">
        <f t="array" aca="1" ref="DL255" ca="1">IF(DK255="","",_xlfn.IFS(DK255&lt;='Hidden inputs'!$C$15,DK255*'Hidden inputs'!$D$15,DK255&lt;='Hidden inputs'!$C$16,'Hidden inputs'!$C$15*'Hidden inputs'!$D$15+(DK255-'Hidden inputs'!$B$16)*'Hidden inputs'!$D$16,DK255&lt;='Hidden inputs'!$C$17,'Hidden inputs'!$C$15*'Hidden inputs'!$D$15+('Hidden inputs'!$C$16-'Hidden inputs'!$B$16)*'Hidden inputs'!$D$16+(DK255-'Hidden inputs'!$B$17)*'Hidden inputs'!$D$17,DK255&gt;'Hidden inputs'!$B$18,'Hidden inputs'!$C$15*'Hidden inputs'!$D$15+('Hidden inputs'!$C$16-'Hidden inputs'!$B$16)*'Hidden inputs'!$D$16+('Hidden inputs'!$C$17-'Hidden inputs'!$B$17)*'Hidden inputs'!$D$17+(DK255-'Hidden inputs'!$B$18)*'Hidden inputs'!$D$18))</f>
        <v/>
      </c>
      <c r="DM255" s="10" t="str">
        <f t="shared" ca="1" si="9700"/>
        <v/>
      </c>
      <c r="DN255" s="5" t="str">
        <f t="shared" ca="1" si="9608"/>
        <v/>
      </c>
      <c r="DO255" s="5" t="str">
        <f t="shared" ca="1" si="9609"/>
        <v/>
      </c>
      <c r="DP255" s="5" t="str">
        <f ca="1">IF($B255="","",'Hidden inputs'!$D$11*DG255+'Hidden inputs'!$E$11*DH255)</f>
        <v/>
      </c>
      <c r="DQ255" s="11" t="str">
        <f t="shared" ca="1" si="9524"/>
        <v/>
      </c>
      <c r="DR255" s="9" t="str">
        <f t="shared" ca="1" si="9610"/>
        <v/>
      </c>
      <c r="DS255" s="3" t="str">
        <f t="shared" ca="1" si="9611"/>
        <v/>
      </c>
      <c r="DT255" s="5" t="str" cm="1">
        <f t="array" aca="1" ref="DT255" ca="1">IF($B255="","",IF(DS255=0,0,IF(DD_Payment="",0,IF(DS255&lt;_xlfn.IFS(DD_Frequency="Monthly",1,DD_Frequency="Quarterly",IF(MONTH(DS$2)=1,1,IF(MONTH(DS$2)=4,1,IF(MONTH(DS$2)=7,1,IF(MONTH(DS$2)=10,1,0)))),DD_Frequency="Annually",IF(MONTH(DS$2)=1,1,0))*DD_Payment,DS255,_xlfn.IFS(DD_Frequency="Monthly",1,DD_Frequency="Quarterly",IF(MONTH(DS$2)=1,1,IF(MONTH(DS$2)=4,1,IF(MONTH(DS$2)=7,1,IF(MONTH(DS$2)=10,1,0)))),DD_Frequency="Annually",IF(MONTH(DS$2)=1,1,0))*DD_Payment))))</f>
        <v/>
      </c>
      <c r="DU255" s="3" t="str">
        <f t="shared" ref="DU255" ca="1" si="12401">IF($B255="","",IF(DS255&gt;DT255,(DS255-DT255/2)*(rate_A*(DU$1/365)),0))</f>
        <v/>
      </c>
      <c r="DV255" s="3" t="str">
        <f t="shared" ca="1" si="9702"/>
        <v/>
      </c>
      <c r="DW255" s="3" t="str">
        <f t="shared" ref="DW255" ca="1" si="12402">IF($B255="","",DH255*(1+rate_A*DU$1/365))</f>
        <v/>
      </c>
      <c r="DX255" s="3" t="str">
        <f t="shared" ref="DX255" ca="1" si="12403">IF($B255="","",DI255*(1+rate_A*DU$1/365))</f>
        <v/>
      </c>
      <c r="DY255" s="3" t="str">
        <f t="shared" ref="DY255" ca="1" si="12404">IF($B255="","",DJ255*(1+rate_joint*DU$1/365))</f>
        <v/>
      </c>
      <c r="DZ255" s="5" t="str">
        <f t="shared" ca="1" si="9706"/>
        <v/>
      </c>
      <c r="EA255" s="5" t="str" cm="1">
        <f t="array" aca="1" ref="EA255" ca="1">IF(DZ255="","",_xlfn.IFS(DZ255&lt;='Hidden inputs'!$C$15,DZ255*'Hidden inputs'!$D$15,DZ255&lt;='Hidden inputs'!$C$16,'Hidden inputs'!$C$15*'Hidden inputs'!$D$15+(DZ255-'Hidden inputs'!$B$16)*'Hidden inputs'!$D$16,DZ255&lt;='Hidden inputs'!$C$17,'Hidden inputs'!$C$15*'Hidden inputs'!$D$15+('Hidden inputs'!$C$16-'Hidden inputs'!$B$16)*'Hidden inputs'!$D$16+(DZ255-'Hidden inputs'!$B$17)*'Hidden inputs'!$D$17,DZ255&gt;'Hidden inputs'!$B$18,'Hidden inputs'!$C$15*'Hidden inputs'!$D$15+('Hidden inputs'!$C$16-'Hidden inputs'!$B$16)*'Hidden inputs'!$D$16+('Hidden inputs'!$C$17-'Hidden inputs'!$B$17)*'Hidden inputs'!$D$17+(DZ255-'Hidden inputs'!$B$18)*'Hidden inputs'!$D$18))</f>
        <v/>
      </c>
      <c r="EB255" s="10" t="str">
        <f t="shared" ca="1" si="9707"/>
        <v/>
      </c>
      <c r="EC255" s="5" t="str">
        <f t="shared" ca="1" si="9616"/>
        <v/>
      </c>
      <c r="ED255" s="5" t="str">
        <f t="shared" ca="1" si="9617"/>
        <v/>
      </c>
      <c r="EE255" s="5" t="str">
        <f ca="1">IF($B255="","",'Hidden inputs'!$D$11*DV255+'Hidden inputs'!$E$11*DW255)</f>
        <v/>
      </c>
      <c r="EF255" s="11" t="str">
        <f t="shared" ca="1" si="9529"/>
        <v/>
      </c>
      <c r="EG255" s="9" t="str">
        <f t="shared" ca="1" si="9618"/>
        <v/>
      </c>
      <c r="EH255" s="3" t="str">
        <f t="shared" ca="1" si="9619"/>
        <v/>
      </c>
      <c r="EI255" s="5" t="str" cm="1">
        <f t="array" aca="1" ref="EI255" ca="1">IF($B255="","",IF(EH255=0,0,IF(DD_Payment="",0,IF(EH255&lt;_xlfn.IFS(DD_Frequency="Monthly",1,DD_Frequency="Quarterly",IF(MONTH(EH$2)=1,1,IF(MONTH(EH$2)=4,1,IF(MONTH(EH$2)=7,1,IF(MONTH(EH$2)=10,1,0)))),DD_Frequency="Annually",IF(MONTH(EH$2)=1,1,0))*DD_Payment,EH255,_xlfn.IFS(DD_Frequency="Monthly",1,DD_Frequency="Quarterly",IF(MONTH(EH$2)=1,1,IF(MONTH(EH$2)=4,1,IF(MONTH(EH$2)=7,1,IF(MONTH(EH$2)=10,1,0)))),DD_Frequency="Annually",IF(MONTH(EH$2)=1,1,0))*DD_Payment))))</f>
        <v/>
      </c>
      <c r="EJ255" s="3" t="str">
        <f t="shared" ref="EJ255" ca="1" si="12405">IF($B255="","",IF(EH255&gt;EI255,(EH255-EI255/2)*(rate_A*(EJ$1/365)),0))</f>
        <v/>
      </c>
      <c r="EK255" s="3" t="str">
        <f t="shared" ca="1" si="9709"/>
        <v/>
      </c>
      <c r="EL255" s="3" t="str">
        <f t="shared" ref="EL255" ca="1" si="12406">IF($B255="","",DW255*(1+rate_A*EJ$1/365))</f>
        <v/>
      </c>
      <c r="EM255" s="3" t="str">
        <f t="shared" ref="EM255" ca="1" si="12407">IF($B255="","",DX255*(1+rate_A*EJ$1/365))</f>
        <v/>
      </c>
      <c r="EN255" s="3" t="str">
        <f t="shared" ref="EN255" ca="1" si="12408">IF($B255="","",DY255*(1+rate_joint*EJ$1/365))</f>
        <v/>
      </c>
      <c r="EO255" s="5" t="str">
        <f t="shared" ca="1" si="9713"/>
        <v/>
      </c>
      <c r="EP255" s="5" t="str" cm="1">
        <f t="array" aca="1" ref="EP255" ca="1">IF(EO255="","",_xlfn.IFS(EO255&lt;='Hidden inputs'!$C$15,EO255*'Hidden inputs'!$D$15,EO255&lt;='Hidden inputs'!$C$16,'Hidden inputs'!$C$15*'Hidden inputs'!$D$15+(EO255-'Hidden inputs'!$B$16)*'Hidden inputs'!$D$16,EO255&lt;='Hidden inputs'!$C$17,'Hidden inputs'!$C$15*'Hidden inputs'!$D$15+('Hidden inputs'!$C$16-'Hidden inputs'!$B$16)*'Hidden inputs'!$D$16+(EO255-'Hidden inputs'!$B$17)*'Hidden inputs'!$D$17,EO255&gt;'Hidden inputs'!$B$18,'Hidden inputs'!$C$15*'Hidden inputs'!$D$15+('Hidden inputs'!$C$16-'Hidden inputs'!$B$16)*'Hidden inputs'!$D$16+('Hidden inputs'!$C$17-'Hidden inputs'!$B$17)*'Hidden inputs'!$D$17+(EO255-'Hidden inputs'!$B$18)*'Hidden inputs'!$D$18))</f>
        <v/>
      </c>
      <c r="EQ255" s="10" t="str">
        <f t="shared" ca="1" si="9714"/>
        <v/>
      </c>
      <c r="ER255" s="5" t="str">
        <f t="shared" ca="1" si="9624"/>
        <v/>
      </c>
      <c r="ES255" s="5" t="str">
        <f t="shared" ca="1" si="9625"/>
        <v/>
      </c>
      <c r="ET255" s="5" t="str">
        <f ca="1">IF($B255="","",'Hidden inputs'!$D$11*EK255+'Hidden inputs'!$E$11*EL255)</f>
        <v/>
      </c>
      <c r="EU255" s="11" t="str">
        <f t="shared" ca="1" si="9534"/>
        <v/>
      </c>
      <c r="EV255" s="9" t="str">
        <f t="shared" ca="1" si="9626"/>
        <v/>
      </c>
      <c r="EW255" s="3" t="str">
        <f t="shared" ca="1" si="9627"/>
        <v/>
      </c>
      <c r="EX255" s="5" t="str" cm="1">
        <f t="array" aca="1" ref="EX255" ca="1">IF($B255="","",IF(EW255=0,0,IF(DD_Payment="",0,IF(EW255&lt;_xlfn.IFS(DD_Frequency="Monthly",1,DD_Frequency="Quarterly",IF(MONTH(EW$2)=1,1,IF(MONTH(EW$2)=4,1,IF(MONTH(EW$2)=7,1,IF(MONTH(EW$2)=10,1,0)))),DD_Frequency="Annually",IF(MONTH(EW$2)=1,1,0))*DD_Payment,EW255,_xlfn.IFS(DD_Frequency="Monthly",1,DD_Frequency="Quarterly",IF(MONTH(EW$2)=1,1,IF(MONTH(EW$2)=4,1,IF(MONTH(EW$2)=7,1,IF(MONTH(EW$2)=10,1,0)))),DD_Frequency="Annually",IF(MONTH(EW$2)=1,1,0))*DD_Payment))))</f>
        <v/>
      </c>
      <c r="EY255" s="3" t="str">
        <f t="shared" ref="EY255" ca="1" si="12409">IF($B255="","",IF(EW255&gt;EX255,(EW255-EX255/2)*(rate_A*(EY$1/365)),0))</f>
        <v/>
      </c>
      <c r="EZ255" s="3" t="str">
        <f t="shared" ca="1" si="9716"/>
        <v/>
      </c>
      <c r="FA255" s="3" t="str">
        <f t="shared" ref="FA255" ca="1" si="12410">IF($B255="","",EL255*(1+rate_A*EY$1/365))</f>
        <v/>
      </c>
      <c r="FB255" s="3" t="str">
        <f t="shared" ref="FB255" ca="1" si="12411">IF($B255="","",EM255*(1+rate_A*EY$1/365))</f>
        <v/>
      </c>
      <c r="FC255" s="3" t="str">
        <f t="shared" ref="FC255" ca="1" si="12412">IF($B255="","",EN255*(1+rate_joint*EY$1/365))</f>
        <v/>
      </c>
      <c r="FD255" s="5" t="str">
        <f t="shared" ca="1" si="9720"/>
        <v/>
      </c>
      <c r="FE255" s="5" t="str" cm="1">
        <f t="array" aca="1" ref="FE255" ca="1">IF(FD255="","",_xlfn.IFS(FD255&lt;='Hidden inputs'!$C$15,FD255*'Hidden inputs'!$D$15,FD255&lt;='Hidden inputs'!$C$16,'Hidden inputs'!$C$15*'Hidden inputs'!$D$15+(FD255-'Hidden inputs'!$B$16)*'Hidden inputs'!$D$16,FD255&lt;='Hidden inputs'!$C$17,'Hidden inputs'!$C$15*'Hidden inputs'!$D$15+('Hidden inputs'!$C$16-'Hidden inputs'!$B$16)*'Hidden inputs'!$D$16+(FD255-'Hidden inputs'!$B$17)*'Hidden inputs'!$D$17,FD255&gt;'Hidden inputs'!$B$18,'Hidden inputs'!$C$15*'Hidden inputs'!$D$15+('Hidden inputs'!$C$16-'Hidden inputs'!$B$16)*'Hidden inputs'!$D$16+('Hidden inputs'!$C$17-'Hidden inputs'!$B$17)*'Hidden inputs'!$D$17+(FD255-'Hidden inputs'!$B$18)*'Hidden inputs'!$D$18))</f>
        <v/>
      </c>
      <c r="FF255" s="10" t="str">
        <f t="shared" ca="1" si="9721"/>
        <v/>
      </c>
      <c r="FG255" s="5" t="str">
        <f t="shared" ca="1" si="9632"/>
        <v/>
      </c>
      <c r="FH255" s="5" t="str">
        <f t="shared" ca="1" si="9633"/>
        <v/>
      </c>
      <c r="FI255" s="5" t="str">
        <f ca="1">IF($B255="","",'Hidden inputs'!$D$11*EZ255+'Hidden inputs'!$E$11*FA255)</f>
        <v/>
      </c>
      <c r="FJ255" s="11" t="str">
        <f t="shared" ca="1" si="9539"/>
        <v/>
      </c>
      <c r="FK255" s="9" t="str">
        <f t="shared" ca="1" si="9634"/>
        <v/>
      </c>
      <c r="FL255" s="3" t="str">
        <f t="shared" ca="1" si="9635"/>
        <v/>
      </c>
      <c r="FM255" s="5" t="str" cm="1">
        <f t="array" aca="1" ref="FM255" ca="1">IF($B255="","",IF(FL255=0,0,IF(DD_Payment="",0,IF(FL255&lt;_xlfn.IFS(DD_Frequency="Monthly",1,DD_Frequency="Quarterly",IF(MONTH(FL$2)=1,1,IF(MONTH(FL$2)=4,1,IF(MONTH(FL$2)=7,1,IF(MONTH(FL$2)=10,1,0)))),DD_Frequency="Annually",IF(MONTH(FL$2)=1,1,0))*DD_Payment,FL255,_xlfn.IFS(DD_Frequency="Monthly",1,DD_Frequency="Quarterly",IF(MONTH(FL$2)=1,1,IF(MONTH(FL$2)=4,1,IF(MONTH(FL$2)=7,1,IF(MONTH(FL$2)=10,1,0)))),DD_Frequency="Annually",IF(MONTH(FL$2)=1,1,0))*DD_Payment))))</f>
        <v/>
      </c>
      <c r="FN255" s="3" t="str">
        <f t="shared" ref="FN255" ca="1" si="12413">IF($B255="","",IF(FL255&gt;FM255,(FL255-FM255/2)*(rate_A*(FN$1/365)),0))</f>
        <v/>
      </c>
      <c r="FO255" s="3" t="str">
        <f t="shared" ca="1" si="9723"/>
        <v/>
      </c>
      <c r="FP255" s="3" t="str">
        <f t="shared" ref="FP255" ca="1" si="12414">IF($B255="","",FA255*(1+rate_A*FN$1/365))</f>
        <v/>
      </c>
      <c r="FQ255" s="3" t="str">
        <f t="shared" ref="FQ255" ca="1" si="12415">IF($B255="","",FB255*(1+rate_A*FN$1/365))</f>
        <v/>
      </c>
      <c r="FR255" s="3" t="str">
        <f t="shared" ref="FR255" ca="1" si="12416">IF($B255="","",FC255*(1+rate_joint*FN$1/365))</f>
        <v/>
      </c>
      <c r="FS255" s="5" t="str">
        <f t="shared" ca="1" si="9727"/>
        <v/>
      </c>
      <c r="FT255" s="5" t="str" cm="1">
        <f t="array" aca="1" ref="FT255" ca="1">IF(FS255="","",_xlfn.IFS(FS255&lt;='Hidden inputs'!$C$15,FS255*'Hidden inputs'!$D$15,FS255&lt;='Hidden inputs'!$C$16,'Hidden inputs'!$C$15*'Hidden inputs'!$D$15+(FS255-'Hidden inputs'!$B$16)*'Hidden inputs'!$D$16,FS255&lt;='Hidden inputs'!$C$17,'Hidden inputs'!$C$15*'Hidden inputs'!$D$15+('Hidden inputs'!$C$16-'Hidden inputs'!$B$16)*'Hidden inputs'!$D$16+(FS255-'Hidden inputs'!$B$17)*'Hidden inputs'!$D$17,FS255&gt;'Hidden inputs'!$B$18,'Hidden inputs'!$C$15*'Hidden inputs'!$D$15+('Hidden inputs'!$C$16-'Hidden inputs'!$B$16)*'Hidden inputs'!$D$16+('Hidden inputs'!$C$17-'Hidden inputs'!$B$17)*'Hidden inputs'!$D$17+(FS255-'Hidden inputs'!$B$18)*'Hidden inputs'!$D$18))</f>
        <v/>
      </c>
      <c r="FU255" s="10" t="str">
        <f t="shared" ca="1" si="9728"/>
        <v/>
      </c>
      <c r="FV255" s="5" t="str">
        <f t="shared" ca="1" si="9640"/>
        <v/>
      </c>
      <c r="FW255" s="5" t="str">
        <f t="shared" ca="1" si="9641"/>
        <v/>
      </c>
      <c r="FX255" s="5" t="str">
        <f ca="1">IF($B255="","",'Hidden inputs'!$D$11*FO255+'Hidden inputs'!$E$11*FP255)</f>
        <v/>
      </c>
      <c r="FY255" s="11" t="str">
        <f t="shared" ca="1" si="9544"/>
        <v/>
      </c>
      <c r="FZ255" s="9" t="str">
        <f t="shared" ca="1" si="9642"/>
        <v/>
      </c>
      <c r="GA255" s="5" t="str">
        <f t="shared" ca="1" si="9643"/>
        <v/>
      </c>
      <c r="GB255" s="5" t="str">
        <f t="shared" ca="1" si="9644"/>
        <v/>
      </c>
      <c r="GC255" s="5" t="str">
        <f t="shared" ca="1" si="9545"/>
        <v/>
      </c>
      <c r="GD255" s="5" t="str">
        <f t="shared" ca="1" si="9546"/>
        <v/>
      </c>
    </row>
    <row r="256" spans="1:186" x14ac:dyDescent="0.35">
      <c r="A256" s="2"/>
      <c r="B256" s="6" t="str">
        <f t="shared" ca="1" si="9547"/>
        <v/>
      </c>
      <c r="C256" s="5" t="str">
        <f t="shared" ca="1" si="9645"/>
        <v/>
      </c>
      <c r="D256" s="5" t="str" cm="1">
        <f t="array" aca="1" ref="D256" ca="1">IF($B256="","",IF(C256=0,0,IF(DD_Payment="",0,IF(C256&lt;_xlfn.IFS(DD_Frequency="Monthly",1,DD_Frequency="Quarterly",IF(MONTH(C$2)=1,1,IF(MONTH(C$2)=4,1,IF(MONTH(C$2)=7,1,IF(MONTH(C$2)=10,1,0)))),DD_Frequency="Annually",IF(MONTH(C$2)=1,1,0))*DD_Payment,C256,_xlfn.IFS(DD_Frequency="Monthly",1,DD_Frequency="Quarterly",IF(MONTH(C$2)=1,1,IF(MONTH(C$2)=4,1,IF(MONTH(C$2)=7,1,IF(MONTH(C$2)=10,1,0)))),DD_Frequency="Annually",IF(MONTH(C$2)=1,1,0))*DD_Payment))))</f>
        <v/>
      </c>
      <c r="E256" s="5" t="str">
        <f t="shared" ref="E256" ca="1" si="12417">IF(B256="","",IF(C256&gt;D256,(C256-D256/2)*(rate_A*(E$1/365)),0))</f>
        <v/>
      </c>
      <c r="F256" s="5" t="str">
        <f t="shared" ca="1" si="9549"/>
        <v/>
      </c>
      <c r="G256" s="5" t="str">
        <f t="shared" ref="G256" ca="1" si="12418">IF(B256="","",G255*(1+rate_A*E$1/365))</f>
        <v/>
      </c>
      <c r="H256" s="5" t="str">
        <f t="shared" ref="H256" ca="1" si="12419">IF(B256="","",H255*(1+rate_A*E$1/365))</f>
        <v/>
      </c>
      <c r="I256" s="5" t="str">
        <f t="shared" ref="I256" ca="1" si="12420">IF(B256="","",I255*(1+rate_joint*E$1/365))</f>
        <v/>
      </c>
      <c r="J256" s="5" t="str">
        <f t="shared" ca="1" si="9650"/>
        <v/>
      </c>
      <c r="K256" s="5" t="str" cm="1">
        <f t="array" aca="1" ref="K256" ca="1">IF(J256="","",_xlfn.IFS(J256&lt;='Hidden inputs'!$C$15,J256*'Hidden inputs'!$D$15,J256&lt;='Hidden inputs'!$C$16,'Hidden inputs'!$C$15*'Hidden inputs'!$D$15+(J256-'Hidden inputs'!$B$16)*'Hidden inputs'!$D$16,J256&lt;='Hidden inputs'!$C$17,'Hidden inputs'!$C$15*'Hidden inputs'!$D$15+('Hidden inputs'!$C$16-'Hidden inputs'!$B$16)*'Hidden inputs'!$D$16+(J256-'Hidden inputs'!$B$17)*'Hidden inputs'!$D$17,J256&gt;'Hidden inputs'!$B$18,'Hidden inputs'!$C$15*'Hidden inputs'!$D$15+('Hidden inputs'!$C$16-'Hidden inputs'!$B$16)*'Hidden inputs'!$D$16+('Hidden inputs'!$C$17-'Hidden inputs'!$B$17)*'Hidden inputs'!$D$17+(J256-'Hidden inputs'!$B$18)*'Hidden inputs'!$D$18))</f>
        <v/>
      </c>
      <c r="L256" s="11" t="str">
        <f t="shared" ca="1" si="9651"/>
        <v/>
      </c>
      <c r="M256" s="5" t="str">
        <f t="shared" ca="1" si="9553"/>
        <v/>
      </c>
      <c r="N256" s="5" t="str">
        <f t="shared" ca="1" si="9554"/>
        <v/>
      </c>
      <c r="O256" s="5" t="str">
        <f ca="1">IF(B256="","",'Hidden inputs'!$D$11*F256+'Hidden inputs'!$E$11*G256)</f>
        <v/>
      </c>
      <c r="P256" s="11" t="str">
        <f t="shared" ca="1" si="9488"/>
        <v/>
      </c>
      <c r="Q256" s="20" t="str">
        <f t="shared" ca="1" si="9489"/>
        <v/>
      </c>
      <c r="R256" s="3" t="str">
        <f t="shared" ca="1" si="9555"/>
        <v/>
      </c>
      <c r="S256" s="5" t="str" cm="1">
        <f t="array" aca="1" ref="S256" ca="1">IF($B256="","",IF(R256=0,0,IF(DD_Payment="",0,IF(R256&lt;_xlfn.IFS(DD_Frequency="Monthly",1,DD_Frequency="Quarterly",IF(MONTH(R$2)=1,1,IF(MONTH(R$2)=4,1,IF(MONTH(R$2)=7,1,IF(MONTH(R$2)=10,1,0)))),DD_Frequency="Annually",IF(MONTH(R$2)=1,1,0))*DD_Payment,R256,_xlfn.IFS(DD_Frequency="Monthly",1,DD_Frequency="Quarterly",IF(MONTH(R$2)=1,1,IF(MONTH(R$2)=4,1,IF(MONTH(R$2)=7,1,IF(MONTH(R$2)=10,1,0)))),DD_Frequency="Annually",IF(MONTH(R$2)=1,1,0))*DD_Payment))))</f>
        <v/>
      </c>
      <c r="T256" s="3" t="str">
        <f t="shared" ref="T256" ca="1" si="12421">IF(B256="","",IF(R256&gt;S256,(R256-S256/2)*(rate_A*((T$1+A256)/365)),0))</f>
        <v/>
      </c>
      <c r="U256" s="3" t="str">
        <f t="shared" ca="1" si="9557"/>
        <v/>
      </c>
      <c r="V256" s="3" t="str">
        <f t="shared" ref="V256" ca="1" si="12422">IF(B256="","",G256*(1+rate_A*(T$1+A256)/365))</f>
        <v/>
      </c>
      <c r="W256" s="3" t="str">
        <f t="shared" ref="W256" ca="1" si="12423">IF(B256="","",H256*(1+rate_A*(T$1+A256)/365))</f>
        <v/>
      </c>
      <c r="X256" s="3" t="str">
        <f t="shared" ref="X256" ca="1" si="12424">IF(B256="","",I256*(1+rate_joint*(T$1+A256)/365))</f>
        <v/>
      </c>
      <c r="Y256" s="5" t="str">
        <f t="shared" ca="1" si="9656"/>
        <v/>
      </c>
      <c r="Z256" s="5" t="str" cm="1">
        <f t="array" aca="1" ref="Z256" ca="1">IF(Y256="","",_xlfn.IFS(Y256&lt;='Hidden inputs'!$C$15,Y256*'Hidden inputs'!$D$15,Y256&lt;='Hidden inputs'!$C$16,'Hidden inputs'!$C$15*'Hidden inputs'!$D$15+(Y256-'Hidden inputs'!$B$16)*'Hidden inputs'!$D$16,Y256&lt;='Hidden inputs'!$C$17,'Hidden inputs'!$C$15*'Hidden inputs'!$D$15+('Hidden inputs'!$C$16-'Hidden inputs'!$B$16)*'Hidden inputs'!$D$16+(Y256-'Hidden inputs'!$B$17)*'Hidden inputs'!$D$17,Y256&gt;'Hidden inputs'!$B$18,'Hidden inputs'!$C$15*'Hidden inputs'!$D$15+('Hidden inputs'!$C$16-'Hidden inputs'!$B$16)*'Hidden inputs'!$D$16+('Hidden inputs'!$C$17-'Hidden inputs'!$B$17)*'Hidden inputs'!$D$17+(Y256-'Hidden inputs'!$B$18)*'Hidden inputs'!$D$18))</f>
        <v/>
      </c>
      <c r="AA256" s="10" t="str">
        <f t="shared" ca="1" si="9657"/>
        <v/>
      </c>
      <c r="AB256" s="5" t="str">
        <f t="shared" ca="1" si="9561"/>
        <v/>
      </c>
      <c r="AC256" s="5" t="str">
        <f t="shared" ca="1" si="9658"/>
        <v/>
      </c>
      <c r="AD256" s="5" t="str">
        <f ca="1">IF(B256="","",'Hidden inputs'!$D$11*U256+'Hidden inputs'!$E$11*V256)</f>
        <v/>
      </c>
      <c r="AE256" s="11" t="str">
        <f t="shared" ca="1" si="9494"/>
        <v/>
      </c>
      <c r="AF256" s="9" t="str">
        <f t="shared" ca="1" si="9562"/>
        <v/>
      </c>
      <c r="AG256" s="3" t="str">
        <f t="shared" ca="1" si="9563"/>
        <v/>
      </c>
      <c r="AH256" s="5" t="str" cm="1">
        <f t="array" aca="1" ref="AH256" ca="1">IF($B256="","",IF(AG256=0,0,IF(DD_Payment="",0,IF(AG256&lt;_xlfn.IFS(DD_Frequency="Monthly",1,DD_Frequency="Quarterly",IF(MONTH(AG$2)=1,1,IF(MONTH(AG$2)=4,1,IF(MONTH(AG$2)=7,1,IF(MONTH(AG$2)=10,1,0)))),DD_Frequency="Annually",IF(MONTH(AG$2)=1,1,0))*DD_Payment,AG256,_xlfn.IFS(DD_Frequency="Monthly",1,DD_Frequency="Quarterly",IF(MONTH(AG$2)=1,1,IF(MONTH(AG$2)=4,1,IF(MONTH(AG$2)=7,1,IF(MONTH(AG$2)=10,1,0)))),DD_Frequency="Annually",IF(MONTH(AG$2)=1,1,0))*DD_Payment))))</f>
        <v/>
      </c>
      <c r="AI256" s="3" t="str">
        <f t="shared" ref="AI256" ca="1" si="12425">IF($B256="","",IF(AG256&gt;AH256,(AG256-AH256/2)*(rate_A*(AI$1/365)),0))</f>
        <v/>
      </c>
      <c r="AJ256" s="3" t="str">
        <f t="shared" ca="1" si="9660"/>
        <v/>
      </c>
      <c r="AK256" s="3" t="str">
        <f t="shared" ref="AK256" ca="1" si="12426">IF($B256="","",V256*(1+rate_A*AI$1/365))</f>
        <v/>
      </c>
      <c r="AL256" s="3" t="str">
        <f t="shared" ref="AL256" ca="1" si="12427">IF($B256="","",W256*(1+rate_A*AI$1/365))</f>
        <v/>
      </c>
      <c r="AM256" s="3" t="str">
        <f t="shared" ref="AM256" ca="1" si="12428">IF($B256="","",X256*(1+rate_joint*AI$1/365))</f>
        <v/>
      </c>
      <c r="AN256" s="5" t="str">
        <f t="shared" ca="1" si="9664"/>
        <v/>
      </c>
      <c r="AO256" s="5" t="str" cm="1">
        <f t="array" aca="1" ref="AO256" ca="1">IF(AN256="","",_xlfn.IFS(AN256&lt;='Hidden inputs'!$C$15,AN256*'Hidden inputs'!$D$15,AN256&lt;='Hidden inputs'!$C$16,'Hidden inputs'!$C$15*'Hidden inputs'!$D$15+(AN256-'Hidden inputs'!$B$16)*'Hidden inputs'!$D$16,AN256&lt;='Hidden inputs'!$C$17,'Hidden inputs'!$C$15*'Hidden inputs'!$D$15+('Hidden inputs'!$C$16-'Hidden inputs'!$B$16)*'Hidden inputs'!$D$16+(AN256-'Hidden inputs'!$B$17)*'Hidden inputs'!$D$17,AN256&gt;'Hidden inputs'!$B$18,'Hidden inputs'!$C$15*'Hidden inputs'!$D$15+('Hidden inputs'!$C$16-'Hidden inputs'!$B$16)*'Hidden inputs'!$D$16+('Hidden inputs'!$C$17-'Hidden inputs'!$B$17)*'Hidden inputs'!$D$17+(AN256-'Hidden inputs'!$B$18)*'Hidden inputs'!$D$18))</f>
        <v/>
      </c>
      <c r="AP256" s="10" t="str">
        <f t="shared" ca="1" si="9665"/>
        <v/>
      </c>
      <c r="AQ256" s="5" t="str">
        <f t="shared" ca="1" si="9568"/>
        <v/>
      </c>
      <c r="AR256" s="5" t="str">
        <f t="shared" ca="1" si="9569"/>
        <v/>
      </c>
      <c r="AS256" s="5" t="str">
        <f ca="1">IF($B256="","",'Hidden inputs'!$D$11*AJ256+'Hidden inputs'!$E$11*AK256)</f>
        <v/>
      </c>
      <c r="AT256" s="11" t="str">
        <f t="shared" ca="1" si="9499"/>
        <v/>
      </c>
      <c r="AU256" s="9" t="str">
        <f t="shared" ca="1" si="9570"/>
        <v/>
      </c>
      <c r="AV256" s="3" t="str">
        <f t="shared" ca="1" si="9571"/>
        <v/>
      </c>
      <c r="AW256" s="5" t="str" cm="1">
        <f t="array" aca="1" ref="AW256" ca="1">IF($B256="","",IF(AV256=0,0,IF(DD_Payment="",0,IF(AV256&lt;_xlfn.IFS(DD_Frequency="Monthly",1,DD_Frequency="Quarterly",IF(MONTH(AV$2)=1,1,IF(MONTH(AV$2)=4,1,IF(MONTH(AV$2)=7,1,IF(MONTH(AV$2)=10,1,0)))),DD_Frequency="Annually",IF(MONTH(AV$2)=1,1,0))*DD_Payment,AV256,_xlfn.IFS(DD_Frequency="Monthly",1,DD_Frequency="Quarterly",IF(MONTH(AV$2)=1,1,IF(MONTH(AV$2)=4,1,IF(MONTH(AV$2)=7,1,IF(MONTH(AV$2)=10,1,0)))),DD_Frequency="Annually",IF(MONTH(AV$2)=1,1,0))*DD_Payment))))</f>
        <v/>
      </c>
      <c r="AX256" s="3" t="str">
        <f t="shared" ref="AX256" ca="1" si="12429">IF($B256="","",IF(AV256&gt;AW256,(AV256-AW256/2)*(rate_A*(AX$1/365)),0))</f>
        <v/>
      </c>
      <c r="AY256" s="3" t="str">
        <f t="shared" ca="1" si="9667"/>
        <v/>
      </c>
      <c r="AZ256" s="3" t="str">
        <f t="shared" ref="AZ256" ca="1" si="12430">IF($B256="","",AK256*(1+rate_A*AX$1/365))</f>
        <v/>
      </c>
      <c r="BA256" s="3" t="str">
        <f t="shared" ref="BA256" ca="1" si="12431">IF($B256="","",AL256*(1+rate_A*AX$1/365))</f>
        <v/>
      </c>
      <c r="BB256" s="3" t="str">
        <f t="shared" ref="BB256" ca="1" si="12432">IF($B256="","",AM256*(1+rate_joint*AX$1/365))</f>
        <v/>
      </c>
      <c r="BC256" s="5" t="str">
        <f t="shared" ca="1" si="9671"/>
        <v/>
      </c>
      <c r="BD256" s="5" t="str" cm="1">
        <f t="array" aca="1" ref="BD256" ca="1">IF(BC256="","",_xlfn.IFS(BC256&lt;='Hidden inputs'!$C$15,BC256*'Hidden inputs'!$D$15,BC256&lt;='Hidden inputs'!$C$16,'Hidden inputs'!$C$15*'Hidden inputs'!$D$15+(BC256-'Hidden inputs'!$B$16)*'Hidden inputs'!$D$16,BC256&lt;='Hidden inputs'!$C$17,'Hidden inputs'!$C$15*'Hidden inputs'!$D$15+('Hidden inputs'!$C$16-'Hidden inputs'!$B$16)*'Hidden inputs'!$D$16+(BC256-'Hidden inputs'!$B$17)*'Hidden inputs'!$D$17,BC256&gt;'Hidden inputs'!$B$18,'Hidden inputs'!$C$15*'Hidden inputs'!$D$15+('Hidden inputs'!$C$16-'Hidden inputs'!$B$16)*'Hidden inputs'!$D$16+('Hidden inputs'!$C$17-'Hidden inputs'!$B$17)*'Hidden inputs'!$D$17+(BC256-'Hidden inputs'!$B$18)*'Hidden inputs'!$D$18))</f>
        <v/>
      </c>
      <c r="BE256" s="10" t="str">
        <f t="shared" ca="1" si="9672"/>
        <v/>
      </c>
      <c r="BF256" s="5" t="str">
        <f t="shared" ca="1" si="9576"/>
        <v/>
      </c>
      <c r="BG256" s="5" t="str">
        <f t="shared" ca="1" si="9577"/>
        <v/>
      </c>
      <c r="BH256" s="5" t="str">
        <f ca="1">IF($B256="","",'Hidden inputs'!$D$11*AY256+'Hidden inputs'!$E$11*AZ256)</f>
        <v/>
      </c>
      <c r="BI256" s="11" t="str">
        <f t="shared" ca="1" si="9504"/>
        <v/>
      </c>
      <c r="BJ256" s="9" t="str">
        <f t="shared" ca="1" si="9578"/>
        <v/>
      </c>
      <c r="BK256" s="3" t="str">
        <f t="shared" ca="1" si="9579"/>
        <v/>
      </c>
      <c r="BL256" s="5" t="str" cm="1">
        <f t="array" aca="1" ref="BL256" ca="1">IF($B256="","",IF(BK256=0,0,IF(DD_Payment="",0,IF(BK256&lt;_xlfn.IFS(DD_Frequency="Monthly",1,DD_Frequency="Quarterly",IF(MONTH(BK$2)=1,1,IF(MONTH(BK$2)=4,1,IF(MONTH(BK$2)=7,1,IF(MONTH(BK$2)=10,1,0)))),DD_Frequency="Annually",IF(MONTH(BK$2)=1,1,0))*DD_Payment,BK256,_xlfn.IFS(DD_Frequency="Monthly",1,DD_Frequency="Quarterly",IF(MONTH(BK$2)=1,1,IF(MONTH(BK$2)=4,1,IF(MONTH(BK$2)=7,1,IF(MONTH(BK$2)=10,1,0)))),DD_Frequency="Annually",IF(MONTH(BK$2)=1,1,0))*DD_Payment))))</f>
        <v/>
      </c>
      <c r="BM256" s="3" t="str">
        <f t="shared" ref="BM256" ca="1" si="12433">IF($B256="","",IF(BK256&gt;BL256,(BK256-BL256/2)*(rate_A*(BM$1/365)),0))</f>
        <v/>
      </c>
      <c r="BN256" s="3" t="str">
        <f t="shared" ca="1" si="9674"/>
        <v/>
      </c>
      <c r="BO256" s="3" t="str">
        <f t="shared" ref="BO256" ca="1" si="12434">IF($B256="","",AZ256*(1+rate_A*BM$1/365))</f>
        <v/>
      </c>
      <c r="BP256" s="3" t="str">
        <f t="shared" ref="BP256" ca="1" si="12435">IF($B256="","",BA256*(1+rate_A*BM$1/365))</f>
        <v/>
      </c>
      <c r="BQ256" s="3" t="str">
        <f t="shared" ref="BQ256" ca="1" si="12436">IF($B256="","",BB256*(1+rate_joint*BM$1/365))</f>
        <v/>
      </c>
      <c r="BR256" s="5" t="str">
        <f t="shared" ca="1" si="9678"/>
        <v/>
      </c>
      <c r="BS256" s="5" t="str" cm="1">
        <f t="array" aca="1" ref="BS256" ca="1">IF(BR256="","",_xlfn.IFS(BR256&lt;='Hidden inputs'!$C$15,BR256*'Hidden inputs'!$D$15,BR256&lt;='Hidden inputs'!$C$16,'Hidden inputs'!$C$15*'Hidden inputs'!$D$15+(BR256-'Hidden inputs'!$B$16)*'Hidden inputs'!$D$16,BR256&lt;='Hidden inputs'!$C$17,'Hidden inputs'!$C$15*'Hidden inputs'!$D$15+('Hidden inputs'!$C$16-'Hidden inputs'!$B$16)*'Hidden inputs'!$D$16+(BR256-'Hidden inputs'!$B$17)*'Hidden inputs'!$D$17,BR256&gt;'Hidden inputs'!$B$18,'Hidden inputs'!$C$15*'Hidden inputs'!$D$15+('Hidden inputs'!$C$16-'Hidden inputs'!$B$16)*'Hidden inputs'!$D$16+('Hidden inputs'!$C$17-'Hidden inputs'!$B$17)*'Hidden inputs'!$D$17+(BR256-'Hidden inputs'!$B$18)*'Hidden inputs'!$D$18))</f>
        <v/>
      </c>
      <c r="BT256" s="10" t="str">
        <f t="shared" ca="1" si="9679"/>
        <v/>
      </c>
      <c r="BU256" s="5" t="str">
        <f t="shared" ca="1" si="9584"/>
        <v/>
      </c>
      <c r="BV256" s="5" t="str">
        <f t="shared" ca="1" si="9585"/>
        <v/>
      </c>
      <c r="BW256" s="5" t="str">
        <f ca="1">IF($B256="","",'Hidden inputs'!$D$11*BN256+'Hidden inputs'!$E$11*BO256)</f>
        <v/>
      </c>
      <c r="BX256" s="11" t="str">
        <f t="shared" ca="1" si="9509"/>
        <v/>
      </c>
      <c r="BY256" s="9" t="str">
        <f t="shared" ca="1" si="9586"/>
        <v/>
      </c>
      <c r="BZ256" s="3" t="str">
        <f t="shared" ca="1" si="9587"/>
        <v/>
      </c>
      <c r="CA256" s="5" t="str" cm="1">
        <f t="array" aca="1" ref="CA256" ca="1">IF($B256="","",IF(BZ256=0,0,IF(DD_Payment="",0,IF(BZ256&lt;_xlfn.IFS(DD_Frequency="Monthly",1,DD_Frequency="Quarterly",IF(MONTH(BZ$2)=1,1,IF(MONTH(BZ$2)=4,1,IF(MONTH(BZ$2)=7,1,IF(MONTH(BZ$2)=10,1,0)))),DD_Frequency="Annually",IF(MONTH(BZ$2)=1,1,0))*DD_Payment,BZ256,_xlfn.IFS(DD_Frequency="Monthly",1,DD_Frequency="Quarterly",IF(MONTH(BZ$2)=1,1,IF(MONTH(BZ$2)=4,1,IF(MONTH(BZ$2)=7,1,IF(MONTH(BZ$2)=10,1,0)))),DD_Frequency="Annually",IF(MONTH(BZ$2)=1,1,0))*DD_Payment))))</f>
        <v/>
      </c>
      <c r="CB256" s="3" t="str">
        <f t="shared" ref="CB256" ca="1" si="12437">IF($B256="","",IF(BZ256&gt;CA256,(BZ256-CA256/2)*(rate_A*(CB$1/365)),0))</f>
        <v/>
      </c>
      <c r="CC256" s="3" t="str">
        <f t="shared" ca="1" si="9681"/>
        <v/>
      </c>
      <c r="CD256" s="3" t="str">
        <f t="shared" ref="CD256" ca="1" si="12438">IF($B256="","",BO256*(1+rate_A*CB$1/365))</f>
        <v/>
      </c>
      <c r="CE256" s="3" t="str">
        <f t="shared" ref="CE256" ca="1" si="12439">IF($B256="","",BP256*(1+rate_A*CB$1/365))</f>
        <v/>
      </c>
      <c r="CF256" s="3" t="str">
        <f t="shared" ref="CF256" ca="1" si="12440">IF($B256="","",BQ256*(1+rate_joint*CB$1/365))</f>
        <v/>
      </c>
      <c r="CG256" s="5" t="str">
        <f t="shared" ca="1" si="9685"/>
        <v/>
      </c>
      <c r="CH256" s="5" t="str" cm="1">
        <f t="array" aca="1" ref="CH256" ca="1">IF(CG256="","",_xlfn.IFS(CG256&lt;='Hidden inputs'!$C$15,CG256*'Hidden inputs'!$D$15,CG256&lt;='Hidden inputs'!$C$16,'Hidden inputs'!$C$15*'Hidden inputs'!$D$15+(CG256-'Hidden inputs'!$B$16)*'Hidden inputs'!$D$16,CG256&lt;='Hidden inputs'!$C$17,'Hidden inputs'!$C$15*'Hidden inputs'!$D$15+('Hidden inputs'!$C$16-'Hidden inputs'!$B$16)*'Hidden inputs'!$D$16+(CG256-'Hidden inputs'!$B$17)*'Hidden inputs'!$D$17,CG256&gt;'Hidden inputs'!$B$18,'Hidden inputs'!$C$15*'Hidden inputs'!$D$15+('Hidden inputs'!$C$16-'Hidden inputs'!$B$16)*'Hidden inputs'!$D$16+('Hidden inputs'!$C$17-'Hidden inputs'!$B$17)*'Hidden inputs'!$D$17+(CG256-'Hidden inputs'!$B$18)*'Hidden inputs'!$D$18))</f>
        <v/>
      </c>
      <c r="CI256" s="10" t="str">
        <f t="shared" ca="1" si="9686"/>
        <v/>
      </c>
      <c r="CJ256" s="5" t="str">
        <f t="shared" ca="1" si="9592"/>
        <v/>
      </c>
      <c r="CK256" s="5" t="str">
        <f t="shared" ca="1" si="9593"/>
        <v/>
      </c>
      <c r="CL256" s="5" t="str">
        <f ca="1">IF($B256="","",'Hidden inputs'!$D$11*CC256+'Hidden inputs'!$E$11*CD256)</f>
        <v/>
      </c>
      <c r="CM256" s="11" t="str">
        <f t="shared" ca="1" si="9514"/>
        <v/>
      </c>
      <c r="CN256" s="9" t="str">
        <f t="shared" ca="1" si="9594"/>
        <v/>
      </c>
      <c r="CO256" s="3" t="str">
        <f t="shared" ca="1" si="9595"/>
        <v/>
      </c>
      <c r="CP256" s="5" t="str" cm="1">
        <f t="array" aca="1" ref="CP256" ca="1">IF($B256="","",IF(CO256=0,0,IF(DD_Payment="",0,IF(CO256&lt;_xlfn.IFS(DD_Frequency="Monthly",1,DD_Frequency="Quarterly",IF(MONTH(CO$2)=1,1,IF(MONTH(CO$2)=4,1,IF(MONTH(CO$2)=7,1,IF(MONTH(CO$2)=10,1,0)))),DD_Frequency="Annually",IF(MONTH(CO$2)=1,1,0))*DD_Payment,CO256,_xlfn.IFS(DD_Frequency="Monthly",1,DD_Frequency="Quarterly",IF(MONTH(CO$2)=1,1,IF(MONTH(CO$2)=4,1,IF(MONTH(CO$2)=7,1,IF(MONTH(CO$2)=10,1,0)))),DD_Frequency="Annually",IF(MONTH(CO$2)=1,1,0))*DD_Payment))))</f>
        <v/>
      </c>
      <c r="CQ256" s="3" t="str">
        <f t="shared" ref="CQ256" ca="1" si="12441">IF($B256="","",IF(CO256&gt;CP256,(CO256-CP256/2)*(rate_A*(CQ$1/365)),0))</f>
        <v/>
      </c>
      <c r="CR256" s="3" t="str">
        <f t="shared" ca="1" si="9688"/>
        <v/>
      </c>
      <c r="CS256" s="3" t="str">
        <f t="shared" ref="CS256" ca="1" si="12442">IF($B256="","",CD256*(1+rate_A*CQ$1/365))</f>
        <v/>
      </c>
      <c r="CT256" s="3" t="str">
        <f t="shared" ref="CT256" ca="1" si="12443">IF($B256="","",CE256*(1+rate_A*CQ$1/365))</f>
        <v/>
      </c>
      <c r="CU256" s="3" t="str">
        <f t="shared" ref="CU256" ca="1" si="12444">IF($B256="","",CF256*(1+rate_joint*CQ$1/365))</f>
        <v/>
      </c>
      <c r="CV256" s="5" t="str">
        <f t="shared" ca="1" si="9692"/>
        <v/>
      </c>
      <c r="CW256" s="5" t="str" cm="1">
        <f t="array" aca="1" ref="CW256" ca="1">IF(CV256="","",_xlfn.IFS(CV256&lt;='Hidden inputs'!$C$15,CV256*'Hidden inputs'!$D$15,CV256&lt;='Hidden inputs'!$C$16,'Hidden inputs'!$C$15*'Hidden inputs'!$D$15+(CV256-'Hidden inputs'!$B$16)*'Hidden inputs'!$D$16,CV256&lt;='Hidden inputs'!$C$17,'Hidden inputs'!$C$15*'Hidden inputs'!$D$15+('Hidden inputs'!$C$16-'Hidden inputs'!$B$16)*'Hidden inputs'!$D$16+(CV256-'Hidden inputs'!$B$17)*'Hidden inputs'!$D$17,CV256&gt;'Hidden inputs'!$B$18,'Hidden inputs'!$C$15*'Hidden inputs'!$D$15+('Hidden inputs'!$C$16-'Hidden inputs'!$B$16)*'Hidden inputs'!$D$16+('Hidden inputs'!$C$17-'Hidden inputs'!$B$17)*'Hidden inputs'!$D$17+(CV256-'Hidden inputs'!$B$18)*'Hidden inputs'!$D$18))</f>
        <v/>
      </c>
      <c r="CX256" s="10" t="str">
        <f t="shared" ca="1" si="9693"/>
        <v/>
      </c>
      <c r="CY256" s="5" t="str">
        <f t="shared" ca="1" si="9600"/>
        <v/>
      </c>
      <c r="CZ256" s="5" t="str">
        <f t="shared" ca="1" si="9601"/>
        <v/>
      </c>
      <c r="DA256" s="5" t="str">
        <f ca="1">IF($B256="","",'Hidden inputs'!$D$11*CR256+'Hidden inputs'!$E$11*CS256)</f>
        <v/>
      </c>
      <c r="DB256" s="11" t="str">
        <f t="shared" ca="1" si="9519"/>
        <v/>
      </c>
      <c r="DC256" s="9" t="str">
        <f t="shared" ca="1" si="9602"/>
        <v/>
      </c>
      <c r="DD256" s="3" t="str">
        <f t="shared" ca="1" si="9603"/>
        <v/>
      </c>
      <c r="DE256" s="5" t="str" cm="1">
        <f t="array" aca="1" ref="DE256" ca="1">IF($B256="","",IF(DD256=0,0,IF(DD_Payment="",0,IF(DD256&lt;_xlfn.IFS(DD_Frequency="Monthly",1,DD_Frequency="Quarterly",IF(MONTH(DD$2)=1,1,IF(MONTH(DD$2)=4,1,IF(MONTH(DD$2)=7,1,IF(MONTH(DD$2)=10,1,0)))),DD_Frequency="Annually",IF(MONTH(DD$2)=1,1,0))*DD_Payment,DD256,_xlfn.IFS(DD_Frequency="Monthly",1,DD_Frequency="Quarterly",IF(MONTH(DD$2)=1,1,IF(MONTH(DD$2)=4,1,IF(MONTH(DD$2)=7,1,IF(MONTH(DD$2)=10,1,0)))),DD_Frequency="Annually",IF(MONTH(DD$2)=1,1,0))*DD_Payment))))</f>
        <v/>
      </c>
      <c r="DF256" s="3" t="str">
        <f t="shared" ref="DF256" ca="1" si="12445">IF($B256="","",IF(DD256&gt;DE256,(DD256-DE256/2)*(rate_A*(DF$1/365)),0))</f>
        <v/>
      </c>
      <c r="DG256" s="3" t="str">
        <f t="shared" ca="1" si="9695"/>
        <v/>
      </c>
      <c r="DH256" s="3" t="str">
        <f t="shared" ref="DH256" ca="1" si="12446">IF($B256="","",CS256*(1+rate_A*DF$1/365))</f>
        <v/>
      </c>
      <c r="DI256" s="3" t="str">
        <f t="shared" ref="DI256" ca="1" si="12447">IF($B256="","",CT256*(1+rate_A*DF$1/365))</f>
        <v/>
      </c>
      <c r="DJ256" s="3" t="str">
        <f t="shared" ref="DJ256" ca="1" si="12448">IF($B256="","",CU256*(1+rate_joint*DF$1/365))</f>
        <v/>
      </c>
      <c r="DK256" s="5" t="str">
        <f t="shared" ca="1" si="9699"/>
        <v/>
      </c>
      <c r="DL256" s="5" t="str" cm="1">
        <f t="array" aca="1" ref="DL256" ca="1">IF(DK256="","",_xlfn.IFS(DK256&lt;='Hidden inputs'!$C$15,DK256*'Hidden inputs'!$D$15,DK256&lt;='Hidden inputs'!$C$16,'Hidden inputs'!$C$15*'Hidden inputs'!$D$15+(DK256-'Hidden inputs'!$B$16)*'Hidden inputs'!$D$16,DK256&lt;='Hidden inputs'!$C$17,'Hidden inputs'!$C$15*'Hidden inputs'!$D$15+('Hidden inputs'!$C$16-'Hidden inputs'!$B$16)*'Hidden inputs'!$D$16+(DK256-'Hidden inputs'!$B$17)*'Hidden inputs'!$D$17,DK256&gt;'Hidden inputs'!$B$18,'Hidden inputs'!$C$15*'Hidden inputs'!$D$15+('Hidden inputs'!$C$16-'Hidden inputs'!$B$16)*'Hidden inputs'!$D$16+('Hidden inputs'!$C$17-'Hidden inputs'!$B$17)*'Hidden inputs'!$D$17+(DK256-'Hidden inputs'!$B$18)*'Hidden inputs'!$D$18))</f>
        <v/>
      </c>
      <c r="DM256" s="10" t="str">
        <f t="shared" ca="1" si="9700"/>
        <v/>
      </c>
      <c r="DN256" s="5" t="str">
        <f t="shared" ca="1" si="9608"/>
        <v/>
      </c>
      <c r="DO256" s="5" t="str">
        <f t="shared" ca="1" si="9609"/>
        <v/>
      </c>
      <c r="DP256" s="5" t="str">
        <f ca="1">IF($B256="","",'Hidden inputs'!$D$11*DG256+'Hidden inputs'!$E$11*DH256)</f>
        <v/>
      </c>
      <c r="DQ256" s="11" t="str">
        <f t="shared" ca="1" si="9524"/>
        <v/>
      </c>
      <c r="DR256" s="9" t="str">
        <f t="shared" ca="1" si="9610"/>
        <v/>
      </c>
      <c r="DS256" s="3" t="str">
        <f t="shared" ca="1" si="9611"/>
        <v/>
      </c>
      <c r="DT256" s="5" t="str" cm="1">
        <f t="array" aca="1" ref="DT256" ca="1">IF($B256="","",IF(DS256=0,0,IF(DD_Payment="",0,IF(DS256&lt;_xlfn.IFS(DD_Frequency="Monthly",1,DD_Frequency="Quarterly",IF(MONTH(DS$2)=1,1,IF(MONTH(DS$2)=4,1,IF(MONTH(DS$2)=7,1,IF(MONTH(DS$2)=10,1,0)))),DD_Frequency="Annually",IF(MONTH(DS$2)=1,1,0))*DD_Payment,DS256,_xlfn.IFS(DD_Frequency="Monthly",1,DD_Frequency="Quarterly",IF(MONTH(DS$2)=1,1,IF(MONTH(DS$2)=4,1,IF(MONTH(DS$2)=7,1,IF(MONTH(DS$2)=10,1,0)))),DD_Frequency="Annually",IF(MONTH(DS$2)=1,1,0))*DD_Payment))))</f>
        <v/>
      </c>
      <c r="DU256" s="3" t="str">
        <f t="shared" ref="DU256" ca="1" si="12449">IF($B256="","",IF(DS256&gt;DT256,(DS256-DT256/2)*(rate_A*(DU$1/365)),0))</f>
        <v/>
      </c>
      <c r="DV256" s="3" t="str">
        <f t="shared" ca="1" si="9702"/>
        <v/>
      </c>
      <c r="DW256" s="3" t="str">
        <f t="shared" ref="DW256" ca="1" si="12450">IF($B256="","",DH256*(1+rate_A*DU$1/365))</f>
        <v/>
      </c>
      <c r="DX256" s="3" t="str">
        <f t="shared" ref="DX256" ca="1" si="12451">IF($B256="","",DI256*(1+rate_A*DU$1/365))</f>
        <v/>
      </c>
      <c r="DY256" s="3" t="str">
        <f t="shared" ref="DY256" ca="1" si="12452">IF($B256="","",DJ256*(1+rate_joint*DU$1/365))</f>
        <v/>
      </c>
      <c r="DZ256" s="5" t="str">
        <f t="shared" ca="1" si="9706"/>
        <v/>
      </c>
      <c r="EA256" s="5" t="str" cm="1">
        <f t="array" aca="1" ref="EA256" ca="1">IF(DZ256="","",_xlfn.IFS(DZ256&lt;='Hidden inputs'!$C$15,DZ256*'Hidden inputs'!$D$15,DZ256&lt;='Hidden inputs'!$C$16,'Hidden inputs'!$C$15*'Hidden inputs'!$D$15+(DZ256-'Hidden inputs'!$B$16)*'Hidden inputs'!$D$16,DZ256&lt;='Hidden inputs'!$C$17,'Hidden inputs'!$C$15*'Hidden inputs'!$D$15+('Hidden inputs'!$C$16-'Hidden inputs'!$B$16)*'Hidden inputs'!$D$16+(DZ256-'Hidden inputs'!$B$17)*'Hidden inputs'!$D$17,DZ256&gt;'Hidden inputs'!$B$18,'Hidden inputs'!$C$15*'Hidden inputs'!$D$15+('Hidden inputs'!$C$16-'Hidden inputs'!$B$16)*'Hidden inputs'!$D$16+('Hidden inputs'!$C$17-'Hidden inputs'!$B$17)*'Hidden inputs'!$D$17+(DZ256-'Hidden inputs'!$B$18)*'Hidden inputs'!$D$18))</f>
        <v/>
      </c>
      <c r="EB256" s="10" t="str">
        <f t="shared" ca="1" si="9707"/>
        <v/>
      </c>
      <c r="EC256" s="5" t="str">
        <f t="shared" ca="1" si="9616"/>
        <v/>
      </c>
      <c r="ED256" s="5" t="str">
        <f t="shared" ca="1" si="9617"/>
        <v/>
      </c>
      <c r="EE256" s="5" t="str">
        <f ca="1">IF($B256="","",'Hidden inputs'!$D$11*DV256+'Hidden inputs'!$E$11*DW256)</f>
        <v/>
      </c>
      <c r="EF256" s="11" t="str">
        <f t="shared" ca="1" si="9529"/>
        <v/>
      </c>
      <c r="EG256" s="9" t="str">
        <f t="shared" ca="1" si="9618"/>
        <v/>
      </c>
      <c r="EH256" s="3" t="str">
        <f t="shared" ca="1" si="9619"/>
        <v/>
      </c>
      <c r="EI256" s="5" t="str" cm="1">
        <f t="array" aca="1" ref="EI256" ca="1">IF($B256="","",IF(EH256=0,0,IF(DD_Payment="",0,IF(EH256&lt;_xlfn.IFS(DD_Frequency="Monthly",1,DD_Frequency="Quarterly",IF(MONTH(EH$2)=1,1,IF(MONTH(EH$2)=4,1,IF(MONTH(EH$2)=7,1,IF(MONTH(EH$2)=10,1,0)))),DD_Frequency="Annually",IF(MONTH(EH$2)=1,1,0))*DD_Payment,EH256,_xlfn.IFS(DD_Frequency="Monthly",1,DD_Frequency="Quarterly",IF(MONTH(EH$2)=1,1,IF(MONTH(EH$2)=4,1,IF(MONTH(EH$2)=7,1,IF(MONTH(EH$2)=10,1,0)))),DD_Frequency="Annually",IF(MONTH(EH$2)=1,1,0))*DD_Payment))))</f>
        <v/>
      </c>
      <c r="EJ256" s="3" t="str">
        <f t="shared" ref="EJ256" ca="1" si="12453">IF($B256="","",IF(EH256&gt;EI256,(EH256-EI256/2)*(rate_A*(EJ$1/365)),0))</f>
        <v/>
      </c>
      <c r="EK256" s="3" t="str">
        <f t="shared" ca="1" si="9709"/>
        <v/>
      </c>
      <c r="EL256" s="3" t="str">
        <f t="shared" ref="EL256" ca="1" si="12454">IF($B256="","",DW256*(1+rate_A*EJ$1/365))</f>
        <v/>
      </c>
      <c r="EM256" s="3" t="str">
        <f t="shared" ref="EM256" ca="1" si="12455">IF($B256="","",DX256*(1+rate_A*EJ$1/365))</f>
        <v/>
      </c>
      <c r="EN256" s="3" t="str">
        <f t="shared" ref="EN256" ca="1" si="12456">IF($B256="","",DY256*(1+rate_joint*EJ$1/365))</f>
        <v/>
      </c>
      <c r="EO256" s="5" t="str">
        <f t="shared" ca="1" si="9713"/>
        <v/>
      </c>
      <c r="EP256" s="5" t="str" cm="1">
        <f t="array" aca="1" ref="EP256" ca="1">IF(EO256="","",_xlfn.IFS(EO256&lt;='Hidden inputs'!$C$15,EO256*'Hidden inputs'!$D$15,EO256&lt;='Hidden inputs'!$C$16,'Hidden inputs'!$C$15*'Hidden inputs'!$D$15+(EO256-'Hidden inputs'!$B$16)*'Hidden inputs'!$D$16,EO256&lt;='Hidden inputs'!$C$17,'Hidden inputs'!$C$15*'Hidden inputs'!$D$15+('Hidden inputs'!$C$16-'Hidden inputs'!$B$16)*'Hidden inputs'!$D$16+(EO256-'Hidden inputs'!$B$17)*'Hidden inputs'!$D$17,EO256&gt;'Hidden inputs'!$B$18,'Hidden inputs'!$C$15*'Hidden inputs'!$D$15+('Hidden inputs'!$C$16-'Hidden inputs'!$B$16)*'Hidden inputs'!$D$16+('Hidden inputs'!$C$17-'Hidden inputs'!$B$17)*'Hidden inputs'!$D$17+(EO256-'Hidden inputs'!$B$18)*'Hidden inputs'!$D$18))</f>
        <v/>
      </c>
      <c r="EQ256" s="10" t="str">
        <f t="shared" ca="1" si="9714"/>
        <v/>
      </c>
      <c r="ER256" s="5" t="str">
        <f t="shared" ca="1" si="9624"/>
        <v/>
      </c>
      <c r="ES256" s="5" t="str">
        <f t="shared" ca="1" si="9625"/>
        <v/>
      </c>
      <c r="ET256" s="5" t="str">
        <f ca="1">IF($B256="","",'Hidden inputs'!$D$11*EK256+'Hidden inputs'!$E$11*EL256)</f>
        <v/>
      </c>
      <c r="EU256" s="11" t="str">
        <f t="shared" ca="1" si="9534"/>
        <v/>
      </c>
      <c r="EV256" s="9" t="str">
        <f t="shared" ca="1" si="9626"/>
        <v/>
      </c>
      <c r="EW256" s="3" t="str">
        <f t="shared" ca="1" si="9627"/>
        <v/>
      </c>
      <c r="EX256" s="5" t="str" cm="1">
        <f t="array" aca="1" ref="EX256" ca="1">IF($B256="","",IF(EW256=0,0,IF(DD_Payment="",0,IF(EW256&lt;_xlfn.IFS(DD_Frequency="Monthly",1,DD_Frequency="Quarterly",IF(MONTH(EW$2)=1,1,IF(MONTH(EW$2)=4,1,IF(MONTH(EW$2)=7,1,IF(MONTH(EW$2)=10,1,0)))),DD_Frequency="Annually",IF(MONTH(EW$2)=1,1,0))*DD_Payment,EW256,_xlfn.IFS(DD_Frequency="Monthly",1,DD_Frequency="Quarterly",IF(MONTH(EW$2)=1,1,IF(MONTH(EW$2)=4,1,IF(MONTH(EW$2)=7,1,IF(MONTH(EW$2)=10,1,0)))),DD_Frequency="Annually",IF(MONTH(EW$2)=1,1,0))*DD_Payment))))</f>
        <v/>
      </c>
      <c r="EY256" s="3" t="str">
        <f t="shared" ref="EY256" ca="1" si="12457">IF($B256="","",IF(EW256&gt;EX256,(EW256-EX256/2)*(rate_A*(EY$1/365)),0))</f>
        <v/>
      </c>
      <c r="EZ256" s="3" t="str">
        <f t="shared" ca="1" si="9716"/>
        <v/>
      </c>
      <c r="FA256" s="3" t="str">
        <f t="shared" ref="FA256" ca="1" si="12458">IF($B256="","",EL256*(1+rate_A*EY$1/365))</f>
        <v/>
      </c>
      <c r="FB256" s="3" t="str">
        <f t="shared" ref="FB256" ca="1" si="12459">IF($B256="","",EM256*(1+rate_A*EY$1/365))</f>
        <v/>
      </c>
      <c r="FC256" s="3" t="str">
        <f t="shared" ref="FC256" ca="1" si="12460">IF($B256="","",EN256*(1+rate_joint*EY$1/365))</f>
        <v/>
      </c>
      <c r="FD256" s="5" t="str">
        <f t="shared" ca="1" si="9720"/>
        <v/>
      </c>
      <c r="FE256" s="5" t="str" cm="1">
        <f t="array" aca="1" ref="FE256" ca="1">IF(FD256="","",_xlfn.IFS(FD256&lt;='Hidden inputs'!$C$15,FD256*'Hidden inputs'!$D$15,FD256&lt;='Hidden inputs'!$C$16,'Hidden inputs'!$C$15*'Hidden inputs'!$D$15+(FD256-'Hidden inputs'!$B$16)*'Hidden inputs'!$D$16,FD256&lt;='Hidden inputs'!$C$17,'Hidden inputs'!$C$15*'Hidden inputs'!$D$15+('Hidden inputs'!$C$16-'Hidden inputs'!$B$16)*'Hidden inputs'!$D$16+(FD256-'Hidden inputs'!$B$17)*'Hidden inputs'!$D$17,FD256&gt;'Hidden inputs'!$B$18,'Hidden inputs'!$C$15*'Hidden inputs'!$D$15+('Hidden inputs'!$C$16-'Hidden inputs'!$B$16)*'Hidden inputs'!$D$16+('Hidden inputs'!$C$17-'Hidden inputs'!$B$17)*'Hidden inputs'!$D$17+(FD256-'Hidden inputs'!$B$18)*'Hidden inputs'!$D$18))</f>
        <v/>
      </c>
      <c r="FF256" s="10" t="str">
        <f t="shared" ca="1" si="9721"/>
        <v/>
      </c>
      <c r="FG256" s="5" t="str">
        <f t="shared" ca="1" si="9632"/>
        <v/>
      </c>
      <c r="FH256" s="5" t="str">
        <f t="shared" ca="1" si="9633"/>
        <v/>
      </c>
      <c r="FI256" s="5" t="str">
        <f ca="1">IF($B256="","",'Hidden inputs'!$D$11*EZ256+'Hidden inputs'!$E$11*FA256)</f>
        <v/>
      </c>
      <c r="FJ256" s="11" t="str">
        <f t="shared" ca="1" si="9539"/>
        <v/>
      </c>
      <c r="FK256" s="9" t="str">
        <f t="shared" ca="1" si="9634"/>
        <v/>
      </c>
      <c r="FL256" s="3" t="str">
        <f t="shared" ca="1" si="9635"/>
        <v/>
      </c>
      <c r="FM256" s="5" t="str" cm="1">
        <f t="array" aca="1" ref="FM256" ca="1">IF($B256="","",IF(FL256=0,0,IF(DD_Payment="",0,IF(FL256&lt;_xlfn.IFS(DD_Frequency="Monthly",1,DD_Frequency="Quarterly",IF(MONTH(FL$2)=1,1,IF(MONTH(FL$2)=4,1,IF(MONTH(FL$2)=7,1,IF(MONTH(FL$2)=10,1,0)))),DD_Frequency="Annually",IF(MONTH(FL$2)=1,1,0))*DD_Payment,FL256,_xlfn.IFS(DD_Frequency="Monthly",1,DD_Frequency="Quarterly",IF(MONTH(FL$2)=1,1,IF(MONTH(FL$2)=4,1,IF(MONTH(FL$2)=7,1,IF(MONTH(FL$2)=10,1,0)))),DD_Frequency="Annually",IF(MONTH(FL$2)=1,1,0))*DD_Payment))))</f>
        <v/>
      </c>
      <c r="FN256" s="3" t="str">
        <f t="shared" ref="FN256" ca="1" si="12461">IF($B256="","",IF(FL256&gt;FM256,(FL256-FM256/2)*(rate_A*(FN$1/365)),0))</f>
        <v/>
      </c>
      <c r="FO256" s="3" t="str">
        <f t="shared" ca="1" si="9723"/>
        <v/>
      </c>
      <c r="FP256" s="3" t="str">
        <f t="shared" ref="FP256" ca="1" si="12462">IF($B256="","",FA256*(1+rate_A*FN$1/365))</f>
        <v/>
      </c>
      <c r="FQ256" s="3" t="str">
        <f t="shared" ref="FQ256" ca="1" si="12463">IF($B256="","",FB256*(1+rate_A*FN$1/365))</f>
        <v/>
      </c>
      <c r="FR256" s="3" t="str">
        <f t="shared" ref="FR256" ca="1" si="12464">IF($B256="","",FC256*(1+rate_joint*FN$1/365))</f>
        <v/>
      </c>
      <c r="FS256" s="5" t="str">
        <f t="shared" ca="1" si="9727"/>
        <v/>
      </c>
      <c r="FT256" s="5" t="str" cm="1">
        <f t="array" aca="1" ref="FT256" ca="1">IF(FS256="","",_xlfn.IFS(FS256&lt;='Hidden inputs'!$C$15,FS256*'Hidden inputs'!$D$15,FS256&lt;='Hidden inputs'!$C$16,'Hidden inputs'!$C$15*'Hidden inputs'!$D$15+(FS256-'Hidden inputs'!$B$16)*'Hidden inputs'!$D$16,FS256&lt;='Hidden inputs'!$C$17,'Hidden inputs'!$C$15*'Hidden inputs'!$D$15+('Hidden inputs'!$C$16-'Hidden inputs'!$B$16)*'Hidden inputs'!$D$16+(FS256-'Hidden inputs'!$B$17)*'Hidden inputs'!$D$17,FS256&gt;'Hidden inputs'!$B$18,'Hidden inputs'!$C$15*'Hidden inputs'!$D$15+('Hidden inputs'!$C$16-'Hidden inputs'!$B$16)*'Hidden inputs'!$D$16+('Hidden inputs'!$C$17-'Hidden inputs'!$B$17)*'Hidden inputs'!$D$17+(FS256-'Hidden inputs'!$B$18)*'Hidden inputs'!$D$18))</f>
        <v/>
      </c>
      <c r="FU256" s="10" t="str">
        <f t="shared" ca="1" si="9728"/>
        <v/>
      </c>
      <c r="FV256" s="5" t="str">
        <f t="shared" ca="1" si="9640"/>
        <v/>
      </c>
      <c r="FW256" s="5" t="str">
        <f t="shared" ca="1" si="9641"/>
        <v/>
      </c>
      <c r="FX256" s="5" t="str">
        <f ca="1">IF($B256="","",'Hidden inputs'!$D$11*FO256+'Hidden inputs'!$E$11*FP256)</f>
        <v/>
      </c>
      <c r="FY256" s="11" t="str">
        <f t="shared" ca="1" si="9544"/>
        <v/>
      </c>
      <c r="FZ256" s="9" t="str">
        <f t="shared" ca="1" si="9642"/>
        <v/>
      </c>
      <c r="GA256" s="5" t="str">
        <f t="shared" ca="1" si="9643"/>
        <v/>
      </c>
      <c r="GB256" s="5" t="str">
        <f t="shared" ca="1" si="9644"/>
        <v/>
      </c>
      <c r="GC256" s="5" t="str">
        <f t="shared" ca="1" si="9545"/>
        <v/>
      </c>
      <c r="GD256" s="5" t="str">
        <f t="shared" ca="1" si="9546"/>
        <v/>
      </c>
    </row>
    <row r="257" spans="1:186" x14ac:dyDescent="0.35">
      <c r="A257" s="2"/>
      <c r="B257" s="6" t="str">
        <f t="shared" ca="1" si="9547"/>
        <v/>
      </c>
      <c r="C257" s="5" t="str">
        <f t="shared" ca="1" si="9645"/>
        <v/>
      </c>
      <c r="D257" s="5" t="str" cm="1">
        <f t="array" aca="1" ref="D257" ca="1">IF($B257="","",IF(C257=0,0,IF(DD_Payment="",0,IF(C257&lt;_xlfn.IFS(DD_Frequency="Monthly",1,DD_Frequency="Quarterly",IF(MONTH(C$2)=1,1,IF(MONTH(C$2)=4,1,IF(MONTH(C$2)=7,1,IF(MONTH(C$2)=10,1,0)))),DD_Frequency="Annually",IF(MONTH(C$2)=1,1,0))*DD_Payment,C257,_xlfn.IFS(DD_Frequency="Monthly",1,DD_Frequency="Quarterly",IF(MONTH(C$2)=1,1,IF(MONTH(C$2)=4,1,IF(MONTH(C$2)=7,1,IF(MONTH(C$2)=10,1,0)))),DD_Frequency="Annually",IF(MONTH(C$2)=1,1,0))*DD_Payment))))</f>
        <v/>
      </c>
      <c r="E257" s="5" t="str">
        <f t="shared" ref="E257" ca="1" si="12465">IF(B257="","",IF(C257&gt;D257,(C257-D257/2)*(rate_A*(E$1/365)),0))</f>
        <v/>
      </c>
      <c r="F257" s="5" t="str">
        <f t="shared" ca="1" si="9549"/>
        <v/>
      </c>
      <c r="G257" s="5" t="str">
        <f t="shared" ref="G257" ca="1" si="12466">IF(B257="","",G256*(1+rate_A*E$1/365))</f>
        <v/>
      </c>
      <c r="H257" s="5" t="str">
        <f t="shared" ref="H257" ca="1" si="12467">IF(B257="","",H256*(1+rate_A*E$1/365))</f>
        <v/>
      </c>
      <c r="I257" s="5" t="str">
        <f t="shared" ref="I257" ca="1" si="12468">IF(B257="","",I256*(1+rate_joint*E$1/365))</f>
        <v/>
      </c>
      <c r="J257" s="5" t="str">
        <f t="shared" ca="1" si="9650"/>
        <v/>
      </c>
      <c r="K257" s="5" t="str" cm="1">
        <f t="array" aca="1" ref="K257" ca="1">IF(J257="","",_xlfn.IFS(J257&lt;='Hidden inputs'!$C$15,J257*'Hidden inputs'!$D$15,J257&lt;='Hidden inputs'!$C$16,'Hidden inputs'!$C$15*'Hidden inputs'!$D$15+(J257-'Hidden inputs'!$B$16)*'Hidden inputs'!$D$16,J257&lt;='Hidden inputs'!$C$17,'Hidden inputs'!$C$15*'Hidden inputs'!$D$15+('Hidden inputs'!$C$16-'Hidden inputs'!$B$16)*'Hidden inputs'!$D$16+(J257-'Hidden inputs'!$B$17)*'Hidden inputs'!$D$17,J257&gt;'Hidden inputs'!$B$18,'Hidden inputs'!$C$15*'Hidden inputs'!$D$15+('Hidden inputs'!$C$16-'Hidden inputs'!$B$16)*'Hidden inputs'!$D$16+('Hidden inputs'!$C$17-'Hidden inputs'!$B$17)*'Hidden inputs'!$D$17+(J257-'Hidden inputs'!$B$18)*'Hidden inputs'!$D$18))</f>
        <v/>
      </c>
      <c r="L257" s="11" t="str">
        <f t="shared" ca="1" si="9651"/>
        <v/>
      </c>
      <c r="M257" s="5" t="str">
        <f t="shared" ca="1" si="9553"/>
        <v/>
      </c>
      <c r="N257" s="5" t="str">
        <f t="shared" ca="1" si="9554"/>
        <v/>
      </c>
      <c r="O257" s="5" t="str">
        <f ca="1">IF(B257="","",'Hidden inputs'!$D$11*F257+'Hidden inputs'!$E$11*G257)</f>
        <v/>
      </c>
      <c r="P257" s="11" t="str">
        <f t="shared" ca="1" si="9488"/>
        <v/>
      </c>
      <c r="Q257" s="20" t="str">
        <f t="shared" ca="1" si="9489"/>
        <v/>
      </c>
      <c r="R257" s="3" t="str">
        <f t="shared" ca="1" si="9555"/>
        <v/>
      </c>
      <c r="S257" s="5" t="str" cm="1">
        <f t="array" aca="1" ref="S257" ca="1">IF($B257="","",IF(R257=0,0,IF(DD_Payment="",0,IF(R257&lt;_xlfn.IFS(DD_Frequency="Monthly",1,DD_Frequency="Quarterly",IF(MONTH(R$2)=1,1,IF(MONTH(R$2)=4,1,IF(MONTH(R$2)=7,1,IF(MONTH(R$2)=10,1,0)))),DD_Frequency="Annually",IF(MONTH(R$2)=1,1,0))*DD_Payment,R257,_xlfn.IFS(DD_Frequency="Monthly",1,DD_Frequency="Quarterly",IF(MONTH(R$2)=1,1,IF(MONTH(R$2)=4,1,IF(MONTH(R$2)=7,1,IF(MONTH(R$2)=10,1,0)))),DD_Frequency="Annually",IF(MONTH(R$2)=1,1,0))*DD_Payment))))</f>
        <v/>
      </c>
      <c r="T257" s="3" t="str">
        <f t="shared" ref="T257" ca="1" si="12469">IF(B257="","",IF(R257&gt;S257,(R257-S257/2)*(rate_A*((T$1+A257)/365)),0))</f>
        <v/>
      </c>
      <c r="U257" s="3" t="str">
        <f t="shared" ca="1" si="9557"/>
        <v/>
      </c>
      <c r="V257" s="3" t="str">
        <f t="shared" ref="V257" ca="1" si="12470">IF(B257="","",G257*(1+rate_A*(T$1+A257)/365))</f>
        <v/>
      </c>
      <c r="W257" s="3" t="str">
        <f t="shared" ref="W257" ca="1" si="12471">IF(B257="","",H257*(1+rate_A*(T$1+A257)/365))</f>
        <v/>
      </c>
      <c r="X257" s="3" t="str">
        <f t="shared" ref="X257" ca="1" si="12472">IF(B257="","",I257*(1+rate_joint*(T$1+A257)/365))</f>
        <v/>
      </c>
      <c r="Y257" s="5" t="str">
        <f t="shared" ca="1" si="9656"/>
        <v/>
      </c>
      <c r="Z257" s="5" t="str" cm="1">
        <f t="array" aca="1" ref="Z257" ca="1">IF(Y257="","",_xlfn.IFS(Y257&lt;='Hidden inputs'!$C$15,Y257*'Hidden inputs'!$D$15,Y257&lt;='Hidden inputs'!$C$16,'Hidden inputs'!$C$15*'Hidden inputs'!$D$15+(Y257-'Hidden inputs'!$B$16)*'Hidden inputs'!$D$16,Y257&lt;='Hidden inputs'!$C$17,'Hidden inputs'!$C$15*'Hidden inputs'!$D$15+('Hidden inputs'!$C$16-'Hidden inputs'!$B$16)*'Hidden inputs'!$D$16+(Y257-'Hidden inputs'!$B$17)*'Hidden inputs'!$D$17,Y257&gt;'Hidden inputs'!$B$18,'Hidden inputs'!$C$15*'Hidden inputs'!$D$15+('Hidden inputs'!$C$16-'Hidden inputs'!$B$16)*'Hidden inputs'!$D$16+('Hidden inputs'!$C$17-'Hidden inputs'!$B$17)*'Hidden inputs'!$D$17+(Y257-'Hidden inputs'!$B$18)*'Hidden inputs'!$D$18))</f>
        <v/>
      </c>
      <c r="AA257" s="10" t="str">
        <f t="shared" ca="1" si="9657"/>
        <v/>
      </c>
      <c r="AB257" s="5" t="str">
        <f t="shared" ca="1" si="9561"/>
        <v/>
      </c>
      <c r="AC257" s="5" t="str">
        <f t="shared" ca="1" si="9658"/>
        <v/>
      </c>
      <c r="AD257" s="5" t="str">
        <f ca="1">IF(B257="","",'Hidden inputs'!$D$11*U257+'Hidden inputs'!$E$11*V257)</f>
        <v/>
      </c>
      <c r="AE257" s="11" t="str">
        <f t="shared" ca="1" si="9494"/>
        <v/>
      </c>
      <c r="AF257" s="9" t="str">
        <f t="shared" ca="1" si="9562"/>
        <v/>
      </c>
      <c r="AG257" s="3" t="str">
        <f t="shared" ca="1" si="9563"/>
        <v/>
      </c>
      <c r="AH257" s="5" t="str" cm="1">
        <f t="array" aca="1" ref="AH257" ca="1">IF($B257="","",IF(AG257=0,0,IF(DD_Payment="",0,IF(AG257&lt;_xlfn.IFS(DD_Frequency="Monthly",1,DD_Frequency="Quarterly",IF(MONTH(AG$2)=1,1,IF(MONTH(AG$2)=4,1,IF(MONTH(AG$2)=7,1,IF(MONTH(AG$2)=10,1,0)))),DD_Frequency="Annually",IF(MONTH(AG$2)=1,1,0))*DD_Payment,AG257,_xlfn.IFS(DD_Frequency="Monthly",1,DD_Frequency="Quarterly",IF(MONTH(AG$2)=1,1,IF(MONTH(AG$2)=4,1,IF(MONTH(AG$2)=7,1,IF(MONTH(AG$2)=10,1,0)))),DD_Frequency="Annually",IF(MONTH(AG$2)=1,1,0))*DD_Payment))))</f>
        <v/>
      </c>
      <c r="AI257" s="3" t="str">
        <f t="shared" ref="AI257" ca="1" si="12473">IF($B257="","",IF(AG257&gt;AH257,(AG257-AH257/2)*(rate_A*(AI$1/365)),0))</f>
        <v/>
      </c>
      <c r="AJ257" s="3" t="str">
        <f t="shared" ca="1" si="9660"/>
        <v/>
      </c>
      <c r="AK257" s="3" t="str">
        <f t="shared" ref="AK257" ca="1" si="12474">IF($B257="","",V257*(1+rate_A*AI$1/365))</f>
        <v/>
      </c>
      <c r="AL257" s="3" t="str">
        <f t="shared" ref="AL257" ca="1" si="12475">IF($B257="","",W257*(1+rate_A*AI$1/365))</f>
        <v/>
      </c>
      <c r="AM257" s="3" t="str">
        <f t="shared" ref="AM257" ca="1" si="12476">IF($B257="","",X257*(1+rate_joint*AI$1/365))</f>
        <v/>
      </c>
      <c r="AN257" s="5" t="str">
        <f t="shared" ca="1" si="9664"/>
        <v/>
      </c>
      <c r="AO257" s="5" t="str" cm="1">
        <f t="array" aca="1" ref="AO257" ca="1">IF(AN257="","",_xlfn.IFS(AN257&lt;='Hidden inputs'!$C$15,AN257*'Hidden inputs'!$D$15,AN257&lt;='Hidden inputs'!$C$16,'Hidden inputs'!$C$15*'Hidden inputs'!$D$15+(AN257-'Hidden inputs'!$B$16)*'Hidden inputs'!$D$16,AN257&lt;='Hidden inputs'!$C$17,'Hidden inputs'!$C$15*'Hidden inputs'!$D$15+('Hidden inputs'!$C$16-'Hidden inputs'!$B$16)*'Hidden inputs'!$D$16+(AN257-'Hidden inputs'!$B$17)*'Hidden inputs'!$D$17,AN257&gt;'Hidden inputs'!$B$18,'Hidden inputs'!$C$15*'Hidden inputs'!$D$15+('Hidden inputs'!$C$16-'Hidden inputs'!$B$16)*'Hidden inputs'!$D$16+('Hidden inputs'!$C$17-'Hidden inputs'!$B$17)*'Hidden inputs'!$D$17+(AN257-'Hidden inputs'!$B$18)*'Hidden inputs'!$D$18))</f>
        <v/>
      </c>
      <c r="AP257" s="10" t="str">
        <f t="shared" ca="1" si="9665"/>
        <v/>
      </c>
      <c r="AQ257" s="5" t="str">
        <f t="shared" ca="1" si="9568"/>
        <v/>
      </c>
      <c r="AR257" s="5" t="str">
        <f t="shared" ca="1" si="9569"/>
        <v/>
      </c>
      <c r="AS257" s="5" t="str">
        <f ca="1">IF($B257="","",'Hidden inputs'!$D$11*AJ257+'Hidden inputs'!$E$11*AK257)</f>
        <v/>
      </c>
      <c r="AT257" s="11" t="str">
        <f t="shared" ca="1" si="9499"/>
        <v/>
      </c>
      <c r="AU257" s="9" t="str">
        <f t="shared" ca="1" si="9570"/>
        <v/>
      </c>
      <c r="AV257" s="3" t="str">
        <f t="shared" ca="1" si="9571"/>
        <v/>
      </c>
      <c r="AW257" s="5" t="str" cm="1">
        <f t="array" aca="1" ref="AW257" ca="1">IF($B257="","",IF(AV257=0,0,IF(DD_Payment="",0,IF(AV257&lt;_xlfn.IFS(DD_Frequency="Monthly",1,DD_Frequency="Quarterly",IF(MONTH(AV$2)=1,1,IF(MONTH(AV$2)=4,1,IF(MONTH(AV$2)=7,1,IF(MONTH(AV$2)=10,1,0)))),DD_Frequency="Annually",IF(MONTH(AV$2)=1,1,0))*DD_Payment,AV257,_xlfn.IFS(DD_Frequency="Monthly",1,DD_Frequency="Quarterly",IF(MONTH(AV$2)=1,1,IF(MONTH(AV$2)=4,1,IF(MONTH(AV$2)=7,1,IF(MONTH(AV$2)=10,1,0)))),DD_Frequency="Annually",IF(MONTH(AV$2)=1,1,0))*DD_Payment))))</f>
        <v/>
      </c>
      <c r="AX257" s="3" t="str">
        <f t="shared" ref="AX257" ca="1" si="12477">IF($B257="","",IF(AV257&gt;AW257,(AV257-AW257/2)*(rate_A*(AX$1/365)),0))</f>
        <v/>
      </c>
      <c r="AY257" s="3" t="str">
        <f t="shared" ca="1" si="9667"/>
        <v/>
      </c>
      <c r="AZ257" s="3" t="str">
        <f t="shared" ref="AZ257" ca="1" si="12478">IF($B257="","",AK257*(1+rate_A*AX$1/365))</f>
        <v/>
      </c>
      <c r="BA257" s="3" t="str">
        <f t="shared" ref="BA257" ca="1" si="12479">IF($B257="","",AL257*(1+rate_A*AX$1/365))</f>
        <v/>
      </c>
      <c r="BB257" s="3" t="str">
        <f t="shared" ref="BB257" ca="1" si="12480">IF($B257="","",AM257*(1+rate_joint*AX$1/365))</f>
        <v/>
      </c>
      <c r="BC257" s="5" t="str">
        <f t="shared" ca="1" si="9671"/>
        <v/>
      </c>
      <c r="BD257" s="5" t="str" cm="1">
        <f t="array" aca="1" ref="BD257" ca="1">IF(BC257="","",_xlfn.IFS(BC257&lt;='Hidden inputs'!$C$15,BC257*'Hidden inputs'!$D$15,BC257&lt;='Hidden inputs'!$C$16,'Hidden inputs'!$C$15*'Hidden inputs'!$D$15+(BC257-'Hidden inputs'!$B$16)*'Hidden inputs'!$D$16,BC257&lt;='Hidden inputs'!$C$17,'Hidden inputs'!$C$15*'Hidden inputs'!$D$15+('Hidden inputs'!$C$16-'Hidden inputs'!$B$16)*'Hidden inputs'!$D$16+(BC257-'Hidden inputs'!$B$17)*'Hidden inputs'!$D$17,BC257&gt;'Hidden inputs'!$B$18,'Hidden inputs'!$C$15*'Hidden inputs'!$D$15+('Hidden inputs'!$C$16-'Hidden inputs'!$B$16)*'Hidden inputs'!$D$16+('Hidden inputs'!$C$17-'Hidden inputs'!$B$17)*'Hidden inputs'!$D$17+(BC257-'Hidden inputs'!$B$18)*'Hidden inputs'!$D$18))</f>
        <v/>
      </c>
      <c r="BE257" s="10" t="str">
        <f t="shared" ca="1" si="9672"/>
        <v/>
      </c>
      <c r="BF257" s="5" t="str">
        <f t="shared" ca="1" si="9576"/>
        <v/>
      </c>
      <c r="BG257" s="5" t="str">
        <f t="shared" ca="1" si="9577"/>
        <v/>
      </c>
      <c r="BH257" s="5" t="str">
        <f ca="1">IF($B257="","",'Hidden inputs'!$D$11*AY257+'Hidden inputs'!$E$11*AZ257)</f>
        <v/>
      </c>
      <c r="BI257" s="11" t="str">
        <f t="shared" ca="1" si="9504"/>
        <v/>
      </c>
      <c r="BJ257" s="9" t="str">
        <f t="shared" ca="1" si="9578"/>
        <v/>
      </c>
      <c r="BK257" s="3" t="str">
        <f t="shared" ca="1" si="9579"/>
        <v/>
      </c>
      <c r="BL257" s="5" t="str" cm="1">
        <f t="array" aca="1" ref="BL257" ca="1">IF($B257="","",IF(BK257=0,0,IF(DD_Payment="",0,IF(BK257&lt;_xlfn.IFS(DD_Frequency="Monthly",1,DD_Frequency="Quarterly",IF(MONTH(BK$2)=1,1,IF(MONTH(BK$2)=4,1,IF(MONTH(BK$2)=7,1,IF(MONTH(BK$2)=10,1,0)))),DD_Frequency="Annually",IF(MONTH(BK$2)=1,1,0))*DD_Payment,BK257,_xlfn.IFS(DD_Frequency="Monthly",1,DD_Frequency="Quarterly",IF(MONTH(BK$2)=1,1,IF(MONTH(BK$2)=4,1,IF(MONTH(BK$2)=7,1,IF(MONTH(BK$2)=10,1,0)))),DD_Frequency="Annually",IF(MONTH(BK$2)=1,1,0))*DD_Payment))))</f>
        <v/>
      </c>
      <c r="BM257" s="3" t="str">
        <f t="shared" ref="BM257" ca="1" si="12481">IF($B257="","",IF(BK257&gt;BL257,(BK257-BL257/2)*(rate_A*(BM$1/365)),0))</f>
        <v/>
      </c>
      <c r="BN257" s="3" t="str">
        <f t="shared" ca="1" si="9674"/>
        <v/>
      </c>
      <c r="BO257" s="3" t="str">
        <f t="shared" ref="BO257" ca="1" si="12482">IF($B257="","",AZ257*(1+rate_A*BM$1/365))</f>
        <v/>
      </c>
      <c r="BP257" s="3" t="str">
        <f t="shared" ref="BP257" ca="1" si="12483">IF($B257="","",BA257*(1+rate_A*BM$1/365))</f>
        <v/>
      </c>
      <c r="BQ257" s="3" t="str">
        <f t="shared" ref="BQ257" ca="1" si="12484">IF($B257="","",BB257*(1+rate_joint*BM$1/365))</f>
        <v/>
      </c>
      <c r="BR257" s="5" t="str">
        <f t="shared" ca="1" si="9678"/>
        <v/>
      </c>
      <c r="BS257" s="5" t="str" cm="1">
        <f t="array" aca="1" ref="BS257" ca="1">IF(BR257="","",_xlfn.IFS(BR257&lt;='Hidden inputs'!$C$15,BR257*'Hidden inputs'!$D$15,BR257&lt;='Hidden inputs'!$C$16,'Hidden inputs'!$C$15*'Hidden inputs'!$D$15+(BR257-'Hidden inputs'!$B$16)*'Hidden inputs'!$D$16,BR257&lt;='Hidden inputs'!$C$17,'Hidden inputs'!$C$15*'Hidden inputs'!$D$15+('Hidden inputs'!$C$16-'Hidden inputs'!$B$16)*'Hidden inputs'!$D$16+(BR257-'Hidden inputs'!$B$17)*'Hidden inputs'!$D$17,BR257&gt;'Hidden inputs'!$B$18,'Hidden inputs'!$C$15*'Hidden inputs'!$D$15+('Hidden inputs'!$C$16-'Hidden inputs'!$B$16)*'Hidden inputs'!$D$16+('Hidden inputs'!$C$17-'Hidden inputs'!$B$17)*'Hidden inputs'!$D$17+(BR257-'Hidden inputs'!$B$18)*'Hidden inputs'!$D$18))</f>
        <v/>
      </c>
      <c r="BT257" s="10" t="str">
        <f t="shared" ca="1" si="9679"/>
        <v/>
      </c>
      <c r="BU257" s="5" t="str">
        <f t="shared" ca="1" si="9584"/>
        <v/>
      </c>
      <c r="BV257" s="5" t="str">
        <f t="shared" ca="1" si="9585"/>
        <v/>
      </c>
      <c r="BW257" s="5" t="str">
        <f ca="1">IF($B257="","",'Hidden inputs'!$D$11*BN257+'Hidden inputs'!$E$11*BO257)</f>
        <v/>
      </c>
      <c r="BX257" s="11" t="str">
        <f t="shared" ca="1" si="9509"/>
        <v/>
      </c>
      <c r="BY257" s="9" t="str">
        <f t="shared" ca="1" si="9586"/>
        <v/>
      </c>
      <c r="BZ257" s="3" t="str">
        <f t="shared" ca="1" si="9587"/>
        <v/>
      </c>
      <c r="CA257" s="5" t="str" cm="1">
        <f t="array" aca="1" ref="CA257" ca="1">IF($B257="","",IF(BZ257=0,0,IF(DD_Payment="",0,IF(BZ257&lt;_xlfn.IFS(DD_Frequency="Monthly",1,DD_Frequency="Quarterly",IF(MONTH(BZ$2)=1,1,IF(MONTH(BZ$2)=4,1,IF(MONTH(BZ$2)=7,1,IF(MONTH(BZ$2)=10,1,0)))),DD_Frequency="Annually",IF(MONTH(BZ$2)=1,1,0))*DD_Payment,BZ257,_xlfn.IFS(DD_Frequency="Monthly",1,DD_Frequency="Quarterly",IF(MONTH(BZ$2)=1,1,IF(MONTH(BZ$2)=4,1,IF(MONTH(BZ$2)=7,1,IF(MONTH(BZ$2)=10,1,0)))),DD_Frequency="Annually",IF(MONTH(BZ$2)=1,1,0))*DD_Payment))))</f>
        <v/>
      </c>
      <c r="CB257" s="3" t="str">
        <f t="shared" ref="CB257" ca="1" si="12485">IF($B257="","",IF(BZ257&gt;CA257,(BZ257-CA257/2)*(rate_A*(CB$1/365)),0))</f>
        <v/>
      </c>
      <c r="CC257" s="3" t="str">
        <f t="shared" ca="1" si="9681"/>
        <v/>
      </c>
      <c r="CD257" s="3" t="str">
        <f t="shared" ref="CD257" ca="1" si="12486">IF($B257="","",BO257*(1+rate_A*CB$1/365))</f>
        <v/>
      </c>
      <c r="CE257" s="3" t="str">
        <f t="shared" ref="CE257" ca="1" si="12487">IF($B257="","",BP257*(1+rate_A*CB$1/365))</f>
        <v/>
      </c>
      <c r="CF257" s="3" t="str">
        <f t="shared" ref="CF257" ca="1" si="12488">IF($B257="","",BQ257*(1+rate_joint*CB$1/365))</f>
        <v/>
      </c>
      <c r="CG257" s="5" t="str">
        <f t="shared" ca="1" si="9685"/>
        <v/>
      </c>
      <c r="CH257" s="5" t="str" cm="1">
        <f t="array" aca="1" ref="CH257" ca="1">IF(CG257="","",_xlfn.IFS(CG257&lt;='Hidden inputs'!$C$15,CG257*'Hidden inputs'!$D$15,CG257&lt;='Hidden inputs'!$C$16,'Hidden inputs'!$C$15*'Hidden inputs'!$D$15+(CG257-'Hidden inputs'!$B$16)*'Hidden inputs'!$D$16,CG257&lt;='Hidden inputs'!$C$17,'Hidden inputs'!$C$15*'Hidden inputs'!$D$15+('Hidden inputs'!$C$16-'Hidden inputs'!$B$16)*'Hidden inputs'!$D$16+(CG257-'Hidden inputs'!$B$17)*'Hidden inputs'!$D$17,CG257&gt;'Hidden inputs'!$B$18,'Hidden inputs'!$C$15*'Hidden inputs'!$D$15+('Hidden inputs'!$C$16-'Hidden inputs'!$B$16)*'Hidden inputs'!$D$16+('Hidden inputs'!$C$17-'Hidden inputs'!$B$17)*'Hidden inputs'!$D$17+(CG257-'Hidden inputs'!$B$18)*'Hidden inputs'!$D$18))</f>
        <v/>
      </c>
      <c r="CI257" s="10" t="str">
        <f t="shared" ca="1" si="9686"/>
        <v/>
      </c>
      <c r="CJ257" s="5" t="str">
        <f t="shared" ca="1" si="9592"/>
        <v/>
      </c>
      <c r="CK257" s="5" t="str">
        <f t="shared" ca="1" si="9593"/>
        <v/>
      </c>
      <c r="CL257" s="5" t="str">
        <f ca="1">IF($B257="","",'Hidden inputs'!$D$11*CC257+'Hidden inputs'!$E$11*CD257)</f>
        <v/>
      </c>
      <c r="CM257" s="11" t="str">
        <f t="shared" ca="1" si="9514"/>
        <v/>
      </c>
      <c r="CN257" s="9" t="str">
        <f t="shared" ca="1" si="9594"/>
        <v/>
      </c>
      <c r="CO257" s="3" t="str">
        <f t="shared" ca="1" si="9595"/>
        <v/>
      </c>
      <c r="CP257" s="5" t="str" cm="1">
        <f t="array" aca="1" ref="CP257" ca="1">IF($B257="","",IF(CO257=0,0,IF(DD_Payment="",0,IF(CO257&lt;_xlfn.IFS(DD_Frequency="Monthly",1,DD_Frequency="Quarterly",IF(MONTH(CO$2)=1,1,IF(MONTH(CO$2)=4,1,IF(MONTH(CO$2)=7,1,IF(MONTH(CO$2)=10,1,0)))),DD_Frequency="Annually",IF(MONTH(CO$2)=1,1,0))*DD_Payment,CO257,_xlfn.IFS(DD_Frequency="Monthly",1,DD_Frequency="Quarterly",IF(MONTH(CO$2)=1,1,IF(MONTH(CO$2)=4,1,IF(MONTH(CO$2)=7,1,IF(MONTH(CO$2)=10,1,0)))),DD_Frequency="Annually",IF(MONTH(CO$2)=1,1,0))*DD_Payment))))</f>
        <v/>
      </c>
      <c r="CQ257" s="3" t="str">
        <f t="shared" ref="CQ257" ca="1" si="12489">IF($B257="","",IF(CO257&gt;CP257,(CO257-CP257/2)*(rate_A*(CQ$1/365)),0))</f>
        <v/>
      </c>
      <c r="CR257" s="3" t="str">
        <f t="shared" ca="1" si="9688"/>
        <v/>
      </c>
      <c r="CS257" s="3" t="str">
        <f t="shared" ref="CS257" ca="1" si="12490">IF($B257="","",CD257*(1+rate_A*CQ$1/365))</f>
        <v/>
      </c>
      <c r="CT257" s="3" t="str">
        <f t="shared" ref="CT257" ca="1" si="12491">IF($B257="","",CE257*(1+rate_A*CQ$1/365))</f>
        <v/>
      </c>
      <c r="CU257" s="3" t="str">
        <f t="shared" ref="CU257" ca="1" si="12492">IF($B257="","",CF257*(1+rate_joint*CQ$1/365))</f>
        <v/>
      </c>
      <c r="CV257" s="5" t="str">
        <f t="shared" ca="1" si="9692"/>
        <v/>
      </c>
      <c r="CW257" s="5" t="str" cm="1">
        <f t="array" aca="1" ref="CW257" ca="1">IF(CV257="","",_xlfn.IFS(CV257&lt;='Hidden inputs'!$C$15,CV257*'Hidden inputs'!$D$15,CV257&lt;='Hidden inputs'!$C$16,'Hidden inputs'!$C$15*'Hidden inputs'!$D$15+(CV257-'Hidden inputs'!$B$16)*'Hidden inputs'!$D$16,CV257&lt;='Hidden inputs'!$C$17,'Hidden inputs'!$C$15*'Hidden inputs'!$D$15+('Hidden inputs'!$C$16-'Hidden inputs'!$B$16)*'Hidden inputs'!$D$16+(CV257-'Hidden inputs'!$B$17)*'Hidden inputs'!$D$17,CV257&gt;'Hidden inputs'!$B$18,'Hidden inputs'!$C$15*'Hidden inputs'!$D$15+('Hidden inputs'!$C$16-'Hidden inputs'!$B$16)*'Hidden inputs'!$D$16+('Hidden inputs'!$C$17-'Hidden inputs'!$B$17)*'Hidden inputs'!$D$17+(CV257-'Hidden inputs'!$B$18)*'Hidden inputs'!$D$18))</f>
        <v/>
      </c>
      <c r="CX257" s="10" t="str">
        <f t="shared" ca="1" si="9693"/>
        <v/>
      </c>
      <c r="CY257" s="5" t="str">
        <f t="shared" ca="1" si="9600"/>
        <v/>
      </c>
      <c r="CZ257" s="5" t="str">
        <f t="shared" ca="1" si="9601"/>
        <v/>
      </c>
      <c r="DA257" s="5" t="str">
        <f ca="1">IF($B257="","",'Hidden inputs'!$D$11*CR257+'Hidden inputs'!$E$11*CS257)</f>
        <v/>
      </c>
      <c r="DB257" s="11" t="str">
        <f t="shared" ca="1" si="9519"/>
        <v/>
      </c>
      <c r="DC257" s="9" t="str">
        <f t="shared" ca="1" si="9602"/>
        <v/>
      </c>
      <c r="DD257" s="3" t="str">
        <f t="shared" ca="1" si="9603"/>
        <v/>
      </c>
      <c r="DE257" s="5" t="str" cm="1">
        <f t="array" aca="1" ref="DE257" ca="1">IF($B257="","",IF(DD257=0,0,IF(DD_Payment="",0,IF(DD257&lt;_xlfn.IFS(DD_Frequency="Monthly",1,DD_Frequency="Quarterly",IF(MONTH(DD$2)=1,1,IF(MONTH(DD$2)=4,1,IF(MONTH(DD$2)=7,1,IF(MONTH(DD$2)=10,1,0)))),DD_Frequency="Annually",IF(MONTH(DD$2)=1,1,0))*DD_Payment,DD257,_xlfn.IFS(DD_Frequency="Monthly",1,DD_Frequency="Quarterly",IF(MONTH(DD$2)=1,1,IF(MONTH(DD$2)=4,1,IF(MONTH(DD$2)=7,1,IF(MONTH(DD$2)=10,1,0)))),DD_Frequency="Annually",IF(MONTH(DD$2)=1,1,0))*DD_Payment))))</f>
        <v/>
      </c>
      <c r="DF257" s="3" t="str">
        <f t="shared" ref="DF257" ca="1" si="12493">IF($B257="","",IF(DD257&gt;DE257,(DD257-DE257/2)*(rate_A*(DF$1/365)),0))</f>
        <v/>
      </c>
      <c r="DG257" s="3" t="str">
        <f t="shared" ca="1" si="9695"/>
        <v/>
      </c>
      <c r="DH257" s="3" t="str">
        <f t="shared" ref="DH257" ca="1" si="12494">IF($B257="","",CS257*(1+rate_A*DF$1/365))</f>
        <v/>
      </c>
      <c r="DI257" s="3" t="str">
        <f t="shared" ref="DI257" ca="1" si="12495">IF($B257="","",CT257*(1+rate_A*DF$1/365))</f>
        <v/>
      </c>
      <c r="DJ257" s="3" t="str">
        <f t="shared" ref="DJ257" ca="1" si="12496">IF($B257="","",CU257*(1+rate_joint*DF$1/365))</f>
        <v/>
      </c>
      <c r="DK257" s="5" t="str">
        <f t="shared" ca="1" si="9699"/>
        <v/>
      </c>
      <c r="DL257" s="5" t="str" cm="1">
        <f t="array" aca="1" ref="DL257" ca="1">IF(DK257="","",_xlfn.IFS(DK257&lt;='Hidden inputs'!$C$15,DK257*'Hidden inputs'!$D$15,DK257&lt;='Hidden inputs'!$C$16,'Hidden inputs'!$C$15*'Hidden inputs'!$D$15+(DK257-'Hidden inputs'!$B$16)*'Hidden inputs'!$D$16,DK257&lt;='Hidden inputs'!$C$17,'Hidden inputs'!$C$15*'Hidden inputs'!$D$15+('Hidden inputs'!$C$16-'Hidden inputs'!$B$16)*'Hidden inputs'!$D$16+(DK257-'Hidden inputs'!$B$17)*'Hidden inputs'!$D$17,DK257&gt;'Hidden inputs'!$B$18,'Hidden inputs'!$C$15*'Hidden inputs'!$D$15+('Hidden inputs'!$C$16-'Hidden inputs'!$B$16)*'Hidden inputs'!$D$16+('Hidden inputs'!$C$17-'Hidden inputs'!$B$17)*'Hidden inputs'!$D$17+(DK257-'Hidden inputs'!$B$18)*'Hidden inputs'!$D$18))</f>
        <v/>
      </c>
      <c r="DM257" s="10" t="str">
        <f t="shared" ca="1" si="9700"/>
        <v/>
      </c>
      <c r="DN257" s="5" t="str">
        <f t="shared" ca="1" si="9608"/>
        <v/>
      </c>
      <c r="DO257" s="5" t="str">
        <f t="shared" ca="1" si="9609"/>
        <v/>
      </c>
      <c r="DP257" s="5" t="str">
        <f ca="1">IF($B257="","",'Hidden inputs'!$D$11*DG257+'Hidden inputs'!$E$11*DH257)</f>
        <v/>
      </c>
      <c r="DQ257" s="11" t="str">
        <f t="shared" ca="1" si="9524"/>
        <v/>
      </c>
      <c r="DR257" s="9" t="str">
        <f t="shared" ca="1" si="9610"/>
        <v/>
      </c>
      <c r="DS257" s="3" t="str">
        <f t="shared" ca="1" si="9611"/>
        <v/>
      </c>
      <c r="DT257" s="5" t="str" cm="1">
        <f t="array" aca="1" ref="DT257" ca="1">IF($B257="","",IF(DS257=0,0,IF(DD_Payment="",0,IF(DS257&lt;_xlfn.IFS(DD_Frequency="Monthly",1,DD_Frequency="Quarterly",IF(MONTH(DS$2)=1,1,IF(MONTH(DS$2)=4,1,IF(MONTH(DS$2)=7,1,IF(MONTH(DS$2)=10,1,0)))),DD_Frequency="Annually",IF(MONTH(DS$2)=1,1,0))*DD_Payment,DS257,_xlfn.IFS(DD_Frequency="Monthly",1,DD_Frequency="Quarterly",IF(MONTH(DS$2)=1,1,IF(MONTH(DS$2)=4,1,IF(MONTH(DS$2)=7,1,IF(MONTH(DS$2)=10,1,0)))),DD_Frequency="Annually",IF(MONTH(DS$2)=1,1,0))*DD_Payment))))</f>
        <v/>
      </c>
      <c r="DU257" s="3" t="str">
        <f t="shared" ref="DU257" ca="1" si="12497">IF($B257="","",IF(DS257&gt;DT257,(DS257-DT257/2)*(rate_A*(DU$1/365)),0))</f>
        <v/>
      </c>
      <c r="DV257" s="3" t="str">
        <f t="shared" ca="1" si="9702"/>
        <v/>
      </c>
      <c r="DW257" s="3" t="str">
        <f t="shared" ref="DW257" ca="1" si="12498">IF($B257="","",DH257*(1+rate_A*DU$1/365))</f>
        <v/>
      </c>
      <c r="DX257" s="3" t="str">
        <f t="shared" ref="DX257" ca="1" si="12499">IF($B257="","",DI257*(1+rate_A*DU$1/365))</f>
        <v/>
      </c>
      <c r="DY257" s="3" t="str">
        <f t="shared" ref="DY257" ca="1" si="12500">IF($B257="","",DJ257*(1+rate_joint*DU$1/365))</f>
        <v/>
      </c>
      <c r="DZ257" s="5" t="str">
        <f t="shared" ca="1" si="9706"/>
        <v/>
      </c>
      <c r="EA257" s="5" t="str" cm="1">
        <f t="array" aca="1" ref="EA257" ca="1">IF(DZ257="","",_xlfn.IFS(DZ257&lt;='Hidden inputs'!$C$15,DZ257*'Hidden inputs'!$D$15,DZ257&lt;='Hidden inputs'!$C$16,'Hidden inputs'!$C$15*'Hidden inputs'!$D$15+(DZ257-'Hidden inputs'!$B$16)*'Hidden inputs'!$D$16,DZ257&lt;='Hidden inputs'!$C$17,'Hidden inputs'!$C$15*'Hidden inputs'!$D$15+('Hidden inputs'!$C$16-'Hidden inputs'!$B$16)*'Hidden inputs'!$D$16+(DZ257-'Hidden inputs'!$B$17)*'Hidden inputs'!$D$17,DZ257&gt;'Hidden inputs'!$B$18,'Hidden inputs'!$C$15*'Hidden inputs'!$D$15+('Hidden inputs'!$C$16-'Hidden inputs'!$B$16)*'Hidden inputs'!$D$16+('Hidden inputs'!$C$17-'Hidden inputs'!$B$17)*'Hidden inputs'!$D$17+(DZ257-'Hidden inputs'!$B$18)*'Hidden inputs'!$D$18))</f>
        <v/>
      </c>
      <c r="EB257" s="10" t="str">
        <f t="shared" ca="1" si="9707"/>
        <v/>
      </c>
      <c r="EC257" s="5" t="str">
        <f t="shared" ca="1" si="9616"/>
        <v/>
      </c>
      <c r="ED257" s="5" t="str">
        <f t="shared" ca="1" si="9617"/>
        <v/>
      </c>
      <c r="EE257" s="5" t="str">
        <f ca="1">IF($B257="","",'Hidden inputs'!$D$11*DV257+'Hidden inputs'!$E$11*DW257)</f>
        <v/>
      </c>
      <c r="EF257" s="11" t="str">
        <f t="shared" ca="1" si="9529"/>
        <v/>
      </c>
      <c r="EG257" s="9" t="str">
        <f t="shared" ca="1" si="9618"/>
        <v/>
      </c>
      <c r="EH257" s="3" t="str">
        <f t="shared" ca="1" si="9619"/>
        <v/>
      </c>
      <c r="EI257" s="5" t="str" cm="1">
        <f t="array" aca="1" ref="EI257" ca="1">IF($B257="","",IF(EH257=0,0,IF(DD_Payment="",0,IF(EH257&lt;_xlfn.IFS(DD_Frequency="Monthly",1,DD_Frequency="Quarterly",IF(MONTH(EH$2)=1,1,IF(MONTH(EH$2)=4,1,IF(MONTH(EH$2)=7,1,IF(MONTH(EH$2)=10,1,0)))),DD_Frequency="Annually",IF(MONTH(EH$2)=1,1,0))*DD_Payment,EH257,_xlfn.IFS(DD_Frequency="Monthly",1,DD_Frequency="Quarterly",IF(MONTH(EH$2)=1,1,IF(MONTH(EH$2)=4,1,IF(MONTH(EH$2)=7,1,IF(MONTH(EH$2)=10,1,0)))),DD_Frequency="Annually",IF(MONTH(EH$2)=1,1,0))*DD_Payment))))</f>
        <v/>
      </c>
      <c r="EJ257" s="3" t="str">
        <f t="shared" ref="EJ257" ca="1" si="12501">IF($B257="","",IF(EH257&gt;EI257,(EH257-EI257/2)*(rate_A*(EJ$1/365)),0))</f>
        <v/>
      </c>
      <c r="EK257" s="3" t="str">
        <f t="shared" ca="1" si="9709"/>
        <v/>
      </c>
      <c r="EL257" s="3" t="str">
        <f t="shared" ref="EL257" ca="1" si="12502">IF($B257="","",DW257*(1+rate_A*EJ$1/365))</f>
        <v/>
      </c>
      <c r="EM257" s="3" t="str">
        <f t="shared" ref="EM257" ca="1" si="12503">IF($B257="","",DX257*(1+rate_A*EJ$1/365))</f>
        <v/>
      </c>
      <c r="EN257" s="3" t="str">
        <f t="shared" ref="EN257" ca="1" si="12504">IF($B257="","",DY257*(1+rate_joint*EJ$1/365))</f>
        <v/>
      </c>
      <c r="EO257" s="5" t="str">
        <f t="shared" ca="1" si="9713"/>
        <v/>
      </c>
      <c r="EP257" s="5" t="str" cm="1">
        <f t="array" aca="1" ref="EP257" ca="1">IF(EO257="","",_xlfn.IFS(EO257&lt;='Hidden inputs'!$C$15,EO257*'Hidden inputs'!$D$15,EO257&lt;='Hidden inputs'!$C$16,'Hidden inputs'!$C$15*'Hidden inputs'!$D$15+(EO257-'Hidden inputs'!$B$16)*'Hidden inputs'!$D$16,EO257&lt;='Hidden inputs'!$C$17,'Hidden inputs'!$C$15*'Hidden inputs'!$D$15+('Hidden inputs'!$C$16-'Hidden inputs'!$B$16)*'Hidden inputs'!$D$16+(EO257-'Hidden inputs'!$B$17)*'Hidden inputs'!$D$17,EO257&gt;'Hidden inputs'!$B$18,'Hidden inputs'!$C$15*'Hidden inputs'!$D$15+('Hidden inputs'!$C$16-'Hidden inputs'!$B$16)*'Hidden inputs'!$D$16+('Hidden inputs'!$C$17-'Hidden inputs'!$B$17)*'Hidden inputs'!$D$17+(EO257-'Hidden inputs'!$B$18)*'Hidden inputs'!$D$18))</f>
        <v/>
      </c>
      <c r="EQ257" s="10" t="str">
        <f t="shared" ca="1" si="9714"/>
        <v/>
      </c>
      <c r="ER257" s="5" t="str">
        <f t="shared" ca="1" si="9624"/>
        <v/>
      </c>
      <c r="ES257" s="5" t="str">
        <f t="shared" ca="1" si="9625"/>
        <v/>
      </c>
      <c r="ET257" s="5" t="str">
        <f ca="1">IF($B257="","",'Hidden inputs'!$D$11*EK257+'Hidden inputs'!$E$11*EL257)</f>
        <v/>
      </c>
      <c r="EU257" s="11" t="str">
        <f t="shared" ca="1" si="9534"/>
        <v/>
      </c>
      <c r="EV257" s="9" t="str">
        <f t="shared" ca="1" si="9626"/>
        <v/>
      </c>
      <c r="EW257" s="3" t="str">
        <f t="shared" ca="1" si="9627"/>
        <v/>
      </c>
      <c r="EX257" s="5" t="str" cm="1">
        <f t="array" aca="1" ref="EX257" ca="1">IF($B257="","",IF(EW257=0,0,IF(DD_Payment="",0,IF(EW257&lt;_xlfn.IFS(DD_Frequency="Monthly",1,DD_Frequency="Quarterly",IF(MONTH(EW$2)=1,1,IF(MONTH(EW$2)=4,1,IF(MONTH(EW$2)=7,1,IF(MONTH(EW$2)=10,1,0)))),DD_Frequency="Annually",IF(MONTH(EW$2)=1,1,0))*DD_Payment,EW257,_xlfn.IFS(DD_Frequency="Monthly",1,DD_Frequency="Quarterly",IF(MONTH(EW$2)=1,1,IF(MONTH(EW$2)=4,1,IF(MONTH(EW$2)=7,1,IF(MONTH(EW$2)=10,1,0)))),DD_Frequency="Annually",IF(MONTH(EW$2)=1,1,0))*DD_Payment))))</f>
        <v/>
      </c>
      <c r="EY257" s="3" t="str">
        <f t="shared" ref="EY257" ca="1" si="12505">IF($B257="","",IF(EW257&gt;EX257,(EW257-EX257/2)*(rate_A*(EY$1/365)),0))</f>
        <v/>
      </c>
      <c r="EZ257" s="3" t="str">
        <f t="shared" ca="1" si="9716"/>
        <v/>
      </c>
      <c r="FA257" s="3" t="str">
        <f t="shared" ref="FA257" ca="1" si="12506">IF($B257="","",EL257*(1+rate_A*EY$1/365))</f>
        <v/>
      </c>
      <c r="FB257" s="3" t="str">
        <f t="shared" ref="FB257" ca="1" si="12507">IF($B257="","",EM257*(1+rate_A*EY$1/365))</f>
        <v/>
      </c>
      <c r="FC257" s="3" t="str">
        <f t="shared" ref="FC257" ca="1" si="12508">IF($B257="","",EN257*(1+rate_joint*EY$1/365))</f>
        <v/>
      </c>
      <c r="FD257" s="5" t="str">
        <f t="shared" ca="1" si="9720"/>
        <v/>
      </c>
      <c r="FE257" s="5" t="str" cm="1">
        <f t="array" aca="1" ref="FE257" ca="1">IF(FD257="","",_xlfn.IFS(FD257&lt;='Hidden inputs'!$C$15,FD257*'Hidden inputs'!$D$15,FD257&lt;='Hidden inputs'!$C$16,'Hidden inputs'!$C$15*'Hidden inputs'!$D$15+(FD257-'Hidden inputs'!$B$16)*'Hidden inputs'!$D$16,FD257&lt;='Hidden inputs'!$C$17,'Hidden inputs'!$C$15*'Hidden inputs'!$D$15+('Hidden inputs'!$C$16-'Hidden inputs'!$B$16)*'Hidden inputs'!$D$16+(FD257-'Hidden inputs'!$B$17)*'Hidden inputs'!$D$17,FD257&gt;'Hidden inputs'!$B$18,'Hidden inputs'!$C$15*'Hidden inputs'!$D$15+('Hidden inputs'!$C$16-'Hidden inputs'!$B$16)*'Hidden inputs'!$D$16+('Hidden inputs'!$C$17-'Hidden inputs'!$B$17)*'Hidden inputs'!$D$17+(FD257-'Hidden inputs'!$B$18)*'Hidden inputs'!$D$18))</f>
        <v/>
      </c>
      <c r="FF257" s="10" t="str">
        <f t="shared" ca="1" si="9721"/>
        <v/>
      </c>
      <c r="FG257" s="5" t="str">
        <f t="shared" ca="1" si="9632"/>
        <v/>
      </c>
      <c r="FH257" s="5" t="str">
        <f t="shared" ca="1" si="9633"/>
        <v/>
      </c>
      <c r="FI257" s="5" t="str">
        <f ca="1">IF($B257="","",'Hidden inputs'!$D$11*EZ257+'Hidden inputs'!$E$11*FA257)</f>
        <v/>
      </c>
      <c r="FJ257" s="11" t="str">
        <f t="shared" ca="1" si="9539"/>
        <v/>
      </c>
      <c r="FK257" s="9" t="str">
        <f t="shared" ca="1" si="9634"/>
        <v/>
      </c>
      <c r="FL257" s="3" t="str">
        <f t="shared" ca="1" si="9635"/>
        <v/>
      </c>
      <c r="FM257" s="5" t="str" cm="1">
        <f t="array" aca="1" ref="FM257" ca="1">IF($B257="","",IF(FL257=0,0,IF(DD_Payment="",0,IF(FL257&lt;_xlfn.IFS(DD_Frequency="Monthly",1,DD_Frequency="Quarterly",IF(MONTH(FL$2)=1,1,IF(MONTH(FL$2)=4,1,IF(MONTH(FL$2)=7,1,IF(MONTH(FL$2)=10,1,0)))),DD_Frequency="Annually",IF(MONTH(FL$2)=1,1,0))*DD_Payment,FL257,_xlfn.IFS(DD_Frequency="Monthly",1,DD_Frequency="Quarterly",IF(MONTH(FL$2)=1,1,IF(MONTH(FL$2)=4,1,IF(MONTH(FL$2)=7,1,IF(MONTH(FL$2)=10,1,0)))),DD_Frequency="Annually",IF(MONTH(FL$2)=1,1,0))*DD_Payment))))</f>
        <v/>
      </c>
      <c r="FN257" s="3" t="str">
        <f t="shared" ref="FN257" ca="1" si="12509">IF($B257="","",IF(FL257&gt;FM257,(FL257-FM257/2)*(rate_A*(FN$1/365)),0))</f>
        <v/>
      </c>
      <c r="FO257" s="3" t="str">
        <f t="shared" ca="1" si="9723"/>
        <v/>
      </c>
      <c r="FP257" s="3" t="str">
        <f t="shared" ref="FP257" ca="1" si="12510">IF($B257="","",FA257*(1+rate_A*FN$1/365))</f>
        <v/>
      </c>
      <c r="FQ257" s="3" t="str">
        <f t="shared" ref="FQ257" ca="1" si="12511">IF($B257="","",FB257*(1+rate_A*FN$1/365))</f>
        <v/>
      </c>
      <c r="FR257" s="3" t="str">
        <f t="shared" ref="FR257" ca="1" si="12512">IF($B257="","",FC257*(1+rate_joint*FN$1/365))</f>
        <v/>
      </c>
      <c r="FS257" s="5" t="str">
        <f t="shared" ca="1" si="9727"/>
        <v/>
      </c>
      <c r="FT257" s="5" t="str" cm="1">
        <f t="array" aca="1" ref="FT257" ca="1">IF(FS257="","",_xlfn.IFS(FS257&lt;='Hidden inputs'!$C$15,FS257*'Hidden inputs'!$D$15,FS257&lt;='Hidden inputs'!$C$16,'Hidden inputs'!$C$15*'Hidden inputs'!$D$15+(FS257-'Hidden inputs'!$B$16)*'Hidden inputs'!$D$16,FS257&lt;='Hidden inputs'!$C$17,'Hidden inputs'!$C$15*'Hidden inputs'!$D$15+('Hidden inputs'!$C$16-'Hidden inputs'!$B$16)*'Hidden inputs'!$D$16+(FS257-'Hidden inputs'!$B$17)*'Hidden inputs'!$D$17,FS257&gt;'Hidden inputs'!$B$18,'Hidden inputs'!$C$15*'Hidden inputs'!$D$15+('Hidden inputs'!$C$16-'Hidden inputs'!$B$16)*'Hidden inputs'!$D$16+('Hidden inputs'!$C$17-'Hidden inputs'!$B$17)*'Hidden inputs'!$D$17+(FS257-'Hidden inputs'!$B$18)*'Hidden inputs'!$D$18))</f>
        <v/>
      </c>
      <c r="FU257" s="10" t="str">
        <f t="shared" ca="1" si="9728"/>
        <v/>
      </c>
      <c r="FV257" s="5" t="str">
        <f t="shared" ca="1" si="9640"/>
        <v/>
      </c>
      <c r="FW257" s="5" t="str">
        <f t="shared" ca="1" si="9641"/>
        <v/>
      </c>
      <c r="FX257" s="5" t="str">
        <f ca="1">IF($B257="","",'Hidden inputs'!$D$11*FO257+'Hidden inputs'!$E$11*FP257)</f>
        <v/>
      </c>
      <c r="FY257" s="11" t="str">
        <f t="shared" ca="1" si="9544"/>
        <v/>
      </c>
      <c r="FZ257" s="9" t="str">
        <f t="shared" ca="1" si="9642"/>
        <v/>
      </c>
      <c r="GA257" s="5" t="str">
        <f t="shared" ca="1" si="9643"/>
        <v/>
      </c>
      <c r="GB257" s="5" t="str">
        <f t="shared" ca="1" si="9644"/>
        <v/>
      </c>
      <c r="GC257" s="5" t="str">
        <f t="shared" ca="1" si="9545"/>
        <v/>
      </c>
      <c r="GD257" s="5" t="str">
        <f t="shared" ca="1" si="9546"/>
        <v/>
      </c>
    </row>
    <row r="258" spans="1:186" x14ac:dyDescent="0.35">
      <c r="A258" s="2"/>
      <c r="B258" s="6" t="str">
        <f t="shared" ca="1" si="9547"/>
        <v/>
      </c>
      <c r="C258" s="5" t="str">
        <f t="shared" ca="1" si="9645"/>
        <v/>
      </c>
      <c r="D258" s="5" t="str" cm="1">
        <f t="array" aca="1" ref="D258" ca="1">IF($B258="","",IF(C258=0,0,IF(DD_Payment="",0,IF(C258&lt;_xlfn.IFS(DD_Frequency="Monthly",1,DD_Frequency="Quarterly",IF(MONTH(C$2)=1,1,IF(MONTH(C$2)=4,1,IF(MONTH(C$2)=7,1,IF(MONTH(C$2)=10,1,0)))),DD_Frequency="Annually",IF(MONTH(C$2)=1,1,0))*DD_Payment,C258,_xlfn.IFS(DD_Frequency="Monthly",1,DD_Frequency="Quarterly",IF(MONTH(C$2)=1,1,IF(MONTH(C$2)=4,1,IF(MONTH(C$2)=7,1,IF(MONTH(C$2)=10,1,0)))),DD_Frequency="Annually",IF(MONTH(C$2)=1,1,0))*DD_Payment))))</f>
        <v/>
      </c>
      <c r="E258" s="5" t="str">
        <f t="shared" ref="E258" ca="1" si="12513">IF(B258="","",IF(C258&gt;D258,(C258-D258/2)*(rate_A*(E$1/365)),0))</f>
        <v/>
      </c>
      <c r="F258" s="5" t="str">
        <f t="shared" ca="1" si="9549"/>
        <v/>
      </c>
      <c r="G258" s="5" t="str">
        <f t="shared" ref="G258" ca="1" si="12514">IF(B258="","",G257*(1+rate_A*E$1/365))</f>
        <v/>
      </c>
      <c r="H258" s="5" t="str">
        <f t="shared" ref="H258" ca="1" si="12515">IF(B258="","",H257*(1+rate_A*E$1/365))</f>
        <v/>
      </c>
      <c r="I258" s="5" t="str">
        <f t="shared" ref="I258" ca="1" si="12516">IF(B258="","",I257*(1+rate_joint*E$1/365))</f>
        <v/>
      </c>
      <c r="J258" s="5" t="str">
        <f t="shared" ca="1" si="9650"/>
        <v/>
      </c>
      <c r="K258" s="5" t="str" cm="1">
        <f t="array" aca="1" ref="K258" ca="1">IF(J258="","",_xlfn.IFS(J258&lt;='Hidden inputs'!$C$15,J258*'Hidden inputs'!$D$15,J258&lt;='Hidden inputs'!$C$16,'Hidden inputs'!$C$15*'Hidden inputs'!$D$15+(J258-'Hidden inputs'!$B$16)*'Hidden inputs'!$D$16,J258&lt;='Hidden inputs'!$C$17,'Hidden inputs'!$C$15*'Hidden inputs'!$D$15+('Hidden inputs'!$C$16-'Hidden inputs'!$B$16)*'Hidden inputs'!$D$16+(J258-'Hidden inputs'!$B$17)*'Hidden inputs'!$D$17,J258&gt;'Hidden inputs'!$B$18,'Hidden inputs'!$C$15*'Hidden inputs'!$D$15+('Hidden inputs'!$C$16-'Hidden inputs'!$B$16)*'Hidden inputs'!$D$16+('Hidden inputs'!$C$17-'Hidden inputs'!$B$17)*'Hidden inputs'!$D$17+(J258-'Hidden inputs'!$B$18)*'Hidden inputs'!$D$18))</f>
        <v/>
      </c>
      <c r="L258" s="11" t="str">
        <f t="shared" ca="1" si="9651"/>
        <v/>
      </c>
      <c r="M258" s="5" t="str">
        <f t="shared" ca="1" si="9553"/>
        <v/>
      </c>
      <c r="N258" s="5" t="str">
        <f t="shared" ca="1" si="9554"/>
        <v/>
      </c>
      <c r="O258" s="5" t="str">
        <f ca="1">IF(B258="","",'Hidden inputs'!$D$11*F258+'Hidden inputs'!$E$11*G258)</f>
        <v/>
      </c>
      <c r="P258" s="11" t="str">
        <f t="shared" ca="1" si="9488"/>
        <v/>
      </c>
      <c r="Q258" s="20" t="str">
        <f t="shared" ca="1" si="9489"/>
        <v/>
      </c>
      <c r="R258" s="3" t="str">
        <f t="shared" ca="1" si="9555"/>
        <v/>
      </c>
      <c r="S258" s="5" t="str" cm="1">
        <f t="array" aca="1" ref="S258" ca="1">IF($B258="","",IF(R258=0,0,IF(DD_Payment="",0,IF(R258&lt;_xlfn.IFS(DD_Frequency="Monthly",1,DD_Frequency="Quarterly",IF(MONTH(R$2)=1,1,IF(MONTH(R$2)=4,1,IF(MONTH(R$2)=7,1,IF(MONTH(R$2)=10,1,0)))),DD_Frequency="Annually",IF(MONTH(R$2)=1,1,0))*DD_Payment,R258,_xlfn.IFS(DD_Frequency="Monthly",1,DD_Frequency="Quarterly",IF(MONTH(R$2)=1,1,IF(MONTH(R$2)=4,1,IF(MONTH(R$2)=7,1,IF(MONTH(R$2)=10,1,0)))),DD_Frequency="Annually",IF(MONTH(R$2)=1,1,0))*DD_Payment))))</f>
        <v/>
      </c>
      <c r="T258" s="3" t="str">
        <f t="shared" ref="T258" ca="1" si="12517">IF(B258="","",IF(R258&gt;S258,(R258-S258/2)*(rate_A*((T$1+A258)/365)),0))</f>
        <v/>
      </c>
      <c r="U258" s="3" t="str">
        <f t="shared" ca="1" si="9557"/>
        <v/>
      </c>
      <c r="V258" s="3" t="str">
        <f t="shared" ref="V258" ca="1" si="12518">IF(B258="","",G258*(1+rate_A*(T$1+A258)/365))</f>
        <v/>
      </c>
      <c r="W258" s="3" t="str">
        <f t="shared" ref="W258" ca="1" si="12519">IF(B258="","",H258*(1+rate_A*(T$1+A258)/365))</f>
        <v/>
      </c>
      <c r="X258" s="3" t="str">
        <f t="shared" ref="X258" ca="1" si="12520">IF(B258="","",I258*(1+rate_joint*(T$1+A258)/365))</f>
        <v/>
      </c>
      <c r="Y258" s="5" t="str">
        <f t="shared" ca="1" si="9656"/>
        <v/>
      </c>
      <c r="Z258" s="5" t="str" cm="1">
        <f t="array" aca="1" ref="Z258" ca="1">IF(Y258="","",_xlfn.IFS(Y258&lt;='Hidden inputs'!$C$15,Y258*'Hidden inputs'!$D$15,Y258&lt;='Hidden inputs'!$C$16,'Hidden inputs'!$C$15*'Hidden inputs'!$D$15+(Y258-'Hidden inputs'!$B$16)*'Hidden inputs'!$D$16,Y258&lt;='Hidden inputs'!$C$17,'Hidden inputs'!$C$15*'Hidden inputs'!$D$15+('Hidden inputs'!$C$16-'Hidden inputs'!$B$16)*'Hidden inputs'!$D$16+(Y258-'Hidden inputs'!$B$17)*'Hidden inputs'!$D$17,Y258&gt;'Hidden inputs'!$B$18,'Hidden inputs'!$C$15*'Hidden inputs'!$D$15+('Hidden inputs'!$C$16-'Hidden inputs'!$B$16)*'Hidden inputs'!$D$16+('Hidden inputs'!$C$17-'Hidden inputs'!$B$17)*'Hidden inputs'!$D$17+(Y258-'Hidden inputs'!$B$18)*'Hidden inputs'!$D$18))</f>
        <v/>
      </c>
      <c r="AA258" s="10" t="str">
        <f t="shared" ca="1" si="9657"/>
        <v/>
      </c>
      <c r="AB258" s="5" t="str">
        <f t="shared" ca="1" si="9561"/>
        <v/>
      </c>
      <c r="AC258" s="5" t="str">
        <f t="shared" ca="1" si="9658"/>
        <v/>
      </c>
      <c r="AD258" s="5" t="str">
        <f ca="1">IF(B258="","",'Hidden inputs'!$D$11*U258+'Hidden inputs'!$E$11*V258)</f>
        <v/>
      </c>
      <c r="AE258" s="11" t="str">
        <f t="shared" ca="1" si="9494"/>
        <v/>
      </c>
      <c r="AF258" s="9" t="str">
        <f t="shared" ca="1" si="9562"/>
        <v/>
      </c>
      <c r="AG258" s="3" t="str">
        <f t="shared" ca="1" si="9563"/>
        <v/>
      </c>
      <c r="AH258" s="5" t="str" cm="1">
        <f t="array" aca="1" ref="AH258" ca="1">IF($B258="","",IF(AG258=0,0,IF(DD_Payment="",0,IF(AG258&lt;_xlfn.IFS(DD_Frequency="Monthly",1,DD_Frequency="Quarterly",IF(MONTH(AG$2)=1,1,IF(MONTH(AG$2)=4,1,IF(MONTH(AG$2)=7,1,IF(MONTH(AG$2)=10,1,0)))),DD_Frequency="Annually",IF(MONTH(AG$2)=1,1,0))*DD_Payment,AG258,_xlfn.IFS(DD_Frequency="Monthly",1,DD_Frequency="Quarterly",IF(MONTH(AG$2)=1,1,IF(MONTH(AG$2)=4,1,IF(MONTH(AG$2)=7,1,IF(MONTH(AG$2)=10,1,0)))),DD_Frequency="Annually",IF(MONTH(AG$2)=1,1,0))*DD_Payment))))</f>
        <v/>
      </c>
      <c r="AI258" s="3" t="str">
        <f t="shared" ref="AI258" ca="1" si="12521">IF($B258="","",IF(AG258&gt;AH258,(AG258-AH258/2)*(rate_A*(AI$1/365)),0))</f>
        <v/>
      </c>
      <c r="AJ258" s="3" t="str">
        <f t="shared" ca="1" si="9660"/>
        <v/>
      </c>
      <c r="AK258" s="3" t="str">
        <f t="shared" ref="AK258" ca="1" si="12522">IF($B258="","",V258*(1+rate_A*AI$1/365))</f>
        <v/>
      </c>
      <c r="AL258" s="3" t="str">
        <f t="shared" ref="AL258" ca="1" si="12523">IF($B258="","",W258*(1+rate_A*AI$1/365))</f>
        <v/>
      </c>
      <c r="AM258" s="3" t="str">
        <f t="shared" ref="AM258" ca="1" si="12524">IF($B258="","",X258*(1+rate_joint*AI$1/365))</f>
        <v/>
      </c>
      <c r="AN258" s="5" t="str">
        <f t="shared" ca="1" si="9664"/>
        <v/>
      </c>
      <c r="AO258" s="5" t="str" cm="1">
        <f t="array" aca="1" ref="AO258" ca="1">IF(AN258="","",_xlfn.IFS(AN258&lt;='Hidden inputs'!$C$15,AN258*'Hidden inputs'!$D$15,AN258&lt;='Hidden inputs'!$C$16,'Hidden inputs'!$C$15*'Hidden inputs'!$D$15+(AN258-'Hidden inputs'!$B$16)*'Hidden inputs'!$D$16,AN258&lt;='Hidden inputs'!$C$17,'Hidden inputs'!$C$15*'Hidden inputs'!$D$15+('Hidden inputs'!$C$16-'Hidden inputs'!$B$16)*'Hidden inputs'!$D$16+(AN258-'Hidden inputs'!$B$17)*'Hidden inputs'!$D$17,AN258&gt;'Hidden inputs'!$B$18,'Hidden inputs'!$C$15*'Hidden inputs'!$D$15+('Hidden inputs'!$C$16-'Hidden inputs'!$B$16)*'Hidden inputs'!$D$16+('Hidden inputs'!$C$17-'Hidden inputs'!$B$17)*'Hidden inputs'!$D$17+(AN258-'Hidden inputs'!$B$18)*'Hidden inputs'!$D$18))</f>
        <v/>
      </c>
      <c r="AP258" s="10" t="str">
        <f t="shared" ca="1" si="9665"/>
        <v/>
      </c>
      <c r="AQ258" s="5" t="str">
        <f t="shared" ca="1" si="9568"/>
        <v/>
      </c>
      <c r="AR258" s="5" t="str">
        <f t="shared" ca="1" si="9569"/>
        <v/>
      </c>
      <c r="AS258" s="5" t="str">
        <f ca="1">IF($B258="","",'Hidden inputs'!$D$11*AJ258+'Hidden inputs'!$E$11*AK258)</f>
        <v/>
      </c>
      <c r="AT258" s="11" t="str">
        <f t="shared" ca="1" si="9499"/>
        <v/>
      </c>
      <c r="AU258" s="9" t="str">
        <f t="shared" ca="1" si="9570"/>
        <v/>
      </c>
      <c r="AV258" s="3" t="str">
        <f t="shared" ca="1" si="9571"/>
        <v/>
      </c>
      <c r="AW258" s="5" t="str" cm="1">
        <f t="array" aca="1" ref="AW258" ca="1">IF($B258="","",IF(AV258=0,0,IF(DD_Payment="",0,IF(AV258&lt;_xlfn.IFS(DD_Frequency="Monthly",1,DD_Frequency="Quarterly",IF(MONTH(AV$2)=1,1,IF(MONTH(AV$2)=4,1,IF(MONTH(AV$2)=7,1,IF(MONTH(AV$2)=10,1,0)))),DD_Frequency="Annually",IF(MONTH(AV$2)=1,1,0))*DD_Payment,AV258,_xlfn.IFS(DD_Frequency="Monthly",1,DD_Frequency="Quarterly",IF(MONTH(AV$2)=1,1,IF(MONTH(AV$2)=4,1,IF(MONTH(AV$2)=7,1,IF(MONTH(AV$2)=10,1,0)))),DD_Frequency="Annually",IF(MONTH(AV$2)=1,1,0))*DD_Payment))))</f>
        <v/>
      </c>
      <c r="AX258" s="3" t="str">
        <f t="shared" ref="AX258" ca="1" si="12525">IF($B258="","",IF(AV258&gt;AW258,(AV258-AW258/2)*(rate_A*(AX$1/365)),0))</f>
        <v/>
      </c>
      <c r="AY258" s="3" t="str">
        <f t="shared" ca="1" si="9667"/>
        <v/>
      </c>
      <c r="AZ258" s="3" t="str">
        <f t="shared" ref="AZ258" ca="1" si="12526">IF($B258="","",AK258*(1+rate_A*AX$1/365))</f>
        <v/>
      </c>
      <c r="BA258" s="3" t="str">
        <f t="shared" ref="BA258" ca="1" si="12527">IF($B258="","",AL258*(1+rate_A*AX$1/365))</f>
        <v/>
      </c>
      <c r="BB258" s="3" t="str">
        <f t="shared" ref="BB258" ca="1" si="12528">IF($B258="","",AM258*(1+rate_joint*AX$1/365))</f>
        <v/>
      </c>
      <c r="BC258" s="5" t="str">
        <f t="shared" ca="1" si="9671"/>
        <v/>
      </c>
      <c r="BD258" s="5" t="str" cm="1">
        <f t="array" aca="1" ref="BD258" ca="1">IF(BC258="","",_xlfn.IFS(BC258&lt;='Hidden inputs'!$C$15,BC258*'Hidden inputs'!$D$15,BC258&lt;='Hidden inputs'!$C$16,'Hidden inputs'!$C$15*'Hidden inputs'!$D$15+(BC258-'Hidden inputs'!$B$16)*'Hidden inputs'!$D$16,BC258&lt;='Hidden inputs'!$C$17,'Hidden inputs'!$C$15*'Hidden inputs'!$D$15+('Hidden inputs'!$C$16-'Hidden inputs'!$B$16)*'Hidden inputs'!$D$16+(BC258-'Hidden inputs'!$B$17)*'Hidden inputs'!$D$17,BC258&gt;'Hidden inputs'!$B$18,'Hidden inputs'!$C$15*'Hidden inputs'!$D$15+('Hidden inputs'!$C$16-'Hidden inputs'!$B$16)*'Hidden inputs'!$D$16+('Hidden inputs'!$C$17-'Hidden inputs'!$B$17)*'Hidden inputs'!$D$17+(BC258-'Hidden inputs'!$B$18)*'Hidden inputs'!$D$18))</f>
        <v/>
      </c>
      <c r="BE258" s="10" t="str">
        <f t="shared" ca="1" si="9672"/>
        <v/>
      </c>
      <c r="BF258" s="5" t="str">
        <f t="shared" ca="1" si="9576"/>
        <v/>
      </c>
      <c r="BG258" s="5" t="str">
        <f t="shared" ca="1" si="9577"/>
        <v/>
      </c>
      <c r="BH258" s="5" t="str">
        <f ca="1">IF($B258="","",'Hidden inputs'!$D$11*AY258+'Hidden inputs'!$E$11*AZ258)</f>
        <v/>
      </c>
      <c r="BI258" s="11" t="str">
        <f t="shared" ca="1" si="9504"/>
        <v/>
      </c>
      <c r="BJ258" s="9" t="str">
        <f t="shared" ca="1" si="9578"/>
        <v/>
      </c>
      <c r="BK258" s="3" t="str">
        <f t="shared" ca="1" si="9579"/>
        <v/>
      </c>
      <c r="BL258" s="5" t="str" cm="1">
        <f t="array" aca="1" ref="BL258" ca="1">IF($B258="","",IF(BK258=0,0,IF(DD_Payment="",0,IF(BK258&lt;_xlfn.IFS(DD_Frequency="Monthly",1,DD_Frequency="Quarterly",IF(MONTH(BK$2)=1,1,IF(MONTH(BK$2)=4,1,IF(MONTH(BK$2)=7,1,IF(MONTH(BK$2)=10,1,0)))),DD_Frequency="Annually",IF(MONTH(BK$2)=1,1,0))*DD_Payment,BK258,_xlfn.IFS(DD_Frequency="Monthly",1,DD_Frequency="Quarterly",IF(MONTH(BK$2)=1,1,IF(MONTH(BK$2)=4,1,IF(MONTH(BK$2)=7,1,IF(MONTH(BK$2)=10,1,0)))),DD_Frequency="Annually",IF(MONTH(BK$2)=1,1,0))*DD_Payment))))</f>
        <v/>
      </c>
      <c r="BM258" s="3" t="str">
        <f t="shared" ref="BM258" ca="1" si="12529">IF($B258="","",IF(BK258&gt;BL258,(BK258-BL258/2)*(rate_A*(BM$1/365)),0))</f>
        <v/>
      </c>
      <c r="BN258" s="3" t="str">
        <f t="shared" ca="1" si="9674"/>
        <v/>
      </c>
      <c r="BO258" s="3" t="str">
        <f t="shared" ref="BO258" ca="1" si="12530">IF($B258="","",AZ258*(1+rate_A*BM$1/365))</f>
        <v/>
      </c>
      <c r="BP258" s="3" t="str">
        <f t="shared" ref="BP258" ca="1" si="12531">IF($B258="","",BA258*(1+rate_A*BM$1/365))</f>
        <v/>
      </c>
      <c r="BQ258" s="3" t="str">
        <f t="shared" ref="BQ258" ca="1" si="12532">IF($B258="","",BB258*(1+rate_joint*BM$1/365))</f>
        <v/>
      </c>
      <c r="BR258" s="5" t="str">
        <f t="shared" ca="1" si="9678"/>
        <v/>
      </c>
      <c r="BS258" s="5" t="str" cm="1">
        <f t="array" aca="1" ref="BS258" ca="1">IF(BR258="","",_xlfn.IFS(BR258&lt;='Hidden inputs'!$C$15,BR258*'Hidden inputs'!$D$15,BR258&lt;='Hidden inputs'!$C$16,'Hidden inputs'!$C$15*'Hidden inputs'!$D$15+(BR258-'Hidden inputs'!$B$16)*'Hidden inputs'!$D$16,BR258&lt;='Hidden inputs'!$C$17,'Hidden inputs'!$C$15*'Hidden inputs'!$D$15+('Hidden inputs'!$C$16-'Hidden inputs'!$B$16)*'Hidden inputs'!$D$16+(BR258-'Hidden inputs'!$B$17)*'Hidden inputs'!$D$17,BR258&gt;'Hidden inputs'!$B$18,'Hidden inputs'!$C$15*'Hidden inputs'!$D$15+('Hidden inputs'!$C$16-'Hidden inputs'!$B$16)*'Hidden inputs'!$D$16+('Hidden inputs'!$C$17-'Hidden inputs'!$B$17)*'Hidden inputs'!$D$17+(BR258-'Hidden inputs'!$B$18)*'Hidden inputs'!$D$18))</f>
        <v/>
      </c>
      <c r="BT258" s="10" t="str">
        <f t="shared" ca="1" si="9679"/>
        <v/>
      </c>
      <c r="BU258" s="5" t="str">
        <f t="shared" ca="1" si="9584"/>
        <v/>
      </c>
      <c r="BV258" s="5" t="str">
        <f t="shared" ca="1" si="9585"/>
        <v/>
      </c>
      <c r="BW258" s="5" t="str">
        <f ca="1">IF($B258="","",'Hidden inputs'!$D$11*BN258+'Hidden inputs'!$E$11*BO258)</f>
        <v/>
      </c>
      <c r="BX258" s="11" t="str">
        <f t="shared" ca="1" si="9509"/>
        <v/>
      </c>
      <c r="BY258" s="9" t="str">
        <f t="shared" ca="1" si="9586"/>
        <v/>
      </c>
      <c r="BZ258" s="3" t="str">
        <f t="shared" ca="1" si="9587"/>
        <v/>
      </c>
      <c r="CA258" s="5" t="str" cm="1">
        <f t="array" aca="1" ref="CA258" ca="1">IF($B258="","",IF(BZ258=0,0,IF(DD_Payment="",0,IF(BZ258&lt;_xlfn.IFS(DD_Frequency="Monthly",1,DD_Frequency="Quarterly",IF(MONTH(BZ$2)=1,1,IF(MONTH(BZ$2)=4,1,IF(MONTH(BZ$2)=7,1,IF(MONTH(BZ$2)=10,1,0)))),DD_Frequency="Annually",IF(MONTH(BZ$2)=1,1,0))*DD_Payment,BZ258,_xlfn.IFS(DD_Frequency="Monthly",1,DD_Frequency="Quarterly",IF(MONTH(BZ$2)=1,1,IF(MONTH(BZ$2)=4,1,IF(MONTH(BZ$2)=7,1,IF(MONTH(BZ$2)=10,1,0)))),DD_Frequency="Annually",IF(MONTH(BZ$2)=1,1,0))*DD_Payment))))</f>
        <v/>
      </c>
      <c r="CB258" s="3" t="str">
        <f t="shared" ref="CB258" ca="1" si="12533">IF($B258="","",IF(BZ258&gt;CA258,(BZ258-CA258/2)*(rate_A*(CB$1/365)),0))</f>
        <v/>
      </c>
      <c r="CC258" s="3" t="str">
        <f t="shared" ca="1" si="9681"/>
        <v/>
      </c>
      <c r="CD258" s="3" t="str">
        <f t="shared" ref="CD258" ca="1" si="12534">IF($B258="","",BO258*(1+rate_A*CB$1/365))</f>
        <v/>
      </c>
      <c r="CE258" s="3" t="str">
        <f t="shared" ref="CE258" ca="1" si="12535">IF($B258="","",BP258*(1+rate_A*CB$1/365))</f>
        <v/>
      </c>
      <c r="CF258" s="3" t="str">
        <f t="shared" ref="CF258" ca="1" si="12536">IF($B258="","",BQ258*(1+rate_joint*CB$1/365))</f>
        <v/>
      </c>
      <c r="CG258" s="5" t="str">
        <f t="shared" ca="1" si="9685"/>
        <v/>
      </c>
      <c r="CH258" s="5" t="str" cm="1">
        <f t="array" aca="1" ref="CH258" ca="1">IF(CG258="","",_xlfn.IFS(CG258&lt;='Hidden inputs'!$C$15,CG258*'Hidden inputs'!$D$15,CG258&lt;='Hidden inputs'!$C$16,'Hidden inputs'!$C$15*'Hidden inputs'!$D$15+(CG258-'Hidden inputs'!$B$16)*'Hidden inputs'!$D$16,CG258&lt;='Hidden inputs'!$C$17,'Hidden inputs'!$C$15*'Hidden inputs'!$D$15+('Hidden inputs'!$C$16-'Hidden inputs'!$B$16)*'Hidden inputs'!$D$16+(CG258-'Hidden inputs'!$B$17)*'Hidden inputs'!$D$17,CG258&gt;'Hidden inputs'!$B$18,'Hidden inputs'!$C$15*'Hidden inputs'!$D$15+('Hidden inputs'!$C$16-'Hidden inputs'!$B$16)*'Hidden inputs'!$D$16+('Hidden inputs'!$C$17-'Hidden inputs'!$B$17)*'Hidden inputs'!$D$17+(CG258-'Hidden inputs'!$B$18)*'Hidden inputs'!$D$18))</f>
        <v/>
      </c>
      <c r="CI258" s="10" t="str">
        <f t="shared" ca="1" si="9686"/>
        <v/>
      </c>
      <c r="CJ258" s="5" t="str">
        <f t="shared" ca="1" si="9592"/>
        <v/>
      </c>
      <c r="CK258" s="5" t="str">
        <f t="shared" ca="1" si="9593"/>
        <v/>
      </c>
      <c r="CL258" s="5" t="str">
        <f ca="1">IF($B258="","",'Hidden inputs'!$D$11*CC258+'Hidden inputs'!$E$11*CD258)</f>
        <v/>
      </c>
      <c r="CM258" s="11" t="str">
        <f t="shared" ca="1" si="9514"/>
        <v/>
      </c>
      <c r="CN258" s="9" t="str">
        <f t="shared" ca="1" si="9594"/>
        <v/>
      </c>
      <c r="CO258" s="3" t="str">
        <f t="shared" ca="1" si="9595"/>
        <v/>
      </c>
      <c r="CP258" s="5" t="str" cm="1">
        <f t="array" aca="1" ref="CP258" ca="1">IF($B258="","",IF(CO258=0,0,IF(DD_Payment="",0,IF(CO258&lt;_xlfn.IFS(DD_Frequency="Monthly",1,DD_Frequency="Quarterly",IF(MONTH(CO$2)=1,1,IF(MONTH(CO$2)=4,1,IF(MONTH(CO$2)=7,1,IF(MONTH(CO$2)=10,1,0)))),DD_Frequency="Annually",IF(MONTH(CO$2)=1,1,0))*DD_Payment,CO258,_xlfn.IFS(DD_Frequency="Monthly",1,DD_Frequency="Quarterly",IF(MONTH(CO$2)=1,1,IF(MONTH(CO$2)=4,1,IF(MONTH(CO$2)=7,1,IF(MONTH(CO$2)=10,1,0)))),DD_Frequency="Annually",IF(MONTH(CO$2)=1,1,0))*DD_Payment))))</f>
        <v/>
      </c>
      <c r="CQ258" s="3" t="str">
        <f t="shared" ref="CQ258" ca="1" si="12537">IF($B258="","",IF(CO258&gt;CP258,(CO258-CP258/2)*(rate_A*(CQ$1/365)),0))</f>
        <v/>
      </c>
      <c r="CR258" s="3" t="str">
        <f t="shared" ca="1" si="9688"/>
        <v/>
      </c>
      <c r="CS258" s="3" t="str">
        <f t="shared" ref="CS258" ca="1" si="12538">IF($B258="","",CD258*(1+rate_A*CQ$1/365))</f>
        <v/>
      </c>
      <c r="CT258" s="3" t="str">
        <f t="shared" ref="CT258" ca="1" si="12539">IF($B258="","",CE258*(1+rate_A*CQ$1/365))</f>
        <v/>
      </c>
      <c r="CU258" s="3" t="str">
        <f t="shared" ref="CU258" ca="1" si="12540">IF($B258="","",CF258*(1+rate_joint*CQ$1/365))</f>
        <v/>
      </c>
      <c r="CV258" s="5" t="str">
        <f t="shared" ca="1" si="9692"/>
        <v/>
      </c>
      <c r="CW258" s="5" t="str" cm="1">
        <f t="array" aca="1" ref="CW258" ca="1">IF(CV258="","",_xlfn.IFS(CV258&lt;='Hidden inputs'!$C$15,CV258*'Hidden inputs'!$D$15,CV258&lt;='Hidden inputs'!$C$16,'Hidden inputs'!$C$15*'Hidden inputs'!$D$15+(CV258-'Hidden inputs'!$B$16)*'Hidden inputs'!$D$16,CV258&lt;='Hidden inputs'!$C$17,'Hidden inputs'!$C$15*'Hidden inputs'!$D$15+('Hidden inputs'!$C$16-'Hidden inputs'!$B$16)*'Hidden inputs'!$D$16+(CV258-'Hidden inputs'!$B$17)*'Hidden inputs'!$D$17,CV258&gt;'Hidden inputs'!$B$18,'Hidden inputs'!$C$15*'Hidden inputs'!$D$15+('Hidden inputs'!$C$16-'Hidden inputs'!$B$16)*'Hidden inputs'!$D$16+('Hidden inputs'!$C$17-'Hidden inputs'!$B$17)*'Hidden inputs'!$D$17+(CV258-'Hidden inputs'!$B$18)*'Hidden inputs'!$D$18))</f>
        <v/>
      </c>
      <c r="CX258" s="10" t="str">
        <f t="shared" ca="1" si="9693"/>
        <v/>
      </c>
      <c r="CY258" s="5" t="str">
        <f t="shared" ca="1" si="9600"/>
        <v/>
      </c>
      <c r="CZ258" s="5" t="str">
        <f t="shared" ca="1" si="9601"/>
        <v/>
      </c>
      <c r="DA258" s="5" t="str">
        <f ca="1">IF($B258="","",'Hidden inputs'!$D$11*CR258+'Hidden inputs'!$E$11*CS258)</f>
        <v/>
      </c>
      <c r="DB258" s="11" t="str">
        <f t="shared" ca="1" si="9519"/>
        <v/>
      </c>
      <c r="DC258" s="9" t="str">
        <f t="shared" ca="1" si="9602"/>
        <v/>
      </c>
      <c r="DD258" s="3" t="str">
        <f t="shared" ca="1" si="9603"/>
        <v/>
      </c>
      <c r="DE258" s="5" t="str" cm="1">
        <f t="array" aca="1" ref="DE258" ca="1">IF($B258="","",IF(DD258=0,0,IF(DD_Payment="",0,IF(DD258&lt;_xlfn.IFS(DD_Frequency="Monthly",1,DD_Frequency="Quarterly",IF(MONTH(DD$2)=1,1,IF(MONTH(DD$2)=4,1,IF(MONTH(DD$2)=7,1,IF(MONTH(DD$2)=10,1,0)))),DD_Frequency="Annually",IF(MONTH(DD$2)=1,1,0))*DD_Payment,DD258,_xlfn.IFS(DD_Frequency="Monthly",1,DD_Frequency="Quarterly",IF(MONTH(DD$2)=1,1,IF(MONTH(DD$2)=4,1,IF(MONTH(DD$2)=7,1,IF(MONTH(DD$2)=10,1,0)))),DD_Frequency="Annually",IF(MONTH(DD$2)=1,1,0))*DD_Payment))))</f>
        <v/>
      </c>
      <c r="DF258" s="3" t="str">
        <f t="shared" ref="DF258" ca="1" si="12541">IF($B258="","",IF(DD258&gt;DE258,(DD258-DE258/2)*(rate_A*(DF$1/365)),0))</f>
        <v/>
      </c>
      <c r="DG258" s="3" t="str">
        <f t="shared" ca="1" si="9695"/>
        <v/>
      </c>
      <c r="DH258" s="3" t="str">
        <f t="shared" ref="DH258" ca="1" si="12542">IF($B258="","",CS258*(1+rate_A*DF$1/365))</f>
        <v/>
      </c>
      <c r="DI258" s="3" t="str">
        <f t="shared" ref="DI258" ca="1" si="12543">IF($B258="","",CT258*(1+rate_A*DF$1/365))</f>
        <v/>
      </c>
      <c r="DJ258" s="3" t="str">
        <f t="shared" ref="DJ258" ca="1" si="12544">IF($B258="","",CU258*(1+rate_joint*DF$1/365))</f>
        <v/>
      </c>
      <c r="DK258" s="5" t="str">
        <f t="shared" ca="1" si="9699"/>
        <v/>
      </c>
      <c r="DL258" s="5" t="str" cm="1">
        <f t="array" aca="1" ref="DL258" ca="1">IF(DK258="","",_xlfn.IFS(DK258&lt;='Hidden inputs'!$C$15,DK258*'Hidden inputs'!$D$15,DK258&lt;='Hidden inputs'!$C$16,'Hidden inputs'!$C$15*'Hidden inputs'!$D$15+(DK258-'Hidden inputs'!$B$16)*'Hidden inputs'!$D$16,DK258&lt;='Hidden inputs'!$C$17,'Hidden inputs'!$C$15*'Hidden inputs'!$D$15+('Hidden inputs'!$C$16-'Hidden inputs'!$B$16)*'Hidden inputs'!$D$16+(DK258-'Hidden inputs'!$B$17)*'Hidden inputs'!$D$17,DK258&gt;'Hidden inputs'!$B$18,'Hidden inputs'!$C$15*'Hidden inputs'!$D$15+('Hidden inputs'!$C$16-'Hidden inputs'!$B$16)*'Hidden inputs'!$D$16+('Hidden inputs'!$C$17-'Hidden inputs'!$B$17)*'Hidden inputs'!$D$17+(DK258-'Hidden inputs'!$B$18)*'Hidden inputs'!$D$18))</f>
        <v/>
      </c>
      <c r="DM258" s="10" t="str">
        <f t="shared" ca="1" si="9700"/>
        <v/>
      </c>
      <c r="DN258" s="5" t="str">
        <f t="shared" ca="1" si="9608"/>
        <v/>
      </c>
      <c r="DO258" s="5" t="str">
        <f t="shared" ca="1" si="9609"/>
        <v/>
      </c>
      <c r="DP258" s="5" t="str">
        <f ca="1">IF($B258="","",'Hidden inputs'!$D$11*DG258+'Hidden inputs'!$E$11*DH258)</f>
        <v/>
      </c>
      <c r="DQ258" s="11" t="str">
        <f t="shared" ca="1" si="9524"/>
        <v/>
      </c>
      <c r="DR258" s="9" t="str">
        <f t="shared" ca="1" si="9610"/>
        <v/>
      </c>
      <c r="DS258" s="3" t="str">
        <f t="shared" ca="1" si="9611"/>
        <v/>
      </c>
      <c r="DT258" s="5" t="str" cm="1">
        <f t="array" aca="1" ref="DT258" ca="1">IF($B258="","",IF(DS258=0,0,IF(DD_Payment="",0,IF(DS258&lt;_xlfn.IFS(DD_Frequency="Monthly",1,DD_Frequency="Quarterly",IF(MONTH(DS$2)=1,1,IF(MONTH(DS$2)=4,1,IF(MONTH(DS$2)=7,1,IF(MONTH(DS$2)=10,1,0)))),DD_Frequency="Annually",IF(MONTH(DS$2)=1,1,0))*DD_Payment,DS258,_xlfn.IFS(DD_Frequency="Monthly",1,DD_Frequency="Quarterly",IF(MONTH(DS$2)=1,1,IF(MONTH(DS$2)=4,1,IF(MONTH(DS$2)=7,1,IF(MONTH(DS$2)=10,1,0)))),DD_Frequency="Annually",IF(MONTH(DS$2)=1,1,0))*DD_Payment))))</f>
        <v/>
      </c>
      <c r="DU258" s="3" t="str">
        <f t="shared" ref="DU258" ca="1" si="12545">IF($B258="","",IF(DS258&gt;DT258,(DS258-DT258/2)*(rate_A*(DU$1/365)),0))</f>
        <v/>
      </c>
      <c r="DV258" s="3" t="str">
        <f t="shared" ca="1" si="9702"/>
        <v/>
      </c>
      <c r="DW258" s="3" t="str">
        <f t="shared" ref="DW258" ca="1" si="12546">IF($B258="","",DH258*(1+rate_A*DU$1/365))</f>
        <v/>
      </c>
      <c r="DX258" s="3" t="str">
        <f t="shared" ref="DX258" ca="1" si="12547">IF($B258="","",DI258*(1+rate_A*DU$1/365))</f>
        <v/>
      </c>
      <c r="DY258" s="3" t="str">
        <f t="shared" ref="DY258" ca="1" si="12548">IF($B258="","",DJ258*(1+rate_joint*DU$1/365))</f>
        <v/>
      </c>
      <c r="DZ258" s="5" t="str">
        <f t="shared" ca="1" si="9706"/>
        <v/>
      </c>
      <c r="EA258" s="5" t="str" cm="1">
        <f t="array" aca="1" ref="EA258" ca="1">IF(DZ258="","",_xlfn.IFS(DZ258&lt;='Hidden inputs'!$C$15,DZ258*'Hidden inputs'!$D$15,DZ258&lt;='Hidden inputs'!$C$16,'Hidden inputs'!$C$15*'Hidden inputs'!$D$15+(DZ258-'Hidden inputs'!$B$16)*'Hidden inputs'!$D$16,DZ258&lt;='Hidden inputs'!$C$17,'Hidden inputs'!$C$15*'Hidden inputs'!$D$15+('Hidden inputs'!$C$16-'Hidden inputs'!$B$16)*'Hidden inputs'!$D$16+(DZ258-'Hidden inputs'!$B$17)*'Hidden inputs'!$D$17,DZ258&gt;'Hidden inputs'!$B$18,'Hidden inputs'!$C$15*'Hidden inputs'!$D$15+('Hidden inputs'!$C$16-'Hidden inputs'!$B$16)*'Hidden inputs'!$D$16+('Hidden inputs'!$C$17-'Hidden inputs'!$B$17)*'Hidden inputs'!$D$17+(DZ258-'Hidden inputs'!$B$18)*'Hidden inputs'!$D$18))</f>
        <v/>
      </c>
      <c r="EB258" s="10" t="str">
        <f t="shared" ca="1" si="9707"/>
        <v/>
      </c>
      <c r="EC258" s="5" t="str">
        <f t="shared" ca="1" si="9616"/>
        <v/>
      </c>
      <c r="ED258" s="5" t="str">
        <f t="shared" ca="1" si="9617"/>
        <v/>
      </c>
      <c r="EE258" s="5" t="str">
        <f ca="1">IF($B258="","",'Hidden inputs'!$D$11*DV258+'Hidden inputs'!$E$11*DW258)</f>
        <v/>
      </c>
      <c r="EF258" s="11" t="str">
        <f t="shared" ca="1" si="9529"/>
        <v/>
      </c>
      <c r="EG258" s="9" t="str">
        <f t="shared" ca="1" si="9618"/>
        <v/>
      </c>
      <c r="EH258" s="3" t="str">
        <f t="shared" ca="1" si="9619"/>
        <v/>
      </c>
      <c r="EI258" s="5" t="str" cm="1">
        <f t="array" aca="1" ref="EI258" ca="1">IF($B258="","",IF(EH258=0,0,IF(DD_Payment="",0,IF(EH258&lt;_xlfn.IFS(DD_Frequency="Monthly",1,DD_Frequency="Quarterly",IF(MONTH(EH$2)=1,1,IF(MONTH(EH$2)=4,1,IF(MONTH(EH$2)=7,1,IF(MONTH(EH$2)=10,1,0)))),DD_Frequency="Annually",IF(MONTH(EH$2)=1,1,0))*DD_Payment,EH258,_xlfn.IFS(DD_Frequency="Monthly",1,DD_Frequency="Quarterly",IF(MONTH(EH$2)=1,1,IF(MONTH(EH$2)=4,1,IF(MONTH(EH$2)=7,1,IF(MONTH(EH$2)=10,1,0)))),DD_Frequency="Annually",IF(MONTH(EH$2)=1,1,0))*DD_Payment))))</f>
        <v/>
      </c>
      <c r="EJ258" s="3" t="str">
        <f t="shared" ref="EJ258" ca="1" si="12549">IF($B258="","",IF(EH258&gt;EI258,(EH258-EI258/2)*(rate_A*(EJ$1/365)),0))</f>
        <v/>
      </c>
      <c r="EK258" s="3" t="str">
        <f t="shared" ca="1" si="9709"/>
        <v/>
      </c>
      <c r="EL258" s="3" t="str">
        <f t="shared" ref="EL258" ca="1" si="12550">IF($B258="","",DW258*(1+rate_A*EJ$1/365))</f>
        <v/>
      </c>
      <c r="EM258" s="3" t="str">
        <f t="shared" ref="EM258" ca="1" si="12551">IF($B258="","",DX258*(1+rate_A*EJ$1/365))</f>
        <v/>
      </c>
      <c r="EN258" s="3" t="str">
        <f t="shared" ref="EN258" ca="1" si="12552">IF($B258="","",DY258*(1+rate_joint*EJ$1/365))</f>
        <v/>
      </c>
      <c r="EO258" s="5" t="str">
        <f t="shared" ca="1" si="9713"/>
        <v/>
      </c>
      <c r="EP258" s="5" t="str" cm="1">
        <f t="array" aca="1" ref="EP258" ca="1">IF(EO258="","",_xlfn.IFS(EO258&lt;='Hidden inputs'!$C$15,EO258*'Hidden inputs'!$D$15,EO258&lt;='Hidden inputs'!$C$16,'Hidden inputs'!$C$15*'Hidden inputs'!$D$15+(EO258-'Hidden inputs'!$B$16)*'Hidden inputs'!$D$16,EO258&lt;='Hidden inputs'!$C$17,'Hidden inputs'!$C$15*'Hidden inputs'!$D$15+('Hidden inputs'!$C$16-'Hidden inputs'!$B$16)*'Hidden inputs'!$D$16+(EO258-'Hidden inputs'!$B$17)*'Hidden inputs'!$D$17,EO258&gt;'Hidden inputs'!$B$18,'Hidden inputs'!$C$15*'Hidden inputs'!$D$15+('Hidden inputs'!$C$16-'Hidden inputs'!$B$16)*'Hidden inputs'!$D$16+('Hidden inputs'!$C$17-'Hidden inputs'!$B$17)*'Hidden inputs'!$D$17+(EO258-'Hidden inputs'!$B$18)*'Hidden inputs'!$D$18))</f>
        <v/>
      </c>
      <c r="EQ258" s="10" t="str">
        <f t="shared" ca="1" si="9714"/>
        <v/>
      </c>
      <c r="ER258" s="5" t="str">
        <f t="shared" ca="1" si="9624"/>
        <v/>
      </c>
      <c r="ES258" s="5" t="str">
        <f t="shared" ca="1" si="9625"/>
        <v/>
      </c>
      <c r="ET258" s="5" t="str">
        <f ca="1">IF($B258="","",'Hidden inputs'!$D$11*EK258+'Hidden inputs'!$E$11*EL258)</f>
        <v/>
      </c>
      <c r="EU258" s="11" t="str">
        <f t="shared" ca="1" si="9534"/>
        <v/>
      </c>
      <c r="EV258" s="9" t="str">
        <f t="shared" ca="1" si="9626"/>
        <v/>
      </c>
      <c r="EW258" s="3" t="str">
        <f t="shared" ca="1" si="9627"/>
        <v/>
      </c>
      <c r="EX258" s="5" t="str" cm="1">
        <f t="array" aca="1" ref="EX258" ca="1">IF($B258="","",IF(EW258=0,0,IF(DD_Payment="",0,IF(EW258&lt;_xlfn.IFS(DD_Frequency="Monthly",1,DD_Frequency="Quarterly",IF(MONTH(EW$2)=1,1,IF(MONTH(EW$2)=4,1,IF(MONTH(EW$2)=7,1,IF(MONTH(EW$2)=10,1,0)))),DD_Frequency="Annually",IF(MONTH(EW$2)=1,1,0))*DD_Payment,EW258,_xlfn.IFS(DD_Frequency="Monthly",1,DD_Frequency="Quarterly",IF(MONTH(EW$2)=1,1,IF(MONTH(EW$2)=4,1,IF(MONTH(EW$2)=7,1,IF(MONTH(EW$2)=10,1,0)))),DD_Frequency="Annually",IF(MONTH(EW$2)=1,1,0))*DD_Payment))))</f>
        <v/>
      </c>
      <c r="EY258" s="3" t="str">
        <f t="shared" ref="EY258" ca="1" si="12553">IF($B258="","",IF(EW258&gt;EX258,(EW258-EX258/2)*(rate_A*(EY$1/365)),0))</f>
        <v/>
      </c>
      <c r="EZ258" s="3" t="str">
        <f t="shared" ca="1" si="9716"/>
        <v/>
      </c>
      <c r="FA258" s="3" t="str">
        <f t="shared" ref="FA258" ca="1" si="12554">IF($B258="","",EL258*(1+rate_A*EY$1/365))</f>
        <v/>
      </c>
      <c r="FB258" s="3" t="str">
        <f t="shared" ref="FB258" ca="1" si="12555">IF($B258="","",EM258*(1+rate_A*EY$1/365))</f>
        <v/>
      </c>
      <c r="FC258" s="3" t="str">
        <f t="shared" ref="FC258" ca="1" si="12556">IF($B258="","",EN258*(1+rate_joint*EY$1/365))</f>
        <v/>
      </c>
      <c r="FD258" s="5" t="str">
        <f t="shared" ca="1" si="9720"/>
        <v/>
      </c>
      <c r="FE258" s="5" t="str" cm="1">
        <f t="array" aca="1" ref="FE258" ca="1">IF(FD258="","",_xlfn.IFS(FD258&lt;='Hidden inputs'!$C$15,FD258*'Hidden inputs'!$D$15,FD258&lt;='Hidden inputs'!$C$16,'Hidden inputs'!$C$15*'Hidden inputs'!$D$15+(FD258-'Hidden inputs'!$B$16)*'Hidden inputs'!$D$16,FD258&lt;='Hidden inputs'!$C$17,'Hidden inputs'!$C$15*'Hidden inputs'!$D$15+('Hidden inputs'!$C$16-'Hidden inputs'!$B$16)*'Hidden inputs'!$D$16+(FD258-'Hidden inputs'!$B$17)*'Hidden inputs'!$D$17,FD258&gt;'Hidden inputs'!$B$18,'Hidden inputs'!$C$15*'Hidden inputs'!$D$15+('Hidden inputs'!$C$16-'Hidden inputs'!$B$16)*'Hidden inputs'!$D$16+('Hidden inputs'!$C$17-'Hidden inputs'!$B$17)*'Hidden inputs'!$D$17+(FD258-'Hidden inputs'!$B$18)*'Hidden inputs'!$D$18))</f>
        <v/>
      </c>
      <c r="FF258" s="10" t="str">
        <f t="shared" ca="1" si="9721"/>
        <v/>
      </c>
      <c r="FG258" s="5" t="str">
        <f t="shared" ca="1" si="9632"/>
        <v/>
      </c>
      <c r="FH258" s="5" t="str">
        <f t="shared" ca="1" si="9633"/>
        <v/>
      </c>
      <c r="FI258" s="5" t="str">
        <f ca="1">IF($B258="","",'Hidden inputs'!$D$11*EZ258+'Hidden inputs'!$E$11*FA258)</f>
        <v/>
      </c>
      <c r="FJ258" s="11" t="str">
        <f t="shared" ca="1" si="9539"/>
        <v/>
      </c>
      <c r="FK258" s="9" t="str">
        <f t="shared" ca="1" si="9634"/>
        <v/>
      </c>
      <c r="FL258" s="3" t="str">
        <f t="shared" ca="1" si="9635"/>
        <v/>
      </c>
      <c r="FM258" s="5" t="str" cm="1">
        <f t="array" aca="1" ref="FM258" ca="1">IF($B258="","",IF(FL258=0,0,IF(DD_Payment="",0,IF(FL258&lt;_xlfn.IFS(DD_Frequency="Monthly",1,DD_Frequency="Quarterly",IF(MONTH(FL$2)=1,1,IF(MONTH(FL$2)=4,1,IF(MONTH(FL$2)=7,1,IF(MONTH(FL$2)=10,1,0)))),DD_Frequency="Annually",IF(MONTH(FL$2)=1,1,0))*DD_Payment,FL258,_xlfn.IFS(DD_Frequency="Monthly",1,DD_Frequency="Quarterly",IF(MONTH(FL$2)=1,1,IF(MONTH(FL$2)=4,1,IF(MONTH(FL$2)=7,1,IF(MONTH(FL$2)=10,1,0)))),DD_Frequency="Annually",IF(MONTH(FL$2)=1,1,0))*DD_Payment))))</f>
        <v/>
      </c>
      <c r="FN258" s="3" t="str">
        <f t="shared" ref="FN258" ca="1" si="12557">IF($B258="","",IF(FL258&gt;FM258,(FL258-FM258/2)*(rate_A*(FN$1/365)),0))</f>
        <v/>
      </c>
      <c r="FO258" s="3" t="str">
        <f t="shared" ca="1" si="9723"/>
        <v/>
      </c>
      <c r="FP258" s="3" t="str">
        <f t="shared" ref="FP258" ca="1" si="12558">IF($B258="","",FA258*(1+rate_A*FN$1/365))</f>
        <v/>
      </c>
      <c r="FQ258" s="3" t="str">
        <f t="shared" ref="FQ258" ca="1" si="12559">IF($B258="","",FB258*(1+rate_A*FN$1/365))</f>
        <v/>
      </c>
      <c r="FR258" s="3" t="str">
        <f t="shared" ref="FR258" ca="1" si="12560">IF($B258="","",FC258*(1+rate_joint*FN$1/365))</f>
        <v/>
      </c>
      <c r="FS258" s="5" t="str">
        <f t="shared" ca="1" si="9727"/>
        <v/>
      </c>
      <c r="FT258" s="5" t="str" cm="1">
        <f t="array" aca="1" ref="FT258" ca="1">IF(FS258="","",_xlfn.IFS(FS258&lt;='Hidden inputs'!$C$15,FS258*'Hidden inputs'!$D$15,FS258&lt;='Hidden inputs'!$C$16,'Hidden inputs'!$C$15*'Hidden inputs'!$D$15+(FS258-'Hidden inputs'!$B$16)*'Hidden inputs'!$D$16,FS258&lt;='Hidden inputs'!$C$17,'Hidden inputs'!$C$15*'Hidden inputs'!$D$15+('Hidden inputs'!$C$16-'Hidden inputs'!$B$16)*'Hidden inputs'!$D$16+(FS258-'Hidden inputs'!$B$17)*'Hidden inputs'!$D$17,FS258&gt;'Hidden inputs'!$B$18,'Hidden inputs'!$C$15*'Hidden inputs'!$D$15+('Hidden inputs'!$C$16-'Hidden inputs'!$B$16)*'Hidden inputs'!$D$16+('Hidden inputs'!$C$17-'Hidden inputs'!$B$17)*'Hidden inputs'!$D$17+(FS258-'Hidden inputs'!$B$18)*'Hidden inputs'!$D$18))</f>
        <v/>
      </c>
      <c r="FU258" s="10" t="str">
        <f t="shared" ca="1" si="9728"/>
        <v/>
      </c>
      <c r="FV258" s="5" t="str">
        <f t="shared" ca="1" si="9640"/>
        <v/>
      </c>
      <c r="FW258" s="5" t="str">
        <f t="shared" ca="1" si="9641"/>
        <v/>
      </c>
      <c r="FX258" s="5" t="str">
        <f ca="1">IF($B258="","",'Hidden inputs'!$D$11*FO258+'Hidden inputs'!$E$11*FP258)</f>
        <v/>
      </c>
      <c r="FY258" s="11" t="str">
        <f t="shared" ca="1" si="9544"/>
        <v/>
      </c>
      <c r="FZ258" s="9" t="str">
        <f t="shared" ca="1" si="9642"/>
        <v/>
      </c>
      <c r="GA258" s="5" t="str">
        <f t="shared" ca="1" si="9643"/>
        <v/>
      </c>
      <c r="GB258" s="5" t="str">
        <f t="shared" ca="1" si="9644"/>
        <v/>
      </c>
      <c r="GC258" s="5" t="str">
        <f t="shared" ca="1" si="9545"/>
        <v/>
      </c>
      <c r="GD258" s="5" t="str">
        <f t="shared" ca="1" si="9546"/>
        <v/>
      </c>
    </row>
    <row r="259" spans="1:186" x14ac:dyDescent="0.35">
      <c r="A259" s="2"/>
      <c r="B259" s="6" t="str">
        <f t="shared" ca="1" si="9547"/>
        <v/>
      </c>
      <c r="C259" s="5" t="str">
        <f t="shared" ca="1" si="9645"/>
        <v/>
      </c>
      <c r="D259" s="5" t="str" cm="1">
        <f t="array" aca="1" ref="D259" ca="1">IF($B259="","",IF(C259=0,0,IF(DD_Payment="",0,IF(C259&lt;_xlfn.IFS(DD_Frequency="Monthly",1,DD_Frequency="Quarterly",IF(MONTH(C$2)=1,1,IF(MONTH(C$2)=4,1,IF(MONTH(C$2)=7,1,IF(MONTH(C$2)=10,1,0)))),DD_Frequency="Annually",IF(MONTH(C$2)=1,1,0))*DD_Payment,C259,_xlfn.IFS(DD_Frequency="Monthly",1,DD_Frequency="Quarterly",IF(MONTH(C$2)=1,1,IF(MONTH(C$2)=4,1,IF(MONTH(C$2)=7,1,IF(MONTH(C$2)=10,1,0)))),DD_Frequency="Annually",IF(MONTH(C$2)=1,1,0))*DD_Payment))))</f>
        <v/>
      </c>
      <c r="E259" s="5" t="str">
        <f t="shared" ref="E259" ca="1" si="12561">IF(B259="","",IF(C259&gt;D259,(C259-D259/2)*(rate_A*(E$1/365)),0))</f>
        <v/>
      </c>
      <c r="F259" s="5" t="str">
        <f t="shared" ca="1" si="9549"/>
        <v/>
      </c>
      <c r="G259" s="5" t="str">
        <f t="shared" ref="G259" ca="1" si="12562">IF(B259="","",G258*(1+rate_A*E$1/365))</f>
        <v/>
      </c>
      <c r="H259" s="5" t="str">
        <f t="shared" ref="H259" ca="1" si="12563">IF(B259="","",H258*(1+rate_A*E$1/365))</f>
        <v/>
      </c>
      <c r="I259" s="5" t="str">
        <f t="shared" ref="I259" ca="1" si="12564">IF(B259="","",I258*(1+rate_joint*E$1/365))</f>
        <v/>
      </c>
      <c r="J259" s="5" t="str">
        <f t="shared" ca="1" si="9650"/>
        <v/>
      </c>
      <c r="K259" s="5" t="str" cm="1">
        <f t="array" aca="1" ref="K259" ca="1">IF(J259="","",_xlfn.IFS(J259&lt;='Hidden inputs'!$C$15,J259*'Hidden inputs'!$D$15,J259&lt;='Hidden inputs'!$C$16,'Hidden inputs'!$C$15*'Hidden inputs'!$D$15+(J259-'Hidden inputs'!$B$16)*'Hidden inputs'!$D$16,J259&lt;='Hidden inputs'!$C$17,'Hidden inputs'!$C$15*'Hidden inputs'!$D$15+('Hidden inputs'!$C$16-'Hidden inputs'!$B$16)*'Hidden inputs'!$D$16+(J259-'Hidden inputs'!$B$17)*'Hidden inputs'!$D$17,J259&gt;'Hidden inputs'!$B$18,'Hidden inputs'!$C$15*'Hidden inputs'!$D$15+('Hidden inputs'!$C$16-'Hidden inputs'!$B$16)*'Hidden inputs'!$D$16+('Hidden inputs'!$C$17-'Hidden inputs'!$B$17)*'Hidden inputs'!$D$17+(J259-'Hidden inputs'!$B$18)*'Hidden inputs'!$D$18))</f>
        <v/>
      </c>
      <c r="L259" s="11" t="str">
        <f t="shared" ca="1" si="9651"/>
        <v/>
      </c>
      <c r="M259" s="5" t="str">
        <f t="shared" ca="1" si="9553"/>
        <v/>
      </c>
      <c r="N259" s="5" t="str">
        <f t="shared" ca="1" si="9554"/>
        <v/>
      </c>
      <c r="O259" s="5" t="str">
        <f ca="1">IF(B259="","",'Hidden inputs'!$D$11*F259+'Hidden inputs'!$E$11*G259)</f>
        <v/>
      </c>
      <c r="P259" s="11" t="str">
        <f t="shared" ca="1" si="9488"/>
        <v/>
      </c>
      <c r="Q259" s="20" t="str">
        <f t="shared" ca="1" si="9489"/>
        <v/>
      </c>
      <c r="R259" s="3" t="str">
        <f t="shared" ca="1" si="9555"/>
        <v/>
      </c>
      <c r="S259" s="5" t="str" cm="1">
        <f t="array" aca="1" ref="S259" ca="1">IF($B259="","",IF(R259=0,0,IF(DD_Payment="",0,IF(R259&lt;_xlfn.IFS(DD_Frequency="Monthly",1,DD_Frequency="Quarterly",IF(MONTH(R$2)=1,1,IF(MONTH(R$2)=4,1,IF(MONTH(R$2)=7,1,IF(MONTH(R$2)=10,1,0)))),DD_Frequency="Annually",IF(MONTH(R$2)=1,1,0))*DD_Payment,R259,_xlfn.IFS(DD_Frequency="Monthly",1,DD_Frequency="Quarterly",IF(MONTH(R$2)=1,1,IF(MONTH(R$2)=4,1,IF(MONTH(R$2)=7,1,IF(MONTH(R$2)=10,1,0)))),DD_Frequency="Annually",IF(MONTH(R$2)=1,1,0))*DD_Payment))))</f>
        <v/>
      </c>
      <c r="T259" s="3" t="str">
        <f t="shared" ref="T259" ca="1" si="12565">IF(B259="","",IF(R259&gt;S259,(R259-S259/2)*(rate_A*((T$1+A259)/365)),0))</f>
        <v/>
      </c>
      <c r="U259" s="3" t="str">
        <f t="shared" ca="1" si="9557"/>
        <v/>
      </c>
      <c r="V259" s="3" t="str">
        <f t="shared" ref="V259" ca="1" si="12566">IF(B259="","",G259*(1+rate_A*(T$1+A259)/365))</f>
        <v/>
      </c>
      <c r="W259" s="3" t="str">
        <f t="shared" ref="W259" ca="1" si="12567">IF(B259="","",H259*(1+rate_A*(T$1+A259)/365))</f>
        <v/>
      </c>
      <c r="X259" s="3" t="str">
        <f t="shared" ref="X259" ca="1" si="12568">IF(B259="","",I259*(1+rate_joint*(T$1+A259)/365))</f>
        <v/>
      </c>
      <c r="Y259" s="5" t="str">
        <f t="shared" ca="1" si="9656"/>
        <v/>
      </c>
      <c r="Z259" s="5" t="str" cm="1">
        <f t="array" aca="1" ref="Z259" ca="1">IF(Y259="","",_xlfn.IFS(Y259&lt;='Hidden inputs'!$C$15,Y259*'Hidden inputs'!$D$15,Y259&lt;='Hidden inputs'!$C$16,'Hidden inputs'!$C$15*'Hidden inputs'!$D$15+(Y259-'Hidden inputs'!$B$16)*'Hidden inputs'!$D$16,Y259&lt;='Hidden inputs'!$C$17,'Hidden inputs'!$C$15*'Hidden inputs'!$D$15+('Hidden inputs'!$C$16-'Hidden inputs'!$B$16)*'Hidden inputs'!$D$16+(Y259-'Hidden inputs'!$B$17)*'Hidden inputs'!$D$17,Y259&gt;'Hidden inputs'!$B$18,'Hidden inputs'!$C$15*'Hidden inputs'!$D$15+('Hidden inputs'!$C$16-'Hidden inputs'!$B$16)*'Hidden inputs'!$D$16+('Hidden inputs'!$C$17-'Hidden inputs'!$B$17)*'Hidden inputs'!$D$17+(Y259-'Hidden inputs'!$B$18)*'Hidden inputs'!$D$18))</f>
        <v/>
      </c>
      <c r="AA259" s="10" t="str">
        <f t="shared" ca="1" si="9657"/>
        <v/>
      </c>
      <c r="AB259" s="5" t="str">
        <f t="shared" ca="1" si="9561"/>
        <v/>
      </c>
      <c r="AC259" s="5" t="str">
        <f t="shared" ca="1" si="9658"/>
        <v/>
      </c>
      <c r="AD259" s="5" t="str">
        <f ca="1">IF(B259="","",'Hidden inputs'!$D$11*U259+'Hidden inputs'!$E$11*V259)</f>
        <v/>
      </c>
      <c r="AE259" s="11" t="str">
        <f t="shared" ca="1" si="9494"/>
        <v/>
      </c>
      <c r="AF259" s="9" t="str">
        <f t="shared" ca="1" si="9562"/>
        <v/>
      </c>
      <c r="AG259" s="3" t="str">
        <f t="shared" ca="1" si="9563"/>
        <v/>
      </c>
      <c r="AH259" s="5" t="str" cm="1">
        <f t="array" aca="1" ref="AH259" ca="1">IF($B259="","",IF(AG259=0,0,IF(DD_Payment="",0,IF(AG259&lt;_xlfn.IFS(DD_Frequency="Monthly",1,DD_Frequency="Quarterly",IF(MONTH(AG$2)=1,1,IF(MONTH(AG$2)=4,1,IF(MONTH(AG$2)=7,1,IF(MONTH(AG$2)=10,1,0)))),DD_Frequency="Annually",IF(MONTH(AG$2)=1,1,0))*DD_Payment,AG259,_xlfn.IFS(DD_Frequency="Monthly",1,DD_Frequency="Quarterly",IF(MONTH(AG$2)=1,1,IF(MONTH(AG$2)=4,1,IF(MONTH(AG$2)=7,1,IF(MONTH(AG$2)=10,1,0)))),DD_Frequency="Annually",IF(MONTH(AG$2)=1,1,0))*DD_Payment))))</f>
        <v/>
      </c>
      <c r="AI259" s="3" t="str">
        <f t="shared" ref="AI259" ca="1" si="12569">IF($B259="","",IF(AG259&gt;AH259,(AG259-AH259/2)*(rate_A*(AI$1/365)),0))</f>
        <v/>
      </c>
      <c r="AJ259" s="3" t="str">
        <f t="shared" ca="1" si="9660"/>
        <v/>
      </c>
      <c r="AK259" s="3" t="str">
        <f t="shared" ref="AK259" ca="1" si="12570">IF($B259="","",V259*(1+rate_A*AI$1/365))</f>
        <v/>
      </c>
      <c r="AL259" s="3" t="str">
        <f t="shared" ref="AL259" ca="1" si="12571">IF($B259="","",W259*(1+rate_A*AI$1/365))</f>
        <v/>
      </c>
      <c r="AM259" s="3" t="str">
        <f t="shared" ref="AM259" ca="1" si="12572">IF($B259="","",X259*(1+rate_joint*AI$1/365))</f>
        <v/>
      </c>
      <c r="AN259" s="5" t="str">
        <f t="shared" ca="1" si="9664"/>
        <v/>
      </c>
      <c r="AO259" s="5" t="str" cm="1">
        <f t="array" aca="1" ref="AO259" ca="1">IF(AN259="","",_xlfn.IFS(AN259&lt;='Hidden inputs'!$C$15,AN259*'Hidden inputs'!$D$15,AN259&lt;='Hidden inputs'!$C$16,'Hidden inputs'!$C$15*'Hidden inputs'!$D$15+(AN259-'Hidden inputs'!$B$16)*'Hidden inputs'!$D$16,AN259&lt;='Hidden inputs'!$C$17,'Hidden inputs'!$C$15*'Hidden inputs'!$D$15+('Hidden inputs'!$C$16-'Hidden inputs'!$B$16)*'Hidden inputs'!$D$16+(AN259-'Hidden inputs'!$B$17)*'Hidden inputs'!$D$17,AN259&gt;'Hidden inputs'!$B$18,'Hidden inputs'!$C$15*'Hidden inputs'!$D$15+('Hidden inputs'!$C$16-'Hidden inputs'!$B$16)*'Hidden inputs'!$D$16+('Hidden inputs'!$C$17-'Hidden inputs'!$B$17)*'Hidden inputs'!$D$17+(AN259-'Hidden inputs'!$B$18)*'Hidden inputs'!$D$18))</f>
        <v/>
      </c>
      <c r="AP259" s="10" t="str">
        <f t="shared" ca="1" si="9665"/>
        <v/>
      </c>
      <c r="AQ259" s="5" t="str">
        <f t="shared" ca="1" si="9568"/>
        <v/>
      </c>
      <c r="AR259" s="5" t="str">
        <f t="shared" ca="1" si="9569"/>
        <v/>
      </c>
      <c r="AS259" s="5" t="str">
        <f ca="1">IF($B259="","",'Hidden inputs'!$D$11*AJ259+'Hidden inputs'!$E$11*AK259)</f>
        <v/>
      </c>
      <c r="AT259" s="11" t="str">
        <f t="shared" ca="1" si="9499"/>
        <v/>
      </c>
      <c r="AU259" s="9" t="str">
        <f t="shared" ca="1" si="9570"/>
        <v/>
      </c>
      <c r="AV259" s="3" t="str">
        <f t="shared" ca="1" si="9571"/>
        <v/>
      </c>
      <c r="AW259" s="5" t="str" cm="1">
        <f t="array" aca="1" ref="AW259" ca="1">IF($B259="","",IF(AV259=0,0,IF(DD_Payment="",0,IF(AV259&lt;_xlfn.IFS(DD_Frequency="Monthly",1,DD_Frequency="Quarterly",IF(MONTH(AV$2)=1,1,IF(MONTH(AV$2)=4,1,IF(MONTH(AV$2)=7,1,IF(MONTH(AV$2)=10,1,0)))),DD_Frequency="Annually",IF(MONTH(AV$2)=1,1,0))*DD_Payment,AV259,_xlfn.IFS(DD_Frequency="Monthly",1,DD_Frequency="Quarterly",IF(MONTH(AV$2)=1,1,IF(MONTH(AV$2)=4,1,IF(MONTH(AV$2)=7,1,IF(MONTH(AV$2)=10,1,0)))),DD_Frequency="Annually",IF(MONTH(AV$2)=1,1,0))*DD_Payment))))</f>
        <v/>
      </c>
      <c r="AX259" s="3" t="str">
        <f t="shared" ref="AX259" ca="1" si="12573">IF($B259="","",IF(AV259&gt;AW259,(AV259-AW259/2)*(rate_A*(AX$1/365)),0))</f>
        <v/>
      </c>
      <c r="AY259" s="3" t="str">
        <f t="shared" ca="1" si="9667"/>
        <v/>
      </c>
      <c r="AZ259" s="3" t="str">
        <f t="shared" ref="AZ259" ca="1" si="12574">IF($B259="","",AK259*(1+rate_A*AX$1/365))</f>
        <v/>
      </c>
      <c r="BA259" s="3" t="str">
        <f t="shared" ref="BA259" ca="1" si="12575">IF($B259="","",AL259*(1+rate_A*AX$1/365))</f>
        <v/>
      </c>
      <c r="BB259" s="3" t="str">
        <f t="shared" ref="BB259" ca="1" si="12576">IF($B259="","",AM259*(1+rate_joint*AX$1/365))</f>
        <v/>
      </c>
      <c r="BC259" s="5" t="str">
        <f t="shared" ca="1" si="9671"/>
        <v/>
      </c>
      <c r="BD259" s="5" t="str" cm="1">
        <f t="array" aca="1" ref="BD259" ca="1">IF(BC259="","",_xlfn.IFS(BC259&lt;='Hidden inputs'!$C$15,BC259*'Hidden inputs'!$D$15,BC259&lt;='Hidden inputs'!$C$16,'Hidden inputs'!$C$15*'Hidden inputs'!$D$15+(BC259-'Hidden inputs'!$B$16)*'Hidden inputs'!$D$16,BC259&lt;='Hidden inputs'!$C$17,'Hidden inputs'!$C$15*'Hidden inputs'!$D$15+('Hidden inputs'!$C$16-'Hidden inputs'!$B$16)*'Hidden inputs'!$D$16+(BC259-'Hidden inputs'!$B$17)*'Hidden inputs'!$D$17,BC259&gt;'Hidden inputs'!$B$18,'Hidden inputs'!$C$15*'Hidden inputs'!$D$15+('Hidden inputs'!$C$16-'Hidden inputs'!$B$16)*'Hidden inputs'!$D$16+('Hidden inputs'!$C$17-'Hidden inputs'!$B$17)*'Hidden inputs'!$D$17+(BC259-'Hidden inputs'!$B$18)*'Hidden inputs'!$D$18))</f>
        <v/>
      </c>
      <c r="BE259" s="10" t="str">
        <f t="shared" ca="1" si="9672"/>
        <v/>
      </c>
      <c r="BF259" s="5" t="str">
        <f t="shared" ca="1" si="9576"/>
        <v/>
      </c>
      <c r="BG259" s="5" t="str">
        <f t="shared" ca="1" si="9577"/>
        <v/>
      </c>
      <c r="BH259" s="5" t="str">
        <f ca="1">IF($B259="","",'Hidden inputs'!$D$11*AY259+'Hidden inputs'!$E$11*AZ259)</f>
        <v/>
      </c>
      <c r="BI259" s="11" t="str">
        <f t="shared" ca="1" si="9504"/>
        <v/>
      </c>
      <c r="BJ259" s="9" t="str">
        <f t="shared" ca="1" si="9578"/>
        <v/>
      </c>
      <c r="BK259" s="3" t="str">
        <f t="shared" ca="1" si="9579"/>
        <v/>
      </c>
      <c r="BL259" s="5" t="str" cm="1">
        <f t="array" aca="1" ref="BL259" ca="1">IF($B259="","",IF(BK259=0,0,IF(DD_Payment="",0,IF(BK259&lt;_xlfn.IFS(DD_Frequency="Monthly",1,DD_Frequency="Quarterly",IF(MONTH(BK$2)=1,1,IF(MONTH(BK$2)=4,1,IF(MONTH(BK$2)=7,1,IF(MONTH(BK$2)=10,1,0)))),DD_Frequency="Annually",IF(MONTH(BK$2)=1,1,0))*DD_Payment,BK259,_xlfn.IFS(DD_Frequency="Monthly",1,DD_Frequency="Quarterly",IF(MONTH(BK$2)=1,1,IF(MONTH(BK$2)=4,1,IF(MONTH(BK$2)=7,1,IF(MONTH(BK$2)=10,1,0)))),DD_Frequency="Annually",IF(MONTH(BK$2)=1,1,0))*DD_Payment))))</f>
        <v/>
      </c>
      <c r="BM259" s="3" t="str">
        <f t="shared" ref="BM259" ca="1" si="12577">IF($B259="","",IF(BK259&gt;BL259,(BK259-BL259/2)*(rate_A*(BM$1/365)),0))</f>
        <v/>
      </c>
      <c r="BN259" s="3" t="str">
        <f t="shared" ca="1" si="9674"/>
        <v/>
      </c>
      <c r="BO259" s="3" t="str">
        <f t="shared" ref="BO259" ca="1" si="12578">IF($B259="","",AZ259*(1+rate_A*BM$1/365))</f>
        <v/>
      </c>
      <c r="BP259" s="3" t="str">
        <f t="shared" ref="BP259" ca="1" si="12579">IF($B259="","",BA259*(1+rate_A*BM$1/365))</f>
        <v/>
      </c>
      <c r="BQ259" s="3" t="str">
        <f t="shared" ref="BQ259" ca="1" si="12580">IF($B259="","",BB259*(1+rate_joint*BM$1/365))</f>
        <v/>
      </c>
      <c r="BR259" s="5" t="str">
        <f t="shared" ca="1" si="9678"/>
        <v/>
      </c>
      <c r="BS259" s="5" t="str" cm="1">
        <f t="array" aca="1" ref="BS259" ca="1">IF(BR259="","",_xlfn.IFS(BR259&lt;='Hidden inputs'!$C$15,BR259*'Hidden inputs'!$D$15,BR259&lt;='Hidden inputs'!$C$16,'Hidden inputs'!$C$15*'Hidden inputs'!$D$15+(BR259-'Hidden inputs'!$B$16)*'Hidden inputs'!$D$16,BR259&lt;='Hidden inputs'!$C$17,'Hidden inputs'!$C$15*'Hidden inputs'!$D$15+('Hidden inputs'!$C$16-'Hidden inputs'!$B$16)*'Hidden inputs'!$D$16+(BR259-'Hidden inputs'!$B$17)*'Hidden inputs'!$D$17,BR259&gt;'Hidden inputs'!$B$18,'Hidden inputs'!$C$15*'Hidden inputs'!$D$15+('Hidden inputs'!$C$16-'Hidden inputs'!$B$16)*'Hidden inputs'!$D$16+('Hidden inputs'!$C$17-'Hidden inputs'!$B$17)*'Hidden inputs'!$D$17+(BR259-'Hidden inputs'!$B$18)*'Hidden inputs'!$D$18))</f>
        <v/>
      </c>
      <c r="BT259" s="10" t="str">
        <f t="shared" ca="1" si="9679"/>
        <v/>
      </c>
      <c r="BU259" s="5" t="str">
        <f t="shared" ca="1" si="9584"/>
        <v/>
      </c>
      <c r="BV259" s="5" t="str">
        <f t="shared" ca="1" si="9585"/>
        <v/>
      </c>
      <c r="BW259" s="5" t="str">
        <f ca="1">IF($B259="","",'Hidden inputs'!$D$11*BN259+'Hidden inputs'!$E$11*BO259)</f>
        <v/>
      </c>
      <c r="BX259" s="11" t="str">
        <f t="shared" ca="1" si="9509"/>
        <v/>
      </c>
      <c r="BY259" s="9" t="str">
        <f t="shared" ca="1" si="9586"/>
        <v/>
      </c>
      <c r="BZ259" s="3" t="str">
        <f t="shared" ca="1" si="9587"/>
        <v/>
      </c>
      <c r="CA259" s="5" t="str" cm="1">
        <f t="array" aca="1" ref="CA259" ca="1">IF($B259="","",IF(BZ259=0,0,IF(DD_Payment="",0,IF(BZ259&lt;_xlfn.IFS(DD_Frequency="Monthly",1,DD_Frequency="Quarterly",IF(MONTH(BZ$2)=1,1,IF(MONTH(BZ$2)=4,1,IF(MONTH(BZ$2)=7,1,IF(MONTH(BZ$2)=10,1,0)))),DD_Frequency="Annually",IF(MONTH(BZ$2)=1,1,0))*DD_Payment,BZ259,_xlfn.IFS(DD_Frequency="Monthly",1,DD_Frequency="Quarterly",IF(MONTH(BZ$2)=1,1,IF(MONTH(BZ$2)=4,1,IF(MONTH(BZ$2)=7,1,IF(MONTH(BZ$2)=10,1,0)))),DD_Frequency="Annually",IF(MONTH(BZ$2)=1,1,0))*DD_Payment))))</f>
        <v/>
      </c>
      <c r="CB259" s="3" t="str">
        <f t="shared" ref="CB259" ca="1" si="12581">IF($B259="","",IF(BZ259&gt;CA259,(BZ259-CA259/2)*(rate_A*(CB$1/365)),0))</f>
        <v/>
      </c>
      <c r="CC259" s="3" t="str">
        <f t="shared" ca="1" si="9681"/>
        <v/>
      </c>
      <c r="CD259" s="3" t="str">
        <f t="shared" ref="CD259" ca="1" si="12582">IF($B259="","",BO259*(1+rate_A*CB$1/365))</f>
        <v/>
      </c>
      <c r="CE259" s="3" t="str">
        <f t="shared" ref="CE259" ca="1" si="12583">IF($B259="","",BP259*(1+rate_A*CB$1/365))</f>
        <v/>
      </c>
      <c r="CF259" s="3" t="str">
        <f t="shared" ref="CF259" ca="1" si="12584">IF($B259="","",BQ259*(1+rate_joint*CB$1/365))</f>
        <v/>
      </c>
      <c r="CG259" s="5" t="str">
        <f t="shared" ca="1" si="9685"/>
        <v/>
      </c>
      <c r="CH259" s="5" t="str" cm="1">
        <f t="array" aca="1" ref="CH259" ca="1">IF(CG259="","",_xlfn.IFS(CG259&lt;='Hidden inputs'!$C$15,CG259*'Hidden inputs'!$D$15,CG259&lt;='Hidden inputs'!$C$16,'Hidden inputs'!$C$15*'Hidden inputs'!$D$15+(CG259-'Hidden inputs'!$B$16)*'Hidden inputs'!$D$16,CG259&lt;='Hidden inputs'!$C$17,'Hidden inputs'!$C$15*'Hidden inputs'!$D$15+('Hidden inputs'!$C$16-'Hidden inputs'!$B$16)*'Hidden inputs'!$D$16+(CG259-'Hidden inputs'!$B$17)*'Hidden inputs'!$D$17,CG259&gt;'Hidden inputs'!$B$18,'Hidden inputs'!$C$15*'Hidden inputs'!$D$15+('Hidden inputs'!$C$16-'Hidden inputs'!$B$16)*'Hidden inputs'!$D$16+('Hidden inputs'!$C$17-'Hidden inputs'!$B$17)*'Hidden inputs'!$D$17+(CG259-'Hidden inputs'!$B$18)*'Hidden inputs'!$D$18))</f>
        <v/>
      </c>
      <c r="CI259" s="10" t="str">
        <f t="shared" ca="1" si="9686"/>
        <v/>
      </c>
      <c r="CJ259" s="5" t="str">
        <f t="shared" ca="1" si="9592"/>
        <v/>
      </c>
      <c r="CK259" s="5" t="str">
        <f t="shared" ca="1" si="9593"/>
        <v/>
      </c>
      <c r="CL259" s="5" t="str">
        <f ca="1">IF($B259="","",'Hidden inputs'!$D$11*CC259+'Hidden inputs'!$E$11*CD259)</f>
        <v/>
      </c>
      <c r="CM259" s="11" t="str">
        <f t="shared" ca="1" si="9514"/>
        <v/>
      </c>
      <c r="CN259" s="9" t="str">
        <f t="shared" ca="1" si="9594"/>
        <v/>
      </c>
      <c r="CO259" s="3" t="str">
        <f t="shared" ca="1" si="9595"/>
        <v/>
      </c>
      <c r="CP259" s="5" t="str" cm="1">
        <f t="array" aca="1" ref="CP259" ca="1">IF($B259="","",IF(CO259=0,0,IF(DD_Payment="",0,IF(CO259&lt;_xlfn.IFS(DD_Frequency="Monthly",1,DD_Frequency="Quarterly",IF(MONTH(CO$2)=1,1,IF(MONTH(CO$2)=4,1,IF(MONTH(CO$2)=7,1,IF(MONTH(CO$2)=10,1,0)))),DD_Frequency="Annually",IF(MONTH(CO$2)=1,1,0))*DD_Payment,CO259,_xlfn.IFS(DD_Frequency="Monthly",1,DD_Frequency="Quarterly",IF(MONTH(CO$2)=1,1,IF(MONTH(CO$2)=4,1,IF(MONTH(CO$2)=7,1,IF(MONTH(CO$2)=10,1,0)))),DD_Frequency="Annually",IF(MONTH(CO$2)=1,1,0))*DD_Payment))))</f>
        <v/>
      </c>
      <c r="CQ259" s="3" t="str">
        <f t="shared" ref="CQ259" ca="1" si="12585">IF($B259="","",IF(CO259&gt;CP259,(CO259-CP259/2)*(rate_A*(CQ$1/365)),0))</f>
        <v/>
      </c>
      <c r="CR259" s="3" t="str">
        <f t="shared" ca="1" si="9688"/>
        <v/>
      </c>
      <c r="CS259" s="3" t="str">
        <f t="shared" ref="CS259" ca="1" si="12586">IF($B259="","",CD259*(1+rate_A*CQ$1/365))</f>
        <v/>
      </c>
      <c r="CT259" s="3" t="str">
        <f t="shared" ref="CT259" ca="1" si="12587">IF($B259="","",CE259*(1+rate_A*CQ$1/365))</f>
        <v/>
      </c>
      <c r="CU259" s="3" t="str">
        <f t="shared" ref="CU259" ca="1" si="12588">IF($B259="","",CF259*(1+rate_joint*CQ$1/365))</f>
        <v/>
      </c>
      <c r="CV259" s="5" t="str">
        <f t="shared" ca="1" si="9692"/>
        <v/>
      </c>
      <c r="CW259" s="5" t="str" cm="1">
        <f t="array" aca="1" ref="CW259" ca="1">IF(CV259="","",_xlfn.IFS(CV259&lt;='Hidden inputs'!$C$15,CV259*'Hidden inputs'!$D$15,CV259&lt;='Hidden inputs'!$C$16,'Hidden inputs'!$C$15*'Hidden inputs'!$D$15+(CV259-'Hidden inputs'!$B$16)*'Hidden inputs'!$D$16,CV259&lt;='Hidden inputs'!$C$17,'Hidden inputs'!$C$15*'Hidden inputs'!$D$15+('Hidden inputs'!$C$16-'Hidden inputs'!$B$16)*'Hidden inputs'!$D$16+(CV259-'Hidden inputs'!$B$17)*'Hidden inputs'!$D$17,CV259&gt;'Hidden inputs'!$B$18,'Hidden inputs'!$C$15*'Hidden inputs'!$D$15+('Hidden inputs'!$C$16-'Hidden inputs'!$B$16)*'Hidden inputs'!$D$16+('Hidden inputs'!$C$17-'Hidden inputs'!$B$17)*'Hidden inputs'!$D$17+(CV259-'Hidden inputs'!$B$18)*'Hidden inputs'!$D$18))</f>
        <v/>
      </c>
      <c r="CX259" s="10" t="str">
        <f t="shared" ca="1" si="9693"/>
        <v/>
      </c>
      <c r="CY259" s="5" t="str">
        <f t="shared" ca="1" si="9600"/>
        <v/>
      </c>
      <c r="CZ259" s="5" t="str">
        <f t="shared" ca="1" si="9601"/>
        <v/>
      </c>
      <c r="DA259" s="5" t="str">
        <f ca="1">IF($B259="","",'Hidden inputs'!$D$11*CR259+'Hidden inputs'!$E$11*CS259)</f>
        <v/>
      </c>
      <c r="DB259" s="11" t="str">
        <f t="shared" ca="1" si="9519"/>
        <v/>
      </c>
      <c r="DC259" s="9" t="str">
        <f t="shared" ca="1" si="9602"/>
        <v/>
      </c>
      <c r="DD259" s="3" t="str">
        <f t="shared" ca="1" si="9603"/>
        <v/>
      </c>
      <c r="DE259" s="5" t="str" cm="1">
        <f t="array" aca="1" ref="DE259" ca="1">IF($B259="","",IF(DD259=0,0,IF(DD_Payment="",0,IF(DD259&lt;_xlfn.IFS(DD_Frequency="Monthly",1,DD_Frequency="Quarterly",IF(MONTH(DD$2)=1,1,IF(MONTH(DD$2)=4,1,IF(MONTH(DD$2)=7,1,IF(MONTH(DD$2)=10,1,0)))),DD_Frequency="Annually",IF(MONTH(DD$2)=1,1,0))*DD_Payment,DD259,_xlfn.IFS(DD_Frequency="Monthly",1,DD_Frequency="Quarterly",IF(MONTH(DD$2)=1,1,IF(MONTH(DD$2)=4,1,IF(MONTH(DD$2)=7,1,IF(MONTH(DD$2)=10,1,0)))),DD_Frequency="Annually",IF(MONTH(DD$2)=1,1,0))*DD_Payment))))</f>
        <v/>
      </c>
      <c r="DF259" s="3" t="str">
        <f t="shared" ref="DF259" ca="1" si="12589">IF($B259="","",IF(DD259&gt;DE259,(DD259-DE259/2)*(rate_A*(DF$1/365)),0))</f>
        <v/>
      </c>
      <c r="DG259" s="3" t="str">
        <f t="shared" ca="1" si="9695"/>
        <v/>
      </c>
      <c r="DH259" s="3" t="str">
        <f t="shared" ref="DH259" ca="1" si="12590">IF($B259="","",CS259*(1+rate_A*DF$1/365))</f>
        <v/>
      </c>
      <c r="DI259" s="3" t="str">
        <f t="shared" ref="DI259" ca="1" si="12591">IF($B259="","",CT259*(1+rate_A*DF$1/365))</f>
        <v/>
      </c>
      <c r="DJ259" s="3" t="str">
        <f t="shared" ref="DJ259" ca="1" si="12592">IF($B259="","",CU259*(1+rate_joint*DF$1/365))</f>
        <v/>
      </c>
      <c r="DK259" s="5" t="str">
        <f t="shared" ca="1" si="9699"/>
        <v/>
      </c>
      <c r="DL259" s="5" t="str" cm="1">
        <f t="array" aca="1" ref="DL259" ca="1">IF(DK259="","",_xlfn.IFS(DK259&lt;='Hidden inputs'!$C$15,DK259*'Hidden inputs'!$D$15,DK259&lt;='Hidden inputs'!$C$16,'Hidden inputs'!$C$15*'Hidden inputs'!$D$15+(DK259-'Hidden inputs'!$B$16)*'Hidden inputs'!$D$16,DK259&lt;='Hidden inputs'!$C$17,'Hidden inputs'!$C$15*'Hidden inputs'!$D$15+('Hidden inputs'!$C$16-'Hidden inputs'!$B$16)*'Hidden inputs'!$D$16+(DK259-'Hidden inputs'!$B$17)*'Hidden inputs'!$D$17,DK259&gt;'Hidden inputs'!$B$18,'Hidden inputs'!$C$15*'Hidden inputs'!$D$15+('Hidden inputs'!$C$16-'Hidden inputs'!$B$16)*'Hidden inputs'!$D$16+('Hidden inputs'!$C$17-'Hidden inputs'!$B$17)*'Hidden inputs'!$D$17+(DK259-'Hidden inputs'!$B$18)*'Hidden inputs'!$D$18))</f>
        <v/>
      </c>
      <c r="DM259" s="10" t="str">
        <f t="shared" ca="1" si="9700"/>
        <v/>
      </c>
      <c r="DN259" s="5" t="str">
        <f t="shared" ca="1" si="9608"/>
        <v/>
      </c>
      <c r="DO259" s="5" t="str">
        <f t="shared" ca="1" si="9609"/>
        <v/>
      </c>
      <c r="DP259" s="5" t="str">
        <f ca="1">IF($B259="","",'Hidden inputs'!$D$11*DG259+'Hidden inputs'!$E$11*DH259)</f>
        <v/>
      </c>
      <c r="DQ259" s="11" t="str">
        <f t="shared" ca="1" si="9524"/>
        <v/>
      </c>
      <c r="DR259" s="9" t="str">
        <f t="shared" ca="1" si="9610"/>
        <v/>
      </c>
      <c r="DS259" s="3" t="str">
        <f t="shared" ca="1" si="9611"/>
        <v/>
      </c>
      <c r="DT259" s="5" t="str" cm="1">
        <f t="array" aca="1" ref="DT259" ca="1">IF($B259="","",IF(DS259=0,0,IF(DD_Payment="",0,IF(DS259&lt;_xlfn.IFS(DD_Frequency="Monthly",1,DD_Frequency="Quarterly",IF(MONTH(DS$2)=1,1,IF(MONTH(DS$2)=4,1,IF(MONTH(DS$2)=7,1,IF(MONTH(DS$2)=10,1,0)))),DD_Frequency="Annually",IF(MONTH(DS$2)=1,1,0))*DD_Payment,DS259,_xlfn.IFS(DD_Frequency="Monthly",1,DD_Frequency="Quarterly",IF(MONTH(DS$2)=1,1,IF(MONTH(DS$2)=4,1,IF(MONTH(DS$2)=7,1,IF(MONTH(DS$2)=10,1,0)))),DD_Frequency="Annually",IF(MONTH(DS$2)=1,1,0))*DD_Payment))))</f>
        <v/>
      </c>
      <c r="DU259" s="3" t="str">
        <f t="shared" ref="DU259" ca="1" si="12593">IF($B259="","",IF(DS259&gt;DT259,(DS259-DT259/2)*(rate_A*(DU$1/365)),0))</f>
        <v/>
      </c>
      <c r="DV259" s="3" t="str">
        <f t="shared" ca="1" si="9702"/>
        <v/>
      </c>
      <c r="DW259" s="3" t="str">
        <f t="shared" ref="DW259" ca="1" si="12594">IF($B259="","",DH259*(1+rate_A*DU$1/365))</f>
        <v/>
      </c>
      <c r="DX259" s="3" t="str">
        <f t="shared" ref="DX259" ca="1" si="12595">IF($B259="","",DI259*(1+rate_A*DU$1/365))</f>
        <v/>
      </c>
      <c r="DY259" s="3" t="str">
        <f t="shared" ref="DY259" ca="1" si="12596">IF($B259="","",DJ259*(1+rate_joint*DU$1/365))</f>
        <v/>
      </c>
      <c r="DZ259" s="5" t="str">
        <f t="shared" ca="1" si="9706"/>
        <v/>
      </c>
      <c r="EA259" s="5" t="str" cm="1">
        <f t="array" aca="1" ref="EA259" ca="1">IF(DZ259="","",_xlfn.IFS(DZ259&lt;='Hidden inputs'!$C$15,DZ259*'Hidden inputs'!$D$15,DZ259&lt;='Hidden inputs'!$C$16,'Hidden inputs'!$C$15*'Hidden inputs'!$D$15+(DZ259-'Hidden inputs'!$B$16)*'Hidden inputs'!$D$16,DZ259&lt;='Hidden inputs'!$C$17,'Hidden inputs'!$C$15*'Hidden inputs'!$D$15+('Hidden inputs'!$C$16-'Hidden inputs'!$B$16)*'Hidden inputs'!$D$16+(DZ259-'Hidden inputs'!$B$17)*'Hidden inputs'!$D$17,DZ259&gt;'Hidden inputs'!$B$18,'Hidden inputs'!$C$15*'Hidden inputs'!$D$15+('Hidden inputs'!$C$16-'Hidden inputs'!$B$16)*'Hidden inputs'!$D$16+('Hidden inputs'!$C$17-'Hidden inputs'!$B$17)*'Hidden inputs'!$D$17+(DZ259-'Hidden inputs'!$B$18)*'Hidden inputs'!$D$18))</f>
        <v/>
      </c>
      <c r="EB259" s="10" t="str">
        <f t="shared" ca="1" si="9707"/>
        <v/>
      </c>
      <c r="EC259" s="5" t="str">
        <f t="shared" ca="1" si="9616"/>
        <v/>
      </c>
      <c r="ED259" s="5" t="str">
        <f t="shared" ca="1" si="9617"/>
        <v/>
      </c>
      <c r="EE259" s="5" t="str">
        <f ca="1">IF($B259="","",'Hidden inputs'!$D$11*DV259+'Hidden inputs'!$E$11*DW259)</f>
        <v/>
      </c>
      <c r="EF259" s="11" t="str">
        <f t="shared" ca="1" si="9529"/>
        <v/>
      </c>
      <c r="EG259" s="9" t="str">
        <f t="shared" ca="1" si="9618"/>
        <v/>
      </c>
      <c r="EH259" s="3" t="str">
        <f t="shared" ca="1" si="9619"/>
        <v/>
      </c>
      <c r="EI259" s="5" t="str" cm="1">
        <f t="array" aca="1" ref="EI259" ca="1">IF($B259="","",IF(EH259=0,0,IF(DD_Payment="",0,IF(EH259&lt;_xlfn.IFS(DD_Frequency="Monthly",1,DD_Frequency="Quarterly",IF(MONTH(EH$2)=1,1,IF(MONTH(EH$2)=4,1,IF(MONTH(EH$2)=7,1,IF(MONTH(EH$2)=10,1,0)))),DD_Frequency="Annually",IF(MONTH(EH$2)=1,1,0))*DD_Payment,EH259,_xlfn.IFS(DD_Frequency="Monthly",1,DD_Frequency="Quarterly",IF(MONTH(EH$2)=1,1,IF(MONTH(EH$2)=4,1,IF(MONTH(EH$2)=7,1,IF(MONTH(EH$2)=10,1,0)))),DD_Frequency="Annually",IF(MONTH(EH$2)=1,1,0))*DD_Payment))))</f>
        <v/>
      </c>
      <c r="EJ259" s="3" t="str">
        <f t="shared" ref="EJ259" ca="1" si="12597">IF($B259="","",IF(EH259&gt;EI259,(EH259-EI259/2)*(rate_A*(EJ$1/365)),0))</f>
        <v/>
      </c>
      <c r="EK259" s="3" t="str">
        <f t="shared" ca="1" si="9709"/>
        <v/>
      </c>
      <c r="EL259" s="3" t="str">
        <f t="shared" ref="EL259" ca="1" si="12598">IF($B259="","",DW259*(1+rate_A*EJ$1/365))</f>
        <v/>
      </c>
      <c r="EM259" s="3" t="str">
        <f t="shared" ref="EM259" ca="1" si="12599">IF($B259="","",DX259*(1+rate_A*EJ$1/365))</f>
        <v/>
      </c>
      <c r="EN259" s="3" t="str">
        <f t="shared" ref="EN259" ca="1" si="12600">IF($B259="","",DY259*(1+rate_joint*EJ$1/365))</f>
        <v/>
      </c>
      <c r="EO259" s="5" t="str">
        <f t="shared" ca="1" si="9713"/>
        <v/>
      </c>
      <c r="EP259" s="5" t="str" cm="1">
        <f t="array" aca="1" ref="EP259" ca="1">IF(EO259="","",_xlfn.IFS(EO259&lt;='Hidden inputs'!$C$15,EO259*'Hidden inputs'!$D$15,EO259&lt;='Hidden inputs'!$C$16,'Hidden inputs'!$C$15*'Hidden inputs'!$D$15+(EO259-'Hidden inputs'!$B$16)*'Hidden inputs'!$D$16,EO259&lt;='Hidden inputs'!$C$17,'Hidden inputs'!$C$15*'Hidden inputs'!$D$15+('Hidden inputs'!$C$16-'Hidden inputs'!$B$16)*'Hidden inputs'!$D$16+(EO259-'Hidden inputs'!$B$17)*'Hidden inputs'!$D$17,EO259&gt;'Hidden inputs'!$B$18,'Hidden inputs'!$C$15*'Hidden inputs'!$D$15+('Hidden inputs'!$C$16-'Hidden inputs'!$B$16)*'Hidden inputs'!$D$16+('Hidden inputs'!$C$17-'Hidden inputs'!$B$17)*'Hidden inputs'!$D$17+(EO259-'Hidden inputs'!$B$18)*'Hidden inputs'!$D$18))</f>
        <v/>
      </c>
      <c r="EQ259" s="10" t="str">
        <f t="shared" ca="1" si="9714"/>
        <v/>
      </c>
      <c r="ER259" s="5" t="str">
        <f t="shared" ca="1" si="9624"/>
        <v/>
      </c>
      <c r="ES259" s="5" t="str">
        <f t="shared" ca="1" si="9625"/>
        <v/>
      </c>
      <c r="ET259" s="5" t="str">
        <f ca="1">IF($B259="","",'Hidden inputs'!$D$11*EK259+'Hidden inputs'!$E$11*EL259)</f>
        <v/>
      </c>
      <c r="EU259" s="11" t="str">
        <f t="shared" ca="1" si="9534"/>
        <v/>
      </c>
      <c r="EV259" s="9" t="str">
        <f t="shared" ca="1" si="9626"/>
        <v/>
      </c>
      <c r="EW259" s="3" t="str">
        <f t="shared" ca="1" si="9627"/>
        <v/>
      </c>
      <c r="EX259" s="5" t="str" cm="1">
        <f t="array" aca="1" ref="EX259" ca="1">IF($B259="","",IF(EW259=0,0,IF(DD_Payment="",0,IF(EW259&lt;_xlfn.IFS(DD_Frequency="Monthly",1,DD_Frequency="Quarterly",IF(MONTH(EW$2)=1,1,IF(MONTH(EW$2)=4,1,IF(MONTH(EW$2)=7,1,IF(MONTH(EW$2)=10,1,0)))),DD_Frequency="Annually",IF(MONTH(EW$2)=1,1,0))*DD_Payment,EW259,_xlfn.IFS(DD_Frequency="Monthly",1,DD_Frequency="Quarterly",IF(MONTH(EW$2)=1,1,IF(MONTH(EW$2)=4,1,IF(MONTH(EW$2)=7,1,IF(MONTH(EW$2)=10,1,0)))),DD_Frequency="Annually",IF(MONTH(EW$2)=1,1,0))*DD_Payment))))</f>
        <v/>
      </c>
      <c r="EY259" s="3" t="str">
        <f t="shared" ref="EY259" ca="1" si="12601">IF($B259="","",IF(EW259&gt;EX259,(EW259-EX259/2)*(rate_A*(EY$1/365)),0))</f>
        <v/>
      </c>
      <c r="EZ259" s="3" t="str">
        <f t="shared" ca="1" si="9716"/>
        <v/>
      </c>
      <c r="FA259" s="3" t="str">
        <f t="shared" ref="FA259" ca="1" si="12602">IF($B259="","",EL259*(1+rate_A*EY$1/365))</f>
        <v/>
      </c>
      <c r="FB259" s="3" t="str">
        <f t="shared" ref="FB259" ca="1" si="12603">IF($B259="","",EM259*(1+rate_A*EY$1/365))</f>
        <v/>
      </c>
      <c r="FC259" s="3" t="str">
        <f t="shared" ref="FC259" ca="1" si="12604">IF($B259="","",EN259*(1+rate_joint*EY$1/365))</f>
        <v/>
      </c>
      <c r="FD259" s="5" t="str">
        <f t="shared" ca="1" si="9720"/>
        <v/>
      </c>
      <c r="FE259" s="5" t="str" cm="1">
        <f t="array" aca="1" ref="FE259" ca="1">IF(FD259="","",_xlfn.IFS(FD259&lt;='Hidden inputs'!$C$15,FD259*'Hidden inputs'!$D$15,FD259&lt;='Hidden inputs'!$C$16,'Hidden inputs'!$C$15*'Hidden inputs'!$D$15+(FD259-'Hidden inputs'!$B$16)*'Hidden inputs'!$D$16,FD259&lt;='Hidden inputs'!$C$17,'Hidden inputs'!$C$15*'Hidden inputs'!$D$15+('Hidden inputs'!$C$16-'Hidden inputs'!$B$16)*'Hidden inputs'!$D$16+(FD259-'Hidden inputs'!$B$17)*'Hidden inputs'!$D$17,FD259&gt;'Hidden inputs'!$B$18,'Hidden inputs'!$C$15*'Hidden inputs'!$D$15+('Hidden inputs'!$C$16-'Hidden inputs'!$B$16)*'Hidden inputs'!$D$16+('Hidden inputs'!$C$17-'Hidden inputs'!$B$17)*'Hidden inputs'!$D$17+(FD259-'Hidden inputs'!$B$18)*'Hidden inputs'!$D$18))</f>
        <v/>
      </c>
      <c r="FF259" s="10" t="str">
        <f t="shared" ca="1" si="9721"/>
        <v/>
      </c>
      <c r="FG259" s="5" t="str">
        <f t="shared" ca="1" si="9632"/>
        <v/>
      </c>
      <c r="FH259" s="5" t="str">
        <f t="shared" ca="1" si="9633"/>
        <v/>
      </c>
      <c r="FI259" s="5" t="str">
        <f ca="1">IF($B259="","",'Hidden inputs'!$D$11*EZ259+'Hidden inputs'!$E$11*FA259)</f>
        <v/>
      </c>
      <c r="FJ259" s="11" t="str">
        <f t="shared" ca="1" si="9539"/>
        <v/>
      </c>
      <c r="FK259" s="9" t="str">
        <f t="shared" ca="1" si="9634"/>
        <v/>
      </c>
      <c r="FL259" s="3" t="str">
        <f t="shared" ca="1" si="9635"/>
        <v/>
      </c>
      <c r="FM259" s="5" t="str" cm="1">
        <f t="array" aca="1" ref="FM259" ca="1">IF($B259="","",IF(FL259=0,0,IF(DD_Payment="",0,IF(FL259&lt;_xlfn.IFS(DD_Frequency="Monthly",1,DD_Frequency="Quarterly",IF(MONTH(FL$2)=1,1,IF(MONTH(FL$2)=4,1,IF(MONTH(FL$2)=7,1,IF(MONTH(FL$2)=10,1,0)))),DD_Frequency="Annually",IF(MONTH(FL$2)=1,1,0))*DD_Payment,FL259,_xlfn.IFS(DD_Frequency="Monthly",1,DD_Frequency="Quarterly",IF(MONTH(FL$2)=1,1,IF(MONTH(FL$2)=4,1,IF(MONTH(FL$2)=7,1,IF(MONTH(FL$2)=10,1,0)))),DD_Frequency="Annually",IF(MONTH(FL$2)=1,1,0))*DD_Payment))))</f>
        <v/>
      </c>
      <c r="FN259" s="3" t="str">
        <f t="shared" ref="FN259" ca="1" si="12605">IF($B259="","",IF(FL259&gt;FM259,(FL259-FM259/2)*(rate_A*(FN$1/365)),0))</f>
        <v/>
      </c>
      <c r="FO259" s="3" t="str">
        <f t="shared" ca="1" si="9723"/>
        <v/>
      </c>
      <c r="FP259" s="3" t="str">
        <f t="shared" ref="FP259" ca="1" si="12606">IF($B259="","",FA259*(1+rate_A*FN$1/365))</f>
        <v/>
      </c>
      <c r="FQ259" s="3" t="str">
        <f t="shared" ref="FQ259" ca="1" si="12607">IF($B259="","",FB259*(1+rate_A*FN$1/365))</f>
        <v/>
      </c>
      <c r="FR259" s="3" t="str">
        <f t="shared" ref="FR259" ca="1" si="12608">IF($B259="","",FC259*(1+rate_joint*FN$1/365))</f>
        <v/>
      </c>
      <c r="FS259" s="5" t="str">
        <f t="shared" ca="1" si="9727"/>
        <v/>
      </c>
      <c r="FT259" s="5" t="str" cm="1">
        <f t="array" aca="1" ref="FT259" ca="1">IF(FS259="","",_xlfn.IFS(FS259&lt;='Hidden inputs'!$C$15,FS259*'Hidden inputs'!$D$15,FS259&lt;='Hidden inputs'!$C$16,'Hidden inputs'!$C$15*'Hidden inputs'!$D$15+(FS259-'Hidden inputs'!$B$16)*'Hidden inputs'!$D$16,FS259&lt;='Hidden inputs'!$C$17,'Hidden inputs'!$C$15*'Hidden inputs'!$D$15+('Hidden inputs'!$C$16-'Hidden inputs'!$B$16)*'Hidden inputs'!$D$16+(FS259-'Hidden inputs'!$B$17)*'Hidden inputs'!$D$17,FS259&gt;'Hidden inputs'!$B$18,'Hidden inputs'!$C$15*'Hidden inputs'!$D$15+('Hidden inputs'!$C$16-'Hidden inputs'!$B$16)*'Hidden inputs'!$D$16+('Hidden inputs'!$C$17-'Hidden inputs'!$B$17)*'Hidden inputs'!$D$17+(FS259-'Hidden inputs'!$B$18)*'Hidden inputs'!$D$18))</f>
        <v/>
      </c>
      <c r="FU259" s="10" t="str">
        <f t="shared" ca="1" si="9728"/>
        <v/>
      </c>
      <c r="FV259" s="5" t="str">
        <f t="shared" ca="1" si="9640"/>
        <v/>
      </c>
      <c r="FW259" s="5" t="str">
        <f t="shared" ca="1" si="9641"/>
        <v/>
      </c>
      <c r="FX259" s="5" t="str">
        <f ca="1">IF($B259="","",'Hidden inputs'!$D$11*FO259+'Hidden inputs'!$E$11*FP259)</f>
        <v/>
      </c>
      <c r="FY259" s="11" t="str">
        <f t="shared" ca="1" si="9544"/>
        <v/>
      </c>
      <c r="FZ259" s="9" t="str">
        <f t="shared" ca="1" si="9642"/>
        <v/>
      </c>
      <c r="GA259" s="5" t="str">
        <f t="shared" ca="1" si="9643"/>
        <v/>
      </c>
      <c r="GB259" s="5" t="str">
        <f t="shared" ca="1" si="9644"/>
        <v/>
      </c>
      <c r="GC259" s="5" t="str">
        <f t="shared" ca="1" si="9545"/>
        <v/>
      </c>
      <c r="GD259" s="5" t="str">
        <f t="shared" ca="1" si="9546"/>
        <v/>
      </c>
    </row>
    <row r="260" spans="1:186" x14ac:dyDescent="0.35">
      <c r="A260" s="2"/>
      <c r="B260" s="6" t="str">
        <f t="shared" ca="1" si="9547"/>
        <v/>
      </c>
      <c r="C260" s="5" t="str">
        <f t="shared" ca="1" si="9645"/>
        <v/>
      </c>
      <c r="D260" s="5" t="str" cm="1">
        <f t="array" aca="1" ref="D260" ca="1">IF($B260="","",IF(C260=0,0,IF(DD_Payment="",0,IF(C260&lt;_xlfn.IFS(DD_Frequency="Monthly",1,DD_Frequency="Quarterly",IF(MONTH(C$2)=1,1,IF(MONTH(C$2)=4,1,IF(MONTH(C$2)=7,1,IF(MONTH(C$2)=10,1,0)))),DD_Frequency="Annually",IF(MONTH(C$2)=1,1,0))*DD_Payment,C260,_xlfn.IFS(DD_Frequency="Monthly",1,DD_Frequency="Quarterly",IF(MONTH(C$2)=1,1,IF(MONTH(C$2)=4,1,IF(MONTH(C$2)=7,1,IF(MONTH(C$2)=10,1,0)))),DD_Frequency="Annually",IF(MONTH(C$2)=1,1,0))*DD_Payment))))</f>
        <v/>
      </c>
      <c r="E260" s="5" t="str">
        <f t="shared" ref="E260" ca="1" si="12609">IF(B260="","",IF(C260&gt;D260,(C260-D260/2)*(rate_A*(E$1/365)),0))</f>
        <v/>
      </c>
      <c r="F260" s="5" t="str">
        <f t="shared" ca="1" si="9549"/>
        <v/>
      </c>
      <c r="G260" s="5" t="str">
        <f t="shared" ref="G260" ca="1" si="12610">IF(B260="","",G259*(1+rate_A*E$1/365))</f>
        <v/>
      </c>
      <c r="H260" s="5" t="str">
        <f t="shared" ref="H260" ca="1" si="12611">IF(B260="","",H259*(1+rate_A*E$1/365))</f>
        <v/>
      </c>
      <c r="I260" s="5" t="str">
        <f t="shared" ref="I260" ca="1" si="12612">IF(B260="","",I259*(1+rate_joint*E$1/365))</f>
        <v/>
      </c>
      <c r="J260" s="5" t="str">
        <f t="shared" ca="1" si="9650"/>
        <v/>
      </c>
      <c r="K260" s="5" t="str" cm="1">
        <f t="array" aca="1" ref="K260" ca="1">IF(J260="","",_xlfn.IFS(J260&lt;='Hidden inputs'!$C$15,J260*'Hidden inputs'!$D$15,J260&lt;='Hidden inputs'!$C$16,'Hidden inputs'!$C$15*'Hidden inputs'!$D$15+(J260-'Hidden inputs'!$B$16)*'Hidden inputs'!$D$16,J260&lt;='Hidden inputs'!$C$17,'Hidden inputs'!$C$15*'Hidden inputs'!$D$15+('Hidden inputs'!$C$16-'Hidden inputs'!$B$16)*'Hidden inputs'!$D$16+(J260-'Hidden inputs'!$B$17)*'Hidden inputs'!$D$17,J260&gt;'Hidden inputs'!$B$18,'Hidden inputs'!$C$15*'Hidden inputs'!$D$15+('Hidden inputs'!$C$16-'Hidden inputs'!$B$16)*'Hidden inputs'!$D$16+('Hidden inputs'!$C$17-'Hidden inputs'!$B$17)*'Hidden inputs'!$D$17+(J260-'Hidden inputs'!$B$18)*'Hidden inputs'!$D$18))</f>
        <v/>
      </c>
      <c r="L260" s="11" t="str">
        <f t="shared" ca="1" si="9651"/>
        <v/>
      </c>
      <c r="M260" s="5" t="str">
        <f t="shared" ca="1" si="9553"/>
        <v/>
      </c>
      <c r="N260" s="5" t="str">
        <f t="shared" ca="1" si="9554"/>
        <v/>
      </c>
      <c r="O260" s="5" t="str">
        <f ca="1">IF(B260="","",'Hidden inputs'!$D$11*F260+'Hidden inputs'!$E$11*G260)</f>
        <v/>
      </c>
      <c r="P260" s="11" t="str">
        <f t="shared" ca="1" si="9488"/>
        <v/>
      </c>
      <c r="Q260" s="20" t="str">
        <f t="shared" ca="1" si="9489"/>
        <v/>
      </c>
      <c r="R260" s="3" t="str">
        <f t="shared" ca="1" si="9555"/>
        <v/>
      </c>
      <c r="S260" s="5" t="str" cm="1">
        <f t="array" aca="1" ref="S260" ca="1">IF($B260="","",IF(R260=0,0,IF(DD_Payment="",0,IF(R260&lt;_xlfn.IFS(DD_Frequency="Monthly",1,DD_Frequency="Quarterly",IF(MONTH(R$2)=1,1,IF(MONTH(R$2)=4,1,IF(MONTH(R$2)=7,1,IF(MONTH(R$2)=10,1,0)))),DD_Frequency="Annually",IF(MONTH(R$2)=1,1,0))*DD_Payment,R260,_xlfn.IFS(DD_Frequency="Monthly",1,DD_Frequency="Quarterly",IF(MONTH(R$2)=1,1,IF(MONTH(R$2)=4,1,IF(MONTH(R$2)=7,1,IF(MONTH(R$2)=10,1,0)))),DD_Frequency="Annually",IF(MONTH(R$2)=1,1,0))*DD_Payment))))</f>
        <v/>
      </c>
      <c r="T260" s="3" t="str">
        <f t="shared" ref="T260" ca="1" si="12613">IF(B260="","",IF(R260&gt;S260,(R260-S260/2)*(rate_A*((T$1+A260)/365)),0))</f>
        <v/>
      </c>
      <c r="U260" s="3" t="str">
        <f t="shared" ca="1" si="9557"/>
        <v/>
      </c>
      <c r="V260" s="3" t="str">
        <f t="shared" ref="V260" ca="1" si="12614">IF(B260="","",G260*(1+rate_A*(T$1+A260)/365))</f>
        <v/>
      </c>
      <c r="W260" s="3" t="str">
        <f t="shared" ref="W260" ca="1" si="12615">IF(B260="","",H260*(1+rate_A*(T$1+A260)/365))</f>
        <v/>
      </c>
      <c r="X260" s="3" t="str">
        <f t="shared" ref="X260" ca="1" si="12616">IF(B260="","",I260*(1+rate_joint*(T$1+A260)/365))</f>
        <v/>
      </c>
      <c r="Y260" s="5" t="str">
        <f t="shared" ca="1" si="9656"/>
        <v/>
      </c>
      <c r="Z260" s="5" t="str" cm="1">
        <f t="array" aca="1" ref="Z260" ca="1">IF(Y260="","",_xlfn.IFS(Y260&lt;='Hidden inputs'!$C$15,Y260*'Hidden inputs'!$D$15,Y260&lt;='Hidden inputs'!$C$16,'Hidden inputs'!$C$15*'Hidden inputs'!$D$15+(Y260-'Hidden inputs'!$B$16)*'Hidden inputs'!$D$16,Y260&lt;='Hidden inputs'!$C$17,'Hidden inputs'!$C$15*'Hidden inputs'!$D$15+('Hidden inputs'!$C$16-'Hidden inputs'!$B$16)*'Hidden inputs'!$D$16+(Y260-'Hidden inputs'!$B$17)*'Hidden inputs'!$D$17,Y260&gt;'Hidden inputs'!$B$18,'Hidden inputs'!$C$15*'Hidden inputs'!$D$15+('Hidden inputs'!$C$16-'Hidden inputs'!$B$16)*'Hidden inputs'!$D$16+('Hidden inputs'!$C$17-'Hidden inputs'!$B$17)*'Hidden inputs'!$D$17+(Y260-'Hidden inputs'!$B$18)*'Hidden inputs'!$D$18))</f>
        <v/>
      </c>
      <c r="AA260" s="10" t="str">
        <f t="shared" ca="1" si="9657"/>
        <v/>
      </c>
      <c r="AB260" s="5" t="str">
        <f t="shared" ca="1" si="9561"/>
        <v/>
      </c>
      <c r="AC260" s="5" t="str">
        <f t="shared" ca="1" si="9658"/>
        <v/>
      </c>
      <c r="AD260" s="5" t="str">
        <f ca="1">IF(B260="","",'Hidden inputs'!$D$11*U260+'Hidden inputs'!$E$11*V260)</f>
        <v/>
      </c>
      <c r="AE260" s="11" t="str">
        <f t="shared" ca="1" si="9494"/>
        <v/>
      </c>
      <c r="AF260" s="9" t="str">
        <f t="shared" ca="1" si="9562"/>
        <v/>
      </c>
      <c r="AG260" s="3" t="str">
        <f t="shared" ca="1" si="9563"/>
        <v/>
      </c>
      <c r="AH260" s="5" t="str" cm="1">
        <f t="array" aca="1" ref="AH260" ca="1">IF($B260="","",IF(AG260=0,0,IF(DD_Payment="",0,IF(AG260&lt;_xlfn.IFS(DD_Frequency="Monthly",1,DD_Frequency="Quarterly",IF(MONTH(AG$2)=1,1,IF(MONTH(AG$2)=4,1,IF(MONTH(AG$2)=7,1,IF(MONTH(AG$2)=10,1,0)))),DD_Frequency="Annually",IF(MONTH(AG$2)=1,1,0))*DD_Payment,AG260,_xlfn.IFS(DD_Frequency="Monthly",1,DD_Frequency="Quarterly",IF(MONTH(AG$2)=1,1,IF(MONTH(AG$2)=4,1,IF(MONTH(AG$2)=7,1,IF(MONTH(AG$2)=10,1,0)))),DD_Frequency="Annually",IF(MONTH(AG$2)=1,1,0))*DD_Payment))))</f>
        <v/>
      </c>
      <c r="AI260" s="3" t="str">
        <f t="shared" ref="AI260" ca="1" si="12617">IF($B260="","",IF(AG260&gt;AH260,(AG260-AH260/2)*(rate_A*(AI$1/365)),0))</f>
        <v/>
      </c>
      <c r="AJ260" s="3" t="str">
        <f t="shared" ca="1" si="9660"/>
        <v/>
      </c>
      <c r="AK260" s="3" t="str">
        <f t="shared" ref="AK260" ca="1" si="12618">IF($B260="","",V260*(1+rate_A*AI$1/365))</f>
        <v/>
      </c>
      <c r="AL260" s="3" t="str">
        <f t="shared" ref="AL260" ca="1" si="12619">IF($B260="","",W260*(1+rate_A*AI$1/365))</f>
        <v/>
      </c>
      <c r="AM260" s="3" t="str">
        <f t="shared" ref="AM260" ca="1" si="12620">IF($B260="","",X260*(1+rate_joint*AI$1/365))</f>
        <v/>
      </c>
      <c r="AN260" s="5" t="str">
        <f t="shared" ca="1" si="9664"/>
        <v/>
      </c>
      <c r="AO260" s="5" t="str" cm="1">
        <f t="array" aca="1" ref="AO260" ca="1">IF(AN260="","",_xlfn.IFS(AN260&lt;='Hidden inputs'!$C$15,AN260*'Hidden inputs'!$D$15,AN260&lt;='Hidden inputs'!$C$16,'Hidden inputs'!$C$15*'Hidden inputs'!$D$15+(AN260-'Hidden inputs'!$B$16)*'Hidden inputs'!$D$16,AN260&lt;='Hidden inputs'!$C$17,'Hidden inputs'!$C$15*'Hidden inputs'!$D$15+('Hidden inputs'!$C$16-'Hidden inputs'!$B$16)*'Hidden inputs'!$D$16+(AN260-'Hidden inputs'!$B$17)*'Hidden inputs'!$D$17,AN260&gt;'Hidden inputs'!$B$18,'Hidden inputs'!$C$15*'Hidden inputs'!$D$15+('Hidden inputs'!$C$16-'Hidden inputs'!$B$16)*'Hidden inputs'!$D$16+('Hidden inputs'!$C$17-'Hidden inputs'!$B$17)*'Hidden inputs'!$D$17+(AN260-'Hidden inputs'!$B$18)*'Hidden inputs'!$D$18))</f>
        <v/>
      </c>
      <c r="AP260" s="10" t="str">
        <f t="shared" ca="1" si="9665"/>
        <v/>
      </c>
      <c r="AQ260" s="5" t="str">
        <f t="shared" ca="1" si="9568"/>
        <v/>
      </c>
      <c r="AR260" s="5" t="str">
        <f t="shared" ca="1" si="9569"/>
        <v/>
      </c>
      <c r="AS260" s="5" t="str">
        <f ca="1">IF($B260="","",'Hidden inputs'!$D$11*AJ260+'Hidden inputs'!$E$11*AK260)</f>
        <v/>
      </c>
      <c r="AT260" s="11" t="str">
        <f t="shared" ca="1" si="9499"/>
        <v/>
      </c>
      <c r="AU260" s="9" t="str">
        <f t="shared" ca="1" si="9570"/>
        <v/>
      </c>
      <c r="AV260" s="3" t="str">
        <f t="shared" ca="1" si="9571"/>
        <v/>
      </c>
      <c r="AW260" s="5" t="str" cm="1">
        <f t="array" aca="1" ref="AW260" ca="1">IF($B260="","",IF(AV260=0,0,IF(DD_Payment="",0,IF(AV260&lt;_xlfn.IFS(DD_Frequency="Monthly",1,DD_Frequency="Quarterly",IF(MONTH(AV$2)=1,1,IF(MONTH(AV$2)=4,1,IF(MONTH(AV$2)=7,1,IF(MONTH(AV$2)=10,1,0)))),DD_Frequency="Annually",IF(MONTH(AV$2)=1,1,0))*DD_Payment,AV260,_xlfn.IFS(DD_Frequency="Monthly",1,DD_Frequency="Quarterly",IF(MONTH(AV$2)=1,1,IF(MONTH(AV$2)=4,1,IF(MONTH(AV$2)=7,1,IF(MONTH(AV$2)=10,1,0)))),DD_Frequency="Annually",IF(MONTH(AV$2)=1,1,0))*DD_Payment))))</f>
        <v/>
      </c>
      <c r="AX260" s="3" t="str">
        <f t="shared" ref="AX260" ca="1" si="12621">IF($B260="","",IF(AV260&gt;AW260,(AV260-AW260/2)*(rate_A*(AX$1/365)),0))</f>
        <v/>
      </c>
      <c r="AY260" s="3" t="str">
        <f t="shared" ca="1" si="9667"/>
        <v/>
      </c>
      <c r="AZ260" s="3" t="str">
        <f t="shared" ref="AZ260" ca="1" si="12622">IF($B260="","",AK260*(1+rate_A*AX$1/365))</f>
        <v/>
      </c>
      <c r="BA260" s="3" t="str">
        <f t="shared" ref="BA260" ca="1" si="12623">IF($B260="","",AL260*(1+rate_A*AX$1/365))</f>
        <v/>
      </c>
      <c r="BB260" s="3" t="str">
        <f t="shared" ref="BB260" ca="1" si="12624">IF($B260="","",AM260*(1+rate_joint*AX$1/365))</f>
        <v/>
      </c>
      <c r="BC260" s="5" t="str">
        <f t="shared" ca="1" si="9671"/>
        <v/>
      </c>
      <c r="BD260" s="5" t="str" cm="1">
        <f t="array" aca="1" ref="BD260" ca="1">IF(BC260="","",_xlfn.IFS(BC260&lt;='Hidden inputs'!$C$15,BC260*'Hidden inputs'!$D$15,BC260&lt;='Hidden inputs'!$C$16,'Hidden inputs'!$C$15*'Hidden inputs'!$D$15+(BC260-'Hidden inputs'!$B$16)*'Hidden inputs'!$D$16,BC260&lt;='Hidden inputs'!$C$17,'Hidden inputs'!$C$15*'Hidden inputs'!$D$15+('Hidden inputs'!$C$16-'Hidden inputs'!$B$16)*'Hidden inputs'!$D$16+(BC260-'Hidden inputs'!$B$17)*'Hidden inputs'!$D$17,BC260&gt;'Hidden inputs'!$B$18,'Hidden inputs'!$C$15*'Hidden inputs'!$D$15+('Hidden inputs'!$C$16-'Hidden inputs'!$B$16)*'Hidden inputs'!$D$16+('Hidden inputs'!$C$17-'Hidden inputs'!$B$17)*'Hidden inputs'!$D$17+(BC260-'Hidden inputs'!$B$18)*'Hidden inputs'!$D$18))</f>
        <v/>
      </c>
      <c r="BE260" s="10" t="str">
        <f t="shared" ca="1" si="9672"/>
        <v/>
      </c>
      <c r="BF260" s="5" t="str">
        <f t="shared" ca="1" si="9576"/>
        <v/>
      </c>
      <c r="BG260" s="5" t="str">
        <f t="shared" ca="1" si="9577"/>
        <v/>
      </c>
      <c r="BH260" s="5" t="str">
        <f ca="1">IF($B260="","",'Hidden inputs'!$D$11*AY260+'Hidden inputs'!$E$11*AZ260)</f>
        <v/>
      </c>
      <c r="BI260" s="11" t="str">
        <f t="shared" ca="1" si="9504"/>
        <v/>
      </c>
      <c r="BJ260" s="9" t="str">
        <f t="shared" ca="1" si="9578"/>
        <v/>
      </c>
      <c r="BK260" s="3" t="str">
        <f t="shared" ca="1" si="9579"/>
        <v/>
      </c>
      <c r="BL260" s="5" t="str" cm="1">
        <f t="array" aca="1" ref="BL260" ca="1">IF($B260="","",IF(BK260=0,0,IF(DD_Payment="",0,IF(BK260&lt;_xlfn.IFS(DD_Frequency="Monthly",1,DD_Frequency="Quarterly",IF(MONTH(BK$2)=1,1,IF(MONTH(BK$2)=4,1,IF(MONTH(BK$2)=7,1,IF(MONTH(BK$2)=10,1,0)))),DD_Frequency="Annually",IF(MONTH(BK$2)=1,1,0))*DD_Payment,BK260,_xlfn.IFS(DD_Frequency="Monthly",1,DD_Frequency="Quarterly",IF(MONTH(BK$2)=1,1,IF(MONTH(BK$2)=4,1,IF(MONTH(BK$2)=7,1,IF(MONTH(BK$2)=10,1,0)))),DD_Frequency="Annually",IF(MONTH(BK$2)=1,1,0))*DD_Payment))))</f>
        <v/>
      </c>
      <c r="BM260" s="3" t="str">
        <f t="shared" ref="BM260" ca="1" si="12625">IF($B260="","",IF(BK260&gt;BL260,(BK260-BL260/2)*(rate_A*(BM$1/365)),0))</f>
        <v/>
      </c>
      <c r="BN260" s="3" t="str">
        <f t="shared" ca="1" si="9674"/>
        <v/>
      </c>
      <c r="BO260" s="3" t="str">
        <f t="shared" ref="BO260" ca="1" si="12626">IF($B260="","",AZ260*(1+rate_A*BM$1/365))</f>
        <v/>
      </c>
      <c r="BP260" s="3" t="str">
        <f t="shared" ref="BP260" ca="1" si="12627">IF($B260="","",BA260*(1+rate_A*BM$1/365))</f>
        <v/>
      </c>
      <c r="BQ260" s="3" t="str">
        <f t="shared" ref="BQ260" ca="1" si="12628">IF($B260="","",BB260*(1+rate_joint*BM$1/365))</f>
        <v/>
      </c>
      <c r="BR260" s="5" t="str">
        <f t="shared" ca="1" si="9678"/>
        <v/>
      </c>
      <c r="BS260" s="5" t="str" cm="1">
        <f t="array" aca="1" ref="BS260" ca="1">IF(BR260="","",_xlfn.IFS(BR260&lt;='Hidden inputs'!$C$15,BR260*'Hidden inputs'!$D$15,BR260&lt;='Hidden inputs'!$C$16,'Hidden inputs'!$C$15*'Hidden inputs'!$D$15+(BR260-'Hidden inputs'!$B$16)*'Hidden inputs'!$D$16,BR260&lt;='Hidden inputs'!$C$17,'Hidden inputs'!$C$15*'Hidden inputs'!$D$15+('Hidden inputs'!$C$16-'Hidden inputs'!$B$16)*'Hidden inputs'!$D$16+(BR260-'Hidden inputs'!$B$17)*'Hidden inputs'!$D$17,BR260&gt;'Hidden inputs'!$B$18,'Hidden inputs'!$C$15*'Hidden inputs'!$D$15+('Hidden inputs'!$C$16-'Hidden inputs'!$B$16)*'Hidden inputs'!$D$16+('Hidden inputs'!$C$17-'Hidden inputs'!$B$17)*'Hidden inputs'!$D$17+(BR260-'Hidden inputs'!$B$18)*'Hidden inputs'!$D$18))</f>
        <v/>
      </c>
      <c r="BT260" s="10" t="str">
        <f t="shared" ca="1" si="9679"/>
        <v/>
      </c>
      <c r="BU260" s="5" t="str">
        <f t="shared" ca="1" si="9584"/>
        <v/>
      </c>
      <c r="BV260" s="5" t="str">
        <f t="shared" ca="1" si="9585"/>
        <v/>
      </c>
      <c r="BW260" s="5" t="str">
        <f ca="1">IF($B260="","",'Hidden inputs'!$D$11*BN260+'Hidden inputs'!$E$11*BO260)</f>
        <v/>
      </c>
      <c r="BX260" s="11" t="str">
        <f t="shared" ca="1" si="9509"/>
        <v/>
      </c>
      <c r="BY260" s="9" t="str">
        <f t="shared" ca="1" si="9586"/>
        <v/>
      </c>
      <c r="BZ260" s="3" t="str">
        <f t="shared" ca="1" si="9587"/>
        <v/>
      </c>
      <c r="CA260" s="5" t="str" cm="1">
        <f t="array" aca="1" ref="CA260" ca="1">IF($B260="","",IF(BZ260=0,0,IF(DD_Payment="",0,IF(BZ260&lt;_xlfn.IFS(DD_Frequency="Monthly",1,DD_Frequency="Quarterly",IF(MONTH(BZ$2)=1,1,IF(MONTH(BZ$2)=4,1,IF(MONTH(BZ$2)=7,1,IF(MONTH(BZ$2)=10,1,0)))),DD_Frequency="Annually",IF(MONTH(BZ$2)=1,1,0))*DD_Payment,BZ260,_xlfn.IFS(DD_Frequency="Monthly",1,DD_Frequency="Quarterly",IF(MONTH(BZ$2)=1,1,IF(MONTH(BZ$2)=4,1,IF(MONTH(BZ$2)=7,1,IF(MONTH(BZ$2)=10,1,0)))),DD_Frequency="Annually",IF(MONTH(BZ$2)=1,1,0))*DD_Payment))))</f>
        <v/>
      </c>
      <c r="CB260" s="3" t="str">
        <f t="shared" ref="CB260" ca="1" si="12629">IF($B260="","",IF(BZ260&gt;CA260,(BZ260-CA260/2)*(rate_A*(CB$1/365)),0))</f>
        <v/>
      </c>
      <c r="CC260" s="3" t="str">
        <f t="shared" ca="1" si="9681"/>
        <v/>
      </c>
      <c r="CD260" s="3" t="str">
        <f t="shared" ref="CD260" ca="1" si="12630">IF($B260="","",BO260*(1+rate_A*CB$1/365))</f>
        <v/>
      </c>
      <c r="CE260" s="3" t="str">
        <f t="shared" ref="CE260" ca="1" si="12631">IF($B260="","",BP260*(1+rate_A*CB$1/365))</f>
        <v/>
      </c>
      <c r="CF260" s="3" t="str">
        <f t="shared" ref="CF260" ca="1" si="12632">IF($B260="","",BQ260*(1+rate_joint*CB$1/365))</f>
        <v/>
      </c>
      <c r="CG260" s="5" t="str">
        <f t="shared" ca="1" si="9685"/>
        <v/>
      </c>
      <c r="CH260" s="5" t="str" cm="1">
        <f t="array" aca="1" ref="CH260" ca="1">IF(CG260="","",_xlfn.IFS(CG260&lt;='Hidden inputs'!$C$15,CG260*'Hidden inputs'!$D$15,CG260&lt;='Hidden inputs'!$C$16,'Hidden inputs'!$C$15*'Hidden inputs'!$D$15+(CG260-'Hidden inputs'!$B$16)*'Hidden inputs'!$D$16,CG260&lt;='Hidden inputs'!$C$17,'Hidden inputs'!$C$15*'Hidden inputs'!$D$15+('Hidden inputs'!$C$16-'Hidden inputs'!$B$16)*'Hidden inputs'!$D$16+(CG260-'Hidden inputs'!$B$17)*'Hidden inputs'!$D$17,CG260&gt;'Hidden inputs'!$B$18,'Hidden inputs'!$C$15*'Hidden inputs'!$D$15+('Hidden inputs'!$C$16-'Hidden inputs'!$B$16)*'Hidden inputs'!$D$16+('Hidden inputs'!$C$17-'Hidden inputs'!$B$17)*'Hidden inputs'!$D$17+(CG260-'Hidden inputs'!$B$18)*'Hidden inputs'!$D$18))</f>
        <v/>
      </c>
      <c r="CI260" s="10" t="str">
        <f t="shared" ca="1" si="9686"/>
        <v/>
      </c>
      <c r="CJ260" s="5" t="str">
        <f t="shared" ca="1" si="9592"/>
        <v/>
      </c>
      <c r="CK260" s="5" t="str">
        <f t="shared" ca="1" si="9593"/>
        <v/>
      </c>
      <c r="CL260" s="5" t="str">
        <f ca="1">IF($B260="","",'Hidden inputs'!$D$11*CC260+'Hidden inputs'!$E$11*CD260)</f>
        <v/>
      </c>
      <c r="CM260" s="11" t="str">
        <f t="shared" ca="1" si="9514"/>
        <v/>
      </c>
      <c r="CN260" s="9" t="str">
        <f t="shared" ca="1" si="9594"/>
        <v/>
      </c>
      <c r="CO260" s="3" t="str">
        <f t="shared" ca="1" si="9595"/>
        <v/>
      </c>
      <c r="CP260" s="5" t="str" cm="1">
        <f t="array" aca="1" ref="CP260" ca="1">IF($B260="","",IF(CO260=0,0,IF(DD_Payment="",0,IF(CO260&lt;_xlfn.IFS(DD_Frequency="Monthly",1,DD_Frequency="Quarterly",IF(MONTH(CO$2)=1,1,IF(MONTH(CO$2)=4,1,IF(MONTH(CO$2)=7,1,IF(MONTH(CO$2)=10,1,0)))),DD_Frequency="Annually",IF(MONTH(CO$2)=1,1,0))*DD_Payment,CO260,_xlfn.IFS(DD_Frequency="Monthly",1,DD_Frequency="Quarterly",IF(MONTH(CO$2)=1,1,IF(MONTH(CO$2)=4,1,IF(MONTH(CO$2)=7,1,IF(MONTH(CO$2)=10,1,0)))),DD_Frequency="Annually",IF(MONTH(CO$2)=1,1,0))*DD_Payment))))</f>
        <v/>
      </c>
      <c r="CQ260" s="3" t="str">
        <f t="shared" ref="CQ260" ca="1" si="12633">IF($B260="","",IF(CO260&gt;CP260,(CO260-CP260/2)*(rate_A*(CQ$1/365)),0))</f>
        <v/>
      </c>
      <c r="CR260" s="3" t="str">
        <f t="shared" ca="1" si="9688"/>
        <v/>
      </c>
      <c r="CS260" s="3" t="str">
        <f t="shared" ref="CS260" ca="1" si="12634">IF($B260="","",CD260*(1+rate_A*CQ$1/365))</f>
        <v/>
      </c>
      <c r="CT260" s="3" t="str">
        <f t="shared" ref="CT260" ca="1" si="12635">IF($B260="","",CE260*(1+rate_A*CQ$1/365))</f>
        <v/>
      </c>
      <c r="CU260" s="3" t="str">
        <f t="shared" ref="CU260" ca="1" si="12636">IF($B260="","",CF260*(1+rate_joint*CQ$1/365))</f>
        <v/>
      </c>
      <c r="CV260" s="5" t="str">
        <f t="shared" ca="1" si="9692"/>
        <v/>
      </c>
      <c r="CW260" s="5" t="str" cm="1">
        <f t="array" aca="1" ref="CW260" ca="1">IF(CV260="","",_xlfn.IFS(CV260&lt;='Hidden inputs'!$C$15,CV260*'Hidden inputs'!$D$15,CV260&lt;='Hidden inputs'!$C$16,'Hidden inputs'!$C$15*'Hidden inputs'!$D$15+(CV260-'Hidden inputs'!$B$16)*'Hidden inputs'!$D$16,CV260&lt;='Hidden inputs'!$C$17,'Hidden inputs'!$C$15*'Hidden inputs'!$D$15+('Hidden inputs'!$C$16-'Hidden inputs'!$B$16)*'Hidden inputs'!$D$16+(CV260-'Hidden inputs'!$B$17)*'Hidden inputs'!$D$17,CV260&gt;'Hidden inputs'!$B$18,'Hidden inputs'!$C$15*'Hidden inputs'!$D$15+('Hidden inputs'!$C$16-'Hidden inputs'!$B$16)*'Hidden inputs'!$D$16+('Hidden inputs'!$C$17-'Hidden inputs'!$B$17)*'Hidden inputs'!$D$17+(CV260-'Hidden inputs'!$B$18)*'Hidden inputs'!$D$18))</f>
        <v/>
      </c>
      <c r="CX260" s="10" t="str">
        <f t="shared" ca="1" si="9693"/>
        <v/>
      </c>
      <c r="CY260" s="5" t="str">
        <f t="shared" ca="1" si="9600"/>
        <v/>
      </c>
      <c r="CZ260" s="5" t="str">
        <f t="shared" ca="1" si="9601"/>
        <v/>
      </c>
      <c r="DA260" s="5" t="str">
        <f ca="1">IF($B260="","",'Hidden inputs'!$D$11*CR260+'Hidden inputs'!$E$11*CS260)</f>
        <v/>
      </c>
      <c r="DB260" s="11" t="str">
        <f t="shared" ca="1" si="9519"/>
        <v/>
      </c>
      <c r="DC260" s="9" t="str">
        <f t="shared" ca="1" si="9602"/>
        <v/>
      </c>
      <c r="DD260" s="3" t="str">
        <f t="shared" ca="1" si="9603"/>
        <v/>
      </c>
      <c r="DE260" s="5" t="str" cm="1">
        <f t="array" aca="1" ref="DE260" ca="1">IF($B260="","",IF(DD260=0,0,IF(DD_Payment="",0,IF(DD260&lt;_xlfn.IFS(DD_Frequency="Monthly",1,DD_Frequency="Quarterly",IF(MONTH(DD$2)=1,1,IF(MONTH(DD$2)=4,1,IF(MONTH(DD$2)=7,1,IF(MONTH(DD$2)=10,1,0)))),DD_Frequency="Annually",IF(MONTH(DD$2)=1,1,0))*DD_Payment,DD260,_xlfn.IFS(DD_Frequency="Monthly",1,DD_Frequency="Quarterly",IF(MONTH(DD$2)=1,1,IF(MONTH(DD$2)=4,1,IF(MONTH(DD$2)=7,1,IF(MONTH(DD$2)=10,1,0)))),DD_Frequency="Annually",IF(MONTH(DD$2)=1,1,0))*DD_Payment))))</f>
        <v/>
      </c>
      <c r="DF260" s="3" t="str">
        <f t="shared" ref="DF260" ca="1" si="12637">IF($B260="","",IF(DD260&gt;DE260,(DD260-DE260/2)*(rate_A*(DF$1/365)),0))</f>
        <v/>
      </c>
      <c r="DG260" s="3" t="str">
        <f t="shared" ca="1" si="9695"/>
        <v/>
      </c>
      <c r="DH260" s="3" t="str">
        <f t="shared" ref="DH260" ca="1" si="12638">IF($B260="","",CS260*(1+rate_A*DF$1/365))</f>
        <v/>
      </c>
      <c r="DI260" s="3" t="str">
        <f t="shared" ref="DI260" ca="1" si="12639">IF($B260="","",CT260*(1+rate_A*DF$1/365))</f>
        <v/>
      </c>
      <c r="DJ260" s="3" t="str">
        <f t="shared" ref="DJ260" ca="1" si="12640">IF($B260="","",CU260*(1+rate_joint*DF$1/365))</f>
        <v/>
      </c>
      <c r="DK260" s="5" t="str">
        <f t="shared" ca="1" si="9699"/>
        <v/>
      </c>
      <c r="DL260" s="5" t="str" cm="1">
        <f t="array" aca="1" ref="DL260" ca="1">IF(DK260="","",_xlfn.IFS(DK260&lt;='Hidden inputs'!$C$15,DK260*'Hidden inputs'!$D$15,DK260&lt;='Hidden inputs'!$C$16,'Hidden inputs'!$C$15*'Hidden inputs'!$D$15+(DK260-'Hidden inputs'!$B$16)*'Hidden inputs'!$D$16,DK260&lt;='Hidden inputs'!$C$17,'Hidden inputs'!$C$15*'Hidden inputs'!$D$15+('Hidden inputs'!$C$16-'Hidden inputs'!$B$16)*'Hidden inputs'!$D$16+(DK260-'Hidden inputs'!$B$17)*'Hidden inputs'!$D$17,DK260&gt;'Hidden inputs'!$B$18,'Hidden inputs'!$C$15*'Hidden inputs'!$D$15+('Hidden inputs'!$C$16-'Hidden inputs'!$B$16)*'Hidden inputs'!$D$16+('Hidden inputs'!$C$17-'Hidden inputs'!$B$17)*'Hidden inputs'!$D$17+(DK260-'Hidden inputs'!$B$18)*'Hidden inputs'!$D$18))</f>
        <v/>
      </c>
      <c r="DM260" s="10" t="str">
        <f t="shared" ca="1" si="9700"/>
        <v/>
      </c>
      <c r="DN260" s="5" t="str">
        <f t="shared" ca="1" si="9608"/>
        <v/>
      </c>
      <c r="DO260" s="5" t="str">
        <f t="shared" ca="1" si="9609"/>
        <v/>
      </c>
      <c r="DP260" s="5" t="str">
        <f ca="1">IF($B260="","",'Hidden inputs'!$D$11*DG260+'Hidden inputs'!$E$11*DH260)</f>
        <v/>
      </c>
      <c r="DQ260" s="11" t="str">
        <f t="shared" ca="1" si="9524"/>
        <v/>
      </c>
      <c r="DR260" s="9" t="str">
        <f t="shared" ca="1" si="9610"/>
        <v/>
      </c>
      <c r="DS260" s="3" t="str">
        <f t="shared" ca="1" si="9611"/>
        <v/>
      </c>
      <c r="DT260" s="5" t="str" cm="1">
        <f t="array" aca="1" ref="DT260" ca="1">IF($B260="","",IF(DS260=0,0,IF(DD_Payment="",0,IF(DS260&lt;_xlfn.IFS(DD_Frequency="Monthly",1,DD_Frequency="Quarterly",IF(MONTH(DS$2)=1,1,IF(MONTH(DS$2)=4,1,IF(MONTH(DS$2)=7,1,IF(MONTH(DS$2)=10,1,0)))),DD_Frequency="Annually",IF(MONTH(DS$2)=1,1,0))*DD_Payment,DS260,_xlfn.IFS(DD_Frequency="Monthly",1,DD_Frequency="Quarterly",IF(MONTH(DS$2)=1,1,IF(MONTH(DS$2)=4,1,IF(MONTH(DS$2)=7,1,IF(MONTH(DS$2)=10,1,0)))),DD_Frequency="Annually",IF(MONTH(DS$2)=1,1,0))*DD_Payment))))</f>
        <v/>
      </c>
      <c r="DU260" s="3" t="str">
        <f t="shared" ref="DU260" ca="1" si="12641">IF($B260="","",IF(DS260&gt;DT260,(DS260-DT260/2)*(rate_A*(DU$1/365)),0))</f>
        <v/>
      </c>
      <c r="DV260" s="3" t="str">
        <f t="shared" ca="1" si="9702"/>
        <v/>
      </c>
      <c r="DW260" s="3" t="str">
        <f t="shared" ref="DW260" ca="1" si="12642">IF($B260="","",DH260*(1+rate_A*DU$1/365))</f>
        <v/>
      </c>
      <c r="DX260" s="3" t="str">
        <f t="shared" ref="DX260" ca="1" si="12643">IF($B260="","",DI260*(1+rate_A*DU$1/365))</f>
        <v/>
      </c>
      <c r="DY260" s="3" t="str">
        <f t="shared" ref="DY260" ca="1" si="12644">IF($B260="","",DJ260*(1+rate_joint*DU$1/365))</f>
        <v/>
      </c>
      <c r="DZ260" s="5" t="str">
        <f t="shared" ca="1" si="9706"/>
        <v/>
      </c>
      <c r="EA260" s="5" t="str" cm="1">
        <f t="array" aca="1" ref="EA260" ca="1">IF(DZ260="","",_xlfn.IFS(DZ260&lt;='Hidden inputs'!$C$15,DZ260*'Hidden inputs'!$D$15,DZ260&lt;='Hidden inputs'!$C$16,'Hidden inputs'!$C$15*'Hidden inputs'!$D$15+(DZ260-'Hidden inputs'!$B$16)*'Hidden inputs'!$D$16,DZ260&lt;='Hidden inputs'!$C$17,'Hidden inputs'!$C$15*'Hidden inputs'!$D$15+('Hidden inputs'!$C$16-'Hidden inputs'!$B$16)*'Hidden inputs'!$D$16+(DZ260-'Hidden inputs'!$B$17)*'Hidden inputs'!$D$17,DZ260&gt;'Hidden inputs'!$B$18,'Hidden inputs'!$C$15*'Hidden inputs'!$D$15+('Hidden inputs'!$C$16-'Hidden inputs'!$B$16)*'Hidden inputs'!$D$16+('Hidden inputs'!$C$17-'Hidden inputs'!$B$17)*'Hidden inputs'!$D$17+(DZ260-'Hidden inputs'!$B$18)*'Hidden inputs'!$D$18))</f>
        <v/>
      </c>
      <c r="EB260" s="10" t="str">
        <f t="shared" ca="1" si="9707"/>
        <v/>
      </c>
      <c r="EC260" s="5" t="str">
        <f t="shared" ca="1" si="9616"/>
        <v/>
      </c>
      <c r="ED260" s="5" t="str">
        <f t="shared" ca="1" si="9617"/>
        <v/>
      </c>
      <c r="EE260" s="5" t="str">
        <f ca="1">IF($B260="","",'Hidden inputs'!$D$11*DV260+'Hidden inputs'!$E$11*DW260)</f>
        <v/>
      </c>
      <c r="EF260" s="11" t="str">
        <f t="shared" ca="1" si="9529"/>
        <v/>
      </c>
      <c r="EG260" s="9" t="str">
        <f t="shared" ca="1" si="9618"/>
        <v/>
      </c>
      <c r="EH260" s="3" t="str">
        <f t="shared" ca="1" si="9619"/>
        <v/>
      </c>
      <c r="EI260" s="5" t="str" cm="1">
        <f t="array" aca="1" ref="EI260" ca="1">IF($B260="","",IF(EH260=0,0,IF(DD_Payment="",0,IF(EH260&lt;_xlfn.IFS(DD_Frequency="Monthly",1,DD_Frequency="Quarterly",IF(MONTH(EH$2)=1,1,IF(MONTH(EH$2)=4,1,IF(MONTH(EH$2)=7,1,IF(MONTH(EH$2)=10,1,0)))),DD_Frequency="Annually",IF(MONTH(EH$2)=1,1,0))*DD_Payment,EH260,_xlfn.IFS(DD_Frequency="Monthly",1,DD_Frequency="Quarterly",IF(MONTH(EH$2)=1,1,IF(MONTH(EH$2)=4,1,IF(MONTH(EH$2)=7,1,IF(MONTH(EH$2)=10,1,0)))),DD_Frequency="Annually",IF(MONTH(EH$2)=1,1,0))*DD_Payment))))</f>
        <v/>
      </c>
      <c r="EJ260" s="3" t="str">
        <f t="shared" ref="EJ260" ca="1" si="12645">IF($B260="","",IF(EH260&gt;EI260,(EH260-EI260/2)*(rate_A*(EJ$1/365)),0))</f>
        <v/>
      </c>
      <c r="EK260" s="3" t="str">
        <f t="shared" ca="1" si="9709"/>
        <v/>
      </c>
      <c r="EL260" s="3" t="str">
        <f t="shared" ref="EL260" ca="1" si="12646">IF($B260="","",DW260*(1+rate_A*EJ$1/365))</f>
        <v/>
      </c>
      <c r="EM260" s="3" t="str">
        <f t="shared" ref="EM260" ca="1" si="12647">IF($B260="","",DX260*(1+rate_A*EJ$1/365))</f>
        <v/>
      </c>
      <c r="EN260" s="3" t="str">
        <f t="shared" ref="EN260" ca="1" si="12648">IF($B260="","",DY260*(1+rate_joint*EJ$1/365))</f>
        <v/>
      </c>
      <c r="EO260" s="5" t="str">
        <f t="shared" ca="1" si="9713"/>
        <v/>
      </c>
      <c r="EP260" s="5" t="str" cm="1">
        <f t="array" aca="1" ref="EP260" ca="1">IF(EO260="","",_xlfn.IFS(EO260&lt;='Hidden inputs'!$C$15,EO260*'Hidden inputs'!$D$15,EO260&lt;='Hidden inputs'!$C$16,'Hidden inputs'!$C$15*'Hidden inputs'!$D$15+(EO260-'Hidden inputs'!$B$16)*'Hidden inputs'!$D$16,EO260&lt;='Hidden inputs'!$C$17,'Hidden inputs'!$C$15*'Hidden inputs'!$D$15+('Hidden inputs'!$C$16-'Hidden inputs'!$B$16)*'Hidden inputs'!$D$16+(EO260-'Hidden inputs'!$B$17)*'Hidden inputs'!$D$17,EO260&gt;'Hidden inputs'!$B$18,'Hidden inputs'!$C$15*'Hidden inputs'!$D$15+('Hidden inputs'!$C$16-'Hidden inputs'!$B$16)*'Hidden inputs'!$D$16+('Hidden inputs'!$C$17-'Hidden inputs'!$B$17)*'Hidden inputs'!$D$17+(EO260-'Hidden inputs'!$B$18)*'Hidden inputs'!$D$18))</f>
        <v/>
      </c>
      <c r="EQ260" s="10" t="str">
        <f t="shared" ca="1" si="9714"/>
        <v/>
      </c>
      <c r="ER260" s="5" t="str">
        <f t="shared" ca="1" si="9624"/>
        <v/>
      </c>
      <c r="ES260" s="5" t="str">
        <f t="shared" ca="1" si="9625"/>
        <v/>
      </c>
      <c r="ET260" s="5" t="str">
        <f ca="1">IF($B260="","",'Hidden inputs'!$D$11*EK260+'Hidden inputs'!$E$11*EL260)</f>
        <v/>
      </c>
      <c r="EU260" s="11" t="str">
        <f t="shared" ca="1" si="9534"/>
        <v/>
      </c>
      <c r="EV260" s="9" t="str">
        <f t="shared" ca="1" si="9626"/>
        <v/>
      </c>
      <c r="EW260" s="3" t="str">
        <f t="shared" ca="1" si="9627"/>
        <v/>
      </c>
      <c r="EX260" s="5" t="str" cm="1">
        <f t="array" aca="1" ref="EX260" ca="1">IF($B260="","",IF(EW260=0,0,IF(DD_Payment="",0,IF(EW260&lt;_xlfn.IFS(DD_Frequency="Monthly",1,DD_Frequency="Quarterly",IF(MONTH(EW$2)=1,1,IF(MONTH(EW$2)=4,1,IF(MONTH(EW$2)=7,1,IF(MONTH(EW$2)=10,1,0)))),DD_Frequency="Annually",IF(MONTH(EW$2)=1,1,0))*DD_Payment,EW260,_xlfn.IFS(DD_Frequency="Monthly",1,DD_Frequency="Quarterly",IF(MONTH(EW$2)=1,1,IF(MONTH(EW$2)=4,1,IF(MONTH(EW$2)=7,1,IF(MONTH(EW$2)=10,1,0)))),DD_Frequency="Annually",IF(MONTH(EW$2)=1,1,0))*DD_Payment))))</f>
        <v/>
      </c>
      <c r="EY260" s="3" t="str">
        <f t="shared" ref="EY260" ca="1" si="12649">IF($B260="","",IF(EW260&gt;EX260,(EW260-EX260/2)*(rate_A*(EY$1/365)),0))</f>
        <v/>
      </c>
      <c r="EZ260" s="3" t="str">
        <f t="shared" ca="1" si="9716"/>
        <v/>
      </c>
      <c r="FA260" s="3" t="str">
        <f t="shared" ref="FA260" ca="1" si="12650">IF($B260="","",EL260*(1+rate_A*EY$1/365))</f>
        <v/>
      </c>
      <c r="FB260" s="3" t="str">
        <f t="shared" ref="FB260" ca="1" si="12651">IF($B260="","",EM260*(1+rate_A*EY$1/365))</f>
        <v/>
      </c>
      <c r="FC260" s="3" t="str">
        <f t="shared" ref="FC260" ca="1" si="12652">IF($B260="","",EN260*(1+rate_joint*EY$1/365))</f>
        <v/>
      </c>
      <c r="FD260" s="5" t="str">
        <f t="shared" ca="1" si="9720"/>
        <v/>
      </c>
      <c r="FE260" s="5" t="str" cm="1">
        <f t="array" aca="1" ref="FE260" ca="1">IF(FD260="","",_xlfn.IFS(FD260&lt;='Hidden inputs'!$C$15,FD260*'Hidden inputs'!$D$15,FD260&lt;='Hidden inputs'!$C$16,'Hidden inputs'!$C$15*'Hidden inputs'!$D$15+(FD260-'Hidden inputs'!$B$16)*'Hidden inputs'!$D$16,FD260&lt;='Hidden inputs'!$C$17,'Hidden inputs'!$C$15*'Hidden inputs'!$D$15+('Hidden inputs'!$C$16-'Hidden inputs'!$B$16)*'Hidden inputs'!$D$16+(FD260-'Hidden inputs'!$B$17)*'Hidden inputs'!$D$17,FD260&gt;'Hidden inputs'!$B$18,'Hidden inputs'!$C$15*'Hidden inputs'!$D$15+('Hidden inputs'!$C$16-'Hidden inputs'!$B$16)*'Hidden inputs'!$D$16+('Hidden inputs'!$C$17-'Hidden inputs'!$B$17)*'Hidden inputs'!$D$17+(FD260-'Hidden inputs'!$B$18)*'Hidden inputs'!$D$18))</f>
        <v/>
      </c>
      <c r="FF260" s="10" t="str">
        <f t="shared" ca="1" si="9721"/>
        <v/>
      </c>
      <c r="FG260" s="5" t="str">
        <f t="shared" ca="1" si="9632"/>
        <v/>
      </c>
      <c r="FH260" s="5" t="str">
        <f t="shared" ca="1" si="9633"/>
        <v/>
      </c>
      <c r="FI260" s="5" t="str">
        <f ca="1">IF($B260="","",'Hidden inputs'!$D$11*EZ260+'Hidden inputs'!$E$11*FA260)</f>
        <v/>
      </c>
      <c r="FJ260" s="11" t="str">
        <f t="shared" ca="1" si="9539"/>
        <v/>
      </c>
      <c r="FK260" s="9" t="str">
        <f t="shared" ca="1" si="9634"/>
        <v/>
      </c>
      <c r="FL260" s="3" t="str">
        <f t="shared" ca="1" si="9635"/>
        <v/>
      </c>
      <c r="FM260" s="5" t="str" cm="1">
        <f t="array" aca="1" ref="FM260" ca="1">IF($B260="","",IF(FL260=0,0,IF(DD_Payment="",0,IF(FL260&lt;_xlfn.IFS(DD_Frequency="Monthly",1,DD_Frequency="Quarterly",IF(MONTH(FL$2)=1,1,IF(MONTH(FL$2)=4,1,IF(MONTH(FL$2)=7,1,IF(MONTH(FL$2)=10,1,0)))),DD_Frequency="Annually",IF(MONTH(FL$2)=1,1,0))*DD_Payment,FL260,_xlfn.IFS(DD_Frequency="Monthly",1,DD_Frequency="Quarterly",IF(MONTH(FL$2)=1,1,IF(MONTH(FL$2)=4,1,IF(MONTH(FL$2)=7,1,IF(MONTH(FL$2)=10,1,0)))),DD_Frequency="Annually",IF(MONTH(FL$2)=1,1,0))*DD_Payment))))</f>
        <v/>
      </c>
      <c r="FN260" s="3" t="str">
        <f t="shared" ref="FN260" ca="1" si="12653">IF($B260="","",IF(FL260&gt;FM260,(FL260-FM260/2)*(rate_A*(FN$1/365)),0))</f>
        <v/>
      </c>
      <c r="FO260" s="3" t="str">
        <f t="shared" ca="1" si="9723"/>
        <v/>
      </c>
      <c r="FP260" s="3" t="str">
        <f t="shared" ref="FP260" ca="1" si="12654">IF($B260="","",FA260*(1+rate_A*FN$1/365))</f>
        <v/>
      </c>
      <c r="FQ260" s="3" t="str">
        <f t="shared" ref="FQ260" ca="1" si="12655">IF($B260="","",FB260*(1+rate_A*FN$1/365))</f>
        <v/>
      </c>
      <c r="FR260" s="3" t="str">
        <f t="shared" ref="FR260" ca="1" si="12656">IF($B260="","",FC260*(1+rate_joint*FN$1/365))</f>
        <v/>
      </c>
      <c r="FS260" s="5" t="str">
        <f t="shared" ca="1" si="9727"/>
        <v/>
      </c>
      <c r="FT260" s="5" t="str" cm="1">
        <f t="array" aca="1" ref="FT260" ca="1">IF(FS260="","",_xlfn.IFS(FS260&lt;='Hidden inputs'!$C$15,FS260*'Hidden inputs'!$D$15,FS260&lt;='Hidden inputs'!$C$16,'Hidden inputs'!$C$15*'Hidden inputs'!$D$15+(FS260-'Hidden inputs'!$B$16)*'Hidden inputs'!$D$16,FS260&lt;='Hidden inputs'!$C$17,'Hidden inputs'!$C$15*'Hidden inputs'!$D$15+('Hidden inputs'!$C$16-'Hidden inputs'!$B$16)*'Hidden inputs'!$D$16+(FS260-'Hidden inputs'!$B$17)*'Hidden inputs'!$D$17,FS260&gt;'Hidden inputs'!$B$18,'Hidden inputs'!$C$15*'Hidden inputs'!$D$15+('Hidden inputs'!$C$16-'Hidden inputs'!$B$16)*'Hidden inputs'!$D$16+('Hidden inputs'!$C$17-'Hidden inputs'!$B$17)*'Hidden inputs'!$D$17+(FS260-'Hidden inputs'!$B$18)*'Hidden inputs'!$D$18))</f>
        <v/>
      </c>
      <c r="FU260" s="10" t="str">
        <f t="shared" ca="1" si="9728"/>
        <v/>
      </c>
      <c r="FV260" s="5" t="str">
        <f t="shared" ca="1" si="9640"/>
        <v/>
      </c>
      <c r="FW260" s="5" t="str">
        <f t="shared" ca="1" si="9641"/>
        <v/>
      </c>
      <c r="FX260" s="5" t="str">
        <f ca="1">IF($B260="","",'Hidden inputs'!$D$11*FO260+'Hidden inputs'!$E$11*FP260)</f>
        <v/>
      </c>
      <c r="FY260" s="11" t="str">
        <f t="shared" ca="1" si="9544"/>
        <v/>
      </c>
      <c r="FZ260" s="9" t="str">
        <f t="shared" ca="1" si="9642"/>
        <v/>
      </c>
      <c r="GA260" s="5" t="str">
        <f t="shared" ca="1" si="9643"/>
        <v/>
      </c>
      <c r="GB260" s="5" t="str">
        <f t="shared" ca="1" si="9644"/>
        <v/>
      </c>
      <c r="GC260" s="5" t="str">
        <f t="shared" ca="1" si="9545"/>
        <v/>
      </c>
      <c r="GD260" s="5" t="str">
        <f t="shared" ca="1" si="9546"/>
        <v/>
      </c>
    </row>
    <row r="261" spans="1:186" x14ac:dyDescent="0.35">
      <c r="A261" s="2"/>
      <c r="B261" s="6" t="str">
        <f t="shared" ca="1" si="9547"/>
        <v/>
      </c>
      <c r="C261" s="5" t="str">
        <f t="shared" ca="1" si="9645"/>
        <v/>
      </c>
      <c r="D261" s="5" t="str" cm="1">
        <f t="array" aca="1" ref="D261" ca="1">IF($B261="","",IF(C261=0,0,IF(DD_Payment="",0,IF(C261&lt;_xlfn.IFS(DD_Frequency="Monthly",1,DD_Frequency="Quarterly",IF(MONTH(C$2)=1,1,IF(MONTH(C$2)=4,1,IF(MONTH(C$2)=7,1,IF(MONTH(C$2)=10,1,0)))),DD_Frequency="Annually",IF(MONTH(C$2)=1,1,0))*DD_Payment,C261,_xlfn.IFS(DD_Frequency="Monthly",1,DD_Frequency="Quarterly",IF(MONTH(C$2)=1,1,IF(MONTH(C$2)=4,1,IF(MONTH(C$2)=7,1,IF(MONTH(C$2)=10,1,0)))),DD_Frequency="Annually",IF(MONTH(C$2)=1,1,0))*DD_Payment))))</f>
        <v/>
      </c>
      <c r="E261" s="5" t="str">
        <f t="shared" ref="E261" ca="1" si="12657">IF(B261="","",IF(C261&gt;D261,(C261-D261/2)*(rate_A*(E$1/365)),0))</f>
        <v/>
      </c>
      <c r="F261" s="5" t="str">
        <f t="shared" ca="1" si="9549"/>
        <v/>
      </c>
      <c r="G261" s="5" t="str">
        <f t="shared" ref="G261" ca="1" si="12658">IF(B261="","",G260*(1+rate_A*E$1/365))</f>
        <v/>
      </c>
      <c r="H261" s="5" t="str">
        <f t="shared" ref="H261" ca="1" si="12659">IF(B261="","",H260*(1+rate_A*E$1/365))</f>
        <v/>
      </c>
      <c r="I261" s="5" t="str">
        <f t="shared" ref="I261" ca="1" si="12660">IF(B261="","",I260*(1+rate_joint*E$1/365))</f>
        <v/>
      </c>
      <c r="J261" s="5" t="str">
        <f t="shared" ca="1" si="9650"/>
        <v/>
      </c>
      <c r="K261" s="5" t="str" cm="1">
        <f t="array" aca="1" ref="K261" ca="1">IF(J261="","",_xlfn.IFS(J261&lt;='Hidden inputs'!$C$15,J261*'Hidden inputs'!$D$15,J261&lt;='Hidden inputs'!$C$16,'Hidden inputs'!$C$15*'Hidden inputs'!$D$15+(J261-'Hidden inputs'!$B$16)*'Hidden inputs'!$D$16,J261&lt;='Hidden inputs'!$C$17,'Hidden inputs'!$C$15*'Hidden inputs'!$D$15+('Hidden inputs'!$C$16-'Hidden inputs'!$B$16)*'Hidden inputs'!$D$16+(J261-'Hidden inputs'!$B$17)*'Hidden inputs'!$D$17,J261&gt;'Hidden inputs'!$B$18,'Hidden inputs'!$C$15*'Hidden inputs'!$D$15+('Hidden inputs'!$C$16-'Hidden inputs'!$B$16)*'Hidden inputs'!$D$16+('Hidden inputs'!$C$17-'Hidden inputs'!$B$17)*'Hidden inputs'!$D$17+(J261-'Hidden inputs'!$B$18)*'Hidden inputs'!$D$18))</f>
        <v/>
      </c>
      <c r="L261" s="11" t="str">
        <f t="shared" ca="1" si="9651"/>
        <v/>
      </c>
      <c r="M261" s="5" t="str">
        <f t="shared" ca="1" si="9553"/>
        <v/>
      </c>
      <c r="N261" s="5" t="str">
        <f t="shared" ca="1" si="9554"/>
        <v/>
      </c>
      <c r="O261" s="5" t="str">
        <f ca="1">IF(B261="","",'Hidden inputs'!$D$11*F261+'Hidden inputs'!$E$11*G261)</f>
        <v/>
      </c>
      <c r="P261" s="11" t="str">
        <f t="shared" ref="P261:P324" ca="1" si="12661">IF($B261="","",$P$4)</f>
        <v/>
      </c>
      <c r="Q261" s="20" t="str">
        <f t="shared" ref="Q261:Q324" ca="1" si="12662">IF($B261="","",P261*F261)</f>
        <v/>
      </c>
      <c r="R261" s="3" t="str">
        <f t="shared" ca="1" si="9555"/>
        <v/>
      </c>
      <c r="S261" s="5" t="str" cm="1">
        <f t="array" aca="1" ref="S261" ca="1">IF($B261="","",IF(R261=0,0,IF(DD_Payment="",0,IF(R261&lt;_xlfn.IFS(DD_Frequency="Monthly",1,DD_Frequency="Quarterly",IF(MONTH(R$2)=1,1,IF(MONTH(R$2)=4,1,IF(MONTH(R$2)=7,1,IF(MONTH(R$2)=10,1,0)))),DD_Frequency="Annually",IF(MONTH(R$2)=1,1,0))*DD_Payment,R261,_xlfn.IFS(DD_Frequency="Monthly",1,DD_Frequency="Quarterly",IF(MONTH(R$2)=1,1,IF(MONTH(R$2)=4,1,IF(MONTH(R$2)=7,1,IF(MONTH(R$2)=10,1,0)))),DD_Frequency="Annually",IF(MONTH(R$2)=1,1,0))*DD_Payment))))</f>
        <v/>
      </c>
      <c r="T261" s="3" t="str">
        <f t="shared" ref="T261" ca="1" si="12663">IF(B261="","",IF(R261&gt;S261,(R261-S261/2)*(rate_A*((T$1+A261)/365)),0))</f>
        <v/>
      </c>
      <c r="U261" s="3" t="str">
        <f t="shared" ca="1" si="9557"/>
        <v/>
      </c>
      <c r="V261" s="3" t="str">
        <f t="shared" ref="V261" ca="1" si="12664">IF(B261="","",G261*(1+rate_A*(T$1+A261)/365))</f>
        <v/>
      </c>
      <c r="W261" s="3" t="str">
        <f t="shared" ref="W261" ca="1" si="12665">IF(B261="","",H261*(1+rate_A*(T$1+A261)/365))</f>
        <v/>
      </c>
      <c r="X261" s="3" t="str">
        <f t="shared" ref="X261" ca="1" si="12666">IF(B261="","",I261*(1+rate_joint*(T$1+A261)/365))</f>
        <v/>
      </c>
      <c r="Y261" s="5" t="str">
        <f t="shared" ca="1" si="9656"/>
        <v/>
      </c>
      <c r="Z261" s="5" t="str" cm="1">
        <f t="array" aca="1" ref="Z261" ca="1">IF(Y261="","",_xlfn.IFS(Y261&lt;='Hidden inputs'!$C$15,Y261*'Hidden inputs'!$D$15,Y261&lt;='Hidden inputs'!$C$16,'Hidden inputs'!$C$15*'Hidden inputs'!$D$15+(Y261-'Hidden inputs'!$B$16)*'Hidden inputs'!$D$16,Y261&lt;='Hidden inputs'!$C$17,'Hidden inputs'!$C$15*'Hidden inputs'!$D$15+('Hidden inputs'!$C$16-'Hidden inputs'!$B$16)*'Hidden inputs'!$D$16+(Y261-'Hidden inputs'!$B$17)*'Hidden inputs'!$D$17,Y261&gt;'Hidden inputs'!$B$18,'Hidden inputs'!$C$15*'Hidden inputs'!$D$15+('Hidden inputs'!$C$16-'Hidden inputs'!$B$16)*'Hidden inputs'!$D$16+('Hidden inputs'!$C$17-'Hidden inputs'!$B$17)*'Hidden inputs'!$D$17+(Y261-'Hidden inputs'!$B$18)*'Hidden inputs'!$D$18))</f>
        <v/>
      </c>
      <c r="AA261" s="10" t="str">
        <f t="shared" ca="1" si="9657"/>
        <v/>
      </c>
      <c r="AB261" s="5" t="str">
        <f t="shared" ca="1" si="9561"/>
        <v/>
      </c>
      <c r="AC261" s="5" t="str">
        <f t="shared" ca="1" si="9658"/>
        <v/>
      </c>
      <c r="AD261" s="5" t="str">
        <f ca="1">IF(B261="","",'Hidden inputs'!$D$11*U261+'Hidden inputs'!$E$11*V261)</f>
        <v/>
      </c>
      <c r="AE261" s="11" t="str">
        <f t="shared" ref="AE261:AE324" ca="1" si="12667">IF($B261="","",$P$4)</f>
        <v/>
      </c>
      <c r="AF261" s="9" t="str">
        <f t="shared" ca="1" si="9562"/>
        <v/>
      </c>
      <c r="AG261" s="3" t="str">
        <f t="shared" ca="1" si="9563"/>
        <v/>
      </c>
      <c r="AH261" s="5" t="str" cm="1">
        <f t="array" aca="1" ref="AH261" ca="1">IF($B261="","",IF(AG261=0,0,IF(DD_Payment="",0,IF(AG261&lt;_xlfn.IFS(DD_Frequency="Monthly",1,DD_Frequency="Quarterly",IF(MONTH(AG$2)=1,1,IF(MONTH(AG$2)=4,1,IF(MONTH(AG$2)=7,1,IF(MONTH(AG$2)=10,1,0)))),DD_Frequency="Annually",IF(MONTH(AG$2)=1,1,0))*DD_Payment,AG261,_xlfn.IFS(DD_Frequency="Monthly",1,DD_Frequency="Quarterly",IF(MONTH(AG$2)=1,1,IF(MONTH(AG$2)=4,1,IF(MONTH(AG$2)=7,1,IF(MONTH(AG$2)=10,1,0)))),DD_Frequency="Annually",IF(MONTH(AG$2)=1,1,0))*DD_Payment))))</f>
        <v/>
      </c>
      <c r="AI261" s="3" t="str">
        <f t="shared" ref="AI261" ca="1" si="12668">IF($B261="","",IF(AG261&gt;AH261,(AG261-AH261/2)*(rate_A*(AI$1/365)),0))</f>
        <v/>
      </c>
      <c r="AJ261" s="3" t="str">
        <f t="shared" ca="1" si="9660"/>
        <v/>
      </c>
      <c r="AK261" s="3" t="str">
        <f t="shared" ref="AK261" ca="1" si="12669">IF($B261="","",V261*(1+rate_A*AI$1/365))</f>
        <v/>
      </c>
      <c r="AL261" s="3" t="str">
        <f t="shared" ref="AL261" ca="1" si="12670">IF($B261="","",W261*(1+rate_A*AI$1/365))</f>
        <v/>
      </c>
      <c r="AM261" s="3" t="str">
        <f t="shared" ref="AM261" ca="1" si="12671">IF($B261="","",X261*(1+rate_joint*AI$1/365))</f>
        <v/>
      </c>
      <c r="AN261" s="5" t="str">
        <f t="shared" ca="1" si="9664"/>
        <v/>
      </c>
      <c r="AO261" s="5" t="str" cm="1">
        <f t="array" aca="1" ref="AO261" ca="1">IF(AN261="","",_xlfn.IFS(AN261&lt;='Hidden inputs'!$C$15,AN261*'Hidden inputs'!$D$15,AN261&lt;='Hidden inputs'!$C$16,'Hidden inputs'!$C$15*'Hidden inputs'!$D$15+(AN261-'Hidden inputs'!$B$16)*'Hidden inputs'!$D$16,AN261&lt;='Hidden inputs'!$C$17,'Hidden inputs'!$C$15*'Hidden inputs'!$D$15+('Hidden inputs'!$C$16-'Hidden inputs'!$B$16)*'Hidden inputs'!$D$16+(AN261-'Hidden inputs'!$B$17)*'Hidden inputs'!$D$17,AN261&gt;'Hidden inputs'!$B$18,'Hidden inputs'!$C$15*'Hidden inputs'!$D$15+('Hidden inputs'!$C$16-'Hidden inputs'!$B$16)*'Hidden inputs'!$D$16+('Hidden inputs'!$C$17-'Hidden inputs'!$B$17)*'Hidden inputs'!$D$17+(AN261-'Hidden inputs'!$B$18)*'Hidden inputs'!$D$18))</f>
        <v/>
      </c>
      <c r="AP261" s="10" t="str">
        <f t="shared" ca="1" si="9665"/>
        <v/>
      </c>
      <c r="AQ261" s="5" t="str">
        <f t="shared" ca="1" si="9568"/>
        <v/>
      </c>
      <c r="AR261" s="5" t="str">
        <f t="shared" ca="1" si="9569"/>
        <v/>
      </c>
      <c r="AS261" s="5" t="str">
        <f ca="1">IF($B261="","",'Hidden inputs'!$D$11*AJ261+'Hidden inputs'!$E$11*AK261)</f>
        <v/>
      </c>
      <c r="AT261" s="11" t="str">
        <f t="shared" ref="AT261:AT324" ca="1" si="12672">IF($B261="","",$P$4)</f>
        <v/>
      </c>
      <c r="AU261" s="9" t="str">
        <f t="shared" ca="1" si="9570"/>
        <v/>
      </c>
      <c r="AV261" s="3" t="str">
        <f t="shared" ca="1" si="9571"/>
        <v/>
      </c>
      <c r="AW261" s="5" t="str" cm="1">
        <f t="array" aca="1" ref="AW261" ca="1">IF($B261="","",IF(AV261=0,0,IF(DD_Payment="",0,IF(AV261&lt;_xlfn.IFS(DD_Frequency="Monthly",1,DD_Frequency="Quarterly",IF(MONTH(AV$2)=1,1,IF(MONTH(AV$2)=4,1,IF(MONTH(AV$2)=7,1,IF(MONTH(AV$2)=10,1,0)))),DD_Frequency="Annually",IF(MONTH(AV$2)=1,1,0))*DD_Payment,AV261,_xlfn.IFS(DD_Frequency="Monthly",1,DD_Frequency="Quarterly",IF(MONTH(AV$2)=1,1,IF(MONTH(AV$2)=4,1,IF(MONTH(AV$2)=7,1,IF(MONTH(AV$2)=10,1,0)))),DD_Frequency="Annually",IF(MONTH(AV$2)=1,1,0))*DD_Payment))))</f>
        <v/>
      </c>
      <c r="AX261" s="3" t="str">
        <f t="shared" ref="AX261" ca="1" si="12673">IF($B261="","",IF(AV261&gt;AW261,(AV261-AW261/2)*(rate_A*(AX$1/365)),0))</f>
        <v/>
      </c>
      <c r="AY261" s="3" t="str">
        <f t="shared" ca="1" si="9667"/>
        <v/>
      </c>
      <c r="AZ261" s="3" t="str">
        <f t="shared" ref="AZ261" ca="1" si="12674">IF($B261="","",AK261*(1+rate_A*AX$1/365))</f>
        <v/>
      </c>
      <c r="BA261" s="3" t="str">
        <f t="shared" ref="BA261" ca="1" si="12675">IF($B261="","",AL261*(1+rate_A*AX$1/365))</f>
        <v/>
      </c>
      <c r="BB261" s="3" t="str">
        <f t="shared" ref="BB261" ca="1" si="12676">IF($B261="","",AM261*(1+rate_joint*AX$1/365))</f>
        <v/>
      </c>
      <c r="BC261" s="5" t="str">
        <f t="shared" ca="1" si="9671"/>
        <v/>
      </c>
      <c r="BD261" s="5" t="str" cm="1">
        <f t="array" aca="1" ref="BD261" ca="1">IF(BC261="","",_xlfn.IFS(BC261&lt;='Hidden inputs'!$C$15,BC261*'Hidden inputs'!$D$15,BC261&lt;='Hidden inputs'!$C$16,'Hidden inputs'!$C$15*'Hidden inputs'!$D$15+(BC261-'Hidden inputs'!$B$16)*'Hidden inputs'!$D$16,BC261&lt;='Hidden inputs'!$C$17,'Hidden inputs'!$C$15*'Hidden inputs'!$D$15+('Hidden inputs'!$C$16-'Hidden inputs'!$B$16)*'Hidden inputs'!$D$16+(BC261-'Hidden inputs'!$B$17)*'Hidden inputs'!$D$17,BC261&gt;'Hidden inputs'!$B$18,'Hidden inputs'!$C$15*'Hidden inputs'!$D$15+('Hidden inputs'!$C$16-'Hidden inputs'!$B$16)*'Hidden inputs'!$D$16+('Hidden inputs'!$C$17-'Hidden inputs'!$B$17)*'Hidden inputs'!$D$17+(BC261-'Hidden inputs'!$B$18)*'Hidden inputs'!$D$18))</f>
        <v/>
      </c>
      <c r="BE261" s="10" t="str">
        <f t="shared" ca="1" si="9672"/>
        <v/>
      </c>
      <c r="BF261" s="5" t="str">
        <f t="shared" ca="1" si="9576"/>
        <v/>
      </c>
      <c r="BG261" s="5" t="str">
        <f t="shared" ca="1" si="9577"/>
        <v/>
      </c>
      <c r="BH261" s="5" t="str">
        <f ca="1">IF($B261="","",'Hidden inputs'!$D$11*AY261+'Hidden inputs'!$E$11*AZ261)</f>
        <v/>
      </c>
      <c r="BI261" s="11" t="str">
        <f t="shared" ref="BI261:BI324" ca="1" si="12677">IF($B261="","",$P$4)</f>
        <v/>
      </c>
      <c r="BJ261" s="9" t="str">
        <f t="shared" ca="1" si="9578"/>
        <v/>
      </c>
      <c r="BK261" s="3" t="str">
        <f t="shared" ca="1" si="9579"/>
        <v/>
      </c>
      <c r="BL261" s="5" t="str" cm="1">
        <f t="array" aca="1" ref="BL261" ca="1">IF($B261="","",IF(BK261=0,0,IF(DD_Payment="",0,IF(BK261&lt;_xlfn.IFS(DD_Frequency="Monthly",1,DD_Frequency="Quarterly",IF(MONTH(BK$2)=1,1,IF(MONTH(BK$2)=4,1,IF(MONTH(BK$2)=7,1,IF(MONTH(BK$2)=10,1,0)))),DD_Frequency="Annually",IF(MONTH(BK$2)=1,1,0))*DD_Payment,BK261,_xlfn.IFS(DD_Frequency="Monthly",1,DD_Frequency="Quarterly",IF(MONTH(BK$2)=1,1,IF(MONTH(BK$2)=4,1,IF(MONTH(BK$2)=7,1,IF(MONTH(BK$2)=10,1,0)))),DD_Frequency="Annually",IF(MONTH(BK$2)=1,1,0))*DD_Payment))))</f>
        <v/>
      </c>
      <c r="BM261" s="3" t="str">
        <f t="shared" ref="BM261" ca="1" si="12678">IF($B261="","",IF(BK261&gt;BL261,(BK261-BL261/2)*(rate_A*(BM$1/365)),0))</f>
        <v/>
      </c>
      <c r="BN261" s="3" t="str">
        <f t="shared" ca="1" si="9674"/>
        <v/>
      </c>
      <c r="BO261" s="3" t="str">
        <f t="shared" ref="BO261" ca="1" si="12679">IF($B261="","",AZ261*(1+rate_A*BM$1/365))</f>
        <v/>
      </c>
      <c r="BP261" s="3" t="str">
        <f t="shared" ref="BP261" ca="1" si="12680">IF($B261="","",BA261*(1+rate_A*BM$1/365))</f>
        <v/>
      </c>
      <c r="BQ261" s="3" t="str">
        <f t="shared" ref="BQ261" ca="1" si="12681">IF($B261="","",BB261*(1+rate_joint*BM$1/365))</f>
        <v/>
      </c>
      <c r="BR261" s="5" t="str">
        <f t="shared" ca="1" si="9678"/>
        <v/>
      </c>
      <c r="BS261" s="5" t="str" cm="1">
        <f t="array" aca="1" ref="BS261" ca="1">IF(BR261="","",_xlfn.IFS(BR261&lt;='Hidden inputs'!$C$15,BR261*'Hidden inputs'!$D$15,BR261&lt;='Hidden inputs'!$C$16,'Hidden inputs'!$C$15*'Hidden inputs'!$D$15+(BR261-'Hidden inputs'!$B$16)*'Hidden inputs'!$D$16,BR261&lt;='Hidden inputs'!$C$17,'Hidden inputs'!$C$15*'Hidden inputs'!$D$15+('Hidden inputs'!$C$16-'Hidden inputs'!$B$16)*'Hidden inputs'!$D$16+(BR261-'Hidden inputs'!$B$17)*'Hidden inputs'!$D$17,BR261&gt;'Hidden inputs'!$B$18,'Hidden inputs'!$C$15*'Hidden inputs'!$D$15+('Hidden inputs'!$C$16-'Hidden inputs'!$B$16)*'Hidden inputs'!$D$16+('Hidden inputs'!$C$17-'Hidden inputs'!$B$17)*'Hidden inputs'!$D$17+(BR261-'Hidden inputs'!$B$18)*'Hidden inputs'!$D$18))</f>
        <v/>
      </c>
      <c r="BT261" s="10" t="str">
        <f t="shared" ca="1" si="9679"/>
        <v/>
      </c>
      <c r="BU261" s="5" t="str">
        <f t="shared" ca="1" si="9584"/>
        <v/>
      </c>
      <c r="BV261" s="5" t="str">
        <f t="shared" ca="1" si="9585"/>
        <v/>
      </c>
      <c r="BW261" s="5" t="str">
        <f ca="1">IF($B261="","",'Hidden inputs'!$D$11*BN261+'Hidden inputs'!$E$11*BO261)</f>
        <v/>
      </c>
      <c r="BX261" s="11" t="str">
        <f t="shared" ref="BX261:BX324" ca="1" si="12682">IF($B261="","",$P$4)</f>
        <v/>
      </c>
      <c r="BY261" s="9" t="str">
        <f t="shared" ca="1" si="9586"/>
        <v/>
      </c>
      <c r="BZ261" s="3" t="str">
        <f t="shared" ca="1" si="9587"/>
        <v/>
      </c>
      <c r="CA261" s="5" t="str" cm="1">
        <f t="array" aca="1" ref="CA261" ca="1">IF($B261="","",IF(BZ261=0,0,IF(DD_Payment="",0,IF(BZ261&lt;_xlfn.IFS(DD_Frequency="Monthly",1,DD_Frequency="Quarterly",IF(MONTH(BZ$2)=1,1,IF(MONTH(BZ$2)=4,1,IF(MONTH(BZ$2)=7,1,IF(MONTH(BZ$2)=10,1,0)))),DD_Frequency="Annually",IF(MONTH(BZ$2)=1,1,0))*DD_Payment,BZ261,_xlfn.IFS(DD_Frequency="Monthly",1,DD_Frequency="Quarterly",IF(MONTH(BZ$2)=1,1,IF(MONTH(BZ$2)=4,1,IF(MONTH(BZ$2)=7,1,IF(MONTH(BZ$2)=10,1,0)))),DD_Frequency="Annually",IF(MONTH(BZ$2)=1,1,0))*DD_Payment))))</f>
        <v/>
      </c>
      <c r="CB261" s="3" t="str">
        <f t="shared" ref="CB261" ca="1" si="12683">IF($B261="","",IF(BZ261&gt;CA261,(BZ261-CA261/2)*(rate_A*(CB$1/365)),0))</f>
        <v/>
      </c>
      <c r="CC261" s="3" t="str">
        <f t="shared" ca="1" si="9681"/>
        <v/>
      </c>
      <c r="CD261" s="3" t="str">
        <f t="shared" ref="CD261" ca="1" si="12684">IF($B261="","",BO261*(1+rate_A*CB$1/365))</f>
        <v/>
      </c>
      <c r="CE261" s="3" t="str">
        <f t="shared" ref="CE261" ca="1" si="12685">IF($B261="","",BP261*(1+rate_A*CB$1/365))</f>
        <v/>
      </c>
      <c r="CF261" s="3" t="str">
        <f t="shared" ref="CF261" ca="1" si="12686">IF($B261="","",BQ261*(1+rate_joint*CB$1/365))</f>
        <v/>
      </c>
      <c r="CG261" s="5" t="str">
        <f t="shared" ca="1" si="9685"/>
        <v/>
      </c>
      <c r="CH261" s="5" t="str" cm="1">
        <f t="array" aca="1" ref="CH261" ca="1">IF(CG261="","",_xlfn.IFS(CG261&lt;='Hidden inputs'!$C$15,CG261*'Hidden inputs'!$D$15,CG261&lt;='Hidden inputs'!$C$16,'Hidden inputs'!$C$15*'Hidden inputs'!$D$15+(CG261-'Hidden inputs'!$B$16)*'Hidden inputs'!$D$16,CG261&lt;='Hidden inputs'!$C$17,'Hidden inputs'!$C$15*'Hidden inputs'!$D$15+('Hidden inputs'!$C$16-'Hidden inputs'!$B$16)*'Hidden inputs'!$D$16+(CG261-'Hidden inputs'!$B$17)*'Hidden inputs'!$D$17,CG261&gt;'Hidden inputs'!$B$18,'Hidden inputs'!$C$15*'Hidden inputs'!$D$15+('Hidden inputs'!$C$16-'Hidden inputs'!$B$16)*'Hidden inputs'!$D$16+('Hidden inputs'!$C$17-'Hidden inputs'!$B$17)*'Hidden inputs'!$D$17+(CG261-'Hidden inputs'!$B$18)*'Hidden inputs'!$D$18))</f>
        <v/>
      </c>
      <c r="CI261" s="10" t="str">
        <f t="shared" ca="1" si="9686"/>
        <v/>
      </c>
      <c r="CJ261" s="5" t="str">
        <f t="shared" ca="1" si="9592"/>
        <v/>
      </c>
      <c r="CK261" s="5" t="str">
        <f t="shared" ca="1" si="9593"/>
        <v/>
      </c>
      <c r="CL261" s="5" t="str">
        <f ca="1">IF($B261="","",'Hidden inputs'!$D$11*CC261+'Hidden inputs'!$E$11*CD261)</f>
        <v/>
      </c>
      <c r="CM261" s="11" t="str">
        <f t="shared" ref="CM261:CM324" ca="1" si="12687">IF($B261="","",$P$4)</f>
        <v/>
      </c>
      <c r="CN261" s="9" t="str">
        <f t="shared" ca="1" si="9594"/>
        <v/>
      </c>
      <c r="CO261" s="3" t="str">
        <f t="shared" ca="1" si="9595"/>
        <v/>
      </c>
      <c r="CP261" s="5" t="str" cm="1">
        <f t="array" aca="1" ref="CP261" ca="1">IF($B261="","",IF(CO261=0,0,IF(DD_Payment="",0,IF(CO261&lt;_xlfn.IFS(DD_Frequency="Monthly",1,DD_Frequency="Quarterly",IF(MONTH(CO$2)=1,1,IF(MONTH(CO$2)=4,1,IF(MONTH(CO$2)=7,1,IF(MONTH(CO$2)=10,1,0)))),DD_Frequency="Annually",IF(MONTH(CO$2)=1,1,0))*DD_Payment,CO261,_xlfn.IFS(DD_Frequency="Monthly",1,DD_Frequency="Quarterly",IF(MONTH(CO$2)=1,1,IF(MONTH(CO$2)=4,1,IF(MONTH(CO$2)=7,1,IF(MONTH(CO$2)=10,1,0)))),DD_Frequency="Annually",IF(MONTH(CO$2)=1,1,0))*DD_Payment))))</f>
        <v/>
      </c>
      <c r="CQ261" s="3" t="str">
        <f t="shared" ref="CQ261" ca="1" si="12688">IF($B261="","",IF(CO261&gt;CP261,(CO261-CP261/2)*(rate_A*(CQ$1/365)),0))</f>
        <v/>
      </c>
      <c r="CR261" s="3" t="str">
        <f t="shared" ca="1" si="9688"/>
        <v/>
      </c>
      <c r="CS261" s="3" t="str">
        <f t="shared" ref="CS261" ca="1" si="12689">IF($B261="","",CD261*(1+rate_A*CQ$1/365))</f>
        <v/>
      </c>
      <c r="CT261" s="3" t="str">
        <f t="shared" ref="CT261" ca="1" si="12690">IF($B261="","",CE261*(1+rate_A*CQ$1/365))</f>
        <v/>
      </c>
      <c r="CU261" s="3" t="str">
        <f t="shared" ref="CU261" ca="1" si="12691">IF($B261="","",CF261*(1+rate_joint*CQ$1/365))</f>
        <v/>
      </c>
      <c r="CV261" s="5" t="str">
        <f t="shared" ca="1" si="9692"/>
        <v/>
      </c>
      <c r="CW261" s="5" t="str" cm="1">
        <f t="array" aca="1" ref="CW261" ca="1">IF(CV261="","",_xlfn.IFS(CV261&lt;='Hidden inputs'!$C$15,CV261*'Hidden inputs'!$D$15,CV261&lt;='Hidden inputs'!$C$16,'Hidden inputs'!$C$15*'Hidden inputs'!$D$15+(CV261-'Hidden inputs'!$B$16)*'Hidden inputs'!$D$16,CV261&lt;='Hidden inputs'!$C$17,'Hidden inputs'!$C$15*'Hidden inputs'!$D$15+('Hidden inputs'!$C$16-'Hidden inputs'!$B$16)*'Hidden inputs'!$D$16+(CV261-'Hidden inputs'!$B$17)*'Hidden inputs'!$D$17,CV261&gt;'Hidden inputs'!$B$18,'Hidden inputs'!$C$15*'Hidden inputs'!$D$15+('Hidden inputs'!$C$16-'Hidden inputs'!$B$16)*'Hidden inputs'!$D$16+('Hidden inputs'!$C$17-'Hidden inputs'!$B$17)*'Hidden inputs'!$D$17+(CV261-'Hidden inputs'!$B$18)*'Hidden inputs'!$D$18))</f>
        <v/>
      </c>
      <c r="CX261" s="10" t="str">
        <f t="shared" ca="1" si="9693"/>
        <v/>
      </c>
      <c r="CY261" s="5" t="str">
        <f t="shared" ca="1" si="9600"/>
        <v/>
      </c>
      <c r="CZ261" s="5" t="str">
        <f t="shared" ca="1" si="9601"/>
        <v/>
      </c>
      <c r="DA261" s="5" t="str">
        <f ca="1">IF($B261="","",'Hidden inputs'!$D$11*CR261+'Hidden inputs'!$E$11*CS261)</f>
        <v/>
      </c>
      <c r="DB261" s="11" t="str">
        <f t="shared" ref="DB261:DB324" ca="1" si="12692">IF($B261="","",$P$4)</f>
        <v/>
      </c>
      <c r="DC261" s="9" t="str">
        <f t="shared" ca="1" si="9602"/>
        <v/>
      </c>
      <c r="DD261" s="3" t="str">
        <f t="shared" ca="1" si="9603"/>
        <v/>
      </c>
      <c r="DE261" s="5" t="str" cm="1">
        <f t="array" aca="1" ref="DE261" ca="1">IF($B261="","",IF(DD261=0,0,IF(DD_Payment="",0,IF(DD261&lt;_xlfn.IFS(DD_Frequency="Monthly",1,DD_Frequency="Quarterly",IF(MONTH(DD$2)=1,1,IF(MONTH(DD$2)=4,1,IF(MONTH(DD$2)=7,1,IF(MONTH(DD$2)=10,1,0)))),DD_Frequency="Annually",IF(MONTH(DD$2)=1,1,0))*DD_Payment,DD261,_xlfn.IFS(DD_Frequency="Monthly",1,DD_Frequency="Quarterly",IF(MONTH(DD$2)=1,1,IF(MONTH(DD$2)=4,1,IF(MONTH(DD$2)=7,1,IF(MONTH(DD$2)=10,1,0)))),DD_Frequency="Annually",IF(MONTH(DD$2)=1,1,0))*DD_Payment))))</f>
        <v/>
      </c>
      <c r="DF261" s="3" t="str">
        <f t="shared" ref="DF261" ca="1" si="12693">IF($B261="","",IF(DD261&gt;DE261,(DD261-DE261/2)*(rate_A*(DF$1/365)),0))</f>
        <v/>
      </c>
      <c r="DG261" s="3" t="str">
        <f t="shared" ca="1" si="9695"/>
        <v/>
      </c>
      <c r="DH261" s="3" t="str">
        <f t="shared" ref="DH261" ca="1" si="12694">IF($B261="","",CS261*(1+rate_A*DF$1/365))</f>
        <v/>
      </c>
      <c r="DI261" s="3" t="str">
        <f t="shared" ref="DI261" ca="1" si="12695">IF($B261="","",CT261*(1+rate_A*DF$1/365))</f>
        <v/>
      </c>
      <c r="DJ261" s="3" t="str">
        <f t="shared" ref="DJ261" ca="1" si="12696">IF($B261="","",CU261*(1+rate_joint*DF$1/365))</f>
        <v/>
      </c>
      <c r="DK261" s="5" t="str">
        <f t="shared" ca="1" si="9699"/>
        <v/>
      </c>
      <c r="DL261" s="5" t="str" cm="1">
        <f t="array" aca="1" ref="DL261" ca="1">IF(DK261="","",_xlfn.IFS(DK261&lt;='Hidden inputs'!$C$15,DK261*'Hidden inputs'!$D$15,DK261&lt;='Hidden inputs'!$C$16,'Hidden inputs'!$C$15*'Hidden inputs'!$D$15+(DK261-'Hidden inputs'!$B$16)*'Hidden inputs'!$D$16,DK261&lt;='Hidden inputs'!$C$17,'Hidden inputs'!$C$15*'Hidden inputs'!$D$15+('Hidden inputs'!$C$16-'Hidden inputs'!$B$16)*'Hidden inputs'!$D$16+(DK261-'Hidden inputs'!$B$17)*'Hidden inputs'!$D$17,DK261&gt;'Hidden inputs'!$B$18,'Hidden inputs'!$C$15*'Hidden inputs'!$D$15+('Hidden inputs'!$C$16-'Hidden inputs'!$B$16)*'Hidden inputs'!$D$16+('Hidden inputs'!$C$17-'Hidden inputs'!$B$17)*'Hidden inputs'!$D$17+(DK261-'Hidden inputs'!$B$18)*'Hidden inputs'!$D$18))</f>
        <v/>
      </c>
      <c r="DM261" s="10" t="str">
        <f t="shared" ca="1" si="9700"/>
        <v/>
      </c>
      <c r="DN261" s="5" t="str">
        <f t="shared" ca="1" si="9608"/>
        <v/>
      </c>
      <c r="DO261" s="5" t="str">
        <f t="shared" ca="1" si="9609"/>
        <v/>
      </c>
      <c r="DP261" s="5" t="str">
        <f ca="1">IF($B261="","",'Hidden inputs'!$D$11*DG261+'Hidden inputs'!$E$11*DH261)</f>
        <v/>
      </c>
      <c r="DQ261" s="11" t="str">
        <f t="shared" ref="DQ261:DQ324" ca="1" si="12697">IF($B261="","",$P$4)</f>
        <v/>
      </c>
      <c r="DR261" s="9" t="str">
        <f t="shared" ca="1" si="9610"/>
        <v/>
      </c>
      <c r="DS261" s="3" t="str">
        <f t="shared" ca="1" si="9611"/>
        <v/>
      </c>
      <c r="DT261" s="5" t="str" cm="1">
        <f t="array" aca="1" ref="DT261" ca="1">IF($B261="","",IF(DS261=0,0,IF(DD_Payment="",0,IF(DS261&lt;_xlfn.IFS(DD_Frequency="Monthly",1,DD_Frequency="Quarterly",IF(MONTH(DS$2)=1,1,IF(MONTH(DS$2)=4,1,IF(MONTH(DS$2)=7,1,IF(MONTH(DS$2)=10,1,0)))),DD_Frequency="Annually",IF(MONTH(DS$2)=1,1,0))*DD_Payment,DS261,_xlfn.IFS(DD_Frequency="Monthly",1,DD_Frequency="Quarterly",IF(MONTH(DS$2)=1,1,IF(MONTH(DS$2)=4,1,IF(MONTH(DS$2)=7,1,IF(MONTH(DS$2)=10,1,0)))),DD_Frequency="Annually",IF(MONTH(DS$2)=1,1,0))*DD_Payment))))</f>
        <v/>
      </c>
      <c r="DU261" s="3" t="str">
        <f t="shared" ref="DU261" ca="1" si="12698">IF($B261="","",IF(DS261&gt;DT261,(DS261-DT261/2)*(rate_A*(DU$1/365)),0))</f>
        <v/>
      </c>
      <c r="DV261" s="3" t="str">
        <f t="shared" ca="1" si="9702"/>
        <v/>
      </c>
      <c r="DW261" s="3" t="str">
        <f t="shared" ref="DW261" ca="1" si="12699">IF($B261="","",DH261*(1+rate_A*DU$1/365))</f>
        <v/>
      </c>
      <c r="DX261" s="3" t="str">
        <f t="shared" ref="DX261" ca="1" si="12700">IF($B261="","",DI261*(1+rate_A*DU$1/365))</f>
        <v/>
      </c>
      <c r="DY261" s="3" t="str">
        <f t="shared" ref="DY261" ca="1" si="12701">IF($B261="","",DJ261*(1+rate_joint*DU$1/365))</f>
        <v/>
      </c>
      <c r="DZ261" s="5" t="str">
        <f t="shared" ca="1" si="9706"/>
        <v/>
      </c>
      <c r="EA261" s="5" t="str" cm="1">
        <f t="array" aca="1" ref="EA261" ca="1">IF(DZ261="","",_xlfn.IFS(DZ261&lt;='Hidden inputs'!$C$15,DZ261*'Hidden inputs'!$D$15,DZ261&lt;='Hidden inputs'!$C$16,'Hidden inputs'!$C$15*'Hidden inputs'!$D$15+(DZ261-'Hidden inputs'!$B$16)*'Hidden inputs'!$D$16,DZ261&lt;='Hidden inputs'!$C$17,'Hidden inputs'!$C$15*'Hidden inputs'!$D$15+('Hidden inputs'!$C$16-'Hidden inputs'!$B$16)*'Hidden inputs'!$D$16+(DZ261-'Hidden inputs'!$B$17)*'Hidden inputs'!$D$17,DZ261&gt;'Hidden inputs'!$B$18,'Hidden inputs'!$C$15*'Hidden inputs'!$D$15+('Hidden inputs'!$C$16-'Hidden inputs'!$B$16)*'Hidden inputs'!$D$16+('Hidden inputs'!$C$17-'Hidden inputs'!$B$17)*'Hidden inputs'!$D$17+(DZ261-'Hidden inputs'!$B$18)*'Hidden inputs'!$D$18))</f>
        <v/>
      </c>
      <c r="EB261" s="10" t="str">
        <f t="shared" ca="1" si="9707"/>
        <v/>
      </c>
      <c r="EC261" s="5" t="str">
        <f t="shared" ca="1" si="9616"/>
        <v/>
      </c>
      <c r="ED261" s="5" t="str">
        <f t="shared" ca="1" si="9617"/>
        <v/>
      </c>
      <c r="EE261" s="5" t="str">
        <f ca="1">IF($B261="","",'Hidden inputs'!$D$11*DV261+'Hidden inputs'!$E$11*DW261)</f>
        <v/>
      </c>
      <c r="EF261" s="11" t="str">
        <f t="shared" ref="EF261:EF324" ca="1" si="12702">IF($B261="","",$P$4)</f>
        <v/>
      </c>
      <c r="EG261" s="9" t="str">
        <f t="shared" ca="1" si="9618"/>
        <v/>
      </c>
      <c r="EH261" s="3" t="str">
        <f t="shared" ca="1" si="9619"/>
        <v/>
      </c>
      <c r="EI261" s="5" t="str" cm="1">
        <f t="array" aca="1" ref="EI261" ca="1">IF($B261="","",IF(EH261=0,0,IF(DD_Payment="",0,IF(EH261&lt;_xlfn.IFS(DD_Frequency="Monthly",1,DD_Frequency="Quarterly",IF(MONTH(EH$2)=1,1,IF(MONTH(EH$2)=4,1,IF(MONTH(EH$2)=7,1,IF(MONTH(EH$2)=10,1,0)))),DD_Frequency="Annually",IF(MONTH(EH$2)=1,1,0))*DD_Payment,EH261,_xlfn.IFS(DD_Frequency="Monthly",1,DD_Frequency="Quarterly",IF(MONTH(EH$2)=1,1,IF(MONTH(EH$2)=4,1,IF(MONTH(EH$2)=7,1,IF(MONTH(EH$2)=10,1,0)))),DD_Frequency="Annually",IF(MONTH(EH$2)=1,1,0))*DD_Payment))))</f>
        <v/>
      </c>
      <c r="EJ261" s="3" t="str">
        <f t="shared" ref="EJ261" ca="1" si="12703">IF($B261="","",IF(EH261&gt;EI261,(EH261-EI261/2)*(rate_A*(EJ$1/365)),0))</f>
        <v/>
      </c>
      <c r="EK261" s="3" t="str">
        <f t="shared" ca="1" si="9709"/>
        <v/>
      </c>
      <c r="EL261" s="3" t="str">
        <f t="shared" ref="EL261" ca="1" si="12704">IF($B261="","",DW261*(1+rate_A*EJ$1/365))</f>
        <v/>
      </c>
      <c r="EM261" s="3" t="str">
        <f t="shared" ref="EM261" ca="1" si="12705">IF($B261="","",DX261*(1+rate_A*EJ$1/365))</f>
        <v/>
      </c>
      <c r="EN261" s="3" t="str">
        <f t="shared" ref="EN261" ca="1" si="12706">IF($B261="","",DY261*(1+rate_joint*EJ$1/365))</f>
        <v/>
      </c>
      <c r="EO261" s="5" t="str">
        <f t="shared" ca="1" si="9713"/>
        <v/>
      </c>
      <c r="EP261" s="5" t="str" cm="1">
        <f t="array" aca="1" ref="EP261" ca="1">IF(EO261="","",_xlfn.IFS(EO261&lt;='Hidden inputs'!$C$15,EO261*'Hidden inputs'!$D$15,EO261&lt;='Hidden inputs'!$C$16,'Hidden inputs'!$C$15*'Hidden inputs'!$D$15+(EO261-'Hidden inputs'!$B$16)*'Hidden inputs'!$D$16,EO261&lt;='Hidden inputs'!$C$17,'Hidden inputs'!$C$15*'Hidden inputs'!$D$15+('Hidden inputs'!$C$16-'Hidden inputs'!$B$16)*'Hidden inputs'!$D$16+(EO261-'Hidden inputs'!$B$17)*'Hidden inputs'!$D$17,EO261&gt;'Hidden inputs'!$B$18,'Hidden inputs'!$C$15*'Hidden inputs'!$D$15+('Hidden inputs'!$C$16-'Hidden inputs'!$B$16)*'Hidden inputs'!$D$16+('Hidden inputs'!$C$17-'Hidden inputs'!$B$17)*'Hidden inputs'!$D$17+(EO261-'Hidden inputs'!$B$18)*'Hidden inputs'!$D$18))</f>
        <v/>
      </c>
      <c r="EQ261" s="10" t="str">
        <f t="shared" ca="1" si="9714"/>
        <v/>
      </c>
      <c r="ER261" s="5" t="str">
        <f t="shared" ca="1" si="9624"/>
        <v/>
      </c>
      <c r="ES261" s="5" t="str">
        <f t="shared" ca="1" si="9625"/>
        <v/>
      </c>
      <c r="ET261" s="5" t="str">
        <f ca="1">IF($B261="","",'Hidden inputs'!$D$11*EK261+'Hidden inputs'!$E$11*EL261)</f>
        <v/>
      </c>
      <c r="EU261" s="11" t="str">
        <f t="shared" ref="EU261:EU324" ca="1" si="12707">IF($B261="","",$P$4)</f>
        <v/>
      </c>
      <c r="EV261" s="9" t="str">
        <f t="shared" ca="1" si="9626"/>
        <v/>
      </c>
      <c r="EW261" s="3" t="str">
        <f t="shared" ca="1" si="9627"/>
        <v/>
      </c>
      <c r="EX261" s="5" t="str" cm="1">
        <f t="array" aca="1" ref="EX261" ca="1">IF($B261="","",IF(EW261=0,0,IF(DD_Payment="",0,IF(EW261&lt;_xlfn.IFS(DD_Frequency="Monthly",1,DD_Frequency="Quarterly",IF(MONTH(EW$2)=1,1,IF(MONTH(EW$2)=4,1,IF(MONTH(EW$2)=7,1,IF(MONTH(EW$2)=10,1,0)))),DD_Frequency="Annually",IF(MONTH(EW$2)=1,1,0))*DD_Payment,EW261,_xlfn.IFS(DD_Frequency="Monthly",1,DD_Frequency="Quarterly",IF(MONTH(EW$2)=1,1,IF(MONTH(EW$2)=4,1,IF(MONTH(EW$2)=7,1,IF(MONTH(EW$2)=10,1,0)))),DD_Frequency="Annually",IF(MONTH(EW$2)=1,1,0))*DD_Payment))))</f>
        <v/>
      </c>
      <c r="EY261" s="3" t="str">
        <f t="shared" ref="EY261" ca="1" si="12708">IF($B261="","",IF(EW261&gt;EX261,(EW261-EX261/2)*(rate_A*(EY$1/365)),0))</f>
        <v/>
      </c>
      <c r="EZ261" s="3" t="str">
        <f t="shared" ca="1" si="9716"/>
        <v/>
      </c>
      <c r="FA261" s="3" t="str">
        <f t="shared" ref="FA261" ca="1" si="12709">IF($B261="","",EL261*(1+rate_A*EY$1/365))</f>
        <v/>
      </c>
      <c r="FB261" s="3" t="str">
        <f t="shared" ref="FB261" ca="1" si="12710">IF($B261="","",EM261*(1+rate_A*EY$1/365))</f>
        <v/>
      </c>
      <c r="FC261" s="3" t="str">
        <f t="shared" ref="FC261" ca="1" si="12711">IF($B261="","",EN261*(1+rate_joint*EY$1/365))</f>
        <v/>
      </c>
      <c r="FD261" s="5" t="str">
        <f t="shared" ca="1" si="9720"/>
        <v/>
      </c>
      <c r="FE261" s="5" t="str" cm="1">
        <f t="array" aca="1" ref="FE261" ca="1">IF(FD261="","",_xlfn.IFS(FD261&lt;='Hidden inputs'!$C$15,FD261*'Hidden inputs'!$D$15,FD261&lt;='Hidden inputs'!$C$16,'Hidden inputs'!$C$15*'Hidden inputs'!$D$15+(FD261-'Hidden inputs'!$B$16)*'Hidden inputs'!$D$16,FD261&lt;='Hidden inputs'!$C$17,'Hidden inputs'!$C$15*'Hidden inputs'!$D$15+('Hidden inputs'!$C$16-'Hidden inputs'!$B$16)*'Hidden inputs'!$D$16+(FD261-'Hidden inputs'!$B$17)*'Hidden inputs'!$D$17,FD261&gt;'Hidden inputs'!$B$18,'Hidden inputs'!$C$15*'Hidden inputs'!$D$15+('Hidden inputs'!$C$16-'Hidden inputs'!$B$16)*'Hidden inputs'!$D$16+('Hidden inputs'!$C$17-'Hidden inputs'!$B$17)*'Hidden inputs'!$D$17+(FD261-'Hidden inputs'!$B$18)*'Hidden inputs'!$D$18))</f>
        <v/>
      </c>
      <c r="FF261" s="10" t="str">
        <f t="shared" ca="1" si="9721"/>
        <v/>
      </c>
      <c r="FG261" s="5" t="str">
        <f t="shared" ca="1" si="9632"/>
        <v/>
      </c>
      <c r="FH261" s="5" t="str">
        <f t="shared" ca="1" si="9633"/>
        <v/>
      </c>
      <c r="FI261" s="5" t="str">
        <f ca="1">IF($B261="","",'Hidden inputs'!$D$11*EZ261+'Hidden inputs'!$E$11*FA261)</f>
        <v/>
      </c>
      <c r="FJ261" s="11" t="str">
        <f t="shared" ref="FJ261:FJ324" ca="1" si="12712">IF($B261="","",$P$4)</f>
        <v/>
      </c>
      <c r="FK261" s="9" t="str">
        <f t="shared" ca="1" si="9634"/>
        <v/>
      </c>
      <c r="FL261" s="3" t="str">
        <f t="shared" ca="1" si="9635"/>
        <v/>
      </c>
      <c r="FM261" s="5" t="str" cm="1">
        <f t="array" aca="1" ref="FM261" ca="1">IF($B261="","",IF(FL261=0,0,IF(DD_Payment="",0,IF(FL261&lt;_xlfn.IFS(DD_Frequency="Monthly",1,DD_Frequency="Quarterly",IF(MONTH(FL$2)=1,1,IF(MONTH(FL$2)=4,1,IF(MONTH(FL$2)=7,1,IF(MONTH(FL$2)=10,1,0)))),DD_Frequency="Annually",IF(MONTH(FL$2)=1,1,0))*DD_Payment,FL261,_xlfn.IFS(DD_Frequency="Monthly",1,DD_Frequency="Quarterly",IF(MONTH(FL$2)=1,1,IF(MONTH(FL$2)=4,1,IF(MONTH(FL$2)=7,1,IF(MONTH(FL$2)=10,1,0)))),DD_Frequency="Annually",IF(MONTH(FL$2)=1,1,0))*DD_Payment))))</f>
        <v/>
      </c>
      <c r="FN261" s="3" t="str">
        <f t="shared" ref="FN261" ca="1" si="12713">IF($B261="","",IF(FL261&gt;FM261,(FL261-FM261/2)*(rate_A*(FN$1/365)),0))</f>
        <v/>
      </c>
      <c r="FO261" s="3" t="str">
        <f t="shared" ca="1" si="9723"/>
        <v/>
      </c>
      <c r="FP261" s="3" t="str">
        <f t="shared" ref="FP261" ca="1" si="12714">IF($B261="","",FA261*(1+rate_A*FN$1/365))</f>
        <v/>
      </c>
      <c r="FQ261" s="3" t="str">
        <f t="shared" ref="FQ261" ca="1" si="12715">IF($B261="","",FB261*(1+rate_A*FN$1/365))</f>
        <v/>
      </c>
      <c r="FR261" s="3" t="str">
        <f t="shared" ref="FR261" ca="1" si="12716">IF($B261="","",FC261*(1+rate_joint*FN$1/365))</f>
        <v/>
      </c>
      <c r="FS261" s="5" t="str">
        <f t="shared" ca="1" si="9727"/>
        <v/>
      </c>
      <c r="FT261" s="5" t="str" cm="1">
        <f t="array" aca="1" ref="FT261" ca="1">IF(FS261="","",_xlfn.IFS(FS261&lt;='Hidden inputs'!$C$15,FS261*'Hidden inputs'!$D$15,FS261&lt;='Hidden inputs'!$C$16,'Hidden inputs'!$C$15*'Hidden inputs'!$D$15+(FS261-'Hidden inputs'!$B$16)*'Hidden inputs'!$D$16,FS261&lt;='Hidden inputs'!$C$17,'Hidden inputs'!$C$15*'Hidden inputs'!$D$15+('Hidden inputs'!$C$16-'Hidden inputs'!$B$16)*'Hidden inputs'!$D$16+(FS261-'Hidden inputs'!$B$17)*'Hidden inputs'!$D$17,FS261&gt;'Hidden inputs'!$B$18,'Hidden inputs'!$C$15*'Hidden inputs'!$D$15+('Hidden inputs'!$C$16-'Hidden inputs'!$B$16)*'Hidden inputs'!$D$16+('Hidden inputs'!$C$17-'Hidden inputs'!$B$17)*'Hidden inputs'!$D$17+(FS261-'Hidden inputs'!$B$18)*'Hidden inputs'!$D$18))</f>
        <v/>
      </c>
      <c r="FU261" s="10" t="str">
        <f t="shared" ca="1" si="9728"/>
        <v/>
      </c>
      <c r="FV261" s="5" t="str">
        <f t="shared" ca="1" si="9640"/>
        <v/>
      </c>
      <c r="FW261" s="5" t="str">
        <f t="shared" ca="1" si="9641"/>
        <v/>
      </c>
      <c r="FX261" s="5" t="str">
        <f ca="1">IF($B261="","",'Hidden inputs'!$D$11*FO261+'Hidden inputs'!$E$11*FP261)</f>
        <v/>
      </c>
      <c r="FY261" s="11" t="str">
        <f t="shared" ref="FY261:FY324" ca="1" si="12717">IF($B261="","",$P$4)</f>
        <v/>
      </c>
      <c r="FZ261" s="9" t="str">
        <f t="shared" ca="1" si="9642"/>
        <v/>
      </c>
      <c r="GA261" s="5" t="str">
        <f t="shared" ca="1" si="9643"/>
        <v/>
      </c>
      <c r="GB261" s="5" t="str">
        <f t="shared" ca="1" si="9644"/>
        <v/>
      </c>
      <c r="GC261" s="5" t="str">
        <f t="shared" ref="GC261:GC324" ca="1" si="12718">IF(EV261="","",GA261-GB261)</f>
        <v/>
      </c>
      <c r="GD261" s="5" t="str">
        <f t="shared" ref="GD261:GD324" ca="1" si="12719">IF(EV261="","",FO261+FP261+FQ261)</f>
        <v/>
      </c>
    </row>
    <row r="262" spans="1:186" x14ac:dyDescent="0.35">
      <c r="A262" s="2"/>
      <c r="B262" s="6" t="str">
        <f t="shared" ref="B262:B325" ca="1" si="12720">IFERROR(IF(B261+2&gt;$B$5+term,"",B261+1),"")</f>
        <v/>
      </c>
      <c r="C262" s="5" t="str">
        <f t="shared" ca="1" si="9645"/>
        <v/>
      </c>
      <c r="D262" s="5" t="str" cm="1">
        <f t="array" aca="1" ref="D262" ca="1">IF($B262="","",IF(C262=0,0,IF(DD_Payment="",0,IF(C262&lt;_xlfn.IFS(DD_Frequency="Monthly",1,DD_Frequency="Quarterly",IF(MONTH(C$2)=1,1,IF(MONTH(C$2)=4,1,IF(MONTH(C$2)=7,1,IF(MONTH(C$2)=10,1,0)))),DD_Frequency="Annually",IF(MONTH(C$2)=1,1,0))*DD_Payment,C262,_xlfn.IFS(DD_Frequency="Monthly",1,DD_Frequency="Quarterly",IF(MONTH(C$2)=1,1,IF(MONTH(C$2)=4,1,IF(MONTH(C$2)=7,1,IF(MONTH(C$2)=10,1,0)))),DD_Frequency="Annually",IF(MONTH(C$2)=1,1,0))*DD_Payment))))</f>
        <v/>
      </c>
      <c r="E262" s="5" t="str">
        <f t="shared" ref="E262" ca="1" si="12721">IF(B262="","",IF(C262&gt;D262,(C262-D262/2)*(rate_A*(E$1/365)),0))</f>
        <v/>
      </c>
      <c r="F262" s="5" t="str">
        <f t="shared" ref="F262:F325" ca="1" si="12722">IF(B262="","",C262-D262+E262)</f>
        <v/>
      </c>
      <c r="G262" s="5" t="str">
        <f t="shared" ref="G262" ca="1" si="12723">IF(B262="","",G261*(1+rate_A*E$1/365))</f>
        <v/>
      </c>
      <c r="H262" s="5" t="str">
        <f t="shared" ref="H262" ca="1" si="12724">IF(B262="","",H261*(1+rate_A*E$1/365))</f>
        <v/>
      </c>
      <c r="I262" s="5" t="str">
        <f t="shared" ref="I262" ca="1" si="12725">IF(B262="","",I261*(1+rate_joint*E$1/365))</f>
        <v/>
      </c>
      <c r="J262" s="5" t="str">
        <f t="shared" ca="1" si="9650"/>
        <v/>
      </c>
      <c r="K262" s="5" t="str" cm="1">
        <f t="array" aca="1" ref="K262" ca="1">IF(J262="","",_xlfn.IFS(J262&lt;='Hidden inputs'!$C$15,J262*'Hidden inputs'!$D$15,J262&lt;='Hidden inputs'!$C$16,'Hidden inputs'!$C$15*'Hidden inputs'!$D$15+(J262-'Hidden inputs'!$B$16)*'Hidden inputs'!$D$16,J262&lt;='Hidden inputs'!$C$17,'Hidden inputs'!$C$15*'Hidden inputs'!$D$15+('Hidden inputs'!$C$16-'Hidden inputs'!$B$16)*'Hidden inputs'!$D$16+(J262-'Hidden inputs'!$B$17)*'Hidden inputs'!$D$17,J262&gt;'Hidden inputs'!$B$18,'Hidden inputs'!$C$15*'Hidden inputs'!$D$15+('Hidden inputs'!$C$16-'Hidden inputs'!$B$16)*'Hidden inputs'!$D$16+('Hidden inputs'!$C$17-'Hidden inputs'!$B$17)*'Hidden inputs'!$D$17+(J262-'Hidden inputs'!$B$18)*'Hidden inputs'!$D$18))</f>
        <v/>
      </c>
      <c r="L262" s="11" t="str">
        <f t="shared" ca="1" si="9651"/>
        <v/>
      </c>
      <c r="M262" s="5" t="str">
        <f t="shared" ref="M262:M325" ca="1" si="12726">IF(B262="","",L262*(F262+G262+H262))</f>
        <v/>
      </c>
      <c r="N262" s="5" t="str">
        <f t="shared" ref="N262:N325" ca="1" si="12727">IF(B262="","",L262*F262)</f>
        <v/>
      </c>
      <c r="O262" s="5" t="str">
        <f ca="1">IF(B262="","",'Hidden inputs'!$D$11*F262+'Hidden inputs'!$E$11*G262)</f>
        <v/>
      </c>
      <c r="P262" s="11" t="str">
        <f t="shared" ca="1" si="12661"/>
        <v/>
      </c>
      <c r="Q262" s="20" t="str">
        <f t="shared" ca="1" si="12662"/>
        <v/>
      </c>
      <c r="R262" s="3" t="str">
        <f t="shared" ref="R262:R325" ca="1" si="12728">IF(B262="","",F262)</f>
        <v/>
      </c>
      <c r="S262" s="5" t="str" cm="1">
        <f t="array" aca="1" ref="S262" ca="1">IF($B262="","",IF(R262=0,0,IF(DD_Payment="",0,IF(R262&lt;_xlfn.IFS(DD_Frequency="Monthly",1,DD_Frequency="Quarterly",IF(MONTH(R$2)=1,1,IF(MONTH(R$2)=4,1,IF(MONTH(R$2)=7,1,IF(MONTH(R$2)=10,1,0)))),DD_Frequency="Annually",IF(MONTH(R$2)=1,1,0))*DD_Payment,R262,_xlfn.IFS(DD_Frequency="Monthly",1,DD_Frequency="Quarterly",IF(MONTH(R$2)=1,1,IF(MONTH(R$2)=4,1,IF(MONTH(R$2)=7,1,IF(MONTH(R$2)=10,1,0)))),DD_Frequency="Annually",IF(MONTH(R$2)=1,1,0))*DD_Payment))))</f>
        <v/>
      </c>
      <c r="T262" s="3" t="str">
        <f t="shared" ref="T262" ca="1" si="12729">IF(B262="","",IF(R262&gt;S262,(R262-S262/2)*(rate_A*((T$1+A262)/365)),0))</f>
        <v/>
      </c>
      <c r="U262" s="3" t="str">
        <f t="shared" ref="U262:U325" ca="1" si="12730">IF(B262="","",R262-S262+T262)</f>
        <v/>
      </c>
      <c r="V262" s="3" t="str">
        <f t="shared" ref="V262" ca="1" si="12731">IF(B262="","",G262*(1+rate_A*(T$1+A262)/365))</f>
        <v/>
      </c>
      <c r="W262" s="3" t="str">
        <f t="shared" ref="W262" ca="1" si="12732">IF(B262="","",H262*(1+rate_A*(T$1+A262)/365))</f>
        <v/>
      </c>
      <c r="X262" s="3" t="str">
        <f t="shared" ref="X262" ca="1" si="12733">IF(B262="","",I262*(1+rate_joint*(T$1+A262)/365))</f>
        <v/>
      </c>
      <c r="Y262" s="5" t="str">
        <f t="shared" ca="1" si="9656"/>
        <v/>
      </c>
      <c r="Z262" s="5" t="str" cm="1">
        <f t="array" aca="1" ref="Z262" ca="1">IF(Y262="","",_xlfn.IFS(Y262&lt;='Hidden inputs'!$C$15,Y262*'Hidden inputs'!$D$15,Y262&lt;='Hidden inputs'!$C$16,'Hidden inputs'!$C$15*'Hidden inputs'!$D$15+(Y262-'Hidden inputs'!$B$16)*'Hidden inputs'!$D$16,Y262&lt;='Hidden inputs'!$C$17,'Hidden inputs'!$C$15*'Hidden inputs'!$D$15+('Hidden inputs'!$C$16-'Hidden inputs'!$B$16)*'Hidden inputs'!$D$16+(Y262-'Hidden inputs'!$B$17)*'Hidden inputs'!$D$17,Y262&gt;'Hidden inputs'!$B$18,'Hidden inputs'!$C$15*'Hidden inputs'!$D$15+('Hidden inputs'!$C$16-'Hidden inputs'!$B$16)*'Hidden inputs'!$D$16+('Hidden inputs'!$C$17-'Hidden inputs'!$B$17)*'Hidden inputs'!$D$17+(Y262-'Hidden inputs'!$B$18)*'Hidden inputs'!$D$18))</f>
        <v/>
      </c>
      <c r="AA262" s="10" t="str">
        <f t="shared" ca="1" si="9657"/>
        <v/>
      </c>
      <c r="AB262" s="5" t="str">
        <f t="shared" ref="AB262:AB325" ca="1" si="12734">IF(B262="","",AA262*(U262+V262+W262))</f>
        <v/>
      </c>
      <c r="AC262" s="5" t="str">
        <f t="shared" ca="1" si="9658"/>
        <v/>
      </c>
      <c r="AD262" s="5" t="str">
        <f ca="1">IF(B262="","",'Hidden inputs'!$D$11*U262+'Hidden inputs'!$E$11*V262)</f>
        <v/>
      </c>
      <c r="AE262" s="11" t="str">
        <f t="shared" ca="1" si="12667"/>
        <v/>
      </c>
      <c r="AF262" s="9" t="str">
        <f t="shared" ref="AF262:AF325" ca="1" si="12735">IF(B262="","",AE262*U262)</f>
        <v/>
      </c>
      <c r="AG262" s="3" t="str">
        <f t="shared" ref="AG262:AG325" ca="1" si="12736">IF($B262="","",U262)</f>
        <v/>
      </c>
      <c r="AH262" s="5" t="str" cm="1">
        <f t="array" aca="1" ref="AH262" ca="1">IF($B262="","",IF(AG262=0,0,IF(DD_Payment="",0,IF(AG262&lt;_xlfn.IFS(DD_Frequency="Monthly",1,DD_Frequency="Quarterly",IF(MONTH(AG$2)=1,1,IF(MONTH(AG$2)=4,1,IF(MONTH(AG$2)=7,1,IF(MONTH(AG$2)=10,1,0)))),DD_Frequency="Annually",IF(MONTH(AG$2)=1,1,0))*DD_Payment,AG262,_xlfn.IFS(DD_Frequency="Monthly",1,DD_Frequency="Quarterly",IF(MONTH(AG$2)=1,1,IF(MONTH(AG$2)=4,1,IF(MONTH(AG$2)=7,1,IF(MONTH(AG$2)=10,1,0)))),DD_Frequency="Annually",IF(MONTH(AG$2)=1,1,0))*DD_Payment))))</f>
        <v/>
      </c>
      <c r="AI262" s="3" t="str">
        <f t="shared" ref="AI262" ca="1" si="12737">IF($B262="","",IF(AG262&gt;AH262,(AG262-AH262/2)*(rate_A*(AI$1/365)),0))</f>
        <v/>
      </c>
      <c r="AJ262" s="3" t="str">
        <f t="shared" ca="1" si="9660"/>
        <v/>
      </c>
      <c r="AK262" s="3" t="str">
        <f t="shared" ref="AK262" ca="1" si="12738">IF($B262="","",V262*(1+rate_A*AI$1/365))</f>
        <v/>
      </c>
      <c r="AL262" s="3" t="str">
        <f t="shared" ref="AL262" ca="1" si="12739">IF($B262="","",W262*(1+rate_A*AI$1/365))</f>
        <v/>
      </c>
      <c r="AM262" s="3" t="str">
        <f t="shared" ref="AM262" ca="1" si="12740">IF($B262="","",X262*(1+rate_joint*AI$1/365))</f>
        <v/>
      </c>
      <c r="AN262" s="5" t="str">
        <f t="shared" ca="1" si="9664"/>
        <v/>
      </c>
      <c r="AO262" s="5" t="str" cm="1">
        <f t="array" aca="1" ref="AO262" ca="1">IF(AN262="","",_xlfn.IFS(AN262&lt;='Hidden inputs'!$C$15,AN262*'Hidden inputs'!$D$15,AN262&lt;='Hidden inputs'!$C$16,'Hidden inputs'!$C$15*'Hidden inputs'!$D$15+(AN262-'Hidden inputs'!$B$16)*'Hidden inputs'!$D$16,AN262&lt;='Hidden inputs'!$C$17,'Hidden inputs'!$C$15*'Hidden inputs'!$D$15+('Hidden inputs'!$C$16-'Hidden inputs'!$B$16)*'Hidden inputs'!$D$16+(AN262-'Hidden inputs'!$B$17)*'Hidden inputs'!$D$17,AN262&gt;'Hidden inputs'!$B$18,'Hidden inputs'!$C$15*'Hidden inputs'!$D$15+('Hidden inputs'!$C$16-'Hidden inputs'!$B$16)*'Hidden inputs'!$D$16+('Hidden inputs'!$C$17-'Hidden inputs'!$B$17)*'Hidden inputs'!$D$17+(AN262-'Hidden inputs'!$B$18)*'Hidden inputs'!$D$18))</f>
        <v/>
      </c>
      <c r="AP262" s="10" t="str">
        <f t="shared" ca="1" si="9665"/>
        <v/>
      </c>
      <c r="AQ262" s="5" t="str">
        <f t="shared" ref="AQ262:AQ325" ca="1" si="12741">IF($B262="","",AP262*(AJ262+AK262+AL262))</f>
        <v/>
      </c>
      <c r="AR262" s="5" t="str">
        <f t="shared" ref="AR262:AR325" ca="1" si="12742">IF($B262="","",AP262*AJ262)</f>
        <v/>
      </c>
      <c r="AS262" s="5" t="str">
        <f ca="1">IF($B262="","",'Hidden inputs'!$D$11*AJ262+'Hidden inputs'!$E$11*AK262)</f>
        <v/>
      </c>
      <c r="AT262" s="11" t="str">
        <f t="shared" ca="1" si="12672"/>
        <v/>
      </c>
      <c r="AU262" s="9" t="str">
        <f t="shared" ref="AU262:AU325" ca="1" si="12743">IF(Q262="","",AT262*AJ262)</f>
        <v/>
      </c>
      <c r="AV262" s="3" t="str">
        <f t="shared" ref="AV262:AV325" ca="1" si="12744">IF($B262="","",AJ262)</f>
        <v/>
      </c>
      <c r="AW262" s="5" t="str" cm="1">
        <f t="array" aca="1" ref="AW262" ca="1">IF($B262="","",IF(AV262=0,0,IF(DD_Payment="",0,IF(AV262&lt;_xlfn.IFS(DD_Frequency="Monthly",1,DD_Frequency="Quarterly",IF(MONTH(AV$2)=1,1,IF(MONTH(AV$2)=4,1,IF(MONTH(AV$2)=7,1,IF(MONTH(AV$2)=10,1,0)))),DD_Frequency="Annually",IF(MONTH(AV$2)=1,1,0))*DD_Payment,AV262,_xlfn.IFS(DD_Frequency="Monthly",1,DD_Frequency="Quarterly",IF(MONTH(AV$2)=1,1,IF(MONTH(AV$2)=4,1,IF(MONTH(AV$2)=7,1,IF(MONTH(AV$2)=10,1,0)))),DD_Frequency="Annually",IF(MONTH(AV$2)=1,1,0))*DD_Payment))))</f>
        <v/>
      </c>
      <c r="AX262" s="3" t="str">
        <f t="shared" ref="AX262" ca="1" si="12745">IF($B262="","",IF(AV262&gt;AW262,(AV262-AW262/2)*(rate_A*(AX$1/365)),0))</f>
        <v/>
      </c>
      <c r="AY262" s="3" t="str">
        <f t="shared" ca="1" si="9667"/>
        <v/>
      </c>
      <c r="AZ262" s="3" t="str">
        <f t="shared" ref="AZ262" ca="1" si="12746">IF($B262="","",AK262*(1+rate_A*AX$1/365))</f>
        <v/>
      </c>
      <c r="BA262" s="3" t="str">
        <f t="shared" ref="BA262" ca="1" si="12747">IF($B262="","",AL262*(1+rate_A*AX$1/365))</f>
        <v/>
      </c>
      <c r="BB262" s="3" t="str">
        <f t="shared" ref="BB262" ca="1" si="12748">IF($B262="","",AM262*(1+rate_joint*AX$1/365))</f>
        <v/>
      </c>
      <c r="BC262" s="5" t="str">
        <f t="shared" ca="1" si="9671"/>
        <v/>
      </c>
      <c r="BD262" s="5" t="str" cm="1">
        <f t="array" aca="1" ref="BD262" ca="1">IF(BC262="","",_xlfn.IFS(BC262&lt;='Hidden inputs'!$C$15,BC262*'Hidden inputs'!$D$15,BC262&lt;='Hidden inputs'!$C$16,'Hidden inputs'!$C$15*'Hidden inputs'!$D$15+(BC262-'Hidden inputs'!$B$16)*'Hidden inputs'!$D$16,BC262&lt;='Hidden inputs'!$C$17,'Hidden inputs'!$C$15*'Hidden inputs'!$D$15+('Hidden inputs'!$C$16-'Hidden inputs'!$B$16)*'Hidden inputs'!$D$16+(BC262-'Hidden inputs'!$B$17)*'Hidden inputs'!$D$17,BC262&gt;'Hidden inputs'!$B$18,'Hidden inputs'!$C$15*'Hidden inputs'!$D$15+('Hidden inputs'!$C$16-'Hidden inputs'!$B$16)*'Hidden inputs'!$D$16+('Hidden inputs'!$C$17-'Hidden inputs'!$B$17)*'Hidden inputs'!$D$17+(BC262-'Hidden inputs'!$B$18)*'Hidden inputs'!$D$18))</f>
        <v/>
      </c>
      <c r="BE262" s="10" t="str">
        <f t="shared" ca="1" si="9672"/>
        <v/>
      </c>
      <c r="BF262" s="5" t="str">
        <f t="shared" ref="BF262:BF325" ca="1" si="12749">IF($B262="","",BE262*(AY262+AZ262+BA262))</f>
        <v/>
      </c>
      <c r="BG262" s="5" t="str">
        <f t="shared" ref="BG262:BG325" ca="1" si="12750">IF($B262="","",BE262*AY262)</f>
        <v/>
      </c>
      <c r="BH262" s="5" t="str">
        <f ca="1">IF($B262="","",'Hidden inputs'!$D$11*AY262+'Hidden inputs'!$E$11*AZ262)</f>
        <v/>
      </c>
      <c r="BI262" s="11" t="str">
        <f t="shared" ca="1" si="12677"/>
        <v/>
      </c>
      <c r="BJ262" s="9" t="str">
        <f t="shared" ref="BJ262:BJ325" ca="1" si="12751">IF(AF262="","",BI262*AY262)</f>
        <v/>
      </c>
      <c r="BK262" s="3" t="str">
        <f t="shared" ref="BK262:BK325" ca="1" si="12752">IF($B262="","",AY262)</f>
        <v/>
      </c>
      <c r="BL262" s="5" t="str" cm="1">
        <f t="array" aca="1" ref="BL262" ca="1">IF($B262="","",IF(BK262=0,0,IF(DD_Payment="",0,IF(BK262&lt;_xlfn.IFS(DD_Frequency="Monthly",1,DD_Frequency="Quarterly",IF(MONTH(BK$2)=1,1,IF(MONTH(BK$2)=4,1,IF(MONTH(BK$2)=7,1,IF(MONTH(BK$2)=10,1,0)))),DD_Frequency="Annually",IF(MONTH(BK$2)=1,1,0))*DD_Payment,BK262,_xlfn.IFS(DD_Frequency="Monthly",1,DD_Frequency="Quarterly",IF(MONTH(BK$2)=1,1,IF(MONTH(BK$2)=4,1,IF(MONTH(BK$2)=7,1,IF(MONTH(BK$2)=10,1,0)))),DD_Frequency="Annually",IF(MONTH(BK$2)=1,1,0))*DD_Payment))))</f>
        <v/>
      </c>
      <c r="BM262" s="3" t="str">
        <f t="shared" ref="BM262" ca="1" si="12753">IF($B262="","",IF(BK262&gt;BL262,(BK262-BL262/2)*(rate_A*(BM$1/365)),0))</f>
        <v/>
      </c>
      <c r="BN262" s="3" t="str">
        <f t="shared" ca="1" si="9674"/>
        <v/>
      </c>
      <c r="BO262" s="3" t="str">
        <f t="shared" ref="BO262" ca="1" si="12754">IF($B262="","",AZ262*(1+rate_A*BM$1/365))</f>
        <v/>
      </c>
      <c r="BP262" s="3" t="str">
        <f t="shared" ref="BP262" ca="1" si="12755">IF($B262="","",BA262*(1+rate_A*BM$1/365))</f>
        <v/>
      </c>
      <c r="BQ262" s="3" t="str">
        <f t="shared" ref="BQ262" ca="1" si="12756">IF($B262="","",BB262*(1+rate_joint*BM$1/365))</f>
        <v/>
      </c>
      <c r="BR262" s="5" t="str">
        <f t="shared" ca="1" si="9678"/>
        <v/>
      </c>
      <c r="BS262" s="5" t="str" cm="1">
        <f t="array" aca="1" ref="BS262" ca="1">IF(BR262="","",_xlfn.IFS(BR262&lt;='Hidden inputs'!$C$15,BR262*'Hidden inputs'!$D$15,BR262&lt;='Hidden inputs'!$C$16,'Hidden inputs'!$C$15*'Hidden inputs'!$D$15+(BR262-'Hidden inputs'!$B$16)*'Hidden inputs'!$D$16,BR262&lt;='Hidden inputs'!$C$17,'Hidden inputs'!$C$15*'Hidden inputs'!$D$15+('Hidden inputs'!$C$16-'Hidden inputs'!$B$16)*'Hidden inputs'!$D$16+(BR262-'Hidden inputs'!$B$17)*'Hidden inputs'!$D$17,BR262&gt;'Hidden inputs'!$B$18,'Hidden inputs'!$C$15*'Hidden inputs'!$D$15+('Hidden inputs'!$C$16-'Hidden inputs'!$B$16)*'Hidden inputs'!$D$16+('Hidden inputs'!$C$17-'Hidden inputs'!$B$17)*'Hidden inputs'!$D$17+(BR262-'Hidden inputs'!$B$18)*'Hidden inputs'!$D$18))</f>
        <v/>
      </c>
      <c r="BT262" s="10" t="str">
        <f t="shared" ca="1" si="9679"/>
        <v/>
      </c>
      <c r="BU262" s="5" t="str">
        <f t="shared" ref="BU262:BU325" ca="1" si="12757">IF($B262="","",BT262*(BN262+BO262+BP262))</f>
        <v/>
      </c>
      <c r="BV262" s="5" t="str">
        <f t="shared" ref="BV262:BV325" ca="1" si="12758">IF($B262="","",BT262*BN262)</f>
        <v/>
      </c>
      <c r="BW262" s="5" t="str">
        <f ca="1">IF($B262="","",'Hidden inputs'!$D$11*BN262+'Hidden inputs'!$E$11*BO262)</f>
        <v/>
      </c>
      <c r="BX262" s="11" t="str">
        <f t="shared" ca="1" si="12682"/>
        <v/>
      </c>
      <c r="BY262" s="9" t="str">
        <f t="shared" ref="BY262:BY325" ca="1" si="12759">IF(AU262="","",BX262*BN262)</f>
        <v/>
      </c>
      <c r="BZ262" s="3" t="str">
        <f t="shared" ref="BZ262:BZ325" ca="1" si="12760">IF($B262="","",BN262)</f>
        <v/>
      </c>
      <c r="CA262" s="5" t="str" cm="1">
        <f t="array" aca="1" ref="CA262" ca="1">IF($B262="","",IF(BZ262=0,0,IF(DD_Payment="",0,IF(BZ262&lt;_xlfn.IFS(DD_Frequency="Monthly",1,DD_Frequency="Quarterly",IF(MONTH(BZ$2)=1,1,IF(MONTH(BZ$2)=4,1,IF(MONTH(BZ$2)=7,1,IF(MONTH(BZ$2)=10,1,0)))),DD_Frequency="Annually",IF(MONTH(BZ$2)=1,1,0))*DD_Payment,BZ262,_xlfn.IFS(DD_Frequency="Monthly",1,DD_Frequency="Quarterly",IF(MONTH(BZ$2)=1,1,IF(MONTH(BZ$2)=4,1,IF(MONTH(BZ$2)=7,1,IF(MONTH(BZ$2)=10,1,0)))),DD_Frequency="Annually",IF(MONTH(BZ$2)=1,1,0))*DD_Payment))))</f>
        <v/>
      </c>
      <c r="CB262" s="3" t="str">
        <f t="shared" ref="CB262" ca="1" si="12761">IF($B262="","",IF(BZ262&gt;CA262,(BZ262-CA262/2)*(rate_A*(CB$1/365)),0))</f>
        <v/>
      </c>
      <c r="CC262" s="3" t="str">
        <f t="shared" ca="1" si="9681"/>
        <v/>
      </c>
      <c r="CD262" s="3" t="str">
        <f t="shared" ref="CD262" ca="1" si="12762">IF($B262="","",BO262*(1+rate_A*CB$1/365))</f>
        <v/>
      </c>
      <c r="CE262" s="3" t="str">
        <f t="shared" ref="CE262" ca="1" si="12763">IF($B262="","",BP262*(1+rate_A*CB$1/365))</f>
        <v/>
      </c>
      <c r="CF262" s="3" t="str">
        <f t="shared" ref="CF262" ca="1" si="12764">IF($B262="","",BQ262*(1+rate_joint*CB$1/365))</f>
        <v/>
      </c>
      <c r="CG262" s="5" t="str">
        <f t="shared" ca="1" si="9685"/>
        <v/>
      </c>
      <c r="CH262" s="5" t="str" cm="1">
        <f t="array" aca="1" ref="CH262" ca="1">IF(CG262="","",_xlfn.IFS(CG262&lt;='Hidden inputs'!$C$15,CG262*'Hidden inputs'!$D$15,CG262&lt;='Hidden inputs'!$C$16,'Hidden inputs'!$C$15*'Hidden inputs'!$D$15+(CG262-'Hidden inputs'!$B$16)*'Hidden inputs'!$D$16,CG262&lt;='Hidden inputs'!$C$17,'Hidden inputs'!$C$15*'Hidden inputs'!$D$15+('Hidden inputs'!$C$16-'Hidden inputs'!$B$16)*'Hidden inputs'!$D$16+(CG262-'Hidden inputs'!$B$17)*'Hidden inputs'!$D$17,CG262&gt;'Hidden inputs'!$B$18,'Hidden inputs'!$C$15*'Hidden inputs'!$D$15+('Hidden inputs'!$C$16-'Hidden inputs'!$B$16)*'Hidden inputs'!$D$16+('Hidden inputs'!$C$17-'Hidden inputs'!$B$17)*'Hidden inputs'!$D$17+(CG262-'Hidden inputs'!$B$18)*'Hidden inputs'!$D$18))</f>
        <v/>
      </c>
      <c r="CI262" s="10" t="str">
        <f t="shared" ca="1" si="9686"/>
        <v/>
      </c>
      <c r="CJ262" s="5" t="str">
        <f t="shared" ref="CJ262:CJ325" ca="1" si="12765">IF($B262="","",CI262*(CC262+CD262+CE262))</f>
        <v/>
      </c>
      <c r="CK262" s="5" t="str">
        <f t="shared" ref="CK262:CK325" ca="1" si="12766">IF($B262="","",CI262*CC262)</f>
        <v/>
      </c>
      <c r="CL262" s="5" t="str">
        <f ca="1">IF($B262="","",'Hidden inputs'!$D$11*CC262+'Hidden inputs'!$E$11*CD262)</f>
        <v/>
      </c>
      <c r="CM262" s="11" t="str">
        <f t="shared" ca="1" si="12687"/>
        <v/>
      </c>
      <c r="CN262" s="9" t="str">
        <f t="shared" ref="CN262:CN325" ca="1" si="12767">IF(BJ262="","",CM262*CC262)</f>
        <v/>
      </c>
      <c r="CO262" s="3" t="str">
        <f t="shared" ref="CO262:CO325" ca="1" si="12768">IF($B262="","",CC262)</f>
        <v/>
      </c>
      <c r="CP262" s="5" t="str" cm="1">
        <f t="array" aca="1" ref="CP262" ca="1">IF($B262="","",IF(CO262=0,0,IF(DD_Payment="",0,IF(CO262&lt;_xlfn.IFS(DD_Frequency="Monthly",1,DD_Frequency="Quarterly",IF(MONTH(CO$2)=1,1,IF(MONTH(CO$2)=4,1,IF(MONTH(CO$2)=7,1,IF(MONTH(CO$2)=10,1,0)))),DD_Frequency="Annually",IF(MONTH(CO$2)=1,1,0))*DD_Payment,CO262,_xlfn.IFS(DD_Frequency="Monthly",1,DD_Frequency="Quarterly",IF(MONTH(CO$2)=1,1,IF(MONTH(CO$2)=4,1,IF(MONTH(CO$2)=7,1,IF(MONTH(CO$2)=10,1,0)))),DD_Frequency="Annually",IF(MONTH(CO$2)=1,1,0))*DD_Payment))))</f>
        <v/>
      </c>
      <c r="CQ262" s="3" t="str">
        <f t="shared" ref="CQ262" ca="1" si="12769">IF($B262="","",IF(CO262&gt;CP262,(CO262-CP262/2)*(rate_A*(CQ$1/365)),0))</f>
        <v/>
      </c>
      <c r="CR262" s="3" t="str">
        <f t="shared" ca="1" si="9688"/>
        <v/>
      </c>
      <c r="CS262" s="3" t="str">
        <f t="shared" ref="CS262" ca="1" si="12770">IF($B262="","",CD262*(1+rate_A*CQ$1/365))</f>
        <v/>
      </c>
      <c r="CT262" s="3" t="str">
        <f t="shared" ref="CT262" ca="1" si="12771">IF($B262="","",CE262*(1+rate_A*CQ$1/365))</f>
        <v/>
      </c>
      <c r="CU262" s="3" t="str">
        <f t="shared" ref="CU262" ca="1" si="12772">IF($B262="","",CF262*(1+rate_joint*CQ$1/365))</f>
        <v/>
      </c>
      <c r="CV262" s="5" t="str">
        <f t="shared" ca="1" si="9692"/>
        <v/>
      </c>
      <c r="CW262" s="5" t="str" cm="1">
        <f t="array" aca="1" ref="CW262" ca="1">IF(CV262="","",_xlfn.IFS(CV262&lt;='Hidden inputs'!$C$15,CV262*'Hidden inputs'!$D$15,CV262&lt;='Hidden inputs'!$C$16,'Hidden inputs'!$C$15*'Hidden inputs'!$D$15+(CV262-'Hidden inputs'!$B$16)*'Hidden inputs'!$D$16,CV262&lt;='Hidden inputs'!$C$17,'Hidden inputs'!$C$15*'Hidden inputs'!$D$15+('Hidden inputs'!$C$16-'Hidden inputs'!$B$16)*'Hidden inputs'!$D$16+(CV262-'Hidden inputs'!$B$17)*'Hidden inputs'!$D$17,CV262&gt;'Hidden inputs'!$B$18,'Hidden inputs'!$C$15*'Hidden inputs'!$D$15+('Hidden inputs'!$C$16-'Hidden inputs'!$B$16)*'Hidden inputs'!$D$16+('Hidden inputs'!$C$17-'Hidden inputs'!$B$17)*'Hidden inputs'!$D$17+(CV262-'Hidden inputs'!$B$18)*'Hidden inputs'!$D$18))</f>
        <v/>
      </c>
      <c r="CX262" s="10" t="str">
        <f t="shared" ca="1" si="9693"/>
        <v/>
      </c>
      <c r="CY262" s="5" t="str">
        <f t="shared" ref="CY262:CY325" ca="1" si="12773">IF($B262="","",CX262*(CR262+CS262+CT262))</f>
        <v/>
      </c>
      <c r="CZ262" s="5" t="str">
        <f t="shared" ref="CZ262:CZ325" ca="1" si="12774">IF($B262="","",CX262*CR262)</f>
        <v/>
      </c>
      <c r="DA262" s="5" t="str">
        <f ca="1">IF($B262="","",'Hidden inputs'!$D$11*CR262+'Hidden inputs'!$E$11*CS262)</f>
        <v/>
      </c>
      <c r="DB262" s="11" t="str">
        <f t="shared" ca="1" si="12692"/>
        <v/>
      </c>
      <c r="DC262" s="9" t="str">
        <f t="shared" ref="DC262:DC325" ca="1" si="12775">IF(BY262="","",DB262*CR262)</f>
        <v/>
      </c>
      <c r="DD262" s="3" t="str">
        <f t="shared" ref="DD262:DD325" ca="1" si="12776">IF($B262="","",CR262)</f>
        <v/>
      </c>
      <c r="DE262" s="5" t="str" cm="1">
        <f t="array" aca="1" ref="DE262" ca="1">IF($B262="","",IF(DD262=0,0,IF(DD_Payment="",0,IF(DD262&lt;_xlfn.IFS(DD_Frequency="Monthly",1,DD_Frequency="Quarterly",IF(MONTH(DD$2)=1,1,IF(MONTH(DD$2)=4,1,IF(MONTH(DD$2)=7,1,IF(MONTH(DD$2)=10,1,0)))),DD_Frequency="Annually",IF(MONTH(DD$2)=1,1,0))*DD_Payment,DD262,_xlfn.IFS(DD_Frequency="Monthly",1,DD_Frequency="Quarterly",IF(MONTH(DD$2)=1,1,IF(MONTH(DD$2)=4,1,IF(MONTH(DD$2)=7,1,IF(MONTH(DD$2)=10,1,0)))),DD_Frequency="Annually",IF(MONTH(DD$2)=1,1,0))*DD_Payment))))</f>
        <v/>
      </c>
      <c r="DF262" s="3" t="str">
        <f t="shared" ref="DF262" ca="1" si="12777">IF($B262="","",IF(DD262&gt;DE262,(DD262-DE262/2)*(rate_A*(DF$1/365)),0))</f>
        <v/>
      </c>
      <c r="DG262" s="3" t="str">
        <f t="shared" ca="1" si="9695"/>
        <v/>
      </c>
      <c r="DH262" s="3" t="str">
        <f t="shared" ref="DH262" ca="1" si="12778">IF($B262="","",CS262*(1+rate_A*DF$1/365))</f>
        <v/>
      </c>
      <c r="DI262" s="3" t="str">
        <f t="shared" ref="DI262" ca="1" si="12779">IF($B262="","",CT262*(1+rate_A*DF$1/365))</f>
        <v/>
      </c>
      <c r="DJ262" s="3" t="str">
        <f t="shared" ref="DJ262" ca="1" si="12780">IF($B262="","",CU262*(1+rate_joint*DF$1/365))</f>
        <v/>
      </c>
      <c r="DK262" s="5" t="str">
        <f t="shared" ca="1" si="9699"/>
        <v/>
      </c>
      <c r="DL262" s="5" t="str" cm="1">
        <f t="array" aca="1" ref="DL262" ca="1">IF(DK262="","",_xlfn.IFS(DK262&lt;='Hidden inputs'!$C$15,DK262*'Hidden inputs'!$D$15,DK262&lt;='Hidden inputs'!$C$16,'Hidden inputs'!$C$15*'Hidden inputs'!$D$15+(DK262-'Hidden inputs'!$B$16)*'Hidden inputs'!$D$16,DK262&lt;='Hidden inputs'!$C$17,'Hidden inputs'!$C$15*'Hidden inputs'!$D$15+('Hidden inputs'!$C$16-'Hidden inputs'!$B$16)*'Hidden inputs'!$D$16+(DK262-'Hidden inputs'!$B$17)*'Hidden inputs'!$D$17,DK262&gt;'Hidden inputs'!$B$18,'Hidden inputs'!$C$15*'Hidden inputs'!$D$15+('Hidden inputs'!$C$16-'Hidden inputs'!$B$16)*'Hidden inputs'!$D$16+('Hidden inputs'!$C$17-'Hidden inputs'!$B$17)*'Hidden inputs'!$D$17+(DK262-'Hidden inputs'!$B$18)*'Hidden inputs'!$D$18))</f>
        <v/>
      </c>
      <c r="DM262" s="10" t="str">
        <f t="shared" ca="1" si="9700"/>
        <v/>
      </c>
      <c r="DN262" s="5" t="str">
        <f t="shared" ref="DN262:DN325" ca="1" si="12781">IF($B262="","",DM262*(DG262+DH262+DI262))</f>
        <v/>
      </c>
      <c r="DO262" s="5" t="str">
        <f t="shared" ref="DO262:DO325" ca="1" si="12782">IF($B262="","",DM262*DG262)</f>
        <v/>
      </c>
      <c r="DP262" s="5" t="str">
        <f ca="1">IF($B262="","",'Hidden inputs'!$D$11*DG262+'Hidden inputs'!$E$11*DH262)</f>
        <v/>
      </c>
      <c r="DQ262" s="11" t="str">
        <f t="shared" ca="1" si="12697"/>
        <v/>
      </c>
      <c r="DR262" s="9" t="str">
        <f t="shared" ref="DR262:DR325" ca="1" si="12783">IF(CN262="","",DQ262*DG262)</f>
        <v/>
      </c>
      <c r="DS262" s="3" t="str">
        <f t="shared" ref="DS262:DS325" ca="1" si="12784">IF($B262="","",DG262)</f>
        <v/>
      </c>
      <c r="DT262" s="5" t="str" cm="1">
        <f t="array" aca="1" ref="DT262" ca="1">IF($B262="","",IF(DS262=0,0,IF(DD_Payment="",0,IF(DS262&lt;_xlfn.IFS(DD_Frequency="Monthly",1,DD_Frequency="Quarterly",IF(MONTH(DS$2)=1,1,IF(MONTH(DS$2)=4,1,IF(MONTH(DS$2)=7,1,IF(MONTH(DS$2)=10,1,0)))),DD_Frequency="Annually",IF(MONTH(DS$2)=1,1,0))*DD_Payment,DS262,_xlfn.IFS(DD_Frequency="Monthly",1,DD_Frequency="Quarterly",IF(MONTH(DS$2)=1,1,IF(MONTH(DS$2)=4,1,IF(MONTH(DS$2)=7,1,IF(MONTH(DS$2)=10,1,0)))),DD_Frequency="Annually",IF(MONTH(DS$2)=1,1,0))*DD_Payment))))</f>
        <v/>
      </c>
      <c r="DU262" s="3" t="str">
        <f t="shared" ref="DU262" ca="1" si="12785">IF($B262="","",IF(DS262&gt;DT262,(DS262-DT262/2)*(rate_A*(DU$1/365)),0))</f>
        <v/>
      </c>
      <c r="DV262" s="3" t="str">
        <f t="shared" ca="1" si="9702"/>
        <v/>
      </c>
      <c r="DW262" s="3" t="str">
        <f t="shared" ref="DW262" ca="1" si="12786">IF($B262="","",DH262*(1+rate_A*DU$1/365))</f>
        <v/>
      </c>
      <c r="DX262" s="3" t="str">
        <f t="shared" ref="DX262" ca="1" si="12787">IF($B262="","",DI262*(1+rate_A*DU$1/365))</f>
        <v/>
      </c>
      <c r="DY262" s="3" t="str">
        <f t="shared" ref="DY262" ca="1" si="12788">IF($B262="","",DJ262*(1+rate_joint*DU$1/365))</f>
        <v/>
      </c>
      <c r="DZ262" s="5" t="str">
        <f t="shared" ca="1" si="9706"/>
        <v/>
      </c>
      <c r="EA262" s="5" t="str" cm="1">
        <f t="array" aca="1" ref="EA262" ca="1">IF(DZ262="","",_xlfn.IFS(DZ262&lt;='Hidden inputs'!$C$15,DZ262*'Hidden inputs'!$D$15,DZ262&lt;='Hidden inputs'!$C$16,'Hidden inputs'!$C$15*'Hidden inputs'!$D$15+(DZ262-'Hidden inputs'!$B$16)*'Hidden inputs'!$D$16,DZ262&lt;='Hidden inputs'!$C$17,'Hidden inputs'!$C$15*'Hidden inputs'!$D$15+('Hidden inputs'!$C$16-'Hidden inputs'!$B$16)*'Hidden inputs'!$D$16+(DZ262-'Hidden inputs'!$B$17)*'Hidden inputs'!$D$17,DZ262&gt;'Hidden inputs'!$B$18,'Hidden inputs'!$C$15*'Hidden inputs'!$D$15+('Hidden inputs'!$C$16-'Hidden inputs'!$B$16)*'Hidden inputs'!$D$16+('Hidden inputs'!$C$17-'Hidden inputs'!$B$17)*'Hidden inputs'!$D$17+(DZ262-'Hidden inputs'!$B$18)*'Hidden inputs'!$D$18))</f>
        <v/>
      </c>
      <c r="EB262" s="10" t="str">
        <f t="shared" ca="1" si="9707"/>
        <v/>
      </c>
      <c r="EC262" s="5" t="str">
        <f t="shared" ref="EC262:EC325" ca="1" si="12789">IF($B262="","",EB262*(DV262+DW262+DX262))</f>
        <v/>
      </c>
      <c r="ED262" s="5" t="str">
        <f t="shared" ref="ED262:ED325" ca="1" si="12790">IF($B262="","",EB262*DV262)</f>
        <v/>
      </c>
      <c r="EE262" s="5" t="str">
        <f ca="1">IF($B262="","",'Hidden inputs'!$D$11*DV262+'Hidden inputs'!$E$11*DW262)</f>
        <v/>
      </c>
      <c r="EF262" s="11" t="str">
        <f t="shared" ca="1" si="12702"/>
        <v/>
      </c>
      <c r="EG262" s="9" t="str">
        <f t="shared" ref="EG262:EG325" ca="1" si="12791">IF(DC262="","",EF262*DV262)</f>
        <v/>
      </c>
      <c r="EH262" s="3" t="str">
        <f t="shared" ref="EH262:EH325" ca="1" si="12792">IF($B262="","",DV262)</f>
        <v/>
      </c>
      <c r="EI262" s="5" t="str" cm="1">
        <f t="array" aca="1" ref="EI262" ca="1">IF($B262="","",IF(EH262=0,0,IF(DD_Payment="",0,IF(EH262&lt;_xlfn.IFS(DD_Frequency="Monthly",1,DD_Frequency="Quarterly",IF(MONTH(EH$2)=1,1,IF(MONTH(EH$2)=4,1,IF(MONTH(EH$2)=7,1,IF(MONTH(EH$2)=10,1,0)))),DD_Frequency="Annually",IF(MONTH(EH$2)=1,1,0))*DD_Payment,EH262,_xlfn.IFS(DD_Frequency="Monthly",1,DD_Frequency="Quarterly",IF(MONTH(EH$2)=1,1,IF(MONTH(EH$2)=4,1,IF(MONTH(EH$2)=7,1,IF(MONTH(EH$2)=10,1,0)))),DD_Frequency="Annually",IF(MONTH(EH$2)=1,1,0))*DD_Payment))))</f>
        <v/>
      </c>
      <c r="EJ262" s="3" t="str">
        <f t="shared" ref="EJ262" ca="1" si="12793">IF($B262="","",IF(EH262&gt;EI262,(EH262-EI262/2)*(rate_A*(EJ$1/365)),0))</f>
        <v/>
      </c>
      <c r="EK262" s="3" t="str">
        <f t="shared" ca="1" si="9709"/>
        <v/>
      </c>
      <c r="EL262" s="3" t="str">
        <f t="shared" ref="EL262" ca="1" si="12794">IF($B262="","",DW262*(1+rate_A*EJ$1/365))</f>
        <v/>
      </c>
      <c r="EM262" s="3" t="str">
        <f t="shared" ref="EM262" ca="1" si="12795">IF($B262="","",DX262*(1+rate_A*EJ$1/365))</f>
        <v/>
      </c>
      <c r="EN262" s="3" t="str">
        <f t="shared" ref="EN262" ca="1" si="12796">IF($B262="","",DY262*(1+rate_joint*EJ$1/365))</f>
        <v/>
      </c>
      <c r="EO262" s="5" t="str">
        <f t="shared" ca="1" si="9713"/>
        <v/>
      </c>
      <c r="EP262" s="5" t="str" cm="1">
        <f t="array" aca="1" ref="EP262" ca="1">IF(EO262="","",_xlfn.IFS(EO262&lt;='Hidden inputs'!$C$15,EO262*'Hidden inputs'!$D$15,EO262&lt;='Hidden inputs'!$C$16,'Hidden inputs'!$C$15*'Hidden inputs'!$D$15+(EO262-'Hidden inputs'!$B$16)*'Hidden inputs'!$D$16,EO262&lt;='Hidden inputs'!$C$17,'Hidden inputs'!$C$15*'Hidden inputs'!$D$15+('Hidden inputs'!$C$16-'Hidden inputs'!$B$16)*'Hidden inputs'!$D$16+(EO262-'Hidden inputs'!$B$17)*'Hidden inputs'!$D$17,EO262&gt;'Hidden inputs'!$B$18,'Hidden inputs'!$C$15*'Hidden inputs'!$D$15+('Hidden inputs'!$C$16-'Hidden inputs'!$B$16)*'Hidden inputs'!$D$16+('Hidden inputs'!$C$17-'Hidden inputs'!$B$17)*'Hidden inputs'!$D$17+(EO262-'Hidden inputs'!$B$18)*'Hidden inputs'!$D$18))</f>
        <v/>
      </c>
      <c r="EQ262" s="10" t="str">
        <f t="shared" ca="1" si="9714"/>
        <v/>
      </c>
      <c r="ER262" s="5" t="str">
        <f t="shared" ref="ER262:ER325" ca="1" si="12797">IF($B262="","",EQ262*(EK262+EL262+EM262))</f>
        <v/>
      </c>
      <c r="ES262" s="5" t="str">
        <f t="shared" ref="ES262:ES325" ca="1" si="12798">IF($B262="","",EQ262*EK262)</f>
        <v/>
      </c>
      <c r="ET262" s="5" t="str">
        <f ca="1">IF($B262="","",'Hidden inputs'!$D$11*EK262+'Hidden inputs'!$E$11*EL262)</f>
        <v/>
      </c>
      <c r="EU262" s="11" t="str">
        <f t="shared" ca="1" si="12707"/>
        <v/>
      </c>
      <c r="EV262" s="9" t="str">
        <f t="shared" ref="EV262:EV325" ca="1" si="12799">IF(DR262="","",EU262*EK262)</f>
        <v/>
      </c>
      <c r="EW262" s="3" t="str">
        <f t="shared" ref="EW262:EW325" ca="1" si="12800">IF($B262="","",EK262)</f>
        <v/>
      </c>
      <c r="EX262" s="5" t="str" cm="1">
        <f t="array" aca="1" ref="EX262" ca="1">IF($B262="","",IF(EW262=0,0,IF(DD_Payment="",0,IF(EW262&lt;_xlfn.IFS(DD_Frequency="Monthly",1,DD_Frequency="Quarterly",IF(MONTH(EW$2)=1,1,IF(MONTH(EW$2)=4,1,IF(MONTH(EW$2)=7,1,IF(MONTH(EW$2)=10,1,0)))),DD_Frequency="Annually",IF(MONTH(EW$2)=1,1,0))*DD_Payment,EW262,_xlfn.IFS(DD_Frequency="Monthly",1,DD_Frequency="Quarterly",IF(MONTH(EW$2)=1,1,IF(MONTH(EW$2)=4,1,IF(MONTH(EW$2)=7,1,IF(MONTH(EW$2)=10,1,0)))),DD_Frequency="Annually",IF(MONTH(EW$2)=1,1,0))*DD_Payment))))</f>
        <v/>
      </c>
      <c r="EY262" s="3" t="str">
        <f t="shared" ref="EY262" ca="1" si="12801">IF($B262="","",IF(EW262&gt;EX262,(EW262-EX262/2)*(rate_A*(EY$1/365)),0))</f>
        <v/>
      </c>
      <c r="EZ262" s="3" t="str">
        <f t="shared" ca="1" si="9716"/>
        <v/>
      </c>
      <c r="FA262" s="3" t="str">
        <f t="shared" ref="FA262" ca="1" si="12802">IF($B262="","",EL262*(1+rate_A*EY$1/365))</f>
        <v/>
      </c>
      <c r="FB262" s="3" t="str">
        <f t="shared" ref="FB262" ca="1" si="12803">IF($B262="","",EM262*(1+rate_A*EY$1/365))</f>
        <v/>
      </c>
      <c r="FC262" s="3" t="str">
        <f t="shared" ref="FC262" ca="1" si="12804">IF($B262="","",EN262*(1+rate_joint*EY$1/365))</f>
        <v/>
      </c>
      <c r="FD262" s="5" t="str">
        <f t="shared" ca="1" si="9720"/>
        <v/>
      </c>
      <c r="FE262" s="5" t="str" cm="1">
        <f t="array" aca="1" ref="FE262" ca="1">IF(FD262="","",_xlfn.IFS(FD262&lt;='Hidden inputs'!$C$15,FD262*'Hidden inputs'!$D$15,FD262&lt;='Hidden inputs'!$C$16,'Hidden inputs'!$C$15*'Hidden inputs'!$D$15+(FD262-'Hidden inputs'!$B$16)*'Hidden inputs'!$D$16,FD262&lt;='Hidden inputs'!$C$17,'Hidden inputs'!$C$15*'Hidden inputs'!$D$15+('Hidden inputs'!$C$16-'Hidden inputs'!$B$16)*'Hidden inputs'!$D$16+(FD262-'Hidden inputs'!$B$17)*'Hidden inputs'!$D$17,FD262&gt;'Hidden inputs'!$B$18,'Hidden inputs'!$C$15*'Hidden inputs'!$D$15+('Hidden inputs'!$C$16-'Hidden inputs'!$B$16)*'Hidden inputs'!$D$16+('Hidden inputs'!$C$17-'Hidden inputs'!$B$17)*'Hidden inputs'!$D$17+(FD262-'Hidden inputs'!$B$18)*'Hidden inputs'!$D$18))</f>
        <v/>
      </c>
      <c r="FF262" s="10" t="str">
        <f t="shared" ca="1" si="9721"/>
        <v/>
      </c>
      <c r="FG262" s="5" t="str">
        <f t="shared" ref="FG262:FG325" ca="1" si="12805">IF($B262="","",FF262*(EZ262+FA262+FB262))</f>
        <v/>
      </c>
      <c r="FH262" s="5" t="str">
        <f t="shared" ref="FH262:FH325" ca="1" si="12806">IF($B262="","",FF262*EZ262)</f>
        <v/>
      </c>
      <c r="FI262" s="5" t="str">
        <f ca="1">IF($B262="","",'Hidden inputs'!$D$11*EZ262+'Hidden inputs'!$E$11*FA262)</f>
        <v/>
      </c>
      <c r="FJ262" s="11" t="str">
        <f t="shared" ca="1" si="12712"/>
        <v/>
      </c>
      <c r="FK262" s="9" t="str">
        <f t="shared" ref="FK262:FK325" ca="1" si="12807">IF(EG262="","",FJ262*EZ262)</f>
        <v/>
      </c>
      <c r="FL262" s="3" t="str">
        <f t="shared" ref="FL262:FL325" ca="1" si="12808">IF($B262="","",EZ262)</f>
        <v/>
      </c>
      <c r="FM262" s="5" t="str" cm="1">
        <f t="array" aca="1" ref="FM262" ca="1">IF($B262="","",IF(FL262=0,0,IF(DD_Payment="",0,IF(FL262&lt;_xlfn.IFS(DD_Frequency="Monthly",1,DD_Frequency="Quarterly",IF(MONTH(FL$2)=1,1,IF(MONTH(FL$2)=4,1,IF(MONTH(FL$2)=7,1,IF(MONTH(FL$2)=10,1,0)))),DD_Frequency="Annually",IF(MONTH(FL$2)=1,1,0))*DD_Payment,FL262,_xlfn.IFS(DD_Frequency="Monthly",1,DD_Frequency="Quarterly",IF(MONTH(FL$2)=1,1,IF(MONTH(FL$2)=4,1,IF(MONTH(FL$2)=7,1,IF(MONTH(FL$2)=10,1,0)))),DD_Frequency="Annually",IF(MONTH(FL$2)=1,1,0))*DD_Payment))))</f>
        <v/>
      </c>
      <c r="FN262" s="3" t="str">
        <f t="shared" ref="FN262" ca="1" si="12809">IF($B262="","",IF(FL262&gt;FM262,(FL262-FM262/2)*(rate_A*(FN$1/365)),0))</f>
        <v/>
      </c>
      <c r="FO262" s="3" t="str">
        <f t="shared" ca="1" si="9723"/>
        <v/>
      </c>
      <c r="FP262" s="3" t="str">
        <f t="shared" ref="FP262" ca="1" si="12810">IF($B262="","",FA262*(1+rate_A*FN$1/365))</f>
        <v/>
      </c>
      <c r="FQ262" s="3" t="str">
        <f t="shared" ref="FQ262" ca="1" si="12811">IF($B262="","",FB262*(1+rate_A*FN$1/365))</f>
        <v/>
      </c>
      <c r="FR262" s="3" t="str">
        <f t="shared" ref="FR262" ca="1" si="12812">IF($B262="","",FC262*(1+rate_joint*FN$1/365))</f>
        <v/>
      </c>
      <c r="FS262" s="5" t="str">
        <f t="shared" ca="1" si="9727"/>
        <v/>
      </c>
      <c r="FT262" s="5" t="str" cm="1">
        <f t="array" aca="1" ref="FT262" ca="1">IF(FS262="","",_xlfn.IFS(FS262&lt;='Hidden inputs'!$C$15,FS262*'Hidden inputs'!$D$15,FS262&lt;='Hidden inputs'!$C$16,'Hidden inputs'!$C$15*'Hidden inputs'!$D$15+(FS262-'Hidden inputs'!$B$16)*'Hidden inputs'!$D$16,FS262&lt;='Hidden inputs'!$C$17,'Hidden inputs'!$C$15*'Hidden inputs'!$D$15+('Hidden inputs'!$C$16-'Hidden inputs'!$B$16)*'Hidden inputs'!$D$16+(FS262-'Hidden inputs'!$B$17)*'Hidden inputs'!$D$17,FS262&gt;'Hidden inputs'!$B$18,'Hidden inputs'!$C$15*'Hidden inputs'!$D$15+('Hidden inputs'!$C$16-'Hidden inputs'!$B$16)*'Hidden inputs'!$D$16+('Hidden inputs'!$C$17-'Hidden inputs'!$B$17)*'Hidden inputs'!$D$17+(FS262-'Hidden inputs'!$B$18)*'Hidden inputs'!$D$18))</f>
        <v/>
      </c>
      <c r="FU262" s="10" t="str">
        <f t="shared" ca="1" si="9728"/>
        <v/>
      </c>
      <c r="FV262" s="5" t="str">
        <f t="shared" ref="FV262:FV325" ca="1" si="12813">IF($B262="","",FU262*(FO262+FP262+FQ262))</f>
        <v/>
      </c>
      <c r="FW262" s="5" t="str">
        <f t="shared" ref="FW262:FW325" ca="1" si="12814">IF($B262="","",FU262*FO262)</f>
        <v/>
      </c>
      <c r="FX262" s="5" t="str">
        <f ca="1">IF($B262="","",'Hidden inputs'!$D$11*FO262+'Hidden inputs'!$E$11*FP262)</f>
        <v/>
      </c>
      <c r="FY262" s="11" t="str">
        <f t="shared" ca="1" si="12717"/>
        <v/>
      </c>
      <c r="FZ262" s="9" t="str">
        <f t="shared" ref="FZ262:FZ325" ca="1" si="12815">IF(EV262="","",FY262*FO262)</f>
        <v/>
      </c>
      <c r="GA262" s="5" t="str">
        <f t="shared" ref="GA262:GA325" ca="1" si="12816">IF(EV262="","",(N262+AC262+AR262+BG262+BV262+CK262+CZ262+DO262+ED262+ES262+FH262+FW262)/12)</f>
        <v/>
      </c>
      <c r="GB262" s="5" t="str">
        <f t="shared" ref="GB262:GB325" ca="1" si="12817">IF(EV262="","",(Q262+AF262+AU262+BJ262+BY262+CN262+DC262+DR262+EG262+EV262+FK262+FZ262)/12)</f>
        <v/>
      </c>
      <c r="GC262" s="5" t="str">
        <f t="shared" ca="1" si="12718"/>
        <v/>
      </c>
      <c r="GD262" s="5" t="str">
        <f t="shared" ca="1" si="12719"/>
        <v/>
      </c>
    </row>
    <row r="263" spans="1:186" x14ac:dyDescent="0.35">
      <c r="A263" s="2"/>
      <c r="B263" s="6" t="str">
        <f t="shared" ca="1" si="12720"/>
        <v/>
      </c>
      <c r="C263" s="5" t="str">
        <f t="shared" ref="C263:C326" ca="1" si="12818">IF(B263="","",MAX(FO262,0))</f>
        <v/>
      </c>
      <c r="D263" s="5" t="str" cm="1">
        <f t="array" aca="1" ref="D263" ca="1">IF($B263="","",IF(C263=0,0,IF(DD_Payment="",0,IF(C263&lt;_xlfn.IFS(DD_Frequency="Monthly",1,DD_Frequency="Quarterly",IF(MONTH(C$2)=1,1,IF(MONTH(C$2)=4,1,IF(MONTH(C$2)=7,1,IF(MONTH(C$2)=10,1,0)))),DD_Frequency="Annually",IF(MONTH(C$2)=1,1,0))*DD_Payment,C263,_xlfn.IFS(DD_Frequency="Monthly",1,DD_Frequency="Quarterly",IF(MONTH(C$2)=1,1,IF(MONTH(C$2)=4,1,IF(MONTH(C$2)=7,1,IF(MONTH(C$2)=10,1,0)))),DD_Frequency="Annually",IF(MONTH(C$2)=1,1,0))*DD_Payment))))</f>
        <v/>
      </c>
      <c r="E263" s="5" t="str">
        <f t="shared" ref="E263" ca="1" si="12819">IF(B263="","",IF(C263&gt;D263,(C263-D263/2)*(rate_A*(E$1/365)),0))</f>
        <v/>
      </c>
      <c r="F263" s="5" t="str">
        <f t="shared" ca="1" si="12722"/>
        <v/>
      </c>
      <c r="G263" s="5" t="str">
        <f t="shared" ref="G263" ca="1" si="12820">IF(B263="","",G262*(1+rate_A*E$1/365))</f>
        <v/>
      </c>
      <c r="H263" s="5" t="str">
        <f t="shared" ref="H263" ca="1" si="12821">IF(B263="","",H262*(1+rate_A*E$1/365))</f>
        <v/>
      </c>
      <c r="I263" s="5" t="str">
        <f t="shared" ref="I263" ca="1" si="12822">IF(B263="","",I262*(1+rate_joint*E$1/365))</f>
        <v/>
      </c>
      <c r="J263" s="5" t="str">
        <f t="shared" ref="J263:J326" ca="1" si="12823">IF($B263="","",F263+G263+H263+I263)</f>
        <v/>
      </c>
      <c r="K263" s="5" t="str" cm="1">
        <f t="array" aca="1" ref="K263" ca="1">IF(J263="","",_xlfn.IFS(J263&lt;='Hidden inputs'!$C$15,J263*'Hidden inputs'!$D$15,J263&lt;='Hidden inputs'!$C$16,'Hidden inputs'!$C$15*'Hidden inputs'!$D$15+(J263-'Hidden inputs'!$B$16)*'Hidden inputs'!$D$16,J263&lt;='Hidden inputs'!$C$17,'Hidden inputs'!$C$15*'Hidden inputs'!$D$15+('Hidden inputs'!$C$16-'Hidden inputs'!$B$16)*'Hidden inputs'!$D$16+(J263-'Hidden inputs'!$B$17)*'Hidden inputs'!$D$17,J263&gt;'Hidden inputs'!$B$18,'Hidden inputs'!$C$15*'Hidden inputs'!$D$15+('Hidden inputs'!$C$16-'Hidden inputs'!$B$16)*'Hidden inputs'!$D$16+('Hidden inputs'!$C$17-'Hidden inputs'!$B$17)*'Hidden inputs'!$D$17+(J263-'Hidden inputs'!$B$18)*'Hidden inputs'!$D$18))</f>
        <v/>
      </c>
      <c r="L263" s="11" t="str">
        <f t="shared" ref="L263:L326" ca="1" si="12824">IF(B263="","",IF(J263=0,0,K263/J263))</f>
        <v/>
      </c>
      <c r="M263" s="5" t="str">
        <f t="shared" ca="1" si="12726"/>
        <v/>
      </c>
      <c r="N263" s="5" t="str">
        <f t="shared" ca="1" si="12727"/>
        <v/>
      </c>
      <c r="O263" s="5" t="str">
        <f ca="1">IF(B263="","",'Hidden inputs'!$D$11*F263+'Hidden inputs'!$E$11*G263)</f>
        <v/>
      </c>
      <c r="P263" s="11" t="str">
        <f t="shared" ca="1" si="12661"/>
        <v/>
      </c>
      <c r="Q263" s="20" t="str">
        <f t="shared" ca="1" si="12662"/>
        <v/>
      </c>
      <c r="R263" s="3" t="str">
        <f t="shared" ca="1" si="12728"/>
        <v/>
      </c>
      <c r="S263" s="5" t="str" cm="1">
        <f t="array" aca="1" ref="S263" ca="1">IF($B263="","",IF(R263=0,0,IF(DD_Payment="",0,IF(R263&lt;_xlfn.IFS(DD_Frequency="Monthly",1,DD_Frequency="Quarterly",IF(MONTH(R$2)=1,1,IF(MONTH(R$2)=4,1,IF(MONTH(R$2)=7,1,IF(MONTH(R$2)=10,1,0)))),DD_Frequency="Annually",IF(MONTH(R$2)=1,1,0))*DD_Payment,R263,_xlfn.IFS(DD_Frequency="Monthly",1,DD_Frequency="Quarterly",IF(MONTH(R$2)=1,1,IF(MONTH(R$2)=4,1,IF(MONTH(R$2)=7,1,IF(MONTH(R$2)=10,1,0)))),DD_Frequency="Annually",IF(MONTH(R$2)=1,1,0))*DD_Payment))))</f>
        <v/>
      </c>
      <c r="T263" s="3" t="str">
        <f t="shared" ref="T263" ca="1" si="12825">IF(B263="","",IF(R263&gt;S263,(R263-S263/2)*(rate_A*((T$1+A263)/365)),0))</f>
        <v/>
      </c>
      <c r="U263" s="3" t="str">
        <f t="shared" ca="1" si="12730"/>
        <v/>
      </c>
      <c r="V263" s="3" t="str">
        <f t="shared" ref="V263" ca="1" si="12826">IF(B263="","",G263*(1+rate_A*(T$1+A263)/365))</f>
        <v/>
      </c>
      <c r="W263" s="3" t="str">
        <f t="shared" ref="W263" ca="1" si="12827">IF(B263="","",H263*(1+rate_A*(T$1+A263)/365))</f>
        <v/>
      </c>
      <c r="X263" s="3" t="str">
        <f t="shared" ref="X263" ca="1" si="12828">IF(B263="","",I263*(1+rate_joint*(T$1+A263)/365))</f>
        <v/>
      </c>
      <c r="Y263" s="5" t="str">
        <f t="shared" ref="Y263:Y326" ca="1" si="12829">IF($B263="","",U263+V263+W263+X263)</f>
        <v/>
      </c>
      <c r="Z263" s="5" t="str" cm="1">
        <f t="array" aca="1" ref="Z263" ca="1">IF(Y263="","",_xlfn.IFS(Y263&lt;='Hidden inputs'!$C$15,Y263*'Hidden inputs'!$D$15,Y263&lt;='Hidden inputs'!$C$16,'Hidden inputs'!$C$15*'Hidden inputs'!$D$15+(Y263-'Hidden inputs'!$B$16)*'Hidden inputs'!$D$16,Y263&lt;='Hidden inputs'!$C$17,'Hidden inputs'!$C$15*'Hidden inputs'!$D$15+('Hidden inputs'!$C$16-'Hidden inputs'!$B$16)*'Hidden inputs'!$D$16+(Y263-'Hidden inputs'!$B$17)*'Hidden inputs'!$D$17,Y263&gt;'Hidden inputs'!$B$18,'Hidden inputs'!$C$15*'Hidden inputs'!$D$15+('Hidden inputs'!$C$16-'Hidden inputs'!$B$16)*'Hidden inputs'!$D$16+('Hidden inputs'!$C$17-'Hidden inputs'!$B$17)*'Hidden inputs'!$D$17+(Y263-'Hidden inputs'!$B$18)*'Hidden inputs'!$D$18))</f>
        <v/>
      </c>
      <c r="AA263" s="10" t="str">
        <f t="shared" ref="AA263:AA326" ca="1" si="12830">IF(B263="","",IF(Y263=0,0,Z263/Y263))</f>
        <v/>
      </c>
      <c r="AB263" s="5" t="str">
        <f t="shared" ca="1" si="12734"/>
        <v/>
      </c>
      <c r="AC263" s="5" t="str">
        <f t="shared" ref="AC263:AC326" ca="1" si="12831">IF(B263="","",AA263*U263)</f>
        <v/>
      </c>
      <c r="AD263" s="5" t="str">
        <f ca="1">IF(B263="","",'Hidden inputs'!$D$11*U263+'Hidden inputs'!$E$11*V263)</f>
        <v/>
      </c>
      <c r="AE263" s="11" t="str">
        <f t="shared" ca="1" si="12667"/>
        <v/>
      </c>
      <c r="AF263" s="9" t="str">
        <f t="shared" ca="1" si="12735"/>
        <v/>
      </c>
      <c r="AG263" s="3" t="str">
        <f t="shared" ca="1" si="12736"/>
        <v/>
      </c>
      <c r="AH263" s="5" t="str" cm="1">
        <f t="array" aca="1" ref="AH263" ca="1">IF($B263="","",IF(AG263=0,0,IF(DD_Payment="",0,IF(AG263&lt;_xlfn.IFS(DD_Frequency="Monthly",1,DD_Frequency="Quarterly",IF(MONTH(AG$2)=1,1,IF(MONTH(AG$2)=4,1,IF(MONTH(AG$2)=7,1,IF(MONTH(AG$2)=10,1,0)))),DD_Frequency="Annually",IF(MONTH(AG$2)=1,1,0))*DD_Payment,AG263,_xlfn.IFS(DD_Frequency="Monthly",1,DD_Frequency="Quarterly",IF(MONTH(AG$2)=1,1,IF(MONTH(AG$2)=4,1,IF(MONTH(AG$2)=7,1,IF(MONTH(AG$2)=10,1,0)))),DD_Frequency="Annually",IF(MONTH(AG$2)=1,1,0))*DD_Payment))))</f>
        <v/>
      </c>
      <c r="AI263" s="3" t="str">
        <f t="shared" ref="AI263" ca="1" si="12832">IF($B263="","",IF(AG263&gt;AH263,(AG263-AH263/2)*(rate_A*(AI$1/365)),0))</f>
        <v/>
      </c>
      <c r="AJ263" s="3" t="str">
        <f t="shared" ref="AJ263:AJ326" ca="1" si="12833">IF($B263="","",AG263-AH263+AI263)</f>
        <v/>
      </c>
      <c r="AK263" s="3" t="str">
        <f t="shared" ref="AK263" ca="1" si="12834">IF($B263="","",V263*(1+rate_A*AI$1/365))</f>
        <v/>
      </c>
      <c r="AL263" s="3" t="str">
        <f t="shared" ref="AL263" ca="1" si="12835">IF($B263="","",W263*(1+rate_A*AI$1/365))</f>
        <v/>
      </c>
      <c r="AM263" s="3" t="str">
        <f t="shared" ref="AM263" ca="1" si="12836">IF($B263="","",X263*(1+rate_joint*AI$1/365))</f>
        <v/>
      </c>
      <c r="AN263" s="5" t="str">
        <f t="shared" ref="AN263:AN326" ca="1" si="12837">IF($B263="","",AJ263+AK263+AL263+AM263)</f>
        <v/>
      </c>
      <c r="AO263" s="5" t="str" cm="1">
        <f t="array" aca="1" ref="AO263" ca="1">IF(AN263="","",_xlfn.IFS(AN263&lt;='Hidden inputs'!$C$15,AN263*'Hidden inputs'!$D$15,AN263&lt;='Hidden inputs'!$C$16,'Hidden inputs'!$C$15*'Hidden inputs'!$D$15+(AN263-'Hidden inputs'!$B$16)*'Hidden inputs'!$D$16,AN263&lt;='Hidden inputs'!$C$17,'Hidden inputs'!$C$15*'Hidden inputs'!$D$15+('Hidden inputs'!$C$16-'Hidden inputs'!$B$16)*'Hidden inputs'!$D$16+(AN263-'Hidden inputs'!$B$17)*'Hidden inputs'!$D$17,AN263&gt;'Hidden inputs'!$B$18,'Hidden inputs'!$C$15*'Hidden inputs'!$D$15+('Hidden inputs'!$C$16-'Hidden inputs'!$B$16)*'Hidden inputs'!$D$16+('Hidden inputs'!$C$17-'Hidden inputs'!$B$17)*'Hidden inputs'!$D$17+(AN263-'Hidden inputs'!$B$18)*'Hidden inputs'!$D$18))</f>
        <v/>
      </c>
      <c r="AP263" s="10" t="str">
        <f t="shared" ref="AP263:AP326" ca="1" si="12838">IF($B263="","",IF(AN263=0,0,AO263/AN263))</f>
        <v/>
      </c>
      <c r="AQ263" s="5" t="str">
        <f t="shared" ca="1" si="12741"/>
        <v/>
      </c>
      <c r="AR263" s="5" t="str">
        <f t="shared" ca="1" si="12742"/>
        <v/>
      </c>
      <c r="AS263" s="5" t="str">
        <f ca="1">IF($B263="","",'Hidden inputs'!$D$11*AJ263+'Hidden inputs'!$E$11*AK263)</f>
        <v/>
      </c>
      <c r="AT263" s="11" t="str">
        <f t="shared" ca="1" si="12672"/>
        <v/>
      </c>
      <c r="AU263" s="9" t="str">
        <f t="shared" ca="1" si="12743"/>
        <v/>
      </c>
      <c r="AV263" s="3" t="str">
        <f t="shared" ca="1" si="12744"/>
        <v/>
      </c>
      <c r="AW263" s="5" t="str" cm="1">
        <f t="array" aca="1" ref="AW263" ca="1">IF($B263="","",IF(AV263=0,0,IF(DD_Payment="",0,IF(AV263&lt;_xlfn.IFS(DD_Frequency="Monthly",1,DD_Frequency="Quarterly",IF(MONTH(AV$2)=1,1,IF(MONTH(AV$2)=4,1,IF(MONTH(AV$2)=7,1,IF(MONTH(AV$2)=10,1,0)))),DD_Frequency="Annually",IF(MONTH(AV$2)=1,1,0))*DD_Payment,AV263,_xlfn.IFS(DD_Frequency="Monthly",1,DD_Frequency="Quarterly",IF(MONTH(AV$2)=1,1,IF(MONTH(AV$2)=4,1,IF(MONTH(AV$2)=7,1,IF(MONTH(AV$2)=10,1,0)))),DD_Frequency="Annually",IF(MONTH(AV$2)=1,1,0))*DD_Payment))))</f>
        <v/>
      </c>
      <c r="AX263" s="3" t="str">
        <f t="shared" ref="AX263" ca="1" si="12839">IF($B263="","",IF(AV263&gt;AW263,(AV263-AW263/2)*(rate_A*(AX$1/365)),0))</f>
        <v/>
      </c>
      <c r="AY263" s="3" t="str">
        <f t="shared" ref="AY263:AY326" ca="1" si="12840">IF($B263="","",AV263-AW263+AX263)</f>
        <v/>
      </c>
      <c r="AZ263" s="3" t="str">
        <f t="shared" ref="AZ263" ca="1" si="12841">IF($B263="","",AK263*(1+rate_A*AX$1/365))</f>
        <v/>
      </c>
      <c r="BA263" s="3" t="str">
        <f t="shared" ref="BA263" ca="1" si="12842">IF($B263="","",AL263*(1+rate_A*AX$1/365))</f>
        <v/>
      </c>
      <c r="BB263" s="3" t="str">
        <f t="shared" ref="BB263" ca="1" si="12843">IF($B263="","",AM263*(1+rate_joint*AX$1/365))</f>
        <v/>
      </c>
      <c r="BC263" s="5" t="str">
        <f t="shared" ref="BC263:BC326" ca="1" si="12844">IF($B263="","",AY263+AZ263+BA263+BB263)</f>
        <v/>
      </c>
      <c r="BD263" s="5" t="str" cm="1">
        <f t="array" aca="1" ref="BD263" ca="1">IF(BC263="","",_xlfn.IFS(BC263&lt;='Hidden inputs'!$C$15,BC263*'Hidden inputs'!$D$15,BC263&lt;='Hidden inputs'!$C$16,'Hidden inputs'!$C$15*'Hidden inputs'!$D$15+(BC263-'Hidden inputs'!$B$16)*'Hidden inputs'!$D$16,BC263&lt;='Hidden inputs'!$C$17,'Hidden inputs'!$C$15*'Hidden inputs'!$D$15+('Hidden inputs'!$C$16-'Hidden inputs'!$B$16)*'Hidden inputs'!$D$16+(BC263-'Hidden inputs'!$B$17)*'Hidden inputs'!$D$17,BC263&gt;'Hidden inputs'!$B$18,'Hidden inputs'!$C$15*'Hidden inputs'!$D$15+('Hidden inputs'!$C$16-'Hidden inputs'!$B$16)*'Hidden inputs'!$D$16+('Hidden inputs'!$C$17-'Hidden inputs'!$B$17)*'Hidden inputs'!$D$17+(BC263-'Hidden inputs'!$B$18)*'Hidden inputs'!$D$18))</f>
        <v/>
      </c>
      <c r="BE263" s="10" t="str">
        <f t="shared" ref="BE263:BE326" ca="1" si="12845">IF($B263="","",IF(BC263=0,0,BD263/BC263))</f>
        <v/>
      </c>
      <c r="BF263" s="5" t="str">
        <f t="shared" ca="1" si="12749"/>
        <v/>
      </c>
      <c r="BG263" s="5" t="str">
        <f t="shared" ca="1" si="12750"/>
        <v/>
      </c>
      <c r="BH263" s="5" t="str">
        <f ca="1">IF($B263="","",'Hidden inputs'!$D$11*AY263+'Hidden inputs'!$E$11*AZ263)</f>
        <v/>
      </c>
      <c r="BI263" s="11" t="str">
        <f t="shared" ca="1" si="12677"/>
        <v/>
      </c>
      <c r="BJ263" s="9" t="str">
        <f t="shared" ca="1" si="12751"/>
        <v/>
      </c>
      <c r="BK263" s="3" t="str">
        <f t="shared" ca="1" si="12752"/>
        <v/>
      </c>
      <c r="BL263" s="5" t="str" cm="1">
        <f t="array" aca="1" ref="BL263" ca="1">IF($B263="","",IF(BK263=0,0,IF(DD_Payment="",0,IF(BK263&lt;_xlfn.IFS(DD_Frequency="Monthly",1,DD_Frequency="Quarterly",IF(MONTH(BK$2)=1,1,IF(MONTH(BK$2)=4,1,IF(MONTH(BK$2)=7,1,IF(MONTH(BK$2)=10,1,0)))),DD_Frequency="Annually",IF(MONTH(BK$2)=1,1,0))*DD_Payment,BK263,_xlfn.IFS(DD_Frequency="Monthly",1,DD_Frequency="Quarterly",IF(MONTH(BK$2)=1,1,IF(MONTH(BK$2)=4,1,IF(MONTH(BK$2)=7,1,IF(MONTH(BK$2)=10,1,0)))),DD_Frequency="Annually",IF(MONTH(BK$2)=1,1,0))*DD_Payment))))</f>
        <v/>
      </c>
      <c r="BM263" s="3" t="str">
        <f t="shared" ref="BM263" ca="1" si="12846">IF($B263="","",IF(BK263&gt;BL263,(BK263-BL263/2)*(rate_A*(BM$1/365)),0))</f>
        <v/>
      </c>
      <c r="BN263" s="3" t="str">
        <f t="shared" ref="BN263:BN326" ca="1" si="12847">IF($B263="","",BK263-BL263+BM263)</f>
        <v/>
      </c>
      <c r="BO263" s="3" t="str">
        <f t="shared" ref="BO263" ca="1" si="12848">IF($B263="","",AZ263*(1+rate_A*BM$1/365))</f>
        <v/>
      </c>
      <c r="BP263" s="3" t="str">
        <f t="shared" ref="BP263" ca="1" si="12849">IF($B263="","",BA263*(1+rate_A*BM$1/365))</f>
        <v/>
      </c>
      <c r="BQ263" s="3" t="str">
        <f t="shared" ref="BQ263" ca="1" si="12850">IF($B263="","",BB263*(1+rate_joint*BM$1/365))</f>
        <v/>
      </c>
      <c r="BR263" s="5" t="str">
        <f t="shared" ref="BR263:BR326" ca="1" si="12851">IF($B263="","",BN263+BO263+BP263+BQ263)</f>
        <v/>
      </c>
      <c r="BS263" s="5" t="str" cm="1">
        <f t="array" aca="1" ref="BS263" ca="1">IF(BR263="","",_xlfn.IFS(BR263&lt;='Hidden inputs'!$C$15,BR263*'Hidden inputs'!$D$15,BR263&lt;='Hidden inputs'!$C$16,'Hidden inputs'!$C$15*'Hidden inputs'!$D$15+(BR263-'Hidden inputs'!$B$16)*'Hidden inputs'!$D$16,BR263&lt;='Hidden inputs'!$C$17,'Hidden inputs'!$C$15*'Hidden inputs'!$D$15+('Hidden inputs'!$C$16-'Hidden inputs'!$B$16)*'Hidden inputs'!$D$16+(BR263-'Hidden inputs'!$B$17)*'Hidden inputs'!$D$17,BR263&gt;'Hidden inputs'!$B$18,'Hidden inputs'!$C$15*'Hidden inputs'!$D$15+('Hidden inputs'!$C$16-'Hidden inputs'!$B$16)*'Hidden inputs'!$D$16+('Hidden inputs'!$C$17-'Hidden inputs'!$B$17)*'Hidden inputs'!$D$17+(BR263-'Hidden inputs'!$B$18)*'Hidden inputs'!$D$18))</f>
        <v/>
      </c>
      <c r="BT263" s="10" t="str">
        <f t="shared" ref="BT263:BT326" ca="1" si="12852">IF($B263="","",IF(BR263=0,0,BS263/BR263))</f>
        <v/>
      </c>
      <c r="BU263" s="5" t="str">
        <f t="shared" ca="1" si="12757"/>
        <v/>
      </c>
      <c r="BV263" s="5" t="str">
        <f t="shared" ca="1" si="12758"/>
        <v/>
      </c>
      <c r="BW263" s="5" t="str">
        <f ca="1">IF($B263="","",'Hidden inputs'!$D$11*BN263+'Hidden inputs'!$E$11*BO263)</f>
        <v/>
      </c>
      <c r="BX263" s="11" t="str">
        <f t="shared" ca="1" si="12682"/>
        <v/>
      </c>
      <c r="BY263" s="9" t="str">
        <f t="shared" ca="1" si="12759"/>
        <v/>
      </c>
      <c r="BZ263" s="3" t="str">
        <f t="shared" ca="1" si="12760"/>
        <v/>
      </c>
      <c r="CA263" s="5" t="str" cm="1">
        <f t="array" aca="1" ref="CA263" ca="1">IF($B263="","",IF(BZ263=0,0,IF(DD_Payment="",0,IF(BZ263&lt;_xlfn.IFS(DD_Frequency="Monthly",1,DD_Frequency="Quarterly",IF(MONTH(BZ$2)=1,1,IF(MONTH(BZ$2)=4,1,IF(MONTH(BZ$2)=7,1,IF(MONTH(BZ$2)=10,1,0)))),DD_Frequency="Annually",IF(MONTH(BZ$2)=1,1,0))*DD_Payment,BZ263,_xlfn.IFS(DD_Frequency="Monthly",1,DD_Frequency="Quarterly",IF(MONTH(BZ$2)=1,1,IF(MONTH(BZ$2)=4,1,IF(MONTH(BZ$2)=7,1,IF(MONTH(BZ$2)=10,1,0)))),DD_Frequency="Annually",IF(MONTH(BZ$2)=1,1,0))*DD_Payment))))</f>
        <v/>
      </c>
      <c r="CB263" s="3" t="str">
        <f t="shared" ref="CB263" ca="1" si="12853">IF($B263="","",IF(BZ263&gt;CA263,(BZ263-CA263/2)*(rate_A*(CB$1/365)),0))</f>
        <v/>
      </c>
      <c r="CC263" s="3" t="str">
        <f t="shared" ref="CC263:CC326" ca="1" si="12854">IF($B263="","",BZ263-CA263+CB263)</f>
        <v/>
      </c>
      <c r="CD263" s="3" t="str">
        <f t="shared" ref="CD263" ca="1" si="12855">IF($B263="","",BO263*(1+rate_A*CB$1/365))</f>
        <v/>
      </c>
      <c r="CE263" s="3" t="str">
        <f t="shared" ref="CE263" ca="1" si="12856">IF($B263="","",BP263*(1+rate_A*CB$1/365))</f>
        <v/>
      </c>
      <c r="CF263" s="3" t="str">
        <f t="shared" ref="CF263" ca="1" si="12857">IF($B263="","",BQ263*(1+rate_joint*CB$1/365))</f>
        <v/>
      </c>
      <c r="CG263" s="5" t="str">
        <f t="shared" ref="CG263:CG326" ca="1" si="12858">IF($B263="","",CC263+CD263+CE263+CF263)</f>
        <v/>
      </c>
      <c r="CH263" s="5" t="str" cm="1">
        <f t="array" aca="1" ref="CH263" ca="1">IF(CG263="","",_xlfn.IFS(CG263&lt;='Hidden inputs'!$C$15,CG263*'Hidden inputs'!$D$15,CG263&lt;='Hidden inputs'!$C$16,'Hidden inputs'!$C$15*'Hidden inputs'!$D$15+(CG263-'Hidden inputs'!$B$16)*'Hidden inputs'!$D$16,CG263&lt;='Hidden inputs'!$C$17,'Hidden inputs'!$C$15*'Hidden inputs'!$D$15+('Hidden inputs'!$C$16-'Hidden inputs'!$B$16)*'Hidden inputs'!$D$16+(CG263-'Hidden inputs'!$B$17)*'Hidden inputs'!$D$17,CG263&gt;'Hidden inputs'!$B$18,'Hidden inputs'!$C$15*'Hidden inputs'!$D$15+('Hidden inputs'!$C$16-'Hidden inputs'!$B$16)*'Hidden inputs'!$D$16+('Hidden inputs'!$C$17-'Hidden inputs'!$B$17)*'Hidden inputs'!$D$17+(CG263-'Hidden inputs'!$B$18)*'Hidden inputs'!$D$18))</f>
        <v/>
      </c>
      <c r="CI263" s="10" t="str">
        <f t="shared" ref="CI263:CI326" ca="1" si="12859">IF($B263="","",IF(CG263=0,0,CH263/CG263))</f>
        <v/>
      </c>
      <c r="CJ263" s="5" t="str">
        <f t="shared" ca="1" si="12765"/>
        <v/>
      </c>
      <c r="CK263" s="5" t="str">
        <f t="shared" ca="1" si="12766"/>
        <v/>
      </c>
      <c r="CL263" s="5" t="str">
        <f ca="1">IF($B263="","",'Hidden inputs'!$D$11*CC263+'Hidden inputs'!$E$11*CD263)</f>
        <v/>
      </c>
      <c r="CM263" s="11" t="str">
        <f t="shared" ca="1" si="12687"/>
        <v/>
      </c>
      <c r="CN263" s="9" t="str">
        <f t="shared" ca="1" si="12767"/>
        <v/>
      </c>
      <c r="CO263" s="3" t="str">
        <f t="shared" ca="1" si="12768"/>
        <v/>
      </c>
      <c r="CP263" s="5" t="str" cm="1">
        <f t="array" aca="1" ref="CP263" ca="1">IF($B263="","",IF(CO263=0,0,IF(DD_Payment="",0,IF(CO263&lt;_xlfn.IFS(DD_Frequency="Monthly",1,DD_Frequency="Quarterly",IF(MONTH(CO$2)=1,1,IF(MONTH(CO$2)=4,1,IF(MONTH(CO$2)=7,1,IF(MONTH(CO$2)=10,1,0)))),DD_Frequency="Annually",IF(MONTH(CO$2)=1,1,0))*DD_Payment,CO263,_xlfn.IFS(DD_Frequency="Monthly",1,DD_Frequency="Quarterly",IF(MONTH(CO$2)=1,1,IF(MONTH(CO$2)=4,1,IF(MONTH(CO$2)=7,1,IF(MONTH(CO$2)=10,1,0)))),DD_Frequency="Annually",IF(MONTH(CO$2)=1,1,0))*DD_Payment))))</f>
        <v/>
      </c>
      <c r="CQ263" s="3" t="str">
        <f t="shared" ref="CQ263" ca="1" si="12860">IF($B263="","",IF(CO263&gt;CP263,(CO263-CP263/2)*(rate_A*(CQ$1/365)),0))</f>
        <v/>
      </c>
      <c r="CR263" s="3" t="str">
        <f t="shared" ref="CR263:CR326" ca="1" si="12861">IF($B263="","",CO263-CP263+CQ263)</f>
        <v/>
      </c>
      <c r="CS263" s="3" t="str">
        <f t="shared" ref="CS263" ca="1" si="12862">IF($B263="","",CD263*(1+rate_A*CQ$1/365))</f>
        <v/>
      </c>
      <c r="CT263" s="3" t="str">
        <f t="shared" ref="CT263" ca="1" si="12863">IF($B263="","",CE263*(1+rate_A*CQ$1/365))</f>
        <v/>
      </c>
      <c r="CU263" s="3" t="str">
        <f t="shared" ref="CU263" ca="1" si="12864">IF($B263="","",CF263*(1+rate_joint*CQ$1/365))</f>
        <v/>
      </c>
      <c r="CV263" s="5" t="str">
        <f t="shared" ref="CV263:CV326" ca="1" si="12865">IF($B263="","",CR263+CS263+CT263+CU263)</f>
        <v/>
      </c>
      <c r="CW263" s="5" t="str" cm="1">
        <f t="array" aca="1" ref="CW263" ca="1">IF(CV263="","",_xlfn.IFS(CV263&lt;='Hidden inputs'!$C$15,CV263*'Hidden inputs'!$D$15,CV263&lt;='Hidden inputs'!$C$16,'Hidden inputs'!$C$15*'Hidden inputs'!$D$15+(CV263-'Hidden inputs'!$B$16)*'Hidden inputs'!$D$16,CV263&lt;='Hidden inputs'!$C$17,'Hidden inputs'!$C$15*'Hidden inputs'!$D$15+('Hidden inputs'!$C$16-'Hidden inputs'!$B$16)*'Hidden inputs'!$D$16+(CV263-'Hidden inputs'!$B$17)*'Hidden inputs'!$D$17,CV263&gt;'Hidden inputs'!$B$18,'Hidden inputs'!$C$15*'Hidden inputs'!$D$15+('Hidden inputs'!$C$16-'Hidden inputs'!$B$16)*'Hidden inputs'!$D$16+('Hidden inputs'!$C$17-'Hidden inputs'!$B$17)*'Hidden inputs'!$D$17+(CV263-'Hidden inputs'!$B$18)*'Hidden inputs'!$D$18))</f>
        <v/>
      </c>
      <c r="CX263" s="10" t="str">
        <f t="shared" ref="CX263:CX326" ca="1" si="12866">IF($B263="","",IF(CV263=0,0,CW263/CV263))</f>
        <v/>
      </c>
      <c r="CY263" s="5" t="str">
        <f t="shared" ca="1" si="12773"/>
        <v/>
      </c>
      <c r="CZ263" s="5" t="str">
        <f t="shared" ca="1" si="12774"/>
        <v/>
      </c>
      <c r="DA263" s="5" t="str">
        <f ca="1">IF($B263="","",'Hidden inputs'!$D$11*CR263+'Hidden inputs'!$E$11*CS263)</f>
        <v/>
      </c>
      <c r="DB263" s="11" t="str">
        <f t="shared" ca="1" si="12692"/>
        <v/>
      </c>
      <c r="DC263" s="9" t="str">
        <f t="shared" ca="1" si="12775"/>
        <v/>
      </c>
      <c r="DD263" s="3" t="str">
        <f t="shared" ca="1" si="12776"/>
        <v/>
      </c>
      <c r="DE263" s="5" t="str" cm="1">
        <f t="array" aca="1" ref="DE263" ca="1">IF($B263="","",IF(DD263=0,0,IF(DD_Payment="",0,IF(DD263&lt;_xlfn.IFS(DD_Frequency="Monthly",1,DD_Frequency="Quarterly",IF(MONTH(DD$2)=1,1,IF(MONTH(DD$2)=4,1,IF(MONTH(DD$2)=7,1,IF(MONTH(DD$2)=10,1,0)))),DD_Frequency="Annually",IF(MONTH(DD$2)=1,1,0))*DD_Payment,DD263,_xlfn.IFS(DD_Frequency="Monthly",1,DD_Frequency="Quarterly",IF(MONTH(DD$2)=1,1,IF(MONTH(DD$2)=4,1,IF(MONTH(DD$2)=7,1,IF(MONTH(DD$2)=10,1,0)))),DD_Frequency="Annually",IF(MONTH(DD$2)=1,1,0))*DD_Payment))))</f>
        <v/>
      </c>
      <c r="DF263" s="3" t="str">
        <f t="shared" ref="DF263" ca="1" si="12867">IF($B263="","",IF(DD263&gt;DE263,(DD263-DE263/2)*(rate_A*(DF$1/365)),0))</f>
        <v/>
      </c>
      <c r="DG263" s="3" t="str">
        <f t="shared" ref="DG263:DG326" ca="1" si="12868">IF($B263="","",DD263-DE263+DF263)</f>
        <v/>
      </c>
      <c r="DH263" s="3" t="str">
        <f t="shared" ref="DH263" ca="1" si="12869">IF($B263="","",CS263*(1+rate_A*DF$1/365))</f>
        <v/>
      </c>
      <c r="DI263" s="3" t="str">
        <f t="shared" ref="DI263" ca="1" si="12870">IF($B263="","",CT263*(1+rate_A*DF$1/365))</f>
        <v/>
      </c>
      <c r="DJ263" s="3" t="str">
        <f t="shared" ref="DJ263" ca="1" si="12871">IF($B263="","",CU263*(1+rate_joint*DF$1/365))</f>
        <v/>
      </c>
      <c r="DK263" s="5" t="str">
        <f t="shared" ref="DK263:DK326" ca="1" si="12872">IF($B263="","",DG263+DH263+DI263+DJ263)</f>
        <v/>
      </c>
      <c r="DL263" s="5" t="str" cm="1">
        <f t="array" aca="1" ref="DL263" ca="1">IF(DK263="","",_xlfn.IFS(DK263&lt;='Hidden inputs'!$C$15,DK263*'Hidden inputs'!$D$15,DK263&lt;='Hidden inputs'!$C$16,'Hidden inputs'!$C$15*'Hidden inputs'!$D$15+(DK263-'Hidden inputs'!$B$16)*'Hidden inputs'!$D$16,DK263&lt;='Hidden inputs'!$C$17,'Hidden inputs'!$C$15*'Hidden inputs'!$D$15+('Hidden inputs'!$C$16-'Hidden inputs'!$B$16)*'Hidden inputs'!$D$16+(DK263-'Hidden inputs'!$B$17)*'Hidden inputs'!$D$17,DK263&gt;'Hidden inputs'!$B$18,'Hidden inputs'!$C$15*'Hidden inputs'!$D$15+('Hidden inputs'!$C$16-'Hidden inputs'!$B$16)*'Hidden inputs'!$D$16+('Hidden inputs'!$C$17-'Hidden inputs'!$B$17)*'Hidden inputs'!$D$17+(DK263-'Hidden inputs'!$B$18)*'Hidden inputs'!$D$18))</f>
        <v/>
      </c>
      <c r="DM263" s="10" t="str">
        <f t="shared" ref="DM263:DM326" ca="1" si="12873">IF($B263="","",IF(DK263=0,0,DL263/DK263))</f>
        <v/>
      </c>
      <c r="DN263" s="5" t="str">
        <f t="shared" ca="1" si="12781"/>
        <v/>
      </c>
      <c r="DO263" s="5" t="str">
        <f t="shared" ca="1" si="12782"/>
        <v/>
      </c>
      <c r="DP263" s="5" t="str">
        <f ca="1">IF($B263="","",'Hidden inputs'!$D$11*DG263+'Hidden inputs'!$E$11*DH263)</f>
        <v/>
      </c>
      <c r="DQ263" s="11" t="str">
        <f t="shared" ca="1" si="12697"/>
        <v/>
      </c>
      <c r="DR263" s="9" t="str">
        <f t="shared" ca="1" si="12783"/>
        <v/>
      </c>
      <c r="DS263" s="3" t="str">
        <f t="shared" ca="1" si="12784"/>
        <v/>
      </c>
      <c r="DT263" s="5" t="str" cm="1">
        <f t="array" aca="1" ref="DT263" ca="1">IF($B263="","",IF(DS263=0,0,IF(DD_Payment="",0,IF(DS263&lt;_xlfn.IFS(DD_Frequency="Monthly",1,DD_Frequency="Quarterly",IF(MONTH(DS$2)=1,1,IF(MONTH(DS$2)=4,1,IF(MONTH(DS$2)=7,1,IF(MONTH(DS$2)=10,1,0)))),DD_Frequency="Annually",IF(MONTH(DS$2)=1,1,0))*DD_Payment,DS263,_xlfn.IFS(DD_Frequency="Monthly",1,DD_Frequency="Quarterly",IF(MONTH(DS$2)=1,1,IF(MONTH(DS$2)=4,1,IF(MONTH(DS$2)=7,1,IF(MONTH(DS$2)=10,1,0)))),DD_Frequency="Annually",IF(MONTH(DS$2)=1,1,0))*DD_Payment))))</f>
        <v/>
      </c>
      <c r="DU263" s="3" t="str">
        <f t="shared" ref="DU263" ca="1" si="12874">IF($B263="","",IF(DS263&gt;DT263,(DS263-DT263/2)*(rate_A*(DU$1/365)),0))</f>
        <v/>
      </c>
      <c r="DV263" s="3" t="str">
        <f t="shared" ref="DV263:DV326" ca="1" si="12875">IF($B263="","",DS263-DT263+DU263)</f>
        <v/>
      </c>
      <c r="DW263" s="3" t="str">
        <f t="shared" ref="DW263" ca="1" si="12876">IF($B263="","",DH263*(1+rate_A*DU$1/365))</f>
        <v/>
      </c>
      <c r="DX263" s="3" t="str">
        <f t="shared" ref="DX263" ca="1" si="12877">IF($B263="","",DI263*(1+rate_A*DU$1/365))</f>
        <v/>
      </c>
      <c r="DY263" s="3" t="str">
        <f t="shared" ref="DY263" ca="1" si="12878">IF($B263="","",DJ263*(1+rate_joint*DU$1/365))</f>
        <v/>
      </c>
      <c r="DZ263" s="5" t="str">
        <f t="shared" ref="DZ263:DZ326" ca="1" si="12879">IF($B263="","",DV263+DW263+DX263+DY263)</f>
        <v/>
      </c>
      <c r="EA263" s="5" t="str" cm="1">
        <f t="array" aca="1" ref="EA263" ca="1">IF(DZ263="","",_xlfn.IFS(DZ263&lt;='Hidden inputs'!$C$15,DZ263*'Hidden inputs'!$D$15,DZ263&lt;='Hidden inputs'!$C$16,'Hidden inputs'!$C$15*'Hidden inputs'!$D$15+(DZ263-'Hidden inputs'!$B$16)*'Hidden inputs'!$D$16,DZ263&lt;='Hidden inputs'!$C$17,'Hidden inputs'!$C$15*'Hidden inputs'!$D$15+('Hidden inputs'!$C$16-'Hidden inputs'!$B$16)*'Hidden inputs'!$D$16+(DZ263-'Hidden inputs'!$B$17)*'Hidden inputs'!$D$17,DZ263&gt;'Hidden inputs'!$B$18,'Hidden inputs'!$C$15*'Hidden inputs'!$D$15+('Hidden inputs'!$C$16-'Hidden inputs'!$B$16)*'Hidden inputs'!$D$16+('Hidden inputs'!$C$17-'Hidden inputs'!$B$17)*'Hidden inputs'!$D$17+(DZ263-'Hidden inputs'!$B$18)*'Hidden inputs'!$D$18))</f>
        <v/>
      </c>
      <c r="EB263" s="10" t="str">
        <f t="shared" ref="EB263:EB326" ca="1" si="12880">IF($B263="","",IF(DZ263=0,0,EA263/DZ263))</f>
        <v/>
      </c>
      <c r="EC263" s="5" t="str">
        <f t="shared" ca="1" si="12789"/>
        <v/>
      </c>
      <c r="ED263" s="5" t="str">
        <f t="shared" ca="1" si="12790"/>
        <v/>
      </c>
      <c r="EE263" s="5" t="str">
        <f ca="1">IF($B263="","",'Hidden inputs'!$D$11*DV263+'Hidden inputs'!$E$11*DW263)</f>
        <v/>
      </c>
      <c r="EF263" s="11" t="str">
        <f t="shared" ca="1" si="12702"/>
        <v/>
      </c>
      <c r="EG263" s="9" t="str">
        <f t="shared" ca="1" si="12791"/>
        <v/>
      </c>
      <c r="EH263" s="3" t="str">
        <f t="shared" ca="1" si="12792"/>
        <v/>
      </c>
      <c r="EI263" s="5" t="str" cm="1">
        <f t="array" aca="1" ref="EI263" ca="1">IF($B263="","",IF(EH263=0,0,IF(DD_Payment="",0,IF(EH263&lt;_xlfn.IFS(DD_Frequency="Monthly",1,DD_Frequency="Quarterly",IF(MONTH(EH$2)=1,1,IF(MONTH(EH$2)=4,1,IF(MONTH(EH$2)=7,1,IF(MONTH(EH$2)=10,1,0)))),DD_Frequency="Annually",IF(MONTH(EH$2)=1,1,0))*DD_Payment,EH263,_xlfn.IFS(DD_Frequency="Monthly",1,DD_Frequency="Quarterly",IF(MONTH(EH$2)=1,1,IF(MONTH(EH$2)=4,1,IF(MONTH(EH$2)=7,1,IF(MONTH(EH$2)=10,1,0)))),DD_Frequency="Annually",IF(MONTH(EH$2)=1,1,0))*DD_Payment))))</f>
        <v/>
      </c>
      <c r="EJ263" s="3" t="str">
        <f t="shared" ref="EJ263" ca="1" si="12881">IF($B263="","",IF(EH263&gt;EI263,(EH263-EI263/2)*(rate_A*(EJ$1/365)),0))</f>
        <v/>
      </c>
      <c r="EK263" s="3" t="str">
        <f t="shared" ref="EK263:EK326" ca="1" si="12882">IF($B263="","",EH263-EI263+EJ263)</f>
        <v/>
      </c>
      <c r="EL263" s="3" t="str">
        <f t="shared" ref="EL263" ca="1" si="12883">IF($B263="","",DW263*(1+rate_A*EJ$1/365))</f>
        <v/>
      </c>
      <c r="EM263" s="3" t="str">
        <f t="shared" ref="EM263" ca="1" si="12884">IF($B263="","",DX263*(1+rate_A*EJ$1/365))</f>
        <v/>
      </c>
      <c r="EN263" s="3" t="str">
        <f t="shared" ref="EN263" ca="1" si="12885">IF($B263="","",DY263*(1+rate_joint*EJ$1/365))</f>
        <v/>
      </c>
      <c r="EO263" s="5" t="str">
        <f t="shared" ref="EO263:EO326" ca="1" si="12886">IF($B263="","",EK263+EL263+EM263+EN263)</f>
        <v/>
      </c>
      <c r="EP263" s="5" t="str" cm="1">
        <f t="array" aca="1" ref="EP263" ca="1">IF(EO263="","",_xlfn.IFS(EO263&lt;='Hidden inputs'!$C$15,EO263*'Hidden inputs'!$D$15,EO263&lt;='Hidden inputs'!$C$16,'Hidden inputs'!$C$15*'Hidden inputs'!$D$15+(EO263-'Hidden inputs'!$B$16)*'Hidden inputs'!$D$16,EO263&lt;='Hidden inputs'!$C$17,'Hidden inputs'!$C$15*'Hidden inputs'!$D$15+('Hidden inputs'!$C$16-'Hidden inputs'!$B$16)*'Hidden inputs'!$D$16+(EO263-'Hidden inputs'!$B$17)*'Hidden inputs'!$D$17,EO263&gt;'Hidden inputs'!$B$18,'Hidden inputs'!$C$15*'Hidden inputs'!$D$15+('Hidden inputs'!$C$16-'Hidden inputs'!$B$16)*'Hidden inputs'!$D$16+('Hidden inputs'!$C$17-'Hidden inputs'!$B$17)*'Hidden inputs'!$D$17+(EO263-'Hidden inputs'!$B$18)*'Hidden inputs'!$D$18))</f>
        <v/>
      </c>
      <c r="EQ263" s="10" t="str">
        <f t="shared" ref="EQ263:EQ326" ca="1" si="12887">IF($B263="","",IF(EO263=0,0,EP263/EO263))</f>
        <v/>
      </c>
      <c r="ER263" s="5" t="str">
        <f t="shared" ca="1" si="12797"/>
        <v/>
      </c>
      <c r="ES263" s="5" t="str">
        <f t="shared" ca="1" si="12798"/>
        <v/>
      </c>
      <c r="ET263" s="5" t="str">
        <f ca="1">IF($B263="","",'Hidden inputs'!$D$11*EK263+'Hidden inputs'!$E$11*EL263)</f>
        <v/>
      </c>
      <c r="EU263" s="11" t="str">
        <f t="shared" ca="1" si="12707"/>
        <v/>
      </c>
      <c r="EV263" s="9" t="str">
        <f t="shared" ca="1" si="12799"/>
        <v/>
      </c>
      <c r="EW263" s="3" t="str">
        <f t="shared" ca="1" si="12800"/>
        <v/>
      </c>
      <c r="EX263" s="5" t="str" cm="1">
        <f t="array" aca="1" ref="EX263" ca="1">IF($B263="","",IF(EW263=0,0,IF(DD_Payment="",0,IF(EW263&lt;_xlfn.IFS(DD_Frequency="Monthly",1,DD_Frequency="Quarterly",IF(MONTH(EW$2)=1,1,IF(MONTH(EW$2)=4,1,IF(MONTH(EW$2)=7,1,IF(MONTH(EW$2)=10,1,0)))),DD_Frequency="Annually",IF(MONTH(EW$2)=1,1,0))*DD_Payment,EW263,_xlfn.IFS(DD_Frequency="Monthly",1,DD_Frequency="Quarterly",IF(MONTH(EW$2)=1,1,IF(MONTH(EW$2)=4,1,IF(MONTH(EW$2)=7,1,IF(MONTH(EW$2)=10,1,0)))),DD_Frequency="Annually",IF(MONTH(EW$2)=1,1,0))*DD_Payment))))</f>
        <v/>
      </c>
      <c r="EY263" s="3" t="str">
        <f t="shared" ref="EY263" ca="1" si="12888">IF($B263="","",IF(EW263&gt;EX263,(EW263-EX263/2)*(rate_A*(EY$1/365)),0))</f>
        <v/>
      </c>
      <c r="EZ263" s="3" t="str">
        <f t="shared" ref="EZ263:EZ326" ca="1" si="12889">IF($B263="","",EW263-EX263+EY263)</f>
        <v/>
      </c>
      <c r="FA263" s="3" t="str">
        <f t="shared" ref="FA263" ca="1" si="12890">IF($B263="","",EL263*(1+rate_A*EY$1/365))</f>
        <v/>
      </c>
      <c r="FB263" s="3" t="str">
        <f t="shared" ref="FB263" ca="1" si="12891">IF($B263="","",EM263*(1+rate_A*EY$1/365))</f>
        <v/>
      </c>
      <c r="FC263" s="3" t="str">
        <f t="shared" ref="FC263" ca="1" si="12892">IF($B263="","",EN263*(1+rate_joint*EY$1/365))</f>
        <v/>
      </c>
      <c r="FD263" s="5" t="str">
        <f t="shared" ref="FD263:FD326" ca="1" si="12893">IF($B263="","",EZ263+FA263+FB263+FC263)</f>
        <v/>
      </c>
      <c r="FE263" s="5" t="str" cm="1">
        <f t="array" aca="1" ref="FE263" ca="1">IF(FD263="","",_xlfn.IFS(FD263&lt;='Hidden inputs'!$C$15,FD263*'Hidden inputs'!$D$15,FD263&lt;='Hidden inputs'!$C$16,'Hidden inputs'!$C$15*'Hidden inputs'!$D$15+(FD263-'Hidden inputs'!$B$16)*'Hidden inputs'!$D$16,FD263&lt;='Hidden inputs'!$C$17,'Hidden inputs'!$C$15*'Hidden inputs'!$D$15+('Hidden inputs'!$C$16-'Hidden inputs'!$B$16)*'Hidden inputs'!$D$16+(FD263-'Hidden inputs'!$B$17)*'Hidden inputs'!$D$17,FD263&gt;'Hidden inputs'!$B$18,'Hidden inputs'!$C$15*'Hidden inputs'!$D$15+('Hidden inputs'!$C$16-'Hidden inputs'!$B$16)*'Hidden inputs'!$D$16+('Hidden inputs'!$C$17-'Hidden inputs'!$B$17)*'Hidden inputs'!$D$17+(FD263-'Hidden inputs'!$B$18)*'Hidden inputs'!$D$18))</f>
        <v/>
      </c>
      <c r="FF263" s="10" t="str">
        <f t="shared" ref="FF263:FF326" ca="1" si="12894">IF($B263="","",IF(FD263=0,0,FE263/FD263))</f>
        <v/>
      </c>
      <c r="FG263" s="5" t="str">
        <f t="shared" ca="1" si="12805"/>
        <v/>
      </c>
      <c r="FH263" s="5" t="str">
        <f t="shared" ca="1" si="12806"/>
        <v/>
      </c>
      <c r="FI263" s="5" t="str">
        <f ca="1">IF($B263="","",'Hidden inputs'!$D$11*EZ263+'Hidden inputs'!$E$11*FA263)</f>
        <v/>
      </c>
      <c r="FJ263" s="11" t="str">
        <f t="shared" ca="1" si="12712"/>
        <v/>
      </c>
      <c r="FK263" s="9" t="str">
        <f t="shared" ca="1" si="12807"/>
        <v/>
      </c>
      <c r="FL263" s="3" t="str">
        <f t="shared" ca="1" si="12808"/>
        <v/>
      </c>
      <c r="FM263" s="5" t="str" cm="1">
        <f t="array" aca="1" ref="FM263" ca="1">IF($B263="","",IF(FL263=0,0,IF(DD_Payment="",0,IF(FL263&lt;_xlfn.IFS(DD_Frequency="Monthly",1,DD_Frequency="Quarterly",IF(MONTH(FL$2)=1,1,IF(MONTH(FL$2)=4,1,IF(MONTH(FL$2)=7,1,IF(MONTH(FL$2)=10,1,0)))),DD_Frequency="Annually",IF(MONTH(FL$2)=1,1,0))*DD_Payment,FL263,_xlfn.IFS(DD_Frequency="Monthly",1,DD_Frequency="Quarterly",IF(MONTH(FL$2)=1,1,IF(MONTH(FL$2)=4,1,IF(MONTH(FL$2)=7,1,IF(MONTH(FL$2)=10,1,0)))),DD_Frequency="Annually",IF(MONTH(FL$2)=1,1,0))*DD_Payment))))</f>
        <v/>
      </c>
      <c r="FN263" s="3" t="str">
        <f t="shared" ref="FN263" ca="1" si="12895">IF($B263="","",IF(FL263&gt;FM263,(FL263-FM263/2)*(rate_A*(FN$1/365)),0))</f>
        <v/>
      </c>
      <c r="FO263" s="3" t="str">
        <f t="shared" ref="FO263:FO326" ca="1" si="12896">IF($B263="","",FL263-FM263+FN263)</f>
        <v/>
      </c>
      <c r="FP263" s="3" t="str">
        <f t="shared" ref="FP263" ca="1" si="12897">IF($B263="","",FA263*(1+rate_A*FN$1/365))</f>
        <v/>
      </c>
      <c r="FQ263" s="3" t="str">
        <f t="shared" ref="FQ263" ca="1" si="12898">IF($B263="","",FB263*(1+rate_A*FN$1/365))</f>
        <v/>
      </c>
      <c r="FR263" s="3" t="str">
        <f t="shared" ref="FR263" ca="1" si="12899">IF($B263="","",FC263*(1+rate_joint*FN$1/365))</f>
        <v/>
      </c>
      <c r="FS263" s="5" t="str">
        <f t="shared" ref="FS263:FS326" ca="1" si="12900">IF($B263="","",FO263+FP263+FQ263+FR263)</f>
        <v/>
      </c>
      <c r="FT263" s="5" t="str" cm="1">
        <f t="array" aca="1" ref="FT263" ca="1">IF(FS263="","",_xlfn.IFS(FS263&lt;='Hidden inputs'!$C$15,FS263*'Hidden inputs'!$D$15,FS263&lt;='Hidden inputs'!$C$16,'Hidden inputs'!$C$15*'Hidden inputs'!$D$15+(FS263-'Hidden inputs'!$B$16)*'Hidden inputs'!$D$16,FS263&lt;='Hidden inputs'!$C$17,'Hidden inputs'!$C$15*'Hidden inputs'!$D$15+('Hidden inputs'!$C$16-'Hidden inputs'!$B$16)*'Hidden inputs'!$D$16+(FS263-'Hidden inputs'!$B$17)*'Hidden inputs'!$D$17,FS263&gt;'Hidden inputs'!$B$18,'Hidden inputs'!$C$15*'Hidden inputs'!$D$15+('Hidden inputs'!$C$16-'Hidden inputs'!$B$16)*'Hidden inputs'!$D$16+('Hidden inputs'!$C$17-'Hidden inputs'!$B$17)*'Hidden inputs'!$D$17+(FS263-'Hidden inputs'!$B$18)*'Hidden inputs'!$D$18))</f>
        <v/>
      </c>
      <c r="FU263" s="10" t="str">
        <f t="shared" ref="FU263:FU326" ca="1" si="12901">IF($B263="","",IF(FS263=0,0,FT263/FS263))</f>
        <v/>
      </c>
      <c r="FV263" s="5" t="str">
        <f t="shared" ca="1" si="12813"/>
        <v/>
      </c>
      <c r="FW263" s="5" t="str">
        <f t="shared" ca="1" si="12814"/>
        <v/>
      </c>
      <c r="FX263" s="5" t="str">
        <f ca="1">IF($B263="","",'Hidden inputs'!$D$11*FO263+'Hidden inputs'!$E$11*FP263)</f>
        <v/>
      </c>
      <c r="FY263" s="11" t="str">
        <f t="shared" ca="1" si="12717"/>
        <v/>
      </c>
      <c r="FZ263" s="9" t="str">
        <f t="shared" ca="1" si="12815"/>
        <v/>
      </c>
      <c r="GA263" s="5" t="str">
        <f t="shared" ca="1" si="12816"/>
        <v/>
      </c>
      <c r="GB263" s="5" t="str">
        <f t="shared" ca="1" si="12817"/>
        <v/>
      </c>
      <c r="GC263" s="5" t="str">
        <f t="shared" ca="1" si="12718"/>
        <v/>
      </c>
      <c r="GD263" s="5" t="str">
        <f t="shared" ca="1" si="12719"/>
        <v/>
      </c>
    </row>
    <row r="264" spans="1:186" x14ac:dyDescent="0.35">
      <c r="A264" s="2"/>
      <c r="B264" s="6" t="str">
        <f t="shared" ca="1" si="12720"/>
        <v/>
      </c>
      <c r="C264" s="5" t="str">
        <f t="shared" ca="1" si="12818"/>
        <v/>
      </c>
      <c r="D264" s="5" t="str" cm="1">
        <f t="array" aca="1" ref="D264" ca="1">IF($B264="","",IF(C264=0,0,IF(DD_Payment="",0,IF(C264&lt;_xlfn.IFS(DD_Frequency="Monthly",1,DD_Frequency="Quarterly",IF(MONTH(C$2)=1,1,IF(MONTH(C$2)=4,1,IF(MONTH(C$2)=7,1,IF(MONTH(C$2)=10,1,0)))),DD_Frequency="Annually",IF(MONTH(C$2)=1,1,0))*DD_Payment,C264,_xlfn.IFS(DD_Frequency="Monthly",1,DD_Frequency="Quarterly",IF(MONTH(C$2)=1,1,IF(MONTH(C$2)=4,1,IF(MONTH(C$2)=7,1,IF(MONTH(C$2)=10,1,0)))),DD_Frequency="Annually",IF(MONTH(C$2)=1,1,0))*DD_Payment))))</f>
        <v/>
      </c>
      <c r="E264" s="5" t="str">
        <f t="shared" ref="E264" ca="1" si="12902">IF(B264="","",IF(C264&gt;D264,(C264-D264/2)*(rate_A*(E$1/365)),0))</f>
        <v/>
      </c>
      <c r="F264" s="5" t="str">
        <f t="shared" ca="1" si="12722"/>
        <v/>
      </c>
      <c r="G264" s="5" t="str">
        <f t="shared" ref="G264" ca="1" si="12903">IF(B264="","",G263*(1+rate_A*E$1/365))</f>
        <v/>
      </c>
      <c r="H264" s="5" t="str">
        <f t="shared" ref="H264" ca="1" si="12904">IF(B264="","",H263*(1+rate_A*E$1/365))</f>
        <v/>
      </c>
      <c r="I264" s="5" t="str">
        <f t="shared" ref="I264" ca="1" si="12905">IF(B264="","",I263*(1+rate_joint*E$1/365))</f>
        <v/>
      </c>
      <c r="J264" s="5" t="str">
        <f t="shared" ca="1" si="12823"/>
        <v/>
      </c>
      <c r="K264" s="5" t="str" cm="1">
        <f t="array" aca="1" ref="K264" ca="1">IF(J264="","",_xlfn.IFS(J264&lt;='Hidden inputs'!$C$15,J264*'Hidden inputs'!$D$15,J264&lt;='Hidden inputs'!$C$16,'Hidden inputs'!$C$15*'Hidden inputs'!$D$15+(J264-'Hidden inputs'!$B$16)*'Hidden inputs'!$D$16,J264&lt;='Hidden inputs'!$C$17,'Hidden inputs'!$C$15*'Hidden inputs'!$D$15+('Hidden inputs'!$C$16-'Hidden inputs'!$B$16)*'Hidden inputs'!$D$16+(J264-'Hidden inputs'!$B$17)*'Hidden inputs'!$D$17,J264&gt;'Hidden inputs'!$B$18,'Hidden inputs'!$C$15*'Hidden inputs'!$D$15+('Hidden inputs'!$C$16-'Hidden inputs'!$B$16)*'Hidden inputs'!$D$16+('Hidden inputs'!$C$17-'Hidden inputs'!$B$17)*'Hidden inputs'!$D$17+(J264-'Hidden inputs'!$B$18)*'Hidden inputs'!$D$18))</f>
        <v/>
      </c>
      <c r="L264" s="11" t="str">
        <f t="shared" ca="1" si="12824"/>
        <v/>
      </c>
      <c r="M264" s="5" t="str">
        <f t="shared" ca="1" si="12726"/>
        <v/>
      </c>
      <c r="N264" s="5" t="str">
        <f t="shared" ca="1" si="12727"/>
        <v/>
      </c>
      <c r="O264" s="5" t="str">
        <f ca="1">IF(B264="","",'Hidden inputs'!$D$11*F264+'Hidden inputs'!$E$11*G264)</f>
        <v/>
      </c>
      <c r="P264" s="11" t="str">
        <f t="shared" ca="1" si="12661"/>
        <v/>
      </c>
      <c r="Q264" s="20" t="str">
        <f t="shared" ca="1" si="12662"/>
        <v/>
      </c>
      <c r="R264" s="3" t="str">
        <f t="shared" ca="1" si="12728"/>
        <v/>
      </c>
      <c r="S264" s="5" t="str" cm="1">
        <f t="array" aca="1" ref="S264" ca="1">IF($B264="","",IF(R264=0,0,IF(DD_Payment="",0,IF(R264&lt;_xlfn.IFS(DD_Frequency="Monthly",1,DD_Frequency="Quarterly",IF(MONTH(R$2)=1,1,IF(MONTH(R$2)=4,1,IF(MONTH(R$2)=7,1,IF(MONTH(R$2)=10,1,0)))),DD_Frequency="Annually",IF(MONTH(R$2)=1,1,0))*DD_Payment,R264,_xlfn.IFS(DD_Frequency="Monthly",1,DD_Frequency="Quarterly",IF(MONTH(R$2)=1,1,IF(MONTH(R$2)=4,1,IF(MONTH(R$2)=7,1,IF(MONTH(R$2)=10,1,0)))),DD_Frequency="Annually",IF(MONTH(R$2)=1,1,0))*DD_Payment))))</f>
        <v/>
      </c>
      <c r="T264" s="3" t="str">
        <f t="shared" ref="T264" ca="1" si="12906">IF(B264="","",IF(R264&gt;S264,(R264-S264/2)*(rate_A*((T$1+A264)/365)),0))</f>
        <v/>
      </c>
      <c r="U264" s="3" t="str">
        <f t="shared" ca="1" si="12730"/>
        <v/>
      </c>
      <c r="V264" s="3" t="str">
        <f t="shared" ref="V264" ca="1" si="12907">IF(B264="","",G264*(1+rate_A*(T$1+A264)/365))</f>
        <v/>
      </c>
      <c r="W264" s="3" t="str">
        <f t="shared" ref="W264" ca="1" si="12908">IF(B264="","",H264*(1+rate_A*(T$1+A264)/365))</f>
        <v/>
      </c>
      <c r="X264" s="3" t="str">
        <f t="shared" ref="X264" ca="1" si="12909">IF(B264="","",I264*(1+rate_joint*(T$1+A264)/365))</f>
        <v/>
      </c>
      <c r="Y264" s="5" t="str">
        <f t="shared" ca="1" si="12829"/>
        <v/>
      </c>
      <c r="Z264" s="5" t="str" cm="1">
        <f t="array" aca="1" ref="Z264" ca="1">IF(Y264="","",_xlfn.IFS(Y264&lt;='Hidden inputs'!$C$15,Y264*'Hidden inputs'!$D$15,Y264&lt;='Hidden inputs'!$C$16,'Hidden inputs'!$C$15*'Hidden inputs'!$D$15+(Y264-'Hidden inputs'!$B$16)*'Hidden inputs'!$D$16,Y264&lt;='Hidden inputs'!$C$17,'Hidden inputs'!$C$15*'Hidden inputs'!$D$15+('Hidden inputs'!$C$16-'Hidden inputs'!$B$16)*'Hidden inputs'!$D$16+(Y264-'Hidden inputs'!$B$17)*'Hidden inputs'!$D$17,Y264&gt;'Hidden inputs'!$B$18,'Hidden inputs'!$C$15*'Hidden inputs'!$D$15+('Hidden inputs'!$C$16-'Hidden inputs'!$B$16)*'Hidden inputs'!$D$16+('Hidden inputs'!$C$17-'Hidden inputs'!$B$17)*'Hidden inputs'!$D$17+(Y264-'Hidden inputs'!$B$18)*'Hidden inputs'!$D$18))</f>
        <v/>
      </c>
      <c r="AA264" s="10" t="str">
        <f t="shared" ca="1" si="12830"/>
        <v/>
      </c>
      <c r="AB264" s="5" t="str">
        <f t="shared" ca="1" si="12734"/>
        <v/>
      </c>
      <c r="AC264" s="5" t="str">
        <f t="shared" ca="1" si="12831"/>
        <v/>
      </c>
      <c r="AD264" s="5" t="str">
        <f ca="1">IF(B264="","",'Hidden inputs'!$D$11*U264+'Hidden inputs'!$E$11*V264)</f>
        <v/>
      </c>
      <c r="AE264" s="11" t="str">
        <f t="shared" ca="1" si="12667"/>
        <v/>
      </c>
      <c r="AF264" s="9" t="str">
        <f t="shared" ca="1" si="12735"/>
        <v/>
      </c>
      <c r="AG264" s="3" t="str">
        <f t="shared" ca="1" si="12736"/>
        <v/>
      </c>
      <c r="AH264" s="5" t="str" cm="1">
        <f t="array" aca="1" ref="AH264" ca="1">IF($B264="","",IF(AG264=0,0,IF(DD_Payment="",0,IF(AG264&lt;_xlfn.IFS(DD_Frequency="Monthly",1,DD_Frequency="Quarterly",IF(MONTH(AG$2)=1,1,IF(MONTH(AG$2)=4,1,IF(MONTH(AG$2)=7,1,IF(MONTH(AG$2)=10,1,0)))),DD_Frequency="Annually",IF(MONTH(AG$2)=1,1,0))*DD_Payment,AG264,_xlfn.IFS(DD_Frequency="Monthly",1,DD_Frequency="Quarterly",IF(MONTH(AG$2)=1,1,IF(MONTH(AG$2)=4,1,IF(MONTH(AG$2)=7,1,IF(MONTH(AG$2)=10,1,0)))),DD_Frequency="Annually",IF(MONTH(AG$2)=1,1,0))*DD_Payment))))</f>
        <v/>
      </c>
      <c r="AI264" s="3" t="str">
        <f t="shared" ref="AI264" ca="1" si="12910">IF($B264="","",IF(AG264&gt;AH264,(AG264-AH264/2)*(rate_A*(AI$1/365)),0))</f>
        <v/>
      </c>
      <c r="AJ264" s="3" t="str">
        <f t="shared" ca="1" si="12833"/>
        <v/>
      </c>
      <c r="AK264" s="3" t="str">
        <f t="shared" ref="AK264" ca="1" si="12911">IF($B264="","",V264*(1+rate_A*AI$1/365))</f>
        <v/>
      </c>
      <c r="AL264" s="3" t="str">
        <f t="shared" ref="AL264" ca="1" si="12912">IF($B264="","",W264*(1+rate_A*AI$1/365))</f>
        <v/>
      </c>
      <c r="AM264" s="3" t="str">
        <f t="shared" ref="AM264" ca="1" si="12913">IF($B264="","",X264*(1+rate_joint*AI$1/365))</f>
        <v/>
      </c>
      <c r="AN264" s="5" t="str">
        <f t="shared" ca="1" si="12837"/>
        <v/>
      </c>
      <c r="AO264" s="5" t="str" cm="1">
        <f t="array" aca="1" ref="AO264" ca="1">IF(AN264="","",_xlfn.IFS(AN264&lt;='Hidden inputs'!$C$15,AN264*'Hidden inputs'!$D$15,AN264&lt;='Hidden inputs'!$C$16,'Hidden inputs'!$C$15*'Hidden inputs'!$D$15+(AN264-'Hidden inputs'!$B$16)*'Hidden inputs'!$D$16,AN264&lt;='Hidden inputs'!$C$17,'Hidden inputs'!$C$15*'Hidden inputs'!$D$15+('Hidden inputs'!$C$16-'Hidden inputs'!$B$16)*'Hidden inputs'!$D$16+(AN264-'Hidden inputs'!$B$17)*'Hidden inputs'!$D$17,AN264&gt;'Hidden inputs'!$B$18,'Hidden inputs'!$C$15*'Hidden inputs'!$D$15+('Hidden inputs'!$C$16-'Hidden inputs'!$B$16)*'Hidden inputs'!$D$16+('Hidden inputs'!$C$17-'Hidden inputs'!$B$17)*'Hidden inputs'!$D$17+(AN264-'Hidden inputs'!$B$18)*'Hidden inputs'!$D$18))</f>
        <v/>
      </c>
      <c r="AP264" s="10" t="str">
        <f t="shared" ca="1" si="12838"/>
        <v/>
      </c>
      <c r="AQ264" s="5" t="str">
        <f t="shared" ca="1" si="12741"/>
        <v/>
      </c>
      <c r="AR264" s="5" t="str">
        <f t="shared" ca="1" si="12742"/>
        <v/>
      </c>
      <c r="AS264" s="5" t="str">
        <f ca="1">IF($B264="","",'Hidden inputs'!$D$11*AJ264+'Hidden inputs'!$E$11*AK264)</f>
        <v/>
      </c>
      <c r="AT264" s="11" t="str">
        <f t="shared" ca="1" si="12672"/>
        <v/>
      </c>
      <c r="AU264" s="9" t="str">
        <f t="shared" ca="1" si="12743"/>
        <v/>
      </c>
      <c r="AV264" s="3" t="str">
        <f t="shared" ca="1" si="12744"/>
        <v/>
      </c>
      <c r="AW264" s="5" t="str" cm="1">
        <f t="array" aca="1" ref="AW264" ca="1">IF($B264="","",IF(AV264=0,0,IF(DD_Payment="",0,IF(AV264&lt;_xlfn.IFS(DD_Frequency="Monthly",1,DD_Frequency="Quarterly",IF(MONTH(AV$2)=1,1,IF(MONTH(AV$2)=4,1,IF(MONTH(AV$2)=7,1,IF(MONTH(AV$2)=10,1,0)))),DD_Frequency="Annually",IF(MONTH(AV$2)=1,1,0))*DD_Payment,AV264,_xlfn.IFS(DD_Frequency="Monthly",1,DD_Frequency="Quarterly",IF(MONTH(AV$2)=1,1,IF(MONTH(AV$2)=4,1,IF(MONTH(AV$2)=7,1,IF(MONTH(AV$2)=10,1,0)))),DD_Frequency="Annually",IF(MONTH(AV$2)=1,1,0))*DD_Payment))))</f>
        <v/>
      </c>
      <c r="AX264" s="3" t="str">
        <f t="shared" ref="AX264" ca="1" si="12914">IF($B264="","",IF(AV264&gt;AW264,(AV264-AW264/2)*(rate_A*(AX$1/365)),0))</f>
        <v/>
      </c>
      <c r="AY264" s="3" t="str">
        <f t="shared" ca="1" si="12840"/>
        <v/>
      </c>
      <c r="AZ264" s="3" t="str">
        <f t="shared" ref="AZ264" ca="1" si="12915">IF($B264="","",AK264*(1+rate_A*AX$1/365))</f>
        <v/>
      </c>
      <c r="BA264" s="3" t="str">
        <f t="shared" ref="BA264" ca="1" si="12916">IF($B264="","",AL264*(1+rate_A*AX$1/365))</f>
        <v/>
      </c>
      <c r="BB264" s="3" t="str">
        <f t="shared" ref="BB264" ca="1" si="12917">IF($B264="","",AM264*(1+rate_joint*AX$1/365))</f>
        <v/>
      </c>
      <c r="BC264" s="5" t="str">
        <f t="shared" ca="1" si="12844"/>
        <v/>
      </c>
      <c r="BD264" s="5" t="str" cm="1">
        <f t="array" aca="1" ref="BD264" ca="1">IF(BC264="","",_xlfn.IFS(BC264&lt;='Hidden inputs'!$C$15,BC264*'Hidden inputs'!$D$15,BC264&lt;='Hidden inputs'!$C$16,'Hidden inputs'!$C$15*'Hidden inputs'!$D$15+(BC264-'Hidden inputs'!$B$16)*'Hidden inputs'!$D$16,BC264&lt;='Hidden inputs'!$C$17,'Hidden inputs'!$C$15*'Hidden inputs'!$D$15+('Hidden inputs'!$C$16-'Hidden inputs'!$B$16)*'Hidden inputs'!$D$16+(BC264-'Hidden inputs'!$B$17)*'Hidden inputs'!$D$17,BC264&gt;'Hidden inputs'!$B$18,'Hidden inputs'!$C$15*'Hidden inputs'!$D$15+('Hidden inputs'!$C$16-'Hidden inputs'!$B$16)*'Hidden inputs'!$D$16+('Hidden inputs'!$C$17-'Hidden inputs'!$B$17)*'Hidden inputs'!$D$17+(BC264-'Hidden inputs'!$B$18)*'Hidden inputs'!$D$18))</f>
        <v/>
      </c>
      <c r="BE264" s="10" t="str">
        <f t="shared" ca="1" si="12845"/>
        <v/>
      </c>
      <c r="BF264" s="5" t="str">
        <f t="shared" ca="1" si="12749"/>
        <v/>
      </c>
      <c r="BG264" s="5" t="str">
        <f t="shared" ca="1" si="12750"/>
        <v/>
      </c>
      <c r="BH264" s="5" t="str">
        <f ca="1">IF($B264="","",'Hidden inputs'!$D$11*AY264+'Hidden inputs'!$E$11*AZ264)</f>
        <v/>
      </c>
      <c r="BI264" s="11" t="str">
        <f t="shared" ca="1" si="12677"/>
        <v/>
      </c>
      <c r="BJ264" s="9" t="str">
        <f t="shared" ca="1" si="12751"/>
        <v/>
      </c>
      <c r="BK264" s="3" t="str">
        <f t="shared" ca="1" si="12752"/>
        <v/>
      </c>
      <c r="BL264" s="5" t="str" cm="1">
        <f t="array" aca="1" ref="BL264" ca="1">IF($B264="","",IF(BK264=0,0,IF(DD_Payment="",0,IF(BK264&lt;_xlfn.IFS(DD_Frequency="Monthly",1,DD_Frequency="Quarterly",IF(MONTH(BK$2)=1,1,IF(MONTH(BK$2)=4,1,IF(MONTH(BK$2)=7,1,IF(MONTH(BK$2)=10,1,0)))),DD_Frequency="Annually",IF(MONTH(BK$2)=1,1,0))*DD_Payment,BK264,_xlfn.IFS(DD_Frequency="Monthly",1,DD_Frequency="Quarterly",IF(MONTH(BK$2)=1,1,IF(MONTH(BK$2)=4,1,IF(MONTH(BK$2)=7,1,IF(MONTH(BK$2)=10,1,0)))),DD_Frequency="Annually",IF(MONTH(BK$2)=1,1,0))*DD_Payment))))</f>
        <v/>
      </c>
      <c r="BM264" s="3" t="str">
        <f t="shared" ref="BM264" ca="1" si="12918">IF($B264="","",IF(BK264&gt;BL264,(BK264-BL264/2)*(rate_A*(BM$1/365)),0))</f>
        <v/>
      </c>
      <c r="BN264" s="3" t="str">
        <f t="shared" ca="1" si="12847"/>
        <v/>
      </c>
      <c r="BO264" s="3" t="str">
        <f t="shared" ref="BO264" ca="1" si="12919">IF($B264="","",AZ264*(1+rate_A*BM$1/365))</f>
        <v/>
      </c>
      <c r="BP264" s="3" t="str">
        <f t="shared" ref="BP264" ca="1" si="12920">IF($B264="","",BA264*(1+rate_A*BM$1/365))</f>
        <v/>
      </c>
      <c r="BQ264" s="3" t="str">
        <f t="shared" ref="BQ264" ca="1" si="12921">IF($B264="","",BB264*(1+rate_joint*BM$1/365))</f>
        <v/>
      </c>
      <c r="BR264" s="5" t="str">
        <f t="shared" ca="1" si="12851"/>
        <v/>
      </c>
      <c r="BS264" s="5" t="str" cm="1">
        <f t="array" aca="1" ref="BS264" ca="1">IF(BR264="","",_xlfn.IFS(BR264&lt;='Hidden inputs'!$C$15,BR264*'Hidden inputs'!$D$15,BR264&lt;='Hidden inputs'!$C$16,'Hidden inputs'!$C$15*'Hidden inputs'!$D$15+(BR264-'Hidden inputs'!$B$16)*'Hidden inputs'!$D$16,BR264&lt;='Hidden inputs'!$C$17,'Hidden inputs'!$C$15*'Hidden inputs'!$D$15+('Hidden inputs'!$C$16-'Hidden inputs'!$B$16)*'Hidden inputs'!$D$16+(BR264-'Hidden inputs'!$B$17)*'Hidden inputs'!$D$17,BR264&gt;'Hidden inputs'!$B$18,'Hidden inputs'!$C$15*'Hidden inputs'!$D$15+('Hidden inputs'!$C$16-'Hidden inputs'!$B$16)*'Hidden inputs'!$D$16+('Hidden inputs'!$C$17-'Hidden inputs'!$B$17)*'Hidden inputs'!$D$17+(BR264-'Hidden inputs'!$B$18)*'Hidden inputs'!$D$18))</f>
        <v/>
      </c>
      <c r="BT264" s="10" t="str">
        <f t="shared" ca="1" si="12852"/>
        <v/>
      </c>
      <c r="BU264" s="5" t="str">
        <f t="shared" ca="1" si="12757"/>
        <v/>
      </c>
      <c r="BV264" s="5" t="str">
        <f t="shared" ca="1" si="12758"/>
        <v/>
      </c>
      <c r="BW264" s="5" t="str">
        <f ca="1">IF($B264="","",'Hidden inputs'!$D$11*BN264+'Hidden inputs'!$E$11*BO264)</f>
        <v/>
      </c>
      <c r="BX264" s="11" t="str">
        <f t="shared" ca="1" si="12682"/>
        <v/>
      </c>
      <c r="BY264" s="9" t="str">
        <f t="shared" ca="1" si="12759"/>
        <v/>
      </c>
      <c r="BZ264" s="3" t="str">
        <f t="shared" ca="1" si="12760"/>
        <v/>
      </c>
      <c r="CA264" s="5" t="str" cm="1">
        <f t="array" aca="1" ref="CA264" ca="1">IF($B264="","",IF(BZ264=0,0,IF(DD_Payment="",0,IF(BZ264&lt;_xlfn.IFS(DD_Frequency="Monthly",1,DD_Frequency="Quarterly",IF(MONTH(BZ$2)=1,1,IF(MONTH(BZ$2)=4,1,IF(MONTH(BZ$2)=7,1,IF(MONTH(BZ$2)=10,1,0)))),DD_Frequency="Annually",IF(MONTH(BZ$2)=1,1,0))*DD_Payment,BZ264,_xlfn.IFS(DD_Frequency="Monthly",1,DD_Frequency="Quarterly",IF(MONTH(BZ$2)=1,1,IF(MONTH(BZ$2)=4,1,IF(MONTH(BZ$2)=7,1,IF(MONTH(BZ$2)=10,1,0)))),DD_Frequency="Annually",IF(MONTH(BZ$2)=1,1,0))*DD_Payment))))</f>
        <v/>
      </c>
      <c r="CB264" s="3" t="str">
        <f t="shared" ref="CB264" ca="1" si="12922">IF($B264="","",IF(BZ264&gt;CA264,(BZ264-CA264/2)*(rate_A*(CB$1/365)),0))</f>
        <v/>
      </c>
      <c r="CC264" s="3" t="str">
        <f t="shared" ca="1" si="12854"/>
        <v/>
      </c>
      <c r="CD264" s="3" t="str">
        <f t="shared" ref="CD264" ca="1" si="12923">IF($B264="","",BO264*(1+rate_A*CB$1/365))</f>
        <v/>
      </c>
      <c r="CE264" s="3" t="str">
        <f t="shared" ref="CE264" ca="1" si="12924">IF($B264="","",BP264*(1+rate_A*CB$1/365))</f>
        <v/>
      </c>
      <c r="CF264" s="3" t="str">
        <f t="shared" ref="CF264" ca="1" si="12925">IF($B264="","",BQ264*(1+rate_joint*CB$1/365))</f>
        <v/>
      </c>
      <c r="CG264" s="5" t="str">
        <f t="shared" ca="1" si="12858"/>
        <v/>
      </c>
      <c r="CH264" s="5" t="str" cm="1">
        <f t="array" aca="1" ref="CH264" ca="1">IF(CG264="","",_xlfn.IFS(CG264&lt;='Hidden inputs'!$C$15,CG264*'Hidden inputs'!$D$15,CG264&lt;='Hidden inputs'!$C$16,'Hidden inputs'!$C$15*'Hidden inputs'!$D$15+(CG264-'Hidden inputs'!$B$16)*'Hidden inputs'!$D$16,CG264&lt;='Hidden inputs'!$C$17,'Hidden inputs'!$C$15*'Hidden inputs'!$D$15+('Hidden inputs'!$C$16-'Hidden inputs'!$B$16)*'Hidden inputs'!$D$16+(CG264-'Hidden inputs'!$B$17)*'Hidden inputs'!$D$17,CG264&gt;'Hidden inputs'!$B$18,'Hidden inputs'!$C$15*'Hidden inputs'!$D$15+('Hidden inputs'!$C$16-'Hidden inputs'!$B$16)*'Hidden inputs'!$D$16+('Hidden inputs'!$C$17-'Hidden inputs'!$B$17)*'Hidden inputs'!$D$17+(CG264-'Hidden inputs'!$B$18)*'Hidden inputs'!$D$18))</f>
        <v/>
      </c>
      <c r="CI264" s="10" t="str">
        <f t="shared" ca="1" si="12859"/>
        <v/>
      </c>
      <c r="CJ264" s="5" t="str">
        <f t="shared" ca="1" si="12765"/>
        <v/>
      </c>
      <c r="CK264" s="5" t="str">
        <f t="shared" ca="1" si="12766"/>
        <v/>
      </c>
      <c r="CL264" s="5" t="str">
        <f ca="1">IF($B264="","",'Hidden inputs'!$D$11*CC264+'Hidden inputs'!$E$11*CD264)</f>
        <v/>
      </c>
      <c r="CM264" s="11" t="str">
        <f t="shared" ca="1" si="12687"/>
        <v/>
      </c>
      <c r="CN264" s="9" t="str">
        <f t="shared" ca="1" si="12767"/>
        <v/>
      </c>
      <c r="CO264" s="3" t="str">
        <f t="shared" ca="1" si="12768"/>
        <v/>
      </c>
      <c r="CP264" s="5" t="str" cm="1">
        <f t="array" aca="1" ref="CP264" ca="1">IF($B264="","",IF(CO264=0,0,IF(DD_Payment="",0,IF(CO264&lt;_xlfn.IFS(DD_Frequency="Monthly",1,DD_Frequency="Quarterly",IF(MONTH(CO$2)=1,1,IF(MONTH(CO$2)=4,1,IF(MONTH(CO$2)=7,1,IF(MONTH(CO$2)=10,1,0)))),DD_Frequency="Annually",IF(MONTH(CO$2)=1,1,0))*DD_Payment,CO264,_xlfn.IFS(DD_Frequency="Monthly",1,DD_Frequency="Quarterly",IF(MONTH(CO$2)=1,1,IF(MONTH(CO$2)=4,1,IF(MONTH(CO$2)=7,1,IF(MONTH(CO$2)=10,1,0)))),DD_Frequency="Annually",IF(MONTH(CO$2)=1,1,0))*DD_Payment))))</f>
        <v/>
      </c>
      <c r="CQ264" s="3" t="str">
        <f t="shared" ref="CQ264" ca="1" si="12926">IF($B264="","",IF(CO264&gt;CP264,(CO264-CP264/2)*(rate_A*(CQ$1/365)),0))</f>
        <v/>
      </c>
      <c r="CR264" s="3" t="str">
        <f t="shared" ca="1" si="12861"/>
        <v/>
      </c>
      <c r="CS264" s="3" t="str">
        <f t="shared" ref="CS264" ca="1" si="12927">IF($B264="","",CD264*(1+rate_A*CQ$1/365))</f>
        <v/>
      </c>
      <c r="CT264" s="3" t="str">
        <f t="shared" ref="CT264" ca="1" si="12928">IF($B264="","",CE264*(1+rate_A*CQ$1/365))</f>
        <v/>
      </c>
      <c r="CU264" s="3" t="str">
        <f t="shared" ref="CU264" ca="1" si="12929">IF($B264="","",CF264*(1+rate_joint*CQ$1/365))</f>
        <v/>
      </c>
      <c r="CV264" s="5" t="str">
        <f t="shared" ca="1" si="12865"/>
        <v/>
      </c>
      <c r="CW264" s="5" t="str" cm="1">
        <f t="array" aca="1" ref="CW264" ca="1">IF(CV264="","",_xlfn.IFS(CV264&lt;='Hidden inputs'!$C$15,CV264*'Hidden inputs'!$D$15,CV264&lt;='Hidden inputs'!$C$16,'Hidden inputs'!$C$15*'Hidden inputs'!$D$15+(CV264-'Hidden inputs'!$B$16)*'Hidden inputs'!$D$16,CV264&lt;='Hidden inputs'!$C$17,'Hidden inputs'!$C$15*'Hidden inputs'!$D$15+('Hidden inputs'!$C$16-'Hidden inputs'!$B$16)*'Hidden inputs'!$D$16+(CV264-'Hidden inputs'!$B$17)*'Hidden inputs'!$D$17,CV264&gt;'Hidden inputs'!$B$18,'Hidden inputs'!$C$15*'Hidden inputs'!$D$15+('Hidden inputs'!$C$16-'Hidden inputs'!$B$16)*'Hidden inputs'!$D$16+('Hidden inputs'!$C$17-'Hidden inputs'!$B$17)*'Hidden inputs'!$D$17+(CV264-'Hidden inputs'!$B$18)*'Hidden inputs'!$D$18))</f>
        <v/>
      </c>
      <c r="CX264" s="10" t="str">
        <f t="shared" ca="1" si="12866"/>
        <v/>
      </c>
      <c r="CY264" s="5" t="str">
        <f t="shared" ca="1" si="12773"/>
        <v/>
      </c>
      <c r="CZ264" s="5" t="str">
        <f t="shared" ca="1" si="12774"/>
        <v/>
      </c>
      <c r="DA264" s="5" t="str">
        <f ca="1">IF($B264="","",'Hidden inputs'!$D$11*CR264+'Hidden inputs'!$E$11*CS264)</f>
        <v/>
      </c>
      <c r="DB264" s="11" t="str">
        <f t="shared" ca="1" si="12692"/>
        <v/>
      </c>
      <c r="DC264" s="9" t="str">
        <f t="shared" ca="1" si="12775"/>
        <v/>
      </c>
      <c r="DD264" s="3" t="str">
        <f t="shared" ca="1" si="12776"/>
        <v/>
      </c>
      <c r="DE264" s="5" t="str" cm="1">
        <f t="array" aca="1" ref="DE264" ca="1">IF($B264="","",IF(DD264=0,0,IF(DD_Payment="",0,IF(DD264&lt;_xlfn.IFS(DD_Frequency="Monthly",1,DD_Frequency="Quarterly",IF(MONTH(DD$2)=1,1,IF(MONTH(DD$2)=4,1,IF(MONTH(DD$2)=7,1,IF(MONTH(DD$2)=10,1,0)))),DD_Frequency="Annually",IF(MONTH(DD$2)=1,1,0))*DD_Payment,DD264,_xlfn.IFS(DD_Frequency="Monthly",1,DD_Frequency="Quarterly",IF(MONTH(DD$2)=1,1,IF(MONTH(DD$2)=4,1,IF(MONTH(DD$2)=7,1,IF(MONTH(DD$2)=10,1,0)))),DD_Frequency="Annually",IF(MONTH(DD$2)=1,1,0))*DD_Payment))))</f>
        <v/>
      </c>
      <c r="DF264" s="3" t="str">
        <f t="shared" ref="DF264" ca="1" si="12930">IF($B264="","",IF(DD264&gt;DE264,(DD264-DE264/2)*(rate_A*(DF$1/365)),0))</f>
        <v/>
      </c>
      <c r="DG264" s="3" t="str">
        <f t="shared" ca="1" si="12868"/>
        <v/>
      </c>
      <c r="DH264" s="3" t="str">
        <f t="shared" ref="DH264" ca="1" si="12931">IF($B264="","",CS264*(1+rate_A*DF$1/365))</f>
        <v/>
      </c>
      <c r="DI264" s="3" t="str">
        <f t="shared" ref="DI264" ca="1" si="12932">IF($B264="","",CT264*(1+rate_A*DF$1/365))</f>
        <v/>
      </c>
      <c r="DJ264" s="3" t="str">
        <f t="shared" ref="DJ264" ca="1" si="12933">IF($B264="","",CU264*(1+rate_joint*DF$1/365))</f>
        <v/>
      </c>
      <c r="DK264" s="5" t="str">
        <f t="shared" ca="1" si="12872"/>
        <v/>
      </c>
      <c r="DL264" s="5" t="str" cm="1">
        <f t="array" aca="1" ref="DL264" ca="1">IF(DK264="","",_xlfn.IFS(DK264&lt;='Hidden inputs'!$C$15,DK264*'Hidden inputs'!$D$15,DK264&lt;='Hidden inputs'!$C$16,'Hidden inputs'!$C$15*'Hidden inputs'!$D$15+(DK264-'Hidden inputs'!$B$16)*'Hidden inputs'!$D$16,DK264&lt;='Hidden inputs'!$C$17,'Hidden inputs'!$C$15*'Hidden inputs'!$D$15+('Hidden inputs'!$C$16-'Hidden inputs'!$B$16)*'Hidden inputs'!$D$16+(DK264-'Hidden inputs'!$B$17)*'Hidden inputs'!$D$17,DK264&gt;'Hidden inputs'!$B$18,'Hidden inputs'!$C$15*'Hidden inputs'!$D$15+('Hidden inputs'!$C$16-'Hidden inputs'!$B$16)*'Hidden inputs'!$D$16+('Hidden inputs'!$C$17-'Hidden inputs'!$B$17)*'Hidden inputs'!$D$17+(DK264-'Hidden inputs'!$B$18)*'Hidden inputs'!$D$18))</f>
        <v/>
      </c>
      <c r="DM264" s="10" t="str">
        <f t="shared" ca="1" si="12873"/>
        <v/>
      </c>
      <c r="DN264" s="5" t="str">
        <f t="shared" ca="1" si="12781"/>
        <v/>
      </c>
      <c r="DO264" s="5" t="str">
        <f t="shared" ca="1" si="12782"/>
        <v/>
      </c>
      <c r="DP264" s="5" t="str">
        <f ca="1">IF($B264="","",'Hidden inputs'!$D$11*DG264+'Hidden inputs'!$E$11*DH264)</f>
        <v/>
      </c>
      <c r="DQ264" s="11" t="str">
        <f t="shared" ca="1" si="12697"/>
        <v/>
      </c>
      <c r="DR264" s="9" t="str">
        <f t="shared" ca="1" si="12783"/>
        <v/>
      </c>
      <c r="DS264" s="3" t="str">
        <f t="shared" ca="1" si="12784"/>
        <v/>
      </c>
      <c r="DT264" s="5" t="str" cm="1">
        <f t="array" aca="1" ref="DT264" ca="1">IF($B264="","",IF(DS264=0,0,IF(DD_Payment="",0,IF(DS264&lt;_xlfn.IFS(DD_Frequency="Monthly",1,DD_Frequency="Quarterly",IF(MONTH(DS$2)=1,1,IF(MONTH(DS$2)=4,1,IF(MONTH(DS$2)=7,1,IF(MONTH(DS$2)=10,1,0)))),DD_Frequency="Annually",IF(MONTH(DS$2)=1,1,0))*DD_Payment,DS264,_xlfn.IFS(DD_Frequency="Monthly",1,DD_Frequency="Quarterly",IF(MONTH(DS$2)=1,1,IF(MONTH(DS$2)=4,1,IF(MONTH(DS$2)=7,1,IF(MONTH(DS$2)=10,1,0)))),DD_Frequency="Annually",IF(MONTH(DS$2)=1,1,0))*DD_Payment))))</f>
        <v/>
      </c>
      <c r="DU264" s="3" t="str">
        <f t="shared" ref="DU264" ca="1" si="12934">IF($B264="","",IF(DS264&gt;DT264,(DS264-DT264/2)*(rate_A*(DU$1/365)),0))</f>
        <v/>
      </c>
      <c r="DV264" s="3" t="str">
        <f t="shared" ca="1" si="12875"/>
        <v/>
      </c>
      <c r="DW264" s="3" t="str">
        <f t="shared" ref="DW264" ca="1" si="12935">IF($B264="","",DH264*(1+rate_A*DU$1/365))</f>
        <v/>
      </c>
      <c r="DX264" s="3" t="str">
        <f t="shared" ref="DX264" ca="1" si="12936">IF($B264="","",DI264*(1+rate_A*DU$1/365))</f>
        <v/>
      </c>
      <c r="DY264" s="3" t="str">
        <f t="shared" ref="DY264" ca="1" si="12937">IF($B264="","",DJ264*(1+rate_joint*DU$1/365))</f>
        <v/>
      </c>
      <c r="DZ264" s="5" t="str">
        <f t="shared" ca="1" si="12879"/>
        <v/>
      </c>
      <c r="EA264" s="5" t="str" cm="1">
        <f t="array" aca="1" ref="EA264" ca="1">IF(DZ264="","",_xlfn.IFS(DZ264&lt;='Hidden inputs'!$C$15,DZ264*'Hidden inputs'!$D$15,DZ264&lt;='Hidden inputs'!$C$16,'Hidden inputs'!$C$15*'Hidden inputs'!$D$15+(DZ264-'Hidden inputs'!$B$16)*'Hidden inputs'!$D$16,DZ264&lt;='Hidden inputs'!$C$17,'Hidden inputs'!$C$15*'Hidden inputs'!$D$15+('Hidden inputs'!$C$16-'Hidden inputs'!$B$16)*'Hidden inputs'!$D$16+(DZ264-'Hidden inputs'!$B$17)*'Hidden inputs'!$D$17,DZ264&gt;'Hidden inputs'!$B$18,'Hidden inputs'!$C$15*'Hidden inputs'!$D$15+('Hidden inputs'!$C$16-'Hidden inputs'!$B$16)*'Hidden inputs'!$D$16+('Hidden inputs'!$C$17-'Hidden inputs'!$B$17)*'Hidden inputs'!$D$17+(DZ264-'Hidden inputs'!$B$18)*'Hidden inputs'!$D$18))</f>
        <v/>
      </c>
      <c r="EB264" s="10" t="str">
        <f t="shared" ca="1" si="12880"/>
        <v/>
      </c>
      <c r="EC264" s="5" t="str">
        <f t="shared" ca="1" si="12789"/>
        <v/>
      </c>
      <c r="ED264" s="5" t="str">
        <f t="shared" ca="1" si="12790"/>
        <v/>
      </c>
      <c r="EE264" s="5" t="str">
        <f ca="1">IF($B264="","",'Hidden inputs'!$D$11*DV264+'Hidden inputs'!$E$11*DW264)</f>
        <v/>
      </c>
      <c r="EF264" s="11" t="str">
        <f t="shared" ca="1" si="12702"/>
        <v/>
      </c>
      <c r="EG264" s="9" t="str">
        <f t="shared" ca="1" si="12791"/>
        <v/>
      </c>
      <c r="EH264" s="3" t="str">
        <f t="shared" ca="1" si="12792"/>
        <v/>
      </c>
      <c r="EI264" s="5" t="str" cm="1">
        <f t="array" aca="1" ref="EI264" ca="1">IF($B264="","",IF(EH264=0,0,IF(DD_Payment="",0,IF(EH264&lt;_xlfn.IFS(DD_Frequency="Monthly",1,DD_Frequency="Quarterly",IF(MONTH(EH$2)=1,1,IF(MONTH(EH$2)=4,1,IF(MONTH(EH$2)=7,1,IF(MONTH(EH$2)=10,1,0)))),DD_Frequency="Annually",IF(MONTH(EH$2)=1,1,0))*DD_Payment,EH264,_xlfn.IFS(DD_Frequency="Monthly",1,DD_Frequency="Quarterly",IF(MONTH(EH$2)=1,1,IF(MONTH(EH$2)=4,1,IF(MONTH(EH$2)=7,1,IF(MONTH(EH$2)=10,1,0)))),DD_Frequency="Annually",IF(MONTH(EH$2)=1,1,0))*DD_Payment))))</f>
        <v/>
      </c>
      <c r="EJ264" s="3" t="str">
        <f t="shared" ref="EJ264" ca="1" si="12938">IF($B264="","",IF(EH264&gt;EI264,(EH264-EI264/2)*(rate_A*(EJ$1/365)),0))</f>
        <v/>
      </c>
      <c r="EK264" s="3" t="str">
        <f t="shared" ca="1" si="12882"/>
        <v/>
      </c>
      <c r="EL264" s="3" t="str">
        <f t="shared" ref="EL264" ca="1" si="12939">IF($B264="","",DW264*(1+rate_A*EJ$1/365))</f>
        <v/>
      </c>
      <c r="EM264" s="3" t="str">
        <f t="shared" ref="EM264" ca="1" si="12940">IF($B264="","",DX264*(1+rate_A*EJ$1/365))</f>
        <v/>
      </c>
      <c r="EN264" s="3" t="str">
        <f t="shared" ref="EN264" ca="1" si="12941">IF($B264="","",DY264*(1+rate_joint*EJ$1/365))</f>
        <v/>
      </c>
      <c r="EO264" s="5" t="str">
        <f t="shared" ca="1" si="12886"/>
        <v/>
      </c>
      <c r="EP264" s="5" t="str" cm="1">
        <f t="array" aca="1" ref="EP264" ca="1">IF(EO264="","",_xlfn.IFS(EO264&lt;='Hidden inputs'!$C$15,EO264*'Hidden inputs'!$D$15,EO264&lt;='Hidden inputs'!$C$16,'Hidden inputs'!$C$15*'Hidden inputs'!$D$15+(EO264-'Hidden inputs'!$B$16)*'Hidden inputs'!$D$16,EO264&lt;='Hidden inputs'!$C$17,'Hidden inputs'!$C$15*'Hidden inputs'!$D$15+('Hidden inputs'!$C$16-'Hidden inputs'!$B$16)*'Hidden inputs'!$D$16+(EO264-'Hidden inputs'!$B$17)*'Hidden inputs'!$D$17,EO264&gt;'Hidden inputs'!$B$18,'Hidden inputs'!$C$15*'Hidden inputs'!$D$15+('Hidden inputs'!$C$16-'Hidden inputs'!$B$16)*'Hidden inputs'!$D$16+('Hidden inputs'!$C$17-'Hidden inputs'!$B$17)*'Hidden inputs'!$D$17+(EO264-'Hidden inputs'!$B$18)*'Hidden inputs'!$D$18))</f>
        <v/>
      </c>
      <c r="EQ264" s="10" t="str">
        <f t="shared" ca="1" si="12887"/>
        <v/>
      </c>
      <c r="ER264" s="5" t="str">
        <f t="shared" ca="1" si="12797"/>
        <v/>
      </c>
      <c r="ES264" s="5" t="str">
        <f t="shared" ca="1" si="12798"/>
        <v/>
      </c>
      <c r="ET264" s="5" t="str">
        <f ca="1">IF($B264="","",'Hidden inputs'!$D$11*EK264+'Hidden inputs'!$E$11*EL264)</f>
        <v/>
      </c>
      <c r="EU264" s="11" t="str">
        <f t="shared" ca="1" si="12707"/>
        <v/>
      </c>
      <c r="EV264" s="9" t="str">
        <f t="shared" ca="1" si="12799"/>
        <v/>
      </c>
      <c r="EW264" s="3" t="str">
        <f t="shared" ca="1" si="12800"/>
        <v/>
      </c>
      <c r="EX264" s="5" t="str" cm="1">
        <f t="array" aca="1" ref="EX264" ca="1">IF($B264="","",IF(EW264=0,0,IF(DD_Payment="",0,IF(EW264&lt;_xlfn.IFS(DD_Frequency="Monthly",1,DD_Frequency="Quarterly",IF(MONTH(EW$2)=1,1,IF(MONTH(EW$2)=4,1,IF(MONTH(EW$2)=7,1,IF(MONTH(EW$2)=10,1,0)))),DD_Frequency="Annually",IF(MONTH(EW$2)=1,1,0))*DD_Payment,EW264,_xlfn.IFS(DD_Frequency="Monthly",1,DD_Frequency="Quarterly",IF(MONTH(EW$2)=1,1,IF(MONTH(EW$2)=4,1,IF(MONTH(EW$2)=7,1,IF(MONTH(EW$2)=10,1,0)))),DD_Frequency="Annually",IF(MONTH(EW$2)=1,1,0))*DD_Payment))))</f>
        <v/>
      </c>
      <c r="EY264" s="3" t="str">
        <f t="shared" ref="EY264" ca="1" si="12942">IF($B264="","",IF(EW264&gt;EX264,(EW264-EX264/2)*(rate_A*(EY$1/365)),0))</f>
        <v/>
      </c>
      <c r="EZ264" s="3" t="str">
        <f t="shared" ca="1" si="12889"/>
        <v/>
      </c>
      <c r="FA264" s="3" t="str">
        <f t="shared" ref="FA264" ca="1" si="12943">IF($B264="","",EL264*(1+rate_A*EY$1/365))</f>
        <v/>
      </c>
      <c r="FB264" s="3" t="str">
        <f t="shared" ref="FB264" ca="1" si="12944">IF($B264="","",EM264*(1+rate_A*EY$1/365))</f>
        <v/>
      </c>
      <c r="FC264" s="3" t="str">
        <f t="shared" ref="FC264" ca="1" si="12945">IF($B264="","",EN264*(1+rate_joint*EY$1/365))</f>
        <v/>
      </c>
      <c r="FD264" s="5" t="str">
        <f t="shared" ca="1" si="12893"/>
        <v/>
      </c>
      <c r="FE264" s="5" t="str" cm="1">
        <f t="array" aca="1" ref="FE264" ca="1">IF(FD264="","",_xlfn.IFS(FD264&lt;='Hidden inputs'!$C$15,FD264*'Hidden inputs'!$D$15,FD264&lt;='Hidden inputs'!$C$16,'Hidden inputs'!$C$15*'Hidden inputs'!$D$15+(FD264-'Hidden inputs'!$B$16)*'Hidden inputs'!$D$16,FD264&lt;='Hidden inputs'!$C$17,'Hidden inputs'!$C$15*'Hidden inputs'!$D$15+('Hidden inputs'!$C$16-'Hidden inputs'!$B$16)*'Hidden inputs'!$D$16+(FD264-'Hidden inputs'!$B$17)*'Hidden inputs'!$D$17,FD264&gt;'Hidden inputs'!$B$18,'Hidden inputs'!$C$15*'Hidden inputs'!$D$15+('Hidden inputs'!$C$16-'Hidden inputs'!$B$16)*'Hidden inputs'!$D$16+('Hidden inputs'!$C$17-'Hidden inputs'!$B$17)*'Hidden inputs'!$D$17+(FD264-'Hidden inputs'!$B$18)*'Hidden inputs'!$D$18))</f>
        <v/>
      </c>
      <c r="FF264" s="10" t="str">
        <f t="shared" ca="1" si="12894"/>
        <v/>
      </c>
      <c r="FG264" s="5" t="str">
        <f t="shared" ca="1" si="12805"/>
        <v/>
      </c>
      <c r="FH264" s="5" t="str">
        <f t="shared" ca="1" si="12806"/>
        <v/>
      </c>
      <c r="FI264" s="5" t="str">
        <f ca="1">IF($B264="","",'Hidden inputs'!$D$11*EZ264+'Hidden inputs'!$E$11*FA264)</f>
        <v/>
      </c>
      <c r="FJ264" s="11" t="str">
        <f t="shared" ca="1" si="12712"/>
        <v/>
      </c>
      <c r="FK264" s="9" t="str">
        <f t="shared" ca="1" si="12807"/>
        <v/>
      </c>
      <c r="FL264" s="3" t="str">
        <f t="shared" ca="1" si="12808"/>
        <v/>
      </c>
      <c r="FM264" s="5" t="str" cm="1">
        <f t="array" aca="1" ref="FM264" ca="1">IF($B264="","",IF(FL264=0,0,IF(DD_Payment="",0,IF(FL264&lt;_xlfn.IFS(DD_Frequency="Monthly",1,DD_Frequency="Quarterly",IF(MONTH(FL$2)=1,1,IF(MONTH(FL$2)=4,1,IF(MONTH(FL$2)=7,1,IF(MONTH(FL$2)=10,1,0)))),DD_Frequency="Annually",IF(MONTH(FL$2)=1,1,0))*DD_Payment,FL264,_xlfn.IFS(DD_Frequency="Monthly",1,DD_Frequency="Quarterly",IF(MONTH(FL$2)=1,1,IF(MONTH(FL$2)=4,1,IF(MONTH(FL$2)=7,1,IF(MONTH(FL$2)=10,1,0)))),DD_Frequency="Annually",IF(MONTH(FL$2)=1,1,0))*DD_Payment))))</f>
        <v/>
      </c>
      <c r="FN264" s="3" t="str">
        <f t="shared" ref="FN264" ca="1" si="12946">IF($B264="","",IF(FL264&gt;FM264,(FL264-FM264/2)*(rate_A*(FN$1/365)),0))</f>
        <v/>
      </c>
      <c r="FO264" s="3" t="str">
        <f t="shared" ca="1" si="12896"/>
        <v/>
      </c>
      <c r="FP264" s="3" t="str">
        <f t="shared" ref="FP264" ca="1" si="12947">IF($B264="","",FA264*(1+rate_A*FN$1/365))</f>
        <v/>
      </c>
      <c r="FQ264" s="3" t="str">
        <f t="shared" ref="FQ264" ca="1" si="12948">IF($B264="","",FB264*(1+rate_A*FN$1/365))</f>
        <v/>
      </c>
      <c r="FR264" s="3" t="str">
        <f t="shared" ref="FR264" ca="1" si="12949">IF($B264="","",FC264*(1+rate_joint*FN$1/365))</f>
        <v/>
      </c>
      <c r="FS264" s="5" t="str">
        <f t="shared" ca="1" si="12900"/>
        <v/>
      </c>
      <c r="FT264" s="5" t="str" cm="1">
        <f t="array" aca="1" ref="FT264" ca="1">IF(FS264="","",_xlfn.IFS(FS264&lt;='Hidden inputs'!$C$15,FS264*'Hidden inputs'!$D$15,FS264&lt;='Hidden inputs'!$C$16,'Hidden inputs'!$C$15*'Hidden inputs'!$D$15+(FS264-'Hidden inputs'!$B$16)*'Hidden inputs'!$D$16,FS264&lt;='Hidden inputs'!$C$17,'Hidden inputs'!$C$15*'Hidden inputs'!$D$15+('Hidden inputs'!$C$16-'Hidden inputs'!$B$16)*'Hidden inputs'!$D$16+(FS264-'Hidden inputs'!$B$17)*'Hidden inputs'!$D$17,FS264&gt;'Hidden inputs'!$B$18,'Hidden inputs'!$C$15*'Hidden inputs'!$D$15+('Hidden inputs'!$C$16-'Hidden inputs'!$B$16)*'Hidden inputs'!$D$16+('Hidden inputs'!$C$17-'Hidden inputs'!$B$17)*'Hidden inputs'!$D$17+(FS264-'Hidden inputs'!$B$18)*'Hidden inputs'!$D$18))</f>
        <v/>
      </c>
      <c r="FU264" s="10" t="str">
        <f t="shared" ca="1" si="12901"/>
        <v/>
      </c>
      <c r="FV264" s="5" t="str">
        <f t="shared" ca="1" si="12813"/>
        <v/>
      </c>
      <c r="FW264" s="5" t="str">
        <f t="shared" ca="1" si="12814"/>
        <v/>
      </c>
      <c r="FX264" s="5" t="str">
        <f ca="1">IF($B264="","",'Hidden inputs'!$D$11*FO264+'Hidden inputs'!$E$11*FP264)</f>
        <v/>
      </c>
      <c r="FY264" s="11" t="str">
        <f t="shared" ca="1" si="12717"/>
        <v/>
      </c>
      <c r="FZ264" s="9" t="str">
        <f t="shared" ca="1" si="12815"/>
        <v/>
      </c>
      <c r="GA264" s="5" t="str">
        <f t="shared" ca="1" si="12816"/>
        <v/>
      </c>
      <c r="GB264" s="5" t="str">
        <f t="shared" ca="1" si="12817"/>
        <v/>
      </c>
      <c r="GC264" s="5" t="str">
        <f t="shared" ca="1" si="12718"/>
        <v/>
      </c>
      <c r="GD264" s="5" t="str">
        <f t="shared" ca="1" si="12719"/>
        <v/>
      </c>
    </row>
    <row r="265" spans="1:186" x14ac:dyDescent="0.35">
      <c r="A265" s="2"/>
      <c r="B265" s="6" t="str">
        <f t="shared" ca="1" si="12720"/>
        <v/>
      </c>
      <c r="C265" s="5" t="str">
        <f t="shared" ca="1" si="12818"/>
        <v/>
      </c>
      <c r="D265" s="5" t="str" cm="1">
        <f t="array" aca="1" ref="D265" ca="1">IF($B265="","",IF(C265=0,0,IF(DD_Payment="",0,IF(C265&lt;_xlfn.IFS(DD_Frequency="Monthly",1,DD_Frequency="Quarterly",IF(MONTH(C$2)=1,1,IF(MONTH(C$2)=4,1,IF(MONTH(C$2)=7,1,IF(MONTH(C$2)=10,1,0)))),DD_Frequency="Annually",IF(MONTH(C$2)=1,1,0))*DD_Payment,C265,_xlfn.IFS(DD_Frequency="Monthly",1,DD_Frequency="Quarterly",IF(MONTH(C$2)=1,1,IF(MONTH(C$2)=4,1,IF(MONTH(C$2)=7,1,IF(MONTH(C$2)=10,1,0)))),DD_Frequency="Annually",IF(MONTH(C$2)=1,1,0))*DD_Payment))))</f>
        <v/>
      </c>
      <c r="E265" s="5" t="str">
        <f t="shared" ref="E265" ca="1" si="12950">IF(B265="","",IF(C265&gt;D265,(C265-D265/2)*(rate_A*(E$1/365)),0))</f>
        <v/>
      </c>
      <c r="F265" s="5" t="str">
        <f t="shared" ca="1" si="12722"/>
        <v/>
      </c>
      <c r="G265" s="5" t="str">
        <f t="shared" ref="G265" ca="1" si="12951">IF(B265="","",G264*(1+rate_A*E$1/365))</f>
        <v/>
      </c>
      <c r="H265" s="5" t="str">
        <f t="shared" ref="H265" ca="1" si="12952">IF(B265="","",H264*(1+rate_A*E$1/365))</f>
        <v/>
      </c>
      <c r="I265" s="5" t="str">
        <f t="shared" ref="I265" ca="1" si="12953">IF(B265="","",I264*(1+rate_joint*E$1/365))</f>
        <v/>
      </c>
      <c r="J265" s="5" t="str">
        <f t="shared" ca="1" si="12823"/>
        <v/>
      </c>
      <c r="K265" s="5" t="str" cm="1">
        <f t="array" aca="1" ref="K265" ca="1">IF(J265="","",_xlfn.IFS(J265&lt;='Hidden inputs'!$C$15,J265*'Hidden inputs'!$D$15,J265&lt;='Hidden inputs'!$C$16,'Hidden inputs'!$C$15*'Hidden inputs'!$D$15+(J265-'Hidden inputs'!$B$16)*'Hidden inputs'!$D$16,J265&lt;='Hidden inputs'!$C$17,'Hidden inputs'!$C$15*'Hidden inputs'!$D$15+('Hidden inputs'!$C$16-'Hidden inputs'!$B$16)*'Hidden inputs'!$D$16+(J265-'Hidden inputs'!$B$17)*'Hidden inputs'!$D$17,J265&gt;'Hidden inputs'!$B$18,'Hidden inputs'!$C$15*'Hidden inputs'!$D$15+('Hidden inputs'!$C$16-'Hidden inputs'!$B$16)*'Hidden inputs'!$D$16+('Hidden inputs'!$C$17-'Hidden inputs'!$B$17)*'Hidden inputs'!$D$17+(J265-'Hidden inputs'!$B$18)*'Hidden inputs'!$D$18))</f>
        <v/>
      </c>
      <c r="L265" s="11" t="str">
        <f t="shared" ca="1" si="12824"/>
        <v/>
      </c>
      <c r="M265" s="5" t="str">
        <f t="shared" ca="1" si="12726"/>
        <v/>
      </c>
      <c r="N265" s="5" t="str">
        <f t="shared" ca="1" si="12727"/>
        <v/>
      </c>
      <c r="O265" s="5" t="str">
        <f ca="1">IF(B265="","",'Hidden inputs'!$D$11*F265+'Hidden inputs'!$E$11*G265)</f>
        <v/>
      </c>
      <c r="P265" s="11" t="str">
        <f t="shared" ca="1" si="12661"/>
        <v/>
      </c>
      <c r="Q265" s="20" t="str">
        <f t="shared" ca="1" si="12662"/>
        <v/>
      </c>
      <c r="R265" s="3" t="str">
        <f t="shared" ca="1" si="12728"/>
        <v/>
      </c>
      <c r="S265" s="5" t="str" cm="1">
        <f t="array" aca="1" ref="S265" ca="1">IF($B265="","",IF(R265=0,0,IF(DD_Payment="",0,IF(R265&lt;_xlfn.IFS(DD_Frequency="Monthly",1,DD_Frequency="Quarterly",IF(MONTH(R$2)=1,1,IF(MONTH(R$2)=4,1,IF(MONTH(R$2)=7,1,IF(MONTH(R$2)=10,1,0)))),DD_Frequency="Annually",IF(MONTH(R$2)=1,1,0))*DD_Payment,R265,_xlfn.IFS(DD_Frequency="Monthly",1,DD_Frequency="Quarterly",IF(MONTH(R$2)=1,1,IF(MONTH(R$2)=4,1,IF(MONTH(R$2)=7,1,IF(MONTH(R$2)=10,1,0)))),DD_Frequency="Annually",IF(MONTH(R$2)=1,1,0))*DD_Payment))))</f>
        <v/>
      </c>
      <c r="T265" s="3" t="str">
        <f t="shared" ref="T265" ca="1" si="12954">IF(B265="","",IF(R265&gt;S265,(R265-S265/2)*(rate_A*((T$1+A265)/365)),0))</f>
        <v/>
      </c>
      <c r="U265" s="3" t="str">
        <f t="shared" ca="1" si="12730"/>
        <v/>
      </c>
      <c r="V265" s="3" t="str">
        <f t="shared" ref="V265" ca="1" si="12955">IF(B265="","",G265*(1+rate_A*(T$1+A265)/365))</f>
        <v/>
      </c>
      <c r="W265" s="3" t="str">
        <f t="shared" ref="W265" ca="1" si="12956">IF(B265="","",H265*(1+rate_A*(T$1+A265)/365))</f>
        <v/>
      </c>
      <c r="X265" s="3" t="str">
        <f t="shared" ref="X265" ca="1" si="12957">IF(B265="","",I265*(1+rate_joint*(T$1+A265)/365))</f>
        <v/>
      </c>
      <c r="Y265" s="5" t="str">
        <f t="shared" ca="1" si="12829"/>
        <v/>
      </c>
      <c r="Z265" s="5" t="str" cm="1">
        <f t="array" aca="1" ref="Z265" ca="1">IF(Y265="","",_xlfn.IFS(Y265&lt;='Hidden inputs'!$C$15,Y265*'Hidden inputs'!$D$15,Y265&lt;='Hidden inputs'!$C$16,'Hidden inputs'!$C$15*'Hidden inputs'!$D$15+(Y265-'Hidden inputs'!$B$16)*'Hidden inputs'!$D$16,Y265&lt;='Hidden inputs'!$C$17,'Hidden inputs'!$C$15*'Hidden inputs'!$D$15+('Hidden inputs'!$C$16-'Hidden inputs'!$B$16)*'Hidden inputs'!$D$16+(Y265-'Hidden inputs'!$B$17)*'Hidden inputs'!$D$17,Y265&gt;'Hidden inputs'!$B$18,'Hidden inputs'!$C$15*'Hidden inputs'!$D$15+('Hidden inputs'!$C$16-'Hidden inputs'!$B$16)*'Hidden inputs'!$D$16+('Hidden inputs'!$C$17-'Hidden inputs'!$B$17)*'Hidden inputs'!$D$17+(Y265-'Hidden inputs'!$B$18)*'Hidden inputs'!$D$18))</f>
        <v/>
      </c>
      <c r="AA265" s="10" t="str">
        <f t="shared" ca="1" si="12830"/>
        <v/>
      </c>
      <c r="AB265" s="5" t="str">
        <f t="shared" ca="1" si="12734"/>
        <v/>
      </c>
      <c r="AC265" s="5" t="str">
        <f t="shared" ca="1" si="12831"/>
        <v/>
      </c>
      <c r="AD265" s="5" t="str">
        <f ca="1">IF(B265="","",'Hidden inputs'!$D$11*U265+'Hidden inputs'!$E$11*V265)</f>
        <v/>
      </c>
      <c r="AE265" s="11" t="str">
        <f t="shared" ca="1" si="12667"/>
        <v/>
      </c>
      <c r="AF265" s="9" t="str">
        <f t="shared" ca="1" si="12735"/>
        <v/>
      </c>
      <c r="AG265" s="3" t="str">
        <f t="shared" ca="1" si="12736"/>
        <v/>
      </c>
      <c r="AH265" s="5" t="str" cm="1">
        <f t="array" aca="1" ref="AH265" ca="1">IF($B265="","",IF(AG265=0,0,IF(DD_Payment="",0,IF(AG265&lt;_xlfn.IFS(DD_Frequency="Monthly",1,DD_Frequency="Quarterly",IF(MONTH(AG$2)=1,1,IF(MONTH(AG$2)=4,1,IF(MONTH(AG$2)=7,1,IF(MONTH(AG$2)=10,1,0)))),DD_Frequency="Annually",IF(MONTH(AG$2)=1,1,0))*DD_Payment,AG265,_xlfn.IFS(DD_Frequency="Monthly",1,DD_Frequency="Quarterly",IF(MONTH(AG$2)=1,1,IF(MONTH(AG$2)=4,1,IF(MONTH(AG$2)=7,1,IF(MONTH(AG$2)=10,1,0)))),DD_Frequency="Annually",IF(MONTH(AG$2)=1,1,0))*DD_Payment))))</f>
        <v/>
      </c>
      <c r="AI265" s="3" t="str">
        <f t="shared" ref="AI265" ca="1" si="12958">IF($B265="","",IF(AG265&gt;AH265,(AG265-AH265/2)*(rate_A*(AI$1/365)),0))</f>
        <v/>
      </c>
      <c r="AJ265" s="3" t="str">
        <f t="shared" ca="1" si="12833"/>
        <v/>
      </c>
      <c r="AK265" s="3" t="str">
        <f t="shared" ref="AK265" ca="1" si="12959">IF($B265="","",V265*(1+rate_A*AI$1/365))</f>
        <v/>
      </c>
      <c r="AL265" s="3" t="str">
        <f t="shared" ref="AL265" ca="1" si="12960">IF($B265="","",W265*(1+rate_A*AI$1/365))</f>
        <v/>
      </c>
      <c r="AM265" s="3" t="str">
        <f t="shared" ref="AM265" ca="1" si="12961">IF($B265="","",X265*(1+rate_joint*AI$1/365))</f>
        <v/>
      </c>
      <c r="AN265" s="5" t="str">
        <f t="shared" ca="1" si="12837"/>
        <v/>
      </c>
      <c r="AO265" s="5" t="str" cm="1">
        <f t="array" aca="1" ref="AO265" ca="1">IF(AN265="","",_xlfn.IFS(AN265&lt;='Hidden inputs'!$C$15,AN265*'Hidden inputs'!$D$15,AN265&lt;='Hidden inputs'!$C$16,'Hidden inputs'!$C$15*'Hidden inputs'!$D$15+(AN265-'Hidden inputs'!$B$16)*'Hidden inputs'!$D$16,AN265&lt;='Hidden inputs'!$C$17,'Hidden inputs'!$C$15*'Hidden inputs'!$D$15+('Hidden inputs'!$C$16-'Hidden inputs'!$B$16)*'Hidden inputs'!$D$16+(AN265-'Hidden inputs'!$B$17)*'Hidden inputs'!$D$17,AN265&gt;'Hidden inputs'!$B$18,'Hidden inputs'!$C$15*'Hidden inputs'!$D$15+('Hidden inputs'!$C$16-'Hidden inputs'!$B$16)*'Hidden inputs'!$D$16+('Hidden inputs'!$C$17-'Hidden inputs'!$B$17)*'Hidden inputs'!$D$17+(AN265-'Hidden inputs'!$B$18)*'Hidden inputs'!$D$18))</f>
        <v/>
      </c>
      <c r="AP265" s="10" t="str">
        <f t="shared" ca="1" si="12838"/>
        <v/>
      </c>
      <c r="AQ265" s="5" t="str">
        <f t="shared" ca="1" si="12741"/>
        <v/>
      </c>
      <c r="AR265" s="5" t="str">
        <f t="shared" ca="1" si="12742"/>
        <v/>
      </c>
      <c r="AS265" s="5" t="str">
        <f ca="1">IF($B265="","",'Hidden inputs'!$D$11*AJ265+'Hidden inputs'!$E$11*AK265)</f>
        <v/>
      </c>
      <c r="AT265" s="11" t="str">
        <f t="shared" ca="1" si="12672"/>
        <v/>
      </c>
      <c r="AU265" s="9" t="str">
        <f t="shared" ca="1" si="12743"/>
        <v/>
      </c>
      <c r="AV265" s="3" t="str">
        <f t="shared" ca="1" si="12744"/>
        <v/>
      </c>
      <c r="AW265" s="5" t="str" cm="1">
        <f t="array" aca="1" ref="AW265" ca="1">IF($B265="","",IF(AV265=0,0,IF(DD_Payment="",0,IF(AV265&lt;_xlfn.IFS(DD_Frequency="Monthly",1,DD_Frequency="Quarterly",IF(MONTH(AV$2)=1,1,IF(MONTH(AV$2)=4,1,IF(MONTH(AV$2)=7,1,IF(MONTH(AV$2)=10,1,0)))),DD_Frequency="Annually",IF(MONTH(AV$2)=1,1,0))*DD_Payment,AV265,_xlfn.IFS(DD_Frequency="Monthly",1,DD_Frequency="Quarterly",IF(MONTH(AV$2)=1,1,IF(MONTH(AV$2)=4,1,IF(MONTH(AV$2)=7,1,IF(MONTH(AV$2)=10,1,0)))),DD_Frequency="Annually",IF(MONTH(AV$2)=1,1,0))*DD_Payment))))</f>
        <v/>
      </c>
      <c r="AX265" s="3" t="str">
        <f t="shared" ref="AX265" ca="1" si="12962">IF($B265="","",IF(AV265&gt;AW265,(AV265-AW265/2)*(rate_A*(AX$1/365)),0))</f>
        <v/>
      </c>
      <c r="AY265" s="3" t="str">
        <f t="shared" ca="1" si="12840"/>
        <v/>
      </c>
      <c r="AZ265" s="3" t="str">
        <f t="shared" ref="AZ265" ca="1" si="12963">IF($B265="","",AK265*(1+rate_A*AX$1/365))</f>
        <v/>
      </c>
      <c r="BA265" s="3" t="str">
        <f t="shared" ref="BA265" ca="1" si="12964">IF($B265="","",AL265*(1+rate_A*AX$1/365))</f>
        <v/>
      </c>
      <c r="BB265" s="3" t="str">
        <f t="shared" ref="BB265" ca="1" si="12965">IF($B265="","",AM265*(1+rate_joint*AX$1/365))</f>
        <v/>
      </c>
      <c r="BC265" s="5" t="str">
        <f t="shared" ca="1" si="12844"/>
        <v/>
      </c>
      <c r="BD265" s="5" t="str" cm="1">
        <f t="array" aca="1" ref="BD265" ca="1">IF(BC265="","",_xlfn.IFS(BC265&lt;='Hidden inputs'!$C$15,BC265*'Hidden inputs'!$D$15,BC265&lt;='Hidden inputs'!$C$16,'Hidden inputs'!$C$15*'Hidden inputs'!$D$15+(BC265-'Hidden inputs'!$B$16)*'Hidden inputs'!$D$16,BC265&lt;='Hidden inputs'!$C$17,'Hidden inputs'!$C$15*'Hidden inputs'!$D$15+('Hidden inputs'!$C$16-'Hidden inputs'!$B$16)*'Hidden inputs'!$D$16+(BC265-'Hidden inputs'!$B$17)*'Hidden inputs'!$D$17,BC265&gt;'Hidden inputs'!$B$18,'Hidden inputs'!$C$15*'Hidden inputs'!$D$15+('Hidden inputs'!$C$16-'Hidden inputs'!$B$16)*'Hidden inputs'!$D$16+('Hidden inputs'!$C$17-'Hidden inputs'!$B$17)*'Hidden inputs'!$D$17+(BC265-'Hidden inputs'!$B$18)*'Hidden inputs'!$D$18))</f>
        <v/>
      </c>
      <c r="BE265" s="10" t="str">
        <f t="shared" ca="1" si="12845"/>
        <v/>
      </c>
      <c r="BF265" s="5" t="str">
        <f t="shared" ca="1" si="12749"/>
        <v/>
      </c>
      <c r="BG265" s="5" t="str">
        <f t="shared" ca="1" si="12750"/>
        <v/>
      </c>
      <c r="BH265" s="5" t="str">
        <f ca="1">IF($B265="","",'Hidden inputs'!$D$11*AY265+'Hidden inputs'!$E$11*AZ265)</f>
        <v/>
      </c>
      <c r="BI265" s="11" t="str">
        <f t="shared" ca="1" si="12677"/>
        <v/>
      </c>
      <c r="BJ265" s="9" t="str">
        <f t="shared" ca="1" si="12751"/>
        <v/>
      </c>
      <c r="BK265" s="3" t="str">
        <f t="shared" ca="1" si="12752"/>
        <v/>
      </c>
      <c r="BL265" s="5" t="str" cm="1">
        <f t="array" aca="1" ref="BL265" ca="1">IF($B265="","",IF(BK265=0,0,IF(DD_Payment="",0,IF(BK265&lt;_xlfn.IFS(DD_Frequency="Monthly",1,DD_Frequency="Quarterly",IF(MONTH(BK$2)=1,1,IF(MONTH(BK$2)=4,1,IF(MONTH(BK$2)=7,1,IF(MONTH(BK$2)=10,1,0)))),DD_Frequency="Annually",IF(MONTH(BK$2)=1,1,0))*DD_Payment,BK265,_xlfn.IFS(DD_Frequency="Monthly",1,DD_Frequency="Quarterly",IF(MONTH(BK$2)=1,1,IF(MONTH(BK$2)=4,1,IF(MONTH(BK$2)=7,1,IF(MONTH(BK$2)=10,1,0)))),DD_Frequency="Annually",IF(MONTH(BK$2)=1,1,0))*DD_Payment))))</f>
        <v/>
      </c>
      <c r="BM265" s="3" t="str">
        <f t="shared" ref="BM265" ca="1" si="12966">IF($B265="","",IF(BK265&gt;BL265,(BK265-BL265/2)*(rate_A*(BM$1/365)),0))</f>
        <v/>
      </c>
      <c r="BN265" s="3" t="str">
        <f t="shared" ca="1" si="12847"/>
        <v/>
      </c>
      <c r="BO265" s="3" t="str">
        <f t="shared" ref="BO265" ca="1" si="12967">IF($B265="","",AZ265*(1+rate_A*BM$1/365))</f>
        <v/>
      </c>
      <c r="BP265" s="3" t="str">
        <f t="shared" ref="BP265" ca="1" si="12968">IF($B265="","",BA265*(1+rate_A*BM$1/365))</f>
        <v/>
      </c>
      <c r="BQ265" s="3" t="str">
        <f t="shared" ref="BQ265" ca="1" si="12969">IF($B265="","",BB265*(1+rate_joint*BM$1/365))</f>
        <v/>
      </c>
      <c r="BR265" s="5" t="str">
        <f t="shared" ca="1" si="12851"/>
        <v/>
      </c>
      <c r="BS265" s="5" t="str" cm="1">
        <f t="array" aca="1" ref="BS265" ca="1">IF(BR265="","",_xlfn.IFS(BR265&lt;='Hidden inputs'!$C$15,BR265*'Hidden inputs'!$D$15,BR265&lt;='Hidden inputs'!$C$16,'Hidden inputs'!$C$15*'Hidden inputs'!$D$15+(BR265-'Hidden inputs'!$B$16)*'Hidden inputs'!$D$16,BR265&lt;='Hidden inputs'!$C$17,'Hidden inputs'!$C$15*'Hidden inputs'!$D$15+('Hidden inputs'!$C$16-'Hidden inputs'!$B$16)*'Hidden inputs'!$D$16+(BR265-'Hidden inputs'!$B$17)*'Hidden inputs'!$D$17,BR265&gt;'Hidden inputs'!$B$18,'Hidden inputs'!$C$15*'Hidden inputs'!$D$15+('Hidden inputs'!$C$16-'Hidden inputs'!$B$16)*'Hidden inputs'!$D$16+('Hidden inputs'!$C$17-'Hidden inputs'!$B$17)*'Hidden inputs'!$D$17+(BR265-'Hidden inputs'!$B$18)*'Hidden inputs'!$D$18))</f>
        <v/>
      </c>
      <c r="BT265" s="10" t="str">
        <f t="shared" ca="1" si="12852"/>
        <v/>
      </c>
      <c r="BU265" s="5" t="str">
        <f t="shared" ca="1" si="12757"/>
        <v/>
      </c>
      <c r="BV265" s="5" t="str">
        <f t="shared" ca="1" si="12758"/>
        <v/>
      </c>
      <c r="BW265" s="5" t="str">
        <f ca="1">IF($B265="","",'Hidden inputs'!$D$11*BN265+'Hidden inputs'!$E$11*BO265)</f>
        <v/>
      </c>
      <c r="BX265" s="11" t="str">
        <f t="shared" ca="1" si="12682"/>
        <v/>
      </c>
      <c r="BY265" s="9" t="str">
        <f t="shared" ca="1" si="12759"/>
        <v/>
      </c>
      <c r="BZ265" s="3" t="str">
        <f t="shared" ca="1" si="12760"/>
        <v/>
      </c>
      <c r="CA265" s="5" t="str" cm="1">
        <f t="array" aca="1" ref="CA265" ca="1">IF($B265="","",IF(BZ265=0,0,IF(DD_Payment="",0,IF(BZ265&lt;_xlfn.IFS(DD_Frequency="Monthly",1,DD_Frequency="Quarterly",IF(MONTH(BZ$2)=1,1,IF(MONTH(BZ$2)=4,1,IF(MONTH(BZ$2)=7,1,IF(MONTH(BZ$2)=10,1,0)))),DD_Frequency="Annually",IF(MONTH(BZ$2)=1,1,0))*DD_Payment,BZ265,_xlfn.IFS(DD_Frequency="Monthly",1,DD_Frequency="Quarterly",IF(MONTH(BZ$2)=1,1,IF(MONTH(BZ$2)=4,1,IF(MONTH(BZ$2)=7,1,IF(MONTH(BZ$2)=10,1,0)))),DD_Frequency="Annually",IF(MONTH(BZ$2)=1,1,0))*DD_Payment))))</f>
        <v/>
      </c>
      <c r="CB265" s="3" t="str">
        <f t="shared" ref="CB265" ca="1" si="12970">IF($B265="","",IF(BZ265&gt;CA265,(BZ265-CA265/2)*(rate_A*(CB$1/365)),0))</f>
        <v/>
      </c>
      <c r="CC265" s="3" t="str">
        <f t="shared" ca="1" si="12854"/>
        <v/>
      </c>
      <c r="CD265" s="3" t="str">
        <f t="shared" ref="CD265" ca="1" si="12971">IF($B265="","",BO265*(1+rate_A*CB$1/365))</f>
        <v/>
      </c>
      <c r="CE265" s="3" t="str">
        <f t="shared" ref="CE265" ca="1" si="12972">IF($B265="","",BP265*(1+rate_A*CB$1/365))</f>
        <v/>
      </c>
      <c r="CF265" s="3" t="str">
        <f t="shared" ref="CF265" ca="1" si="12973">IF($B265="","",BQ265*(1+rate_joint*CB$1/365))</f>
        <v/>
      </c>
      <c r="CG265" s="5" t="str">
        <f t="shared" ca="1" si="12858"/>
        <v/>
      </c>
      <c r="CH265" s="5" t="str" cm="1">
        <f t="array" aca="1" ref="CH265" ca="1">IF(CG265="","",_xlfn.IFS(CG265&lt;='Hidden inputs'!$C$15,CG265*'Hidden inputs'!$D$15,CG265&lt;='Hidden inputs'!$C$16,'Hidden inputs'!$C$15*'Hidden inputs'!$D$15+(CG265-'Hidden inputs'!$B$16)*'Hidden inputs'!$D$16,CG265&lt;='Hidden inputs'!$C$17,'Hidden inputs'!$C$15*'Hidden inputs'!$D$15+('Hidden inputs'!$C$16-'Hidden inputs'!$B$16)*'Hidden inputs'!$D$16+(CG265-'Hidden inputs'!$B$17)*'Hidden inputs'!$D$17,CG265&gt;'Hidden inputs'!$B$18,'Hidden inputs'!$C$15*'Hidden inputs'!$D$15+('Hidden inputs'!$C$16-'Hidden inputs'!$B$16)*'Hidden inputs'!$D$16+('Hidden inputs'!$C$17-'Hidden inputs'!$B$17)*'Hidden inputs'!$D$17+(CG265-'Hidden inputs'!$B$18)*'Hidden inputs'!$D$18))</f>
        <v/>
      </c>
      <c r="CI265" s="10" t="str">
        <f t="shared" ca="1" si="12859"/>
        <v/>
      </c>
      <c r="CJ265" s="5" t="str">
        <f t="shared" ca="1" si="12765"/>
        <v/>
      </c>
      <c r="CK265" s="5" t="str">
        <f t="shared" ca="1" si="12766"/>
        <v/>
      </c>
      <c r="CL265" s="5" t="str">
        <f ca="1">IF($B265="","",'Hidden inputs'!$D$11*CC265+'Hidden inputs'!$E$11*CD265)</f>
        <v/>
      </c>
      <c r="CM265" s="11" t="str">
        <f t="shared" ca="1" si="12687"/>
        <v/>
      </c>
      <c r="CN265" s="9" t="str">
        <f t="shared" ca="1" si="12767"/>
        <v/>
      </c>
      <c r="CO265" s="3" t="str">
        <f t="shared" ca="1" si="12768"/>
        <v/>
      </c>
      <c r="CP265" s="5" t="str" cm="1">
        <f t="array" aca="1" ref="CP265" ca="1">IF($B265="","",IF(CO265=0,0,IF(DD_Payment="",0,IF(CO265&lt;_xlfn.IFS(DD_Frequency="Monthly",1,DD_Frequency="Quarterly",IF(MONTH(CO$2)=1,1,IF(MONTH(CO$2)=4,1,IF(MONTH(CO$2)=7,1,IF(MONTH(CO$2)=10,1,0)))),DD_Frequency="Annually",IF(MONTH(CO$2)=1,1,0))*DD_Payment,CO265,_xlfn.IFS(DD_Frequency="Monthly",1,DD_Frequency="Quarterly",IF(MONTH(CO$2)=1,1,IF(MONTH(CO$2)=4,1,IF(MONTH(CO$2)=7,1,IF(MONTH(CO$2)=10,1,0)))),DD_Frequency="Annually",IF(MONTH(CO$2)=1,1,0))*DD_Payment))))</f>
        <v/>
      </c>
      <c r="CQ265" s="3" t="str">
        <f t="shared" ref="CQ265" ca="1" si="12974">IF($B265="","",IF(CO265&gt;CP265,(CO265-CP265/2)*(rate_A*(CQ$1/365)),0))</f>
        <v/>
      </c>
      <c r="CR265" s="3" t="str">
        <f t="shared" ca="1" si="12861"/>
        <v/>
      </c>
      <c r="CS265" s="3" t="str">
        <f t="shared" ref="CS265" ca="1" si="12975">IF($B265="","",CD265*(1+rate_A*CQ$1/365))</f>
        <v/>
      </c>
      <c r="CT265" s="3" t="str">
        <f t="shared" ref="CT265" ca="1" si="12976">IF($B265="","",CE265*(1+rate_A*CQ$1/365))</f>
        <v/>
      </c>
      <c r="CU265" s="3" t="str">
        <f t="shared" ref="CU265" ca="1" si="12977">IF($B265="","",CF265*(1+rate_joint*CQ$1/365))</f>
        <v/>
      </c>
      <c r="CV265" s="5" t="str">
        <f t="shared" ca="1" si="12865"/>
        <v/>
      </c>
      <c r="CW265" s="5" t="str" cm="1">
        <f t="array" aca="1" ref="CW265" ca="1">IF(CV265="","",_xlfn.IFS(CV265&lt;='Hidden inputs'!$C$15,CV265*'Hidden inputs'!$D$15,CV265&lt;='Hidden inputs'!$C$16,'Hidden inputs'!$C$15*'Hidden inputs'!$D$15+(CV265-'Hidden inputs'!$B$16)*'Hidden inputs'!$D$16,CV265&lt;='Hidden inputs'!$C$17,'Hidden inputs'!$C$15*'Hidden inputs'!$D$15+('Hidden inputs'!$C$16-'Hidden inputs'!$B$16)*'Hidden inputs'!$D$16+(CV265-'Hidden inputs'!$B$17)*'Hidden inputs'!$D$17,CV265&gt;'Hidden inputs'!$B$18,'Hidden inputs'!$C$15*'Hidden inputs'!$D$15+('Hidden inputs'!$C$16-'Hidden inputs'!$B$16)*'Hidden inputs'!$D$16+('Hidden inputs'!$C$17-'Hidden inputs'!$B$17)*'Hidden inputs'!$D$17+(CV265-'Hidden inputs'!$B$18)*'Hidden inputs'!$D$18))</f>
        <v/>
      </c>
      <c r="CX265" s="10" t="str">
        <f t="shared" ca="1" si="12866"/>
        <v/>
      </c>
      <c r="CY265" s="5" t="str">
        <f t="shared" ca="1" si="12773"/>
        <v/>
      </c>
      <c r="CZ265" s="5" t="str">
        <f t="shared" ca="1" si="12774"/>
        <v/>
      </c>
      <c r="DA265" s="5" t="str">
        <f ca="1">IF($B265="","",'Hidden inputs'!$D$11*CR265+'Hidden inputs'!$E$11*CS265)</f>
        <v/>
      </c>
      <c r="DB265" s="11" t="str">
        <f t="shared" ca="1" si="12692"/>
        <v/>
      </c>
      <c r="DC265" s="9" t="str">
        <f t="shared" ca="1" si="12775"/>
        <v/>
      </c>
      <c r="DD265" s="3" t="str">
        <f t="shared" ca="1" si="12776"/>
        <v/>
      </c>
      <c r="DE265" s="5" t="str" cm="1">
        <f t="array" aca="1" ref="DE265" ca="1">IF($B265="","",IF(DD265=0,0,IF(DD_Payment="",0,IF(DD265&lt;_xlfn.IFS(DD_Frequency="Monthly",1,DD_Frequency="Quarterly",IF(MONTH(DD$2)=1,1,IF(MONTH(DD$2)=4,1,IF(MONTH(DD$2)=7,1,IF(MONTH(DD$2)=10,1,0)))),DD_Frequency="Annually",IF(MONTH(DD$2)=1,1,0))*DD_Payment,DD265,_xlfn.IFS(DD_Frequency="Monthly",1,DD_Frequency="Quarterly",IF(MONTH(DD$2)=1,1,IF(MONTH(DD$2)=4,1,IF(MONTH(DD$2)=7,1,IF(MONTH(DD$2)=10,1,0)))),DD_Frequency="Annually",IF(MONTH(DD$2)=1,1,0))*DD_Payment))))</f>
        <v/>
      </c>
      <c r="DF265" s="3" t="str">
        <f t="shared" ref="DF265" ca="1" si="12978">IF($B265="","",IF(DD265&gt;DE265,(DD265-DE265/2)*(rate_A*(DF$1/365)),0))</f>
        <v/>
      </c>
      <c r="DG265" s="3" t="str">
        <f t="shared" ca="1" si="12868"/>
        <v/>
      </c>
      <c r="DH265" s="3" t="str">
        <f t="shared" ref="DH265" ca="1" si="12979">IF($B265="","",CS265*(1+rate_A*DF$1/365))</f>
        <v/>
      </c>
      <c r="DI265" s="3" t="str">
        <f t="shared" ref="DI265" ca="1" si="12980">IF($B265="","",CT265*(1+rate_A*DF$1/365))</f>
        <v/>
      </c>
      <c r="DJ265" s="3" t="str">
        <f t="shared" ref="DJ265" ca="1" si="12981">IF($B265="","",CU265*(1+rate_joint*DF$1/365))</f>
        <v/>
      </c>
      <c r="DK265" s="5" t="str">
        <f t="shared" ca="1" si="12872"/>
        <v/>
      </c>
      <c r="DL265" s="5" t="str" cm="1">
        <f t="array" aca="1" ref="DL265" ca="1">IF(DK265="","",_xlfn.IFS(DK265&lt;='Hidden inputs'!$C$15,DK265*'Hidden inputs'!$D$15,DK265&lt;='Hidden inputs'!$C$16,'Hidden inputs'!$C$15*'Hidden inputs'!$D$15+(DK265-'Hidden inputs'!$B$16)*'Hidden inputs'!$D$16,DK265&lt;='Hidden inputs'!$C$17,'Hidden inputs'!$C$15*'Hidden inputs'!$D$15+('Hidden inputs'!$C$16-'Hidden inputs'!$B$16)*'Hidden inputs'!$D$16+(DK265-'Hidden inputs'!$B$17)*'Hidden inputs'!$D$17,DK265&gt;'Hidden inputs'!$B$18,'Hidden inputs'!$C$15*'Hidden inputs'!$D$15+('Hidden inputs'!$C$16-'Hidden inputs'!$B$16)*'Hidden inputs'!$D$16+('Hidden inputs'!$C$17-'Hidden inputs'!$B$17)*'Hidden inputs'!$D$17+(DK265-'Hidden inputs'!$B$18)*'Hidden inputs'!$D$18))</f>
        <v/>
      </c>
      <c r="DM265" s="10" t="str">
        <f t="shared" ca="1" si="12873"/>
        <v/>
      </c>
      <c r="DN265" s="5" t="str">
        <f t="shared" ca="1" si="12781"/>
        <v/>
      </c>
      <c r="DO265" s="5" t="str">
        <f t="shared" ca="1" si="12782"/>
        <v/>
      </c>
      <c r="DP265" s="5" t="str">
        <f ca="1">IF($B265="","",'Hidden inputs'!$D$11*DG265+'Hidden inputs'!$E$11*DH265)</f>
        <v/>
      </c>
      <c r="DQ265" s="11" t="str">
        <f t="shared" ca="1" si="12697"/>
        <v/>
      </c>
      <c r="DR265" s="9" t="str">
        <f t="shared" ca="1" si="12783"/>
        <v/>
      </c>
      <c r="DS265" s="3" t="str">
        <f t="shared" ca="1" si="12784"/>
        <v/>
      </c>
      <c r="DT265" s="5" t="str" cm="1">
        <f t="array" aca="1" ref="DT265" ca="1">IF($B265="","",IF(DS265=0,0,IF(DD_Payment="",0,IF(DS265&lt;_xlfn.IFS(DD_Frequency="Monthly",1,DD_Frequency="Quarterly",IF(MONTH(DS$2)=1,1,IF(MONTH(DS$2)=4,1,IF(MONTH(DS$2)=7,1,IF(MONTH(DS$2)=10,1,0)))),DD_Frequency="Annually",IF(MONTH(DS$2)=1,1,0))*DD_Payment,DS265,_xlfn.IFS(DD_Frequency="Monthly",1,DD_Frequency="Quarterly",IF(MONTH(DS$2)=1,1,IF(MONTH(DS$2)=4,1,IF(MONTH(DS$2)=7,1,IF(MONTH(DS$2)=10,1,0)))),DD_Frequency="Annually",IF(MONTH(DS$2)=1,1,0))*DD_Payment))))</f>
        <v/>
      </c>
      <c r="DU265" s="3" t="str">
        <f t="shared" ref="DU265" ca="1" si="12982">IF($B265="","",IF(DS265&gt;DT265,(DS265-DT265/2)*(rate_A*(DU$1/365)),0))</f>
        <v/>
      </c>
      <c r="DV265" s="3" t="str">
        <f t="shared" ca="1" si="12875"/>
        <v/>
      </c>
      <c r="DW265" s="3" t="str">
        <f t="shared" ref="DW265" ca="1" si="12983">IF($B265="","",DH265*(1+rate_A*DU$1/365))</f>
        <v/>
      </c>
      <c r="DX265" s="3" t="str">
        <f t="shared" ref="DX265" ca="1" si="12984">IF($B265="","",DI265*(1+rate_A*DU$1/365))</f>
        <v/>
      </c>
      <c r="DY265" s="3" t="str">
        <f t="shared" ref="DY265" ca="1" si="12985">IF($B265="","",DJ265*(1+rate_joint*DU$1/365))</f>
        <v/>
      </c>
      <c r="DZ265" s="5" t="str">
        <f t="shared" ca="1" si="12879"/>
        <v/>
      </c>
      <c r="EA265" s="5" t="str" cm="1">
        <f t="array" aca="1" ref="EA265" ca="1">IF(DZ265="","",_xlfn.IFS(DZ265&lt;='Hidden inputs'!$C$15,DZ265*'Hidden inputs'!$D$15,DZ265&lt;='Hidden inputs'!$C$16,'Hidden inputs'!$C$15*'Hidden inputs'!$D$15+(DZ265-'Hidden inputs'!$B$16)*'Hidden inputs'!$D$16,DZ265&lt;='Hidden inputs'!$C$17,'Hidden inputs'!$C$15*'Hidden inputs'!$D$15+('Hidden inputs'!$C$16-'Hidden inputs'!$B$16)*'Hidden inputs'!$D$16+(DZ265-'Hidden inputs'!$B$17)*'Hidden inputs'!$D$17,DZ265&gt;'Hidden inputs'!$B$18,'Hidden inputs'!$C$15*'Hidden inputs'!$D$15+('Hidden inputs'!$C$16-'Hidden inputs'!$B$16)*'Hidden inputs'!$D$16+('Hidden inputs'!$C$17-'Hidden inputs'!$B$17)*'Hidden inputs'!$D$17+(DZ265-'Hidden inputs'!$B$18)*'Hidden inputs'!$D$18))</f>
        <v/>
      </c>
      <c r="EB265" s="10" t="str">
        <f t="shared" ca="1" si="12880"/>
        <v/>
      </c>
      <c r="EC265" s="5" t="str">
        <f t="shared" ca="1" si="12789"/>
        <v/>
      </c>
      <c r="ED265" s="5" t="str">
        <f t="shared" ca="1" si="12790"/>
        <v/>
      </c>
      <c r="EE265" s="5" t="str">
        <f ca="1">IF($B265="","",'Hidden inputs'!$D$11*DV265+'Hidden inputs'!$E$11*DW265)</f>
        <v/>
      </c>
      <c r="EF265" s="11" t="str">
        <f t="shared" ca="1" si="12702"/>
        <v/>
      </c>
      <c r="EG265" s="9" t="str">
        <f t="shared" ca="1" si="12791"/>
        <v/>
      </c>
      <c r="EH265" s="3" t="str">
        <f t="shared" ca="1" si="12792"/>
        <v/>
      </c>
      <c r="EI265" s="5" t="str" cm="1">
        <f t="array" aca="1" ref="EI265" ca="1">IF($B265="","",IF(EH265=0,0,IF(DD_Payment="",0,IF(EH265&lt;_xlfn.IFS(DD_Frequency="Monthly",1,DD_Frequency="Quarterly",IF(MONTH(EH$2)=1,1,IF(MONTH(EH$2)=4,1,IF(MONTH(EH$2)=7,1,IF(MONTH(EH$2)=10,1,0)))),DD_Frequency="Annually",IF(MONTH(EH$2)=1,1,0))*DD_Payment,EH265,_xlfn.IFS(DD_Frequency="Monthly",1,DD_Frequency="Quarterly",IF(MONTH(EH$2)=1,1,IF(MONTH(EH$2)=4,1,IF(MONTH(EH$2)=7,1,IF(MONTH(EH$2)=10,1,0)))),DD_Frequency="Annually",IF(MONTH(EH$2)=1,1,0))*DD_Payment))))</f>
        <v/>
      </c>
      <c r="EJ265" s="3" t="str">
        <f t="shared" ref="EJ265" ca="1" si="12986">IF($B265="","",IF(EH265&gt;EI265,(EH265-EI265/2)*(rate_A*(EJ$1/365)),0))</f>
        <v/>
      </c>
      <c r="EK265" s="3" t="str">
        <f t="shared" ca="1" si="12882"/>
        <v/>
      </c>
      <c r="EL265" s="3" t="str">
        <f t="shared" ref="EL265" ca="1" si="12987">IF($B265="","",DW265*(1+rate_A*EJ$1/365))</f>
        <v/>
      </c>
      <c r="EM265" s="3" t="str">
        <f t="shared" ref="EM265" ca="1" si="12988">IF($B265="","",DX265*(1+rate_A*EJ$1/365))</f>
        <v/>
      </c>
      <c r="EN265" s="3" t="str">
        <f t="shared" ref="EN265" ca="1" si="12989">IF($B265="","",DY265*(1+rate_joint*EJ$1/365))</f>
        <v/>
      </c>
      <c r="EO265" s="5" t="str">
        <f t="shared" ca="1" si="12886"/>
        <v/>
      </c>
      <c r="EP265" s="5" t="str" cm="1">
        <f t="array" aca="1" ref="EP265" ca="1">IF(EO265="","",_xlfn.IFS(EO265&lt;='Hidden inputs'!$C$15,EO265*'Hidden inputs'!$D$15,EO265&lt;='Hidden inputs'!$C$16,'Hidden inputs'!$C$15*'Hidden inputs'!$D$15+(EO265-'Hidden inputs'!$B$16)*'Hidden inputs'!$D$16,EO265&lt;='Hidden inputs'!$C$17,'Hidden inputs'!$C$15*'Hidden inputs'!$D$15+('Hidden inputs'!$C$16-'Hidden inputs'!$B$16)*'Hidden inputs'!$D$16+(EO265-'Hidden inputs'!$B$17)*'Hidden inputs'!$D$17,EO265&gt;'Hidden inputs'!$B$18,'Hidden inputs'!$C$15*'Hidden inputs'!$D$15+('Hidden inputs'!$C$16-'Hidden inputs'!$B$16)*'Hidden inputs'!$D$16+('Hidden inputs'!$C$17-'Hidden inputs'!$B$17)*'Hidden inputs'!$D$17+(EO265-'Hidden inputs'!$B$18)*'Hidden inputs'!$D$18))</f>
        <v/>
      </c>
      <c r="EQ265" s="10" t="str">
        <f t="shared" ca="1" si="12887"/>
        <v/>
      </c>
      <c r="ER265" s="5" t="str">
        <f t="shared" ca="1" si="12797"/>
        <v/>
      </c>
      <c r="ES265" s="5" t="str">
        <f t="shared" ca="1" si="12798"/>
        <v/>
      </c>
      <c r="ET265" s="5" t="str">
        <f ca="1">IF($B265="","",'Hidden inputs'!$D$11*EK265+'Hidden inputs'!$E$11*EL265)</f>
        <v/>
      </c>
      <c r="EU265" s="11" t="str">
        <f t="shared" ca="1" si="12707"/>
        <v/>
      </c>
      <c r="EV265" s="9" t="str">
        <f t="shared" ca="1" si="12799"/>
        <v/>
      </c>
      <c r="EW265" s="3" t="str">
        <f t="shared" ca="1" si="12800"/>
        <v/>
      </c>
      <c r="EX265" s="5" t="str" cm="1">
        <f t="array" aca="1" ref="EX265" ca="1">IF($B265="","",IF(EW265=0,0,IF(DD_Payment="",0,IF(EW265&lt;_xlfn.IFS(DD_Frequency="Monthly",1,DD_Frequency="Quarterly",IF(MONTH(EW$2)=1,1,IF(MONTH(EW$2)=4,1,IF(MONTH(EW$2)=7,1,IF(MONTH(EW$2)=10,1,0)))),DD_Frequency="Annually",IF(MONTH(EW$2)=1,1,0))*DD_Payment,EW265,_xlfn.IFS(DD_Frequency="Monthly",1,DD_Frequency="Quarterly",IF(MONTH(EW$2)=1,1,IF(MONTH(EW$2)=4,1,IF(MONTH(EW$2)=7,1,IF(MONTH(EW$2)=10,1,0)))),DD_Frequency="Annually",IF(MONTH(EW$2)=1,1,0))*DD_Payment))))</f>
        <v/>
      </c>
      <c r="EY265" s="3" t="str">
        <f t="shared" ref="EY265" ca="1" si="12990">IF($B265="","",IF(EW265&gt;EX265,(EW265-EX265/2)*(rate_A*(EY$1/365)),0))</f>
        <v/>
      </c>
      <c r="EZ265" s="3" t="str">
        <f t="shared" ca="1" si="12889"/>
        <v/>
      </c>
      <c r="FA265" s="3" t="str">
        <f t="shared" ref="FA265" ca="1" si="12991">IF($B265="","",EL265*(1+rate_A*EY$1/365))</f>
        <v/>
      </c>
      <c r="FB265" s="3" t="str">
        <f t="shared" ref="FB265" ca="1" si="12992">IF($B265="","",EM265*(1+rate_A*EY$1/365))</f>
        <v/>
      </c>
      <c r="FC265" s="3" t="str">
        <f t="shared" ref="FC265" ca="1" si="12993">IF($B265="","",EN265*(1+rate_joint*EY$1/365))</f>
        <v/>
      </c>
      <c r="FD265" s="5" t="str">
        <f t="shared" ca="1" si="12893"/>
        <v/>
      </c>
      <c r="FE265" s="5" t="str" cm="1">
        <f t="array" aca="1" ref="FE265" ca="1">IF(FD265="","",_xlfn.IFS(FD265&lt;='Hidden inputs'!$C$15,FD265*'Hidden inputs'!$D$15,FD265&lt;='Hidden inputs'!$C$16,'Hidden inputs'!$C$15*'Hidden inputs'!$D$15+(FD265-'Hidden inputs'!$B$16)*'Hidden inputs'!$D$16,FD265&lt;='Hidden inputs'!$C$17,'Hidden inputs'!$C$15*'Hidden inputs'!$D$15+('Hidden inputs'!$C$16-'Hidden inputs'!$B$16)*'Hidden inputs'!$D$16+(FD265-'Hidden inputs'!$B$17)*'Hidden inputs'!$D$17,FD265&gt;'Hidden inputs'!$B$18,'Hidden inputs'!$C$15*'Hidden inputs'!$D$15+('Hidden inputs'!$C$16-'Hidden inputs'!$B$16)*'Hidden inputs'!$D$16+('Hidden inputs'!$C$17-'Hidden inputs'!$B$17)*'Hidden inputs'!$D$17+(FD265-'Hidden inputs'!$B$18)*'Hidden inputs'!$D$18))</f>
        <v/>
      </c>
      <c r="FF265" s="10" t="str">
        <f t="shared" ca="1" si="12894"/>
        <v/>
      </c>
      <c r="FG265" s="5" t="str">
        <f t="shared" ca="1" si="12805"/>
        <v/>
      </c>
      <c r="FH265" s="5" t="str">
        <f t="shared" ca="1" si="12806"/>
        <v/>
      </c>
      <c r="FI265" s="5" t="str">
        <f ca="1">IF($B265="","",'Hidden inputs'!$D$11*EZ265+'Hidden inputs'!$E$11*FA265)</f>
        <v/>
      </c>
      <c r="FJ265" s="11" t="str">
        <f t="shared" ca="1" si="12712"/>
        <v/>
      </c>
      <c r="FK265" s="9" t="str">
        <f t="shared" ca="1" si="12807"/>
        <v/>
      </c>
      <c r="FL265" s="3" t="str">
        <f t="shared" ca="1" si="12808"/>
        <v/>
      </c>
      <c r="FM265" s="5" t="str" cm="1">
        <f t="array" aca="1" ref="FM265" ca="1">IF($B265="","",IF(FL265=0,0,IF(DD_Payment="",0,IF(FL265&lt;_xlfn.IFS(DD_Frequency="Monthly",1,DD_Frequency="Quarterly",IF(MONTH(FL$2)=1,1,IF(MONTH(FL$2)=4,1,IF(MONTH(FL$2)=7,1,IF(MONTH(FL$2)=10,1,0)))),DD_Frequency="Annually",IF(MONTH(FL$2)=1,1,0))*DD_Payment,FL265,_xlfn.IFS(DD_Frequency="Monthly",1,DD_Frequency="Quarterly",IF(MONTH(FL$2)=1,1,IF(MONTH(FL$2)=4,1,IF(MONTH(FL$2)=7,1,IF(MONTH(FL$2)=10,1,0)))),DD_Frequency="Annually",IF(MONTH(FL$2)=1,1,0))*DD_Payment))))</f>
        <v/>
      </c>
      <c r="FN265" s="3" t="str">
        <f t="shared" ref="FN265" ca="1" si="12994">IF($B265="","",IF(FL265&gt;FM265,(FL265-FM265/2)*(rate_A*(FN$1/365)),0))</f>
        <v/>
      </c>
      <c r="FO265" s="3" t="str">
        <f t="shared" ca="1" si="12896"/>
        <v/>
      </c>
      <c r="FP265" s="3" t="str">
        <f t="shared" ref="FP265" ca="1" si="12995">IF($B265="","",FA265*(1+rate_A*FN$1/365))</f>
        <v/>
      </c>
      <c r="FQ265" s="3" t="str">
        <f t="shared" ref="FQ265" ca="1" si="12996">IF($B265="","",FB265*(1+rate_A*FN$1/365))</f>
        <v/>
      </c>
      <c r="FR265" s="3" t="str">
        <f t="shared" ref="FR265" ca="1" si="12997">IF($B265="","",FC265*(1+rate_joint*FN$1/365))</f>
        <v/>
      </c>
      <c r="FS265" s="5" t="str">
        <f t="shared" ca="1" si="12900"/>
        <v/>
      </c>
      <c r="FT265" s="5" t="str" cm="1">
        <f t="array" aca="1" ref="FT265" ca="1">IF(FS265="","",_xlfn.IFS(FS265&lt;='Hidden inputs'!$C$15,FS265*'Hidden inputs'!$D$15,FS265&lt;='Hidden inputs'!$C$16,'Hidden inputs'!$C$15*'Hidden inputs'!$D$15+(FS265-'Hidden inputs'!$B$16)*'Hidden inputs'!$D$16,FS265&lt;='Hidden inputs'!$C$17,'Hidden inputs'!$C$15*'Hidden inputs'!$D$15+('Hidden inputs'!$C$16-'Hidden inputs'!$B$16)*'Hidden inputs'!$D$16+(FS265-'Hidden inputs'!$B$17)*'Hidden inputs'!$D$17,FS265&gt;'Hidden inputs'!$B$18,'Hidden inputs'!$C$15*'Hidden inputs'!$D$15+('Hidden inputs'!$C$16-'Hidden inputs'!$B$16)*'Hidden inputs'!$D$16+('Hidden inputs'!$C$17-'Hidden inputs'!$B$17)*'Hidden inputs'!$D$17+(FS265-'Hidden inputs'!$B$18)*'Hidden inputs'!$D$18))</f>
        <v/>
      </c>
      <c r="FU265" s="10" t="str">
        <f t="shared" ca="1" si="12901"/>
        <v/>
      </c>
      <c r="FV265" s="5" t="str">
        <f t="shared" ca="1" si="12813"/>
        <v/>
      </c>
      <c r="FW265" s="5" t="str">
        <f t="shared" ca="1" si="12814"/>
        <v/>
      </c>
      <c r="FX265" s="5" t="str">
        <f ca="1">IF($B265="","",'Hidden inputs'!$D$11*FO265+'Hidden inputs'!$E$11*FP265)</f>
        <v/>
      </c>
      <c r="FY265" s="11" t="str">
        <f t="shared" ca="1" si="12717"/>
        <v/>
      </c>
      <c r="FZ265" s="9" t="str">
        <f t="shared" ca="1" si="12815"/>
        <v/>
      </c>
      <c r="GA265" s="5" t="str">
        <f t="shared" ca="1" si="12816"/>
        <v/>
      </c>
      <c r="GB265" s="5" t="str">
        <f t="shared" ca="1" si="12817"/>
        <v/>
      </c>
      <c r="GC265" s="5" t="str">
        <f t="shared" ca="1" si="12718"/>
        <v/>
      </c>
      <c r="GD265" s="5" t="str">
        <f t="shared" ca="1" si="12719"/>
        <v/>
      </c>
    </row>
    <row r="266" spans="1:186" x14ac:dyDescent="0.35">
      <c r="A266" s="2"/>
      <c r="B266" s="6" t="str">
        <f t="shared" ca="1" si="12720"/>
        <v/>
      </c>
      <c r="C266" s="5" t="str">
        <f t="shared" ca="1" si="12818"/>
        <v/>
      </c>
      <c r="D266" s="5" t="str" cm="1">
        <f t="array" aca="1" ref="D266" ca="1">IF($B266="","",IF(C266=0,0,IF(DD_Payment="",0,IF(C266&lt;_xlfn.IFS(DD_Frequency="Monthly",1,DD_Frequency="Quarterly",IF(MONTH(C$2)=1,1,IF(MONTH(C$2)=4,1,IF(MONTH(C$2)=7,1,IF(MONTH(C$2)=10,1,0)))),DD_Frequency="Annually",IF(MONTH(C$2)=1,1,0))*DD_Payment,C266,_xlfn.IFS(DD_Frequency="Monthly",1,DD_Frequency="Quarterly",IF(MONTH(C$2)=1,1,IF(MONTH(C$2)=4,1,IF(MONTH(C$2)=7,1,IF(MONTH(C$2)=10,1,0)))),DD_Frequency="Annually",IF(MONTH(C$2)=1,1,0))*DD_Payment))))</f>
        <v/>
      </c>
      <c r="E266" s="5" t="str">
        <f t="shared" ref="E266" ca="1" si="12998">IF(B266="","",IF(C266&gt;D266,(C266-D266/2)*(rate_A*(E$1/365)),0))</f>
        <v/>
      </c>
      <c r="F266" s="5" t="str">
        <f t="shared" ca="1" si="12722"/>
        <v/>
      </c>
      <c r="G266" s="5" t="str">
        <f t="shared" ref="G266" ca="1" si="12999">IF(B266="","",G265*(1+rate_A*E$1/365))</f>
        <v/>
      </c>
      <c r="H266" s="5" t="str">
        <f t="shared" ref="H266" ca="1" si="13000">IF(B266="","",H265*(1+rate_A*E$1/365))</f>
        <v/>
      </c>
      <c r="I266" s="5" t="str">
        <f t="shared" ref="I266" ca="1" si="13001">IF(B266="","",I265*(1+rate_joint*E$1/365))</f>
        <v/>
      </c>
      <c r="J266" s="5" t="str">
        <f t="shared" ca="1" si="12823"/>
        <v/>
      </c>
      <c r="K266" s="5" t="str" cm="1">
        <f t="array" aca="1" ref="K266" ca="1">IF(J266="","",_xlfn.IFS(J266&lt;='Hidden inputs'!$C$15,J266*'Hidden inputs'!$D$15,J266&lt;='Hidden inputs'!$C$16,'Hidden inputs'!$C$15*'Hidden inputs'!$D$15+(J266-'Hidden inputs'!$B$16)*'Hidden inputs'!$D$16,J266&lt;='Hidden inputs'!$C$17,'Hidden inputs'!$C$15*'Hidden inputs'!$D$15+('Hidden inputs'!$C$16-'Hidden inputs'!$B$16)*'Hidden inputs'!$D$16+(J266-'Hidden inputs'!$B$17)*'Hidden inputs'!$D$17,J266&gt;'Hidden inputs'!$B$18,'Hidden inputs'!$C$15*'Hidden inputs'!$D$15+('Hidden inputs'!$C$16-'Hidden inputs'!$B$16)*'Hidden inputs'!$D$16+('Hidden inputs'!$C$17-'Hidden inputs'!$B$17)*'Hidden inputs'!$D$17+(J266-'Hidden inputs'!$B$18)*'Hidden inputs'!$D$18))</f>
        <v/>
      </c>
      <c r="L266" s="11" t="str">
        <f t="shared" ca="1" si="12824"/>
        <v/>
      </c>
      <c r="M266" s="5" t="str">
        <f t="shared" ca="1" si="12726"/>
        <v/>
      </c>
      <c r="N266" s="5" t="str">
        <f t="shared" ca="1" si="12727"/>
        <v/>
      </c>
      <c r="O266" s="5" t="str">
        <f ca="1">IF(B266="","",'Hidden inputs'!$D$11*F266+'Hidden inputs'!$E$11*G266)</f>
        <v/>
      </c>
      <c r="P266" s="11" t="str">
        <f t="shared" ca="1" si="12661"/>
        <v/>
      </c>
      <c r="Q266" s="20" t="str">
        <f t="shared" ca="1" si="12662"/>
        <v/>
      </c>
      <c r="R266" s="3" t="str">
        <f t="shared" ca="1" si="12728"/>
        <v/>
      </c>
      <c r="S266" s="5" t="str" cm="1">
        <f t="array" aca="1" ref="S266" ca="1">IF($B266="","",IF(R266=0,0,IF(DD_Payment="",0,IF(R266&lt;_xlfn.IFS(DD_Frequency="Monthly",1,DD_Frequency="Quarterly",IF(MONTH(R$2)=1,1,IF(MONTH(R$2)=4,1,IF(MONTH(R$2)=7,1,IF(MONTH(R$2)=10,1,0)))),DD_Frequency="Annually",IF(MONTH(R$2)=1,1,0))*DD_Payment,R266,_xlfn.IFS(DD_Frequency="Monthly",1,DD_Frequency="Quarterly",IF(MONTH(R$2)=1,1,IF(MONTH(R$2)=4,1,IF(MONTH(R$2)=7,1,IF(MONTH(R$2)=10,1,0)))),DD_Frequency="Annually",IF(MONTH(R$2)=1,1,0))*DD_Payment))))</f>
        <v/>
      </c>
      <c r="T266" s="3" t="str">
        <f t="shared" ref="T266" ca="1" si="13002">IF(B266="","",IF(R266&gt;S266,(R266-S266/2)*(rate_A*((T$1+A266)/365)),0))</f>
        <v/>
      </c>
      <c r="U266" s="3" t="str">
        <f t="shared" ca="1" si="12730"/>
        <v/>
      </c>
      <c r="V266" s="3" t="str">
        <f t="shared" ref="V266" ca="1" si="13003">IF(B266="","",G266*(1+rate_A*(T$1+A266)/365))</f>
        <v/>
      </c>
      <c r="W266" s="3" t="str">
        <f t="shared" ref="W266" ca="1" si="13004">IF(B266="","",H266*(1+rate_A*(T$1+A266)/365))</f>
        <v/>
      </c>
      <c r="X266" s="3" t="str">
        <f t="shared" ref="X266" ca="1" si="13005">IF(B266="","",I266*(1+rate_joint*(T$1+A266)/365))</f>
        <v/>
      </c>
      <c r="Y266" s="5" t="str">
        <f t="shared" ca="1" si="12829"/>
        <v/>
      </c>
      <c r="Z266" s="5" t="str" cm="1">
        <f t="array" aca="1" ref="Z266" ca="1">IF(Y266="","",_xlfn.IFS(Y266&lt;='Hidden inputs'!$C$15,Y266*'Hidden inputs'!$D$15,Y266&lt;='Hidden inputs'!$C$16,'Hidden inputs'!$C$15*'Hidden inputs'!$D$15+(Y266-'Hidden inputs'!$B$16)*'Hidden inputs'!$D$16,Y266&lt;='Hidden inputs'!$C$17,'Hidden inputs'!$C$15*'Hidden inputs'!$D$15+('Hidden inputs'!$C$16-'Hidden inputs'!$B$16)*'Hidden inputs'!$D$16+(Y266-'Hidden inputs'!$B$17)*'Hidden inputs'!$D$17,Y266&gt;'Hidden inputs'!$B$18,'Hidden inputs'!$C$15*'Hidden inputs'!$D$15+('Hidden inputs'!$C$16-'Hidden inputs'!$B$16)*'Hidden inputs'!$D$16+('Hidden inputs'!$C$17-'Hidden inputs'!$B$17)*'Hidden inputs'!$D$17+(Y266-'Hidden inputs'!$B$18)*'Hidden inputs'!$D$18))</f>
        <v/>
      </c>
      <c r="AA266" s="10" t="str">
        <f t="shared" ca="1" si="12830"/>
        <v/>
      </c>
      <c r="AB266" s="5" t="str">
        <f t="shared" ca="1" si="12734"/>
        <v/>
      </c>
      <c r="AC266" s="5" t="str">
        <f t="shared" ca="1" si="12831"/>
        <v/>
      </c>
      <c r="AD266" s="5" t="str">
        <f ca="1">IF(B266="","",'Hidden inputs'!$D$11*U266+'Hidden inputs'!$E$11*V266)</f>
        <v/>
      </c>
      <c r="AE266" s="11" t="str">
        <f t="shared" ca="1" si="12667"/>
        <v/>
      </c>
      <c r="AF266" s="9" t="str">
        <f t="shared" ca="1" si="12735"/>
        <v/>
      </c>
      <c r="AG266" s="3" t="str">
        <f t="shared" ca="1" si="12736"/>
        <v/>
      </c>
      <c r="AH266" s="5" t="str" cm="1">
        <f t="array" aca="1" ref="AH266" ca="1">IF($B266="","",IF(AG266=0,0,IF(DD_Payment="",0,IF(AG266&lt;_xlfn.IFS(DD_Frequency="Monthly",1,DD_Frequency="Quarterly",IF(MONTH(AG$2)=1,1,IF(MONTH(AG$2)=4,1,IF(MONTH(AG$2)=7,1,IF(MONTH(AG$2)=10,1,0)))),DD_Frequency="Annually",IF(MONTH(AG$2)=1,1,0))*DD_Payment,AG266,_xlfn.IFS(DD_Frequency="Monthly",1,DD_Frequency="Quarterly",IF(MONTH(AG$2)=1,1,IF(MONTH(AG$2)=4,1,IF(MONTH(AG$2)=7,1,IF(MONTH(AG$2)=10,1,0)))),DD_Frequency="Annually",IF(MONTH(AG$2)=1,1,0))*DD_Payment))))</f>
        <v/>
      </c>
      <c r="AI266" s="3" t="str">
        <f t="shared" ref="AI266" ca="1" si="13006">IF($B266="","",IF(AG266&gt;AH266,(AG266-AH266/2)*(rate_A*(AI$1/365)),0))</f>
        <v/>
      </c>
      <c r="AJ266" s="3" t="str">
        <f t="shared" ca="1" si="12833"/>
        <v/>
      </c>
      <c r="AK266" s="3" t="str">
        <f t="shared" ref="AK266" ca="1" si="13007">IF($B266="","",V266*(1+rate_A*AI$1/365))</f>
        <v/>
      </c>
      <c r="AL266" s="3" t="str">
        <f t="shared" ref="AL266" ca="1" si="13008">IF($B266="","",W266*(1+rate_A*AI$1/365))</f>
        <v/>
      </c>
      <c r="AM266" s="3" t="str">
        <f t="shared" ref="AM266" ca="1" si="13009">IF($B266="","",X266*(1+rate_joint*AI$1/365))</f>
        <v/>
      </c>
      <c r="AN266" s="5" t="str">
        <f t="shared" ca="1" si="12837"/>
        <v/>
      </c>
      <c r="AO266" s="5" t="str" cm="1">
        <f t="array" aca="1" ref="AO266" ca="1">IF(AN266="","",_xlfn.IFS(AN266&lt;='Hidden inputs'!$C$15,AN266*'Hidden inputs'!$D$15,AN266&lt;='Hidden inputs'!$C$16,'Hidden inputs'!$C$15*'Hidden inputs'!$D$15+(AN266-'Hidden inputs'!$B$16)*'Hidden inputs'!$D$16,AN266&lt;='Hidden inputs'!$C$17,'Hidden inputs'!$C$15*'Hidden inputs'!$D$15+('Hidden inputs'!$C$16-'Hidden inputs'!$B$16)*'Hidden inputs'!$D$16+(AN266-'Hidden inputs'!$B$17)*'Hidden inputs'!$D$17,AN266&gt;'Hidden inputs'!$B$18,'Hidden inputs'!$C$15*'Hidden inputs'!$D$15+('Hidden inputs'!$C$16-'Hidden inputs'!$B$16)*'Hidden inputs'!$D$16+('Hidden inputs'!$C$17-'Hidden inputs'!$B$17)*'Hidden inputs'!$D$17+(AN266-'Hidden inputs'!$B$18)*'Hidden inputs'!$D$18))</f>
        <v/>
      </c>
      <c r="AP266" s="10" t="str">
        <f t="shared" ca="1" si="12838"/>
        <v/>
      </c>
      <c r="AQ266" s="5" t="str">
        <f t="shared" ca="1" si="12741"/>
        <v/>
      </c>
      <c r="AR266" s="5" t="str">
        <f t="shared" ca="1" si="12742"/>
        <v/>
      </c>
      <c r="AS266" s="5" t="str">
        <f ca="1">IF($B266="","",'Hidden inputs'!$D$11*AJ266+'Hidden inputs'!$E$11*AK266)</f>
        <v/>
      </c>
      <c r="AT266" s="11" t="str">
        <f t="shared" ca="1" si="12672"/>
        <v/>
      </c>
      <c r="AU266" s="9" t="str">
        <f t="shared" ca="1" si="12743"/>
        <v/>
      </c>
      <c r="AV266" s="3" t="str">
        <f t="shared" ca="1" si="12744"/>
        <v/>
      </c>
      <c r="AW266" s="5" t="str" cm="1">
        <f t="array" aca="1" ref="AW266" ca="1">IF($B266="","",IF(AV266=0,0,IF(DD_Payment="",0,IF(AV266&lt;_xlfn.IFS(DD_Frequency="Monthly",1,DD_Frequency="Quarterly",IF(MONTH(AV$2)=1,1,IF(MONTH(AV$2)=4,1,IF(MONTH(AV$2)=7,1,IF(MONTH(AV$2)=10,1,0)))),DD_Frequency="Annually",IF(MONTH(AV$2)=1,1,0))*DD_Payment,AV266,_xlfn.IFS(DD_Frequency="Monthly",1,DD_Frequency="Quarterly",IF(MONTH(AV$2)=1,1,IF(MONTH(AV$2)=4,1,IF(MONTH(AV$2)=7,1,IF(MONTH(AV$2)=10,1,0)))),DD_Frequency="Annually",IF(MONTH(AV$2)=1,1,0))*DD_Payment))))</f>
        <v/>
      </c>
      <c r="AX266" s="3" t="str">
        <f t="shared" ref="AX266" ca="1" si="13010">IF($B266="","",IF(AV266&gt;AW266,(AV266-AW266/2)*(rate_A*(AX$1/365)),0))</f>
        <v/>
      </c>
      <c r="AY266" s="3" t="str">
        <f t="shared" ca="1" si="12840"/>
        <v/>
      </c>
      <c r="AZ266" s="3" t="str">
        <f t="shared" ref="AZ266" ca="1" si="13011">IF($B266="","",AK266*(1+rate_A*AX$1/365))</f>
        <v/>
      </c>
      <c r="BA266" s="3" t="str">
        <f t="shared" ref="BA266" ca="1" si="13012">IF($B266="","",AL266*(1+rate_A*AX$1/365))</f>
        <v/>
      </c>
      <c r="BB266" s="3" t="str">
        <f t="shared" ref="BB266" ca="1" si="13013">IF($B266="","",AM266*(1+rate_joint*AX$1/365))</f>
        <v/>
      </c>
      <c r="BC266" s="5" t="str">
        <f t="shared" ca="1" si="12844"/>
        <v/>
      </c>
      <c r="BD266" s="5" t="str" cm="1">
        <f t="array" aca="1" ref="BD266" ca="1">IF(BC266="","",_xlfn.IFS(BC266&lt;='Hidden inputs'!$C$15,BC266*'Hidden inputs'!$D$15,BC266&lt;='Hidden inputs'!$C$16,'Hidden inputs'!$C$15*'Hidden inputs'!$D$15+(BC266-'Hidden inputs'!$B$16)*'Hidden inputs'!$D$16,BC266&lt;='Hidden inputs'!$C$17,'Hidden inputs'!$C$15*'Hidden inputs'!$D$15+('Hidden inputs'!$C$16-'Hidden inputs'!$B$16)*'Hidden inputs'!$D$16+(BC266-'Hidden inputs'!$B$17)*'Hidden inputs'!$D$17,BC266&gt;'Hidden inputs'!$B$18,'Hidden inputs'!$C$15*'Hidden inputs'!$D$15+('Hidden inputs'!$C$16-'Hidden inputs'!$B$16)*'Hidden inputs'!$D$16+('Hidden inputs'!$C$17-'Hidden inputs'!$B$17)*'Hidden inputs'!$D$17+(BC266-'Hidden inputs'!$B$18)*'Hidden inputs'!$D$18))</f>
        <v/>
      </c>
      <c r="BE266" s="10" t="str">
        <f t="shared" ca="1" si="12845"/>
        <v/>
      </c>
      <c r="BF266" s="5" t="str">
        <f t="shared" ca="1" si="12749"/>
        <v/>
      </c>
      <c r="BG266" s="5" t="str">
        <f t="shared" ca="1" si="12750"/>
        <v/>
      </c>
      <c r="BH266" s="5" t="str">
        <f ca="1">IF($B266="","",'Hidden inputs'!$D$11*AY266+'Hidden inputs'!$E$11*AZ266)</f>
        <v/>
      </c>
      <c r="BI266" s="11" t="str">
        <f t="shared" ca="1" si="12677"/>
        <v/>
      </c>
      <c r="BJ266" s="9" t="str">
        <f t="shared" ca="1" si="12751"/>
        <v/>
      </c>
      <c r="BK266" s="3" t="str">
        <f t="shared" ca="1" si="12752"/>
        <v/>
      </c>
      <c r="BL266" s="5" t="str" cm="1">
        <f t="array" aca="1" ref="BL266" ca="1">IF($B266="","",IF(BK266=0,0,IF(DD_Payment="",0,IF(BK266&lt;_xlfn.IFS(DD_Frequency="Monthly",1,DD_Frequency="Quarterly",IF(MONTH(BK$2)=1,1,IF(MONTH(BK$2)=4,1,IF(MONTH(BK$2)=7,1,IF(MONTH(BK$2)=10,1,0)))),DD_Frequency="Annually",IF(MONTH(BK$2)=1,1,0))*DD_Payment,BK266,_xlfn.IFS(DD_Frequency="Monthly",1,DD_Frequency="Quarterly",IF(MONTH(BK$2)=1,1,IF(MONTH(BK$2)=4,1,IF(MONTH(BK$2)=7,1,IF(MONTH(BK$2)=10,1,0)))),DD_Frequency="Annually",IF(MONTH(BK$2)=1,1,0))*DD_Payment))))</f>
        <v/>
      </c>
      <c r="BM266" s="3" t="str">
        <f t="shared" ref="BM266" ca="1" si="13014">IF($B266="","",IF(BK266&gt;BL266,(BK266-BL266/2)*(rate_A*(BM$1/365)),0))</f>
        <v/>
      </c>
      <c r="BN266" s="3" t="str">
        <f t="shared" ca="1" si="12847"/>
        <v/>
      </c>
      <c r="BO266" s="3" t="str">
        <f t="shared" ref="BO266" ca="1" si="13015">IF($B266="","",AZ266*(1+rate_A*BM$1/365))</f>
        <v/>
      </c>
      <c r="BP266" s="3" t="str">
        <f t="shared" ref="BP266" ca="1" si="13016">IF($B266="","",BA266*(1+rate_A*BM$1/365))</f>
        <v/>
      </c>
      <c r="BQ266" s="3" t="str">
        <f t="shared" ref="BQ266" ca="1" si="13017">IF($B266="","",BB266*(1+rate_joint*BM$1/365))</f>
        <v/>
      </c>
      <c r="BR266" s="5" t="str">
        <f t="shared" ca="1" si="12851"/>
        <v/>
      </c>
      <c r="BS266" s="5" t="str" cm="1">
        <f t="array" aca="1" ref="BS266" ca="1">IF(BR266="","",_xlfn.IFS(BR266&lt;='Hidden inputs'!$C$15,BR266*'Hidden inputs'!$D$15,BR266&lt;='Hidden inputs'!$C$16,'Hidden inputs'!$C$15*'Hidden inputs'!$D$15+(BR266-'Hidden inputs'!$B$16)*'Hidden inputs'!$D$16,BR266&lt;='Hidden inputs'!$C$17,'Hidden inputs'!$C$15*'Hidden inputs'!$D$15+('Hidden inputs'!$C$16-'Hidden inputs'!$B$16)*'Hidden inputs'!$D$16+(BR266-'Hidden inputs'!$B$17)*'Hidden inputs'!$D$17,BR266&gt;'Hidden inputs'!$B$18,'Hidden inputs'!$C$15*'Hidden inputs'!$D$15+('Hidden inputs'!$C$16-'Hidden inputs'!$B$16)*'Hidden inputs'!$D$16+('Hidden inputs'!$C$17-'Hidden inputs'!$B$17)*'Hidden inputs'!$D$17+(BR266-'Hidden inputs'!$B$18)*'Hidden inputs'!$D$18))</f>
        <v/>
      </c>
      <c r="BT266" s="10" t="str">
        <f t="shared" ca="1" si="12852"/>
        <v/>
      </c>
      <c r="BU266" s="5" t="str">
        <f t="shared" ca="1" si="12757"/>
        <v/>
      </c>
      <c r="BV266" s="5" t="str">
        <f t="shared" ca="1" si="12758"/>
        <v/>
      </c>
      <c r="BW266" s="5" t="str">
        <f ca="1">IF($B266="","",'Hidden inputs'!$D$11*BN266+'Hidden inputs'!$E$11*BO266)</f>
        <v/>
      </c>
      <c r="BX266" s="11" t="str">
        <f t="shared" ca="1" si="12682"/>
        <v/>
      </c>
      <c r="BY266" s="9" t="str">
        <f t="shared" ca="1" si="12759"/>
        <v/>
      </c>
      <c r="BZ266" s="3" t="str">
        <f t="shared" ca="1" si="12760"/>
        <v/>
      </c>
      <c r="CA266" s="5" t="str" cm="1">
        <f t="array" aca="1" ref="CA266" ca="1">IF($B266="","",IF(BZ266=0,0,IF(DD_Payment="",0,IF(BZ266&lt;_xlfn.IFS(DD_Frequency="Monthly",1,DD_Frequency="Quarterly",IF(MONTH(BZ$2)=1,1,IF(MONTH(BZ$2)=4,1,IF(MONTH(BZ$2)=7,1,IF(MONTH(BZ$2)=10,1,0)))),DD_Frequency="Annually",IF(MONTH(BZ$2)=1,1,0))*DD_Payment,BZ266,_xlfn.IFS(DD_Frequency="Monthly",1,DD_Frequency="Quarterly",IF(MONTH(BZ$2)=1,1,IF(MONTH(BZ$2)=4,1,IF(MONTH(BZ$2)=7,1,IF(MONTH(BZ$2)=10,1,0)))),DD_Frequency="Annually",IF(MONTH(BZ$2)=1,1,0))*DD_Payment))))</f>
        <v/>
      </c>
      <c r="CB266" s="3" t="str">
        <f t="shared" ref="CB266" ca="1" si="13018">IF($B266="","",IF(BZ266&gt;CA266,(BZ266-CA266/2)*(rate_A*(CB$1/365)),0))</f>
        <v/>
      </c>
      <c r="CC266" s="3" t="str">
        <f t="shared" ca="1" si="12854"/>
        <v/>
      </c>
      <c r="CD266" s="3" t="str">
        <f t="shared" ref="CD266" ca="1" si="13019">IF($B266="","",BO266*(1+rate_A*CB$1/365))</f>
        <v/>
      </c>
      <c r="CE266" s="3" t="str">
        <f t="shared" ref="CE266" ca="1" si="13020">IF($B266="","",BP266*(1+rate_A*CB$1/365))</f>
        <v/>
      </c>
      <c r="CF266" s="3" t="str">
        <f t="shared" ref="CF266" ca="1" si="13021">IF($B266="","",BQ266*(1+rate_joint*CB$1/365))</f>
        <v/>
      </c>
      <c r="CG266" s="5" t="str">
        <f t="shared" ca="1" si="12858"/>
        <v/>
      </c>
      <c r="CH266" s="5" t="str" cm="1">
        <f t="array" aca="1" ref="CH266" ca="1">IF(CG266="","",_xlfn.IFS(CG266&lt;='Hidden inputs'!$C$15,CG266*'Hidden inputs'!$D$15,CG266&lt;='Hidden inputs'!$C$16,'Hidden inputs'!$C$15*'Hidden inputs'!$D$15+(CG266-'Hidden inputs'!$B$16)*'Hidden inputs'!$D$16,CG266&lt;='Hidden inputs'!$C$17,'Hidden inputs'!$C$15*'Hidden inputs'!$D$15+('Hidden inputs'!$C$16-'Hidden inputs'!$B$16)*'Hidden inputs'!$D$16+(CG266-'Hidden inputs'!$B$17)*'Hidden inputs'!$D$17,CG266&gt;'Hidden inputs'!$B$18,'Hidden inputs'!$C$15*'Hidden inputs'!$D$15+('Hidden inputs'!$C$16-'Hidden inputs'!$B$16)*'Hidden inputs'!$D$16+('Hidden inputs'!$C$17-'Hidden inputs'!$B$17)*'Hidden inputs'!$D$17+(CG266-'Hidden inputs'!$B$18)*'Hidden inputs'!$D$18))</f>
        <v/>
      </c>
      <c r="CI266" s="10" t="str">
        <f t="shared" ca="1" si="12859"/>
        <v/>
      </c>
      <c r="CJ266" s="5" t="str">
        <f t="shared" ca="1" si="12765"/>
        <v/>
      </c>
      <c r="CK266" s="5" t="str">
        <f t="shared" ca="1" si="12766"/>
        <v/>
      </c>
      <c r="CL266" s="5" t="str">
        <f ca="1">IF($B266="","",'Hidden inputs'!$D$11*CC266+'Hidden inputs'!$E$11*CD266)</f>
        <v/>
      </c>
      <c r="CM266" s="11" t="str">
        <f t="shared" ca="1" si="12687"/>
        <v/>
      </c>
      <c r="CN266" s="9" t="str">
        <f t="shared" ca="1" si="12767"/>
        <v/>
      </c>
      <c r="CO266" s="3" t="str">
        <f t="shared" ca="1" si="12768"/>
        <v/>
      </c>
      <c r="CP266" s="5" t="str" cm="1">
        <f t="array" aca="1" ref="CP266" ca="1">IF($B266="","",IF(CO266=0,0,IF(DD_Payment="",0,IF(CO266&lt;_xlfn.IFS(DD_Frequency="Monthly",1,DD_Frequency="Quarterly",IF(MONTH(CO$2)=1,1,IF(MONTH(CO$2)=4,1,IF(MONTH(CO$2)=7,1,IF(MONTH(CO$2)=10,1,0)))),DD_Frequency="Annually",IF(MONTH(CO$2)=1,1,0))*DD_Payment,CO266,_xlfn.IFS(DD_Frequency="Monthly",1,DD_Frequency="Quarterly",IF(MONTH(CO$2)=1,1,IF(MONTH(CO$2)=4,1,IF(MONTH(CO$2)=7,1,IF(MONTH(CO$2)=10,1,0)))),DD_Frequency="Annually",IF(MONTH(CO$2)=1,1,0))*DD_Payment))))</f>
        <v/>
      </c>
      <c r="CQ266" s="3" t="str">
        <f t="shared" ref="CQ266" ca="1" si="13022">IF($B266="","",IF(CO266&gt;CP266,(CO266-CP266/2)*(rate_A*(CQ$1/365)),0))</f>
        <v/>
      </c>
      <c r="CR266" s="3" t="str">
        <f t="shared" ca="1" si="12861"/>
        <v/>
      </c>
      <c r="CS266" s="3" t="str">
        <f t="shared" ref="CS266" ca="1" si="13023">IF($B266="","",CD266*(1+rate_A*CQ$1/365))</f>
        <v/>
      </c>
      <c r="CT266" s="3" t="str">
        <f t="shared" ref="CT266" ca="1" si="13024">IF($B266="","",CE266*(1+rate_A*CQ$1/365))</f>
        <v/>
      </c>
      <c r="CU266" s="3" t="str">
        <f t="shared" ref="CU266" ca="1" si="13025">IF($B266="","",CF266*(1+rate_joint*CQ$1/365))</f>
        <v/>
      </c>
      <c r="CV266" s="5" t="str">
        <f t="shared" ca="1" si="12865"/>
        <v/>
      </c>
      <c r="CW266" s="5" t="str" cm="1">
        <f t="array" aca="1" ref="CW266" ca="1">IF(CV266="","",_xlfn.IFS(CV266&lt;='Hidden inputs'!$C$15,CV266*'Hidden inputs'!$D$15,CV266&lt;='Hidden inputs'!$C$16,'Hidden inputs'!$C$15*'Hidden inputs'!$D$15+(CV266-'Hidden inputs'!$B$16)*'Hidden inputs'!$D$16,CV266&lt;='Hidden inputs'!$C$17,'Hidden inputs'!$C$15*'Hidden inputs'!$D$15+('Hidden inputs'!$C$16-'Hidden inputs'!$B$16)*'Hidden inputs'!$D$16+(CV266-'Hidden inputs'!$B$17)*'Hidden inputs'!$D$17,CV266&gt;'Hidden inputs'!$B$18,'Hidden inputs'!$C$15*'Hidden inputs'!$D$15+('Hidden inputs'!$C$16-'Hidden inputs'!$B$16)*'Hidden inputs'!$D$16+('Hidden inputs'!$C$17-'Hidden inputs'!$B$17)*'Hidden inputs'!$D$17+(CV266-'Hidden inputs'!$B$18)*'Hidden inputs'!$D$18))</f>
        <v/>
      </c>
      <c r="CX266" s="10" t="str">
        <f t="shared" ca="1" si="12866"/>
        <v/>
      </c>
      <c r="CY266" s="5" t="str">
        <f t="shared" ca="1" si="12773"/>
        <v/>
      </c>
      <c r="CZ266" s="5" t="str">
        <f t="shared" ca="1" si="12774"/>
        <v/>
      </c>
      <c r="DA266" s="5" t="str">
        <f ca="1">IF($B266="","",'Hidden inputs'!$D$11*CR266+'Hidden inputs'!$E$11*CS266)</f>
        <v/>
      </c>
      <c r="DB266" s="11" t="str">
        <f t="shared" ca="1" si="12692"/>
        <v/>
      </c>
      <c r="DC266" s="9" t="str">
        <f t="shared" ca="1" si="12775"/>
        <v/>
      </c>
      <c r="DD266" s="3" t="str">
        <f t="shared" ca="1" si="12776"/>
        <v/>
      </c>
      <c r="DE266" s="5" t="str" cm="1">
        <f t="array" aca="1" ref="DE266" ca="1">IF($B266="","",IF(DD266=0,0,IF(DD_Payment="",0,IF(DD266&lt;_xlfn.IFS(DD_Frequency="Monthly",1,DD_Frequency="Quarterly",IF(MONTH(DD$2)=1,1,IF(MONTH(DD$2)=4,1,IF(MONTH(DD$2)=7,1,IF(MONTH(DD$2)=10,1,0)))),DD_Frequency="Annually",IF(MONTH(DD$2)=1,1,0))*DD_Payment,DD266,_xlfn.IFS(DD_Frequency="Monthly",1,DD_Frequency="Quarterly",IF(MONTH(DD$2)=1,1,IF(MONTH(DD$2)=4,1,IF(MONTH(DD$2)=7,1,IF(MONTH(DD$2)=10,1,0)))),DD_Frequency="Annually",IF(MONTH(DD$2)=1,1,0))*DD_Payment))))</f>
        <v/>
      </c>
      <c r="DF266" s="3" t="str">
        <f t="shared" ref="DF266" ca="1" si="13026">IF($B266="","",IF(DD266&gt;DE266,(DD266-DE266/2)*(rate_A*(DF$1/365)),0))</f>
        <v/>
      </c>
      <c r="DG266" s="3" t="str">
        <f t="shared" ca="1" si="12868"/>
        <v/>
      </c>
      <c r="DH266" s="3" t="str">
        <f t="shared" ref="DH266" ca="1" si="13027">IF($B266="","",CS266*(1+rate_A*DF$1/365))</f>
        <v/>
      </c>
      <c r="DI266" s="3" t="str">
        <f t="shared" ref="DI266" ca="1" si="13028">IF($B266="","",CT266*(1+rate_A*DF$1/365))</f>
        <v/>
      </c>
      <c r="DJ266" s="3" t="str">
        <f t="shared" ref="DJ266" ca="1" si="13029">IF($B266="","",CU266*(1+rate_joint*DF$1/365))</f>
        <v/>
      </c>
      <c r="DK266" s="5" t="str">
        <f t="shared" ca="1" si="12872"/>
        <v/>
      </c>
      <c r="DL266" s="5" t="str" cm="1">
        <f t="array" aca="1" ref="DL266" ca="1">IF(DK266="","",_xlfn.IFS(DK266&lt;='Hidden inputs'!$C$15,DK266*'Hidden inputs'!$D$15,DK266&lt;='Hidden inputs'!$C$16,'Hidden inputs'!$C$15*'Hidden inputs'!$D$15+(DK266-'Hidden inputs'!$B$16)*'Hidden inputs'!$D$16,DK266&lt;='Hidden inputs'!$C$17,'Hidden inputs'!$C$15*'Hidden inputs'!$D$15+('Hidden inputs'!$C$16-'Hidden inputs'!$B$16)*'Hidden inputs'!$D$16+(DK266-'Hidden inputs'!$B$17)*'Hidden inputs'!$D$17,DK266&gt;'Hidden inputs'!$B$18,'Hidden inputs'!$C$15*'Hidden inputs'!$D$15+('Hidden inputs'!$C$16-'Hidden inputs'!$B$16)*'Hidden inputs'!$D$16+('Hidden inputs'!$C$17-'Hidden inputs'!$B$17)*'Hidden inputs'!$D$17+(DK266-'Hidden inputs'!$B$18)*'Hidden inputs'!$D$18))</f>
        <v/>
      </c>
      <c r="DM266" s="10" t="str">
        <f t="shared" ca="1" si="12873"/>
        <v/>
      </c>
      <c r="DN266" s="5" t="str">
        <f t="shared" ca="1" si="12781"/>
        <v/>
      </c>
      <c r="DO266" s="5" t="str">
        <f t="shared" ca="1" si="12782"/>
        <v/>
      </c>
      <c r="DP266" s="5" t="str">
        <f ca="1">IF($B266="","",'Hidden inputs'!$D$11*DG266+'Hidden inputs'!$E$11*DH266)</f>
        <v/>
      </c>
      <c r="DQ266" s="11" t="str">
        <f t="shared" ca="1" si="12697"/>
        <v/>
      </c>
      <c r="DR266" s="9" t="str">
        <f t="shared" ca="1" si="12783"/>
        <v/>
      </c>
      <c r="DS266" s="3" t="str">
        <f t="shared" ca="1" si="12784"/>
        <v/>
      </c>
      <c r="DT266" s="5" t="str" cm="1">
        <f t="array" aca="1" ref="DT266" ca="1">IF($B266="","",IF(DS266=0,0,IF(DD_Payment="",0,IF(DS266&lt;_xlfn.IFS(DD_Frequency="Monthly",1,DD_Frequency="Quarterly",IF(MONTH(DS$2)=1,1,IF(MONTH(DS$2)=4,1,IF(MONTH(DS$2)=7,1,IF(MONTH(DS$2)=10,1,0)))),DD_Frequency="Annually",IF(MONTH(DS$2)=1,1,0))*DD_Payment,DS266,_xlfn.IFS(DD_Frequency="Monthly",1,DD_Frequency="Quarterly",IF(MONTH(DS$2)=1,1,IF(MONTH(DS$2)=4,1,IF(MONTH(DS$2)=7,1,IF(MONTH(DS$2)=10,1,0)))),DD_Frequency="Annually",IF(MONTH(DS$2)=1,1,0))*DD_Payment))))</f>
        <v/>
      </c>
      <c r="DU266" s="3" t="str">
        <f t="shared" ref="DU266" ca="1" si="13030">IF($B266="","",IF(DS266&gt;DT266,(DS266-DT266/2)*(rate_A*(DU$1/365)),0))</f>
        <v/>
      </c>
      <c r="DV266" s="3" t="str">
        <f t="shared" ca="1" si="12875"/>
        <v/>
      </c>
      <c r="DW266" s="3" t="str">
        <f t="shared" ref="DW266" ca="1" si="13031">IF($B266="","",DH266*(1+rate_A*DU$1/365))</f>
        <v/>
      </c>
      <c r="DX266" s="3" t="str">
        <f t="shared" ref="DX266" ca="1" si="13032">IF($B266="","",DI266*(1+rate_A*DU$1/365))</f>
        <v/>
      </c>
      <c r="DY266" s="3" t="str">
        <f t="shared" ref="DY266" ca="1" si="13033">IF($B266="","",DJ266*(1+rate_joint*DU$1/365))</f>
        <v/>
      </c>
      <c r="DZ266" s="5" t="str">
        <f t="shared" ca="1" si="12879"/>
        <v/>
      </c>
      <c r="EA266" s="5" t="str" cm="1">
        <f t="array" aca="1" ref="EA266" ca="1">IF(DZ266="","",_xlfn.IFS(DZ266&lt;='Hidden inputs'!$C$15,DZ266*'Hidden inputs'!$D$15,DZ266&lt;='Hidden inputs'!$C$16,'Hidden inputs'!$C$15*'Hidden inputs'!$D$15+(DZ266-'Hidden inputs'!$B$16)*'Hidden inputs'!$D$16,DZ266&lt;='Hidden inputs'!$C$17,'Hidden inputs'!$C$15*'Hidden inputs'!$D$15+('Hidden inputs'!$C$16-'Hidden inputs'!$B$16)*'Hidden inputs'!$D$16+(DZ266-'Hidden inputs'!$B$17)*'Hidden inputs'!$D$17,DZ266&gt;'Hidden inputs'!$B$18,'Hidden inputs'!$C$15*'Hidden inputs'!$D$15+('Hidden inputs'!$C$16-'Hidden inputs'!$B$16)*'Hidden inputs'!$D$16+('Hidden inputs'!$C$17-'Hidden inputs'!$B$17)*'Hidden inputs'!$D$17+(DZ266-'Hidden inputs'!$B$18)*'Hidden inputs'!$D$18))</f>
        <v/>
      </c>
      <c r="EB266" s="10" t="str">
        <f t="shared" ca="1" si="12880"/>
        <v/>
      </c>
      <c r="EC266" s="5" t="str">
        <f t="shared" ca="1" si="12789"/>
        <v/>
      </c>
      <c r="ED266" s="5" t="str">
        <f t="shared" ca="1" si="12790"/>
        <v/>
      </c>
      <c r="EE266" s="5" t="str">
        <f ca="1">IF($B266="","",'Hidden inputs'!$D$11*DV266+'Hidden inputs'!$E$11*DW266)</f>
        <v/>
      </c>
      <c r="EF266" s="11" t="str">
        <f t="shared" ca="1" si="12702"/>
        <v/>
      </c>
      <c r="EG266" s="9" t="str">
        <f t="shared" ca="1" si="12791"/>
        <v/>
      </c>
      <c r="EH266" s="3" t="str">
        <f t="shared" ca="1" si="12792"/>
        <v/>
      </c>
      <c r="EI266" s="5" t="str" cm="1">
        <f t="array" aca="1" ref="EI266" ca="1">IF($B266="","",IF(EH266=0,0,IF(DD_Payment="",0,IF(EH266&lt;_xlfn.IFS(DD_Frequency="Monthly",1,DD_Frequency="Quarterly",IF(MONTH(EH$2)=1,1,IF(MONTH(EH$2)=4,1,IF(MONTH(EH$2)=7,1,IF(MONTH(EH$2)=10,1,0)))),DD_Frequency="Annually",IF(MONTH(EH$2)=1,1,0))*DD_Payment,EH266,_xlfn.IFS(DD_Frequency="Monthly",1,DD_Frequency="Quarterly",IF(MONTH(EH$2)=1,1,IF(MONTH(EH$2)=4,1,IF(MONTH(EH$2)=7,1,IF(MONTH(EH$2)=10,1,0)))),DD_Frequency="Annually",IF(MONTH(EH$2)=1,1,0))*DD_Payment))))</f>
        <v/>
      </c>
      <c r="EJ266" s="3" t="str">
        <f t="shared" ref="EJ266" ca="1" si="13034">IF($B266="","",IF(EH266&gt;EI266,(EH266-EI266/2)*(rate_A*(EJ$1/365)),0))</f>
        <v/>
      </c>
      <c r="EK266" s="3" t="str">
        <f t="shared" ca="1" si="12882"/>
        <v/>
      </c>
      <c r="EL266" s="3" t="str">
        <f t="shared" ref="EL266" ca="1" si="13035">IF($B266="","",DW266*(1+rate_A*EJ$1/365))</f>
        <v/>
      </c>
      <c r="EM266" s="3" t="str">
        <f t="shared" ref="EM266" ca="1" si="13036">IF($B266="","",DX266*(1+rate_A*EJ$1/365))</f>
        <v/>
      </c>
      <c r="EN266" s="3" t="str">
        <f t="shared" ref="EN266" ca="1" si="13037">IF($B266="","",DY266*(1+rate_joint*EJ$1/365))</f>
        <v/>
      </c>
      <c r="EO266" s="5" t="str">
        <f t="shared" ca="1" si="12886"/>
        <v/>
      </c>
      <c r="EP266" s="5" t="str" cm="1">
        <f t="array" aca="1" ref="EP266" ca="1">IF(EO266="","",_xlfn.IFS(EO266&lt;='Hidden inputs'!$C$15,EO266*'Hidden inputs'!$D$15,EO266&lt;='Hidden inputs'!$C$16,'Hidden inputs'!$C$15*'Hidden inputs'!$D$15+(EO266-'Hidden inputs'!$B$16)*'Hidden inputs'!$D$16,EO266&lt;='Hidden inputs'!$C$17,'Hidden inputs'!$C$15*'Hidden inputs'!$D$15+('Hidden inputs'!$C$16-'Hidden inputs'!$B$16)*'Hidden inputs'!$D$16+(EO266-'Hidden inputs'!$B$17)*'Hidden inputs'!$D$17,EO266&gt;'Hidden inputs'!$B$18,'Hidden inputs'!$C$15*'Hidden inputs'!$D$15+('Hidden inputs'!$C$16-'Hidden inputs'!$B$16)*'Hidden inputs'!$D$16+('Hidden inputs'!$C$17-'Hidden inputs'!$B$17)*'Hidden inputs'!$D$17+(EO266-'Hidden inputs'!$B$18)*'Hidden inputs'!$D$18))</f>
        <v/>
      </c>
      <c r="EQ266" s="10" t="str">
        <f t="shared" ca="1" si="12887"/>
        <v/>
      </c>
      <c r="ER266" s="5" t="str">
        <f t="shared" ca="1" si="12797"/>
        <v/>
      </c>
      <c r="ES266" s="5" t="str">
        <f t="shared" ca="1" si="12798"/>
        <v/>
      </c>
      <c r="ET266" s="5" t="str">
        <f ca="1">IF($B266="","",'Hidden inputs'!$D$11*EK266+'Hidden inputs'!$E$11*EL266)</f>
        <v/>
      </c>
      <c r="EU266" s="11" t="str">
        <f t="shared" ca="1" si="12707"/>
        <v/>
      </c>
      <c r="EV266" s="9" t="str">
        <f t="shared" ca="1" si="12799"/>
        <v/>
      </c>
      <c r="EW266" s="3" t="str">
        <f t="shared" ca="1" si="12800"/>
        <v/>
      </c>
      <c r="EX266" s="5" t="str" cm="1">
        <f t="array" aca="1" ref="EX266" ca="1">IF($B266="","",IF(EW266=0,0,IF(DD_Payment="",0,IF(EW266&lt;_xlfn.IFS(DD_Frequency="Monthly",1,DD_Frequency="Quarterly",IF(MONTH(EW$2)=1,1,IF(MONTH(EW$2)=4,1,IF(MONTH(EW$2)=7,1,IF(MONTH(EW$2)=10,1,0)))),DD_Frequency="Annually",IF(MONTH(EW$2)=1,1,0))*DD_Payment,EW266,_xlfn.IFS(DD_Frequency="Monthly",1,DD_Frequency="Quarterly",IF(MONTH(EW$2)=1,1,IF(MONTH(EW$2)=4,1,IF(MONTH(EW$2)=7,1,IF(MONTH(EW$2)=10,1,0)))),DD_Frequency="Annually",IF(MONTH(EW$2)=1,1,0))*DD_Payment))))</f>
        <v/>
      </c>
      <c r="EY266" s="3" t="str">
        <f t="shared" ref="EY266" ca="1" si="13038">IF($B266="","",IF(EW266&gt;EX266,(EW266-EX266/2)*(rate_A*(EY$1/365)),0))</f>
        <v/>
      </c>
      <c r="EZ266" s="3" t="str">
        <f t="shared" ca="1" si="12889"/>
        <v/>
      </c>
      <c r="FA266" s="3" t="str">
        <f t="shared" ref="FA266" ca="1" si="13039">IF($B266="","",EL266*(1+rate_A*EY$1/365))</f>
        <v/>
      </c>
      <c r="FB266" s="3" t="str">
        <f t="shared" ref="FB266" ca="1" si="13040">IF($B266="","",EM266*(1+rate_A*EY$1/365))</f>
        <v/>
      </c>
      <c r="FC266" s="3" t="str">
        <f t="shared" ref="FC266" ca="1" si="13041">IF($B266="","",EN266*(1+rate_joint*EY$1/365))</f>
        <v/>
      </c>
      <c r="FD266" s="5" t="str">
        <f t="shared" ca="1" si="12893"/>
        <v/>
      </c>
      <c r="FE266" s="5" t="str" cm="1">
        <f t="array" aca="1" ref="FE266" ca="1">IF(FD266="","",_xlfn.IFS(FD266&lt;='Hidden inputs'!$C$15,FD266*'Hidden inputs'!$D$15,FD266&lt;='Hidden inputs'!$C$16,'Hidden inputs'!$C$15*'Hidden inputs'!$D$15+(FD266-'Hidden inputs'!$B$16)*'Hidden inputs'!$D$16,FD266&lt;='Hidden inputs'!$C$17,'Hidden inputs'!$C$15*'Hidden inputs'!$D$15+('Hidden inputs'!$C$16-'Hidden inputs'!$B$16)*'Hidden inputs'!$D$16+(FD266-'Hidden inputs'!$B$17)*'Hidden inputs'!$D$17,FD266&gt;'Hidden inputs'!$B$18,'Hidden inputs'!$C$15*'Hidden inputs'!$D$15+('Hidden inputs'!$C$16-'Hidden inputs'!$B$16)*'Hidden inputs'!$D$16+('Hidden inputs'!$C$17-'Hidden inputs'!$B$17)*'Hidden inputs'!$D$17+(FD266-'Hidden inputs'!$B$18)*'Hidden inputs'!$D$18))</f>
        <v/>
      </c>
      <c r="FF266" s="10" t="str">
        <f t="shared" ca="1" si="12894"/>
        <v/>
      </c>
      <c r="FG266" s="5" t="str">
        <f t="shared" ca="1" si="12805"/>
        <v/>
      </c>
      <c r="FH266" s="5" t="str">
        <f t="shared" ca="1" si="12806"/>
        <v/>
      </c>
      <c r="FI266" s="5" t="str">
        <f ca="1">IF($B266="","",'Hidden inputs'!$D$11*EZ266+'Hidden inputs'!$E$11*FA266)</f>
        <v/>
      </c>
      <c r="FJ266" s="11" t="str">
        <f t="shared" ca="1" si="12712"/>
        <v/>
      </c>
      <c r="FK266" s="9" t="str">
        <f t="shared" ca="1" si="12807"/>
        <v/>
      </c>
      <c r="FL266" s="3" t="str">
        <f t="shared" ca="1" si="12808"/>
        <v/>
      </c>
      <c r="FM266" s="5" t="str" cm="1">
        <f t="array" aca="1" ref="FM266" ca="1">IF($B266="","",IF(FL266=0,0,IF(DD_Payment="",0,IF(FL266&lt;_xlfn.IFS(DD_Frequency="Monthly",1,DD_Frequency="Quarterly",IF(MONTH(FL$2)=1,1,IF(MONTH(FL$2)=4,1,IF(MONTH(FL$2)=7,1,IF(MONTH(FL$2)=10,1,0)))),DD_Frequency="Annually",IF(MONTH(FL$2)=1,1,0))*DD_Payment,FL266,_xlfn.IFS(DD_Frequency="Monthly",1,DD_Frequency="Quarterly",IF(MONTH(FL$2)=1,1,IF(MONTH(FL$2)=4,1,IF(MONTH(FL$2)=7,1,IF(MONTH(FL$2)=10,1,0)))),DD_Frequency="Annually",IF(MONTH(FL$2)=1,1,0))*DD_Payment))))</f>
        <v/>
      </c>
      <c r="FN266" s="3" t="str">
        <f t="shared" ref="FN266" ca="1" si="13042">IF($B266="","",IF(FL266&gt;FM266,(FL266-FM266/2)*(rate_A*(FN$1/365)),0))</f>
        <v/>
      </c>
      <c r="FO266" s="3" t="str">
        <f t="shared" ca="1" si="12896"/>
        <v/>
      </c>
      <c r="FP266" s="3" t="str">
        <f t="shared" ref="FP266" ca="1" si="13043">IF($B266="","",FA266*(1+rate_A*FN$1/365))</f>
        <v/>
      </c>
      <c r="FQ266" s="3" t="str">
        <f t="shared" ref="FQ266" ca="1" si="13044">IF($B266="","",FB266*(1+rate_A*FN$1/365))</f>
        <v/>
      </c>
      <c r="FR266" s="3" t="str">
        <f t="shared" ref="FR266" ca="1" si="13045">IF($B266="","",FC266*(1+rate_joint*FN$1/365))</f>
        <v/>
      </c>
      <c r="FS266" s="5" t="str">
        <f t="shared" ca="1" si="12900"/>
        <v/>
      </c>
      <c r="FT266" s="5" t="str" cm="1">
        <f t="array" aca="1" ref="FT266" ca="1">IF(FS266="","",_xlfn.IFS(FS266&lt;='Hidden inputs'!$C$15,FS266*'Hidden inputs'!$D$15,FS266&lt;='Hidden inputs'!$C$16,'Hidden inputs'!$C$15*'Hidden inputs'!$D$15+(FS266-'Hidden inputs'!$B$16)*'Hidden inputs'!$D$16,FS266&lt;='Hidden inputs'!$C$17,'Hidden inputs'!$C$15*'Hidden inputs'!$D$15+('Hidden inputs'!$C$16-'Hidden inputs'!$B$16)*'Hidden inputs'!$D$16+(FS266-'Hidden inputs'!$B$17)*'Hidden inputs'!$D$17,FS266&gt;'Hidden inputs'!$B$18,'Hidden inputs'!$C$15*'Hidden inputs'!$D$15+('Hidden inputs'!$C$16-'Hidden inputs'!$B$16)*'Hidden inputs'!$D$16+('Hidden inputs'!$C$17-'Hidden inputs'!$B$17)*'Hidden inputs'!$D$17+(FS266-'Hidden inputs'!$B$18)*'Hidden inputs'!$D$18))</f>
        <v/>
      </c>
      <c r="FU266" s="10" t="str">
        <f t="shared" ca="1" si="12901"/>
        <v/>
      </c>
      <c r="FV266" s="5" t="str">
        <f t="shared" ca="1" si="12813"/>
        <v/>
      </c>
      <c r="FW266" s="5" t="str">
        <f t="shared" ca="1" si="12814"/>
        <v/>
      </c>
      <c r="FX266" s="5" t="str">
        <f ca="1">IF($B266="","",'Hidden inputs'!$D$11*FO266+'Hidden inputs'!$E$11*FP266)</f>
        <v/>
      </c>
      <c r="FY266" s="11" t="str">
        <f t="shared" ca="1" si="12717"/>
        <v/>
      </c>
      <c r="FZ266" s="9" t="str">
        <f t="shared" ca="1" si="12815"/>
        <v/>
      </c>
      <c r="GA266" s="5" t="str">
        <f t="shared" ca="1" si="12816"/>
        <v/>
      </c>
      <c r="GB266" s="5" t="str">
        <f t="shared" ca="1" si="12817"/>
        <v/>
      </c>
      <c r="GC266" s="5" t="str">
        <f t="shared" ca="1" si="12718"/>
        <v/>
      </c>
      <c r="GD266" s="5" t="str">
        <f t="shared" ca="1" si="12719"/>
        <v/>
      </c>
    </row>
    <row r="267" spans="1:186" x14ac:dyDescent="0.35">
      <c r="A267" s="2"/>
      <c r="B267" s="6" t="str">
        <f t="shared" ca="1" si="12720"/>
        <v/>
      </c>
      <c r="C267" s="5" t="str">
        <f t="shared" ca="1" si="12818"/>
        <v/>
      </c>
      <c r="D267" s="5" t="str" cm="1">
        <f t="array" aca="1" ref="D267" ca="1">IF($B267="","",IF(C267=0,0,IF(DD_Payment="",0,IF(C267&lt;_xlfn.IFS(DD_Frequency="Monthly",1,DD_Frequency="Quarterly",IF(MONTH(C$2)=1,1,IF(MONTH(C$2)=4,1,IF(MONTH(C$2)=7,1,IF(MONTH(C$2)=10,1,0)))),DD_Frequency="Annually",IF(MONTH(C$2)=1,1,0))*DD_Payment,C267,_xlfn.IFS(DD_Frequency="Monthly",1,DD_Frequency="Quarterly",IF(MONTH(C$2)=1,1,IF(MONTH(C$2)=4,1,IF(MONTH(C$2)=7,1,IF(MONTH(C$2)=10,1,0)))),DD_Frequency="Annually",IF(MONTH(C$2)=1,1,0))*DD_Payment))))</f>
        <v/>
      </c>
      <c r="E267" s="5" t="str">
        <f t="shared" ref="E267" ca="1" si="13046">IF(B267="","",IF(C267&gt;D267,(C267-D267/2)*(rate_A*(E$1/365)),0))</f>
        <v/>
      </c>
      <c r="F267" s="5" t="str">
        <f t="shared" ca="1" si="12722"/>
        <v/>
      </c>
      <c r="G267" s="5" t="str">
        <f t="shared" ref="G267" ca="1" si="13047">IF(B267="","",G266*(1+rate_A*E$1/365))</f>
        <v/>
      </c>
      <c r="H267" s="5" t="str">
        <f t="shared" ref="H267" ca="1" si="13048">IF(B267="","",H266*(1+rate_A*E$1/365))</f>
        <v/>
      </c>
      <c r="I267" s="5" t="str">
        <f t="shared" ref="I267" ca="1" si="13049">IF(B267="","",I266*(1+rate_joint*E$1/365))</f>
        <v/>
      </c>
      <c r="J267" s="5" t="str">
        <f t="shared" ca="1" si="12823"/>
        <v/>
      </c>
      <c r="K267" s="5" t="str" cm="1">
        <f t="array" aca="1" ref="K267" ca="1">IF(J267="","",_xlfn.IFS(J267&lt;='Hidden inputs'!$C$15,J267*'Hidden inputs'!$D$15,J267&lt;='Hidden inputs'!$C$16,'Hidden inputs'!$C$15*'Hidden inputs'!$D$15+(J267-'Hidden inputs'!$B$16)*'Hidden inputs'!$D$16,J267&lt;='Hidden inputs'!$C$17,'Hidden inputs'!$C$15*'Hidden inputs'!$D$15+('Hidden inputs'!$C$16-'Hidden inputs'!$B$16)*'Hidden inputs'!$D$16+(J267-'Hidden inputs'!$B$17)*'Hidden inputs'!$D$17,J267&gt;'Hidden inputs'!$B$18,'Hidden inputs'!$C$15*'Hidden inputs'!$D$15+('Hidden inputs'!$C$16-'Hidden inputs'!$B$16)*'Hidden inputs'!$D$16+('Hidden inputs'!$C$17-'Hidden inputs'!$B$17)*'Hidden inputs'!$D$17+(J267-'Hidden inputs'!$B$18)*'Hidden inputs'!$D$18))</f>
        <v/>
      </c>
      <c r="L267" s="11" t="str">
        <f t="shared" ca="1" si="12824"/>
        <v/>
      </c>
      <c r="M267" s="5" t="str">
        <f t="shared" ca="1" si="12726"/>
        <v/>
      </c>
      <c r="N267" s="5" t="str">
        <f t="shared" ca="1" si="12727"/>
        <v/>
      </c>
      <c r="O267" s="5" t="str">
        <f ca="1">IF(B267="","",'Hidden inputs'!$D$11*F267+'Hidden inputs'!$E$11*G267)</f>
        <v/>
      </c>
      <c r="P267" s="11" t="str">
        <f t="shared" ca="1" si="12661"/>
        <v/>
      </c>
      <c r="Q267" s="20" t="str">
        <f t="shared" ca="1" si="12662"/>
        <v/>
      </c>
      <c r="R267" s="3" t="str">
        <f t="shared" ca="1" si="12728"/>
        <v/>
      </c>
      <c r="S267" s="5" t="str" cm="1">
        <f t="array" aca="1" ref="S267" ca="1">IF($B267="","",IF(R267=0,0,IF(DD_Payment="",0,IF(R267&lt;_xlfn.IFS(DD_Frequency="Monthly",1,DD_Frequency="Quarterly",IF(MONTH(R$2)=1,1,IF(MONTH(R$2)=4,1,IF(MONTH(R$2)=7,1,IF(MONTH(R$2)=10,1,0)))),DD_Frequency="Annually",IF(MONTH(R$2)=1,1,0))*DD_Payment,R267,_xlfn.IFS(DD_Frequency="Monthly",1,DD_Frequency="Quarterly",IF(MONTH(R$2)=1,1,IF(MONTH(R$2)=4,1,IF(MONTH(R$2)=7,1,IF(MONTH(R$2)=10,1,0)))),DD_Frequency="Annually",IF(MONTH(R$2)=1,1,0))*DD_Payment))))</f>
        <v/>
      </c>
      <c r="T267" s="3" t="str">
        <f t="shared" ref="T267" ca="1" si="13050">IF(B267="","",IF(R267&gt;S267,(R267-S267/2)*(rate_A*((T$1+A267)/365)),0))</f>
        <v/>
      </c>
      <c r="U267" s="3" t="str">
        <f t="shared" ca="1" si="12730"/>
        <v/>
      </c>
      <c r="V267" s="3" t="str">
        <f t="shared" ref="V267" ca="1" si="13051">IF(B267="","",G267*(1+rate_A*(T$1+A267)/365))</f>
        <v/>
      </c>
      <c r="W267" s="3" t="str">
        <f t="shared" ref="W267" ca="1" si="13052">IF(B267="","",H267*(1+rate_A*(T$1+A267)/365))</f>
        <v/>
      </c>
      <c r="X267" s="3" t="str">
        <f t="shared" ref="X267" ca="1" si="13053">IF(B267="","",I267*(1+rate_joint*(T$1+A267)/365))</f>
        <v/>
      </c>
      <c r="Y267" s="5" t="str">
        <f t="shared" ca="1" si="12829"/>
        <v/>
      </c>
      <c r="Z267" s="5" t="str" cm="1">
        <f t="array" aca="1" ref="Z267" ca="1">IF(Y267="","",_xlfn.IFS(Y267&lt;='Hidden inputs'!$C$15,Y267*'Hidden inputs'!$D$15,Y267&lt;='Hidden inputs'!$C$16,'Hidden inputs'!$C$15*'Hidden inputs'!$D$15+(Y267-'Hidden inputs'!$B$16)*'Hidden inputs'!$D$16,Y267&lt;='Hidden inputs'!$C$17,'Hidden inputs'!$C$15*'Hidden inputs'!$D$15+('Hidden inputs'!$C$16-'Hidden inputs'!$B$16)*'Hidden inputs'!$D$16+(Y267-'Hidden inputs'!$B$17)*'Hidden inputs'!$D$17,Y267&gt;'Hidden inputs'!$B$18,'Hidden inputs'!$C$15*'Hidden inputs'!$D$15+('Hidden inputs'!$C$16-'Hidden inputs'!$B$16)*'Hidden inputs'!$D$16+('Hidden inputs'!$C$17-'Hidden inputs'!$B$17)*'Hidden inputs'!$D$17+(Y267-'Hidden inputs'!$B$18)*'Hidden inputs'!$D$18))</f>
        <v/>
      </c>
      <c r="AA267" s="10" t="str">
        <f t="shared" ca="1" si="12830"/>
        <v/>
      </c>
      <c r="AB267" s="5" t="str">
        <f t="shared" ca="1" si="12734"/>
        <v/>
      </c>
      <c r="AC267" s="5" t="str">
        <f t="shared" ca="1" si="12831"/>
        <v/>
      </c>
      <c r="AD267" s="5" t="str">
        <f ca="1">IF(B267="","",'Hidden inputs'!$D$11*U267+'Hidden inputs'!$E$11*V267)</f>
        <v/>
      </c>
      <c r="AE267" s="11" t="str">
        <f t="shared" ca="1" si="12667"/>
        <v/>
      </c>
      <c r="AF267" s="9" t="str">
        <f t="shared" ca="1" si="12735"/>
        <v/>
      </c>
      <c r="AG267" s="3" t="str">
        <f t="shared" ca="1" si="12736"/>
        <v/>
      </c>
      <c r="AH267" s="5" t="str" cm="1">
        <f t="array" aca="1" ref="AH267" ca="1">IF($B267="","",IF(AG267=0,0,IF(DD_Payment="",0,IF(AG267&lt;_xlfn.IFS(DD_Frequency="Monthly",1,DD_Frequency="Quarterly",IF(MONTH(AG$2)=1,1,IF(MONTH(AG$2)=4,1,IF(MONTH(AG$2)=7,1,IF(MONTH(AG$2)=10,1,0)))),DD_Frequency="Annually",IF(MONTH(AG$2)=1,1,0))*DD_Payment,AG267,_xlfn.IFS(DD_Frequency="Monthly",1,DD_Frequency="Quarterly",IF(MONTH(AG$2)=1,1,IF(MONTH(AG$2)=4,1,IF(MONTH(AG$2)=7,1,IF(MONTH(AG$2)=10,1,0)))),DD_Frequency="Annually",IF(MONTH(AG$2)=1,1,0))*DD_Payment))))</f>
        <v/>
      </c>
      <c r="AI267" s="3" t="str">
        <f t="shared" ref="AI267" ca="1" si="13054">IF($B267="","",IF(AG267&gt;AH267,(AG267-AH267/2)*(rate_A*(AI$1/365)),0))</f>
        <v/>
      </c>
      <c r="AJ267" s="3" t="str">
        <f t="shared" ca="1" si="12833"/>
        <v/>
      </c>
      <c r="AK267" s="3" t="str">
        <f t="shared" ref="AK267" ca="1" si="13055">IF($B267="","",V267*(1+rate_A*AI$1/365))</f>
        <v/>
      </c>
      <c r="AL267" s="3" t="str">
        <f t="shared" ref="AL267" ca="1" si="13056">IF($B267="","",W267*(1+rate_A*AI$1/365))</f>
        <v/>
      </c>
      <c r="AM267" s="3" t="str">
        <f t="shared" ref="AM267" ca="1" si="13057">IF($B267="","",X267*(1+rate_joint*AI$1/365))</f>
        <v/>
      </c>
      <c r="AN267" s="5" t="str">
        <f t="shared" ca="1" si="12837"/>
        <v/>
      </c>
      <c r="AO267" s="5" t="str" cm="1">
        <f t="array" aca="1" ref="AO267" ca="1">IF(AN267="","",_xlfn.IFS(AN267&lt;='Hidden inputs'!$C$15,AN267*'Hidden inputs'!$D$15,AN267&lt;='Hidden inputs'!$C$16,'Hidden inputs'!$C$15*'Hidden inputs'!$D$15+(AN267-'Hidden inputs'!$B$16)*'Hidden inputs'!$D$16,AN267&lt;='Hidden inputs'!$C$17,'Hidden inputs'!$C$15*'Hidden inputs'!$D$15+('Hidden inputs'!$C$16-'Hidden inputs'!$B$16)*'Hidden inputs'!$D$16+(AN267-'Hidden inputs'!$B$17)*'Hidden inputs'!$D$17,AN267&gt;'Hidden inputs'!$B$18,'Hidden inputs'!$C$15*'Hidden inputs'!$D$15+('Hidden inputs'!$C$16-'Hidden inputs'!$B$16)*'Hidden inputs'!$D$16+('Hidden inputs'!$C$17-'Hidden inputs'!$B$17)*'Hidden inputs'!$D$17+(AN267-'Hidden inputs'!$B$18)*'Hidden inputs'!$D$18))</f>
        <v/>
      </c>
      <c r="AP267" s="10" t="str">
        <f t="shared" ca="1" si="12838"/>
        <v/>
      </c>
      <c r="AQ267" s="5" t="str">
        <f t="shared" ca="1" si="12741"/>
        <v/>
      </c>
      <c r="AR267" s="5" t="str">
        <f t="shared" ca="1" si="12742"/>
        <v/>
      </c>
      <c r="AS267" s="5" t="str">
        <f ca="1">IF($B267="","",'Hidden inputs'!$D$11*AJ267+'Hidden inputs'!$E$11*AK267)</f>
        <v/>
      </c>
      <c r="AT267" s="11" t="str">
        <f t="shared" ca="1" si="12672"/>
        <v/>
      </c>
      <c r="AU267" s="9" t="str">
        <f t="shared" ca="1" si="12743"/>
        <v/>
      </c>
      <c r="AV267" s="3" t="str">
        <f t="shared" ca="1" si="12744"/>
        <v/>
      </c>
      <c r="AW267" s="5" t="str" cm="1">
        <f t="array" aca="1" ref="AW267" ca="1">IF($B267="","",IF(AV267=0,0,IF(DD_Payment="",0,IF(AV267&lt;_xlfn.IFS(DD_Frequency="Monthly",1,DD_Frequency="Quarterly",IF(MONTH(AV$2)=1,1,IF(MONTH(AV$2)=4,1,IF(MONTH(AV$2)=7,1,IF(MONTH(AV$2)=10,1,0)))),DD_Frequency="Annually",IF(MONTH(AV$2)=1,1,0))*DD_Payment,AV267,_xlfn.IFS(DD_Frequency="Monthly",1,DD_Frequency="Quarterly",IF(MONTH(AV$2)=1,1,IF(MONTH(AV$2)=4,1,IF(MONTH(AV$2)=7,1,IF(MONTH(AV$2)=10,1,0)))),DD_Frequency="Annually",IF(MONTH(AV$2)=1,1,0))*DD_Payment))))</f>
        <v/>
      </c>
      <c r="AX267" s="3" t="str">
        <f t="shared" ref="AX267" ca="1" si="13058">IF($B267="","",IF(AV267&gt;AW267,(AV267-AW267/2)*(rate_A*(AX$1/365)),0))</f>
        <v/>
      </c>
      <c r="AY267" s="3" t="str">
        <f t="shared" ca="1" si="12840"/>
        <v/>
      </c>
      <c r="AZ267" s="3" t="str">
        <f t="shared" ref="AZ267" ca="1" si="13059">IF($B267="","",AK267*(1+rate_A*AX$1/365))</f>
        <v/>
      </c>
      <c r="BA267" s="3" t="str">
        <f t="shared" ref="BA267" ca="1" si="13060">IF($B267="","",AL267*(1+rate_A*AX$1/365))</f>
        <v/>
      </c>
      <c r="BB267" s="3" t="str">
        <f t="shared" ref="BB267" ca="1" si="13061">IF($B267="","",AM267*(1+rate_joint*AX$1/365))</f>
        <v/>
      </c>
      <c r="BC267" s="5" t="str">
        <f t="shared" ca="1" si="12844"/>
        <v/>
      </c>
      <c r="BD267" s="5" t="str" cm="1">
        <f t="array" aca="1" ref="BD267" ca="1">IF(BC267="","",_xlfn.IFS(BC267&lt;='Hidden inputs'!$C$15,BC267*'Hidden inputs'!$D$15,BC267&lt;='Hidden inputs'!$C$16,'Hidden inputs'!$C$15*'Hidden inputs'!$D$15+(BC267-'Hidden inputs'!$B$16)*'Hidden inputs'!$D$16,BC267&lt;='Hidden inputs'!$C$17,'Hidden inputs'!$C$15*'Hidden inputs'!$D$15+('Hidden inputs'!$C$16-'Hidden inputs'!$B$16)*'Hidden inputs'!$D$16+(BC267-'Hidden inputs'!$B$17)*'Hidden inputs'!$D$17,BC267&gt;'Hidden inputs'!$B$18,'Hidden inputs'!$C$15*'Hidden inputs'!$D$15+('Hidden inputs'!$C$16-'Hidden inputs'!$B$16)*'Hidden inputs'!$D$16+('Hidden inputs'!$C$17-'Hidden inputs'!$B$17)*'Hidden inputs'!$D$17+(BC267-'Hidden inputs'!$B$18)*'Hidden inputs'!$D$18))</f>
        <v/>
      </c>
      <c r="BE267" s="10" t="str">
        <f t="shared" ca="1" si="12845"/>
        <v/>
      </c>
      <c r="BF267" s="5" t="str">
        <f t="shared" ca="1" si="12749"/>
        <v/>
      </c>
      <c r="BG267" s="5" t="str">
        <f t="shared" ca="1" si="12750"/>
        <v/>
      </c>
      <c r="BH267" s="5" t="str">
        <f ca="1">IF($B267="","",'Hidden inputs'!$D$11*AY267+'Hidden inputs'!$E$11*AZ267)</f>
        <v/>
      </c>
      <c r="BI267" s="11" t="str">
        <f t="shared" ca="1" si="12677"/>
        <v/>
      </c>
      <c r="BJ267" s="9" t="str">
        <f t="shared" ca="1" si="12751"/>
        <v/>
      </c>
      <c r="BK267" s="3" t="str">
        <f t="shared" ca="1" si="12752"/>
        <v/>
      </c>
      <c r="BL267" s="5" t="str" cm="1">
        <f t="array" aca="1" ref="BL267" ca="1">IF($B267="","",IF(BK267=0,0,IF(DD_Payment="",0,IF(BK267&lt;_xlfn.IFS(DD_Frequency="Monthly",1,DD_Frequency="Quarterly",IF(MONTH(BK$2)=1,1,IF(MONTH(BK$2)=4,1,IF(MONTH(BK$2)=7,1,IF(MONTH(BK$2)=10,1,0)))),DD_Frequency="Annually",IF(MONTH(BK$2)=1,1,0))*DD_Payment,BK267,_xlfn.IFS(DD_Frequency="Monthly",1,DD_Frequency="Quarterly",IF(MONTH(BK$2)=1,1,IF(MONTH(BK$2)=4,1,IF(MONTH(BK$2)=7,1,IF(MONTH(BK$2)=10,1,0)))),DD_Frequency="Annually",IF(MONTH(BK$2)=1,1,0))*DD_Payment))))</f>
        <v/>
      </c>
      <c r="BM267" s="3" t="str">
        <f t="shared" ref="BM267" ca="1" si="13062">IF($B267="","",IF(BK267&gt;BL267,(BK267-BL267/2)*(rate_A*(BM$1/365)),0))</f>
        <v/>
      </c>
      <c r="BN267" s="3" t="str">
        <f t="shared" ca="1" si="12847"/>
        <v/>
      </c>
      <c r="BO267" s="3" t="str">
        <f t="shared" ref="BO267" ca="1" si="13063">IF($B267="","",AZ267*(1+rate_A*BM$1/365))</f>
        <v/>
      </c>
      <c r="BP267" s="3" t="str">
        <f t="shared" ref="BP267" ca="1" si="13064">IF($B267="","",BA267*(1+rate_A*BM$1/365))</f>
        <v/>
      </c>
      <c r="BQ267" s="3" t="str">
        <f t="shared" ref="BQ267" ca="1" si="13065">IF($B267="","",BB267*(1+rate_joint*BM$1/365))</f>
        <v/>
      </c>
      <c r="BR267" s="5" t="str">
        <f t="shared" ca="1" si="12851"/>
        <v/>
      </c>
      <c r="BS267" s="5" t="str" cm="1">
        <f t="array" aca="1" ref="BS267" ca="1">IF(BR267="","",_xlfn.IFS(BR267&lt;='Hidden inputs'!$C$15,BR267*'Hidden inputs'!$D$15,BR267&lt;='Hidden inputs'!$C$16,'Hidden inputs'!$C$15*'Hidden inputs'!$D$15+(BR267-'Hidden inputs'!$B$16)*'Hidden inputs'!$D$16,BR267&lt;='Hidden inputs'!$C$17,'Hidden inputs'!$C$15*'Hidden inputs'!$D$15+('Hidden inputs'!$C$16-'Hidden inputs'!$B$16)*'Hidden inputs'!$D$16+(BR267-'Hidden inputs'!$B$17)*'Hidden inputs'!$D$17,BR267&gt;'Hidden inputs'!$B$18,'Hidden inputs'!$C$15*'Hidden inputs'!$D$15+('Hidden inputs'!$C$16-'Hidden inputs'!$B$16)*'Hidden inputs'!$D$16+('Hidden inputs'!$C$17-'Hidden inputs'!$B$17)*'Hidden inputs'!$D$17+(BR267-'Hidden inputs'!$B$18)*'Hidden inputs'!$D$18))</f>
        <v/>
      </c>
      <c r="BT267" s="10" t="str">
        <f t="shared" ca="1" si="12852"/>
        <v/>
      </c>
      <c r="BU267" s="5" t="str">
        <f t="shared" ca="1" si="12757"/>
        <v/>
      </c>
      <c r="BV267" s="5" t="str">
        <f t="shared" ca="1" si="12758"/>
        <v/>
      </c>
      <c r="BW267" s="5" t="str">
        <f ca="1">IF($B267="","",'Hidden inputs'!$D$11*BN267+'Hidden inputs'!$E$11*BO267)</f>
        <v/>
      </c>
      <c r="BX267" s="11" t="str">
        <f t="shared" ca="1" si="12682"/>
        <v/>
      </c>
      <c r="BY267" s="9" t="str">
        <f t="shared" ca="1" si="12759"/>
        <v/>
      </c>
      <c r="BZ267" s="3" t="str">
        <f t="shared" ca="1" si="12760"/>
        <v/>
      </c>
      <c r="CA267" s="5" t="str" cm="1">
        <f t="array" aca="1" ref="CA267" ca="1">IF($B267="","",IF(BZ267=0,0,IF(DD_Payment="",0,IF(BZ267&lt;_xlfn.IFS(DD_Frequency="Monthly",1,DD_Frequency="Quarterly",IF(MONTH(BZ$2)=1,1,IF(MONTH(BZ$2)=4,1,IF(MONTH(BZ$2)=7,1,IF(MONTH(BZ$2)=10,1,0)))),DD_Frequency="Annually",IF(MONTH(BZ$2)=1,1,0))*DD_Payment,BZ267,_xlfn.IFS(DD_Frequency="Monthly",1,DD_Frequency="Quarterly",IF(MONTH(BZ$2)=1,1,IF(MONTH(BZ$2)=4,1,IF(MONTH(BZ$2)=7,1,IF(MONTH(BZ$2)=10,1,0)))),DD_Frequency="Annually",IF(MONTH(BZ$2)=1,1,0))*DD_Payment))))</f>
        <v/>
      </c>
      <c r="CB267" s="3" t="str">
        <f t="shared" ref="CB267" ca="1" si="13066">IF($B267="","",IF(BZ267&gt;CA267,(BZ267-CA267/2)*(rate_A*(CB$1/365)),0))</f>
        <v/>
      </c>
      <c r="CC267" s="3" t="str">
        <f t="shared" ca="1" si="12854"/>
        <v/>
      </c>
      <c r="CD267" s="3" t="str">
        <f t="shared" ref="CD267" ca="1" si="13067">IF($B267="","",BO267*(1+rate_A*CB$1/365))</f>
        <v/>
      </c>
      <c r="CE267" s="3" t="str">
        <f t="shared" ref="CE267" ca="1" si="13068">IF($B267="","",BP267*(1+rate_A*CB$1/365))</f>
        <v/>
      </c>
      <c r="CF267" s="3" t="str">
        <f t="shared" ref="CF267" ca="1" si="13069">IF($B267="","",BQ267*(1+rate_joint*CB$1/365))</f>
        <v/>
      </c>
      <c r="CG267" s="5" t="str">
        <f t="shared" ca="1" si="12858"/>
        <v/>
      </c>
      <c r="CH267" s="5" t="str" cm="1">
        <f t="array" aca="1" ref="CH267" ca="1">IF(CG267="","",_xlfn.IFS(CG267&lt;='Hidden inputs'!$C$15,CG267*'Hidden inputs'!$D$15,CG267&lt;='Hidden inputs'!$C$16,'Hidden inputs'!$C$15*'Hidden inputs'!$D$15+(CG267-'Hidden inputs'!$B$16)*'Hidden inputs'!$D$16,CG267&lt;='Hidden inputs'!$C$17,'Hidden inputs'!$C$15*'Hidden inputs'!$D$15+('Hidden inputs'!$C$16-'Hidden inputs'!$B$16)*'Hidden inputs'!$D$16+(CG267-'Hidden inputs'!$B$17)*'Hidden inputs'!$D$17,CG267&gt;'Hidden inputs'!$B$18,'Hidden inputs'!$C$15*'Hidden inputs'!$D$15+('Hidden inputs'!$C$16-'Hidden inputs'!$B$16)*'Hidden inputs'!$D$16+('Hidden inputs'!$C$17-'Hidden inputs'!$B$17)*'Hidden inputs'!$D$17+(CG267-'Hidden inputs'!$B$18)*'Hidden inputs'!$D$18))</f>
        <v/>
      </c>
      <c r="CI267" s="10" t="str">
        <f t="shared" ca="1" si="12859"/>
        <v/>
      </c>
      <c r="CJ267" s="5" t="str">
        <f t="shared" ca="1" si="12765"/>
        <v/>
      </c>
      <c r="CK267" s="5" t="str">
        <f t="shared" ca="1" si="12766"/>
        <v/>
      </c>
      <c r="CL267" s="5" t="str">
        <f ca="1">IF($B267="","",'Hidden inputs'!$D$11*CC267+'Hidden inputs'!$E$11*CD267)</f>
        <v/>
      </c>
      <c r="CM267" s="11" t="str">
        <f t="shared" ca="1" si="12687"/>
        <v/>
      </c>
      <c r="CN267" s="9" t="str">
        <f t="shared" ca="1" si="12767"/>
        <v/>
      </c>
      <c r="CO267" s="3" t="str">
        <f t="shared" ca="1" si="12768"/>
        <v/>
      </c>
      <c r="CP267" s="5" t="str" cm="1">
        <f t="array" aca="1" ref="CP267" ca="1">IF($B267="","",IF(CO267=0,0,IF(DD_Payment="",0,IF(CO267&lt;_xlfn.IFS(DD_Frequency="Monthly",1,DD_Frequency="Quarterly",IF(MONTH(CO$2)=1,1,IF(MONTH(CO$2)=4,1,IF(MONTH(CO$2)=7,1,IF(MONTH(CO$2)=10,1,0)))),DD_Frequency="Annually",IF(MONTH(CO$2)=1,1,0))*DD_Payment,CO267,_xlfn.IFS(DD_Frequency="Monthly",1,DD_Frequency="Quarterly",IF(MONTH(CO$2)=1,1,IF(MONTH(CO$2)=4,1,IF(MONTH(CO$2)=7,1,IF(MONTH(CO$2)=10,1,0)))),DD_Frequency="Annually",IF(MONTH(CO$2)=1,1,0))*DD_Payment))))</f>
        <v/>
      </c>
      <c r="CQ267" s="3" t="str">
        <f t="shared" ref="CQ267" ca="1" si="13070">IF($B267="","",IF(CO267&gt;CP267,(CO267-CP267/2)*(rate_A*(CQ$1/365)),0))</f>
        <v/>
      </c>
      <c r="CR267" s="3" t="str">
        <f t="shared" ca="1" si="12861"/>
        <v/>
      </c>
      <c r="CS267" s="3" t="str">
        <f t="shared" ref="CS267" ca="1" si="13071">IF($B267="","",CD267*(1+rate_A*CQ$1/365))</f>
        <v/>
      </c>
      <c r="CT267" s="3" t="str">
        <f t="shared" ref="CT267" ca="1" si="13072">IF($B267="","",CE267*(1+rate_A*CQ$1/365))</f>
        <v/>
      </c>
      <c r="CU267" s="3" t="str">
        <f t="shared" ref="CU267" ca="1" si="13073">IF($B267="","",CF267*(1+rate_joint*CQ$1/365))</f>
        <v/>
      </c>
      <c r="CV267" s="5" t="str">
        <f t="shared" ca="1" si="12865"/>
        <v/>
      </c>
      <c r="CW267" s="5" t="str" cm="1">
        <f t="array" aca="1" ref="CW267" ca="1">IF(CV267="","",_xlfn.IFS(CV267&lt;='Hidden inputs'!$C$15,CV267*'Hidden inputs'!$D$15,CV267&lt;='Hidden inputs'!$C$16,'Hidden inputs'!$C$15*'Hidden inputs'!$D$15+(CV267-'Hidden inputs'!$B$16)*'Hidden inputs'!$D$16,CV267&lt;='Hidden inputs'!$C$17,'Hidden inputs'!$C$15*'Hidden inputs'!$D$15+('Hidden inputs'!$C$16-'Hidden inputs'!$B$16)*'Hidden inputs'!$D$16+(CV267-'Hidden inputs'!$B$17)*'Hidden inputs'!$D$17,CV267&gt;'Hidden inputs'!$B$18,'Hidden inputs'!$C$15*'Hidden inputs'!$D$15+('Hidden inputs'!$C$16-'Hidden inputs'!$B$16)*'Hidden inputs'!$D$16+('Hidden inputs'!$C$17-'Hidden inputs'!$B$17)*'Hidden inputs'!$D$17+(CV267-'Hidden inputs'!$B$18)*'Hidden inputs'!$D$18))</f>
        <v/>
      </c>
      <c r="CX267" s="10" t="str">
        <f t="shared" ca="1" si="12866"/>
        <v/>
      </c>
      <c r="CY267" s="5" t="str">
        <f t="shared" ca="1" si="12773"/>
        <v/>
      </c>
      <c r="CZ267" s="5" t="str">
        <f t="shared" ca="1" si="12774"/>
        <v/>
      </c>
      <c r="DA267" s="5" t="str">
        <f ca="1">IF($B267="","",'Hidden inputs'!$D$11*CR267+'Hidden inputs'!$E$11*CS267)</f>
        <v/>
      </c>
      <c r="DB267" s="11" t="str">
        <f t="shared" ca="1" si="12692"/>
        <v/>
      </c>
      <c r="DC267" s="9" t="str">
        <f t="shared" ca="1" si="12775"/>
        <v/>
      </c>
      <c r="DD267" s="3" t="str">
        <f t="shared" ca="1" si="12776"/>
        <v/>
      </c>
      <c r="DE267" s="5" t="str" cm="1">
        <f t="array" aca="1" ref="DE267" ca="1">IF($B267="","",IF(DD267=0,0,IF(DD_Payment="",0,IF(DD267&lt;_xlfn.IFS(DD_Frequency="Monthly",1,DD_Frequency="Quarterly",IF(MONTH(DD$2)=1,1,IF(MONTH(DD$2)=4,1,IF(MONTH(DD$2)=7,1,IF(MONTH(DD$2)=10,1,0)))),DD_Frequency="Annually",IF(MONTH(DD$2)=1,1,0))*DD_Payment,DD267,_xlfn.IFS(DD_Frequency="Monthly",1,DD_Frequency="Quarterly",IF(MONTH(DD$2)=1,1,IF(MONTH(DD$2)=4,1,IF(MONTH(DD$2)=7,1,IF(MONTH(DD$2)=10,1,0)))),DD_Frequency="Annually",IF(MONTH(DD$2)=1,1,0))*DD_Payment))))</f>
        <v/>
      </c>
      <c r="DF267" s="3" t="str">
        <f t="shared" ref="DF267" ca="1" si="13074">IF($B267="","",IF(DD267&gt;DE267,(DD267-DE267/2)*(rate_A*(DF$1/365)),0))</f>
        <v/>
      </c>
      <c r="DG267" s="3" t="str">
        <f t="shared" ca="1" si="12868"/>
        <v/>
      </c>
      <c r="DH267" s="3" t="str">
        <f t="shared" ref="DH267" ca="1" si="13075">IF($B267="","",CS267*(1+rate_A*DF$1/365))</f>
        <v/>
      </c>
      <c r="DI267" s="3" t="str">
        <f t="shared" ref="DI267" ca="1" si="13076">IF($B267="","",CT267*(1+rate_A*DF$1/365))</f>
        <v/>
      </c>
      <c r="DJ267" s="3" t="str">
        <f t="shared" ref="DJ267" ca="1" si="13077">IF($B267="","",CU267*(1+rate_joint*DF$1/365))</f>
        <v/>
      </c>
      <c r="DK267" s="5" t="str">
        <f t="shared" ca="1" si="12872"/>
        <v/>
      </c>
      <c r="DL267" s="5" t="str" cm="1">
        <f t="array" aca="1" ref="DL267" ca="1">IF(DK267="","",_xlfn.IFS(DK267&lt;='Hidden inputs'!$C$15,DK267*'Hidden inputs'!$D$15,DK267&lt;='Hidden inputs'!$C$16,'Hidden inputs'!$C$15*'Hidden inputs'!$D$15+(DK267-'Hidden inputs'!$B$16)*'Hidden inputs'!$D$16,DK267&lt;='Hidden inputs'!$C$17,'Hidden inputs'!$C$15*'Hidden inputs'!$D$15+('Hidden inputs'!$C$16-'Hidden inputs'!$B$16)*'Hidden inputs'!$D$16+(DK267-'Hidden inputs'!$B$17)*'Hidden inputs'!$D$17,DK267&gt;'Hidden inputs'!$B$18,'Hidden inputs'!$C$15*'Hidden inputs'!$D$15+('Hidden inputs'!$C$16-'Hidden inputs'!$B$16)*'Hidden inputs'!$D$16+('Hidden inputs'!$C$17-'Hidden inputs'!$B$17)*'Hidden inputs'!$D$17+(DK267-'Hidden inputs'!$B$18)*'Hidden inputs'!$D$18))</f>
        <v/>
      </c>
      <c r="DM267" s="10" t="str">
        <f t="shared" ca="1" si="12873"/>
        <v/>
      </c>
      <c r="DN267" s="5" t="str">
        <f t="shared" ca="1" si="12781"/>
        <v/>
      </c>
      <c r="DO267" s="5" t="str">
        <f t="shared" ca="1" si="12782"/>
        <v/>
      </c>
      <c r="DP267" s="5" t="str">
        <f ca="1">IF($B267="","",'Hidden inputs'!$D$11*DG267+'Hidden inputs'!$E$11*DH267)</f>
        <v/>
      </c>
      <c r="DQ267" s="11" t="str">
        <f t="shared" ca="1" si="12697"/>
        <v/>
      </c>
      <c r="DR267" s="9" t="str">
        <f t="shared" ca="1" si="12783"/>
        <v/>
      </c>
      <c r="DS267" s="3" t="str">
        <f t="shared" ca="1" si="12784"/>
        <v/>
      </c>
      <c r="DT267" s="5" t="str" cm="1">
        <f t="array" aca="1" ref="DT267" ca="1">IF($B267="","",IF(DS267=0,0,IF(DD_Payment="",0,IF(DS267&lt;_xlfn.IFS(DD_Frequency="Monthly",1,DD_Frequency="Quarterly",IF(MONTH(DS$2)=1,1,IF(MONTH(DS$2)=4,1,IF(MONTH(DS$2)=7,1,IF(MONTH(DS$2)=10,1,0)))),DD_Frequency="Annually",IF(MONTH(DS$2)=1,1,0))*DD_Payment,DS267,_xlfn.IFS(DD_Frequency="Monthly",1,DD_Frequency="Quarterly",IF(MONTH(DS$2)=1,1,IF(MONTH(DS$2)=4,1,IF(MONTH(DS$2)=7,1,IF(MONTH(DS$2)=10,1,0)))),DD_Frequency="Annually",IF(MONTH(DS$2)=1,1,0))*DD_Payment))))</f>
        <v/>
      </c>
      <c r="DU267" s="3" t="str">
        <f t="shared" ref="DU267" ca="1" si="13078">IF($B267="","",IF(DS267&gt;DT267,(DS267-DT267/2)*(rate_A*(DU$1/365)),0))</f>
        <v/>
      </c>
      <c r="DV267" s="3" t="str">
        <f t="shared" ca="1" si="12875"/>
        <v/>
      </c>
      <c r="DW267" s="3" t="str">
        <f t="shared" ref="DW267" ca="1" si="13079">IF($B267="","",DH267*(1+rate_A*DU$1/365))</f>
        <v/>
      </c>
      <c r="DX267" s="3" t="str">
        <f t="shared" ref="DX267" ca="1" si="13080">IF($B267="","",DI267*(1+rate_A*DU$1/365))</f>
        <v/>
      </c>
      <c r="DY267" s="3" t="str">
        <f t="shared" ref="DY267" ca="1" si="13081">IF($B267="","",DJ267*(1+rate_joint*DU$1/365))</f>
        <v/>
      </c>
      <c r="DZ267" s="5" t="str">
        <f t="shared" ca="1" si="12879"/>
        <v/>
      </c>
      <c r="EA267" s="5" t="str" cm="1">
        <f t="array" aca="1" ref="EA267" ca="1">IF(DZ267="","",_xlfn.IFS(DZ267&lt;='Hidden inputs'!$C$15,DZ267*'Hidden inputs'!$D$15,DZ267&lt;='Hidden inputs'!$C$16,'Hidden inputs'!$C$15*'Hidden inputs'!$D$15+(DZ267-'Hidden inputs'!$B$16)*'Hidden inputs'!$D$16,DZ267&lt;='Hidden inputs'!$C$17,'Hidden inputs'!$C$15*'Hidden inputs'!$D$15+('Hidden inputs'!$C$16-'Hidden inputs'!$B$16)*'Hidden inputs'!$D$16+(DZ267-'Hidden inputs'!$B$17)*'Hidden inputs'!$D$17,DZ267&gt;'Hidden inputs'!$B$18,'Hidden inputs'!$C$15*'Hidden inputs'!$D$15+('Hidden inputs'!$C$16-'Hidden inputs'!$B$16)*'Hidden inputs'!$D$16+('Hidden inputs'!$C$17-'Hidden inputs'!$B$17)*'Hidden inputs'!$D$17+(DZ267-'Hidden inputs'!$B$18)*'Hidden inputs'!$D$18))</f>
        <v/>
      </c>
      <c r="EB267" s="10" t="str">
        <f t="shared" ca="1" si="12880"/>
        <v/>
      </c>
      <c r="EC267" s="5" t="str">
        <f t="shared" ca="1" si="12789"/>
        <v/>
      </c>
      <c r="ED267" s="5" t="str">
        <f t="shared" ca="1" si="12790"/>
        <v/>
      </c>
      <c r="EE267" s="5" t="str">
        <f ca="1">IF($B267="","",'Hidden inputs'!$D$11*DV267+'Hidden inputs'!$E$11*DW267)</f>
        <v/>
      </c>
      <c r="EF267" s="11" t="str">
        <f t="shared" ca="1" si="12702"/>
        <v/>
      </c>
      <c r="EG267" s="9" t="str">
        <f t="shared" ca="1" si="12791"/>
        <v/>
      </c>
      <c r="EH267" s="3" t="str">
        <f t="shared" ca="1" si="12792"/>
        <v/>
      </c>
      <c r="EI267" s="5" t="str" cm="1">
        <f t="array" aca="1" ref="EI267" ca="1">IF($B267="","",IF(EH267=0,0,IF(DD_Payment="",0,IF(EH267&lt;_xlfn.IFS(DD_Frequency="Monthly",1,DD_Frequency="Quarterly",IF(MONTH(EH$2)=1,1,IF(MONTH(EH$2)=4,1,IF(MONTH(EH$2)=7,1,IF(MONTH(EH$2)=10,1,0)))),DD_Frequency="Annually",IF(MONTH(EH$2)=1,1,0))*DD_Payment,EH267,_xlfn.IFS(DD_Frequency="Monthly",1,DD_Frequency="Quarterly",IF(MONTH(EH$2)=1,1,IF(MONTH(EH$2)=4,1,IF(MONTH(EH$2)=7,1,IF(MONTH(EH$2)=10,1,0)))),DD_Frequency="Annually",IF(MONTH(EH$2)=1,1,0))*DD_Payment))))</f>
        <v/>
      </c>
      <c r="EJ267" s="3" t="str">
        <f t="shared" ref="EJ267" ca="1" si="13082">IF($B267="","",IF(EH267&gt;EI267,(EH267-EI267/2)*(rate_A*(EJ$1/365)),0))</f>
        <v/>
      </c>
      <c r="EK267" s="3" t="str">
        <f t="shared" ca="1" si="12882"/>
        <v/>
      </c>
      <c r="EL267" s="3" t="str">
        <f t="shared" ref="EL267" ca="1" si="13083">IF($B267="","",DW267*(1+rate_A*EJ$1/365))</f>
        <v/>
      </c>
      <c r="EM267" s="3" t="str">
        <f t="shared" ref="EM267" ca="1" si="13084">IF($B267="","",DX267*(1+rate_A*EJ$1/365))</f>
        <v/>
      </c>
      <c r="EN267" s="3" t="str">
        <f t="shared" ref="EN267" ca="1" si="13085">IF($B267="","",DY267*(1+rate_joint*EJ$1/365))</f>
        <v/>
      </c>
      <c r="EO267" s="5" t="str">
        <f t="shared" ca="1" si="12886"/>
        <v/>
      </c>
      <c r="EP267" s="5" t="str" cm="1">
        <f t="array" aca="1" ref="EP267" ca="1">IF(EO267="","",_xlfn.IFS(EO267&lt;='Hidden inputs'!$C$15,EO267*'Hidden inputs'!$D$15,EO267&lt;='Hidden inputs'!$C$16,'Hidden inputs'!$C$15*'Hidden inputs'!$D$15+(EO267-'Hidden inputs'!$B$16)*'Hidden inputs'!$D$16,EO267&lt;='Hidden inputs'!$C$17,'Hidden inputs'!$C$15*'Hidden inputs'!$D$15+('Hidden inputs'!$C$16-'Hidden inputs'!$B$16)*'Hidden inputs'!$D$16+(EO267-'Hidden inputs'!$B$17)*'Hidden inputs'!$D$17,EO267&gt;'Hidden inputs'!$B$18,'Hidden inputs'!$C$15*'Hidden inputs'!$D$15+('Hidden inputs'!$C$16-'Hidden inputs'!$B$16)*'Hidden inputs'!$D$16+('Hidden inputs'!$C$17-'Hidden inputs'!$B$17)*'Hidden inputs'!$D$17+(EO267-'Hidden inputs'!$B$18)*'Hidden inputs'!$D$18))</f>
        <v/>
      </c>
      <c r="EQ267" s="10" t="str">
        <f t="shared" ca="1" si="12887"/>
        <v/>
      </c>
      <c r="ER267" s="5" t="str">
        <f t="shared" ca="1" si="12797"/>
        <v/>
      </c>
      <c r="ES267" s="5" t="str">
        <f t="shared" ca="1" si="12798"/>
        <v/>
      </c>
      <c r="ET267" s="5" t="str">
        <f ca="1">IF($B267="","",'Hidden inputs'!$D$11*EK267+'Hidden inputs'!$E$11*EL267)</f>
        <v/>
      </c>
      <c r="EU267" s="11" t="str">
        <f t="shared" ca="1" si="12707"/>
        <v/>
      </c>
      <c r="EV267" s="9" t="str">
        <f t="shared" ca="1" si="12799"/>
        <v/>
      </c>
      <c r="EW267" s="3" t="str">
        <f t="shared" ca="1" si="12800"/>
        <v/>
      </c>
      <c r="EX267" s="5" t="str" cm="1">
        <f t="array" aca="1" ref="EX267" ca="1">IF($B267="","",IF(EW267=0,0,IF(DD_Payment="",0,IF(EW267&lt;_xlfn.IFS(DD_Frequency="Monthly",1,DD_Frequency="Quarterly",IF(MONTH(EW$2)=1,1,IF(MONTH(EW$2)=4,1,IF(MONTH(EW$2)=7,1,IF(MONTH(EW$2)=10,1,0)))),DD_Frequency="Annually",IF(MONTH(EW$2)=1,1,0))*DD_Payment,EW267,_xlfn.IFS(DD_Frequency="Monthly",1,DD_Frequency="Quarterly",IF(MONTH(EW$2)=1,1,IF(MONTH(EW$2)=4,1,IF(MONTH(EW$2)=7,1,IF(MONTH(EW$2)=10,1,0)))),DD_Frequency="Annually",IF(MONTH(EW$2)=1,1,0))*DD_Payment))))</f>
        <v/>
      </c>
      <c r="EY267" s="3" t="str">
        <f t="shared" ref="EY267" ca="1" si="13086">IF($B267="","",IF(EW267&gt;EX267,(EW267-EX267/2)*(rate_A*(EY$1/365)),0))</f>
        <v/>
      </c>
      <c r="EZ267" s="3" t="str">
        <f t="shared" ca="1" si="12889"/>
        <v/>
      </c>
      <c r="FA267" s="3" t="str">
        <f t="shared" ref="FA267" ca="1" si="13087">IF($B267="","",EL267*(1+rate_A*EY$1/365))</f>
        <v/>
      </c>
      <c r="FB267" s="3" t="str">
        <f t="shared" ref="FB267" ca="1" si="13088">IF($B267="","",EM267*(1+rate_A*EY$1/365))</f>
        <v/>
      </c>
      <c r="FC267" s="3" t="str">
        <f t="shared" ref="FC267" ca="1" si="13089">IF($B267="","",EN267*(1+rate_joint*EY$1/365))</f>
        <v/>
      </c>
      <c r="FD267" s="5" t="str">
        <f t="shared" ca="1" si="12893"/>
        <v/>
      </c>
      <c r="FE267" s="5" t="str" cm="1">
        <f t="array" aca="1" ref="FE267" ca="1">IF(FD267="","",_xlfn.IFS(FD267&lt;='Hidden inputs'!$C$15,FD267*'Hidden inputs'!$D$15,FD267&lt;='Hidden inputs'!$C$16,'Hidden inputs'!$C$15*'Hidden inputs'!$D$15+(FD267-'Hidden inputs'!$B$16)*'Hidden inputs'!$D$16,FD267&lt;='Hidden inputs'!$C$17,'Hidden inputs'!$C$15*'Hidden inputs'!$D$15+('Hidden inputs'!$C$16-'Hidden inputs'!$B$16)*'Hidden inputs'!$D$16+(FD267-'Hidden inputs'!$B$17)*'Hidden inputs'!$D$17,FD267&gt;'Hidden inputs'!$B$18,'Hidden inputs'!$C$15*'Hidden inputs'!$D$15+('Hidden inputs'!$C$16-'Hidden inputs'!$B$16)*'Hidden inputs'!$D$16+('Hidden inputs'!$C$17-'Hidden inputs'!$B$17)*'Hidden inputs'!$D$17+(FD267-'Hidden inputs'!$B$18)*'Hidden inputs'!$D$18))</f>
        <v/>
      </c>
      <c r="FF267" s="10" t="str">
        <f t="shared" ca="1" si="12894"/>
        <v/>
      </c>
      <c r="FG267" s="5" t="str">
        <f t="shared" ca="1" si="12805"/>
        <v/>
      </c>
      <c r="FH267" s="5" t="str">
        <f t="shared" ca="1" si="12806"/>
        <v/>
      </c>
      <c r="FI267" s="5" t="str">
        <f ca="1">IF($B267="","",'Hidden inputs'!$D$11*EZ267+'Hidden inputs'!$E$11*FA267)</f>
        <v/>
      </c>
      <c r="FJ267" s="11" t="str">
        <f t="shared" ca="1" si="12712"/>
        <v/>
      </c>
      <c r="FK267" s="9" t="str">
        <f t="shared" ca="1" si="12807"/>
        <v/>
      </c>
      <c r="FL267" s="3" t="str">
        <f t="shared" ca="1" si="12808"/>
        <v/>
      </c>
      <c r="FM267" s="5" t="str" cm="1">
        <f t="array" aca="1" ref="FM267" ca="1">IF($B267="","",IF(FL267=0,0,IF(DD_Payment="",0,IF(FL267&lt;_xlfn.IFS(DD_Frequency="Monthly",1,DD_Frequency="Quarterly",IF(MONTH(FL$2)=1,1,IF(MONTH(FL$2)=4,1,IF(MONTH(FL$2)=7,1,IF(MONTH(FL$2)=10,1,0)))),DD_Frequency="Annually",IF(MONTH(FL$2)=1,1,0))*DD_Payment,FL267,_xlfn.IFS(DD_Frequency="Monthly",1,DD_Frequency="Quarterly",IF(MONTH(FL$2)=1,1,IF(MONTH(FL$2)=4,1,IF(MONTH(FL$2)=7,1,IF(MONTH(FL$2)=10,1,0)))),DD_Frequency="Annually",IF(MONTH(FL$2)=1,1,0))*DD_Payment))))</f>
        <v/>
      </c>
      <c r="FN267" s="3" t="str">
        <f t="shared" ref="FN267" ca="1" si="13090">IF($B267="","",IF(FL267&gt;FM267,(FL267-FM267/2)*(rate_A*(FN$1/365)),0))</f>
        <v/>
      </c>
      <c r="FO267" s="3" t="str">
        <f t="shared" ca="1" si="12896"/>
        <v/>
      </c>
      <c r="FP267" s="3" t="str">
        <f t="shared" ref="FP267" ca="1" si="13091">IF($B267="","",FA267*(1+rate_A*FN$1/365))</f>
        <v/>
      </c>
      <c r="FQ267" s="3" t="str">
        <f t="shared" ref="FQ267" ca="1" si="13092">IF($B267="","",FB267*(1+rate_A*FN$1/365))</f>
        <v/>
      </c>
      <c r="FR267" s="3" t="str">
        <f t="shared" ref="FR267" ca="1" si="13093">IF($B267="","",FC267*(1+rate_joint*FN$1/365))</f>
        <v/>
      </c>
      <c r="FS267" s="5" t="str">
        <f t="shared" ca="1" si="12900"/>
        <v/>
      </c>
      <c r="FT267" s="5" t="str" cm="1">
        <f t="array" aca="1" ref="FT267" ca="1">IF(FS267="","",_xlfn.IFS(FS267&lt;='Hidden inputs'!$C$15,FS267*'Hidden inputs'!$D$15,FS267&lt;='Hidden inputs'!$C$16,'Hidden inputs'!$C$15*'Hidden inputs'!$D$15+(FS267-'Hidden inputs'!$B$16)*'Hidden inputs'!$D$16,FS267&lt;='Hidden inputs'!$C$17,'Hidden inputs'!$C$15*'Hidden inputs'!$D$15+('Hidden inputs'!$C$16-'Hidden inputs'!$B$16)*'Hidden inputs'!$D$16+(FS267-'Hidden inputs'!$B$17)*'Hidden inputs'!$D$17,FS267&gt;'Hidden inputs'!$B$18,'Hidden inputs'!$C$15*'Hidden inputs'!$D$15+('Hidden inputs'!$C$16-'Hidden inputs'!$B$16)*'Hidden inputs'!$D$16+('Hidden inputs'!$C$17-'Hidden inputs'!$B$17)*'Hidden inputs'!$D$17+(FS267-'Hidden inputs'!$B$18)*'Hidden inputs'!$D$18))</f>
        <v/>
      </c>
      <c r="FU267" s="10" t="str">
        <f t="shared" ca="1" si="12901"/>
        <v/>
      </c>
      <c r="FV267" s="5" t="str">
        <f t="shared" ca="1" si="12813"/>
        <v/>
      </c>
      <c r="FW267" s="5" t="str">
        <f t="shared" ca="1" si="12814"/>
        <v/>
      </c>
      <c r="FX267" s="5" t="str">
        <f ca="1">IF($B267="","",'Hidden inputs'!$D$11*FO267+'Hidden inputs'!$E$11*FP267)</f>
        <v/>
      </c>
      <c r="FY267" s="11" t="str">
        <f t="shared" ca="1" si="12717"/>
        <v/>
      </c>
      <c r="FZ267" s="9" t="str">
        <f t="shared" ca="1" si="12815"/>
        <v/>
      </c>
      <c r="GA267" s="5" t="str">
        <f t="shared" ca="1" si="12816"/>
        <v/>
      </c>
      <c r="GB267" s="5" t="str">
        <f t="shared" ca="1" si="12817"/>
        <v/>
      </c>
      <c r="GC267" s="5" t="str">
        <f t="shared" ca="1" si="12718"/>
        <v/>
      </c>
      <c r="GD267" s="5" t="str">
        <f t="shared" ca="1" si="12719"/>
        <v/>
      </c>
    </row>
    <row r="268" spans="1:186" x14ac:dyDescent="0.35">
      <c r="A268" s="2"/>
      <c r="B268" s="6" t="str">
        <f t="shared" ca="1" si="12720"/>
        <v/>
      </c>
      <c r="C268" s="5" t="str">
        <f t="shared" ca="1" si="12818"/>
        <v/>
      </c>
      <c r="D268" s="5" t="str" cm="1">
        <f t="array" aca="1" ref="D268" ca="1">IF($B268="","",IF(C268=0,0,IF(DD_Payment="",0,IF(C268&lt;_xlfn.IFS(DD_Frequency="Monthly",1,DD_Frequency="Quarterly",IF(MONTH(C$2)=1,1,IF(MONTH(C$2)=4,1,IF(MONTH(C$2)=7,1,IF(MONTH(C$2)=10,1,0)))),DD_Frequency="Annually",IF(MONTH(C$2)=1,1,0))*DD_Payment,C268,_xlfn.IFS(DD_Frequency="Monthly",1,DD_Frequency="Quarterly",IF(MONTH(C$2)=1,1,IF(MONTH(C$2)=4,1,IF(MONTH(C$2)=7,1,IF(MONTH(C$2)=10,1,0)))),DD_Frequency="Annually",IF(MONTH(C$2)=1,1,0))*DD_Payment))))</f>
        <v/>
      </c>
      <c r="E268" s="5" t="str">
        <f t="shared" ref="E268" ca="1" si="13094">IF(B268="","",IF(C268&gt;D268,(C268-D268/2)*(rate_A*(E$1/365)),0))</f>
        <v/>
      </c>
      <c r="F268" s="5" t="str">
        <f t="shared" ca="1" si="12722"/>
        <v/>
      </c>
      <c r="G268" s="5" t="str">
        <f t="shared" ref="G268" ca="1" si="13095">IF(B268="","",G267*(1+rate_A*E$1/365))</f>
        <v/>
      </c>
      <c r="H268" s="5" t="str">
        <f t="shared" ref="H268" ca="1" si="13096">IF(B268="","",H267*(1+rate_A*E$1/365))</f>
        <v/>
      </c>
      <c r="I268" s="5" t="str">
        <f t="shared" ref="I268" ca="1" si="13097">IF(B268="","",I267*(1+rate_joint*E$1/365))</f>
        <v/>
      </c>
      <c r="J268" s="5" t="str">
        <f t="shared" ca="1" si="12823"/>
        <v/>
      </c>
      <c r="K268" s="5" t="str" cm="1">
        <f t="array" aca="1" ref="K268" ca="1">IF(J268="","",_xlfn.IFS(J268&lt;='Hidden inputs'!$C$15,J268*'Hidden inputs'!$D$15,J268&lt;='Hidden inputs'!$C$16,'Hidden inputs'!$C$15*'Hidden inputs'!$D$15+(J268-'Hidden inputs'!$B$16)*'Hidden inputs'!$D$16,J268&lt;='Hidden inputs'!$C$17,'Hidden inputs'!$C$15*'Hidden inputs'!$D$15+('Hidden inputs'!$C$16-'Hidden inputs'!$B$16)*'Hidden inputs'!$D$16+(J268-'Hidden inputs'!$B$17)*'Hidden inputs'!$D$17,J268&gt;'Hidden inputs'!$B$18,'Hidden inputs'!$C$15*'Hidden inputs'!$D$15+('Hidden inputs'!$C$16-'Hidden inputs'!$B$16)*'Hidden inputs'!$D$16+('Hidden inputs'!$C$17-'Hidden inputs'!$B$17)*'Hidden inputs'!$D$17+(J268-'Hidden inputs'!$B$18)*'Hidden inputs'!$D$18))</f>
        <v/>
      </c>
      <c r="L268" s="11" t="str">
        <f t="shared" ca="1" si="12824"/>
        <v/>
      </c>
      <c r="M268" s="5" t="str">
        <f t="shared" ca="1" si="12726"/>
        <v/>
      </c>
      <c r="N268" s="5" t="str">
        <f t="shared" ca="1" si="12727"/>
        <v/>
      </c>
      <c r="O268" s="5" t="str">
        <f ca="1">IF(B268="","",'Hidden inputs'!$D$11*F268+'Hidden inputs'!$E$11*G268)</f>
        <v/>
      </c>
      <c r="P268" s="11" t="str">
        <f t="shared" ca="1" si="12661"/>
        <v/>
      </c>
      <c r="Q268" s="20" t="str">
        <f t="shared" ca="1" si="12662"/>
        <v/>
      </c>
      <c r="R268" s="3" t="str">
        <f t="shared" ca="1" si="12728"/>
        <v/>
      </c>
      <c r="S268" s="5" t="str" cm="1">
        <f t="array" aca="1" ref="S268" ca="1">IF($B268="","",IF(R268=0,0,IF(DD_Payment="",0,IF(R268&lt;_xlfn.IFS(DD_Frequency="Monthly",1,DD_Frequency="Quarterly",IF(MONTH(R$2)=1,1,IF(MONTH(R$2)=4,1,IF(MONTH(R$2)=7,1,IF(MONTH(R$2)=10,1,0)))),DD_Frequency="Annually",IF(MONTH(R$2)=1,1,0))*DD_Payment,R268,_xlfn.IFS(DD_Frequency="Monthly",1,DD_Frequency="Quarterly",IF(MONTH(R$2)=1,1,IF(MONTH(R$2)=4,1,IF(MONTH(R$2)=7,1,IF(MONTH(R$2)=10,1,0)))),DD_Frequency="Annually",IF(MONTH(R$2)=1,1,0))*DD_Payment))))</f>
        <v/>
      </c>
      <c r="T268" s="3" t="str">
        <f t="shared" ref="T268" ca="1" si="13098">IF(B268="","",IF(R268&gt;S268,(R268-S268/2)*(rate_A*((T$1+A268)/365)),0))</f>
        <v/>
      </c>
      <c r="U268" s="3" t="str">
        <f t="shared" ca="1" si="12730"/>
        <v/>
      </c>
      <c r="V268" s="3" t="str">
        <f t="shared" ref="V268" ca="1" si="13099">IF(B268="","",G268*(1+rate_A*(T$1+A268)/365))</f>
        <v/>
      </c>
      <c r="W268" s="3" t="str">
        <f t="shared" ref="W268" ca="1" si="13100">IF(B268="","",H268*(1+rate_A*(T$1+A268)/365))</f>
        <v/>
      </c>
      <c r="X268" s="3" t="str">
        <f t="shared" ref="X268" ca="1" si="13101">IF(B268="","",I268*(1+rate_joint*(T$1+A268)/365))</f>
        <v/>
      </c>
      <c r="Y268" s="5" t="str">
        <f t="shared" ca="1" si="12829"/>
        <v/>
      </c>
      <c r="Z268" s="5" t="str" cm="1">
        <f t="array" aca="1" ref="Z268" ca="1">IF(Y268="","",_xlfn.IFS(Y268&lt;='Hidden inputs'!$C$15,Y268*'Hidden inputs'!$D$15,Y268&lt;='Hidden inputs'!$C$16,'Hidden inputs'!$C$15*'Hidden inputs'!$D$15+(Y268-'Hidden inputs'!$B$16)*'Hidden inputs'!$D$16,Y268&lt;='Hidden inputs'!$C$17,'Hidden inputs'!$C$15*'Hidden inputs'!$D$15+('Hidden inputs'!$C$16-'Hidden inputs'!$B$16)*'Hidden inputs'!$D$16+(Y268-'Hidden inputs'!$B$17)*'Hidden inputs'!$D$17,Y268&gt;'Hidden inputs'!$B$18,'Hidden inputs'!$C$15*'Hidden inputs'!$D$15+('Hidden inputs'!$C$16-'Hidden inputs'!$B$16)*'Hidden inputs'!$D$16+('Hidden inputs'!$C$17-'Hidden inputs'!$B$17)*'Hidden inputs'!$D$17+(Y268-'Hidden inputs'!$B$18)*'Hidden inputs'!$D$18))</f>
        <v/>
      </c>
      <c r="AA268" s="10" t="str">
        <f t="shared" ca="1" si="12830"/>
        <v/>
      </c>
      <c r="AB268" s="5" t="str">
        <f t="shared" ca="1" si="12734"/>
        <v/>
      </c>
      <c r="AC268" s="5" t="str">
        <f t="shared" ca="1" si="12831"/>
        <v/>
      </c>
      <c r="AD268" s="5" t="str">
        <f ca="1">IF(B268="","",'Hidden inputs'!$D$11*U268+'Hidden inputs'!$E$11*V268)</f>
        <v/>
      </c>
      <c r="AE268" s="11" t="str">
        <f t="shared" ca="1" si="12667"/>
        <v/>
      </c>
      <c r="AF268" s="9" t="str">
        <f t="shared" ca="1" si="12735"/>
        <v/>
      </c>
      <c r="AG268" s="3" t="str">
        <f t="shared" ca="1" si="12736"/>
        <v/>
      </c>
      <c r="AH268" s="5" t="str" cm="1">
        <f t="array" aca="1" ref="AH268" ca="1">IF($B268="","",IF(AG268=0,0,IF(DD_Payment="",0,IF(AG268&lt;_xlfn.IFS(DD_Frequency="Monthly",1,DD_Frequency="Quarterly",IF(MONTH(AG$2)=1,1,IF(MONTH(AG$2)=4,1,IF(MONTH(AG$2)=7,1,IF(MONTH(AG$2)=10,1,0)))),DD_Frequency="Annually",IF(MONTH(AG$2)=1,1,0))*DD_Payment,AG268,_xlfn.IFS(DD_Frequency="Monthly",1,DD_Frequency="Quarterly",IF(MONTH(AG$2)=1,1,IF(MONTH(AG$2)=4,1,IF(MONTH(AG$2)=7,1,IF(MONTH(AG$2)=10,1,0)))),DD_Frequency="Annually",IF(MONTH(AG$2)=1,1,0))*DD_Payment))))</f>
        <v/>
      </c>
      <c r="AI268" s="3" t="str">
        <f t="shared" ref="AI268" ca="1" si="13102">IF($B268="","",IF(AG268&gt;AH268,(AG268-AH268/2)*(rate_A*(AI$1/365)),0))</f>
        <v/>
      </c>
      <c r="AJ268" s="3" t="str">
        <f t="shared" ca="1" si="12833"/>
        <v/>
      </c>
      <c r="AK268" s="3" t="str">
        <f t="shared" ref="AK268" ca="1" si="13103">IF($B268="","",V268*(1+rate_A*AI$1/365))</f>
        <v/>
      </c>
      <c r="AL268" s="3" t="str">
        <f t="shared" ref="AL268" ca="1" si="13104">IF($B268="","",W268*(1+rate_A*AI$1/365))</f>
        <v/>
      </c>
      <c r="AM268" s="3" t="str">
        <f t="shared" ref="AM268" ca="1" si="13105">IF($B268="","",X268*(1+rate_joint*AI$1/365))</f>
        <v/>
      </c>
      <c r="AN268" s="5" t="str">
        <f t="shared" ca="1" si="12837"/>
        <v/>
      </c>
      <c r="AO268" s="5" t="str" cm="1">
        <f t="array" aca="1" ref="AO268" ca="1">IF(AN268="","",_xlfn.IFS(AN268&lt;='Hidden inputs'!$C$15,AN268*'Hidden inputs'!$D$15,AN268&lt;='Hidden inputs'!$C$16,'Hidden inputs'!$C$15*'Hidden inputs'!$D$15+(AN268-'Hidden inputs'!$B$16)*'Hidden inputs'!$D$16,AN268&lt;='Hidden inputs'!$C$17,'Hidden inputs'!$C$15*'Hidden inputs'!$D$15+('Hidden inputs'!$C$16-'Hidden inputs'!$B$16)*'Hidden inputs'!$D$16+(AN268-'Hidden inputs'!$B$17)*'Hidden inputs'!$D$17,AN268&gt;'Hidden inputs'!$B$18,'Hidden inputs'!$C$15*'Hidden inputs'!$D$15+('Hidden inputs'!$C$16-'Hidden inputs'!$B$16)*'Hidden inputs'!$D$16+('Hidden inputs'!$C$17-'Hidden inputs'!$B$17)*'Hidden inputs'!$D$17+(AN268-'Hidden inputs'!$B$18)*'Hidden inputs'!$D$18))</f>
        <v/>
      </c>
      <c r="AP268" s="10" t="str">
        <f t="shared" ca="1" si="12838"/>
        <v/>
      </c>
      <c r="AQ268" s="5" t="str">
        <f t="shared" ca="1" si="12741"/>
        <v/>
      </c>
      <c r="AR268" s="5" t="str">
        <f t="shared" ca="1" si="12742"/>
        <v/>
      </c>
      <c r="AS268" s="5" t="str">
        <f ca="1">IF($B268="","",'Hidden inputs'!$D$11*AJ268+'Hidden inputs'!$E$11*AK268)</f>
        <v/>
      </c>
      <c r="AT268" s="11" t="str">
        <f t="shared" ca="1" si="12672"/>
        <v/>
      </c>
      <c r="AU268" s="9" t="str">
        <f t="shared" ca="1" si="12743"/>
        <v/>
      </c>
      <c r="AV268" s="3" t="str">
        <f t="shared" ca="1" si="12744"/>
        <v/>
      </c>
      <c r="AW268" s="5" t="str" cm="1">
        <f t="array" aca="1" ref="AW268" ca="1">IF($B268="","",IF(AV268=0,0,IF(DD_Payment="",0,IF(AV268&lt;_xlfn.IFS(DD_Frequency="Monthly",1,DD_Frequency="Quarterly",IF(MONTH(AV$2)=1,1,IF(MONTH(AV$2)=4,1,IF(MONTH(AV$2)=7,1,IF(MONTH(AV$2)=10,1,0)))),DD_Frequency="Annually",IF(MONTH(AV$2)=1,1,0))*DD_Payment,AV268,_xlfn.IFS(DD_Frequency="Monthly",1,DD_Frequency="Quarterly",IF(MONTH(AV$2)=1,1,IF(MONTH(AV$2)=4,1,IF(MONTH(AV$2)=7,1,IF(MONTH(AV$2)=10,1,0)))),DD_Frequency="Annually",IF(MONTH(AV$2)=1,1,0))*DD_Payment))))</f>
        <v/>
      </c>
      <c r="AX268" s="3" t="str">
        <f t="shared" ref="AX268" ca="1" si="13106">IF($B268="","",IF(AV268&gt;AW268,(AV268-AW268/2)*(rate_A*(AX$1/365)),0))</f>
        <v/>
      </c>
      <c r="AY268" s="3" t="str">
        <f t="shared" ca="1" si="12840"/>
        <v/>
      </c>
      <c r="AZ268" s="3" t="str">
        <f t="shared" ref="AZ268" ca="1" si="13107">IF($B268="","",AK268*(1+rate_A*AX$1/365))</f>
        <v/>
      </c>
      <c r="BA268" s="3" t="str">
        <f t="shared" ref="BA268" ca="1" si="13108">IF($B268="","",AL268*(1+rate_A*AX$1/365))</f>
        <v/>
      </c>
      <c r="BB268" s="3" t="str">
        <f t="shared" ref="BB268" ca="1" si="13109">IF($B268="","",AM268*(1+rate_joint*AX$1/365))</f>
        <v/>
      </c>
      <c r="BC268" s="5" t="str">
        <f t="shared" ca="1" si="12844"/>
        <v/>
      </c>
      <c r="BD268" s="5" t="str" cm="1">
        <f t="array" aca="1" ref="BD268" ca="1">IF(BC268="","",_xlfn.IFS(BC268&lt;='Hidden inputs'!$C$15,BC268*'Hidden inputs'!$D$15,BC268&lt;='Hidden inputs'!$C$16,'Hidden inputs'!$C$15*'Hidden inputs'!$D$15+(BC268-'Hidden inputs'!$B$16)*'Hidden inputs'!$D$16,BC268&lt;='Hidden inputs'!$C$17,'Hidden inputs'!$C$15*'Hidden inputs'!$D$15+('Hidden inputs'!$C$16-'Hidden inputs'!$B$16)*'Hidden inputs'!$D$16+(BC268-'Hidden inputs'!$B$17)*'Hidden inputs'!$D$17,BC268&gt;'Hidden inputs'!$B$18,'Hidden inputs'!$C$15*'Hidden inputs'!$D$15+('Hidden inputs'!$C$16-'Hidden inputs'!$B$16)*'Hidden inputs'!$D$16+('Hidden inputs'!$C$17-'Hidden inputs'!$B$17)*'Hidden inputs'!$D$17+(BC268-'Hidden inputs'!$B$18)*'Hidden inputs'!$D$18))</f>
        <v/>
      </c>
      <c r="BE268" s="10" t="str">
        <f t="shared" ca="1" si="12845"/>
        <v/>
      </c>
      <c r="BF268" s="5" t="str">
        <f t="shared" ca="1" si="12749"/>
        <v/>
      </c>
      <c r="BG268" s="5" t="str">
        <f t="shared" ca="1" si="12750"/>
        <v/>
      </c>
      <c r="BH268" s="5" t="str">
        <f ca="1">IF($B268="","",'Hidden inputs'!$D$11*AY268+'Hidden inputs'!$E$11*AZ268)</f>
        <v/>
      </c>
      <c r="BI268" s="11" t="str">
        <f t="shared" ca="1" si="12677"/>
        <v/>
      </c>
      <c r="BJ268" s="9" t="str">
        <f t="shared" ca="1" si="12751"/>
        <v/>
      </c>
      <c r="BK268" s="3" t="str">
        <f t="shared" ca="1" si="12752"/>
        <v/>
      </c>
      <c r="BL268" s="5" t="str" cm="1">
        <f t="array" aca="1" ref="BL268" ca="1">IF($B268="","",IF(BK268=0,0,IF(DD_Payment="",0,IF(BK268&lt;_xlfn.IFS(DD_Frequency="Monthly",1,DD_Frequency="Quarterly",IF(MONTH(BK$2)=1,1,IF(MONTH(BK$2)=4,1,IF(MONTH(BK$2)=7,1,IF(MONTH(BK$2)=10,1,0)))),DD_Frequency="Annually",IF(MONTH(BK$2)=1,1,0))*DD_Payment,BK268,_xlfn.IFS(DD_Frequency="Monthly",1,DD_Frequency="Quarterly",IF(MONTH(BK$2)=1,1,IF(MONTH(BK$2)=4,1,IF(MONTH(BK$2)=7,1,IF(MONTH(BK$2)=10,1,0)))),DD_Frequency="Annually",IF(MONTH(BK$2)=1,1,0))*DD_Payment))))</f>
        <v/>
      </c>
      <c r="BM268" s="3" t="str">
        <f t="shared" ref="BM268" ca="1" si="13110">IF($B268="","",IF(BK268&gt;BL268,(BK268-BL268/2)*(rate_A*(BM$1/365)),0))</f>
        <v/>
      </c>
      <c r="BN268" s="3" t="str">
        <f t="shared" ca="1" si="12847"/>
        <v/>
      </c>
      <c r="BO268" s="3" t="str">
        <f t="shared" ref="BO268" ca="1" si="13111">IF($B268="","",AZ268*(1+rate_A*BM$1/365))</f>
        <v/>
      </c>
      <c r="BP268" s="3" t="str">
        <f t="shared" ref="BP268" ca="1" si="13112">IF($B268="","",BA268*(1+rate_A*BM$1/365))</f>
        <v/>
      </c>
      <c r="BQ268" s="3" t="str">
        <f t="shared" ref="BQ268" ca="1" si="13113">IF($B268="","",BB268*(1+rate_joint*BM$1/365))</f>
        <v/>
      </c>
      <c r="BR268" s="5" t="str">
        <f t="shared" ca="1" si="12851"/>
        <v/>
      </c>
      <c r="BS268" s="5" t="str" cm="1">
        <f t="array" aca="1" ref="BS268" ca="1">IF(BR268="","",_xlfn.IFS(BR268&lt;='Hidden inputs'!$C$15,BR268*'Hidden inputs'!$D$15,BR268&lt;='Hidden inputs'!$C$16,'Hidden inputs'!$C$15*'Hidden inputs'!$D$15+(BR268-'Hidden inputs'!$B$16)*'Hidden inputs'!$D$16,BR268&lt;='Hidden inputs'!$C$17,'Hidden inputs'!$C$15*'Hidden inputs'!$D$15+('Hidden inputs'!$C$16-'Hidden inputs'!$B$16)*'Hidden inputs'!$D$16+(BR268-'Hidden inputs'!$B$17)*'Hidden inputs'!$D$17,BR268&gt;'Hidden inputs'!$B$18,'Hidden inputs'!$C$15*'Hidden inputs'!$D$15+('Hidden inputs'!$C$16-'Hidden inputs'!$B$16)*'Hidden inputs'!$D$16+('Hidden inputs'!$C$17-'Hidden inputs'!$B$17)*'Hidden inputs'!$D$17+(BR268-'Hidden inputs'!$B$18)*'Hidden inputs'!$D$18))</f>
        <v/>
      </c>
      <c r="BT268" s="10" t="str">
        <f t="shared" ca="1" si="12852"/>
        <v/>
      </c>
      <c r="BU268" s="5" t="str">
        <f t="shared" ca="1" si="12757"/>
        <v/>
      </c>
      <c r="BV268" s="5" t="str">
        <f t="shared" ca="1" si="12758"/>
        <v/>
      </c>
      <c r="BW268" s="5" t="str">
        <f ca="1">IF($B268="","",'Hidden inputs'!$D$11*BN268+'Hidden inputs'!$E$11*BO268)</f>
        <v/>
      </c>
      <c r="BX268" s="11" t="str">
        <f t="shared" ca="1" si="12682"/>
        <v/>
      </c>
      <c r="BY268" s="9" t="str">
        <f t="shared" ca="1" si="12759"/>
        <v/>
      </c>
      <c r="BZ268" s="3" t="str">
        <f t="shared" ca="1" si="12760"/>
        <v/>
      </c>
      <c r="CA268" s="5" t="str" cm="1">
        <f t="array" aca="1" ref="CA268" ca="1">IF($B268="","",IF(BZ268=0,0,IF(DD_Payment="",0,IF(BZ268&lt;_xlfn.IFS(DD_Frequency="Monthly",1,DD_Frequency="Quarterly",IF(MONTH(BZ$2)=1,1,IF(MONTH(BZ$2)=4,1,IF(MONTH(BZ$2)=7,1,IF(MONTH(BZ$2)=10,1,0)))),DD_Frequency="Annually",IF(MONTH(BZ$2)=1,1,0))*DD_Payment,BZ268,_xlfn.IFS(DD_Frequency="Monthly",1,DD_Frequency="Quarterly",IF(MONTH(BZ$2)=1,1,IF(MONTH(BZ$2)=4,1,IF(MONTH(BZ$2)=7,1,IF(MONTH(BZ$2)=10,1,0)))),DD_Frequency="Annually",IF(MONTH(BZ$2)=1,1,0))*DD_Payment))))</f>
        <v/>
      </c>
      <c r="CB268" s="3" t="str">
        <f t="shared" ref="CB268" ca="1" si="13114">IF($B268="","",IF(BZ268&gt;CA268,(BZ268-CA268/2)*(rate_A*(CB$1/365)),0))</f>
        <v/>
      </c>
      <c r="CC268" s="3" t="str">
        <f t="shared" ca="1" si="12854"/>
        <v/>
      </c>
      <c r="CD268" s="3" t="str">
        <f t="shared" ref="CD268" ca="1" si="13115">IF($B268="","",BO268*(1+rate_A*CB$1/365))</f>
        <v/>
      </c>
      <c r="CE268" s="3" t="str">
        <f t="shared" ref="CE268" ca="1" si="13116">IF($B268="","",BP268*(1+rate_A*CB$1/365))</f>
        <v/>
      </c>
      <c r="CF268" s="3" t="str">
        <f t="shared" ref="CF268" ca="1" si="13117">IF($B268="","",BQ268*(1+rate_joint*CB$1/365))</f>
        <v/>
      </c>
      <c r="CG268" s="5" t="str">
        <f t="shared" ca="1" si="12858"/>
        <v/>
      </c>
      <c r="CH268" s="5" t="str" cm="1">
        <f t="array" aca="1" ref="CH268" ca="1">IF(CG268="","",_xlfn.IFS(CG268&lt;='Hidden inputs'!$C$15,CG268*'Hidden inputs'!$D$15,CG268&lt;='Hidden inputs'!$C$16,'Hidden inputs'!$C$15*'Hidden inputs'!$D$15+(CG268-'Hidden inputs'!$B$16)*'Hidden inputs'!$D$16,CG268&lt;='Hidden inputs'!$C$17,'Hidden inputs'!$C$15*'Hidden inputs'!$D$15+('Hidden inputs'!$C$16-'Hidden inputs'!$B$16)*'Hidden inputs'!$D$16+(CG268-'Hidden inputs'!$B$17)*'Hidden inputs'!$D$17,CG268&gt;'Hidden inputs'!$B$18,'Hidden inputs'!$C$15*'Hidden inputs'!$D$15+('Hidden inputs'!$C$16-'Hidden inputs'!$B$16)*'Hidden inputs'!$D$16+('Hidden inputs'!$C$17-'Hidden inputs'!$B$17)*'Hidden inputs'!$D$17+(CG268-'Hidden inputs'!$B$18)*'Hidden inputs'!$D$18))</f>
        <v/>
      </c>
      <c r="CI268" s="10" t="str">
        <f t="shared" ca="1" si="12859"/>
        <v/>
      </c>
      <c r="CJ268" s="5" t="str">
        <f t="shared" ca="1" si="12765"/>
        <v/>
      </c>
      <c r="CK268" s="5" t="str">
        <f t="shared" ca="1" si="12766"/>
        <v/>
      </c>
      <c r="CL268" s="5" t="str">
        <f ca="1">IF($B268="","",'Hidden inputs'!$D$11*CC268+'Hidden inputs'!$E$11*CD268)</f>
        <v/>
      </c>
      <c r="CM268" s="11" t="str">
        <f t="shared" ca="1" si="12687"/>
        <v/>
      </c>
      <c r="CN268" s="9" t="str">
        <f t="shared" ca="1" si="12767"/>
        <v/>
      </c>
      <c r="CO268" s="3" t="str">
        <f t="shared" ca="1" si="12768"/>
        <v/>
      </c>
      <c r="CP268" s="5" t="str" cm="1">
        <f t="array" aca="1" ref="CP268" ca="1">IF($B268="","",IF(CO268=0,0,IF(DD_Payment="",0,IF(CO268&lt;_xlfn.IFS(DD_Frequency="Monthly",1,DD_Frequency="Quarterly",IF(MONTH(CO$2)=1,1,IF(MONTH(CO$2)=4,1,IF(MONTH(CO$2)=7,1,IF(MONTH(CO$2)=10,1,0)))),DD_Frequency="Annually",IF(MONTH(CO$2)=1,1,0))*DD_Payment,CO268,_xlfn.IFS(DD_Frequency="Monthly",1,DD_Frequency="Quarterly",IF(MONTH(CO$2)=1,1,IF(MONTH(CO$2)=4,1,IF(MONTH(CO$2)=7,1,IF(MONTH(CO$2)=10,1,0)))),DD_Frequency="Annually",IF(MONTH(CO$2)=1,1,0))*DD_Payment))))</f>
        <v/>
      </c>
      <c r="CQ268" s="3" t="str">
        <f t="shared" ref="CQ268" ca="1" si="13118">IF($B268="","",IF(CO268&gt;CP268,(CO268-CP268/2)*(rate_A*(CQ$1/365)),0))</f>
        <v/>
      </c>
      <c r="CR268" s="3" t="str">
        <f t="shared" ca="1" si="12861"/>
        <v/>
      </c>
      <c r="CS268" s="3" t="str">
        <f t="shared" ref="CS268" ca="1" si="13119">IF($B268="","",CD268*(1+rate_A*CQ$1/365))</f>
        <v/>
      </c>
      <c r="CT268" s="3" t="str">
        <f t="shared" ref="CT268" ca="1" si="13120">IF($B268="","",CE268*(1+rate_A*CQ$1/365))</f>
        <v/>
      </c>
      <c r="CU268" s="3" t="str">
        <f t="shared" ref="CU268" ca="1" si="13121">IF($B268="","",CF268*(1+rate_joint*CQ$1/365))</f>
        <v/>
      </c>
      <c r="CV268" s="5" t="str">
        <f t="shared" ca="1" si="12865"/>
        <v/>
      </c>
      <c r="CW268" s="5" t="str" cm="1">
        <f t="array" aca="1" ref="CW268" ca="1">IF(CV268="","",_xlfn.IFS(CV268&lt;='Hidden inputs'!$C$15,CV268*'Hidden inputs'!$D$15,CV268&lt;='Hidden inputs'!$C$16,'Hidden inputs'!$C$15*'Hidden inputs'!$D$15+(CV268-'Hidden inputs'!$B$16)*'Hidden inputs'!$D$16,CV268&lt;='Hidden inputs'!$C$17,'Hidden inputs'!$C$15*'Hidden inputs'!$D$15+('Hidden inputs'!$C$16-'Hidden inputs'!$B$16)*'Hidden inputs'!$D$16+(CV268-'Hidden inputs'!$B$17)*'Hidden inputs'!$D$17,CV268&gt;'Hidden inputs'!$B$18,'Hidden inputs'!$C$15*'Hidden inputs'!$D$15+('Hidden inputs'!$C$16-'Hidden inputs'!$B$16)*'Hidden inputs'!$D$16+('Hidden inputs'!$C$17-'Hidden inputs'!$B$17)*'Hidden inputs'!$D$17+(CV268-'Hidden inputs'!$B$18)*'Hidden inputs'!$D$18))</f>
        <v/>
      </c>
      <c r="CX268" s="10" t="str">
        <f t="shared" ca="1" si="12866"/>
        <v/>
      </c>
      <c r="CY268" s="5" t="str">
        <f t="shared" ca="1" si="12773"/>
        <v/>
      </c>
      <c r="CZ268" s="5" t="str">
        <f t="shared" ca="1" si="12774"/>
        <v/>
      </c>
      <c r="DA268" s="5" t="str">
        <f ca="1">IF($B268="","",'Hidden inputs'!$D$11*CR268+'Hidden inputs'!$E$11*CS268)</f>
        <v/>
      </c>
      <c r="DB268" s="11" t="str">
        <f t="shared" ca="1" si="12692"/>
        <v/>
      </c>
      <c r="DC268" s="9" t="str">
        <f t="shared" ca="1" si="12775"/>
        <v/>
      </c>
      <c r="DD268" s="3" t="str">
        <f t="shared" ca="1" si="12776"/>
        <v/>
      </c>
      <c r="DE268" s="5" t="str" cm="1">
        <f t="array" aca="1" ref="DE268" ca="1">IF($B268="","",IF(DD268=0,0,IF(DD_Payment="",0,IF(DD268&lt;_xlfn.IFS(DD_Frequency="Monthly",1,DD_Frequency="Quarterly",IF(MONTH(DD$2)=1,1,IF(MONTH(DD$2)=4,1,IF(MONTH(DD$2)=7,1,IF(MONTH(DD$2)=10,1,0)))),DD_Frequency="Annually",IF(MONTH(DD$2)=1,1,0))*DD_Payment,DD268,_xlfn.IFS(DD_Frequency="Monthly",1,DD_Frequency="Quarterly",IF(MONTH(DD$2)=1,1,IF(MONTH(DD$2)=4,1,IF(MONTH(DD$2)=7,1,IF(MONTH(DD$2)=10,1,0)))),DD_Frequency="Annually",IF(MONTH(DD$2)=1,1,0))*DD_Payment))))</f>
        <v/>
      </c>
      <c r="DF268" s="3" t="str">
        <f t="shared" ref="DF268" ca="1" si="13122">IF($B268="","",IF(DD268&gt;DE268,(DD268-DE268/2)*(rate_A*(DF$1/365)),0))</f>
        <v/>
      </c>
      <c r="DG268" s="3" t="str">
        <f t="shared" ca="1" si="12868"/>
        <v/>
      </c>
      <c r="DH268" s="3" t="str">
        <f t="shared" ref="DH268" ca="1" si="13123">IF($B268="","",CS268*(1+rate_A*DF$1/365))</f>
        <v/>
      </c>
      <c r="DI268" s="3" t="str">
        <f t="shared" ref="DI268" ca="1" si="13124">IF($B268="","",CT268*(1+rate_A*DF$1/365))</f>
        <v/>
      </c>
      <c r="DJ268" s="3" t="str">
        <f t="shared" ref="DJ268" ca="1" si="13125">IF($B268="","",CU268*(1+rate_joint*DF$1/365))</f>
        <v/>
      </c>
      <c r="DK268" s="5" t="str">
        <f t="shared" ca="1" si="12872"/>
        <v/>
      </c>
      <c r="DL268" s="5" t="str" cm="1">
        <f t="array" aca="1" ref="DL268" ca="1">IF(DK268="","",_xlfn.IFS(DK268&lt;='Hidden inputs'!$C$15,DK268*'Hidden inputs'!$D$15,DK268&lt;='Hidden inputs'!$C$16,'Hidden inputs'!$C$15*'Hidden inputs'!$D$15+(DK268-'Hidden inputs'!$B$16)*'Hidden inputs'!$D$16,DK268&lt;='Hidden inputs'!$C$17,'Hidden inputs'!$C$15*'Hidden inputs'!$D$15+('Hidden inputs'!$C$16-'Hidden inputs'!$B$16)*'Hidden inputs'!$D$16+(DK268-'Hidden inputs'!$B$17)*'Hidden inputs'!$D$17,DK268&gt;'Hidden inputs'!$B$18,'Hidden inputs'!$C$15*'Hidden inputs'!$D$15+('Hidden inputs'!$C$16-'Hidden inputs'!$B$16)*'Hidden inputs'!$D$16+('Hidden inputs'!$C$17-'Hidden inputs'!$B$17)*'Hidden inputs'!$D$17+(DK268-'Hidden inputs'!$B$18)*'Hidden inputs'!$D$18))</f>
        <v/>
      </c>
      <c r="DM268" s="10" t="str">
        <f t="shared" ca="1" si="12873"/>
        <v/>
      </c>
      <c r="DN268" s="5" t="str">
        <f t="shared" ca="1" si="12781"/>
        <v/>
      </c>
      <c r="DO268" s="5" t="str">
        <f t="shared" ca="1" si="12782"/>
        <v/>
      </c>
      <c r="DP268" s="5" t="str">
        <f ca="1">IF($B268="","",'Hidden inputs'!$D$11*DG268+'Hidden inputs'!$E$11*DH268)</f>
        <v/>
      </c>
      <c r="DQ268" s="11" t="str">
        <f t="shared" ca="1" si="12697"/>
        <v/>
      </c>
      <c r="DR268" s="9" t="str">
        <f t="shared" ca="1" si="12783"/>
        <v/>
      </c>
      <c r="DS268" s="3" t="str">
        <f t="shared" ca="1" si="12784"/>
        <v/>
      </c>
      <c r="DT268" s="5" t="str" cm="1">
        <f t="array" aca="1" ref="DT268" ca="1">IF($B268="","",IF(DS268=0,0,IF(DD_Payment="",0,IF(DS268&lt;_xlfn.IFS(DD_Frequency="Monthly",1,DD_Frequency="Quarterly",IF(MONTH(DS$2)=1,1,IF(MONTH(DS$2)=4,1,IF(MONTH(DS$2)=7,1,IF(MONTH(DS$2)=10,1,0)))),DD_Frequency="Annually",IF(MONTH(DS$2)=1,1,0))*DD_Payment,DS268,_xlfn.IFS(DD_Frequency="Monthly",1,DD_Frequency="Quarterly",IF(MONTH(DS$2)=1,1,IF(MONTH(DS$2)=4,1,IF(MONTH(DS$2)=7,1,IF(MONTH(DS$2)=10,1,0)))),DD_Frequency="Annually",IF(MONTH(DS$2)=1,1,0))*DD_Payment))))</f>
        <v/>
      </c>
      <c r="DU268" s="3" t="str">
        <f t="shared" ref="DU268" ca="1" si="13126">IF($B268="","",IF(DS268&gt;DT268,(DS268-DT268/2)*(rate_A*(DU$1/365)),0))</f>
        <v/>
      </c>
      <c r="DV268" s="3" t="str">
        <f t="shared" ca="1" si="12875"/>
        <v/>
      </c>
      <c r="DW268" s="3" t="str">
        <f t="shared" ref="DW268" ca="1" si="13127">IF($B268="","",DH268*(1+rate_A*DU$1/365))</f>
        <v/>
      </c>
      <c r="DX268" s="3" t="str">
        <f t="shared" ref="DX268" ca="1" si="13128">IF($B268="","",DI268*(1+rate_A*DU$1/365))</f>
        <v/>
      </c>
      <c r="DY268" s="3" t="str">
        <f t="shared" ref="DY268" ca="1" si="13129">IF($B268="","",DJ268*(1+rate_joint*DU$1/365))</f>
        <v/>
      </c>
      <c r="DZ268" s="5" t="str">
        <f t="shared" ca="1" si="12879"/>
        <v/>
      </c>
      <c r="EA268" s="5" t="str" cm="1">
        <f t="array" aca="1" ref="EA268" ca="1">IF(DZ268="","",_xlfn.IFS(DZ268&lt;='Hidden inputs'!$C$15,DZ268*'Hidden inputs'!$D$15,DZ268&lt;='Hidden inputs'!$C$16,'Hidden inputs'!$C$15*'Hidden inputs'!$D$15+(DZ268-'Hidden inputs'!$B$16)*'Hidden inputs'!$D$16,DZ268&lt;='Hidden inputs'!$C$17,'Hidden inputs'!$C$15*'Hidden inputs'!$D$15+('Hidden inputs'!$C$16-'Hidden inputs'!$B$16)*'Hidden inputs'!$D$16+(DZ268-'Hidden inputs'!$B$17)*'Hidden inputs'!$D$17,DZ268&gt;'Hidden inputs'!$B$18,'Hidden inputs'!$C$15*'Hidden inputs'!$D$15+('Hidden inputs'!$C$16-'Hidden inputs'!$B$16)*'Hidden inputs'!$D$16+('Hidden inputs'!$C$17-'Hidden inputs'!$B$17)*'Hidden inputs'!$D$17+(DZ268-'Hidden inputs'!$B$18)*'Hidden inputs'!$D$18))</f>
        <v/>
      </c>
      <c r="EB268" s="10" t="str">
        <f t="shared" ca="1" si="12880"/>
        <v/>
      </c>
      <c r="EC268" s="5" t="str">
        <f t="shared" ca="1" si="12789"/>
        <v/>
      </c>
      <c r="ED268" s="5" t="str">
        <f t="shared" ca="1" si="12790"/>
        <v/>
      </c>
      <c r="EE268" s="5" t="str">
        <f ca="1">IF($B268="","",'Hidden inputs'!$D$11*DV268+'Hidden inputs'!$E$11*DW268)</f>
        <v/>
      </c>
      <c r="EF268" s="11" t="str">
        <f t="shared" ca="1" si="12702"/>
        <v/>
      </c>
      <c r="EG268" s="9" t="str">
        <f t="shared" ca="1" si="12791"/>
        <v/>
      </c>
      <c r="EH268" s="3" t="str">
        <f t="shared" ca="1" si="12792"/>
        <v/>
      </c>
      <c r="EI268" s="5" t="str" cm="1">
        <f t="array" aca="1" ref="EI268" ca="1">IF($B268="","",IF(EH268=0,0,IF(DD_Payment="",0,IF(EH268&lt;_xlfn.IFS(DD_Frequency="Monthly",1,DD_Frequency="Quarterly",IF(MONTH(EH$2)=1,1,IF(MONTH(EH$2)=4,1,IF(MONTH(EH$2)=7,1,IF(MONTH(EH$2)=10,1,0)))),DD_Frequency="Annually",IF(MONTH(EH$2)=1,1,0))*DD_Payment,EH268,_xlfn.IFS(DD_Frequency="Monthly",1,DD_Frequency="Quarterly",IF(MONTH(EH$2)=1,1,IF(MONTH(EH$2)=4,1,IF(MONTH(EH$2)=7,1,IF(MONTH(EH$2)=10,1,0)))),DD_Frequency="Annually",IF(MONTH(EH$2)=1,1,0))*DD_Payment))))</f>
        <v/>
      </c>
      <c r="EJ268" s="3" t="str">
        <f t="shared" ref="EJ268" ca="1" si="13130">IF($B268="","",IF(EH268&gt;EI268,(EH268-EI268/2)*(rate_A*(EJ$1/365)),0))</f>
        <v/>
      </c>
      <c r="EK268" s="3" t="str">
        <f t="shared" ca="1" si="12882"/>
        <v/>
      </c>
      <c r="EL268" s="3" t="str">
        <f t="shared" ref="EL268" ca="1" si="13131">IF($B268="","",DW268*(1+rate_A*EJ$1/365))</f>
        <v/>
      </c>
      <c r="EM268" s="3" t="str">
        <f t="shared" ref="EM268" ca="1" si="13132">IF($B268="","",DX268*(1+rate_A*EJ$1/365))</f>
        <v/>
      </c>
      <c r="EN268" s="3" t="str">
        <f t="shared" ref="EN268" ca="1" si="13133">IF($B268="","",DY268*(1+rate_joint*EJ$1/365))</f>
        <v/>
      </c>
      <c r="EO268" s="5" t="str">
        <f t="shared" ca="1" si="12886"/>
        <v/>
      </c>
      <c r="EP268" s="5" t="str" cm="1">
        <f t="array" aca="1" ref="EP268" ca="1">IF(EO268="","",_xlfn.IFS(EO268&lt;='Hidden inputs'!$C$15,EO268*'Hidden inputs'!$D$15,EO268&lt;='Hidden inputs'!$C$16,'Hidden inputs'!$C$15*'Hidden inputs'!$D$15+(EO268-'Hidden inputs'!$B$16)*'Hidden inputs'!$D$16,EO268&lt;='Hidden inputs'!$C$17,'Hidden inputs'!$C$15*'Hidden inputs'!$D$15+('Hidden inputs'!$C$16-'Hidden inputs'!$B$16)*'Hidden inputs'!$D$16+(EO268-'Hidden inputs'!$B$17)*'Hidden inputs'!$D$17,EO268&gt;'Hidden inputs'!$B$18,'Hidden inputs'!$C$15*'Hidden inputs'!$D$15+('Hidden inputs'!$C$16-'Hidden inputs'!$B$16)*'Hidden inputs'!$D$16+('Hidden inputs'!$C$17-'Hidden inputs'!$B$17)*'Hidden inputs'!$D$17+(EO268-'Hidden inputs'!$B$18)*'Hidden inputs'!$D$18))</f>
        <v/>
      </c>
      <c r="EQ268" s="10" t="str">
        <f t="shared" ca="1" si="12887"/>
        <v/>
      </c>
      <c r="ER268" s="5" t="str">
        <f t="shared" ca="1" si="12797"/>
        <v/>
      </c>
      <c r="ES268" s="5" t="str">
        <f t="shared" ca="1" si="12798"/>
        <v/>
      </c>
      <c r="ET268" s="5" t="str">
        <f ca="1">IF($B268="","",'Hidden inputs'!$D$11*EK268+'Hidden inputs'!$E$11*EL268)</f>
        <v/>
      </c>
      <c r="EU268" s="11" t="str">
        <f t="shared" ca="1" si="12707"/>
        <v/>
      </c>
      <c r="EV268" s="9" t="str">
        <f t="shared" ca="1" si="12799"/>
        <v/>
      </c>
      <c r="EW268" s="3" t="str">
        <f t="shared" ca="1" si="12800"/>
        <v/>
      </c>
      <c r="EX268" s="5" t="str" cm="1">
        <f t="array" aca="1" ref="EX268" ca="1">IF($B268="","",IF(EW268=0,0,IF(DD_Payment="",0,IF(EW268&lt;_xlfn.IFS(DD_Frequency="Monthly",1,DD_Frequency="Quarterly",IF(MONTH(EW$2)=1,1,IF(MONTH(EW$2)=4,1,IF(MONTH(EW$2)=7,1,IF(MONTH(EW$2)=10,1,0)))),DD_Frequency="Annually",IF(MONTH(EW$2)=1,1,0))*DD_Payment,EW268,_xlfn.IFS(DD_Frequency="Monthly",1,DD_Frequency="Quarterly",IF(MONTH(EW$2)=1,1,IF(MONTH(EW$2)=4,1,IF(MONTH(EW$2)=7,1,IF(MONTH(EW$2)=10,1,0)))),DD_Frequency="Annually",IF(MONTH(EW$2)=1,1,0))*DD_Payment))))</f>
        <v/>
      </c>
      <c r="EY268" s="3" t="str">
        <f t="shared" ref="EY268" ca="1" si="13134">IF($B268="","",IF(EW268&gt;EX268,(EW268-EX268/2)*(rate_A*(EY$1/365)),0))</f>
        <v/>
      </c>
      <c r="EZ268" s="3" t="str">
        <f t="shared" ca="1" si="12889"/>
        <v/>
      </c>
      <c r="FA268" s="3" t="str">
        <f t="shared" ref="FA268" ca="1" si="13135">IF($B268="","",EL268*(1+rate_A*EY$1/365))</f>
        <v/>
      </c>
      <c r="FB268" s="3" t="str">
        <f t="shared" ref="FB268" ca="1" si="13136">IF($B268="","",EM268*(1+rate_A*EY$1/365))</f>
        <v/>
      </c>
      <c r="FC268" s="3" t="str">
        <f t="shared" ref="FC268" ca="1" si="13137">IF($B268="","",EN268*(1+rate_joint*EY$1/365))</f>
        <v/>
      </c>
      <c r="FD268" s="5" t="str">
        <f t="shared" ca="1" si="12893"/>
        <v/>
      </c>
      <c r="FE268" s="5" t="str" cm="1">
        <f t="array" aca="1" ref="FE268" ca="1">IF(FD268="","",_xlfn.IFS(FD268&lt;='Hidden inputs'!$C$15,FD268*'Hidden inputs'!$D$15,FD268&lt;='Hidden inputs'!$C$16,'Hidden inputs'!$C$15*'Hidden inputs'!$D$15+(FD268-'Hidden inputs'!$B$16)*'Hidden inputs'!$D$16,FD268&lt;='Hidden inputs'!$C$17,'Hidden inputs'!$C$15*'Hidden inputs'!$D$15+('Hidden inputs'!$C$16-'Hidden inputs'!$B$16)*'Hidden inputs'!$D$16+(FD268-'Hidden inputs'!$B$17)*'Hidden inputs'!$D$17,FD268&gt;'Hidden inputs'!$B$18,'Hidden inputs'!$C$15*'Hidden inputs'!$D$15+('Hidden inputs'!$C$16-'Hidden inputs'!$B$16)*'Hidden inputs'!$D$16+('Hidden inputs'!$C$17-'Hidden inputs'!$B$17)*'Hidden inputs'!$D$17+(FD268-'Hidden inputs'!$B$18)*'Hidden inputs'!$D$18))</f>
        <v/>
      </c>
      <c r="FF268" s="10" t="str">
        <f t="shared" ca="1" si="12894"/>
        <v/>
      </c>
      <c r="FG268" s="5" t="str">
        <f t="shared" ca="1" si="12805"/>
        <v/>
      </c>
      <c r="FH268" s="5" t="str">
        <f t="shared" ca="1" si="12806"/>
        <v/>
      </c>
      <c r="FI268" s="5" t="str">
        <f ca="1">IF($B268="","",'Hidden inputs'!$D$11*EZ268+'Hidden inputs'!$E$11*FA268)</f>
        <v/>
      </c>
      <c r="FJ268" s="11" t="str">
        <f t="shared" ca="1" si="12712"/>
        <v/>
      </c>
      <c r="FK268" s="9" t="str">
        <f t="shared" ca="1" si="12807"/>
        <v/>
      </c>
      <c r="FL268" s="3" t="str">
        <f t="shared" ca="1" si="12808"/>
        <v/>
      </c>
      <c r="FM268" s="5" t="str" cm="1">
        <f t="array" aca="1" ref="FM268" ca="1">IF($B268="","",IF(FL268=0,0,IF(DD_Payment="",0,IF(FL268&lt;_xlfn.IFS(DD_Frequency="Monthly",1,DD_Frequency="Quarterly",IF(MONTH(FL$2)=1,1,IF(MONTH(FL$2)=4,1,IF(MONTH(FL$2)=7,1,IF(MONTH(FL$2)=10,1,0)))),DD_Frequency="Annually",IF(MONTH(FL$2)=1,1,0))*DD_Payment,FL268,_xlfn.IFS(DD_Frequency="Monthly",1,DD_Frequency="Quarterly",IF(MONTH(FL$2)=1,1,IF(MONTH(FL$2)=4,1,IF(MONTH(FL$2)=7,1,IF(MONTH(FL$2)=10,1,0)))),DD_Frequency="Annually",IF(MONTH(FL$2)=1,1,0))*DD_Payment))))</f>
        <v/>
      </c>
      <c r="FN268" s="3" t="str">
        <f t="shared" ref="FN268" ca="1" si="13138">IF($B268="","",IF(FL268&gt;FM268,(FL268-FM268/2)*(rate_A*(FN$1/365)),0))</f>
        <v/>
      </c>
      <c r="FO268" s="3" t="str">
        <f t="shared" ca="1" si="12896"/>
        <v/>
      </c>
      <c r="FP268" s="3" t="str">
        <f t="shared" ref="FP268" ca="1" si="13139">IF($B268="","",FA268*(1+rate_A*FN$1/365))</f>
        <v/>
      </c>
      <c r="FQ268" s="3" t="str">
        <f t="shared" ref="FQ268" ca="1" si="13140">IF($B268="","",FB268*(1+rate_A*FN$1/365))</f>
        <v/>
      </c>
      <c r="FR268" s="3" t="str">
        <f t="shared" ref="FR268" ca="1" si="13141">IF($B268="","",FC268*(1+rate_joint*FN$1/365))</f>
        <v/>
      </c>
      <c r="FS268" s="5" t="str">
        <f t="shared" ca="1" si="12900"/>
        <v/>
      </c>
      <c r="FT268" s="5" t="str" cm="1">
        <f t="array" aca="1" ref="FT268" ca="1">IF(FS268="","",_xlfn.IFS(FS268&lt;='Hidden inputs'!$C$15,FS268*'Hidden inputs'!$D$15,FS268&lt;='Hidden inputs'!$C$16,'Hidden inputs'!$C$15*'Hidden inputs'!$D$15+(FS268-'Hidden inputs'!$B$16)*'Hidden inputs'!$D$16,FS268&lt;='Hidden inputs'!$C$17,'Hidden inputs'!$C$15*'Hidden inputs'!$D$15+('Hidden inputs'!$C$16-'Hidden inputs'!$B$16)*'Hidden inputs'!$D$16+(FS268-'Hidden inputs'!$B$17)*'Hidden inputs'!$D$17,FS268&gt;'Hidden inputs'!$B$18,'Hidden inputs'!$C$15*'Hidden inputs'!$D$15+('Hidden inputs'!$C$16-'Hidden inputs'!$B$16)*'Hidden inputs'!$D$16+('Hidden inputs'!$C$17-'Hidden inputs'!$B$17)*'Hidden inputs'!$D$17+(FS268-'Hidden inputs'!$B$18)*'Hidden inputs'!$D$18))</f>
        <v/>
      </c>
      <c r="FU268" s="10" t="str">
        <f t="shared" ca="1" si="12901"/>
        <v/>
      </c>
      <c r="FV268" s="5" t="str">
        <f t="shared" ca="1" si="12813"/>
        <v/>
      </c>
      <c r="FW268" s="5" t="str">
        <f t="shared" ca="1" si="12814"/>
        <v/>
      </c>
      <c r="FX268" s="5" t="str">
        <f ca="1">IF($B268="","",'Hidden inputs'!$D$11*FO268+'Hidden inputs'!$E$11*FP268)</f>
        <v/>
      </c>
      <c r="FY268" s="11" t="str">
        <f t="shared" ca="1" si="12717"/>
        <v/>
      </c>
      <c r="FZ268" s="9" t="str">
        <f t="shared" ca="1" si="12815"/>
        <v/>
      </c>
      <c r="GA268" s="5" t="str">
        <f t="shared" ca="1" si="12816"/>
        <v/>
      </c>
      <c r="GB268" s="5" t="str">
        <f t="shared" ca="1" si="12817"/>
        <v/>
      </c>
      <c r="GC268" s="5" t="str">
        <f t="shared" ca="1" si="12718"/>
        <v/>
      </c>
      <c r="GD268" s="5" t="str">
        <f t="shared" ca="1" si="12719"/>
        <v/>
      </c>
    </row>
    <row r="269" spans="1:186" x14ac:dyDescent="0.35">
      <c r="A269" s="2"/>
      <c r="B269" s="6" t="str">
        <f t="shared" ca="1" si="12720"/>
        <v/>
      </c>
      <c r="C269" s="5" t="str">
        <f t="shared" ca="1" si="12818"/>
        <v/>
      </c>
      <c r="D269" s="5" t="str" cm="1">
        <f t="array" aca="1" ref="D269" ca="1">IF($B269="","",IF(C269=0,0,IF(DD_Payment="",0,IF(C269&lt;_xlfn.IFS(DD_Frequency="Monthly",1,DD_Frequency="Quarterly",IF(MONTH(C$2)=1,1,IF(MONTH(C$2)=4,1,IF(MONTH(C$2)=7,1,IF(MONTH(C$2)=10,1,0)))),DD_Frequency="Annually",IF(MONTH(C$2)=1,1,0))*DD_Payment,C269,_xlfn.IFS(DD_Frequency="Monthly",1,DD_Frequency="Quarterly",IF(MONTH(C$2)=1,1,IF(MONTH(C$2)=4,1,IF(MONTH(C$2)=7,1,IF(MONTH(C$2)=10,1,0)))),DD_Frequency="Annually",IF(MONTH(C$2)=1,1,0))*DD_Payment))))</f>
        <v/>
      </c>
      <c r="E269" s="5" t="str">
        <f t="shared" ref="E269" ca="1" si="13142">IF(B269="","",IF(C269&gt;D269,(C269-D269/2)*(rate_A*(E$1/365)),0))</f>
        <v/>
      </c>
      <c r="F269" s="5" t="str">
        <f t="shared" ca="1" si="12722"/>
        <v/>
      </c>
      <c r="G269" s="5" t="str">
        <f t="shared" ref="G269" ca="1" si="13143">IF(B269="","",G268*(1+rate_A*E$1/365))</f>
        <v/>
      </c>
      <c r="H269" s="5" t="str">
        <f t="shared" ref="H269" ca="1" si="13144">IF(B269="","",H268*(1+rate_A*E$1/365))</f>
        <v/>
      </c>
      <c r="I269" s="5" t="str">
        <f t="shared" ref="I269" ca="1" si="13145">IF(B269="","",I268*(1+rate_joint*E$1/365))</f>
        <v/>
      </c>
      <c r="J269" s="5" t="str">
        <f t="shared" ca="1" si="12823"/>
        <v/>
      </c>
      <c r="K269" s="5" t="str" cm="1">
        <f t="array" aca="1" ref="K269" ca="1">IF(J269="","",_xlfn.IFS(J269&lt;='Hidden inputs'!$C$15,J269*'Hidden inputs'!$D$15,J269&lt;='Hidden inputs'!$C$16,'Hidden inputs'!$C$15*'Hidden inputs'!$D$15+(J269-'Hidden inputs'!$B$16)*'Hidden inputs'!$D$16,J269&lt;='Hidden inputs'!$C$17,'Hidden inputs'!$C$15*'Hidden inputs'!$D$15+('Hidden inputs'!$C$16-'Hidden inputs'!$B$16)*'Hidden inputs'!$D$16+(J269-'Hidden inputs'!$B$17)*'Hidden inputs'!$D$17,J269&gt;'Hidden inputs'!$B$18,'Hidden inputs'!$C$15*'Hidden inputs'!$D$15+('Hidden inputs'!$C$16-'Hidden inputs'!$B$16)*'Hidden inputs'!$D$16+('Hidden inputs'!$C$17-'Hidden inputs'!$B$17)*'Hidden inputs'!$D$17+(J269-'Hidden inputs'!$B$18)*'Hidden inputs'!$D$18))</f>
        <v/>
      </c>
      <c r="L269" s="11" t="str">
        <f t="shared" ca="1" si="12824"/>
        <v/>
      </c>
      <c r="M269" s="5" t="str">
        <f t="shared" ca="1" si="12726"/>
        <v/>
      </c>
      <c r="N269" s="5" t="str">
        <f t="shared" ca="1" si="12727"/>
        <v/>
      </c>
      <c r="O269" s="5" t="str">
        <f ca="1">IF(B269="","",'Hidden inputs'!$D$11*F269+'Hidden inputs'!$E$11*G269)</f>
        <v/>
      </c>
      <c r="P269" s="11" t="str">
        <f t="shared" ca="1" si="12661"/>
        <v/>
      </c>
      <c r="Q269" s="20" t="str">
        <f t="shared" ca="1" si="12662"/>
        <v/>
      </c>
      <c r="R269" s="3" t="str">
        <f t="shared" ca="1" si="12728"/>
        <v/>
      </c>
      <c r="S269" s="5" t="str" cm="1">
        <f t="array" aca="1" ref="S269" ca="1">IF($B269="","",IF(R269=0,0,IF(DD_Payment="",0,IF(R269&lt;_xlfn.IFS(DD_Frequency="Monthly",1,DD_Frequency="Quarterly",IF(MONTH(R$2)=1,1,IF(MONTH(R$2)=4,1,IF(MONTH(R$2)=7,1,IF(MONTH(R$2)=10,1,0)))),DD_Frequency="Annually",IF(MONTH(R$2)=1,1,0))*DD_Payment,R269,_xlfn.IFS(DD_Frequency="Monthly",1,DD_Frequency="Quarterly",IF(MONTH(R$2)=1,1,IF(MONTH(R$2)=4,1,IF(MONTH(R$2)=7,1,IF(MONTH(R$2)=10,1,0)))),DD_Frequency="Annually",IF(MONTH(R$2)=1,1,0))*DD_Payment))))</f>
        <v/>
      </c>
      <c r="T269" s="3" t="str">
        <f t="shared" ref="T269" ca="1" si="13146">IF(B269="","",IF(R269&gt;S269,(R269-S269/2)*(rate_A*((T$1+A269)/365)),0))</f>
        <v/>
      </c>
      <c r="U269" s="3" t="str">
        <f t="shared" ca="1" si="12730"/>
        <v/>
      </c>
      <c r="V269" s="3" t="str">
        <f t="shared" ref="V269" ca="1" si="13147">IF(B269="","",G269*(1+rate_A*(T$1+A269)/365))</f>
        <v/>
      </c>
      <c r="W269" s="3" t="str">
        <f t="shared" ref="W269" ca="1" si="13148">IF(B269="","",H269*(1+rate_A*(T$1+A269)/365))</f>
        <v/>
      </c>
      <c r="X269" s="3" t="str">
        <f t="shared" ref="X269" ca="1" si="13149">IF(B269="","",I269*(1+rate_joint*(T$1+A269)/365))</f>
        <v/>
      </c>
      <c r="Y269" s="5" t="str">
        <f t="shared" ca="1" si="12829"/>
        <v/>
      </c>
      <c r="Z269" s="5" t="str" cm="1">
        <f t="array" aca="1" ref="Z269" ca="1">IF(Y269="","",_xlfn.IFS(Y269&lt;='Hidden inputs'!$C$15,Y269*'Hidden inputs'!$D$15,Y269&lt;='Hidden inputs'!$C$16,'Hidden inputs'!$C$15*'Hidden inputs'!$D$15+(Y269-'Hidden inputs'!$B$16)*'Hidden inputs'!$D$16,Y269&lt;='Hidden inputs'!$C$17,'Hidden inputs'!$C$15*'Hidden inputs'!$D$15+('Hidden inputs'!$C$16-'Hidden inputs'!$B$16)*'Hidden inputs'!$D$16+(Y269-'Hidden inputs'!$B$17)*'Hidden inputs'!$D$17,Y269&gt;'Hidden inputs'!$B$18,'Hidden inputs'!$C$15*'Hidden inputs'!$D$15+('Hidden inputs'!$C$16-'Hidden inputs'!$B$16)*'Hidden inputs'!$D$16+('Hidden inputs'!$C$17-'Hidden inputs'!$B$17)*'Hidden inputs'!$D$17+(Y269-'Hidden inputs'!$B$18)*'Hidden inputs'!$D$18))</f>
        <v/>
      </c>
      <c r="AA269" s="10" t="str">
        <f t="shared" ca="1" si="12830"/>
        <v/>
      </c>
      <c r="AB269" s="5" t="str">
        <f t="shared" ca="1" si="12734"/>
        <v/>
      </c>
      <c r="AC269" s="5" t="str">
        <f t="shared" ca="1" si="12831"/>
        <v/>
      </c>
      <c r="AD269" s="5" t="str">
        <f ca="1">IF(B269="","",'Hidden inputs'!$D$11*U269+'Hidden inputs'!$E$11*V269)</f>
        <v/>
      </c>
      <c r="AE269" s="11" t="str">
        <f t="shared" ca="1" si="12667"/>
        <v/>
      </c>
      <c r="AF269" s="9" t="str">
        <f t="shared" ca="1" si="12735"/>
        <v/>
      </c>
      <c r="AG269" s="3" t="str">
        <f t="shared" ca="1" si="12736"/>
        <v/>
      </c>
      <c r="AH269" s="5" t="str" cm="1">
        <f t="array" aca="1" ref="AH269" ca="1">IF($B269="","",IF(AG269=0,0,IF(DD_Payment="",0,IF(AG269&lt;_xlfn.IFS(DD_Frequency="Monthly",1,DD_Frequency="Quarterly",IF(MONTH(AG$2)=1,1,IF(MONTH(AG$2)=4,1,IF(MONTH(AG$2)=7,1,IF(MONTH(AG$2)=10,1,0)))),DD_Frequency="Annually",IF(MONTH(AG$2)=1,1,0))*DD_Payment,AG269,_xlfn.IFS(DD_Frequency="Monthly",1,DD_Frequency="Quarterly",IF(MONTH(AG$2)=1,1,IF(MONTH(AG$2)=4,1,IF(MONTH(AG$2)=7,1,IF(MONTH(AG$2)=10,1,0)))),DD_Frequency="Annually",IF(MONTH(AG$2)=1,1,0))*DD_Payment))))</f>
        <v/>
      </c>
      <c r="AI269" s="3" t="str">
        <f t="shared" ref="AI269" ca="1" si="13150">IF($B269="","",IF(AG269&gt;AH269,(AG269-AH269/2)*(rate_A*(AI$1/365)),0))</f>
        <v/>
      </c>
      <c r="AJ269" s="3" t="str">
        <f t="shared" ca="1" si="12833"/>
        <v/>
      </c>
      <c r="AK269" s="3" t="str">
        <f t="shared" ref="AK269" ca="1" si="13151">IF($B269="","",V269*(1+rate_A*AI$1/365))</f>
        <v/>
      </c>
      <c r="AL269" s="3" t="str">
        <f t="shared" ref="AL269" ca="1" si="13152">IF($B269="","",W269*(1+rate_A*AI$1/365))</f>
        <v/>
      </c>
      <c r="AM269" s="3" t="str">
        <f t="shared" ref="AM269" ca="1" si="13153">IF($B269="","",X269*(1+rate_joint*AI$1/365))</f>
        <v/>
      </c>
      <c r="AN269" s="5" t="str">
        <f t="shared" ca="1" si="12837"/>
        <v/>
      </c>
      <c r="AO269" s="5" t="str" cm="1">
        <f t="array" aca="1" ref="AO269" ca="1">IF(AN269="","",_xlfn.IFS(AN269&lt;='Hidden inputs'!$C$15,AN269*'Hidden inputs'!$D$15,AN269&lt;='Hidden inputs'!$C$16,'Hidden inputs'!$C$15*'Hidden inputs'!$D$15+(AN269-'Hidden inputs'!$B$16)*'Hidden inputs'!$D$16,AN269&lt;='Hidden inputs'!$C$17,'Hidden inputs'!$C$15*'Hidden inputs'!$D$15+('Hidden inputs'!$C$16-'Hidden inputs'!$B$16)*'Hidden inputs'!$D$16+(AN269-'Hidden inputs'!$B$17)*'Hidden inputs'!$D$17,AN269&gt;'Hidden inputs'!$B$18,'Hidden inputs'!$C$15*'Hidden inputs'!$D$15+('Hidden inputs'!$C$16-'Hidden inputs'!$B$16)*'Hidden inputs'!$D$16+('Hidden inputs'!$C$17-'Hidden inputs'!$B$17)*'Hidden inputs'!$D$17+(AN269-'Hidden inputs'!$B$18)*'Hidden inputs'!$D$18))</f>
        <v/>
      </c>
      <c r="AP269" s="10" t="str">
        <f t="shared" ca="1" si="12838"/>
        <v/>
      </c>
      <c r="AQ269" s="5" t="str">
        <f t="shared" ca="1" si="12741"/>
        <v/>
      </c>
      <c r="AR269" s="5" t="str">
        <f t="shared" ca="1" si="12742"/>
        <v/>
      </c>
      <c r="AS269" s="5" t="str">
        <f ca="1">IF($B269="","",'Hidden inputs'!$D$11*AJ269+'Hidden inputs'!$E$11*AK269)</f>
        <v/>
      </c>
      <c r="AT269" s="11" t="str">
        <f t="shared" ca="1" si="12672"/>
        <v/>
      </c>
      <c r="AU269" s="9" t="str">
        <f t="shared" ca="1" si="12743"/>
        <v/>
      </c>
      <c r="AV269" s="3" t="str">
        <f t="shared" ca="1" si="12744"/>
        <v/>
      </c>
      <c r="AW269" s="5" t="str" cm="1">
        <f t="array" aca="1" ref="AW269" ca="1">IF($B269="","",IF(AV269=0,0,IF(DD_Payment="",0,IF(AV269&lt;_xlfn.IFS(DD_Frequency="Monthly",1,DD_Frequency="Quarterly",IF(MONTH(AV$2)=1,1,IF(MONTH(AV$2)=4,1,IF(MONTH(AV$2)=7,1,IF(MONTH(AV$2)=10,1,0)))),DD_Frequency="Annually",IF(MONTH(AV$2)=1,1,0))*DD_Payment,AV269,_xlfn.IFS(DD_Frequency="Monthly",1,DD_Frequency="Quarterly",IF(MONTH(AV$2)=1,1,IF(MONTH(AV$2)=4,1,IF(MONTH(AV$2)=7,1,IF(MONTH(AV$2)=10,1,0)))),DD_Frequency="Annually",IF(MONTH(AV$2)=1,1,0))*DD_Payment))))</f>
        <v/>
      </c>
      <c r="AX269" s="3" t="str">
        <f t="shared" ref="AX269" ca="1" si="13154">IF($B269="","",IF(AV269&gt;AW269,(AV269-AW269/2)*(rate_A*(AX$1/365)),0))</f>
        <v/>
      </c>
      <c r="AY269" s="3" t="str">
        <f t="shared" ca="1" si="12840"/>
        <v/>
      </c>
      <c r="AZ269" s="3" t="str">
        <f t="shared" ref="AZ269" ca="1" si="13155">IF($B269="","",AK269*(1+rate_A*AX$1/365))</f>
        <v/>
      </c>
      <c r="BA269" s="3" t="str">
        <f t="shared" ref="BA269" ca="1" si="13156">IF($B269="","",AL269*(1+rate_A*AX$1/365))</f>
        <v/>
      </c>
      <c r="BB269" s="3" t="str">
        <f t="shared" ref="BB269" ca="1" si="13157">IF($B269="","",AM269*(1+rate_joint*AX$1/365))</f>
        <v/>
      </c>
      <c r="BC269" s="5" t="str">
        <f t="shared" ca="1" si="12844"/>
        <v/>
      </c>
      <c r="BD269" s="5" t="str" cm="1">
        <f t="array" aca="1" ref="BD269" ca="1">IF(BC269="","",_xlfn.IFS(BC269&lt;='Hidden inputs'!$C$15,BC269*'Hidden inputs'!$D$15,BC269&lt;='Hidden inputs'!$C$16,'Hidden inputs'!$C$15*'Hidden inputs'!$D$15+(BC269-'Hidden inputs'!$B$16)*'Hidden inputs'!$D$16,BC269&lt;='Hidden inputs'!$C$17,'Hidden inputs'!$C$15*'Hidden inputs'!$D$15+('Hidden inputs'!$C$16-'Hidden inputs'!$B$16)*'Hidden inputs'!$D$16+(BC269-'Hidden inputs'!$B$17)*'Hidden inputs'!$D$17,BC269&gt;'Hidden inputs'!$B$18,'Hidden inputs'!$C$15*'Hidden inputs'!$D$15+('Hidden inputs'!$C$16-'Hidden inputs'!$B$16)*'Hidden inputs'!$D$16+('Hidden inputs'!$C$17-'Hidden inputs'!$B$17)*'Hidden inputs'!$D$17+(BC269-'Hidden inputs'!$B$18)*'Hidden inputs'!$D$18))</f>
        <v/>
      </c>
      <c r="BE269" s="10" t="str">
        <f t="shared" ca="1" si="12845"/>
        <v/>
      </c>
      <c r="BF269" s="5" t="str">
        <f t="shared" ca="1" si="12749"/>
        <v/>
      </c>
      <c r="BG269" s="5" t="str">
        <f t="shared" ca="1" si="12750"/>
        <v/>
      </c>
      <c r="BH269" s="5" t="str">
        <f ca="1">IF($B269="","",'Hidden inputs'!$D$11*AY269+'Hidden inputs'!$E$11*AZ269)</f>
        <v/>
      </c>
      <c r="BI269" s="11" t="str">
        <f t="shared" ca="1" si="12677"/>
        <v/>
      </c>
      <c r="BJ269" s="9" t="str">
        <f t="shared" ca="1" si="12751"/>
        <v/>
      </c>
      <c r="BK269" s="3" t="str">
        <f t="shared" ca="1" si="12752"/>
        <v/>
      </c>
      <c r="BL269" s="5" t="str" cm="1">
        <f t="array" aca="1" ref="BL269" ca="1">IF($B269="","",IF(BK269=0,0,IF(DD_Payment="",0,IF(BK269&lt;_xlfn.IFS(DD_Frequency="Monthly",1,DD_Frequency="Quarterly",IF(MONTH(BK$2)=1,1,IF(MONTH(BK$2)=4,1,IF(MONTH(BK$2)=7,1,IF(MONTH(BK$2)=10,1,0)))),DD_Frequency="Annually",IF(MONTH(BK$2)=1,1,0))*DD_Payment,BK269,_xlfn.IFS(DD_Frequency="Monthly",1,DD_Frequency="Quarterly",IF(MONTH(BK$2)=1,1,IF(MONTH(BK$2)=4,1,IF(MONTH(BK$2)=7,1,IF(MONTH(BK$2)=10,1,0)))),DD_Frequency="Annually",IF(MONTH(BK$2)=1,1,0))*DD_Payment))))</f>
        <v/>
      </c>
      <c r="BM269" s="3" t="str">
        <f t="shared" ref="BM269" ca="1" si="13158">IF($B269="","",IF(BK269&gt;BL269,(BK269-BL269/2)*(rate_A*(BM$1/365)),0))</f>
        <v/>
      </c>
      <c r="BN269" s="3" t="str">
        <f t="shared" ca="1" si="12847"/>
        <v/>
      </c>
      <c r="BO269" s="3" t="str">
        <f t="shared" ref="BO269" ca="1" si="13159">IF($B269="","",AZ269*(1+rate_A*BM$1/365))</f>
        <v/>
      </c>
      <c r="BP269" s="3" t="str">
        <f t="shared" ref="BP269" ca="1" si="13160">IF($B269="","",BA269*(1+rate_A*BM$1/365))</f>
        <v/>
      </c>
      <c r="BQ269" s="3" t="str">
        <f t="shared" ref="BQ269" ca="1" si="13161">IF($B269="","",BB269*(1+rate_joint*BM$1/365))</f>
        <v/>
      </c>
      <c r="BR269" s="5" t="str">
        <f t="shared" ca="1" si="12851"/>
        <v/>
      </c>
      <c r="BS269" s="5" t="str" cm="1">
        <f t="array" aca="1" ref="BS269" ca="1">IF(BR269="","",_xlfn.IFS(BR269&lt;='Hidden inputs'!$C$15,BR269*'Hidden inputs'!$D$15,BR269&lt;='Hidden inputs'!$C$16,'Hidden inputs'!$C$15*'Hidden inputs'!$D$15+(BR269-'Hidden inputs'!$B$16)*'Hidden inputs'!$D$16,BR269&lt;='Hidden inputs'!$C$17,'Hidden inputs'!$C$15*'Hidden inputs'!$D$15+('Hidden inputs'!$C$16-'Hidden inputs'!$B$16)*'Hidden inputs'!$D$16+(BR269-'Hidden inputs'!$B$17)*'Hidden inputs'!$D$17,BR269&gt;'Hidden inputs'!$B$18,'Hidden inputs'!$C$15*'Hidden inputs'!$D$15+('Hidden inputs'!$C$16-'Hidden inputs'!$B$16)*'Hidden inputs'!$D$16+('Hidden inputs'!$C$17-'Hidden inputs'!$B$17)*'Hidden inputs'!$D$17+(BR269-'Hidden inputs'!$B$18)*'Hidden inputs'!$D$18))</f>
        <v/>
      </c>
      <c r="BT269" s="10" t="str">
        <f t="shared" ca="1" si="12852"/>
        <v/>
      </c>
      <c r="BU269" s="5" t="str">
        <f t="shared" ca="1" si="12757"/>
        <v/>
      </c>
      <c r="BV269" s="5" t="str">
        <f t="shared" ca="1" si="12758"/>
        <v/>
      </c>
      <c r="BW269" s="5" t="str">
        <f ca="1">IF($B269="","",'Hidden inputs'!$D$11*BN269+'Hidden inputs'!$E$11*BO269)</f>
        <v/>
      </c>
      <c r="BX269" s="11" t="str">
        <f t="shared" ca="1" si="12682"/>
        <v/>
      </c>
      <c r="BY269" s="9" t="str">
        <f t="shared" ca="1" si="12759"/>
        <v/>
      </c>
      <c r="BZ269" s="3" t="str">
        <f t="shared" ca="1" si="12760"/>
        <v/>
      </c>
      <c r="CA269" s="5" t="str" cm="1">
        <f t="array" aca="1" ref="CA269" ca="1">IF($B269="","",IF(BZ269=0,0,IF(DD_Payment="",0,IF(BZ269&lt;_xlfn.IFS(DD_Frequency="Monthly",1,DD_Frequency="Quarterly",IF(MONTH(BZ$2)=1,1,IF(MONTH(BZ$2)=4,1,IF(MONTH(BZ$2)=7,1,IF(MONTH(BZ$2)=10,1,0)))),DD_Frequency="Annually",IF(MONTH(BZ$2)=1,1,0))*DD_Payment,BZ269,_xlfn.IFS(DD_Frequency="Monthly",1,DD_Frequency="Quarterly",IF(MONTH(BZ$2)=1,1,IF(MONTH(BZ$2)=4,1,IF(MONTH(BZ$2)=7,1,IF(MONTH(BZ$2)=10,1,0)))),DD_Frequency="Annually",IF(MONTH(BZ$2)=1,1,0))*DD_Payment))))</f>
        <v/>
      </c>
      <c r="CB269" s="3" t="str">
        <f t="shared" ref="CB269" ca="1" si="13162">IF($B269="","",IF(BZ269&gt;CA269,(BZ269-CA269/2)*(rate_A*(CB$1/365)),0))</f>
        <v/>
      </c>
      <c r="CC269" s="3" t="str">
        <f t="shared" ca="1" si="12854"/>
        <v/>
      </c>
      <c r="CD269" s="3" t="str">
        <f t="shared" ref="CD269" ca="1" si="13163">IF($B269="","",BO269*(1+rate_A*CB$1/365))</f>
        <v/>
      </c>
      <c r="CE269" s="3" t="str">
        <f t="shared" ref="CE269" ca="1" si="13164">IF($B269="","",BP269*(1+rate_A*CB$1/365))</f>
        <v/>
      </c>
      <c r="CF269" s="3" t="str">
        <f t="shared" ref="CF269" ca="1" si="13165">IF($B269="","",BQ269*(1+rate_joint*CB$1/365))</f>
        <v/>
      </c>
      <c r="CG269" s="5" t="str">
        <f t="shared" ca="1" si="12858"/>
        <v/>
      </c>
      <c r="CH269" s="5" t="str" cm="1">
        <f t="array" aca="1" ref="CH269" ca="1">IF(CG269="","",_xlfn.IFS(CG269&lt;='Hidden inputs'!$C$15,CG269*'Hidden inputs'!$D$15,CG269&lt;='Hidden inputs'!$C$16,'Hidden inputs'!$C$15*'Hidden inputs'!$D$15+(CG269-'Hidden inputs'!$B$16)*'Hidden inputs'!$D$16,CG269&lt;='Hidden inputs'!$C$17,'Hidden inputs'!$C$15*'Hidden inputs'!$D$15+('Hidden inputs'!$C$16-'Hidden inputs'!$B$16)*'Hidden inputs'!$D$16+(CG269-'Hidden inputs'!$B$17)*'Hidden inputs'!$D$17,CG269&gt;'Hidden inputs'!$B$18,'Hidden inputs'!$C$15*'Hidden inputs'!$D$15+('Hidden inputs'!$C$16-'Hidden inputs'!$B$16)*'Hidden inputs'!$D$16+('Hidden inputs'!$C$17-'Hidden inputs'!$B$17)*'Hidden inputs'!$D$17+(CG269-'Hidden inputs'!$B$18)*'Hidden inputs'!$D$18))</f>
        <v/>
      </c>
      <c r="CI269" s="10" t="str">
        <f t="shared" ca="1" si="12859"/>
        <v/>
      </c>
      <c r="CJ269" s="5" t="str">
        <f t="shared" ca="1" si="12765"/>
        <v/>
      </c>
      <c r="CK269" s="5" t="str">
        <f t="shared" ca="1" si="12766"/>
        <v/>
      </c>
      <c r="CL269" s="5" t="str">
        <f ca="1">IF($B269="","",'Hidden inputs'!$D$11*CC269+'Hidden inputs'!$E$11*CD269)</f>
        <v/>
      </c>
      <c r="CM269" s="11" t="str">
        <f t="shared" ca="1" si="12687"/>
        <v/>
      </c>
      <c r="CN269" s="9" t="str">
        <f t="shared" ca="1" si="12767"/>
        <v/>
      </c>
      <c r="CO269" s="3" t="str">
        <f t="shared" ca="1" si="12768"/>
        <v/>
      </c>
      <c r="CP269" s="5" t="str" cm="1">
        <f t="array" aca="1" ref="CP269" ca="1">IF($B269="","",IF(CO269=0,0,IF(DD_Payment="",0,IF(CO269&lt;_xlfn.IFS(DD_Frequency="Monthly",1,DD_Frequency="Quarterly",IF(MONTH(CO$2)=1,1,IF(MONTH(CO$2)=4,1,IF(MONTH(CO$2)=7,1,IF(MONTH(CO$2)=10,1,0)))),DD_Frequency="Annually",IF(MONTH(CO$2)=1,1,0))*DD_Payment,CO269,_xlfn.IFS(DD_Frequency="Monthly",1,DD_Frequency="Quarterly",IF(MONTH(CO$2)=1,1,IF(MONTH(CO$2)=4,1,IF(MONTH(CO$2)=7,1,IF(MONTH(CO$2)=10,1,0)))),DD_Frequency="Annually",IF(MONTH(CO$2)=1,1,0))*DD_Payment))))</f>
        <v/>
      </c>
      <c r="CQ269" s="3" t="str">
        <f t="shared" ref="CQ269" ca="1" si="13166">IF($B269="","",IF(CO269&gt;CP269,(CO269-CP269/2)*(rate_A*(CQ$1/365)),0))</f>
        <v/>
      </c>
      <c r="CR269" s="3" t="str">
        <f t="shared" ca="1" si="12861"/>
        <v/>
      </c>
      <c r="CS269" s="3" t="str">
        <f t="shared" ref="CS269" ca="1" si="13167">IF($B269="","",CD269*(1+rate_A*CQ$1/365))</f>
        <v/>
      </c>
      <c r="CT269" s="3" t="str">
        <f t="shared" ref="CT269" ca="1" si="13168">IF($B269="","",CE269*(1+rate_A*CQ$1/365))</f>
        <v/>
      </c>
      <c r="CU269" s="3" t="str">
        <f t="shared" ref="CU269" ca="1" si="13169">IF($B269="","",CF269*(1+rate_joint*CQ$1/365))</f>
        <v/>
      </c>
      <c r="CV269" s="5" t="str">
        <f t="shared" ca="1" si="12865"/>
        <v/>
      </c>
      <c r="CW269" s="5" t="str" cm="1">
        <f t="array" aca="1" ref="CW269" ca="1">IF(CV269="","",_xlfn.IFS(CV269&lt;='Hidden inputs'!$C$15,CV269*'Hidden inputs'!$D$15,CV269&lt;='Hidden inputs'!$C$16,'Hidden inputs'!$C$15*'Hidden inputs'!$D$15+(CV269-'Hidden inputs'!$B$16)*'Hidden inputs'!$D$16,CV269&lt;='Hidden inputs'!$C$17,'Hidden inputs'!$C$15*'Hidden inputs'!$D$15+('Hidden inputs'!$C$16-'Hidden inputs'!$B$16)*'Hidden inputs'!$D$16+(CV269-'Hidden inputs'!$B$17)*'Hidden inputs'!$D$17,CV269&gt;'Hidden inputs'!$B$18,'Hidden inputs'!$C$15*'Hidden inputs'!$D$15+('Hidden inputs'!$C$16-'Hidden inputs'!$B$16)*'Hidden inputs'!$D$16+('Hidden inputs'!$C$17-'Hidden inputs'!$B$17)*'Hidden inputs'!$D$17+(CV269-'Hidden inputs'!$B$18)*'Hidden inputs'!$D$18))</f>
        <v/>
      </c>
      <c r="CX269" s="10" t="str">
        <f t="shared" ca="1" si="12866"/>
        <v/>
      </c>
      <c r="CY269" s="5" t="str">
        <f t="shared" ca="1" si="12773"/>
        <v/>
      </c>
      <c r="CZ269" s="5" t="str">
        <f t="shared" ca="1" si="12774"/>
        <v/>
      </c>
      <c r="DA269" s="5" t="str">
        <f ca="1">IF($B269="","",'Hidden inputs'!$D$11*CR269+'Hidden inputs'!$E$11*CS269)</f>
        <v/>
      </c>
      <c r="DB269" s="11" t="str">
        <f t="shared" ca="1" si="12692"/>
        <v/>
      </c>
      <c r="DC269" s="9" t="str">
        <f t="shared" ca="1" si="12775"/>
        <v/>
      </c>
      <c r="DD269" s="3" t="str">
        <f t="shared" ca="1" si="12776"/>
        <v/>
      </c>
      <c r="DE269" s="5" t="str" cm="1">
        <f t="array" aca="1" ref="DE269" ca="1">IF($B269="","",IF(DD269=0,0,IF(DD_Payment="",0,IF(DD269&lt;_xlfn.IFS(DD_Frequency="Monthly",1,DD_Frequency="Quarterly",IF(MONTH(DD$2)=1,1,IF(MONTH(DD$2)=4,1,IF(MONTH(DD$2)=7,1,IF(MONTH(DD$2)=10,1,0)))),DD_Frequency="Annually",IF(MONTH(DD$2)=1,1,0))*DD_Payment,DD269,_xlfn.IFS(DD_Frequency="Monthly",1,DD_Frequency="Quarterly",IF(MONTH(DD$2)=1,1,IF(MONTH(DD$2)=4,1,IF(MONTH(DD$2)=7,1,IF(MONTH(DD$2)=10,1,0)))),DD_Frequency="Annually",IF(MONTH(DD$2)=1,1,0))*DD_Payment))))</f>
        <v/>
      </c>
      <c r="DF269" s="3" t="str">
        <f t="shared" ref="DF269" ca="1" si="13170">IF($B269="","",IF(DD269&gt;DE269,(DD269-DE269/2)*(rate_A*(DF$1/365)),0))</f>
        <v/>
      </c>
      <c r="DG269" s="3" t="str">
        <f t="shared" ca="1" si="12868"/>
        <v/>
      </c>
      <c r="DH269" s="3" t="str">
        <f t="shared" ref="DH269" ca="1" si="13171">IF($B269="","",CS269*(1+rate_A*DF$1/365))</f>
        <v/>
      </c>
      <c r="DI269" s="3" t="str">
        <f t="shared" ref="DI269" ca="1" si="13172">IF($B269="","",CT269*(1+rate_A*DF$1/365))</f>
        <v/>
      </c>
      <c r="DJ269" s="3" t="str">
        <f t="shared" ref="DJ269" ca="1" si="13173">IF($B269="","",CU269*(1+rate_joint*DF$1/365))</f>
        <v/>
      </c>
      <c r="DK269" s="5" t="str">
        <f t="shared" ca="1" si="12872"/>
        <v/>
      </c>
      <c r="DL269" s="5" t="str" cm="1">
        <f t="array" aca="1" ref="DL269" ca="1">IF(DK269="","",_xlfn.IFS(DK269&lt;='Hidden inputs'!$C$15,DK269*'Hidden inputs'!$D$15,DK269&lt;='Hidden inputs'!$C$16,'Hidden inputs'!$C$15*'Hidden inputs'!$D$15+(DK269-'Hidden inputs'!$B$16)*'Hidden inputs'!$D$16,DK269&lt;='Hidden inputs'!$C$17,'Hidden inputs'!$C$15*'Hidden inputs'!$D$15+('Hidden inputs'!$C$16-'Hidden inputs'!$B$16)*'Hidden inputs'!$D$16+(DK269-'Hidden inputs'!$B$17)*'Hidden inputs'!$D$17,DK269&gt;'Hidden inputs'!$B$18,'Hidden inputs'!$C$15*'Hidden inputs'!$D$15+('Hidden inputs'!$C$16-'Hidden inputs'!$B$16)*'Hidden inputs'!$D$16+('Hidden inputs'!$C$17-'Hidden inputs'!$B$17)*'Hidden inputs'!$D$17+(DK269-'Hidden inputs'!$B$18)*'Hidden inputs'!$D$18))</f>
        <v/>
      </c>
      <c r="DM269" s="10" t="str">
        <f t="shared" ca="1" si="12873"/>
        <v/>
      </c>
      <c r="DN269" s="5" t="str">
        <f t="shared" ca="1" si="12781"/>
        <v/>
      </c>
      <c r="DO269" s="5" t="str">
        <f t="shared" ca="1" si="12782"/>
        <v/>
      </c>
      <c r="DP269" s="5" t="str">
        <f ca="1">IF($B269="","",'Hidden inputs'!$D$11*DG269+'Hidden inputs'!$E$11*DH269)</f>
        <v/>
      </c>
      <c r="DQ269" s="11" t="str">
        <f t="shared" ca="1" si="12697"/>
        <v/>
      </c>
      <c r="DR269" s="9" t="str">
        <f t="shared" ca="1" si="12783"/>
        <v/>
      </c>
      <c r="DS269" s="3" t="str">
        <f t="shared" ca="1" si="12784"/>
        <v/>
      </c>
      <c r="DT269" s="5" t="str" cm="1">
        <f t="array" aca="1" ref="DT269" ca="1">IF($B269="","",IF(DS269=0,0,IF(DD_Payment="",0,IF(DS269&lt;_xlfn.IFS(DD_Frequency="Monthly",1,DD_Frequency="Quarterly",IF(MONTH(DS$2)=1,1,IF(MONTH(DS$2)=4,1,IF(MONTH(DS$2)=7,1,IF(MONTH(DS$2)=10,1,0)))),DD_Frequency="Annually",IF(MONTH(DS$2)=1,1,0))*DD_Payment,DS269,_xlfn.IFS(DD_Frequency="Monthly",1,DD_Frequency="Quarterly",IF(MONTH(DS$2)=1,1,IF(MONTH(DS$2)=4,1,IF(MONTH(DS$2)=7,1,IF(MONTH(DS$2)=10,1,0)))),DD_Frequency="Annually",IF(MONTH(DS$2)=1,1,0))*DD_Payment))))</f>
        <v/>
      </c>
      <c r="DU269" s="3" t="str">
        <f t="shared" ref="DU269" ca="1" si="13174">IF($B269="","",IF(DS269&gt;DT269,(DS269-DT269/2)*(rate_A*(DU$1/365)),0))</f>
        <v/>
      </c>
      <c r="DV269" s="3" t="str">
        <f t="shared" ca="1" si="12875"/>
        <v/>
      </c>
      <c r="DW269" s="3" t="str">
        <f t="shared" ref="DW269" ca="1" si="13175">IF($B269="","",DH269*(1+rate_A*DU$1/365))</f>
        <v/>
      </c>
      <c r="DX269" s="3" t="str">
        <f t="shared" ref="DX269" ca="1" si="13176">IF($B269="","",DI269*(1+rate_A*DU$1/365))</f>
        <v/>
      </c>
      <c r="DY269" s="3" t="str">
        <f t="shared" ref="DY269" ca="1" si="13177">IF($B269="","",DJ269*(1+rate_joint*DU$1/365))</f>
        <v/>
      </c>
      <c r="DZ269" s="5" t="str">
        <f t="shared" ca="1" si="12879"/>
        <v/>
      </c>
      <c r="EA269" s="5" t="str" cm="1">
        <f t="array" aca="1" ref="EA269" ca="1">IF(DZ269="","",_xlfn.IFS(DZ269&lt;='Hidden inputs'!$C$15,DZ269*'Hidden inputs'!$D$15,DZ269&lt;='Hidden inputs'!$C$16,'Hidden inputs'!$C$15*'Hidden inputs'!$D$15+(DZ269-'Hidden inputs'!$B$16)*'Hidden inputs'!$D$16,DZ269&lt;='Hidden inputs'!$C$17,'Hidden inputs'!$C$15*'Hidden inputs'!$D$15+('Hidden inputs'!$C$16-'Hidden inputs'!$B$16)*'Hidden inputs'!$D$16+(DZ269-'Hidden inputs'!$B$17)*'Hidden inputs'!$D$17,DZ269&gt;'Hidden inputs'!$B$18,'Hidden inputs'!$C$15*'Hidden inputs'!$D$15+('Hidden inputs'!$C$16-'Hidden inputs'!$B$16)*'Hidden inputs'!$D$16+('Hidden inputs'!$C$17-'Hidden inputs'!$B$17)*'Hidden inputs'!$D$17+(DZ269-'Hidden inputs'!$B$18)*'Hidden inputs'!$D$18))</f>
        <v/>
      </c>
      <c r="EB269" s="10" t="str">
        <f t="shared" ca="1" si="12880"/>
        <v/>
      </c>
      <c r="EC269" s="5" t="str">
        <f t="shared" ca="1" si="12789"/>
        <v/>
      </c>
      <c r="ED269" s="5" t="str">
        <f t="shared" ca="1" si="12790"/>
        <v/>
      </c>
      <c r="EE269" s="5" t="str">
        <f ca="1">IF($B269="","",'Hidden inputs'!$D$11*DV269+'Hidden inputs'!$E$11*DW269)</f>
        <v/>
      </c>
      <c r="EF269" s="11" t="str">
        <f t="shared" ca="1" si="12702"/>
        <v/>
      </c>
      <c r="EG269" s="9" t="str">
        <f t="shared" ca="1" si="12791"/>
        <v/>
      </c>
      <c r="EH269" s="3" t="str">
        <f t="shared" ca="1" si="12792"/>
        <v/>
      </c>
      <c r="EI269" s="5" t="str" cm="1">
        <f t="array" aca="1" ref="EI269" ca="1">IF($B269="","",IF(EH269=0,0,IF(DD_Payment="",0,IF(EH269&lt;_xlfn.IFS(DD_Frequency="Monthly",1,DD_Frequency="Quarterly",IF(MONTH(EH$2)=1,1,IF(MONTH(EH$2)=4,1,IF(MONTH(EH$2)=7,1,IF(MONTH(EH$2)=10,1,0)))),DD_Frequency="Annually",IF(MONTH(EH$2)=1,1,0))*DD_Payment,EH269,_xlfn.IFS(DD_Frequency="Monthly",1,DD_Frequency="Quarterly",IF(MONTH(EH$2)=1,1,IF(MONTH(EH$2)=4,1,IF(MONTH(EH$2)=7,1,IF(MONTH(EH$2)=10,1,0)))),DD_Frequency="Annually",IF(MONTH(EH$2)=1,1,0))*DD_Payment))))</f>
        <v/>
      </c>
      <c r="EJ269" s="3" t="str">
        <f t="shared" ref="EJ269" ca="1" si="13178">IF($B269="","",IF(EH269&gt;EI269,(EH269-EI269/2)*(rate_A*(EJ$1/365)),0))</f>
        <v/>
      </c>
      <c r="EK269" s="3" t="str">
        <f t="shared" ca="1" si="12882"/>
        <v/>
      </c>
      <c r="EL269" s="3" t="str">
        <f t="shared" ref="EL269" ca="1" si="13179">IF($B269="","",DW269*(1+rate_A*EJ$1/365))</f>
        <v/>
      </c>
      <c r="EM269" s="3" t="str">
        <f t="shared" ref="EM269" ca="1" si="13180">IF($B269="","",DX269*(1+rate_A*EJ$1/365))</f>
        <v/>
      </c>
      <c r="EN269" s="3" t="str">
        <f t="shared" ref="EN269" ca="1" si="13181">IF($B269="","",DY269*(1+rate_joint*EJ$1/365))</f>
        <v/>
      </c>
      <c r="EO269" s="5" t="str">
        <f t="shared" ca="1" si="12886"/>
        <v/>
      </c>
      <c r="EP269" s="5" t="str" cm="1">
        <f t="array" aca="1" ref="EP269" ca="1">IF(EO269="","",_xlfn.IFS(EO269&lt;='Hidden inputs'!$C$15,EO269*'Hidden inputs'!$D$15,EO269&lt;='Hidden inputs'!$C$16,'Hidden inputs'!$C$15*'Hidden inputs'!$D$15+(EO269-'Hidden inputs'!$B$16)*'Hidden inputs'!$D$16,EO269&lt;='Hidden inputs'!$C$17,'Hidden inputs'!$C$15*'Hidden inputs'!$D$15+('Hidden inputs'!$C$16-'Hidden inputs'!$B$16)*'Hidden inputs'!$D$16+(EO269-'Hidden inputs'!$B$17)*'Hidden inputs'!$D$17,EO269&gt;'Hidden inputs'!$B$18,'Hidden inputs'!$C$15*'Hidden inputs'!$D$15+('Hidden inputs'!$C$16-'Hidden inputs'!$B$16)*'Hidden inputs'!$D$16+('Hidden inputs'!$C$17-'Hidden inputs'!$B$17)*'Hidden inputs'!$D$17+(EO269-'Hidden inputs'!$B$18)*'Hidden inputs'!$D$18))</f>
        <v/>
      </c>
      <c r="EQ269" s="10" t="str">
        <f t="shared" ca="1" si="12887"/>
        <v/>
      </c>
      <c r="ER269" s="5" t="str">
        <f t="shared" ca="1" si="12797"/>
        <v/>
      </c>
      <c r="ES269" s="5" t="str">
        <f t="shared" ca="1" si="12798"/>
        <v/>
      </c>
      <c r="ET269" s="5" t="str">
        <f ca="1">IF($B269="","",'Hidden inputs'!$D$11*EK269+'Hidden inputs'!$E$11*EL269)</f>
        <v/>
      </c>
      <c r="EU269" s="11" t="str">
        <f t="shared" ca="1" si="12707"/>
        <v/>
      </c>
      <c r="EV269" s="9" t="str">
        <f t="shared" ca="1" si="12799"/>
        <v/>
      </c>
      <c r="EW269" s="3" t="str">
        <f t="shared" ca="1" si="12800"/>
        <v/>
      </c>
      <c r="EX269" s="5" t="str" cm="1">
        <f t="array" aca="1" ref="EX269" ca="1">IF($B269="","",IF(EW269=0,0,IF(DD_Payment="",0,IF(EW269&lt;_xlfn.IFS(DD_Frequency="Monthly",1,DD_Frequency="Quarterly",IF(MONTH(EW$2)=1,1,IF(MONTH(EW$2)=4,1,IF(MONTH(EW$2)=7,1,IF(MONTH(EW$2)=10,1,0)))),DD_Frequency="Annually",IF(MONTH(EW$2)=1,1,0))*DD_Payment,EW269,_xlfn.IFS(DD_Frequency="Monthly",1,DD_Frequency="Quarterly",IF(MONTH(EW$2)=1,1,IF(MONTH(EW$2)=4,1,IF(MONTH(EW$2)=7,1,IF(MONTH(EW$2)=10,1,0)))),DD_Frequency="Annually",IF(MONTH(EW$2)=1,1,0))*DD_Payment))))</f>
        <v/>
      </c>
      <c r="EY269" s="3" t="str">
        <f t="shared" ref="EY269" ca="1" si="13182">IF($B269="","",IF(EW269&gt;EX269,(EW269-EX269/2)*(rate_A*(EY$1/365)),0))</f>
        <v/>
      </c>
      <c r="EZ269" s="3" t="str">
        <f t="shared" ca="1" si="12889"/>
        <v/>
      </c>
      <c r="FA269" s="3" t="str">
        <f t="shared" ref="FA269" ca="1" si="13183">IF($B269="","",EL269*(1+rate_A*EY$1/365))</f>
        <v/>
      </c>
      <c r="FB269" s="3" t="str">
        <f t="shared" ref="FB269" ca="1" si="13184">IF($B269="","",EM269*(1+rate_A*EY$1/365))</f>
        <v/>
      </c>
      <c r="FC269" s="3" t="str">
        <f t="shared" ref="FC269" ca="1" si="13185">IF($B269="","",EN269*(1+rate_joint*EY$1/365))</f>
        <v/>
      </c>
      <c r="FD269" s="5" t="str">
        <f t="shared" ca="1" si="12893"/>
        <v/>
      </c>
      <c r="FE269" s="5" t="str" cm="1">
        <f t="array" aca="1" ref="FE269" ca="1">IF(FD269="","",_xlfn.IFS(FD269&lt;='Hidden inputs'!$C$15,FD269*'Hidden inputs'!$D$15,FD269&lt;='Hidden inputs'!$C$16,'Hidden inputs'!$C$15*'Hidden inputs'!$D$15+(FD269-'Hidden inputs'!$B$16)*'Hidden inputs'!$D$16,FD269&lt;='Hidden inputs'!$C$17,'Hidden inputs'!$C$15*'Hidden inputs'!$D$15+('Hidden inputs'!$C$16-'Hidden inputs'!$B$16)*'Hidden inputs'!$D$16+(FD269-'Hidden inputs'!$B$17)*'Hidden inputs'!$D$17,FD269&gt;'Hidden inputs'!$B$18,'Hidden inputs'!$C$15*'Hidden inputs'!$D$15+('Hidden inputs'!$C$16-'Hidden inputs'!$B$16)*'Hidden inputs'!$D$16+('Hidden inputs'!$C$17-'Hidden inputs'!$B$17)*'Hidden inputs'!$D$17+(FD269-'Hidden inputs'!$B$18)*'Hidden inputs'!$D$18))</f>
        <v/>
      </c>
      <c r="FF269" s="10" t="str">
        <f t="shared" ca="1" si="12894"/>
        <v/>
      </c>
      <c r="FG269" s="5" t="str">
        <f t="shared" ca="1" si="12805"/>
        <v/>
      </c>
      <c r="FH269" s="5" t="str">
        <f t="shared" ca="1" si="12806"/>
        <v/>
      </c>
      <c r="FI269" s="5" t="str">
        <f ca="1">IF($B269="","",'Hidden inputs'!$D$11*EZ269+'Hidden inputs'!$E$11*FA269)</f>
        <v/>
      </c>
      <c r="FJ269" s="11" t="str">
        <f t="shared" ca="1" si="12712"/>
        <v/>
      </c>
      <c r="FK269" s="9" t="str">
        <f t="shared" ca="1" si="12807"/>
        <v/>
      </c>
      <c r="FL269" s="3" t="str">
        <f t="shared" ca="1" si="12808"/>
        <v/>
      </c>
      <c r="FM269" s="5" t="str" cm="1">
        <f t="array" aca="1" ref="FM269" ca="1">IF($B269="","",IF(FL269=0,0,IF(DD_Payment="",0,IF(FL269&lt;_xlfn.IFS(DD_Frequency="Monthly",1,DD_Frequency="Quarterly",IF(MONTH(FL$2)=1,1,IF(MONTH(FL$2)=4,1,IF(MONTH(FL$2)=7,1,IF(MONTH(FL$2)=10,1,0)))),DD_Frequency="Annually",IF(MONTH(FL$2)=1,1,0))*DD_Payment,FL269,_xlfn.IFS(DD_Frequency="Monthly",1,DD_Frequency="Quarterly",IF(MONTH(FL$2)=1,1,IF(MONTH(FL$2)=4,1,IF(MONTH(FL$2)=7,1,IF(MONTH(FL$2)=10,1,0)))),DD_Frequency="Annually",IF(MONTH(FL$2)=1,1,0))*DD_Payment))))</f>
        <v/>
      </c>
      <c r="FN269" s="3" t="str">
        <f t="shared" ref="FN269" ca="1" si="13186">IF($B269="","",IF(FL269&gt;FM269,(FL269-FM269/2)*(rate_A*(FN$1/365)),0))</f>
        <v/>
      </c>
      <c r="FO269" s="3" t="str">
        <f t="shared" ca="1" si="12896"/>
        <v/>
      </c>
      <c r="FP269" s="3" t="str">
        <f t="shared" ref="FP269" ca="1" si="13187">IF($B269="","",FA269*(1+rate_A*FN$1/365))</f>
        <v/>
      </c>
      <c r="FQ269" s="3" t="str">
        <f t="shared" ref="FQ269" ca="1" si="13188">IF($B269="","",FB269*(1+rate_A*FN$1/365))</f>
        <v/>
      </c>
      <c r="FR269" s="3" t="str">
        <f t="shared" ref="FR269" ca="1" si="13189">IF($B269="","",FC269*(1+rate_joint*FN$1/365))</f>
        <v/>
      </c>
      <c r="FS269" s="5" t="str">
        <f t="shared" ca="1" si="12900"/>
        <v/>
      </c>
      <c r="FT269" s="5" t="str" cm="1">
        <f t="array" aca="1" ref="FT269" ca="1">IF(FS269="","",_xlfn.IFS(FS269&lt;='Hidden inputs'!$C$15,FS269*'Hidden inputs'!$D$15,FS269&lt;='Hidden inputs'!$C$16,'Hidden inputs'!$C$15*'Hidden inputs'!$D$15+(FS269-'Hidden inputs'!$B$16)*'Hidden inputs'!$D$16,FS269&lt;='Hidden inputs'!$C$17,'Hidden inputs'!$C$15*'Hidden inputs'!$D$15+('Hidden inputs'!$C$16-'Hidden inputs'!$B$16)*'Hidden inputs'!$D$16+(FS269-'Hidden inputs'!$B$17)*'Hidden inputs'!$D$17,FS269&gt;'Hidden inputs'!$B$18,'Hidden inputs'!$C$15*'Hidden inputs'!$D$15+('Hidden inputs'!$C$16-'Hidden inputs'!$B$16)*'Hidden inputs'!$D$16+('Hidden inputs'!$C$17-'Hidden inputs'!$B$17)*'Hidden inputs'!$D$17+(FS269-'Hidden inputs'!$B$18)*'Hidden inputs'!$D$18))</f>
        <v/>
      </c>
      <c r="FU269" s="10" t="str">
        <f t="shared" ca="1" si="12901"/>
        <v/>
      </c>
      <c r="FV269" s="5" t="str">
        <f t="shared" ca="1" si="12813"/>
        <v/>
      </c>
      <c r="FW269" s="5" t="str">
        <f t="shared" ca="1" si="12814"/>
        <v/>
      </c>
      <c r="FX269" s="5" t="str">
        <f ca="1">IF($B269="","",'Hidden inputs'!$D$11*FO269+'Hidden inputs'!$E$11*FP269)</f>
        <v/>
      </c>
      <c r="FY269" s="11" t="str">
        <f t="shared" ca="1" si="12717"/>
        <v/>
      </c>
      <c r="FZ269" s="9" t="str">
        <f t="shared" ca="1" si="12815"/>
        <v/>
      </c>
      <c r="GA269" s="5" t="str">
        <f t="shared" ca="1" si="12816"/>
        <v/>
      </c>
      <c r="GB269" s="5" t="str">
        <f t="shared" ca="1" si="12817"/>
        <v/>
      </c>
      <c r="GC269" s="5" t="str">
        <f t="shared" ca="1" si="12718"/>
        <v/>
      </c>
      <c r="GD269" s="5" t="str">
        <f t="shared" ca="1" si="12719"/>
        <v/>
      </c>
    </row>
    <row r="270" spans="1:186" x14ac:dyDescent="0.35">
      <c r="A270" s="2"/>
      <c r="B270" s="6" t="str">
        <f t="shared" ca="1" si="12720"/>
        <v/>
      </c>
      <c r="C270" s="5" t="str">
        <f t="shared" ca="1" si="12818"/>
        <v/>
      </c>
      <c r="D270" s="5" t="str" cm="1">
        <f t="array" aca="1" ref="D270" ca="1">IF($B270="","",IF(C270=0,0,IF(DD_Payment="",0,IF(C270&lt;_xlfn.IFS(DD_Frequency="Monthly",1,DD_Frequency="Quarterly",IF(MONTH(C$2)=1,1,IF(MONTH(C$2)=4,1,IF(MONTH(C$2)=7,1,IF(MONTH(C$2)=10,1,0)))),DD_Frequency="Annually",IF(MONTH(C$2)=1,1,0))*DD_Payment,C270,_xlfn.IFS(DD_Frequency="Monthly",1,DD_Frequency="Quarterly",IF(MONTH(C$2)=1,1,IF(MONTH(C$2)=4,1,IF(MONTH(C$2)=7,1,IF(MONTH(C$2)=10,1,0)))),DD_Frequency="Annually",IF(MONTH(C$2)=1,1,0))*DD_Payment))))</f>
        <v/>
      </c>
      <c r="E270" s="5" t="str">
        <f t="shared" ref="E270" ca="1" si="13190">IF(B270="","",IF(C270&gt;D270,(C270-D270/2)*(rate_A*(E$1/365)),0))</f>
        <v/>
      </c>
      <c r="F270" s="5" t="str">
        <f t="shared" ca="1" si="12722"/>
        <v/>
      </c>
      <c r="G270" s="5" t="str">
        <f t="shared" ref="G270" ca="1" si="13191">IF(B270="","",G269*(1+rate_A*E$1/365))</f>
        <v/>
      </c>
      <c r="H270" s="5" t="str">
        <f t="shared" ref="H270" ca="1" si="13192">IF(B270="","",H269*(1+rate_A*E$1/365))</f>
        <v/>
      </c>
      <c r="I270" s="5" t="str">
        <f t="shared" ref="I270" ca="1" si="13193">IF(B270="","",I269*(1+rate_joint*E$1/365))</f>
        <v/>
      </c>
      <c r="J270" s="5" t="str">
        <f t="shared" ca="1" si="12823"/>
        <v/>
      </c>
      <c r="K270" s="5" t="str" cm="1">
        <f t="array" aca="1" ref="K270" ca="1">IF(J270="","",_xlfn.IFS(J270&lt;='Hidden inputs'!$C$15,J270*'Hidden inputs'!$D$15,J270&lt;='Hidden inputs'!$C$16,'Hidden inputs'!$C$15*'Hidden inputs'!$D$15+(J270-'Hidden inputs'!$B$16)*'Hidden inputs'!$D$16,J270&lt;='Hidden inputs'!$C$17,'Hidden inputs'!$C$15*'Hidden inputs'!$D$15+('Hidden inputs'!$C$16-'Hidden inputs'!$B$16)*'Hidden inputs'!$D$16+(J270-'Hidden inputs'!$B$17)*'Hidden inputs'!$D$17,J270&gt;'Hidden inputs'!$B$18,'Hidden inputs'!$C$15*'Hidden inputs'!$D$15+('Hidden inputs'!$C$16-'Hidden inputs'!$B$16)*'Hidden inputs'!$D$16+('Hidden inputs'!$C$17-'Hidden inputs'!$B$17)*'Hidden inputs'!$D$17+(J270-'Hidden inputs'!$B$18)*'Hidden inputs'!$D$18))</f>
        <v/>
      </c>
      <c r="L270" s="11" t="str">
        <f t="shared" ca="1" si="12824"/>
        <v/>
      </c>
      <c r="M270" s="5" t="str">
        <f t="shared" ca="1" si="12726"/>
        <v/>
      </c>
      <c r="N270" s="5" t="str">
        <f t="shared" ca="1" si="12727"/>
        <v/>
      </c>
      <c r="O270" s="5" t="str">
        <f ca="1">IF(B270="","",'Hidden inputs'!$D$11*F270+'Hidden inputs'!$E$11*G270)</f>
        <v/>
      </c>
      <c r="P270" s="11" t="str">
        <f t="shared" ca="1" si="12661"/>
        <v/>
      </c>
      <c r="Q270" s="20" t="str">
        <f t="shared" ca="1" si="12662"/>
        <v/>
      </c>
      <c r="R270" s="3" t="str">
        <f t="shared" ca="1" si="12728"/>
        <v/>
      </c>
      <c r="S270" s="5" t="str" cm="1">
        <f t="array" aca="1" ref="S270" ca="1">IF($B270="","",IF(R270=0,0,IF(DD_Payment="",0,IF(R270&lt;_xlfn.IFS(DD_Frequency="Monthly",1,DD_Frequency="Quarterly",IF(MONTH(R$2)=1,1,IF(MONTH(R$2)=4,1,IF(MONTH(R$2)=7,1,IF(MONTH(R$2)=10,1,0)))),DD_Frequency="Annually",IF(MONTH(R$2)=1,1,0))*DD_Payment,R270,_xlfn.IFS(DD_Frequency="Monthly",1,DD_Frequency="Quarterly",IF(MONTH(R$2)=1,1,IF(MONTH(R$2)=4,1,IF(MONTH(R$2)=7,1,IF(MONTH(R$2)=10,1,0)))),DD_Frequency="Annually",IF(MONTH(R$2)=1,1,0))*DD_Payment))))</f>
        <v/>
      </c>
      <c r="T270" s="3" t="str">
        <f t="shared" ref="T270" ca="1" si="13194">IF(B270="","",IF(R270&gt;S270,(R270-S270/2)*(rate_A*((T$1+A270)/365)),0))</f>
        <v/>
      </c>
      <c r="U270" s="3" t="str">
        <f t="shared" ca="1" si="12730"/>
        <v/>
      </c>
      <c r="V270" s="3" t="str">
        <f t="shared" ref="V270" ca="1" si="13195">IF(B270="","",G270*(1+rate_A*(T$1+A270)/365))</f>
        <v/>
      </c>
      <c r="W270" s="3" t="str">
        <f t="shared" ref="W270" ca="1" si="13196">IF(B270="","",H270*(1+rate_A*(T$1+A270)/365))</f>
        <v/>
      </c>
      <c r="X270" s="3" t="str">
        <f t="shared" ref="X270" ca="1" si="13197">IF(B270="","",I270*(1+rate_joint*(T$1+A270)/365))</f>
        <v/>
      </c>
      <c r="Y270" s="5" t="str">
        <f t="shared" ca="1" si="12829"/>
        <v/>
      </c>
      <c r="Z270" s="5" t="str" cm="1">
        <f t="array" aca="1" ref="Z270" ca="1">IF(Y270="","",_xlfn.IFS(Y270&lt;='Hidden inputs'!$C$15,Y270*'Hidden inputs'!$D$15,Y270&lt;='Hidden inputs'!$C$16,'Hidden inputs'!$C$15*'Hidden inputs'!$D$15+(Y270-'Hidden inputs'!$B$16)*'Hidden inputs'!$D$16,Y270&lt;='Hidden inputs'!$C$17,'Hidden inputs'!$C$15*'Hidden inputs'!$D$15+('Hidden inputs'!$C$16-'Hidden inputs'!$B$16)*'Hidden inputs'!$D$16+(Y270-'Hidden inputs'!$B$17)*'Hidden inputs'!$D$17,Y270&gt;'Hidden inputs'!$B$18,'Hidden inputs'!$C$15*'Hidden inputs'!$D$15+('Hidden inputs'!$C$16-'Hidden inputs'!$B$16)*'Hidden inputs'!$D$16+('Hidden inputs'!$C$17-'Hidden inputs'!$B$17)*'Hidden inputs'!$D$17+(Y270-'Hidden inputs'!$B$18)*'Hidden inputs'!$D$18))</f>
        <v/>
      </c>
      <c r="AA270" s="10" t="str">
        <f t="shared" ca="1" si="12830"/>
        <v/>
      </c>
      <c r="AB270" s="5" t="str">
        <f t="shared" ca="1" si="12734"/>
        <v/>
      </c>
      <c r="AC270" s="5" t="str">
        <f t="shared" ca="1" si="12831"/>
        <v/>
      </c>
      <c r="AD270" s="5" t="str">
        <f ca="1">IF(B270="","",'Hidden inputs'!$D$11*U270+'Hidden inputs'!$E$11*V270)</f>
        <v/>
      </c>
      <c r="AE270" s="11" t="str">
        <f t="shared" ca="1" si="12667"/>
        <v/>
      </c>
      <c r="AF270" s="9" t="str">
        <f t="shared" ca="1" si="12735"/>
        <v/>
      </c>
      <c r="AG270" s="3" t="str">
        <f t="shared" ca="1" si="12736"/>
        <v/>
      </c>
      <c r="AH270" s="5" t="str" cm="1">
        <f t="array" aca="1" ref="AH270" ca="1">IF($B270="","",IF(AG270=0,0,IF(DD_Payment="",0,IF(AG270&lt;_xlfn.IFS(DD_Frequency="Monthly",1,DD_Frequency="Quarterly",IF(MONTH(AG$2)=1,1,IF(MONTH(AG$2)=4,1,IF(MONTH(AG$2)=7,1,IF(MONTH(AG$2)=10,1,0)))),DD_Frequency="Annually",IF(MONTH(AG$2)=1,1,0))*DD_Payment,AG270,_xlfn.IFS(DD_Frequency="Monthly",1,DD_Frequency="Quarterly",IF(MONTH(AG$2)=1,1,IF(MONTH(AG$2)=4,1,IF(MONTH(AG$2)=7,1,IF(MONTH(AG$2)=10,1,0)))),DD_Frequency="Annually",IF(MONTH(AG$2)=1,1,0))*DD_Payment))))</f>
        <v/>
      </c>
      <c r="AI270" s="3" t="str">
        <f t="shared" ref="AI270" ca="1" si="13198">IF($B270="","",IF(AG270&gt;AH270,(AG270-AH270/2)*(rate_A*(AI$1/365)),0))</f>
        <v/>
      </c>
      <c r="AJ270" s="3" t="str">
        <f t="shared" ca="1" si="12833"/>
        <v/>
      </c>
      <c r="AK270" s="3" t="str">
        <f t="shared" ref="AK270" ca="1" si="13199">IF($B270="","",V270*(1+rate_A*AI$1/365))</f>
        <v/>
      </c>
      <c r="AL270" s="3" t="str">
        <f t="shared" ref="AL270" ca="1" si="13200">IF($B270="","",W270*(1+rate_A*AI$1/365))</f>
        <v/>
      </c>
      <c r="AM270" s="3" t="str">
        <f t="shared" ref="AM270" ca="1" si="13201">IF($B270="","",X270*(1+rate_joint*AI$1/365))</f>
        <v/>
      </c>
      <c r="AN270" s="5" t="str">
        <f t="shared" ca="1" si="12837"/>
        <v/>
      </c>
      <c r="AO270" s="5" t="str" cm="1">
        <f t="array" aca="1" ref="AO270" ca="1">IF(AN270="","",_xlfn.IFS(AN270&lt;='Hidden inputs'!$C$15,AN270*'Hidden inputs'!$D$15,AN270&lt;='Hidden inputs'!$C$16,'Hidden inputs'!$C$15*'Hidden inputs'!$D$15+(AN270-'Hidden inputs'!$B$16)*'Hidden inputs'!$D$16,AN270&lt;='Hidden inputs'!$C$17,'Hidden inputs'!$C$15*'Hidden inputs'!$D$15+('Hidden inputs'!$C$16-'Hidden inputs'!$B$16)*'Hidden inputs'!$D$16+(AN270-'Hidden inputs'!$B$17)*'Hidden inputs'!$D$17,AN270&gt;'Hidden inputs'!$B$18,'Hidden inputs'!$C$15*'Hidden inputs'!$D$15+('Hidden inputs'!$C$16-'Hidden inputs'!$B$16)*'Hidden inputs'!$D$16+('Hidden inputs'!$C$17-'Hidden inputs'!$B$17)*'Hidden inputs'!$D$17+(AN270-'Hidden inputs'!$B$18)*'Hidden inputs'!$D$18))</f>
        <v/>
      </c>
      <c r="AP270" s="10" t="str">
        <f t="shared" ca="1" si="12838"/>
        <v/>
      </c>
      <c r="AQ270" s="5" t="str">
        <f t="shared" ca="1" si="12741"/>
        <v/>
      </c>
      <c r="AR270" s="5" t="str">
        <f t="shared" ca="1" si="12742"/>
        <v/>
      </c>
      <c r="AS270" s="5" t="str">
        <f ca="1">IF($B270="","",'Hidden inputs'!$D$11*AJ270+'Hidden inputs'!$E$11*AK270)</f>
        <v/>
      </c>
      <c r="AT270" s="11" t="str">
        <f t="shared" ca="1" si="12672"/>
        <v/>
      </c>
      <c r="AU270" s="9" t="str">
        <f t="shared" ca="1" si="12743"/>
        <v/>
      </c>
      <c r="AV270" s="3" t="str">
        <f t="shared" ca="1" si="12744"/>
        <v/>
      </c>
      <c r="AW270" s="5" t="str" cm="1">
        <f t="array" aca="1" ref="AW270" ca="1">IF($B270="","",IF(AV270=0,0,IF(DD_Payment="",0,IF(AV270&lt;_xlfn.IFS(DD_Frequency="Monthly",1,DD_Frequency="Quarterly",IF(MONTH(AV$2)=1,1,IF(MONTH(AV$2)=4,1,IF(MONTH(AV$2)=7,1,IF(MONTH(AV$2)=10,1,0)))),DD_Frequency="Annually",IF(MONTH(AV$2)=1,1,0))*DD_Payment,AV270,_xlfn.IFS(DD_Frequency="Monthly",1,DD_Frequency="Quarterly",IF(MONTH(AV$2)=1,1,IF(MONTH(AV$2)=4,1,IF(MONTH(AV$2)=7,1,IF(MONTH(AV$2)=10,1,0)))),DD_Frequency="Annually",IF(MONTH(AV$2)=1,1,0))*DD_Payment))))</f>
        <v/>
      </c>
      <c r="AX270" s="3" t="str">
        <f t="shared" ref="AX270" ca="1" si="13202">IF($B270="","",IF(AV270&gt;AW270,(AV270-AW270/2)*(rate_A*(AX$1/365)),0))</f>
        <v/>
      </c>
      <c r="AY270" s="3" t="str">
        <f t="shared" ca="1" si="12840"/>
        <v/>
      </c>
      <c r="AZ270" s="3" t="str">
        <f t="shared" ref="AZ270" ca="1" si="13203">IF($B270="","",AK270*(1+rate_A*AX$1/365))</f>
        <v/>
      </c>
      <c r="BA270" s="3" t="str">
        <f t="shared" ref="BA270" ca="1" si="13204">IF($B270="","",AL270*(1+rate_A*AX$1/365))</f>
        <v/>
      </c>
      <c r="BB270" s="3" t="str">
        <f t="shared" ref="BB270" ca="1" si="13205">IF($B270="","",AM270*(1+rate_joint*AX$1/365))</f>
        <v/>
      </c>
      <c r="BC270" s="5" t="str">
        <f t="shared" ca="1" si="12844"/>
        <v/>
      </c>
      <c r="BD270" s="5" t="str" cm="1">
        <f t="array" aca="1" ref="BD270" ca="1">IF(BC270="","",_xlfn.IFS(BC270&lt;='Hidden inputs'!$C$15,BC270*'Hidden inputs'!$D$15,BC270&lt;='Hidden inputs'!$C$16,'Hidden inputs'!$C$15*'Hidden inputs'!$D$15+(BC270-'Hidden inputs'!$B$16)*'Hidden inputs'!$D$16,BC270&lt;='Hidden inputs'!$C$17,'Hidden inputs'!$C$15*'Hidden inputs'!$D$15+('Hidden inputs'!$C$16-'Hidden inputs'!$B$16)*'Hidden inputs'!$D$16+(BC270-'Hidden inputs'!$B$17)*'Hidden inputs'!$D$17,BC270&gt;'Hidden inputs'!$B$18,'Hidden inputs'!$C$15*'Hidden inputs'!$D$15+('Hidden inputs'!$C$16-'Hidden inputs'!$B$16)*'Hidden inputs'!$D$16+('Hidden inputs'!$C$17-'Hidden inputs'!$B$17)*'Hidden inputs'!$D$17+(BC270-'Hidden inputs'!$B$18)*'Hidden inputs'!$D$18))</f>
        <v/>
      </c>
      <c r="BE270" s="10" t="str">
        <f t="shared" ca="1" si="12845"/>
        <v/>
      </c>
      <c r="BF270" s="5" t="str">
        <f t="shared" ca="1" si="12749"/>
        <v/>
      </c>
      <c r="BG270" s="5" t="str">
        <f t="shared" ca="1" si="12750"/>
        <v/>
      </c>
      <c r="BH270" s="5" t="str">
        <f ca="1">IF($B270="","",'Hidden inputs'!$D$11*AY270+'Hidden inputs'!$E$11*AZ270)</f>
        <v/>
      </c>
      <c r="BI270" s="11" t="str">
        <f t="shared" ca="1" si="12677"/>
        <v/>
      </c>
      <c r="BJ270" s="9" t="str">
        <f t="shared" ca="1" si="12751"/>
        <v/>
      </c>
      <c r="BK270" s="3" t="str">
        <f t="shared" ca="1" si="12752"/>
        <v/>
      </c>
      <c r="BL270" s="5" t="str" cm="1">
        <f t="array" aca="1" ref="BL270" ca="1">IF($B270="","",IF(BK270=0,0,IF(DD_Payment="",0,IF(BK270&lt;_xlfn.IFS(DD_Frequency="Monthly",1,DD_Frequency="Quarterly",IF(MONTH(BK$2)=1,1,IF(MONTH(BK$2)=4,1,IF(MONTH(BK$2)=7,1,IF(MONTH(BK$2)=10,1,0)))),DD_Frequency="Annually",IF(MONTH(BK$2)=1,1,0))*DD_Payment,BK270,_xlfn.IFS(DD_Frequency="Monthly",1,DD_Frequency="Quarterly",IF(MONTH(BK$2)=1,1,IF(MONTH(BK$2)=4,1,IF(MONTH(BK$2)=7,1,IF(MONTH(BK$2)=10,1,0)))),DD_Frequency="Annually",IF(MONTH(BK$2)=1,1,0))*DD_Payment))))</f>
        <v/>
      </c>
      <c r="BM270" s="3" t="str">
        <f t="shared" ref="BM270" ca="1" si="13206">IF($B270="","",IF(BK270&gt;BL270,(BK270-BL270/2)*(rate_A*(BM$1/365)),0))</f>
        <v/>
      </c>
      <c r="BN270" s="3" t="str">
        <f t="shared" ca="1" si="12847"/>
        <v/>
      </c>
      <c r="BO270" s="3" t="str">
        <f t="shared" ref="BO270" ca="1" si="13207">IF($B270="","",AZ270*(1+rate_A*BM$1/365))</f>
        <v/>
      </c>
      <c r="BP270" s="3" t="str">
        <f t="shared" ref="BP270" ca="1" si="13208">IF($B270="","",BA270*(1+rate_A*BM$1/365))</f>
        <v/>
      </c>
      <c r="BQ270" s="3" t="str">
        <f t="shared" ref="BQ270" ca="1" si="13209">IF($B270="","",BB270*(1+rate_joint*BM$1/365))</f>
        <v/>
      </c>
      <c r="BR270" s="5" t="str">
        <f t="shared" ca="1" si="12851"/>
        <v/>
      </c>
      <c r="BS270" s="5" t="str" cm="1">
        <f t="array" aca="1" ref="BS270" ca="1">IF(BR270="","",_xlfn.IFS(BR270&lt;='Hidden inputs'!$C$15,BR270*'Hidden inputs'!$D$15,BR270&lt;='Hidden inputs'!$C$16,'Hidden inputs'!$C$15*'Hidden inputs'!$D$15+(BR270-'Hidden inputs'!$B$16)*'Hidden inputs'!$D$16,BR270&lt;='Hidden inputs'!$C$17,'Hidden inputs'!$C$15*'Hidden inputs'!$D$15+('Hidden inputs'!$C$16-'Hidden inputs'!$B$16)*'Hidden inputs'!$D$16+(BR270-'Hidden inputs'!$B$17)*'Hidden inputs'!$D$17,BR270&gt;'Hidden inputs'!$B$18,'Hidden inputs'!$C$15*'Hidden inputs'!$D$15+('Hidden inputs'!$C$16-'Hidden inputs'!$B$16)*'Hidden inputs'!$D$16+('Hidden inputs'!$C$17-'Hidden inputs'!$B$17)*'Hidden inputs'!$D$17+(BR270-'Hidden inputs'!$B$18)*'Hidden inputs'!$D$18))</f>
        <v/>
      </c>
      <c r="BT270" s="10" t="str">
        <f t="shared" ca="1" si="12852"/>
        <v/>
      </c>
      <c r="BU270" s="5" t="str">
        <f t="shared" ca="1" si="12757"/>
        <v/>
      </c>
      <c r="BV270" s="5" t="str">
        <f t="shared" ca="1" si="12758"/>
        <v/>
      </c>
      <c r="BW270" s="5" t="str">
        <f ca="1">IF($B270="","",'Hidden inputs'!$D$11*BN270+'Hidden inputs'!$E$11*BO270)</f>
        <v/>
      </c>
      <c r="BX270" s="11" t="str">
        <f t="shared" ca="1" si="12682"/>
        <v/>
      </c>
      <c r="BY270" s="9" t="str">
        <f t="shared" ca="1" si="12759"/>
        <v/>
      </c>
      <c r="BZ270" s="3" t="str">
        <f t="shared" ca="1" si="12760"/>
        <v/>
      </c>
      <c r="CA270" s="5" t="str" cm="1">
        <f t="array" aca="1" ref="CA270" ca="1">IF($B270="","",IF(BZ270=0,0,IF(DD_Payment="",0,IF(BZ270&lt;_xlfn.IFS(DD_Frequency="Monthly",1,DD_Frequency="Quarterly",IF(MONTH(BZ$2)=1,1,IF(MONTH(BZ$2)=4,1,IF(MONTH(BZ$2)=7,1,IF(MONTH(BZ$2)=10,1,0)))),DD_Frequency="Annually",IF(MONTH(BZ$2)=1,1,0))*DD_Payment,BZ270,_xlfn.IFS(DD_Frequency="Monthly",1,DD_Frequency="Quarterly",IF(MONTH(BZ$2)=1,1,IF(MONTH(BZ$2)=4,1,IF(MONTH(BZ$2)=7,1,IF(MONTH(BZ$2)=10,1,0)))),DD_Frequency="Annually",IF(MONTH(BZ$2)=1,1,0))*DD_Payment))))</f>
        <v/>
      </c>
      <c r="CB270" s="3" t="str">
        <f t="shared" ref="CB270" ca="1" si="13210">IF($B270="","",IF(BZ270&gt;CA270,(BZ270-CA270/2)*(rate_A*(CB$1/365)),0))</f>
        <v/>
      </c>
      <c r="CC270" s="3" t="str">
        <f t="shared" ca="1" si="12854"/>
        <v/>
      </c>
      <c r="CD270" s="3" t="str">
        <f t="shared" ref="CD270" ca="1" si="13211">IF($B270="","",BO270*(1+rate_A*CB$1/365))</f>
        <v/>
      </c>
      <c r="CE270" s="3" t="str">
        <f t="shared" ref="CE270" ca="1" si="13212">IF($B270="","",BP270*(1+rate_A*CB$1/365))</f>
        <v/>
      </c>
      <c r="CF270" s="3" t="str">
        <f t="shared" ref="CF270" ca="1" si="13213">IF($B270="","",BQ270*(1+rate_joint*CB$1/365))</f>
        <v/>
      </c>
      <c r="CG270" s="5" t="str">
        <f t="shared" ca="1" si="12858"/>
        <v/>
      </c>
      <c r="CH270" s="5" t="str" cm="1">
        <f t="array" aca="1" ref="CH270" ca="1">IF(CG270="","",_xlfn.IFS(CG270&lt;='Hidden inputs'!$C$15,CG270*'Hidden inputs'!$D$15,CG270&lt;='Hidden inputs'!$C$16,'Hidden inputs'!$C$15*'Hidden inputs'!$D$15+(CG270-'Hidden inputs'!$B$16)*'Hidden inputs'!$D$16,CG270&lt;='Hidden inputs'!$C$17,'Hidden inputs'!$C$15*'Hidden inputs'!$D$15+('Hidden inputs'!$C$16-'Hidden inputs'!$B$16)*'Hidden inputs'!$D$16+(CG270-'Hidden inputs'!$B$17)*'Hidden inputs'!$D$17,CG270&gt;'Hidden inputs'!$B$18,'Hidden inputs'!$C$15*'Hidden inputs'!$D$15+('Hidden inputs'!$C$16-'Hidden inputs'!$B$16)*'Hidden inputs'!$D$16+('Hidden inputs'!$C$17-'Hidden inputs'!$B$17)*'Hidden inputs'!$D$17+(CG270-'Hidden inputs'!$B$18)*'Hidden inputs'!$D$18))</f>
        <v/>
      </c>
      <c r="CI270" s="10" t="str">
        <f t="shared" ca="1" si="12859"/>
        <v/>
      </c>
      <c r="CJ270" s="5" t="str">
        <f t="shared" ca="1" si="12765"/>
        <v/>
      </c>
      <c r="CK270" s="5" t="str">
        <f t="shared" ca="1" si="12766"/>
        <v/>
      </c>
      <c r="CL270" s="5" t="str">
        <f ca="1">IF($B270="","",'Hidden inputs'!$D$11*CC270+'Hidden inputs'!$E$11*CD270)</f>
        <v/>
      </c>
      <c r="CM270" s="11" t="str">
        <f t="shared" ca="1" si="12687"/>
        <v/>
      </c>
      <c r="CN270" s="9" t="str">
        <f t="shared" ca="1" si="12767"/>
        <v/>
      </c>
      <c r="CO270" s="3" t="str">
        <f t="shared" ca="1" si="12768"/>
        <v/>
      </c>
      <c r="CP270" s="5" t="str" cm="1">
        <f t="array" aca="1" ref="CP270" ca="1">IF($B270="","",IF(CO270=0,0,IF(DD_Payment="",0,IF(CO270&lt;_xlfn.IFS(DD_Frequency="Monthly",1,DD_Frequency="Quarterly",IF(MONTH(CO$2)=1,1,IF(MONTH(CO$2)=4,1,IF(MONTH(CO$2)=7,1,IF(MONTH(CO$2)=10,1,0)))),DD_Frequency="Annually",IF(MONTH(CO$2)=1,1,0))*DD_Payment,CO270,_xlfn.IFS(DD_Frequency="Monthly",1,DD_Frequency="Quarterly",IF(MONTH(CO$2)=1,1,IF(MONTH(CO$2)=4,1,IF(MONTH(CO$2)=7,1,IF(MONTH(CO$2)=10,1,0)))),DD_Frequency="Annually",IF(MONTH(CO$2)=1,1,0))*DD_Payment))))</f>
        <v/>
      </c>
      <c r="CQ270" s="3" t="str">
        <f t="shared" ref="CQ270" ca="1" si="13214">IF($B270="","",IF(CO270&gt;CP270,(CO270-CP270/2)*(rate_A*(CQ$1/365)),0))</f>
        <v/>
      </c>
      <c r="CR270" s="3" t="str">
        <f t="shared" ca="1" si="12861"/>
        <v/>
      </c>
      <c r="CS270" s="3" t="str">
        <f t="shared" ref="CS270" ca="1" si="13215">IF($B270="","",CD270*(1+rate_A*CQ$1/365))</f>
        <v/>
      </c>
      <c r="CT270" s="3" t="str">
        <f t="shared" ref="CT270" ca="1" si="13216">IF($B270="","",CE270*(1+rate_A*CQ$1/365))</f>
        <v/>
      </c>
      <c r="CU270" s="3" t="str">
        <f t="shared" ref="CU270" ca="1" si="13217">IF($B270="","",CF270*(1+rate_joint*CQ$1/365))</f>
        <v/>
      </c>
      <c r="CV270" s="5" t="str">
        <f t="shared" ca="1" si="12865"/>
        <v/>
      </c>
      <c r="CW270" s="5" t="str" cm="1">
        <f t="array" aca="1" ref="CW270" ca="1">IF(CV270="","",_xlfn.IFS(CV270&lt;='Hidden inputs'!$C$15,CV270*'Hidden inputs'!$D$15,CV270&lt;='Hidden inputs'!$C$16,'Hidden inputs'!$C$15*'Hidden inputs'!$D$15+(CV270-'Hidden inputs'!$B$16)*'Hidden inputs'!$D$16,CV270&lt;='Hidden inputs'!$C$17,'Hidden inputs'!$C$15*'Hidden inputs'!$D$15+('Hidden inputs'!$C$16-'Hidden inputs'!$B$16)*'Hidden inputs'!$D$16+(CV270-'Hidden inputs'!$B$17)*'Hidden inputs'!$D$17,CV270&gt;'Hidden inputs'!$B$18,'Hidden inputs'!$C$15*'Hidden inputs'!$D$15+('Hidden inputs'!$C$16-'Hidden inputs'!$B$16)*'Hidden inputs'!$D$16+('Hidden inputs'!$C$17-'Hidden inputs'!$B$17)*'Hidden inputs'!$D$17+(CV270-'Hidden inputs'!$B$18)*'Hidden inputs'!$D$18))</f>
        <v/>
      </c>
      <c r="CX270" s="10" t="str">
        <f t="shared" ca="1" si="12866"/>
        <v/>
      </c>
      <c r="CY270" s="5" t="str">
        <f t="shared" ca="1" si="12773"/>
        <v/>
      </c>
      <c r="CZ270" s="5" t="str">
        <f t="shared" ca="1" si="12774"/>
        <v/>
      </c>
      <c r="DA270" s="5" t="str">
        <f ca="1">IF($B270="","",'Hidden inputs'!$D$11*CR270+'Hidden inputs'!$E$11*CS270)</f>
        <v/>
      </c>
      <c r="DB270" s="11" t="str">
        <f t="shared" ca="1" si="12692"/>
        <v/>
      </c>
      <c r="DC270" s="9" t="str">
        <f t="shared" ca="1" si="12775"/>
        <v/>
      </c>
      <c r="DD270" s="3" t="str">
        <f t="shared" ca="1" si="12776"/>
        <v/>
      </c>
      <c r="DE270" s="5" t="str" cm="1">
        <f t="array" aca="1" ref="DE270" ca="1">IF($B270="","",IF(DD270=0,0,IF(DD_Payment="",0,IF(DD270&lt;_xlfn.IFS(DD_Frequency="Monthly",1,DD_Frequency="Quarterly",IF(MONTH(DD$2)=1,1,IF(MONTH(DD$2)=4,1,IF(MONTH(DD$2)=7,1,IF(MONTH(DD$2)=10,1,0)))),DD_Frequency="Annually",IF(MONTH(DD$2)=1,1,0))*DD_Payment,DD270,_xlfn.IFS(DD_Frequency="Monthly",1,DD_Frequency="Quarterly",IF(MONTH(DD$2)=1,1,IF(MONTH(DD$2)=4,1,IF(MONTH(DD$2)=7,1,IF(MONTH(DD$2)=10,1,0)))),DD_Frequency="Annually",IF(MONTH(DD$2)=1,1,0))*DD_Payment))))</f>
        <v/>
      </c>
      <c r="DF270" s="3" t="str">
        <f t="shared" ref="DF270" ca="1" si="13218">IF($B270="","",IF(DD270&gt;DE270,(DD270-DE270/2)*(rate_A*(DF$1/365)),0))</f>
        <v/>
      </c>
      <c r="DG270" s="3" t="str">
        <f t="shared" ca="1" si="12868"/>
        <v/>
      </c>
      <c r="DH270" s="3" t="str">
        <f t="shared" ref="DH270" ca="1" si="13219">IF($B270="","",CS270*(1+rate_A*DF$1/365))</f>
        <v/>
      </c>
      <c r="DI270" s="3" t="str">
        <f t="shared" ref="DI270" ca="1" si="13220">IF($B270="","",CT270*(1+rate_A*DF$1/365))</f>
        <v/>
      </c>
      <c r="DJ270" s="3" t="str">
        <f t="shared" ref="DJ270" ca="1" si="13221">IF($B270="","",CU270*(1+rate_joint*DF$1/365))</f>
        <v/>
      </c>
      <c r="DK270" s="5" t="str">
        <f t="shared" ca="1" si="12872"/>
        <v/>
      </c>
      <c r="DL270" s="5" t="str" cm="1">
        <f t="array" aca="1" ref="DL270" ca="1">IF(DK270="","",_xlfn.IFS(DK270&lt;='Hidden inputs'!$C$15,DK270*'Hidden inputs'!$D$15,DK270&lt;='Hidden inputs'!$C$16,'Hidden inputs'!$C$15*'Hidden inputs'!$D$15+(DK270-'Hidden inputs'!$B$16)*'Hidden inputs'!$D$16,DK270&lt;='Hidden inputs'!$C$17,'Hidden inputs'!$C$15*'Hidden inputs'!$D$15+('Hidden inputs'!$C$16-'Hidden inputs'!$B$16)*'Hidden inputs'!$D$16+(DK270-'Hidden inputs'!$B$17)*'Hidden inputs'!$D$17,DK270&gt;'Hidden inputs'!$B$18,'Hidden inputs'!$C$15*'Hidden inputs'!$D$15+('Hidden inputs'!$C$16-'Hidden inputs'!$B$16)*'Hidden inputs'!$D$16+('Hidden inputs'!$C$17-'Hidden inputs'!$B$17)*'Hidden inputs'!$D$17+(DK270-'Hidden inputs'!$B$18)*'Hidden inputs'!$D$18))</f>
        <v/>
      </c>
      <c r="DM270" s="10" t="str">
        <f t="shared" ca="1" si="12873"/>
        <v/>
      </c>
      <c r="DN270" s="5" t="str">
        <f t="shared" ca="1" si="12781"/>
        <v/>
      </c>
      <c r="DO270" s="5" t="str">
        <f t="shared" ca="1" si="12782"/>
        <v/>
      </c>
      <c r="DP270" s="5" t="str">
        <f ca="1">IF($B270="","",'Hidden inputs'!$D$11*DG270+'Hidden inputs'!$E$11*DH270)</f>
        <v/>
      </c>
      <c r="DQ270" s="11" t="str">
        <f t="shared" ca="1" si="12697"/>
        <v/>
      </c>
      <c r="DR270" s="9" t="str">
        <f t="shared" ca="1" si="12783"/>
        <v/>
      </c>
      <c r="DS270" s="3" t="str">
        <f t="shared" ca="1" si="12784"/>
        <v/>
      </c>
      <c r="DT270" s="5" t="str" cm="1">
        <f t="array" aca="1" ref="DT270" ca="1">IF($B270="","",IF(DS270=0,0,IF(DD_Payment="",0,IF(DS270&lt;_xlfn.IFS(DD_Frequency="Monthly",1,DD_Frequency="Quarterly",IF(MONTH(DS$2)=1,1,IF(MONTH(DS$2)=4,1,IF(MONTH(DS$2)=7,1,IF(MONTH(DS$2)=10,1,0)))),DD_Frequency="Annually",IF(MONTH(DS$2)=1,1,0))*DD_Payment,DS270,_xlfn.IFS(DD_Frequency="Monthly",1,DD_Frequency="Quarterly",IF(MONTH(DS$2)=1,1,IF(MONTH(DS$2)=4,1,IF(MONTH(DS$2)=7,1,IF(MONTH(DS$2)=10,1,0)))),DD_Frequency="Annually",IF(MONTH(DS$2)=1,1,0))*DD_Payment))))</f>
        <v/>
      </c>
      <c r="DU270" s="3" t="str">
        <f t="shared" ref="DU270" ca="1" si="13222">IF($B270="","",IF(DS270&gt;DT270,(DS270-DT270/2)*(rate_A*(DU$1/365)),0))</f>
        <v/>
      </c>
      <c r="DV270" s="3" t="str">
        <f t="shared" ca="1" si="12875"/>
        <v/>
      </c>
      <c r="DW270" s="3" t="str">
        <f t="shared" ref="DW270" ca="1" si="13223">IF($B270="","",DH270*(1+rate_A*DU$1/365))</f>
        <v/>
      </c>
      <c r="DX270" s="3" t="str">
        <f t="shared" ref="DX270" ca="1" si="13224">IF($B270="","",DI270*(1+rate_A*DU$1/365))</f>
        <v/>
      </c>
      <c r="DY270" s="3" t="str">
        <f t="shared" ref="DY270" ca="1" si="13225">IF($B270="","",DJ270*(1+rate_joint*DU$1/365))</f>
        <v/>
      </c>
      <c r="DZ270" s="5" t="str">
        <f t="shared" ca="1" si="12879"/>
        <v/>
      </c>
      <c r="EA270" s="5" t="str" cm="1">
        <f t="array" aca="1" ref="EA270" ca="1">IF(DZ270="","",_xlfn.IFS(DZ270&lt;='Hidden inputs'!$C$15,DZ270*'Hidden inputs'!$D$15,DZ270&lt;='Hidden inputs'!$C$16,'Hidden inputs'!$C$15*'Hidden inputs'!$D$15+(DZ270-'Hidden inputs'!$B$16)*'Hidden inputs'!$D$16,DZ270&lt;='Hidden inputs'!$C$17,'Hidden inputs'!$C$15*'Hidden inputs'!$D$15+('Hidden inputs'!$C$16-'Hidden inputs'!$B$16)*'Hidden inputs'!$D$16+(DZ270-'Hidden inputs'!$B$17)*'Hidden inputs'!$D$17,DZ270&gt;'Hidden inputs'!$B$18,'Hidden inputs'!$C$15*'Hidden inputs'!$D$15+('Hidden inputs'!$C$16-'Hidden inputs'!$B$16)*'Hidden inputs'!$D$16+('Hidden inputs'!$C$17-'Hidden inputs'!$B$17)*'Hidden inputs'!$D$17+(DZ270-'Hidden inputs'!$B$18)*'Hidden inputs'!$D$18))</f>
        <v/>
      </c>
      <c r="EB270" s="10" t="str">
        <f t="shared" ca="1" si="12880"/>
        <v/>
      </c>
      <c r="EC270" s="5" t="str">
        <f t="shared" ca="1" si="12789"/>
        <v/>
      </c>
      <c r="ED270" s="5" t="str">
        <f t="shared" ca="1" si="12790"/>
        <v/>
      </c>
      <c r="EE270" s="5" t="str">
        <f ca="1">IF($B270="","",'Hidden inputs'!$D$11*DV270+'Hidden inputs'!$E$11*DW270)</f>
        <v/>
      </c>
      <c r="EF270" s="11" t="str">
        <f t="shared" ca="1" si="12702"/>
        <v/>
      </c>
      <c r="EG270" s="9" t="str">
        <f t="shared" ca="1" si="12791"/>
        <v/>
      </c>
      <c r="EH270" s="3" t="str">
        <f t="shared" ca="1" si="12792"/>
        <v/>
      </c>
      <c r="EI270" s="5" t="str" cm="1">
        <f t="array" aca="1" ref="EI270" ca="1">IF($B270="","",IF(EH270=0,0,IF(DD_Payment="",0,IF(EH270&lt;_xlfn.IFS(DD_Frequency="Monthly",1,DD_Frequency="Quarterly",IF(MONTH(EH$2)=1,1,IF(MONTH(EH$2)=4,1,IF(MONTH(EH$2)=7,1,IF(MONTH(EH$2)=10,1,0)))),DD_Frequency="Annually",IF(MONTH(EH$2)=1,1,0))*DD_Payment,EH270,_xlfn.IFS(DD_Frequency="Monthly",1,DD_Frequency="Quarterly",IF(MONTH(EH$2)=1,1,IF(MONTH(EH$2)=4,1,IF(MONTH(EH$2)=7,1,IF(MONTH(EH$2)=10,1,0)))),DD_Frequency="Annually",IF(MONTH(EH$2)=1,1,0))*DD_Payment))))</f>
        <v/>
      </c>
      <c r="EJ270" s="3" t="str">
        <f t="shared" ref="EJ270" ca="1" si="13226">IF($B270="","",IF(EH270&gt;EI270,(EH270-EI270/2)*(rate_A*(EJ$1/365)),0))</f>
        <v/>
      </c>
      <c r="EK270" s="3" t="str">
        <f t="shared" ca="1" si="12882"/>
        <v/>
      </c>
      <c r="EL270" s="3" t="str">
        <f t="shared" ref="EL270" ca="1" si="13227">IF($B270="","",DW270*(1+rate_A*EJ$1/365))</f>
        <v/>
      </c>
      <c r="EM270" s="3" t="str">
        <f t="shared" ref="EM270" ca="1" si="13228">IF($B270="","",DX270*(1+rate_A*EJ$1/365))</f>
        <v/>
      </c>
      <c r="EN270" s="3" t="str">
        <f t="shared" ref="EN270" ca="1" si="13229">IF($B270="","",DY270*(1+rate_joint*EJ$1/365))</f>
        <v/>
      </c>
      <c r="EO270" s="5" t="str">
        <f t="shared" ca="1" si="12886"/>
        <v/>
      </c>
      <c r="EP270" s="5" t="str" cm="1">
        <f t="array" aca="1" ref="EP270" ca="1">IF(EO270="","",_xlfn.IFS(EO270&lt;='Hidden inputs'!$C$15,EO270*'Hidden inputs'!$D$15,EO270&lt;='Hidden inputs'!$C$16,'Hidden inputs'!$C$15*'Hidden inputs'!$D$15+(EO270-'Hidden inputs'!$B$16)*'Hidden inputs'!$D$16,EO270&lt;='Hidden inputs'!$C$17,'Hidden inputs'!$C$15*'Hidden inputs'!$D$15+('Hidden inputs'!$C$16-'Hidden inputs'!$B$16)*'Hidden inputs'!$D$16+(EO270-'Hidden inputs'!$B$17)*'Hidden inputs'!$D$17,EO270&gt;'Hidden inputs'!$B$18,'Hidden inputs'!$C$15*'Hidden inputs'!$D$15+('Hidden inputs'!$C$16-'Hidden inputs'!$B$16)*'Hidden inputs'!$D$16+('Hidden inputs'!$C$17-'Hidden inputs'!$B$17)*'Hidden inputs'!$D$17+(EO270-'Hidden inputs'!$B$18)*'Hidden inputs'!$D$18))</f>
        <v/>
      </c>
      <c r="EQ270" s="10" t="str">
        <f t="shared" ca="1" si="12887"/>
        <v/>
      </c>
      <c r="ER270" s="5" t="str">
        <f t="shared" ca="1" si="12797"/>
        <v/>
      </c>
      <c r="ES270" s="5" t="str">
        <f t="shared" ca="1" si="12798"/>
        <v/>
      </c>
      <c r="ET270" s="5" t="str">
        <f ca="1">IF($B270="","",'Hidden inputs'!$D$11*EK270+'Hidden inputs'!$E$11*EL270)</f>
        <v/>
      </c>
      <c r="EU270" s="11" t="str">
        <f t="shared" ca="1" si="12707"/>
        <v/>
      </c>
      <c r="EV270" s="9" t="str">
        <f t="shared" ca="1" si="12799"/>
        <v/>
      </c>
      <c r="EW270" s="3" t="str">
        <f t="shared" ca="1" si="12800"/>
        <v/>
      </c>
      <c r="EX270" s="5" t="str" cm="1">
        <f t="array" aca="1" ref="EX270" ca="1">IF($B270="","",IF(EW270=0,0,IF(DD_Payment="",0,IF(EW270&lt;_xlfn.IFS(DD_Frequency="Monthly",1,DD_Frequency="Quarterly",IF(MONTH(EW$2)=1,1,IF(MONTH(EW$2)=4,1,IF(MONTH(EW$2)=7,1,IF(MONTH(EW$2)=10,1,0)))),DD_Frequency="Annually",IF(MONTH(EW$2)=1,1,0))*DD_Payment,EW270,_xlfn.IFS(DD_Frequency="Monthly",1,DD_Frequency="Quarterly",IF(MONTH(EW$2)=1,1,IF(MONTH(EW$2)=4,1,IF(MONTH(EW$2)=7,1,IF(MONTH(EW$2)=10,1,0)))),DD_Frequency="Annually",IF(MONTH(EW$2)=1,1,0))*DD_Payment))))</f>
        <v/>
      </c>
      <c r="EY270" s="3" t="str">
        <f t="shared" ref="EY270" ca="1" si="13230">IF($B270="","",IF(EW270&gt;EX270,(EW270-EX270/2)*(rate_A*(EY$1/365)),0))</f>
        <v/>
      </c>
      <c r="EZ270" s="3" t="str">
        <f t="shared" ca="1" si="12889"/>
        <v/>
      </c>
      <c r="FA270" s="3" t="str">
        <f t="shared" ref="FA270" ca="1" si="13231">IF($B270="","",EL270*(1+rate_A*EY$1/365))</f>
        <v/>
      </c>
      <c r="FB270" s="3" t="str">
        <f t="shared" ref="FB270" ca="1" si="13232">IF($B270="","",EM270*(1+rate_A*EY$1/365))</f>
        <v/>
      </c>
      <c r="FC270" s="3" t="str">
        <f t="shared" ref="FC270" ca="1" si="13233">IF($B270="","",EN270*(1+rate_joint*EY$1/365))</f>
        <v/>
      </c>
      <c r="FD270" s="5" t="str">
        <f t="shared" ca="1" si="12893"/>
        <v/>
      </c>
      <c r="FE270" s="5" t="str" cm="1">
        <f t="array" aca="1" ref="FE270" ca="1">IF(FD270="","",_xlfn.IFS(FD270&lt;='Hidden inputs'!$C$15,FD270*'Hidden inputs'!$D$15,FD270&lt;='Hidden inputs'!$C$16,'Hidden inputs'!$C$15*'Hidden inputs'!$D$15+(FD270-'Hidden inputs'!$B$16)*'Hidden inputs'!$D$16,FD270&lt;='Hidden inputs'!$C$17,'Hidden inputs'!$C$15*'Hidden inputs'!$D$15+('Hidden inputs'!$C$16-'Hidden inputs'!$B$16)*'Hidden inputs'!$D$16+(FD270-'Hidden inputs'!$B$17)*'Hidden inputs'!$D$17,FD270&gt;'Hidden inputs'!$B$18,'Hidden inputs'!$C$15*'Hidden inputs'!$D$15+('Hidden inputs'!$C$16-'Hidden inputs'!$B$16)*'Hidden inputs'!$D$16+('Hidden inputs'!$C$17-'Hidden inputs'!$B$17)*'Hidden inputs'!$D$17+(FD270-'Hidden inputs'!$B$18)*'Hidden inputs'!$D$18))</f>
        <v/>
      </c>
      <c r="FF270" s="10" t="str">
        <f t="shared" ca="1" si="12894"/>
        <v/>
      </c>
      <c r="FG270" s="5" t="str">
        <f t="shared" ca="1" si="12805"/>
        <v/>
      </c>
      <c r="FH270" s="5" t="str">
        <f t="shared" ca="1" si="12806"/>
        <v/>
      </c>
      <c r="FI270" s="5" t="str">
        <f ca="1">IF($B270="","",'Hidden inputs'!$D$11*EZ270+'Hidden inputs'!$E$11*FA270)</f>
        <v/>
      </c>
      <c r="FJ270" s="11" t="str">
        <f t="shared" ca="1" si="12712"/>
        <v/>
      </c>
      <c r="FK270" s="9" t="str">
        <f t="shared" ca="1" si="12807"/>
        <v/>
      </c>
      <c r="FL270" s="3" t="str">
        <f t="shared" ca="1" si="12808"/>
        <v/>
      </c>
      <c r="FM270" s="5" t="str" cm="1">
        <f t="array" aca="1" ref="FM270" ca="1">IF($B270="","",IF(FL270=0,0,IF(DD_Payment="",0,IF(FL270&lt;_xlfn.IFS(DD_Frequency="Monthly",1,DD_Frequency="Quarterly",IF(MONTH(FL$2)=1,1,IF(MONTH(FL$2)=4,1,IF(MONTH(FL$2)=7,1,IF(MONTH(FL$2)=10,1,0)))),DD_Frequency="Annually",IF(MONTH(FL$2)=1,1,0))*DD_Payment,FL270,_xlfn.IFS(DD_Frequency="Monthly",1,DD_Frequency="Quarterly",IF(MONTH(FL$2)=1,1,IF(MONTH(FL$2)=4,1,IF(MONTH(FL$2)=7,1,IF(MONTH(FL$2)=10,1,0)))),DD_Frequency="Annually",IF(MONTH(FL$2)=1,1,0))*DD_Payment))))</f>
        <v/>
      </c>
      <c r="FN270" s="3" t="str">
        <f t="shared" ref="FN270" ca="1" si="13234">IF($B270="","",IF(FL270&gt;FM270,(FL270-FM270/2)*(rate_A*(FN$1/365)),0))</f>
        <v/>
      </c>
      <c r="FO270" s="3" t="str">
        <f t="shared" ca="1" si="12896"/>
        <v/>
      </c>
      <c r="FP270" s="3" t="str">
        <f t="shared" ref="FP270" ca="1" si="13235">IF($B270="","",FA270*(1+rate_A*FN$1/365))</f>
        <v/>
      </c>
      <c r="FQ270" s="3" t="str">
        <f t="shared" ref="FQ270" ca="1" si="13236">IF($B270="","",FB270*(1+rate_A*FN$1/365))</f>
        <v/>
      </c>
      <c r="FR270" s="3" t="str">
        <f t="shared" ref="FR270" ca="1" si="13237">IF($B270="","",FC270*(1+rate_joint*FN$1/365))</f>
        <v/>
      </c>
      <c r="FS270" s="5" t="str">
        <f t="shared" ca="1" si="12900"/>
        <v/>
      </c>
      <c r="FT270" s="5" t="str" cm="1">
        <f t="array" aca="1" ref="FT270" ca="1">IF(FS270="","",_xlfn.IFS(FS270&lt;='Hidden inputs'!$C$15,FS270*'Hidden inputs'!$D$15,FS270&lt;='Hidden inputs'!$C$16,'Hidden inputs'!$C$15*'Hidden inputs'!$D$15+(FS270-'Hidden inputs'!$B$16)*'Hidden inputs'!$D$16,FS270&lt;='Hidden inputs'!$C$17,'Hidden inputs'!$C$15*'Hidden inputs'!$D$15+('Hidden inputs'!$C$16-'Hidden inputs'!$B$16)*'Hidden inputs'!$D$16+(FS270-'Hidden inputs'!$B$17)*'Hidden inputs'!$D$17,FS270&gt;'Hidden inputs'!$B$18,'Hidden inputs'!$C$15*'Hidden inputs'!$D$15+('Hidden inputs'!$C$16-'Hidden inputs'!$B$16)*'Hidden inputs'!$D$16+('Hidden inputs'!$C$17-'Hidden inputs'!$B$17)*'Hidden inputs'!$D$17+(FS270-'Hidden inputs'!$B$18)*'Hidden inputs'!$D$18))</f>
        <v/>
      </c>
      <c r="FU270" s="10" t="str">
        <f t="shared" ca="1" si="12901"/>
        <v/>
      </c>
      <c r="FV270" s="5" t="str">
        <f t="shared" ca="1" si="12813"/>
        <v/>
      </c>
      <c r="FW270" s="5" t="str">
        <f t="shared" ca="1" si="12814"/>
        <v/>
      </c>
      <c r="FX270" s="5" t="str">
        <f ca="1">IF($B270="","",'Hidden inputs'!$D$11*FO270+'Hidden inputs'!$E$11*FP270)</f>
        <v/>
      </c>
      <c r="FY270" s="11" t="str">
        <f t="shared" ca="1" si="12717"/>
        <v/>
      </c>
      <c r="FZ270" s="9" t="str">
        <f t="shared" ca="1" si="12815"/>
        <v/>
      </c>
      <c r="GA270" s="5" t="str">
        <f t="shared" ca="1" si="12816"/>
        <v/>
      </c>
      <c r="GB270" s="5" t="str">
        <f t="shared" ca="1" si="12817"/>
        <v/>
      </c>
      <c r="GC270" s="5" t="str">
        <f t="shared" ca="1" si="12718"/>
        <v/>
      </c>
      <c r="GD270" s="5" t="str">
        <f t="shared" ca="1" si="12719"/>
        <v/>
      </c>
    </row>
    <row r="271" spans="1:186" x14ac:dyDescent="0.35">
      <c r="A271" s="2"/>
      <c r="B271" s="6" t="str">
        <f t="shared" ca="1" si="12720"/>
        <v/>
      </c>
      <c r="C271" s="5" t="str">
        <f t="shared" ca="1" si="12818"/>
        <v/>
      </c>
      <c r="D271" s="5" t="str" cm="1">
        <f t="array" aca="1" ref="D271" ca="1">IF($B271="","",IF(C271=0,0,IF(DD_Payment="",0,IF(C271&lt;_xlfn.IFS(DD_Frequency="Monthly",1,DD_Frequency="Quarterly",IF(MONTH(C$2)=1,1,IF(MONTH(C$2)=4,1,IF(MONTH(C$2)=7,1,IF(MONTH(C$2)=10,1,0)))),DD_Frequency="Annually",IF(MONTH(C$2)=1,1,0))*DD_Payment,C271,_xlfn.IFS(DD_Frequency="Monthly",1,DD_Frequency="Quarterly",IF(MONTH(C$2)=1,1,IF(MONTH(C$2)=4,1,IF(MONTH(C$2)=7,1,IF(MONTH(C$2)=10,1,0)))),DD_Frequency="Annually",IF(MONTH(C$2)=1,1,0))*DD_Payment))))</f>
        <v/>
      </c>
      <c r="E271" s="5" t="str">
        <f t="shared" ref="E271" ca="1" si="13238">IF(B271="","",IF(C271&gt;D271,(C271-D271/2)*(rate_A*(E$1/365)),0))</f>
        <v/>
      </c>
      <c r="F271" s="5" t="str">
        <f t="shared" ca="1" si="12722"/>
        <v/>
      </c>
      <c r="G271" s="5" t="str">
        <f t="shared" ref="G271" ca="1" si="13239">IF(B271="","",G270*(1+rate_A*E$1/365))</f>
        <v/>
      </c>
      <c r="H271" s="5" t="str">
        <f t="shared" ref="H271" ca="1" si="13240">IF(B271="","",H270*(1+rate_A*E$1/365))</f>
        <v/>
      </c>
      <c r="I271" s="5" t="str">
        <f t="shared" ref="I271" ca="1" si="13241">IF(B271="","",I270*(1+rate_joint*E$1/365))</f>
        <v/>
      </c>
      <c r="J271" s="5" t="str">
        <f t="shared" ca="1" si="12823"/>
        <v/>
      </c>
      <c r="K271" s="5" t="str" cm="1">
        <f t="array" aca="1" ref="K271" ca="1">IF(J271="","",_xlfn.IFS(J271&lt;='Hidden inputs'!$C$15,J271*'Hidden inputs'!$D$15,J271&lt;='Hidden inputs'!$C$16,'Hidden inputs'!$C$15*'Hidden inputs'!$D$15+(J271-'Hidden inputs'!$B$16)*'Hidden inputs'!$D$16,J271&lt;='Hidden inputs'!$C$17,'Hidden inputs'!$C$15*'Hidden inputs'!$D$15+('Hidden inputs'!$C$16-'Hidden inputs'!$B$16)*'Hidden inputs'!$D$16+(J271-'Hidden inputs'!$B$17)*'Hidden inputs'!$D$17,J271&gt;'Hidden inputs'!$B$18,'Hidden inputs'!$C$15*'Hidden inputs'!$D$15+('Hidden inputs'!$C$16-'Hidden inputs'!$B$16)*'Hidden inputs'!$D$16+('Hidden inputs'!$C$17-'Hidden inputs'!$B$17)*'Hidden inputs'!$D$17+(J271-'Hidden inputs'!$B$18)*'Hidden inputs'!$D$18))</f>
        <v/>
      </c>
      <c r="L271" s="11" t="str">
        <f t="shared" ca="1" si="12824"/>
        <v/>
      </c>
      <c r="M271" s="5" t="str">
        <f t="shared" ca="1" si="12726"/>
        <v/>
      </c>
      <c r="N271" s="5" t="str">
        <f t="shared" ca="1" si="12727"/>
        <v/>
      </c>
      <c r="O271" s="5" t="str">
        <f ca="1">IF(B271="","",'Hidden inputs'!$D$11*F271+'Hidden inputs'!$E$11*G271)</f>
        <v/>
      </c>
      <c r="P271" s="11" t="str">
        <f t="shared" ca="1" si="12661"/>
        <v/>
      </c>
      <c r="Q271" s="20" t="str">
        <f t="shared" ca="1" si="12662"/>
        <v/>
      </c>
      <c r="R271" s="3" t="str">
        <f t="shared" ca="1" si="12728"/>
        <v/>
      </c>
      <c r="S271" s="5" t="str" cm="1">
        <f t="array" aca="1" ref="S271" ca="1">IF($B271="","",IF(R271=0,0,IF(DD_Payment="",0,IF(R271&lt;_xlfn.IFS(DD_Frequency="Monthly",1,DD_Frequency="Quarterly",IF(MONTH(R$2)=1,1,IF(MONTH(R$2)=4,1,IF(MONTH(R$2)=7,1,IF(MONTH(R$2)=10,1,0)))),DD_Frequency="Annually",IF(MONTH(R$2)=1,1,0))*DD_Payment,R271,_xlfn.IFS(DD_Frequency="Monthly",1,DD_Frequency="Quarterly",IF(MONTH(R$2)=1,1,IF(MONTH(R$2)=4,1,IF(MONTH(R$2)=7,1,IF(MONTH(R$2)=10,1,0)))),DD_Frequency="Annually",IF(MONTH(R$2)=1,1,0))*DD_Payment))))</f>
        <v/>
      </c>
      <c r="T271" s="3" t="str">
        <f t="shared" ref="T271" ca="1" si="13242">IF(B271="","",IF(R271&gt;S271,(R271-S271/2)*(rate_A*((T$1+A271)/365)),0))</f>
        <v/>
      </c>
      <c r="U271" s="3" t="str">
        <f t="shared" ca="1" si="12730"/>
        <v/>
      </c>
      <c r="V271" s="3" t="str">
        <f t="shared" ref="V271" ca="1" si="13243">IF(B271="","",G271*(1+rate_A*(T$1+A271)/365))</f>
        <v/>
      </c>
      <c r="W271" s="3" t="str">
        <f t="shared" ref="W271" ca="1" si="13244">IF(B271="","",H271*(1+rate_A*(T$1+A271)/365))</f>
        <v/>
      </c>
      <c r="X271" s="3" t="str">
        <f t="shared" ref="X271" ca="1" si="13245">IF(B271="","",I271*(1+rate_joint*(T$1+A271)/365))</f>
        <v/>
      </c>
      <c r="Y271" s="5" t="str">
        <f t="shared" ca="1" si="12829"/>
        <v/>
      </c>
      <c r="Z271" s="5" t="str" cm="1">
        <f t="array" aca="1" ref="Z271" ca="1">IF(Y271="","",_xlfn.IFS(Y271&lt;='Hidden inputs'!$C$15,Y271*'Hidden inputs'!$D$15,Y271&lt;='Hidden inputs'!$C$16,'Hidden inputs'!$C$15*'Hidden inputs'!$D$15+(Y271-'Hidden inputs'!$B$16)*'Hidden inputs'!$D$16,Y271&lt;='Hidden inputs'!$C$17,'Hidden inputs'!$C$15*'Hidden inputs'!$D$15+('Hidden inputs'!$C$16-'Hidden inputs'!$B$16)*'Hidden inputs'!$D$16+(Y271-'Hidden inputs'!$B$17)*'Hidden inputs'!$D$17,Y271&gt;'Hidden inputs'!$B$18,'Hidden inputs'!$C$15*'Hidden inputs'!$D$15+('Hidden inputs'!$C$16-'Hidden inputs'!$B$16)*'Hidden inputs'!$D$16+('Hidden inputs'!$C$17-'Hidden inputs'!$B$17)*'Hidden inputs'!$D$17+(Y271-'Hidden inputs'!$B$18)*'Hidden inputs'!$D$18))</f>
        <v/>
      </c>
      <c r="AA271" s="10" t="str">
        <f t="shared" ca="1" si="12830"/>
        <v/>
      </c>
      <c r="AB271" s="5" t="str">
        <f t="shared" ca="1" si="12734"/>
        <v/>
      </c>
      <c r="AC271" s="5" t="str">
        <f t="shared" ca="1" si="12831"/>
        <v/>
      </c>
      <c r="AD271" s="5" t="str">
        <f ca="1">IF(B271="","",'Hidden inputs'!$D$11*U271+'Hidden inputs'!$E$11*V271)</f>
        <v/>
      </c>
      <c r="AE271" s="11" t="str">
        <f t="shared" ca="1" si="12667"/>
        <v/>
      </c>
      <c r="AF271" s="9" t="str">
        <f t="shared" ca="1" si="12735"/>
        <v/>
      </c>
      <c r="AG271" s="3" t="str">
        <f t="shared" ca="1" si="12736"/>
        <v/>
      </c>
      <c r="AH271" s="5" t="str" cm="1">
        <f t="array" aca="1" ref="AH271" ca="1">IF($B271="","",IF(AG271=0,0,IF(DD_Payment="",0,IF(AG271&lt;_xlfn.IFS(DD_Frequency="Monthly",1,DD_Frequency="Quarterly",IF(MONTH(AG$2)=1,1,IF(MONTH(AG$2)=4,1,IF(MONTH(AG$2)=7,1,IF(MONTH(AG$2)=10,1,0)))),DD_Frequency="Annually",IF(MONTH(AG$2)=1,1,0))*DD_Payment,AG271,_xlfn.IFS(DD_Frequency="Monthly",1,DD_Frequency="Quarterly",IF(MONTH(AG$2)=1,1,IF(MONTH(AG$2)=4,1,IF(MONTH(AG$2)=7,1,IF(MONTH(AG$2)=10,1,0)))),DD_Frequency="Annually",IF(MONTH(AG$2)=1,1,0))*DD_Payment))))</f>
        <v/>
      </c>
      <c r="AI271" s="3" t="str">
        <f t="shared" ref="AI271" ca="1" si="13246">IF($B271="","",IF(AG271&gt;AH271,(AG271-AH271/2)*(rate_A*(AI$1/365)),0))</f>
        <v/>
      </c>
      <c r="AJ271" s="3" t="str">
        <f t="shared" ca="1" si="12833"/>
        <v/>
      </c>
      <c r="AK271" s="3" t="str">
        <f t="shared" ref="AK271" ca="1" si="13247">IF($B271="","",V271*(1+rate_A*AI$1/365))</f>
        <v/>
      </c>
      <c r="AL271" s="3" t="str">
        <f t="shared" ref="AL271" ca="1" si="13248">IF($B271="","",W271*(1+rate_A*AI$1/365))</f>
        <v/>
      </c>
      <c r="AM271" s="3" t="str">
        <f t="shared" ref="AM271" ca="1" si="13249">IF($B271="","",X271*(1+rate_joint*AI$1/365))</f>
        <v/>
      </c>
      <c r="AN271" s="5" t="str">
        <f t="shared" ca="1" si="12837"/>
        <v/>
      </c>
      <c r="AO271" s="5" t="str" cm="1">
        <f t="array" aca="1" ref="AO271" ca="1">IF(AN271="","",_xlfn.IFS(AN271&lt;='Hidden inputs'!$C$15,AN271*'Hidden inputs'!$D$15,AN271&lt;='Hidden inputs'!$C$16,'Hidden inputs'!$C$15*'Hidden inputs'!$D$15+(AN271-'Hidden inputs'!$B$16)*'Hidden inputs'!$D$16,AN271&lt;='Hidden inputs'!$C$17,'Hidden inputs'!$C$15*'Hidden inputs'!$D$15+('Hidden inputs'!$C$16-'Hidden inputs'!$B$16)*'Hidden inputs'!$D$16+(AN271-'Hidden inputs'!$B$17)*'Hidden inputs'!$D$17,AN271&gt;'Hidden inputs'!$B$18,'Hidden inputs'!$C$15*'Hidden inputs'!$D$15+('Hidden inputs'!$C$16-'Hidden inputs'!$B$16)*'Hidden inputs'!$D$16+('Hidden inputs'!$C$17-'Hidden inputs'!$B$17)*'Hidden inputs'!$D$17+(AN271-'Hidden inputs'!$B$18)*'Hidden inputs'!$D$18))</f>
        <v/>
      </c>
      <c r="AP271" s="10" t="str">
        <f t="shared" ca="1" si="12838"/>
        <v/>
      </c>
      <c r="AQ271" s="5" t="str">
        <f t="shared" ca="1" si="12741"/>
        <v/>
      </c>
      <c r="AR271" s="5" t="str">
        <f t="shared" ca="1" si="12742"/>
        <v/>
      </c>
      <c r="AS271" s="5" t="str">
        <f ca="1">IF($B271="","",'Hidden inputs'!$D$11*AJ271+'Hidden inputs'!$E$11*AK271)</f>
        <v/>
      </c>
      <c r="AT271" s="11" t="str">
        <f t="shared" ca="1" si="12672"/>
        <v/>
      </c>
      <c r="AU271" s="9" t="str">
        <f t="shared" ca="1" si="12743"/>
        <v/>
      </c>
      <c r="AV271" s="3" t="str">
        <f t="shared" ca="1" si="12744"/>
        <v/>
      </c>
      <c r="AW271" s="5" t="str" cm="1">
        <f t="array" aca="1" ref="AW271" ca="1">IF($B271="","",IF(AV271=0,0,IF(DD_Payment="",0,IF(AV271&lt;_xlfn.IFS(DD_Frequency="Monthly",1,DD_Frequency="Quarterly",IF(MONTH(AV$2)=1,1,IF(MONTH(AV$2)=4,1,IF(MONTH(AV$2)=7,1,IF(MONTH(AV$2)=10,1,0)))),DD_Frequency="Annually",IF(MONTH(AV$2)=1,1,0))*DD_Payment,AV271,_xlfn.IFS(DD_Frequency="Monthly",1,DD_Frequency="Quarterly",IF(MONTH(AV$2)=1,1,IF(MONTH(AV$2)=4,1,IF(MONTH(AV$2)=7,1,IF(MONTH(AV$2)=10,1,0)))),DD_Frequency="Annually",IF(MONTH(AV$2)=1,1,0))*DD_Payment))))</f>
        <v/>
      </c>
      <c r="AX271" s="3" t="str">
        <f t="shared" ref="AX271" ca="1" si="13250">IF($B271="","",IF(AV271&gt;AW271,(AV271-AW271/2)*(rate_A*(AX$1/365)),0))</f>
        <v/>
      </c>
      <c r="AY271" s="3" t="str">
        <f t="shared" ca="1" si="12840"/>
        <v/>
      </c>
      <c r="AZ271" s="3" t="str">
        <f t="shared" ref="AZ271" ca="1" si="13251">IF($B271="","",AK271*(1+rate_A*AX$1/365))</f>
        <v/>
      </c>
      <c r="BA271" s="3" t="str">
        <f t="shared" ref="BA271" ca="1" si="13252">IF($B271="","",AL271*(1+rate_A*AX$1/365))</f>
        <v/>
      </c>
      <c r="BB271" s="3" t="str">
        <f t="shared" ref="BB271" ca="1" si="13253">IF($B271="","",AM271*(1+rate_joint*AX$1/365))</f>
        <v/>
      </c>
      <c r="BC271" s="5" t="str">
        <f t="shared" ca="1" si="12844"/>
        <v/>
      </c>
      <c r="BD271" s="5" t="str" cm="1">
        <f t="array" aca="1" ref="BD271" ca="1">IF(BC271="","",_xlfn.IFS(BC271&lt;='Hidden inputs'!$C$15,BC271*'Hidden inputs'!$D$15,BC271&lt;='Hidden inputs'!$C$16,'Hidden inputs'!$C$15*'Hidden inputs'!$D$15+(BC271-'Hidden inputs'!$B$16)*'Hidden inputs'!$D$16,BC271&lt;='Hidden inputs'!$C$17,'Hidden inputs'!$C$15*'Hidden inputs'!$D$15+('Hidden inputs'!$C$16-'Hidden inputs'!$B$16)*'Hidden inputs'!$D$16+(BC271-'Hidden inputs'!$B$17)*'Hidden inputs'!$D$17,BC271&gt;'Hidden inputs'!$B$18,'Hidden inputs'!$C$15*'Hidden inputs'!$D$15+('Hidden inputs'!$C$16-'Hidden inputs'!$B$16)*'Hidden inputs'!$D$16+('Hidden inputs'!$C$17-'Hidden inputs'!$B$17)*'Hidden inputs'!$D$17+(BC271-'Hidden inputs'!$B$18)*'Hidden inputs'!$D$18))</f>
        <v/>
      </c>
      <c r="BE271" s="10" t="str">
        <f t="shared" ca="1" si="12845"/>
        <v/>
      </c>
      <c r="BF271" s="5" t="str">
        <f t="shared" ca="1" si="12749"/>
        <v/>
      </c>
      <c r="BG271" s="5" t="str">
        <f t="shared" ca="1" si="12750"/>
        <v/>
      </c>
      <c r="BH271" s="5" t="str">
        <f ca="1">IF($B271="","",'Hidden inputs'!$D$11*AY271+'Hidden inputs'!$E$11*AZ271)</f>
        <v/>
      </c>
      <c r="BI271" s="11" t="str">
        <f t="shared" ca="1" si="12677"/>
        <v/>
      </c>
      <c r="BJ271" s="9" t="str">
        <f t="shared" ca="1" si="12751"/>
        <v/>
      </c>
      <c r="BK271" s="3" t="str">
        <f t="shared" ca="1" si="12752"/>
        <v/>
      </c>
      <c r="BL271" s="5" t="str" cm="1">
        <f t="array" aca="1" ref="BL271" ca="1">IF($B271="","",IF(BK271=0,0,IF(DD_Payment="",0,IF(BK271&lt;_xlfn.IFS(DD_Frequency="Monthly",1,DD_Frequency="Quarterly",IF(MONTH(BK$2)=1,1,IF(MONTH(BK$2)=4,1,IF(MONTH(BK$2)=7,1,IF(MONTH(BK$2)=10,1,0)))),DD_Frequency="Annually",IF(MONTH(BK$2)=1,1,0))*DD_Payment,BK271,_xlfn.IFS(DD_Frequency="Monthly",1,DD_Frequency="Quarterly",IF(MONTH(BK$2)=1,1,IF(MONTH(BK$2)=4,1,IF(MONTH(BK$2)=7,1,IF(MONTH(BK$2)=10,1,0)))),DD_Frequency="Annually",IF(MONTH(BK$2)=1,1,0))*DD_Payment))))</f>
        <v/>
      </c>
      <c r="BM271" s="3" t="str">
        <f t="shared" ref="BM271" ca="1" si="13254">IF($B271="","",IF(BK271&gt;BL271,(BK271-BL271/2)*(rate_A*(BM$1/365)),0))</f>
        <v/>
      </c>
      <c r="BN271" s="3" t="str">
        <f t="shared" ca="1" si="12847"/>
        <v/>
      </c>
      <c r="BO271" s="3" t="str">
        <f t="shared" ref="BO271" ca="1" si="13255">IF($B271="","",AZ271*(1+rate_A*BM$1/365))</f>
        <v/>
      </c>
      <c r="BP271" s="3" t="str">
        <f t="shared" ref="BP271" ca="1" si="13256">IF($B271="","",BA271*(1+rate_A*BM$1/365))</f>
        <v/>
      </c>
      <c r="BQ271" s="3" t="str">
        <f t="shared" ref="BQ271" ca="1" si="13257">IF($B271="","",BB271*(1+rate_joint*BM$1/365))</f>
        <v/>
      </c>
      <c r="BR271" s="5" t="str">
        <f t="shared" ca="1" si="12851"/>
        <v/>
      </c>
      <c r="BS271" s="5" t="str" cm="1">
        <f t="array" aca="1" ref="BS271" ca="1">IF(BR271="","",_xlfn.IFS(BR271&lt;='Hidden inputs'!$C$15,BR271*'Hidden inputs'!$D$15,BR271&lt;='Hidden inputs'!$C$16,'Hidden inputs'!$C$15*'Hidden inputs'!$D$15+(BR271-'Hidden inputs'!$B$16)*'Hidden inputs'!$D$16,BR271&lt;='Hidden inputs'!$C$17,'Hidden inputs'!$C$15*'Hidden inputs'!$D$15+('Hidden inputs'!$C$16-'Hidden inputs'!$B$16)*'Hidden inputs'!$D$16+(BR271-'Hidden inputs'!$B$17)*'Hidden inputs'!$D$17,BR271&gt;'Hidden inputs'!$B$18,'Hidden inputs'!$C$15*'Hidden inputs'!$D$15+('Hidden inputs'!$C$16-'Hidden inputs'!$B$16)*'Hidden inputs'!$D$16+('Hidden inputs'!$C$17-'Hidden inputs'!$B$17)*'Hidden inputs'!$D$17+(BR271-'Hidden inputs'!$B$18)*'Hidden inputs'!$D$18))</f>
        <v/>
      </c>
      <c r="BT271" s="10" t="str">
        <f t="shared" ca="1" si="12852"/>
        <v/>
      </c>
      <c r="BU271" s="5" t="str">
        <f t="shared" ca="1" si="12757"/>
        <v/>
      </c>
      <c r="BV271" s="5" t="str">
        <f t="shared" ca="1" si="12758"/>
        <v/>
      </c>
      <c r="BW271" s="5" t="str">
        <f ca="1">IF($B271="","",'Hidden inputs'!$D$11*BN271+'Hidden inputs'!$E$11*BO271)</f>
        <v/>
      </c>
      <c r="BX271" s="11" t="str">
        <f t="shared" ca="1" si="12682"/>
        <v/>
      </c>
      <c r="BY271" s="9" t="str">
        <f t="shared" ca="1" si="12759"/>
        <v/>
      </c>
      <c r="BZ271" s="3" t="str">
        <f t="shared" ca="1" si="12760"/>
        <v/>
      </c>
      <c r="CA271" s="5" t="str" cm="1">
        <f t="array" aca="1" ref="CA271" ca="1">IF($B271="","",IF(BZ271=0,0,IF(DD_Payment="",0,IF(BZ271&lt;_xlfn.IFS(DD_Frequency="Monthly",1,DD_Frequency="Quarterly",IF(MONTH(BZ$2)=1,1,IF(MONTH(BZ$2)=4,1,IF(MONTH(BZ$2)=7,1,IF(MONTH(BZ$2)=10,1,0)))),DD_Frequency="Annually",IF(MONTH(BZ$2)=1,1,0))*DD_Payment,BZ271,_xlfn.IFS(DD_Frequency="Monthly",1,DD_Frequency="Quarterly",IF(MONTH(BZ$2)=1,1,IF(MONTH(BZ$2)=4,1,IF(MONTH(BZ$2)=7,1,IF(MONTH(BZ$2)=10,1,0)))),DD_Frequency="Annually",IF(MONTH(BZ$2)=1,1,0))*DD_Payment))))</f>
        <v/>
      </c>
      <c r="CB271" s="3" t="str">
        <f t="shared" ref="CB271" ca="1" si="13258">IF($B271="","",IF(BZ271&gt;CA271,(BZ271-CA271/2)*(rate_A*(CB$1/365)),0))</f>
        <v/>
      </c>
      <c r="CC271" s="3" t="str">
        <f t="shared" ca="1" si="12854"/>
        <v/>
      </c>
      <c r="CD271" s="3" t="str">
        <f t="shared" ref="CD271" ca="1" si="13259">IF($B271="","",BO271*(1+rate_A*CB$1/365))</f>
        <v/>
      </c>
      <c r="CE271" s="3" t="str">
        <f t="shared" ref="CE271" ca="1" si="13260">IF($B271="","",BP271*(1+rate_A*CB$1/365))</f>
        <v/>
      </c>
      <c r="CF271" s="3" t="str">
        <f t="shared" ref="CF271" ca="1" si="13261">IF($B271="","",BQ271*(1+rate_joint*CB$1/365))</f>
        <v/>
      </c>
      <c r="CG271" s="5" t="str">
        <f t="shared" ca="1" si="12858"/>
        <v/>
      </c>
      <c r="CH271" s="5" t="str" cm="1">
        <f t="array" aca="1" ref="CH271" ca="1">IF(CG271="","",_xlfn.IFS(CG271&lt;='Hidden inputs'!$C$15,CG271*'Hidden inputs'!$D$15,CG271&lt;='Hidden inputs'!$C$16,'Hidden inputs'!$C$15*'Hidden inputs'!$D$15+(CG271-'Hidden inputs'!$B$16)*'Hidden inputs'!$D$16,CG271&lt;='Hidden inputs'!$C$17,'Hidden inputs'!$C$15*'Hidden inputs'!$D$15+('Hidden inputs'!$C$16-'Hidden inputs'!$B$16)*'Hidden inputs'!$D$16+(CG271-'Hidden inputs'!$B$17)*'Hidden inputs'!$D$17,CG271&gt;'Hidden inputs'!$B$18,'Hidden inputs'!$C$15*'Hidden inputs'!$D$15+('Hidden inputs'!$C$16-'Hidden inputs'!$B$16)*'Hidden inputs'!$D$16+('Hidden inputs'!$C$17-'Hidden inputs'!$B$17)*'Hidden inputs'!$D$17+(CG271-'Hidden inputs'!$B$18)*'Hidden inputs'!$D$18))</f>
        <v/>
      </c>
      <c r="CI271" s="10" t="str">
        <f t="shared" ca="1" si="12859"/>
        <v/>
      </c>
      <c r="CJ271" s="5" t="str">
        <f t="shared" ca="1" si="12765"/>
        <v/>
      </c>
      <c r="CK271" s="5" t="str">
        <f t="shared" ca="1" si="12766"/>
        <v/>
      </c>
      <c r="CL271" s="5" t="str">
        <f ca="1">IF($B271="","",'Hidden inputs'!$D$11*CC271+'Hidden inputs'!$E$11*CD271)</f>
        <v/>
      </c>
      <c r="CM271" s="11" t="str">
        <f t="shared" ca="1" si="12687"/>
        <v/>
      </c>
      <c r="CN271" s="9" t="str">
        <f t="shared" ca="1" si="12767"/>
        <v/>
      </c>
      <c r="CO271" s="3" t="str">
        <f t="shared" ca="1" si="12768"/>
        <v/>
      </c>
      <c r="CP271" s="5" t="str" cm="1">
        <f t="array" aca="1" ref="CP271" ca="1">IF($B271="","",IF(CO271=0,0,IF(DD_Payment="",0,IF(CO271&lt;_xlfn.IFS(DD_Frequency="Monthly",1,DD_Frequency="Quarterly",IF(MONTH(CO$2)=1,1,IF(MONTH(CO$2)=4,1,IF(MONTH(CO$2)=7,1,IF(MONTH(CO$2)=10,1,0)))),DD_Frequency="Annually",IF(MONTH(CO$2)=1,1,0))*DD_Payment,CO271,_xlfn.IFS(DD_Frequency="Monthly",1,DD_Frequency="Quarterly",IF(MONTH(CO$2)=1,1,IF(MONTH(CO$2)=4,1,IF(MONTH(CO$2)=7,1,IF(MONTH(CO$2)=10,1,0)))),DD_Frequency="Annually",IF(MONTH(CO$2)=1,1,0))*DD_Payment))))</f>
        <v/>
      </c>
      <c r="CQ271" s="3" t="str">
        <f t="shared" ref="CQ271" ca="1" si="13262">IF($B271="","",IF(CO271&gt;CP271,(CO271-CP271/2)*(rate_A*(CQ$1/365)),0))</f>
        <v/>
      </c>
      <c r="CR271" s="3" t="str">
        <f t="shared" ca="1" si="12861"/>
        <v/>
      </c>
      <c r="CS271" s="3" t="str">
        <f t="shared" ref="CS271" ca="1" si="13263">IF($B271="","",CD271*(1+rate_A*CQ$1/365))</f>
        <v/>
      </c>
      <c r="CT271" s="3" t="str">
        <f t="shared" ref="CT271" ca="1" si="13264">IF($B271="","",CE271*(1+rate_A*CQ$1/365))</f>
        <v/>
      </c>
      <c r="CU271" s="3" t="str">
        <f t="shared" ref="CU271" ca="1" si="13265">IF($B271="","",CF271*(1+rate_joint*CQ$1/365))</f>
        <v/>
      </c>
      <c r="CV271" s="5" t="str">
        <f t="shared" ca="1" si="12865"/>
        <v/>
      </c>
      <c r="CW271" s="5" t="str" cm="1">
        <f t="array" aca="1" ref="CW271" ca="1">IF(CV271="","",_xlfn.IFS(CV271&lt;='Hidden inputs'!$C$15,CV271*'Hidden inputs'!$D$15,CV271&lt;='Hidden inputs'!$C$16,'Hidden inputs'!$C$15*'Hidden inputs'!$D$15+(CV271-'Hidden inputs'!$B$16)*'Hidden inputs'!$D$16,CV271&lt;='Hidden inputs'!$C$17,'Hidden inputs'!$C$15*'Hidden inputs'!$D$15+('Hidden inputs'!$C$16-'Hidden inputs'!$B$16)*'Hidden inputs'!$D$16+(CV271-'Hidden inputs'!$B$17)*'Hidden inputs'!$D$17,CV271&gt;'Hidden inputs'!$B$18,'Hidden inputs'!$C$15*'Hidden inputs'!$D$15+('Hidden inputs'!$C$16-'Hidden inputs'!$B$16)*'Hidden inputs'!$D$16+('Hidden inputs'!$C$17-'Hidden inputs'!$B$17)*'Hidden inputs'!$D$17+(CV271-'Hidden inputs'!$B$18)*'Hidden inputs'!$D$18))</f>
        <v/>
      </c>
      <c r="CX271" s="10" t="str">
        <f t="shared" ca="1" si="12866"/>
        <v/>
      </c>
      <c r="CY271" s="5" t="str">
        <f t="shared" ca="1" si="12773"/>
        <v/>
      </c>
      <c r="CZ271" s="5" t="str">
        <f t="shared" ca="1" si="12774"/>
        <v/>
      </c>
      <c r="DA271" s="5" t="str">
        <f ca="1">IF($B271="","",'Hidden inputs'!$D$11*CR271+'Hidden inputs'!$E$11*CS271)</f>
        <v/>
      </c>
      <c r="DB271" s="11" t="str">
        <f t="shared" ca="1" si="12692"/>
        <v/>
      </c>
      <c r="DC271" s="9" t="str">
        <f t="shared" ca="1" si="12775"/>
        <v/>
      </c>
      <c r="DD271" s="3" t="str">
        <f t="shared" ca="1" si="12776"/>
        <v/>
      </c>
      <c r="DE271" s="5" t="str" cm="1">
        <f t="array" aca="1" ref="DE271" ca="1">IF($B271="","",IF(DD271=0,0,IF(DD_Payment="",0,IF(DD271&lt;_xlfn.IFS(DD_Frequency="Monthly",1,DD_Frequency="Quarterly",IF(MONTH(DD$2)=1,1,IF(MONTH(DD$2)=4,1,IF(MONTH(DD$2)=7,1,IF(MONTH(DD$2)=10,1,0)))),DD_Frequency="Annually",IF(MONTH(DD$2)=1,1,0))*DD_Payment,DD271,_xlfn.IFS(DD_Frequency="Monthly",1,DD_Frequency="Quarterly",IF(MONTH(DD$2)=1,1,IF(MONTH(DD$2)=4,1,IF(MONTH(DD$2)=7,1,IF(MONTH(DD$2)=10,1,0)))),DD_Frequency="Annually",IF(MONTH(DD$2)=1,1,0))*DD_Payment))))</f>
        <v/>
      </c>
      <c r="DF271" s="3" t="str">
        <f t="shared" ref="DF271" ca="1" si="13266">IF($B271="","",IF(DD271&gt;DE271,(DD271-DE271/2)*(rate_A*(DF$1/365)),0))</f>
        <v/>
      </c>
      <c r="DG271" s="3" t="str">
        <f t="shared" ca="1" si="12868"/>
        <v/>
      </c>
      <c r="DH271" s="3" t="str">
        <f t="shared" ref="DH271" ca="1" si="13267">IF($B271="","",CS271*(1+rate_A*DF$1/365))</f>
        <v/>
      </c>
      <c r="DI271" s="3" t="str">
        <f t="shared" ref="DI271" ca="1" si="13268">IF($B271="","",CT271*(1+rate_A*DF$1/365))</f>
        <v/>
      </c>
      <c r="DJ271" s="3" t="str">
        <f t="shared" ref="DJ271" ca="1" si="13269">IF($B271="","",CU271*(1+rate_joint*DF$1/365))</f>
        <v/>
      </c>
      <c r="DK271" s="5" t="str">
        <f t="shared" ca="1" si="12872"/>
        <v/>
      </c>
      <c r="DL271" s="5" t="str" cm="1">
        <f t="array" aca="1" ref="DL271" ca="1">IF(DK271="","",_xlfn.IFS(DK271&lt;='Hidden inputs'!$C$15,DK271*'Hidden inputs'!$D$15,DK271&lt;='Hidden inputs'!$C$16,'Hidden inputs'!$C$15*'Hidden inputs'!$D$15+(DK271-'Hidden inputs'!$B$16)*'Hidden inputs'!$D$16,DK271&lt;='Hidden inputs'!$C$17,'Hidden inputs'!$C$15*'Hidden inputs'!$D$15+('Hidden inputs'!$C$16-'Hidden inputs'!$B$16)*'Hidden inputs'!$D$16+(DK271-'Hidden inputs'!$B$17)*'Hidden inputs'!$D$17,DK271&gt;'Hidden inputs'!$B$18,'Hidden inputs'!$C$15*'Hidden inputs'!$D$15+('Hidden inputs'!$C$16-'Hidden inputs'!$B$16)*'Hidden inputs'!$D$16+('Hidden inputs'!$C$17-'Hidden inputs'!$B$17)*'Hidden inputs'!$D$17+(DK271-'Hidden inputs'!$B$18)*'Hidden inputs'!$D$18))</f>
        <v/>
      </c>
      <c r="DM271" s="10" t="str">
        <f t="shared" ca="1" si="12873"/>
        <v/>
      </c>
      <c r="DN271" s="5" t="str">
        <f t="shared" ca="1" si="12781"/>
        <v/>
      </c>
      <c r="DO271" s="5" t="str">
        <f t="shared" ca="1" si="12782"/>
        <v/>
      </c>
      <c r="DP271" s="5" t="str">
        <f ca="1">IF($B271="","",'Hidden inputs'!$D$11*DG271+'Hidden inputs'!$E$11*DH271)</f>
        <v/>
      </c>
      <c r="DQ271" s="11" t="str">
        <f t="shared" ca="1" si="12697"/>
        <v/>
      </c>
      <c r="DR271" s="9" t="str">
        <f t="shared" ca="1" si="12783"/>
        <v/>
      </c>
      <c r="DS271" s="3" t="str">
        <f t="shared" ca="1" si="12784"/>
        <v/>
      </c>
      <c r="DT271" s="5" t="str" cm="1">
        <f t="array" aca="1" ref="DT271" ca="1">IF($B271="","",IF(DS271=0,0,IF(DD_Payment="",0,IF(DS271&lt;_xlfn.IFS(DD_Frequency="Monthly",1,DD_Frequency="Quarterly",IF(MONTH(DS$2)=1,1,IF(MONTH(DS$2)=4,1,IF(MONTH(DS$2)=7,1,IF(MONTH(DS$2)=10,1,0)))),DD_Frequency="Annually",IF(MONTH(DS$2)=1,1,0))*DD_Payment,DS271,_xlfn.IFS(DD_Frequency="Monthly",1,DD_Frequency="Quarterly",IF(MONTH(DS$2)=1,1,IF(MONTH(DS$2)=4,1,IF(MONTH(DS$2)=7,1,IF(MONTH(DS$2)=10,1,0)))),DD_Frequency="Annually",IF(MONTH(DS$2)=1,1,0))*DD_Payment))))</f>
        <v/>
      </c>
      <c r="DU271" s="3" t="str">
        <f t="shared" ref="DU271" ca="1" si="13270">IF($B271="","",IF(DS271&gt;DT271,(DS271-DT271/2)*(rate_A*(DU$1/365)),0))</f>
        <v/>
      </c>
      <c r="DV271" s="3" t="str">
        <f t="shared" ca="1" si="12875"/>
        <v/>
      </c>
      <c r="DW271" s="3" t="str">
        <f t="shared" ref="DW271" ca="1" si="13271">IF($B271="","",DH271*(1+rate_A*DU$1/365))</f>
        <v/>
      </c>
      <c r="DX271" s="3" t="str">
        <f t="shared" ref="DX271" ca="1" si="13272">IF($B271="","",DI271*(1+rate_A*DU$1/365))</f>
        <v/>
      </c>
      <c r="DY271" s="3" t="str">
        <f t="shared" ref="DY271" ca="1" si="13273">IF($B271="","",DJ271*(1+rate_joint*DU$1/365))</f>
        <v/>
      </c>
      <c r="DZ271" s="5" t="str">
        <f t="shared" ca="1" si="12879"/>
        <v/>
      </c>
      <c r="EA271" s="5" t="str" cm="1">
        <f t="array" aca="1" ref="EA271" ca="1">IF(DZ271="","",_xlfn.IFS(DZ271&lt;='Hidden inputs'!$C$15,DZ271*'Hidden inputs'!$D$15,DZ271&lt;='Hidden inputs'!$C$16,'Hidden inputs'!$C$15*'Hidden inputs'!$D$15+(DZ271-'Hidden inputs'!$B$16)*'Hidden inputs'!$D$16,DZ271&lt;='Hidden inputs'!$C$17,'Hidden inputs'!$C$15*'Hidden inputs'!$D$15+('Hidden inputs'!$C$16-'Hidden inputs'!$B$16)*'Hidden inputs'!$D$16+(DZ271-'Hidden inputs'!$B$17)*'Hidden inputs'!$D$17,DZ271&gt;'Hidden inputs'!$B$18,'Hidden inputs'!$C$15*'Hidden inputs'!$D$15+('Hidden inputs'!$C$16-'Hidden inputs'!$B$16)*'Hidden inputs'!$D$16+('Hidden inputs'!$C$17-'Hidden inputs'!$B$17)*'Hidden inputs'!$D$17+(DZ271-'Hidden inputs'!$B$18)*'Hidden inputs'!$D$18))</f>
        <v/>
      </c>
      <c r="EB271" s="10" t="str">
        <f t="shared" ca="1" si="12880"/>
        <v/>
      </c>
      <c r="EC271" s="5" t="str">
        <f t="shared" ca="1" si="12789"/>
        <v/>
      </c>
      <c r="ED271" s="5" t="str">
        <f t="shared" ca="1" si="12790"/>
        <v/>
      </c>
      <c r="EE271" s="5" t="str">
        <f ca="1">IF($B271="","",'Hidden inputs'!$D$11*DV271+'Hidden inputs'!$E$11*DW271)</f>
        <v/>
      </c>
      <c r="EF271" s="11" t="str">
        <f t="shared" ca="1" si="12702"/>
        <v/>
      </c>
      <c r="EG271" s="9" t="str">
        <f t="shared" ca="1" si="12791"/>
        <v/>
      </c>
      <c r="EH271" s="3" t="str">
        <f t="shared" ca="1" si="12792"/>
        <v/>
      </c>
      <c r="EI271" s="5" t="str" cm="1">
        <f t="array" aca="1" ref="EI271" ca="1">IF($B271="","",IF(EH271=0,0,IF(DD_Payment="",0,IF(EH271&lt;_xlfn.IFS(DD_Frequency="Monthly",1,DD_Frequency="Quarterly",IF(MONTH(EH$2)=1,1,IF(MONTH(EH$2)=4,1,IF(MONTH(EH$2)=7,1,IF(MONTH(EH$2)=10,1,0)))),DD_Frequency="Annually",IF(MONTH(EH$2)=1,1,0))*DD_Payment,EH271,_xlfn.IFS(DD_Frequency="Monthly",1,DD_Frequency="Quarterly",IF(MONTH(EH$2)=1,1,IF(MONTH(EH$2)=4,1,IF(MONTH(EH$2)=7,1,IF(MONTH(EH$2)=10,1,0)))),DD_Frequency="Annually",IF(MONTH(EH$2)=1,1,0))*DD_Payment))))</f>
        <v/>
      </c>
      <c r="EJ271" s="3" t="str">
        <f t="shared" ref="EJ271" ca="1" si="13274">IF($B271="","",IF(EH271&gt;EI271,(EH271-EI271/2)*(rate_A*(EJ$1/365)),0))</f>
        <v/>
      </c>
      <c r="EK271" s="3" t="str">
        <f t="shared" ca="1" si="12882"/>
        <v/>
      </c>
      <c r="EL271" s="3" t="str">
        <f t="shared" ref="EL271" ca="1" si="13275">IF($B271="","",DW271*(1+rate_A*EJ$1/365))</f>
        <v/>
      </c>
      <c r="EM271" s="3" t="str">
        <f t="shared" ref="EM271" ca="1" si="13276">IF($B271="","",DX271*(1+rate_A*EJ$1/365))</f>
        <v/>
      </c>
      <c r="EN271" s="3" t="str">
        <f t="shared" ref="EN271" ca="1" si="13277">IF($B271="","",DY271*(1+rate_joint*EJ$1/365))</f>
        <v/>
      </c>
      <c r="EO271" s="5" t="str">
        <f t="shared" ca="1" si="12886"/>
        <v/>
      </c>
      <c r="EP271" s="5" t="str" cm="1">
        <f t="array" aca="1" ref="EP271" ca="1">IF(EO271="","",_xlfn.IFS(EO271&lt;='Hidden inputs'!$C$15,EO271*'Hidden inputs'!$D$15,EO271&lt;='Hidden inputs'!$C$16,'Hidden inputs'!$C$15*'Hidden inputs'!$D$15+(EO271-'Hidden inputs'!$B$16)*'Hidden inputs'!$D$16,EO271&lt;='Hidden inputs'!$C$17,'Hidden inputs'!$C$15*'Hidden inputs'!$D$15+('Hidden inputs'!$C$16-'Hidden inputs'!$B$16)*'Hidden inputs'!$D$16+(EO271-'Hidden inputs'!$B$17)*'Hidden inputs'!$D$17,EO271&gt;'Hidden inputs'!$B$18,'Hidden inputs'!$C$15*'Hidden inputs'!$D$15+('Hidden inputs'!$C$16-'Hidden inputs'!$B$16)*'Hidden inputs'!$D$16+('Hidden inputs'!$C$17-'Hidden inputs'!$B$17)*'Hidden inputs'!$D$17+(EO271-'Hidden inputs'!$B$18)*'Hidden inputs'!$D$18))</f>
        <v/>
      </c>
      <c r="EQ271" s="10" t="str">
        <f t="shared" ca="1" si="12887"/>
        <v/>
      </c>
      <c r="ER271" s="5" t="str">
        <f t="shared" ca="1" si="12797"/>
        <v/>
      </c>
      <c r="ES271" s="5" t="str">
        <f t="shared" ca="1" si="12798"/>
        <v/>
      </c>
      <c r="ET271" s="5" t="str">
        <f ca="1">IF($B271="","",'Hidden inputs'!$D$11*EK271+'Hidden inputs'!$E$11*EL271)</f>
        <v/>
      </c>
      <c r="EU271" s="11" t="str">
        <f t="shared" ca="1" si="12707"/>
        <v/>
      </c>
      <c r="EV271" s="9" t="str">
        <f t="shared" ca="1" si="12799"/>
        <v/>
      </c>
      <c r="EW271" s="3" t="str">
        <f t="shared" ca="1" si="12800"/>
        <v/>
      </c>
      <c r="EX271" s="5" t="str" cm="1">
        <f t="array" aca="1" ref="EX271" ca="1">IF($B271="","",IF(EW271=0,0,IF(DD_Payment="",0,IF(EW271&lt;_xlfn.IFS(DD_Frequency="Monthly",1,DD_Frequency="Quarterly",IF(MONTH(EW$2)=1,1,IF(MONTH(EW$2)=4,1,IF(MONTH(EW$2)=7,1,IF(MONTH(EW$2)=10,1,0)))),DD_Frequency="Annually",IF(MONTH(EW$2)=1,1,0))*DD_Payment,EW271,_xlfn.IFS(DD_Frequency="Monthly",1,DD_Frequency="Quarterly",IF(MONTH(EW$2)=1,1,IF(MONTH(EW$2)=4,1,IF(MONTH(EW$2)=7,1,IF(MONTH(EW$2)=10,1,0)))),DD_Frequency="Annually",IF(MONTH(EW$2)=1,1,0))*DD_Payment))))</f>
        <v/>
      </c>
      <c r="EY271" s="3" t="str">
        <f t="shared" ref="EY271" ca="1" si="13278">IF($B271="","",IF(EW271&gt;EX271,(EW271-EX271/2)*(rate_A*(EY$1/365)),0))</f>
        <v/>
      </c>
      <c r="EZ271" s="3" t="str">
        <f t="shared" ca="1" si="12889"/>
        <v/>
      </c>
      <c r="FA271" s="3" t="str">
        <f t="shared" ref="FA271" ca="1" si="13279">IF($B271="","",EL271*(1+rate_A*EY$1/365))</f>
        <v/>
      </c>
      <c r="FB271" s="3" t="str">
        <f t="shared" ref="FB271" ca="1" si="13280">IF($B271="","",EM271*(1+rate_A*EY$1/365))</f>
        <v/>
      </c>
      <c r="FC271" s="3" t="str">
        <f t="shared" ref="FC271" ca="1" si="13281">IF($B271="","",EN271*(1+rate_joint*EY$1/365))</f>
        <v/>
      </c>
      <c r="FD271" s="5" t="str">
        <f t="shared" ca="1" si="12893"/>
        <v/>
      </c>
      <c r="FE271" s="5" t="str" cm="1">
        <f t="array" aca="1" ref="FE271" ca="1">IF(FD271="","",_xlfn.IFS(FD271&lt;='Hidden inputs'!$C$15,FD271*'Hidden inputs'!$D$15,FD271&lt;='Hidden inputs'!$C$16,'Hidden inputs'!$C$15*'Hidden inputs'!$D$15+(FD271-'Hidden inputs'!$B$16)*'Hidden inputs'!$D$16,FD271&lt;='Hidden inputs'!$C$17,'Hidden inputs'!$C$15*'Hidden inputs'!$D$15+('Hidden inputs'!$C$16-'Hidden inputs'!$B$16)*'Hidden inputs'!$D$16+(FD271-'Hidden inputs'!$B$17)*'Hidden inputs'!$D$17,FD271&gt;'Hidden inputs'!$B$18,'Hidden inputs'!$C$15*'Hidden inputs'!$D$15+('Hidden inputs'!$C$16-'Hidden inputs'!$B$16)*'Hidden inputs'!$D$16+('Hidden inputs'!$C$17-'Hidden inputs'!$B$17)*'Hidden inputs'!$D$17+(FD271-'Hidden inputs'!$B$18)*'Hidden inputs'!$D$18))</f>
        <v/>
      </c>
      <c r="FF271" s="10" t="str">
        <f t="shared" ca="1" si="12894"/>
        <v/>
      </c>
      <c r="FG271" s="5" t="str">
        <f t="shared" ca="1" si="12805"/>
        <v/>
      </c>
      <c r="FH271" s="5" t="str">
        <f t="shared" ca="1" si="12806"/>
        <v/>
      </c>
      <c r="FI271" s="5" t="str">
        <f ca="1">IF($B271="","",'Hidden inputs'!$D$11*EZ271+'Hidden inputs'!$E$11*FA271)</f>
        <v/>
      </c>
      <c r="FJ271" s="11" t="str">
        <f t="shared" ca="1" si="12712"/>
        <v/>
      </c>
      <c r="FK271" s="9" t="str">
        <f t="shared" ca="1" si="12807"/>
        <v/>
      </c>
      <c r="FL271" s="3" t="str">
        <f t="shared" ca="1" si="12808"/>
        <v/>
      </c>
      <c r="FM271" s="5" t="str" cm="1">
        <f t="array" aca="1" ref="FM271" ca="1">IF($B271="","",IF(FL271=0,0,IF(DD_Payment="",0,IF(FL271&lt;_xlfn.IFS(DD_Frequency="Monthly",1,DD_Frequency="Quarterly",IF(MONTH(FL$2)=1,1,IF(MONTH(FL$2)=4,1,IF(MONTH(FL$2)=7,1,IF(MONTH(FL$2)=10,1,0)))),DD_Frequency="Annually",IF(MONTH(FL$2)=1,1,0))*DD_Payment,FL271,_xlfn.IFS(DD_Frequency="Monthly",1,DD_Frequency="Quarterly",IF(MONTH(FL$2)=1,1,IF(MONTH(FL$2)=4,1,IF(MONTH(FL$2)=7,1,IF(MONTH(FL$2)=10,1,0)))),DD_Frequency="Annually",IF(MONTH(FL$2)=1,1,0))*DD_Payment))))</f>
        <v/>
      </c>
      <c r="FN271" s="3" t="str">
        <f t="shared" ref="FN271" ca="1" si="13282">IF($B271="","",IF(FL271&gt;FM271,(FL271-FM271/2)*(rate_A*(FN$1/365)),0))</f>
        <v/>
      </c>
      <c r="FO271" s="3" t="str">
        <f t="shared" ca="1" si="12896"/>
        <v/>
      </c>
      <c r="FP271" s="3" t="str">
        <f t="shared" ref="FP271" ca="1" si="13283">IF($B271="","",FA271*(1+rate_A*FN$1/365))</f>
        <v/>
      </c>
      <c r="FQ271" s="3" t="str">
        <f t="shared" ref="FQ271" ca="1" si="13284">IF($B271="","",FB271*(1+rate_A*FN$1/365))</f>
        <v/>
      </c>
      <c r="FR271" s="3" t="str">
        <f t="shared" ref="FR271" ca="1" si="13285">IF($B271="","",FC271*(1+rate_joint*FN$1/365))</f>
        <v/>
      </c>
      <c r="FS271" s="5" t="str">
        <f t="shared" ca="1" si="12900"/>
        <v/>
      </c>
      <c r="FT271" s="5" t="str" cm="1">
        <f t="array" aca="1" ref="FT271" ca="1">IF(FS271="","",_xlfn.IFS(FS271&lt;='Hidden inputs'!$C$15,FS271*'Hidden inputs'!$D$15,FS271&lt;='Hidden inputs'!$C$16,'Hidden inputs'!$C$15*'Hidden inputs'!$D$15+(FS271-'Hidden inputs'!$B$16)*'Hidden inputs'!$D$16,FS271&lt;='Hidden inputs'!$C$17,'Hidden inputs'!$C$15*'Hidden inputs'!$D$15+('Hidden inputs'!$C$16-'Hidden inputs'!$B$16)*'Hidden inputs'!$D$16+(FS271-'Hidden inputs'!$B$17)*'Hidden inputs'!$D$17,FS271&gt;'Hidden inputs'!$B$18,'Hidden inputs'!$C$15*'Hidden inputs'!$D$15+('Hidden inputs'!$C$16-'Hidden inputs'!$B$16)*'Hidden inputs'!$D$16+('Hidden inputs'!$C$17-'Hidden inputs'!$B$17)*'Hidden inputs'!$D$17+(FS271-'Hidden inputs'!$B$18)*'Hidden inputs'!$D$18))</f>
        <v/>
      </c>
      <c r="FU271" s="10" t="str">
        <f t="shared" ca="1" si="12901"/>
        <v/>
      </c>
      <c r="FV271" s="5" t="str">
        <f t="shared" ca="1" si="12813"/>
        <v/>
      </c>
      <c r="FW271" s="5" t="str">
        <f t="shared" ca="1" si="12814"/>
        <v/>
      </c>
      <c r="FX271" s="5" t="str">
        <f ca="1">IF($B271="","",'Hidden inputs'!$D$11*FO271+'Hidden inputs'!$E$11*FP271)</f>
        <v/>
      </c>
      <c r="FY271" s="11" t="str">
        <f t="shared" ca="1" si="12717"/>
        <v/>
      </c>
      <c r="FZ271" s="9" t="str">
        <f t="shared" ca="1" si="12815"/>
        <v/>
      </c>
      <c r="GA271" s="5" t="str">
        <f t="shared" ca="1" si="12816"/>
        <v/>
      </c>
      <c r="GB271" s="5" t="str">
        <f t="shared" ca="1" si="12817"/>
        <v/>
      </c>
      <c r="GC271" s="5" t="str">
        <f t="shared" ca="1" si="12718"/>
        <v/>
      </c>
      <c r="GD271" s="5" t="str">
        <f t="shared" ca="1" si="12719"/>
        <v/>
      </c>
    </row>
    <row r="272" spans="1:186" x14ac:dyDescent="0.35">
      <c r="A272" s="2"/>
      <c r="B272" s="6" t="str">
        <f t="shared" ca="1" si="12720"/>
        <v/>
      </c>
      <c r="C272" s="5" t="str">
        <f t="shared" ca="1" si="12818"/>
        <v/>
      </c>
      <c r="D272" s="5" t="str" cm="1">
        <f t="array" aca="1" ref="D272" ca="1">IF($B272="","",IF(C272=0,0,IF(DD_Payment="",0,IF(C272&lt;_xlfn.IFS(DD_Frequency="Monthly",1,DD_Frequency="Quarterly",IF(MONTH(C$2)=1,1,IF(MONTH(C$2)=4,1,IF(MONTH(C$2)=7,1,IF(MONTH(C$2)=10,1,0)))),DD_Frequency="Annually",IF(MONTH(C$2)=1,1,0))*DD_Payment,C272,_xlfn.IFS(DD_Frequency="Monthly",1,DD_Frequency="Quarterly",IF(MONTH(C$2)=1,1,IF(MONTH(C$2)=4,1,IF(MONTH(C$2)=7,1,IF(MONTH(C$2)=10,1,0)))),DD_Frequency="Annually",IF(MONTH(C$2)=1,1,0))*DD_Payment))))</f>
        <v/>
      </c>
      <c r="E272" s="5" t="str">
        <f t="shared" ref="E272" ca="1" si="13286">IF(B272="","",IF(C272&gt;D272,(C272-D272/2)*(rate_A*(E$1/365)),0))</f>
        <v/>
      </c>
      <c r="F272" s="5" t="str">
        <f t="shared" ca="1" si="12722"/>
        <v/>
      </c>
      <c r="G272" s="5" t="str">
        <f t="shared" ref="G272" ca="1" si="13287">IF(B272="","",G271*(1+rate_A*E$1/365))</f>
        <v/>
      </c>
      <c r="H272" s="5" t="str">
        <f t="shared" ref="H272" ca="1" si="13288">IF(B272="","",H271*(1+rate_A*E$1/365))</f>
        <v/>
      </c>
      <c r="I272" s="5" t="str">
        <f t="shared" ref="I272" ca="1" si="13289">IF(B272="","",I271*(1+rate_joint*E$1/365))</f>
        <v/>
      </c>
      <c r="J272" s="5" t="str">
        <f t="shared" ca="1" si="12823"/>
        <v/>
      </c>
      <c r="K272" s="5" t="str" cm="1">
        <f t="array" aca="1" ref="K272" ca="1">IF(J272="","",_xlfn.IFS(J272&lt;='Hidden inputs'!$C$15,J272*'Hidden inputs'!$D$15,J272&lt;='Hidden inputs'!$C$16,'Hidden inputs'!$C$15*'Hidden inputs'!$D$15+(J272-'Hidden inputs'!$B$16)*'Hidden inputs'!$D$16,J272&lt;='Hidden inputs'!$C$17,'Hidden inputs'!$C$15*'Hidden inputs'!$D$15+('Hidden inputs'!$C$16-'Hidden inputs'!$B$16)*'Hidden inputs'!$D$16+(J272-'Hidden inputs'!$B$17)*'Hidden inputs'!$D$17,J272&gt;'Hidden inputs'!$B$18,'Hidden inputs'!$C$15*'Hidden inputs'!$D$15+('Hidden inputs'!$C$16-'Hidden inputs'!$B$16)*'Hidden inputs'!$D$16+('Hidden inputs'!$C$17-'Hidden inputs'!$B$17)*'Hidden inputs'!$D$17+(J272-'Hidden inputs'!$B$18)*'Hidden inputs'!$D$18))</f>
        <v/>
      </c>
      <c r="L272" s="11" t="str">
        <f t="shared" ca="1" si="12824"/>
        <v/>
      </c>
      <c r="M272" s="5" t="str">
        <f t="shared" ca="1" si="12726"/>
        <v/>
      </c>
      <c r="N272" s="5" t="str">
        <f t="shared" ca="1" si="12727"/>
        <v/>
      </c>
      <c r="O272" s="5" t="str">
        <f ca="1">IF(B272="","",'Hidden inputs'!$D$11*F272+'Hidden inputs'!$E$11*G272)</f>
        <v/>
      </c>
      <c r="P272" s="11" t="str">
        <f t="shared" ca="1" si="12661"/>
        <v/>
      </c>
      <c r="Q272" s="20" t="str">
        <f t="shared" ca="1" si="12662"/>
        <v/>
      </c>
      <c r="R272" s="3" t="str">
        <f t="shared" ca="1" si="12728"/>
        <v/>
      </c>
      <c r="S272" s="5" t="str" cm="1">
        <f t="array" aca="1" ref="S272" ca="1">IF($B272="","",IF(R272=0,0,IF(DD_Payment="",0,IF(R272&lt;_xlfn.IFS(DD_Frequency="Monthly",1,DD_Frequency="Quarterly",IF(MONTH(R$2)=1,1,IF(MONTH(R$2)=4,1,IF(MONTH(R$2)=7,1,IF(MONTH(R$2)=10,1,0)))),DD_Frequency="Annually",IF(MONTH(R$2)=1,1,0))*DD_Payment,R272,_xlfn.IFS(DD_Frequency="Monthly",1,DD_Frequency="Quarterly",IF(MONTH(R$2)=1,1,IF(MONTH(R$2)=4,1,IF(MONTH(R$2)=7,1,IF(MONTH(R$2)=10,1,0)))),DD_Frequency="Annually",IF(MONTH(R$2)=1,1,0))*DD_Payment))))</f>
        <v/>
      </c>
      <c r="T272" s="3" t="str">
        <f t="shared" ref="T272" ca="1" si="13290">IF(B272="","",IF(R272&gt;S272,(R272-S272/2)*(rate_A*((T$1+A272)/365)),0))</f>
        <v/>
      </c>
      <c r="U272" s="3" t="str">
        <f t="shared" ca="1" si="12730"/>
        <v/>
      </c>
      <c r="V272" s="3" t="str">
        <f t="shared" ref="V272" ca="1" si="13291">IF(B272="","",G272*(1+rate_A*(T$1+A272)/365))</f>
        <v/>
      </c>
      <c r="W272" s="3" t="str">
        <f t="shared" ref="W272" ca="1" si="13292">IF(B272="","",H272*(1+rate_A*(T$1+A272)/365))</f>
        <v/>
      </c>
      <c r="X272" s="3" t="str">
        <f t="shared" ref="X272" ca="1" si="13293">IF(B272="","",I272*(1+rate_joint*(T$1+A272)/365))</f>
        <v/>
      </c>
      <c r="Y272" s="5" t="str">
        <f t="shared" ca="1" si="12829"/>
        <v/>
      </c>
      <c r="Z272" s="5" t="str" cm="1">
        <f t="array" aca="1" ref="Z272" ca="1">IF(Y272="","",_xlfn.IFS(Y272&lt;='Hidden inputs'!$C$15,Y272*'Hidden inputs'!$D$15,Y272&lt;='Hidden inputs'!$C$16,'Hidden inputs'!$C$15*'Hidden inputs'!$D$15+(Y272-'Hidden inputs'!$B$16)*'Hidden inputs'!$D$16,Y272&lt;='Hidden inputs'!$C$17,'Hidden inputs'!$C$15*'Hidden inputs'!$D$15+('Hidden inputs'!$C$16-'Hidden inputs'!$B$16)*'Hidden inputs'!$D$16+(Y272-'Hidden inputs'!$B$17)*'Hidden inputs'!$D$17,Y272&gt;'Hidden inputs'!$B$18,'Hidden inputs'!$C$15*'Hidden inputs'!$D$15+('Hidden inputs'!$C$16-'Hidden inputs'!$B$16)*'Hidden inputs'!$D$16+('Hidden inputs'!$C$17-'Hidden inputs'!$B$17)*'Hidden inputs'!$D$17+(Y272-'Hidden inputs'!$B$18)*'Hidden inputs'!$D$18))</f>
        <v/>
      </c>
      <c r="AA272" s="10" t="str">
        <f t="shared" ca="1" si="12830"/>
        <v/>
      </c>
      <c r="AB272" s="5" t="str">
        <f t="shared" ca="1" si="12734"/>
        <v/>
      </c>
      <c r="AC272" s="5" t="str">
        <f t="shared" ca="1" si="12831"/>
        <v/>
      </c>
      <c r="AD272" s="5" t="str">
        <f ca="1">IF(B272="","",'Hidden inputs'!$D$11*U272+'Hidden inputs'!$E$11*V272)</f>
        <v/>
      </c>
      <c r="AE272" s="11" t="str">
        <f t="shared" ca="1" si="12667"/>
        <v/>
      </c>
      <c r="AF272" s="9" t="str">
        <f t="shared" ca="1" si="12735"/>
        <v/>
      </c>
      <c r="AG272" s="3" t="str">
        <f t="shared" ca="1" si="12736"/>
        <v/>
      </c>
      <c r="AH272" s="5" t="str" cm="1">
        <f t="array" aca="1" ref="AH272" ca="1">IF($B272="","",IF(AG272=0,0,IF(DD_Payment="",0,IF(AG272&lt;_xlfn.IFS(DD_Frequency="Monthly",1,DD_Frequency="Quarterly",IF(MONTH(AG$2)=1,1,IF(MONTH(AG$2)=4,1,IF(MONTH(AG$2)=7,1,IF(MONTH(AG$2)=10,1,0)))),DD_Frequency="Annually",IF(MONTH(AG$2)=1,1,0))*DD_Payment,AG272,_xlfn.IFS(DD_Frequency="Monthly",1,DD_Frequency="Quarterly",IF(MONTH(AG$2)=1,1,IF(MONTH(AG$2)=4,1,IF(MONTH(AG$2)=7,1,IF(MONTH(AG$2)=10,1,0)))),DD_Frequency="Annually",IF(MONTH(AG$2)=1,1,0))*DD_Payment))))</f>
        <v/>
      </c>
      <c r="AI272" s="3" t="str">
        <f t="shared" ref="AI272" ca="1" si="13294">IF($B272="","",IF(AG272&gt;AH272,(AG272-AH272/2)*(rate_A*(AI$1/365)),0))</f>
        <v/>
      </c>
      <c r="AJ272" s="3" t="str">
        <f t="shared" ca="1" si="12833"/>
        <v/>
      </c>
      <c r="AK272" s="3" t="str">
        <f t="shared" ref="AK272" ca="1" si="13295">IF($B272="","",V272*(1+rate_A*AI$1/365))</f>
        <v/>
      </c>
      <c r="AL272" s="3" t="str">
        <f t="shared" ref="AL272" ca="1" si="13296">IF($B272="","",W272*(1+rate_A*AI$1/365))</f>
        <v/>
      </c>
      <c r="AM272" s="3" t="str">
        <f t="shared" ref="AM272" ca="1" si="13297">IF($B272="","",X272*(1+rate_joint*AI$1/365))</f>
        <v/>
      </c>
      <c r="AN272" s="5" t="str">
        <f t="shared" ca="1" si="12837"/>
        <v/>
      </c>
      <c r="AO272" s="5" t="str" cm="1">
        <f t="array" aca="1" ref="AO272" ca="1">IF(AN272="","",_xlfn.IFS(AN272&lt;='Hidden inputs'!$C$15,AN272*'Hidden inputs'!$D$15,AN272&lt;='Hidden inputs'!$C$16,'Hidden inputs'!$C$15*'Hidden inputs'!$D$15+(AN272-'Hidden inputs'!$B$16)*'Hidden inputs'!$D$16,AN272&lt;='Hidden inputs'!$C$17,'Hidden inputs'!$C$15*'Hidden inputs'!$D$15+('Hidden inputs'!$C$16-'Hidden inputs'!$B$16)*'Hidden inputs'!$D$16+(AN272-'Hidden inputs'!$B$17)*'Hidden inputs'!$D$17,AN272&gt;'Hidden inputs'!$B$18,'Hidden inputs'!$C$15*'Hidden inputs'!$D$15+('Hidden inputs'!$C$16-'Hidden inputs'!$B$16)*'Hidden inputs'!$D$16+('Hidden inputs'!$C$17-'Hidden inputs'!$B$17)*'Hidden inputs'!$D$17+(AN272-'Hidden inputs'!$B$18)*'Hidden inputs'!$D$18))</f>
        <v/>
      </c>
      <c r="AP272" s="10" t="str">
        <f t="shared" ca="1" si="12838"/>
        <v/>
      </c>
      <c r="AQ272" s="5" t="str">
        <f t="shared" ca="1" si="12741"/>
        <v/>
      </c>
      <c r="AR272" s="5" t="str">
        <f t="shared" ca="1" si="12742"/>
        <v/>
      </c>
      <c r="AS272" s="5" t="str">
        <f ca="1">IF($B272="","",'Hidden inputs'!$D$11*AJ272+'Hidden inputs'!$E$11*AK272)</f>
        <v/>
      </c>
      <c r="AT272" s="11" t="str">
        <f t="shared" ca="1" si="12672"/>
        <v/>
      </c>
      <c r="AU272" s="9" t="str">
        <f t="shared" ca="1" si="12743"/>
        <v/>
      </c>
      <c r="AV272" s="3" t="str">
        <f t="shared" ca="1" si="12744"/>
        <v/>
      </c>
      <c r="AW272" s="5" t="str" cm="1">
        <f t="array" aca="1" ref="AW272" ca="1">IF($B272="","",IF(AV272=0,0,IF(DD_Payment="",0,IF(AV272&lt;_xlfn.IFS(DD_Frequency="Monthly",1,DD_Frequency="Quarterly",IF(MONTH(AV$2)=1,1,IF(MONTH(AV$2)=4,1,IF(MONTH(AV$2)=7,1,IF(MONTH(AV$2)=10,1,0)))),DD_Frequency="Annually",IF(MONTH(AV$2)=1,1,0))*DD_Payment,AV272,_xlfn.IFS(DD_Frequency="Monthly",1,DD_Frequency="Quarterly",IF(MONTH(AV$2)=1,1,IF(MONTH(AV$2)=4,1,IF(MONTH(AV$2)=7,1,IF(MONTH(AV$2)=10,1,0)))),DD_Frequency="Annually",IF(MONTH(AV$2)=1,1,0))*DD_Payment))))</f>
        <v/>
      </c>
      <c r="AX272" s="3" t="str">
        <f t="shared" ref="AX272" ca="1" si="13298">IF($B272="","",IF(AV272&gt;AW272,(AV272-AW272/2)*(rate_A*(AX$1/365)),0))</f>
        <v/>
      </c>
      <c r="AY272" s="3" t="str">
        <f t="shared" ca="1" si="12840"/>
        <v/>
      </c>
      <c r="AZ272" s="3" t="str">
        <f t="shared" ref="AZ272" ca="1" si="13299">IF($B272="","",AK272*(1+rate_A*AX$1/365))</f>
        <v/>
      </c>
      <c r="BA272" s="3" t="str">
        <f t="shared" ref="BA272" ca="1" si="13300">IF($B272="","",AL272*(1+rate_A*AX$1/365))</f>
        <v/>
      </c>
      <c r="BB272" s="3" t="str">
        <f t="shared" ref="BB272" ca="1" si="13301">IF($B272="","",AM272*(1+rate_joint*AX$1/365))</f>
        <v/>
      </c>
      <c r="BC272" s="5" t="str">
        <f t="shared" ca="1" si="12844"/>
        <v/>
      </c>
      <c r="BD272" s="5" t="str" cm="1">
        <f t="array" aca="1" ref="BD272" ca="1">IF(BC272="","",_xlfn.IFS(BC272&lt;='Hidden inputs'!$C$15,BC272*'Hidden inputs'!$D$15,BC272&lt;='Hidden inputs'!$C$16,'Hidden inputs'!$C$15*'Hidden inputs'!$D$15+(BC272-'Hidden inputs'!$B$16)*'Hidden inputs'!$D$16,BC272&lt;='Hidden inputs'!$C$17,'Hidden inputs'!$C$15*'Hidden inputs'!$D$15+('Hidden inputs'!$C$16-'Hidden inputs'!$B$16)*'Hidden inputs'!$D$16+(BC272-'Hidden inputs'!$B$17)*'Hidden inputs'!$D$17,BC272&gt;'Hidden inputs'!$B$18,'Hidden inputs'!$C$15*'Hidden inputs'!$D$15+('Hidden inputs'!$C$16-'Hidden inputs'!$B$16)*'Hidden inputs'!$D$16+('Hidden inputs'!$C$17-'Hidden inputs'!$B$17)*'Hidden inputs'!$D$17+(BC272-'Hidden inputs'!$B$18)*'Hidden inputs'!$D$18))</f>
        <v/>
      </c>
      <c r="BE272" s="10" t="str">
        <f t="shared" ca="1" si="12845"/>
        <v/>
      </c>
      <c r="BF272" s="5" t="str">
        <f t="shared" ca="1" si="12749"/>
        <v/>
      </c>
      <c r="BG272" s="5" t="str">
        <f t="shared" ca="1" si="12750"/>
        <v/>
      </c>
      <c r="BH272" s="5" t="str">
        <f ca="1">IF($B272="","",'Hidden inputs'!$D$11*AY272+'Hidden inputs'!$E$11*AZ272)</f>
        <v/>
      </c>
      <c r="BI272" s="11" t="str">
        <f t="shared" ca="1" si="12677"/>
        <v/>
      </c>
      <c r="BJ272" s="9" t="str">
        <f t="shared" ca="1" si="12751"/>
        <v/>
      </c>
      <c r="BK272" s="3" t="str">
        <f t="shared" ca="1" si="12752"/>
        <v/>
      </c>
      <c r="BL272" s="5" t="str" cm="1">
        <f t="array" aca="1" ref="BL272" ca="1">IF($B272="","",IF(BK272=0,0,IF(DD_Payment="",0,IF(BK272&lt;_xlfn.IFS(DD_Frequency="Monthly",1,DD_Frequency="Quarterly",IF(MONTH(BK$2)=1,1,IF(MONTH(BK$2)=4,1,IF(MONTH(BK$2)=7,1,IF(MONTH(BK$2)=10,1,0)))),DD_Frequency="Annually",IF(MONTH(BK$2)=1,1,0))*DD_Payment,BK272,_xlfn.IFS(DD_Frequency="Monthly",1,DD_Frequency="Quarterly",IF(MONTH(BK$2)=1,1,IF(MONTH(BK$2)=4,1,IF(MONTH(BK$2)=7,1,IF(MONTH(BK$2)=10,1,0)))),DD_Frequency="Annually",IF(MONTH(BK$2)=1,1,0))*DD_Payment))))</f>
        <v/>
      </c>
      <c r="BM272" s="3" t="str">
        <f t="shared" ref="BM272" ca="1" si="13302">IF($B272="","",IF(BK272&gt;BL272,(BK272-BL272/2)*(rate_A*(BM$1/365)),0))</f>
        <v/>
      </c>
      <c r="BN272" s="3" t="str">
        <f t="shared" ca="1" si="12847"/>
        <v/>
      </c>
      <c r="BO272" s="3" t="str">
        <f t="shared" ref="BO272" ca="1" si="13303">IF($B272="","",AZ272*(1+rate_A*BM$1/365))</f>
        <v/>
      </c>
      <c r="BP272" s="3" t="str">
        <f t="shared" ref="BP272" ca="1" si="13304">IF($B272="","",BA272*(1+rate_A*BM$1/365))</f>
        <v/>
      </c>
      <c r="BQ272" s="3" t="str">
        <f t="shared" ref="BQ272" ca="1" si="13305">IF($B272="","",BB272*(1+rate_joint*BM$1/365))</f>
        <v/>
      </c>
      <c r="BR272" s="5" t="str">
        <f t="shared" ca="1" si="12851"/>
        <v/>
      </c>
      <c r="BS272" s="5" t="str" cm="1">
        <f t="array" aca="1" ref="BS272" ca="1">IF(BR272="","",_xlfn.IFS(BR272&lt;='Hidden inputs'!$C$15,BR272*'Hidden inputs'!$D$15,BR272&lt;='Hidden inputs'!$C$16,'Hidden inputs'!$C$15*'Hidden inputs'!$D$15+(BR272-'Hidden inputs'!$B$16)*'Hidden inputs'!$D$16,BR272&lt;='Hidden inputs'!$C$17,'Hidden inputs'!$C$15*'Hidden inputs'!$D$15+('Hidden inputs'!$C$16-'Hidden inputs'!$B$16)*'Hidden inputs'!$D$16+(BR272-'Hidden inputs'!$B$17)*'Hidden inputs'!$D$17,BR272&gt;'Hidden inputs'!$B$18,'Hidden inputs'!$C$15*'Hidden inputs'!$D$15+('Hidden inputs'!$C$16-'Hidden inputs'!$B$16)*'Hidden inputs'!$D$16+('Hidden inputs'!$C$17-'Hidden inputs'!$B$17)*'Hidden inputs'!$D$17+(BR272-'Hidden inputs'!$B$18)*'Hidden inputs'!$D$18))</f>
        <v/>
      </c>
      <c r="BT272" s="10" t="str">
        <f t="shared" ca="1" si="12852"/>
        <v/>
      </c>
      <c r="BU272" s="5" t="str">
        <f t="shared" ca="1" si="12757"/>
        <v/>
      </c>
      <c r="BV272" s="5" t="str">
        <f t="shared" ca="1" si="12758"/>
        <v/>
      </c>
      <c r="BW272" s="5" t="str">
        <f ca="1">IF($B272="","",'Hidden inputs'!$D$11*BN272+'Hidden inputs'!$E$11*BO272)</f>
        <v/>
      </c>
      <c r="BX272" s="11" t="str">
        <f t="shared" ca="1" si="12682"/>
        <v/>
      </c>
      <c r="BY272" s="9" t="str">
        <f t="shared" ca="1" si="12759"/>
        <v/>
      </c>
      <c r="BZ272" s="3" t="str">
        <f t="shared" ca="1" si="12760"/>
        <v/>
      </c>
      <c r="CA272" s="5" t="str" cm="1">
        <f t="array" aca="1" ref="CA272" ca="1">IF($B272="","",IF(BZ272=0,0,IF(DD_Payment="",0,IF(BZ272&lt;_xlfn.IFS(DD_Frequency="Monthly",1,DD_Frequency="Quarterly",IF(MONTH(BZ$2)=1,1,IF(MONTH(BZ$2)=4,1,IF(MONTH(BZ$2)=7,1,IF(MONTH(BZ$2)=10,1,0)))),DD_Frequency="Annually",IF(MONTH(BZ$2)=1,1,0))*DD_Payment,BZ272,_xlfn.IFS(DD_Frequency="Monthly",1,DD_Frequency="Quarterly",IF(MONTH(BZ$2)=1,1,IF(MONTH(BZ$2)=4,1,IF(MONTH(BZ$2)=7,1,IF(MONTH(BZ$2)=10,1,0)))),DD_Frequency="Annually",IF(MONTH(BZ$2)=1,1,0))*DD_Payment))))</f>
        <v/>
      </c>
      <c r="CB272" s="3" t="str">
        <f t="shared" ref="CB272" ca="1" si="13306">IF($B272="","",IF(BZ272&gt;CA272,(BZ272-CA272/2)*(rate_A*(CB$1/365)),0))</f>
        <v/>
      </c>
      <c r="CC272" s="3" t="str">
        <f t="shared" ca="1" si="12854"/>
        <v/>
      </c>
      <c r="CD272" s="3" t="str">
        <f t="shared" ref="CD272" ca="1" si="13307">IF($B272="","",BO272*(1+rate_A*CB$1/365))</f>
        <v/>
      </c>
      <c r="CE272" s="3" t="str">
        <f t="shared" ref="CE272" ca="1" si="13308">IF($B272="","",BP272*(1+rate_A*CB$1/365))</f>
        <v/>
      </c>
      <c r="CF272" s="3" t="str">
        <f t="shared" ref="CF272" ca="1" si="13309">IF($B272="","",BQ272*(1+rate_joint*CB$1/365))</f>
        <v/>
      </c>
      <c r="CG272" s="5" t="str">
        <f t="shared" ca="1" si="12858"/>
        <v/>
      </c>
      <c r="CH272" s="5" t="str" cm="1">
        <f t="array" aca="1" ref="CH272" ca="1">IF(CG272="","",_xlfn.IFS(CG272&lt;='Hidden inputs'!$C$15,CG272*'Hidden inputs'!$D$15,CG272&lt;='Hidden inputs'!$C$16,'Hidden inputs'!$C$15*'Hidden inputs'!$D$15+(CG272-'Hidden inputs'!$B$16)*'Hidden inputs'!$D$16,CG272&lt;='Hidden inputs'!$C$17,'Hidden inputs'!$C$15*'Hidden inputs'!$D$15+('Hidden inputs'!$C$16-'Hidden inputs'!$B$16)*'Hidden inputs'!$D$16+(CG272-'Hidden inputs'!$B$17)*'Hidden inputs'!$D$17,CG272&gt;'Hidden inputs'!$B$18,'Hidden inputs'!$C$15*'Hidden inputs'!$D$15+('Hidden inputs'!$C$16-'Hidden inputs'!$B$16)*'Hidden inputs'!$D$16+('Hidden inputs'!$C$17-'Hidden inputs'!$B$17)*'Hidden inputs'!$D$17+(CG272-'Hidden inputs'!$B$18)*'Hidden inputs'!$D$18))</f>
        <v/>
      </c>
      <c r="CI272" s="10" t="str">
        <f t="shared" ca="1" si="12859"/>
        <v/>
      </c>
      <c r="CJ272" s="5" t="str">
        <f t="shared" ca="1" si="12765"/>
        <v/>
      </c>
      <c r="CK272" s="5" t="str">
        <f t="shared" ca="1" si="12766"/>
        <v/>
      </c>
      <c r="CL272" s="5" t="str">
        <f ca="1">IF($B272="","",'Hidden inputs'!$D$11*CC272+'Hidden inputs'!$E$11*CD272)</f>
        <v/>
      </c>
      <c r="CM272" s="11" t="str">
        <f t="shared" ca="1" si="12687"/>
        <v/>
      </c>
      <c r="CN272" s="9" t="str">
        <f t="shared" ca="1" si="12767"/>
        <v/>
      </c>
      <c r="CO272" s="3" t="str">
        <f t="shared" ca="1" si="12768"/>
        <v/>
      </c>
      <c r="CP272" s="5" t="str" cm="1">
        <f t="array" aca="1" ref="CP272" ca="1">IF($B272="","",IF(CO272=0,0,IF(DD_Payment="",0,IF(CO272&lt;_xlfn.IFS(DD_Frequency="Monthly",1,DD_Frequency="Quarterly",IF(MONTH(CO$2)=1,1,IF(MONTH(CO$2)=4,1,IF(MONTH(CO$2)=7,1,IF(MONTH(CO$2)=10,1,0)))),DD_Frequency="Annually",IF(MONTH(CO$2)=1,1,0))*DD_Payment,CO272,_xlfn.IFS(DD_Frequency="Monthly",1,DD_Frequency="Quarterly",IF(MONTH(CO$2)=1,1,IF(MONTH(CO$2)=4,1,IF(MONTH(CO$2)=7,1,IF(MONTH(CO$2)=10,1,0)))),DD_Frequency="Annually",IF(MONTH(CO$2)=1,1,0))*DD_Payment))))</f>
        <v/>
      </c>
      <c r="CQ272" s="3" t="str">
        <f t="shared" ref="CQ272" ca="1" si="13310">IF($B272="","",IF(CO272&gt;CP272,(CO272-CP272/2)*(rate_A*(CQ$1/365)),0))</f>
        <v/>
      </c>
      <c r="CR272" s="3" t="str">
        <f t="shared" ca="1" si="12861"/>
        <v/>
      </c>
      <c r="CS272" s="3" t="str">
        <f t="shared" ref="CS272" ca="1" si="13311">IF($B272="","",CD272*(1+rate_A*CQ$1/365))</f>
        <v/>
      </c>
      <c r="CT272" s="3" t="str">
        <f t="shared" ref="CT272" ca="1" si="13312">IF($B272="","",CE272*(1+rate_A*CQ$1/365))</f>
        <v/>
      </c>
      <c r="CU272" s="3" t="str">
        <f t="shared" ref="CU272" ca="1" si="13313">IF($B272="","",CF272*(1+rate_joint*CQ$1/365))</f>
        <v/>
      </c>
      <c r="CV272" s="5" t="str">
        <f t="shared" ca="1" si="12865"/>
        <v/>
      </c>
      <c r="CW272" s="5" t="str" cm="1">
        <f t="array" aca="1" ref="CW272" ca="1">IF(CV272="","",_xlfn.IFS(CV272&lt;='Hidden inputs'!$C$15,CV272*'Hidden inputs'!$D$15,CV272&lt;='Hidden inputs'!$C$16,'Hidden inputs'!$C$15*'Hidden inputs'!$D$15+(CV272-'Hidden inputs'!$B$16)*'Hidden inputs'!$D$16,CV272&lt;='Hidden inputs'!$C$17,'Hidden inputs'!$C$15*'Hidden inputs'!$D$15+('Hidden inputs'!$C$16-'Hidden inputs'!$B$16)*'Hidden inputs'!$D$16+(CV272-'Hidden inputs'!$B$17)*'Hidden inputs'!$D$17,CV272&gt;'Hidden inputs'!$B$18,'Hidden inputs'!$C$15*'Hidden inputs'!$D$15+('Hidden inputs'!$C$16-'Hidden inputs'!$B$16)*'Hidden inputs'!$D$16+('Hidden inputs'!$C$17-'Hidden inputs'!$B$17)*'Hidden inputs'!$D$17+(CV272-'Hidden inputs'!$B$18)*'Hidden inputs'!$D$18))</f>
        <v/>
      </c>
      <c r="CX272" s="10" t="str">
        <f t="shared" ca="1" si="12866"/>
        <v/>
      </c>
      <c r="CY272" s="5" t="str">
        <f t="shared" ca="1" si="12773"/>
        <v/>
      </c>
      <c r="CZ272" s="5" t="str">
        <f t="shared" ca="1" si="12774"/>
        <v/>
      </c>
      <c r="DA272" s="5" t="str">
        <f ca="1">IF($B272="","",'Hidden inputs'!$D$11*CR272+'Hidden inputs'!$E$11*CS272)</f>
        <v/>
      </c>
      <c r="DB272" s="11" t="str">
        <f t="shared" ca="1" si="12692"/>
        <v/>
      </c>
      <c r="DC272" s="9" t="str">
        <f t="shared" ca="1" si="12775"/>
        <v/>
      </c>
      <c r="DD272" s="3" t="str">
        <f t="shared" ca="1" si="12776"/>
        <v/>
      </c>
      <c r="DE272" s="5" t="str" cm="1">
        <f t="array" aca="1" ref="DE272" ca="1">IF($B272="","",IF(DD272=0,0,IF(DD_Payment="",0,IF(DD272&lt;_xlfn.IFS(DD_Frequency="Monthly",1,DD_Frequency="Quarterly",IF(MONTH(DD$2)=1,1,IF(MONTH(DD$2)=4,1,IF(MONTH(DD$2)=7,1,IF(MONTH(DD$2)=10,1,0)))),DD_Frequency="Annually",IF(MONTH(DD$2)=1,1,0))*DD_Payment,DD272,_xlfn.IFS(DD_Frequency="Monthly",1,DD_Frequency="Quarterly",IF(MONTH(DD$2)=1,1,IF(MONTH(DD$2)=4,1,IF(MONTH(DD$2)=7,1,IF(MONTH(DD$2)=10,1,0)))),DD_Frequency="Annually",IF(MONTH(DD$2)=1,1,0))*DD_Payment))))</f>
        <v/>
      </c>
      <c r="DF272" s="3" t="str">
        <f t="shared" ref="DF272" ca="1" si="13314">IF($B272="","",IF(DD272&gt;DE272,(DD272-DE272/2)*(rate_A*(DF$1/365)),0))</f>
        <v/>
      </c>
      <c r="DG272" s="3" t="str">
        <f t="shared" ca="1" si="12868"/>
        <v/>
      </c>
      <c r="DH272" s="3" t="str">
        <f t="shared" ref="DH272" ca="1" si="13315">IF($B272="","",CS272*(1+rate_A*DF$1/365))</f>
        <v/>
      </c>
      <c r="DI272" s="3" t="str">
        <f t="shared" ref="DI272" ca="1" si="13316">IF($B272="","",CT272*(1+rate_A*DF$1/365))</f>
        <v/>
      </c>
      <c r="DJ272" s="3" t="str">
        <f t="shared" ref="DJ272" ca="1" si="13317">IF($B272="","",CU272*(1+rate_joint*DF$1/365))</f>
        <v/>
      </c>
      <c r="DK272" s="5" t="str">
        <f t="shared" ca="1" si="12872"/>
        <v/>
      </c>
      <c r="DL272" s="5" t="str" cm="1">
        <f t="array" aca="1" ref="DL272" ca="1">IF(DK272="","",_xlfn.IFS(DK272&lt;='Hidden inputs'!$C$15,DK272*'Hidden inputs'!$D$15,DK272&lt;='Hidden inputs'!$C$16,'Hidden inputs'!$C$15*'Hidden inputs'!$D$15+(DK272-'Hidden inputs'!$B$16)*'Hidden inputs'!$D$16,DK272&lt;='Hidden inputs'!$C$17,'Hidden inputs'!$C$15*'Hidden inputs'!$D$15+('Hidden inputs'!$C$16-'Hidden inputs'!$B$16)*'Hidden inputs'!$D$16+(DK272-'Hidden inputs'!$B$17)*'Hidden inputs'!$D$17,DK272&gt;'Hidden inputs'!$B$18,'Hidden inputs'!$C$15*'Hidden inputs'!$D$15+('Hidden inputs'!$C$16-'Hidden inputs'!$B$16)*'Hidden inputs'!$D$16+('Hidden inputs'!$C$17-'Hidden inputs'!$B$17)*'Hidden inputs'!$D$17+(DK272-'Hidden inputs'!$B$18)*'Hidden inputs'!$D$18))</f>
        <v/>
      </c>
      <c r="DM272" s="10" t="str">
        <f t="shared" ca="1" si="12873"/>
        <v/>
      </c>
      <c r="DN272" s="5" t="str">
        <f t="shared" ca="1" si="12781"/>
        <v/>
      </c>
      <c r="DO272" s="5" t="str">
        <f t="shared" ca="1" si="12782"/>
        <v/>
      </c>
      <c r="DP272" s="5" t="str">
        <f ca="1">IF($B272="","",'Hidden inputs'!$D$11*DG272+'Hidden inputs'!$E$11*DH272)</f>
        <v/>
      </c>
      <c r="DQ272" s="11" t="str">
        <f t="shared" ca="1" si="12697"/>
        <v/>
      </c>
      <c r="DR272" s="9" t="str">
        <f t="shared" ca="1" si="12783"/>
        <v/>
      </c>
      <c r="DS272" s="3" t="str">
        <f t="shared" ca="1" si="12784"/>
        <v/>
      </c>
      <c r="DT272" s="5" t="str" cm="1">
        <f t="array" aca="1" ref="DT272" ca="1">IF($B272="","",IF(DS272=0,0,IF(DD_Payment="",0,IF(DS272&lt;_xlfn.IFS(DD_Frequency="Monthly",1,DD_Frequency="Quarterly",IF(MONTH(DS$2)=1,1,IF(MONTH(DS$2)=4,1,IF(MONTH(DS$2)=7,1,IF(MONTH(DS$2)=10,1,0)))),DD_Frequency="Annually",IF(MONTH(DS$2)=1,1,0))*DD_Payment,DS272,_xlfn.IFS(DD_Frequency="Monthly",1,DD_Frequency="Quarterly",IF(MONTH(DS$2)=1,1,IF(MONTH(DS$2)=4,1,IF(MONTH(DS$2)=7,1,IF(MONTH(DS$2)=10,1,0)))),DD_Frequency="Annually",IF(MONTH(DS$2)=1,1,0))*DD_Payment))))</f>
        <v/>
      </c>
      <c r="DU272" s="3" t="str">
        <f t="shared" ref="DU272" ca="1" si="13318">IF($B272="","",IF(DS272&gt;DT272,(DS272-DT272/2)*(rate_A*(DU$1/365)),0))</f>
        <v/>
      </c>
      <c r="DV272" s="3" t="str">
        <f t="shared" ca="1" si="12875"/>
        <v/>
      </c>
      <c r="DW272" s="3" t="str">
        <f t="shared" ref="DW272" ca="1" si="13319">IF($B272="","",DH272*(1+rate_A*DU$1/365))</f>
        <v/>
      </c>
      <c r="DX272" s="3" t="str">
        <f t="shared" ref="DX272" ca="1" si="13320">IF($B272="","",DI272*(1+rate_A*DU$1/365))</f>
        <v/>
      </c>
      <c r="DY272" s="3" t="str">
        <f t="shared" ref="DY272" ca="1" si="13321">IF($B272="","",DJ272*(1+rate_joint*DU$1/365))</f>
        <v/>
      </c>
      <c r="DZ272" s="5" t="str">
        <f t="shared" ca="1" si="12879"/>
        <v/>
      </c>
      <c r="EA272" s="5" t="str" cm="1">
        <f t="array" aca="1" ref="EA272" ca="1">IF(DZ272="","",_xlfn.IFS(DZ272&lt;='Hidden inputs'!$C$15,DZ272*'Hidden inputs'!$D$15,DZ272&lt;='Hidden inputs'!$C$16,'Hidden inputs'!$C$15*'Hidden inputs'!$D$15+(DZ272-'Hidden inputs'!$B$16)*'Hidden inputs'!$D$16,DZ272&lt;='Hidden inputs'!$C$17,'Hidden inputs'!$C$15*'Hidden inputs'!$D$15+('Hidden inputs'!$C$16-'Hidden inputs'!$B$16)*'Hidden inputs'!$D$16+(DZ272-'Hidden inputs'!$B$17)*'Hidden inputs'!$D$17,DZ272&gt;'Hidden inputs'!$B$18,'Hidden inputs'!$C$15*'Hidden inputs'!$D$15+('Hidden inputs'!$C$16-'Hidden inputs'!$B$16)*'Hidden inputs'!$D$16+('Hidden inputs'!$C$17-'Hidden inputs'!$B$17)*'Hidden inputs'!$D$17+(DZ272-'Hidden inputs'!$B$18)*'Hidden inputs'!$D$18))</f>
        <v/>
      </c>
      <c r="EB272" s="10" t="str">
        <f t="shared" ca="1" si="12880"/>
        <v/>
      </c>
      <c r="EC272" s="5" t="str">
        <f t="shared" ca="1" si="12789"/>
        <v/>
      </c>
      <c r="ED272" s="5" t="str">
        <f t="shared" ca="1" si="12790"/>
        <v/>
      </c>
      <c r="EE272" s="5" t="str">
        <f ca="1">IF($B272="","",'Hidden inputs'!$D$11*DV272+'Hidden inputs'!$E$11*DW272)</f>
        <v/>
      </c>
      <c r="EF272" s="11" t="str">
        <f t="shared" ca="1" si="12702"/>
        <v/>
      </c>
      <c r="EG272" s="9" t="str">
        <f t="shared" ca="1" si="12791"/>
        <v/>
      </c>
      <c r="EH272" s="3" t="str">
        <f t="shared" ca="1" si="12792"/>
        <v/>
      </c>
      <c r="EI272" s="5" t="str" cm="1">
        <f t="array" aca="1" ref="EI272" ca="1">IF($B272="","",IF(EH272=0,0,IF(DD_Payment="",0,IF(EH272&lt;_xlfn.IFS(DD_Frequency="Monthly",1,DD_Frequency="Quarterly",IF(MONTH(EH$2)=1,1,IF(MONTH(EH$2)=4,1,IF(MONTH(EH$2)=7,1,IF(MONTH(EH$2)=10,1,0)))),DD_Frequency="Annually",IF(MONTH(EH$2)=1,1,0))*DD_Payment,EH272,_xlfn.IFS(DD_Frequency="Monthly",1,DD_Frequency="Quarterly",IF(MONTH(EH$2)=1,1,IF(MONTH(EH$2)=4,1,IF(MONTH(EH$2)=7,1,IF(MONTH(EH$2)=10,1,0)))),DD_Frequency="Annually",IF(MONTH(EH$2)=1,1,0))*DD_Payment))))</f>
        <v/>
      </c>
      <c r="EJ272" s="3" t="str">
        <f t="shared" ref="EJ272" ca="1" si="13322">IF($B272="","",IF(EH272&gt;EI272,(EH272-EI272/2)*(rate_A*(EJ$1/365)),0))</f>
        <v/>
      </c>
      <c r="EK272" s="3" t="str">
        <f t="shared" ca="1" si="12882"/>
        <v/>
      </c>
      <c r="EL272" s="3" t="str">
        <f t="shared" ref="EL272" ca="1" si="13323">IF($B272="","",DW272*(1+rate_A*EJ$1/365))</f>
        <v/>
      </c>
      <c r="EM272" s="3" t="str">
        <f t="shared" ref="EM272" ca="1" si="13324">IF($B272="","",DX272*(1+rate_A*EJ$1/365))</f>
        <v/>
      </c>
      <c r="EN272" s="3" t="str">
        <f t="shared" ref="EN272" ca="1" si="13325">IF($B272="","",DY272*(1+rate_joint*EJ$1/365))</f>
        <v/>
      </c>
      <c r="EO272" s="5" t="str">
        <f t="shared" ca="1" si="12886"/>
        <v/>
      </c>
      <c r="EP272" s="5" t="str" cm="1">
        <f t="array" aca="1" ref="EP272" ca="1">IF(EO272="","",_xlfn.IFS(EO272&lt;='Hidden inputs'!$C$15,EO272*'Hidden inputs'!$D$15,EO272&lt;='Hidden inputs'!$C$16,'Hidden inputs'!$C$15*'Hidden inputs'!$D$15+(EO272-'Hidden inputs'!$B$16)*'Hidden inputs'!$D$16,EO272&lt;='Hidden inputs'!$C$17,'Hidden inputs'!$C$15*'Hidden inputs'!$D$15+('Hidden inputs'!$C$16-'Hidden inputs'!$B$16)*'Hidden inputs'!$D$16+(EO272-'Hidden inputs'!$B$17)*'Hidden inputs'!$D$17,EO272&gt;'Hidden inputs'!$B$18,'Hidden inputs'!$C$15*'Hidden inputs'!$D$15+('Hidden inputs'!$C$16-'Hidden inputs'!$B$16)*'Hidden inputs'!$D$16+('Hidden inputs'!$C$17-'Hidden inputs'!$B$17)*'Hidden inputs'!$D$17+(EO272-'Hidden inputs'!$B$18)*'Hidden inputs'!$D$18))</f>
        <v/>
      </c>
      <c r="EQ272" s="10" t="str">
        <f t="shared" ca="1" si="12887"/>
        <v/>
      </c>
      <c r="ER272" s="5" t="str">
        <f t="shared" ca="1" si="12797"/>
        <v/>
      </c>
      <c r="ES272" s="5" t="str">
        <f t="shared" ca="1" si="12798"/>
        <v/>
      </c>
      <c r="ET272" s="5" t="str">
        <f ca="1">IF($B272="","",'Hidden inputs'!$D$11*EK272+'Hidden inputs'!$E$11*EL272)</f>
        <v/>
      </c>
      <c r="EU272" s="11" t="str">
        <f t="shared" ca="1" si="12707"/>
        <v/>
      </c>
      <c r="EV272" s="9" t="str">
        <f t="shared" ca="1" si="12799"/>
        <v/>
      </c>
      <c r="EW272" s="3" t="str">
        <f t="shared" ca="1" si="12800"/>
        <v/>
      </c>
      <c r="EX272" s="5" t="str" cm="1">
        <f t="array" aca="1" ref="EX272" ca="1">IF($B272="","",IF(EW272=0,0,IF(DD_Payment="",0,IF(EW272&lt;_xlfn.IFS(DD_Frequency="Monthly",1,DD_Frequency="Quarterly",IF(MONTH(EW$2)=1,1,IF(MONTH(EW$2)=4,1,IF(MONTH(EW$2)=7,1,IF(MONTH(EW$2)=10,1,0)))),DD_Frequency="Annually",IF(MONTH(EW$2)=1,1,0))*DD_Payment,EW272,_xlfn.IFS(DD_Frequency="Monthly",1,DD_Frequency="Quarterly",IF(MONTH(EW$2)=1,1,IF(MONTH(EW$2)=4,1,IF(MONTH(EW$2)=7,1,IF(MONTH(EW$2)=10,1,0)))),DD_Frequency="Annually",IF(MONTH(EW$2)=1,1,0))*DD_Payment))))</f>
        <v/>
      </c>
      <c r="EY272" s="3" t="str">
        <f t="shared" ref="EY272" ca="1" si="13326">IF($B272="","",IF(EW272&gt;EX272,(EW272-EX272/2)*(rate_A*(EY$1/365)),0))</f>
        <v/>
      </c>
      <c r="EZ272" s="3" t="str">
        <f t="shared" ca="1" si="12889"/>
        <v/>
      </c>
      <c r="FA272" s="3" t="str">
        <f t="shared" ref="FA272" ca="1" si="13327">IF($B272="","",EL272*(1+rate_A*EY$1/365))</f>
        <v/>
      </c>
      <c r="FB272" s="3" t="str">
        <f t="shared" ref="FB272" ca="1" si="13328">IF($B272="","",EM272*(1+rate_A*EY$1/365))</f>
        <v/>
      </c>
      <c r="FC272" s="3" t="str">
        <f t="shared" ref="FC272" ca="1" si="13329">IF($B272="","",EN272*(1+rate_joint*EY$1/365))</f>
        <v/>
      </c>
      <c r="FD272" s="5" t="str">
        <f t="shared" ca="1" si="12893"/>
        <v/>
      </c>
      <c r="FE272" s="5" t="str" cm="1">
        <f t="array" aca="1" ref="FE272" ca="1">IF(FD272="","",_xlfn.IFS(FD272&lt;='Hidden inputs'!$C$15,FD272*'Hidden inputs'!$D$15,FD272&lt;='Hidden inputs'!$C$16,'Hidden inputs'!$C$15*'Hidden inputs'!$D$15+(FD272-'Hidden inputs'!$B$16)*'Hidden inputs'!$D$16,FD272&lt;='Hidden inputs'!$C$17,'Hidden inputs'!$C$15*'Hidden inputs'!$D$15+('Hidden inputs'!$C$16-'Hidden inputs'!$B$16)*'Hidden inputs'!$D$16+(FD272-'Hidden inputs'!$B$17)*'Hidden inputs'!$D$17,FD272&gt;'Hidden inputs'!$B$18,'Hidden inputs'!$C$15*'Hidden inputs'!$D$15+('Hidden inputs'!$C$16-'Hidden inputs'!$B$16)*'Hidden inputs'!$D$16+('Hidden inputs'!$C$17-'Hidden inputs'!$B$17)*'Hidden inputs'!$D$17+(FD272-'Hidden inputs'!$B$18)*'Hidden inputs'!$D$18))</f>
        <v/>
      </c>
      <c r="FF272" s="10" t="str">
        <f t="shared" ca="1" si="12894"/>
        <v/>
      </c>
      <c r="FG272" s="5" t="str">
        <f t="shared" ca="1" si="12805"/>
        <v/>
      </c>
      <c r="FH272" s="5" t="str">
        <f t="shared" ca="1" si="12806"/>
        <v/>
      </c>
      <c r="FI272" s="5" t="str">
        <f ca="1">IF($B272="","",'Hidden inputs'!$D$11*EZ272+'Hidden inputs'!$E$11*FA272)</f>
        <v/>
      </c>
      <c r="FJ272" s="11" t="str">
        <f t="shared" ca="1" si="12712"/>
        <v/>
      </c>
      <c r="FK272" s="9" t="str">
        <f t="shared" ca="1" si="12807"/>
        <v/>
      </c>
      <c r="FL272" s="3" t="str">
        <f t="shared" ca="1" si="12808"/>
        <v/>
      </c>
      <c r="FM272" s="5" t="str" cm="1">
        <f t="array" aca="1" ref="FM272" ca="1">IF($B272="","",IF(FL272=0,0,IF(DD_Payment="",0,IF(FL272&lt;_xlfn.IFS(DD_Frequency="Monthly",1,DD_Frequency="Quarterly",IF(MONTH(FL$2)=1,1,IF(MONTH(FL$2)=4,1,IF(MONTH(FL$2)=7,1,IF(MONTH(FL$2)=10,1,0)))),DD_Frequency="Annually",IF(MONTH(FL$2)=1,1,0))*DD_Payment,FL272,_xlfn.IFS(DD_Frequency="Monthly",1,DD_Frequency="Quarterly",IF(MONTH(FL$2)=1,1,IF(MONTH(FL$2)=4,1,IF(MONTH(FL$2)=7,1,IF(MONTH(FL$2)=10,1,0)))),DD_Frequency="Annually",IF(MONTH(FL$2)=1,1,0))*DD_Payment))))</f>
        <v/>
      </c>
      <c r="FN272" s="3" t="str">
        <f t="shared" ref="FN272" ca="1" si="13330">IF($B272="","",IF(FL272&gt;FM272,(FL272-FM272/2)*(rate_A*(FN$1/365)),0))</f>
        <v/>
      </c>
      <c r="FO272" s="3" t="str">
        <f t="shared" ca="1" si="12896"/>
        <v/>
      </c>
      <c r="FP272" s="3" t="str">
        <f t="shared" ref="FP272" ca="1" si="13331">IF($B272="","",FA272*(1+rate_A*FN$1/365))</f>
        <v/>
      </c>
      <c r="FQ272" s="3" t="str">
        <f t="shared" ref="FQ272" ca="1" si="13332">IF($B272="","",FB272*(1+rate_A*FN$1/365))</f>
        <v/>
      </c>
      <c r="FR272" s="3" t="str">
        <f t="shared" ref="FR272" ca="1" si="13333">IF($B272="","",FC272*(1+rate_joint*FN$1/365))</f>
        <v/>
      </c>
      <c r="FS272" s="5" t="str">
        <f t="shared" ca="1" si="12900"/>
        <v/>
      </c>
      <c r="FT272" s="5" t="str" cm="1">
        <f t="array" aca="1" ref="FT272" ca="1">IF(FS272="","",_xlfn.IFS(FS272&lt;='Hidden inputs'!$C$15,FS272*'Hidden inputs'!$D$15,FS272&lt;='Hidden inputs'!$C$16,'Hidden inputs'!$C$15*'Hidden inputs'!$D$15+(FS272-'Hidden inputs'!$B$16)*'Hidden inputs'!$D$16,FS272&lt;='Hidden inputs'!$C$17,'Hidden inputs'!$C$15*'Hidden inputs'!$D$15+('Hidden inputs'!$C$16-'Hidden inputs'!$B$16)*'Hidden inputs'!$D$16+(FS272-'Hidden inputs'!$B$17)*'Hidden inputs'!$D$17,FS272&gt;'Hidden inputs'!$B$18,'Hidden inputs'!$C$15*'Hidden inputs'!$D$15+('Hidden inputs'!$C$16-'Hidden inputs'!$B$16)*'Hidden inputs'!$D$16+('Hidden inputs'!$C$17-'Hidden inputs'!$B$17)*'Hidden inputs'!$D$17+(FS272-'Hidden inputs'!$B$18)*'Hidden inputs'!$D$18))</f>
        <v/>
      </c>
      <c r="FU272" s="10" t="str">
        <f t="shared" ca="1" si="12901"/>
        <v/>
      </c>
      <c r="FV272" s="5" t="str">
        <f t="shared" ca="1" si="12813"/>
        <v/>
      </c>
      <c r="FW272" s="5" t="str">
        <f t="shared" ca="1" si="12814"/>
        <v/>
      </c>
      <c r="FX272" s="5" t="str">
        <f ca="1">IF($B272="","",'Hidden inputs'!$D$11*FO272+'Hidden inputs'!$E$11*FP272)</f>
        <v/>
      </c>
      <c r="FY272" s="11" t="str">
        <f t="shared" ca="1" si="12717"/>
        <v/>
      </c>
      <c r="FZ272" s="9" t="str">
        <f t="shared" ca="1" si="12815"/>
        <v/>
      </c>
      <c r="GA272" s="5" t="str">
        <f t="shared" ca="1" si="12816"/>
        <v/>
      </c>
      <c r="GB272" s="5" t="str">
        <f t="shared" ca="1" si="12817"/>
        <v/>
      </c>
      <c r="GC272" s="5" t="str">
        <f t="shared" ca="1" si="12718"/>
        <v/>
      </c>
      <c r="GD272" s="5" t="str">
        <f t="shared" ca="1" si="12719"/>
        <v/>
      </c>
    </row>
    <row r="273" spans="1:186" x14ac:dyDescent="0.35">
      <c r="A273" s="2"/>
      <c r="B273" s="6" t="str">
        <f t="shared" ca="1" si="12720"/>
        <v/>
      </c>
      <c r="C273" s="5" t="str">
        <f t="shared" ca="1" si="12818"/>
        <v/>
      </c>
      <c r="D273" s="5" t="str" cm="1">
        <f t="array" aca="1" ref="D273" ca="1">IF($B273="","",IF(C273=0,0,IF(DD_Payment="",0,IF(C273&lt;_xlfn.IFS(DD_Frequency="Monthly",1,DD_Frequency="Quarterly",IF(MONTH(C$2)=1,1,IF(MONTH(C$2)=4,1,IF(MONTH(C$2)=7,1,IF(MONTH(C$2)=10,1,0)))),DD_Frequency="Annually",IF(MONTH(C$2)=1,1,0))*DD_Payment,C273,_xlfn.IFS(DD_Frequency="Monthly",1,DD_Frequency="Quarterly",IF(MONTH(C$2)=1,1,IF(MONTH(C$2)=4,1,IF(MONTH(C$2)=7,1,IF(MONTH(C$2)=10,1,0)))),DD_Frequency="Annually",IF(MONTH(C$2)=1,1,0))*DD_Payment))))</f>
        <v/>
      </c>
      <c r="E273" s="5" t="str">
        <f t="shared" ref="E273" ca="1" si="13334">IF(B273="","",IF(C273&gt;D273,(C273-D273/2)*(rate_A*(E$1/365)),0))</f>
        <v/>
      </c>
      <c r="F273" s="5" t="str">
        <f t="shared" ca="1" si="12722"/>
        <v/>
      </c>
      <c r="G273" s="5" t="str">
        <f t="shared" ref="G273" ca="1" si="13335">IF(B273="","",G272*(1+rate_A*E$1/365))</f>
        <v/>
      </c>
      <c r="H273" s="5" t="str">
        <f t="shared" ref="H273" ca="1" si="13336">IF(B273="","",H272*(1+rate_A*E$1/365))</f>
        <v/>
      </c>
      <c r="I273" s="5" t="str">
        <f t="shared" ref="I273" ca="1" si="13337">IF(B273="","",I272*(1+rate_joint*E$1/365))</f>
        <v/>
      </c>
      <c r="J273" s="5" t="str">
        <f t="shared" ca="1" si="12823"/>
        <v/>
      </c>
      <c r="K273" s="5" t="str" cm="1">
        <f t="array" aca="1" ref="K273" ca="1">IF(J273="","",_xlfn.IFS(J273&lt;='Hidden inputs'!$C$15,J273*'Hidden inputs'!$D$15,J273&lt;='Hidden inputs'!$C$16,'Hidden inputs'!$C$15*'Hidden inputs'!$D$15+(J273-'Hidden inputs'!$B$16)*'Hidden inputs'!$D$16,J273&lt;='Hidden inputs'!$C$17,'Hidden inputs'!$C$15*'Hidden inputs'!$D$15+('Hidden inputs'!$C$16-'Hidden inputs'!$B$16)*'Hidden inputs'!$D$16+(J273-'Hidden inputs'!$B$17)*'Hidden inputs'!$D$17,J273&gt;'Hidden inputs'!$B$18,'Hidden inputs'!$C$15*'Hidden inputs'!$D$15+('Hidden inputs'!$C$16-'Hidden inputs'!$B$16)*'Hidden inputs'!$D$16+('Hidden inputs'!$C$17-'Hidden inputs'!$B$17)*'Hidden inputs'!$D$17+(J273-'Hidden inputs'!$B$18)*'Hidden inputs'!$D$18))</f>
        <v/>
      </c>
      <c r="L273" s="11" t="str">
        <f t="shared" ca="1" si="12824"/>
        <v/>
      </c>
      <c r="M273" s="5" t="str">
        <f t="shared" ca="1" si="12726"/>
        <v/>
      </c>
      <c r="N273" s="5" t="str">
        <f t="shared" ca="1" si="12727"/>
        <v/>
      </c>
      <c r="O273" s="5" t="str">
        <f ca="1">IF(B273="","",'Hidden inputs'!$D$11*F273+'Hidden inputs'!$E$11*G273)</f>
        <v/>
      </c>
      <c r="P273" s="11" t="str">
        <f t="shared" ca="1" si="12661"/>
        <v/>
      </c>
      <c r="Q273" s="20" t="str">
        <f t="shared" ca="1" si="12662"/>
        <v/>
      </c>
      <c r="R273" s="3" t="str">
        <f t="shared" ca="1" si="12728"/>
        <v/>
      </c>
      <c r="S273" s="5" t="str" cm="1">
        <f t="array" aca="1" ref="S273" ca="1">IF($B273="","",IF(R273=0,0,IF(DD_Payment="",0,IF(R273&lt;_xlfn.IFS(DD_Frequency="Monthly",1,DD_Frequency="Quarterly",IF(MONTH(R$2)=1,1,IF(MONTH(R$2)=4,1,IF(MONTH(R$2)=7,1,IF(MONTH(R$2)=10,1,0)))),DD_Frequency="Annually",IF(MONTH(R$2)=1,1,0))*DD_Payment,R273,_xlfn.IFS(DD_Frequency="Monthly",1,DD_Frequency="Quarterly",IF(MONTH(R$2)=1,1,IF(MONTH(R$2)=4,1,IF(MONTH(R$2)=7,1,IF(MONTH(R$2)=10,1,0)))),DD_Frequency="Annually",IF(MONTH(R$2)=1,1,0))*DD_Payment))))</f>
        <v/>
      </c>
      <c r="T273" s="3" t="str">
        <f t="shared" ref="T273" ca="1" si="13338">IF(B273="","",IF(R273&gt;S273,(R273-S273/2)*(rate_A*((T$1+A273)/365)),0))</f>
        <v/>
      </c>
      <c r="U273" s="3" t="str">
        <f t="shared" ca="1" si="12730"/>
        <v/>
      </c>
      <c r="V273" s="3" t="str">
        <f t="shared" ref="V273" ca="1" si="13339">IF(B273="","",G273*(1+rate_A*(T$1+A273)/365))</f>
        <v/>
      </c>
      <c r="W273" s="3" t="str">
        <f t="shared" ref="W273" ca="1" si="13340">IF(B273="","",H273*(1+rate_A*(T$1+A273)/365))</f>
        <v/>
      </c>
      <c r="X273" s="3" t="str">
        <f t="shared" ref="X273" ca="1" si="13341">IF(B273="","",I273*(1+rate_joint*(T$1+A273)/365))</f>
        <v/>
      </c>
      <c r="Y273" s="5" t="str">
        <f t="shared" ca="1" si="12829"/>
        <v/>
      </c>
      <c r="Z273" s="5" t="str" cm="1">
        <f t="array" aca="1" ref="Z273" ca="1">IF(Y273="","",_xlfn.IFS(Y273&lt;='Hidden inputs'!$C$15,Y273*'Hidden inputs'!$D$15,Y273&lt;='Hidden inputs'!$C$16,'Hidden inputs'!$C$15*'Hidden inputs'!$D$15+(Y273-'Hidden inputs'!$B$16)*'Hidden inputs'!$D$16,Y273&lt;='Hidden inputs'!$C$17,'Hidden inputs'!$C$15*'Hidden inputs'!$D$15+('Hidden inputs'!$C$16-'Hidden inputs'!$B$16)*'Hidden inputs'!$D$16+(Y273-'Hidden inputs'!$B$17)*'Hidden inputs'!$D$17,Y273&gt;'Hidden inputs'!$B$18,'Hidden inputs'!$C$15*'Hidden inputs'!$D$15+('Hidden inputs'!$C$16-'Hidden inputs'!$B$16)*'Hidden inputs'!$D$16+('Hidden inputs'!$C$17-'Hidden inputs'!$B$17)*'Hidden inputs'!$D$17+(Y273-'Hidden inputs'!$B$18)*'Hidden inputs'!$D$18))</f>
        <v/>
      </c>
      <c r="AA273" s="10" t="str">
        <f t="shared" ca="1" si="12830"/>
        <v/>
      </c>
      <c r="AB273" s="5" t="str">
        <f t="shared" ca="1" si="12734"/>
        <v/>
      </c>
      <c r="AC273" s="5" t="str">
        <f t="shared" ca="1" si="12831"/>
        <v/>
      </c>
      <c r="AD273" s="5" t="str">
        <f ca="1">IF(B273="","",'Hidden inputs'!$D$11*U273+'Hidden inputs'!$E$11*V273)</f>
        <v/>
      </c>
      <c r="AE273" s="11" t="str">
        <f t="shared" ca="1" si="12667"/>
        <v/>
      </c>
      <c r="AF273" s="9" t="str">
        <f t="shared" ca="1" si="12735"/>
        <v/>
      </c>
      <c r="AG273" s="3" t="str">
        <f t="shared" ca="1" si="12736"/>
        <v/>
      </c>
      <c r="AH273" s="5" t="str" cm="1">
        <f t="array" aca="1" ref="AH273" ca="1">IF($B273="","",IF(AG273=0,0,IF(DD_Payment="",0,IF(AG273&lt;_xlfn.IFS(DD_Frequency="Monthly",1,DD_Frequency="Quarterly",IF(MONTH(AG$2)=1,1,IF(MONTH(AG$2)=4,1,IF(MONTH(AG$2)=7,1,IF(MONTH(AG$2)=10,1,0)))),DD_Frequency="Annually",IF(MONTH(AG$2)=1,1,0))*DD_Payment,AG273,_xlfn.IFS(DD_Frequency="Monthly",1,DD_Frequency="Quarterly",IF(MONTH(AG$2)=1,1,IF(MONTH(AG$2)=4,1,IF(MONTH(AG$2)=7,1,IF(MONTH(AG$2)=10,1,0)))),DD_Frequency="Annually",IF(MONTH(AG$2)=1,1,0))*DD_Payment))))</f>
        <v/>
      </c>
      <c r="AI273" s="3" t="str">
        <f t="shared" ref="AI273" ca="1" si="13342">IF($B273="","",IF(AG273&gt;AH273,(AG273-AH273/2)*(rate_A*(AI$1/365)),0))</f>
        <v/>
      </c>
      <c r="AJ273" s="3" t="str">
        <f t="shared" ca="1" si="12833"/>
        <v/>
      </c>
      <c r="AK273" s="3" t="str">
        <f t="shared" ref="AK273" ca="1" si="13343">IF($B273="","",V273*(1+rate_A*AI$1/365))</f>
        <v/>
      </c>
      <c r="AL273" s="3" t="str">
        <f t="shared" ref="AL273" ca="1" si="13344">IF($B273="","",W273*(1+rate_A*AI$1/365))</f>
        <v/>
      </c>
      <c r="AM273" s="3" t="str">
        <f t="shared" ref="AM273" ca="1" si="13345">IF($B273="","",X273*(1+rate_joint*AI$1/365))</f>
        <v/>
      </c>
      <c r="AN273" s="5" t="str">
        <f t="shared" ca="1" si="12837"/>
        <v/>
      </c>
      <c r="AO273" s="5" t="str" cm="1">
        <f t="array" aca="1" ref="AO273" ca="1">IF(AN273="","",_xlfn.IFS(AN273&lt;='Hidden inputs'!$C$15,AN273*'Hidden inputs'!$D$15,AN273&lt;='Hidden inputs'!$C$16,'Hidden inputs'!$C$15*'Hidden inputs'!$D$15+(AN273-'Hidden inputs'!$B$16)*'Hidden inputs'!$D$16,AN273&lt;='Hidden inputs'!$C$17,'Hidden inputs'!$C$15*'Hidden inputs'!$D$15+('Hidden inputs'!$C$16-'Hidden inputs'!$B$16)*'Hidden inputs'!$D$16+(AN273-'Hidden inputs'!$B$17)*'Hidden inputs'!$D$17,AN273&gt;'Hidden inputs'!$B$18,'Hidden inputs'!$C$15*'Hidden inputs'!$D$15+('Hidden inputs'!$C$16-'Hidden inputs'!$B$16)*'Hidden inputs'!$D$16+('Hidden inputs'!$C$17-'Hidden inputs'!$B$17)*'Hidden inputs'!$D$17+(AN273-'Hidden inputs'!$B$18)*'Hidden inputs'!$D$18))</f>
        <v/>
      </c>
      <c r="AP273" s="10" t="str">
        <f t="shared" ca="1" si="12838"/>
        <v/>
      </c>
      <c r="AQ273" s="5" t="str">
        <f t="shared" ca="1" si="12741"/>
        <v/>
      </c>
      <c r="AR273" s="5" t="str">
        <f t="shared" ca="1" si="12742"/>
        <v/>
      </c>
      <c r="AS273" s="5" t="str">
        <f ca="1">IF($B273="","",'Hidden inputs'!$D$11*AJ273+'Hidden inputs'!$E$11*AK273)</f>
        <v/>
      </c>
      <c r="AT273" s="11" t="str">
        <f t="shared" ca="1" si="12672"/>
        <v/>
      </c>
      <c r="AU273" s="9" t="str">
        <f t="shared" ca="1" si="12743"/>
        <v/>
      </c>
      <c r="AV273" s="3" t="str">
        <f t="shared" ca="1" si="12744"/>
        <v/>
      </c>
      <c r="AW273" s="5" t="str" cm="1">
        <f t="array" aca="1" ref="AW273" ca="1">IF($B273="","",IF(AV273=0,0,IF(DD_Payment="",0,IF(AV273&lt;_xlfn.IFS(DD_Frequency="Monthly",1,DD_Frequency="Quarterly",IF(MONTH(AV$2)=1,1,IF(MONTH(AV$2)=4,1,IF(MONTH(AV$2)=7,1,IF(MONTH(AV$2)=10,1,0)))),DD_Frequency="Annually",IF(MONTH(AV$2)=1,1,0))*DD_Payment,AV273,_xlfn.IFS(DD_Frequency="Monthly",1,DD_Frequency="Quarterly",IF(MONTH(AV$2)=1,1,IF(MONTH(AV$2)=4,1,IF(MONTH(AV$2)=7,1,IF(MONTH(AV$2)=10,1,0)))),DD_Frequency="Annually",IF(MONTH(AV$2)=1,1,0))*DD_Payment))))</f>
        <v/>
      </c>
      <c r="AX273" s="3" t="str">
        <f t="shared" ref="AX273" ca="1" si="13346">IF($B273="","",IF(AV273&gt;AW273,(AV273-AW273/2)*(rate_A*(AX$1/365)),0))</f>
        <v/>
      </c>
      <c r="AY273" s="3" t="str">
        <f t="shared" ca="1" si="12840"/>
        <v/>
      </c>
      <c r="AZ273" s="3" t="str">
        <f t="shared" ref="AZ273" ca="1" si="13347">IF($B273="","",AK273*(1+rate_A*AX$1/365))</f>
        <v/>
      </c>
      <c r="BA273" s="3" t="str">
        <f t="shared" ref="BA273" ca="1" si="13348">IF($B273="","",AL273*(1+rate_A*AX$1/365))</f>
        <v/>
      </c>
      <c r="BB273" s="3" t="str">
        <f t="shared" ref="BB273" ca="1" si="13349">IF($B273="","",AM273*(1+rate_joint*AX$1/365))</f>
        <v/>
      </c>
      <c r="BC273" s="5" t="str">
        <f t="shared" ca="1" si="12844"/>
        <v/>
      </c>
      <c r="BD273" s="5" t="str" cm="1">
        <f t="array" aca="1" ref="BD273" ca="1">IF(BC273="","",_xlfn.IFS(BC273&lt;='Hidden inputs'!$C$15,BC273*'Hidden inputs'!$D$15,BC273&lt;='Hidden inputs'!$C$16,'Hidden inputs'!$C$15*'Hidden inputs'!$D$15+(BC273-'Hidden inputs'!$B$16)*'Hidden inputs'!$D$16,BC273&lt;='Hidden inputs'!$C$17,'Hidden inputs'!$C$15*'Hidden inputs'!$D$15+('Hidden inputs'!$C$16-'Hidden inputs'!$B$16)*'Hidden inputs'!$D$16+(BC273-'Hidden inputs'!$B$17)*'Hidden inputs'!$D$17,BC273&gt;'Hidden inputs'!$B$18,'Hidden inputs'!$C$15*'Hidden inputs'!$D$15+('Hidden inputs'!$C$16-'Hidden inputs'!$B$16)*'Hidden inputs'!$D$16+('Hidden inputs'!$C$17-'Hidden inputs'!$B$17)*'Hidden inputs'!$D$17+(BC273-'Hidden inputs'!$B$18)*'Hidden inputs'!$D$18))</f>
        <v/>
      </c>
      <c r="BE273" s="10" t="str">
        <f t="shared" ca="1" si="12845"/>
        <v/>
      </c>
      <c r="BF273" s="5" t="str">
        <f t="shared" ca="1" si="12749"/>
        <v/>
      </c>
      <c r="BG273" s="5" t="str">
        <f t="shared" ca="1" si="12750"/>
        <v/>
      </c>
      <c r="BH273" s="5" t="str">
        <f ca="1">IF($B273="","",'Hidden inputs'!$D$11*AY273+'Hidden inputs'!$E$11*AZ273)</f>
        <v/>
      </c>
      <c r="BI273" s="11" t="str">
        <f t="shared" ca="1" si="12677"/>
        <v/>
      </c>
      <c r="BJ273" s="9" t="str">
        <f t="shared" ca="1" si="12751"/>
        <v/>
      </c>
      <c r="BK273" s="3" t="str">
        <f t="shared" ca="1" si="12752"/>
        <v/>
      </c>
      <c r="BL273" s="5" t="str" cm="1">
        <f t="array" aca="1" ref="BL273" ca="1">IF($B273="","",IF(BK273=0,0,IF(DD_Payment="",0,IF(BK273&lt;_xlfn.IFS(DD_Frequency="Monthly",1,DD_Frequency="Quarterly",IF(MONTH(BK$2)=1,1,IF(MONTH(BK$2)=4,1,IF(MONTH(BK$2)=7,1,IF(MONTH(BK$2)=10,1,0)))),DD_Frequency="Annually",IF(MONTH(BK$2)=1,1,0))*DD_Payment,BK273,_xlfn.IFS(DD_Frequency="Monthly",1,DD_Frequency="Quarterly",IF(MONTH(BK$2)=1,1,IF(MONTH(BK$2)=4,1,IF(MONTH(BK$2)=7,1,IF(MONTH(BK$2)=10,1,0)))),DD_Frequency="Annually",IF(MONTH(BK$2)=1,1,0))*DD_Payment))))</f>
        <v/>
      </c>
      <c r="BM273" s="3" t="str">
        <f t="shared" ref="BM273" ca="1" si="13350">IF($B273="","",IF(BK273&gt;BL273,(BK273-BL273/2)*(rate_A*(BM$1/365)),0))</f>
        <v/>
      </c>
      <c r="BN273" s="3" t="str">
        <f t="shared" ca="1" si="12847"/>
        <v/>
      </c>
      <c r="BO273" s="3" t="str">
        <f t="shared" ref="BO273" ca="1" si="13351">IF($B273="","",AZ273*(1+rate_A*BM$1/365))</f>
        <v/>
      </c>
      <c r="BP273" s="3" t="str">
        <f t="shared" ref="BP273" ca="1" si="13352">IF($B273="","",BA273*(1+rate_A*BM$1/365))</f>
        <v/>
      </c>
      <c r="BQ273" s="3" t="str">
        <f t="shared" ref="BQ273" ca="1" si="13353">IF($B273="","",BB273*(1+rate_joint*BM$1/365))</f>
        <v/>
      </c>
      <c r="BR273" s="5" t="str">
        <f t="shared" ca="1" si="12851"/>
        <v/>
      </c>
      <c r="BS273" s="5" t="str" cm="1">
        <f t="array" aca="1" ref="BS273" ca="1">IF(BR273="","",_xlfn.IFS(BR273&lt;='Hidden inputs'!$C$15,BR273*'Hidden inputs'!$D$15,BR273&lt;='Hidden inputs'!$C$16,'Hidden inputs'!$C$15*'Hidden inputs'!$D$15+(BR273-'Hidden inputs'!$B$16)*'Hidden inputs'!$D$16,BR273&lt;='Hidden inputs'!$C$17,'Hidden inputs'!$C$15*'Hidden inputs'!$D$15+('Hidden inputs'!$C$16-'Hidden inputs'!$B$16)*'Hidden inputs'!$D$16+(BR273-'Hidden inputs'!$B$17)*'Hidden inputs'!$D$17,BR273&gt;'Hidden inputs'!$B$18,'Hidden inputs'!$C$15*'Hidden inputs'!$D$15+('Hidden inputs'!$C$16-'Hidden inputs'!$B$16)*'Hidden inputs'!$D$16+('Hidden inputs'!$C$17-'Hidden inputs'!$B$17)*'Hidden inputs'!$D$17+(BR273-'Hidden inputs'!$B$18)*'Hidden inputs'!$D$18))</f>
        <v/>
      </c>
      <c r="BT273" s="10" t="str">
        <f t="shared" ca="1" si="12852"/>
        <v/>
      </c>
      <c r="BU273" s="5" t="str">
        <f t="shared" ca="1" si="12757"/>
        <v/>
      </c>
      <c r="BV273" s="5" t="str">
        <f t="shared" ca="1" si="12758"/>
        <v/>
      </c>
      <c r="BW273" s="5" t="str">
        <f ca="1">IF($B273="","",'Hidden inputs'!$D$11*BN273+'Hidden inputs'!$E$11*BO273)</f>
        <v/>
      </c>
      <c r="BX273" s="11" t="str">
        <f t="shared" ca="1" si="12682"/>
        <v/>
      </c>
      <c r="BY273" s="9" t="str">
        <f t="shared" ca="1" si="12759"/>
        <v/>
      </c>
      <c r="BZ273" s="3" t="str">
        <f t="shared" ca="1" si="12760"/>
        <v/>
      </c>
      <c r="CA273" s="5" t="str" cm="1">
        <f t="array" aca="1" ref="CA273" ca="1">IF($B273="","",IF(BZ273=0,0,IF(DD_Payment="",0,IF(BZ273&lt;_xlfn.IFS(DD_Frequency="Monthly",1,DD_Frequency="Quarterly",IF(MONTH(BZ$2)=1,1,IF(MONTH(BZ$2)=4,1,IF(MONTH(BZ$2)=7,1,IF(MONTH(BZ$2)=10,1,0)))),DD_Frequency="Annually",IF(MONTH(BZ$2)=1,1,0))*DD_Payment,BZ273,_xlfn.IFS(DD_Frequency="Monthly",1,DD_Frequency="Quarterly",IF(MONTH(BZ$2)=1,1,IF(MONTH(BZ$2)=4,1,IF(MONTH(BZ$2)=7,1,IF(MONTH(BZ$2)=10,1,0)))),DD_Frequency="Annually",IF(MONTH(BZ$2)=1,1,0))*DD_Payment))))</f>
        <v/>
      </c>
      <c r="CB273" s="3" t="str">
        <f t="shared" ref="CB273" ca="1" si="13354">IF($B273="","",IF(BZ273&gt;CA273,(BZ273-CA273/2)*(rate_A*(CB$1/365)),0))</f>
        <v/>
      </c>
      <c r="CC273" s="3" t="str">
        <f t="shared" ca="1" si="12854"/>
        <v/>
      </c>
      <c r="CD273" s="3" t="str">
        <f t="shared" ref="CD273" ca="1" si="13355">IF($B273="","",BO273*(1+rate_A*CB$1/365))</f>
        <v/>
      </c>
      <c r="CE273" s="3" t="str">
        <f t="shared" ref="CE273" ca="1" si="13356">IF($B273="","",BP273*(1+rate_A*CB$1/365))</f>
        <v/>
      </c>
      <c r="CF273" s="3" t="str">
        <f t="shared" ref="CF273" ca="1" si="13357">IF($B273="","",BQ273*(1+rate_joint*CB$1/365))</f>
        <v/>
      </c>
      <c r="CG273" s="5" t="str">
        <f t="shared" ca="1" si="12858"/>
        <v/>
      </c>
      <c r="CH273" s="5" t="str" cm="1">
        <f t="array" aca="1" ref="CH273" ca="1">IF(CG273="","",_xlfn.IFS(CG273&lt;='Hidden inputs'!$C$15,CG273*'Hidden inputs'!$D$15,CG273&lt;='Hidden inputs'!$C$16,'Hidden inputs'!$C$15*'Hidden inputs'!$D$15+(CG273-'Hidden inputs'!$B$16)*'Hidden inputs'!$D$16,CG273&lt;='Hidden inputs'!$C$17,'Hidden inputs'!$C$15*'Hidden inputs'!$D$15+('Hidden inputs'!$C$16-'Hidden inputs'!$B$16)*'Hidden inputs'!$D$16+(CG273-'Hidden inputs'!$B$17)*'Hidden inputs'!$D$17,CG273&gt;'Hidden inputs'!$B$18,'Hidden inputs'!$C$15*'Hidden inputs'!$D$15+('Hidden inputs'!$C$16-'Hidden inputs'!$B$16)*'Hidden inputs'!$D$16+('Hidden inputs'!$C$17-'Hidden inputs'!$B$17)*'Hidden inputs'!$D$17+(CG273-'Hidden inputs'!$B$18)*'Hidden inputs'!$D$18))</f>
        <v/>
      </c>
      <c r="CI273" s="10" t="str">
        <f t="shared" ca="1" si="12859"/>
        <v/>
      </c>
      <c r="CJ273" s="5" t="str">
        <f t="shared" ca="1" si="12765"/>
        <v/>
      </c>
      <c r="CK273" s="5" t="str">
        <f t="shared" ca="1" si="12766"/>
        <v/>
      </c>
      <c r="CL273" s="5" t="str">
        <f ca="1">IF($B273="","",'Hidden inputs'!$D$11*CC273+'Hidden inputs'!$E$11*CD273)</f>
        <v/>
      </c>
      <c r="CM273" s="11" t="str">
        <f t="shared" ca="1" si="12687"/>
        <v/>
      </c>
      <c r="CN273" s="9" t="str">
        <f t="shared" ca="1" si="12767"/>
        <v/>
      </c>
      <c r="CO273" s="3" t="str">
        <f t="shared" ca="1" si="12768"/>
        <v/>
      </c>
      <c r="CP273" s="5" t="str" cm="1">
        <f t="array" aca="1" ref="CP273" ca="1">IF($B273="","",IF(CO273=0,0,IF(DD_Payment="",0,IF(CO273&lt;_xlfn.IFS(DD_Frequency="Monthly",1,DD_Frequency="Quarterly",IF(MONTH(CO$2)=1,1,IF(MONTH(CO$2)=4,1,IF(MONTH(CO$2)=7,1,IF(MONTH(CO$2)=10,1,0)))),DD_Frequency="Annually",IF(MONTH(CO$2)=1,1,0))*DD_Payment,CO273,_xlfn.IFS(DD_Frequency="Monthly",1,DD_Frequency="Quarterly",IF(MONTH(CO$2)=1,1,IF(MONTH(CO$2)=4,1,IF(MONTH(CO$2)=7,1,IF(MONTH(CO$2)=10,1,0)))),DD_Frequency="Annually",IF(MONTH(CO$2)=1,1,0))*DD_Payment))))</f>
        <v/>
      </c>
      <c r="CQ273" s="3" t="str">
        <f t="shared" ref="CQ273" ca="1" si="13358">IF($B273="","",IF(CO273&gt;CP273,(CO273-CP273/2)*(rate_A*(CQ$1/365)),0))</f>
        <v/>
      </c>
      <c r="CR273" s="3" t="str">
        <f t="shared" ca="1" si="12861"/>
        <v/>
      </c>
      <c r="CS273" s="3" t="str">
        <f t="shared" ref="CS273" ca="1" si="13359">IF($B273="","",CD273*(1+rate_A*CQ$1/365))</f>
        <v/>
      </c>
      <c r="CT273" s="3" t="str">
        <f t="shared" ref="CT273" ca="1" si="13360">IF($B273="","",CE273*(1+rate_A*CQ$1/365))</f>
        <v/>
      </c>
      <c r="CU273" s="3" t="str">
        <f t="shared" ref="CU273" ca="1" si="13361">IF($B273="","",CF273*(1+rate_joint*CQ$1/365))</f>
        <v/>
      </c>
      <c r="CV273" s="5" t="str">
        <f t="shared" ca="1" si="12865"/>
        <v/>
      </c>
      <c r="CW273" s="5" t="str" cm="1">
        <f t="array" aca="1" ref="CW273" ca="1">IF(CV273="","",_xlfn.IFS(CV273&lt;='Hidden inputs'!$C$15,CV273*'Hidden inputs'!$D$15,CV273&lt;='Hidden inputs'!$C$16,'Hidden inputs'!$C$15*'Hidden inputs'!$D$15+(CV273-'Hidden inputs'!$B$16)*'Hidden inputs'!$D$16,CV273&lt;='Hidden inputs'!$C$17,'Hidden inputs'!$C$15*'Hidden inputs'!$D$15+('Hidden inputs'!$C$16-'Hidden inputs'!$B$16)*'Hidden inputs'!$D$16+(CV273-'Hidden inputs'!$B$17)*'Hidden inputs'!$D$17,CV273&gt;'Hidden inputs'!$B$18,'Hidden inputs'!$C$15*'Hidden inputs'!$D$15+('Hidden inputs'!$C$16-'Hidden inputs'!$B$16)*'Hidden inputs'!$D$16+('Hidden inputs'!$C$17-'Hidden inputs'!$B$17)*'Hidden inputs'!$D$17+(CV273-'Hidden inputs'!$B$18)*'Hidden inputs'!$D$18))</f>
        <v/>
      </c>
      <c r="CX273" s="10" t="str">
        <f t="shared" ca="1" si="12866"/>
        <v/>
      </c>
      <c r="CY273" s="5" t="str">
        <f t="shared" ca="1" si="12773"/>
        <v/>
      </c>
      <c r="CZ273" s="5" t="str">
        <f t="shared" ca="1" si="12774"/>
        <v/>
      </c>
      <c r="DA273" s="5" t="str">
        <f ca="1">IF($B273="","",'Hidden inputs'!$D$11*CR273+'Hidden inputs'!$E$11*CS273)</f>
        <v/>
      </c>
      <c r="DB273" s="11" t="str">
        <f t="shared" ca="1" si="12692"/>
        <v/>
      </c>
      <c r="DC273" s="9" t="str">
        <f t="shared" ca="1" si="12775"/>
        <v/>
      </c>
      <c r="DD273" s="3" t="str">
        <f t="shared" ca="1" si="12776"/>
        <v/>
      </c>
      <c r="DE273" s="5" t="str" cm="1">
        <f t="array" aca="1" ref="DE273" ca="1">IF($B273="","",IF(DD273=0,0,IF(DD_Payment="",0,IF(DD273&lt;_xlfn.IFS(DD_Frequency="Monthly",1,DD_Frequency="Quarterly",IF(MONTH(DD$2)=1,1,IF(MONTH(DD$2)=4,1,IF(MONTH(DD$2)=7,1,IF(MONTH(DD$2)=10,1,0)))),DD_Frequency="Annually",IF(MONTH(DD$2)=1,1,0))*DD_Payment,DD273,_xlfn.IFS(DD_Frequency="Monthly",1,DD_Frequency="Quarterly",IF(MONTH(DD$2)=1,1,IF(MONTH(DD$2)=4,1,IF(MONTH(DD$2)=7,1,IF(MONTH(DD$2)=10,1,0)))),DD_Frequency="Annually",IF(MONTH(DD$2)=1,1,0))*DD_Payment))))</f>
        <v/>
      </c>
      <c r="DF273" s="3" t="str">
        <f t="shared" ref="DF273" ca="1" si="13362">IF($B273="","",IF(DD273&gt;DE273,(DD273-DE273/2)*(rate_A*(DF$1/365)),0))</f>
        <v/>
      </c>
      <c r="DG273" s="3" t="str">
        <f t="shared" ca="1" si="12868"/>
        <v/>
      </c>
      <c r="DH273" s="3" t="str">
        <f t="shared" ref="DH273" ca="1" si="13363">IF($B273="","",CS273*(1+rate_A*DF$1/365))</f>
        <v/>
      </c>
      <c r="DI273" s="3" t="str">
        <f t="shared" ref="DI273" ca="1" si="13364">IF($B273="","",CT273*(1+rate_A*DF$1/365))</f>
        <v/>
      </c>
      <c r="DJ273" s="3" t="str">
        <f t="shared" ref="DJ273" ca="1" si="13365">IF($B273="","",CU273*(1+rate_joint*DF$1/365))</f>
        <v/>
      </c>
      <c r="DK273" s="5" t="str">
        <f t="shared" ca="1" si="12872"/>
        <v/>
      </c>
      <c r="DL273" s="5" t="str" cm="1">
        <f t="array" aca="1" ref="DL273" ca="1">IF(DK273="","",_xlfn.IFS(DK273&lt;='Hidden inputs'!$C$15,DK273*'Hidden inputs'!$D$15,DK273&lt;='Hidden inputs'!$C$16,'Hidden inputs'!$C$15*'Hidden inputs'!$D$15+(DK273-'Hidden inputs'!$B$16)*'Hidden inputs'!$D$16,DK273&lt;='Hidden inputs'!$C$17,'Hidden inputs'!$C$15*'Hidden inputs'!$D$15+('Hidden inputs'!$C$16-'Hidden inputs'!$B$16)*'Hidden inputs'!$D$16+(DK273-'Hidden inputs'!$B$17)*'Hidden inputs'!$D$17,DK273&gt;'Hidden inputs'!$B$18,'Hidden inputs'!$C$15*'Hidden inputs'!$D$15+('Hidden inputs'!$C$16-'Hidden inputs'!$B$16)*'Hidden inputs'!$D$16+('Hidden inputs'!$C$17-'Hidden inputs'!$B$17)*'Hidden inputs'!$D$17+(DK273-'Hidden inputs'!$B$18)*'Hidden inputs'!$D$18))</f>
        <v/>
      </c>
      <c r="DM273" s="10" t="str">
        <f t="shared" ca="1" si="12873"/>
        <v/>
      </c>
      <c r="DN273" s="5" t="str">
        <f t="shared" ca="1" si="12781"/>
        <v/>
      </c>
      <c r="DO273" s="5" t="str">
        <f t="shared" ca="1" si="12782"/>
        <v/>
      </c>
      <c r="DP273" s="5" t="str">
        <f ca="1">IF($B273="","",'Hidden inputs'!$D$11*DG273+'Hidden inputs'!$E$11*DH273)</f>
        <v/>
      </c>
      <c r="DQ273" s="11" t="str">
        <f t="shared" ca="1" si="12697"/>
        <v/>
      </c>
      <c r="DR273" s="9" t="str">
        <f t="shared" ca="1" si="12783"/>
        <v/>
      </c>
      <c r="DS273" s="3" t="str">
        <f t="shared" ca="1" si="12784"/>
        <v/>
      </c>
      <c r="DT273" s="5" t="str" cm="1">
        <f t="array" aca="1" ref="DT273" ca="1">IF($B273="","",IF(DS273=0,0,IF(DD_Payment="",0,IF(DS273&lt;_xlfn.IFS(DD_Frequency="Monthly",1,DD_Frequency="Quarterly",IF(MONTH(DS$2)=1,1,IF(MONTH(DS$2)=4,1,IF(MONTH(DS$2)=7,1,IF(MONTH(DS$2)=10,1,0)))),DD_Frequency="Annually",IF(MONTH(DS$2)=1,1,0))*DD_Payment,DS273,_xlfn.IFS(DD_Frequency="Monthly",1,DD_Frequency="Quarterly",IF(MONTH(DS$2)=1,1,IF(MONTH(DS$2)=4,1,IF(MONTH(DS$2)=7,1,IF(MONTH(DS$2)=10,1,0)))),DD_Frequency="Annually",IF(MONTH(DS$2)=1,1,0))*DD_Payment))))</f>
        <v/>
      </c>
      <c r="DU273" s="3" t="str">
        <f t="shared" ref="DU273" ca="1" si="13366">IF($B273="","",IF(DS273&gt;DT273,(DS273-DT273/2)*(rate_A*(DU$1/365)),0))</f>
        <v/>
      </c>
      <c r="DV273" s="3" t="str">
        <f t="shared" ca="1" si="12875"/>
        <v/>
      </c>
      <c r="DW273" s="3" t="str">
        <f t="shared" ref="DW273" ca="1" si="13367">IF($B273="","",DH273*(1+rate_A*DU$1/365))</f>
        <v/>
      </c>
      <c r="DX273" s="3" t="str">
        <f t="shared" ref="DX273" ca="1" si="13368">IF($B273="","",DI273*(1+rate_A*DU$1/365))</f>
        <v/>
      </c>
      <c r="DY273" s="3" t="str">
        <f t="shared" ref="DY273" ca="1" si="13369">IF($B273="","",DJ273*(1+rate_joint*DU$1/365))</f>
        <v/>
      </c>
      <c r="DZ273" s="5" t="str">
        <f t="shared" ca="1" si="12879"/>
        <v/>
      </c>
      <c r="EA273" s="5" t="str" cm="1">
        <f t="array" aca="1" ref="EA273" ca="1">IF(DZ273="","",_xlfn.IFS(DZ273&lt;='Hidden inputs'!$C$15,DZ273*'Hidden inputs'!$D$15,DZ273&lt;='Hidden inputs'!$C$16,'Hidden inputs'!$C$15*'Hidden inputs'!$D$15+(DZ273-'Hidden inputs'!$B$16)*'Hidden inputs'!$D$16,DZ273&lt;='Hidden inputs'!$C$17,'Hidden inputs'!$C$15*'Hidden inputs'!$D$15+('Hidden inputs'!$C$16-'Hidden inputs'!$B$16)*'Hidden inputs'!$D$16+(DZ273-'Hidden inputs'!$B$17)*'Hidden inputs'!$D$17,DZ273&gt;'Hidden inputs'!$B$18,'Hidden inputs'!$C$15*'Hidden inputs'!$D$15+('Hidden inputs'!$C$16-'Hidden inputs'!$B$16)*'Hidden inputs'!$D$16+('Hidden inputs'!$C$17-'Hidden inputs'!$B$17)*'Hidden inputs'!$D$17+(DZ273-'Hidden inputs'!$B$18)*'Hidden inputs'!$D$18))</f>
        <v/>
      </c>
      <c r="EB273" s="10" t="str">
        <f t="shared" ca="1" si="12880"/>
        <v/>
      </c>
      <c r="EC273" s="5" t="str">
        <f t="shared" ca="1" si="12789"/>
        <v/>
      </c>
      <c r="ED273" s="5" t="str">
        <f t="shared" ca="1" si="12790"/>
        <v/>
      </c>
      <c r="EE273" s="5" t="str">
        <f ca="1">IF($B273="","",'Hidden inputs'!$D$11*DV273+'Hidden inputs'!$E$11*DW273)</f>
        <v/>
      </c>
      <c r="EF273" s="11" t="str">
        <f t="shared" ca="1" si="12702"/>
        <v/>
      </c>
      <c r="EG273" s="9" t="str">
        <f t="shared" ca="1" si="12791"/>
        <v/>
      </c>
      <c r="EH273" s="3" t="str">
        <f t="shared" ca="1" si="12792"/>
        <v/>
      </c>
      <c r="EI273" s="5" t="str" cm="1">
        <f t="array" aca="1" ref="EI273" ca="1">IF($B273="","",IF(EH273=0,0,IF(DD_Payment="",0,IF(EH273&lt;_xlfn.IFS(DD_Frequency="Monthly",1,DD_Frequency="Quarterly",IF(MONTH(EH$2)=1,1,IF(MONTH(EH$2)=4,1,IF(MONTH(EH$2)=7,1,IF(MONTH(EH$2)=10,1,0)))),DD_Frequency="Annually",IF(MONTH(EH$2)=1,1,0))*DD_Payment,EH273,_xlfn.IFS(DD_Frequency="Monthly",1,DD_Frequency="Quarterly",IF(MONTH(EH$2)=1,1,IF(MONTH(EH$2)=4,1,IF(MONTH(EH$2)=7,1,IF(MONTH(EH$2)=10,1,0)))),DD_Frequency="Annually",IF(MONTH(EH$2)=1,1,0))*DD_Payment))))</f>
        <v/>
      </c>
      <c r="EJ273" s="3" t="str">
        <f t="shared" ref="EJ273" ca="1" si="13370">IF($B273="","",IF(EH273&gt;EI273,(EH273-EI273/2)*(rate_A*(EJ$1/365)),0))</f>
        <v/>
      </c>
      <c r="EK273" s="3" t="str">
        <f t="shared" ca="1" si="12882"/>
        <v/>
      </c>
      <c r="EL273" s="3" t="str">
        <f t="shared" ref="EL273" ca="1" si="13371">IF($B273="","",DW273*(1+rate_A*EJ$1/365))</f>
        <v/>
      </c>
      <c r="EM273" s="3" t="str">
        <f t="shared" ref="EM273" ca="1" si="13372">IF($B273="","",DX273*(1+rate_A*EJ$1/365))</f>
        <v/>
      </c>
      <c r="EN273" s="3" t="str">
        <f t="shared" ref="EN273" ca="1" si="13373">IF($B273="","",DY273*(1+rate_joint*EJ$1/365))</f>
        <v/>
      </c>
      <c r="EO273" s="5" t="str">
        <f t="shared" ca="1" si="12886"/>
        <v/>
      </c>
      <c r="EP273" s="5" t="str" cm="1">
        <f t="array" aca="1" ref="EP273" ca="1">IF(EO273="","",_xlfn.IFS(EO273&lt;='Hidden inputs'!$C$15,EO273*'Hidden inputs'!$D$15,EO273&lt;='Hidden inputs'!$C$16,'Hidden inputs'!$C$15*'Hidden inputs'!$D$15+(EO273-'Hidden inputs'!$B$16)*'Hidden inputs'!$D$16,EO273&lt;='Hidden inputs'!$C$17,'Hidden inputs'!$C$15*'Hidden inputs'!$D$15+('Hidden inputs'!$C$16-'Hidden inputs'!$B$16)*'Hidden inputs'!$D$16+(EO273-'Hidden inputs'!$B$17)*'Hidden inputs'!$D$17,EO273&gt;'Hidden inputs'!$B$18,'Hidden inputs'!$C$15*'Hidden inputs'!$D$15+('Hidden inputs'!$C$16-'Hidden inputs'!$B$16)*'Hidden inputs'!$D$16+('Hidden inputs'!$C$17-'Hidden inputs'!$B$17)*'Hidden inputs'!$D$17+(EO273-'Hidden inputs'!$B$18)*'Hidden inputs'!$D$18))</f>
        <v/>
      </c>
      <c r="EQ273" s="10" t="str">
        <f t="shared" ca="1" si="12887"/>
        <v/>
      </c>
      <c r="ER273" s="5" t="str">
        <f t="shared" ca="1" si="12797"/>
        <v/>
      </c>
      <c r="ES273" s="5" t="str">
        <f t="shared" ca="1" si="12798"/>
        <v/>
      </c>
      <c r="ET273" s="5" t="str">
        <f ca="1">IF($B273="","",'Hidden inputs'!$D$11*EK273+'Hidden inputs'!$E$11*EL273)</f>
        <v/>
      </c>
      <c r="EU273" s="11" t="str">
        <f t="shared" ca="1" si="12707"/>
        <v/>
      </c>
      <c r="EV273" s="9" t="str">
        <f t="shared" ca="1" si="12799"/>
        <v/>
      </c>
      <c r="EW273" s="3" t="str">
        <f t="shared" ca="1" si="12800"/>
        <v/>
      </c>
      <c r="EX273" s="5" t="str" cm="1">
        <f t="array" aca="1" ref="EX273" ca="1">IF($B273="","",IF(EW273=0,0,IF(DD_Payment="",0,IF(EW273&lt;_xlfn.IFS(DD_Frequency="Monthly",1,DD_Frequency="Quarterly",IF(MONTH(EW$2)=1,1,IF(MONTH(EW$2)=4,1,IF(MONTH(EW$2)=7,1,IF(MONTH(EW$2)=10,1,0)))),DD_Frequency="Annually",IF(MONTH(EW$2)=1,1,0))*DD_Payment,EW273,_xlfn.IFS(DD_Frequency="Monthly",1,DD_Frequency="Quarterly",IF(MONTH(EW$2)=1,1,IF(MONTH(EW$2)=4,1,IF(MONTH(EW$2)=7,1,IF(MONTH(EW$2)=10,1,0)))),DD_Frequency="Annually",IF(MONTH(EW$2)=1,1,0))*DD_Payment))))</f>
        <v/>
      </c>
      <c r="EY273" s="3" t="str">
        <f t="shared" ref="EY273" ca="1" si="13374">IF($B273="","",IF(EW273&gt;EX273,(EW273-EX273/2)*(rate_A*(EY$1/365)),0))</f>
        <v/>
      </c>
      <c r="EZ273" s="3" t="str">
        <f t="shared" ca="1" si="12889"/>
        <v/>
      </c>
      <c r="FA273" s="3" t="str">
        <f t="shared" ref="FA273" ca="1" si="13375">IF($B273="","",EL273*(1+rate_A*EY$1/365))</f>
        <v/>
      </c>
      <c r="FB273" s="3" t="str">
        <f t="shared" ref="FB273" ca="1" si="13376">IF($B273="","",EM273*(1+rate_A*EY$1/365))</f>
        <v/>
      </c>
      <c r="FC273" s="3" t="str">
        <f t="shared" ref="FC273" ca="1" si="13377">IF($B273="","",EN273*(1+rate_joint*EY$1/365))</f>
        <v/>
      </c>
      <c r="FD273" s="5" t="str">
        <f t="shared" ca="1" si="12893"/>
        <v/>
      </c>
      <c r="FE273" s="5" t="str" cm="1">
        <f t="array" aca="1" ref="FE273" ca="1">IF(FD273="","",_xlfn.IFS(FD273&lt;='Hidden inputs'!$C$15,FD273*'Hidden inputs'!$D$15,FD273&lt;='Hidden inputs'!$C$16,'Hidden inputs'!$C$15*'Hidden inputs'!$D$15+(FD273-'Hidden inputs'!$B$16)*'Hidden inputs'!$D$16,FD273&lt;='Hidden inputs'!$C$17,'Hidden inputs'!$C$15*'Hidden inputs'!$D$15+('Hidden inputs'!$C$16-'Hidden inputs'!$B$16)*'Hidden inputs'!$D$16+(FD273-'Hidden inputs'!$B$17)*'Hidden inputs'!$D$17,FD273&gt;'Hidden inputs'!$B$18,'Hidden inputs'!$C$15*'Hidden inputs'!$D$15+('Hidden inputs'!$C$16-'Hidden inputs'!$B$16)*'Hidden inputs'!$D$16+('Hidden inputs'!$C$17-'Hidden inputs'!$B$17)*'Hidden inputs'!$D$17+(FD273-'Hidden inputs'!$B$18)*'Hidden inputs'!$D$18))</f>
        <v/>
      </c>
      <c r="FF273" s="10" t="str">
        <f t="shared" ca="1" si="12894"/>
        <v/>
      </c>
      <c r="FG273" s="5" t="str">
        <f t="shared" ca="1" si="12805"/>
        <v/>
      </c>
      <c r="FH273" s="5" t="str">
        <f t="shared" ca="1" si="12806"/>
        <v/>
      </c>
      <c r="FI273" s="5" t="str">
        <f ca="1">IF($B273="","",'Hidden inputs'!$D$11*EZ273+'Hidden inputs'!$E$11*FA273)</f>
        <v/>
      </c>
      <c r="FJ273" s="11" t="str">
        <f t="shared" ca="1" si="12712"/>
        <v/>
      </c>
      <c r="FK273" s="9" t="str">
        <f t="shared" ca="1" si="12807"/>
        <v/>
      </c>
      <c r="FL273" s="3" t="str">
        <f t="shared" ca="1" si="12808"/>
        <v/>
      </c>
      <c r="FM273" s="5" t="str" cm="1">
        <f t="array" aca="1" ref="FM273" ca="1">IF($B273="","",IF(FL273=0,0,IF(DD_Payment="",0,IF(FL273&lt;_xlfn.IFS(DD_Frequency="Monthly",1,DD_Frequency="Quarterly",IF(MONTH(FL$2)=1,1,IF(MONTH(FL$2)=4,1,IF(MONTH(FL$2)=7,1,IF(MONTH(FL$2)=10,1,0)))),DD_Frequency="Annually",IF(MONTH(FL$2)=1,1,0))*DD_Payment,FL273,_xlfn.IFS(DD_Frequency="Monthly",1,DD_Frequency="Quarterly",IF(MONTH(FL$2)=1,1,IF(MONTH(FL$2)=4,1,IF(MONTH(FL$2)=7,1,IF(MONTH(FL$2)=10,1,0)))),DD_Frequency="Annually",IF(MONTH(FL$2)=1,1,0))*DD_Payment))))</f>
        <v/>
      </c>
      <c r="FN273" s="3" t="str">
        <f t="shared" ref="FN273" ca="1" si="13378">IF($B273="","",IF(FL273&gt;FM273,(FL273-FM273/2)*(rate_A*(FN$1/365)),0))</f>
        <v/>
      </c>
      <c r="FO273" s="3" t="str">
        <f t="shared" ca="1" si="12896"/>
        <v/>
      </c>
      <c r="FP273" s="3" t="str">
        <f t="shared" ref="FP273" ca="1" si="13379">IF($B273="","",FA273*(1+rate_A*FN$1/365))</f>
        <v/>
      </c>
      <c r="FQ273" s="3" t="str">
        <f t="shared" ref="FQ273" ca="1" si="13380">IF($B273="","",FB273*(1+rate_A*FN$1/365))</f>
        <v/>
      </c>
      <c r="FR273" s="3" t="str">
        <f t="shared" ref="FR273" ca="1" si="13381">IF($B273="","",FC273*(1+rate_joint*FN$1/365))</f>
        <v/>
      </c>
      <c r="FS273" s="5" t="str">
        <f t="shared" ca="1" si="12900"/>
        <v/>
      </c>
      <c r="FT273" s="5" t="str" cm="1">
        <f t="array" aca="1" ref="FT273" ca="1">IF(FS273="","",_xlfn.IFS(FS273&lt;='Hidden inputs'!$C$15,FS273*'Hidden inputs'!$D$15,FS273&lt;='Hidden inputs'!$C$16,'Hidden inputs'!$C$15*'Hidden inputs'!$D$15+(FS273-'Hidden inputs'!$B$16)*'Hidden inputs'!$D$16,FS273&lt;='Hidden inputs'!$C$17,'Hidden inputs'!$C$15*'Hidden inputs'!$D$15+('Hidden inputs'!$C$16-'Hidden inputs'!$B$16)*'Hidden inputs'!$D$16+(FS273-'Hidden inputs'!$B$17)*'Hidden inputs'!$D$17,FS273&gt;'Hidden inputs'!$B$18,'Hidden inputs'!$C$15*'Hidden inputs'!$D$15+('Hidden inputs'!$C$16-'Hidden inputs'!$B$16)*'Hidden inputs'!$D$16+('Hidden inputs'!$C$17-'Hidden inputs'!$B$17)*'Hidden inputs'!$D$17+(FS273-'Hidden inputs'!$B$18)*'Hidden inputs'!$D$18))</f>
        <v/>
      </c>
      <c r="FU273" s="10" t="str">
        <f t="shared" ca="1" si="12901"/>
        <v/>
      </c>
      <c r="FV273" s="5" t="str">
        <f t="shared" ca="1" si="12813"/>
        <v/>
      </c>
      <c r="FW273" s="5" t="str">
        <f t="shared" ca="1" si="12814"/>
        <v/>
      </c>
      <c r="FX273" s="5" t="str">
        <f ca="1">IF($B273="","",'Hidden inputs'!$D$11*FO273+'Hidden inputs'!$E$11*FP273)</f>
        <v/>
      </c>
      <c r="FY273" s="11" t="str">
        <f t="shared" ca="1" si="12717"/>
        <v/>
      </c>
      <c r="FZ273" s="9" t="str">
        <f t="shared" ca="1" si="12815"/>
        <v/>
      </c>
      <c r="GA273" s="5" t="str">
        <f t="shared" ca="1" si="12816"/>
        <v/>
      </c>
      <c r="GB273" s="5" t="str">
        <f t="shared" ca="1" si="12817"/>
        <v/>
      </c>
      <c r="GC273" s="5" t="str">
        <f t="shared" ca="1" si="12718"/>
        <v/>
      </c>
      <c r="GD273" s="5" t="str">
        <f t="shared" ca="1" si="12719"/>
        <v/>
      </c>
    </row>
    <row r="274" spans="1:186" x14ac:dyDescent="0.35">
      <c r="A274" s="2"/>
      <c r="B274" s="6" t="str">
        <f t="shared" ca="1" si="12720"/>
        <v/>
      </c>
      <c r="C274" s="5" t="str">
        <f t="shared" ca="1" si="12818"/>
        <v/>
      </c>
      <c r="D274" s="5" t="str" cm="1">
        <f t="array" aca="1" ref="D274" ca="1">IF($B274="","",IF(C274=0,0,IF(DD_Payment="",0,IF(C274&lt;_xlfn.IFS(DD_Frequency="Monthly",1,DD_Frequency="Quarterly",IF(MONTH(C$2)=1,1,IF(MONTH(C$2)=4,1,IF(MONTH(C$2)=7,1,IF(MONTH(C$2)=10,1,0)))),DD_Frequency="Annually",IF(MONTH(C$2)=1,1,0))*DD_Payment,C274,_xlfn.IFS(DD_Frequency="Monthly",1,DD_Frequency="Quarterly",IF(MONTH(C$2)=1,1,IF(MONTH(C$2)=4,1,IF(MONTH(C$2)=7,1,IF(MONTH(C$2)=10,1,0)))),DD_Frequency="Annually",IF(MONTH(C$2)=1,1,0))*DD_Payment))))</f>
        <v/>
      </c>
      <c r="E274" s="5" t="str">
        <f t="shared" ref="E274" ca="1" si="13382">IF(B274="","",IF(C274&gt;D274,(C274-D274/2)*(rate_A*(E$1/365)),0))</f>
        <v/>
      </c>
      <c r="F274" s="5" t="str">
        <f t="shared" ca="1" si="12722"/>
        <v/>
      </c>
      <c r="G274" s="5" t="str">
        <f t="shared" ref="G274" ca="1" si="13383">IF(B274="","",G273*(1+rate_A*E$1/365))</f>
        <v/>
      </c>
      <c r="H274" s="5" t="str">
        <f t="shared" ref="H274" ca="1" si="13384">IF(B274="","",H273*(1+rate_A*E$1/365))</f>
        <v/>
      </c>
      <c r="I274" s="5" t="str">
        <f t="shared" ref="I274" ca="1" si="13385">IF(B274="","",I273*(1+rate_joint*E$1/365))</f>
        <v/>
      </c>
      <c r="J274" s="5" t="str">
        <f t="shared" ca="1" si="12823"/>
        <v/>
      </c>
      <c r="K274" s="5" t="str" cm="1">
        <f t="array" aca="1" ref="K274" ca="1">IF(J274="","",_xlfn.IFS(J274&lt;='Hidden inputs'!$C$15,J274*'Hidden inputs'!$D$15,J274&lt;='Hidden inputs'!$C$16,'Hidden inputs'!$C$15*'Hidden inputs'!$D$15+(J274-'Hidden inputs'!$B$16)*'Hidden inputs'!$D$16,J274&lt;='Hidden inputs'!$C$17,'Hidden inputs'!$C$15*'Hidden inputs'!$D$15+('Hidden inputs'!$C$16-'Hidden inputs'!$B$16)*'Hidden inputs'!$D$16+(J274-'Hidden inputs'!$B$17)*'Hidden inputs'!$D$17,J274&gt;'Hidden inputs'!$B$18,'Hidden inputs'!$C$15*'Hidden inputs'!$D$15+('Hidden inputs'!$C$16-'Hidden inputs'!$B$16)*'Hidden inputs'!$D$16+('Hidden inputs'!$C$17-'Hidden inputs'!$B$17)*'Hidden inputs'!$D$17+(J274-'Hidden inputs'!$B$18)*'Hidden inputs'!$D$18))</f>
        <v/>
      </c>
      <c r="L274" s="11" t="str">
        <f t="shared" ca="1" si="12824"/>
        <v/>
      </c>
      <c r="M274" s="5" t="str">
        <f t="shared" ca="1" si="12726"/>
        <v/>
      </c>
      <c r="N274" s="5" t="str">
        <f t="shared" ca="1" si="12727"/>
        <v/>
      </c>
      <c r="O274" s="5" t="str">
        <f ca="1">IF(B274="","",'Hidden inputs'!$D$11*F274+'Hidden inputs'!$E$11*G274)</f>
        <v/>
      </c>
      <c r="P274" s="11" t="str">
        <f t="shared" ca="1" si="12661"/>
        <v/>
      </c>
      <c r="Q274" s="20" t="str">
        <f t="shared" ca="1" si="12662"/>
        <v/>
      </c>
      <c r="R274" s="3" t="str">
        <f t="shared" ca="1" si="12728"/>
        <v/>
      </c>
      <c r="S274" s="5" t="str" cm="1">
        <f t="array" aca="1" ref="S274" ca="1">IF($B274="","",IF(R274=0,0,IF(DD_Payment="",0,IF(R274&lt;_xlfn.IFS(DD_Frequency="Monthly",1,DD_Frequency="Quarterly",IF(MONTH(R$2)=1,1,IF(MONTH(R$2)=4,1,IF(MONTH(R$2)=7,1,IF(MONTH(R$2)=10,1,0)))),DD_Frequency="Annually",IF(MONTH(R$2)=1,1,0))*DD_Payment,R274,_xlfn.IFS(DD_Frequency="Monthly",1,DD_Frequency="Quarterly",IF(MONTH(R$2)=1,1,IF(MONTH(R$2)=4,1,IF(MONTH(R$2)=7,1,IF(MONTH(R$2)=10,1,0)))),DD_Frequency="Annually",IF(MONTH(R$2)=1,1,0))*DD_Payment))))</f>
        <v/>
      </c>
      <c r="T274" s="3" t="str">
        <f t="shared" ref="T274" ca="1" si="13386">IF(B274="","",IF(R274&gt;S274,(R274-S274/2)*(rate_A*((T$1+A274)/365)),0))</f>
        <v/>
      </c>
      <c r="U274" s="3" t="str">
        <f t="shared" ca="1" si="12730"/>
        <v/>
      </c>
      <c r="V274" s="3" t="str">
        <f t="shared" ref="V274" ca="1" si="13387">IF(B274="","",G274*(1+rate_A*(T$1+A274)/365))</f>
        <v/>
      </c>
      <c r="W274" s="3" t="str">
        <f t="shared" ref="W274" ca="1" si="13388">IF(B274="","",H274*(1+rate_A*(T$1+A274)/365))</f>
        <v/>
      </c>
      <c r="X274" s="3" t="str">
        <f t="shared" ref="X274" ca="1" si="13389">IF(B274="","",I274*(1+rate_joint*(T$1+A274)/365))</f>
        <v/>
      </c>
      <c r="Y274" s="5" t="str">
        <f t="shared" ca="1" si="12829"/>
        <v/>
      </c>
      <c r="Z274" s="5" t="str" cm="1">
        <f t="array" aca="1" ref="Z274" ca="1">IF(Y274="","",_xlfn.IFS(Y274&lt;='Hidden inputs'!$C$15,Y274*'Hidden inputs'!$D$15,Y274&lt;='Hidden inputs'!$C$16,'Hidden inputs'!$C$15*'Hidden inputs'!$D$15+(Y274-'Hidden inputs'!$B$16)*'Hidden inputs'!$D$16,Y274&lt;='Hidden inputs'!$C$17,'Hidden inputs'!$C$15*'Hidden inputs'!$D$15+('Hidden inputs'!$C$16-'Hidden inputs'!$B$16)*'Hidden inputs'!$D$16+(Y274-'Hidden inputs'!$B$17)*'Hidden inputs'!$D$17,Y274&gt;'Hidden inputs'!$B$18,'Hidden inputs'!$C$15*'Hidden inputs'!$D$15+('Hidden inputs'!$C$16-'Hidden inputs'!$B$16)*'Hidden inputs'!$D$16+('Hidden inputs'!$C$17-'Hidden inputs'!$B$17)*'Hidden inputs'!$D$17+(Y274-'Hidden inputs'!$B$18)*'Hidden inputs'!$D$18))</f>
        <v/>
      </c>
      <c r="AA274" s="10" t="str">
        <f t="shared" ca="1" si="12830"/>
        <v/>
      </c>
      <c r="AB274" s="5" t="str">
        <f t="shared" ca="1" si="12734"/>
        <v/>
      </c>
      <c r="AC274" s="5" t="str">
        <f t="shared" ca="1" si="12831"/>
        <v/>
      </c>
      <c r="AD274" s="5" t="str">
        <f ca="1">IF(B274="","",'Hidden inputs'!$D$11*U274+'Hidden inputs'!$E$11*V274)</f>
        <v/>
      </c>
      <c r="AE274" s="11" t="str">
        <f t="shared" ca="1" si="12667"/>
        <v/>
      </c>
      <c r="AF274" s="9" t="str">
        <f t="shared" ca="1" si="12735"/>
        <v/>
      </c>
      <c r="AG274" s="3" t="str">
        <f t="shared" ca="1" si="12736"/>
        <v/>
      </c>
      <c r="AH274" s="5" t="str" cm="1">
        <f t="array" aca="1" ref="AH274" ca="1">IF($B274="","",IF(AG274=0,0,IF(DD_Payment="",0,IF(AG274&lt;_xlfn.IFS(DD_Frequency="Monthly",1,DD_Frequency="Quarterly",IF(MONTH(AG$2)=1,1,IF(MONTH(AG$2)=4,1,IF(MONTH(AG$2)=7,1,IF(MONTH(AG$2)=10,1,0)))),DD_Frequency="Annually",IF(MONTH(AG$2)=1,1,0))*DD_Payment,AG274,_xlfn.IFS(DD_Frequency="Monthly",1,DD_Frequency="Quarterly",IF(MONTH(AG$2)=1,1,IF(MONTH(AG$2)=4,1,IF(MONTH(AG$2)=7,1,IF(MONTH(AG$2)=10,1,0)))),DD_Frequency="Annually",IF(MONTH(AG$2)=1,1,0))*DD_Payment))))</f>
        <v/>
      </c>
      <c r="AI274" s="3" t="str">
        <f t="shared" ref="AI274" ca="1" si="13390">IF($B274="","",IF(AG274&gt;AH274,(AG274-AH274/2)*(rate_A*(AI$1/365)),0))</f>
        <v/>
      </c>
      <c r="AJ274" s="3" t="str">
        <f t="shared" ca="1" si="12833"/>
        <v/>
      </c>
      <c r="AK274" s="3" t="str">
        <f t="shared" ref="AK274" ca="1" si="13391">IF($B274="","",V274*(1+rate_A*AI$1/365))</f>
        <v/>
      </c>
      <c r="AL274" s="3" t="str">
        <f t="shared" ref="AL274" ca="1" si="13392">IF($B274="","",W274*(1+rate_A*AI$1/365))</f>
        <v/>
      </c>
      <c r="AM274" s="3" t="str">
        <f t="shared" ref="AM274" ca="1" si="13393">IF($B274="","",X274*(1+rate_joint*AI$1/365))</f>
        <v/>
      </c>
      <c r="AN274" s="5" t="str">
        <f t="shared" ca="1" si="12837"/>
        <v/>
      </c>
      <c r="AO274" s="5" t="str" cm="1">
        <f t="array" aca="1" ref="AO274" ca="1">IF(AN274="","",_xlfn.IFS(AN274&lt;='Hidden inputs'!$C$15,AN274*'Hidden inputs'!$D$15,AN274&lt;='Hidden inputs'!$C$16,'Hidden inputs'!$C$15*'Hidden inputs'!$D$15+(AN274-'Hidden inputs'!$B$16)*'Hidden inputs'!$D$16,AN274&lt;='Hidden inputs'!$C$17,'Hidden inputs'!$C$15*'Hidden inputs'!$D$15+('Hidden inputs'!$C$16-'Hidden inputs'!$B$16)*'Hidden inputs'!$D$16+(AN274-'Hidden inputs'!$B$17)*'Hidden inputs'!$D$17,AN274&gt;'Hidden inputs'!$B$18,'Hidden inputs'!$C$15*'Hidden inputs'!$D$15+('Hidden inputs'!$C$16-'Hidden inputs'!$B$16)*'Hidden inputs'!$D$16+('Hidden inputs'!$C$17-'Hidden inputs'!$B$17)*'Hidden inputs'!$D$17+(AN274-'Hidden inputs'!$B$18)*'Hidden inputs'!$D$18))</f>
        <v/>
      </c>
      <c r="AP274" s="10" t="str">
        <f t="shared" ca="1" si="12838"/>
        <v/>
      </c>
      <c r="AQ274" s="5" t="str">
        <f t="shared" ca="1" si="12741"/>
        <v/>
      </c>
      <c r="AR274" s="5" t="str">
        <f t="shared" ca="1" si="12742"/>
        <v/>
      </c>
      <c r="AS274" s="5" t="str">
        <f ca="1">IF($B274="","",'Hidden inputs'!$D$11*AJ274+'Hidden inputs'!$E$11*AK274)</f>
        <v/>
      </c>
      <c r="AT274" s="11" t="str">
        <f t="shared" ca="1" si="12672"/>
        <v/>
      </c>
      <c r="AU274" s="9" t="str">
        <f t="shared" ca="1" si="12743"/>
        <v/>
      </c>
      <c r="AV274" s="3" t="str">
        <f t="shared" ca="1" si="12744"/>
        <v/>
      </c>
      <c r="AW274" s="5" t="str" cm="1">
        <f t="array" aca="1" ref="AW274" ca="1">IF($B274="","",IF(AV274=0,0,IF(DD_Payment="",0,IF(AV274&lt;_xlfn.IFS(DD_Frequency="Monthly",1,DD_Frequency="Quarterly",IF(MONTH(AV$2)=1,1,IF(MONTH(AV$2)=4,1,IF(MONTH(AV$2)=7,1,IF(MONTH(AV$2)=10,1,0)))),DD_Frequency="Annually",IF(MONTH(AV$2)=1,1,0))*DD_Payment,AV274,_xlfn.IFS(DD_Frequency="Monthly",1,DD_Frequency="Quarterly",IF(MONTH(AV$2)=1,1,IF(MONTH(AV$2)=4,1,IF(MONTH(AV$2)=7,1,IF(MONTH(AV$2)=10,1,0)))),DD_Frequency="Annually",IF(MONTH(AV$2)=1,1,0))*DD_Payment))))</f>
        <v/>
      </c>
      <c r="AX274" s="3" t="str">
        <f t="shared" ref="AX274" ca="1" si="13394">IF($B274="","",IF(AV274&gt;AW274,(AV274-AW274/2)*(rate_A*(AX$1/365)),0))</f>
        <v/>
      </c>
      <c r="AY274" s="3" t="str">
        <f t="shared" ca="1" si="12840"/>
        <v/>
      </c>
      <c r="AZ274" s="3" t="str">
        <f t="shared" ref="AZ274" ca="1" si="13395">IF($B274="","",AK274*(1+rate_A*AX$1/365))</f>
        <v/>
      </c>
      <c r="BA274" s="3" t="str">
        <f t="shared" ref="BA274" ca="1" si="13396">IF($B274="","",AL274*(1+rate_A*AX$1/365))</f>
        <v/>
      </c>
      <c r="BB274" s="3" t="str">
        <f t="shared" ref="BB274" ca="1" si="13397">IF($B274="","",AM274*(1+rate_joint*AX$1/365))</f>
        <v/>
      </c>
      <c r="BC274" s="5" t="str">
        <f t="shared" ca="1" si="12844"/>
        <v/>
      </c>
      <c r="BD274" s="5" t="str" cm="1">
        <f t="array" aca="1" ref="BD274" ca="1">IF(BC274="","",_xlfn.IFS(BC274&lt;='Hidden inputs'!$C$15,BC274*'Hidden inputs'!$D$15,BC274&lt;='Hidden inputs'!$C$16,'Hidden inputs'!$C$15*'Hidden inputs'!$D$15+(BC274-'Hidden inputs'!$B$16)*'Hidden inputs'!$D$16,BC274&lt;='Hidden inputs'!$C$17,'Hidden inputs'!$C$15*'Hidden inputs'!$D$15+('Hidden inputs'!$C$16-'Hidden inputs'!$B$16)*'Hidden inputs'!$D$16+(BC274-'Hidden inputs'!$B$17)*'Hidden inputs'!$D$17,BC274&gt;'Hidden inputs'!$B$18,'Hidden inputs'!$C$15*'Hidden inputs'!$D$15+('Hidden inputs'!$C$16-'Hidden inputs'!$B$16)*'Hidden inputs'!$D$16+('Hidden inputs'!$C$17-'Hidden inputs'!$B$17)*'Hidden inputs'!$D$17+(BC274-'Hidden inputs'!$B$18)*'Hidden inputs'!$D$18))</f>
        <v/>
      </c>
      <c r="BE274" s="10" t="str">
        <f t="shared" ca="1" si="12845"/>
        <v/>
      </c>
      <c r="BF274" s="5" t="str">
        <f t="shared" ca="1" si="12749"/>
        <v/>
      </c>
      <c r="BG274" s="5" t="str">
        <f t="shared" ca="1" si="12750"/>
        <v/>
      </c>
      <c r="BH274" s="5" t="str">
        <f ca="1">IF($B274="","",'Hidden inputs'!$D$11*AY274+'Hidden inputs'!$E$11*AZ274)</f>
        <v/>
      </c>
      <c r="BI274" s="11" t="str">
        <f t="shared" ca="1" si="12677"/>
        <v/>
      </c>
      <c r="BJ274" s="9" t="str">
        <f t="shared" ca="1" si="12751"/>
        <v/>
      </c>
      <c r="BK274" s="3" t="str">
        <f t="shared" ca="1" si="12752"/>
        <v/>
      </c>
      <c r="BL274" s="5" t="str" cm="1">
        <f t="array" aca="1" ref="BL274" ca="1">IF($B274="","",IF(BK274=0,0,IF(DD_Payment="",0,IF(BK274&lt;_xlfn.IFS(DD_Frequency="Monthly",1,DD_Frequency="Quarterly",IF(MONTH(BK$2)=1,1,IF(MONTH(BK$2)=4,1,IF(MONTH(BK$2)=7,1,IF(MONTH(BK$2)=10,1,0)))),DD_Frequency="Annually",IF(MONTH(BK$2)=1,1,0))*DD_Payment,BK274,_xlfn.IFS(DD_Frequency="Monthly",1,DD_Frequency="Quarterly",IF(MONTH(BK$2)=1,1,IF(MONTH(BK$2)=4,1,IF(MONTH(BK$2)=7,1,IF(MONTH(BK$2)=10,1,0)))),DD_Frequency="Annually",IF(MONTH(BK$2)=1,1,0))*DD_Payment))))</f>
        <v/>
      </c>
      <c r="BM274" s="3" t="str">
        <f t="shared" ref="BM274" ca="1" si="13398">IF($B274="","",IF(BK274&gt;BL274,(BK274-BL274/2)*(rate_A*(BM$1/365)),0))</f>
        <v/>
      </c>
      <c r="BN274" s="3" t="str">
        <f t="shared" ca="1" si="12847"/>
        <v/>
      </c>
      <c r="BO274" s="3" t="str">
        <f t="shared" ref="BO274" ca="1" si="13399">IF($B274="","",AZ274*(1+rate_A*BM$1/365))</f>
        <v/>
      </c>
      <c r="BP274" s="3" t="str">
        <f t="shared" ref="BP274" ca="1" si="13400">IF($B274="","",BA274*(1+rate_A*BM$1/365))</f>
        <v/>
      </c>
      <c r="BQ274" s="3" t="str">
        <f t="shared" ref="BQ274" ca="1" si="13401">IF($B274="","",BB274*(1+rate_joint*BM$1/365))</f>
        <v/>
      </c>
      <c r="BR274" s="5" t="str">
        <f t="shared" ca="1" si="12851"/>
        <v/>
      </c>
      <c r="BS274" s="5" t="str" cm="1">
        <f t="array" aca="1" ref="BS274" ca="1">IF(BR274="","",_xlfn.IFS(BR274&lt;='Hidden inputs'!$C$15,BR274*'Hidden inputs'!$D$15,BR274&lt;='Hidden inputs'!$C$16,'Hidden inputs'!$C$15*'Hidden inputs'!$D$15+(BR274-'Hidden inputs'!$B$16)*'Hidden inputs'!$D$16,BR274&lt;='Hidden inputs'!$C$17,'Hidden inputs'!$C$15*'Hidden inputs'!$D$15+('Hidden inputs'!$C$16-'Hidden inputs'!$B$16)*'Hidden inputs'!$D$16+(BR274-'Hidden inputs'!$B$17)*'Hidden inputs'!$D$17,BR274&gt;'Hidden inputs'!$B$18,'Hidden inputs'!$C$15*'Hidden inputs'!$D$15+('Hidden inputs'!$C$16-'Hidden inputs'!$B$16)*'Hidden inputs'!$D$16+('Hidden inputs'!$C$17-'Hidden inputs'!$B$17)*'Hidden inputs'!$D$17+(BR274-'Hidden inputs'!$B$18)*'Hidden inputs'!$D$18))</f>
        <v/>
      </c>
      <c r="BT274" s="10" t="str">
        <f t="shared" ca="1" si="12852"/>
        <v/>
      </c>
      <c r="BU274" s="5" t="str">
        <f t="shared" ca="1" si="12757"/>
        <v/>
      </c>
      <c r="BV274" s="5" t="str">
        <f t="shared" ca="1" si="12758"/>
        <v/>
      </c>
      <c r="BW274" s="5" t="str">
        <f ca="1">IF($B274="","",'Hidden inputs'!$D$11*BN274+'Hidden inputs'!$E$11*BO274)</f>
        <v/>
      </c>
      <c r="BX274" s="11" t="str">
        <f t="shared" ca="1" si="12682"/>
        <v/>
      </c>
      <c r="BY274" s="9" t="str">
        <f t="shared" ca="1" si="12759"/>
        <v/>
      </c>
      <c r="BZ274" s="3" t="str">
        <f t="shared" ca="1" si="12760"/>
        <v/>
      </c>
      <c r="CA274" s="5" t="str" cm="1">
        <f t="array" aca="1" ref="CA274" ca="1">IF($B274="","",IF(BZ274=0,0,IF(DD_Payment="",0,IF(BZ274&lt;_xlfn.IFS(DD_Frequency="Monthly",1,DD_Frequency="Quarterly",IF(MONTH(BZ$2)=1,1,IF(MONTH(BZ$2)=4,1,IF(MONTH(BZ$2)=7,1,IF(MONTH(BZ$2)=10,1,0)))),DD_Frequency="Annually",IF(MONTH(BZ$2)=1,1,0))*DD_Payment,BZ274,_xlfn.IFS(DD_Frequency="Monthly",1,DD_Frequency="Quarterly",IF(MONTH(BZ$2)=1,1,IF(MONTH(BZ$2)=4,1,IF(MONTH(BZ$2)=7,1,IF(MONTH(BZ$2)=10,1,0)))),DD_Frequency="Annually",IF(MONTH(BZ$2)=1,1,0))*DD_Payment))))</f>
        <v/>
      </c>
      <c r="CB274" s="3" t="str">
        <f t="shared" ref="CB274" ca="1" si="13402">IF($B274="","",IF(BZ274&gt;CA274,(BZ274-CA274/2)*(rate_A*(CB$1/365)),0))</f>
        <v/>
      </c>
      <c r="CC274" s="3" t="str">
        <f t="shared" ca="1" si="12854"/>
        <v/>
      </c>
      <c r="CD274" s="3" t="str">
        <f t="shared" ref="CD274" ca="1" si="13403">IF($B274="","",BO274*(1+rate_A*CB$1/365))</f>
        <v/>
      </c>
      <c r="CE274" s="3" t="str">
        <f t="shared" ref="CE274" ca="1" si="13404">IF($B274="","",BP274*(1+rate_A*CB$1/365))</f>
        <v/>
      </c>
      <c r="CF274" s="3" t="str">
        <f t="shared" ref="CF274" ca="1" si="13405">IF($B274="","",BQ274*(1+rate_joint*CB$1/365))</f>
        <v/>
      </c>
      <c r="CG274" s="5" t="str">
        <f t="shared" ca="1" si="12858"/>
        <v/>
      </c>
      <c r="CH274" s="5" t="str" cm="1">
        <f t="array" aca="1" ref="CH274" ca="1">IF(CG274="","",_xlfn.IFS(CG274&lt;='Hidden inputs'!$C$15,CG274*'Hidden inputs'!$D$15,CG274&lt;='Hidden inputs'!$C$16,'Hidden inputs'!$C$15*'Hidden inputs'!$D$15+(CG274-'Hidden inputs'!$B$16)*'Hidden inputs'!$D$16,CG274&lt;='Hidden inputs'!$C$17,'Hidden inputs'!$C$15*'Hidden inputs'!$D$15+('Hidden inputs'!$C$16-'Hidden inputs'!$B$16)*'Hidden inputs'!$D$16+(CG274-'Hidden inputs'!$B$17)*'Hidden inputs'!$D$17,CG274&gt;'Hidden inputs'!$B$18,'Hidden inputs'!$C$15*'Hidden inputs'!$D$15+('Hidden inputs'!$C$16-'Hidden inputs'!$B$16)*'Hidden inputs'!$D$16+('Hidden inputs'!$C$17-'Hidden inputs'!$B$17)*'Hidden inputs'!$D$17+(CG274-'Hidden inputs'!$B$18)*'Hidden inputs'!$D$18))</f>
        <v/>
      </c>
      <c r="CI274" s="10" t="str">
        <f t="shared" ca="1" si="12859"/>
        <v/>
      </c>
      <c r="CJ274" s="5" t="str">
        <f t="shared" ca="1" si="12765"/>
        <v/>
      </c>
      <c r="CK274" s="5" t="str">
        <f t="shared" ca="1" si="12766"/>
        <v/>
      </c>
      <c r="CL274" s="5" t="str">
        <f ca="1">IF($B274="","",'Hidden inputs'!$D$11*CC274+'Hidden inputs'!$E$11*CD274)</f>
        <v/>
      </c>
      <c r="CM274" s="11" t="str">
        <f t="shared" ca="1" si="12687"/>
        <v/>
      </c>
      <c r="CN274" s="9" t="str">
        <f t="shared" ca="1" si="12767"/>
        <v/>
      </c>
      <c r="CO274" s="3" t="str">
        <f t="shared" ca="1" si="12768"/>
        <v/>
      </c>
      <c r="CP274" s="5" t="str" cm="1">
        <f t="array" aca="1" ref="CP274" ca="1">IF($B274="","",IF(CO274=0,0,IF(DD_Payment="",0,IF(CO274&lt;_xlfn.IFS(DD_Frequency="Monthly",1,DD_Frequency="Quarterly",IF(MONTH(CO$2)=1,1,IF(MONTH(CO$2)=4,1,IF(MONTH(CO$2)=7,1,IF(MONTH(CO$2)=10,1,0)))),DD_Frequency="Annually",IF(MONTH(CO$2)=1,1,0))*DD_Payment,CO274,_xlfn.IFS(DD_Frequency="Monthly",1,DD_Frequency="Quarterly",IF(MONTH(CO$2)=1,1,IF(MONTH(CO$2)=4,1,IF(MONTH(CO$2)=7,1,IF(MONTH(CO$2)=10,1,0)))),DD_Frequency="Annually",IF(MONTH(CO$2)=1,1,0))*DD_Payment))))</f>
        <v/>
      </c>
      <c r="CQ274" s="3" t="str">
        <f t="shared" ref="CQ274" ca="1" si="13406">IF($B274="","",IF(CO274&gt;CP274,(CO274-CP274/2)*(rate_A*(CQ$1/365)),0))</f>
        <v/>
      </c>
      <c r="CR274" s="3" t="str">
        <f t="shared" ca="1" si="12861"/>
        <v/>
      </c>
      <c r="CS274" s="3" t="str">
        <f t="shared" ref="CS274" ca="1" si="13407">IF($B274="","",CD274*(1+rate_A*CQ$1/365))</f>
        <v/>
      </c>
      <c r="CT274" s="3" t="str">
        <f t="shared" ref="CT274" ca="1" si="13408">IF($B274="","",CE274*(1+rate_A*CQ$1/365))</f>
        <v/>
      </c>
      <c r="CU274" s="3" t="str">
        <f t="shared" ref="CU274" ca="1" si="13409">IF($B274="","",CF274*(1+rate_joint*CQ$1/365))</f>
        <v/>
      </c>
      <c r="CV274" s="5" t="str">
        <f t="shared" ca="1" si="12865"/>
        <v/>
      </c>
      <c r="CW274" s="5" t="str" cm="1">
        <f t="array" aca="1" ref="CW274" ca="1">IF(CV274="","",_xlfn.IFS(CV274&lt;='Hidden inputs'!$C$15,CV274*'Hidden inputs'!$D$15,CV274&lt;='Hidden inputs'!$C$16,'Hidden inputs'!$C$15*'Hidden inputs'!$D$15+(CV274-'Hidden inputs'!$B$16)*'Hidden inputs'!$D$16,CV274&lt;='Hidden inputs'!$C$17,'Hidden inputs'!$C$15*'Hidden inputs'!$D$15+('Hidden inputs'!$C$16-'Hidden inputs'!$B$16)*'Hidden inputs'!$D$16+(CV274-'Hidden inputs'!$B$17)*'Hidden inputs'!$D$17,CV274&gt;'Hidden inputs'!$B$18,'Hidden inputs'!$C$15*'Hidden inputs'!$D$15+('Hidden inputs'!$C$16-'Hidden inputs'!$B$16)*'Hidden inputs'!$D$16+('Hidden inputs'!$C$17-'Hidden inputs'!$B$17)*'Hidden inputs'!$D$17+(CV274-'Hidden inputs'!$B$18)*'Hidden inputs'!$D$18))</f>
        <v/>
      </c>
      <c r="CX274" s="10" t="str">
        <f t="shared" ca="1" si="12866"/>
        <v/>
      </c>
      <c r="CY274" s="5" t="str">
        <f t="shared" ca="1" si="12773"/>
        <v/>
      </c>
      <c r="CZ274" s="5" t="str">
        <f t="shared" ca="1" si="12774"/>
        <v/>
      </c>
      <c r="DA274" s="5" t="str">
        <f ca="1">IF($B274="","",'Hidden inputs'!$D$11*CR274+'Hidden inputs'!$E$11*CS274)</f>
        <v/>
      </c>
      <c r="DB274" s="11" t="str">
        <f t="shared" ca="1" si="12692"/>
        <v/>
      </c>
      <c r="DC274" s="9" t="str">
        <f t="shared" ca="1" si="12775"/>
        <v/>
      </c>
      <c r="DD274" s="3" t="str">
        <f t="shared" ca="1" si="12776"/>
        <v/>
      </c>
      <c r="DE274" s="5" t="str" cm="1">
        <f t="array" aca="1" ref="DE274" ca="1">IF($B274="","",IF(DD274=0,0,IF(DD_Payment="",0,IF(DD274&lt;_xlfn.IFS(DD_Frequency="Monthly",1,DD_Frequency="Quarterly",IF(MONTH(DD$2)=1,1,IF(MONTH(DD$2)=4,1,IF(MONTH(DD$2)=7,1,IF(MONTH(DD$2)=10,1,0)))),DD_Frequency="Annually",IF(MONTH(DD$2)=1,1,0))*DD_Payment,DD274,_xlfn.IFS(DD_Frequency="Monthly",1,DD_Frequency="Quarterly",IF(MONTH(DD$2)=1,1,IF(MONTH(DD$2)=4,1,IF(MONTH(DD$2)=7,1,IF(MONTH(DD$2)=10,1,0)))),DD_Frequency="Annually",IF(MONTH(DD$2)=1,1,0))*DD_Payment))))</f>
        <v/>
      </c>
      <c r="DF274" s="3" t="str">
        <f t="shared" ref="DF274" ca="1" si="13410">IF($B274="","",IF(DD274&gt;DE274,(DD274-DE274/2)*(rate_A*(DF$1/365)),0))</f>
        <v/>
      </c>
      <c r="DG274" s="3" t="str">
        <f t="shared" ca="1" si="12868"/>
        <v/>
      </c>
      <c r="DH274" s="3" t="str">
        <f t="shared" ref="DH274" ca="1" si="13411">IF($B274="","",CS274*(1+rate_A*DF$1/365))</f>
        <v/>
      </c>
      <c r="DI274" s="3" t="str">
        <f t="shared" ref="DI274" ca="1" si="13412">IF($B274="","",CT274*(1+rate_A*DF$1/365))</f>
        <v/>
      </c>
      <c r="DJ274" s="3" t="str">
        <f t="shared" ref="DJ274" ca="1" si="13413">IF($B274="","",CU274*(1+rate_joint*DF$1/365))</f>
        <v/>
      </c>
      <c r="DK274" s="5" t="str">
        <f t="shared" ca="1" si="12872"/>
        <v/>
      </c>
      <c r="DL274" s="5" t="str" cm="1">
        <f t="array" aca="1" ref="DL274" ca="1">IF(DK274="","",_xlfn.IFS(DK274&lt;='Hidden inputs'!$C$15,DK274*'Hidden inputs'!$D$15,DK274&lt;='Hidden inputs'!$C$16,'Hidden inputs'!$C$15*'Hidden inputs'!$D$15+(DK274-'Hidden inputs'!$B$16)*'Hidden inputs'!$D$16,DK274&lt;='Hidden inputs'!$C$17,'Hidden inputs'!$C$15*'Hidden inputs'!$D$15+('Hidden inputs'!$C$16-'Hidden inputs'!$B$16)*'Hidden inputs'!$D$16+(DK274-'Hidden inputs'!$B$17)*'Hidden inputs'!$D$17,DK274&gt;'Hidden inputs'!$B$18,'Hidden inputs'!$C$15*'Hidden inputs'!$D$15+('Hidden inputs'!$C$16-'Hidden inputs'!$B$16)*'Hidden inputs'!$D$16+('Hidden inputs'!$C$17-'Hidden inputs'!$B$17)*'Hidden inputs'!$D$17+(DK274-'Hidden inputs'!$B$18)*'Hidden inputs'!$D$18))</f>
        <v/>
      </c>
      <c r="DM274" s="10" t="str">
        <f t="shared" ca="1" si="12873"/>
        <v/>
      </c>
      <c r="DN274" s="5" t="str">
        <f t="shared" ca="1" si="12781"/>
        <v/>
      </c>
      <c r="DO274" s="5" t="str">
        <f t="shared" ca="1" si="12782"/>
        <v/>
      </c>
      <c r="DP274" s="5" t="str">
        <f ca="1">IF($B274="","",'Hidden inputs'!$D$11*DG274+'Hidden inputs'!$E$11*DH274)</f>
        <v/>
      </c>
      <c r="DQ274" s="11" t="str">
        <f t="shared" ca="1" si="12697"/>
        <v/>
      </c>
      <c r="DR274" s="9" t="str">
        <f t="shared" ca="1" si="12783"/>
        <v/>
      </c>
      <c r="DS274" s="3" t="str">
        <f t="shared" ca="1" si="12784"/>
        <v/>
      </c>
      <c r="DT274" s="5" t="str" cm="1">
        <f t="array" aca="1" ref="DT274" ca="1">IF($B274="","",IF(DS274=0,0,IF(DD_Payment="",0,IF(DS274&lt;_xlfn.IFS(DD_Frequency="Monthly",1,DD_Frequency="Quarterly",IF(MONTH(DS$2)=1,1,IF(MONTH(DS$2)=4,1,IF(MONTH(DS$2)=7,1,IF(MONTH(DS$2)=10,1,0)))),DD_Frequency="Annually",IF(MONTH(DS$2)=1,1,0))*DD_Payment,DS274,_xlfn.IFS(DD_Frequency="Monthly",1,DD_Frequency="Quarterly",IF(MONTH(DS$2)=1,1,IF(MONTH(DS$2)=4,1,IF(MONTH(DS$2)=7,1,IF(MONTH(DS$2)=10,1,0)))),DD_Frequency="Annually",IF(MONTH(DS$2)=1,1,0))*DD_Payment))))</f>
        <v/>
      </c>
      <c r="DU274" s="3" t="str">
        <f t="shared" ref="DU274" ca="1" si="13414">IF($B274="","",IF(DS274&gt;DT274,(DS274-DT274/2)*(rate_A*(DU$1/365)),0))</f>
        <v/>
      </c>
      <c r="DV274" s="3" t="str">
        <f t="shared" ca="1" si="12875"/>
        <v/>
      </c>
      <c r="DW274" s="3" t="str">
        <f t="shared" ref="DW274" ca="1" si="13415">IF($B274="","",DH274*(1+rate_A*DU$1/365))</f>
        <v/>
      </c>
      <c r="DX274" s="3" t="str">
        <f t="shared" ref="DX274" ca="1" si="13416">IF($B274="","",DI274*(1+rate_A*DU$1/365))</f>
        <v/>
      </c>
      <c r="DY274" s="3" t="str">
        <f t="shared" ref="DY274" ca="1" si="13417">IF($B274="","",DJ274*(1+rate_joint*DU$1/365))</f>
        <v/>
      </c>
      <c r="DZ274" s="5" t="str">
        <f t="shared" ca="1" si="12879"/>
        <v/>
      </c>
      <c r="EA274" s="5" t="str" cm="1">
        <f t="array" aca="1" ref="EA274" ca="1">IF(DZ274="","",_xlfn.IFS(DZ274&lt;='Hidden inputs'!$C$15,DZ274*'Hidden inputs'!$D$15,DZ274&lt;='Hidden inputs'!$C$16,'Hidden inputs'!$C$15*'Hidden inputs'!$D$15+(DZ274-'Hidden inputs'!$B$16)*'Hidden inputs'!$D$16,DZ274&lt;='Hidden inputs'!$C$17,'Hidden inputs'!$C$15*'Hidden inputs'!$D$15+('Hidden inputs'!$C$16-'Hidden inputs'!$B$16)*'Hidden inputs'!$D$16+(DZ274-'Hidden inputs'!$B$17)*'Hidden inputs'!$D$17,DZ274&gt;'Hidden inputs'!$B$18,'Hidden inputs'!$C$15*'Hidden inputs'!$D$15+('Hidden inputs'!$C$16-'Hidden inputs'!$B$16)*'Hidden inputs'!$D$16+('Hidden inputs'!$C$17-'Hidden inputs'!$B$17)*'Hidden inputs'!$D$17+(DZ274-'Hidden inputs'!$B$18)*'Hidden inputs'!$D$18))</f>
        <v/>
      </c>
      <c r="EB274" s="10" t="str">
        <f t="shared" ca="1" si="12880"/>
        <v/>
      </c>
      <c r="EC274" s="5" t="str">
        <f t="shared" ca="1" si="12789"/>
        <v/>
      </c>
      <c r="ED274" s="5" t="str">
        <f t="shared" ca="1" si="12790"/>
        <v/>
      </c>
      <c r="EE274" s="5" t="str">
        <f ca="1">IF($B274="","",'Hidden inputs'!$D$11*DV274+'Hidden inputs'!$E$11*DW274)</f>
        <v/>
      </c>
      <c r="EF274" s="11" t="str">
        <f t="shared" ca="1" si="12702"/>
        <v/>
      </c>
      <c r="EG274" s="9" t="str">
        <f t="shared" ca="1" si="12791"/>
        <v/>
      </c>
      <c r="EH274" s="3" t="str">
        <f t="shared" ca="1" si="12792"/>
        <v/>
      </c>
      <c r="EI274" s="5" t="str" cm="1">
        <f t="array" aca="1" ref="EI274" ca="1">IF($B274="","",IF(EH274=0,0,IF(DD_Payment="",0,IF(EH274&lt;_xlfn.IFS(DD_Frequency="Monthly",1,DD_Frequency="Quarterly",IF(MONTH(EH$2)=1,1,IF(MONTH(EH$2)=4,1,IF(MONTH(EH$2)=7,1,IF(MONTH(EH$2)=10,1,0)))),DD_Frequency="Annually",IF(MONTH(EH$2)=1,1,0))*DD_Payment,EH274,_xlfn.IFS(DD_Frequency="Monthly",1,DD_Frequency="Quarterly",IF(MONTH(EH$2)=1,1,IF(MONTH(EH$2)=4,1,IF(MONTH(EH$2)=7,1,IF(MONTH(EH$2)=10,1,0)))),DD_Frequency="Annually",IF(MONTH(EH$2)=1,1,0))*DD_Payment))))</f>
        <v/>
      </c>
      <c r="EJ274" s="3" t="str">
        <f t="shared" ref="EJ274" ca="1" si="13418">IF($B274="","",IF(EH274&gt;EI274,(EH274-EI274/2)*(rate_A*(EJ$1/365)),0))</f>
        <v/>
      </c>
      <c r="EK274" s="3" t="str">
        <f t="shared" ca="1" si="12882"/>
        <v/>
      </c>
      <c r="EL274" s="3" t="str">
        <f t="shared" ref="EL274" ca="1" si="13419">IF($B274="","",DW274*(1+rate_A*EJ$1/365))</f>
        <v/>
      </c>
      <c r="EM274" s="3" t="str">
        <f t="shared" ref="EM274" ca="1" si="13420">IF($B274="","",DX274*(1+rate_A*EJ$1/365))</f>
        <v/>
      </c>
      <c r="EN274" s="3" t="str">
        <f t="shared" ref="EN274" ca="1" si="13421">IF($B274="","",DY274*(1+rate_joint*EJ$1/365))</f>
        <v/>
      </c>
      <c r="EO274" s="5" t="str">
        <f t="shared" ca="1" si="12886"/>
        <v/>
      </c>
      <c r="EP274" s="5" t="str" cm="1">
        <f t="array" aca="1" ref="EP274" ca="1">IF(EO274="","",_xlfn.IFS(EO274&lt;='Hidden inputs'!$C$15,EO274*'Hidden inputs'!$D$15,EO274&lt;='Hidden inputs'!$C$16,'Hidden inputs'!$C$15*'Hidden inputs'!$D$15+(EO274-'Hidden inputs'!$B$16)*'Hidden inputs'!$D$16,EO274&lt;='Hidden inputs'!$C$17,'Hidden inputs'!$C$15*'Hidden inputs'!$D$15+('Hidden inputs'!$C$16-'Hidden inputs'!$B$16)*'Hidden inputs'!$D$16+(EO274-'Hidden inputs'!$B$17)*'Hidden inputs'!$D$17,EO274&gt;'Hidden inputs'!$B$18,'Hidden inputs'!$C$15*'Hidden inputs'!$D$15+('Hidden inputs'!$C$16-'Hidden inputs'!$B$16)*'Hidden inputs'!$D$16+('Hidden inputs'!$C$17-'Hidden inputs'!$B$17)*'Hidden inputs'!$D$17+(EO274-'Hidden inputs'!$B$18)*'Hidden inputs'!$D$18))</f>
        <v/>
      </c>
      <c r="EQ274" s="10" t="str">
        <f t="shared" ca="1" si="12887"/>
        <v/>
      </c>
      <c r="ER274" s="5" t="str">
        <f t="shared" ca="1" si="12797"/>
        <v/>
      </c>
      <c r="ES274" s="5" t="str">
        <f t="shared" ca="1" si="12798"/>
        <v/>
      </c>
      <c r="ET274" s="5" t="str">
        <f ca="1">IF($B274="","",'Hidden inputs'!$D$11*EK274+'Hidden inputs'!$E$11*EL274)</f>
        <v/>
      </c>
      <c r="EU274" s="11" t="str">
        <f t="shared" ca="1" si="12707"/>
        <v/>
      </c>
      <c r="EV274" s="9" t="str">
        <f t="shared" ca="1" si="12799"/>
        <v/>
      </c>
      <c r="EW274" s="3" t="str">
        <f t="shared" ca="1" si="12800"/>
        <v/>
      </c>
      <c r="EX274" s="5" t="str" cm="1">
        <f t="array" aca="1" ref="EX274" ca="1">IF($B274="","",IF(EW274=0,0,IF(DD_Payment="",0,IF(EW274&lt;_xlfn.IFS(DD_Frequency="Monthly",1,DD_Frequency="Quarterly",IF(MONTH(EW$2)=1,1,IF(MONTH(EW$2)=4,1,IF(MONTH(EW$2)=7,1,IF(MONTH(EW$2)=10,1,0)))),DD_Frequency="Annually",IF(MONTH(EW$2)=1,1,0))*DD_Payment,EW274,_xlfn.IFS(DD_Frequency="Monthly",1,DD_Frequency="Quarterly",IF(MONTH(EW$2)=1,1,IF(MONTH(EW$2)=4,1,IF(MONTH(EW$2)=7,1,IF(MONTH(EW$2)=10,1,0)))),DD_Frequency="Annually",IF(MONTH(EW$2)=1,1,0))*DD_Payment))))</f>
        <v/>
      </c>
      <c r="EY274" s="3" t="str">
        <f t="shared" ref="EY274" ca="1" si="13422">IF($B274="","",IF(EW274&gt;EX274,(EW274-EX274/2)*(rate_A*(EY$1/365)),0))</f>
        <v/>
      </c>
      <c r="EZ274" s="3" t="str">
        <f t="shared" ca="1" si="12889"/>
        <v/>
      </c>
      <c r="FA274" s="3" t="str">
        <f t="shared" ref="FA274" ca="1" si="13423">IF($B274="","",EL274*(1+rate_A*EY$1/365))</f>
        <v/>
      </c>
      <c r="FB274" s="3" t="str">
        <f t="shared" ref="FB274" ca="1" si="13424">IF($B274="","",EM274*(1+rate_A*EY$1/365))</f>
        <v/>
      </c>
      <c r="FC274" s="3" t="str">
        <f t="shared" ref="FC274" ca="1" si="13425">IF($B274="","",EN274*(1+rate_joint*EY$1/365))</f>
        <v/>
      </c>
      <c r="FD274" s="5" t="str">
        <f t="shared" ca="1" si="12893"/>
        <v/>
      </c>
      <c r="FE274" s="5" t="str" cm="1">
        <f t="array" aca="1" ref="FE274" ca="1">IF(FD274="","",_xlfn.IFS(FD274&lt;='Hidden inputs'!$C$15,FD274*'Hidden inputs'!$D$15,FD274&lt;='Hidden inputs'!$C$16,'Hidden inputs'!$C$15*'Hidden inputs'!$D$15+(FD274-'Hidden inputs'!$B$16)*'Hidden inputs'!$D$16,FD274&lt;='Hidden inputs'!$C$17,'Hidden inputs'!$C$15*'Hidden inputs'!$D$15+('Hidden inputs'!$C$16-'Hidden inputs'!$B$16)*'Hidden inputs'!$D$16+(FD274-'Hidden inputs'!$B$17)*'Hidden inputs'!$D$17,FD274&gt;'Hidden inputs'!$B$18,'Hidden inputs'!$C$15*'Hidden inputs'!$D$15+('Hidden inputs'!$C$16-'Hidden inputs'!$B$16)*'Hidden inputs'!$D$16+('Hidden inputs'!$C$17-'Hidden inputs'!$B$17)*'Hidden inputs'!$D$17+(FD274-'Hidden inputs'!$B$18)*'Hidden inputs'!$D$18))</f>
        <v/>
      </c>
      <c r="FF274" s="10" t="str">
        <f t="shared" ca="1" si="12894"/>
        <v/>
      </c>
      <c r="FG274" s="5" t="str">
        <f t="shared" ca="1" si="12805"/>
        <v/>
      </c>
      <c r="FH274" s="5" t="str">
        <f t="shared" ca="1" si="12806"/>
        <v/>
      </c>
      <c r="FI274" s="5" t="str">
        <f ca="1">IF($B274="","",'Hidden inputs'!$D$11*EZ274+'Hidden inputs'!$E$11*FA274)</f>
        <v/>
      </c>
      <c r="FJ274" s="11" t="str">
        <f t="shared" ca="1" si="12712"/>
        <v/>
      </c>
      <c r="FK274" s="9" t="str">
        <f t="shared" ca="1" si="12807"/>
        <v/>
      </c>
      <c r="FL274" s="3" t="str">
        <f t="shared" ca="1" si="12808"/>
        <v/>
      </c>
      <c r="FM274" s="5" t="str" cm="1">
        <f t="array" aca="1" ref="FM274" ca="1">IF($B274="","",IF(FL274=0,0,IF(DD_Payment="",0,IF(FL274&lt;_xlfn.IFS(DD_Frequency="Monthly",1,DD_Frequency="Quarterly",IF(MONTH(FL$2)=1,1,IF(MONTH(FL$2)=4,1,IF(MONTH(FL$2)=7,1,IF(MONTH(FL$2)=10,1,0)))),DD_Frequency="Annually",IF(MONTH(FL$2)=1,1,0))*DD_Payment,FL274,_xlfn.IFS(DD_Frequency="Monthly",1,DD_Frequency="Quarterly",IF(MONTH(FL$2)=1,1,IF(MONTH(FL$2)=4,1,IF(MONTH(FL$2)=7,1,IF(MONTH(FL$2)=10,1,0)))),DD_Frequency="Annually",IF(MONTH(FL$2)=1,1,0))*DD_Payment))))</f>
        <v/>
      </c>
      <c r="FN274" s="3" t="str">
        <f t="shared" ref="FN274" ca="1" si="13426">IF($B274="","",IF(FL274&gt;FM274,(FL274-FM274/2)*(rate_A*(FN$1/365)),0))</f>
        <v/>
      </c>
      <c r="FO274" s="3" t="str">
        <f t="shared" ca="1" si="12896"/>
        <v/>
      </c>
      <c r="FP274" s="3" t="str">
        <f t="shared" ref="FP274" ca="1" si="13427">IF($B274="","",FA274*(1+rate_A*FN$1/365))</f>
        <v/>
      </c>
      <c r="FQ274" s="3" t="str">
        <f t="shared" ref="FQ274" ca="1" si="13428">IF($B274="","",FB274*(1+rate_A*FN$1/365))</f>
        <v/>
      </c>
      <c r="FR274" s="3" t="str">
        <f t="shared" ref="FR274" ca="1" si="13429">IF($B274="","",FC274*(1+rate_joint*FN$1/365))</f>
        <v/>
      </c>
      <c r="FS274" s="5" t="str">
        <f t="shared" ca="1" si="12900"/>
        <v/>
      </c>
      <c r="FT274" s="5" t="str" cm="1">
        <f t="array" aca="1" ref="FT274" ca="1">IF(FS274="","",_xlfn.IFS(FS274&lt;='Hidden inputs'!$C$15,FS274*'Hidden inputs'!$D$15,FS274&lt;='Hidden inputs'!$C$16,'Hidden inputs'!$C$15*'Hidden inputs'!$D$15+(FS274-'Hidden inputs'!$B$16)*'Hidden inputs'!$D$16,FS274&lt;='Hidden inputs'!$C$17,'Hidden inputs'!$C$15*'Hidden inputs'!$D$15+('Hidden inputs'!$C$16-'Hidden inputs'!$B$16)*'Hidden inputs'!$D$16+(FS274-'Hidden inputs'!$B$17)*'Hidden inputs'!$D$17,FS274&gt;'Hidden inputs'!$B$18,'Hidden inputs'!$C$15*'Hidden inputs'!$D$15+('Hidden inputs'!$C$16-'Hidden inputs'!$B$16)*'Hidden inputs'!$D$16+('Hidden inputs'!$C$17-'Hidden inputs'!$B$17)*'Hidden inputs'!$D$17+(FS274-'Hidden inputs'!$B$18)*'Hidden inputs'!$D$18))</f>
        <v/>
      </c>
      <c r="FU274" s="10" t="str">
        <f t="shared" ca="1" si="12901"/>
        <v/>
      </c>
      <c r="FV274" s="5" t="str">
        <f t="shared" ca="1" si="12813"/>
        <v/>
      </c>
      <c r="FW274" s="5" t="str">
        <f t="shared" ca="1" si="12814"/>
        <v/>
      </c>
      <c r="FX274" s="5" t="str">
        <f ca="1">IF($B274="","",'Hidden inputs'!$D$11*FO274+'Hidden inputs'!$E$11*FP274)</f>
        <v/>
      </c>
      <c r="FY274" s="11" t="str">
        <f t="shared" ca="1" si="12717"/>
        <v/>
      </c>
      <c r="FZ274" s="9" t="str">
        <f t="shared" ca="1" si="12815"/>
        <v/>
      </c>
      <c r="GA274" s="5" t="str">
        <f t="shared" ca="1" si="12816"/>
        <v/>
      </c>
      <c r="GB274" s="5" t="str">
        <f t="shared" ca="1" si="12817"/>
        <v/>
      </c>
      <c r="GC274" s="5" t="str">
        <f t="shared" ca="1" si="12718"/>
        <v/>
      </c>
      <c r="GD274" s="5" t="str">
        <f t="shared" ca="1" si="12719"/>
        <v/>
      </c>
    </row>
    <row r="275" spans="1:186" x14ac:dyDescent="0.35">
      <c r="A275" s="2"/>
      <c r="B275" s="6" t="str">
        <f t="shared" ca="1" si="12720"/>
        <v/>
      </c>
      <c r="C275" s="5" t="str">
        <f t="shared" ca="1" si="12818"/>
        <v/>
      </c>
      <c r="D275" s="5" t="str" cm="1">
        <f t="array" aca="1" ref="D275" ca="1">IF($B275="","",IF(C275=0,0,IF(DD_Payment="",0,IF(C275&lt;_xlfn.IFS(DD_Frequency="Monthly",1,DD_Frequency="Quarterly",IF(MONTH(C$2)=1,1,IF(MONTH(C$2)=4,1,IF(MONTH(C$2)=7,1,IF(MONTH(C$2)=10,1,0)))),DD_Frequency="Annually",IF(MONTH(C$2)=1,1,0))*DD_Payment,C275,_xlfn.IFS(DD_Frequency="Monthly",1,DD_Frequency="Quarterly",IF(MONTH(C$2)=1,1,IF(MONTH(C$2)=4,1,IF(MONTH(C$2)=7,1,IF(MONTH(C$2)=10,1,0)))),DD_Frequency="Annually",IF(MONTH(C$2)=1,1,0))*DD_Payment))))</f>
        <v/>
      </c>
      <c r="E275" s="5" t="str">
        <f t="shared" ref="E275" ca="1" si="13430">IF(B275="","",IF(C275&gt;D275,(C275-D275/2)*(rate_A*(E$1/365)),0))</f>
        <v/>
      </c>
      <c r="F275" s="5" t="str">
        <f t="shared" ca="1" si="12722"/>
        <v/>
      </c>
      <c r="G275" s="5" t="str">
        <f t="shared" ref="G275" ca="1" si="13431">IF(B275="","",G274*(1+rate_A*E$1/365))</f>
        <v/>
      </c>
      <c r="H275" s="5" t="str">
        <f t="shared" ref="H275" ca="1" si="13432">IF(B275="","",H274*(1+rate_A*E$1/365))</f>
        <v/>
      </c>
      <c r="I275" s="5" t="str">
        <f t="shared" ref="I275" ca="1" si="13433">IF(B275="","",I274*(1+rate_joint*E$1/365))</f>
        <v/>
      </c>
      <c r="J275" s="5" t="str">
        <f t="shared" ca="1" si="12823"/>
        <v/>
      </c>
      <c r="K275" s="5" t="str" cm="1">
        <f t="array" aca="1" ref="K275" ca="1">IF(J275="","",_xlfn.IFS(J275&lt;='Hidden inputs'!$C$15,J275*'Hidden inputs'!$D$15,J275&lt;='Hidden inputs'!$C$16,'Hidden inputs'!$C$15*'Hidden inputs'!$D$15+(J275-'Hidden inputs'!$B$16)*'Hidden inputs'!$D$16,J275&lt;='Hidden inputs'!$C$17,'Hidden inputs'!$C$15*'Hidden inputs'!$D$15+('Hidden inputs'!$C$16-'Hidden inputs'!$B$16)*'Hidden inputs'!$D$16+(J275-'Hidden inputs'!$B$17)*'Hidden inputs'!$D$17,J275&gt;'Hidden inputs'!$B$18,'Hidden inputs'!$C$15*'Hidden inputs'!$D$15+('Hidden inputs'!$C$16-'Hidden inputs'!$B$16)*'Hidden inputs'!$D$16+('Hidden inputs'!$C$17-'Hidden inputs'!$B$17)*'Hidden inputs'!$D$17+(J275-'Hidden inputs'!$B$18)*'Hidden inputs'!$D$18))</f>
        <v/>
      </c>
      <c r="L275" s="11" t="str">
        <f t="shared" ca="1" si="12824"/>
        <v/>
      </c>
      <c r="M275" s="5" t="str">
        <f t="shared" ca="1" si="12726"/>
        <v/>
      </c>
      <c r="N275" s="5" t="str">
        <f t="shared" ca="1" si="12727"/>
        <v/>
      </c>
      <c r="O275" s="5" t="str">
        <f ca="1">IF(B275="","",'Hidden inputs'!$D$11*F275+'Hidden inputs'!$E$11*G275)</f>
        <v/>
      </c>
      <c r="P275" s="11" t="str">
        <f t="shared" ca="1" si="12661"/>
        <v/>
      </c>
      <c r="Q275" s="20" t="str">
        <f t="shared" ca="1" si="12662"/>
        <v/>
      </c>
      <c r="R275" s="3" t="str">
        <f t="shared" ca="1" si="12728"/>
        <v/>
      </c>
      <c r="S275" s="5" t="str" cm="1">
        <f t="array" aca="1" ref="S275" ca="1">IF($B275="","",IF(R275=0,0,IF(DD_Payment="",0,IF(R275&lt;_xlfn.IFS(DD_Frequency="Monthly",1,DD_Frequency="Quarterly",IF(MONTH(R$2)=1,1,IF(MONTH(R$2)=4,1,IF(MONTH(R$2)=7,1,IF(MONTH(R$2)=10,1,0)))),DD_Frequency="Annually",IF(MONTH(R$2)=1,1,0))*DD_Payment,R275,_xlfn.IFS(DD_Frequency="Monthly",1,DD_Frequency="Quarterly",IF(MONTH(R$2)=1,1,IF(MONTH(R$2)=4,1,IF(MONTH(R$2)=7,1,IF(MONTH(R$2)=10,1,0)))),DD_Frequency="Annually",IF(MONTH(R$2)=1,1,0))*DD_Payment))))</f>
        <v/>
      </c>
      <c r="T275" s="3" t="str">
        <f t="shared" ref="T275" ca="1" si="13434">IF(B275="","",IF(R275&gt;S275,(R275-S275/2)*(rate_A*((T$1+A275)/365)),0))</f>
        <v/>
      </c>
      <c r="U275" s="3" t="str">
        <f t="shared" ca="1" si="12730"/>
        <v/>
      </c>
      <c r="V275" s="3" t="str">
        <f t="shared" ref="V275" ca="1" si="13435">IF(B275="","",G275*(1+rate_A*(T$1+A275)/365))</f>
        <v/>
      </c>
      <c r="W275" s="3" t="str">
        <f t="shared" ref="W275" ca="1" si="13436">IF(B275="","",H275*(1+rate_A*(T$1+A275)/365))</f>
        <v/>
      </c>
      <c r="X275" s="3" t="str">
        <f t="shared" ref="X275" ca="1" si="13437">IF(B275="","",I275*(1+rate_joint*(T$1+A275)/365))</f>
        <v/>
      </c>
      <c r="Y275" s="5" t="str">
        <f t="shared" ca="1" si="12829"/>
        <v/>
      </c>
      <c r="Z275" s="5" t="str" cm="1">
        <f t="array" aca="1" ref="Z275" ca="1">IF(Y275="","",_xlfn.IFS(Y275&lt;='Hidden inputs'!$C$15,Y275*'Hidden inputs'!$D$15,Y275&lt;='Hidden inputs'!$C$16,'Hidden inputs'!$C$15*'Hidden inputs'!$D$15+(Y275-'Hidden inputs'!$B$16)*'Hidden inputs'!$D$16,Y275&lt;='Hidden inputs'!$C$17,'Hidden inputs'!$C$15*'Hidden inputs'!$D$15+('Hidden inputs'!$C$16-'Hidden inputs'!$B$16)*'Hidden inputs'!$D$16+(Y275-'Hidden inputs'!$B$17)*'Hidden inputs'!$D$17,Y275&gt;'Hidden inputs'!$B$18,'Hidden inputs'!$C$15*'Hidden inputs'!$D$15+('Hidden inputs'!$C$16-'Hidden inputs'!$B$16)*'Hidden inputs'!$D$16+('Hidden inputs'!$C$17-'Hidden inputs'!$B$17)*'Hidden inputs'!$D$17+(Y275-'Hidden inputs'!$B$18)*'Hidden inputs'!$D$18))</f>
        <v/>
      </c>
      <c r="AA275" s="10" t="str">
        <f t="shared" ca="1" si="12830"/>
        <v/>
      </c>
      <c r="AB275" s="5" t="str">
        <f t="shared" ca="1" si="12734"/>
        <v/>
      </c>
      <c r="AC275" s="5" t="str">
        <f t="shared" ca="1" si="12831"/>
        <v/>
      </c>
      <c r="AD275" s="5" t="str">
        <f ca="1">IF(B275="","",'Hidden inputs'!$D$11*U275+'Hidden inputs'!$E$11*V275)</f>
        <v/>
      </c>
      <c r="AE275" s="11" t="str">
        <f t="shared" ca="1" si="12667"/>
        <v/>
      </c>
      <c r="AF275" s="9" t="str">
        <f t="shared" ca="1" si="12735"/>
        <v/>
      </c>
      <c r="AG275" s="3" t="str">
        <f t="shared" ca="1" si="12736"/>
        <v/>
      </c>
      <c r="AH275" s="5" t="str" cm="1">
        <f t="array" aca="1" ref="AH275" ca="1">IF($B275="","",IF(AG275=0,0,IF(DD_Payment="",0,IF(AG275&lt;_xlfn.IFS(DD_Frequency="Monthly",1,DD_Frequency="Quarterly",IF(MONTH(AG$2)=1,1,IF(MONTH(AG$2)=4,1,IF(MONTH(AG$2)=7,1,IF(MONTH(AG$2)=10,1,0)))),DD_Frequency="Annually",IF(MONTH(AG$2)=1,1,0))*DD_Payment,AG275,_xlfn.IFS(DD_Frequency="Monthly",1,DD_Frequency="Quarterly",IF(MONTH(AG$2)=1,1,IF(MONTH(AG$2)=4,1,IF(MONTH(AG$2)=7,1,IF(MONTH(AG$2)=10,1,0)))),DD_Frequency="Annually",IF(MONTH(AG$2)=1,1,0))*DD_Payment))))</f>
        <v/>
      </c>
      <c r="AI275" s="3" t="str">
        <f t="shared" ref="AI275" ca="1" si="13438">IF($B275="","",IF(AG275&gt;AH275,(AG275-AH275/2)*(rate_A*(AI$1/365)),0))</f>
        <v/>
      </c>
      <c r="AJ275" s="3" t="str">
        <f t="shared" ca="1" si="12833"/>
        <v/>
      </c>
      <c r="AK275" s="3" t="str">
        <f t="shared" ref="AK275" ca="1" si="13439">IF($B275="","",V275*(1+rate_A*AI$1/365))</f>
        <v/>
      </c>
      <c r="AL275" s="3" t="str">
        <f t="shared" ref="AL275" ca="1" si="13440">IF($B275="","",W275*(1+rate_A*AI$1/365))</f>
        <v/>
      </c>
      <c r="AM275" s="3" t="str">
        <f t="shared" ref="AM275" ca="1" si="13441">IF($B275="","",X275*(1+rate_joint*AI$1/365))</f>
        <v/>
      </c>
      <c r="AN275" s="5" t="str">
        <f t="shared" ca="1" si="12837"/>
        <v/>
      </c>
      <c r="AO275" s="5" t="str" cm="1">
        <f t="array" aca="1" ref="AO275" ca="1">IF(AN275="","",_xlfn.IFS(AN275&lt;='Hidden inputs'!$C$15,AN275*'Hidden inputs'!$D$15,AN275&lt;='Hidden inputs'!$C$16,'Hidden inputs'!$C$15*'Hidden inputs'!$D$15+(AN275-'Hidden inputs'!$B$16)*'Hidden inputs'!$D$16,AN275&lt;='Hidden inputs'!$C$17,'Hidden inputs'!$C$15*'Hidden inputs'!$D$15+('Hidden inputs'!$C$16-'Hidden inputs'!$B$16)*'Hidden inputs'!$D$16+(AN275-'Hidden inputs'!$B$17)*'Hidden inputs'!$D$17,AN275&gt;'Hidden inputs'!$B$18,'Hidden inputs'!$C$15*'Hidden inputs'!$D$15+('Hidden inputs'!$C$16-'Hidden inputs'!$B$16)*'Hidden inputs'!$D$16+('Hidden inputs'!$C$17-'Hidden inputs'!$B$17)*'Hidden inputs'!$D$17+(AN275-'Hidden inputs'!$B$18)*'Hidden inputs'!$D$18))</f>
        <v/>
      </c>
      <c r="AP275" s="10" t="str">
        <f t="shared" ca="1" si="12838"/>
        <v/>
      </c>
      <c r="AQ275" s="5" t="str">
        <f t="shared" ca="1" si="12741"/>
        <v/>
      </c>
      <c r="AR275" s="5" t="str">
        <f t="shared" ca="1" si="12742"/>
        <v/>
      </c>
      <c r="AS275" s="5" t="str">
        <f ca="1">IF($B275="","",'Hidden inputs'!$D$11*AJ275+'Hidden inputs'!$E$11*AK275)</f>
        <v/>
      </c>
      <c r="AT275" s="11" t="str">
        <f t="shared" ca="1" si="12672"/>
        <v/>
      </c>
      <c r="AU275" s="9" t="str">
        <f t="shared" ca="1" si="12743"/>
        <v/>
      </c>
      <c r="AV275" s="3" t="str">
        <f t="shared" ca="1" si="12744"/>
        <v/>
      </c>
      <c r="AW275" s="5" t="str" cm="1">
        <f t="array" aca="1" ref="AW275" ca="1">IF($B275="","",IF(AV275=0,0,IF(DD_Payment="",0,IF(AV275&lt;_xlfn.IFS(DD_Frequency="Monthly",1,DD_Frequency="Quarterly",IF(MONTH(AV$2)=1,1,IF(MONTH(AV$2)=4,1,IF(MONTH(AV$2)=7,1,IF(MONTH(AV$2)=10,1,0)))),DD_Frequency="Annually",IF(MONTH(AV$2)=1,1,0))*DD_Payment,AV275,_xlfn.IFS(DD_Frequency="Monthly",1,DD_Frequency="Quarterly",IF(MONTH(AV$2)=1,1,IF(MONTH(AV$2)=4,1,IF(MONTH(AV$2)=7,1,IF(MONTH(AV$2)=10,1,0)))),DD_Frequency="Annually",IF(MONTH(AV$2)=1,1,0))*DD_Payment))))</f>
        <v/>
      </c>
      <c r="AX275" s="3" t="str">
        <f t="shared" ref="AX275" ca="1" si="13442">IF($B275="","",IF(AV275&gt;AW275,(AV275-AW275/2)*(rate_A*(AX$1/365)),0))</f>
        <v/>
      </c>
      <c r="AY275" s="3" t="str">
        <f t="shared" ca="1" si="12840"/>
        <v/>
      </c>
      <c r="AZ275" s="3" t="str">
        <f t="shared" ref="AZ275" ca="1" si="13443">IF($B275="","",AK275*(1+rate_A*AX$1/365))</f>
        <v/>
      </c>
      <c r="BA275" s="3" t="str">
        <f t="shared" ref="BA275" ca="1" si="13444">IF($B275="","",AL275*(1+rate_A*AX$1/365))</f>
        <v/>
      </c>
      <c r="BB275" s="3" t="str">
        <f t="shared" ref="BB275" ca="1" si="13445">IF($B275="","",AM275*(1+rate_joint*AX$1/365))</f>
        <v/>
      </c>
      <c r="BC275" s="5" t="str">
        <f t="shared" ca="1" si="12844"/>
        <v/>
      </c>
      <c r="BD275" s="5" t="str" cm="1">
        <f t="array" aca="1" ref="BD275" ca="1">IF(BC275="","",_xlfn.IFS(BC275&lt;='Hidden inputs'!$C$15,BC275*'Hidden inputs'!$D$15,BC275&lt;='Hidden inputs'!$C$16,'Hidden inputs'!$C$15*'Hidden inputs'!$D$15+(BC275-'Hidden inputs'!$B$16)*'Hidden inputs'!$D$16,BC275&lt;='Hidden inputs'!$C$17,'Hidden inputs'!$C$15*'Hidden inputs'!$D$15+('Hidden inputs'!$C$16-'Hidden inputs'!$B$16)*'Hidden inputs'!$D$16+(BC275-'Hidden inputs'!$B$17)*'Hidden inputs'!$D$17,BC275&gt;'Hidden inputs'!$B$18,'Hidden inputs'!$C$15*'Hidden inputs'!$D$15+('Hidden inputs'!$C$16-'Hidden inputs'!$B$16)*'Hidden inputs'!$D$16+('Hidden inputs'!$C$17-'Hidden inputs'!$B$17)*'Hidden inputs'!$D$17+(BC275-'Hidden inputs'!$B$18)*'Hidden inputs'!$D$18))</f>
        <v/>
      </c>
      <c r="BE275" s="10" t="str">
        <f t="shared" ca="1" si="12845"/>
        <v/>
      </c>
      <c r="BF275" s="5" t="str">
        <f t="shared" ca="1" si="12749"/>
        <v/>
      </c>
      <c r="BG275" s="5" t="str">
        <f t="shared" ca="1" si="12750"/>
        <v/>
      </c>
      <c r="BH275" s="5" t="str">
        <f ca="1">IF($B275="","",'Hidden inputs'!$D$11*AY275+'Hidden inputs'!$E$11*AZ275)</f>
        <v/>
      </c>
      <c r="BI275" s="11" t="str">
        <f t="shared" ca="1" si="12677"/>
        <v/>
      </c>
      <c r="BJ275" s="9" t="str">
        <f t="shared" ca="1" si="12751"/>
        <v/>
      </c>
      <c r="BK275" s="3" t="str">
        <f t="shared" ca="1" si="12752"/>
        <v/>
      </c>
      <c r="BL275" s="5" t="str" cm="1">
        <f t="array" aca="1" ref="BL275" ca="1">IF($B275="","",IF(BK275=0,0,IF(DD_Payment="",0,IF(BK275&lt;_xlfn.IFS(DD_Frequency="Monthly",1,DD_Frequency="Quarterly",IF(MONTH(BK$2)=1,1,IF(MONTH(BK$2)=4,1,IF(MONTH(BK$2)=7,1,IF(MONTH(BK$2)=10,1,0)))),DD_Frequency="Annually",IF(MONTH(BK$2)=1,1,0))*DD_Payment,BK275,_xlfn.IFS(DD_Frequency="Monthly",1,DD_Frequency="Quarterly",IF(MONTH(BK$2)=1,1,IF(MONTH(BK$2)=4,1,IF(MONTH(BK$2)=7,1,IF(MONTH(BK$2)=10,1,0)))),DD_Frequency="Annually",IF(MONTH(BK$2)=1,1,0))*DD_Payment))))</f>
        <v/>
      </c>
      <c r="BM275" s="3" t="str">
        <f t="shared" ref="BM275" ca="1" si="13446">IF($B275="","",IF(BK275&gt;BL275,(BK275-BL275/2)*(rate_A*(BM$1/365)),0))</f>
        <v/>
      </c>
      <c r="BN275" s="3" t="str">
        <f t="shared" ca="1" si="12847"/>
        <v/>
      </c>
      <c r="BO275" s="3" t="str">
        <f t="shared" ref="BO275" ca="1" si="13447">IF($B275="","",AZ275*(1+rate_A*BM$1/365))</f>
        <v/>
      </c>
      <c r="BP275" s="3" t="str">
        <f t="shared" ref="BP275" ca="1" si="13448">IF($B275="","",BA275*(1+rate_A*BM$1/365))</f>
        <v/>
      </c>
      <c r="BQ275" s="3" t="str">
        <f t="shared" ref="BQ275" ca="1" si="13449">IF($B275="","",BB275*(1+rate_joint*BM$1/365))</f>
        <v/>
      </c>
      <c r="BR275" s="5" t="str">
        <f t="shared" ca="1" si="12851"/>
        <v/>
      </c>
      <c r="BS275" s="5" t="str" cm="1">
        <f t="array" aca="1" ref="BS275" ca="1">IF(BR275="","",_xlfn.IFS(BR275&lt;='Hidden inputs'!$C$15,BR275*'Hidden inputs'!$D$15,BR275&lt;='Hidden inputs'!$C$16,'Hidden inputs'!$C$15*'Hidden inputs'!$D$15+(BR275-'Hidden inputs'!$B$16)*'Hidden inputs'!$D$16,BR275&lt;='Hidden inputs'!$C$17,'Hidden inputs'!$C$15*'Hidden inputs'!$D$15+('Hidden inputs'!$C$16-'Hidden inputs'!$B$16)*'Hidden inputs'!$D$16+(BR275-'Hidden inputs'!$B$17)*'Hidden inputs'!$D$17,BR275&gt;'Hidden inputs'!$B$18,'Hidden inputs'!$C$15*'Hidden inputs'!$D$15+('Hidden inputs'!$C$16-'Hidden inputs'!$B$16)*'Hidden inputs'!$D$16+('Hidden inputs'!$C$17-'Hidden inputs'!$B$17)*'Hidden inputs'!$D$17+(BR275-'Hidden inputs'!$B$18)*'Hidden inputs'!$D$18))</f>
        <v/>
      </c>
      <c r="BT275" s="10" t="str">
        <f t="shared" ca="1" si="12852"/>
        <v/>
      </c>
      <c r="BU275" s="5" t="str">
        <f t="shared" ca="1" si="12757"/>
        <v/>
      </c>
      <c r="BV275" s="5" t="str">
        <f t="shared" ca="1" si="12758"/>
        <v/>
      </c>
      <c r="BW275" s="5" t="str">
        <f ca="1">IF($B275="","",'Hidden inputs'!$D$11*BN275+'Hidden inputs'!$E$11*BO275)</f>
        <v/>
      </c>
      <c r="BX275" s="11" t="str">
        <f t="shared" ca="1" si="12682"/>
        <v/>
      </c>
      <c r="BY275" s="9" t="str">
        <f t="shared" ca="1" si="12759"/>
        <v/>
      </c>
      <c r="BZ275" s="3" t="str">
        <f t="shared" ca="1" si="12760"/>
        <v/>
      </c>
      <c r="CA275" s="5" t="str" cm="1">
        <f t="array" aca="1" ref="CA275" ca="1">IF($B275="","",IF(BZ275=0,0,IF(DD_Payment="",0,IF(BZ275&lt;_xlfn.IFS(DD_Frequency="Monthly",1,DD_Frequency="Quarterly",IF(MONTH(BZ$2)=1,1,IF(MONTH(BZ$2)=4,1,IF(MONTH(BZ$2)=7,1,IF(MONTH(BZ$2)=10,1,0)))),DD_Frequency="Annually",IF(MONTH(BZ$2)=1,1,0))*DD_Payment,BZ275,_xlfn.IFS(DD_Frequency="Monthly",1,DD_Frequency="Quarterly",IF(MONTH(BZ$2)=1,1,IF(MONTH(BZ$2)=4,1,IF(MONTH(BZ$2)=7,1,IF(MONTH(BZ$2)=10,1,0)))),DD_Frequency="Annually",IF(MONTH(BZ$2)=1,1,0))*DD_Payment))))</f>
        <v/>
      </c>
      <c r="CB275" s="3" t="str">
        <f t="shared" ref="CB275" ca="1" si="13450">IF($B275="","",IF(BZ275&gt;CA275,(BZ275-CA275/2)*(rate_A*(CB$1/365)),0))</f>
        <v/>
      </c>
      <c r="CC275" s="3" t="str">
        <f t="shared" ca="1" si="12854"/>
        <v/>
      </c>
      <c r="CD275" s="3" t="str">
        <f t="shared" ref="CD275" ca="1" si="13451">IF($B275="","",BO275*(1+rate_A*CB$1/365))</f>
        <v/>
      </c>
      <c r="CE275" s="3" t="str">
        <f t="shared" ref="CE275" ca="1" si="13452">IF($B275="","",BP275*(1+rate_A*CB$1/365))</f>
        <v/>
      </c>
      <c r="CF275" s="3" t="str">
        <f t="shared" ref="CF275" ca="1" si="13453">IF($B275="","",BQ275*(1+rate_joint*CB$1/365))</f>
        <v/>
      </c>
      <c r="CG275" s="5" t="str">
        <f t="shared" ca="1" si="12858"/>
        <v/>
      </c>
      <c r="CH275" s="5" t="str" cm="1">
        <f t="array" aca="1" ref="CH275" ca="1">IF(CG275="","",_xlfn.IFS(CG275&lt;='Hidden inputs'!$C$15,CG275*'Hidden inputs'!$D$15,CG275&lt;='Hidden inputs'!$C$16,'Hidden inputs'!$C$15*'Hidden inputs'!$D$15+(CG275-'Hidden inputs'!$B$16)*'Hidden inputs'!$D$16,CG275&lt;='Hidden inputs'!$C$17,'Hidden inputs'!$C$15*'Hidden inputs'!$D$15+('Hidden inputs'!$C$16-'Hidden inputs'!$B$16)*'Hidden inputs'!$D$16+(CG275-'Hidden inputs'!$B$17)*'Hidden inputs'!$D$17,CG275&gt;'Hidden inputs'!$B$18,'Hidden inputs'!$C$15*'Hidden inputs'!$D$15+('Hidden inputs'!$C$16-'Hidden inputs'!$B$16)*'Hidden inputs'!$D$16+('Hidden inputs'!$C$17-'Hidden inputs'!$B$17)*'Hidden inputs'!$D$17+(CG275-'Hidden inputs'!$B$18)*'Hidden inputs'!$D$18))</f>
        <v/>
      </c>
      <c r="CI275" s="10" t="str">
        <f t="shared" ca="1" si="12859"/>
        <v/>
      </c>
      <c r="CJ275" s="5" t="str">
        <f t="shared" ca="1" si="12765"/>
        <v/>
      </c>
      <c r="CK275" s="5" t="str">
        <f t="shared" ca="1" si="12766"/>
        <v/>
      </c>
      <c r="CL275" s="5" t="str">
        <f ca="1">IF($B275="","",'Hidden inputs'!$D$11*CC275+'Hidden inputs'!$E$11*CD275)</f>
        <v/>
      </c>
      <c r="CM275" s="11" t="str">
        <f t="shared" ca="1" si="12687"/>
        <v/>
      </c>
      <c r="CN275" s="9" t="str">
        <f t="shared" ca="1" si="12767"/>
        <v/>
      </c>
      <c r="CO275" s="3" t="str">
        <f t="shared" ca="1" si="12768"/>
        <v/>
      </c>
      <c r="CP275" s="5" t="str" cm="1">
        <f t="array" aca="1" ref="CP275" ca="1">IF($B275="","",IF(CO275=0,0,IF(DD_Payment="",0,IF(CO275&lt;_xlfn.IFS(DD_Frequency="Monthly",1,DD_Frequency="Quarterly",IF(MONTH(CO$2)=1,1,IF(MONTH(CO$2)=4,1,IF(MONTH(CO$2)=7,1,IF(MONTH(CO$2)=10,1,0)))),DD_Frequency="Annually",IF(MONTH(CO$2)=1,1,0))*DD_Payment,CO275,_xlfn.IFS(DD_Frequency="Monthly",1,DD_Frequency="Quarterly",IF(MONTH(CO$2)=1,1,IF(MONTH(CO$2)=4,1,IF(MONTH(CO$2)=7,1,IF(MONTH(CO$2)=10,1,0)))),DD_Frequency="Annually",IF(MONTH(CO$2)=1,1,0))*DD_Payment))))</f>
        <v/>
      </c>
      <c r="CQ275" s="3" t="str">
        <f t="shared" ref="CQ275" ca="1" si="13454">IF($B275="","",IF(CO275&gt;CP275,(CO275-CP275/2)*(rate_A*(CQ$1/365)),0))</f>
        <v/>
      </c>
      <c r="CR275" s="3" t="str">
        <f t="shared" ca="1" si="12861"/>
        <v/>
      </c>
      <c r="CS275" s="3" t="str">
        <f t="shared" ref="CS275" ca="1" si="13455">IF($B275="","",CD275*(1+rate_A*CQ$1/365))</f>
        <v/>
      </c>
      <c r="CT275" s="3" t="str">
        <f t="shared" ref="CT275" ca="1" si="13456">IF($B275="","",CE275*(1+rate_A*CQ$1/365))</f>
        <v/>
      </c>
      <c r="CU275" s="3" t="str">
        <f t="shared" ref="CU275" ca="1" si="13457">IF($B275="","",CF275*(1+rate_joint*CQ$1/365))</f>
        <v/>
      </c>
      <c r="CV275" s="5" t="str">
        <f t="shared" ca="1" si="12865"/>
        <v/>
      </c>
      <c r="CW275" s="5" t="str" cm="1">
        <f t="array" aca="1" ref="CW275" ca="1">IF(CV275="","",_xlfn.IFS(CV275&lt;='Hidden inputs'!$C$15,CV275*'Hidden inputs'!$D$15,CV275&lt;='Hidden inputs'!$C$16,'Hidden inputs'!$C$15*'Hidden inputs'!$D$15+(CV275-'Hidden inputs'!$B$16)*'Hidden inputs'!$D$16,CV275&lt;='Hidden inputs'!$C$17,'Hidden inputs'!$C$15*'Hidden inputs'!$D$15+('Hidden inputs'!$C$16-'Hidden inputs'!$B$16)*'Hidden inputs'!$D$16+(CV275-'Hidden inputs'!$B$17)*'Hidden inputs'!$D$17,CV275&gt;'Hidden inputs'!$B$18,'Hidden inputs'!$C$15*'Hidden inputs'!$D$15+('Hidden inputs'!$C$16-'Hidden inputs'!$B$16)*'Hidden inputs'!$D$16+('Hidden inputs'!$C$17-'Hidden inputs'!$B$17)*'Hidden inputs'!$D$17+(CV275-'Hidden inputs'!$B$18)*'Hidden inputs'!$D$18))</f>
        <v/>
      </c>
      <c r="CX275" s="10" t="str">
        <f t="shared" ca="1" si="12866"/>
        <v/>
      </c>
      <c r="CY275" s="5" t="str">
        <f t="shared" ca="1" si="12773"/>
        <v/>
      </c>
      <c r="CZ275" s="5" t="str">
        <f t="shared" ca="1" si="12774"/>
        <v/>
      </c>
      <c r="DA275" s="5" t="str">
        <f ca="1">IF($B275="","",'Hidden inputs'!$D$11*CR275+'Hidden inputs'!$E$11*CS275)</f>
        <v/>
      </c>
      <c r="DB275" s="11" t="str">
        <f t="shared" ca="1" si="12692"/>
        <v/>
      </c>
      <c r="DC275" s="9" t="str">
        <f t="shared" ca="1" si="12775"/>
        <v/>
      </c>
      <c r="DD275" s="3" t="str">
        <f t="shared" ca="1" si="12776"/>
        <v/>
      </c>
      <c r="DE275" s="5" t="str" cm="1">
        <f t="array" aca="1" ref="DE275" ca="1">IF($B275="","",IF(DD275=0,0,IF(DD_Payment="",0,IF(DD275&lt;_xlfn.IFS(DD_Frequency="Monthly",1,DD_Frequency="Quarterly",IF(MONTH(DD$2)=1,1,IF(MONTH(DD$2)=4,1,IF(MONTH(DD$2)=7,1,IF(MONTH(DD$2)=10,1,0)))),DD_Frequency="Annually",IF(MONTH(DD$2)=1,1,0))*DD_Payment,DD275,_xlfn.IFS(DD_Frequency="Monthly",1,DD_Frequency="Quarterly",IF(MONTH(DD$2)=1,1,IF(MONTH(DD$2)=4,1,IF(MONTH(DD$2)=7,1,IF(MONTH(DD$2)=10,1,0)))),DD_Frequency="Annually",IF(MONTH(DD$2)=1,1,0))*DD_Payment))))</f>
        <v/>
      </c>
      <c r="DF275" s="3" t="str">
        <f t="shared" ref="DF275" ca="1" si="13458">IF($B275="","",IF(DD275&gt;DE275,(DD275-DE275/2)*(rate_A*(DF$1/365)),0))</f>
        <v/>
      </c>
      <c r="DG275" s="3" t="str">
        <f t="shared" ca="1" si="12868"/>
        <v/>
      </c>
      <c r="DH275" s="3" t="str">
        <f t="shared" ref="DH275" ca="1" si="13459">IF($B275="","",CS275*(1+rate_A*DF$1/365))</f>
        <v/>
      </c>
      <c r="DI275" s="3" t="str">
        <f t="shared" ref="DI275" ca="1" si="13460">IF($B275="","",CT275*(1+rate_A*DF$1/365))</f>
        <v/>
      </c>
      <c r="DJ275" s="3" t="str">
        <f t="shared" ref="DJ275" ca="1" si="13461">IF($B275="","",CU275*(1+rate_joint*DF$1/365))</f>
        <v/>
      </c>
      <c r="DK275" s="5" t="str">
        <f t="shared" ca="1" si="12872"/>
        <v/>
      </c>
      <c r="DL275" s="5" t="str" cm="1">
        <f t="array" aca="1" ref="DL275" ca="1">IF(DK275="","",_xlfn.IFS(DK275&lt;='Hidden inputs'!$C$15,DK275*'Hidden inputs'!$D$15,DK275&lt;='Hidden inputs'!$C$16,'Hidden inputs'!$C$15*'Hidden inputs'!$D$15+(DK275-'Hidden inputs'!$B$16)*'Hidden inputs'!$D$16,DK275&lt;='Hidden inputs'!$C$17,'Hidden inputs'!$C$15*'Hidden inputs'!$D$15+('Hidden inputs'!$C$16-'Hidden inputs'!$B$16)*'Hidden inputs'!$D$16+(DK275-'Hidden inputs'!$B$17)*'Hidden inputs'!$D$17,DK275&gt;'Hidden inputs'!$B$18,'Hidden inputs'!$C$15*'Hidden inputs'!$D$15+('Hidden inputs'!$C$16-'Hidden inputs'!$B$16)*'Hidden inputs'!$D$16+('Hidden inputs'!$C$17-'Hidden inputs'!$B$17)*'Hidden inputs'!$D$17+(DK275-'Hidden inputs'!$B$18)*'Hidden inputs'!$D$18))</f>
        <v/>
      </c>
      <c r="DM275" s="10" t="str">
        <f t="shared" ca="1" si="12873"/>
        <v/>
      </c>
      <c r="DN275" s="5" t="str">
        <f t="shared" ca="1" si="12781"/>
        <v/>
      </c>
      <c r="DO275" s="5" t="str">
        <f t="shared" ca="1" si="12782"/>
        <v/>
      </c>
      <c r="DP275" s="5" t="str">
        <f ca="1">IF($B275="","",'Hidden inputs'!$D$11*DG275+'Hidden inputs'!$E$11*DH275)</f>
        <v/>
      </c>
      <c r="DQ275" s="11" t="str">
        <f t="shared" ca="1" si="12697"/>
        <v/>
      </c>
      <c r="DR275" s="9" t="str">
        <f t="shared" ca="1" si="12783"/>
        <v/>
      </c>
      <c r="DS275" s="3" t="str">
        <f t="shared" ca="1" si="12784"/>
        <v/>
      </c>
      <c r="DT275" s="5" t="str" cm="1">
        <f t="array" aca="1" ref="DT275" ca="1">IF($B275="","",IF(DS275=0,0,IF(DD_Payment="",0,IF(DS275&lt;_xlfn.IFS(DD_Frequency="Monthly",1,DD_Frequency="Quarterly",IF(MONTH(DS$2)=1,1,IF(MONTH(DS$2)=4,1,IF(MONTH(DS$2)=7,1,IF(MONTH(DS$2)=10,1,0)))),DD_Frequency="Annually",IF(MONTH(DS$2)=1,1,0))*DD_Payment,DS275,_xlfn.IFS(DD_Frequency="Monthly",1,DD_Frequency="Quarterly",IF(MONTH(DS$2)=1,1,IF(MONTH(DS$2)=4,1,IF(MONTH(DS$2)=7,1,IF(MONTH(DS$2)=10,1,0)))),DD_Frequency="Annually",IF(MONTH(DS$2)=1,1,0))*DD_Payment))))</f>
        <v/>
      </c>
      <c r="DU275" s="3" t="str">
        <f t="shared" ref="DU275" ca="1" si="13462">IF($B275="","",IF(DS275&gt;DT275,(DS275-DT275/2)*(rate_A*(DU$1/365)),0))</f>
        <v/>
      </c>
      <c r="DV275" s="3" t="str">
        <f t="shared" ca="1" si="12875"/>
        <v/>
      </c>
      <c r="DW275" s="3" t="str">
        <f t="shared" ref="DW275" ca="1" si="13463">IF($B275="","",DH275*(1+rate_A*DU$1/365))</f>
        <v/>
      </c>
      <c r="DX275" s="3" t="str">
        <f t="shared" ref="DX275" ca="1" si="13464">IF($B275="","",DI275*(1+rate_A*DU$1/365))</f>
        <v/>
      </c>
      <c r="DY275" s="3" t="str">
        <f t="shared" ref="DY275" ca="1" si="13465">IF($B275="","",DJ275*(1+rate_joint*DU$1/365))</f>
        <v/>
      </c>
      <c r="DZ275" s="5" t="str">
        <f t="shared" ca="1" si="12879"/>
        <v/>
      </c>
      <c r="EA275" s="5" t="str" cm="1">
        <f t="array" aca="1" ref="EA275" ca="1">IF(DZ275="","",_xlfn.IFS(DZ275&lt;='Hidden inputs'!$C$15,DZ275*'Hidden inputs'!$D$15,DZ275&lt;='Hidden inputs'!$C$16,'Hidden inputs'!$C$15*'Hidden inputs'!$D$15+(DZ275-'Hidden inputs'!$B$16)*'Hidden inputs'!$D$16,DZ275&lt;='Hidden inputs'!$C$17,'Hidden inputs'!$C$15*'Hidden inputs'!$D$15+('Hidden inputs'!$C$16-'Hidden inputs'!$B$16)*'Hidden inputs'!$D$16+(DZ275-'Hidden inputs'!$B$17)*'Hidden inputs'!$D$17,DZ275&gt;'Hidden inputs'!$B$18,'Hidden inputs'!$C$15*'Hidden inputs'!$D$15+('Hidden inputs'!$C$16-'Hidden inputs'!$B$16)*'Hidden inputs'!$D$16+('Hidden inputs'!$C$17-'Hidden inputs'!$B$17)*'Hidden inputs'!$D$17+(DZ275-'Hidden inputs'!$B$18)*'Hidden inputs'!$D$18))</f>
        <v/>
      </c>
      <c r="EB275" s="10" t="str">
        <f t="shared" ca="1" si="12880"/>
        <v/>
      </c>
      <c r="EC275" s="5" t="str">
        <f t="shared" ca="1" si="12789"/>
        <v/>
      </c>
      <c r="ED275" s="5" t="str">
        <f t="shared" ca="1" si="12790"/>
        <v/>
      </c>
      <c r="EE275" s="5" t="str">
        <f ca="1">IF($B275="","",'Hidden inputs'!$D$11*DV275+'Hidden inputs'!$E$11*DW275)</f>
        <v/>
      </c>
      <c r="EF275" s="11" t="str">
        <f t="shared" ca="1" si="12702"/>
        <v/>
      </c>
      <c r="EG275" s="9" t="str">
        <f t="shared" ca="1" si="12791"/>
        <v/>
      </c>
      <c r="EH275" s="3" t="str">
        <f t="shared" ca="1" si="12792"/>
        <v/>
      </c>
      <c r="EI275" s="5" t="str" cm="1">
        <f t="array" aca="1" ref="EI275" ca="1">IF($B275="","",IF(EH275=0,0,IF(DD_Payment="",0,IF(EH275&lt;_xlfn.IFS(DD_Frequency="Monthly",1,DD_Frequency="Quarterly",IF(MONTH(EH$2)=1,1,IF(MONTH(EH$2)=4,1,IF(MONTH(EH$2)=7,1,IF(MONTH(EH$2)=10,1,0)))),DD_Frequency="Annually",IF(MONTH(EH$2)=1,1,0))*DD_Payment,EH275,_xlfn.IFS(DD_Frequency="Monthly",1,DD_Frequency="Quarterly",IF(MONTH(EH$2)=1,1,IF(MONTH(EH$2)=4,1,IF(MONTH(EH$2)=7,1,IF(MONTH(EH$2)=10,1,0)))),DD_Frequency="Annually",IF(MONTH(EH$2)=1,1,0))*DD_Payment))))</f>
        <v/>
      </c>
      <c r="EJ275" s="3" t="str">
        <f t="shared" ref="EJ275" ca="1" si="13466">IF($B275="","",IF(EH275&gt;EI275,(EH275-EI275/2)*(rate_A*(EJ$1/365)),0))</f>
        <v/>
      </c>
      <c r="EK275" s="3" t="str">
        <f t="shared" ca="1" si="12882"/>
        <v/>
      </c>
      <c r="EL275" s="3" t="str">
        <f t="shared" ref="EL275" ca="1" si="13467">IF($B275="","",DW275*(1+rate_A*EJ$1/365))</f>
        <v/>
      </c>
      <c r="EM275" s="3" t="str">
        <f t="shared" ref="EM275" ca="1" si="13468">IF($B275="","",DX275*(1+rate_A*EJ$1/365))</f>
        <v/>
      </c>
      <c r="EN275" s="3" t="str">
        <f t="shared" ref="EN275" ca="1" si="13469">IF($B275="","",DY275*(1+rate_joint*EJ$1/365))</f>
        <v/>
      </c>
      <c r="EO275" s="5" t="str">
        <f t="shared" ca="1" si="12886"/>
        <v/>
      </c>
      <c r="EP275" s="5" t="str" cm="1">
        <f t="array" aca="1" ref="EP275" ca="1">IF(EO275="","",_xlfn.IFS(EO275&lt;='Hidden inputs'!$C$15,EO275*'Hidden inputs'!$D$15,EO275&lt;='Hidden inputs'!$C$16,'Hidden inputs'!$C$15*'Hidden inputs'!$D$15+(EO275-'Hidden inputs'!$B$16)*'Hidden inputs'!$D$16,EO275&lt;='Hidden inputs'!$C$17,'Hidden inputs'!$C$15*'Hidden inputs'!$D$15+('Hidden inputs'!$C$16-'Hidden inputs'!$B$16)*'Hidden inputs'!$D$16+(EO275-'Hidden inputs'!$B$17)*'Hidden inputs'!$D$17,EO275&gt;'Hidden inputs'!$B$18,'Hidden inputs'!$C$15*'Hidden inputs'!$D$15+('Hidden inputs'!$C$16-'Hidden inputs'!$B$16)*'Hidden inputs'!$D$16+('Hidden inputs'!$C$17-'Hidden inputs'!$B$17)*'Hidden inputs'!$D$17+(EO275-'Hidden inputs'!$B$18)*'Hidden inputs'!$D$18))</f>
        <v/>
      </c>
      <c r="EQ275" s="10" t="str">
        <f t="shared" ca="1" si="12887"/>
        <v/>
      </c>
      <c r="ER275" s="5" t="str">
        <f t="shared" ca="1" si="12797"/>
        <v/>
      </c>
      <c r="ES275" s="5" t="str">
        <f t="shared" ca="1" si="12798"/>
        <v/>
      </c>
      <c r="ET275" s="5" t="str">
        <f ca="1">IF($B275="","",'Hidden inputs'!$D$11*EK275+'Hidden inputs'!$E$11*EL275)</f>
        <v/>
      </c>
      <c r="EU275" s="11" t="str">
        <f t="shared" ca="1" si="12707"/>
        <v/>
      </c>
      <c r="EV275" s="9" t="str">
        <f t="shared" ca="1" si="12799"/>
        <v/>
      </c>
      <c r="EW275" s="3" t="str">
        <f t="shared" ca="1" si="12800"/>
        <v/>
      </c>
      <c r="EX275" s="5" t="str" cm="1">
        <f t="array" aca="1" ref="EX275" ca="1">IF($B275="","",IF(EW275=0,0,IF(DD_Payment="",0,IF(EW275&lt;_xlfn.IFS(DD_Frequency="Monthly",1,DD_Frequency="Quarterly",IF(MONTH(EW$2)=1,1,IF(MONTH(EW$2)=4,1,IF(MONTH(EW$2)=7,1,IF(MONTH(EW$2)=10,1,0)))),DD_Frequency="Annually",IF(MONTH(EW$2)=1,1,0))*DD_Payment,EW275,_xlfn.IFS(DD_Frequency="Monthly",1,DD_Frequency="Quarterly",IF(MONTH(EW$2)=1,1,IF(MONTH(EW$2)=4,1,IF(MONTH(EW$2)=7,1,IF(MONTH(EW$2)=10,1,0)))),DD_Frequency="Annually",IF(MONTH(EW$2)=1,1,0))*DD_Payment))))</f>
        <v/>
      </c>
      <c r="EY275" s="3" t="str">
        <f t="shared" ref="EY275" ca="1" si="13470">IF($B275="","",IF(EW275&gt;EX275,(EW275-EX275/2)*(rate_A*(EY$1/365)),0))</f>
        <v/>
      </c>
      <c r="EZ275" s="3" t="str">
        <f t="shared" ca="1" si="12889"/>
        <v/>
      </c>
      <c r="FA275" s="3" t="str">
        <f t="shared" ref="FA275" ca="1" si="13471">IF($B275="","",EL275*(1+rate_A*EY$1/365))</f>
        <v/>
      </c>
      <c r="FB275" s="3" t="str">
        <f t="shared" ref="FB275" ca="1" si="13472">IF($B275="","",EM275*(1+rate_A*EY$1/365))</f>
        <v/>
      </c>
      <c r="FC275" s="3" t="str">
        <f t="shared" ref="FC275" ca="1" si="13473">IF($B275="","",EN275*(1+rate_joint*EY$1/365))</f>
        <v/>
      </c>
      <c r="FD275" s="5" t="str">
        <f t="shared" ca="1" si="12893"/>
        <v/>
      </c>
      <c r="FE275" s="5" t="str" cm="1">
        <f t="array" aca="1" ref="FE275" ca="1">IF(FD275="","",_xlfn.IFS(FD275&lt;='Hidden inputs'!$C$15,FD275*'Hidden inputs'!$D$15,FD275&lt;='Hidden inputs'!$C$16,'Hidden inputs'!$C$15*'Hidden inputs'!$D$15+(FD275-'Hidden inputs'!$B$16)*'Hidden inputs'!$D$16,FD275&lt;='Hidden inputs'!$C$17,'Hidden inputs'!$C$15*'Hidden inputs'!$D$15+('Hidden inputs'!$C$16-'Hidden inputs'!$B$16)*'Hidden inputs'!$D$16+(FD275-'Hidden inputs'!$B$17)*'Hidden inputs'!$D$17,FD275&gt;'Hidden inputs'!$B$18,'Hidden inputs'!$C$15*'Hidden inputs'!$D$15+('Hidden inputs'!$C$16-'Hidden inputs'!$B$16)*'Hidden inputs'!$D$16+('Hidden inputs'!$C$17-'Hidden inputs'!$B$17)*'Hidden inputs'!$D$17+(FD275-'Hidden inputs'!$B$18)*'Hidden inputs'!$D$18))</f>
        <v/>
      </c>
      <c r="FF275" s="10" t="str">
        <f t="shared" ca="1" si="12894"/>
        <v/>
      </c>
      <c r="FG275" s="5" t="str">
        <f t="shared" ca="1" si="12805"/>
        <v/>
      </c>
      <c r="FH275" s="5" t="str">
        <f t="shared" ca="1" si="12806"/>
        <v/>
      </c>
      <c r="FI275" s="5" t="str">
        <f ca="1">IF($B275="","",'Hidden inputs'!$D$11*EZ275+'Hidden inputs'!$E$11*FA275)</f>
        <v/>
      </c>
      <c r="FJ275" s="11" t="str">
        <f t="shared" ca="1" si="12712"/>
        <v/>
      </c>
      <c r="FK275" s="9" t="str">
        <f t="shared" ca="1" si="12807"/>
        <v/>
      </c>
      <c r="FL275" s="3" t="str">
        <f t="shared" ca="1" si="12808"/>
        <v/>
      </c>
      <c r="FM275" s="5" t="str" cm="1">
        <f t="array" aca="1" ref="FM275" ca="1">IF($B275="","",IF(FL275=0,0,IF(DD_Payment="",0,IF(FL275&lt;_xlfn.IFS(DD_Frequency="Monthly",1,DD_Frequency="Quarterly",IF(MONTH(FL$2)=1,1,IF(MONTH(FL$2)=4,1,IF(MONTH(FL$2)=7,1,IF(MONTH(FL$2)=10,1,0)))),DD_Frequency="Annually",IF(MONTH(FL$2)=1,1,0))*DD_Payment,FL275,_xlfn.IFS(DD_Frequency="Monthly",1,DD_Frequency="Quarterly",IF(MONTH(FL$2)=1,1,IF(MONTH(FL$2)=4,1,IF(MONTH(FL$2)=7,1,IF(MONTH(FL$2)=10,1,0)))),DD_Frequency="Annually",IF(MONTH(FL$2)=1,1,0))*DD_Payment))))</f>
        <v/>
      </c>
      <c r="FN275" s="3" t="str">
        <f t="shared" ref="FN275" ca="1" si="13474">IF($B275="","",IF(FL275&gt;FM275,(FL275-FM275/2)*(rate_A*(FN$1/365)),0))</f>
        <v/>
      </c>
      <c r="FO275" s="3" t="str">
        <f t="shared" ca="1" si="12896"/>
        <v/>
      </c>
      <c r="FP275" s="3" t="str">
        <f t="shared" ref="FP275" ca="1" si="13475">IF($B275="","",FA275*(1+rate_A*FN$1/365))</f>
        <v/>
      </c>
      <c r="FQ275" s="3" t="str">
        <f t="shared" ref="FQ275" ca="1" si="13476">IF($B275="","",FB275*(1+rate_A*FN$1/365))</f>
        <v/>
      </c>
      <c r="FR275" s="3" t="str">
        <f t="shared" ref="FR275" ca="1" si="13477">IF($B275="","",FC275*(1+rate_joint*FN$1/365))</f>
        <v/>
      </c>
      <c r="FS275" s="5" t="str">
        <f t="shared" ca="1" si="12900"/>
        <v/>
      </c>
      <c r="FT275" s="5" t="str" cm="1">
        <f t="array" aca="1" ref="FT275" ca="1">IF(FS275="","",_xlfn.IFS(FS275&lt;='Hidden inputs'!$C$15,FS275*'Hidden inputs'!$D$15,FS275&lt;='Hidden inputs'!$C$16,'Hidden inputs'!$C$15*'Hidden inputs'!$D$15+(FS275-'Hidden inputs'!$B$16)*'Hidden inputs'!$D$16,FS275&lt;='Hidden inputs'!$C$17,'Hidden inputs'!$C$15*'Hidden inputs'!$D$15+('Hidden inputs'!$C$16-'Hidden inputs'!$B$16)*'Hidden inputs'!$D$16+(FS275-'Hidden inputs'!$B$17)*'Hidden inputs'!$D$17,FS275&gt;'Hidden inputs'!$B$18,'Hidden inputs'!$C$15*'Hidden inputs'!$D$15+('Hidden inputs'!$C$16-'Hidden inputs'!$B$16)*'Hidden inputs'!$D$16+('Hidden inputs'!$C$17-'Hidden inputs'!$B$17)*'Hidden inputs'!$D$17+(FS275-'Hidden inputs'!$B$18)*'Hidden inputs'!$D$18))</f>
        <v/>
      </c>
      <c r="FU275" s="10" t="str">
        <f t="shared" ca="1" si="12901"/>
        <v/>
      </c>
      <c r="FV275" s="5" t="str">
        <f t="shared" ca="1" si="12813"/>
        <v/>
      </c>
      <c r="FW275" s="5" t="str">
        <f t="shared" ca="1" si="12814"/>
        <v/>
      </c>
      <c r="FX275" s="5" t="str">
        <f ca="1">IF($B275="","",'Hidden inputs'!$D$11*FO275+'Hidden inputs'!$E$11*FP275)</f>
        <v/>
      </c>
      <c r="FY275" s="11" t="str">
        <f t="shared" ca="1" si="12717"/>
        <v/>
      </c>
      <c r="FZ275" s="9" t="str">
        <f t="shared" ca="1" si="12815"/>
        <v/>
      </c>
      <c r="GA275" s="5" t="str">
        <f t="shared" ca="1" si="12816"/>
        <v/>
      </c>
      <c r="GB275" s="5" t="str">
        <f t="shared" ca="1" si="12817"/>
        <v/>
      </c>
      <c r="GC275" s="5" t="str">
        <f t="shared" ca="1" si="12718"/>
        <v/>
      </c>
      <c r="GD275" s="5" t="str">
        <f t="shared" ca="1" si="12719"/>
        <v/>
      </c>
    </row>
    <row r="276" spans="1:186" x14ac:dyDescent="0.35">
      <c r="A276" s="2"/>
      <c r="B276" s="6" t="str">
        <f t="shared" ca="1" si="12720"/>
        <v/>
      </c>
      <c r="C276" s="5" t="str">
        <f t="shared" ca="1" si="12818"/>
        <v/>
      </c>
      <c r="D276" s="5" t="str" cm="1">
        <f t="array" aca="1" ref="D276" ca="1">IF($B276="","",IF(C276=0,0,IF(DD_Payment="",0,IF(C276&lt;_xlfn.IFS(DD_Frequency="Monthly",1,DD_Frequency="Quarterly",IF(MONTH(C$2)=1,1,IF(MONTH(C$2)=4,1,IF(MONTH(C$2)=7,1,IF(MONTH(C$2)=10,1,0)))),DD_Frequency="Annually",IF(MONTH(C$2)=1,1,0))*DD_Payment,C276,_xlfn.IFS(DD_Frequency="Monthly",1,DD_Frequency="Quarterly",IF(MONTH(C$2)=1,1,IF(MONTH(C$2)=4,1,IF(MONTH(C$2)=7,1,IF(MONTH(C$2)=10,1,0)))),DD_Frequency="Annually",IF(MONTH(C$2)=1,1,0))*DD_Payment))))</f>
        <v/>
      </c>
      <c r="E276" s="5" t="str">
        <f t="shared" ref="E276" ca="1" si="13478">IF(B276="","",IF(C276&gt;D276,(C276-D276/2)*(rate_A*(E$1/365)),0))</f>
        <v/>
      </c>
      <c r="F276" s="5" t="str">
        <f t="shared" ca="1" si="12722"/>
        <v/>
      </c>
      <c r="G276" s="5" t="str">
        <f t="shared" ref="G276" ca="1" si="13479">IF(B276="","",G275*(1+rate_A*E$1/365))</f>
        <v/>
      </c>
      <c r="H276" s="5" t="str">
        <f t="shared" ref="H276" ca="1" si="13480">IF(B276="","",H275*(1+rate_A*E$1/365))</f>
        <v/>
      </c>
      <c r="I276" s="5" t="str">
        <f t="shared" ref="I276" ca="1" si="13481">IF(B276="","",I275*(1+rate_joint*E$1/365))</f>
        <v/>
      </c>
      <c r="J276" s="5" t="str">
        <f t="shared" ca="1" si="12823"/>
        <v/>
      </c>
      <c r="K276" s="5" t="str" cm="1">
        <f t="array" aca="1" ref="K276" ca="1">IF(J276="","",_xlfn.IFS(J276&lt;='Hidden inputs'!$C$15,J276*'Hidden inputs'!$D$15,J276&lt;='Hidden inputs'!$C$16,'Hidden inputs'!$C$15*'Hidden inputs'!$D$15+(J276-'Hidden inputs'!$B$16)*'Hidden inputs'!$D$16,J276&lt;='Hidden inputs'!$C$17,'Hidden inputs'!$C$15*'Hidden inputs'!$D$15+('Hidden inputs'!$C$16-'Hidden inputs'!$B$16)*'Hidden inputs'!$D$16+(J276-'Hidden inputs'!$B$17)*'Hidden inputs'!$D$17,J276&gt;'Hidden inputs'!$B$18,'Hidden inputs'!$C$15*'Hidden inputs'!$D$15+('Hidden inputs'!$C$16-'Hidden inputs'!$B$16)*'Hidden inputs'!$D$16+('Hidden inputs'!$C$17-'Hidden inputs'!$B$17)*'Hidden inputs'!$D$17+(J276-'Hidden inputs'!$B$18)*'Hidden inputs'!$D$18))</f>
        <v/>
      </c>
      <c r="L276" s="11" t="str">
        <f t="shared" ca="1" si="12824"/>
        <v/>
      </c>
      <c r="M276" s="5" t="str">
        <f t="shared" ca="1" si="12726"/>
        <v/>
      </c>
      <c r="N276" s="5" t="str">
        <f t="shared" ca="1" si="12727"/>
        <v/>
      </c>
      <c r="O276" s="5" t="str">
        <f ca="1">IF(B276="","",'Hidden inputs'!$D$11*F276+'Hidden inputs'!$E$11*G276)</f>
        <v/>
      </c>
      <c r="P276" s="11" t="str">
        <f t="shared" ca="1" si="12661"/>
        <v/>
      </c>
      <c r="Q276" s="20" t="str">
        <f t="shared" ca="1" si="12662"/>
        <v/>
      </c>
      <c r="R276" s="3" t="str">
        <f t="shared" ca="1" si="12728"/>
        <v/>
      </c>
      <c r="S276" s="5" t="str" cm="1">
        <f t="array" aca="1" ref="S276" ca="1">IF($B276="","",IF(R276=0,0,IF(DD_Payment="",0,IF(R276&lt;_xlfn.IFS(DD_Frequency="Monthly",1,DD_Frequency="Quarterly",IF(MONTH(R$2)=1,1,IF(MONTH(R$2)=4,1,IF(MONTH(R$2)=7,1,IF(MONTH(R$2)=10,1,0)))),DD_Frequency="Annually",IF(MONTH(R$2)=1,1,0))*DD_Payment,R276,_xlfn.IFS(DD_Frequency="Monthly",1,DD_Frequency="Quarterly",IF(MONTH(R$2)=1,1,IF(MONTH(R$2)=4,1,IF(MONTH(R$2)=7,1,IF(MONTH(R$2)=10,1,0)))),DD_Frequency="Annually",IF(MONTH(R$2)=1,1,0))*DD_Payment))))</f>
        <v/>
      </c>
      <c r="T276" s="3" t="str">
        <f t="shared" ref="T276" ca="1" si="13482">IF(B276="","",IF(R276&gt;S276,(R276-S276/2)*(rate_A*((T$1+A276)/365)),0))</f>
        <v/>
      </c>
      <c r="U276" s="3" t="str">
        <f t="shared" ca="1" si="12730"/>
        <v/>
      </c>
      <c r="V276" s="3" t="str">
        <f t="shared" ref="V276" ca="1" si="13483">IF(B276="","",G276*(1+rate_A*(T$1+A276)/365))</f>
        <v/>
      </c>
      <c r="W276" s="3" t="str">
        <f t="shared" ref="W276" ca="1" si="13484">IF(B276="","",H276*(1+rate_A*(T$1+A276)/365))</f>
        <v/>
      </c>
      <c r="X276" s="3" t="str">
        <f t="shared" ref="X276" ca="1" si="13485">IF(B276="","",I276*(1+rate_joint*(T$1+A276)/365))</f>
        <v/>
      </c>
      <c r="Y276" s="5" t="str">
        <f t="shared" ca="1" si="12829"/>
        <v/>
      </c>
      <c r="Z276" s="5" t="str" cm="1">
        <f t="array" aca="1" ref="Z276" ca="1">IF(Y276="","",_xlfn.IFS(Y276&lt;='Hidden inputs'!$C$15,Y276*'Hidden inputs'!$D$15,Y276&lt;='Hidden inputs'!$C$16,'Hidden inputs'!$C$15*'Hidden inputs'!$D$15+(Y276-'Hidden inputs'!$B$16)*'Hidden inputs'!$D$16,Y276&lt;='Hidden inputs'!$C$17,'Hidden inputs'!$C$15*'Hidden inputs'!$D$15+('Hidden inputs'!$C$16-'Hidden inputs'!$B$16)*'Hidden inputs'!$D$16+(Y276-'Hidden inputs'!$B$17)*'Hidden inputs'!$D$17,Y276&gt;'Hidden inputs'!$B$18,'Hidden inputs'!$C$15*'Hidden inputs'!$D$15+('Hidden inputs'!$C$16-'Hidden inputs'!$B$16)*'Hidden inputs'!$D$16+('Hidden inputs'!$C$17-'Hidden inputs'!$B$17)*'Hidden inputs'!$D$17+(Y276-'Hidden inputs'!$B$18)*'Hidden inputs'!$D$18))</f>
        <v/>
      </c>
      <c r="AA276" s="10" t="str">
        <f t="shared" ca="1" si="12830"/>
        <v/>
      </c>
      <c r="AB276" s="5" t="str">
        <f t="shared" ca="1" si="12734"/>
        <v/>
      </c>
      <c r="AC276" s="5" t="str">
        <f t="shared" ca="1" si="12831"/>
        <v/>
      </c>
      <c r="AD276" s="5" t="str">
        <f ca="1">IF(B276="","",'Hidden inputs'!$D$11*U276+'Hidden inputs'!$E$11*V276)</f>
        <v/>
      </c>
      <c r="AE276" s="11" t="str">
        <f t="shared" ca="1" si="12667"/>
        <v/>
      </c>
      <c r="AF276" s="9" t="str">
        <f t="shared" ca="1" si="12735"/>
        <v/>
      </c>
      <c r="AG276" s="3" t="str">
        <f t="shared" ca="1" si="12736"/>
        <v/>
      </c>
      <c r="AH276" s="5" t="str" cm="1">
        <f t="array" aca="1" ref="AH276" ca="1">IF($B276="","",IF(AG276=0,0,IF(DD_Payment="",0,IF(AG276&lt;_xlfn.IFS(DD_Frequency="Monthly",1,DD_Frequency="Quarterly",IF(MONTH(AG$2)=1,1,IF(MONTH(AG$2)=4,1,IF(MONTH(AG$2)=7,1,IF(MONTH(AG$2)=10,1,0)))),DD_Frequency="Annually",IF(MONTH(AG$2)=1,1,0))*DD_Payment,AG276,_xlfn.IFS(DD_Frequency="Monthly",1,DD_Frequency="Quarterly",IF(MONTH(AG$2)=1,1,IF(MONTH(AG$2)=4,1,IF(MONTH(AG$2)=7,1,IF(MONTH(AG$2)=10,1,0)))),DD_Frequency="Annually",IF(MONTH(AG$2)=1,1,0))*DD_Payment))))</f>
        <v/>
      </c>
      <c r="AI276" s="3" t="str">
        <f t="shared" ref="AI276" ca="1" si="13486">IF($B276="","",IF(AG276&gt;AH276,(AG276-AH276/2)*(rate_A*(AI$1/365)),0))</f>
        <v/>
      </c>
      <c r="AJ276" s="3" t="str">
        <f t="shared" ca="1" si="12833"/>
        <v/>
      </c>
      <c r="AK276" s="3" t="str">
        <f t="shared" ref="AK276" ca="1" si="13487">IF($B276="","",V276*(1+rate_A*AI$1/365))</f>
        <v/>
      </c>
      <c r="AL276" s="3" t="str">
        <f t="shared" ref="AL276" ca="1" si="13488">IF($B276="","",W276*(1+rate_A*AI$1/365))</f>
        <v/>
      </c>
      <c r="AM276" s="3" t="str">
        <f t="shared" ref="AM276" ca="1" si="13489">IF($B276="","",X276*(1+rate_joint*AI$1/365))</f>
        <v/>
      </c>
      <c r="AN276" s="5" t="str">
        <f t="shared" ca="1" si="12837"/>
        <v/>
      </c>
      <c r="AO276" s="5" t="str" cm="1">
        <f t="array" aca="1" ref="AO276" ca="1">IF(AN276="","",_xlfn.IFS(AN276&lt;='Hidden inputs'!$C$15,AN276*'Hidden inputs'!$D$15,AN276&lt;='Hidden inputs'!$C$16,'Hidden inputs'!$C$15*'Hidden inputs'!$D$15+(AN276-'Hidden inputs'!$B$16)*'Hidden inputs'!$D$16,AN276&lt;='Hidden inputs'!$C$17,'Hidden inputs'!$C$15*'Hidden inputs'!$D$15+('Hidden inputs'!$C$16-'Hidden inputs'!$B$16)*'Hidden inputs'!$D$16+(AN276-'Hidden inputs'!$B$17)*'Hidden inputs'!$D$17,AN276&gt;'Hidden inputs'!$B$18,'Hidden inputs'!$C$15*'Hidden inputs'!$D$15+('Hidden inputs'!$C$16-'Hidden inputs'!$B$16)*'Hidden inputs'!$D$16+('Hidden inputs'!$C$17-'Hidden inputs'!$B$17)*'Hidden inputs'!$D$17+(AN276-'Hidden inputs'!$B$18)*'Hidden inputs'!$D$18))</f>
        <v/>
      </c>
      <c r="AP276" s="10" t="str">
        <f t="shared" ca="1" si="12838"/>
        <v/>
      </c>
      <c r="AQ276" s="5" t="str">
        <f t="shared" ca="1" si="12741"/>
        <v/>
      </c>
      <c r="AR276" s="5" t="str">
        <f t="shared" ca="1" si="12742"/>
        <v/>
      </c>
      <c r="AS276" s="5" t="str">
        <f ca="1">IF($B276="","",'Hidden inputs'!$D$11*AJ276+'Hidden inputs'!$E$11*AK276)</f>
        <v/>
      </c>
      <c r="AT276" s="11" t="str">
        <f t="shared" ca="1" si="12672"/>
        <v/>
      </c>
      <c r="AU276" s="9" t="str">
        <f t="shared" ca="1" si="12743"/>
        <v/>
      </c>
      <c r="AV276" s="3" t="str">
        <f t="shared" ca="1" si="12744"/>
        <v/>
      </c>
      <c r="AW276" s="5" t="str" cm="1">
        <f t="array" aca="1" ref="AW276" ca="1">IF($B276="","",IF(AV276=0,0,IF(DD_Payment="",0,IF(AV276&lt;_xlfn.IFS(DD_Frequency="Monthly",1,DD_Frequency="Quarterly",IF(MONTH(AV$2)=1,1,IF(MONTH(AV$2)=4,1,IF(MONTH(AV$2)=7,1,IF(MONTH(AV$2)=10,1,0)))),DD_Frequency="Annually",IF(MONTH(AV$2)=1,1,0))*DD_Payment,AV276,_xlfn.IFS(DD_Frequency="Monthly",1,DD_Frequency="Quarterly",IF(MONTH(AV$2)=1,1,IF(MONTH(AV$2)=4,1,IF(MONTH(AV$2)=7,1,IF(MONTH(AV$2)=10,1,0)))),DD_Frequency="Annually",IF(MONTH(AV$2)=1,1,0))*DD_Payment))))</f>
        <v/>
      </c>
      <c r="AX276" s="3" t="str">
        <f t="shared" ref="AX276" ca="1" si="13490">IF($B276="","",IF(AV276&gt;AW276,(AV276-AW276/2)*(rate_A*(AX$1/365)),0))</f>
        <v/>
      </c>
      <c r="AY276" s="3" t="str">
        <f t="shared" ca="1" si="12840"/>
        <v/>
      </c>
      <c r="AZ276" s="3" t="str">
        <f t="shared" ref="AZ276" ca="1" si="13491">IF($B276="","",AK276*(1+rate_A*AX$1/365))</f>
        <v/>
      </c>
      <c r="BA276" s="3" t="str">
        <f t="shared" ref="BA276" ca="1" si="13492">IF($B276="","",AL276*(1+rate_A*AX$1/365))</f>
        <v/>
      </c>
      <c r="BB276" s="3" t="str">
        <f t="shared" ref="BB276" ca="1" si="13493">IF($B276="","",AM276*(1+rate_joint*AX$1/365))</f>
        <v/>
      </c>
      <c r="BC276" s="5" t="str">
        <f t="shared" ca="1" si="12844"/>
        <v/>
      </c>
      <c r="BD276" s="5" t="str" cm="1">
        <f t="array" aca="1" ref="BD276" ca="1">IF(BC276="","",_xlfn.IFS(BC276&lt;='Hidden inputs'!$C$15,BC276*'Hidden inputs'!$D$15,BC276&lt;='Hidden inputs'!$C$16,'Hidden inputs'!$C$15*'Hidden inputs'!$D$15+(BC276-'Hidden inputs'!$B$16)*'Hidden inputs'!$D$16,BC276&lt;='Hidden inputs'!$C$17,'Hidden inputs'!$C$15*'Hidden inputs'!$D$15+('Hidden inputs'!$C$16-'Hidden inputs'!$B$16)*'Hidden inputs'!$D$16+(BC276-'Hidden inputs'!$B$17)*'Hidden inputs'!$D$17,BC276&gt;'Hidden inputs'!$B$18,'Hidden inputs'!$C$15*'Hidden inputs'!$D$15+('Hidden inputs'!$C$16-'Hidden inputs'!$B$16)*'Hidden inputs'!$D$16+('Hidden inputs'!$C$17-'Hidden inputs'!$B$17)*'Hidden inputs'!$D$17+(BC276-'Hidden inputs'!$B$18)*'Hidden inputs'!$D$18))</f>
        <v/>
      </c>
      <c r="BE276" s="10" t="str">
        <f t="shared" ca="1" si="12845"/>
        <v/>
      </c>
      <c r="BF276" s="5" t="str">
        <f t="shared" ca="1" si="12749"/>
        <v/>
      </c>
      <c r="BG276" s="5" t="str">
        <f t="shared" ca="1" si="12750"/>
        <v/>
      </c>
      <c r="BH276" s="5" t="str">
        <f ca="1">IF($B276="","",'Hidden inputs'!$D$11*AY276+'Hidden inputs'!$E$11*AZ276)</f>
        <v/>
      </c>
      <c r="BI276" s="11" t="str">
        <f t="shared" ca="1" si="12677"/>
        <v/>
      </c>
      <c r="BJ276" s="9" t="str">
        <f t="shared" ca="1" si="12751"/>
        <v/>
      </c>
      <c r="BK276" s="3" t="str">
        <f t="shared" ca="1" si="12752"/>
        <v/>
      </c>
      <c r="BL276" s="5" t="str" cm="1">
        <f t="array" aca="1" ref="BL276" ca="1">IF($B276="","",IF(BK276=0,0,IF(DD_Payment="",0,IF(BK276&lt;_xlfn.IFS(DD_Frequency="Monthly",1,DD_Frequency="Quarterly",IF(MONTH(BK$2)=1,1,IF(MONTH(BK$2)=4,1,IF(MONTH(BK$2)=7,1,IF(MONTH(BK$2)=10,1,0)))),DD_Frequency="Annually",IF(MONTH(BK$2)=1,1,0))*DD_Payment,BK276,_xlfn.IFS(DD_Frequency="Monthly",1,DD_Frequency="Quarterly",IF(MONTH(BK$2)=1,1,IF(MONTH(BK$2)=4,1,IF(MONTH(BK$2)=7,1,IF(MONTH(BK$2)=10,1,0)))),DD_Frequency="Annually",IF(MONTH(BK$2)=1,1,0))*DD_Payment))))</f>
        <v/>
      </c>
      <c r="BM276" s="3" t="str">
        <f t="shared" ref="BM276" ca="1" si="13494">IF($B276="","",IF(BK276&gt;BL276,(BK276-BL276/2)*(rate_A*(BM$1/365)),0))</f>
        <v/>
      </c>
      <c r="BN276" s="3" t="str">
        <f t="shared" ca="1" si="12847"/>
        <v/>
      </c>
      <c r="BO276" s="3" t="str">
        <f t="shared" ref="BO276" ca="1" si="13495">IF($B276="","",AZ276*(1+rate_A*BM$1/365))</f>
        <v/>
      </c>
      <c r="BP276" s="3" t="str">
        <f t="shared" ref="BP276" ca="1" si="13496">IF($B276="","",BA276*(1+rate_A*BM$1/365))</f>
        <v/>
      </c>
      <c r="BQ276" s="3" t="str">
        <f t="shared" ref="BQ276" ca="1" si="13497">IF($B276="","",BB276*(1+rate_joint*BM$1/365))</f>
        <v/>
      </c>
      <c r="BR276" s="5" t="str">
        <f t="shared" ca="1" si="12851"/>
        <v/>
      </c>
      <c r="BS276" s="5" t="str" cm="1">
        <f t="array" aca="1" ref="BS276" ca="1">IF(BR276="","",_xlfn.IFS(BR276&lt;='Hidden inputs'!$C$15,BR276*'Hidden inputs'!$D$15,BR276&lt;='Hidden inputs'!$C$16,'Hidden inputs'!$C$15*'Hidden inputs'!$D$15+(BR276-'Hidden inputs'!$B$16)*'Hidden inputs'!$D$16,BR276&lt;='Hidden inputs'!$C$17,'Hidden inputs'!$C$15*'Hidden inputs'!$D$15+('Hidden inputs'!$C$16-'Hidden inputs'!$B$16)*'Hidden inputs'!$D$16+(BR276-'Hidden inputs'!$B$17)*'Hidden inputs'!$D$17,BR276&gt;'Hidden inputs'!$B$18,'Hidden inputs'!$C$15*'Hidden inputs'!$D$15+('Hidden inputs'!$C$16-'Hidden inputs'!$B$16)*'Hidden inputs'!$D$16+('Hidden inputs'!$C$17-'Hidden inputs'!$B$17)*'Hidden inputs'!$D$17+(BR276-'Hidden inputs'!$B$18)*'Hidden inputs'!$D$18))</f>
        <v/>
      </c>
      <c r="BT276" s="10" t="str">
        <f t="shared" ca="1" si="12852"/>
        <v/>
      </c>
      <c r="BU276" s="5" t="str">
        <f t="shared" ca="1" si="12757"/>
        <v/>
      </c>
      <c r="BV276" s="5" t="str">
        <f t="shared" ca="1" si="12758"/>
        <v/>
      </c>
      <c r="BW276" s="5" t="str">
        <f ca="1">IF($B276="","",'Hidden inputs'!$D$11*BN276+'Hidden inputs'!$E$11*BO276)</f>
        <v/>
      </c>
      <c r="BX276" s="11" t="str">
        <f t="shared" ca="1" si="12682"/>
        <v/>
      </c>
      <c r="BY276" s="9" t="str">
        <f t="shared" ca="1" si="12759"/>
        <v/>
      </c>
      <c r="BZ276" s="3" t="str">
        <f t="shared" ca="1" si="12760"/>
        <v/>
      </c>
      <c r="CA276" s="5" t="str" cm="1">
        <f t="array" aca="1" ref="CA276" ca="1">IF($B276="","",IF(BZ276=0,0,IF(DD_Payment="",0,IF(BZ276&lt;_xlfn.IFS(DD_Frequency="Monthly",1,DD_Frequency="Quarterly",IF(MONTH(BZ$2)=1,1,IF(MONTH(BZ$2)=4,1,IF(MONTH(BZ$2)=7,1,IF(MONTH(BZ$2)=10,1,0)))),DD_Frequency="Annually",IF(MONTH(BZ$2)=1,1,0))*DD_Payment,BZ276,_xlfn.IFS(DD_Frequency="Monthly",1,DD_Frequency="Quarterly",IF(MONTH(BZ$2)=1,1,IF(MONTH(BZ$2)=4,1,IF(MONTH(BZ$2)=7,1,IF(MONTH(BZ$2)=10,1,0)))),DD_Frequency="Annually",IF(MONTH(BZ$2)=1,1,0))*DD_Payment))))</f>
        <v/>
      </c>
      <c r="CB276" s="3" t="str">
        <f t="shared" ref="CB276" ca="1" si="13498">IF($B276="","",IF(BZ276&gt;CA276,(BZ276-CA276/2)*(rate_A*(CB$1/365)),0))</f>
        <v/>
      </c>
      <c r="CC276" s="3" t="str">
        <f t="shared" ca="1" si="12854"/>
        <v/>
      </c>
      <c r="CD276" s="3" t="str">
        <f t="shared" ref="CD276" ca="1" si="13499">IF($B276="","",BO276*(1+rate_A*CB$1/365))</f>
        <v/>
      </c>
      <c r="CE276" s="3" t="str">
        <f t="shared" ref="CE276" ca="1" si="13500">IF($B276="","",BP276*(1+rate_A*CB$1/365))</f>
        <v/>
      </c>
      <c r="CF276" s="3" t="str">
        <f t="shared" ref="CF276" ca="1" si="13501">IF($B276="","",BQ276*(1+rate_joint*CB$1/365))</f>
        <v/>
      </c>
      <c r="CG276" s="5" t="str">
        <f t="shared" ca="1" si="12858"/>
        <v/>
      </c>
      <c r="CH276" s="5" t="str" cm="1">
        <f t="array" aca="1" ref="CH276" ca="1">IF(CG276="","",_xlfn.IFS(CG276&lt;='Hidden inputs'!$C$15,CG276*'Hidden inputs'!$D$15,CG276&lt;='Hidden inputs'!$C$16,'Hidden inputs'!$C$15*'Hidden inputs'!$D$15+(CG276-'Hidden inputs'!$B$16)*'Hidden inputs'!$D$16,CG276&lt;='Hidden inputs'!$C$17,'Hidden inputs'!$C$15*'Hidden inputs'!$D$15+('Hidden inputs'!$C$16-'Hidden inputs'!$B$16)*'Hidden inputs'!$D$16+(CG276-'Hidden inputs'!$B$17)*'Hidden inputs'!$D$17,CG276&gt;'Hidden inputs'!$B$18,'Hidden inputs'!$C$15*'Hidden inputs'!$D$15+('Hidden inputs'!$C$16-'Hidden inputs'!$B$16)*'Hidden inputs'!$D$16+('Hidden inputs'!$C$17-'Hidden inputs'!$B$17)*'Hidden inputs'!$D$17+(CG276-'Hidden inputs'!$B$18)*'Hidden inputs'!$D$18))</f>
        <v/>
      </c>
      <c r="CI276" s="10" t="str">
        <f t="shared" ca="1" si="12859"/>
        <v/>
      </c>
      <c r="CJ276" s="5" t="str">
        <f t="shared" ca="1" si="12765"/>
        <v/>
      </c>
      <c r="CK276" s="5" t="str">
        <f t="shared" ca="1" si="12766"/>
        <v/>
      </c>
      <c r="CL276" s="5" t="str">
        <f ca="1">IF($B276="","",'Hidden inputs'!$D$11*CC276+'Hidden inputs'!$E$11*CD276)</f>
        <v/>
      </c>
      <c r="CM276" s="11" t="str">
        <f t="shared" ca="1" si="12687"/>
        <v/>
      </c>
      <c r="CN276" s="9" t="str">
        <f t="shared" ca="1" si="12767"/>
        <v/>
      </c>
      <c r="CO276" s="3" t="str">
        <f t="shared" ca="1" si="12768"/>
        <v/>
      </c>
      <c r="CP276" s="5" t="str" cm="1">
        <f t="array" aca="1" ref="CP276" ca="1">IF($B276="","",IF(CO276=0,0,IF(DD_Payment="",0,IF(CO276&lt;_xlfn.IFS(DD_Frequency="Monthly",1,DD_Frequency="Quarterly",IF(MONTH(CO$2)=1,1,IF(MONTH(CO$2)=4,1,IF(MONTH(CO$2)=7,1,IF(MONTH(CO$2)=10,1,0)))),DD_Frequency="Annually",IF(MONTH(CO$2)=1,1,0))*DD_Payment,CO276,_xlfn.IFS(DD_Frequency="Monthly",1,DD_Frequency="Quarterly",IF(MONTH(CO$2)=1,1,IF(MONTH(CO$2)=4,1,IF(MONTH(CO$2)=7,1,IF(MONTH(CO$2)=10,1,0)))),DD_Frequency="Annually",IF(MONTH(CO$2)=1,1,0))*DD_Payment))))</f>
        <v/>
      </c>
      <c r="CQ276" s="3" t="str">
        <f t="shared" ref="CQ276" ca="1" si="13502">IF($B276="","",IF(CO276&gt;CP276,(CO276-CP276/2)*(rate_A*(CQ$1/365)),0))</f>
        <v/>
      </c>
      <c r="CR276" s="3" t="str">
        <f t="shared" ca="1" si="12861"/>
        <v/>
      </c>
      <c r="CS276" s="3" t="str">
        <f t="shared" ref="CS276" ca="1" si="13503">IF($B276="","",CD276*(1+rate_A*CQ$1/365))</f>
        <v/>
      </c>
      <c r="CT276" s="3" t="str">
        <f t="shared" ref="CT276" ca="1" si="13504">IF($B276="","",CE276*(1+rate_A*CQ$1/365))</f>
        <v/>
      </c>
      <c r="CU276" s="3" t="str">
        <f t="shared" ref="CU276" ca="1" si="13505">IF($B276="","",CF276*(1+rate_joint*CQ$1/365))</f>
        <v/>
      </c>
      <c r="CV276" s="5" t="str">
        <f t="shared" ca="1" si="12865"/>
        <v/>
      </c>
      <c r="CW276" s="5" t="str" cm="1">
        <f t="array" aca="1" ref="CW276" ca="1">IF(CV276="","",_xlfn.IFS(CV276&lt;='Hidden inputs'!$C$15,CV276*'Hidden inputs'!$D$15,CV276&lt;='Hidden inputs'!$C$16,'Hidden inputs'!$C$15*'Hidden inputs'!$D$15+(CV276-'Hidden inputs'!$B$16)*'Hidden inputs'!$D$16,CV276&lt;='Hidden inputs'!$C$17,'Hidden inputs'!$C$15*'Hidden inputs'!$D$15+('Hidden inputs'!$C$16-'Hidden inputs'!$B$16)*'Hidden inputs'!$D$16+(CV276-'Hidden inputs'!$B$17)*'Hidden inputs'!$D$17,CV276&gt;'Hidden inputs'!$B$18,'Hidden inputs'!$C$15*'Hidden inputs'!$D$15+('Hidden inputs'!$C$16-'Hidden inputs'!$B$16)*'Hidden inputs'!$D$16+('Hidden inputs'!$C$17-'Hidden inputs'!$B$17)*'Hidden inputs'!$D$17+(CV276-'Hidden inputs'!$B$18)*'Hidden inputs'!$D$18))</f>
        <v/>
      </c>
      <c r="CX276" s="10" t="str">
        <f t="shared" ca="1" si="12866"/>
        <v/>
      </c>
      <c r="CY276" s="5" t="str">
        <f t="shared" ca="1" si="12773"/>
        <v/>
      </c>
      <c r="CZ276" s="5" t="str">
        <f t="shared" ca="1" si="12774"/>
        <v/>
      </c>
      <c r="DA276" s="5" t="str">
        <f ca="1">IF($B276="","",'Hidden inputs'!$D$11*CR276+'Hidden inputs'!$E$11*CS276)</f>
        <v/>
      </c>
      <c r="DB276" s="11" t="str">
        <f t="shared" ca="1" si="12692"/>
        <v/>
      </c>
      <c r="DC276" s="9" t="str">
        <f t="shared" ca="1" si="12775"/>
        <v/>
      </c>
      <c r="DD276" s="3" t="str">
        <f t="shared" ca="1" si="12776"/>
        <v/>
      </c>
      <c r="DE276" s="5" t="str" cm="1">
        <f t="array" aca="1" ref="DE276" ca="1">IF($B276="","",IF(DD276=0,0,IF(DD_Payment="",0,IF(DD276&lt;_xlfn.IFS(DD_Frequency="Monthly",1,DD_Frequency="Quarterly",IF(MONTH(DD$2)=1,1,IF(MONTH(DD$2)=4,1,IF(MONTH(DD$2)=7,1,IF(MONTH(DD$2)=10,1,0)))),DD_Frequency="Annually",IF(MONTH(DD$2)=1,1,0))*DD_Payment,DD276,_xlfn.IFS(DD_Frequency="Monthly",1,DD_Frequency="Quarterly",IF(MONTH(DD$2)=1,1,IF(MONTH(DD$2)=4,1,IF(MONTH(DD$2)=7,1,IF(MONTH(DD$2)=10,1,0)))),DD_Frequency="Annually",IF(MONTH(DD$2)=1,1,0))*DD_Payment))))</f>
        <v/>
      </c>
      <c r="DF276" s="3" t="str">
        <f t="shared" ref="DF276" ca="1" si="13506">IF($B276="","",IF(DD276&gt;DE276,(DD276-DE276/2)*(rate_A*(DF$1/365)),0))</f>
        <v/>
      </c>
      <c r="DG276" s="3" t="str">
        <f t="shared" ca="1" si="12868"/>
        <v/>
      </c>
      <c r="DH276" s="3" t="str">
        <f t="shared" ref="DH276" ca="1" si="13507">IF($B276="","",CS276*(1+rate_A*DF$1/365))</f>
        <v/>
      </c>
      <c r="DI276" s="3" t="str">
        <f t="shared" ref="DI276" ca="1" si="13508">IF($B276="","",CT276*(1+rate_A*DF$1/365))</f>
        <v/>
      </c>
      <c r="DJ276" s="3" t="str">
        <f t="shared" ref="DJ276" ca="1" si="13509">IF($B276="","",CU276*(1+rate_joint*DF$1/365))</f>
        <v/>
      </c>
      <c r="DK276" s="5" t="str">
        <f t="shared" ca="1" si="12872"/>
        <v/>
      </c>
      <c r="DL276" s="5" t="str" cm="1">
        <f t="array" aca="1" ref="DL276" ca="1">IF(DK276="","",_xlfn.IFS(DK276&lt;='Hidden inputs'!$C$15,DK276*'Hidden inputs'!$D$15,DK276&lt;='Hidden inputs'!$C$16,'Hidden inputs'!$C$15*'Hidden inputs'!$D$15+(DK276-'Hidden inputs'!$B$16)*'Hidden inputs'!$D$16,DK276&lt;='Hidden inputs'!$C$17,'Hidden inputs'!$C$15*'Hidden inputs'!$D$15+('Hidden inputs'!$C$16-'Hidden inputs'!$B$16)*'Hidden inputs'!$D$16+(DK276-'Hidden inputs'!$B$17)*'Hidden inputs'!$D$17,DK276&gt;'Hidden inputs'!$B$18,'Hidden inputs'!$C$15*'Hidden inputs'!$D$15+('Hidden inputs'!$C$16-'Hidden inputs'!$B$16)*'Hidden inputs'!$D$16+('Hidden inputs'!$C$17-'Hidden inputs'!$B$17)*'Hidden inputs'!$D$17+(DK276-'Hidden inputs'!$B$18)*'Hidden inputs'!$D$18))</f>
        <v/>
      </c>
      <c r="DM276" s="10" t="str">
        <f t="shared" ca="1" si="12873"/>
        <v/>
      </c>
      <c r="DN276" s="5" t="str">
        <f t="shared" ca="1" si="12781"/>
        <v/>
      </c>
      <c r="DO276" s="5" t="str">
        <f t="shared" ca="1" si="12782"/>
        <v/>
      </c>
      <c r="DP276" s="5" t="str">
        <f ca="1">IF($B276="","",'Hidden inputs'!$D$11*DG276+'Hidden inputs'!$E$11*DH276)</f>
        <v/>
      </c>
      <c r="DQ276" s="11" t="str">
        <f t="shared" ca="1" si="12697"/>
        <v/>
      </c>
      <c r="DR276" s="9" t="str">
        <f t="shared" ca="1" si="12783"/>
        <v/>
      </c>
      <c r="DS276" s="3" t="str">
        <f t="shared" ca="1" si="12784"/>
        <v/>
      </c>
      <c r="DT276" s="5" t="str" cm="1">
        <f t="array" aca="1" ref="DT276" ca="1">IF($B276="","",IF(DS276=0,0,IF(DD_Payment="",0,IF(DS276&lt;_xlfn.IFS(DD_Frequency="Monthly",1,DD_Frequency="Quarterly",IF(MONTH(DS$2)=1,1,IF(MONTH(DS$2)=4,1,IF(MONTH(DS$2)=7,1,IF(MONTH(DS$2)=10,1,0)))),DD_Frequency="Annually",IF(MONTH(DS$2)=1,1,0))*DD_Payment,DS276,_xlfn.IFS(DD_Frequency="Monthly",1,DD_Frequency="Quarterly",IF(MONTH(DS$2)=1,1,IF(MONTH(DS$2)=4,1,IF(MONTH(DS$2)=7,1,IF(MONTH(DS$2)=10,1,0)))),DD_Frequency="Annually",IF(MONTH(DS$2)=1,1,0))*DD_Payment))))</f>
        <v/>
      </c>
      <c r="DU276" s="3" t="str">
        <f t="shared" ref="DU276" ca="1" si="13510">IF($B276="","",IF(DS276&gt;DT276,(DS276-DT276/2)*(rate_A*(DU$1/365)),0))</f>
        <v/>
      </c>
      <c r="DV276" s="3" t="str">
        <f t="shared" ca="1" si="12875"/>
        <v/>
      </c>
      <c r="DW276" s="3" t="str">
        <f t="shared" ref="DW276" ca="1" si="13511">IF($B276="","",DH276*(1+rate_A*DU$1/365))</f>
        <v/>
      </c>
      <c r="DX276" s="3" t="str">
        <f t="shared" ref="DX276" ca="1" si="13512">IF($B276="","",DI276*(1+rate_A*DU$1/365))</f>
        <v/>
      </c>
      <c r="DY276" s="3" t="str">
        <f t="shared" ref="DY276" ca="1" si="13513">IF($B276="","",DJ276*(1+rate_joint*DU$1/365))</f>
        <v/>
      </c>
      <c r="DZ276" s="5" t="str">
        <f t="shared" ca="1" si="12879"/>
        <v/>
      </c>
      <c r="EA276" s="5" t="str" cm="1">
        <f t="array" aca="1" ref="EA276" ca="1">IF(DZ276="","",_xlfn.IFS(DZ276&lt;='Hidden inputs'!$C$15,DZ276*'Hidden inputs'!$D$15,DZ276&lt;='Hidden inputs'!$C$16,'Hidden inputs'!$C$15*'Hidden inputs'!$D$15+(DZ276-'Hidden inputs'!$B$16)*'Hidden inputs'!$D$16,DZ276&lt;='Hidden inputs'!$C$17,'Hidden inputs'!$C$15*'Hidden inputs'!$D$15+('Hidden inputs'!$C$16-'Hidden inputs'!$B$16)*'Hidden inputs'!$D$16+(DZ276-'Hidden inputs'!$B$17)*'Hidden inputs'!$D$17,DZ276&gt;'Hidden inputs'!$B$18,'Hidden inputs'!$C$15*'Hidden inputs'!$D$15+('Hidden inputs'!$C$16-'Hidden inputs'!$B$16)*'Hidden inputs'!$D$16+('Hidden inputs'!$C$17-'Hidden inputs'!$B$17)*'Hidden inputs'!$D$17+(DZ276-'Hidden inputs'!$B$18)*'Hidden inputs'!$D$18))</f>
        <v/>
      </c>
      <c r="EB276" s="10" t="str">
        <f t="shared" ca="1" si="12880"/>
        <v/>
      </c>
      <c r="EC276" s="5" t="str">
        <f t="shared" ca="1" si="12789"/>
        <v/>
      </c>
      <c r="ED276" s="5" t="str">
        <f t="shared" ca="1" si="12790"/>
        <v/>
      </c>
      <c r="EE276" s="5" t="str">
        <f ca="1">IF($B276="","",'Hidden inputs'!$D$11*DV276+'Hidden inputs'!$E$11*DW276)</f>
        <v/>
      </c>
      <c r="EF276" s="11" t="str">
        <f t="shared" ca="1" si="12702"/>
        <v/>
      </c>
      <c r="EG276" s="9" t="str">
        <f t="shared" ca="1" si="12791"/>
        <v/>
      </c>
      <c r="EH276" s="3" t="str">
        <f t="shared" ca="1" si="12792"/>
        <v/>
      </c>
      <c r="EI276" s="5" t="str" cm="1">
        <f t="array" aca="1" ref="EI276" ca="1">IF($B276="","",IF(EH276=0,0,IF(DD_Payment="",0,IF(EH276&lt;_xlfn.IFS(DD_Frequency="Monthly",1,DD_Frequency="Quarterly",IF(MONTH(EH$2)=1,1,IF(MONTH(EH$2)=4,1,IF(MONTH(EH$2)=7,1,IF(MONTH(EH$2)=10,1,0)))),DD_Frequency="Annually",IF(MONTH(EH$2)=1,1,0))*DD_Payment,EH276,_xlfn.IFS(DD_Frequency="Monthly",1,DD_Frequency="Quarterly",IF(MONTH(EH$2)=1,1,IF(MONTH(EH$2)=4,1,IF(MONTH(EH$2)=7,1,IF(MONTH(EH$2)=10,1,0)))),DD_Frequency="Annually",IF(MONTH(EH$2)=1,1,0))*DD_Payment))))</f>
        <v/>
      </c>
      <c r="EJ276" s="3" t="str">
        <f t="shared" ref="EJ276" ca="1" si="13514">IF($B276="","",IF(EH276&gt;EI276,(EH276-EI276/2)*(rate_A*(EJ$1/365)),0))</f>
        <v/>
      </c>
      <c r="EK276" s="3" t="str">
        <f t="shared" ca="1" si="12882"/>
        <v/>
      </c>
      <c r="EL276" s="3" t="str">
        <f t="shared" ref="EL276" ca="1" si="13515">IF($B276="","",DW276*(1+rate_A*EJ$1/365))</f>
        <v/>
      </c>
      <c r="EM276" s="3" t="str">
        <f t="shared" ref="EM276" ca="1" si="13516">IF($B276="","",DX276*(1+rate_A*EJ$1/365))</f>
        <v/>
      </c>
      <c r="EN276" s="3" t="str">
        <f t="shared" ref="EN276" ca="1" si="13517">IF($B276="","",DY276*(1+rate_joint*EJ$1/365))</f>
        <v/>
      </c>
      <c r="EO276" s="5" t="str">
        <f t="shared" ca="1" si="12886"/>
        <v/>
      </c>
      <c r="EP276" s="5" t="str" cm="1">
        <f t="array" aca="1" ref="EP276" ca="1">IF(EO276="","",_xlfn.IFS(EO276&lt;='Hidden inputs'!$C$15,EO276*'Hidden inputs'!$D$15,EO276&lt;='Hidden inputs'!$C$16,'Hidden inputs'!$C$15*'Hidden inputs'!$D$15+(EO276-'Hidden inputs'!$B$16)*'Hidden inputs'!$D$16,EO276&lt;='Hidden inputs'!$C$17,'Hidden inputs'!$C$15*'Hidden inputs'!$D$15+('Hidden inputs'!$C$16-'Hidden inputs'!$B$16)*'Hidden inputs'!$D$16+(EO276-'Hidden inputs'!$B$17)*'Hidden inputs'!$D$17,EO276&gt;'Hidden inputs'!$B$18,'Hidden inputs'!$C$15*'Hidden inputs'!$D$15+('Hidden inputs'!$C$16-'Hidden inputs'!$B$16)*'Hidden inputs'!$D$16+('Hidden inputs'!$C$17-'Hidden inputs'!$B$17)*'Hidden inputs'!$D$17+(EO276-'Hidden inputs'!$B$18)*'Hidden inputs'!$D$18))</f>
        <v/>
      </c>
      <c r="EQ276" s="10" t="str">
        <f t="shared" ca="1" si="12887"/>
        <v/>
      </c>
      <c r="ER276" s="5" t="str">
        <f t="shared" ca="1" si="12797"/>
        <v/>
      </c>
      <c r="ES276" s="5" t="str">
        <f t="shared" ca="1" si="12798"/>
        <v/>
      </c>
      <c r="ET276" s="5" t="str">
        <f ca="1">IF($B276="","",'Hidden inputs'!$D$11*EK276+'Hidden inputs'!$E$11*EL276)</f>
        <v/>
      </c>
      <c r="EU276" s="11" t="str">
        <f t="shared" ca="1" si="12707"/>
        <v/>
      </c>
      <c r="EV276" s="9" t="str">
        <f t="shared" ca="1" si="12799"/>
        <v/>
      </c>
      <c r="EW276" s="3" t="str">
        <f t="shared" ca="1" si="12800"/>
        <v/>
      </c>
      <c r="EX276" s="5" t="str" cm="1">
        <f t="array" aca="1" ref="EX276" ca="1">IF($B276="","",IF(EW276=0,0,IF(DD_Payment="",0,IF(EW276&lt;_xlfn.IFS(DD_Frequency="Monthly",1,DD_Frequency="Quarterly",IF(MONTH(EW$2)=1,1,IF(MONTH(EW$2)=4,1,IF(MONTH(EW$2)=7,1,IF(MONTH(EW$2)=10,1,0)))),DD_Frequency="Annually",IF(MONTH(EW$2)=1,1,0))*DD_Payment,EW276,_xlfn.IFS(DD_Frequency="Monthly",1,DD_Frequency="Quarterly",IF(MONTH(EW$2)=1,1,IF(MONTH(EW$2)=4,1,IF(MONTH(EW$2)=7,1,IF(MONTH(EW$2)=10,1,0)))),DD_Frequency="Annually",IF(MONTH(EW$2)=1,1,0))*DD_Payment))))</f>
        <v/>
      </c>
      <c r="EY276" s="3" t="str">
        <f t="shared" ref="EY276" ca="1" si="13518">IF($B276="","",IF(EW276&gt;EX276,(EW276-EX276/2)*(rate_A*(EY$1/365)),0))</f>
        <v/>
      </c>
      <c r="EZ276" s="3" t="str">
        <f t="shared" ca="1" si="12889"/>
        <v/>
      </c>
      <c r="FA276" s="3" t="str">
        <f t="shared" ref="FA276" ca="1" si="13519">IF($B276="","",EL276*(1+rate_A*EY$1/365))</f>
        <v/>
      </c>
      <c r="FB276" s="3" t="str">
        <f t="shared" ref="FB276" ca="1" si="13520">IF($B276="","",EM276*(1+rate_A*EY$1/365))</f>
        <v/>
      </c>
      <c r="FC276" s="3" t="str">
        <f t="shared" ref="FC276" ca="1" si="13521">IF($B276="","",EN276*(1+rate_joint*EY$1/365))</f>
        <v/>
      </c>
      <c r="FD276" s="5" t="str">
        <f t="shared" ca="1" si="12893"/>
        <v/>
      </c>
      <c r="FE276" s="5" t="str" cm="1">
        <f t="array" aca="1" ref="FE276" ca="1">IF(FD276="","",_xlfn.IFS(FD276&lt;='Hidden inputs'!$C$15,FD276*'Hidden inputs'!$D$15,FD276&lt;='Hidden inputs'!$C$16,'Hidden inputs'!$C$15*'Hidden inputs'!$D$15+(FD276-'Hidden inputs'!$B$16)*'Hidden inputs'!$D$16,FD276&lt;='Hidden inputs'!$C$17,'Hidden inputs'!$C$15*'Hidden inputs'!$D$15+('Hidden inputs'!$C$16-'Hidden inputs'!$B$16)*'Hidden inputs'!$D$16+(FD276-'Hidden inputs'!$B$17)*'Hidden inputs'!$D$17,FD276&gt;'Hidden inputs'!$B$18,'Hidden inputs'!$C$15*'Hidden inputs'!$D$15+('Hidden inputs'!$C$16-'Hidden inputs'!$B$16)*'Hidden inputs'!$D$16+('Hidden inputs'!$C$17-'Hidden inputs'!$B$17)*'Hidden inputs'!$D$17+(FD276-'Hidden inputs'!$B$18)*'Hidden inputs'!$D$18))</f>
        <v/>
      </c>
      <c r="FF276" s="10" t="str">
        <f t="shared" ca="1" si="12894"/>
        <v/>
      </c>
      <c r="FG276" s="5" t="str">
        <f t="shared" ca="1" si="12805"/>
        <v/>
      </c>
      <c r="FH276" s="5" t="str">
        <f t="shared" ca="1" si="12806"/>
        <v/>
      </c>
      <c r="FI276" s="5" t="str">
        <f ca="1">IF($B276="","",'Hidden inputs'!$D$11*EZ276+'Hidden inputs'!$E$11*FA276)</f>
        <v/>
      </c>
      <c r="FJ276" s="11" t="str">
        <f t="shared" ca="1" si="12712"/>
        <v/>
      </c>
      <c r="FK276" s="9" t="str">
        <f t="shared" ca="1" si="12807"/>
        <v/>
      </c>
      <c r="FL276" s="3" t="str">
        <f t="shared" ca="1" si="12808"/>
        <v/>
      </c>
      <c r="FM276" s="5" t="str" cm="1">
        <f t="array" aca="1" ref="FM276" ca="1">IF($B276="","",IF(FL276=0,0,IF(DD_Payment="",0,IF(FL276&lt;_xlfn.IFS(DD_Frequency="Monthly",1,DD_Frequency="Quarterly",IF(MONTH(FL$2)=1,1,IF(MONTH(FL$2)=4,1,IF(MONTH(FL$2)=7,1,IF(MONTH(FL$2)=10,1,0)))),DD_Frequency="Annually",IF(MONTH(FL$2)=1,1,0))*DD_Payment,FL276,_xlfn.IFS(DD_Frequency="Monthly",1,DD_Frequency="Quarterly",IF(MONTH(FL$2)=1,1,IF(MONTH(FL$2)=4,1,IF(MONTH(FL$2)=7,1,IF(MONTH(FL$2)=10,1,0)))),DD_Frequency="Annually",IF(MONTH(FL$2)=1,1,0))*DD_Payment))))</f>
        <v/>
      </c>
      <c r="FN276" s="3" t="str">
        <f t="shared" ref="FN276" ca="1" si="13522">IF($B276="","",IF(FL276&gt;FM276,(FL276-FM276/2)*(rate_A*(FN$1/365)),0))</f>
        <v/>
      </c>
      <c r="FO276" s="3" t="str">
        <f t="shared" ca="1" si="12896"/>
        <v/>
      </c>
      <c r="FP276" s="3" t="str">
        <f t="shared" ref="FP276" ca="1" si="13523">IF($B276="","",FA276*(1+rate_A*FN$1/365))</f>
        <v/>
      </c>
      <c r="FQ276" s="3" t="str">
        <f t="shared" ref="FQ276" ca="1" si="13524">IF($B276="","",FB276*(1+rate_A*FN$1/365))</f>
        <v/>
      </c>
      <c r="FR276" s="3" t="str">
        <f t="shared" ref="FR276" ca="1" si="13525">IF($B276="","",FC276*(1+rate_joint*FN$1/365))</f>
        <v/>
      </c>
      <c r="FS276" s="5" t="str">
        <f t="shared" ca="1" si="12900"/>
        <v/>
      </c>
      <c r="FT276" s="5" t="str" cm="1">
        <f t="array" aca="1" ref="FT276" ca="1">IF(FS276="","",_xlfn.IFS(FS276&lt;='Hidden inputs'!$C$15,FS276*'Hidden inputs'!$D$15,FS276&lt;='Hidden inputs'!$C$16,'Hidden inputs'!$C$15*'Hidden inputs'!$D$15+(FS276-'Hidden inputs'!$B$16)*'Hidden inputs'!$D$16,FS276&lt;='Hidden inputs'!$C$17,'Hidden inputs'!$C$15*'Hidden inputs'!$D$15+('Hidden inputs'!$C$16-'Hidden inputs'!$B$16)*'Hidden inputs'!$D$16+(FS276-'Hidden inputs'!$B$17)*'Hidden inputs'!$D$17,FS276&gt;'Hidden inputs'!$B$18,'Hidden inputs'!$C$15*'Hidden inputs'!$D$15+('Hidden inputs'!$C$16-'Hidden inputs'!$B$16)*'Hidden inputs'!$D$16+('Hidden inputs'!$C$17-'Hidden inputs'!$B$17)*'Hidden inputs'!$D$17+(FS276-'Hidden inputs'!$B$18)*'Hidden inputs'!$D$18))</f>
        <v/>
      </c>
      <c r="FU276" s="10" t="str">
        <f t="shared" ca="1" si="12901"/>
        <v/>
      </c>
      <c r="FV276" s="5" t="str">
        <f t="shared" ca="1" si="12813"/>
        <v/>
      </c>
      <c r="FW276" s="5" t="str">
        <f t="shared" ca="1" si="12814"/>
        <v/>
      </c>
      <c r="FX276" s="5" t="str">
        <f ca="1">IF($B276="","",'Hidden inputs'!$D$11*FO276+'Hidden inputs'!$E$11*FP276)</f>
        <v/>
      </c>
      <c r="FY276" s="11" t="str">
        <f t="shared" ca="1" si="12717"/>
        <v/>
      </c>
      <c r="FZ276" s="9" t="str">
        <f t="shared" ca="1" si="12815"/>
        <v/>
      </c>
      <c r="GA276" s="5" t="str">
        <f t="shared" ca="1" si="12816"/>
        <v/>
      </c>
      <c r="GB276" s="5" t="str">
        <f t="shared" ca="1" si="12817"/>
        <v/>
      </c>
      <c r="GC276" s="5" t="str">
        <f t="shared" ca="1" si="12718"/>
        <v/>
      </c>
      <c r="GD276" s="5" t="str">
        <f t="shared" ca="1" si="12719"/>
        <v/>
      </c>
    </row>
    <row r="277" spans="1:186" x14ac:dyDescent="0.35">
      <c r="A277" s="2"/>
      <c r="B277" s="6" t="str">
        <f t="shared" ca="1" si="12720"/>
        <v/>
      </c>
      <c r="C277" s="5" t="str">
        <f t="shared" ca="1" si="12818"/>
        <v/>
      </c>
      <c r="D277" s="5" t="str" cm="1">
        <f t="array" aca="1" ref="D277" ca="1">IF($B277="","",IF(C277=0,0,IF(DD_Payment="",0,IF(C277&lt;_xlfn.IFS(DD_Frequency="Monthly",1,DD_Frequency="Quarterly",IF(MONTH(C$2)=1,1,IF(MONTH(C$2)=4,1,IF(MONTH(C$2)=7,1,IF(MONTH(C$2)=10,1,0)))),DD_Frequency="Annually",IF(MONTH(C$2)=1,1,0))*DD_Payment,C277,_xlfn.IFS(DD_Frequency="Monthly",1,DD_Frequency="Quarterly",IF(MONTH(C$2)=1,1,IF(MONTH(C$2)=4,1,IF(MONTH(C$2)=7,1,IF(MONTH(C$2)=10,1,0)))),DD_Frequency="Annually",IF(MONTH(C$2)=1,1,0))*DD_Payment))))</f>
        <v/>
      </c>
      <c r="E277" s="5" t="str">
        <f t="shared" ref="E277" ca="1" si="13526">IF(B277="","",IF(C277&gt;D277,(C277-D277/2)*(rate_A*(E$1/365)),0))</f>
        <v/>
      </c>
      <c r="F277" s="5" t="str">
        <f t="shared" ca="1" si="12722"/>
        <v/>
      </c>
      <c r="G277" s="5" t="str">
        <f t="shared" ref="G277" ca="1" si="13527">IF(B277="","",G276*(1+rate_A*E$1/365))</f>
        <v/>
      </c>
      <c r="H277" s="5" t="str">
        <f t="shared" ref="H277" ca="1" si="13528">IF(B277="","",H276*(1+rate_A*E$1/365))</f>
        <v/>
      </c>
      <c r="I277" s="5" t="str">
        <f t="shared" ref="I277" ca="1" si="13529">IF(B277="","",I276*(1+rate_joint*E$1/365))</f>
        <v/>
      </c>
      <c r="J277" s="5" t="str">
        <f t="shared" ca="1" si="12823"/>
        <v/>
      </c>
      <c r="K277" s="5" t="str" cm="1">
        <f t="array" aca="1" ref="K277" ca="1">IF(J277="","",_xlfn.IFS(J277&lt;='Hidden inputs'!$C$15,J277*'Hidden inputs'!$D$15,J277&lt;='Hidden inputs'!$C$16,'Hidden inputs'!$C$15*'Hidden inputs'!$D$15+(J277-'Hidden inputs'!$B$16)*'Hidden inputs'!$D$16,J277&lt;='Hidden inputs'!$C$17,'Hidden inputs'!$C$15*'Hidden inputs'!$D$15+('Hidden inputs'!$C$16-'Hidden inputs'!$B$16)*'Hidden inputs'!$D$16+(J277-'Hidden inputs'!$B$17)*'Hidden inputs'!$D$17,J277&gt;'Hidden inputs'!$B$18,'Hidden inputs'!$C$15*'Hidden inputs'!$D$15+('Hidden inputs'!$C$16-'Hidden inputs'!$B$16)*'Hidden inputs'!$D$16+('Hidden inputs'!$C$17-'Hidden inputs'!$B$17)*'Hidden inputs'!$D$17+(J277-'Hidden inputs'!$B$18)*'Hidden inputs'!$D$18))</f>
        <v/>
      </c>
      <c r="L277" s="11" t="str">
        <f t="shared" ca="1" si="12824"/>
        <v/>
      </c>
      <c r="M277" s="5" t="str">
        <f t="shared" ca="1" si="12726"/>
        <v/>
      </c>
      <c r="N277" s="5" t="str">
        <f t="shared" ca="1" si="12727"/>
        <v/>
      </c>
      <c r="O277" s="5" t="str">
        <f ca="1">IF(B277="","",'Hidden inputs'!$D$11*F277+'Hidden inputs'!$E$11*G277)</f>
        <v/>
      </c>
      <c r="P277" s="11" t="str">
        <f t="shared" ca="1" si="12661"/>
        <v/>
      </c>
      <c r="Q277" s="20" t="str">
        <f t="shared" ca="1" si="12662"/>
        <v/>
      </c>
      <c r="R277" s="3" t="str">
        <f t="shared" ca="1" si="12728"/>
        <v/>
      </c>
      <c r="S277" s="5" t="str" cm="1">
        <f t="array" aca="1" ref="S277" ca="1">IF($B277="","",IF(R277=0,0,IF(DD_Payment="",0,IF(R277&lt;_xlfn.IFS(DD_Frequency="Monthly",1,DD_Frequency="Quarterly",IF(MONTH(R$2)=1,1,IF(MONTH(R$2)=4,1,IF(MONTH(R$2)=7,1,IF(MONTH(R$2)=10,1,0)))),DD_Frequency="Annually",IF(MONTH(R$2)=1,1,0))*DD_Payment,R277,_xlfn.IFS(DD_Frequency="Monthly",1,DD_Frequency="Quarterly",IF(MONTH(R$2)=1,1,IF(MONTH(R$2)=4,1,IF(MONTH(R$2)=7,1,IF(MONTH(R$2)=10,1,0)))),DD_Frequency="Annually",IF(MONTH(R$2)=1,1,0))*DD_Payment))))</f>
        <v/>
      </c>
      <c r="T277" s="3" t="str">
        <f t="shared" ref="T277" ca="1" si="13530">IF(B277="","",IF(R277&gt;S277,(R277-S277/2)*(rate_A*((T$1+A277)/365)),0))</f>
        <v/>
      </c>
      <c r="U277" s="3" t="str">
        <f t="shared" ca="1" si="12730"/>
        <v/>
      </c>
      <c r="V277" s="3" t="str">
        <f t="shared" ref="V277" ca="1" si="13531">IF(B277="","",G277*(1+rate_A*(T$1+A277)/365))</f>
        <v/>
      </c>
      <c r="W277" s="3" t="str">
        <f t="shared" ref="W277" ca="1" si="13532">IF(B277="","",H277*(1+rate_A*(T$1+A277)/365))</f>
        <v/>
      </c>
      <c r="X277" s="3" t="str">
        <f t="shared" ref="X277" ca="1" si="13533">IF(B277="","",I277*(1+rate_joint*(T$1+A277)/365))</f>
        <v/>
      </c>
      <c r="Y277" s="5" t="str">
        <f t="shared" ca="1" si="12829"/>
        <v/>
      </c>
      <c r="Z277" s="5" t="str" cm="1">
        <f t="array" aca="1" ref="Z277" ca="1">IF(Y277="","",_xlfn.IFS(Y277&lt;='Hidden inputs'!$C$15,Y277*'Hidden inputs'!$D$15,Y277&lt;='Hidden inputs'!$C$16,'Hidden inputs'!$C$15*'Hidden inputs'!$D$15+(Y277-'Hidden inputs'!$B$16)*'Hidden inputs'!$D$16,Y277&lt;='Hidden inputs'!$C$17,'Hidden inputs'!$C$15*'Hidden inputs'!$D$15+('Hidden inputs'!$C$16-'Hidden inputs'!$B$16)*'Hidden inputs'!$D$16+(Y277-'Hidden inputs'!$B$17)*'Hidden inputs'!$D$17,Y277&gt;'Hidden inputs'!$B$18,'Hidden inputs'!$C$15*'Hidden inputs'!$D$15+('Hidden inputs'!$C$16-'Hidden inputs'!$B$16)*'Hidden inputs'!$D$16+('Hidden inputs'!$C$17-'Hidden inputs'!$B$17)*'Hidden inputs'!$D$17+(Y277-'Hidden inputs'!$B$18)*'Hidden inputs'!$D$18))</f>
        <v/>
      </c>
      <c r="AA277" s="10" t="str">
        <f t="shared" ca="1" si="12830"/>
        <v/>
      </c>
      <c r="AB277" s="5" t="str">
        <f t="shared" ca="1" si="12734"/>
        <v/>
      </c>
      <c r="AC277" s="5" t="str">
        <f t="shared" ca="1" si="12831"/>
        <v/>
      </c>
      <c r="AD277" s="5" t="str">
        <f ca="1">IF(B277="","",'Hidden inputs'!$D$11*U277+'Hidden inputs'!$E$11*V277)</f>
        <v/>
      </c>
      <c r="AE277" s="11" t="str">
        <f t="shared" ca="1" si="12667"/>
        <v/>
      </c>
      <c r="AF277" s="9" t="str">
        <f t="shared" ca="1" si="12735"/>
        <v/>
      </c>
      <c r="AG277" s="3" t="str">
        <f t="shared" ca="1" si="12736"/>
        <v/>
      </c>
      <c r="AH277" s="5" t="str" cm="1">
        <f t="array" aca="1" ref="AH277" ca="1">IF($B277="","",IF(AG277=0,0,IF(DD_Payment="",0,IF(AG277&lt;_xlfn.IFS(DD_Frequency="Monthly",1,DD_Frequency="Quarterly",IF(MONTH(AG$2)=1,1,IF(MONTH(AG$2)=4,1,IF(MONTH(AG$2)=7,1,IF(MONTH(AG$2)=10,1,0)))),DD_Frequency="Annually",IF(MONTH(AG$2)=1,1,0))*DD_Payment,AG277,_xlfn.IFS(DD_Frequency="Monthly",1,DD_Frequency="Quarterly",IF(MONTH(AG$2)=1,1,IF(MONTH(AG$2)=4,1,IF(MONTH(AG$2)=7,1,IF(MONTH(AG$2)=10,1,0)))),DD_Frequency="Annually",IF(MONTH(AG$2)=1,1,0))*DD_Payment))))</f>
        <v/>
      </c>
      <c r="AI277" s="3" t="str">
        <f t="shared" ref="AI277" ca="1" si="13534">IF($B277="","",IF(AG277&gt;AH277,(AG277-AH277/2)*(rate_A*(AI$1/365)),0))</f>
        <v/>
      </c>
      <c r="AJ277" s="3" t="str">
        <f t="shared" ca="1" si="12833"/>
        <v/>
      </c>
      <c r="AK277" s="3" t="str">
        <f t="shared" ref="AK277" ca="1" si="13535">IF($B277="","",V277*(1+rate_A*AI$1/365))</f>
        <v/>
      </c>
      <c r="AL277" s="3" t="str">
        <f t="shared" ref="AL277" ca="1" si="13536">IF($B277="","",W277*(1+rate_A*AI$1/365))</f>
        <v/>
      </c>
      <c r="AM277" s="3" t="str">
        <f t="shared" ref="AM277" ca="1" si="13537">IF($B277="","",X277*(1+rate_joint*AI$1/365))</f>
        <v/>
      </c>
      <c r="AN277" s="5" t="str">
        <f t="shared" ca="1" si="12837"/>
        <v/>
      </c>
      <c r="AO277" s="5" t="str" cm="1">
        <f t="array" aca="1" ref="AO277" ca="1">IF(AN277="","",_xlfn.IFS(AN277&lt;='Hidden inputs'!$C$15,AN277*'Hidden inputs'!$D$15,AN277&lt;='Hidden inputs'!$C$16,'Hidden inputs'!$C$15*'Hidden inputs'!$D$15+(AN277-'Hidden inputs'!$B$16)*'Hidden inputs'!$D$16,AN277&lt;='Hidden inputs'!$C$17,'Hidden inputs'!$C$15*'Hidden inputs'!$D$15+('Hidden inputs'!$C$16-'Hidden inputs'!$B$16)*'Hidden inputs'!$D$16+(AN277-'Hidden inputs'!$B$17)*'Hidden inputs'!$D$17,AN277&gt;'Hidden inputs'!$B$18,'Hidden inputs'!$C$15*'Hidden inputs'!$D$15+('Hidden inputs'!$C$16-'Hidden inputs'!$B$16)*'Hidden inputs'!$D$16+('Hidden inputs'!$C$17-'Hidden inputs'!$B$17)*'Hidden inputs'!$D$17+(AN277-'Hidden inputs'!$B$18)*'Hidden inputs'!$D$18))</f>
        <v/>
      </c>
      <c r="AP277" s="10" t="str">
        <f t="shared" ca="1" si="12838"/>
        <v/>
      </c>
      <c r="AQ277" s="5" t="str">
        <f t="shared" ca="1" si="12741"/>
        <v/>
      </c>
      <c r="AR277" s="5" t="str">
        <f t="shared" ca="1" si="12742"/>
        <v/>
      </c>
      <c r="AS277" s="5" t="str">
        <f ca="1">IF($B277="","",'Hidden inputs'!$D$11*AJ277+'Hidden inputs'!$E$11*AK277)</f>
        <v/>
      </c>
      <c r="AT277" s="11" t="str">
        <f t="shared" ca="1" si="12672"/>
        <v/>
      </c>
      <c r="AU277" s="9" t="str">
        <f t="shared" ca="1" si="12743"/>
        <v/>
      </c>
      <c r="AV277" s="3" t="str">
        <f t="shared" ca="1" si="12744"/>
        <v/>
      </c>
      <c r="AW277" s="5" t="str" cm="1">
        <f t="array" aca="1" ref="AW277" ca="1">IF($B277="","",IF(AV277=0,0,IF(DD_Payment="",0,IF(AV277&lt;_xlfn.IFS(DD_Frequency="Monthly",1,DD_Frequency="Quarterly",IF(MONTH(AV$2)=1,1,IF(MONTH(AV$2)=4,1,IF(MONTH(AV$2)=7,1,IF(MONTH(AV$2)=10,1,0)))),DD_Frequency="Annually",IF(MONTH(AV$2)=1,1,0))*DD_Payment,AV277,_xlfn.IFS(DD_Frequency="Monthly",1,DD_Frequency="Quarterly",IF(MONTH(AV$2)=1,1,IF(MONTH(AV$2)=4,1,IF(MONTH(AV$2)=7,1,IF(MONTH(AV$2)=10,1,0)))),DD_Frequency="Annually",IF(MONTH(AV$2)=1,1,0))*DD_Payment))))</f>
        <v/>
      </c>
      <c r="AX277" s="3" t="str">
        <f t="shared" ref="AX277" ca="1" si="13538">IF($B277="","",IF(AV277&gt;AW277,(AV277-AW277/2)*(rate_A*(AX$1/365)),0))</f>
        <v/>
      </c>
      <c r="AY277" s="3" t="str">
        <f t="shared" ca="1" si="12840"/>
        <v/>
      </c>
      <c r="AZ277" s="3" t="str">
        <f t="shared" ref="AZ277" ca="1" si="13539">IF($B277="","",AK277*(1+rate_A*AX$1/365))</f>
        <v/>
      </c>
      <c r="BA277" s="3" t="str">
        <f t="shared" ref="BA277" ca="1" si="13540">IF($B277="","",AL277*(1+rate_A*AX$1/365))</f>
        <v/>
      </c>
      <c r="BB277" s="3" t="str">
        <f t="shared" ref="BB277" ca="1" si="13541">IF($B277="","",AM277*(1+rate_joint*AX$1/365))</f>
        <v/>
      </c>
      <c r="BC277" s="5" t="str">
        <f t="shared" ca="1" si="12844"/>
        <v/>
      </c>
      <c r="BD277" s="5" t="str" cm="1">
        <f t="array" aca="1" ref="BD277" ca="1">IF(BC277="","",_xlfn.IFS(BC277&lt;='Hidden inputs'!$C$15,BC277*'Hidden inputs'!$D$15,BC277&lt;='Hidden inputs'!$C$16,'Hidden inputs'!$C$15*'Hidden inputs'!$D$15+(BC277-'Hidden inputs'!$B$16)*'Hidden inputs'!$D$16,BC277&lt;='Hidden inputs'!$C$17,'Hidden inputs'!$C$15*'Hidden inputs'!$D$15+('Hidden inputs'!$C$16-'Hidden inputs'!$B$16)*'Hidden inputs'!$D$16+(BC277-'Hidden inputs'!$B$17)*'Hidden inputs'!$D$17,BC277&gt;'Hidden inputs'!$B$18,'Hidden inputs'!$C$15*'Hidden inputs'!$D$15+('Hidden inputs'!$C$16-'Hidden inputs'!$B$16)*'Hidden inputs'!$D$16+('Hidden inputs'!$C$17-'Hidden inputs'!$B$17)*'Hidden inputs'!$D$17+(BC277-'Hidden inputs'!$B$18)*'Hidden inputs'!$D$18))</f>
        <v/>
      </c>
      <c r="BE277" s="10" t="str">
        <f t="shared" ca="1" si="12845"/>
        <v/>
      </c>
      <c r="BF277" s="5" t="str">
        <f t="shared" ca="1" si="12749"/>
        <v/>
      </c>
      <c r="BG277" s="5" t="str">
        <f t="shared" ca="1" si="12750"/>
        <v/>
      </c>
      <c r="BH277" s="5" t="str">
        <f ca="1">IF($B277="","",'Hidden inputs'!$D$11*AY277+'Hidden inputs'!$E$11*AZ277)</f>
        <v/>
      </c>
      <c r="BI277" s="11" t="str">
        <f t="shared" ca="1" si="12677"/>
        <v/>
      </c>
      <c r="BJ277" s="9" t="str">
        <f t="shared" ca="1" si="12751"/>
        <v/>
      </c>
      <c r="BK277" s="3" t="str">
        <f t="shared" ca="1" si="12752"/>
        <v/>
      </c>
      <c r="BL277" s="5" t="str" cm="1">
        <f t="array" aca="1" ref="BL277" ca="1">IF($B277="","",IF(BK277=0,0,IF(DD_Payment="",0,IF(BK277&lt;_xlfn.IFS(DD_Frequency="Monthly",1,DD_Frequency="Quarterly",IF(MONTH(BK$2)=1,1,IF(MONTH(BK$2)=4,1,IF(MONTH(BK$2)=7,1,IF(MONTH(BK$2)=10,1,0)))),DD_Frequency="Annually",IF(MONTH(BK$2)=1,1,0))*DD_Payment,BK277,_xlfn.IFS(DD_Frequency="Monthly",1,DD_Frequency="Quarterly",IF(MONTH(BK$2)=1,1,IF(MONTH(BK$2)=4,1,IF(MONTH(BK$2)=7,1,IF(MONTH(BK$2)=10,1,0)))),DD_Frequency="Annually",IF(MONTH(BK$2)=1,1,0))*DD_Payment))))</f>
        <v/>
      </c>
      <c r="BM277" s="3" t="str">
        <f t="shared" ref="BM277" ca="1" si="13542">IF($B277="","",IF(BK277&gt;BL277,(BK277-BL277/2)*(rate_A*(BM$1/365)),0))</f>
        <v/>
      </c>
      <c r="BN277" s="3" t="str">
        <f t="shared" ca="1" si="12847"/>
        <v/>
      </c>
      <c r="BO277" s="3" t="str">
        <f t="shared" ref="BO277" ca="1" si="13543">IF($B277="","",AZ277*(1+rate_A*BM$1/365))</f>
        <v/>
      </c>
      <c r="BP277" s="3" t="str">
        <f t="shared" ref="BP277" ca="1" si="13544">IF($B277="","",BA277*(1+rate_A*BM$1/365))</f>
        <v/>
      </c>
      <c r="BQ277" s="3" t="str">
        <f t="shared" ref="BQ277" ca="1" si="13545">IF($B277="","",BB277*(1+rate_joint*BM$1/365))</f>
        <v/>
      </c>
      <c r="BR277" s="5" t="str">
        <f t="shared" ca="1" si="12851"/>
        <v/>
      </c>
      <c r="BS277" s="5" t="str" cm="1">
        <f t="array" aca="1" ref="BS277" ca="1">IF(BR277="","",_xlfn.IFS(BR277&lt;='Hidden inputs'!$C$15,BR277*'Hidden inputs'!$D$15,BR277&lt;='Hidden inputs'!$C$16,'Hidden inputs'!$C$15*'Hidden inputs'!$D$15+(BR277-'Hidden inputs'!$B$16)*'Hidden inputs'!$D$16,BR277&lt;='Hidden inputs'!$C$17,'Hidden inputs'!$C$15*'Hidden inputs'!$D$15+('Hidden inputs'!$C$16-'Hidden inputs'!$B$16)*'Hidden inputs'!$D$16+(BR277-'Hidden inputs'!$B$17)*'Hidden inputs'!$D$17,BR277&gt;'Hidden inputs'!$B$18,'Hidden inputs'!$C$15*'Hidden inputs'!$D$15+('Hidden inputs'!$C$16-'Hidden inputs'!$B$16)*'Hidden inputs'!$D$16+('Hidden inputs'!$C$17-'Hidden inputs'!$B$17)*'Hidden inputs'!$D$17+(BR277-'Hidden inputs'!$B$18)*'Hidden inputs'!$D$18))</f>
        <v/>
      </c>
      <c r="BT277" s="10" t="str">
        <f t="shared" ca="1" si="12852"/>
        <v/>
      </c>
      <c r="BU277" s="5" t="str">
        <f t="shared" ca="1" si="12757"/>
        <v/>
      </c>
      <c r="BV277" s="5" t="str">
        <f t="shared" ca="1" si="12758"/>
        <v/>
      </c>
      <c r="BW277" s="5" t="str">
        <f ca="1">IF($B277="","",'Hidden inputs'!$D$11*BN277+'Hidden inputs'!$E$11*BO277)</f>
        <v/>
      </c>
      <c r="BX277" s="11" t="str">
        <f t="shared" ca="1" si="12682"/>
        <v/>
      </c>
      <c r="BY277" s="9" t="str">
        <f t="shared" ca="1" si="12759"/>
        <v/>
      </c>
      <c r="BZ277" s="3" t="str">
        <f t="shared" ca="1" si="12760"/>
        <v/>
      </c>
      <c r="CA277" s="5" t="str" cm="1">
        <f t="array" aca="1" ref="CA277" ca="1">IF($B277="","",IF(BZ277=0,0,IF(DD_Payment="",0,IF(BZ277&lt;_xlfn.IFS(DD_Frequency="Monthly",1,DD_Frequency="Quarterly",IF(MONTH(BZ$2)=1,1,IF(MONTH(BZ$2)=4,1,IF(MONTH(BZ$2)=7,1,IF(MONTH(BZ$2)=10,1,0)))),DD_Frequency="Annually",IF(MONTH(BZ$2)=1,1,0))*DD_Payment,BZ277,_xlfn.IFS(DD_Frequency="Monthly",1,DD_Frequency="Quarterly",IF(MONTH(BZ$2)=1,1,IF(MONTH(BZ$2)=4,1,IF(MONTH(BZ$2)=7,1,IF(MONTH(BZ$2)=10,1,0)))),DD_Frequency="Annually",IF(MONTH(BZ$2)=1,1,0))*DD_Payment))))</f>
        <v/>
      </c>
      <c r="CB277" s="3" t="str">
        <f t="shared" ref="CB277" ca="1" si="13546">IF($B277="","",IF(BZ277&gt;CA277,(BZ277-CA277/2)*(rate_A*(CB$1/365)),0))</f>
        <v/>
      </c>
      <c r="CC277" s="3" t="str">
        <f t="shared" ca="1" si="12854"/>
        <v/>
      </c>
      <c r="CD277" s="3" t="str">
        <f t="shared" ref="CD277" ca="1" si="13547">IF($B277="","",BO277*(1+rate_A*CB$1/365))</f>
        <v/>
      </c>
      <c r="CE277" s="3" t="str">
        <f t="shared" ref="CE277" ca="1" si="13548">IF($B277="","",BP277*(1+rate_A*CB$1/365))</f>
        <v/>
      </c>
      <c r="CF277" s="3" t="str">
        <f t="shared" ref="CF277" ca="1" si="13549">IF($B277="","",BQ277*(1+rate_joint*CB$1/365))</f>
        <v/>
      </c>
      <c r="CG277" s="5" t="str">
        <f t="shared" ca="1" si="12858"/>
        <v/>
      </c>
      <c r="CH277" s="5" t="str" cm="1">
        <f t="array" aca="1" ref="CH277" ca="1">IF(CG277="","",_xlfn.IFS(CG277&lt;='Hidden inputs'!$C$15,CG277*'Hidden inputs'!$D$15,CG277&lt;='Hidden inputs'!$C$16,'Hidden inputs'!$C$15*'Hidden inputs'!$D$15+(CG277-'Hidden inputs'!$B$16)*'Hidden inputs'!$D$16,CG277&lt;='Hidden inputs'!$C$17,'Hidden inputs'!$C$15*'Hidden inputs'!$D$15+('Hidden inputs'!$C$16-'Hidden inputs'!$B$16)*'Hidden inputs'!$D$16+(CG277-'Hidden inputs'!$B$17)*'Hidden inputs'!$D$17,CG277&gt;'Hidden inputs'!$B$18,'Hidden inputs'!$C$15*'Hidden inputs'!$D$15+('Hidden inputs'!$C$16-'Hidden inputs'!$B$16)*'Hidden inputs'!$D$16+('Hidden inputs'!$C$17-'Hidden inputs'!$B$17)*'Hidden inputs'!$D$17+(CG277-'Hidden inputs'!$B$18)*'Hidden inputs'!$D$18))</f>
        <v/>
      </c>
      <c r="CI277" s="10" t="str">
        <f t="shared" ca="1" si="12859"/>
        <v/>
      </c>
      <c r="CJ277" s="5" t="str">
        <f t="shared" ca="1" si="12765"/>
        <v/>
      </c>
      <c r="CK277" s="5" t="str">
        <f t="shared" ca="1" si="12766"/>
        <v/>
      </c>
      <c r="CL277" s="5" t="str">
        <f ca="1">IF($B277="","",'Hidden inputs'!$D$11*CC277+'Hidden inputs'!$E$11*CD277)</f>
        <v/>
      </c>
      <c r="CM277" s="11" t="str">
        <f t="shared" ca="1" si="12687"/>
        <v/>
      </c>
      <c r="CN277" s="9" t="str">
        <f t="shared" ca="1" si="12767"/>
        <v/>
      </c>
      <c r="CO277" s="3" t="str">
        <f t="shared" ca="1" si="12768"/>
        <v/>
      </c>
      <c r="CP277" s="5" t="str" cm="1">
        <f t="array" aca="1" ref="CP277" ca="1">IF($B277="","",IF(CO277=0,0,IF(DD_Payment="",0,IF(CO277&lt;_xlfn.IFS(DD_Frequency="Monthly",1,DD_Frequency="Quarterly",IF(MONTH(CO$2)=1,1,IF(MONTH(CO$2)=4,1,IF(MONTH(CO$2)=7,1,IF(MONTH(CO$2)=10,1,0)))),DD_Frequency="Annually",IF(MONTH(CO$2)=1,1,0))*DD_Payment,CO277,_xlfn.IFS(DD_Frequency="Monthly",1,DD_Frequency="Quarterly",IF(MONTH(CO$2)=1,1,IF(MONTH(CO$2)=4,1,IF(MONTH(CO$2)=7,1,IF(MONTH(CO$2)=10,1,0)))),DD_Frequency="Annually",IF(MONTH(CO$2)=1,1,0))*DD_Payment))))</f>
        <v/>
      </c>
      <c r="CQ277" s="3" t="str">
        <f t="shared" ref="CQ277" ca="1" si="13550">IF($B277="","",IF(CO277&gt;CP277,(CO277-CP277/2)*(rate_A*(CQ$1/365)),0))</f>
        <v/>
      </c>
      <c r="CR277" s="3" t="str">
        <f t="shared" ca="1" si="12861"/>
        <v/>
      </c>
      <c r="CS277" s="3" t="str">
        <f t="shared" ref="CS277" ca="1" si="13551">IF($B277="","",CD277*(1+rate_A*CQ$1/365))</f>
        <v/>
      </c>
      <c r="CT277" s="3" t="str">
        <f t="shared" ref="CT277" ca="1" si="13552">IF($B277="","",CE277*(1+rate_A*CQ$1/365))</f>
        <v/>
      </c>
      <c r="CU277" s="3" t="str">
        <f t="shared" ref="CU277" ca="1" si="13553">IF($B277="","",CF277*(1+rate_joint*CQ$1/365))</f>
        <v/>
      </c>
      <c r="CV277" s="5" t="str">
        <f t="shared" ca="1" si="12865"/>
        <v/>
      </c>
      <c r="CW277" s="5" t="str" cm="1">
        <f t="array" aca="1" ref="CW277" ca="1">IF(CV277="","",_xlfn.IFS(CV277&lt;='Hidden inputs'!$C$15,CV277*'Hidden inputs'!$D$15,CV277&lt;='Hidden inputs'!$C$16,'Hidden inputs'!$C$15*'Hidden inputs'!$D$15+(CV277-'Hidden inputs'!$B$16)*'Hidden inputs'!$D$16,CV277&lt;='Hidden inputs'!$C$17,'Hidden inputs'!$C$15*'Hidden inputs'!$D$15+('Hidden inputs'!$C$16-'Hidden inputs'!$B$16)*'Hidden inputs'!$D$16+(CV277-'Hidden inputs'!$B$17)*'Hidden inputs'!$D$17,CV277&gt;'Hidden inputs'!$B$18,'Hidden inputs'!$C$15*'Hidden inputs'!$D$15+('Hidden inputs'!$C$16-'Hidden inputs'!$B$16)*'Hidden inputs'!$D$16+('Hidden inputs'!$C$17-'Hidden inputs'!$B$17)*'Hidden inputs'!$D$17+(CV277-'Hidden inputs'!$B$18)*'Hidden inputs'!$D$18))</f>
        <v/>
      </c>
      <c r="CX277" s="10" t="str">
        <f t="shared" ca="1" si="12866"/>
        <v/>
      </c>
      <c r="CY277" s="5" t="str">
        <f t="shared" ca="1" si="12773"/>
        <v/>
      </c>
      <c r="CZ277" s="5" t="str">
        <f t="shared" ca="1" si="12774"/>
        <v/>
      </c>
      <c r="DA277" s="5" t="str">
        <f ca="1">IF($B277="","",'Hidden inputs'!$D$11*CR277+'Hidden inputs'!$E$11*CS277)</f>
        <v/>
      </c>
      <c r="DB277" s="11" t="str">
        <f t="shared" ca="1" si="12692"/>
        <v/>
      </c>
      <c r="DC277" s="9" t="str">
        <f t="shared" ca="1" si="12775"/>
        <v/>
      </c>
      <c r="DD277" s="3" t="str">
        <f t="shared" ca="1" si="12776"/>
        <v/>
      </c>
      <c r="DE277" s="5" t="str" cm="1">
        <f t="array" aca="1" ref="DE277" ca="1">IF($B277="","",IF(DD277=0,0,IF(DD_Payment="",0,IF(DD277&lt;_xlfn.IFS(DD_Frequency="Monthly",1,DD_Frequency="Quarterly",IF(MONTH(DD$2)=1,1,IF(MONTH(DD$2)=4,1,IF(MONTH(DD$2)=7,1,IF(MONTH(DD$2)=10,1,0)))),DD_Frequency="Annually",IF(MONTH(DD$2)=1,1,0))*DD_Payment,DD277,_xlfn.IFS(DD_Frequency="Monthly",1,DD_Frequency="Quarterly",IF(MONTH(DD$2)=1,1,IF(MONTH(DD$2)=4,1,IF(MONTH(DD$2)=7,1,IF(MONTH(DD$2)=10,1,0)))),DD_Frequency="Annually",IF(MONTH(DD$2)=1,1,0))*DD_Payment))))</f>
        <v/>
      </c>
      <c r="DF277" s="3" t="str">
        <f t="shared" ref="DF277" ca="1" si="13554">IF($B277="","",IF(DD277&gt;DE277,(DD277-DE277/2)*(rate_A*(DF$1/365)),0))</f>
        <v/>
      </c>
      <c r="DG277" s="3" t="str">
        <f t="shared" ca="1" si="12868"/>
        <v/>
      </c>
      <c r="DH277" s="3" t="str">
        <f t="shared" ref="DH277" ca="1" si="13555">IF($B277="","",CS277*(1+rate_A*DF$1/365))</f>
        <v/>
      </c>
      <c r="DI277" s="3" t="str">
        <f t="shared" ref="DI277" ca="1" si="13556">IF($B277="","",CT277*(1+rate_A*DF$1/365))</f>
        <v/>
      </c>
      <c r="DJ277" s="3" t="str">
        <f t="shared" ref="DJ277" ca="1" si="13557">IF($B277="","",CU277*(1+rate_joint*DF$1/365))</f>
        <v/>
      </c>
      <c r="DK277" s="5" t="str">
        <f t="shared" ca="1" si="12872"/>
        <v/>
      </c>
      <c r="DL277" s="5" t="str" cm="1">
        <f t="array" aca="1" ref="DL277" ca="1">IF(DK277="","",_xlfn.IFS(DK277&lt;='Hidden inputs'!$C$15,DK277*'Hidden inputs'!$D$15,DK277&lt;='Hidden inputs'!$C$16,'Hidden inputs'!$C$15*'Hidden inputs'!$D$15+(DK277-'Hidden inputs'!$B$16)*'Hidden inputs'!$D$16,DK277&lt;='Hidden inputs'!$C$17,'Hidden inputs'!$C$15*'Hidden inputs'!$D$15+('Hidden inputs'!$C$16-'Hidden inputs'!$B$16)*'Hidden inputs'!$D$16+(DK277-'Hidden inputs'!$B$17)*'Hidden inputs'!$D$17,DK277&gt;'Hidden inputs'!$B$18,'Hidden inputs'!$C$15*'Hidden inputs'!$D$15+('Hidden inputs'!$C$16-'Hidden inputs'!$B$16)*'Hidden inputs'!$D$16+('Hidden inputs'!$C$17-'Hidden inputs'!$B$17)*'Hidden inputs'!$D$17+(DK277-'Hidden inputs'!$B$18)*'Hidden inputs'!$D$18))</f>
        <v/>
      </c>
      <c r="DM277" s="10" t="str">
        <f t="shared" ca="1" si="12873"/>
        <v/>
      </c>
      <c r="DN277" s="5" t="str">
        <f t="shared" ca="1" si="12781"/>
        <v/>
      </c>
      <c r="DO277" s="5" t="str">
        <f t="shared" ca="1" si="12782"/>
        <v/>
      </c>
      <c r="DP277" s="5" t="str">
        <f ca="1">IF($B277="","",'Hidden inputs'!$D$11*DG277+'Hidden inputs'!$E$11*DH277)</f>
        <v/>
      </c>
      <c r="DQ277" s="11" t="str">
        <f t="shared" ca="1" si="12697"/>
        <v/>
      </c>
      <c r="DR277" s="9" t="str">
        <f t="shared" ca="1" si="12783"/>
        <v/>
      </c>
      <c r="DS277" s="3" t="str">
        <f t="shared" ca="1" si="12784"/>
        <v/>
      </c>
      <c r="DT277" s="5" t="str" cm="1">
        <f t="array" aca="1" ref="DT277" ca="1">IF($B277="","",IF(DS277=0,0,IF(DD_Payment="",0,IF(DS277&lt;_xlfn.IFS(DD_Frequency="Monthly",1,DD_Frequency="Quarterly",IF(MONTH(DS$2)=1,1,IF(MONTH(DS$2)=4,1,IF(MONTH(DS$2)=7,1,IF(MONTH(DS$2)=10,1,0)))),DD_Frequency="Annually",IF(MONTH(DS$2)=1,1,0))*DD_Payment,DS277,_xlfn.IFS(DD_Frequency="Monthly",1,DD_Frequency="Quarterly",IF(MONTH(DS$2)=1,1,IF(MONTH(DS$2)=4,1,IF(MONTH(DS$2)=7,1,IF(MONTH(DS$2)=10,1,0)))),DD_Frequency="Annually",IF(MONTH(DS$2)=1,1,0))*DD_Payment))))</f>
        <v/>
      </c>
      <c r="DU277" s="3" t="str">
        <f t="shared" ref="DU277" ca="1" si="13558">IF($B277="","",IF(DS277&gt;DT277,(DS277-DT277/2)*(rate_A*(DU$1/365)),0))</f>
        <v/>
      </c>
      <c r="DV277" s="3" t="str">
        <f t="shared" ca="1" si="12875"/>
        <v/>
      </c>
      <c r="DW277" s="3" t="str">
        <f t="shared" ref="DW277" ca="1" si="13559">IF($B277="","",DH277*(1+rate_A*DU$1/365))</f>
        <v/>
      </c>
      <c r="DX277" s="3" t="str">
        <f t="shared" ref="DX277" ca="1" si="13560">IF($B277="","",DI277*(1+rate_A*DU$1/365))</f>
        <v/>
      </c>
      <c r="DY277" s="3" t="str">
        <f t="shared" ref="DY277" ca="1" si="13561">IF($B277="","",DJ277*(1+rate_joint*DU$1/365))</f>
        <v/>
      </c>
      <c r="DZ277" s="5" t="str">
        <f t="shared" ca="1" si="12879"/>
        <v/>
      </c>
      <c r="EA277" s="5" t="str" cm="1">
        <f t="array" aca="1" ref="EA277" ca="1">IF(DZ277="","",_xlfn.IFS(DZ277&lt;='Hidden inputs'!$C$15,DZ277*'Hidden inputs'!$D$15,DZ277&lt;='Hidden inputs'!$C$16,'Hidden inputs'!$C$15*'Hidden inputs'!$D$15+(DZ277-'Hidden inputs'!$B$16)*'Hidden inputs'!$D$16,DZ277&lt;='Hidden inputs'!$C$17,'Hidden inputs'!$C$15*'Hidden inputs'!$D$15+('Hidden inputs'!$C$16-'Hidden inputs'!$B$16)*'Hidden inputs'!$D$16+(DZ277-'Hidden inputs'!$B$17)*'Hidden inputs'!$D$17,DZ277&gt;'Hidden inputs'!$B$18,'Hidden inputs'!$C$15*'Hidden inputs'!$D$15+('Hidden inputs'!$C$16-'Hidden inputs'!$B$16)*'Hidden inputs'!$D$16+('Hidden inputs'!$C$17-'Hidden inputs'!$B$17)*'Hidden inputs'!$D$17+(DZ277-'Hidden inputs'!$B$18)*'Hidden inputs'!$D$18))</f>
        <v/>
      </c>
      <c r="EB277" s="10" t="str">
        <f t="shared" ca="1" si="12880"/>
        <v/>
      </c>
      <c r="EC277" s="5" t="str">
        <f t="shared" ca="1" si="12789"/>
        <v/>
      </c>
      <c r="ED277" s="5" t="str">
        <f t="shared" ca="1" si="12790"/>
        <v/>
      </c>
      <c r="EE277" s="5" t="str">
        <f ca="1">IF($B277="","",'Hidden inputs'!$D$11*DV277+'Hidden inputs'!$E$11*DW277)</f>
        <v/>
      </c>
      <c r="EF277" s="11" t="str">
        <f t="shared" ca="1" si="12702"/>
        <v/>
      </c>
      <c r="EG277" s="9" t="str">
        <f t="shared" ca="1" si="12791"/>
        <v/>
      </c>
      <c r="EH277" s="3" t="str">
        <f t="shared" ca="1" si="12792"/>
        <v/>
      </c>
      <c r="EI277" s="5" t="str" cm="1">
        <f t="array" aca="1" ref="EI277" ca="1">IF($B277="","",IF(EH277=0,0,IF(DD_Payment="",0,IF(EH277&lt;_xlfn.IFS(DD_Frequency="Monthly",1,DD_Frequency="Quarterly",IF(MONTH(EH$2)=1,1,IF(MONTH(EH$2)=4,1,IF(MONTH(EH$2)=7,1,IF(MONTH(EH$2)=10,1,0)))),DD_Frequency="Annually",IF(MONTH(EH$2)=1,1,0))*DD_Payment,EH277,_xlfn.IFS(DD_Frequency="Monthly",1,DD_Frequency="Quarterly",IF(MONTH(EH$2)=1,1,IF(MONTH(EH$2)=4,1,IF(MONTH(EH$2)=7,1,IF(MONTH(EH$2)=10,1,0)))),DD_Frequency="Annually",IF(MONTH(EH$2)=1,1,0))*DD_Payment))))</f>
        <v/>
      </c>
      <c r="EJ277" s="3" t="str">
        <f t="shared" ref="EJ277" ca="1" si="13562">IF($B277="","",IF(EH277&gt;EI277,(EH277-EI277/2)*(rate_A*(EJ$1/365)),0))</f>
        <v/>
      </c>
      <c r="EK277" s="3" t="str">
        <f t="shared" ca="1" si="12882"/>
        <v/>
      </c>
      <c r="EL277" s="3" t="str">
        <f t="shared" ref="EL277" ca="1" si="13563">IF($B277="","",DW277*(1+rate_A*EJ$1/365))</f>
        <v/>
      </c>
      <c r="EM277" s="3" t="str">
        <f t="shared" ref="EM277" ca="1" si="13564">IF($B277="","",DX277*(1+rate_A*EJ$1/365))</f>
        <v/>
      </c>
      <c r="EN277" s="3" t="str">
        <f t="shared" ref="EN277" ca="1" si="13565">IF($B277="","",DY277*(1+rate_joint*EJ$1/365))</f>
        <v/>
      </c>
      <c r="EO277" s="5" t="str">
        <f t="shared" ca="1" si="12886"/>
        <v/>
      </c>
      <c r="EP277" s="5" t="str" cm="1">
        <f t="array" aca="1" ref="EP277" ca="1">IF(EO277="","",_xlfn.IFS(EO277&lt;='Hidden inputs'!$C$15,EO277*'Hidden inputs'!$D$15,EO277&lt;='Hidden inputs'!$C$16,'Hidden inputs'!$C$15*'Hidden inputs'!$D$15+(EO277-'Hidden inputs'!$B$16)*'Hidden inputs'!$D$16,EO277&lt;='Hidden inputs'!$C$17,'Hidden inputs'!$C$15*'Hidden inputs'!$D$15+('Hidden inputs'!$C$16-'Hidden inputs'!$B$16)*'Hidden inputs'!$D$16+(EO277-'Hidden inputs'!$B$17)*'Hidden inputs'!$D$17,EO277&gt;'Hidden inputs'!$B$18,'Hidden inputs'!$C$15*'Hidden inputs'!$D$15+('Hidden inputs'!$C$16-'Hidden inputs'!$B$16)*'Hidden inputs'!$D$16+('Hidden inputs'!$C$17-'Hidden inputs'!$B$17)*'Hidden inputs'!$D$17+(EO277-'Hidden inputs'!$B$18)*'Hidden inputs'!$D$18))</f>
        <v/>
      </c>
      <c r="EQ277" s="10" t="str">
        <f t="shared" ca="1" si="12887"/>
        <v/>
      </c>
      <c r="ER277" s="5" t="str">
        <f t="shared" ca="1" si="12797"/>
        <v/>
      </c>
      <c r="ES277" s="5" t="str">
        <f t="shared" ca="1" si="12798"/>
        <v/>
      </c>
      <c r="ET277" s="5" t="str">
        <f ca="1">IF($B277="","",'Hidden inputs'!$D$11*EK277+'Hidden inputs'!$E$11*EL277)</f>
        <v/>
      </c>
      <c r="EU277" s="11" t="str">
        <f t="shared" ca="1" si="12707"/>
        <v/>
      </c>
      <c r="EV277" s="9" t="str">
        <f t="shared" ca="1" si="12799"/>
        <v/>
      </c>
      <c r="EW277" s="3" t="str">
        <f t="shared" ca="1" si="12800"/>
        <v/>
      </c>
      <c r="EX277" s="5" t="str" cm="1">
        <f t="array" aca="1" ref="EX277" ca="1">IF($B277="","",IF(EW277=0,0,IF(DD_Payment="",0,IF(EW277&lt;_xlfn.IFS(DD_Frequency="Monthly",1,DD_Frequency="Quarterly",IF(MONTH(EW$2)=1,1,IF(MONTH(EW$2)=4,1,IF(MONTH(EW$2)=7,1,IF(MONTH(EW$2)=10,1,0)))),DD_Frequency="Annually",IF(MONTH(EW$2)=1,1,0))*DD_Payment,EW277,_xlfn.IFS(DD_Frequency="Monthly",1,DD_Frequency="Quarterly",IF(MONTH(EW$2)=1,1,IF(MONTH(EW$2)=4,1,IF(MONTH(EW$2)=7,1,IF(MONTH(EW$2)=10,1,0)))),DD_Frequency="Annually",IF(MONTH(EW$2)=1,1,0))*DD_Payment))))</f>
        <v/>
      </c>
      <c r="EY277" s="3" t="str">
        <f t="shared" ref="EY277" ca="1" si="13566">IF($B277="","",IF(EW277&gt;EX277,(EW277-EX277/2)*(rate_A*(EY$1/365)),0))</f>
        <v/>
      </c>
      <c r="EZ277" s="3" t="str">
        <f t="shared" ca="1" si="12889"/>
        <v/>
      </c>
      <c r="FA277" s="3" t="str">
        <f t="shared" ref="FA277" ca="1" si="13567">IF($B277="","",EL277*(1+rate_A*EY$1/365))</f>
        <v/>
      </c>
      <c r="FB277" s="3" t="str">
        <f t="shared" ref="FB277" ca="1" si="13568">IF($B277="","",EM277*(1+rate_A*EY$1/365))</f>
        <v/>
      </c>
      <c r="FC277" s="3" t="str">
        <f t="shared" ref="FC277" ca="1" si="13569">IF($B277="","",EN277*(1+rate_joint*EY$1/365))</f>
        <v/>
      </c>
      <c r="FD277" s="5" t="str">
        <f t="shared" ca="1" si="12893"/>
        <v/>
      </c>
      <c r="FE277" s="5" t="str" cm="1">
        <f t="array" aca="1" ref="FE277" ca="1">IF(FD277="","",_xlfn.IFS(FD277&lt;='Hidden inputs'!$C$15,FD277*'Hidden inputs'!$D$15,FD277&lt;='Hidden inputs'!$C$16,'Hidden inputs'!$C$15*'Hidden inputs'!$D$15+(FD277-'Hidden inputs'!$B$16)*'Hidden inputs'!$D$16,FD277&lt;='Hidden inputs'!$C$17,'Hidden inputs'!$C$15*'Hidden inputs'!$D$15+('Hidden inputs'!$C$16-'Hidden inputs'!$B$16)*'Hidden inputs'!$D$16+(FD277-'Hidden inputs'!$B$17)*'Hidden inputs'!$D$17,FD277&gt;'Hidden inputs'!$B$18,'Hidden inputs'!$C$15*'Hidden inputs'!$D$15+('Hidden inputs'!$C$16-'Hidden inputs'!$B$16)*'Hidden inputs'!$D$16+('Hidden inputs'!$C$17-'Hidden inputs'!$B$17)*'Hidden inputs'!$D$17+(FD277-'Hidden inputs'!$B$18)*'Hidden inputs'!$D$18))</f>
        <v/>
      </c>
      <c r="FF277" s="10" t="str">
        <f t="shared" ca="1" si="12894"/>
        <v/>
      </c>
      <c r="FG277" s="5" t="str">
        <f t="shared" ca="1" si="12805"/>
        <v/>
      </c>
      <c r="FH277" s="5" t="str">
        <f t="shared" ca="1" si="12806"/>
        <v/>
      </c>
      <c r="FI277" s="5" t="str">
        <f ca="1">IF($B277="","",'Hidden inputs'!$D$11*EZ277+'Hidden inputs'!$E$11*FA277)</f>
        <v/>
      </c>
      <c r="FJ277" s="11" t="str">
        <f t="shared" ca="1" si="12712"/>
        <v/>
      </c>
      <c r="FK277" s="9" t="str">
        <f t="shared" ca="1" si="12807"/>
        <v/>
      </c>
      <c r="FL277" s="3" t="str">
        <f t="shared" ca="1" si="12808"/>
        <v/>
      </c>
      <c r="FM277" s="5" t="str" cm="1">
        <f t="array" aca="1" ref="FM277" ca="1">IF($B277="","",IF(FL277=0,0,IF(DD_Payment="",0,IF(FL277&lt;_xlfn.IFS(DD_Frequency="Monthly",1,DD_Frequency="Quarterly",IF(MONTH(FL$2)=1,1,IF(MONTH(FL$2)=4,1,IF(MONTH(FL$2)=7,1,IF(MONTH(FL$2)=10,1,0)))),DD_Frequency="Annually",IF(MONTH(FL$2)=1,1,0))*DD_Payment,FL277,_xlfn.IFS(DD_Frequency="Monthly",1,DD_Frequency="Quarterly",IF(MONTH(FL$2)=1,1,IF(MONTH(FL$2)=4,1,IF(MONTH(FL$2)=7,1,IF(MONTH(FL$2)=10,1,0)))),DD_Frequency="Annually",IF(MONTH(FL$2)=1,1,0))*DD_Payment))))</f>
        <v/>
      </c>
      <c r="FN277" s="3" t="str">
        <f t="shared" ref="FN277" ca="1" si="13570">IF($B277="","",IF(FL277&gt;FM277,(FL277-FM277/2)*(rate_A*(FN$1/365)),0))</f>
        <v/>
      </c>
      <c r="FO277" s="3" t="str">
        <f t="shared" ca="1" si="12896"/>
        <v/>
      </c>
      <c r="FP277" s="3" t="str">
        <f t="shared" ref="FP277" ca="1" si="13571">IF($B277="","",FA277*(1+rate_A*FN$1/365))</f>
        <v/>
      </c>
      <c r="FQ277" s="3" t="str">
        <f t="shared" ref="FQ277" ca="1" si="13572">IF($B277="","",FB277*(1+rate_A*FN$1/365))</f>
        <v/>
      </c>
      <c r="FR277" s="3" t="str">
        <f t="shared" ref="FR277" ca="1" si="13573">IF($B277="","",FC277*(1+rate_joint*FN$1/365))</f>
        <v/>
      </c>
      <c r="FS277" s="5" t="str">
        <f t="shared" ca="1" si="12900"/>
        <v/>
      </c>
      <c r="FT277" s="5" t="str" cm="1">
        <f t="array" aca="1" ref="FT277" ca="1">IF(FS277="","",_xlfn.IFS(FS277&lt;='Hidden inputs'!$C$15,FS277*'Hidden inputs'!$D$15,FS277&lt;='Hidden inputs'!$C$16,'Hidden inputs'!$C$15*'Hidden inputs'!$D$15+(FS277-'Hidden inputs'!$B$16)*'Hidden inputs'!$D$16,FS277&lt;='Hidden inputs'!$C$17,'Hidden inputs'!$C$15*'Hidden inputs'!$D$15+('Hidden inputs'!$C$16-'Hidden inputs'!$B$16)*'Hidden inputs'!$D$16+(FS277-'Hidden inputs'!$B$17)*'Hidden inputs'!$D$17,FS277&gt;'Hidden inputs'!$B$18,'Hidden inputs'!$C$15*'Hidden inputs'!$D$15+('Hidden inputs'!$C$16-'Hidden inputs'!$B$16)*'Hidden inputs'!$D$16+('Hidden inputs'!$C$17-'Hidden inputs'!$B$17)*'Hidden inputs'!$D$17+(FS277-'Hidden inputs'!$B$18)*'Hidden inputs'!$D$18))</f>
        <v/>
      </c>
      <c r="FU277" s="10" t="str">
        <f t="shared" ca="1" si="12901"/>
        <v/>
      </c>
      <c r="FV277" s="5" t="str">
        <f t="shared" ca="1" si="12813"/>
        <v/>
      </c>
      <c r="FW277" s="5" t="str">
        <f t="shared" ca="1" si="12814"/>
        <v/>
      </c>
      <c r="FX277" s="5" t="str">
        <f ca="1">IF($B277="","",'Hidden inputs'!$D$11*FO277+'Hidden inputs'!$E$11*FP277)</f>
        <v/>
      </c>
      <c r="FY277" s="11" t="str">
        <f t="shared" ca="1" si="12717"/>
        <v/>
      </c>
      <c r="FZ277" s="9" t="str">
        <f t="shared" ca="1" si="12815"/>
        <v/>
      </c>
      <c r="GA277" s="5" t="str">
        <f t="shared" ca="1" si="12816"/>
        <v/>
      </c>
      <c r="GB277" s="5" t="str">
        <f t="shared" ca="1" si="12817"/>
        <v/>
      </c>
      <c r="GC277" s="5" t="str">
        <f t="shared" ca="1" si="12718"/>
        <v/>
      </c>
      <c r="GD277" s="5" t="str">
        <f t="shared" ca="1" si="12719"/>
        <v/>
      </c>
    </row>
    <row r="278" spans="1:186" x14ac:dyDescent="0.35">
      <c r="A278" s="2"/>
      <c r="B278" s="6" t="str">
        <f t="shared" ca="1" si="12720"/>
        <v/>
      </c>
      <c r="C278" s="5" t="str">
        <f t="shared" ca="1" si="12818"/>
        <v/>
      </c>
      <c r="D278" s="5" t="str" cm="1">
        <f t="array" aca="1" ref="D278" ca="1">IF($B278="","",IF(C278=0,0,IF(DD_Payment="",0,IF(C278&lt;_xlfn.IFS(DD_Frequency="Monthly",1,DD_Frequency="Quarterly",IF(MONTH(C$2)=1,1,IF(MONTH(C$2)=4,1,IF(MONTH(C$2)=7,1,IF(MONTH(C$2)=10,1,0)))),DD_Frequency="Annually",IF(MONTH(C$2)=1,1,0))*DD_Payment,C278,_xlfn.IFS(DD_Frequency="Monthly",1,DD_Frequency="Quarterly",IF(MONTH(C$2)=1,1,IF(MONTH(C$2)=4,1,IF(MONTH(C$2)=7,1,IF(MONTH(C$2)=10,1,0)))),DD_Frequency="Annually",IF(MONTH(C$2)=1,1,0))*DD_Payment))))</f>
        <v/>
      </c>
      <c r="E278" s="5" t="str">
        <f t="shared" ref="E278" ca="1" si="13574">IF(B278="","",IF(C278&gt;D278,(C278-D278/2)*(rate_A*(E$1/365)),0))</f>
        <v/>
      </c>
      <c r="F278" s="5" t="str">
        <f t="shared" ca="1" si="12722"/>
        <v/>
      </c>
      <c r="G278" s="5" t="str">
        <f t="shared" ref="G278" ca="1" si="13575">IF(B278="","",G277*(1+rate_A*E$1/365))</f>
        <v/>
      </c>
      <c r="H278" s="5" t="str">
        <f t="shared" ref="H278" ca="1" si="13576">IF(B278="","",H277*(1+rate_A*E$1/365))</f>
        <v/>
      </c>
      <c r="I278" s="5" t="str">
        <f t="shared" ref="I278" ca="1" si="13577">IF(B278="","",I277*(1+rate_joint*E$1/365))</f>
        <v/>
      </c>
      <c r="J278" s="5" t="str">
        <f t="shared" ca="1" si="12823"/>
        <v/>
      </c>
      <c r="K278" s="5" t="str" cm="1">
        <f t="array" aca="1" ref="K278" ca="1">IF(J278="","",_xlfn.IFS(J278&lt;='Hidden inputs'!$C$15,J278*'Hidden inputs'!$D$15,J278&lt;='Hidden inputs'!$C$16,'Hidden inputs'!$C$15*'Hidden inputs'!$D$15+(J278-'Hidden inputs'!$B$16)*'Hidden inputs'!$D$16,J278&lt;='Hidden inputs'!$C$17,'Hidden inputs'!$C$15*'Hidden inputs'!$D$15+('Hidden inputs'!$C$16-'Hidden inputs'!$B$16)*'Hidden inputs'!$D$16+(J278-'Hidden inputs'!$B$17)*'Hidden inputs'!$D$17,J278&gt;'Hidden inputs'!$B$18,'Hidden inputs'!$C$15*'Hidden inputs'!$D$15+('Hidden inputs'!$C$16-'Hidden inputs'!$B$16)*'Hidden inputs'!$D$16+('Hidden inputs'!$C$17-'Hidden inputs'!$B$17)*'Hidden inputs'!$D$17+(J278-'Hidden inputs'!$B$18)*'Hidden inputs'!$D$18))</f>
        <v/>
      </c>
      <c r="L278" s="11" t="str">
        <f t="shared" ca="1" si="12824"/>
        <v/>
      </c>
      <c r="M278" s="5" t="str">
        <f t="shared" ca="1" si="12726"/>
        <v/>
      </c>
      <c r="N278" s="5" t="str">
        <f t="shared" ca="1" si="12727"/>
        <v/>
      </c>
      <c r="O278" s="5" t="str">
        <f ca="1">IF(B278="","",'Hidden inputs'!$D$11*F278+'Hidden inputs'!$E$11*G278)</f>
        <v/>
      </c>
      <c r="P278" s="11" t="str">
        <f t="shared" ca="1" si="12661"/>
        <v/>
      </c>
      <c r="Q278" s="20" t="str">
        <f t="shared" ca="1" si="12662"/>
        <v/>
      </c>
      <c r="R278" s="3" t="str">
        <f t="shared" ca="1" si="12728"/>
        <v/>
      </c>
      <c r="S278" s="5" t="str" cm="1">
        <f t="array" aca="1" ref="S278" ca="1">IF($B278="","",IF(R278=0,0,IF(DD_Payment="",0,IF(R278&lt;_xlfn.IFS(DD_Frequency="Monthly",1,DD_Frequency="Quarterly",IF(MONTH(R$2)=1,1,IF(MONTH(R$2)=4,1,IF(MONTH(R$2)=7,1,IF(MONTH(R$2)=10,1,0)))),DD_Frequency="Annually",IF(MONTH(R$2)=1,1,0))*DD_Payment,R278,_xlfn.IFS(DD_Frequency="Monthly",1,DD_Frequency="Quarterly",IF(MONTH(R$2)=1,1,IF(MONTH(R$2)=4,1,IF(MONTH(R$2)=7,1,IF(MONTH(R$2)=10,1,0)))),DD_Frequency="Annually",IF(MONTH(R$2)=1,1,0))*DD_Payment))))</f>
        <v/>
      </c>
      <c r="T278" s="3" t="str">
        <f t="shared" ref="T278" ca="1" si="13578">IF(B278="","",IF(R278&gt;S278,(R278-S278/2)*(rate_A*((T$1+A278)/365)),0))</f>
        <v/>
      </c>
      <c r="U278" s="3" t="str">
        <f t="shared" ca="1" si="12730"/>
        <v/>
      </c>
      <c r="V278" s="3" t="str">
        <f t="shared" ref="V278" ca="1" si="13579">IF(B278="","",G278*(1+rate_A*(T$1+A278)/365))</f>
        <v/>
      </c>
      <c r="W278" s="3" t="str">
        <f t="shared" ref="W278" ca="1" si="13580">IF(B278="","",H278*(1+rate_A*(T$1+A278)/365))</f>
        <v/>
      </c>
      <c r="X278" s="3" t="str">
        <f t="shared" ref="X278" ca="1" si="13581">IF(B278="","",I278*(1+rate_joint*(T$1+A278)/365))</f>
        <v/>
      </c>
      <c r="Y278" s="5" t="str">
        <f t="shared" ca="1" si="12829"/>
        <v/>
      </c>
      <c r="Z278" s="5" t="str" cm="1">
        <f t="array" aca="1" ref="Z278" ca="1">IF(Y278="","",_xlfn.IFS(Y278&lt;='Hidden inputs'!$C$15,Y278*'Hidden inputs'!$D$15,Y278&lt;='Hidden inputs'!$C$16,'Hidden inputs'!$C$15*'Hidden inputs'!$D$15+(Y278-'Hidden inputs'!$B$16)*'Hidden inputs'!$D$16,Y278&lt;='Hidden inputs'!$C$17,'Hidden inputs'!$C$15*'Hidden inputs'!$D$15+('Hidden inputs'!$C$16-'Hidden inputs'!$B$16)*'Hidden inputs'!$D$16+(Y278-'Hidden inputs'!$B$17)*'Hidden inputs'!$D$17,Y278&gt;'Hidden inputs'!$B$18,'Hidden inputs'!$C$15*'Hidden inputs'!$D$15+('Hidden inputs'!$C$16-'Hidden inputs'!$B$16)*'Hidden inputs'!$D$16+('Hidden inputs'!$C$17-'Hidden inputs'!$B$17)*'Hidden inputs'!$D$17+(Y278-'Hidden inputs'!$B$18)*'Hidden inputs'!$D$18))</f>
        <v/>
      </c>
      <c r="AA278" s="10" t="str">
        <f t="shared" ca="1" si="12830"/>
        <v/>
      </c>
      <c r="AB278" s="5" t="str">
        <f t="shared" ca="1" si="12734"/>
        <v/>
      </c>
      <c r="AC278" s="5" t="str">
        <f t="shared" ca="1" si="12831"/>
        <v/>
      </c>
      <c r="AD278" s="5" t="str">
        <f ca="1">IF(B278="","",'Hidden inputs'!$D$11*U278+'Hidden inputs'!$E$11*V278)</f>
        <v/>
      </c>
      <c r="AE278" s="11" t="str">
        <f t="shared" ca="1" si="12667"/>
        <v/>
      </c>
      <c r="AF278" s="9" t="str">
        <f t="shared" ca="1" si="12735"/>
        <v/>
      </c>
      <c r="AG278" s="3" t="str">
        <f t="shared" ca="1" si="12736"/>
        <v/>
      </c>
      <c r="AH278" s="5" t="str" cm="1">
        <f t="array" aca="1" ref="AH278" ca="1">IF($B278="","",IF(AG278=0,0,IF(DD_Payment="",0,IF(AG278&lt;_xlfn.IFS(DD_Frequency="Monthly",1,DD_Frequency="Quarterly",IF(MONTH(AG$2)=1,1,IF(MONTH(AG$2)=4,1,IF(MONTH(AG$2)=7,1,IF(MONTH(AG$2)=10,1,0)))),DD_Frequency="Annually",IF(MONTH(AG$2)=1,1,0))*DD_Payment,AG278,_xlfn.IFS(DD_Frequency="Monthly",1,DD_Frequency="Quarterly",IF(MONTH(AG$2)=1,1,IF(MONTH(AG$2)=4,1,IF(MONTH(AG$2)=7,1,IF(MONTH(AG$2)=10,1,0)))),DD_Frequency="Annually",IF(MONTH(AG$2)=1,1,0))*DD_Payment))))</f>
        <v/>
      </c>
      <c r="AI278" s="3" t="str">
        <f t="shared" ref="AI278" ca="1" si="13582">IF($B278="","",IF(AG278&gt;AH278,(AG278-AH278/2)*(rate_A*(AI$1/365)),0))</f>
        <v/>
      </c>
      <c r="AJ278" s="3" t="str">
        <f t="shared" ca="1" si="12833"/>
        <v/>
      </c>
      <c r="AK278" s="3" t="str">
        <f t="shared" ref="AK278" ca="1" si="13583">IF($B278="","",V278*(1+rate_A*AI$1/365))</f>
        <v/>
      </c>
      <c r="AL278" s="3" t="str">
        <f t="shared" ref="AL278" ca="1" si="13584">IF($B278="","",W278*(1+rate_A*AI$1/365))</f>
        <v/>
      </c>
      <c r="AM278" s="3" t="str">
        <f t="shared" ref="AM278" ca="1" si="13585">IF($B278="","",X278*(1+rate_joint*AI$1/365))</f>
        <v/>
      </c>
      <c r="AN278" s="5" t="str">
        <f t="shared" ca="1" si="12837"/>
        <v/>
      </c>
      <c r="AO278" s="5" t="str" cm="1">
        <f t="array" aca="1" ref="AO278" ca="1">IF(AN278="","",_xlfn.IFS(AN278&lt;='Hidden inputs'!$C$15,AN278*'Hidden inputs'!$D$15,AN278&lt;='Hidden inputs'!$C$16,'Hidden inputs'!$C$15*'Hidden inputs'!$D$15+(AN278-'Hidden inputs'!$B$16)*'Hidden inputs'!$D$16,AN278&lt;='Hidden inputs'!$C$17,'Hidden inputs'!$C$15*'Hidden inputs'!$D$15+('Hidden inputs'!$C$16-'Hidden inputs'!$B$16)*'Hidden inputs'!$D$16+(AN278-'Hidden inputs'!$B$17)*'Hidden inputs'!$D$17,AN278&gt;'Hidden inputs'!$B$18,'Hidden inputs'!$C$15*'Hidden inputs'!$D$15+('Hidden inputs'!$C$16-'Hidden inputs'!$B$16)*'Hidden inputs'!$D$16+('Hidden inputs'!$C$17-'Hidden inputs'!$B$17)*'Hidden inputs'!$D$17+(AN278-'Hidden inputs'!$B$18)*'Hidden inputs'!$D$18))</f>
        <v/>
      </c>
      <c r="AP278" s="10" t="str">
        <f t="shared" ca="1" si="12838"/>
        <v/>
      </c>
      <c r="AQ278" s="5" t="str">
        <f t="shared" ca="1" si="12741"/>
        <v/>
      </c>
      <c r="AR278" s="5" t="str">
        <f t="shared" ca="1" si="12742"/>
        <v/>
      </c>
      <c r="AS278" s="5" t="str">
        <f ca="1">IF($B278="","",'Hidden inputs'!$D$11*AJ278+'Hidden inputs'!$E$11*AK278)</f>
        <v/>
      </c>
      <c r="AT278" s="11" t="str">
        <f t="shared" ca="1" si="12672"/>
        <v/>
      </c>
      <c r="AU278" s="9" t="str">
        <f t="shared" ca="1" si="12743"/>
        <v/>
      </c>
      <c r="AV278" s="3" t="str">
        <f t="shared" ca="1" si="12744"/>
        <v/>
      </c>
      <c r="AW278" s="5" t="str" cm="1">
        <f t="array" aca="1" ref="AW278" ca="1">IF($B278="","",IF(AV278=0,0,IF(DD_Payment="",0,IF(AV278&lt;_xlfn.IFS(DD_Frequency="Monthly",1,DD_Frequency="Quarterly",IF(MONTH(AV$2)=1,1,IF(MONTH(AV$2)=4,1,IF(MONTH(AV$2)=7,1,IF(MONTH(AV$2)=10,1,0)))),DD_Frequency="Annually",IF(MONTH(AV$2)=1,1,0))*DD_Payment,AV278,_xlfn.IFS(DD_Frequency="Monthly",1,DD_Frequency="Quarterly",IF(MONTH(AV$2)=1,1,IF(MONTH(AV$2)=4,1,IF(MONTH(AV$2)=7,1,IF(MONTH(AV$2)=10,1,0)))),DD_Frequency="Annually",IF(MONTH(AV$2)=1,1,0))*DD_Payment))))</f>
        <v/>
      </c>
      <c r="AX278" s="3" t="str">
        <f t="shared" ref="AX278" ca="1" si="13586">IF($B278="","",IF(AV278&gt;AW278,(AV278-AW278/2)*(rate_A*(AX$1/365)),0))</f>
        <v/>
      </c>
      <c r="AY278" s="3" t="str">
        <f t="shared" ca="1" si="12840"/>
        <v/>
      </c>
      <c r="AZ278" s="3" t="str">
        <f t="shared" ref="AZ278" ca="1" si="13587">IF($B278="","",AK278*(1+rate_A*AX$1/365))</f>
        <v/>
      </c>
      <c r="BA278" s="3" t="str">
        <f t="shared" ref="BA278" ca="1" si="13588">IF($B278="","",AL278*(1+rate_A*AX$1/365))</f>
        <v/>
      </c>
      <c r="BB278" s="3" t="str">
        <f t="shared" ref="BB278" ca="1" si="13589">IF($B278="","",AM278*(1+rate_joint*AX$1/365))</f>
        <v/>
      </c>
      <c r="BC278" s="5" t="str">
        <f t="shared" ca="1" si="12844"/>
        <v/>
      </c>
      <c r="BD278" s="5" t="str" cm="1">
        <f t="array" aca="1" ref="BD278" ca="1">IF(BC278="","",_xlfn.IFS(BC278&lt;='Hidden inputs'!$C$15,BC278*'Hidden inputs'!$D$15,BC278&lt;='Hidden inputs'!$C$16,'Hidden inputs'!$C$15*'Hidden inputs'!$D$15+(BC278-'Hidden inputs'!$B$16)*'Hidden inputs'!$D$16,BC278&lt;='Hidden inputs'!$C$17,'Hidden inputs'!$C$15*'Hidden inputs'!$D$15+('Hidden inputs'!$C$16-'Hidden inputs'!$B$16)*'Hidden inputs'!$D$16+(BC278-'Hidden inputs'!$B$17)*'Hidden inputs'!$D$17,BC278&gt;'Hidden inputs'!$B$18,'Hidden inputs'!$C$15*'Hidden inputs'!$D$15+('Hidden inputs'!$C$16-'Hidden inputs'!$B$16)*'Hidden inputs'!$D$16+('Hidden inputs'!$C$17-'Hidden inputs'!$B$17)*'Hidden inputs'!$D$17+(BC278-'Hidden inputs'!$B$18)*'Hidden inputs'!$D$18))</f>
        <v/>
      </c>
      <c r="BE278" s="10" t="str">
        <f t="shared" ca="1" si="12845"/>
        <v/>
      </c>
      <c r="BF278" s="5" t="str">
        <f t="shared" ca="1" si="12749"/>
        <v/>
      </c>
      <c r="BG278" s="5" t="str">
        <f t="shared" ca="1" si="12750"/>
        <v/>
      </c>
      <c r="BH278" s="5" t="str">
        <f ca="1">IF($B278="","",'Hidden inputs'!$D$11*AY278+'Hidden inputs'!$E$11*AZ278)</f>
        <v/>
      </c>
      <c r="BI278" s="11" t="str">
        <f t="shared" ca="1" si="12677"/>
        <v/>
      </c>
      <c r="BJ278" s="9" t="str">
        <f t="shared" ca="1" si="12751"/>
        <v/>
      </c>
      <c r="BK278" s="3" t="str">
        <f t="shared" ca="1" si="12752"/>
        <v/>
      </c>
      <c r="BL278" s="5" t="str" cm="1">
        <f t="array" aca="1" ref="BL278" ca="1">IF($B278="","",IF(BK278=0,0,IF(DD_Payment="",0,IF(BK278&lt;_xlfn.IFS(DD_Frequency="Monthly",1,DD_Frequency="Quarterly",IF(MONTH(BK$2)=1,1,IF(MONTH(BK$2)=4,1,IF(MONTH(BK$2)=7,1,IF(MONTH(BK$2)=10,1,0)))),DD_Frequency="Annually",IF(MONTH(BK$2)=1,1,0))*DD_Payment,BK278,_xlfn.IFS(DD_Frequency="Monthly",1,DD_Frequency="Quarterly",IF(MONTH(BK$2)=1,1,IF(MONTH(BK$2)=4,1,IF(MONTH(BK$2)=7,1,IF(MONTH(BK$2)=10,1,0)))),DD_Frequency="Annually",IF(MONTH(BK$2)=1,1,0))*DD_Payment))))</f>
        <v/>
      </c>
      <c r="BM278" s="3" t="str">
        <f t="shared" ref="BM278" ca="1" si="13590">IF($B278="","",IF(BK278&gt;BL278,(BK278-BL278/2)*(rate_A*(BM$1/365)),0))</f>
        <v/>
      </c>
      <c r="BN278" s="3" t="str">
        <f t="shared" ca="1" si="12847"/>
        <v/>
      </c>
      <c r="BO278" s="3" t="str">
        <f t="shared" ref="BO278" ca="1" si="13591">IF($B278="","",AZ278*(1+rate_A*BM$1/365))</f>
        <v/>
      </c>
      <c r="BP278" s="3" t="str">
        <f t="shared" ref="BP278" ca="1" si="13592">IF($B278="","",BA278*(1+rate_A*BM$1/365))</f>
        <v/>
      </c>
      <c r="BQ278" s="3" t="str">
        <f t="shared" ref="BQ278" ca="1" si="13593">IF($B278="","",BB278*(1+rate_joint*BM$1/365))</f>
        <v/>
      </c>
      <c r="BR278" s="5" t="str">
        <f t="shared" ca="1" si="12851"/>
        <v/>
      </c>
      <c r="BS278" s="5" t="str" cm="1">
        <f t="array" aca="1" ref="BS278" ca="1">IF(BR278="","",_xlfn.IFS(BR278&lt;='Hidden inputs'!$C$15,BR278*'Hidden inputs'!$D$15,BR278&lt;='Hidden inputs'!$C$16,'Hidden inputs'!$C$15*'Hidden inputs'!$D$15+(BR278-'Hidden inputs'!$B$16)*'Hidden inputs'!$D$16,BR278&lt;='Hidden inputs'!$C$17,'Hidden inputs'!$C$15*'Hidden inputs'!$D$15+('Hidden inputs'!$C$16-'Hidden inputs'!$B$16)*'Hidden inputs'!$D$16+(BR278-'Hidden inputs'!$B$17)*'Hidden inputs'!$D$17,BR278&gt;'Hidden inputs'!$B$18,'Hidden inputs'!$C$15*'Hidden inputs'!$D$15+('Hidden inputs'!$C$16-'Hidden inputs'!$B$16)*'Hidden inputs'!$D$16+('Hidden inputs'!$C$17-'Hidden inputs'!$B$17)*'Hidden inputs'!$D$17+(BR278-'Hidden inputs'!$B$18)*'Hidden inputs'!$D$18))</f>
        <v/>
      </c>
      <c r="BT278" s="10" t="str">
        <f t="shared" ca="1" si="12852"/>
        <v/>
      </c>
      <c r="BU278" s="5" t="str">
        <f t="shared" ca="1" si="12757"/>
        <v/>
      </c>
      <c r="BV278" s="5" t="str">
        <f t="shared" ca="1" si="12758"/>
        <v/>
      </c>
      <c r="BW278" s="5" t="str">
        <f ca="1">IF($B278="","",'Hidden inputs'!$D$11*BN278+'Hidden inputs'!$E$11*BO278)</f>
        <v/>
      </c>
      <c r="BX278" s="11" t="str">
        <f t="shared" ca="1" si="12682"/>
        <v/>
      </c>
      <c r="BY278" s="9" t="str">
        <f t="shared" ca="1" si="12759"/>
        <v/>
      </c>
      <c r="BZ278" s="3" t="str">
        <f t="shared" ca="1" si="12760"/>
        <v/>
      </c>
      <c r="CA278" s="5" t="str" cm="1">
        <f t="array" aca="1" ref="CA278" ca="1">IF($B278="","",IF(BZ278=0,0,IF(DD_Payment="",0,IF(BZ278&lt;_xlfn.IFS(DD_Frequency="Monthly",1,DD_Frequency="Quarterly",IF(MONTH(BZ$2)=1,1,IF(MONTH(BZ$2)=4,1,IF(MONTH(BZ$2)=7,1,IF(MONTH(BZ$2)=10,1,0)))),DD_Frequency="Annually",IF(MONTH(BZ$2)=1,1,0))*DD_Payment,BZ278,_xlfn.IFS(DD_Frequency="Monthly",1,DD_Frequency="Quarterly",IF(MONTH(BZ$2)=1,1,IF(MONTH(BZ$2)=4,1,IF(MONTH(BZ$2)=7,1,IF(MONTH(BZ$2)=10,1,0)))),DD_Frequency="Annually",IF(MONTH(BZ$2)=1,1,0))*DD_Payment))))</f>
        <v/>
      </c>
      <c r="CB278" s="3" t="str">
        <f t="shared" ref="CB278" ca="1" si="13594">IF($B278="","",IF(BZ278&gt;CA278,(BZ278-CA278/2)*(rate_A*(CB$1/365)),0))</f>
        <v/>
      </c>
      <c r="CC278" s="3" t="str">
        <f t="shared" ca="1" si="12854"/>
        <v/>
      </c>
      <c r="CD278" s="3" t="str">
        <f t="shared" ref="CD278" ca="1" si="13595">IF($B278="","",BO278*(1+rate_A*CB$1/365))</f>
        <v/>
      </c>
      <c r="CE278" s="3" t="str">
        <f t="shared" ref="CE278" ca="1" si="13596">IF($B278="","",BP278*(1+rate_A*CB$1/365))</f>
        <v/>
      </c>
      <c r="CF278" s="3" t="str">
        <f t="shared" ref="CF278" ca="1" si="13597">IF($B278="","",BQ278*(1+rate_joint*CB$1/365))</f>
        <v/>
      </c>
      <c r="CG278" s="5" t="str">
        <f t="shared" ca="1" si="12858"/>
        <v/>
      </c>
      <c r="CH278" s="5" t="str" cm="1">
        <f t="array" aca="1" ref="CH278" ca="1">IF(CG278="","",_xlfn.IFS(CG278&lt;='Hidden inputs'!$C$15,CG278*'Hidden inputs'!$D$15,CG278&lt;='Hidden inputs'!$C$16,'Hidden inputs'!$C$15*'Hidden inputs'!$D$15+(CG278-'Hidden inputs'!$B$16)*'Hidden inputs'!$D$16,CG278&lt;='Hidden inputs'!$C$17,'Hidden inputs'!$C$15*'Hidden inputs'!$D$15+('Hidden inputs'!$C$16-'Hidden inputs'!$B$16)*'Hidden inputs'!$D$16+(CG278-'Hidden inputs'!$B$17)*'Hidden inputs'!$D$17,CG278&gt;'Hidden inputs'!$B$18,'Hidden inputs'!$C$15*'Hidden inputs'!$D$15+('Hidden inputs'!$C$16-'Hidden inputs'!$B$16)*'Hidden inputs'!$D$16+('Hidden inputs'!$C$17-'Hidden inputs'!$B$17)*'Hidden inputs'!$D$17+(CG278-'Hidden inputs'!$B$18)*'Hidden inputs'!$D$18))</f>
        <v/>
      </c>
      <c r="CI278" s="10" t="str">
        <f t="shared" ca="1" si="12859"/>
        <v/>
      </c>
      <c r="CJ278" s="5" t="str">
        <f t="shared" ca="1" si="12765"/>
        <v/>
      </c>
      <c r="CK278" s="5" t="str">
        <f t="shared" ca="1" si="12766"/>
        <v/>
      </c>
      <c r="CL278" s="5" t="str">
        <f ca="1">IF($B278="","",'Hidden inputs'!$D$11*CC278+'Hidden inputs'!$E$11*CD278)</f>
        <v/>
      </c>
      <c r="CM278" s="11" t="str">
        <f t="shared" ca="1" si="12687"/>
        <v/>
      </c>
      <c r="CN278" s="9" t="str">
        <f t="shared" ca="1" si="12767"/>
        <v/>
      </c>
      <c r="CO278" s="3" t="str">
        <f t="shared" ca="1" si="12768"/>
        <v/>
      </c>
      <c r="CP278" s="5" t="str" cm="1">
        <f t="array" aca="1" ref="CP278" ca="1">IF($B278="","",IF(CO278=0,0,IF(DD_Payment="",0,IF(CO278&lt;_xlfn.IFS(DD_Frequency="Monthly",1,DD_Frequency="Quarterly",IF(MONTH(CO$2)=1,1,IF(MONTH(CO$2)=4,1,IF(MONTH(CO$2)=7,1,IF(MONTH(CO$2)=10,1,0)))),DD_Frequency="Annually",IF(MONTH(CO$2)=1,1,0))*DD_Payment,CO278,_xlfn.IFS(DD_Frequency="Monthly",1,DD_Frequency="Quarterly",IF(MONTH(CO$2)=1,1,IF(MONTH(CO$2)=4,1,IF(MONTH(CO$2)=7,1,IF(MONTH(CO$2)=10,1,0)))),DD_Frequency="Annually",IF(MONTH(CO$2)=1,1,0))*DD_Payment))))</f>
        <v/>
      </c>
      <c r="CQ278" s="3" t="str">
        <f t="shared" ref="CQ278" ca="1" si="13598">IF($B278="","",IF(CO278&gt;CP278,(CO278-CP278/2)*(rate_A*(CQ$1/365)),0))</f>
        <v/>
      </c>
      <c r="CR278" s="3" t="str">
        <f t="shared" ca="1" si="12861"/>
        <v/>
      </c>
      <c r="CS278" s="3" t="str">
        <f t="shared" ref="CS278" ca="1" si="13599">IF($B278="","",CD278*(1+rate_A*CQ$1/365))</f>
        <v/>
      </c>
      <c r="CT278" s="3" t="str">
        <f t="shared" ref="CT278" ca="1" si="13600">IF($B278="","",CE278*(1+rate_A*CQ$1/365))</f>
        <v/>
      </c>
      <c r="CU278" s="3" t="str">
        <f t="shared" ref="CU278" ca="1" si="13601">IF($B278="","",CF278*(1+rate_joint*CQ$1/365))</f>
        <v/>
      </c>
      <c r="CV278" s="5" t="str">
        <f t="shared" ca="1" si="12865"/>
        <v/>
      </c>
      <c r="CW278" s="5" t="str" cm="1">
        <f t="array" aca="1" ref="CW278" ca="1">IF(CV278="","",_xlfn.IFS(CV278&lt;='Hidden inputs'!$C$15,CV278*'Hidden inputs'!$D$15,CV278&lt;='Hidden inputs'!$C$16,'Hidden inputs'!$C$15*'Hidden inputs'!$D$15+(CV278-'Hidden inputs'!$B$16)*'Hidden inputs'!$D$16,CV278&lt;='Hidden inputs'!$C$17,'Hidden inputs'!$C$15*'Hidden inputs'!$D$15+('Hidden inputs'!$C$16-'Hidden inputs'!$B$16)*'Hidden inputs'!$D$16+(CV278-'Hidden inputs'!$B$17)*'Hidden inputs'!$D$17,CV278&gt;'Hidden inputs'!$B$18,'Hidden inputs'!$C$15*'Hidden inputs'!$D$15+('Hidden inputs'!$C$16-'Hidden inputs'!$B$16)*'Hidden inputs'!$D$16+('Hidden inputs'!$C$17-'Hidden inputs'!$B$17)*'Hidden inputs'!$D$17+(CV278-'Hidden inputs'!$B$18)*'Hidden inputs'!$D$18))</f>
        <v/>
      </c>
      <c r="CX278" s="10" t="str">
        <f t="shared" ca="1" si="12866"/>
        <v/>
      </c>
      <c r="CY278" s="5" t="str">
        <f t="shared" ca="1" si="12773"/>
        <v/>
      </c>
      <c r="CZ278" s="5" t="str">
        <f t="shared" ca="1" si="12774"/>
        <v/>
      </c>
      <c r="DA278" s="5" t="str">
        <f ca="1">IF($B278="","",'Hidden inputs'!$D$11*CR278+'Hidden inputs'!$E$11*CS278)</f>
        <v/>
      </c>
      <c r="DB278" s="11" t="str">
        <f t="shared" ca="1" si="12692"/>
        <v/>
      </c>
      <c r="DC278" s="9" t="str">
        <f t="shared" ca="1" si="12775"/>
        <v/>
      </c>
      <c r="DD278" s="3" t="str">
        <f t="shared" ca="1" si="12776"/>
        <v/>
      </c>
      <c r="DE278" s="5" t="str" cm="1">
        <f t="array" aca="1" ref="DE278" ca="1">IF($B278="","",IF(DD278=0,0,IF(DD_Payment="",0,IF(DD278&lt;_xlfn.IFS(DD_Frequency="Monthly",1,DD_Frequency="Quarterly",IF(MONTH(DD$2)=1,1,IF(MONTH(DD$2)=4,1,IF(MONTH(DD$2)=7,1,IF(MONTH(DD$2)=10,1,0)))),DD_Frequency="Annually",IF(MONTH(DD$2)=1,1,0))*DD_Payment,DD278,_xlfn.IFS(DD_Frequency="Monthly",1,DD_Frequency="Quarterly",IF(MONTH(DD$2)=1,1,IF(MONTH(DD$2)=4,1,IF(MONTH(DD$2)=7,1,IF(MONTH(DD$2)=10,1,0)))),DD_Frequency="Annually",IF(MONTH(DD$2)=1,1,0))*DD_Payment))))</f>
        <v/>
      </c>
      <c r="DF278" s="3" t="str">
        <f t="shared" ref="DF278" ca="1" si="13602">IF($B278="","",IF(DD278&gt;DE278,(DD278-DE278/2)*(rate_A*(DF$1/365)),0))</f>
        <v/>
      </c>
      <c r="DG278" s="3" t="str">
        <f t="shared" ca="1" si="12868"/>
        <v/>
      </c>
      <c r="DH278" s="3" t="str">
        <f t="shared" ref="DH278" ca="1" si="13603">IF($B278="","",CS278*(1+rate_A*DF$1/365))</f>
        <v/>
      </c>
      <c r="DI278" s="3" t="str">
        <f t="shared" ref="DI278" ca="1" si="13604">IF($B278="","",CT278*(1+rate_A*DF$1/365))</f>
        <v/>
      </c>
      <c r="DJ278" s="3" t="str">
        <f t="shared" ref="DJ278" ca="1" si="13605">IF($B278="","",CU278*(1+rate_joint*DF$1/365))</f>
        <v/>
      </c>
      <c r="DK278" s="5" t="str">
        <f t="shared" ca="1" si="12872"/>
        <v/>
      </c>
      <c r="DL278" s="5" t="str" cm="1">
        <f t="array" aca="1" ref="DL278" ca="1">IF(DK278="","",_xlfn.IFS(DK278&lt;='Hidden inputs'!$C$15,DK278*'Hidden inputs'!$D$15,DK278&lt;='Hidden inputs'!$C$16,'Hidden inputs'!$C$15*'Hidden inputs'!$D$15+(DK278-'Hidden inputs'!$B$16)*'Hidden inputs'!$D$16,DK278&lt;='Hidden inputs'!$C$17,'Hidden inputs'!$C$15*'Hidden inputs'!$D$15+('Hidden inputs'!$C$16-'Hidden inputs'!$B$16)*'Hidden inputs'!$D$16+(DK278-'Hidden inputs'!$B$17)*'Hidden inputs'!$D$17,DK278&gt;'Hidden inputs'!$B$18,'Hidden inputs'!$C$15*'Hidden inputs'!$D$15+('Hidden inputs'!$C$16-'Hidden inputs'!$B$16)*'Hidden inputs'!$D$16+('Hidden inputs'!$C$17-'Hidden inputs'!$B$17)*'Hidden inputs'!$D$17+(DK278-'Hidden inputs'!$B$18)*'Hidden inputs'!$D$18))</f>
        <v/>
      </c>
      <c r="DM278" s="10" t="str">
        <f t="shared" ca="1" si="12873"/>
        <v/>
      </c>
      <c r="DN278" s="5" t="str">
        <f t="shared" ca="1" si="12781"/>
        <v/>
      </c>
      <c r="DO278" s="5" t="str">
        <f t="shared" ca="1" si="12782"/>
        <v/>
      </c>
      <c r="DP278" s="5" t="str">
        <f ca="1">IF($B278="","",'Hidden inputs'!$D$11*DG278+'Hidden inputs'!$E$11*DH278)</f>
        <v/>
      </c>
      <c r="DQ278" s="11" t="str">
        <f t="shared" ca="1" si="12697"/>
        <v/>
      </c>
      <c r="DR278" s="9" t="str">
        <f t="shared" ca="1" si="12783"/>
        <v/>
      </c>
      <c r="DS278" s="3" t="str">
        <f t="shared" ca="1" si="12784"/>
        <v/>
      </c>
      <c r="DT278" s="5" t="str" cm="1">
        <f t="array" aca="1" ref="DT278" ca="1">IF($B278="","",IF(DS278=0,0,IF(DD_Payment="",0,IF(DS278&lt;_xlfn.IFS(DD_Frequency="Monthly",1,DD_Frequency="Quarterly",IF(MONTH(DS$2)=1,1,IF(MONTH(DS$2)=4,1,IF(MONTH(DS$2)=7,1,IF(MONTH(DS$2)=10,1,0)))),DD_Frequency="Annually",IF(MONTH(DS$2)=1,1,0))*DD_Payment,DS278,_xlfn.IFS(DD_Frequency="Monthly",1,DD_Frequency="Quarterly",IF(MONTH(DS$2)=1,1,IF(MONTH(DS$2)=4,1,IF(MONTH(DS$2)=7,1,IF(MONTH(DS$2)=10,1,0)))),DD_Frequency="Annually",IF(MONTH(DS$2)=1,1,0))*DD_Payment))))</f>
        <v/>
      </c>
      <c r="DU278" s="3" t="str">
        <f t="shared" ref="DU278" ca="1" si="13606">IF($B278="","",IF(DS278&gt;DT278,(DS278-DT278/2)*(rate_A*(DU$1/365)),0))</f>
        <v/>
      </c>
      <c r="DV278" s="3" t="str">
        <f t="shared" ca="1" si="12875"/>
        <v/>
      </c>
      <c r="DW278" s="3" t="str">
        <f t="shared" ref="DW278" ca="1" si="13607">IF($B278="","",DH278*(1+rate_A*DU$1/365))</f>
        <v/>
      </c>
      <c r="DX278" s="3" t="str">
        <f t="shared" ref="DX278" ca="1" si="13608">IF($B278="","",DI278*(1+rate_A*DU$1/365))</f>
        <v/>
      </c>
      <c r="DY278" s="3" t="str">
        <f t="shared" ref="DY278" ca="1" si="13609">IF($B278="","",DJ278*(1+rate_joint*DU$1/365))</f>
        <v/>
      </c>
      <c r="DZ278" s="5" t="str">
        <f t="shared" ca="1" si="12879"/>
        <v/>
      </c>
      <c r="EA278" s="5" t="str" cm="1">
        <f t="array" aca="1" ref="EA278" ca="1">IF(DZ278="","",_xlfn.IFS(DZ278&lt;='Hidden inputs'!$C$15,DZ278*'Hidden inputs'!$D$15,DZ278&lt;='Hidden inputs'!$C$16,'Hidden inputs'!$C$15*'Hidden inputs'!$D$15+(DZ278-'Hidden inputs'!$B$16)*'Hidden inputs'!$D$16,DZ278&lt;='Hidden inputs'!$C$17,'Hidden inputs'!$C$15*'Hidden inputs'!$D$15+('Hidden inputs'!$C$16-'Hidden inputs'!$B$16)*'Hidden inputs'!$D$16+(DZ278-'Hidden inputs'!$B$17)*'Hidden inputs'!$D$17,DZ278&gt;'Hidden inputs'!$B$18,'Hidden inputs'!$C$15*'Hidden inputs'!$D$15+('Hidden inputs'!$C$16-'Hidden inputs'!$B$16)*'Hidden inputs'!$D$16+('Hidden inputs'!$C$17-'Hidden inputs'!$B$17)*'Hidden inputs'!$D$17+(DZ278-'Hidden inputs'!$B$18)*'Hidden inputs'!$D$18))</f>
        <v/>
      </c>
      <c r="EB278" s="10" t="str">
        <f t="shared" ca="1" si="12880"/>
        <v/>
      </c>
      <c r="EC278" s="5" t="str">
        <f t="shared" ca="1" si="12789"/>
        <v/>
      </c>
      <c r="ED278" s="5" t="str">
        <f t="shared" ca="1" si="12790"/>
        <v/>
      </c>
      <c r="EE278" s="5" t="str">
        <f ca="1">IF($B278="","",'Hidden inputs'!$D$11*DV278+'Hidden inputs'!$E$11*DW278)</f>
        <v/>
      </c>
      <c r="EF278" s="11" t="str">
        <f t="shared" ca="1" si="12702"/>
        <v/>
      </c>
      <c r="EG278" s="9" t="str">
        <f t="shared" ca="1" si="12791"/>
        <v/>
      </c>
      <c r="EH278" s="3" t="str">
        <f t="shared" ca="1" si="12792"/>
        <v/>
      </c>
      <c r="EI278" s="5" t="str" cm="1">
        <f t="array" aca="1" ref="EI278" ca="1">IF($B278="","",IF(EH278=0,0,IF(DD_Payment="",0,IF(EH278&lt;_xlfn.IFS(DD_Frequency="Monthly",1,DD_Frequency="Quarterly",IF(MONTH(EH$2)=1,1,IF(MONTH(EH$2)=4,1,IF(MONTH(EH$2)=7,1,IF(MONTH(EH$2)=10,1,0)))),DD_Frequency="Annually",IF(MONTH(EH$2)=1,1,0))*DD_Payment,EH278,_xlfn.IFS(DD_Frequency="Monthly",1,DD_Frequency="Quarterly",IF(MONTH(EH$2)=1,1,IF(MONTH(EH$2)=4,1,IF(MONTH(EH$2)=7,1,IF(MONTH(EH$2)=10,1,0)))),DD_Frequency="Annually",IF(MONTH(EH$2)=1,1,0))*DD_Payment))))</f>
        <v/>
      </c>
      <c r="EJ278" s="3" t="str">
        <f t="shared" ref="EJ278" ca="1" si="13610">IF($B278="","",IF(EH278&gt;EI278,(EH278-EI278/2)*(rate_A*(EJ$1/365)),0))</f>
        <v/>
      </c>
      <c r="EK278" s="3" t="str">
        <f t="shared" ca="1" si="12882"/>
        <v/>
      </c>
      <c r="EL278" s="3" t="str">
        <f t="shared" ref="EL278" ca="1" si="13611">IF($B278="","",DW278*(1+rate_A*EJ$1/365))</f>
        <v/>
      </c>
      <c r="EM278" s="3" t="str">
        <f t="shared" ref="EM278" ca="1" si="13612">IF($B278="","",DX278*(1+rate_A*EJ$1/365))</f>
        <v/>
      </c>
      <c r="EN278" s="3" t="str">
        <f t="shared" ref="EN278" ca="1" si="13613">IF($B278="","",DY278*(1+rate_joint*EJ$1/365))</f>
        <v/>
      </c>
      <c r="EO278" s="5" t="str">
        <f t="shared" ca="1" si="12886"/>
        <v/>
      </c>
      <c r="EP278" s="5" t="str" cm="1">
        <f t="array" aca="1" ref="EP278" ca="1">IF(EO278="","",_xlfn.IFS(EO278&lt;='Hidden inputs'!$C$15,EO278*'Hidden inputs'!$D$15,EO278&lt;='Hidden inputs'!$C$16,'Hidden inputs'!$C$15*'Hidden inputs'!$D$15+(EO278-'Hidden inputs'!$B$16)*'Hidden inputs'!$D$16,EO278&lt;='Hidden inputs'!$C$17,'Hidden inputs'!$C$15*'Hidden inputs'!$D$15+('Hidden inputs'!$C$16-'Hidden inputs'!$B$16)*'Hidden inputs'!$D$16+(EO278-'Hidden inputs'!$B$17)*'Hidden inputs'!$D$17,EO278&gt;'Hidden inputs'!$B$18,'Hidden inputs'!$C$15*'Hidden inputs'!$D$15+('Hidden inputs'!$C$16-'Hidden inputs'!$B$16)*'Hidden inputs'!$D$16+('Hidden inputs'!$C$17-'Hidden inputs'!$B$17)*'Hidden inputs'!$D$17+(EO278-'Hidden inputs'!$B$18)*'Hidden inputs'!$D$18))</f>
        <v/>
      </c>
      <c r="EQ278" s="10" t="str">
        <f t="shared" ca="1" si="12887"/>
        <v/>
      </c>
      <c r="ER278" s="5" t="str">
        <f t="shared" ca="1" si="12797"/>
        <v/>
      </c>
      <c r="ES278" s="5" t="str">
        <f t="shared" ca="1" si="12798"/>
        <v/>
      </c>
      <c r="ET278" s="5" t="str">
        <f ca="1">IF($B278="","",'Hidden inputs'!$D$11*EK278+'Hidden inputs'!$E$11*EL278)</f>
        <v/>
      </c>
      <c r="EU278" s="11" t="str">
        <f t="shared" ca="1" si="12707"/>
        <v/>
      </c>
      <c r="EV278" s="9" t="str">
        <f t="shared" ca="1" si="12799"/>
        <v/>
      </c>
      <c r="EW278" s="3" t="str">
        <f t="shared" ca="1" si="12800"/>
        <v/>
      </c>
      <c r="EX278" s="5" t="str" cm="1">
        <f t="array" aca="1" ref="EX278" ca="1">IF($B278="","",IF(EW278=0,0,IF(DD_Payment="",0,IF(EW278&lt;_xlfn.IFS(DD_Frequency="Monthly",1,DD_Frequency="Quarterly",IF(MONTH(EW$2)=1,1,IF(MONTH(EW$2)=4,1,IF(MONTH(EW$2)=7,1,IF(MONTH(EW$2)=10,1,0)))),DD_Frequency="Annually",IF(MONTH(EW$2)=1,1,0))*DD_Payment,EW278,_xlfn.IFS(DD_Frequency="Monthly",1,DD_Frequency="Quarterly",IF(MONTH(EW$2)=1,1,IF(MONTH(EW$2)=4,1,IF(MONTH(EW$2)=7,1,IF(MONTH(EW$2)=10,1,0)))),DD_Frequency="Annually",IF(MONTH(EW$2)=1,1,0))*DD_Payment))))</f>
        <v/>
      </c>
      <c r="EY278" s="3" t="str">
        <f t="shared" ref="EY278" ca="1" si="13614">IF($B278="","",IF(EW278&gt;EX278,(EW278-EX278/2)*(rate_A*(EY$1/365)),0))</f>
        <v/>
      </c>
      <c r="EZ278" s="3" t="str">
        <f t="shared" ca="1" si="12889"/>
        <v/>
      </c>
      <c r="FA278" s="3" t="str">
        <f t="shared" ref="FA278" ca="1" si="13615">IF($B278="","",EL278*(1+rate_A*EY$1/365))</f>
        <v/>
      </c>
      <c r="FB278" s="3" t="str">
        <f t="shared" ref="FB278" ca="1" si="13616">IF($B278="","",EM278*(1+rate_A*EY$1/365))</f>
        <v/>
      </c>
      <c r="FC278" s="3" t="str">
        <f t="shared" ref="FC278" ca="1" si="13617">IF($B278="","",EN278*(1+rate_joint*EY$1/365))</f>
        <v/>
      </c>
      <c r="FD278" s="5" t="str">
        <f t="shared" ca="1" si="12893"/>
        <v/>
      </c>
      <c r="FE278" s="5" t="str" cm="1">
        <f t="array" aca="1" ref="FE278" ca="1">IF(FD278="","",_xlfn.IFS(FD278&lt;='Hidden inputs'!$C$15,FD278*'Hidden inputs'!$D$15,FD278&lt;='Hidden inputs'!$C$16,'Hidden inputs'!$C$15*'Hidden inputs'!$D$15+(FD278-'Hidden inputs'!$B$16)*'Hidden inputs'!$D$16,FD278&lt;='Hidden inputs'!$C$17,'Hidden inputs'!$C$15*'Hidden inputs'!$D$15+('Hidden inputs'!$C$16-'Hidden inputs'!$B$16)*'Hidden inputs'!$D$16+(FD278-'Hidden inputs'!$B$17)*'Hidden inputs'!$D$17,FD278&gt;'Hidden inputs'!$B$18,'Hidden inputs'!$C$15*'Hidden inputs'!$D$15+('Hidden inputs'!$C$16-'Hidden inputs'!$B$16)*'Hidden inputs'!$D$16+('Hidden inputs'!$C$17-'Hidden inputs'!$B$17)*'Hidden inputs'!$D$17+(FD278-'Hidden inputs'!$B$18)*'Hidden inputs'!$D$18))</f>
        <v/>
      </c>
      <c r="FF278" s="10" t="str">
        <f t="shared" ca="1" si="12894"/>
        <v/>
      </c>
      <c r="FG278" s="5" t="str">
        <f t="shared" ca="1" si="12805"/>
        <v/>
      </c>
      <c r="FH278" s="5" t="str">
        <f t="shared" ca="1" si="12806"/>
        <v/>
      </c>
      <c r="FI278" s="5" t="str">
        <f ca="1">IF($B278="","",'Hidden inputs'!$D$11*EZ278+'Hidden inputs'!$E$11*FA278)</f>
        <v/>
      </c>
      <c r="FJ278" s="11" t="str">
        <f t="shared" ca="1" si="12712"/>
        <v/>
      </c>
      <c r="FK278" s="9" t="str">
        <f t="shared" ca="1" si="12807"/>
        <v/>
      </c>
      <c r="FL278" s="3" t="str">
        <f t="shared" ca="1" si="12808"/>
        <v/>
      </c>
      <c r="FM278" s="5" t="str" cm="1">
        <f t="array" aca="1" ref="FM278" ca="1">IF($B278="","",IF(FL278=0,0,IF(DD_Payment="",0,IF(FL278&lt;_xlfn.IFS(DD_Frequency="Monthly",1,DD_Frequency="Quarterly",IF(MONTH(FL$2)=1,1,IF(MONTH(FL$2)=4,1,IF(MONTH(FL$2)=7,1,IF(MONTH(FL$2)=10,1,0)))),DD_Frequency="Annually",IF(MONTH(FL$2)=1,1,0))*DD_Payment,FL278,_xlfn.IFS(DD_Frequency="Monthly",1,DD_Frequency="Quarterly",IF(MONTH(FL$2)=1,1,IF(MONTH(FL$2)=4,1,IF(MONTH(FL$2)=7,1,IF(MONTH(FL$2)=10,1,0)))),DD_Frequency="Annually",IF(MONTH(FL$2)=1,1,0))*DD_Payment))))</f>
        <v/>
      </c>
      <c r="FN278" s="3" t="str">
        <f t="shared" ref="FN278" ca="1" si="13618">IF($B278="","",IF(FL278&gt;FM278,(FL278-FM278/2)*(rate_A*(FN$1/365)),0))</f>
        <v/>
      </c>
      <c r="FO278" s="3" t="str">
        <f t="shared" ca="1" si="12896"/>
        <v/>
      </c>
      <c r="FP278" s="3" t="str">
        <f t="shared" ref="FP278" ca="1" si="13619">IF($B278="","",FA278*(1+rate_A*FN$1/365))</f>
        <v/>
      </c>
      <c r="FQ278" s="3" t="str">
        <f t="shared" ref="FQ278" ca="1" si="13620">IF($B278="","",FB278*(1+rate_A*FN$1/365))</f>
        <v/>
      </c>
      <c r="FR278" s="3" t="str">
        <f t="shared" ref="FR278" ca="1" si="13621">IF($B278="","",FC278*(1+rate_joint*FN$1/365))</f>
        <v/>
      </c>
      <c r="FS278" s="5" t="str">
        <f t="shared" ca="1" si="12900"/>
        <v/>
      </c>
      <c r="FT278" s="5" t="str" cm="1">
        <f t="array" aca="1" ref="FT278" ca="1">IF(FS278="","",_xlfn.IFS(FS278&lt;='Hidden inputs'!$C$15,FS278*'Hidden inputs'!$D$15,FS278&lt;='Hidden inputs'!$C$16,'Hidden inputs'!$C$15*'Hidden inputs'!$D$15+(FS278-'Hidden inputs'!$B$16)*'Hidden inputs'!$D$16,FS278&lt;='Hidden inputs'!$C$17,'Hidden inputs'!$C$15*'Hidden inputs'!$D$15+('Hidden inputs'!$C$16-'Hidden inputs'!$B$16)*'Hidden inputs'!$D$16+(FS278-'Hidden inputs'!$B$17)*'Hidden inputs'!$D$17,FS278&gt;'Hidden inputs'!$B$18,'Hidden inputs'!$C$15*'Hidden inputs'!$D$15+('Hidden inputs'!$C$16-'Hidden inputs'!$B$16)*'Hidden inputs'!$D$16+('Hidden inputs'!$C$17-'Hidden inputs'!$B$17)*'Hidden inputs'!$D$17+(FS278-'Hidden inputs'!$B$18)*'Hidden inputs'!$D$18))</f>
        <v/>
      </c>
      <c r="FU278" s="10" t="str">
        <f t="shared" ca="1" si="12901"/>
        <v/>
      </c>
      <c r="FV278" s="5" t="str">
        <f t="shared" ca="1" si="12813"/>
        <v/>
      </c>
      <c r="FW278" s="5" t="str">
        <f t="shared" ca="1" si="12814"/>
        <v/>
      </c>
      <c r="FX278" s="5" t="str">
        <f ca="1">IF($B278="","",'Hidden inputs'!$D$11*FO278+'Hidden inputs'!$E$11*FP278)</f>
        <v/>
      </c>
      <c r="FY278" s="11" t="str">
        <f t="shared" ca="1" si="12717"/>
        <v/>
      </c>
      <c r="FZ278" s="9" t="str">
        <f t="shared" ca="1" si="12815"/>
        <v/>
      </c>
      <c r="GA278" s="5" t="str">
        <f t="shared" ca="1" si="12816"/>
        <v/>
      </c>
      <c r="GB278" s="5" t="str">
        <f t="shared" ca="1" si="12817"/>
        <v/>
      </c>
      <c r="GC278" s="5" t="str">
        <f t="shared" ca="1" si="12718"/>
        <v/>
      </c>
      <c r="GD278" s="5" t="str">
        <f t="shared" ca="1" si="12719"/>
        <v/>
      </c>
    </row>
    <row r="279" spans="1:186" x14ac:dyDescent="0.35">
      <c r="A279" s="2"/>
      <c r="B279" s="6" t="str">
        <f t="shared" ca="1" si="12720"/>
        <v/>
      </c>
      <c r="C279" s="5" t="str">
        <f t="shared" ca="1" si="12818"/>
        <v/>
      </c>
      <c r="D279" s="5" t="str" cm="1">
        <f t="array" aca="1" ref="D279" ca="1">IF($B279="","",IF(C279=0,0,IF(DD_Payment="",0,IF(C279&lt;_xlfn.IFS(DD_Frequency="Monthly",1,DD_Frequency="Quarterly",IF(MONTH(C$2)=1,1,IF(MONTH(C$2)=4,1,IF(MONTH(C$2)=7,1,IF(MONTH(C$2)=10,1,0)))),DD_Frequency="Annually",IF(MONTH(C$2)=1,1,0))*DD_Payment,C279,_xlfn.IFS(DD_Frequency="Monthly",1,DD_Frequency="Quarterly",IF(MONTH(C$2)=1,1,IF(MONTH(C$2)=4,1,IF(MONTH(C$2)=7,1,IF(MONTH(C$2)=10,1,0)))),DD_Frequency="Annually",IF(MONTH(C$2)=1,1,0))*DD_Payment))))</f>
        <v/>
      </c>
      <c r="E279" s="5" t="str">
        <f t="shared" ref="E279" ca="1" si="13622">IF(B279="","",IF(C279&gt;D279,(C279-D279/2)*(rate_A*(E$1/365)),0))</f>
        <v/>
      </c>
      <c r="F279" s="5" t="str">
        <f t="shared" ca="1" si="12722"/>
        <v/>
      </c>
      <c r="G279" s="5" t="str">
        <f t="shared" ref="G279" ca="1" si="13623">IF(B279="","",G278*(1+rate_A*E$1/365))</f>
        <v/>
      </c>
      <c r="H279" s="5" t="str">
        <f t="shared" ref="H279" ca="1" si="13624">IF(B279="","",H278*(1+rate_A*E$1/365))</f>
        <v/>
      </c>
      <c r="I279" s="5" t="str">
        <f t="shared" ref="I279" ca="1" si="13625">IF(B279="","",I278*(1+rate_joint*E$1/365))</f>
        <v/>
      </c>
      <c r="J279" s="5" t="str">
        <f t="shared" ca="1" si="12823"/>
        <v/>
      </c>
      <c r="K279" s="5" t="str" cm="1">
        <f t="array" aca="1" ref="K279" ca="1">IF(J279="","",_xlfn.IFS(J279&lt;='Hidden inputs'!$C$15,J279*'Hidden inputs'!$D$15,J279&lt;='Hidden inputs'!$C$16,'Hidden inputs'!$C$15*'Hidden inputs'!$D$15+(J279-'Hidden inputs'!$B$16)*'Hidden inputs'!$D$16,J279&lt;='Hidden inputs'!$C$17,'Hidden inputs'!$C$15*'Hidden inputs'!$D$15+('Hidden inputs'!$C$16-'Hidden inputs'!$B$16)*'Hidden inputs'!$D$16+(J279-'Hidden inputs'!$B$17)*'Hidden inputs'!$D$17,J279&gt;'Hidden inputs'!$B$18,'Hidden inputs'!$C$15*'Hidden inputs'!$D$15+('Hidden inputs'!$C$16-'Hidden inputs'!$B$16)*'Hidden inputs'!$D$16+('Hidden inputs'!$C$17-'Hidden inputs'!$B$17)*'Hidden inputs'!$D$17+(J279-'Hidden inputs'!$B$18)*'Hidden inputs'!$D$18))</f>
        <v/>
      </c>
      <c r="L279" s="11" t="str">
        <f t="shared" ca="1" si="12824"/>
        <v/>
      </c>
      <c r="M279" s="5" t="str">
        <f t="shared" ca="1" si="12726"/>
        <v/>
      </c>
      <c r="N279" s="5" t="str">
        <f t="shared" ca="1" si="12727"/>
        <v/>
      </c>
      <c r="O279" s="5" t="str">
        <f ca="1">IF(B279="","",'Hidden inputs'!$D$11*F279+'Hidden inputs'!$E$11*G279)</f>
        <v/>
      </c>
      <c r="P279" s="11" t="str">
        <f t="shared" ca="1" si="12661"/>
        <v/>
      </c>
      <c r="Q279" s="20" t="str">
        <f t="shared" ca="1" si="12662"/>
        <v/>
      </c>
      <c r="R279" s="3" t="str">
        <f t="shared" ca="1" si="12728"/>
        <v/>
      </c>
      <c r="S279" s="5" t="str" cm="1">
        <f t="array" aca="1" ref="S279" ca="1">IF($B279="","",IF(R279=0,0,IF(DD_Payment="",0,IF(R279&lt;_xlfn.IFS(DD_Frequency="Monthly",1,DD_Frequency="Quarterly",IF(MONTH(R$2)=1,1,IF(MONTH(R$2)=4,1,IF(MONTH(R$2)=7,1,IF(MONTH(R$2)=10,1,0)))),DD_Frequency="Annually",IF(MONTH(R$2)=1,1,0))*DD_Payment,R279,_xlfn.IFS(DD_Frequency="Monthly",1,DD_Frequency="Quarterly",IF(MONTH(R$2)=1,1,IF(MONTH(R$2)=4,1,IF(MONTH(R$2)=7,1,IF(MONTH(R$2)=10,1,0)))),DD_Frequency="Annually",IF(MONTH(R$2)=1,1,0))*DD_Payment))))</f>
        <v/>
      </c>
      <c r="T279" s="3" t="str">
        <f t="shared" ref="T279" ca="1" si="13626">IF(B279="","",IF(R279&gt;S279,(R279-S279/2)*(rate_A*((T$1+A279)/365)),0))</f>
        <v/>
      </c>
      <c r="U279" s="3" t="str">
        <f t="shared" ca="1" si="12730"/>
        <v/>
      </c>
      <c r="V279" s="3" t="str">
        <f t="shared" ref="V279" ca="1" si="13627">IF(B279="","",G279*(1+rate_A*(T$1+A279)/365))</f>
        <v/>
      </c>
      <c r="W279" s="3" t="str">
        <f t="shared" ref="W279" ca="1" si="13628">IF(B279="","",H279*(1+rate_A*(T$1+A279)/365))</f>
        <v/>
      </c>
      <c r="X279" s="3" t="str">
        <f t="shared" ref="X279" ca="1" si="13629">IF(B279="","",I279*(1+rate_joint*(T$1+A279)/365))</f>
        <v/>
      </c>
      <c r="Y279" s="5" t="str">
        <f t="shared" ca="1" si="12829"/>
        <v/>
      </c>
      <c r="Z279" s="5" t="str" cm="1">
        <f t="array" aca="1" ref="Z279" ca="1">IF(Y279="","",_xlfn.IFS(Y279&lt;='Hidden inputs'!$C$15,Y279*'Hidden inputs'!$D$15,Y279&lt;='Hidden inputs'!$C$16,'Hidden inputs'!$C$15*'Hidden inputs'!$D$15+(Y279-'Hidden inputs'!$B$16)*'Hidden inputs'!$D$16,Y279&lt;='Hidden inputs'!$C$17,'Hidden inputs'!$C$15*'Hidden inputs'!$D$15+('Hidden inputs'!$C$16-'Hidden inputs'!$B$16)*'Hidden inputs'!$D$16+(Y279-'Hidden inputs'!$B$17)*'Hidden inputs'!$D$17,Y279&gt;'Hidden inputs'!$B$18,'Hidden inputs'!$C$15*'Hidden inputs'!$D$15+('Hidden inputs'!$C$16-'Hidden inputs'!$B$16)*'Hidden inputs'!$D$16+('Hidden inputs'!$C$17-'Hidden inputs'!$B$17)*'Hidden inputs'!$D$17+(Y279-'Hidden inputs'!$B$18)*'Hidden inputs'!$D$18))</f>
        <v/>
      </c>
      <c r="AA279" s="10" t="str">
        <f t="shared" ca="1" si="12830"/>
        <v/>
      </c>
      <c r="AB279" s="5" t="str">
        <f t="shared" ca="1" si="12734"/>
        <v/>
      </c>
      <c r="AC279" s="5" t="str">
        <f t="shared" ca="1" si="12831"/>
        <v/>
      </c>
      <c r="AD279" s="5" t="str">
        <f ca="1">IF(B279="","",'Hidden inputs'!$D$11*U279+'Hidden inputs'!$E$11*V279)</f>
        <v/>
      </c>
      <c r="AE279" s="11" t="str">
        <f t="shared" ca="1" si="12667"/>
        <v/>
      </c>
      <c r="AF279" s="9" t="str">
        <f t="shared" ca="1" si="12735"/>
        <v/>
      </c>
      <c r="AG279" s="3" t="str">
        <f t="shared" ca="1" si="12736"/>
        <v/>
      </c>
      <c r="AH279" s="5" t="str" cm="1">
        <f t="array" aca="1" ref="AH279" ca="1">IF($B279="","",IF(AG279=0,0,IF(DD_Payment="",0,IF(AG279&lt;_xlfn.IFS(DD_Frequency="Monthly",1,DD_Frequency="Quarterly",IF(MONTH(AG$2)=1,1,IF(MONTH(AG$2)=4,1,IF(MONTH(AG$2)=7,1,IF(MONTH(AG$2)=10,1,0)))),DD_Frequency="Annually",IF(MONTH(AG$2)=1,1,0))*DD_Payment,AG279,_xlfn.IFS(DD_Frequency="Monthly",1,DD_Frequency="Quarterly",IF(MONTH(AG$2)=1,1,IF(MONTH(AG$2)=4,1,IF(MONTH(AG$2)=7,1,IF(MONTH(AG$2)=10,1,0)))),DD_Frequency="Annually",IF(MONTH(AG$2)=1,1,0))*DD_Payment))))</f>
        <v/>
      </c>
      <c r="AI279" s="3" t="str">
        <f t="shared" ref="AI279" ca="1" si="13630">IF($B279="","",IF(AG279&gt;AH279,(AG279-AH279/2)*(rate_A*(AI$1/365)),0))</f>
        <v/>
      </c>
      <c r="AJ279" s="3" t="str">
        <f t="shared" ca="1" si="12833"/>
        <v/>
      </c>
      <c r="AK279" s="3" t="str">
        <f t="shared" ref="AK279" ca="1" si="13631">IF($B279="","",V279*(1+rate_A*AI$1/365))</f>
        <v/>
      </c>
      <c r="AL279" s="3" t="str">
        <f t="shared" ref="AL279" ca="1" si="13632">IF($B279="","",W279*(1+rate_A*AI$1/365))</f>
        <v/>
      </c>
      <c r="AM279" s="3" t="str">
        <f t="shared" ref="AM279" ca="1" si="13633">IF($B279="","",X279*(1+rate_joint*AI$1/365))</f>
        <v/>
      </c>
      <c r="AN279" s="5" t="str">
        <f t="shared" ca="1" si="12837"/>
        <v/>
      </c>
      <c r="AO279" s="5" t="str" cm="1">
        <f t="array" aca="1" ref="AO279" ca="1">IF(AN279="","",_xlfn.IFS(AN279&lt;='Hidden inputs'!$C$15,AN279*'Hidden inputs'!$D$15,AN279&lt;='Hidden inputs'!$C$16,'Hidden inputs'!$C$15*'Hidden inputs'!$D$15+(AN279-'Hidden inputs'!$B$16)*'Hidden inputs'!$D$16,AN279&lt;='Hidden inputs'!$C$17,'Hidden inputs'!$C$15*'Hidden inputs'!$D$15+('Hidden inputs'!$C$16-'Hidden inputs'!$B$16)*'Hidden inputs'!$D$16+(AN279-'Hidden inputs'!$B$17)*'Hidden inputs'!$D$17,AN279&gt;'Hidden inputs'!$B$18,'Hidden inputs'!$C$15*'Hidden inputs'!$D$15+('Hidden inputs'!$C$16-'Hidden inputs'!$B$16)*'Hidden inputs'!$D$16+('Hidden inputs'!$C$17-'Hidden inputs'!$B$17)*'Hidden inputs'!$D$17+(AN279-'Hidden inputs'!$B$18)*'Hidden inputs'!$D$18))</f>
        <v/>
      </c>
      <c r="AP279" s="10" t="str">
        <f t="shared" ca="1" si="12838"/>
        <v/>
      </c>
      <c r="AQ279" s="5" t="str">
        <f t="shared" ca="1" si="12741"/>
        <v/>
      </c>
      <c r="AR279" s="5" t="str">
        <f t="shared" ca="1" si="12742"/>
        <v/>
      </c>
      <c r="AS279" s="5" t="str">
        <f ca="1">IF($B279="","",'Hidden inputs'!$D$11*AJ279+'Hidden inputs'!$E$11*AK279)</f>
        <v/>
      </c>
      <c r="AT279" s="11" t="str">
        <f t="shared" ca="1" si="12672"/>
        <v/>
      </c>
      <c r="AU279" s="9" t="str">
        <f t="shared" ca="1" si="12743"/>
        <v/>
      </c>
      <c r="AV279" s="3" t="str">
        <f t="shared" ca="1" si="12744"/>
        <v/>
      </c>
      <c r="AW279" s="5" t="str" cm="1">
        <f t="array" aca="1" ref="AW279" ca="1">IF($B279="","",IF(AV279=0,0,IF(DD_Payment="",0,IF(AV279&lt;_xlfn.IFS(DD_Frequency="Monthly",1,DD_Frequency="Quarterly",IF(MONTH(AV$2)=1,1,IF(MONTH(AV$2)=4,1,IF(MONTH(AV$2)=7,1,IF(MONTH(AV$2)=10,1,0)))),DD_Frequency="Annually",IF(MONTH(AV$2)=1,1,0))*DD_Payment,AV279,_xlfn.IFS(DD_Frequency="Monthly",1,DD_Frequency="Quarterly",IF(MONTH(AV$2)=1,1,IF(MONTH(AV$2)=4,1,IF(MONTH(AV$2)=7,1,IF(MONTH(AV$2)=10,1,0)))),DD_Frequency="Annually",IF(MONTH(AV$2)=1,1,0))*DD_Payment))))</f>
        <v/>
      </c>
      <c r="AX279" s="3" t="str">
        <f t="shared" ref="AX279" ca="1" si="13634">IF($B279="","",IF(AV279&gt;AW279,(AV279-AW279/2)*(rate_A*(AX$1/365)),0))</f>
        <v/>
      </c>
      <c r="AY279" s="3" t="str">
        <f t="shared" ca="1" si="12840"/>
        <v/>
      </c>
      <c r="AZ279" s="3" t="str">
        <f t="shared" ref="AZ279" ca="1" si="13635">IF($B279="","",AK279*(1+rate_A*AX$1/365))</f>
        <v/>
      </c>
      <c r="BA279" s="3" t="str">
        <f t="shared" ref="BA279" ca="1" si="13636">IF($B279="","",AL279*(1+rate_A*AX$1/365))</f>
        <v/>
      </c>
      <c r="BB279" s="3" t="str">
        <f t="shared" ref="BB279" ca="1" si="13637">IF($B279="","",AM279*(1+rate_joint*AX$1/365))</f>
        <v/>
      </c>
      <c r="BC279" s="5" t="str">
        <f t="shared" ca="1" si="12844"/>
        <v/>
      </c>
      <c r="BD279" s="5" t="str" cm="1">
        <f t="array" aca="1" ref="BD279" ca="1">IF(BC279="","",_xlfn.IFS(BC279&lt;='Hidden inputs'!$C$15,BC279*'Hidden inputs'!$D$15,BC279&lt;='Hidden inputs'!$C$16,'Hidden inputs'!$C$15*'Hidden inputs'!$D$15+(BC279-'Hidden inputs'!$B$16)*'Hidden inputs'!$D$16,BC279&lt;='Hidden inputs'!$C$17,'Hidden inputs'!$C$15*'Hidden inputs'!$D$15+('Hidden inputs'!$C$16-'Hidden inputs'!$B$16)*'Hidden inputs'!$D$16+(BC279-'Hidden inputs'!$B$17)*'Hidden inputs'!$D$17,BC279&gt;'Hidden inputs'!$B$18,'Hidden inputs'!$C$15*'Hidden inputs'!$D$15+('Hidden inputs'!$C$16-'Hidden inputs'!$B$16)*'Hidden inputs'!$D$16+('Hidden inputs'!$C$17-'Hidden inputs'!$B$17)*'Hidden inputs'!$D$17+(BC279-'Hidden inputs'!$B$18)*'Hidden inputs'!$D$18))</f>
        <v/>
      </c>
      <c r="BE279" s="10" t="str">
        <f t="shared" ca="1" si="12845"/>
        <v/>
      </c>
      <c r="BF279" s="5" t="str">
        <f t="shared" ca="1" si="12749"/>
        <v/>
      </c>
      <c r="BG279" s="5" t="str">
        <f t="shared" ca="1" si="12750"/>
        <v/>
      </c>
      <c r="BH279" s="5" t="str">
        <f ca="1">IF($B279="","",'Hidden inputs'!$D$11*AY279+'Hidden inputs'!$E$11*AZ279)</f>
        <v/>
      </c>
      <c r="BI279" s="11" t="str">
        <f t="shared" ca="1" si="12677"/>
        <v/>
      </c>
      <c r="BJ279" s="9" t="str">
        <f t="shared" ca="1" si="12751"/>
        <v/>
      </c>
      <c r="BK279" s="3" t="str">
        <f t="shared" ca="1" si="12752"/>
        <v/>
      </c>
      <c r="BL279" s="5" t="str" cm="1">
        <f t="array" aca="1" ref="BL279" ca="1">IF($B279="","",IF(BK279=0,0,IF(DD_Payment="",0,IF(BK279&lt;_xlfn.IFS(DD_Frequency="Monthly",1,DD_Frequency="Quarterly",IF(MONTH(BK$2)=1,1,IF(MONTH(BK$2)=4,1,IF(MONTH(BK$2)=7,1,IF(MONTH(BK$2)=10,1,0)))),DD_Frequency="Annually",IF(MONTH(BK$2)=1,1,0))*DD_Payment,BK279,_xlfn.IFS(DD_Frequency="Monthly",1,DD_Frequency="Quarterly",IF(MONTH(BK$2)=1,1,IF(MONTH(BK$2)=4,1,IF(MONTH(BK$2)=7,1,IF(MONTH(BK$2)=10,1,0)))),DD_Frequency="Annually",IF(MONTH(BK$2)=1,1,0))*DD_Payment))))</f>
        <v/>
      </c>
      <c r="BM279" s="3" t="str">
        <f t="shared" ref="BM279" ca="1" si="13638">IF($B279="","",IF(BK279&gt;BL279,(BK279-BL279/2)*(rate_A*(BM$1/365)),0))</f>
        <v/>
      </c>
      <c r="BN279" s="3" t="str">
        <f t="shared" ca="1" si="12847"/>
        <v/>
      </c>
      <c r="BO279" s="3" t="str">
        <f t="shared" ref="BO279" ca="1" si="13639">IF($B279="","",AZ279*(1+rate_A*BM$1/365))</f>
        <v/>
      </c>
      <c r="BP279" s="3" t="str">
        <f t="shared" ref="BP279" ca="1" si="13640">IF($B279="","",BA279*(1+rate_A*BM$1/365))</f>
        <v/>
      </c>
      <c r="BQ279" s="3" t="str">
        <f t="shared" ref="BQ279" ca="1" si="13641">IF($B279="","",BB279*(1+rate_joint*BM$1/365))</f>
        <v/>
      </c>
      <c r="BR279" s="5" t="str">
        <f t="shared" ca="1" si="12851"/>
        <v/>
      </c>
      <c r="BS279" s="5" t="str" cm="1">
        <f t="array" aca="1" ref="BS279" ca="1">IF(BR279="","",_xlfn.IFS(BR279&lt;='Hidden inputs'!$C$15,BR279*'Hidden inputs'!$D$15,BR279&lt;='Hidden inputs'!$C$16,'Hidden inputs'!$C$15*'Hidden inputs'!$D$15+(BR279-'Hidden inputs'!$B$16)*'Hidden inputs'!$D$16,BR279&lt;='Hidden inputs'!$C$17,'Hidden inputs'!$C$15*'Hidden inputs'!$D$15+('Hidden inputs'!$C$16-'Hidden inputs'!$B$16)*'Hidden inputs'!$D$16+(BR279-'Hidden inputs'!$B$17)*'Hidden inputs'!$D$17,BR279&gt;'Hidden inputs'!$B$18,'Hidden inputs'!$C$15*'Hidden inputs'!$D$15+('Hidden inputs'!$C$16-'Hidden inputs'!$B$16)*'Hidden inputs'!$D$16+('Hidden inputs'!$C$17-'Hidden inputs'!$B$17)*'Hidden inputs'!$D$17+(BR279-'Hidden inputs'!$B$18)*'Hidden inputs'!$D$18))</f>
        <v/>
      </c>
      <c r="BT279" s="10" t="str">
        <f t="shared" ca="1" si="12852"/>
        <v/>
      </c>
      <c r="BU279" s="5" t="str">
        <f t="shared" ca="1" si="12757"/>
        <v/>
      </c>
      <c r="BV279" s="5" t="str">
        <f t="shared" ca="1" si="12758"/>
        <v/>
      </c>
      <c r="BW279" s="5" t="str">
        <f ca="1">IF($B279="","",'Hidden inputs'!$D$11*BN279+'Hidden inputs'!$E$11*BO279)</f>
        <v/>
      </c>
      <c r="BX279" s="11" t="str">
        <f t="shared" ca="1" si="12682"/>
        <v/>
      </c>
      <c r="BY279" s="9" t="str">
        <f t="shared" ca="1" si="12759"/>
        <v/>
      </c>
      <c r="BZ279" s="3" t="str">
        <f t="shared" ca="1" si="12760"/>
        <v/>
      </c>
      <c r="CA279" s="5" t="str" cm="1">
        <f t="array" aca="1" ref="CA279" ca="1">IF($B279="","",IF(BZ279=0,0,IF(DD_Payment="",0,IF(BZ279&lt;_xlfn.IFS(DD_Frequency="Monthly",1,DD_Frequency="Quarterly",IF(MONTH(BZ$2)=1,1,IF(MONTH(BZ$2)=4,1,IF(MONTH(BZ$2)=7,1,IF(MONTH(BZ$2)=10,1,0)))),DD_Frequency="Annually",IF(MONTH(BZ$2)=1,1,0))*DD_Payment,BZ279,_xlfn.IFS(DD_Frequency="Monthly",1,DD_Frequency="Quarterly",IF(MONTH(BZ$2)=1,1,IF(MONTH(BZ$2)=4,1,IF(MONTH(BZ$2)=7,1,IF(MONTH(BZ$2)=10,1,0)))),DD_Frequency="Annually",IF(MONTH(BZ$2)=1,1,0))*DD_Payment))))</f>
        <v/>
      </c>
      <c r="CB279" s="3" t="str">
        <f t="shared" ref="CB279" ca="1" si="13642">IF($B279="","",IF(BZ279&gt;CA279,(BZ279-CA279/2)*(rate_A*(CB$1/365)),0))</f>
        <v/>
      </c>
      <c r="CC279" s="3" t="str">
        <f t="shared" ca="1" si="12854"/>
        <v/>
      </c>
      <c r="CD279" s="3" t="str">
        <f t="shared" ref="CD279" ca="1" si="13643">IF($B279="","",BO279*(1+rate_A*CB$1/365))</f>
        <v/>
      </c>
      <c r="CE279" s="3" t="str">
        <f t="shared" ref="CE279" ca="1" si="13644">IF($B279="","",BP279*(1+rate_A*CB$1/365))</f>
        <v/>
      </c>
      <c r="CF279" s="3" t="str">
        <f t="shared" ref="CF279" ca="1" si="13645">IF($B279="","",BQ279*(1+rate_joint*CB$1/365))</f>
        <v/>
      </c>
      <c r="CG279" s="5" t="str">
        <f t="shared" ca="1" si="12858"/>
        <v/>
      </c>
      <c r="CH279" s="5" t="str" cm="1">
        <f t="array" aca="1" ref="CH279" ca="1">IF(CG279="","",_xlfn.IFS(CG279&lt;='Hidden inputs'!$C$15,CG279*'Hidden inputs'!$D$15,CG279&lt;='Hidden inputs'!$C$16,'Hidden inputs'!$C$15*'Hidden inputs'!$D$15+(CG279-'Hidden inputs'!$B$16)*'Hidden inputs'!$D$16,CG279&lt;='Hidden inputs'!$C$17,'Hidden inputs'!$C$15*'Hidden inputs'!$D$15+('Hidden inputs'!$C$16-'Hidden inputs'!$B$16)*'Hidden inputs'!$D$16+(CG279-'Hidden inputs'!$B$17)*'Hidden inputs'!$D$17,CG279&gt;'Hidden inputs'!$B$18,'Hidden inputs'!$C$15*'Hidden inputs'!$D$15+('Hidden inputs'!$C$16-'Hidden inputs'!$B$16)*'Hidden inputs'!$D$16+('Hidden inputs'!$C$17-'Hidden inputs'!$B$17)*'Hidden inputs'!$D$17+(CG279-'Hidden inputs'!$B$18)*'Hidden inputs'!$D$18))</f>
        <v/>
      </c>
      <c r="CI279" s="10" t="str">
        <f t="shared" ca="1" si="12859"/>
        <v/>
      </c>
      <c r="CJ279" s="5" t="str">
        <f t="shared" ca="1" si="12765"/>
        <v/>
      </c>
      <c r="CK279" s="5" t="str">
        <f t="shared" ca="1" si="12766"/>
        <v/>
      </c>
      <c r="CL279" s="5" t="str">
        <f ca="1">IF($B279="","",'Hidden inputs'!$D$11*CC279+'Hidden inputs'!$E$11*CD279)</f>
        <v/>
      </c>
      <c r="CM279" s="11" t="str">
        <f t="shared" ca="1" si="12687"/>
        <v/>
      </c>
      <c r="CN279" s="9" t="str">
        <f t="shared" ca="1" si="12767"/>
        <v/>
      </c>
      <c r="CO279" s="3" t="str">
        <f t="shared" ca="1" si="12768"/>
        <v/>
      </c>
      <c r="CP279" s="5" t="str" cm="1">
        <f t="array" aca="1" ref="CP279" ca="1">IF($B279="","",IF(CO279=0,0,IF(DD_Payment="",0,IF(CO279&lt;_xlfn.IFS(DD_Frequency="Monthly",1,DD_Frequency="Quarterly",IF(MONTH(CO$2)=1,1,IF(MONTH(CO$2)=4,1,IF(MONTH(CO$2)=7,1,IF(MONTH(CO$2)=10,1,0)))),DD_Frequency="Annually",IF(MONTH(CO$2)=1,1,0))*DD_Payment,CO279,_xlfn.IFS(DD_Frequency="Monthly",1,DD_Frequency="Quarterly",IF(MONTH(CO$2)=1,1,IF(MONTH(CO$2)=4,1,IF(MONTH(CO$2)=7,1,IF(MONTH(CO$2)=10,1,0)))),DD_Frequency="Annually",IF(MONTH(CO$2)=1,1,0))*DD_Payment))))</f>
        <v/>
      </c>
      <c r="CQ279" s="3" t="str">
        <f t="shared" ref="CQ279" ca="1" si="13646">IF($B279="","",IF(CO279&gt;CP279,(CO279-CP279/2)*(rate_A*(CQ$1/365)),0))</f>
        <v/>
      </c>
      <c r="CR279" s="3" t="str">
        <f t="shared" ca="1" si="12861"/>
        <v/>
      </c>
      <c r="CS279" s="3" t="str">
        <f t="shared" ref="CS279" ca="1" si="13647">IF($B279="","",CD279*(1+rate_A*CQ$1/365))</f>
        <v/>
      </c>
      <c r="CT279" s="3" t="str">
        <f t="shared" ref="CT279" ca="1" si="13648">IF($B279="","",CE279*(1+rate_A*CQ$1/365))</f>
        <v/>
      </c>
      <c r="CU279" s="3" t="str">
        <f t="shared" ref="CU279" ca="1" si="13649">IF($B279="","",CF279*(1+rate_joint*CQ$1/365))</f>
        <v/>
      </c>
      <c r="CV279" s="5" t="str">
        <f t="shared" ca="1" si="12865"/>
        <v/>
      </c>
      <c r="CW279" s="5" t="str" cm="1">
        <f t="array" aca="1" ref="CW279" ca="1">IF(CV279="","",_xlfn.IFS(CV279&lt;='Hidden inputs'!$C$15,CV279*'Hidden inputs'!$D$15,CV279&lt;='Hidden inputs'!$C$16,'Hidden inputs'!$C$15*'Hidden inputs'!$D$15+(CV279-'Hidden inputs'!$B$16)*'Hidden inputs'!$D$16,CV279&lt;='Hidden inputs'!$C$17,'Hidden inputs'!$C$15*'Hidden inputs'!$D$15+('Hidden inputs'!$C$16-'Hidden inputs'!$B$16)*'Hidden inputs'!$D$16+(CV279-'Hidden inputs'!$B$17)*'Hidden inputs'!$D$17,CV279&gt;'Hidden inputs'!$B$18,'Hidden inputs'!$C$15*'Hidden inputs'!$D$15+('Hidden inputs'!$C$16-'Hidden inputs'!$B$16)*'Hidden inputs'!$D$16+('Hidden inputs'!$C$17-'Hidden inputs'!$B$17)*'Hidden inputs'!$D$17+(CV279-'Hidden inputs'!$B$18)*'Hidden inputs'!$D$18))</f>
        <v/>
      </c>
      <c r="CX279" s="10" t="str">
        <f t="shared" ca="1" si="12866"/>
        <v/>
      </c>
      <c r="CY279" s="5" t="str">
        <f t="shared" ca="1" si="12773"/>
        <v/>
      </c>
      <c r="CZ279" s="5" t="str">
        <f t="shared" ca="1" si="12774"/>
        <v/>
      </c>
      <c r="DA279" s="5" t="str">
        <f ca="1">IF($B279="","",'Hidden inputs'!$D$11*CR279+'Hidden inputs'!$E$11*CS279)</f>
        <v/>
      </c>
      <c r="DB279" s="11" t="str">
        <f t="shared" ca="1" si="12692"/>
        <v/>
      </c>
      <c r="DC279" s="9" t="str">
        <f t="shared" ca="1" si="12775"/>
        <v/>
      </c>
      <c r="DD279" s="3" t="str">
        <f t="shared" ca="1" si="12776"/>
        <v/>
      </c>
      <c r="DE279" s="5" t="str" cm="1">
        <f t="array" aca="1" ref="DE279" ca="1">IF($B279="","",IF(DD279=0,0,IF(DD_Payment="",0,IF(DD279&lt;_xlfn.IFS(DD_Frequency="Monthly",1,DD_Frequency="Quarterly",IF(MONTH(DD$2)=1,1,IF(MONTH(DD$2)=4,1,IF(MONTH(DD$2)=7,1,IF(MONTH(DD$2)=10,1,0)))),DD_Frequency="Annually",IF(MONTH(DD$2)=1,1,0))*DD_Payment,DD279,_xlfn.IFS(DD_Frequency="Monthly",1,DD_Frequency="Quarterly",IF(MONTH(DD$2)=1,1,IF(MONTH(DD$2)=4,1,IF(MONTH(DD$2)=7,1,IF(MONTH(DD$2)=10,1,0)))),DD_Frequency="Annually",IF(MONTH(DD$2)=1,1,0))*DD_Payment))))</f>
        <v/>
      </c>
      <c r="DF279" s="3" t="str">
        <f t="shared" ref="DF279" ca="1" si="13650">IF($B279="","",IF(DD279&gt;DE279,(DD279-DE279/2)*(rate_A*(DF$1/365)),0))</f>
        <v/>
      </c>
      <c r="DG279" s="3" t="str">
        <f t="shared" ca="1" si="12868"/>
        <v/>
      </c>
      <c r="DH279" s="3" t="str">
        <f t="shared" ref="DH279" ca="1" si="13651">IF($B279="","",CS279*(1+rate_A*DF$1/365))</f>
        <v/>
      </c>
      <c r="DI279" s="3" t="str">
        <f t="shared" ref="DI279" ca="1" si="13652">IF($B279="","",CT279*(1+rate_A*DF$1/365))</f>
        <v/>
      </c>
      <c r="DJ279" s="3" t="str">
        <f t="shared" ref="DJ279" ca="1" si="13653">IF($B279="","",CU279*(1+rate_joint*DF$1/365))</f>
        <v/>
      </c>
      <c r="DK279" s="5" t="str">
        <f t="shared" ca="1" si="12872"/>
        <v/>
      </c>
      <c r="DL279" s="5" t="str" cm="1">
        <f t="array" aca="1" ref="DL279" ca="1">IF(DK279="","",_xlfn.IFS(DK279&lt;='Hidden inputs'!$C$15,DK279*'Hidden inputs'!$D$15,DK279&lt;='Hidden inputs'!$C$16,'Hidden inputs'!$C$15*'Hidden inputs'!$D$15+(DK279-'Hidden inputs'!$B$16)*'Hidden inputs'!$D$16,DK279&lt;='Hidden inputs'!$C$17,'Hidden inputs'!$C$15*'Hidden inputs'!$D$15+('Hidden inputs'!$C$16-'Hidden inputs'!$B$16)*'Hidden inputs'!$D$16+(DK279-'Hidden inputs'!$B$17)*'Hidden inputs'!$D$17,DK279&gt;'Hidden inputs'!$B$18,'Hidden inputs'!$C$15*'Hidden inputs'!$D$15+('Hidden inputs'!$C$16-'Hidden inputs'!$B$16)*'Hidden inputs'!$D$16+('Hidden inputs'!$C$17-'Hidden inputs'!$B$17)*'Hidden inputs'!$D$17+(DK279-'Hidden inputs'!$B$18)*'Hidden inputs'!$D$18))</f>
        <v/>
      </c>
      <c r="DM279" s="10" t="str">
        <f t="shared" ca="1" si="12873"/>
        <v/>
      </c>
      <c r="DN279" s="5" t="str">
        <f t="shared" ca="1" si="12781"/>
        <v/>
      </c>
      <c r="DO279" s="5" t="str">
        <f t="shared" ca="1" si="12782"/>
        <v/>
      </c>
      <c r="DP279" s="5" t="str">
        <f ca="1">IF($B279="","",'Hidden inputs'!$D$11*DG279+'Hidden inputs'!$E$11*DH279)</f>
        <v/>
      </c>
      <c r="DQ279" s="11" t="str">
        <f t="shared" ca="1" si="12697"/>
        <v/>
      </c>
      <c r="DR279" s="9" t="str">
        <f t="shared" ca="1" si="12783"/>
        <v/>
      </c>
      <c r="DS279" s="3" t="str">
        <f t="shared" ca="1" si="12784"/>
        <v/>
      </c>
      <c r="DT279" s="5" t="str" cm="1">
        <f t="array" aca="1" ref="DT279" ca="1">IF($B279="","",IF(DS279=0,0,IF(DD_Payment="",0,IF(DS279&lt;_xlfn.IFS(DD_Frequency="Monthly",1,DD_Frequency="Quarterly",IF(MONTH(DS$2)=1,1,IF(MONTH(DS$2)=4,1,IF(MONTH(DS$2)=7,1,IF(MONTH(DS$2)=10,1,0)))),DD_Frequency="Annually",IF(MONTH(DS$2)=1,1,0))*DD_Payment,DS279,_xlfn.IFS(DD_Frequency="Monthly",1,DD_Frequency="Quarterly",IF(MONTH(DS$2)=1,1,IF(MONTH(DS$2)=4,1,IF(MONTH(DS$2)=7,1,IF(MONTH(DS$2)=10,1,0)))),DD_Frequency="Annually",IF(MONTH(DS$2)=1,1,0))*DD_Payment))))</f>
        <v/>
      </c>
      <c r="DU279" s="3" t="str">
        <f t="shared" ref="DU279" ca="1" si="13654">IF($B279="","",IF(DS279&gt;DT279,(DS279-DT279/2)*(rate_A*(DU$1/365)),0))</f>
        <v/>
      </c>
      <c r="DV279" s="3" t="str">
        <f t="shared" ca="1" si="12875"/>
        <v/>
      </c>
      <c r="DW279" s="3" t="str">
        <f t="shared" ref="DW279" ca="1" si="13655">IF($B279="","",DH279*(1+rate_A*DU$1/365))</f>
        <v/>
      </c>
      <c r="DX279" s="3" t="str">
        <f t="shared" ref="DX279" ca="1" si="13656">IF($B279="","",DI279*(1+rate_A*DU$1/365))</f>
        <v/>
      </c>
      <c r="DY279" s="3" t="str">
        <f t="shared" ref="DY279" ca="1" si="13657">IF($B279="","",DJ279*(1+rate_joint*DU$1/365))</f>
        <v/>
      </c>
      <c r="DZ279" s="5" t="str">
        <f t="shared" ca="1" si="12879"/>
        <v/>
      </c>
      <c r="EA279" s="5" t="str" cm="1">
        <f t="array" aca="1" ref="EA279" ca="1">IF(DZ279="","",_xlfn.IFS(DZ279&lt;='Hidden inputs'!$C$15,DZ279*'Hidden inputs'!$D$15,DZ279&lt;='Hidden inputs'!$C$16,'Hidden inputs'!$C$15*'Hidden inputs'!$D$15+(DZ279-'Hidden inputs'!$B$16)*'Hidden inputs'!$D$16,DZ279&lt;='Hidden inputs'!$C$17,'Hidden inputs'!$C$15*'Hidden inputs'!$D$15+('Hidden inputs'!$C$16-'Hidden inputs'!$B$16)*'Hidden inputs'!$D$16+(DZ279-'Hidden inputs'!$B$17)*'Hidden inputs'!$D$17,DZ279&gt;'Hidden inputs'!$B$18,'Hidden inputs'!$C$15*'Hidden inputs'!$D$15+('Hidden inputs'!$C$16-'Hidden inputs'!$B$16)*'Hidden inputs'!$D$16+('Hidden inputs'!$C$17-'Hidden inputs'!$B$17)*'Hidden inputs'!$D$17+(DZ279-'Hidden inputs'!$B$18)*'Hidden inputs'!$D$18))</f>
        <v/>
      </c>
      <c r="EB279" s="10" t="str">
        <f t="shared" ca="1" si="12880"/>
        <v/>
      </c>
      <c r="EC279" s="5" t="str">
        <f t="shared" ca="1" si="12789"/>
        <v/>
      </c>
      <c r="ED279" s="5" t="str">
        <f t="shared" ca="1" si="12790"/>
        <v/>
      </c>
      <c r="EE279" s="5" t="str">
        <f ca="1">IF($B279="","",'Hidden inputs'!$D$11*DV279+'Hidden inputs'!$E$11*DW279)</f>
        <v/>
      </c>
      <c r="EF279" s="11" t="str">
        <f t="shared" ca="1" si="12702"/>
        <v/>
      </c>
      <c r="EG279" s="9" t="str">
        <f t="shared" ca="1" si="12791"/>
        <v/>
      </c>
      <c r="EH279" s="3" t="str">
        <f t="shared" ca="1" si="12792"/>
        <v/>
      </c>
      <c r="EI279" s="5" t="str" cm="1">
        <f t="array" aca="1" ref="EI279" ca="1">IF($B279="","",IF(EH279=0,0,IF(DD_Payment="",0,IF(EH279&lt;_xlfn.IFS(DD_Frequency="Monthly",1,DD_Frequency="Quarterly",IF(MONTH(EH$2)=1,1,IF(MONTH(EH$2)=4,1,IF(MONTH(EH$2)=7,1,IF(MONTH(EH$2)=10,1,0)))),DD_Frequency="Annually",IF(MONTH(EH$2)=1,1,0))*DD_Payment,EH279,_xlfn.IFS(DD_Frequency="Monthly",1,DD_Frequency="Quarterly",IF(MONTH(EH$2)=1,1,IF(MONTH(EH$2)=4,1,IF(MONTH(EH$2)=7,1,IF(MONTH(EH$2)=10,1,0)))),DD_Frequency="Annually",IF(MONTH(EH$2)=1,1,0))*DD_Payment))))</f>
        <v/>
      </c>
      <c r="EJ279" s="3" t="str">
        <f t="shared" ref="EJ279" ca="1" si="13658">IF($B279="","",IF(EH279&gt;EI279,(EH279-EI279/2)*(rate_A*(EJ$1/365)),0))</f>
        <v/>
      </c>
      <c r="EK279" s="3" t="str">
        <f t="shared" ca="1" si="12882"/>
        <v/>
      </c>
      <c r="EL279" s="3" t="str">
        <f t="shared" ref="EL279" ca="1" si="13659">IF($B279="","",DW279*(1+rate_A*EJ$1/365))</f>
        <v/>
      </c>
      <c r="EM279" s="3" t="str">
        <f t="shared" ref="EM279" ca="1" si="13660">IF($B279="","",DX279*(1+rate_A*EJ$1/365))</f>
        <v/>
      </c>
      <c r="EN279" s="3" t="str">
        <f t="shared" ref="EN279" ca="1" si="13661">IF($B279="","",DY279*(1+rate_joint*EJ$1/365))</f>
        <v/>
      </c>
      <c r="EO279" s="5" t="str">
        <f t="shared" ca="1" si="12886"/>
        <v/>
      </c>
      <c r="EP279" s="5" t="str" cm="1">
        <f t="array" aca="1" ref="EP279" ca="1">IF(EO279="","",_xlfn.IFS(EO279&lt;='Hidden inputs'!$C$15,EO279*'Hidden inputs'!$D$15,EO279&lt;='Hidden inputs'!$C$16,'Hidden inputs'!$C$15*'Hidden inputs'!$D$15+(EO279-'Hidden inputs'!$B$16)*'Hidden inputs'!$D$16,EO279&lt;='Hidden inputs'!$C$17,'Hidden inputs'!$C$15*'Hidden inputs'!$D$15+('Hidden inputs'!$C$16-'Hidden inputs'!$B$16)*'Hidden inputs'!$D$16+(EO279-'Hidden inputs'!$B$17)*'Hidden inputs'!$D$17,EO279&gt;'Hidden inputs'!$B$18,'Hidden inputs'!$C$15*'Hidden inputs'!$D$15+('Hidden inputs'!$C$16-'Hidden inputs'!$B$16)*'Hidden inputs'!$D$16+('Hidden inputs'!$C$17-'Hidden inputs'!$B$17)*'Hidden inputs'!$D$17+(EO279-'Hidden inputs'!$B$18)*'Hidden inputs'!$D$18))</f>
        <v/>
      </c>
      <c r="EQ279" s="10" t="str">
        <f t="shared" ca="1" si="12887"/>
        <v/>
      </c>
      <c r="ER279" s="5" t="str">
        <f t="shared" ca="1" si="12797"/>
        <v/>
      </c>
      <c r="ES279" s="5" t="str">
        <f t="shared" ca="1" si="12798"/>
        <v/>
      </c>
      <c r="ET279" s="5" t="str">
        <f ca="1">IF($B279="","",'Hidden inputs'!$D$11*EK279+'Hidden inputs'!$E$11*EL279)</f>
        <v/>
      </c>
      <c r="EU279" s="11" t="str">
        <f t="shared" ca="1" si="12707"/>
        <v/>
      </c>
      <c r="EV279" s="9" t="str">
        <f t="shared" ca="1" si="12799"/>
        <v/>
      </c>
      <c r="EW279" s="3" t="str">
        <f t="shared" ca="1" si="12800"/>
        <v/>
      </c>
      <c r="EX279" s="5" t="str" cm="1">
        <f t="array" aca="1" ref="EX279" ca="1">IF($B279="","",IF(EW279=0,0,IF(DD_Payment="",0,IF(EW279&lt;_xlfn.IFS(DD_Frequency="Monthly",1,DD_Frequency="Quarterly",IF(MONTH(EW$2)=1,1,IF(MONTH(EW$2)=4,1,IF(MONTH(EW$2)=7,1,IF(MONTH(EW$2)=10,1,0)))),DD_Frequency="Annually",IF(MONTH(EW$2)=1,1,0))*DD_Payment,EW279,_xlfn.IFS(DD_Frequency="Monthly",1,DD_Frequency="Quarterly",IF(MONTH(EW$2)=1,1,IF(MONTH(EW$2)=4,1,IF(MONTH(EW$2)=7,1,IF(MONTH(EW$2)=10,1,0)))),DD_Frequency="Annually",IF(MONTH(EW$2)=1,1,0))*DD_Payment))))</f>
        <v/>
      </c>
      <c r="EY279" s="3" t="str">
        <f t="shared" ref="EY279" ca="1" si="13662">IF($B279="","",IF(EW279&gt;EX279,(EW279-EX279/2)*(rate_A*(EY$1/365)),0))</f>
        <v/>
      </c>
      <c r="EZ279" s="3" t="str">
        <f t="shared" ca="1" si="12889"/>
        <v/>
      </c>
      <c r="FA279" s="3" t="str">
        <f t="shared" ref="FA279" ca="1" si="13663">IF($B279="","",EL279*(1+rate_A*EY$1/365))</f>
        <v/>
      </c>
      <c r="FB279" s="3" t="str">
        <f t="shared" ref="FB279" ca="1" si="13664">IF($B279="","",EM279*(1+rate_A*EY$1/365))</f>
        <v/>
      </c>
      <c r="FC279" s="3" t="str">
        <f t="shared" ref="FC279" ca="1" si="13665">IF($B279="","",EN279*(1+rate_joint*EY$1/365))</f>
        <v/>
      </c>
      <c r="FD279" s="5" t="str">
        <f t="shared" ca="1" si="12893"/>
        <v/>
      </c>
      <c r="FE279" s="5" t="str" cm="1">
        <f t="array" aca="1" ref="FE279" ca="1">IF(FD279="","",_xlfn.IFS(FD279&lt;='Hidden inputs'!$C$15,FD279*'Hidden inputs'!$D$15,FD279&lt;='Hidden inputs'!$C$16,'Hidden inputs'!$C$15*'Hidden inputs'!$D$15+(FD279-'Hidden inputs'!$B$16)*'Hidden inputs'!$D$16,FD279&lt;='Hidden inputs'!$C$17,'Hidden inputs'!$C$15*'Hidden inputs'!$D$15+('Hidden inputs'!$C$16-'Hidden inputs'!$B$16)*'Hidden inputs'!$D$16+(FD279-'Hidden inputs'!$B$17)*'Hidden inputs'!$D$17,FD279&gt;'Hidden inputs'!$B$18,'Hidden inputs'!$C$15*'Hidden inputs'!$D$15+('Hidden inputs'!$C$16-'Hidden inputs'!$B$16)*'Hidden inputs'!$D$16+('Hidden inputs'!$C$17-'Hidden inputs'!$B$17)*'Hidden inputs'!$D$17+(FD279-'Hidden inputs'!$B$18)*'Hidden inputs'!$D$18))</f>
        <v/>
      </c>
      <c r="FF279" s="10" t="str">
        <f t="shared" ca="1" si="12894"/>
        <v/>
      </c>
      <c r="FG279" s="5" t="str">
        <f t="shared" ca="1" si="12805"/>
        <v/>
      </c>
      <c r="FH279" s="5" t="str">
        <f t="shared" ca="1" si="12806"/>
        <v/>
      </c>
      <c r="FI279" s="5" t="str">
        <f ca="1">IF($B279="","",'Hidden inputs'!$D$11*EZ279+'Hidden inputs'!$E$11*FA279)</f>
        <v/>
      </c>
      <c r="FJ279" s="11" t="str">
        <f t="shared" ca="1" si="12712"/>
        <v/>
      </c>
      <c r="FK279" s="9" t="str">
        <f t="shared" ca="1" si="12807"/>
        <v/>
      </c>
      <c r="FL279" s="3" t="str">
        <f t="shared" ca="1" si="12808"/>
        <v/>
      </c>
      <c r="FM279" s="5" t="str" cm="1">
        <f t="array" aca="1" ref="FM279" ca="1">IF($B279="","",IF(FL279=0,0,IF(DD_Payment="",0,IF(FL279&lt;_xlfn.IFS(DD_Frequency="Monthly",1,DD_Frequency="Quarterly",IF(MONTH(FL$2)=1,1,IF(MONTH(FL$2)=4,1,IF(MONTH(FL$2)=7,1,IF(MONTH(FL$2)=10,1,0)))),DD_Frequency="Annually",IF(MONTH(FL$2)=1,1,0))*DD_Payment,FL279,_xlfn.IFS(DD_Frequency="Monthly",1,DD_Frequency="Quarterly",IF(MONTH(FL$2)=1,1,IF(MONTH(FL$2)=4,1,IF(MONTH(FL$2)=7,1,IF(MONTH(FL$2)=10,1,0)))),DD_Frequency="Annually",IF(MONTH(FL$2)=1,1,0))*DD_Payment))))</f>
        <v/>
      </c>
      <c r="FN279" s="3" t="str">
        <f t="shared" ref="FN279" ca="1" si="13666">IF($B279="","",IF(FL279&gt;FM279,(FL279-FM279/2)*(rate_A*(FN$1/365)),0))</f>
        <v/>
      </c>
      <c r="FO279" s="3" t="str">
        <f t="shared" ca="1" si="12896"/>
        <v/>
      </c>
      <c r="FP279" s="3" t="str">
        <f t="shared" ref="FP279" ca="1" si="13667">IF($B279="","",FA279*(1+rate_A*FN$1/365))</f>
        <v/>
      </c>
      <c r="FQ279" s="3" t="str">
        <f t="shared" ref="FQ279" ca="1" si="13668">IF($B279="","",FB279*(1+rate_A*FN$1/365))</f>
        <v/>
      </c>
      <c r="FR279" s="3" t="str">
        <f t="shared" ref="FR279" ca="1" si="13669">IF($B279="","",FC279*(1+rate_joint*FN$1/365))</f>
        <v/>
      </c>
      <c r="FS279" s="5" t="str">
        <f t="shared" ca="1" si="12900"/>
        <v/>
      </c>
      <c r="FT279" s="5" t="str" cm="1">
        <f t="array" aca="1" ref="FT279" ca="1">IF(FS279="","",_xlfn.IFS(FS279&lt;='Hidden inputs'!$C$15,FS279*'Hidden inputs'!$D$15,FS279&lt;='Hidden inputs'!$C$16,'Hidden inputs'!$C$15*'Hidden inputs'!$D$15+(FS279-'Hidden inputs'!$B$16)*'Hidden inputs'!$D$16,FS279&lt;='Hidden inputs'!$C$17,'Hidden inputs'!$C$15*'Hidden inputs'!$D$15+('Hidden inputs'!$C$16-'Hidden inputs'!$B$16)*'Hidden inputs'!$D$16+(FS279-'Hidden inputs'!$B$17)*'Hidden inputs'!$D$17,FS279&gt;'Hidden inputs'!$B$18,'Hidden inputs'!$C$15*'Hidden inputs'!$D$15+('Hidden inputs'!$C$16-'Hidden inputs'!$B$16)*'Hidden inputs'!$D$16+('Hidden inputs'!$C$17-'Hidden inputs'!$B$17)*'Hidden inputs'!$D$17+(FS279-'Hidden inputs'!$B$18)*'Hidden inputs'!$D$18))</f>
        <v/>
      </c>
      <c r="FU279" s="10" t="str">
        <f t="shared" ca="1" si="12901"/>
        <v/>
      </c>
      <c r="FV279" s="5" t="str">
        <f t="shared" ca="1" si="12813"/>
        <v/>
      </c>
      <c r="FW279" s="5" t="str">
        <f t="shared" ca="1" si="12814"/>
        <v/>
      </c>
      <c r="FX279" s="5" t="str">
        <f ca="1">IF($B279="","",'Hidden inputs'!$D$11*FO279+'Hidden inputs'!$E$11*FP279)</f>
        <v/>
      </c>
      <c r="FY279" s="11" t="str">
        <f t="shared" ca="1" si="12717"/>
        <v/>
      </c>
      <c r="FZ279" s="9" t="str">
        <f t="shared" ca="1" si="12815"/>
        <v/>
      </c>
      <c r="GA279" s="5" t="str">
        <f t="shared" ca="1" si="12816"/>
        <v/>
      </c>
      <c r="GB279" s="5" t="str">
        <f t="shared" ca="1" si="12817"/>
        <v/>
      </c>
      <c r="GC279" s="5" t="str">
        <f t="shared" ca="1" si="12718"/>
        <v/>
      </c>
      <c r="GD279" s="5" t="str">
        <f t="shared" ca="1" si="12719"/>
        <v/>
      </c>
    </row>
    <row r="280" spans="1:186" x14ac:dyDescent="0.35">
      <c r="A280" s="2"/>
      <c r="B280" s="6" t="str">
        <f t="shared" ca="1" si="12720"/>
        <v/>
      </c>
      <c r="C280" s="5" t="str">
        <f t="shared" ca="1" si="12818"/>
        <v/>
      </c>
      <c r="D280" s="5" t="str" cm="1">
        <f t="array" aca="1" ref="D280" ca="1">IF($B280="","",IF(C280=0,0,IF(DD_Payment="",0,IF(C280&lt;_xlfn.IFS(DD_Frequency="Monthly",1,DD_Frequency="Quarterly",IF(MONTH(C$2)=1,1,IF(MONTH(C$2)=4,1,IF(MONTH(C$2)=7,1,IF(MONTH(C$2)=10,1,0)))),DD_Frequency="Annually",IF(MONTH(C$2)=1,1,0))*DD_Payment,C280,_xlfn.IFS(DD_Frequency="Monthly",1,DD_Frequency="Quarterly",IF(MONTH(C$2)=1,1,IF(MONTH(C$2)=4,1,IF(MONTH(C$2)=7,1,IF(MONTH(C$2)=10,1,0)))),DD_Frequency="Annually",IF(MONTH(C$2)=1,1,0))*DD_Payment))))</f>
        <v/>
      </c>
      <c r="E280" s="5" t="str">
        <f t="shared" ref="E280" ca="1" si="13670">IF(B280="","",IF(C280&gt;D280,(C280-D280/2)*(rate_A*(E$1/365)),0))</f>
        <v/>
      </c>
      <c r="F280" s="5" t="str">
        <f t="shared" ca="1" si="12722"/>
        <v/>
      </c>
      <c r="G280" s="5" t="str">
        <f t="shared" ref="G280" ca="1" si="13671">IF(B280="","",G279*(1+rate_A*E$1/365))</f>
        <v/>
      </c>
      <c r="H280" s="5" t="str">
        <f t="shared" ref="H280" ca="1" si="13672">IF(B280="","",H279*(1+rate_A*E$1/365))</f>
        <v/>
      </c>
      <c r="I280" s="5" t="str">
        <f t="shared" ref="I280" ca="1" si="13673">IF(B280="","",I279*(1+rate_joint*E$1/365))</f>
        <v/>
      </c>
      <c r="J280" s="5" t="str">
        <f t="shared" ca="1" si="12823"/>
        <v/>
      </c>
      <c r="K280" s="5" t="str" cm="1">
        <f t="array" aca="1" ref="K280" ca="1">IF(J280="","",_xlfn.IFS(J280&lt;='Hidden inputs'!$C$15,J280*'Hidden inputs'!$D$15,J280&lt;='Hidden inputs'!$C$16,'Hidden inputs'!$C$15*'Hidden inputs'!$D$15+(J280-'Hidden inputs'!$B$16)*'Hidden inputs'!$D$16,J280&lt;='Hidden inputs'!$C$17,'Hidden inputs'!$C$15*'Hidden inputs'!$D$15+('Hidden inputs'!$C$16-'Hidden inputs'!$B$16)*'Hidden inputs'!$D$16+(J280-'Hidden inputs'!$B$17)*'Hidden inputs'!$D$17,J280&gt;'Hidden inputs'!$B$18,'Hidden inputs'!$C$15*'Hidden inputs'!$D$15+('Hidden inputs'!$C$16-'Hidden inputs'!$B$16)*'Hidden inputs'!$D$16+('Hidden inputs'!$C$17-'Hidden inputs'!$B$17)*'Hidden inputs'!$D$17+(J280-'Hidden inputs'!$B$18)*'Hidden inputs'!$D$18))</f>
        <v/>
      </c>
      <c r="L280" s="11" t="str">
        <f t="shared" ca="1" si="12824"/>
        <v/>
      </c>
      <c r="M280" s="5" t="str">
        <f t="shared" ca="1" si="12726"/>
        <v/>
      </c>
      <c r="N280" s="5" t="str">
        <f t="shared" ca="1" si="12727"/>
        <v/>
      </c>
      <c r="O280" s="5" t="str">
        <f ca="1">IF(B280="","",'Hidden inputs'!$D$11*F280+'Hidden inputs'!$E$11*G280)</f>
        <v/>
      </c>
      <c r="P280" s="11" t="str">
        <f t="shared" ca="1" si="12661"/>
        <v/>
      </c>
      <c r="Q280" s="20" t="str">
        <f t="shared" ca="1" si="12662"/>
        <v/>
      </c>
      <c r="R280" s="3" t="str">
        <f t="shared" ca="1" si="12728"/>
        <v/>
      </c>
      <c r="S280" s="5" t="str" cm="1">
        <f t="array" aca="1" ref="S280" ca="1">IF($B280="","",IF(R280=0,0,IF(DD_Payment="",0,IF(R280&lt;_xlfn.IFS(DD_Frequency="Monthly",1,DD_Frequency="Quarterly",IF(MONTH(R$2)=1,1,IF(MONTH(R$2)=4,1,IF(MONTH(R$2)=7,1,IF(MONTH(R$2)=10,1,0)))),DD_Frequency="Annually",IF(MONTH(R$2)=1,1,0))*DD_Payment,R280,_xlfn.IFS(DD_Frequency="Monthly",1,DD_Frequency="Quarterly",IF(MONTH(R$2)=1,1,IF(MONTH(R$2)=4,1,IF(MONTH(R$2)=7,1,IF(MONTH(R$2)=10,1,0)))),DD_Frequency="Annually",IF(MONTH(R$2)=1,1,0))*DD_Payment))))</f>
        <v/>
      </c>
      <c r="T280" s="3" t="str">
        <f t="shared" ref="T280" ca="1" si="13674">IF(B280="","",IF(R280&gt;S280,(R280-S280/2)*(rate_A*((T$1+A280)/365)),0))</f>
        <v/>
      </c>
      <c r="U280" s="3" t="str">
        <f t="shared" ca="1" si="12730"/>
        <v/>
      </c>
      <c r="V280" s="3" t="str">
        <f t="shared" ref="V280" ca="1" si="13675">IF(B280="","",G280*(1+rate_A*(T$1+A280)/365))</f>
        <v/>
      </c>
      <c r="W280" s="3" t="str">
        <f t="shared" ref="W280" ca="1" si="13676">IF(B280="","",H280*(1+rate_A*(T$1+A280)/365))</f>
        <v/>
      </c>
      <c r="X280" s="3" t="str">
        <f t="shared" ref="X280" ca="1" si="13677">IF(B280="","",I280*(1+rate_joint*(T$1+A280)/365))</f>
        <v/>
      </c>
      <c r="Y280" s="5" t="str">
        <f t="shared" ca="1" si="12829"/>
        <v/>
      </c>
      <c r="Z280" s="5" t="str" cm="1">
        <f t="array" aca="1" ref="Z280" ca="1">IF(Y280="","",_xlfn.IFS(Y280&lt;='Hidden inputs'!$C$15,Y280*'Hidden inputs'!$D$15,Y280&lt;='Hidden inputs'!$C$16,'Hidden inputs'!$C$15*'Hidden inputs'!$D$15+(Y280-'Hidden inputs'!$B$16)*'Hidden inputs'!$D$16,Y280&lt;='Hidden inputs'!$C$17,'Hidden inputs'!$C$15*'Hidden inputs'!$D$15+('Hidden inputs'!$C$16-'Hidden inputs'!$B$16)*'Hidden inputs'!$D$16+(Y280-'Hidden inputs'!$B$17)*'Hidden inputs'!$D$17,Y280&gt;'Hidden inputs'!$B$18,'Hidden inputs'!$C$15*'Hidden inputs'!$D$15+('Hidden inputs'!$C$16-'Hidden inputs'!$B$16)*'Hidden inputs'!$D$16+('Hidden inputs'!$C$17-'Hidden inputs'!$B$17)*'Hidden inputs'!$D$17+(Y280-'Hidden inputs'!$B$18)*'Hidden inputs'!$D$18))</f>
        <v/>
      </c>
      <c r="AA280" s="10" t="str">
        <f t="shared" ca="1" si="12830"/>
        <v/>
      </c>
      <c r="AB280" s="5" t="str">
        <f t="shared" ca="1" si="12734"/>
        <v/>
      </c>
      <c r="AC280" s="5" t="str">
        <f t="shared" ca="1" si="12831"/>
        <v/>
      </c>
      <c r="AD280" s="5" t="str">
        <f ca="1">IF(B280="","",'Hidden inputs'!$D$11*U280+'Hidden inputs'!$E$11*V280)</f>
        <v/>
      </c>
      <c r="AE280" s="11" t="str">
        <f t="shared" ca="1" si="12667"/>
        <v/>
      </c>
      <c r="AF280" s="9" t="str">
        <f t="shared" ca="1" si="12735"/>
        <v/>
      </c>
      <c r="AG280" s="3" t="str">
        <f t="shared" ca="1" si="12736"/>
        <v/>
      </c>
      <c r="AH280" s="5" t="str" cm="1">
        <f t="array" aca="1" ref="AH280" ca="1">IF($B280="","",IF(AG280=0,0,IF(DD_Payment="",0,IF(AG280&lt;_xlfn.IFS(DD_Frequency="Monthly",1,DD_Frequency="Quarterly",IF(MONTH(AG$2)=1,1,IF(MONTH(AG$2)=4,1,IF(MONTH(AG$2)=7,1,IF(MONTH(AG$2)=10,1,0)))),DD_Frequency="Annually",IF(MONTH(AG$2)=1,1,0))*DD_Payment,AG280,_xlfn.IFS(DD_Frequency="Monthly",1,DD_Frequency="Quarterly",IF(MONTH(AG$2)=1,1,IF(MONTH(AG$2)=4,1,IF(MONTH(AG$2)=7,1,IF(MONTH(AG$2)=10,1,0)))),DD_Frequency="Annually",IF(MONTH(AG$2)=1,1,0))*DD_Payment))))</f>
        <v/>
      </c>
      <c r="AI280" s="3" t="str">
        <f t="shared" ref="AI280" ca="1" si="13678">IF($B280="","",IF(AG280&gt;AH280,(AG280-AH280/2)*(rate_A*(AI$1/365)),0))</f>
        <v/>
      </c>
      <c r="AJ280" s="3" t="str">
        <f t="shared" ca="1" si="12833"/>
        <v/>
      </c>
      <c r="AK280" s="3" t="str">
        <f t="shared" ref="AK280" ca="1" si="13679">IF($B280="","",V280*(1+rate_A*AI$1/365))</f>
        <v/>
      </c>
      <c r="AL280" s="3" t="str">
        <f t="shared" ref="AL280" ca="1" si="13680">IF($B280="","",W280*(1+rate_A*AI$1/365))</f>
        <v/>
      </c>
      <c r="AM280" s="3" t="str">
        <f t="shared" ref="AM280" ca="1" si="13681">IF($B280="","",X280*(1+rate_joint*AI$1/365))</f>
        <v/>
      </c>
      <c r="AN280" s="5" t="str">
        <f t="shared" ca="1" si="12837"/>
        <v/>
      </c>
      <c r="AO280" s="5" t="str" cm="1">
        <f t="array" aca="1" ref="AO280" ca="1">IF(AN280="","",_xlfn.IFS(AN280&lt;='Hidden inputs'!$C$15,AN280*'Hidden inputs'!$D$15,AN280&lt;='Hidden inputs'!$C$16,'Hidden inputs'!$C$15*'Hidden inputs'!$D$15+(AN280-'Hidden inputs'!$B$16)*'Hidden inputs'!$D$16,AN280&lt;='Hidden inputs'!$C$17,'Hidden inputs'!$C$15*'Hidden inputs'!$D$15+('Hidden inputs'!$C$16-'Hidden inputs'!$B$16)*'Hidden inputs'!$D$16+(AN280-'Hidden inputs'!$B$17)*'Hidden inputs'!$D$17,AN280&gt;'Hidden inputs'!$B$18,'Hidden inputs'!$C$15*'Hidden inputs'!$D$15+('Hidden inputs'!$C$16-'Hidden inputs'!$B$16)*'Hidden inputs'!$D$16+('Hidden inputs'!$C$17-'Hidden inputs'!$B$17)*'Hidden inputs'!$D$17+(AN280-'Hidden inputs'!$B$18)*'Hidden inputs'!$D$18))</f>
        <v/>
      </c>
      <c r="AP280" s="10" t="str">
        <f t="shared" ca="1" si="12838"/>
        <v/>
      </c>
      <c r="AQ280" s="5" t="str">
        <f t="shared" ca="1" si="12741"/>
        <v/>
      </c>
      <c r="AR280" s="5" t="str">
        <f t="shared" ca="1" si="12742"/>
        <v/>
      </c>
      <c r="AS280" s="5" t="str">
        <f ca="1">IF($B280="","",'Hidden inputs'!$D$11*AJ280+'Hidden inputs'!$E$11*AK280)</f>
        <v/>
      </c>
      <c r="AT280" s="11" t="str">
        <f t="shared" ca="1" si="12672"/>
        <v/>
      </c>
      <c r="AU280" s="9" t="str">
        <f t="shared" ca="1" si="12743"/>
        <v/>
      </c>
      <c r="AV280" s="3" t="str">
        <f t="shared" ca="1" si="12744"/>
        <v/>
      </c>
      <c r="AW280" s="5" t="str" cm="1">
        <f t="array" aca="1" ref="AW280" ca="1">IF($B280="","",IF(AV280=0,0,IF(DD_Payment="",0,IF(AV280&lt;_xlfn.IFS(DD_Frequency="Monthly",1,DD_Frequency="Quarterly",IF(MONTH(AV$2)=1,1,IF(MONTH(AV$2)=4,1,IF(MONTH(AV$2)=7,1,IF(MONTH(AV$2)=10,1,0)))),DD_Frequency="Annually",IF(MONTH(AV$2)=1,1,0))*DD_Payment,AV280,_xlfn.IFS(DD_Frequency="Monthly",1,DD_Frequency="Quarterly",IF(MONTH(AV$2)=1,1,IF(MONTH(AV$2)=4,1,IF(MONTH(AV$2)=7,1,IF(MONTH(AV$2)=10,1,0)))),DD_Frequency="Annually",IF(MONTH(AV$2)=1,1,0))*DD_Payment))))</f>
        <v/>
      </c>
      <c r="AX280" s="3" t="str">
        <f t="shared" ref="AX280" ca="1" si="13682">IF($B280="","",IF(AV280&gt;AW280,(AV280-AW280/2)*(rate_A*(AX$1/365)),0))</f>
        <v/>
      </c>
      <c r="AY280" s="3" t="str">
        <f t="shared" ca="1" si="12840"/>
        <v/>
      </c>
      <c r="AZ280" s="3" t="str">
        <f t="shared" ref="AZ280" ca="1" si="13683">IF($B280="","",AK280*(1+rate_A*AX$1/365))</f>
        <v/>
      </c>
      <c r="BA280" s="3" t="str">
        <f t="shared" ref="BA280" ca="1" si="13684">IF($B280="","",AL280*(1+rate_A*AX$1/365))</f>
        <v/>
      </c>
      <c r="BB280" s="3" t="str">
        <f t="shared" ref="BB280" ca="1" si="13685">IF($B280="","",AM280*(1+rate_joint*AX$1/365))</f>
        <v/>
      </c>
      <c r="BC280" s="5" t="str">
        <f t="shared" ca="1" si="12844"/>
        <v/>
      </c>
      <c r="BD280" s="5" t="str" cm="1">
        <f t="array" aca="1" ref="BD280" ca="1">IF(BC280="","",_xlfn.IFS(BC280&lt;='Hidden inputs'!$C$15,BC280*'Hidden inputs'!$D$15,BC280&lt;='Hidden inputs'!$C$16,'Hidden inputs'!$C$15*'Hidden inputs'!$D$15+(BC280-'Hidden inputs'!$B$16)*'Hidden inputs'!$D$16,BC280&lt;='Hidden inputs'!$C$17,'Hidden inputs'!$C$15*'Hidden inputs'!$D$15+('Hidden inputs'!$C$16-'Hidden inputs'!$B$16)*'Hidden inputs'!$D$16+(BC280-'Hidden inputs'!$B$17)*'Hidden inputs'!$D$17,BC280&gt;'Hidden inputs'!$B$18,'Hidden inputs'!$C$15*'Hidden inputs'!$D$15+('Hidden inputs'!$C$16-'Hidden inputs'!$B$16)*'Hidden inputs'!$D$16+('Hidden inputs'!$C$17-'Hidden inputs'!$B$17)*'Hidden inputs'!$D$17+(BC280-'Hidden inputs'!$B$18)*'Hidden inputs'!$D$18))</f>
        <v/>
      </c>
      <c r="BE280" s="10" t="str">
        <f t="shared" ca="1" si="12845"/>
        <v/>
      </c>
      <c r="BF280" s="5" t="str">
        <f t="shared" ca="1" si="12749"/>
        <v/>
      </c>
      <c r="BG280" s="5" t="str">
        <f t="shared" ca="1" si="12750"/>
        <v/>
      </c>
      <c r="BH280" s="5" t="str">
        <f ca="1">IF($B280="","",'Hidden inputs'!$D$11*AY280+'Hidden inputs'!$E$11*AZ280)</f>
        <v/>
      </c>
      <c r="BI280" s="11" t="str">
        <f t="shared" ca="1" si="12677"/>
        <v/>
      </c>
      <c r="BJ280" s="9" t="str">
        <f t="shared" ca="1" si="12751"/>
        <v/>
      </c>
      <c r="BK280" s="3" t="str">
        <f t="shared" ca="1" si="12752"/>
        <v/>
      </c>
      <c r="BL280" s="5" t="str" cm="1">
        <f t="array" aca="1" ref="BL280" ca="1">IF($B280="","",IF(BK280=0,0,IF(DD_Payment="",0,IF(BK280&lt;_xlfn.IFS(DD_Frequency="Monthly",1,DD_Frequency="Quarterly",IF(MONTH(BK$2)=1,1,IF(MONTH(BK$2)=4,1,IF(MONTH(BK$2)=7,1,IF(MONTH(BK$2)=10,1,0)))),DD_Frequency="Annually",IF(MONTH(BK$2)=1,1,0))*DD_Payment,BK280,_xlfn.IFS(DD_Frequency="Monthly",1,DD_Frequency="Quarterly",IF(MONTH(BK$2)=1,1,IF(MONTH(BK$2)=4,1,IF(MONTH(BK$2)=7,1,IF(MONTH(BK$2)=10,1,0)))),DD_Frequency="Annually",IF(MONTH(BK$2)=1,1,0))*DD_Payment))))</f>
        <v/>
      </c>
      <c r="BM280" s="3" t="str">
        <f t="shared" ref="BM280" ca="1" si="13686">IF($B280="","",IF(BK280&gt;BL280,(BK280-BL280/2)*(rate_A*(BM$1/365)),0))</f>
        <v/>
      </c>
      <c r="BN280" s="3" t="str">
        <f t="shared" ca="1" si="12847"/>
        <v/>
      </c>
      <c r="BO280" s="3" t="str">
        <f t="shared" ref="BO280" ca="1" si="13687">IF($B280="","",AZ280*(1+rate_A*BM$1/365))</f>
        <v/>
      </c>
      <c r="BP280" s="3" t="str">
        <f t="shared" ref="BP280" ca="1" si="13688">IF($B280="","",BA280*(1+rate_A*BM$1/365))</f>
        <v/>
      </c>
      <c r="BQ280" s="3" t="str">
        <f t="shared" ref="BQ280" ca="1" si="13689">IF($B280="","",BB280*(1+rate_joint*BM$1/365))</f>
        <v/>
      </c>
      <c r="BR280" s="5" t="str">
        <f t="shared" ca="1" si="12851"/>
        <v/>
      </c>
      <c r="BS280" s="5" t="str" cm="1">
        <f t="array" aca="1" ref="BS280" ca="1">IF(BR280="","",_xlfn.IFS(BR280&lt;='Hidden inputs'!$C$15,BR280*'Hidden inputs'!$D$15,BR280&lt;='Hidden inputs'!$C$16,'Hidden inputs'!$C$15*'Hidden inputs'!$D$15+(BR280-'Hidden inputs'!$B$16)*'Hidden inputs'!$D$16,BR280&lt;='Hidden inputs'!$C$17,'Hidden inputs'!$C$15*'Hidden inputs'!$D$15+('Hidden inputs'!$C$16-'Hidden inputs'!$B$16)*'Hidden inputs'!$D$16+(BR280-'Hidden inputs'!$B$17)*'Hidden inputs'!$D$17,BR280&gt;'Hidden inputs'!$B$18,'Hidden inputs'!$C$15*'Hidden inputs'!$D$15+('Hidden inputs'!$C$16-'Hidden inputs'!$B$16)*'Hidden inputs'!$D$16+('Hidden inputs'!$C$17-'Hidden inputs'!$B$17)*'Hidden inputs'!$D$17+(BR280-'Hidden inputs'!$B$18)*'Hidden inputs'!$D$18))</f>
        <v/>
      </c>
      <c r="BT280" s="10" t="str">
        <f t="shared" ca="1" si="12852"/>
        <v/>
      </c>
      <c r="BU280" s="5" t="str">
        <f t="shared" ca="1" si="12757"/>
        <v/>
      </c>
      <c r="BV280" s="5" t="str">
        <f t="shared" ca="1" si="12758"/>
        <v/>
      </c>
      <c r="BW280" s="5" t="str">
        <f ca="1">IF($B280="","",'Hidden inputs'!$D$11*BN280+'Hidden inputs'!$E$11*BO280)</f>
        <v/>
      </c>
      <c r="BX280" s="11" t="str">
        <f t="shared" ca="1" si="12682"/>
        <v/>
      </c>
      <c r="BY280" s="9" t="str">
        <f t="shared" ca="1" si="12759"/>
        <v/>
      </c>
      <c r="BZ280" s="3" t="str">
        <f t="shared" ca="1" si="12760"/>
        <v/>
      </c>
      <c r="CA280" s="5" t="str" cm="1">
        <f t="array" aca="1" ref="CA280" ca="1">IF($B280="","",IF(BZ280=0,0,IF(DD_Payment="",0,IF(BZ280&lt;_xlfn.IFS(DD_Frequency="Monthly",1,DD_Frequency="Quarterly",IF(MONTH(BZ$2)=1,1,IF(MONTH(BZ$2)=4,1,IF(MONTH(BZ$2)=7,1,IF(MONTH(BZ$2)=10,1,0)))),DD_Frequency="Annually",IF(MONTH(BZ$2)=1,1,0))*DD_Payment,BZ280,_xlfn.IFS(DD_Frequency="Monthly",1,DD_Frequency="Quarterly",IF(MONTH(BZ$2)=1,1,IF(MONTH(BZ$2)=4,1,IF(MONTH(BZ$2)=7,1,IF(MONTH(BZ$2)=10,1,0)))),DD_Frequency="Annually",IF(MONTH(BZ$2)=1,1,0))*DD_Payment))))</f>
        <v/>
      </c>
      <c r="CB280" s="3" t="str">
        <f t="shared" ref="CB280" ca="1" si="13690">IF($B280="","",IF(BZ280&gt;CA280,(BZ280-CA280/2)*(rate_A*(CB$1/365)),0))</f>
        <v/>
      </c>
      <c r="CC280" s="3" t="str">
        <f t="shared" ca="1" si="12854"/>
        <v/>
      </c>
      <c r="CD280" s="3" t="str">
        <f t="shared" ref="CD280" ca="1" si="13691">IF($B280="","",BO280*(1+rate_A*CB$1/365))</f>
        <v/>
      </c>
      <c r="CE280" s="3" t="str">
        <f t="shared" ref="CE280" ca="1" si="13692">IF($B280="","",BP280*(1+rate_A*CB$1/365))</f>
        <v/>
      </c>
      <c r="CF280" s="3" t="str">
        <f t="shared" ref="CF280" ca="1" si="13693">IF($B280="","",BQ280*(1+rate_joint*CB$1/365))</f>
        <v/>
      </c>
      <c r="CG280" s="5" t="str">
        <f t="shared" ca="1" si="12858"/>
        <v/>
      </c>
      <c r="CH280" s="5" t="str" cm="1">
        <f t="array" aca="1" ref="CH280" ca="1">IF(CG280="","",_xlfn.IFS(CG280&lt;='Hidden inputs'!$C$15,CG280*'Hidden inputs'!$D$15,CG280&lt;='Hidden inputs'!$C$16,'Hidden inputs'!$C$15*'Hidden inputs'!$D$15+(CG280-'Hidden inputs'!$B$16)*'Hidden inputs'!$D$16,CG280&lt;='Hidden inputs'!$C$17,'Hidden inputs'!$C$15*'Hidden inputs'!$D$15+('Hidden inputs'!$C$16-'Hidden inputs'!$B$16)*'Hidden inputs'!$D$16+(CG280-'Hidden inputs'!$B$17)*'Hidden inputs'!$D$17,CG280&gt;'Hidden inputs'!$B$18,'Hidden inputs'!$C$15*'Hidden inputs'!$D$15+('Hidden inputs'!$C$16-'Hidden inputs'!$B$16)*'Hidden inputs'!$D$16+('Hidden inputs'!$C$17-'Hidden inputs'!$B$17)*'Hidden inputs'!$D$17+(CG280-'Hidden inputs'!$B$18)*'Hidden inputs'!$D$18))</f>
        <v/>
      </c>
      <c r="CI280" s="10" t="str">
        <f t="shared" ca="1" si="12859"/>
        <v/>
      </c>
      <c r="CJ280" s="5" t="str">
        <f t="shared" ca="1" si="12765"/>
        <v/>
      </c>
      <c r="CK280" s="5" t="str">
        <f t="shared" ca="1" si="12766"/>
        <v/>
      </c>
      <c r="CL280" s="5" t="str">
        <f ca="1">IF($B280="","",'Hidden inputs'!$D$11*CC280+'Hidden inputs'!$E$11*CD280)</f>
        <v/>
      </c>
      <c r="CM280" s="11" t="str">
        <f t="shared" ca="1" si="12687"/>
        <v/>
      </c>
      <c r="CN280" s="9" t="str">
        <f t="shared" ca="1" si="12767"/>
        <v/>
      </c>
      <c r="CO280" s="3" t="str">
        <f t="shared" ca="1" si="12768"/>
        <v/>
      </c>
      <c r="CP280" s="5" t="str" cm="1">
        <f t="array" aca="1" ref="CP280" ca="1">IF($B280="","",IF(CO280=0,0,IF(DD_Payment="",0,IF(CO280&lt;_xlfn.IFS(DD_Frequency="Monthly",1,DD_Frequency="Quarterly",IF(MONTH(CO$2)=1,1,IF(MONTH(CO$2)=4,1,IF(MONTH(CO$2)=7,1,IF(MONTH(CO$2)=10,1,0)))),DD_Frequency="Annually",IF(MONTH(CO$2)=1,1,0))*DD_Payment,CO280,_xlfn.IFS(DD_Frequency="Monthly",1,DD_Frequency="Quarterly",IF(MONTH(CO$2)=1,1,IF(MONTH(CO$2)=4,1,IF(MONTH(CO$2)=7,1,IF(MONTH(CO$2)=10,1,0)))),DD_Frequency="Annually",IF(MONTH(CO$2)=1,1,0))*DD_Payment))))</f>
        <v/>
      </c>
      <c r="CQ280" s="3" t="str">
        <f t="shared" ref="CQ280" ca="1" si="13694">IF($B280="","",IF(CO280&gt;CP280,(CO280-CP280/2)*(rate_A*(CQ$1/365)),0))</f>
        <v/>
      </c>
      <c r="CR280" s="3" t="str">
        <f t="shared" ca="1" si="12861"/>
        <v/>
      </c>
      <c r="CS280" s="3" t="str">
        <f t="shared" ref="CS280" ca="1" si="13695">IF($B280="","",CD280*(1+rate_A*CQ$1/365))</f>
        <v/>
      </c>
      <c r="CT280" s="3" t="str">
        <f t="shared" ref="CT280" ca="1" si="13696">IF($B280="","",CE280*(1+rate_A*CQ$1/365))</f>
        <v/>
      </c>
      <c r="CU280" s="3" t="str">
        <f t="shared" ref="CU280" ca="1" si="13697">IF($B280="","",CF280*(1+rate_joint*CQ$1/365))</f>
        <v/>
      </c>
      <c r="CV280" s="5" t="str">
        <f t="shared" ca="1" si="12865"/>
        <v/>
      </c>
      <c r="CW280" s="5" t="str" cm="1">
        <f t="array" aca="1" ref="CW280" ca="1">IF(CV280="","",_xlfn.IFS(CV280&lt;='Hidden inputs'!$C$15,CV280*'Hidden inputs'!$D$15,CV280&lt;='Hidden inputs'!$C$16,'Hidden inputs'!$C$15*'Hidden inputs'!$D$15+(CV280-'Hidden inputs'!$B$16)*'Hidden inputs'!$D$16,CV280&lt;='Hidden inputs'!$C$17,'Hidden inputs'!$C$15*'Hidden inputs'!$D$15+('Hidden inputs'!$C$16-'Hidden inputs'!$B$16)*'Hidden inputs'!$D$16+(CV280-'Hidden inputs'!$B$17)*'Hidden inputs'!$D$17,CV280&gt;'Hidden inputs'!$B$18,'Hidden inputs'!$C$15*'Hidden inputs'!$D$15+('Hidden inputs'!$C$16-'Hidden inputs'!$B$16)*'Hidden inputs'!$D$16+('Hidden inputs'!$C$17-'Hidden inputs'!$B$17)*'Hidden inputs'!$D$17+(CV280-'Hidden inputs'!$B$18)*'Hidden inputs'!$D$18))</f>
        <v/>
      </c>
      <c r="CX280" s="10" t="str">
        <f t="shared" ca="1" si="12866"/>
        <v/>
      </c>
      <c r="CY280" s="5" t="str">
        <f t="shared" ca="1" si="12773"/>
        <v/>
      </c>
      <c r="CZ280" s="5" t="str">
        <f t="shared" ca="1" si="12774"/>
        <v/>
      </c>
      <c r="DA280" s="5" t="str">
        <f ca="1">IF($B280="","",'Hidden inputs'!$D$11*CR280+'Hidden inputs'!$E$11*CS280)</f>
        <v/>
      </c>
      <c r="DB280" s="11" t="str">
        <f t="shared" ca="1" si="12692"/>
        <v/>
      </c>
      <c r="DC280" s="9" t="str">
        <f t="shared" ca="1" si="12775"/>
        <v/>
      </c>
      <c r="DD280" s="3" t="str">
        <f t="shared" ca="1" si="12776"/>
        <v/>
      </c>
      <c r="DE280" s="5" t="str" cm="1">
        <f t="array" aca="1" ref="DE280" ca="1">IF($B280="","",IF(DD280=0,0,IF(DD_Payment="",0,IF(DD280&lt;_xlfn.IFS(DD_Frequency="Monthly",1,DD_Frequency="Quarterly",IF(MONTH(DD$2)=1,1,IF(MONTH(DD$2)=4,1,IF(MONTH(DD$2)=7,1,IF(MONTH(DD$2)=10,1,0)))),DD_Frequency="Annually",IF(MONTH(DD$2)=1,1,0))*DD_Payment,DD280,_xlfn.IFS(DD_Frequency="Monthly",1,DD_Frequency="Quarterly",IF(MONTH(DD$2)=1,1,IF(MONTH(DD$2)=4,1,IF(MONTH(DD$2)=7,1,IF(MONTH(DD$2)=10,1,0)))),DD_Frequency="Annually",IF(MONTH(DD$2)=1,1,0))*DD_Payment))))</f>
        <v/>
      </c>
      <c r="DF280" s="3" t="str">
        <f t="shared" ref="DF280" ca="1" si="13698">IF($B280="","",IF(DD280&gt;DE280,(DD280-DE280/2)*(rate_A*(DF$1/365)),0))</f>
        <v/>
      </c>
      <c r="DG280" s="3" t="str">
        <f t="shared" ca="1" si="12868"/>
        <v/>
      </c>
      <c r="DH280" s="3" t="str">
        <f t="shared" ref="DH280" ca="1" si="13699">IF($B280="","",CS280*(1+rate_A*DF$1/365))</f>
        <v/>
      </c>
      <c r="DI280" s="3" t="str">
        <f t="shared" ref="DI280" ca="1" si="13700">IF($B280="","",CT280*(1+rate_A*DF$1/365))</f>
        <v/>
      </c>
      <c r="DJ280" s="3" t="str">
        <f t="shared" ref="DJ280" ca="1" si="13701">IF($B280="","",CU280*(1+rate_joint*DF$1/365))</f>
        <v/>
      </c>
      <c r="DK280" s="5" t="str">
        <f t="shared" ca="1" si="12872"/>
        <v/>
      </c>
      <c r="DL280" s="5" t="str" cm="1">
        <f t="array" aca="1" ref="DL280" ca="1">IF(DK280="","",_xlfn.IFS(DK280&lt;='Hidden inputs'!$C$15,DK280*'Hidden inputs'!$D$15,DK280&lt;='Hidden inputs'!$C$16,'Hidden inputs'!$C$15*'Hidden inputs'!$D$15+(DK280-'Hidden inputs'!$B$16)*'Hidden inputs'!$D$16,DK280&lt;='Hidden inputs'!$C$17,'Hidden inputs'!$C$15*'Hidden inputs'!$D$15+('Hidden inputs'!$C$16-'Hidden inputs'!$B$16)*'Hidden inputs'!$D$16+(DK280-'Hidden inputs'!$B$17)*'Hidden inputs'!$D$17,DK280&gt;'Hidden inputs'!$B$18,'Hidden inputs'!$C$15*'Hidden inputs'!$D$15+('Hidden inputs'!$C$16-'Hidden inputs'!$B$16)*'Hidden inputs'!$D$16+('Hidden inputs'!$C$17-'Hidden inputs'!$B$17)*'Hidden inputs'!$D$17+(DK280-'Hidden inputs'!$B$18)*'Hidden inputs'!$D$18))</f>
        <v/>
      </c>
      <c r="DM280" s="10" t="str">
        <f t="shared" ca="1" si="12873"/>
        <v/>
      </c>
      <c r="DN280" s="5" t="str">
        <f t="shared" ca="1" si="12781"/>
        <v/>
      </c>
      <c r="DO280" s="5" t="str">
        <f t="shared" ca="1" si="12782"/>
        <v/>
      </c>
      <c r="DP280" s="5" t="str">
        <f ca="1">IF($B280="","",'Hidden inputs'!$D$11*DG280+'Hidden inputs'!$E$11*DH280)</f>
        <v/>
      </c>
      <c r="DQ280" s="11" t="str">
        <f t="shared" ca="1" si="12697"/>
        <v/>
      </c>
      <c r="DR280" s="9" t="str">
        <f t="shared" ca="1" si="12783"/>
        <v/>
      </c>
      <c r="DS280" s="3" t="str">
        <f t="shared" ca="1" si="12784"/>
        <v/>
      </c>
      <c r="DT280" s="5" t="str" cm="1">
        <f t="array" aca="1" ref="DT280" ca="1">IF($B280="","",IF(DS280=0,0,IF(DD_Payment="",0,IF(DS280&lt;_xlfn.IFS(DD_Frequency="Monthly",1,DD_Frequency="Quarterly",IF(MONTH(DS$2)=1,1,IF(MONTH(DS$2)=4,1,IF(MONTH(DS$2)=7,1,IF(MONTH(DS$2)=10,1,0)))),DD_Frequency="Annually",IF(MONTH(DS$2)=1,1,0))*DD_Payment,DS280,_xlfn.IFS(DD_Frequency="Monthly",1,DD_Frequency="Quarterly",IF(MONTH(DS$2)=1,1,IF(MONTH(DS$2)=4,1,IF(MONTH(DS$2)=7,1,IF(MONTH(DS$2)=10,1,0)))),DD_Frequency="Annually",IF(MONTH(DS$2)=1,1,0))*DD_Payment))))</f>
        <v/>
      </c>
      <c r="DU280" s="3" t="str">
        <f t="shared" ref="DU280" ca="1" si="13702">IF($B280="","",IF(DS280&gt;DT280,(DS280-DT280/2)*(rate_A*(DU$1/365)),0))</f>
        <v/>
      </c>
      <c r="DV280" s="3" t="str">
        <f t="shared" ca="1" si="12875"/>
        <v/>
      </c>
      <c r="DW280" s="3" t="str">
        <f t="shared" ref="DW280" ca="1" si="13703">IF($B280="","",DH280*(1+rate_A*DU$1/365))</f>
        <v/>
      </c>
      <c r="DX280" s="3" t="str">
        <f t="shared" ref="DX280" ca="1" si="13704">IF($B280="","",DI280*(1+rate_A*DU$1/365))</f>
        <v/>
      </c>
      <c r="DY280" s="3" t="str">
        <f t="shared" ref="DY280" ca="1" si="13705">IF($B280="","",DJ280*(1+rate_joint*DU$1/365))</f>
        <v/>
      </c>
      <c r="DZ280" s="5" t="str">
        <f t="shared" ca="1" si="12879"/>
        <v/>
      </c>
      <c r="EA280" s="5" t="str" cm="1">
        <f t="array" aca="1" ref="EA280" ca="1">IF(DZ280="","",_xlfn.IFS(DZ280&lt;='Hidden inputs'!$C$15,DZ280*'Hidden inputs'!$D$15,DZ280&lt;='Hidden inputs'!$C$16,'Hidden inputs'!$C$15*'Hidden inputs'!$D$15+(DZ280-'Hidden inputs'!$B$16)*'Hidden inputs'!$D$16,DZ280&lt;='Hidden inputs'!$C$17,'Hidden inputs'!$C$15*'Hidden inputs'!$D$15+('Hidden inputs'!$C$16-'Hidden inputs'!$B$16)*'Hidden inputs'!$D$16+(DZ280-'Hidden inputs'!$B$17)*'Hidden inputs'!$D$17,DZ280&gt;'Hidden inputs'!$B$18,'Hidden inputs'!$C$15*'Hidden inputs'!$D$15+('Hidden inputs'!$C$16-'Hidden inputs'!$B$16)*'Hidden inputs'!$D$16+('Hidden inputs'!$C$17-'Hidden inputs'!$B$17)*'Hidden inputs'!$D$17+(DZ280-'Hidden inputs'!$B$18)*'Hidden inputs'!$D$18))</f>
        <v/>
      </c>
      <c r="EB280" s="10" t="str">
        <f t="shared" ca="1" si="12880"/>
        <v/>
      </c>
      <c r="EC280" s="5" t="str">
        <f t="shared" ca="1" si="12789"/>
        <v/>
      </c>
      <c r="ED280" s="5" t="str">
        <f t="shared" ca="1" si="12790"/>
        <v/>
      </c>
      <c r="EE280" s="5" t="str">
        <f ca="1">IF($B280="","",'Hidden inputs'!$D$11*DV280+'Hidden inputs'!$E$11*DW280)</f>
        <v/>
      </c>
      <c r="EF280" s="11" t="str">
        <f t="shared" ca="1" si="12702"/>
        <v/>
      </c>
      <c r="EG280" s="9" t="str">
        <f t="shared" ca="1" si="12791"/>
        <v/>
      </c>
      <c r="EH280" s="3" t="str">
        <f t="shared" ca="1" si="12792"/>
        <v/>
      </c>
      <c r="EI280" s="5" t="str" cm="1">
        <f t="array" aca="1" ref="EI280" ca="1">IF($B280="","",IF(EH280=0,0,IF(DD_Payment="",0,IF(EH280&lt;_xlfn.IFS(DD_Frequency="Monthly",1,DD_Frequency="Quarterly",IF(MONTH(EH$2)=1,1,IF(MONTH(EH$2)=4,1,IF(MONTH(EH$2)=7,1,IF(MONTH(EH$2)=10,1,0)))),DD_Frequency="Annually",IF(MONTH(EH$2)=1,1,0))*DD_Payment,EH280,_xlfn.IFS(DD_Frequency="Monthly",1,DD_Frequency="Quarterly",IF(MONTH(EH$2)=1,1,IF(MONTH(EH$2)=4,1,IF(MONTH(EH$2)=7,1,IF(MONTH(EH$2)=10,1,0)))),DD_Frequency="Annually",IF(MONTH(EH$2)=1,1,0))*DD_Payment))))</f>
        <v/>
      </c>
      <c r="EJ280" s="3" t="str">
        <f t="shared" ref="EJ280" ca="1" si="13706">IF($B280="","",IF(EH280&gt;EI280,(EH280-EI280/2)*(rate_A*(EJ$1/365)),0))</f>
        <v/>
      </c>
      <c r="EK280" s="3" t="str">
        <f t="shared" ca="1" si="12882"/>
        <v/>
      </c>
      <c r="EL280" s="3" t="str">
        <f t="shared" ref="EL280" ca="1" si="13707">IF($B280="","",DW280*(1+rate_A*EJ$1/365))</f>
        <v/>
      </c>
      <c r="EM280" s="3" t="str">
        <f t="shared" ref="EM280" ca="1" si="13708">IF($B280="","",DX280*(1+rate_A*EJ$1/365))</f>
        <v/>
      </c>
      <c r="EN280" s="3" t="str">
        <f t="shared" ref="EN280" ca="1" si="13709">IF($B280="","",DY280*(1+rate_joint*EJ$1/365))</f>
        <v/>
      </c>
      <c r="EO280" s="5" t="str">
        <f t="shared" ca="1" si="12886"/>
        <v/>
      </c>
      <c r="EP280" s="5" t="str" cm="1">
        <f t="array" aca="1" ref="EP280" ca="1">IF(EO280="","",_xlfn.IFS(EO280&lt;='Hidden inputs'!$C$15,EO280*'Hidden inputs'!$D$15,EO280&lt;='Hidden inputs'!$C$16,'Hidden inputs'!$C$15*'Hidden inputs'!$D$15+(EO280-'Hidden inputs'!$B$16)*'Hidden inputs'!$D$16,EO280&lt;='Hidden inputs'!$C$17,'Hidden inputs'!$C$15*'Hidden inputs'!$D$15+('Hidden inputs'!$C$16-'Hidden inputs'!$B$16)*'Hidden inputs'!$D$16+(EO280-'Hidden inputs'!$B$17)*'Hidden inputs'!$D$17,EO280&gt;'Hidden inputs'!$B$18,'Hidden inputs'!$C$15*'Hidden inputs'!$D$15+('Hidden inputs'!$C$16-'Hidden inputs'!$B$16)*'Hidden inputs'!$D$16+('Hidden inputs'!$C$17-'Hidden inputs'!$B$17)*'Hidden inputs'!$D$17+(EO280-'Hidden inputs'!$B$18)*'Hidden inputs'!$D$18))</f>
        <v/>
      </c>
      <c r="EQ280" s="10" t="str">
        <f t="shared" ca="1" si="12887"/>
        <v/>
      </c>
      <c r="ER280" s="5" t="str">
        <f t="shared" ca="1" si="12797"/>
        <v/>
      </c>
      <c r="ES280" s="5" t="str">
        <f t="shared" ca="1" si="12798"/>
        <v/>
      </c>
      <c r="ET280" s="5" t="str">
        <f ca="1">IF($B280="","",'Hidden inputs'!$D$11*EK280+'Hidden inputs'!$E$11*EL280)</f>
        <v/>
      </c>
      <c r="EU280" s="11" t="str">
        <f t="shared" ca="1" si="12707"/>
        <v/>
      </c>
      <c r="EV280" s="9" t="str">
        <f t="shared" ca="1" si="12799"/>
        <v/>
      </c>
      <c r="EW280" s="3" t="str">
        <f t="shared" ca="1" si="12800"/>
        <v/>
      </c>
      <c r="EX280" s="5" t="str" cm="1">
        <f t="array" aca="1" ref="EX280" ca="1">IF($B280="","",IF(EW280=0,0,IF(DD_Payment="",0,IF(EW280&lt;_xlfn.IFS(DD_Frequency="Monthly",1,DD_Frequency="Quarterly",IF(MONTH(EW$2)=1,1,IF(MONTH(EW$2)=4,1,IF(MONTH(EW$2)=7,1,IF(MONTH(EW$2)=10,1,0)))),DD_Frequency="Annually",IF(MONTH(EW$2)=1,1,0))*DD_Payment,EW280,_xlfn.IFS(DD_Frequency="Monthly",1,DD_Frequency="Quarterly",IF(MONTH(EW$2)=1,1,IF(MONTH(EW$2)=4,1,IF(MONTH(EW$2)=7,1,IF(MONTH(EW$2)=10,1,0)))),DD_Frequency="Annually",IF(MONTH(EW$2)=1,1,0))*DD_Payment))))</f>
        <v/>
      </c>
      <c r="EY280" s="3" t="str">
        <f t="shared" ref="EY280" ca="1" si="13710">IF($B280="","",IF(EW280&gt;EX280,(EW280-EX280/2)*(rate_A*(EY$1/365)),0))</f>
        <v/>
      </c>
      <c r="EZ280" s="3" t="str">
        <f t="shared" ca="1" si="12889"/>
        <v/>
      </c>
      <c r="FA280" s="3" t="str">
        <f t="shared" ref="FA280" ca="1" si="13711">IF($B280="","",EL280*(1+rate_A*EY$1/365))</f>
        <v/>
      </c>
      <c r="FB280" s="3" t="str">
        <f t="shared" ref="FB280" ca="1" si="13712">IF($B280="","",EM280*(1+rate_A*EY$1/365))</f>
        <v/>
      </c>
      <c r="FC280" s="3" t="str">
        <f t="shared" ref="FC280" ca="1" si="13713">IF($B280="","",EN280*(1+rate_joint*EY$1/365))</f>
        <v/>
      </c>
      <c r="FD280" s="5" t="str">
        <f t="shared" ca="1" si="12893"/>
        <v/>
      </c>
      <c r="FE280" s="5" t="str" cm="1">
        <f t="array" aca="1" ref="FE280" ca="1">IF(FD280="","",_xlfn.IFS(FD280&lt;='Hidden inputs'!$C$15,FD280*'Hidden inputs'!$D$15,FD280&lt;='Hidden inputs'!$C$16,'Hidden inputs'!$C$15*'Hidden inputs'!$D$15+(FD280-'Hidden inputs'!$B$16)*'Hidden inputs'!$D$16,FD280&lt;='Hidden inputs'!$C$17,'Hidden inputs'!$C$15*'Hidden inputs'!$D$15+('Hidden inputs'!$C$16-'Hidden inputs'!$B$16)*'Hidden inputs'!$D$16+(FD280-'Hidden inputs'!$B$17)*'Hidden inputs'!$D$17,FD280&gt;'Hidden inputs'!$B$18,'Hidden inputs'!$C$15*'Hidden inputs'!$D$15+('Hidden inputs'!$C$16-'Hidden inputs'!$B$16)*'Hidden inputs'!$D$16+('Hidden inputs'!$C$17-'Hidden inputs'!$B$17)*'Hidden inputs'!$D$17+(FD280-'Hidden inputs'!$B$18)*'Hidden inputs'!$D$18))</f>
        <v/>
      </c>
      <c r="FF280" s="10" t="str">
        <f t="shared" ca="1" si="12894"/>
        <v/>
      </c>
      <c r="FG280" s="5" t="str">
        <f t="shared" ca="1" si="12805"/>
        <v/>
      </c>
      <c r="FH280" s="5" t="str">
        <f t="shared" ca="1" si="12806"/>
        <v/>
      </c>
      <c r="FI280" s="5" t="str">
        <f ca="1">IF($B280="","",'Hidden inputs'!$D$11*EZ280+'Hidden inputs'!$E$11*FA280)</f>
        <v/>
      </c>
      <c r="FJ280" s="11" t="str">
        <f t="shared" ca="1" si="12712"/>
        <v/>
      </c>
      <c r="FK280" s="9" t="str">
        <f t="shared" ca="1" si="12807"/>
        <v/>
      </c>
      <c r="FL280" s="3" t="str">
        <f t="shared" ca="1" si="12808"/>
        <v/>
      </c>
      <c r="FM280" s="5" t="str" cm="1">
        <f t="array" aca="1" ref="FM280" ca="1">IF($B280="","",IF(FL280=0,0,IF(DD_Payment="",0,IF(FL280&lt;_xlfn.IFS(DD_Frequency="Monthly",1,DD_Frequency="Quarterly",IF(MONTH(FL$2)=1,1,IF(MONTH(FL$2)=4,1,IF(MONTH(FL$2)=7,1,IF(MONTH(FL$2)=10,1,0)))),DD_Frequency="Annually",IF(MONTH(FL$2)=1,1,0))*DD_Payment,FL280,_xlfn.IFS(DD_Frequency="Monthly",1,DD_Frequency="Quarterly",IF(MONTH(FL$2)=1,1,IF(MONTH(FL$2)=4,1,IF(MONTH(FL$2)=7,1,IF(MONTH(FL$2)=10,1,0)))),DD_Frequency="Annually",IF(MONTH(FL$2)=1,1,0))*DD_Payment))))</f>
        <v/>
      </c>
      <c r="FN280" s="3" t="str">
        <f t="shared" ref="FN280" ca="1" si="13714">IF($B280="","",IF(FL280&gt;FM280,(FL280-FM280/2)*(rate_A*(FN$1/365)),0))</f>
        <v/>
      </c>
      <c r="FO280" s="3" t="str">
        <f t="shared" ca="1" si="12896"/>
        <v/>
      </c>
      <c r="FP280" s="3" t="str">
        <f t="shared" ref="FP280" ca="1" si="13715">IF($B280="","",FA280*(1+rate_A*FN$1/365))</f>
        <v/>
      </c>
      <c r="FQ280" s="3" t="str">
        <f t="shared" ref="FQ280" ca="1" si="13716">IF($B280="","",FB280*(1+rate_A*FN$1/365))</f>
        <v/>
      </c>
      <c r="FR280" s="3" t="str">
        <f t="shared" ref="FR280" ca="1" si="13717">IF($B280="","",FC280*(1+rate_joint*FN$1/365))</f>
        <v/>
      </c>
      <c r="FS280" s="5" t="str">
        <f t="shared" ca="1" si="12900"/>
        <v/>
      </c>
      <c r="FT280" s="5" t="str" cm="1">
        <f t="array" aca="1" ref="FT280" ca="1">IF(FS280="","",_xlfn.IFS(FS280&lt;='Hidden inputs'!$C$15,FS280*'Hidden inputs'!$D$15,FS280&lt;='Hidden inputs'!$C$16,'Hidden inputs'!$C$15*'Hidden inputs'!$D$15+(FS280-'Hidden inputs'!$B$16)*'Hidden inputs'!$D$16,FS280&lt;='Hidden inputs'!$C$17,'Hidden inputs'!$C$15*'Hidden inputs'!$D$15+('Hidden inputs'!$C$16-'Hidden inputs'!$B$16)*'Hidden inputs'!$D$16+(FS280-'Hidden inputs'!$B$17)*'Hidden inputs'!$D$17,FS280&gt;'Hidden inputs'!$B$18,'Hidden inputs'!$C$15*'Hidden inputs'!$D$15+('Hidden inputs'!$C$16-'Hidden inputs'!$B$16)*'Hidden inputs'!$D$16+('Hidden inputs'!$C$17-'Hidden inputs'!$B$17)*'Hidden inputs'!$D$17+(FS280-'Hidden inputs'!$B$18)*'Hidden inputs'!$D$18))</f>
        <v/>
      </c>
      <c r="FU280" s="10" t="str">
        <f t="shared" ca="1" si="12901"/>
        <v/>
      </c>
      <c r="FV280" s="5" t="str">
        <f t="shared" ca="1" si="12813"/>
        <v/>
      </c>
      <c r="FW280" s="5" t="str">
        <f t="shared" ca="1" si="12814"/>
        <v/>
      </c>
      <c r="FX280" s="5" t="str">
        <f ca="1">IF($B280="","",'Hidden inputs'!$D$11*FO280+'Hidden inputs'!$E$11*FP280)</f>
        <v/>
      </c>
      <c r="FY280" s="11" t="str">
        <f t="shared" ca="1" si="12717"/>
        <v/>
      </c>
      <c r="FZ280" s="9" t="str">
        <f t="shared" ca="1" si="12815"/>
        <v/>
      </c>
      <c r="GA280" s="5" t="str">
        <f t="shared" ca="1" si="12816"/>
        <v/>
      </c>
      <c r="GB280" s="5" t="str">
        <f t="shared" ca="1" si="12817"/>
        <v/>
      </c>
      <c r="GC280" s="5" t="str">
        <f t="shared" ca="1" si="12718"/>
        <v/>
      </c>
      <c r="GD280" s="5" t="str">
        <f t="shared" ca="1" si="12719"/>
        <v/>
      </c>
    </row>
    <row r="281" spans="1:186" x14ac:dyDescent="0.35">
      <c r="A281" s="2"/>
      <c r="B281" s="6" t="str">
        <f t="shared" ca="1" si="12720"/>
        <v/>
      </c>
      <c r="C281" s="5" t="str">
        <f t="shared" ca="1" si="12818"/>
        <v/>
      </c>
      <c r="D281" s="5" t="str" cm="1">
        <f t="array" aca="1" ref="D281" ca="1">IF($B281="","",IF(C281=0,0,IF(DD_Payment="",0,IF(C281&lt;_xlfn.IFS(DD_Frequency="Monthly",1,DD_Frequency="Quarterly",IF(MONTH(C$2)=1,1,IF(MONTH(C$2)=4,1,IF(MONTH(C$2)=7,1,IF(MONTH(C$2)=10,1,0)))),DD_Frequency="Annually",IF(MONTH(C$2)=1,1,0))*DD_Payment,C281,_xlfn.IFS(DD_Frequency="Monthly",1,DD_Frequency="Quarterly",IF(MONTH(C$2)=1,1,IF(MONTH(C$2)=4,1,IF(MONTH(C$2)=7,1,IF(MONTH(C$2)=10,1,0)))),DD_Frequency="Annually",IF(MONTH(C$2)=1,1,0))*DD_Payment))))</f>
        <v/>
      </c>
      <c r="E281" s="5" t="str">
        <f t="shared" ref="E281" ca="1" si="13718">IF(B281="","",IF(C281&gt;D281,(C281-D281/2)*(rate_A*(E$1/365)),0))</f>
        <v/>
      </c>
      <c r="F281" s="5" t="str">
        <f t="shared" ca="1" si="12722"/>
        <v/>
      </c>
      <c r="G281" s="5" t="str">
        <f t="shared" ref="G281" ca="1" si="13719">IF(B281="","",G280*(1+rate_A*E$1/365))</f>
        <v/>
      </c>
      <c r="H281" s="5" t="str">
        <f t="shared" ref="H281" ca="1" si="13720">IF(B281="","",H280*(1+rate_A*E$1/365))</f>
        <v/>
      </c>
      <c r="I281" s="5" t="str">
        <f t="shared" ref="I281" ca="1" si="13721">IF(B281="","",I280*(1+rate_joint*E$1/365))</f>
        <v/>
      </c>
      <c r="J281" s="5" t="str">
        <f t="shared" ca="1" si="12823"/>
        <v/>
      </c>
      <c r="K281" s="5" t="str" cm="1">
        <f t="array" aca="1" ref="K281" ca="1">IF(J281="","",_xlfn.IFS(J281&lt;='Hidden inputs'!$C$15,J281*'Hidden inputs'!$D$15,J281&lt;='Hidden inputs'!$C$16,'Hidden inputs'!$C$15*'Hidden inputs'!$D$15+(J281-'Hidden inputs'!$B$16)*'Hidden inputs'!$D$16,J281&lt;='Hidden inputs'!$C$17,'Hidden inputs'!$C$15*'Hidden inputs'!$D$15+('Hidden inputs'!$C$16-'Hidden inputs'!$B$16)*'Hidden inputs'!$D$16+(J281-'Hidden inputs'!$B$17)*'Hidden inputs'!$D$17,J281&gt;'Hidden inputs'!$B$18,'Hidden inputs'!$C$15*'Hidden inputs'!$D$15+('Hidden inputs'!$C$16-'Hidden inputs'!$B$16)*'Hidden inputs'!$D$16+('Hidden inputs'!$C$17-'Hidden inputs'!$B$17)*'Hidden inputs'!$D$17+(J281-'Hidden inputs'!$B$18)*'Hidden inputs'!$D$18))</f>
        <v/>
      </c>
      <c r="L281" s="11" t="str">
        <f t="shared" ca="1" si="12824"/>
        <v/>
      </c>
      <c r="M281" s="5" t="str">
        <f t="shared" ca="1" si="12726"/>
        <v/>
      </c>
      <c r="N281" s="5" t="str">
        <f t="shared" ca="1" si="12727"/>
        <v/>
      </c>
      <c r="O281" s="5" t="str">
        <f ca="1">IF(B281="","",'Hidden inputs'!$D$11*F281+'Hidden inputs'!$E$11*G281)</f>
        <v/>
      </c>
      <c r="P281" s="11" t="str">
        <f t="shared" ca="1" si="12661"/>
        <v/>
      </c>
      <c r="Q281" s="20" t="str">
        <f t="shared" ca="1" si="12662"/>
        <v/>
      </c>
      <c r="R281" s="3" t="str">
        <f t="shared" ca="1" si="12728"/>
        <v/>
      </c>
      <c r="S281" s="5" t="str" cm="1">
        <f t="array" aca="1" ref="S281" ca="1">IF($B281="","",IF(R281=0,0,IF(DD_Payment="",0,IF(R281&lt;_xlfn.IFS(DD_Frequency="Monthly",1,DD_Frequency="Quarterly",IF(MONTH(R$2)=1,1,IF(MONTH(R$2)=4,1,IF(MONTH(R$2)=7,1,IF(MONTH(R$2)=10,1,0)))),DD_Frequency="Annually",IF(MONTH(R$2)=1,1,0))*DD_Payment,R281,_xlfn.IFS(DD_Frequency="Monthly",1,DD_Frequency="Quarterly",IF(MONTH(R$2)=1,1,IF(MONTH(R$2)=4,1,IF(MONTH(R$2)=7,1,IF(MONTH(R$2)=10,1,0)))),DD_Frequency="Annually",IF(MONTH(R$2)=1,1,0))*DD_Payment))))</f>
        <v/>
      </c>
      <c r="T281" s="3" t="str">
        <f t="shared" ref="T281" ca="1" si="13722">IF(B281="","",IF(R281&gt;S281,(R281-S281/2)*(rate_A*((T$1+A281)/365)),0))</f>
        <v/>
      </c>
      <c r="U281" s="3" t="str">
        <f t="shared" ca="1" si="12730"/>
        <v/>
      </c>
      <c r="V281" s="3" t="str">
        <f t="shared" ref="V281" ca="1" si="13723">IF(B281="","",G281*(1+rate_A*(T$1+A281)/365))</f>
        <v/>
      </c>
      <c r="W281" s="3" t="str">
        <f t="shared" ref="W281" ca="1" si="13724">IF(B281="","",H281*(1+rate_A*(T$1+A281)/365))</f>
        <v/>
      </c>
      <c r="X281" s="3" t="str">
        <f t="shared" ref="X281" ca="1" si="13725">IF(B281="","",I281*(1+rate_joint*(T$1+A281)/365))</f>
        <v/>
      </c>
      <c r="Y281" s="5" t="str">
        <f t="shared" ca="1" si="12829"/>
        <v/>
      </c>
      <c r="Z281" s="5" t="str" cm="1">
        <f t="array" aca="1" ref="Z281" ca="1">IF(Y281="","",_xlfn.IFS(Y281&lt;='Hidden inputs'!$C$15,Y281*'Hidden inputs'!$D$15,Y281&lt;='Hidden inputs'!$C$16,'Hidden inputs'!$C$15*'Hidden inputs'!$D$15+(Y281-'Hidden inputs'!$B$16)*'Hidden inputs'!$D$16,Y281&lt;='Hidden inputs'!$C$17,'Hidden inputs'!$C$15*'Hidden inputs'!$D$15+('Hidden inputs'!$C$16-'Hidden inputs'!$B$16)*'Hidden inputs'!$D$16+(Y281-'Hidden inputs'!$B$17)*'Hidden inputs'!$D$17,Y281&gt;'Hidden inputs'!$B$18,'Hidden inputs'!$C$15*'Hidden inputs'!$D$15+('Hidden inputs'!$C$16-'Hidden inputs'!$B$16)*'Hidden inputs'!$D$16+('Hidden inputs'!$C$17-'Hidden inputs'!$B$17)*'Hidden inputs'!$D$17+(Y281-'Hidden inputs'!$B$18)*'Hidden inputs'!$D$18))</f>
        <v/>
      </c>
      <c r="AA281" s="10" t="str">
        <f t="shared" ca="1" si="12830"/>
        <v/>
      </c>
      <c r="AB281" s="5" t="str">
        <f t="shared" ca="1" si="12734"/>
        <v/>
      </c>
      <c r="AC281" s="5" t="str">
        <f t="shared" ca="1" si="12831"/>
        <v/>
      </c>
      <c r="AD281" s="5" t="str">
        <f ca="1">IF(B281="","",'Hidden inputs'!$D$11*U281+'Hidden inputs'!$E$11*V281)</f>
        <v/>
      </c>
      <c r="AE281" s="11" t="str">
        <f t="shared" ca="1" si="12667"/>
        <v/>
      </c>
      <c r="AF281" s="9" t="str">
        <f t="shared" ca="1" si="12735"/>
        <v/>
      </c>
      <c r="AG281" s="3" t="str">
        <f t="shared" ca="1" si="12736"/>
        <v/>
      </c>
      <c r="AH281" s="5" t="str" cm="1">
        <f t="array" aca="1" ref="AH281" ca="1">IF($B281="","",IF(AG281=0,0,IF(DD_Payment="",0,IF(AG281&lt;_xlfn.IFS(DD_Frequency="Monthly",1,DD_Frequency="Quarterly",IF(MONTH(AG$2)=1,1,IF(MONTH(AG$2)=4,1,IF(MONTH(AG$2)=7,1,IF(MONTH(AG$2)=10,1,0)))),DD_Frequency="Annually",IF(MONTH(AG$2)=1,1,0))*DD_Payment,AG281,_xlfn.IFS(DD_Frequency="Monthly",1,DD_Frequency="Quarterly",IF(MONTH(AG$2)=1,1,IF(MONTH(AG$2)=4,1,IF(MONTH(AG$2)=7,1,IF(MONTH(AG$2)=10,1,0)))),DD_Frequency="Annually",IF(MONTH(AG$2)=1,1,0))*DD_Payment))))</f>
        <v/>
      </c>
      <c r="AI281" s="3" t="str">
        <f t="shared" ref="AI281" ca="1" si="13726">IF($B281="","",IF(AG281&gt;AH281,(AG281-AH281/2)*(rate_A*(AI$1/365)),0))</f>
        <v/>
      </c>
      <c r="AJ281" s="3" t="str">
        <f t="shared" ca="1" si="12833"/>
        <v/>
      </c>
      <c r="AK281" s="3" t="str">
        <f t="shared" ref="AK281" ca="1" si="13727">IF($B281="","",V281*(1+rate_A*AI$1/365))</f>
        <v/>
      </c>
      <c r="AL281" s="3" t="str">
        <f t="shared" ref="AL281" ca="1" si="13728">IF($B281="","",W281*(1+rate_A*AI$1/365))</f>
        <v/>
      </c>
      <c r="AM281" s="3" t="str">
        <f t="shared" ref="AM281" ca="1" si="13729">IF($B281="","",X281*(1+rate_joint*AI$1/365))</f>
        <v/>
      </c>
      <c r="AN281" s="5" t="str">
        <f t="shared" ca="1" si="12837"/>
        <v/>
      </c>
      <c r="AO281" s="5" t="str" cm="1">
        <f t="array" aca="1" ref="AO281" ca="1">IF(AN281="","",_xlfn.IFS(AN281&lt;='Hidden inputs'!$C$15,AN281*'Hidden inputs'!$D$15,AN281&lt;='Hidden inputs'!$C$16,'Hidden inputs'!$C$15*'Hidden inputs'!$D$15+(AN281-'Hidden inputs'!$B$16)*'Hidden inputs'!$D$16,AN281&lt;='Hidden inputs'!$C$17,'Hidden inputs'!$C$15*'Hidden inputs'!$D$15+('Hidden inputs'!$C$16-'Hidden inputs'!$B$16)*'Hidden inputs'!$D$16+(AN281-'Hidden inputs'!$B$17)*'Hidden inputs'!$D$17,AN281&gt;'Hidden inputs'!$B$18,'Hidden inputs'!$C$15*'Hidden inputs'!$D$15+('Hidden inputs'!$C$16-'Hidden inputs'!$B$16)*'Hidden inputs'!$D$16+('Hidden inputs'!$C$17-'Hidden inputs'!$B$17)*'Hidden inputs'!$D$17+(AN281-'Hidden inputs'!$B$18)*'Hidden inputs'!$D$18))</f>
        <v/>
      </c>
      <c r="AP281" s="10" t="str">
        <f t="shared" ca="1" si="12838"/>
        <v/>
      </c>
      <c r="AQ281" s="5" t="str">
        <f t="shared" ca="1" si="12741"/>
        <v/>
      </c>
      <c r="AR281" s="5" t="str">
        <f t="shared" ca="1" si="12742"/>
        <v/>
      </c>
      <c r="AS281" s="5" t="str">
        <f ca="1">IF($B281="","",'Hidden inputs'!$D$11*AJ281+'Hidden inputs'!$E$11*AK281)</f>
        <v/>
      </c>
      <c r="AT281" s="11" t="str">
        <f t="shared" ca="1" si="12672"/>
        <v/>
      </c>
      <c r="AU281" s="9" t="str">
        <f t="shared" ca="1" si="12743"/>
        <v/>
      </c>
      <c r="AV281" s="3" t="str">
        <f t="shared" ca="1" si="12744"/>
        <v/>
      </c>
      <c r="AW281" s="5" t="str" cm="1">
        <f t="array" aca="1" ref="AW281" ca="1">IF($B281="","",IF(AV281=0,0,IF(DD_Payment="",0,IF(AV281&lt;_xlfn.IFS(DD_Frequency="Monthly",1,DD_Frequency="Quarterly",IF(MONTH(AV$2)=1,1,IF(MONTH(AV$2)=4,1,IF(MONTH(AV$2)=7,1,IF(MONTH(AV$2)=10,1,0)))),DD_Frequency="Annually",IF(MONTH(AV$2)=1,1,0))*DD_Payment,AV281,_xlfn.IFS(DD_Frequency="Monthly",1,DD_Frequency="Quarterly",IF(MONTH(AV$2)=1,1,IF(MONTH(AV$2)=4,1,IF(MONTH(AV$2)=7,1,IF(MONTH(AV$2)=10,1,0)))),DD_Frequency="Annually",IF(MONTH(AV$2)=1,1,0))*DD_Payment))))</f>
        <v/>
      </c>
      <c r="AX281" s="3" t="str">
        <f t="shared" ref="AX281" ca="1" si="13730">IF($B281="","",IF(AV281&gt;AW281,(AV281-AW281/2)*(rate_A*(AX$1/365)),0))</f>
        <v/>
      </c>
      <c r="AY281" s="3" t="str">
        <f t="shared" ca="1" si="12840"/>
        <v/>
      </c>
      <c r="AZ281" s="3" t="str">
        <f t="shared" ref="AZ281" ca="1" si="13731">IF($B281="","",AK281*(1+rate_A*AX$1/365))</f>
        <v/>
      </c>
      <c r="BA281" s="3" t="str">
        <f t="shared" ref="BA281" ca="1" si="13732">IF($B281="","",AL281*(1+rate_A*AX$1/365))</f>
        <v/>
      </c>
      <c r="BB281" s="3" t="str">
        <f t="shared" ref="BB281" ca="1" si="13733">IF($B281="","",AM281*(1+rate_joint*AX$1/365))</f>
        <v/>
      </c>
      <c r="BC281" s="5" t="str">
        <f t="shared" ca="1" si="12844"/>
        <v/>
      </c>
      <c r="BD281" s="5" t="str" cm="1">
        <f t="array" aca="1" ref="BD281" ca="1">IF(BC281="","",_xlfn.IFS(BC281&lt;='Hidden inputs'!$C$15,BC281*'Hidden inputs'!$D$15,BC281&lt;='Hidden inputs'!$C$16,'Hidden inputs'!$C$15*'Hidden inputs'!$D$15+(BC281-'Hidden inputs'!$B$16)*'Hidden inputs'!$D$16,BC281&lt;='Hidden inputs'!$C$17,'Hidden inputs'!$C$15*'Hidden inputs'!$D$15+('Hidden inputs'!$C$16-'Hidden inputs'!$B$16)*'Hidden inputs'!$D$16+(BC281-'Hidden inputs'!$B$17)*'Hidden inputs'!$D$17,BC281&gt;'Hidden inputs'!$B$18,'Hidden inputs'!$C$15*'Hidden inputs'!$D$15+('Hidden inputs'!$C$16-'Hidden inputs'!$B$16)*'Hidden inputs'!$D$16+('Hidden inputs'!$C$17-'Hidden inputs'!$B$17)*'Hidden inputs'!$D$17+(BC281-'Hidden inputs'!$B$18)*'Hidden inputs'!$D$18))</f>
        <v/>
      </c>
      <c r="BE281" s="10" t="str">
        <f t="shared" ca="1" si="12845"/>
        <v/>
      </c>
      <c r="BF281" s="5" t="str">
        <f t="shared" ca="1" si="12749"/>
        <v/>
      </c>
      <c r="BG281" s="5" t="str">
        <f t="shared" ca="1" si="12750"/>
        <v/>
      </c>
      <c r="BH281" s="5" t="str">
        <f ca="1">IF($B281="","",'Hidden inputs'!$D$11*AY281+'Hidden inputs'!$E$11*AZ281)</f>
        <v/>
      </c>
      <c r="BI281" s="11" t="str">
        <f t="shared" ca="1" si="12677"/>
        <v/>
      </c>
      <c r="BJ281" s="9" t="str">
        <f t="shared" ca="1" si="12751"/>
        <v/>
      </c>
      <c r="BK281" s="3" t="str">
        <f t="shared" ca="1" si="12752"/>
        <v/>
      </c>
      <c r="BL281" s="5" t="str" cm="1">
        <f t="array" aca="1" ref="BL281" ca="1">IF($B281="","",IF(BK281=0,0,IF(DD_Payment="",0,IF(BK281&lt;_xlfn.IFS(DD_Frequency="Monthly",1,DD_Frequency="Quarterly",IF(MONTH(BK$2)=1,1,IF(MONTH(BK$2)=4,1,IF(MONTH(BK$2)=7,1,IF(MONTH(BK$2)=10,1,0)))),DD_Frequency="Annually",IF(MONTH(BK$2)=1,1,0))*DD_Payment,BK281,_xlfn.IFS(DD_Frequency="Monthly",1,DD_Frequency="Quarterly",IF(MONTH(BK$2)=1,1,IF(MONTH(BK$2)=4,1,IF(MONTH(BK$2)=7,1,IF(MONTH(BK$2)=10,1,0)))),DD_Frequency="Annually",IF(MONTH(BK$2)=1,1,0))*DD_Payment))))</f>
        <v/>
      </c>
      <c r="BM281" s="3" t="str">
        <f t="shared" ref="BM281" ca="1" si="13734">IF($B281="","",IF(BK281&gt;BL281,(BK281-BL281/2)*(rate_A*(BM$1/365)),0))</f>
        <v/>
      </c>
      <c r="BN281" s="3" t="str">
        <f t="shared" ca="1" si="12847"/>
        <v/>
      </c>
      <c r="BO281" s="3" t="str">
        <f t="shared" ref="BO281" ca="1" si="13735">IF($B281="","",AZ281*(1+rate_A*BM$1/365))</f>
        <v/>
      </c>
      <c r="BP281" s="3" t="str">
        <f t="shared" ref="BP281" ca="1" si="13736">IF($B281="","",BA281*(1+rate_A*BM$1/365))</f>
        <v/>
      </c>
      <c r="BQ281" s="3" t="str">
        <f t="shared" ref="BQ281" ca="1" si="13737">IF($B281="","",BB281*(1+rate_joint*BM$1/365))</f>
        <v/>
      </c>
      <c r="BR281" s="5" t="str">
        <f t="shared" ca="1" si="12851"/>
        <v/>
      </c>
      <c r="BS281" s="5" t="str" cm="1">
        <f t="array" aca="1" ref="BS281" ca="1">IF(BR281="","",_xlfn.IFS(BR281&lt;='Hidden inputs'!$C$15,BR281*'Hidden inputs'!$D$15,BR281&lt;='Hidden inputs'!$C$16,'Hidden inputs'!$C$15*'Hidden inputs'!$D$15+(BR281-'Hidden inputs'!$B$16)*'Hidden inputs'!$D$16,BR281&lt;='Hidden inputs'!$C$17,'Hidden inputs'!$C$15*'Hidden inputs'!$D$15+('Hidden inputs'!$C$16-'Hidden inputs'!$B$16)*'Hidden inputs'!$D$16+(BR281-'Hidden inputs'!$B$17)*'Hidden inputs'!$D$17,BR281&gt;'Hidden inputs'!$B$18,'Hidden inputs'!$C$15*'Hidden inputs'!$D$15+('Hidden inputs'!$C$16-'Hidden inputs'!$B$16)*'Hidden inputs'!$D$16+('Hidden inputs'!$C$17-'Hidden inputs'!$B$17)*'Hidden inputs'!$D$17+(BR281-'Hidden inputs'!$B$18)*'Hidden inputs'!$D$18))</f>
        <v/>
      </c>
      <c r="BT281" s="10" t="str">
        <f t="shared" ca="1" si="12852"/>
        <v/>
      </c>
      <c r="BU281" s="5" t="str">
        <f t="shared" ca="1" si="12757"/>
        <v/>
      </c>
      <c r="BV281" s="5" t="str">
        <f t="shared" ca="1" si="12758"/>
        <v/>
      </c>
      <c r="BW281" s="5" t="str">
        <f ca="1">IF($B281="","",'Hidden inputs'!$D$11*BN281+'Hidden inputs'!$E$11*BO281)</f>
        <v/>
      </c>
      <c r="BX281" s="11" t="str">
        <f t="shared" ca="1" si="12682"/>
        <v/>
      </c>
      <c r="BY281" s="9" t="str">
        <f t="shared" ca="1" si="12759"/>
        <v/>
      </c>
      <c r="BZ281" s="3" t="str">
        <f t="shared" ca="1" si="12760"/>
        <v/>
      </c>
      <c r="CA281" s="5" t="str" cm="1">
        <f t="array" aca="1" ref="CA281" ca="1">IF($B281="","",IF(BZ281=0,0,IF(DD_Payment="",0,IF(BZ281&lt;_xlfn.IFS(DD_Frequency="Monthly",1,DD_Frequency="Quarterly",IF(MONTH(BZ$2)=1,1,IF(MONTH(BZ$2)=4,1,IF(MONTH(BZ$2)=7,1,IF(MONTH(BZ$2)=10,1,0)))),DD_Frequency="Annually",IF(MONTH(BZ$2)=1,1,0))*DD_Payment,BZ281,_xlfn.IFS(DD_Frequency="Monthly",1,DD_Frequency="Quarterly",IF(MONTH(BZ$2)=1,1,IF(MONTH(BZ$2)=4,1,IF(MONTH(BZ$2)=7,1,IF(MONTH(BZ$2)=10,1,0)))),DD_Frequency="Annually",IF(MONTH(BZ$2)=1,1,0))*DD_Payment))))</f>
        <v/>
      </c>
      <c r="CB281" s="3" t="str">
        <f t="shared" ref="CB281" ca="1" si="13738">IF($B281="","",IF(BZ281&gt;CA281,(BZ281-CA281/2)*(rate_A*(CB$1/365)),0))</f>
        <v/>
      </c>
      <c r="CC281" s="3" t="str">
        <f t="shared" ca="1" si="12854"/>
        <v/>
      </c>
      <c r="CD281" s="3" t="str">
        <f t="shared" ref="CD281" ca="1" si="13739">IF($B281="","",BO281*(1+rate_A*CB$1/365))</f>
        <v/>
      </c>
      <c r="CE281" s="3" t="str">
        <f t="shared" ref="CE281" ca="1" si="13740">IF($B281="","",BP281*(1+rate_A*CB$1/365))</f>
        <v/>
      </c>
      <c r="CF281" s="3" t="str">
        <f t="shared" ref="CF281" ca="1" si="13741">IF($B281="","",BQ281*(1+rate_joint*CB$1/365))</f>
        <v/>
      </c>
      <c r="CG281" s="5" t="str">
        <f t="shared" ca="1" si="12858"/>
        <v/>
      </c>
      <c r="CH281" s="5" t="str" cm="1">
        <f t="array" aca="1" ref="CH281" ca="1">IF(CG281="","",_xlfn.IFS(CG281&lt;='Hidden inputs'!$C$15,CG281*'Hidden inputs'!$D$15,CG281&lt;='Hidden inputs'!$C$16,'Hidden inputs'!$C$15*'Hidden inputs'!$D$15+(CG281-'Hidden inputs'!$B$16)*'Hidden inputs'!$D$16,CG281&lt;='Hidden inputs'!$C$17,'Hidden inputs'!$C$15*'Hidden inputs'!$D$15+('Hidden inputs'!$C$16-'Hidden inputs'!$B$16)*'Hidden inputs'!$D$16+(CG281-'Hidden inputs'!$B$17)*'Hidden inputs'!$D$17,CG281&gt;'Hidden inputs'!$B$18,'Hidden inputs'!$C$15*'Hidden inputs'!$D$15+('Hidden inputs'!$C$16-'Hidden inputs'!$B$16)*'Hidden inputs'!$D$16+('Hidden inputs'!$C$17-'Hidden inputs'!$B$17)*'Hidden inputs'!$D$17+(CG281-'Hidden inputs'!$B$18)*'Hidden inputs'!$D$18))</f>
        <v/>
      </c>
      <c r="CI281" s="10" t="str">
        <f t="shared" ca="1" si="12859"/>
        <v/>
      </c>
      <c r="CJ281" s="5" t="str">
        <f t="shared" ca="1" si="12765"/>
        <v/>
      </c>
      <c r="CK281" s="5" t="str">
        <f t="shared" ca="1" si="12766"/>
        <v/>
      </c>
      <c r="CL281" s="5" t="str">
        <f ca="1">IF($B281="","",'Hidden inputs'!$D$11*CC281+'Hidden inputs'!$E$11*CD281)</f>
        <v/>
      </c>
      <c r="CM281" s="11" t="str">
        <f t="shared" ca="1" si="12687"/>
        <v/>
      </c>
      <c r="CN281" s="9" t="str">
        <f t="shared" ca="1" si="12767"/>
        <v/>
      </c>
      <c r="CO281" s="3" t="str">
        <f t="shared" ca="1" si="12768"/>
        <v/>
      </c>
      <c r="CP281" s="5" t="str" cm="1">
        <f t="array" aca="1" ref="CP281" ca="1">IF($B281="","",IF(CO281=0,0,IF(DD_Payment="",0,IF(CO281&lt;_xlfn.IFS(DD_Frequency="Monthly",1,DD_Frequency="Quarterly",IF(MONTH(CO$2)=1,1,IF(MONTH(CO$2)=4,1,IF(MONTH(CO$2)=7,1,IF(MONTH(CO$2)=10,1,0)))),DD_Frequency="Annually",IF(MONTH(CO$2)=1,1,0))*DD_Payment,CO281,_xlfn.IFS(DD_Frequency="Monthly",1,DD_Frequency="Quarterly",IF(MONTH(CO$2)=1,1,IF(MONTH(CO$2)=4,1,IF(MONTH(CO$2)=7,1,IF(MONTH(CO$2)=10,1,0)))),DD_Frequency="Annually",IF(MONTH(CO$2)=1,1,0))*DD_Payment))))</f>
        <v/>
      </c>
      <c r="CQ281" s="3" t="str">
        <f t="shared" ref="CQ281" ca="1" si="13742">IF($B281="","",IF(CO281&gt;CP281,(CO281-CP281/2)*(rate_A*(CQ$1/365)),0))</f>
        <v/>
      </c>
      <c r="CR281" s="3" t="str">
        <f t="shared" ca="1" si="12861"/>
        <v/>
      </c>
      <c r="CS281" s="3" t="str">
        <f t="shared" ref="CS281" ca="1" si="13743">IF($B281="","",CD281*(1+rate_A*CQ$1/365))</f>
        <v/>
      </c>
      <c r="CT281" s="3" t="str">
        <f t="shared" ref="CT281" ca="1" si="13744">IF($B281="","",CE281*(1+rate_A*CQ$1/365))</f>
        <v/>
      </c>
      <c r="CU281" s="3" t="str">
        <f t="shared" ref="CU281" ca="1" si="13745">IF($B281="","",CF281*(1+rate_joint*CQ$1/365))</f>
        <v/>
      </c>
      <c r="CV281" s="5" t="str">
        <f t="shared" ca="1" si="12865"/>
        <v/>
      </c>
      <c r="CW281" s="5" t="str" cm="1">
        <f t="array" aca="1" ref="CW281" ca="1">IF(CV281="","",_xlfn.IFS(CV281&lt;='Hidden inputs'!$C$15,CV281*'Hidden inputs'!$D$15,CV281&lt;='Hidden inputs'!$C$16,'Hidden inputs'!$C$15*'Hidden inputs'!$D$15+(CV281-'Hidden inputs'!$B$16)*'Hidden inputs'!$D$16,CV281&lt;='Hidden inputs'!$C$17,'Hidden inputs'!$C$15*'Hidden inputs'!$D$15+('Hidden inputs'!$C$16-'Hidden inputs'!$B$16)*'Hidden inputs'!$D$16+(CV281-'Hidden inputs'!$B$17)*'Hidden inputs'!$D$17,CV281&gt;'Hidden inputs'!$B$18,'Hidden inputs'!$C$15*'Hidden inputs'!$D$15+('Hidden inputs'!$C$16-'Hidden inputs'!$B$16)*'Hidden inputs'!$D$16+('Hidden inputs'!$C$17-'Hidden inputs'!$B$17)*'Hidden inputs'!$D$17+(CV281-'Hidden inputs'!$B$18)*'Hidden inputs'!$D$18))</f>
        <v/>
      </c>
      <c r="CX281" s="10" t="str">
        <f t="shared" ca="1" si="12866"/>
        <v/>
      </c>
      <c r="CY281" s="5" t="str">
        <f t="shared" ca="1" si="12773"/>
        <v/>
      </c>
      <c r="CZ281" s="5" t="str">
        <f t="shared" ca="1" si="12774"/>
        <v/>
      </c>
      <c r="DA281" s="5" t="str">
        <f ca="1">IF($B281="","",'Hidden inputs'!$D$11*CR281+'Hidden inputs'!$E$11*CS281)</f>
        <v/>
      </c>
      <c r="DB281" s="11" t="str">
        <f t="shared" ca="1" si="12692"/>
        <v/>
      </c>
      <c r="DC281" s="9" t="str">
        <f t="shared" ca="1" si="12775"/>
        <v/>
      </c>
      <c r="DD281" s="3" t="str">
        <f t="shared" ca="1" si="12776"/>
        <v/>
      </c>
      <c r="DE281" s="5" t="str" cm="1">
        <f t="array" aca="1" ref="DE281" ca="1">IF($B281="","",IF(DD281=0,0,IF(DD_Payment="",0,IF(DD281&lt;_xlfn.IFS(DD_Frequency="Monthly",1,DD_Frequency="Quarterly",IF(MONTH(DD$2)=1,1,IF(MONTH(DD$2)=4,1,IF(MONTH(DD$2)=7,1,IF(MONTH(DD$2)=10,1,0)))),DD_Frequency="Annually",IF(MONTH(DD$2)=1,1,0))*DD_Payment,DD281,_xlfn.IFS(DD_Frequency="Monthly",1,DD_Frequency="Quarterly",IF(MONTH(DD$2)=1,1,IF(MONTH(DD$2)=4,1,IF(MONTH(DD$2)=7,1,IF(MONTH(DD$2)=10,1,0)))),DD_Frequency="Annually",IF(MONTH(DD$2)=1,1,0))*DD_Payment))))</f>
        <v/>
      </c>
      <c r="DF281" s="3" t="str">
        <f t="shared" ref="DF281" ca="1" si="13746">IF($B281="","",IF(DD281&gt;DE281,(DD281-DE281/2)*(rate_A*(DF$1/365)),0))</f>
        <v/>
      </c>
      <c r="DG281" s="3" t="str">
        <f t="shared" ca="1" si="12868"/>
        <v/>
      </c>
      <c r="DH281" s="3" t="str">
        <f t="shared" ref="DH281" ca="1" si="13747">IF($B281="","",CS281*(1+rate_A*DF$1/365))</f>
        <v/>
      </c>
      <c r="DI281" s="3" t="str">
        <f t="shared" ref="DI281" ca="1" si="13748">IF($B281="","",CT281*(1+rate_A*DF$1/365))</f>
        <v/>
      </c>
      <c r="DJ281" s="3" t="str">
        <f t="shared" ref="DJ281" ca="1" si="13749">IF($B281="","",CU281*(1+rate_joint*DF$1/365))</f>
        <v/>
      </c>
      <c r="DK281" s="5" t="str">
        <f t="shared" ca="1" si="12872"/>
        <v/>
      </c>
      <c r="DL281" s="5" t="str" cm="1">
        <f t="array" aca="1" ref="DL281" ca="1">IF(DK281="","",_xlfn.IFS(DK281&lt;='Hidden inputs'!$C$15,DK281*'Hidden inputs'!$D$15,DK281&lt;='Hidden inputs'!$C$16,'Hidden inputs'!$C$15*'Hidden inputs'!$D$15+(DK281-'Hidden inputs'!$B$16)*'Hidden inputs'!$D$16,DK281&lt;='Hidden inputs'!$C$17,'Hidden inputs'!$C$15*'Hidden inputs'!$D$15+('Hidden inputs'!$C$16-'Hidden inputs'!$B$16)*'Hidden inputs'!$D$16+(DK281-'Hidden inputs'!$B$17)*'Hidden inputs'!$D$17,DK281&gt;'Hidden inputs'!$B$18,'Hidden inputs'!$C$15*'Hidden inputs'!$D$15+('Hidden inputs'!$C$16-'Hidden inputs'!$B$16)*'Hidden inputs'!$D$16+('Hidden inputs'!$C$17-'Hidden inputs'!$B$17)*'Hidden inputs'!$D$17+(DK281-'Hidden inputs'!$B$18)*'Hidden inputs'!$D$18))</f>
        <v/>
      </c>
      <c r="DM281" s="10" t="str">
        <f t="shared" ca="1" si="12873"/>
        <v/>
      </c>
      <c r="DN281" s="5" t="str">
        <f t="shared" ca="1" si="12781"/>
        <v/>
      </c>
      <c r="DO281" s="5" t="str">
        <f t="shared" ca="1" si="12782"/>
        <v/>
      </c>
      <c r="DP281" s="5" t="str">
        <f ca="1">IF($B281="","",'Hidden inputs'!$D$11*DG281+'Hidden inputs'!$E$11*DH281)</f>
        <v/>
      </c>
      <c r="DQ281" s="11" t="str">
        <f t="shared" ca="1" si="12697"/>
        <v/>
      </c>
      <c r="DR281" s="9" t="str">
        <f t="shared" ca="1" si="12783"/>
        <v/>
      </c>
      <c r="DS281" s="3" t="str">
        <f t="shared" ca="1" si="12784"/>
        <v/>
      </c>
      <c r="DT281" s="5" t="str" cm="1">
        <f t="array" aca="1" ref="DT281" ca="1">IF($B281="","",IF(DS281=0,0,IF(DD_Payment="",0,IF(DS281&lt;_xlfn.IFS(DD_Frequency="Monthly",1,DD_Frequency="Quarterly",IF(MONTH(DS$2)=1,1,IF(MONTH(DS$2)=4,1,IF(MONTH(DS$2)=7,1,IF(MONTH(DS$2)=10,1,0)))),DD_Frequency="Annually",IF(MONTH(DS$2)=1,1,0))*DD_Payment,DS281,_xlfn.IFS(DD_Frequency="Monthly",1,DD_Frequency="Quarterly",IF(MONTH(DS$2)=1,1,IF(MONTH(DS$2)=4,1,IF(MONTH(DS$2)=7,1,IF(MONTH(DS$2)=10,1,0)))),DD_Frequency="Annually",IF(MONTH(DS$2)=1,1,0))*DD_Payment))))</f>
        <v/>
      </c>
      <c r="DU281" s="3" t="str">
        <f t="shared" ref="DU281" ca="1" si="13750">IF($B281="","",IF(DS281&gt;DT281,(DS281-DT281/2)*(rate_A*(DU$1/365)),0))</f>
        <v/>
      </c>
      <c r="DV281" s="3" t="str">
        <f t="shared" ca="1" si="12875"/>
        <v/>
      </c>
      <c r="DW281" s="3" t="str">
        <f t="shared" ref="DW281" ca="1" si="13751">IF($B281="","",DH281*(1+rate_A*DU$1/365))</f>
        <v/>
      </c>
      <c r="DX281" s="3" t="str">
        <f t="shared" ref="DX281" ca="1" si="13752">IF($B281="","",DI281*(1+rate_A*DU$1/365))</f>
        <v/>
      </c>
      <c r="DY281" s="3" t="str">
        <f t="shared" ref="DY281" ca="1" si="13753">IF($B281="","",DJ281*(1+rate_joint*DU$1/365))</f>
        <v/>
      </c>
      <c r="DZ281" s="5" t="str">
        <f t="shared" ca="1" si="12879"/>
        <v/>
      </c>
      <c r="EA281" s="5" t="str" cm="1">
        <f t="array" aca="1" ref="EA281" ca="1">IF(DZ281="","",_xlfn.IFS(DZ281&lt;='Hidden inputs'!$C$15,DZ281*'Hidden inputs'!$D$15,DZ281&lt;='Hidden inputs'!$C$16,'Hidden inputs'!$C$15*'Hidden inputs'!$D$15+(DZ281-'Hidden inputs'!$B$16)*'Hidden inputs'!$D$16,DZ281&lt;='Hidden inputs'!$C$17,'Hidden inputs'!$C$15*'Hidden inputs'!$D$15+('Hidden inputs'!$C$16-'Hidden inputs'!$B$16)*'Hidden inputs'!$D$16+(DZ281-'Hidden inputs'!$B$17)*'Hidden inputs'!$D$17,DZ281&gt;'Hidden inputs'!$B$18,'Hidden inputs'!$C$15*'Hidden inputs'!$D$15+('Hidden inputs'!$C$16-'Hidden inputs'!$B$16)*'Hidden inputs'!$D$16+('Hidden inputs'!$C$17-'Hidden inputs'!$B$17)*'Hidden inputs'!$D$17+(DZ281-'Hidden inputs'!$B$18)*'Hidden inputs'!$D$18))</f>
        <v/>
      </c>
      <c r="EB281" s="10" t="str">
        <f t="shared" ca="1" si="12880"/>
        <v/>
      </c>
      <c r="EC281" s="5" t="str">
        <f t="shared" ca="1" si="12789"/>
        <v/>
      </c>
      <c r="ED281" s="5" t="str">
        <f t="shared" ca="1" si="12790"/>
        <v/>
      </c>
      <c r="EE281" s="5" t="str">
        <f ca="1">IF($B281="","",'Hidden inputs'!$D$11*DV281+'Hidden inputs'!$E$11*DW281)</f>
        <v/>
      </c>
      <c r="EF281" s="11" t="str">
        <f t="shared" ca="1" si="12702"/>
        <v/>
      </c>
      <c r="EG281" s="9" t="str">
        <f t="shared" ca="1" si="12791"/>
        <v/>
      </c>
      <c r="EH281" s="3" t="str">
        <f t="shared" ca="1" si="12792"/>
        <v/>
      </c>
      <c r="EI281" s="5" t="str" cm="1">
        <f t="array" aca="1" ref="EI281" ca="1">IF($B281="","",IF(EH281=0,0,IF(DD_Payment="",0,IF(EH281&lt;_xlfn.IFS(DD_Frequency="Monthly",1,DD_Frequency="Quarterly",IF(MONTH(EH$2)=1,1,IF(MONTH(EH$2)=4,1,IF(MONTH(EH$2)=7,1,IF(MONTH(EH$2)=10,1,0)))),DD_Frequency="Annually",IF(MONTH(EH$2)=1,1,0))*DD_Payment,EH281,_xlfn.IFS(DD_Frequency="Monthly",1,DD_Frequency="Quarterly",IF(MONTH(EH$2)=1,1,IF(MONTH(EH$2)=4,1,IF(MONTH(EH$2)=7,1,IF(MONTH(EH$2)=10,1,0)))),DD_Frequency="Annually",IF(MONTH(EH$2)=1,1,0))*DD_Payment))))</f>
        <v/>
      </c>
      <c r="EJ281" s="3" t="str">
        <f t="shared" ref="EJ281" ca="1" si="13754">IF($B281="","",IF(EH281&gt;EI281,(EH281-EI281/2)*(rate_A*(EJ$1/365)),0))</f>
        <v/>
      </c>
      <c r="EK281" s="3" t="str">
        <f t="shared" ca="1" si="12882"/>
        <v/>
      </c>
      <c r="EL281" s="3" t="str">
        <f t="shared" ref="EL281" ca="1" si="13755">IF($B281="","",DW281*(1+rate_A*EJ$1/365))</f>
        <v/>
      </c>
      <c r="EM281" s="3" t="str">
        <f t="shared" ref="EM281" ca="1" si="13756">IF($B281="","",DX281*(1+rate_A*EJ$1/365))</f>
        <v/>
      </c>
      <c r="EN281" s="3" t="str">
        <f t="shared" ref="EN281" ca="1" si="13757">IF($B281="","",DY281*(1+rate_joint*EJ$1/365))</f>
        <v/>
      </c>
      <c r="EO281" s="5" t="str">
        <f t="shared" ca="1" si="12886"/>
        <v/>
      </c>
      <c r="EP281" s="5" t="str" cm="1">
        <f t="array" aca="1" ref="EP281" ca="1">IF(EO281="","",_xlfn.IFS(EO281&lt;='Hidden inputs'!$C$15,EO281*'Hidden inputs'!$D$15,EO281&lt;='Hidden inputs'!$C$16,'Hidden inputs'!$C$15*'Hidden inputs'!$D$15+(EO281-'Hidden inputs'!$B$16)*'Hidden inputs'!$D$16,EO281&lt;='Hidden inputs'!$C$17,'Hidden inputs'!$C$15*'Hidden inputs'!$D$15+('Hidden inputs'!$C$16-'Hidden inputs'!$B$16)*'Hidden inputs'!$D$16+(EO281-'Hidden inputs'!$B$17)*'Hidden inputs'!$D$17,EO281&gt;'Hidden inputs'!$B$18,'Hidden inputs'!$C$15*'Hidden inputs'!$D$15+('Hidden inputs'!$C$16-'Hidden inputs'!$B$16)*'Hidden inputs'!$D$16+('Hidden inputs'!$C$17-'Hidden inputs'!$B$17)*'Hidden inputs'!$D$17+(EO281-'Hidden inputs'!$B$18)*'Hidden inputs'!$D$18))</f>
        <v/>
      </c>
      <c r="EQ281" s="10" t="str">
        <f t="shared" ca="1" si="12887"/>
        <v/>
      </c>
      <c r="ER281" s="5" t="str">
        <f t="shared" ca="1" si="12797"/>
        <v/>
      </c>
      <c r="ES281" s="5" t="str">
        <f t="shared" ca="1" si="12798"/>
        <v/>
      </c>
      <c r="ET281" s="5" t="str">
        <f ca="1">IF($B281="","",'Hidden inputs'!$D$11*EK281+'Hidden inputs'!$E$11*EL281)</f>
        <v/>
      </c>
      <c r="EU281" s="11" t="str">
        <f t="shared" ca="1" si="12707"/>
        <v/>
      </c>
      <c r="EV281" s="9" t="str">
        <f t="shared" ca="1" si="12799"/>
        <v/>
      </c>
      <c r="EW281" s="3" t="str">
        <f t="shared" ca="1" si="12800"/>
        <v/>
      </c>
      <c r="EX281" s="5" t="str" cm="1">
        <f t="array" aca="1" ref="EX281" ca="1">IF($B281="","",IF(EW281=0,0,IF(DD_Payment="",0,IF(EW281&lt;_xlfn.IFS(DD_Frequency="Monthly",1,DD_Frequency="Quarterly",IF(MONTH(EW$2)=1,1,IF(MONTH(EW$2)=4,1,IF(MONTH(EW$2)=7,1,IF(MONTH(EW$2)=10,1,0)))),DD_Frequency="Annually",IF(MONTH(EW$2)=1,1,0))*DD_Payment,EW281,_xlfn.IFS(DD_Frequency="Monthly",1,DD_Frequency="Quarterly",IF(MONTH(EW$2)=1,1,IF(MONTH(EW$2)=4,1,IF(MONTH(EW$2)=7,1,IF(MONTH(EW$2)=10,1,0)))),DD_Frequency="Annually",IF(MONTH(EW$2)=1,1,0))*DD_Payment))))</f>
        <v/>
      </c>
      <c r="EY281" s="3" t="str">
        <f t="shared" ref="EY281" ca="1" si="13758">IF($B281="","",IF(EW281&gt;EX281,(EW281-EX281/2)*(rate_A*(EY$1/365)),0))</f>
        <v/>
      </c>
      <c r="EZ281" s="3" t="str">
        <f t="shared" ca="1" si="12889"/>
        <v/>
      </c>
      <c r="FA281" s="3" t="str">
        <f t="shared" ref="FA281" ca="1" si="13759">IF($B281="","",EL281*(1+rate_A*EY$1/365))</f>
        <v/>
      </c>
      <c r="FB281" s="3" t="str">
        <f t="shared" ref="FB281" ca="1" si="13760">IF($B281="","",EM281*(1+rate_A*EY$1/365))</f>
        <v/>
      </c>
      <c r="FC281" s="3" t="str">
        <f t="shared" ref="FC281" ca="1" si="13761">IF($B281="","",EN281*(1+rate_joint*EY$1/365))</f>
        <v/>
      </c>
      <c r="FD281" s="5" t="str">
        <f t="shared" ca="1" si="12893"/>
        <v/>
      </c>
      <c r="FE281" s="5" t="str" cm="1">
        <f t="array" aca="1" ref="FE281" ca="1">IF(FD281="","",_xlfn.IFS(FD281&lt;='Hidden inputs'!$C$15,FD281*'Hidden inputs'!$D$15,FD281&lt;='Hidden inputs'!$C$16,'Hidden inputs'!$C$15*'Hidden inputs'!$D$15+(FD281-'Hidden inputs'!$B$16)*'Hidden inputs'!$D$16,FD281&lt;='Hidden inputs'!$C$17,'Hidden inputs'!$C$15*'Hidden inputs'!$D$15+('Hidden inputs'!$C$16-'Hidden inputs'!$B$16)*'Hidden inputs'!$D$16+(FD281-'Hidden inputs'!$B$17)*'Hidden inputs'!$D$17,FD281&gt;'Hidden inputs'!$B$18,'Hidden inputs'!$C$15*'Hidden inputs'!$D$15+('Hidden inputs'!$C$16-'Hidden inputs'!$B$16)*'Hidden inputs'!$D$16+('Hidden inputs'!$C$17-'Hidden inputs'!$B$17)*'Hidden inputs'!$D$17+(FD281-'Hidden inputs'!$B$18)*'Hidden inputs'!$D$18))</f>
        <v/>
      </c>
      <c r="FF281" s="10" t="str">
        <f t="shared" ca="1" si="12894"/>
        <v/>
      </c>
      <c r="FG281" s="5" t="str">
        <f t="shared" ca="1" si="12805"/>
        <v/>
      </c>
      <c r="FH281" s="5" t="str">
        <f t="shared" ca="1" si="12806"/>
        <v/>
      </c>
      <c r="FI281" s="5" t="str">
        <f ca="1">IF($B281="","",'Hidden inputs'!$D$11*EZ281+'Hidden inputs'!$E$11*FA281)</f>
        <v/>
      </c>
      <c r="FJ281" s="11" t="str">
        <f t="shared" ca="1" si="12712"/>
        <v/>
      </c>
      <c r="FK281" s="9" t="str">
        <f t="shared" ca="1" si="12807"/>
        <v/>
      </c>
      <c r="FL281" s="3" t="str">
        <f t="shared" ca="1" si="12808"/>
        <v/>
      </c>
      <c r="FM281" s="5" t="str" cm="1">
        <f t="array" aca="1" ref="FM281" ca="1">IF($B281="","",IF(FL281=0,0,IF(DD_Payment="",0,IF(FL281&lt;_xlfn.IFS(DD_Frequency="Monthly",1,DD_Frequency="Quarterly",IF(MONTH(FL$2)=1,1,IF(MONTH(FL$2)=4,1,IF(MONTH(FL$2)=7,1,IF(MONTH(FL$2)=10,1,0)))),DD_Frequency="Annually",IF(MONTH(FL$2)=1,1,0))*DD_Payment,FL281,_xlfn.IFS(DD_Frequency="Monthly",1,DD_Frequency="Quarterly",IF(MONTH(FL$2)=1,1,IF(MONTH(FL$2)=4,1,IF(MONTH(FL$2)=7,1,IF(MONTH(FL$2)=10,1,0)))),DD_Frequency="Annually",IF(MONTH(FL$2)=1,1,0))*DD_Payment))))</f>
        <v/>
      </c>
      <c r="FN281" s="3" t="str">
        <f t="shared" ref="FN281" ca="1" si="13762">IF($B281="","",IF(FL281&gt;FM281,(FL281-FM281/2)*(rate_A*(FN$1/365)),0))</f>
        <v/>
      </c>
      <c r="FO281" s="3" t="str">
        <f t="shared" ca="1" si="12896"/>
        <v/>
      </c>
      <c r="FP281" s="3" t="str">
        <f t="shared" ref="FP281" ca="1" si="13763">IF($B281="","",FA281*(1+rate_A*FN$1/365))</f>
        <v/>
      </c>
      <c r="FQ281" s="3" t="str">
        <f t="shared" ref="FQ281" ca="1" si="13764">IF($B281="","",FB281*(1+rate_A*FN$1/365))</f>
        <v/>
      </c>
      <c r="FR281" s="3" t="str">
        <f t="shared" ref="FR281" ca="1" si="13765">IF($B281="","",FC281*(1+rate_joint*FN$1/365))</f>
        <v/>
      </c>
      <c r="FS281" s="5" t="str">
        <f t="shared" ca="1" si="12900"/>
        <v/>
      </c>
      <c r="FT281" s="5" t="str" cm="1">
        <f t="array" aca="1" ref="FT281" ca="1">IF(FS281="","",_xlfn.IFS(FS281&lt;='Hidden inputs'!$C$15,FS281*'Hidden inputs'!$D$15,FS281&lt;='Hidden inputs'!$C$16,'Hidden inputs'!$C$15*'Hidden inputs'!$D$15+(FS281-'Hidden inputs'!$B$16)*'Hidden inputs'!$D$16,FS281&lt;='Hidden inputs'!$C$17,'Hidden inputs'!$C$15*'Hidden inputs'!$D$15+('Hidden inputs'!$C$16-'Hidden inputs'!$B$16)*'Hidden inputs'!$D$16+(FS281-'Hidden inputs'!$B$17)*'Hidden inputs'!$D$17,FS281&gt;'Hidden inputs'!$B$18,'Hidden inputs'!$C$15*'Hidden inputs'!$D$15+('Hidden inputs'!$C$16-'Hidden inputs'!$B$16)*'Hidden inputs'!$D$16+('Hidden inputs'!$C$17-'Hidden inputs'!$B$17)*'Hidden inputs'!$D$17+(FS281-'Hidden inputs'!$B$18)*'Hidden inputs'!$D$18))</f>
        <v/>
      </c>
      <c r="FU281" s="10" t="str">
        <f t="shared" ca="1" si="12901"/>
        <v/>
      </c>
      <c r="FV281" s="5" t="str">
        <f t="shared" ca="1" si="12813"/>
        <v/>
      </c>
      <c r="FW281" s="5" t="str">
        <f t="shared" ca="1" si="12814"/>
        <v/>
      </c>
      <c r="FX281" s="5" t="str">
        <f ca="1">IF($B281="","",'Hidden inputs'!$D$11*FO281+'Hidden inputs'!$E$11*FP281)</f>
        <v/>
      </c>
      <c r="FY281" s="11" t="str">
        <f t="shared" ca="1" si="12717"/>
        <v/>
      </c>
      <c r="FZ281" s="9" t="str">
        <f t="shared" ca="1" si="12815"/>
        <v/>
      </c>
      <c r="GA281" s="5" t="str">
        <f t="shared" ca="1" si="12816"/>
        <v/>
      </c>
      <c r="GB281" s="5" t="str">
        <f t="shared" ca="1" si="12817"/>
        <v/>
      </c>
      <c r="GC281" s="5" t="str">
        <f t="shared" ca="1" si="12718"/>
        <v/>
      </c>
      <c r="GD281" s="5" t="str">
        <f t="shared" ca="1" si="12719"/>
        <v/>
      </c>
    </row>
    <row r="282" spans="1:186" x14ac:dyDescent="0.35">
      <c r="A282" s="2"/>
      <c r="B282" s="6" t="str">
        <f t="shared" ca="1" si="12720"/>
        <v/>
      </c>
      <c r="C282" s="5" t="str">
        <f t="shared" ca="1" si="12818"/>
        <v/>
      </c>
      <c r="D282" s="5" t="str" cm="1">
        <f t="array" aca="1" ref="D282" ca="1">IF($B282="","",IF(C282=0,0,IF(DD_Payment="",0,IF(C282&lt;_xlfn.IFS(DD_Frequency="Monthly",1,DD_Frequency="Quarterly",IF(MONTH(C$2)=1,1,IF(MONTH(C$2)=4,1,IF(MONTH(C$2)=7,1,IF(MONTH(C$2)=10,1,0)))),DD_Frequency="Annually",IF(MONTH(C$2)=1,1,0))*DD_Payment,C282,_xlfn.IFS(DD_Frequency="Monthly",1,DD_Frequency="Quarterly",IF(MONTH(C$2)=1,1,IF(MONTH(C$2)=4,1,IF(MONTH(C$2)=7,1,IF(MONTH(C$2)=10,1,0)))),DD_Frequency="Annually",IF(MONTH(C$2)=1,1,0))*DD_Payment))))</f>
        <v/>
      </c>
      <c r="E282" s="5" t="str">
        <f t="shared" ref="E282" ca="1" si="13766">IF(B282="","",IF(C282&gt;D282,(C282-D282/2)*(rate_A*(E$1/365)),0))</f>
        <v/>
      </c>
      <c r="F282" s="5" t="str">
        <f t="shared" ca="1" si="12722"/>
        <v/>
      </c>
      <c r="G282" s="5" t="str">
        <f t="shared" ref="G282" ca="1" si="13767">IF(B282="","",G281*(1+rate_A*E$1/365))</f>
        <v/>
      </c>
      <c r="H282" s="5" t="str">
        <f t="shared" ref="H282" ca="1" si="13768">IF(B282="","",H281*(1+rate_A*E$1/365))</f>
        <v/>
      </c>
      <c r="I282" s="5" t="str">
        <f t="shared" ref="I282" ca="1" si="13769">IF(B282="","",I281*(1+rate_joint*E$1/365))</f>
        <v/>
      </c>
      <c r="J282" s="5" t="str">
        <f t="shared" ca="1" si="12823"/>
        <v/>
      </c>
      <c r="K282" s="5" t="str" cm="1">
        <f t="array" aca="1" ref="K282" ca="1">IF(J282="","",_xlfn.IFS(J282&lt;='Hidden inputs'!$C$15,J282*'Hidden inputs'!$D$15,J282&lt;='Hidden inputs'!$C$16,'Hidden inputs'!$C$15*'Hidden inputs'!$D$15+(J282-'Hidden inputs'!$B$16)*'Hidden inputs'!$D$16,J282&lt;='Hidden inputs'!$C$17,'Hidden inputs'!$C$15*'Hidden inputs'!$D$15+('Hidden inputs'!$C$16-'Hidden inputs'!$B$16)*'Hidden inputs'!$D$16+(J282-'Hidden inputs'!$B$17)*'Hidden inputs'!$D$17,J282&gt;'Hidden inputs'!$B$18,'Hidden inputs'!$C$15*'Hidden inputs'!$D$15+('Hidden inputs'!$C$16-'Hidden inputs'!$B$16)*'Hidden inputs'!$D$16+('Hidden inputs'!$C$17-'Hidden inputs'!$B$17)*'Hidden inputs'!$D$17+(J282-'Hidden inputs'!$B$18)*'Hidden inputs'!$D$18))</f>
        <v/>
      </c>
      <c r="L282" s="11" t="str">
        <f t="shared" ca="1" si="12824"/>
        <v/>
      </c>
      <c r="M282" s="5" t="str">
        <f t="shared" ca="1" si="12726"/>
        <v/>
      </c>
      <c r="N282" s="5" t="str">
        <f t="shared" ca="1" si="12727"/>
        <v/>
      </c>
      <c r="O282" s="5" t="str">
        <f ca="1">IF(B282="","",'Hidden inputs'!$D$11*F282+'Hidden inputs'!$E$11*G282)</f>
        <v/>
      </c>
      <c r="P282" s="11" t="str">
        <f t="shared" ca="1" si="12661"/>
        <v/>
      </c>
      <c r="Q282" s="20" t="str">
        <f t="shared" ca="1" si="12662"/>
        <v/>
      </c>
      <c r="R282" s="3" t="str">
        <f t="shared" ca="1" si="12728"/>
        <v/>
      </c>
      <c r="S282" s="5" t="str" cm="1">
        <f t="array" aca="1" ref="S282" ca="1">IF($B282="","",IF(R282=0,0,IF(DD_Payment="",0,IF(R282&lt;_xlfn.IFS(DD_Frequency="Monthly",1,DD_Frequency="Quarterly",IF(MONTH(R$2)=1,1,IF(MONTH(R$2)=4,1,IF(MONTH(R$2)=7,1,IF(MONTH(R$2)=10,1,0)))),DD_Frequency="Annually",IF(MONTH(R$2)=1,1,0))*DD_Payment,R282,_xlfn.IFS(DD_Frequency="Monthly",1,DD_Frequency="Quarterly",IF(MONTH(R$2)=1,1,IF(MONTH(R$2)=4,1,IF(MONTH(R$2)=7,1,IF(MONTH(R$2)=10,1,0)))),DD_Frequency="Annually",IF(MONTH(R$2)=1,1,0))*DD_Payment))))</f>
        <v/>
      </c>
      <c r="T282" s="3" t="str">
        <f t="shared" ref="T282" ca="1" si="13770">IF(B282="","",IF(R282&gt;S282,(R282-S282/2)*(rate_A*((T$1+A282)/365)),0))</f>
        <v/>
      </c>
      <c r="U282" s="3" t="str">
        <f t="shared" ca="1" si="12730"/>
        <v/>
      </c>
      <c r="V282" s="3" t="str">
        <f t="shared" ref="V282" ca="1" si="13771">IF(B282="","",G282*(1+rate_A*(T$1+A282)/365))</f>
        <v/>
      </c>
      <c r="W282" s="3" t="str">
        <f t="shared" ref="W282" ca="1" si="13772">IF(B282="","",H282*(1+rate_A*(T$1+A282)/365))</f>
        <v/>
      </c>
      <c r="X282" s="3" t="str">
        <f t="shared" ref="X282" ca="1" si="13773">IF(B282="","",I282*(1+rate_joint*(T$1+A282)/365))</f>
        <v/>
      </c>
      <c r="Y282" s="5" t="str">
        <f t="shared" ca="1" si="12829"/>
        <v/>
      </c>
      <c r="Z282" s="5" t="str" cm="1">
        <f t="array" aca="1" ref="Z282" ca="1">IF(Y282="","",_xlfn.IFS(Y282&lt;='Hidden inputs'!$C$15,Y282*'Hidden inputs'!$D$15,Y282&lt;='Hidden inputs'!$C$16,'Hidden inputs'!$C$15*'Hidden inputs'!$D$15+(Y282-'Hidden inputs'!$B$16)*'Hidden inputs'!$D$16,Y282&lt;='Hidden inputs'!$C$17,'Hidden inputs'!$C$15*'Hidden inputs'!$D$15+('Hidden inputs'!$C$16-'Hidden inputs'!$B$16)*'Hidden inputs'!$D$16+(Y282-'Hidden inputs'!$B$17)*'Hidden inputs'!$D$17,Y282&gt;'Hidden inputs'!$B$18,'Hidden inputs'!$C$15*'Hidden inputs'!$D$15+('Hidden inputs'!$C$16-'Hidden inputs'!$B$16)*'Hidden inputs'!$D$16+('Hidden inputs'!$C$17-'Hidden inputs'!$B$17)*'Hidden inputs'!$D$17+(Y282-'Hidden inputs'!$B$18)*'Hidden inputs'!$D$18))</f>
        <v/>
      </c>
      <c r="AA282" s="10" t="str">
        <f t="shared" ca="1" si="12830"/>
        <v/>
      </c>
      <c r="AB282" s="5" t="str">
        <f t="shared" ca="1" si="12734"/>
        <v/>
      </c>
      <c r="AC282" s="5" t="str">
        <f t="shared" ca="1" si="12831"/>
        <v/>
      </c>
      <c r="AD282" s="5" t="str">
        <f ca="1">IF(B282="","",'Hidden inputs'!$D$11*U282+'Hidden inputs'!$E$11*V282)</f>
        <v/>
      </c>
      <c r="AE282" s="11" t="str">
        <f t="shared" ca="1" si="12667"/>
        <v/>
      </c>
      <c r="AF282" s="9" t="str">
        <f t="shared" ca="1" si="12735"/>
        <v/>
      </c>
      <c r="AG282" s="3" t="str">
        <f t="shared" ca="1" si="12736"/>
        <v/>
      </c>
      <c r="AH282" s="5" t="str" cm="1">
        <f t="array" aca="1" ref="AH282" ca="1">IF($B282="","",IF(AG282=0,0,IF(DD_Payment="",0,IF(AG282&lt;_xlfn.IFS(DD_Frequency="Monthly",1,DD_Frequency="Quarterly",IF(MONTH(AG$2)=1,1,IF(MONTH(AG$2)=4,1,IF(MONTH(AG$2)=7,1,IF(MONTH(AG$2)=10,1,0)))),DD_Frequency="Annually",IF(MONTH(AG$2)=1,1,0))*DD_Payment,AG282,_xlfn.IFS(DD_Frequency="Monthly",1,DD_Frequency="Quarterly",IF(MONTH(AG$2)=1,1,IF(MONTH(AG$2)=4,1,IF(MONTH(AG$2)=7,1,IF(MONTH(AG$2)=10,1,0)))),DD_Frequency="Annually",IF(MONTH(AG$2)=1,1,0))*DD_Payment))))</f>
        <v/>
      </c>
      <c r="AI282" s="3" t="str">
        <f t="shared" ref="AI282" ca="1" si="13774">IF($B282="","",IF(AG282&gt;AH282,(AG282-AH282/2)*(rate_A*(AI$1/365)),0))</f>
        <v/>
      </c>
      <c r="AJ282" s="3" t="str">
        <f t="shared" ca="1" si="12833"/>
        <v/>
      </c>
      <c r="AK282" s="3" t="str">
        <f t="shared" ref="AK282" ca="1" si="13775">IF($B282="","",V282*(1+rate_A*AI$1/365))</f>
        <v/>
      </c>
      <c r="AL282" s="3" t="str">
        <f t="shared" ref="AL282" ca="1" si="13776">IF($B282="","",W282*(1+rate_A*AI$1/365))</f>
        <v/>
      </c>
      <c r="AM282" s="3" t="str">
        <f t="shared" ref="AM282" ca="1" si="13777">IF($B282="","",X282*(1+rate_joint*AI$1/365))</f>
        <v/>
      </c>
      <c r="AN282" s="5" t="str">
        <f t="shared" ca="1" si="12837"/>
        <v/>
      </c>
      <c r="AO282" s="5" t="str" cm="1">
        <f t="array" aca="1" ref="AO282" ca="1">IF(AN282="","",_xlfn.IFS(AN282&lt;='Hidden inputs'!$C$15,AN282*'Hidden inputs'!$D$15,AN282&lt;='Hidden inputs'!$C$16,'Hidden inputs'!$C$15*'Hidden inputs'!$D$15+(AN282-'Hidden inputs'!$B$16)*'Hidden inputs'!$D$16,AN282&lt;='Hidden inputs'!$C$17,'Hidden inputs'!$C$15*'Hidden inputs'!$D$15+('Hidden inputs'!$C$16-'Hidden inputs'!$B$16)*'Hidden inputs'!$D$16+(AN282-'Hidden inputs'!$B$17)*'Hidden inputs'!$D$17,AN282&gt;'Hidden inputs'!$B$18,'Hidden inputs'!$C$15*'Hidden inputs'!$D$15+('Hidden inputs'!$C$16-'Hidden inputs'!$B$16)*'Hidden inputs'!$D$16+('Hidden inputs'!$C$17-'Hidden inputs'!$B$17)*'Hidden inputs'!$D$17+(AN282-'Hidden inputs'!$B$18)*'Hidden inputs'!$D$18))</f>
        <v/>
      </c>
      <c r="AP282" s="10" t="str">
        <f t="shared" ca="1" si="12838"/>
        <v/>
      </c>
      <c r="AQ282" s="5" t="str">
        <f t="shared" ca="1" si="12741"/>
        <v/>
      </c>
      <c r="AR282" s="5" t="str">
        <f t="shared" ca="1" si="12742"/>
        <v/>
      </c>
      <c r="AS282" s="5" t="str">
        <f ca="1">IF($B282="","",'Hidden inputs'!$D$11*AJ282+'Hidden inputs'!$E$11*AK282)</f>
        <v/>
      </c>
      <c r="AT282" s="11" t="str">
        <f t="shared" ca="1" si="12672"/>
        <v/>
      </c>
      <c r="AU282" s="9" t="str">
        <f t="shared" ca="1" si="12743"/>
        <v/>
      </c>
      <c r="AV282" s="3" t="str">
        <f t="shared" ca="1" si="12744"/>
        <v/>
      </c>
      <c r="AW282" s="5" t="str" cm="1">
        <f t="array" aca="1" ref="AW282" ca="1">IF($B282="","",IF(AV282=0,0,IF(DD_Payment="",0,IF(AV282&lt;_xlfn.IFS(DD_Frequency="Monthly",1,DD_Frequency="Quarterly",IF(MONTH(AV$2)=1,1,IF(MONTH(AV$2)=4,1,IF(MONTH(AV$2)=7,1,IF(MONTH(AV$2)=10,1,0)))),DD_Frequency="Annually",IF(MONTH(AV$2)=1,1,0))*DD_Payment,AV282,_xlfn.IFS(DD_Frequency="Monthly",1,DD_Frequency="Quarterly",IF(MONTH(AV$2)=1,1,IF(MONTH(AV$2)=4,1,IF(MONTH(AV$2)=7,1,IF(MONTH(AV$2)=10,1,0)))),DD_Frequency="Annually",IF(MONTH(AV$2)=1,1,0))*DD_Payment))))</f>
        <v/>
      </c>
      <c r="AX282" s="3" t="str">
        <f t="shared" ref="AX282" ca="1" si="13778">IF($B282="","",IF(AV282&gt;AW282,(AV282-AW282/2)*(rate_A*(AX$1/365)),0))</f>
        <v/>
      </c>
      <c r="AY282" s="3" t="str">
        <f t="shared" ca="1" si="12840"/>
        <v/>
      </c>
      <c r="AZ282" s="3" t="str">
        <f t="shared" ref="AZ282" ca="1" si="13779">IF($B282="","",AK282*(1+rate_A*AX$1/365))</f>
        <v/>
      </c>
      <c r="BA282" s="3" t="str">
        <f t="shared" ref="BA282" ca="1" si="13780">IF($B282="","",AL282*(1+rate_A*AX$1/365))</f>
        <v/>
      </c>
      <c r="BB282" s="3" t="str">
        <f t="shared" ref="BB282" ca="1" si="13781">IF($B282="","",AM282*(1+rate_joint*AX$1/365))</f>
        <v/>
      </c>
      <c r="BC282" s="5" t="str">
        <f t="shared" ca="1" si="12844"/>
        <v/>
      </c>
      <c r="BD282" s="5" t="str" cm="1">
        <f t="array" aca="1" ref="BD282" ca="1">IF(BC282="","",_xlfn.IFS(BC282&lt;='Hidden inputs'!$C$15,BC282*'Hidden inputs'!$D$15,BC282&lt;='Hidden inputs'!$C$16,'Hidden inputs'!$C$15*'Hidden inputs'!$D$15+(BC282-'Hidden inputs'!$B$16)*'Hidden inputs'!$D$16,BC282&lt;='Hidden inputs'!$C$17,'Hidden inputs'!$C$15*'Hidden inputs'!$D$15+('Hidden inputs'!$C$16-'Hidden inputs'!$B$16)*'Hidden inputs'!$D$16+(BC282-'Hidden inputs'!$B$17)*'Hidden inputs'!$D$17,BC282&gt;'Hidden inputs'!$B$18,'Hidden inputs'!$C$15*'Hidden inputs'!$D$15+('Hidden inputs'!$C$16-'Hidden inputs'!$B$16)*'Hidden inputs'!$D$16+('Hidden inputs'!$C$17-'Hidden inputs'!$B$17)*'Hidden inputs'!$D$17+(BC282-'Hidden inputs'!$B$18)*'Hidden inputs'!$D$18))</f>
        <v/>
      </c>
      <c r="BE282" s="10" t="str">
        <f t="shared" ca="1" si="12845"/>
        <v/>
      </c>
      <c r="BF282" s="5" t="str">
        <f t="shared" ca="1" si="12749"/>
        <v/>
      </c>
      <c r="BG282" s="5" t="str">
        <f t="shared" ca="1" si="12750"/>
        <v/>
      </c>
      <c r="BH282" s="5" t="str">
        <f ca="1">IF($B282="","",'Hidden inputs'!$D$11*AY282+'Hidden inputs'!$E$11*AZ282)</f>
        <v/>
      </c>
      <c r="BI282" s="11" t="str">
        <f t="shared" ca="1" si="12677"/>
        <v/>
      </c>
      <c r="BJ282" s="9" t="str">
        <f t="shared" ca="1" si="12751"/>
        <v/>
      </c>
      <c r="BK282" s="3" t="str">
        <f t="shared" ca="1" si="12752"/>
        <v/>
      </c>
      <c r="BL282" s="5" t="str" cm="1">
        <f t="array" aca="1" ref="BL282" ca="1">IF($B282="","",IF(BK282=0,0,IF(DD_Payment="",0,IF(BK282&lt;_xlfn.IFS(DD_Frequency="Monthly",1,DD_Frequency="Quarterly",IF(MONTH(BK$2)=1,1,IF(MONTH(BK$2)=4,1,IF(MONTH(BK$2)=7,1,IF(MONTH(BK$2)=10,1,0)))),DD_Frequency="Annually",IF(MONTH(BK$2)=1,1,0))*DD_Payment,BK282,_xlfn.IFS(DD_Frequency="Monthly",1,DD_Frequency="Quarterly",IF(MONTH(BK$2)=1,1,IF(MONTH(BK$2)=4,1,IF(MONTH(BK$2)=7,1,IF(MONTH(BK$2)=10,1,0)))),DD_Frequency="Annually",IF(MONTH(BK$2)=1,1,0))*DD_Payment))))</f>
        <v/>
      </c>
      <c r="BM282" s="3" t="str">
        <f t="shared" ref="BM282" ca="1" si="13782">IF($B282="","",IF(BK282&gt;BL282,(BK282-BL282/2)*(rate_A*(BM$1/365)),0))</f>
        <v/>
      </c>
      <c r="BN282" s="3" t="str">
        <f t="shared" ca="1" si="12847"/>
        <v/>
      </c>
      <c r="BO282" s="3" t="str">
        <f t="shared" ref="BO282" ca="1" si="13783">IF($B282="","",AZ282*(1+rate_A*BM$1/365))</f>
        <v/>
      </c>
      <c r="BP282" s="3" t="str">
        <f t="shared" ref="BP282" ca="1" si="13784">IF($B282="","",BA282*(1+rate_A*BM$1/365))</f>
        <v/>
      </c>
      <c r="BQ282" s="3" t="str">
        <f t="shared" ref="BQ282" ca="1" si="13785">IF($B282="","",BB282*(1+rate_joint*BM$1/365))</f>
        <v/>
      </c>
      <c r="BR282" s="5" t="str">
        <f t="shared" ca="1" si="12851"/>
        <v/>
      </c>
      <c r="BS282" s="5" t="str" cm="1">
        <f t="array" aca="1" ref="BS282" ca="1">IF(BR282="","",_xlfn.IFS(BR282&lt;='Hidden inputs'!$C$15,BR282*'Hidden inputs'!$D$15,BR282&lt;='Hidden inputs'!$C$16,'Hidden inputs'!$C$15*'Hidden inputs'!$D$15+(BR282-'Hidden inputs'!$B$16)*'Hidden inputs'!$D$16,BR282&lt;='Hidden inputs'!$C$17,'Hidden inputs'!$C$15*'Hidden inputs'!$D$15+('Hidden inputs'!$C$16-'Hidden inputs'!$B$16)*'Hidden inputs'!$D$16+(BR282-'Hidden inputs'!$B$17)*'Hidden inputs'!$D$17,BR282&gt;'Hidden inputs'!$B$18,'Hidden inputs'!$C$15*'Hidden inputs'!$D$15+('Hidden inputs'!$C$16-'Hidden inputs'!$B$16)*'Hidden inputs'!$D$16+('Hidden inputs'!$C$17-'Hidden inputs'!$B$17)*'Hidden inputs'!$D$17+(BR282-'Hidden inputs'!$B$18)*'Hidden inputs'!$D$18))</f>
        <v/>
      </c>
      <c r="BT282" s="10" t="str">
        <f t="shared" ca="1" si="12852"/>
        <v/>
      </c>
      <c r="BU282" s="5" t="str">
        <f t="shared" ca="1" si="12757"/>
        <v/>
      </c>
      <c r="BV282" s="5" t="str">
        <f t="shared" ca="1" si="12758"/>
        <v/>
      </c>
      <c r="BW282" s="5" t="str">
        <f ca="1">IF($B282="","",'Hidden inputs'!$D$11*BN282+'Hidden inputs'!$E$11*BO282)</f>
        <v/>
      </c>
      <c r="BX282" s="11" t="str">
        <f t="shared" ca="1" si="12682"/>
        <v/>
      </c>
      <c r="BY282" s="9" t="str">
        <f t="shared" ca="1" si="12759"/>
        <v/>
      </c>
      <c r="BZ282" s="3" t="str">
        <f t="shared" ca="1" si="12760"/>
        <v/>
      </c>
      <c r="CA282" s="5" t="str" cm="1">
        <f t="array" aca="1" ref="CA282" ca="1">IF($B282="","",IF(BZ282=0,0,IF(DD_Payment="",0,IF(BZ282&lt;_xlfn.IFS(DD_Frequency="Monthly",1,DD_Frequency="Quarterly",IF(MONTH(BZ$2)=1,1,IF(MONTH(BZ$2)=4,1,IF(MONTH(BZ$2)=7,1,IF(MONTH(BZ$2)=10,1,0)))),DD_Frequency="Annually",IF(MONTH(BZ$2)=1,1,0))*DD_Payment,BZ282,_xlfn.IFS(DD_Frequency="Monthly",1,DD_Frequency="Quarterly",IF(MONTH(BZ$2)=1,1,IF(MONTH(BZ$2)=4,1,IF(MONTH(BZ$2)=7,1,IF(MONTH(BZ$2)=10,1,0)))),DD_Frequency="Annually",IF(MONTH(BZ$2)=1,1,0))*DD_Payment))))</f>
        <v/>
      </c>
      <c r="CB282" s="3" t="str">
        <f t="shared" ref="CB282" ca="1" si="13786">IF($B282="","",IF(BZ282&gt;CA282,(BZ282-CA282/2)*(rate_A*(CB$1/365)),0))</f>
        <v/>
      </c>
      <c r="CC282" s="3" t="str">
        <f t="shared" ca="1" si="12854"/>
        <v/>
      </c>
      <c r="CD282" s="3" t="str">
        <f t="shared" ref="CD282" ca="1" si="13787">IF($B282="","",BO282*(1+rate_A*CB$1/365))</f>
        <v/>
      </c>
      <c r="CE282" s="3" t="str">
        <f t="shared" ref="CE282" ca="1" si="13788">IF($B282="","",BP282*(1+rate_A*CB$1/365))</f>
        <v/>
      </c>
      <c r="CF282" s="3" t="str">
        <f t="shared" ref="CF282" ca="1" si="13789">IF($B282="","",BQ282*(1+rate_joint*CB$1/365))</f>
        <v/>
      </c>
      <c r="CG282" s="5" t="str">
        <f t="shared" ca="1" si="12858"/>
        <v/>
      </c>
      <c r="CH282" s="5" t="str" cm="1">
        <f t="array" aca="1" ref="CH282" ca="1">IF(CG282="","",_xlfn.IFS(CG282&lt;='Hidden inputs'!$C$15,CG282*'Hidden inputs'!$D$15,CG282&lt;='Hidden inputs'!$C$16,'Hidden inputs'!$C$15*'Hidden inputs'!$D$15+(CG282-'Hidden inputs'!$B$16)*'Hidden inputs'!$D$16,CG282&lt;='Hidden inputs'!$C$17,'Hidden inputs'!$C$15*'Hidden inputs'!$D$15+('Hidden inputs'!$C$16-'Hidden inputs'!$B$16)*'Hidden inputs'!$D$16+(CG282-'Hidden inputs'!$B$17)*'Hidden inputs'!$D$17,CG282&gt;'Hidden inputs'!$B$18,'Hidden inputs'!$C$15*'Hidden inputs'!$D$15+('Hidden inputs'!$C$16-'Hidden inputs'!$B$16)*'Hidden inputs'!$D$16+('Hidden inputs'!$C$17-'Hidden inputs'!$B$17)*'Hidden inputs'!$D$17+(CG282-'Hidden inputs'!$B$18)*'Hidden inputs'!$D$18))</f>
        <v/>
      </c>
      <c r="CI282" s="10" t="str">
        <f t="shared" ca="1" si="12859"/>
        <v/>
      </c>
      <c r="CJ282" s="5" t="str">
        <f t="shared" ca="1" si="12765"/>
        <v/>
      </c>
      <c r="CK282" s="5" t="str">
        <f t="shared" ca="1" si="12766"/>
        <v/>
      </c>
      <c r="CL282" s="5" t="str">
        <f ca="1">IF($B282="","",'Hidden inputs'!$D$11*CC282+'Hidden inputs'!$E$11*CD282)</f>
        <v/>
      </c>
      <c r="CM282" s="11" t="str">
        <f t="shared" ca="1" si="12687"/>
        <v/>
      </c>
      <c r="CN282" s="9" t="str">
        <f t="shared" ca="1" si="12767"/>
        <v/>
      </c>
      <c r="CO282" s="3" t="str">
        <f t="shared" ca="1" si="12768"/>
        <v/>
      </c>
      <c r="CP282" s="5" t="str" cm="1">
        <f t="array" aca="1" ref="CP282" ca="1">IF($B282="","",IF(CO282=0,0,IF(DD_Payment="",0,IF(CO282&lt;_xlfn.IFS(DD_Frequency="Monthly",1,DD_Frequency="Quarterly",IF(MONTH(CO$2)=1,1,IF(MONTH(CO$2)=4,1,IF(MONTH(CO$2)=7,1,IF(MONTH(CO$2)=10,1,0)))),DD_Frequency="Annually",IF(MONTH(CO$2)=1,1,0))*DD_Payment,CO282,_xlfn.IFS(DD_Frequency="Monthly",1,DD_Frequency="Quarterly",IF(MONTH(CO$2)=1,1,IF(MONTH(CO$2)=4,1,IF(MONTH(CO$2)=7,1,IF(MONTH(CO$2)=10,1,0)))),DD_Frequency="Annually",IF(MONTH(CO$2)=1,1,0))*DD_Payment))))</f>
        <v/>
      </c>
      <c r="CQ282" s="3" t="str">
        <f t="shared" ref="CQ282" ca="1" si="13790">IF($B282="","",IF(CO282&gt;CP282,(CO282-CP282/2)*(rate_A*(CQ$1/365)),0))</f>
        <v/>
      </c>
      <c r="CR282" s="3" t="str">
        <f t="shared" ca="1" si="12861"/>
        <v/>
      </c>
      <c r="CS282" s="3" t="str">
        <f t="shared" ref="CS282" ca="1" si="13791">IF($B282="","",CD282*(1+rate_A*CQ$1/365))</f>
        <v/>
      </c>
      <c r="CT282" s="3" t="str">
        <f t="shared" ref="CT282" ca="1" si="13792">IF($B282="","",CE282*(1+rate_A*CQ$1/365))</f>
        <v/>
      </c>
      <c r="CU282" s="3" t="str">
        <f t="shared" ref="CU282" ca="1" si="13793">IF($B282="","",CF282*(1+rate_joint*CQ$1/365))</f>
        <v/>
      </c>
      <c r="CV282" s="5" t="str">
        <f t="shared" ca="1" si="12865"/>
        <v/>
      </c>
      <c r="CW282" s="5" t="str" cm="1">
        <f t="array" aca="1" ref="CW282" ca="1">IF(CV282="","",_xlfn.IFS(CV282&lt;='Hidden inputs'!$C$15,CV282*'Hidden inputs'!$D$15,CV282&lt;='Hidden inputs'!$C$16,'Hidden inputs'!$C$15*'Hidden inputs'!$D$15+(CV282-'Hidden inputs'!$B$16)*'Hidden inputs'!$D$16,CV282&lt;='Hidden inputs'!$C$17,'Hidden inputs'!$C$15*'Hidden inputs'!$D$15+('Hidden inputs'!$C$16-'Hidden inputs'!$B$16)*'Hidden inputs'!$D$16+(CV282-'Hidden inputs'!$B$17)*'Hidden inputs'!$D$17,CV282&gt;'Hidden inputs'!$B$18,'Hidden inputs'!$C$15*'Hidden inputs'!$D$15+('Hidden inputs'!$C$16-'Hidden inputs'!$B$16)*'Hidden inputs'!$D$16+('Hidden inputs'!$C$17-'Hidden inputs'!$B$17)*'Hidden inputs'!$D$17+(CV282-'Hidden inputs'!$B$18)*'Hidden inputs'!$D$18))</f>
        <v/>
      </c>
      <c r="CX282" s="10" t="str">
        <f t="shared" ca="1" si="12866"/>
        <v/>
      </c>
      <c r="CY282" s="5" t="str">
        <f t="shared" ca="1" si="12773"/>
        <v/>
      </c>
      <c r="CZ282" s="5" t="str">
        <f t="shared" ca="1" si="12774"/>
        <v/>
      </c>
      <c r="DA282" s="5" t="str">
        <f ca="1">IF($B282="","",'Hidden inputs'!$D$11*CR282+'Hidden inputs'!$E$11*CS282)</f>
        <v/>
      </c>
      <c r="DB282" s="11" t="str">
        <f t="shared" ca="1" si="12692"/>
        <v/>
      </c>
      <c r="DC282" s="9" t="str">
        <f t="shared" ca="1" si="12775"/>
        <v/>
      </c>
      <c r="DD282" s="3" t="str">
        <f t="shared" ca="1" si="12776"/>
        <v/>
      </c>
      <c r="DE282" s="5" t="str" cm="1">
        <f t="array" aca="1" ref="DE282" ca="1">IF($B282="","",IF(DD282=0,0,IF(DD_Payment="",0,IF(DD282&lt;_xlfn.IFS(DD_Frequency="Monthly",1,DD_Frequency="Quarterly",IF(MONTH(DD$2)=1,1,IF(MONTH(DD$2)=4,1,IF(MONTH(DD$2)=7,1,IF(MONTH(DD$2)=10,1,0)))),DD_Frequency="Annually",IF(MONTH(DD$2)=1,1,0))*DD_Payment,DD282,_xlfn.IFS(DD_Frequency="Monthly",1,DD_Frequency="Quarterly",IF(MONTH(DD$2)=1,1,IF(MONTH(DD$2)=4,1,IF(MONTH(DD$2)=7,1,IF(MONTH(DD$2)=10,1,0)))),DD_Frequency="Annually",IF(MONTH(DD$2)=1,1,0))*DD_Payment))))</f>
        <v/>
      </c>
      <c r="DF282" s="3" t="str">
        <f t="shared" ref="DF282" ca="1" si="13794">IF($B282="","",IF(DD282&gt;DE282,(DD282-DE282/2)*(rate_A*(DF$1/365)),0))</f>
        <v/>
      </c>
      <c r="DG282" s="3" t="str">
        <f t="shared" ca="1" si="12868"/>
        <v/>
      </c>
      <c r="DH282" s="3" t="str">
        <f t="shared" ref="DH282" ca="1" si="13795">IF($B282="","",CS282*(1+rate_A*DF$1/365))</f>
        <v/>
      </c>
      <c r="DI282" s="3" t="str">
        <f t="shared" ref="DI282" ca="1" si="13796">IF($B282="","",CT282*(1+rate_A*DF$1/365))</f>
        <v/>
      </c>
      <c r="DJ282" s="3" t="str">
        <f t="shared" ref="DJ282" ca="1" si="13797">IF($B282="","",CU282*(1+rate_joint*DF$1/365))</f>
        <v/>
      </c>
      <c r="DK282" s="5" t="str">
        <f t="shared" ca="1" si="12872"/>
        <v/>
      </c>
      <c r="DL282" s="5" t="str" cm="1">
        <f t="array" aca="1" ref="DL282" ca="1">IF(DK282="","",_xlfn.IFS(DK282&lt;='Hidden inputs'!$C$15,DK282*'Hidden inputs'!$D$15,DK282&lt;='Hidden inputs'!$C$16,'Hidden inputs'!$C$15*'Hidden inputs'!$D$15+(DK282-'Hidden inputs'!$B$16)*'Hidden inputs'!$D$16,DK282&lt;='Hidden inputs'!$C$17,'Hidden inputs'!$C$15*'Hidden inputs'!$D$15+('Hidden inputs'!$C$16-'Hidden inputs'!$B$16)*'Hidden inputs'!$D$16+(DK282-'Hidden inputs'!$B$17)*'Hidden inputs'!$D$17,DK282&gt;'Hidden inputs'!$B$18,'Hidden inputs'!$C$15*'Hidden inputs'!$D$15+('Hidden inputs'!$C$16-'Hidden inputs'!$B$16)*'Hidden inputs'!$D$16+('Hidden inputs'!$C$17-'Hidden inputs'!$B$17)*'Hidden inputs'!$D$17+(DK282-'Hidden inputs'!$B$18)*'Hidden inputs'!$D$18))</f>
        <v/>
      </c>
      <c r="DM282" s="10" t="str">
        <f t="shared" ca="1" si="12873"/>
        <v/>
      </c>
      <c r="DN282" s="5" t="str">
        <f t="shared" ca="1" si="12781"/>
        <v/>
      </c>
      <c r="DO282" s="5" t="str">
        <f t="shared" ca="1" si="12782"/>
        <v/>
      </c>
      <c r="DP282" s="5" t="str">
        <f ca="1">IF($B282="","",'Hidden inputs'!$D$11*DG282+'Hidden inputs'!$E$11*DH282)</f>
        <v/>
      </c>
      <c r="DQ282" s="11" t="str">
        <f t="shared" ca="1" si="12697"/>
        <v/>
      </c>
      <c r="DR282" s="9" t="str">
        <f t="shared" ca="1" si="12783"/>
        <v/>
      </c>
      <c r="DS282" s="3" t="str">
        <f t="shared" ca="1" si="12784"/>
        <v/>
      </c>
      <c r="DT282" s="5" t="str" cm="1">
        <f t="array" aca="1" ref="DT282" ca="1">IF($B282="","",IF(DS282=0,0,IF(DD_Payment="",0,IF(DS282&lt;_xlfn.IFS(DD_Frequency="Monthly",1,DD_Frequency="Quarterly",IF(MONTH(DS$2)=1,1,IF(MONTH(DS$2)=4,1,IF(MONTH(DS$2)=7,1,IF(MONTH(DS$2)=10,1,0)))),DD_Frequency="Annually",IF(MONTH(DS$2)=1,1,0))*DD_Payment,DS282,_xlfn.IFS(DD_Frequency="Monthly",1,DD_Frequency="Quarterly",IF(MONTH(DS$2)=1,1,IF(MONTH(DS$2)=4,1,IF(MONTH(DS$2)=7,1,IF(MONTH(DS$2)=10,1,0)))),DD_Frequency="Annually",IF(MONTH(DS$2)=1,1,0))*DD_Payment))))</f>
        <v/>
      </c>
      <c r="DU282" s="3" t="str">
        <f t="shared" ref="DU282" ca="1" si="13798">IF($B282="","",IF(DS282&gt;DT282,(DS282-DT282/2)*(rate_A*(DU$1/365)),0))</f>
        <v/>
      </c>
      <c r="DV282" s="3" t="str">
        <f t="shared" ca="1" si="12875"/>
        <v/>
      </c>
      <c r="DW282" s="3" t="str">
        <f t="shared" ref="DW282" ca="1" si="13799">IF($B282="","",DH282*(1+rate_A*DU$1/365))</f>
        <v/>
      </c>
      <c r="DX282" s="3" t="str">
        <f t="shared" ref="DX282" ca="1" si="13800">IF($B282="","",DI282*(1+rate_A*DU$1/365))</f>
        <v/>
      </c>
      <c r="DY282" s="3" t="str">
        <f t="shared" ref="DY282" ca="1" si="13801">IF($B282="","",DJ282*(1+rate_joint*DU$1/365))</f>
        <v/>
      </c>
      <c r="DZ282" s="5" t="str">
        <f t="shared" ca="1" si="12879"/>
        <v/>
      </c>
      <c r="EA282" s="5" t="str" cm="1">
        <f t="array" aca="1" ref="EA282" ca="1">IF(DZ282="","",_xlfn.IFS(DZ282&lt;='Hidden inputs'!$C$15,DZ282*'Hidden inputs'!$D$15,DZ282&lt;='Hidden inputs'!$C$16,'Hidden inputs'!$C$15*'Hidden inputs'!$D$15+(DZ282-'Hidden inputs'!$B$16)*'Hidden inputs'!$D$16,DZ282&lt;='Hidden inputs'!$C$17,'Hidden inputs'!$C$15*'Hidden inputs'!$D$15+('Hidden inputs'!$C$16-'Hidden inputs'!$B$16)*'Hidden inputs'!$D$16+(DZ282-'Hidden inputs'!$B$17)*'Hidden inputs'!$D$17,DZ282&gt;'Hidden inputs'!$B$18,'Hidden inputs'!$C$15*'Hidden inputs'!$D$15+('Hidden inputs'!$C$16-'Hidden inputs'!$B$16)*'Hidden inputs'!$D$16+('Hidden inputs'!$C$17-'Hidden inputs'!$B$17)*'Hidden inputs'!$D$17+(DZ282-'Hidden inputs'!$B$18)*'Hidden inputs'!$D$18))</f>
        <v/>
      </c>
      <c r="EB282" s="10" t="str">
        <f t="shared" ca="1" si="12880"/>
        <v/>
      </c>
      <c r="EC282" s="5" t="str">
        <f t="shared" ca="1" si="12789"/>
        <v/>
      </c>
      <c r="ED282" s="5" t="str">
        <f t="shared" ca="1" si="12790"/>
        <v/>
      </c>
      <c r="EE282" s="5" t="str">
        <f ca="1">IF($B282="","",'Hidden inputs'!$D$11*DV282+'Hidden inputs'!$E$11*DW282)</f>
        <v/>
      </c>
      <c r="EF282" s="11" t="str">
        <f t="shared" ca="1" si="12702"/>
        <v/>
      </c>
      <c r="EG282" s="9" t="str">
        <f t="shared" ca="1" si="12791"/>
        <v/>
      </c>
      <c r="EH282" s="3" t="str">
        <f t="shared" ca="1" si="12792"/>
        <v/>
      </c>
      <c r="EI282" s="5" t="str" cm="1">
        <f t="array" aca="1" ref="EI282" ca="1">IF($B282="","",IF(EH282=0,0,IF(DD_Payment="",0,IF(EH282&lt;_xlfn.IFS(DD_Frequency="Monthly",1,DD_Frequency="Quarterly",IF(MONTH(EH$2)=1,1,IF(MONTH(EH$2)=4,1,IF(MONTH(EH$2)=7,1,IF(MONTH(EH$2)=10,1,0)))),DD_Frequency="Annually",IF(MONTH(EH$2)=1,1,0))*DD_Payment,EH282,_xlfn.IFS(DD_Frequency="Monthly",1,DD_Frequency="Quarterly",IF(MONTH(EH$2)=1,1,IF(MONTH(EH$2)=4,1,IF(MONTH(EH$2)=7,1,IF(MONTH(EH$2)=10,1,0)))),DD_Frequency="Annually",IF(MONTH(EH$2)=1,1,0))*DD_Payment))))</f>
        <v/>
      </c>
      <c r="EJ282" s="3" t="str">
        <f t="shared" ref="EJ282" ca="1" si="13802">IF($B282="","",IF(EH282&gt;EI282,(EH282-EI282/2)*(rate_A*(EJ$1/365)),0))</f>
        <v/>
      </c>
      <c r="EK282" s="3" t="str">
        <f t="shared" ca="1" si="12882"/>
        <v/>
      </c>
      <c r="EL282" s="3" t="str">
        <f t="shared" ref="EL282" ca="1" si="13803">IF($B282="","",DW282*(1+rate_A*EJ$1/365))</f>
        <v/>
      </c>
      <c r="EM282" s="3" t="str">
        <f t="shared" ref="EM282" ca="1" si="13804">IF($B282="","",DX282*(1+rate_A*EJ$1/365))</f>
        <v/>
      </c>
      <c r="EN282" s="3" t="str">
        <f t="shared" ref="EN282" ca="1" si="13805">IF($B282="","",DY282*(1+rate_joint*EJ$1/365))</f>
        <v/>
      </c>
      <c r="EO282" s="5" t="str">
        <f t="shared" ca="1" si="12886"/>
        <v/>
      </c>
      <c r="EP282" s="5" t="str" cm="1">
        <f t="array" aca="1" ref="EP282" ca="1">IF(EO282="","",_xlfn.IFS(EO282&lt;='Hidden inputs'!$C$15,EO282*'Hidden inputs'!$D$15,EO282&lt;='Hidden inputs'!$C$16,'Hidden inputs'!$C$15*'Hidden inputs'!$D$15+(EO282-'Hidden inputs'!$B$16)*'Hidden inputs'!$D$16,EO282&lt;='Hidden inputs'!$C$17,'Hidden inputs'!$C$15*'Hidden inputs'!$D$15+('Hidden inputs'!$C$16-'Hidden inputs'!$B$16)*'Hidden inputs'!$D$16+(EO282-'Hidden inputs'!$B$17)*'Hidden inputs'!$D$17,EO282&gt;'Hidden inputs'!$B$18,'Hidden inputs'!$C$15*'Hidden inputs'!$D$15+('Hidden inputs'!$C$16-'Hidden inputs'!$B$16)*'Hidden inputs'!$D$16+('Hidden inputs'!$C$17-'Hidden inputs'!$B$17)*'Hidden inputs'!$D$17+(EO282-'Hidden inputs'!$B$18)*'Hidden inputs'!$D$18))</f>
        <v/>
      </c>
      <c r="EQ282" s="10" t="str">
        <f t="shared" ca="1" si="12887"/>
        <v/>
      </c>
      <c r="ER282" s="5" t="str">
        <f t="shared" ca="1" si="12797"/>
        <v/>
      </c>
      <c r="ES282" s="5" t="str">
        <f t="shared" ca="1" si="12798"/>
        <v/>
      </c>
      <c r="ET282" s="5" t="str">
        <f ca="1">IF($B282="","",'Hidden inputs'!$D$11*EK282+'Hidden inputs'!$E$11*EL282)</f>
        <v/>
      </c>
      <c r="EU282" s="11" t="str">
        <f t="shared" ca="1" si="12707"/>
        <v/>
      </c>
      <c r="EV282" s="9" t="str">
        <f t="shared" ca="1" si="12799"/>
        <v/>
      </c>
      <c r="EW282" s="3" t="str">
        <f t="shared" ca="1" si="12800"/>
        <v/>
      </c>
      <c r="EX282" s="5" t="str" cm="1">
        <f t="array" aca="1" ref="EX282" ca="1">IF($B282="","",IF(EW282=0,0,IF(DD_Payment="",0,IF(EW282&lt;_xlfn.IFS(DD_Frequency="Monthly",1,DD_Frequency="Quarterly",IF(MONTH(EW$2)=1,1,IF(MONTH(EW$2)=4,1,IF(MONTH(EW$2)=7,1,IF(MONTH(EW$2)=10,1,0)))),DD_Frequency="Annually",IF(MONTH(EW$2)=1,1,0))*DD_Payment,EW282,_xlfn.IFS(DD_Frequency="Monthly",1,DD_Frequency="Quarterly",IF(MONTH(EW$2)=1,1,IF(MONTH(EW$2)=4,1,IF(MONTH(EW$2)=7,1,IF(MONTH(EW$2)=10,1,0)))),DD_Frequency="Annually",IF(MONTH(EW$2)=1,1,0))*DD_Payment))))</f>
        <v/>
      </c>
      <c r="EY282" s="3" t="str">
        <f t="shared" ref="EY282" ca="1" si="13806">IF($B282="","",IF(EW282&gt;EX282,(EW282-EX282/2)*(rate_A*(EY$1/365)),0))</f>
        <v/>
      </c>
      <c r="EZ282" s="3" t="str">
        <f t="shared" ca="1" si="12889"/>
        <v/>
      </c>
      <c r="FA282" s="3" t="str">
        <f t="shared" ref="FA282" ca="1" si="13807">IF($B282="","",EL282*(1+rate_A*EY$1/365))</f>
        <v/>
      </c>
      <c r="FB282" s="3" t="str">
        <f t="shared" ref="FB282" ca="1" si="13808">IF($B282="","",EM282*(1+rate_A*EY$1/365))</f>
        <v/>
      </c>
      <c r="FC282" s="3" t="str">
        <f t="shared" ref="FC282" ca="1" si="13809">IF($B282="","",EN282*(1+rate_joint*EY$1/365))</f>
        <v/>
      </c>
      <c r="FD282" s="5" t="str">
        <f t="shared" ca="1" si="12893"/>
        <v/>
      </c>
      <c r="FE282" s="5" t="str" cm="1">
        <f t="array" aca="1" ref="FE282" ca="1">IF(FD282="","",_xlfn.IFS(FD282&lt;='Hidden inputs'!$C$15,FD282*'Hidden inputs'!$D$15,FD282&lt;='Hidden inputs'!$C$16,'Hidden inputs'!$C$15*'Hidden inputs'!$D$15+(FD282-'Hidden inputs'!$B$16)*'Hidden inputs'!$D$16,FD282&lt;='Hidden inputs'!$C$17,'Hidden inputs'!$C$15*'Hidden inputs'!$D$15+('Hidden inputs'!$C$16-'Hidden inputs'!$B$16)*'Hidden inputs'!$D$16+(FD282-'Hidden inputs'!$B$17)*'Hidden inputs'!$D$17,FD282&gt;'Hidden inputs'!$B$18,'Hidden inputs'!$C$15*'Hidden inputs'!$D$15+('Hidden inputs'!$C$16-'Hidden inputs'!$B$16)*'Hidden inputs'!$D$16+('Hidden inputs'!$C$17-'Hidden inputs'!$B$17)*'Hidden inputs'!$D$17+(FD282-'Hidden inputs'!$B$18)*'Hidden inputs'!$D$18))</f>
        <v/>
      </c>
      <c r="FF282" s="10" t="str">
        <f t="shared" ca="1" si="12894"/>
        <v/>
      </c>
      <c r="FG282" s="5" t="str">
        <f t="shared" ca="1" si="12805"/>
        <v/>
      </c>
      <c r="FH282" s="5" t="str">
        <f t="shared" ca="1" si="12806"/>
        <v/>
      </c>
      <c r="FI282" s="5" t="str">
        <f ca="1">IF($B282="","",'Hidden inputs'!$D$11*EZ282+'Hidden inputs'!$E$11*FA282)</f>
        <v/>
      </c>
      <c r="FJ282" s="11" t="str">
        <f t="shared" ca="1" si="12712"/>
        <v/>
      </c>
      <c r="FK282" s="9" t="str">
        <f t="shared" ca="1" si="12807"/>
        <v/>
      </c>
      <c r="FL282" s="3" t="str">
        <f t="shared" ca="1" si="12808"/>
        <v/>
      </c>
      <c r="FM282" s="5" t="str" cm="1">
        <f t="array" aca="1" ref="FM282" ca="1">IF($B282="","",IF(FL282=0,0,IF(DD_Payment="",0,IF(FL282&lt;_xlfn.IFS(DD_Frequency="Monthly",1,DD_Frequency="Quarterly",IF(MONTH(FL$2)=1,1,IF(MONTH(FL$2)=4,1,IF(MONTH(FL$2)=7,1,IF(MONTH(FL$2)=10,1,0)))),DD_Frequency="Annually",IF(MONTH(FL$2)=1,1,0))*DD_Payment,FL282,_xlfn.IFS(DD_Frequency="Monthly",1,DD_Frequency="Quarterly",IF(MONTH(FL$2)=1,1,IF(MONTH(FL$2)=4,1,IF(MONTH(FL$2)=7,1,IF(MONTH(FL$2)=10,1,0)))),DD_Frequency="Annually",IF(MONTH(FL$2)=1,1,0))*DD_Payment))))</f>
        <v/>
      </c>
      <c r="FN282" s="3" t="str">
        <f t="shared" ref="FN282" ca="1" si="13810">IF($B282="","",IF(FL282&gt;FM282,(FL282-FM282/2)*(rate_A*(FN$1/365)),0))</f>
        <v/>
      </c>
      <c r="FO282" s="3" t="str">
        <f t="shared" ca="1" si="12896"/>
        <v/>
      </c>
      <c r="FP282" s="3" t="str">
        <f t="shared" ref="FP282" ca="1" si="13811">IF($B282="","",FA282*(1+rate_A*FN$1/365))</f>
        <v/>
      </c>
      <c r="FQ282" s="3" t="str">
        <f t="shared" ref="FQ282" ca="1" si="13812">IF($B282="","",FB282*(1+rate_A*FN$1/365))</f>
        <v/>
      </c>
      <c r="FR282" s="3" t="str">
        <f t="shared" ref="FR282" ca="1" si="13813">IF($B282="","",FC282*(1+rate_joint*FN$1/365))</f>
        <v/>
      </c>
      <c r="FS282" s="5" t="str">
        <f t="shared" ca="1" si="12900"/>
        <v/>
      </c>
      <c r="FT282" s="5" t="str" cm="1">
        <f t="array" aca="1" ref="FT282" ca="1">IF(FS282="","",_xlfn.IFS(FS282&lt;='Hidden inputs'!$C$15,FS282*'Hidden inputs'!$D$15,FS282&lt;='Hidden inputs'!$C$16,'Hidden inputs'!$C$15*'Hidden inputs'!$D$15+(FS282-'Hidden inputs'!$B$16)*'Hidden inputs'!$D$16,FS282&lt;='Hidden inputs'!$C$17,'Hidden inputs'!$C$15*'Hidden inputs'!$D$15+('Hidden inputs'!$C$16-'Hidden inputs'!$B$16)*'Hidden inputs'!$D$16+(FS282-'Hidden inputs'!$B$17)*'Hidden inputs'!$D$17,FS282&gt;'Hidden inputs'!$B$18,'Hidden inputs'!$C$15*'Hidden inputs'!$D$15+('Hidden inputs'!$C$16-'Hidden inputs'!$B$16)*'Hidden inputs'!$D$16+('Hidden inputs'!$C$17-'Hidden inputs'!$B$17)*'Hidden inputs'!$D$17+(FS282-'Hidden inputs'!$B$18)*'Hidden inputs'!$D$18))</f>
        <v/>
      </c>
      <c r="FU282" s="10" t="str">
        <f t="shared" ca="1" si="12901"/>
        <v/>
      </c>
      <c r="FV282" s="5" t="str">
        <f t="shared" ca="1" si="12813"/>
        <v/>
      </c>
      <c r="FW282" s="5" t="str">
        <f t="shared" ca="1" si="12814"/>
        <v/>
      </c>
      <c r="FX282" s="5" t="str">
        <f ca="1">IF($B282="","",'Hidden inputs'!$D$11*FO282+'Hidden inputs'!$E$11*FP282)</f>
        <v/>
      </c>
      <c r="FY282" s="11" t="str">
        <f t="shared" ca="1" si="12717"/>
        <v/>
      </c>
      <c r="FZ282" s="9" t="str">
        <f t="shared" ca="1" si="12815"/>
        <v/>
      </c>
      <c r="GA282" s="5" t="str">
        <f t="shared" ca="1" si="12816"/>
        <v/>
      </c>
      <c r="GB282" s="5" t="str">
        <f t="shared" ca="1" si="12817"/>
        <v/>
      </c>
      <c r="GC282" s="5" t="str">
        <f t="shared" ca="1" si="12718"/>
        <v/>
      </c>
      <c r="GD282" s="5" t="str">
        <f t="shared" ca="1" si="12719"/>
        <v/>
      </c>
    </row>
    <row r="283" spans="1:186" x14ac:dyDescent="0.35">
      <c r="A283" s="2"/>
      <c r="B283" s="6" t="str">
        <f t="shared" ca="1" si="12720"/>
        <v/>
      </c>
      <c r="C283" s="5" t="str">
        <f t="shared" ca="1" si="12818"/>
        <v/>
      </c>
      <c r="D283" s="5" t="str" cm="1">
        <f t="array" aca="1" ref="D283" ca="1">IF($B283="","",IF(C283=0,0,IF(DD_Payment="",0,IF(C283&lt;_xlfn.IFS(DD_Frequency="Monthly",1,DD_Frequency="Quarterly",IF(MONTH(C$2)=1,1,IF(MONTH(C$2)=4,1,IF(MONTH(C$2)=7,1,IF(MONTH(C$2)=10,1,0)))),DD_Frequency="Annually",IF(MONTH(C$2)=1,1,0))*DD_Payment,C283,_xlfn.IFS(DD_Frequency="Monthly",1,DD_Frequency="Quarterly",IF(MONTH(C$2)=1,1,IF(MONTH(C$2)=4,1,IF(MONTH(C$2)=7,1,IF(MONTH(C$2)=10,1,0)))),DD_Frequency="Annually",IF(MONTH(C$2)=1,1,0))*DD_Payment))))</f>
        <v/>
      </c>
      <c r="E283" s="5" t="str">
        <f t="shared" ref="E283" ca="1" si="13814">IF(B283="","",IF(C283&gt;D283,(C283-D283/2)*(rate_A*(E$1/365)),0))</f>
        <v/>
      </c>
      <c r="F283" s="5" t="str">
        <f t="shared" ca="1" si="12722"/>
        <v/>
      </c>
      <c r="G283" s="5" t="str">
        <f t="shared" ref="G283" ca="1" si="13815">IF(B283="","",G282*(1+rate_A*E$1/365))</f>
        <v/>
      </c>
      <c r="H283" s="5" t="str">
        <f t="shared" ref="H283" ca="1" si="13816">IF(B283="","",H282*(1+rate_A*E$1/365))</f>
        <v/>
      </c>
      <c r="I283" s="5" t="str">
        <f t="shared" ref="I283" ca="1" si="13817">IF(B283="","",I282*(1+rate_joint*E$1/365))</f>
        <v/>
      </c>
      <c r="J283" s="5" t="str">
        <f t="shared" ca="1" si="12823"/>
        <v/>
      </c>
      <c r="K283" s="5" t="str" cm="1">
        <f t="array" aca="1" ref="K283" ca="1">IF(J283="","",_xlfn.IFS(J283&lt;='Hidden inputs'!$C$15,J283*'Hidden inputs'!$D$15,J283&lt;='Hidden inputs'!$C$16,'Hidden inputs'!$C$15*'Hidden inputs'!$D$15+(J283-'Hidden inputs'!$B$16)*'Hidden inputs'!$D$16,J283&lt;='Hidden inputs'!$C$17,'Hidden inputs'!$C$15*'Hidden inputs'!$D$15+('Hidden inputs'!$C$16-'Hidden inputs'!$B$16)*'Hidden inputs'!$D$16+(J283-'Hidden inputs'!$B$17)*'Hidden inputs'!$D$17,J283&gt;'Hidden inputs'!$B$18,'Hidden inputs'!$C$15*'Hidden inputs'!$D$15+('Hidden inputs'!$C$16-'Hidden inputs'!$B$16)*'Hidden inputs'!$D$16+('Hidden inputs'!$C$17-'Hidden inputs'!$B$17)*'Hidden inputs'!$D$17+(J283-'Hidden inputs'!$B$18)*'Hidden inputs'!$D$18))</f>
        <v/>
      </c>
      <c r="L283" s="11" t="str">
        <f t="shared" ca="1" si="12824"/>
        <v/>
      </c>
      <c r="M283" s="5" t="str">
        <f t="shared" ca="1" si="12726"/>
        <v/>
      </c>
      <c r="N283" s="5" t="str">
        <f t="shared" ca="1" si="12727"/>
        <v/>
      </c>
      <c r="O283" s="5" t="str">
        <f ca="1">IF(B283="","",'Hidden inputs'!$D$11*F283+'Hidden inputs'!$E$11*G283)</f>
        <v/>
      </c>
      <c r="P283" s="11" t="str">
        <f t="shared" ca="1" si="12661"/>
        <v/>
      </c>
      <c r="Q283" s="20" t="str">
        <f t="shared" ca="1" si="12662"/>
        <v/>
      </c>
      <c r="R283" s="3" t="str">
        <f t="shared" ca="1" si="12728"/>
        <v/>
      </c>
      <c r="S283" s="5" t="str" cm="1">
        <f t="array" aca="1" ref="S283" ca="1">IF($B283="","",IF(R283=0,0,IF(DD_Payment="",0,IF(R283&lt;_xlfn.IFS(DD_Frequency="Monthly",1,DD_Frequency="Quarterly",IF(MONTH(R$2)=1,1,IF(MONTH(R$2)=4,1,IF(MONTH(R$2)=7,1,IF(MONTH(R$2)=10,1,0)))),DD_Frequency="Annually",IF(MONTH(R$2)=1,1,0))*DD_Payment,R283,_xlfn.IFS(DD_Frequency="Monthly",1,DD_Frequency="Quarterly",IF(MONTH(R$2)=1,1,IF(MONTH(R$2)=4,1,IF(MONTH(R$2)=7,1,IF(MONTH(R$2)=10,1,0)))),DD_Frequency="Annually",IF(MONTH(R$2)=1,1,0))*DD_Payment))))</f>
        <v/>
      </c>
      <c r="T283" s="3" t="str">
        <f t="shared" ref="T283" ca="1" si="13818">IF(B283="","",IF(R283&gt;S283,(R283-S283/2)*(rate_A*((T$1+A283)/365)),0))</f>
        <v/>
      </c>
      <c r="U283" s="3" t="str">
        <f t="shared" ca="1" si="12730"/>
        <v/>
      </c>
      <c r="V283" s="3" t="str">
        <f t="shared" ref="V283" ca="1" si="13819">IF(B283="","",G283*(1+rate_A*(T$1+A283)/365))</f>
        <v/>
      </c>
      <c r="W283" s="3" t="str">
        <f t="shared" ref="W283" ca="1" si="13820">IF(B283="","",H283*(1+rate_A*(T$1+A283)/365))</f>
        <v/>
      </c>
      <c r="X283" s="3" t="str">
        <f t="shared" ref="X283" ca="1" si="13821">IF(B283="","",I283*(1+rate_joint*(T$1+A283)/365))</f>
        <v/>
      </c>
      <c r="Y283" s="5" t="str">
        <f t="shared" ca="1" si="12829"/>
        <v/>
      </c>
      <c r="Z283" s="5" t="str" cm="1">
        <f t="array" aca="1" ref="Z283" ca="1">IF(Y283="","",_xlfn.IFS(Y283&lt;='Hidden inputs'!$C$15,Y283*'Hidden inputs'!$D$15,Y283&lt;='Hidden inputs'!$C$16,'Hidden inputs'!$C$15*'Hidden inputs'!$D$15+(Y283-'Hidden inputs'!$B$16)*'Hidden inputs'!$D$16,Y283&lt;='Hidden inputs'!$C$17,'Hidden inputs'!$C$15*'Hidden inputs'!$D$15+('Hidden inputs'!$C$16-'Hidden inputs'!$B$16)*'Hidden inputs'!$D$16+(Y283-'Hidden inputs'!$B$17)*'Hidden inputs'!$D$17,Y283&gt;'Hidden inputs'!$B$18,'Hidden inputs'!$C$15*'Hidden inputs'!$D$15+('Hidden inputs'!$C$16-'Hidden inputs'!$B$16)*'Hidden inputs'!$D$16+('Hidden inputs'!$C$17-'Hidden inputs'!$B$17)*'Hidden inputs'!$D$17+(Y283-'Hidden inputs'!$B$18)*'Hidden inputs'!$D$18))</f>
        <v/>
      </c>
      <c r="AA283" s="10" t="str">
        <f t="shared" ca="1" si="12830"/>
        <v/>
      </c>
      <c r="AB283" s="5" t="str">
        <f t="shared" ca="1" si="12734"/>
        <v/>
      </c>
      <c r="AC283" s="5" t="str">
        <f t="shared" ca="1" si="12831"/>
        <v/>
      </c>
      <c r="AD283" s="5" t="str">
        <f ca="1">IF(B283="","",'Hidden inputs'!$D$11*U283+'Hidden inputs'!$E$11*V283)</f>
        <v/>
      </c>
      <c r="AE283" s="11" t="str">
        <f t="shared" ca="1" si="12667"/>
        <v/>
      </c>
      <c r="AF283" s="9" t="str">
        <f t="shared" ca="1" si="12735"/>
        <v/>
      </c>
      <c r="AG283" s="3" t="str">
        <f t="shared" ca="1" si="12736"/>
        <v/>
      </c>
      <c r="AH283" s="5" t="str" cm="1">
        <f t="array" aca="1" ref="AH283" ca="1">IF($B283="","",IF(AG283=0,0,IF(DD_Payment="",0,IF(AG283&lt;_xlfn.IFS(DD_Frequency="Monthly",1,DD_Frequency="Quarterly",IF(MONTH(AG$2)=1,1,IF(MONTH(AG$2)=4,1,IF(MONTH(AG$2)=7,1,IF(MONTH(AG$2)=10,1,0)))),DD_Frequency="Annually",IF(MONTH(AG$2)=1,1,0))*DD_Payment,AG283,_xlfn.IFS(DD_Frequency="Monthly",1,DD_Frequency="Quarterly",IF(MONTH(AG$2)=1,1,IF(MONTH(AG$2)=4,1,IF(MONTH(AG$2)=7,1,IF(MONTH(AG$2)=10,1,0)))),DD_Frequency="Annually",IF(MONTH(AG$2)=1,1,0))*DD_Payment))))</f>
        <v/>
      </c>
      <c r="AI283" s="3" t="str">
        <f t="shared" ref="AI283" ca="1" si="13822">IF($B283="","",IF(AG283&gt;AH283,(AG283-AH283/2)*(rate_A*(AI$1/365)),0))</f>
        <v/>
      </c>
      <c r="AJ283" s="3" t="str">
        <f t="shared" ca="1" si="12833"/>
        <v/>
      </c>
      <c r="AK283" s="3" t="str">
        <f t="shared" ref="AK283" ca="1" si="13823">IF($B283="","",V283*(1+rate_A*AI$1/365))</f>
        <v/>
      </c>
      <c r="AL283" s="3" t="str">
        <f t="shared" ref="AL283" ca="1" si="13824">IF($B283="","",W283*(1+rate_A*AI$1/365))</f>
        <v/>
      </c>
      <c r="AM283" s="3" t="str">
        <f t="shared" ref="AM283" ca="1" si="13825">IF($B283="","",X283*(1+rate_joint*AI$1/365))</f>
        <v/>
      </c>
      <c r="AN283" s="5" t="str">
        <f t="shared" ca="1" si="12837"/>
        <v/>
      </c>
      <c r="AO283" s="5" t="str" cm="1">
        <f t="array" aca="1" ref="AO283" ca="1">IF(AN283="","",_xlfn.IFS(AN283&lt;='Hidden inputs'!$C$15,AN283*'Hidden inputs'!$D$15,AN283&lt;='Hidden inputs'!$C$16,'Hidden inputs'!$C$15*'Hidden inputs'!$D$15+(AN283-'Hidden inputs'!$B$16)*'Hidden inputs'!$D$16,AN283&lt;='Hidden inputs'!$C$17,'Hidden inputs'!$C$15*'Hidden inputs'!$D$15+('Hidden inputs'!$C$16-'Hidden inputs'!$B$16)*'Hidden inputs'!$D$16+(AN283-'Hidden inputs'!$B$17)*'Hidden inputs'!$D$17,AN283&gt;'Hidden inputs'!$B$18,'Hidden inputs'!$C$15*'Hidden inputs'!$D$15+('Hidden inputs'!$C$16-'Hidden inputs'!$B$16)*'Hidden inputs'!$D$16+('Hidden inputs'!$C$17-'Hidden inputs'!$B$17)*'Hidden inputs'!$D$17+(AN283-'Hidden inputs'!$B$18)*'Hidden inputs'!$D$18))</f>
        <v/>
      </c>
      <c r="AP283" s="10" t="str">
        <f t="shared" ca="1" si="12838"/>
        <v/>
      </c>
      <c r="AQ283" s="5" t="str">
        <f t="shared" ca="1" si="12741"/>
        <v/>
      </c>
      <c r="AR283" s="5" t="str">
        <f t="shared" ca="1" si="12742"/>
        <v/>
      </c>
      <c r="AS283" s="5" t="str">
        <f ca="1">IF($B283="","",'Hidden inputs'!$D$11*AJ283+'Hidden inputs'!$E$11*AK283)</f>
        <v/>
      </c>
      <c r="AT283" s="11" t="str">
        <f t="shared" ca="1" si="12672"/>
        <v/>
      </c>
      <c r="AU283" s="9" t="str">
        <f t="shared" ca="1" si="12743"/>
        <v/>
      </c>
      <c r="AV283" s="3" t="str">
        <f t="shared" ca="1" si="12744"/>
        <v/>
      </c>
      <c r="AW283" s="5" t="str" cm="1">
        <f t="array" aca="1" ref="AW283" ca="1">IF($B283="","",IF(AV283=0,0,IF(DD_Payment="",0,IF(AV283&lt;_xlfn.IFS(DD_Frequency="Monthly",1,DD_Frequency="Quarterly",IF(MONTH(AV$2)=1,1,IF(MONTH(AV$2)=4,1,IF(MONTH(AV$2)=7,1,IF(MONTH(AV$2)=10,1,0)))),DD_Frequency="Annually",IF(MONTH(AV$2)=1,1,0))*DD_Payment,AV283,_xlfn.IFS(DD_Frequency="Monthly",1,DD_Frequency="Quarterly",IF(MONTH(AV$2)=1,1,IF(MONTH(AV$2)=4,1,IF(MONTH(AV$2)=7,1,IF(MONTH(AV$2)=10,1,0)))),DD_Frequency="Annually",IF(MONTH(AV$2)=1,1,0))*DD_Payment))))</f>
        <v/>
      </c>
      <c r="AX283" s="3" t="str">
        <f t="shared" ref="AX283" ca="1" si="13826">IF($B283="","",IF(AV283&gt;AW283,(AV283-AW283/2)*(rate_A*(AX$1/365)),0))</f>
        <v/>
      </c>
      <c r="AY283" s="3" t="str">
        <f t="shared" ca="1" si="12840"/>
        <v/>
      </c>
      <c r="AZ283" s="3" t="str">
        <f t="shared" ref="AZ283" ca="1" si="13827">IF($B283="","",AK283*(1+rate_A*AX$1/365))</f>
        <v/>
      </c>
      <c r="BA283" s="3" t="str">
        <f t="shared" ref="BA283" ca="1" si="13828">IF($B283="","",AL283*(1+rate_A*AX$1/365))</f>
        <v/>
      </c>
      <c r="BB283" s="3" t="str">
        <f t="shared" ref="BB283" ca="1" si="13829">IF($B283="","",AM283*(1+rate_joint*AX$1/365))</f>
        <v/>
      </c>
      <c r="BC283" s="5" t="str">
        <f t="shared" ca="1" si="12844"/>
        <v/>
      </c>
      <c r="BD283" s="5" t="str" cm="1">
        <f t="array" aca="1" ref="BD283" ca="1">IF(BC283="","",_xlfn.IFS(BC283&lt;='Hidden inputs'!$C$15,BC283*'Hidden inputs'!$D$15,BC283&lt;='Hidden inputs'!$C$16,'Hidden inputs'!$C$15*'Hidden inputs'!$D$15+(BC283-'Hidden inputs'!$B$16)*'Hidden inputs'!$D$16,BC283&lt;='Hidden inputs'!$C$17,'Hidden inputs'!$C$15*'Hidden inputs'!$D$15+('Hidden inputs'!$C$16-'Hidden inputs'!$B$16)*'Hidden inputs'!$D$16+(BC283-'Hidden inputs'!$B$17)*'Hidden inputs'!$D$17,BC283&gt;'Hidden inputs'!$B$18,'Hidden inputs'!$C$15*'Hidden inputs'!$D$15+('Hidden inputs'!$C$16-'Hidden inputs'!$B$16)*'Hidden inputs'!$D$16+('Hidden inputs'!$C$17-'Hidden inputs'!$B$17)*'Hidden inputs'!$D$17+(BC283-'Hidden inputs'!$B$18)*'Hidden inputs'!$D$18))</f>
        <v/>
      </c>
      <c r="BE283" s="10" t="str">
        <f t="shared" ca="1" si="12845"/>
        <v/>
      </c>
      <c r="BF283" s="5" t="str">
        <f t="shared" ca="1" si="12749"/>
        <v/>
      </c>
      <c r="BG283" s="5" t="str">
        <f t="shared" ca="1" si="12750"/>
        <v/>
      </c>
      <c r="BH283" s="5" t="str">
        <f ca="1">IF($B283="","",'Hidden inputs'!$D$11*AY283+'Hidden inputs'!$E$11*AZ283)</f>
        <v/>
      </c>
      <c r="BI283" s="11" t="str">
        <f t="shared" ca="1" si="12677"/>
        <v/>
      </c>
      <c r="BJ283" s="9" t="str">
        <f t="shared" ca="1" si="12751"/>
        <v/>
      </c>
      <c r="BK283" s="3" t="str">
        <f t="shared" ca="1" si="12752"/>
        <v/>
      </c>
      <c r="BL283" s="5" t="str" cm="1">
        <f t="array" aca="1" ref="BL283" ca="1">IF($B283="","",IF(BK283=0,0,IF(DD_Payment="",0,IF(BK283&lt;_xlfn.IFS(DD_Frequency="Monthly",1,DD_Frequency="Quarterly",IF(MONTH(BK$2)=1,1,IF(MONTH(BK$2)=4,1,IF(MONTH(BK$2)=7,1,IF(MONTH(BK$2)=10,1,0)))),DD_Frequency="Annually",IF(MONTH(BK$2)=1,1,0))*DD_Payment,BK283,_xlfn.IFS(DD_Frequency="Monthly",1,DD_Frequency="Quarterly",IF(MONTH(BK$2)=1,1,IF(MONTH(BK$2)=4,1,IF(MONTH(BK$2)=7,1,IF(MONTH(BK$2)=10,1,0)))),DD_Frequency="Annually",IF(MONTH(BK$2)=1,1,0))*DD_Payment))))</f>
        <v/>
      </c>
      <c r="BM283" s="3" t="str">
        <f t="shared" ref="BM283" ca="1" si="13830">IF($B283="","",IF(BK283&gt;BL283,(BK283-BL283/2)*(rate_A*(BM$1/365)),0))</f>
        <v/>
      </c>
      <c r="BN283" s="3" t="str">
        <f t="shared" ca="1" si="12847"/>
        <v/>
      </c>
      <c r="BO283" s="3" t="str">
        <f t="shared" ref="BO283" ca="1" si="13831">IF($B283="","",AZ283*(1+rate_A*BM$1/365))</f>
        <v/>
      </c>
      <c r="BP283" s="3" t="str">
        <f t="shared" ref="BP283" ca="1" si="13832">IF($B283="","",BA283*(1+rate_A*BM$1/365))</f>
        <v/>
      </c>
      <c r="BQ283" s="3" t="str">
        <f t="shared" ref="BQ283" ca="1" si="13833">IF($B283="","",BB283*(1+rate_joint*BM$1/365))</f>
        <v/>
      </c>
      <c r="BR283" s="5" t="str">
        <f t="shared" ca="1" si="12851"/>
        <v/>
      </c>
      <c r="BS283" s="5" t="str" cm="1">
        <f t="array" aca="1" ref="BS283" ca="1">IF(BR283="","",_xlfn.IFS(BR283&lt;='Hidden inputs'!$C$15,BR283*'Hidden inputs'!$D$15,BR283&lt;='Hidden inputs'!$C$16,'Hidden inputs'!$C$15*'Hidden inputs'!$D$15+(BR283-'Hidden inputs'!$B$16)*'Hidden inputs'!$D$16,BR283&lt;='Hidden inputs'!$C$17,'Hidden inputs'!$C$15*'Hidden inputs'!$D$15+('Hidden inputs'!$C$16-'Hidden inputs'!$B$16)*'Hidden inputs'!$D$16+(BR283-'Hidden inputs'!$B$17)*'Hidden inputs'!$D$17,BR283&gt;'Hidden inputs'!$B$18,'Hidden inputs'!$C$15*'Hidden inputs'!$D$15+('Hidden inputs'!$C$16-'Hidden inputs'!$B$16)*'Hidden inputs'!$D$16+('Hidden inputs'!$C$17-'Hidden inputs'!$B$17)*'Hidden inputs'!$D$17+(BR283-'Hidden inputs'!$B$18)*'Hidden inputs'!$D$18))</f>
        <v/>
      </c>
      <c r="BT283" s="10" t="str">
        <f t="shared" ca="1" si="12852"/>
        <v/>
      </c>
      <c r="BU283" s="5" t="str">
        <f t="shared" ca="1" si="12757"/>
        <v/>
      </c>
      <c r="BV283" s="5" t="str">
        <f t="shared" ca="1" si="12758"/>
        <v/>
      </c>
      <c r="BW283" s="5" t="str">
        <f ca="1">IF($B283="","",'Hidden inputs'!$D$11*BN283+'Hidden inputs'!$E$11*BO283)</f>
        <v/>
      </c>
      <c r="BX283" s="11" t="str">
        <f t="shared" ca="1" si="12682"/>
        <v/>
      </c>
      <c r="BY283" s="9" t="str">
        <f t="shared" ca="1" si="12759"/>
        <v/>
      </c>
      <c r="BZ283" s="3" t="str">
        <f t="shared" ca="1" si="12760"/>
        <v/>
      </c>
      <c r="CA283" s="5" t="str" cm="1">
        <f t="array" aca="1" ref="CA283" ca="1">IF($B283="","",IF(BZ283=0,0,IF(DD_Payment="",0,IF(BZ283&lt;_xlfn.IFS(DD_Frequency="Monthly",1,DD_Frequency="Quarterly",IF(MONTH(BZ$2)=1,1,IF(MONTH(BZ$2)=4,1,IF(MONTH(BZ$2)=7,1,IF(MONTH(BZ$2)=10,1,0)))),DD_Frequency="Annually",IF(MONTH(BZ$2)=1,1,0))*DD_Payment,BZ283,_xlfn.IFS(DD_Frequency="Monthly",1,DD_Frequency="Quarterly",IF(MONTH(BZ$2)=1,1,IF(MONTH(BZ$2)=4,1,IF(MONTH(BZ$2)=7,1,IF(MONTH(BZ$2)=10,1,0)))),DD_Frequency="Annually",IF(MONTH(BZ$2)=1,1,0))*DD_Payment))))</f>
        <v/>
      </c>
      <c r="CB283" s="3" t="str">
        <f t="shared" ref="CB283" ca="1" si="13834">IF($B283="","",IF(BZ283&gt;CA283,(BZ283-CA283/2)*(rate_A*(CB$1/365)),0))</f>
        <v/>
      </c>
      <c r="CC283" s="3" t="str">
        <f t="shared" ca="1" si="12854"/>
        <v/>
      </c>
      <c r="CD283" s="3" t="str">
        <f t="shared" ref="CD283" ca="1" si="13835">IF($B283="","",BO283*(1+rate_A*CB$1/365))</f>
        <v/>
      </c>
      <c r="CE283" s="3" t="str">
        <f t="shared" ref="CE283" ca="1" si="13836">IF($B283="","",BP283*(1+rate_A*CB$1/365))</f>
        <v/>
      </c>
      <c r="CF283" s="3" t="str">
        <f t="shared" ref="CF283" ca="1" si="13837">IF($B283="","",BQ283*(1+rate_joint*CB$1/365))</f>
        <v/>
      </c>
      <c r="CG283" s="5" t="str">
        <f t="shared" ca="1" si="12858"/>
        <v/>
      </c>
      <c r="CH283" s="5" t="str" cm="1">
        <f t="array" aca="1" ref="CH283" ca="1">IF(CG283="","",_xlfn.IFS(CG283&lt;='Hidden inputs'!$C$15,CG283*'Hidden inputs'!$D$15,CG283&lt;='Hidden inputs'!$C$16,'Hidden inputs'!$C$15*'Hidden inputs'!$D$15+(CG283-'Hidden inputs'!$B$16)*'Hidden inputs'!$D$16,CG283&lt;='Hidden inputs'!$C$17,'Hidden inputs'!$C$15*'Hidden inputs'!$D$15+('Hidden inputs'!$C$16-'Hidden inputs'!$B$16)*'Hidden inputs'!$D$16+(CG283-'Hidden inputs'!$B$17)*'Hidden inputs'!$D$17,CG283&gt;'Hidden inputs'!$B$18,'Hidden inputs'!$C$15*'Hidden inputs'!$D$15+('Hidden inputs'!$C$16-'Hidden inputs'!$B$16)*'Hidden inputs'!$D$16+('Hidden inputs'!$C$17-'Hidden inputs'!$B$17)*'Hidden inputs'!$D$17+(CG283-'Hidden inputs'!$B$18)*'Hidden inputs'!$D$18))</f>
        <v/>
      </c>
      <c r="CI283" s="10" t="str">
        <f t="shared" ca="1" si="12859"/>
        <v/>
      </c>
      <c r="CJ283" s="5" t="str">
        <f t="shared" ca="1" si="12765"/>
        <v/>
      </c>
      <c r="CK283" s="5" t="str">
        <f t="shared" ca="1" si="12766"/>
        <v/>
      </c>
      <c r="CL283" s="5" t="str">
        <f ca="1">IF($B283="","",'Hidden inputs'!$D$11*CC283+'Hidden inputs'!$E$11*CD283)</f>
        <v/>
      </c>
      <c r="CM283" s="11" t="str">
        <f t="shared" ca="1" si="12687"/>
        <v/>
      </c>
      <c r="CN283" s="9" t="str">
        <f t="shared" ca="1" si="12767"/>
        <v/>
      </c>
      <c r="CO283" s="3" t="str">
        <f t="shared" ca="1" si="12768"/>
        <v/>
      </c>
      <c r="CP283" s="5" t="str" cm="1">
        <f t="array" aca="1" ref="CP283" ca="1">IF($B283="","",IF(CO283=0,0,IF(DD_Payment="",0,IF(CO283&lt;_xlfn.IFS(DD_Frequency="Monthly",1,DD_Frequency="Quarterly",IF(MONTH(CO$2)=1,1,IF(MONTH(CO$2)=4,1,IF(MONTH(CO$2)=7,1,IF(MONTH(CO$2)=10,1,0)))),DD_Frequency="Annually",IF(MONTH(CO$2)=1,1,0))*DD_Payment,CO283,_xlfn.IFS(DD_Frequency="Monthly",1,DD_Frequency="Quarterly",IF(MONTH(CO$2)=1,1,IF(MONTH(CO$2)=4,1,IF(MONTH(CO$2)=7,1,IF(MONTH(CO$2)=10,1,0)))),DD_Frequency="Annually",IF(MONTH(CO$2)=1,1,0))*DD_Payment))))</f>
        <v/>
      </c>
      <c r="CQ283" s="3" t="str">
        <f t="shared" ref="CQ283" ca="1" si="13838">IF($B283="","",IF(CO283&gt;CP283,(CO283-CP283/2)*(rate_A*(CQ$1/365)),0))</f>
        <v/>
      </c>
      <c r="CR283" s="3" t="str">
        <f t="shared" ca="1" si="12861"/>
        <v/>
      </c>
      <c r="CS283" s="3" t="str">
        <f t="shared" ref="CS283" ca="1" si="13839">IF($B283="","",CD283*(1+rate_A*CQ$1/365))</f>
        <v/>
      </c>
      <c r="CT283" s="3" t="str">
        <f t="shared" ref="CT283" ca="1" si="13840">IF($B283="","",CE283*(1+rate_A*CQ$1/365))</f>
        <v/>
      </c>
      <c r="CU283" s="3" t="str">
        <f t="shared" ref="CU283" ca="1" si="13841">IF($B283="","",CF283*(1+rate_joint*CQ$1/365))</f>
        <v/>
      </c>
      <c r="CV283" s="5" t="str">
        <f t="shared" ca="1" si="12865"/>
        <v/>
      </c>
      <c r="CW283" s="5" t="str" cm="1">
        <f t="array" aca="1" ref="CW283" ca="1">IF(CV283="","",_xlfn.IFS(CV283&lt;='Hidden inputs'!$C$15,CV283*'Hidden inputs'!$D$15,CV283&lt;='Hidden inputs'!$C$16,'Hidden inputs'!$C$15*'Hidden inputs'!$D$15+(CV283-'Hidden inputs'!$B$16)*'Hidden inputs'!$D$16,CV283&lt;='Hidden inputs'!$C$17,'Hidden inputs'!$C$15*'Hidden inputs'!$D$15+('Hidden inputs'!$C$16-'Hidden inputs'!$B$16)*'Hidden inputs'!$D$16+(CV283-'Hidden inputs'!$B$17)*'Hidden inputs'!$D$17,CV283&gt;'Hidden inputs'!$B$18,'Hidden inputs'!$C$15*'Hidden inputs'!$D$15+('Hidden inputs'!$C$16-'Hidden inputs'!$B$16)*'Hidden inputs'!$D$16+('Hidden inputs'!$C$17-'Hidden inputs'!$B$17)*'Hidden inputs'!$D$17+(CV283-'Hidden inputs'!$B$18)*'Hidden inputs'!$D$18))</f>
        <v/>
      </c>
      <c r="CX283" s="10" t="str">
        <f t="shared" ca="1" si="12866"/>
        <v/>
      </c>
      <c r="CY283" s="5" t="str">
        <f t="shared" ca="1" si="12773"/>
        <v/>
      </c>
      <c r="CZ283" s="5" t="str">
        <f t="shared" ca="1" si="12774"/>
        <v/>
      </c>
      <c r="DA283" s="5" t="str">
        <f ca="1">IF($B283="","",'Hidden inputs'!$D$11*CR283+'Hidden inputs'!$E$11*CS283)</f>
        <v/>
      </c>
      <c r="DB283" s="11" t="str">
        <f t="shared" ca="1" si="12692"/>
        <v/>
      </c>
      <c r="DC283" s="9" t="str">
        <f t="shared" ca="1" si="12775"/>
        <v/>
      </c>
      <c r="DD283" s="3" t="str">
        <f t="shared" ca="1" si="12776"/>
        <v/>
      </c>
      <c r="DE283" s="5" t="str" cm="1">
        <f t="array" aca="1" ref="DE283" ca="1">IF($B283="","",IF(DD283=0,0,IF(DD_Payment="",0,IF(DD283&lt;_xlfn.IFS(DD_Frequency="Monthly",1,DD_Frequency="Quarterly",IF(MONTH(DD$2)=1,1,IF(MONTH(DD$2)=4,1,IF(MONTH(DD$2)=7,1,IF(MONTH(DD$2)=10,1,0)))),DD_Frequency="Annually",IF(MONTH(DD$2)=1,1,0))*DD_Payment,DD283,_xlfn.IFS(DD_Frequency="Monthly",1,DD_Frequency="Quarterly",IF(MONTH(DD$2)=1,1,IF(MONTH(DD$2)=4,1,IF(MONTH(DD$2)=7,1,IF(MONTH(DD$2)=10,1,0)))),DD_Frequency="Annually",IF(MONTH(DD$2)=1,1,0))*DD_Payment))))</f>
        <v/>
      </c>
      <c r="DF283" s="3" t="str">
        <f t="shared" ref="DF283" ca="1" si="13842">IF($B283="","",IF(DD283&gt;DE283,(DD283-DE283/2)*(rate_A*(DF$1/365)),0))</f>
        <v/>
      </c>
      <c r="DG283" s="3" t="str">
        <f t="shared" ca="1" si="12868"/>
        <v/>
      </c>
      <c r="DH283" s="3" t="str">
        <f t="shared" ref="DH283" ca="1" si="13843">IF($B283="","",CS283*(1+rate_A*DF$1/365))</f>
        <v/>
      </c>
      <c r="DI283" s="3" t="str">
        <f t="shared" ref="DI283" ca="1" si="13844">IF($B283="","",CT283*(1+rate_A*DF$1/365))</f>
        <v/>
      </c>
      <c r="DJ283" s="3" t="str">
        <f t="shared" ref="DJ283" ca="1" si="13845">IF($B283="","",CU283*(1+rate_joint*DF$1/365))</f>
        <v/>
      </c>
      <c r="DK283" s="5" t="str">
        <f t="shared" ca="1" si="12872"/>
        <v/>
      </c>
      <c r="DL283" s="5" t="str" cm="1">
        <f t="array" aca="1" ref="DL283" ca="1">IF(DK283="","",_xlfn.IFS(DK283&lt;='Hidden inputs'!$C$15,DK283*'Hidden inputs'!$D$15,DK283&lt;='Hidden inputs'!$C$16,'Hidden inputs'!$C$15*'Hidden inputs'!$D$15+(DK283-'Hidden inputs'!$B$16)*'Hidden inputs'!$D$16,DK283&lt;='Hidden inputs'!$C$17,'Hidden inputs'!$C$15*'Hidden inputs'!$D$15+('Hidden inputs'!$C$16-'Hidden inputs'!$B$16)*'Hidden inputs'!$D$16+(DK283-'Hidden inputs'!$B$17)*'Hidden inputs'!$D$17,DK283&gt;'Hidden inputs'!$B$18,'Hidden inputs'!$C$15*'Hidden inputs'!$D$15+('Hidden inputs'!$C$16-'Hidden inputs'!$B$16)*'Hidden inputs'!$D$16+('Hidden inputs'!$C$17-'Hidden inputs'!$B$17)*'Hidden inputs'!$D$17+(DK283-'Hidden inputs'!$B$18)*'Hidden inputs'!$D$18))</f>
        <v/>
      </c>
      <c r="DM283" s="10" t="str">
        <f t="shared" ca="1" si="12873"/>
        <v/>
      </c>
      <c r="DN283" s="5" t="str">
        <f t="shared" ca="1" si="12781"/>
        <v/>
      </c>
      <c r="DO283" s="5" t="str">
        <f t="shared" ca="1" si="12782"/>
        <v/>
      </c>
      <c r="DP283" s="5" t="str">
        <f ca="1">IF($B283="","",'Hidden inputs'!$D$11*DG283+'Hidden inputs'!$E$11*DH283)</f>
        <v/>
      </c>
      <c r="DQ283" s="11" t="str">
        <f t="shared" ca="1" si="12697"/>
        <v/>
      </c>
      <c r="DR283" s="9" t="str">
        <f t="shared" ca="1" si="12783"/>
        <v/>
      </c>
      <c r="DS283" s="3" t="str">
        <f t="shared" ca="1" si="12784"/>
        <v/>
      </c>
      <c r="DT283" s="5" t="str" cm="1">
        <f t="array" aca="1" ref="DT283" ca="1">IF($B283="","",IF(DS283=0,0,IF(DD_Payment="",0,IF(DS283&lt;_xlfn.IFS(DD_Frequency="Monthly",1,DD_Frequency="Quarterly",IF(MONTH(DS$2)=1,1,IF(MONTH(DS$2)=4,1,IF(MONTH(DS$2)=7,1,IF(MONTH(DS$2)=10,1,0)))),DD_Frequency="Annually",IF(MONTH(DS$2)=1,1,0))*DD_Payment,DS283,_xlfn.IFS(DD_Frequency="Monthly",1,DD_Frequency="Quarterly",IF(MONTH(DS$2)=1,1,IF(MONTH(DS$2)=4,1,IF(MONTH(DS$2)=7,1,IF(MONTH(DS$2)=10,1,0)))),DD_Frequency="Annually",IF(MONTH(DS$2)=1,1,0))*DD_Payment))))</f>
        <v/>
      </c>
      <c r="DU283" s="3" t="str">
        <f t="shared" ref="DU283" ca="1" si="13846">IF($B283="","",IF(DS283&gt;DT283,(DS283-DT283/2)*(rate_A*(DU$1/365)),0))</f>
        <v/>
      </c>
      <c r="DV283" s="3" t="str">
        <f t="shared" ca="1" si="12875"/>
        <v/>
      </c>
      <c r="DW283" s="3" t="str">
        <f t="shared" ref="DW283" ca="1" si="13847">IF($B283="","",DH283*(1+rate_A*DU$1/365))</f>
        <v/>
      </c>
      <c r="DX283" s="3" t="str">
        <f t="shared" ref="DX283" ca="1" si="13848">IF($B283="","",DI283*(1+rate_A*DU$1/365))</f>
        <v/>
      </c>
      <c r="DY283" s="3" t="str">
        <f t="shared" ref="DY283" ca="1" si="13849">IF($B283="","",DJ283*(1+rate_joint*DU$1/365))</f>
        <v/>
      </c>
      <c r="DZ283" s="5" t="str">
        <f t="shared" ca="1" si="12879"/>
        <v/>
      </c>
      <c r="EA283" s="5" t="str" cm="1">
        <f t="array" aca="1" ref="EA283" ca="1">IF(DZ283="","",_xlfn.IFS(DZ283&lt;='Hidden inputs'!$C$15,DZ283*'Hidden inputs'!$D$15,DZ283&lt;='Hidden inputs'!$C$16,'Hidden inputs'!$C$15*'Hidden inputs'!$D$15+(DZ283-'Hidden inputs'!$B$16)*'Hidden inputs'!$D$16,DZ283&lt;='Hidden inputs'!$C$17,'Hidden inputs'!$C$15*'Hidden inputs'!$D$15+('Hidden inputs'!$C$16-'Hidden inputs'!$B$16)*'Hidden inputs'!$D$16+(DZ283-'Hidden inputs'!$B$17)*'Hidden inputs'!$D$17,DZ283&gt;'Hidden inputs'!$B$18,'Hidden inputs'!$C$15*'Hidden inputs'!$D$15+('Hidden inputs'!$C$16-'Hidden inputs'!$B$16)*'Hidden inputs'!$D$16+('Hidden inputs'!$C$17-'Hidden inputs'!$B$17)*'Hidden inputs'!$D$17+(DZ283-'Hidden inputs'!$B$18)*'Hidden inputs'!$D$18))</f>
        <v/>
      </c>
      <c r="EB283" s="10" t="str">
        <f t="shared" ca="1" si="12880"/>
        <v/>
      </c>
      <c r="EC283" s="5" t="str">
        <f t="shared" ca="1" si="12789"/>
        <v/>
      </c>
      <c r="ED283" s="5" t="str">
        <f t="shared" ca="1" si="12790"/>
        <v/>
      </c>
      <c r="EE283" s="5" t="str">
        <f ca="1">IF($B283="","",'Hidden inputs'!$D$11*DV283+'Hidden inputs'!$E$11*DW283)</f>
        <v/>
      </c>
      <c r="EF283" s="11" t="str">
        <f t="shared" ca="1" si="12702"/>
        <v/>
      </c>
      <c r="EG283" s="9" t="str">
        <f t="shared" ca="1" si="12791"/>
        <v/>
      </c>
      <c r="EH283" s="3" t="str">
        <f t="shared" ca="1" si="12792"/>
        <v/>
      </c>
      <c r="EI283" s="5" t="str" cm="1">
        <f t="array" aca="1" ref="EI283" ca="1">IF($B283="","",IF(EH283=0,0,IF(DD_Payment="",0,IF(EH283&lt;_xlfn.IFS(DD_Frequency="Monthly",1,DD_Frequency="Quarterly",IF(MONTH(EH$2)=1,1,IF(MONTH(EH$2)=4,1,IF(MONTH(EH$2)=7,1,IF(MONTH(EH$2)=10,1,0)))),DD_Frequency="Annually",IF(MONTH(EH$2)=1,1,0))*DD_Payment,EH283,_xlfn.IFS(DD_Frequency="Monthly",1,DD_Frequency="Quarterly",IF(MONTH(EH$2)=1,1,IF(MONTH(EH$2)=4,1,IF(MONTH(EH$2)=7,1,IF(MONTH(EH$2)=10,1,0)))),DD_Frequency="Annually",IF(MONTH(EH$2)=1,1,0))*DD_Payment))))</f>
        <v/>
      </c>
      <c r="EJ283" s="3" t="str">
        <f t="shared" ref="EJ283" ca="1" si="13850">IF($B283="","",IF(EH283&gt;EI283,(EH283-EI283/2)*(rate_A*(EJ$1/365)),0))</f>
        <v/>
      </c>
      <c r="EK283" s="3" t="str">
        <f t="shared" ca="1" si="12882"/>
        <v/>
      </c>
      <c r="EL283" s="3" t="str">
        <f t="shared" ref="EL283" ca="1" si="13851">IF($B283="","",DW283*(1+rate_A*EJ$1/365))</f>
        <v/>
      </c>
      <c r="EM283" s="3" t="str">
        <f t="shared" ref="EM283" ca="1" si="13852">IF($B283="","",DX283*(1+rate_A*EJ$1/365))</f>
        <v/>
      </c>
      <c r="EN283" s="3" t="str">
        <f t="shared" ref="EN283" ca="1" si="13853">IF($B283="","",DY283*(1+rate_joint*EJ$1/365))</f>
        <v/>
      </c>
      <c r="EO283" s="5" t="str">
        <f t="shared" ca="1" si="12886"/>
        <v/>
      </c>
      <c r="EP283" s="5" t="str" cm="1">
        <f t="array" aca="1" ref="EP283" ca="1">IF(EO283="","",_xlfn.IFS(EO283&lt;='Hidden inputs'!$C$15,EO283*'Hidden inputs'!$D$15,EO283&lt;='Hidden inputs'!$C$16,'Hidden inputs'!$C$15*'Hidden inputs'!$D$15+(EO283-'Hidden inputs'!$B$16)*'Hidden inputs'!$D$16,EO283&lt;='Hidden inputs'!$C$17,'Hidden inputs'!$C$15*'Hidden inputs'!$D$15+('Hidden inputs'!$C$16-'Hidden inputs'!$B$16)*'Hidden inputs'!$D$16+(EO283-'Hidden inputs'!$B$17)*'Hidden inputs'!$D$17,EO283&gt;'Hidden inputs'!$B$18,'Hidden inputs'!$C$15*'Hidden inputs'!$D$15+('Hidden inputs'!$C$16-'Hidden inputs'!$B$16)*'Hidden inputs'!$D$16+('Hidden inputs'!$C$17-'Hidden inputs'!$B$17)*'Hidden inputs'!$D$17+(EO283-'Hidden inputs'!$B$18)*'Hidden inputs'!$D$18))</f>
        <v/>
      </c>
      <c r="EQ283" s="10" t="str">
        <f t="shared" ca="1" si="12887"/>
        <v/>
      </c>
      <c r="ER283" s="5" t="str">
        <f t="shared" ca="1" si="12797"/>
        <v/>
      </c>
      <c r="ES283" s="5" t="str">
        <f t="shared" ca="1" si="12798"/>
        <v/>
      </c>
      <c r="ET283" s="5" t="str">
        <f ca="1">IF($B283="","",'Hidden inputs'!$D$11*EK283+'Hidden inputs'!$E$11*EL283)</f>
        <v/>
      </c>
      <c r="EU283" s="11" t="str">
        <f t="shared" ca="1" si="12707"/>
        <v/>
      </c>
      <c r="EV283" s="9" t="str">
        <f t="shared" ca="1" si="12799"/>
        <v/>
      </c>
      <c r="EW283" s="3" t="str">
        <f t="shared" ca="1" si="12800"/>
        <v/>
      </c>
      <c r="EX283" s="5" t="str" cm="1">
        <f t="array" aca="1" ref="EX283" ca="1">IF($B283="","",IF(EW283=0,0,IF(DD_Payment="",0,IF(EW283&lt;_xlfn.IFS(DD_Frequency="Monthly",1,DD_Frequency="Quarterly",IF(MONTH(EW$2)=1,1,IF(MONTH(EW$2)=4,1,IF(MONTH(EW$2)=7,1,IF(MONTH(EW$2)=10,1,0)))),DD_Frequency="Annually",IF(MONTH(EW$2)=1,1,0))*DD_Payment,EW283,_xlfn.IFS(DD_Frequency="Monthly",1,DD_Frequency="Quarterly",IF(MONTH(EW$2)=1,1,IF(MONTH(EW$2)=4,1,IF(MONTH(EW$2)=7,1,IF(MONTH(EW$2)=10,1,0)))),DD_Frequency="Annually",IF(MONTH(EW$2)=1,1,0))*DD_Payment))))</f>
        <v/>
      </c>
      <c r="EY283" s="3" t="str">
        <f t="shared" ref="EY283" ca="1" si="13854">IF($B283="","",IF(EW283&gt;EX283,(EW283-EX283/2)*(rate_A*(EY$1/365)),0))</f>
        <v/>
      </c>
      <c r="EZ283" s="3" t="str">
        <f t="shared" ca="1" si="12889"/>
        <v/>
      </c>
      <c r="FA283" s="3" t="str">
        <f t="shared" ref="FA283" ca="1" si="13855">IF($B283="","",EL283*(1+rate_A*EY$1/365))</f>
        <v/>
      </c>
      <c r="FB283" s="3" t="str">
        <f t="shared" ref="FB283" ca="1" si="13856">IF($B283="","",EM283*(1+rate_A*EY$1/365))</f>
        <v/>
      </c>
      <c r="FC283" s="3" t="str">
        <f t="shared" ref="FC283" ca="1" si="13857">IF($B283="","",EN283*(1+rate_joint*EY$1/365))</f>
        <v/>
      </c>
      <c r="FD283" s="5" t="str">
        <f t="shared" ca="1" si="12893"/>
        <v/>
      </c>
      <c r="FE283" s="5" t="str" cm="1">
        <f t="array" aca="1" ref="FE283" ca="1">IF(FD283="","",_xlfn.IFS(FD283&lt;='Hidden inputs'!$C$15,FD283*'Hidden inputs'!$D$15,FD283&lt;='Hidden inputs'!$C$16,'Hidden inputs'!$C$15*'Hidden inputs'!$D$15+(FD283-'Hidden inputs'!$B$16)*'Hidden inputs'!$D$16,FD283&lt;='Hidden inputs'!$C$17,'Hidden inputs'!$C$15*'Hidden inputs'!$D$15+('Hidden inputs'!$C$16-'Hidden inputs'!$B$16)*'Hidden inputs'!$D$16+(FD283-'Hidden inputs'!$B$17)*'Hidden inputs'!$D$17,FD283&gt;'Hidden inputs'!$B$18,'Hidden inputs'!$C$15*'Hidden inputs'!$D$15+('Hidden inputs'!$C$16-'Hidden inputs'!$B$16)*'Hidden inputs'!$D$16+('Hidden inputs'!$C$17-'Hidden inputs'!$B$17)*'Hidden inputs'!$D$17+(FD283-'Hidden inputs'!$B$18)*'Hidden inputs'!$D$18))</f>
        <v/>
      </c>
      <c r="FF283" s="10" t="str">
        <f t="shared" ca="1" si="12894"/>
        <v/>
      </c>
      <c r="FG283" s="5" t="str">
        <f t="shared" ca="1" si="12805"/>
        <v/>
      </c>
      <c r="FH283" s="5" t="str">
        <f t="shared" ca="1" si="12806"/>
        <v/>
      </c>
      <c r="FI283" s="5" t="str">
        <f ca="1">IF($B283="","",'Hidden inputs'!$D$11*EZ283+'Hidden inputs'!$E$11*FA283)</f>
        <v/>
      </c>
      <c r="FJ283" s="11" t="str">
        <f t="shared" ca="1" si="12712"/>
        <v/>
      </c>
      <c r="FK283" s="9" t="str">
        <f t="shared" ca="1" si="12807"/>
        <v/>
      </c>
      <c r="FL283" s="3" t="str">
        <f t="shared" ca="1" si="12808"/>
        <v/>
      </c>
      <c r="FM283" s="5" t="str" cm="1">
        <f t="array" aca="1" ref="FM283" ca="1">IF($B283="","",IF(FL283=0,0,IF(DD_Payment="",0,IF(FL283&lt;_xlfn.IFS(DD_Frequency="Monthly",1,DD_Frequency="Quarterly",IF(MONTH(FL$2)=1,1,IF(MONTH(FL$2)=4,1,IF(MONTH(FL$2)=7,1,IF(MONTH(FL$2)=10,1,0)))),DD_Frequency="Annually",IF(MONTH(FL$2)=1,1,0))*DD_Payment,FL283,_xlfn.IFS(DD_Frequency="Monthly",1,DD_Frequency="Quarterly",IF(MONTH(FL$2)=1,1,IF(MONTH(FL$2)=4,1,IF(MONTH(FL$2)=7,1,IF(MONTH(FL$2)=10,1,0)))),DD_Frequency="Annually",IF(MONTH(FL$2)=1,1,0))*DD_Payment))))</f>
        <v/>
      </c>
      <c r="FN283" s="3" t="str">
        <f t="shared" ref="FN283" ca="1" si="13858">IF($B283="","",IF(FL283&gt;FM283,(FL283-FM283/2)*(rate_A*(FN$1/365)),0))</f>
        <v/>
      </c>
      <c r="FO283" s="3" t="str">
        <f t="shared" ca="1" si="12896"/>
        <v/>
      </c>
      <c r="FP283" s="3" t="str">
        <f t="shared" ref="FP283" ca="1" si="13859">IF($B283="","",FA283*(1+rate_A*FN$1/365))</f>
        <v/>
      </c>
      <c r="FQ283" s="3" t="str">
        <f t="shared" ref="FQ283" ca="1" si="13860">IF($B283="","",FB283*(1+rate_A*FN$1/365))</f>
        <v/>
      </c>
      <c r="FR283" s="3" t="str">
        <f t="shared" ref="FR283" ca="1" si="13861">IF($B283="","",FC283*(1+rate_joint*FN$1/365))</f>
        <v/>
      </c>
      <c r="FS283" s="5" t="str">
        <f t="shared" ca="1" si="12900"/>
        <v/>
      </c>
      <c r="FT283" s="5" t="str" cm="1">
        <f t="array" aca="1" ref="FT283" ca="1">IF(FS283="","",_xlfn.IFS(FS283&lt;='Hidden inputs'!$C$15,FS283*'Hidden inputs'!$D$15,FS283&lt;='Hidden inputs'!$C$16,'Hidden inputs'!$C$15*'Hidden inputs'!$D$15+(FS283-'Hidden inputs'!$B$16)*'Hidden inputs'!$D$16,FS283&lt;='Hidden inputs'!$C$17,'Hidden inputs'!$C$15*'Hidden inputs'!$D$15+('Hidden inputs'!$C$16-'Hidden inputs'!$B$16)*'Hidden inputs'!$D$16+(FS283-'Hidden inputs'!$B$17)*'Hidden inputs'!$D$17,FS283&gt;'Hidden inputs'!$B$18,'Hidden inputs'!$C$15*'Hidden inputs'!$D$15+('Hidden inputs'!$C$16-'Hidden inputs'!$B$16)*'Hidden inputs'!$D$16+('Hidden inputs'!$C$17-'Hidden inputs'!$B$17)*'Hidden inputs'!$D$17+(FS283-'Hidden inputs'!$B$18)*'Hidden inputs'!$D$18))</f>
        <v/>
      </c>
      <c r="FU283" s="10" t="str">
        <f t="shared" ca="1" si="12901"/>
        <v/>
      </c>
      <c r="FV283" s="5" t="str">
        <f t="shared" ca="1" si="12813"/>
        <v/>
      </c>
      <c r="FW283" s="5" t="str">
        <f t="shared" ca="1" si="12814"/>
        <v/>
      </c>
      <c r="FX283" s="5" t="str">
        <f ca="1">IF($B283="","",'Hidden inputs'!$D$11*FO283+'Hidden inputs'!$E$11*FP283)</f>
        <v/>
      </c>
      <c r="FY283" s="11" t="str">
        <f t="shared" ca="1" si="12717"/>
        <v/>
      </c>
      <c r="FZ283" s="9" t="str">
        <f t="shared" ca="1" si="12815"/>
        <v/>
      </c>
      <c r="GA283" s="5" t="str">
        <f t="shared" ca="1" si="12816"/>
        <v/>
      </c>
      <c r="GB283" s="5" t="str">
        <f t="shared" ca="1" si="12817"/>
        <v/>
      </c>
      <c r="GC283" s="5" t="str">
        <f t="shared" ca="1" si="12718"/>
        <v/>
      </c>
      <c r="GD283" s="5" t="str">
        <f t="shared" ca="1" si="12719"/>
        <v/>
      </c>
    </row>
    <row r="284" spans="1:186" x14ac:dyDescent="0.35">
      <c r="A284" s="2"/>
      <c r="B284" s="6" t="str">
        <f t="shared" ca="1" si="12720"/>
        <v/>
      </c>
      <c r="C284" s="5" t="str">
        <f t="shared" ca="1" si="12818"/>
        <v/>
      </c>
      <c r="D284" s="5" t="str" cm="1">
        <f t="array" aca="1" ref="D284" ca="1">IF($B284="","",IF(C284=0,0,IF(DD_Payment="",0,IF(C284&lt;_xlfn.IFS(DD_Frequency="Monthly",1,DD_Frequency="Quarterly",IF(MONTH(C$2)=1,1,IF(MONTH(C$2)=4,1,IF(MONTH(C$2)=7,1,IF(MONTH(C$2)=10,1,0)))),DD_Frequency="Annually",IF(MONTH(C$2)=1,1,0))*DD_Payment,C284,_xlfn.IFS(DD_Frequency="Monthly",1,DD_Frequency="Quarterly",IF(MONTH(C$2)=1,1,IF(MONTH(C$2)=4,1,IF(MONTH(C$2)=7,1,IF(MONTH(C$2)=10,1,0)))),DD_Frequency="Annually",IF(MONTH(C$2)=1,1,0))*DD_Payment))))</f>
        <v/>
      </c>
      <c r="E284" s="5" t="str">
        <f t="shared" ref="E284" ca="1" si="13862">IF(B284="","",IF(C284&gt;D284,(C284-D284/2)*(rate_A*(E$1/365)),0))</f>
        <v/>
      </c>
      <c r="F284" s="5" t="str">
        <f t="shared" ca="1" si="12722"/>
        <v/>
      </c>
      <c r="G284" s="5" t="str">
        <f t="shared" ref="G284" ca="1" si="13863">IF(B284="","",G283*(1+rate_A*E$1/365))</f>
        <v/>
      </c>
      <c r="H284" s="5" t="str">
        <f t="shared" ref="H284" ca="1" si="13864">IF(B284="","",H283*(1+rate_A*E$1/365))</f>
        <v/>
      </c>
      <c r="I284" s="5" t="str">
        <f t="shared" ref="I284" ca="1" si="13865">IF(B284="","",I283*(1+rate_joint*E$1/365))</f>
        <v/>
      </c>
      <c r="J284" s="5" t="str">
        <f t="shared" ca="1" si="12823"/>
        <v/>
      </c>
      <c r="K284" s="5" t="str" cm="1">
        <f t="array" aca="1" ref="K284" ca="1">IF(J284="","",_xlfn.IFS(J284&lt;='Hidden inputs'!$C$15,J284*'Hidden inputs'!$D$15,J284&lt;='Hidden inputs'!$C$16,'Hidden inputs'!$C$15*'Hidden inputs'!$D$15+(J284-'Hidden inputs'!$B$16)*'Hidden inputs'!$D$16,J284&lt;='Hidden inputs'!$C$17,'Hidden inputs'!$C$15*'Hidden inputs'!$D$15+('Hidden inputs'!$C$16-'Hidden inputs'!$B$16)*'Hidden inputs'!$D$16+(J284-'Hidden inputs'!$B$17)*'Hidden inputs'!$D$17,J284&gt;'Hidden inputs'!$B$18,'Hidden inputs'!$C$15*'Hidden inputs'!$D$15+('Hidden inputs'!$C$16-'Hidden inputs'!$B$16)*'Hidden inputs'!$D$16+('Hidden inputs'!$C$17-'Hidden inputs'!$B$17)*'Hidden inputs'!$D$17+(J284-'Hidden inputs'!$B$18)*'Hidden inputs'!$D$18))</f>
        <v/>
      </c>
      <c r="L284" s="11" t="str">
        <f t="shared" ca="1" si="12824"/>
        <v/>
      </c>
      <c r="M284" s="5" t="str">
        <f t="shared" ca="1" si="12726"/>
        <v/>
      </c>
      <c r="N284" s="5" t="str">
        <f t="shared" ca="1" si="12727"/>
        <v/>
      </c>
      <c r="O284" s="5" t="str">
        <f ca="1">IF(B284="","",'Hidden inputs'!$D$11*F284+'Hidden inputs'!$E$11*G284)</f>
        <v/>
      </c>
      <c r="P284" s="11" t="str">
        <f t="shared" ca="1" si="12661"/>
        <v/>
      </c>
      <c r="Q284" s="20" t="str">
        <f t="shared" ca="1" si="12662"/>
        <v/>
      </c>
      <c r="R284" s="3" t="str">
        <f t="shared" ca="1" si="12728"/>
        <v/>
      </c>
      <c r="S284" s="5" t="str" cm="1">
        <f t="array" aca="1" ref="S284" ca="1">IF($B284="","",IF(R284=0,0,IF(DD_Payment="",0,IF(R284&lt;_xlfn.IFS(DD_Frequency="Monthly",1,DD_Frequency="Quarterly",IF(MONTH(R$2)=1,1,IF(MONTH(R$2)=4,1,IF(MONTH(R$2)=7,1,IF(MONTH(R$2)=10,1,0)))),DD_Frequency="Annually",IF(MONTH(R$2)=1,1,0))*DD_Payment,R284,_xlfn.IFS(DD_Frequency="Monthly",1,DD_Frequency="Quarterly",IF(MONTH(R$2)=1,1,IF(MONTH(R$2)=4,1,IF(MONTH(R$2)=7,1,IF(MONTH(R$2)=10,1,0)))),DD_Frequency="Annually",IF(MONTH(R$2)=1,1,0))*DD_Payment))))</f>
        <v/>
      </c>
      <c r="T284" s="3" t="str">
        <f t="shared" ref="T284" ca="1" si="13866">IF(B284="","",IF(R284&gt;S284,(R284-S284/2)*(rate_A*((T$1+A284)/365)),0))</f>
        <v/>
      </c>
      <c r="U284" s="3" t="str">
        <f t="shared" ca="1" si="12730"/>
        <v/>
      </c>
      <c r="V284" s="3" t="str">
        <f t="shared" ref="V284" ca="1" si="13867">IF(B284="","",G284*(1+rate_A*(T$1+A284)/365))</f>
        <v/>
      </c>
      <c r="W284" s="3" t="str">
        <f t="shared" ref="W284" ca="1" si="13868">IF(B284="","",H284*(1+rate_A*(T$1+A284)/365))</f>
        <v/>
      </c>
      <c r="X284" s="3" t="str">
        <f t="shared" ref="X284" ca="1" si="13869">IF(B284="","",I284*(1+rate_joint*(T$1+A284)/365))</f>
        <v/>
      </c>
      <c r="Y284" s="5" t="str">
        <f t="shared" ca="1" si="12829"/>
        <v/>
      </c>
      <c r="Z284" s="5" t="str" cm="1">
        <f t="array" aca="1" ref="Z284" ca="1">IF(Y284="","",_xlfn.IFS(Y284&lt;='Hidden inputs'!$C$15,Y284*'Hidden inputs'!$D$15,Y284&lt;='Hidden inputs'!$C$16,'Hidden inputs'!$C$15*'Hidden inputs'!$D$15+(Y284-'Hidden inputs'!$B$16)*'Hidden inputs'!$D$16,Y284&lt;='Hidden inputs'!$C$17,'Hidden inputs'!$C$15*'Hidden inputs'!$D$15+('Hidden inputs'!$C$16-'Hidden inputs'!$B$16)*'Hidden inputs'!$D$16+(Y284-'Hidden inputs'!$B$17)*'Hidden inputs'!$D$17,Y284&gt;'Hidden inputs'!$B$18,'Hidden inputs'!$C$15*'Hidden inputs'!$D$15+('Hidden inputs'!$C$16-'Hidden inputs'!$B$16)*'Hidden inputs'!$D$16+('Hidden inputs'!$C$17-'Hidden inputs'!$B$17)*'Hidden inputs'!$D$17+(Y284-'Hidden inputs'!$B$18)*'Hidden inputs'!$D$18))</f>
        <v/>
      </c>
      <c r="AA284" s="10" t="str">
        <f t="shared" ca="1" si="12830"/>
        <v/>
      </c>
      <c r="AB284" s="5" t="str">
        <f t="shared" ca="1" si="12734"/>
        <v/>
      </c>
      <c r="AC284" s="5" t="str">
        <f t="shared" ca="1" si="12831"/>
        <v/>
      </c>
      <c r="AD284" s="5" t="str">
        <f ca="1">IF(B284="","",'Hidden inputs'!$D$11*U284+'Hidden inputs'!$E$11*V284)</f>
        <v/>
      </c>
      <c r="AE284" s="11" t="str">
        <f t="shared" ca="1" si="12667"/>
        <v/>
      </c>
      <c r="AF284" s="9" t="str">
        <f t="shared" ca="1" si="12735"/>
        <v/>
      </c>
      <c r="AG284" s="3" t="str">
        <f t="shared" ca="1" si="12736"/>
        <v/>
      </c>
      <c r="AH284" s="5" t="str" cm="1">
        <f t="array" aca="1" ref="AH284" ca="1">IF($B284="","",IF(AG284=0,0,IF(DD_Payment="",0,IF(AG284&lt;_xlfn.IFS(DD_Frequency="Monthly",1,DD_Frequency="Quarterly",IF(MONTH(AG$2)=1,1,IF(MONTH(AG$2)=4,1,IF(MONTH(AG$2)=7,1,IF(MONTH(AG$2)=10,1,0)))),DD_Frequency="Annually",IF(MONTH(AG$2)=1,1,0))*DD_Payment,AG284,_xlfn.IFS(DD_Frequency="Monthly",1,DD_Frequency="Quarterly",IF(MONTH(AG$2)=1,1,IF(MONTH(AG$2)=4,1,IF(MONTH(AG$2)=7,1,IF(MONTH(AG$2)=10,1,0)))),DD_Frequency="Annually",IF(MONTH(AG$2)=1,1,0))*DD_Payment))))</f>
        <v/>
      </c>
      <c r="AI284" s="3" t="str">
        <f t="shared" ref="AI284" ca="1" si="13870">IF($B284="","",IF(AG284&gt;AH284,(AG284-AH284/2)*(rate_A*(AI$1/365)),0))</f>
        <v/>
      </c>
      <c r="AJ284" s="3" t="str">
        <f t="shared" ca="1" si="12833"/>
        <v/>
      </c>
      <c r="AK284" s="3" t="str">
        <f t="shared" ref="AK284" ca="1" si="13871">IF($B284="","",V284*(1+rate_A*AI$1/365))</f>
        <v/>
      </c>
      <c r="AL284" s="3" t="str">
        <f t="shared" ref="AL284" ca="1" si="13872">IF($B284="","",W284*(1+rate_A*AI$1/365))</f>
        <v/>
      </c>
      <c r="AM284" s="3" t="str">
        <f t="shared" ref="AM284" ca="1" si="13873">IF($B284="","",X284*(1+rate_joint*AI$1/365))</f>
        <v/>
      </c>
      <c r="AN284" s="5" t="str">
        <f t="shared" ca="1" si="12837"/>
        <v/>
      </c>
      <c r="AO284" s="5" t="str" cm="1">
        <f t="array" aca="1" ref="AO284" ca="1">IF(AN284="","",_xlfn.IFS(AN284&lt;='Hidden inputs'!$C$15,AN284*'Hidden inputs'!$D$15,AN284&lt;='Hidden inputs'!$C$16,'Hidden inputs'!$C$15*'Hidden inputs'!$D$15+(AN284-'Hidden inputs'!$B$16)*'Hidden inputs'!$D$16,AN284&lt;='Hidden inputs'!$C$17,'Hidden inputs'!$C$15*'Hidden inputs'!$D$15+('Hidden inputs'!$C$16-'Hidden inputs'!$B$16)*'Hidden inputs'!$D$16+(AN284-'Hidden inputs'!$B$17)*'Hidden inputs'!$D$17,AN284&gt;'Hidden inputs'!$B$18,'Hidden inputs'!$C$15*'Hidden inputs'!$D$15+('Hidden inputs'!$C$16-'Hidden inputs'!$B$16)*'Hidden inputs'!$D$16+('Hidden inputs'!$C$17-'Hidden inputs'!$B$17)*'Hidden inputs'!$D$17+(AN284-'Hidden inputs'!$B$18)*'Hidden inputs'!$D$18))</f>
        <v/>
      </c>
      <c r="AP284" s="10" t="str">
        <f t="shared" ca="1" si="12838"/>
        <v/>
      </c>
      <c r="AQ284" s="5" t="str">
        <f t="shared" ca="1" si="12741"/>
        <v/>
      </c>
      <c r="AR284" s="5" t="str">
        <f t="shared" ca="1" si="12742"/>
        <v/>
      </c>
      <c r="AS284" s="5" t="str">
        <f ca="1">IF($B284="","",'Hidden inputs'!$D$11*AJ284+'Hidden inputs'!$E$11*AK284)</f>
        <v/>
      </c>
      <c r="AT284" s="11" t="str">
        <f t="shared" ca="1" si="12672"/>
        <v/>
      </c>
      <c r="AU284" s="9" t="str">
        <f t="shared" ca="1" si="12743"/>
        <v/>
      </c>
      <c r="AV284" s="3" t="str">
        <f t="shared" ca="1" si="12744"/>
        <v/>
      </c>
      <c r="AW284" s="5" t="str" cm="1">
        <f t="array" aca="1" ref="AW284" ca="1">IF($B284="","",IF(AV284=0,0,IF(DD_Payment="",0,IF(AV284&lt;_xlfn.IFS(DD_Frequency="Monthly",1,DD_Frequency="Quarterly",IF(MONTH(AV$2)=1,1,IF(MONTH(AV$2)=4,1,IF(MONTH(AV$2)=7,1,IF(MONTH(AV$2)=10,1,0)))),DD_Frequency="Annually",IF(MONTH(AV$2)=1,1,0))*DD_Payment,AV284,_xlfn.IFS(DD_Frequency="Monthly",1,DD_Frequency="Quarterly",IF(MONTH(AV$2)=1,1,IF(MONTH(AV$2)=4,1,IF(MONTH(AV$2)=7,1,IF(MONTH(AV$2)=10,1,0)))),DD_Frequency="Annually",IF(MONTH(AV$2)=1,1,0))*DD_Payment))))</f>
        <v/>
      </c>
      <c r="AX284" s="3" t="str">
        <f t="shared" ref="AX284" ca="1" si="13874">IF($B284="","",IF(AV284&gt;AW284,(AV284-AW284/2)*(rate_A*(AX$1/365)),0))</f>
        <v/>
      </c>
      <c r="AY284" s="3" t="str">
        <f t="shared" ca="1" si="12840"/>
        <v/>
      </c>
      <c r="AZ284" s="3" t="str">
        <f t="shared" ref="AZ284" ca="1" si="13875">IF($B284="","",AK284*(1+rate_A*AX$1/365))</f>
        <v/>
      </c>
      <c r="BA284" s="3" t="str">
        <f t="shared" ref="BA284" ca="1" si="13876">IF($B284="","",AL284*(1+rate_A*AX$1/365))</f>
        <v/>
      </c>
      <c r="BB284" s="3" t="str">
        <f t="shared" ref="BB284" ca="1" si="13877">IF($B284="","",AM284*(1+rate_joint*AX$1/365))</f>
        <v/>
      </c>
      <c r="BC284" s="5" t="str">
        <f t="shared" ca="1" si="12844"/>
        <v/>
      </c>
      <c r="BD284" s="5" t="str" cm="1">
        <f t="array" aca="1" ref="BD284" ca="1">IF(BC284="","",_xlfn.IFS(BC284&lt;='Hidden inputs'!$C$15,BC284*'Hidden inputs'!$D$15,BC284&lt;='Hidden inputs'!$C$16,'Hidden inputs'!$C$15*'Hidden inputs'!$D$15+(BC284-'Hidden inputs'!$B$16)*'Hidden inputs'!$D$16,BC284&lt;='Hidden inputs'!$C$17,'Hidden inputs'!$C$15*'Hidden inputs'!$D$15+('Hidden inputs'!$C$16-'Hidden inputs'!$B$16)*'Hidden inputs'!$D$16+(BC284-'Hidden inputs'!$B$17)*'Hidden inputs'!$D$17,BC284&gt;'Hidden inputs'!$B$18,'Hidden inputs'!$C$15*'Hidden inputs'!$D$15+('Hidden inputs'!$C$16-'Hidden inputs'!$B$16)*'Hidden inputs'!$D$16+('Hidden inputs'!$C$17-'Hidden inputs'!$B$17)*'Hidden inputs'!$D$17+(BC284-'Hidden inputs'!$B$18)*'Hidden inputs'!$D$18))</f>
        <v/>
      </c>
      <c r="BE284" s="10" t="str">
        <f t="shared" ca="1" si="12845"/>
        <v/>
      </c>
      <c r="BF284" s="5" t="str">
        <f t="shared" ca="1" si="12749"/>
        <v/>
      </c>
      <c r="BG284" s="5" t="str">
        <f t="shared" ca="1" si="12750"/>
        <v/>
      </c>
      <c r="BH284" s="5" t="str">
        <f ca="1">IF($B284="","",'Hidden inputs'!$D$11*AY284+'Hidden inputs'!$E$11*AZ284)</f>
        <v/>
      </c>
      <c r="BI284" s="11" t="str">
        <f t="shared" ca="1" si="12677"/>
        <v/>
      </c>
      <c r="BJ284" s="9" t="str">
        <f t="shared" ca="1" si="12751"/>
        <v/>
      </c>
      <c r="BK284" s="3" t="str">
        <f t="shared" ca="1" si="12752"/>
        <v/>
      </c>
      <c r="BL284" s="5" t="str" cm="1">
        <f t="array" aca="1" ref="BL284" ca="1">IF($B284="","",IF(BK284=0,0,IF(DD_Payment="",0,IF(BK284&lt;_xlfn.IFS(DD_Frequency="Monthly",1,DD_Frequency="Quarterly",IF(MONTH(BK$2)=1,1,IF(MONTH(BK$2)=4,1,IF(MONTH(BK$2)=7,1,IF(MONTH(BK$2)=10,1,0)))),DD_Frequency="Annually",IF(MONTH(BK$2)=1,1,0))*DD_Payment,BK284,_xlfn.IFS(DD_Frequency="Monthly",1,DD_Frequency="Quarterly",IF(MONTH(BK$2)=1,1,IF(MONTH(BK$2)=4,1,IF(MONTH(BK$2)=7,1,IF(MONTH(BK$2)=10,1,0)))),DD_Frequency="Annually",IF(MONTH(BK$2)=1,1,0))*DD_Payment))))</f>
        <v/>
      </c>
      <c r="BM284" s="3" t="str">
        <f t="shared" ref="BM284" ca="1" si="13878">IF($B284="","",IF(BK284&gt;BL284,(BK284-BL284/2)*(rate_A*(BM$1/365)),0))</f>
        <v/>
      </c>
      <c r="BN284" s="3" t="str">
        <f t="shared" ca="1" si="12847"/>
        <v/>
      </c>
      <c r="BO284" s="3" t="str">
        <f t="shared" ref="BO284" ca="1" si="13879">IF($B284="","",AZ284*(1+rate_A*BM$1/365))</f>
        <v/>
      </c>
      <c r="BP284" s="3" t="str">
        <f t="shared" ref="BP284" ca="1" si="13880">IF($B284="","",BA284*(1+rate_A*BM$1/365))</f>
        <v/>
      </c>
      <c r="BQ284" s="3" t="str">
        <f t="shared" ref="BQ284" ca="1" si="13881">IF($B284="","",BB284*(1+rate_joint*BM$1/365))</f>
        <v/>
      </c>
      <c r="BR284" s="5" t="str">
        <f t="shared" ca="1" si="12851"/>
        <v/>
      </c>
      <c r="BS284" s="5" t="str" cm="1">
        <f t="array" aca="1" ref="BS284" ca="1">IF(BR284="","",_xlfn.IFS(BR284&lt;='Hidden inputs'!$C$15,BR284*'Hidden inputs'!$D$15,BR284&lt;='Hidden inputs'!$C$16,'Hidden inputs'!$C$15*'Hidden inputs'!$D$15+(BR284-'Hidden inputs'!$B$16)*'Hidden inputs'!$D$16,BR284&lt;='Hidden inputs'!$C$17,'Hidden inputs'!$C$15*'Hidden inputs'!$D$15+('Hidden inputs'!$C$16-'Hidden inputs'!$B$16)*'Hidden inputs'!$D$16+(BR284-'Hidden inputs'!$B$17)*'Hidden inputs'!$D$17,BR284&gt;'Hidden inputs'!$B$18,'Hidden inputs'!$C$15*'Hidden inputs'!$D$15+('Hidden inputs'!$C$16-'Hidden inputs'!$B$16)*'Hidden inputs'!$D$16+('Hidden inputs'!$C$17-'Hidden inputs'!$B$17)*'Hidden inputs'!$D$17+(BR284-'Hidden inputs'!$B$18)*'Hidden inputs'!$D$18))</f>
        <v/>
      </c>
      <c r="BT284" s="10" t="str">
        <f t="shared" ca="1" si="12852"/>
        <v/>
      </c>
      <c r="BU284" s="5" t="str">
        <f t="shared" ca="1" si="12757"/>
        <v/>
      </c>
      <c r="BV284" s="5" t="str">
        <f t="shared" ca="1" si="12758"/>
        <v/>
      </c>
      <c r="BW284" s="5" t="str">
        <f ca="1">IF($B284="","",'Hidden inputs'!$D$11*BN284+'Hidden inputs'!$E$11*BO284)</f>
        <v/>
      </c>
      <c r="BX284" s="11" t="str">
        <f t="shared" ca="1" si="12682"/>
        <v/>
      </c>
      <c r="BY284" s="9" t="str">
        <f t="shared" ca="1" si="12759"/>
        <v/>
      </c>
      <c r="BZ284" s="3" t="str">
        <f t="shared" ca="1" si="12760"/>
        <v/>
      </c>
      <c r="CA284" s="5" t="str" cm="1">
        <f t="array" aca="1" ref="CA284" ca="1">IF($B284="","",IF(BZ284=0,0,IF(DD_Payment="",0,IF(BZ284&lt;_xlfn.IFS(DD_Frequency="Monthly",1,DD_Frequency="Quarterly",IF(MONTH(BZ$2)=1,1,IF(MONTH(BZ$2)=4,1,IF(MONTH(BZ$2)=7,1,IF(MONTH(BZ$2)=10,1,0)))),DD_Frequency="Annually",IF(MONTH(BZ$2)=1,1,0))*DD_Payment,BZ284,_xlfn.IFS(DD_Frequency="Monthly",1,DD_Frequency="Quarterly",IF(MONTH(BZ$2)=1,1,IF(MONTH(BZ$2)=4,1,IF(MONTH(BZ$2)=7,1,IF(MONTH(BZ$2)=10,1,0)))),DD_Frequency="Annually",IF(MONTH(BZ$2)=1,1,0))*DD_Payment))))</f>
        <v/>
      </c>
      <c r="CB284" s="3" t="str">
        <f t="shared" ref="CB284" ca="1" si="13882">IF($B284="","",IF(BZ284&gt;CA284,(BZ284-CA284/2)*(rate_A*(CB$1/365)),0))</f>
        <v/>
      </c>
      <c r="CC284" s="3" t="str">
        <f t="shared" ca="1" si="12854"/>
        <v/>
      </c>
      <c r="CD284" s="3" t="str">
        <f t="shared" ref="CD284" ca="1" si="13883">IF($B284="","",BO284*(1+rate_A*CB$1/365))</f>
        <v/>
      </c>
      <c r="CE284" s="3" t="str">
        <f t="shared" ref="CE284" ca="1" si="13884">IF($B284="","",BP284*(1+rate_A*CB$1/365))</f>
        <v/>
      </c>
      <c r="CF284" s="3" t="str">
        <f t="shared" ref="CF284" ca="1" si="13885">IF($B284="","",BQ284*(1+rate_joint*CB$1/365))</f>
        <v/>
      </c>
      <c r="CG284" s="5" t="str">
        <f t="shared" ca="1" si="12858"/>
        <v/>
      </c>
      <c r="CH284" s="5" t="str" cm="1">
        <f t="array" aca="1" ref="CH284" ca="1">IF(CG284="","",_xlfn.IFS(CG284&lt;='Hidden inputs'!$C$15,CG284*'Hidden inputs'!$D$15,CG284&lt;='Hidden inputs'!$C$16,'Hidden inputs'!$C$15*'Hidden inputs'!$D$15+(CG284-'Hidden inputs'!$B$16)*'Hidden inputs'!$D$16,CG284&lt;='Hidden inputs'!$C$17,'Hidden inputs'!$C$15*'Hidden inputs'!$D$15+('Hidden inputs'!$C$16-'Hidden inputs'!$B$16)*'Hidden inputs'!$D$16+(CG284-'Hidden inputs'!$B$17)*'Hidden inputs'!$D$17,CG284&gt;'Hidden inputs'!$B$18,'Hidden inputs'!$C$15*'Hidden inputs'!$D$15+('Hidden inputs'!$C$16-'Hidden inputs'!$B$16)*'Hidden inputs'!$D$16+('Hidden inputs'!$C$17-'Hidden inputs'!$B$17)*'Hidden inputs'!$D$17+(CG284-'Hidden inputs'!$B$18)*'Hidden inputs'!$D$18))</f>
        <v/>
      </c>
      <c r="CI284" s="10" t="str">
        <f t="shared" ca="1" si="12859"/>
        <v/>
      </c>
      <c r="CJ284" s="5" t="str">
        <f t="shared" ca="1" si="12765"/>
        <v/>
      </c>
      <c r="CK284" s="5" t="str">
        <f t="shared" ca="1" si="12766"/>
        <v/>
      </c>
      <c r="CL284" s="5" t="str">
        <f ca="1">IF($B284="","",'Hidden inputs'!$D$11*CC284+'Hidden inputs'!$E$11*CD284)</f>
        <v/>
      </c>
      <c r="CM284" s="11" t="str">
        <f t="shared" ca="1" si="12687"/>
        <v/>
      </c>
      <c r="CN284" s="9" t="str">
        <f t="shared" ca="1" si="12767"/>
        <v/>
      </c>
      <c r="CO284" s="3" t="str">
        <f t="shared" ca="1" si="12768"/>
        <v/>
      </c>
      <c r="CP284" s="5" t="str" cm="1">
        <f t="array" aca="1" ref="CP284" ca="1">IF($B284="","",IF(CO284=0,0,IF(DD_Payment="",0,IF(CO284&lt;_xlfn.IFS(DD_Frequency="Monthly",1,DD_Frequency="Quarterly",IF(MONTH(CO$2)=1,1,IF(MONTH(CO$2)=4,1,IF(MONTH(CO$2)=7,1,IF(MONTH(CO$2)=10,1,0)))),DD_Frequency="Annually",IF(MONTH(CO$2)=1,1,0))*DD_Payment,CO284,_xlfn.IFS(DD_Frequency="Monthly",1,DD_Frequency="Quarterly",IF(MONTH(CO$2)=1,1,IF(MONTH(CO$2)=4,1,IF(MONTH(CO$2)=7,1,IF(MONTH(CO$2)=10,1,0)))),DD_Frequency="Annually",IF(MONTH(CO$2)=1,1,0))*DD_Payment))))</f>
        <v/>
      </c>
      <c r="CQ284" s="3" t="str">
        <f t="shared" ref="CQ284" ca="1" si="13886">IF($B284="","",IF(CO284&gt;CP284,(CO284-CP284/2)*(rate_A*(CQ$1/365)),0))</f>
        <v/>
      </c>
      <c r="CR284" s="3" t="str">
        <f t="shared" ca="1" si="12861"/>
        <v/>
      </c>
      <c r="CS284" s="3" t="str">
        <f t="shared" ref="CS284" ca="1" si="13887">IF($B284="","",CD284*(1+rate_A*CQ$1/365))</f>
        <v/>
      </c>
      <c r="CT284" s="3" t="str">
        <f t="shared" ref="CT284" ca="1" si="13888">IF($B284="","",CE284*(1+rate_A*CQ$1/365))</f>
        <v/>
      </c>
      <c r="CU284" s="3" t="str">
        <f t="shared" ref="CU284" ca="1" si="13889">IF($B284="","",CF284*(1+rate_joint*CQ$1/365))</f>
        <v/>
      </c>
      <c r="CV284" s="5" t="str">
        <f t="shared" ca="1" si="12865"/>
        <v/>
      </c>
      <c r="CW284" s="5" t="str" cm="1">
        <f t="array" aca="1" ref="CW284" ca="1">IF(CV284="","",_xlfn.IFS(CV284&lt;='Hidden inputs'!$C$15,CV284*'Hidden inputs'!$D$15,CV284&lt;='Hidden inputs'!$C$16,'Hidden inputs'!$C$15*'Hidden inputs'!$D$15+(CV284-'Hidden inputs'!$B$16)*'Hidden inputs'!$D$16,CV284&lt;='Hidden inputs'!$C$17,'Hidden inputs'!$C$15*'Hidden inputs'!$D$15+('Hidden inputs'!$C$16-'Hidden inputs'!$B$16)*'Hidden inputs'!$D$16+(CV284-'Hidden inputs'!$B$17)*'Hidden inputs'!$D$17,CV284&gt;'Hidden inputs'!$B$18,'Hidden inputs'!$C$15*'Hidden inputs'!$D$15+('Hidden inputs'!$C$16-'Hidden inputs'!$B$16)*'Hidden inputs'!$D$16+('Hidden inputs'!$C$17-'Hidden inputs'!$B$17)*'Hidden inputs'!$D$17+(CV284-'Hidden inputs'!$B$18)*'Hidden inputs'!$D$18))</f>
        <v/>
      </c>
      <c r="CX284" s="10" t="str">
        <f t="shared" ca="1" si="12866"/>
        <v/>
      </c>
      <c r="CY284" s="5" t="str">
        <f t="shared" ca="1" si="12773"/>
        <v/>
      </c>
      <c r="CZ284" s="5" t="str">
        <f t="shared" ca="1" si="12774"/>
        <v/>
      </c>
      <c r="DA284" s="5" t="str">
        <f ca="1">IF($B284="","",'Hidden inputs'!$D$11*CR284+'Hidden inputs'!$E$11*CS284)</f>
        <v/>
      </c>
      <c r="DB284" s="11" t="str">
        <f t="shared" ca="1" si="12692"/>
        <v/>
      </c>
      <c r="DC284" s="9" t="str">
        <f t="shared" ca="1" si="12775"/>
        <v/>
      </c>
      <c r="DD284" s="3" t="str">
        <f t="shared" ca="1" si="12776"/>
        <v/>
      </c>
      <c r="DE284" s="5" t="str" cm="1">
        <f t="array" aca="1" ref="DE284" ca="1">IF($B284="","",IF(DD284=0,0,IF(DD_Payment="",0,IF(DD284&lt;_xlfn.IFS(DD_Frequency="Monthly",1,DD_Frequency="Quarterly",IF(MONTH(DD$2)=1,1,IF(MONTH(DD$2)=4,1,IF(MONTH(DD$2)=7,1,IF(MONTH(DD$2)=10,1,0)))),DD_Frequency="Annually",IF(MONTH(DD$2)=1,1,0))*DD_Payment,DD284,_xlfn.IFS(DD_Frequency="Monthly",1,DD_Frequency="Quarterly",IF(MONTH(DD$2)=1,1,IF(MONTH(DD$2)=4,1,IF(MONTH(DD$2)=7,1,IF(MONTH(DD$2)=10,1,0)))),DD_Frequency="Annually",IF(MONTH(DD$2)=1,1,0))*DD_Payment))))</f>
        <v/>
      </c>
      <c r="DF284" s="3" t="str">
        <f t="shared" ref="DF284" ca="1" si="13890">IF($B284="","",IF(DD284&gt;DE284,(DD284-DE284/2)*(rate_A*(DF$1/365)),0))</f>
        <v/>
      </c>
      <c r="DG284" s="3" t="str">
        <f t="shared" ca="1" si="12868"/>
        <v/>
      </c>
      <c r="DH284" s="3" t="str">
        <f t="shared" ref="DH284" ca="1" si="13891">IF($B284="","",CS284*(1+rate_A*DF$1/365))</f>
        <v/>
      </c>
      <c r="DI284" s="3" t="str">
        <f t="shared" ref="DI284" ca="1" si="13892">IF($B284="","",CT284*(1+rate_A*DF$1/365))</f>
        <v/>
      </c>
      <c r="DJ284" s="3" t="str">
        <f t="shared" ref="DJ284" ca="1" si="13893">IF($B284="","",CU284*(1+rate_joint*DF$1/365))</f>
        <v/>
      </c>
      <c r="DK284" s="5" t="str">
        <f t="shared" ca="1" si="12872"/>
        <v/>
      </c>
      <c r="DL284" s="5" t="str" cm="1">
        <f t="array" aca="1" ref="DL284" ca="1">IF(DK284="","",_xlfn.IFS(DK284&lt;='Hidden inputs'!$C$15,DK284*'Hidden inputs'!$D$15,DK284&lt;='Hidden inputs'!$C$16,'Hidden inputs'!$C$15*'Hidden inputs'!$D$15+(DK284-'Hidden inputs'!$B$16)*'Hidden inputs'!$D$16,DK284&lt;='Hidden inputs'!$C$17,'Hidden inputs'!$C$15*'Hidden inputs'!$D$15+('Hidden inputs'!$C$16-'Hidden inputs'!$B$16)*'Hidden inputs'!$D$16+(DK284-'Hidden inputs'!$B$17)*'Hidden inputs'!$D$17,DK284&gt;'Hidden inputs'!$B$18,'Hidden inputs'!$C$15*'Hidden inputs'!$D$15+('Hidden inputs'!$C$16-'Hidden inputs'!$B$16)*'Hidden inputs'!$D$16+('Hidden inputs'!$C$17-'Hidden inputs'!$B$17)*'Hidden inputs'!$D$17+(DK284-'Hidden inputs'!$B$18)*'Hidden inputs'!$D$18))</f>
        <v/>
      </c>
      <c r="DM284" s="10" t="str">
        <f t="shared" ca="1" si="12873"/>
        <v/>
      </c>
      <c r="DN284" s="5" t="str">
        <f t="shared" ca="1" si="12781"/>
        <v/>
      </c>
      <c r="DO284" s="5" t="str">
        <f t="shared" ca="1" si="12782"/>
        <v/>
      </c>
      <c r="DP284" s="5" t="str">
        <f ca="1">IF($B284="","",'Hidden inputs'!$D$11*DG284+'Hidden inputs'!$E$11*DH284)</f>
        <v/>
      </c>
      <c r="DQ284" s="11" t="str">
        <f t="shared" ca="1" si="12697"/>
        <v/>
      </c>
      <c r="DR284" s="9" t="str">
        <f t="shared" ca="1" si="12783"/>
        <v/>
      </c>
      <c r="DS284" s="3" t="str">
        <f t="shared" ca="1" si="12784"/>
        <v/>
      </c>
      <c r="DT284" s="5" t="str" cm="1">
        <f t="array" aca="1" ref="DT284" ca="1">IF($B284="","",IF(DS284=0,0,IF(DD_Payment="",0,IF(DS284&lt;_xlfn.IFS(DD_Frequency="Monthly",1,DD_Frequency="Quarterly",IF(MONTH(DS$2)=1,1,IF(MONTH(DS$2)=4,1,IF(MONTH(DS$2)=7,1,IF(MONTH(DS$2)=10,1,0)))),DD_Frequency="Annually",IF(MONTH(DS$2)=1,1,0))*DD_Payment,DS284,_xlfn.IFS(DD_Frequency="Monthly",1,DD_Frequency="Quarterly",IF(MONTH(DS$2)=1,1,IF(MONTH(DS$2)=4,1,IF(MONTH(DS$2)=7,1,IF(MONTH(DS$2)=10,1,0)))),DD_Frequency="Annually",IF(MONTH(DS$2)=1,1,0))*DD_Payment))))</f>
        <v/>
      </c>
      <c r="DU284" s="3" t="str">
        <f t="shared" ref="DU284" ca="1" si="13894">IF($B284="","",IF(DS284&gt;DT284,(DS284-DT284/2)*(rate_A*(DU$1/365)),0))</f>
        <v/>
      </c>
      <c r="DV284" s="3" t="str">
        <f t="shared" ca="1" si="12875"/>
        <v/>
      </c>
      <c r="DW284" s="3" t="str">
        <f t="shared" ref="DW284" ca="1" si="13895">IF($B284="","",DH284*(1+rate_A*DU$1/365))</f>
        <v/>
      </c>
      <c r="DX284" s="3" t="str">
        <f t="shared" ref="DX284" ca="1" si="13896">IF($B284="","",DI284*(1+rate_A*DU$1/365))</f>
        <v/>
      </c>
      <c r="DY284" s="3" t="str">
        <f t="shared" ref="DY284" ca="1" si="13897">IF($B284="","",DJ284*(1+rate_joint*DU$1/365))</f>
        <v/>
      </c>
      <c r="DZ284" s="5" t="str">
        <f t="shared" ca="1" si="12879"/>
        <v/>
      </c>
      <c r="EA284" s="5" t="str" cm="1">
        <f t="array" aca="1" ref="EA284" ca="1">IF(DZ284="","",_xlfn.IFS(DZ284&lt;='Hidden inputs'!$C$15,DZ284*'Hidden inputs'!$D$15,DZ284&lt;='Hidden inputs'!$C$16,'Hidden inputs'!$C$15*'Hidden inputs'!$D$15+(DZ284-'Hidden inputs'!$B$16)*'Hidden inputs'!$D$16,DZ284&lt;='Hidden inputs'!$C$17,'Hidden inputs'!$C$15*'Hidden inputs'!$D$15+('Hidden inputs'!$C$16-'Hidden inputs'!$B$16)*'Hidden inputs'!$D$16+(DZ284-'Hidden inputs'!$B$17)*'Hidden inputs'!$D$17,DZ284&gt;'Hidden inputs'!$B$18,'Hidden inputs'!$C$15*'Hidden inputs'!$D$15+('Hidden inputs'!$C$16-'Hidden inputs'!$B$16)*'Hidden inputs'!$D$16+('Hidden inputs'!$C$17-'Hidden inputs'!$B$17)*'Hidden inputs'!$D$17+(DZ284-'Hidden inputs'!$B$18)*'Hidden inputs'!$D$18))</f>
        <v/>
      </c>
      <c r="EB284" s="10" t="str">
        <f t="shared" ca="1" si="12880"/>
        <v/>
      </c>
      <c r="EC284" s="5" t="str">
        <f t="shared" ca="1" si="12789"/>
        <v/>
      </c>
      <c r="ED284" s="5" t="str">
        <f t="shared" ca="1" si="12790"/>
        <v/>
      </c>
      <c r="EE284" s="5" t="str">
        <f ca="1">IF($B284="","",'Hidden inputs'!$D$11*DV284+'Hidden inputs'!$E$11*DW284)</f>
        <v/>
      </c>
      <c r="EF284" s="11" t="str">
        <f t="shared" ca="1" si="12702"/>
        <v/>
      </c>
      <c r="EG284" s="9" t="str">
        <f t="shared" ca="1" si="12791"/>
        <v/>
      </c>
      <c r="EH284" s="3" t="str">
        <f t="shared" ca="1" si="12792"/>
        <v/>
      </c>
      <c r="EI284" s="5" t="str" cm="1">
        <f t="array" aca="1" ref="EI284" ca="1">IF($B284="","",IF(EH284=0,0,IF(DD_Payment="",0,IF(EH284&lt;_xlfn.IFS(DD_Frequency="Monthly",1,DD_Frequency="Quarterly",IF(MONTH(EH$2)=1,1,IF(MONTH(EH$2)=4,1,IF(MONTH(EH$2)=7,1,IF(MONTH(EH$2)=10,1,0)))),DD_Frequency="Annually",IF(MONTH(EH$2)=1,1,0))*DD_Payment,EH284,_xlfn.IFS(DD_Frequency="Monthly",1,DD_Frequency="Quarterly",IF(MONTH(EH$2)=1,1,IF(MONTH(EH$2)=4,1,IF(MONTH(EH$2)=7,1,IF(MONTH(EH$2)=10,1,0)))),DD_Frequency="Annually",IF(MONTH(EH$2)=1,1,0))*DD_Payment))))</f>
        <v/>
      </c>
      <c r="EJ284" s="3" t="str">
        <f t="shared" ref="EJ284" ca="1" si="13898">IF($B284="","",IF(EH284&gt;EI284,(EH284-EI284/2)*(rate_A*(EJ$1/365)),0))</f>
        <v/>
      </c>
      <c r="EK284" s="3" t="str">
        <f t="shared" ca="1" si="12882"/>
        <v/>
      </c>
      <c r="EL284" s="3" t="str">
        <f t="shared" ref="EL284" ca="1" si="13899">IF($B284="","",DW284*(1+rate_A*EJ$1/365))</f>
        <v/>
      </c>
      <c r="EM284" s="3" t="str">
        <f t="shared" ref="EM284" ca="1" si="13900">IF($B284="","",DX284*(1+rate_A*EJ$1/365))</f>
        <v/>
      </c>
      <c r="EN284" s="3" t="str">
        <f t="shared" ref="EN284" ca="1" si="13901">IF($B284="","",DY284*(1+rate_joint*EJ$1/365))</f>
        <v/>
      </c>
      <c r="EO284" s="5" t="str">
        <f t="shared" ca="1" si="12886"/>
        <v/>
      </c>
      <c r="EP284" s="5" t="str" cm="1">
        <f t="array" aca="1" ref="EP284" ca="1">IF(EO284="","",_xlfn.IFS(EO284&lt;='Hidden inputs'!$C$15,EO284*'Hidden inputs'!$D$15,EO284&lt;='Hidden inputs'!$C$16,'Hidden inputs'!$C$15*'Hidden inputs'!$D$15+(EO284-'Hidden inputs'!$B$16)*'Hidden inputs'!$D$16,EO284&lt;='Hidden inputs'!$C$17,'Hidden inputs'!$C$15*'Hidden inputs'!$D$15+('Hidden inputs'!$C$16-'Hidden inputs'!$B$16)*'Hidden inputs'!$D$16+(EO284-'Hidden inputs'!$B$17)*'Hidden inputs'!$D$17,EO284&gt;'Hidden inputs'!$B$18,'Hidden inputs'!$C$15*'Hidden inputs'!$D$15+('Hidden inputs'!$C$16-'Hidden inputs'!$B$16)*'Hidden inputs'!$D$16+('Hidden inputs'!$C$17-'Hidden inputs'!$B$17)*'Hidden inputs'!$D$17+(EO284-'Hidden inputs'!$B$18)*'Hidden inputs'!$D$18))</f>
        <v/>
      </c>
      <c r="EQ284" s="10" t="str">
        <f t="shared" ca="1" si="12887"/>
        <v/>
      </c>
      <c r="ER284" s="5" t="str">
        <f t="shared" ca="1" si="12797"/>
        <v/>
      </c>
      <c r="ES284" s="5" t="str">
        <f t="shared" ca="1" si="12798"/>
        <v/>
      </c>
      <c r="ET284" s="5" t="str">
        <f ca="1">IF($B284="","",'Hidden inputs'!$D$11*EK284+'Hidden inputs'!$E$11*EL284)</f>
        <v/>
      </c>
      <c r="EU284" s="11" t="str">
        <f t="shared" ca="1" si="12707"/>
        <v/>
      </c>
      <c r="EV284" s="9" t="str">
        <f t="shared" ca="1" si="12799"/>
        <v/>
      </c>
      <c r="EW284" s="3" t="str">
        <f t="shared" ca="1" si="12800"/>
        <v/>
      </c>
      <c r="EX284" s="5" t="str" cm="1">
        <f t="array" aca="1" ref="EX284" ca="1">IF($B284="","",IF(EW284=0,0,IF(DD_Payment="",0,IF(EW284&lt;_xlfn.IFS(DD_Frequency="Monthly",1,DD_Frequency="Quarterly",IF(MONTH(EW$2)=1,1,IF(MONTH(EW$2)=4,1,IF(MONTH(EW$2)=7,1,IF(MONTH(EW$2)=10,1,0)))),DD_Frequency="Annually",IF(MONTH(EW$2)=1,1,0))*DD_Payment,EW284,_xlfn.IFS(DD_Frequency="Monthly",1,DD_Frequency="Quarterly",IF(MONTH(EW$2)=1,1,IF(MONTH(EW$2)=4,1,IF(MONTH(EW$2)=7,1,IF(MONTH(EW$2)=10,1,0)))),DD_Frequency="Annually",IF(MONTH(EW$2)=1,1,0))*DD_Payment))))</f>
        <v/>
      </c>
      <c r="EY284" s="3" t="str">
        <f t="shared" ref="EY284" ca="1" si="13902">IF($B284="","",IF(EW284&gt;EX284,(EW284-EX284/2)*(rate_A*(EY$1/365)),0))</f>
        <v/>
      </c>
      <c r="EZ284" s="3" t="str">
        <f t="shared" ca="1" si="12889"/>
        <v/>
      </c>
      <c r="FA284" s="3" t="str">
        <f t="shared" ref="FA284" ca="1" si="13903">IF($B284="","",EL284*(1+rate_A*EY$1/365))</f>
        <v/>
      </c>
      <c r="FB284" s="3" t="str">
        <f t="shared" ref="FB284" ca="1" si="13904">IF($B284="","",EM284*(1+rate_A*EY$1/365))</f>
        <v/>
      </c>
      <c r="FC284" s="3" t="str">
        <f t="shared" ref="FC284" ca="1" si="13905">IF($B284="","",EN284*(1+rate_joint*EY$1/365))</f>
        <v/>
      </c>
      <c r="FD284" s="5" t="str">
        <f t="shared" ca="1" si="12893"/>
        <v/>
      </c>
      <c r="FE284" s="5" t="str" cm="1">
        <f t="array" aca="1" ref="FE284" ca="1">IF(FD284="","",_xlfn.IFS(FD284&lt;='Hidden inputs'!$C$15,FD284*'Hidden inputs'!$D$15,FD284&lt;='Hidden inputs'!$C$16,'Hidden inputs'!$C$15*'Hidden inputs'!$D$15+(FD284-'Hidden inputs'!$B$16)*'Hidden inputs'!$D$16,FD284&lt;='Hidden inputs'!$C$17,'Hidden inputs'!$C$15*'Hidden inputs'!$D$15+('Hidden inputs'!$C$16-'Hidden inputs'!$B$16)*'Hidden inputs'!$D$16+(FD284-'Hidden inputs'!$B$17)*'Hidden inputs'!$D$17,FD284&gt;'Hidden inputs'!$B$18,'Hidden inputs'!$C$15*'Hidden inputs'!$D$15+('Hidden inputs'!$C$16-'Hidden inputs'!$B$16)*'Hidden inputs'!$D$16+('Hidden inputs'!$C$17-'Hidden inputs'!$B$17)*'Hidden inputs'!$D$17+(FD284-'Hidden inputs'!$B$18)*'Hidden inputs'!$D$18))</f>
        <v/>
      </c>
      <c r="FF284" s="10" t="str">
        <f t="shared" ca="1" si="12894"/>
        <v/>
      </c>
      <c r="FG284" s="5" t="str">
        <f t="shared" ca="1" si="12805"/>
        <v/>
      </c>
      <c r="FH284" s="5" t="str">
        <f t="shared" ca="1" si="12806"/>
        <v/>
      </c>
      <c r="FI284" s="5" t="str">
        <f ca="1">IF($B284="","",'Hidden inputs'!$D$11*EZ284+'Hidden inputs'!$E$11*FA284)</f>
        <v/>
      </c>
      <c r="FJ284" s="11" t="str">
        <f t="shared" ca="1" si="12712"/>
        <v/>
      </c>
      <c r="FK284" s="9" t="str">
        <f t="shared" ca="1" si="12807"/>
        <v/>
      </c>
      <c r="FL284" s="3" t="str">
        <f t="shared" ca="1" si="12808"/>
        <v/>
      </c>
      <c r="FM284" s="5" t="str" cm="1">
        <f t="array" aca="1" ref="FM284" ca="1">IF($B284="","",IF(FL284=0,0,IF(DD_Payment="",0,IF(FL284&lt;_xlfn.IFS(DD_Frequency="Monthly",1,DD_Frequency="Quarterly",IF(MONTH(FL$2)=1,1,IF(MONTH(FL$2)=4,1,IF(MONTH(FL$2)=7,1,IF(MONTH(FL$2)=10,1,0)))),DD_Frequency="Annually",IF(MONTH(FL$2)=1,1,0))*DD_Payment,FL284,_xlfn.IFS(DD_Frequency="Monthly",1,DD_Frequency="Quarterly",IF(MONTH(FL$2)=1,1,IF(MONTH(FL$2)=4,1,IF(MONTH(FL$2)=7,1,IF(MONTH(FL$2)=10,1,0)))),DD_Frequency="Annually",IF(MONTH(FL$2)=1,1,0))*DD_Payment))))</f>
        <v/>
      </c>
      <c r="FN284" s="3" t="str">
        <f t="shared" ref="FN284" ca="1" si="13906">IF($B284="","",IF(FL284&gt;FM284,(FL284-FM284/2)*(rate_A*(FN$1/365)),0))</f>
        <v/>
      </c>
      <c r="FO284" s="3" t="str">
        <f t="shared" ca="1" si="12896"/>
        <v/>
      </c>
      <c r="FP284" s="3" t="str">
        <f t="shared" ref="FP284" ca="1" si="13907">IF($B284="","",FA284*(1+rate_A*FN$1/365))</f>
        <v/>
      </c>
      <c r="FQ284" s="3" t="str">
        <f t="shared" ref="FQ284" ca="1" si="13908">IF($B284="","",FB284*(1+rate_A*FN$1/365))</f>
        <v/>
      </c>
      <c r="FR284" s="3" t="str">
        <f t="shared" ref="FR284" ca="1" si="13909">IF($B284="","",FC284*(1+rate_joint*FN$1/365))</f>
        <v/>
      </c>
      <c r="FS284" s="5" t="str">
        <f t="shared" ca="1" si="12900"/>
        <v/>
      </c>
      <c r="FT284" s="5" t="str" cm="1">
        <f t="array" aca="1" ref="FT284" ca="1">IF(FS284="","",_xlfn.IFS(FS284&lt;='Hidden inputs'!$C$15,FS284*'Hidden inputs'!$D$15,FS284&lt;='Hidden inputs'!$C$16,'Hidden inputs'!$C$15*'Hidden inputs'!$D$15+(FS284-'Hidden inputs'!$B$16)*'Hidden inputs'!$D$16,FS284&lt;='Hidden inputs'!$C$17,'Hidden inputs'!$C$15*'Hidden inputs'!$D$15+('Hidden inputs'!$C$16-'Hidden inputs'!$B$16)*'Hidden inputs'!$D$16+(FS284-'Hidden inputs'!$B$17)*'Hidden inputs'!$D$17,FS284&gt;'Hidden inputs'!$B$18,'Hidden inputs'!$C$15*'Hidden inputs'!$D$15+('Hidden inputs'!$C$16-'Hidden inputs'!$B$16)*'Hidden inputs'!$D$16+('Hidden inputs'!$C$17-'Hidden inputs'!$B$17)*'Hidden inputs'!$D$17+(FS284-'Hidden inputs'!$B$18)*'Hidden inputs'!$D$18))</f>
        <v/>
      </c>
      <c r="FU284" s="10" t="str">
        <f t="shared" ca="1" si="12901"/>
        <v/>
      </c>
      <c r="FV284" s="5" t="str">
        <f t="shared" ca="1" si="12813"/>
        <v/>
      </c>
      <c r="FW284" s="5" t="str">
        <f t="shared" ca="1" si="12814"/>
        <v/>
      </c>
      <c r="FX284" s="5" t="str">
        <f ca="1">IF($B284="","",'Hidden inputs'!$D$11*FO284+'Hidden inputs'!$E$11*FP284)</f>
        <v/>
      </c>
      <c r="FY284" s="11" t="str">
        <f t="shared" ca="1" si="12717"/>
        <v/>
      </c>
      <c r="FZ284" s="9" t="str">
        <f t="shared" ca="1" si="12815"/>
        <v/>
      </c>
      <c r="GA284" s="5" t="str">
        <f t="shared" ca="1" si="12816"/>
        <v/>
      </c>
      <c r="GB284" s="5" t="str">
        <f t="shared" ca="1" si="12817"/>
        <v/>
      </c>
      <c r="GC284" s="5" t="str">
        <f t="shared" ca="1" si="12718"/>
        <v/>
      </c>
      <c r="GD284" s="5" t="str">
        <f t="shared" ca="1" si="12719"/>
        <v/>
      </c>
    </row>
    <row r="285" spans="1:186" x14ac:dyDescent="0.35">
      <c r="A285" s="2"/>
      <c r="B285" s="6" t="str">
        <f t="shared" ca="1" si="12720"/>
        <v/>
      </c>
      <c r="C285" s="5" t="str">
        <f t="shared" ca="1" si="12818"/>
        <v/>
      </c>
      <c r="D285" s="5" t="str" cm="1">
        <f t="array" aca="1" ref="D285" ca="1">IF($B285="","",IF(C285=0,0,IF(DD_Payment="",0,IF(C285&lt;_xlfn.IFS(DD_Frequency="Monthly",1,DD_Frequency="Quarterly",IF(MONTH(C$2)=1,1,IF(MONTH(C$2)=4,1,IF(MONTH(C$2)=7,1,IF(MONTH(C$2)=10,1,0)))),DD_Frequency="Annually",IF(MONTH(C$2)=1,1,0))*DD_Payment,C285,_xlfn.IFS(DD_Frequency="Monthly",1,DD_Frequency="Quarterly",IF(MONTH(C$2)=1,1,IF(MONTH(C$2)=4,1,IF(MONTH(C$2)=7,1,IF(MONTH(C$2)=10,1,0)))),DD_Frequency="Annually",IF(MONTH(C$2)=1,1,0))*DD_Payment))))</f>
        <v/>
      </c>
      <c r="E285" s="5" t="str">
        <f t="shared" ref="E285" ca="1" si="13910">IF(B285="","",IF(C285&gt;D285,(C285-D285/2)*(rate_A*(E$1/365)),0))</f>
        <v/>
      </c>
      <c r="F285" s="5" t="str">
        <f t="shared" ca="1" si="12722"/>
        <v/>
      </c>
      <c r="G285" s="5" t="str">
        <f t="shared" ref="G285" ca="1" si="13911">IF(B285="","",G284*(1+rate_A*E$1/365))</f>
        <v/>
      </c>
      <c r="H285" s="5" t="str">
        <f t="shared" ref="H285" ca="1" si="13912">IF(B285="","",H284*(1+rate_A*E$1/365))</f>
        <v/>
      </c>
      <c r="I285" s="5" t="str">
        <f t="shared" ref="I285" ca="1" si="13913">IF(B285="","",I284*(1+rate_joint*E$1/365))</f>
        <v/>
      </c>
      <c r="J285" s="5" t="str">
        <f t="shared" ca="1" si="12823"/>
        <v/>
      </c>
      <c r="K285" s="5" t="str" cm="1">
        <f t="array" aca="1" ref="K285" ca="1">IF(J285="","",_xlfn.IFS(J285&lt;='Hidden inputs'!$C$15,J285*'Hidden inputs'!$D$15,J285&lt;='Hidden inputs'!$C$16,'Hidden inputs'!$C$15*'Hidden inputs'!$D$15+(J285-'Hidden inputs'!$B$16)*'Hidden inputs'!$D$16,J285&lt;='Hidden inputs'!$C$17,'Hidden inputs'!$C$15*'Hidden inputs'!$D$15+('Hidden inputs'!$C$16-'Hidden inputs'!$B$16)*'Hidden inputs'!$D$16+(J285-'Hidden inputs'!$B$17)*'Hidden inputs'!$D$17,J285&gt;'Hidden inputs'!$B$18,'Hidden inputs'!$C$15*'Hidden inputs'!$D$15+('Hidden inputs'!$C$16-'Hidden inputs'!$B$16)*'Hidden inputs'!$D$16+('Hidden inputs'!$C$17-'Hidden inputs'!$B$17)*'Hidden inputs'!$D$17+(J285-'Hidden inputs'!$B$18)*'Hidden inputs'!$D$18))</f>
        <v/>
      </c>
      <c r="L285" s="11" t="str">
        <f t="shared" ca="1" si="12824"/>
        <v/>
      </c>
      <c r="M285" s="5" t="str">
        <f t="shared" ca="1" si="12726"/>
        <v/>
      </c>
      <c r="N285" s="5" t="str">
        <f t="shared" ca="1" si="12727"/>
        <v/>
      </c>
      <c r="O285" s="5" t="str">
        <f ca="1">IF(B285="","",'Hidden inputs'!$D$11*F285+'Hidden inputs'!$E$11*G285)</f>
        <v/>
      </c>
      <c r="P285" s="11" t="str">
        <f t="shared" ca="1" si="12661"/>
        <v/>
      </c>
      <c r="Q285" s="20" t="str">
        <f t="shared" ca="1" si="12662"/>
        <v/>
      </c>
      <c r="R285" s="3" t="str">
        <f t="shared" ca="1" si="12728"/>
        <v/>
      </c>
      <c r="S285" s="5" t="str" cm="1">
        <f t="array" aca="1" ref="S285" ca="1">IF($B285="","",IF(R285=0,0,IF(DD_Payment="",0,IF(R285&lt;_xlfn.IFS(DD_Frequency="Monthly",1,DD_Frequency="Quarterly",IF(MONTH(R$2)=1,1,IF(MONTH(R$2)=4,1,IF(MONTH(R$2)=7,1,IF(MONTH(R$2)=10,1,0)))),DD_Frequency="Annually",IF(MONTH(R$2)=1,1,0))*DD_Payment,R285,_xlfn.IFS(DD_Frequency="Monthly",1,DD_Frequency="Quarterly",IF(MONTH(R$2)=1,1,IF(MONTH(R$2)=4,1,IF(MONTH(R$2)=7,1,IF(MONTH(R$2)=10,1,0)))),DD_Frequency="Annually",IF(MONTH(R$2)=1,1,0))*DD_Payment))))</f>
        <v/>
      </c>
      <c r="T285" s="3" t="str">
        <f t="shared" ref="T285" ca="1" si="13914">IF(B285="","",IF(R285&gt;S285,(R285-S285/2)*(rate_A*((T$1+A285)/365)),0))</f>
        <v/>
      </c>
      <c r="U285" s="3" t="str">
        <f t="shared" ca="1" si="12730"/>
        <v/>
      </c>
      <c r="V285" s="3" t="str">
        <f t="shared" ref="V285" ca="1" si="13915">IF(B285="","",G285*(1+rate_A*(T$1+A285)/365))</f>
        <v/>
      </c>
      <c r="W285" s="3" t="str">
        <f t="shared" ref="W285" ca="1" si="13916">IF(B285="","",H285*(1+rate_A*(T$1+A285)/365))</f>
        <v/>
      </c>
      <c r="X285" s="3" t="str">
        <f t="shared" ref="X285" ca="1" si="13917">IF(B285="","",I285*(1+rate_joint*(T$1+A285)/365))</f>
        <v/>
      </c>
      <c r="Y285" s="5" t="str">
        <f t="shared" ca="1" si="12829"/>
        <v/>
      </c>
      <c r="Z285" s="5" t="str" cm="1">
        <f t="array" aca="1" ref="Z285" ca="1">IF(Y285="","",_xlfn.IFS(Y285&lt;='Hidden inputs'!$C$15,Y285*'Hidden inputs'!$D$15,Y285&lt;='Hidden inputs'!$C$16,'Hidden inputs'!$C$15*'Hidden inputs'!$D$15+(Y285-'Hidden inputs'!$B$16)*'Hidden inputs'!$D$16,Y285&lt;='Hidden inputs'!$C$17,'Hidden inputs'!$C$15*'Hidden inputs'!$D$15+('Hidden inputs'!$C$16-'Hidden inputs'!$B$16)*'Hidden inputs'!$D$16+(Y285-'Hidden inputs'!$B$17)*'Hidden inputs'!$D$17,Y285&gt;'Hidden inputs'!$B$18,'Hidden inputs'!$C$15*'Hidden inputs'!$D$15+('Hidden inputs'!$C$16-'Hidden inputs'!$B$16)*'Hidden inputs'!$D$16+('Hidden inputs'!$C$17-'Hidden inputs'!$B$17)*'Hidden inputs'!$D$17+(Y285-'Hidden inputs'!$B$18)*'Hidden inputs'!$D$18))</f>
        <v/>
      </c>
      <c r="AA285" s="10" t="str">
        <f t="shared" ca="1" si="12830"/>
        <v/>
      </c>
      <c r="AB285" s="5" t="str">
        <f t="shared" ca="1" si="12734"/>
        <v/>
      </c>
      <c r="AC285" s="5" t="str">
        <f t="shared" ca="1" si="12831"/>
        <v/>
      </c>
      <c r="AD285" s="5" t="str">
        <f ca="1">IF(B285="","",'Hidden inputs'!$D$11*U285+'Hidden inputs'!$E$11*V285)</f>
        <v/>
      </c>
      <c r="AE285" s="11" t="str">
        <f t="shared" ca="1" si="12667"/>
        <v/>
      </c>
      <c r="AF285" s="9" t="str">
        <f t="shared" ca="1" si="12735"/>
        <v/>
      </c>
      <c r="AG285" s="3" t="str">
        <f t="shared" ca="1" si="12736"/>
        <v/>
      </c>
      <c r="AH285" s="5" t="str" cm="1">
        <f t="array" aca="1" ref="AH285" ca="1">IF($B285="","",IF(AG285=0,0,IF(DD_Payment="",0,IF(AG285&lt;_xlfn.IFS(DD_Frequency="Monthly",1,DD_Frequency="Quarterly",IF(MONTH(AG$2)=1,1,IF(MONTH(AG$2)=4,1,IF(MONTH(AG$2)=7,1,IF(MONTH(AG$2)=10,1,0)))),DD_Frequency="Annually",IF(MONTH(AG$2)=1,1,0))*DD_Payment,AG285,_xlfn.IFS(DD_Frequency="Monthly",1,DD_Frequency="Quarterly",IF(MONTH(AG$2)=1,1,IF(MONTH(AG$2)=4,1,IF(MONTH(AG$2)=7,1,IF(MONTH(AG$2)=10,1,0)))),DD_Frequency="Annually",IF(MONTH(AG$2)=1,1,0))*DD_Payment))))</f>
        <v/>
      </c>
      <c r="AI285" s="3" t="str">
        <f t="shared" ref="AI285" ca="1" si="13918">IF($B285="","",IF(AG285&gt;AH285,(AG285-AH285/2)*(rate_A*(AI$1/365)),0))</f>
        <v/>
      </c>
      <c r="AJ285" s="3" t="str">
        <f t="shared" ca="1" si="12833"/>
        <v/>
      </c>
      <c r="AK285" s="3" t="str">
        <f t="shared" ref="AK285" ca="1" si="13919">IF($B285="","",V285*(1+rate_A*AI$1/365))</f>
        <v/>
      </c>
      <c r="AL285" s="3" t="str">
        <f t="shared" ref="AL285" ca="1" si="13920">IF($B285="","",W285*(1+rate_A*AI$1/365))</f>
        <v/>
      </c>
      <c r="AM285" s="3" t="str">
        <f t="shared" ref="AM285" ca="1" si="13921">IF($B285="","",X285*(1+rate_joint*AI$1/365))</f>
        <v/>
      </c>
      <c r="AN285" s="5" t="str">
        <f t="shared" ca="1" si="12837"/>
        <v/>
      </c>
      <c r="AO285" s="5" t="str" cm="1">
        <f t="array" aca="1" ref="AO285" ca="1">IF(AN285="","",_xlfn.IFS(AN285&lt;='Hidden inputs'!$C$15,AN285*'Hidden inputs'!$D$15,AN285&lt;='Hidden inputs'!$C$16,'Hidden inputs'!$C$15*'Hidden inputs'!$D$15+(AN285-'Hidden inputs'!$B$16)*'Hidden inputs'!$D$16,AN285&lt;='Hidden inputs'!$C$17,'Hidden inputs'!$C$15*'Hidden inputs'!$D$15+('Hidden inputs'!$C$16-'Hidden inputs'!$B$16)*'Hidden inputs'!$D$16+(AN285-'Hidden inputs'!$B$17)*'Hidden inputs'!$D$17,AN285&gt;'Hidden inputs'!$B$18,'Hidden inputs'!$C$15*'Hidden inputs'!$D$15+('Hidden inputs'!$C$16-'Hidden inputs'!$B$16)*'Hidden inputs'!$D$16+('Hidden inputs'!$C$17-'Hidden inputs'!$B$17)*'Hidden inputs'!$D$17+(AN285-'Hidden inputs'!$B$18)*'Hidden inputs'!$D$18))</f>
        <v/>
      </c>
      <c r="AP285" s="10" t="str">
        <f t="shared" ca="1" si="12838"/>
        <v/>
      </c>
      <c r="AQ285" s="5" t="str">
        <f t="shared" ca="1" si="12741"/>
        <v/>
      </c>
      <c r="AR285" s="5" t="str">
        <f t="shared" ca="1" si="12742"/>
        <v/>
      </c>
      <c r="AS285" s="5" t="str">
        <f ca="1">IF($B285="","",'Hidden inputs'!$D$11*AJ285+'Hidden inputs'!$E$11*AK285)</f>
        <v/>
      </c>
      <c r="AT285" s="11" t="str">
        <f t="shared" ca="1" si="12672"/>
        <v/>
      </c>
      <c r="AU285" s="9" t="str">
        <f t="shared" ca="1" si="12743"/>
        <v/>
      </c>
      <c r="AV285" s="3" t="str">
        <f t="shared" ca="1" si="12744"/>
        <v/>
      </c>
      <c r="AW285" s="5" t="str" cm="1">
        <f t="array" aca="1" ref="AW285" ca="1">IF($B285="","",IF(AV285=0,0,IF(DD_Payment="",0,IF(AV285&lt;_xlfn.IFS(DD_Frequency="Monthly",1,DD_Frequency="Quarterly",IF(MONTH(AV$2)=1,1,IF(MONTH(AV$2)=4,1,IF(MONTH(AV$2)=7,1,IF(MONTH(AV$2)=10,1,0)))),DD_Frequency="Annually",IF(MONTH(AV$2)=1,1,0))*DD_Payment,AV285,_xlfn.IFS(DD_Frequency="Monthly",1,DD_Frequency="Quarterly",IF(MONTH(AV$2)=1,1,IF(MONTH(AV$2)=4,1,IF(MONTH(AV$2)=7,1,IF(MONTH(AV$2)=10,1,0)))),DD_Frequency="Annually",IF(MONTH(AV$2)=1,1,0))*DD_Payment))))</f>
        <v/>
      </c>
      <c r="AX285" s="3" t="str">
        <f t="shared" ref="AX285" ca="1" si="13922">IF($B285="","",IF(AV285&gt;AW285,(AV285-AW285/2)*(rate_A*(AX$1/365)),0))</f>
        <v/>
      </c>
      <c r="AY285" s="3" t="str">
        <f t="shared" ca="1" si="12840"/>
        <v/>
      </c>
      <c r="AZ285" s="3" t="str">
        <f t="shared" ref="AZ285" ca="1" si="13923">IF($B285="","",AK285*(1+rate_A*AX$1/365))</f>
        <v/>
      </c>
      <c r="BA285" s="3" t="str">
        <f t="shared" ref="BA285" ca="1" si="13924">IF($B285="","",AL285*(1+rate_A*AX$1/365))</f>
        <v/>
      </c>
      <c r="BB285" s="3" t="str">
        <f t="shared" ref="BB285" ca="1" si="13925">IF($B285="","",AM285*(1+rate_joint*AX$1/365))</f>
        <v/>
      </c>
      <c r="BC285" s="5" t="str">
        <f t="shared" ca="1" si="12844"/>
        <v/>
      </c>
      <c r="BD285" s="5" t="str" cm="1">
        <f t="array" aca="1" ref="BD285" ca="1">IF(BC285="","",_xlfn.IFS(BC285&lt;='Hidden inputs'!$C$15,BC285*'Hidden inputs'!$D$15,BC285&lt;='Hidden inputs'!$C$16,'Hidden inputs'!$C$15*'Hidden inputs'!$D$15+(BC285-'Hidden inputs'!$B$16)*'Hidden inputs'!$D$16,BC285&lt;='Hidden inputs'!$C$17,'Hidden inputs'!$C$15*'Hidden inputs'!$D$15+('Hidden inputs'!$C$16-'Hidden inputs'!$B$16)*'Hidden inputs'!$D$16+(BC285-'Hidden inputs'!$B$17)*'Hidden inputs'!$D$17,BC285&gt;'Hidden inputs'!$B$18,'Hidden inputs'!$C$15*'Hidden inputs'!$D$15+('Hidden inputs'!$C$16-'Hidden inputs'!$B$16)*'Hidden inputs'!$D$16+('Hidden inputs'!$C$17-'Hidden inputs'!$B$17)*'Hidden inputs'!$D$17+(BC285-'Hidden inputs'!$B$18)*'Hidden inputs'!$D$18))</f>
        <v/>
      </c>
      <c r="BE285" s="10" t="str">
        <f t="shared" ca="1" si="12845"/>
        <v/>
      </c>
      <c r="BF285" s="5" t="str">
        <f t="shared" ca="1" si="12749"/>
        <v/>
      </c>
      <c r="BG285" s="5" t="str">
        <f t="shared" ca="1" si="12750"/>
        <v/>
      </c>
      <c r="BH285" s="5" t="str">
        <f ca="1">IF($B285="","",'Hidden inputs'!$D$11*AY285+'Hidden inputs'!$E$11*AZ285)</f>
        <v/>
      </c>
      <c r="BI285" s="11" t="str">
        <f t="shared" ca="1" si="12677"/>
        <v/>
      </c>
      <c r="BJ285" s="9" t="str">
        <f t="shared" ca="1" si="12751"/>
        <v/>
      </c>
      <c r="BK285" s="3" t="str">
        <f t="shared" ca="1" si="12752"/>
        <v/>
      </c>
      <c r="BL285" s="5" t="str" cm="1">
        <f t="array" aca="1" ref="BL285" ca="1">IF($B285="","",IF(BK285=0,0,IF(DD_Payment="",0,IF(BK285&lt;_xlfn.IFS(DD_Frequency="Monthly",1,DD_Frequency="Quarterly",IF(MONTH(BK$2)=1,1,IF(MONTH(BK$2)=4,1,IF(MONTH(BK$2)=7,1,IF(MONTH(BK$2)=10,1,0)))),DD_Frequency="Annually",IF(MONTH(BK$2)=1,1,0))*DD_Payment,BK285,_xlfn.IFS(DD_Frequency="Monthly",1,DD_Frequency="Quarterly",IF(MONTH(BK$2)=1,1,IF(MONTH(BK$2)=4,1,IF(MONTH(BK$2)=7,1,IF(MONTH(BK$2)=10,1,0)))),DD_Frequency="Annually",IF(MONTH(BK$2)=1,1,0))*DD_Payment))))</f>
        <v/>
      </c>
      <c r="BM285" s="3" t="str">
        <f t="shared" ref="BM285" ca="1" si="13926">IF($B285="","",IF(BK285&gt;BL285,(BK285-BL285/2)*(rate_A*(BM$1/365)),0))</f>
        <v/>
      </c>
      <c r="BN285" s="3" t="str">
        <f t="shared" ca="1" si="12847"/>
        <v/>
      </c>
      <c r="BO285" s="3" t="str">
        <f t="shared" ref="BO285" ca="1" si="13927">IF($B285="","",AZ285*(1+rate_A*BM$1/365))</f>
        <v/>
      </c>
      <c r="BP285" s="3" t="str">
        <f t="shared" ref="BP285" ca="1" si="13928">IF($B285="","",BA285*(1+rate_A*BM$1/365))</f>
        <v/>
      </c>
      <c r="BQ285" s="3" t="str">
        <f t="shared" ref="BQ285" ca="1" si="13929">IF($B285="","",BB285*(1+rate_joint*BM$1/365))</f>
        <v/>
      </c>
      <c r="BR285" s="5" t="str">
        <f t="shared" ca="1" si="12851"/>
        <v/>
      </c>
      <c r="BS285" s="5" t="str" cm="1">
        <f t="array" aca="1" ref="BS285" ca="1">IF(BR285="","",_xlfn.IFS(BR285&lt;='Hidden inputs'!$C$15,BR285*'Hidden inputs'!$D$15,BR285&lt;='Hidden inputs'!$C$16,'Hidden inputs'!$C$15*'Hidden inputs'!$D$15+(BR285-'Hidden inputs'!$B$16)*'Hidden inputs'!$D$16,BR285&lt;='Hidden inputs'!$C$17,'Hidden inputs'!$C$15*'Hidden inputs'!$D$15+('Hidden inputs'!$C$16-'Hidden inputs'!$B$16)*'Hidden inputs'!$D$16+(BR285-'Hidden inputs'!$B$17)*'Hidden inputs'!$D$17,BR285&gt;'Hidden inputs'!$B$18,'Hidden inputs'!$C$15*'Hidden inputs'!$D$15+('Hidden inputs'!$C$16-'Hidden inputs'!$B$16)*'Hidden inputs'!$D$16+('Hidden inputs'!$C$17-'Hidden inputs'!$B$17)*'Hidden inputs'!$D$17+(BR285-'Hidden inputs'!$B$18)*'Hidden inputs'!$D$18))</f>
        <v/>
      </c>
      <c r="BT285" s="10" t="str">
        <f t="shared" ca="1" si="12852"/>
        <v/>
      </c>
      <c r="BU285" s="5" t="str">
        <f t="shared" ca="1" si="12757"/>
        <v/>
      </c>
      <c r="BV285" s="5" t="str">
        <f t="shared" ca="1" si="12758"/>
        <v/>
      </c>
      <c r="BW285" s="5" t="str">
        <f ca="1">IF($B285="","",'Hidden inputs'!$D$11*BN285+'Hidden inputs'!$E$11*BO285)</f>
        <v/>
      </c>
      <c r="BX285" s="11" t="str">
        <f t="shared" ca="1" si="12682"/>
        <v/>
      </c>
      <c r="BY285" s="9" t="str">
        <f t="shared" ca="1" si="12759"/>
        <v/>
      </c>
      <c r="BZ285" s="3" t="str">
        <f t="shared" ca="1" si="12760"/>
        <v/>
      </c>
      <c r="CA285" s="5" t="str" cm="1">
        <f t="array" aca="1" ref="CA285" ca="1">IF($B285="","",IF(BZ285=0,0,IF(DD_Payment="",0,IF(BZ285&lt;_xlfn.IFS(DD_Frequency="Monthly",1,DD_Frequency="Quarterly",IF(MONTH(BZ$2)=1,1,IF(MONTH(BZ$2)=4,1,IF(MONTH(BZ$2)=7,1,IF(MONTH(BZ$2)=10,1,0)))),DD_Frequency="Annually",IF(MONTH(BZ$2)=1,1,0))*DD_Payment,BZ285,_xlfn.IFS(DD_Frequency="Monthly",1,DD_Frequency="Quarterly",IF(MONTH(BZ$2)=1,1,IF(MONTH(BZ$2)=4,1,IF(MONTH(BZ$2)=7,1,IF(MONTH(BZ$2)=10,1,0)))),DD_Frequency="Annually",IF(MONTH(BZ$2)=1,1,0))*DD_Payment))))</f>
        <v/>
      </c>
      <c r="CB285" s="3" t="str">
        <f t="shared" ref="CB285" ca="1" si="13930">IF($B285="","",IF(BZ285&gt;CA285,(BZ285-CA285/2)*(rate_A*(CB$1/365)),0))</f>
        <v/>
      </c>
      <c r="CC285" s="3" t="str">
        <f t="shared" ca="1" si="12854"/>
        <v/>
      </c>
      <c r="CD285" s="3" t="str">
        <f t="shared" ref="CD285" ca="1" si="13931">IF($B285="","",BO285*(1+rate_A*CB$1/365))</f>
        <v/>
      </c>
      <c r="CE285" s="3" t="str">
        <f t="shared" ref="CE285" ca="1" si="13932">IF($B285="","",BP285*(1+rate_A*CB$1/365))</f>
        <v/>
      </c>
      <c r="CF285" s="3" t="str">
        <f t="shared" ref="CF285" ca="1" si="13933">IF($B285="","",BQ285*(1+rate_joint*CB$1/365))</f>
        <v/>
      </c>
      <c r="CG285" s="5" t="str">
        <f t="shared" ca="1" si="12858"/>
        <v/>
      </c>
      <c r="CH285" s="5" t="str" cm="1">
        <f t="array" aca="1" ref="CH285" ca="1">IF(CG285="","",_xlfn.IFS(CG285&lt;='Hidden inputs'!$C$15,CG285*'Hidden inputs'!$D$15,CG285&lt;='Hidden inputs'!$C$16,'Hidden inputs'!$C$15*'Hidden inputs'!$D$15+(CG285-'Hidden inputs'!$B$16)*'Hidden inputs'!$D$16,CG285&lt;='Hidden inputs'!$C$17,'Hidden inputs'!$C$15*'Hidden inputs'!$D$15+('Hidden inputs'!$C$16-'Hidden inputs'!$B$16)*'Hidden inputs'!$D$16+(CG285-'Hidden inputs'!$B$17)*'Hidden inputs'!$D$17,CG285&gt;'Hidden inputs'!$B$18,'Hidden inputs'!$C$15*'Hidden inputs'!$D$15+('Hidden inputs'!$C$16-'Hidden inputs'!$B$16)*'Hidden inputs'!$D$16+('Hidden inputs'!$C$17-'Hidden inputs'!$B$17)*'Hidden inputs'!$D$17+(CG285-'Hidden inputs'!$B$18)*'Hidden inputs'!$D$18))</f>
        <v/>
      </c>
      <c r="CI285" s="10" t="str">
        <f t="shared" ca="1" si="12859"/>
        <v/>
      </c>
      <c r="CJ285" s="5" t="str">
        <f t="shared" ca="1" si="12765"/>
        <v/>
      </c>
      <c r="CK285" s="5" t="str">
        <f t="shared" ca="1" si="12766"/>
        <v/>
      </c>
      <c r="CL285" s="5" t="str">
        <f ca="1">IF($B285="","",'Hidden inputs'!$D$11*CC285+'Hidden inputs'!$E$11*CD285)</f>
        <v/>
      </c>
      <c r="CM285" s="11" t="str">
        <f t="shared" ca="1" si="12687"/>
        <v/>
      </c>
      <c r="CN285" s="9" t="str">
        <f t="shared" ca="1" si="12767"/>
        <v/>
      </c>
      <c r="CO285" s="3" t="str">
        <f t="shared" ca="1" si="12768"/>
        <v/>
      </c>
      <c r="CP285" s="5" t="str" cm="1">
        <f t="array" aca="1" ref="CP285" ca="1">IF($B285="","",IF(CO285=0,0,IF(DD_Payment="",0,IF(CO285&lt;_xlfn.IFS(DD_Frequency="Monthly",1,DD_Frequency="Quarterly",IF(MONTH(CO$2)=1,1,IF(MONTH(CO$2)=4,1,IF(MONTH(CO$2)=7,1,IF(MONTH(CO$2)=10,1,0)))),DD_Frequency="Annually",IF(MONTH(CO$2)=1,1,0))*DD_Payment,CO285,_xlfn.IFS(DD_Frequency="Monthly",1,DD_Frequency="Quarterly",IF(MONTH(CO$2)=1,1,IF(MONTH(CO$2)=4,1,IF(MONTH(CO$2)=7,1,IF(MONTH(CO$2)=10,1,0)))),DD_Frequency="Annually",IF(MONTH(CO$2)=1,1,0))*DD_Payment))))</f>
        <v/>
      </c>
      <c r="CQ285" s="3" t="str">
        <f t="shared" ref="CQ285" ca="1" si="13934">IF($B285="","",IF(CO285&gt;CP285,(CO285-CP285/2)*(rate_A*(CQ$1/365)),0))</f>
        <v/>
      </c>
      <c r="CR285" s="3" t="str">
        <f t="shared" ca="1" si="12861"/>
        <v/>
      </c>
      <c r="CS285" s="3" t="str">
        <f t="shared" ref="CS285" ca="1" si="13935">IF($B285="","",CD285*(1+rate_A*CQ$1/365))</f>
        <v/>
      </c>
      <c r="CT285" s="3" t="str">
        <f t="shared" ref="CT285" ca="1" si="13936">IF($B285="","",CE285*(1+rate_A*CQ$1/365))</f>
        <v/>
      </c>
      <c r="CU285" s="3" t="str">
        <f t="shared" ref="CU285" ca="1" si="13937">IF($B285="","",CF285*(1+rate_joint*CQ$1/365))</f>
        <v/>
      </c>
      <c r="CV285" s="5" t="str">
        <f t="shared" ca="1" si="12865"/>
        <v/>
      </c>
      <c r="CW285" s="5" t="str" cm="1">
        <f t="array" aca="1" ref="CW285" ca="1">IF(CV285="","",_xlfn.IFS(CV285&lt;='Hidden inputs'!$C$15,CV285*'Hidden inputs'!$D$15,CV285&lt;='Hidden inputs'!$C$16,'Hidden inputs'!$C$15*'Hidden inputs'!$D$15+(CV285-'Hidden inputs'!$B$16)*'Hidden inputs'!$D$16,CV285&lt;='Hidden inputs'!$C$17,'Hidden inputs'!$C$15*'Hidden inputs'!$D$15+('Hidden inputs'!$C$16-'Hidden inputs'!$B$16)*'Hidden inputs'!$D$16+(CV285-'Hidden inputs'!$B$17)*'Hidden inputs'!$D$17,CV285&gt;'Hidden inputs'!$B$18,'Hidden inputs'!$C$15*'Hidden inputs'!$D$15+('Hidden inputs'!$C$16-'Hidden inputs'!$B$16)*'Hidden inputs'!$D$16+('Hidden inputs'!$C$17-'Hidden inputs'!$B$17)*'Hidden inputs'!$D$17+(CV285-'Hidden inputs'!$B$18)*'Hidden inputs'!$D$18))</f>
        <v/>
      </c>
      <c r="CX285" s="10" t="str">
        <f t="shared" ca="1" si="12866"/>
        <v/>
      </c>
      <c r="CY285" s="5" t="str">
        <f t="shared" ca="1" si="12773"/>
        <v/>
      </c>
      <c r="CZ285" s="5" t="str">
        <f t="shared" ca="1" si="12774"/>
        <v/>
      </c>
      <c r="DA285" s="5" t="str">
        <f ca="1">IF($B285="","",'Hidden inputs'!$D$11*CR285+'Hidden inputs'!$E$11*CS285)</f>
        <v/>
      </c>
      <c r="DB285" s="11" t="str">
        <f t="shared" ca="1" si="12692"/>
        <v/>
      </c>
      <c r="DC285" s="9" t="str">
        <f t="shared" ca="1" si="12775"/>
        <v/>
      </c>
      <c r="DD285" s="3" t="str">
        <f t="shared" ca="1" si="12776"/>
        <v/>
      </c>
      <c r="DE285" s="5" t="str" cm="1">
        <f t="array" aca="1" ref="DE285" ca="1">IF($B285="","",IF(DD285=0,0,IF(DD_Payment="",0,IF(DD285&lt;_xlfn.IFS(DD_Frequency="Monthly",1,DD_Frequency="Quarterly",IF(MONTH(DD$2)=1,1,IF(MONTH(DD$2)=4,1,IF(MONTH(DD$2)=7,1,IF(MONTH(DD$2)=10,1,0)))),DD_Frequency="Annually",IF(MONTH(DD$2)=1,1,0))*DD_Payment,DD285,_xlfn.IFS(DD_Frequency="Monthly",1,DD_Frequency="Quarterly",IF(MONTH(DD$2)=1,1,IF(MONTH(DD$2)=4,1,IF(MONTH(DD$2)=7,1,IF(MONTH(DD$2)=10,1,0)))),DD_Frequency="Annually",IF(MONTH(DD$2)=1,1,0))*DD_Payment))))</f>
        <v/>
      </c>
      <c r="DF285" s="3" t="str">
        <f t="shared" ref="DF285" ca="1" si="13938">IF($B285="","",IF(DD285&gt;DE285,(DD285-DE285/2)*(rate_A*(DF$1/365)),0))</f>
        <v/>
      </c>
      <c r="DG285" s="3" t="str">
        <f t="shared" ca="1" si="12868"/>
        <v/>
      </c>
      <c r="DH285" s="3" t="str">
        <f t="shared" ref="DH285" ca="1" si="13939">IF($B285="","",CS285*(1+rate_A*DF$1/365))</f>
        <v/>
      </c>
      <c r="DI285" s="3" t="str">
        <f t="shared" ref="DI285" ca="1" si="13940">IF($B285="","",CT285*(1+rate_A*DF$1/365))</f>
        <v/>
      </c>
      <c r="DJ285" s="3" t="str">
        <f t="shared" ref="DJ285" ca="1" si="13941">IF($B285="","",CU285*(1+rate_joint*DF$1/365))</f>
        <v/>
      </c>
      <c r="DK285" s="5" t="str">
        <f t="shared" ca="1" si="12872"/>
        <v/>
      </c>
      <c r="DL285" s="5" t="str" cm="1">
        <f t="array" aca="1" ref="DL285" ca="1">IF(DK285="","",_xlfn.IFS(DK285&lt;='Hidden inputs'!$C$15,DK285*'Hidden inputs'!$D$15,DK285&lt;='Hidden inputs'!$C$16,'Hidden inputs'!$C$15*'Hidden inputs'!$D$15+(DK285-'Hidden inputs'!$B$16)*'Hidden inputs'!$D$16,DK285&lt;='Hidden inputs'!$C$17,'Hidden inputs'!$C$15*'Hidden inputs'!$D$15+('Hidden inputs'!$C$16-'Hidden inputs'!$B$16)*'Hidden inputs'!$D$16+(DK285-'Hidden inputs'!$B$17)*'Hidden inputs'!$D$17,DK285&gt;'Hidden inputs'!$B$18,'Hidden inputs'!$C$15*'Hidden inputs'!$D$15+('Hidden inputs'!$C$16-'Hidden inputs'!$B$16)*'Hidden inputs'!$D$16+('Hidden inputs'!$C$17-'Hidden inputs'!$B$17)*'Hidden inputs'!$D$17+(DK285-'Hidden inputs'!$B$18)*'Hidden inputs'!$D$18))</f>
        <v/>
      </c>
      <c r="DM285" s="10" t="str">
        <f t="shared" ca="1" si="12873"/>
        <v/>
      </c>
      <c r="DN285" s="5" t="str">
        <f t="shared" ca="1" si="12781"/>
        <v/>
      </c>
      <c r="DO285" s="5" t="str">
        <f t="shared" ca="1" si="12782"/>
        <v/>
      </c>
      <c r="DP285" s="5" t="str">
        <f ca="1">IF($B285="","",'Hidden inputs'!$D$11*DG285+'Hidden inputs'!$E$11*DH285)</f>
        <v/>
      </c>
      <c r="DQ285" s="11" t="str">
        <f t="shared" ca="1" si="12697"/>
        <v/>
      </c>
      <c r="DR285" s="9" t="str">
        <f t="shared" ca="1" si="12783"/>
        <v/>
      </c>
      <c r="DS285" s="3" t="str">
        <f t="shared" ca="1" si="12784"/>
        <v/>
      </c>
      <c r="DT285" s="5" t="str" cm="1">
        <f t="array" aca="1" ref="DT285" ca="1">IF($B285="","",IF(DS285=0,0,IF(DD_Payment="",0,IF(DS285&lt;_xlfn.IFS(DD_Frequency="Monthly",1,DD_Frequency="Quarterly",IF(MONTH(DS$2)=1,1,IF(MONTH(DS$2)=4,1,IF(MONTH(DS$2)=7,1,IF(MONTH(DS$2)=10,1,0)))),DD_Frequency="Annually",IF(MONTH(DS$2)=1,1,0))*DD_Payment,DS285,_xlfn.IFS(DD_Frequency="Monthly",1,DD_Frequency="Quarterly",IF(MONTH(DS$2)=1,1,IF(MONTH(DS$2)=4,1,IF(MONTH(DS$2)=7,1,IF(MONTH(DS$2)=10,1,0)))),DD_Frequency="Annually",IF(MONTH(DS$2)=1,1,0))*DD_Payment))))</f>
        <v/>
      </c>
      <c r="DU285" s="3" t="str">
        <f t="shared" ref="DU285" ca="1" si="13942">IF($B285="","",IF(DS285&gt;DT285,(DS285-DT285/2)*(rate_A*(DU$1/365)),0))</f>
        <v/>
      </c>
      <c r="DV285" s="3" t="str">
        <f t="shared" ca="1" si="12875"/>
        <v/>
      </c>
      <c r="DW285" s="3" t="str">
        <f t="shared" ref="DW285" ca="1" si="13943">IF($B285="","",DH285*(1+rate_A*DU$1/365))</f>
        <v/>
      </c>
      <c r="DX285" s="3" t="str">
        <f t="shared" ref="DX285" ca="1" si="13944">IF($B285="","",DI285*(1+rate_A*DU$1/365))</f>
        <v/>
      </c>
      <c r="DY285" s="3" t="str">
        <f t="shared" ref="DY285" ca="1" si="13945">IF($B285="","",DJ285*(1+rate_joint*DU$1/365))</f>
        <v/>
      </c>
      <c r="DZ285" s="5" t="str">
        <f t="shared" ca="1" si="12879"/>
        <v/>
      </c>
      <c r="EA285" s="5" t="str" cm="1">
        <f t="array" aca="1" ref="EA285" ca="1">IF(DZ285="","",_xlfn.IFS(DZ285&lt;='Hidden inputs'!$C$15,DZ285*'Hidden inputs'!$D$15,DZ285&lt;='Hidden inputs'!$C$16,'Hidden inputs'!$C$15*'Hidden inputs'!$D$15+(DZ285-'Hidden inputs'!$B$16)*'Hidden inputs'!$D$16,DZ285&lt;='Hidden inputs'!$C$17,'Hidden inputs'!$C$15*'Hidden inputs'!$D$15+('Hidden inputs'!$C$16-'Hidden inputs'!$B$16)*'Hidden inputs'!$D$16+(DZ285-'Hidden inputs'!$B$17)*'Hidden inputs'!$D$17,DZ285&gt;'Hidden inputs'!$B$18,'Hidden inputs'!$C$15*'Hidden inputs'!$D$15+('Hidden inputs'!$C$16-'Hidden inputs'!$B$16)*'Hidden inputs'!$D$16+('Hidden inputs'!$C$17-'Hidden inputs'!$B$17)*'Hidden inputs'!$D$17+(DZ285-'Hidden inputs'!$B$18)*'Hidden inputs'!$D$18))</f>
        <v/>
      </c>
      <c r="EB285" s="10" t="str">
        <f t="shared" ca="1" si="12880"/>
        <v/>
      </c>
      <c r="EC285" s="5" t="str">
        <f t="shared" ca="1" si="12789"/>
        <v/>
      </c>
      <c r="ED285" s="5" t="str">
        <f t="shared" ca="1" si="12790"/>
        <v/>
      </c>
      <c r="EE285" s="5" t="str">
        <f ca="1">IF($B285="","",'Hidden inputs'!$D$11*DV285+'Hidden inputs'!$E$11*DW285)</f>
        <v/>
      </c>
      <c r="EF285" s="11" t="str">
        <f t="shared" ca="1" si="12702"/>
        <v/>
      </c>
      <c r="EG285" s="9" t="str">
        <f t="shared" ca="1" si="12791"/>
        <v/>
      </c>
      <c r="EH285" s="3" t="str">
        <f t="shared" ca="1" si="12792"/>
        <v/>
      </c>
      <c r="EI285" s="5" t="str" cm="1">
        <f t="array" aca="1" ref="EI285" ca="1">IF($B285="","",IF(EH285=0,0,IF(DD_Payment="",0,IF(EH285&lt;_xlfn.IFS(DD_Frequency="Monthly",1,DD_Frequency="Quarterly",IF(MONTH(EH$2)=1,1,IF(MONTH(EH$2)=4,1,IF(MONTH(EH$2)=7,1,IF(MONTH(EH$2)=10,1,0)))),DD_Frequency="Annually",IF(MONTH(EH$2)=1,1,0))*DD_Payment,EH285,_xlfn.IFS(DD_Frequency="Monthly",1,DD_Frequency="Quarterly",IF(MONTH(EH$2)=1,1,IF(MONTH(EH$2)=4,1,IF(MONTH(EH$2)=7,1,IF(MONTH(EH$2)=10,1,0)))),DD_Frequency="Annually",IF(MONTH(EH$2)=1,1,0))*DD_Payment))))</f>
        <v/>
      </c>
      <c r="EJ285" s="3" t="str">
        <f t="shared" ref="EJ285" ca="1" si="13946">IF($B285="","",IF(EH285&gt;EI285,(EH285-EI285/2)*(rate_A*(EJ$1/365)),0))</f>
        <v/>
      </c>
      <c r="EK285" s="3" t="str">
        <f t="shared" ca="1" si="12882"/>
        <v/>
      </c>
      <c r="EL285" s="3" t="str">
        <f t="shared" ref="EL285" ca="1" si="13947">IF($B285="","",DW285*(1+rate_A*EJ$1/365))</f>
        <v/>
      </c>
      <c r="EM285" s="3" t="str">
        <f t="shared" ref="EM285" ca="1" si="13948">IF($B285="","",DX285*(1+rate_A*EJ$1/365))</f>
        <v/>
      </c>
      <c r="EN285" s="3" t="str">
        <f t="shared" ref="EN285" ca="1" si="13949">IF($B285="","",DY285*(1+rate_joint*EJ$1/365))</f>
        <v/>
      </c>
      <c r="EO285" s="5" t="str">
        <f t="shared" ca="1" si="12886"/>
        <v/>
      </c>
      <c r="EP285" s="5" t="str" cm="1">
        <f t="array" aca="1" ref="EP285" ca="1">IF(EO285="","",_xlfn.IFS(EO285&lt;='Hidden inputs'!$C$15,EO285*'Hidden inputs'!$D$15,EO285&lt;='Hidden inputs'!$C$16,'Hidden inputs'!$C$15*'Hidden inputs'!$D$15+(EO285-'Hidden inputs'!$B$16)*'Hidden inputs'!$D$16,EO285&lt;='Hidden inputs'!$C$17,'Hidden inputs'!$C$15*'Hidden inputs'!$D$15+('Hidden inputs'!$C$16-'Hidden inputs'!$B$16)*'Hidden inputs'!$D$16+(EO285-'Hidden inputs'!$B$17)*'Hidden inputs'!$D$17,EO285&gt;'Hidden inputs'!$B$18,'Hidden inputs'!$C$15*'Hidden inputs'!$D$15+('Hidden inputs'!$C$16-'Hidden inputs'!$B$16)*'Hidden inputs'!$D$16+('Hidden inputs'!$C$17-'Hidden inputs'!$B$17)*'Hidden inputs'!$D$17+(EO285-'Hidden inputs'!$B$18)*'Hidden inputs'!$D$18))</f>
        <v/>
      </c>
      <c r="EQ285" s="10" t="str">
        <f t="shared" ca="1" si="12887"/>
        <v/>
      </c>
      <c r="ER285" s="5" t="str">
        <f t="shared" ca="1" si="12797"/>
        <v/>
      </c>
      <c r="ES285" s="5" t="str">
        <f t="shared" ca="1" si="12798"/>
        <v/>
      </c>
      <c r="ET285" s="5" t="str">
        <f ca="1">IF($B285="","",'Hidden inputs'!$D$11*EK285+'Hidden inputs'!$E$11*EL285)</f>
        <v/>
      </c>
      <c r="EU285" s="11" t="str">
        <f t="shared" ca="1" si="12707"/>
        <v/>
      </c>
      <c r="EV285" s="9" t="str">
        <f t="shared" ca="1" si="12799"/>
        <v/>
      </c>
      <c r="EW285" s="3" t="str">
        <f t="shared" ca="1" si="12800"/>
        <v/>
      </c>
      <c r="EX285" s="5" t="str" cm="1">
        <f t="array" aca="1" ref="EX285" ca="1">IF($B285="","",IF(EW285=0,0,IF(DD_Payment="",0,IF(EW285&lt;_xlfn.IFS(DD_Frequency="Monthly",1,DD_Frequency="Quarterly",IF(MONTH(EW$2)=1,1,IF(MONTH(EW$2)=4,1,IF(MONTH(EW$2)=7,1,IF(MONTH(EW$2)=10,1,0)))),DD_Frequency="Annually",IF(MONTH(EW$2)=1,1,0))*DD_Payment,EW285,_xlfn.IFS(DD_Frequency="Monthly",1,DD_Frequency="Quarterly",IF(MONTH(EW$2)=1,1,IF(MONTH(EW$2)=4,1,IF(MONTH(EW$2)=7,1,IF(MONTH(EW$2)=10,1,0)))),DD_Frequency="Annually",IF(MONTH(EW$2)=1,1,0))*DD_Payment))))</f>
        <v/>
      </c>
      <c r="EY285" s="3" t="str">
        <f t="shared" ref="EY285" ca="1" si="13950">IF($B285="","",IF(EW285&gt;EX285,(EW285-EX285/2)*(rate_A*(EY$1/365)),0))</f>
        <v/>
      </c>
      <c r="EZ285" s="3" t="str">
        <f t="shared" ca="1" si="12889"/>
        <v/>
      </c>
      <c r="FA285" s="3" t="str">
        <f t="shared" ref="FA285" ca="1" si="13951">IF($B285="","",EL285*(1+rate_A*EY$1/365))</f>
        <v/>
      </c>
      <c r="FB285" s="3" t="str">
        <f t="shared" ref="FB285" ca="1" si="13952">IF($B285="","",EM285*(1+rate_A*EY$1/365))</f>
        <v/>
      </c>
      <c r="FC285" s="3" t="str">
        <f t="shared" ref="FC285" ca="1" si="13953">IF($B285="","",EN285*(1+rate_joint*EY$1/365))</f>
        <v/>
      </c>
      <c r="FD285" s="5" t="str">
        <f t="shared" ca="1" si="12893"/>
        <v/>
      </c>
      <c r="FE285" s="5" t="str" cm="1">
        <f t="array" aca="1" ref="FE285" ca="1">IF(FD285="","",_xlfn.IFS(FD285&lt;='Hidden inputs'!$C$15,FD285*'Hidden inputs'!$D$15,FD285&lt;='Hidden inputs'!$C$16,'Hidden inputs'!$C$15*'Hidden inputs'!$D$15+(FD285-'Hidden inputs'!$B$16)*'Hidden inputs'!$D$16,FD285&lt;='Hidden inputs'!$C$17,'Hidden inputs'!$C$15*'Hidden inputs'!$D$15+('Hidden inputs'!$C$16-'Hidden inputs'!$B$16)*'Hidden inputs'!$D$16+(FD285-'Hidden inputs'!$B$17)*'Hidden inputs'!$D$17,FD285&gt;'Hidden inputs'!$B$18,'Hidden inputs'!$C$15*'Hidden inputs'!$D$15+('Hidden inputs'!$C$16-'Hidden inputs'!$B$16)*'Hidden inputs'!$D$16+('Hidden inputs'!$C$17-'Hidden inputs'!$B$17)*'Hidden inputs'!$D$17+(FD285-'Hidden inputs'!$B$18)*'Hidden inputs'!$D$18))</f>
        <v/>
      </c>
      <c r="FF285" s="10" t="str">
        <f t="shared" ca="1" si="12894"/>
        <v/>
      </c>
      <c r="FG285" s="5" t="str">
        <f t="shared" ca="1" si="12805"/>
        <v/>
      </c>
      <c r="FH285" s="5" t="str">
        <f t="shared" ca="1" si="12806"/>
        <v/>
      </c>
      <c r="FI285" s="5" t="str">
        <f ca="1">IF($B285="","",'Hidden inputs'!$D$11*EZ285+'Hidden inputs'!$E$11*FA285)</f>
        <v/>
      </c>
      <c r="FJ285" s="11" t="str">
        <f t="shared" ca="1" si="12712"/>
        <v/>
      </c>
      <c r="FK285" s="9" t="str">
        <f t="shared" ca="1" si="12807"/>
        <v/>
      </c>
      <c r="FL285" s="3" t="str">
        <f t="shared" ca="1" si="12808"/>
        <v/>
      </c>
      <c r="FM285" s="5" t="str" cm="1">
        <f t="array" aca="1" ref="FM285" ca="1">IF($B285="","",IF(FL285=0,0,IF(DD_Payment="",0,IF(FL285&lt;_xlfn.IFS(DD_Frequency="Monthly",1,DD_Frequency="Quarterly",IF(MONTH(FL$2)=1,1,IF(MONTH(FL$2)=4,1,IF(MONTH(FL$2)=7,1,IF(MONTH(FL$2)=10,1,0)))),DD_Frequency="Annually",IF(MONTH(FL$2)=1,1,0))*DD_Payment,FL285,_xlfn.IFS(DD_Frequency="Monthly",1,DD_Frequency="Quarterly",IF(MONTH(FL$2)=1,1,IF(MONTH(FL$2)=4,1,IF(MONTH(FL$2)=7,1,IF(MONTH(FL$2)=10,1,0)))),DD_Frequency="Annually",IF(MONTH(FL$2)=1,1,0))*DD_Payment))))</f>
        <v/>
      </c>
      <c r="FN285" s="3" t="str">
        <f t="shared" ref="FN285" ca="1" si="13954">IF($B285="","",IF(FL285&gt;FM285,(FL285-FM285/2)*(rate_A*(FN$1/365)),0))</f>
        <v/>
      </c>
      <c r="FO285" s="3" t="str">
        <f t="shared" ca="1" si="12896"/>
        <v/>
      </c>
      <c r="FP285" s="3" t="str">
        <f t="shared" ref="FP285" ca="1" si="13955">IF($B285="","",FA285*(1+rate_A*FN$1/365))</f>
        <v/>
      </c>
      <c r="FQ285" s="3" t="str">
        <f t="shared" ref="FQ285" ca="1" si="13956">IF($B285="","",FB285*(1+rate_A*FN$1/365))</f>
        <v/>
      </c>
      <c r="FR285" s="3" t="str">
        <f t="shared" ref="FR285" ca="1" si="13957">IF($B285="","",FC285*(1+rate_joint*FN$1/365))</f>
        <v/>
      </c>
      <c r="FS285" s="5" t="str">
        <f t="shared" ca="1" si="12900"/>
        <v/>
      </c>
      <c r="FT285" s="5" t="str" cm="1">
        <f t="array" aca="1" ref="FT285" ca="1">IF(FS285="","",_xlfn.IFS(FS285&lt;='Hidden inputs'!$C$15,FS285*'Hidden inputs'!$D$15,FS285&lt;='Hidden inputs'!$C$16,'Hidden inputs'!$C$15*'Hidden inputs'!$D$15+(FS285-'Hidden inputs'!$B$16)*'Hidden inputs'!$D$16,FS285&lt;='Hidden inputs'!$C$17,'Hidden inputs'!$C$15*'Hidden inputs'!$D$15+('Hidden inputs'!$C$16-'Hidden inputs'!$B$16)*'Hidden inputs'!$D$16+(FS285-'Hidden inputs'!$B$17)*'Hidden inputs'!$D$17,FS285&gt;'Hidden inputs'!$B$18,'Hidden inputs'!$C$15*'Hidden inputs'!$D$15+('Hidden inputs'!$C$16-'Hidden inputs'!$B$16)*'Hidden inputs'!$D$16+('Hidden inputs'!$C$17-'Hidden inputs'!$B$17)*'Hidden inputs'!$D$17+(FS285-'Hidden inputs'!$B$18)*'Hidden inputs'!$D$18))</f>
        <v/>
      </c>
      <c r="FU285" s="10" t="str">
        <f t="shared" ca="1" si="12901"/>
        <v/>
      </c>
      <c r="FV285" s="5" t="str">
        <f t="shared" ca="1" si="12813"/>
        <v/>
      </c>
      <c r="FW285" s="5" t="str">
        <f t="shared" ca="1" si="12814"/>
        <v/>
      </c>
      <c r="FX285" s="5" t="str">
        <f ca="1">IF($B285="","",'Hidden inputs'!$D$11*FO285+'Hidden inputs'!$E$11*FP285)</f>
        <v/>
      </c>
      <c r="FY285" s="11" t="str">
        <f t="shared" ca="1" si="12717"/>
        <v/>
      </c>
      <c r="FZ285" s="9" t="str">
        <f t="shared" ca="1" si="12815"/>
        <v/>
      </c>
      <c r="GA285" s="5" t="str">
        <f t="shared" ca="1" si="12816"/>
        <v/>
      </c>
      <c r="GB285" s="5" t="str">
        <f t="shared" ca="1" si="12817"/>
        <v/>
      </c>
      <c r="GC285" s="5" t="str">
        <f t="shared" ca="1" si="12718"/>
        <v/>
      </c>
      <c r="GD285" s="5" t="str">
        <f t="shared" ca="1" si="12719"/>
        <v/>
      </c>
    </row>
    <row r="286" spans="1:186" x14ac:dyDescent="0.35">
      <c r="A286" s="2"/>
      <c r="B286" s="6" t="str">
        <f t="shared" ca="1" si="12720"/>
        <v/>
      </c>
      <c r="C286" s="5" t="str">
        <f t="shared" ca="1" si="12818"/>
        <v/>
      </c>
      <c r="D286" s="5" t="str" cm="1">
        <f t="array" aca="1" ref="D286" ca="1">IF($B286="","",IF(C286=0,0,IF(DD_Payment="",0,IF(C286&lt;_xlfn.IFS(DD_Frequency="Monthly",1,DD_Frequency="Quarterly",IF(MONTH(C$2)=1,1,IF(MONTH(C$2)=4,1,IF(MONTH(C$2)=7,1,IF(MONTH(C$2)=10,1,0)))),DD_Frequency="Annually",IF(MONTH(C$2)=1,1,0))*DD_Payment,C286,_xlfn.IFS(DD_Frequency="Monthly",1,DD_Frequency="Quarterly",IF(MONTH(C$2)=1,1,IF(MONTH(C$2)=4,1,IF(MONTH(C$2)=7,1,IF(MONTH(C$2)=10,1,0)))),DD_Frequency="Annually",IF(MONTH(C$2)=1,1,0))*DD_Payment))))</f>
        <v/>
      </c>
      <c r="E286" s="5" t="str">
        <f t="shared" ref="E286" ca="1" si="13958">IF(B286="","",IF(C286&gt;D286,(C286-D286/2)*(rate_A*(E$1/365)),0))</f>
        <v/>
      </c>
      <c r="F286" s="5" t="str">
        <f t="shared" ca="1" si="12722"/>
        <v/>
      </c>
      <c r="G286" s="5" t="str">
        <f t="shared" ref="G286" ca="1" si="13959">IF(B286="","",G285*(1+rate_A*E$1/365))</f>
        <v/>
      </c>
      <c r="H286" s="5" t="str">
        <f t="shared" ref="H286" ca="1" si="13960">IF(B286="","",H285*(1+rate_A*E$1/365))</f>
        <v/>
      </c>
      <c r="I286" s="5" t="str">
        <f t="shared" ref="I286" ca="1" si="13961">IF(B286="","",I285*(1+rate_joint*E$1/365))</f>
        <v/>
      </c>
      <c r="J286" s="5" t="str">
        <f t="shared" ca="1" si="12823"/>
        <v/>
      </c>
      <c r="K286" s="5" t="str" cm="1">
        <f t="array" aca="1" ref="K286" ca="1">IF(J286="","",_xlfn.IFS(J286&lt;='Hidden inputs'!$C$15,J286*'Hidden inputs'!$D$15,J286&lt;='Hidden inputs'!$C$16,'Hidden inputs'!$C$15*'Hidden inputs'!$D$15+(J286-'Hidden inputs'!$B$16)*'Hidden inputs'!$D$16,J286&lt;='Hidden inputs'!$C$17,'Hidden inputs'!$C$15*'Hidden inputs'!$D$15+('Hidden inputs'!$C$16-'Hidden inputs'!$B$16)*'Hidden inputs'!$D$16+(J286-'Hidden inputs'!$B$17)*'Hidden inputs'!$D$17,J286&gt;'Hidden inputs'!$B$18,'Hidden inputs'!$C$15*'Hidden inputs'!$D$15+('Hidden inputs'!$C$16-'Hidden inputs'!$B$16)*'Hidden inputs'!$D$16+('Hidden inputs'!$C$17-'Hidden inputs'!$B$17)*'Hidden inputs'!$D$17+(J286-'Hidden inputs'!$B$18)*'Hidden inputs'!$D$18))</f>
        <v/>
      </c>
      <c r="L286" s="11" t="str">
        <f t="shared" ca="1" si="12824"/>
        <v/>
      </c>
      <c r="M286" s="5" t="str">
        <f t="shared" ca="1" si="12726"/>
        <v/>
      </c>
      <c r="N286" s="5" t="str">
        <f t="shared" ca="1" si="12727"/>
        <v/>
      </c>
      <c r="O286" s="5" t="str">
        <f ca="1">IF(B286="","",'Hidden inputs'!$D$11*F286+'Hidden inputs'!$E$11*G286)</f>
        <v/>
      </c>
      <c r="P286" s="11" t="str">
        <f t="shared" ca="1" si="12661"/>
        <v/>
      </c>
      <c r="Q286" s="20" t="str">
        <f t="shared" ca="1" si="12662"/>
        <v/>
      </c>
      <c r="R286" s="3" t="str">
        <f t="shared" ca="1" si="12728"/>
        <v/>
      </c>
      <c r="S286" s="5" t="str" cm="1">
        <f t="array" aca="1" ref="S286" ca="1">IF($B286="","",IF(R286=0,0,IF(DD_Payment="",0,IF(R286&lt;_xlfn.IFS(DD_Frequency="Monthly",1,DD_Frequency="Quarterly",IF(MONTH(R$2)=1,1,IF(MONTH(R$2)=4,1,IF(MONTH(R$2)=7,1,IF(MONTH(R$2)=10,1,0)))),DD_Frequency="Annually",IF(MONTH(R$2)=1,1,0))*DD_Payment,R286,_xlfn.IFS(DD_Frequency="Monthly",1,DD_Frequency="Quarterly",IF(MONTH(R$2)=1,1,IF(MONTH(R$2)=4,1,IF(MONTH(R$2)=7,1,IF(MONTH(R$2)=10,1,0)))),DD_Frequency="Annually",IF(MONTH(R$2)=1,1,0))*DD_Payment))))</f>
        <v/>
      </c>
      <c r="T286" s="3" t="str">
        <f t="shared" ref="T286" ca="1" si="13962">IF(B286="","",IF(R286&gt;S286,(R286-S286/2)*(rate_A*((T$1+A286)/365)),0))</f>
        <v/>
      </c>
      <c r="U286" s="3" t="str">
        <f t="shared" ca="1" si="12730"/>
        <v/>
      </c>
      <c r="V286" s="3" t="str">
        <f t="shared" ref="V286" ca="1" si="13963">IF(B286="","",G286*(1+rate_A*(T$1+A286)/365))</f>
        <v/>
      </c>
      <c r="W286" s="3" t="str">
        <f t="shared" ref="W286" ca="1" si="13964">IF(B286="","",H286*(1+rate_A*(T$1+A286)/365))</f>
        <v/>
      </c>
      <c r="X286" s="3" t="str">
        <f t="shared" ref="X286" ca="1" si="13965">IF(B286="","",I286*(1+rate_joint*(T$1+A286)/365))</f>
        <v/>
      </c>
      <c r="Y286" s="5" t="str">
        <f t="shared" ca="1" si="12829"/>
        <v/>
      </c>
      <c r="Z286" s="5" t="str" cm="1">
        <f t="array" aca="1" ref="Z286" ca="1">IF(Y286="","",_xlfn.IFS(Y286&lt;='Hidden inputs'!$C$15,Y286*'Hidden inputs'!$D$15,Y286&lt;='Hidden inputs'!$C$16,'Hidden inputs'!$C$15*'Hidden inputs'!$D$15+(Y286-'Hidden inputs'!$B$16)*'Hidden inputs'!$D$16,Y286&lt;='Hidden inputs'!$C$17,'Hidden inputs'!$C$15*'Hidden inputs'!$D$15+('Hidden inputs'!$C$16-'Hidden inputs'!$B$16)*'Hidden inputs'!$D$16+(Y286-'Hidden inputs'!$B$17)*'Hidden inputs'!$D$17,Y286&gt;'Hidden inputs'!$B$18,'Hidden inputs'!$C$15*'Hidden inputs'!$D$15+('Hidden inputs'!$C$16-'Hidden inputs'!$B$16)*'Hidden inputs'!$D$16+('Hidden inputs'!$C$17-'Hidden inputs'!$B$17)*'Hidden inputs'!$D$17+(Y286-'Hidden inputs'!$B$18)*'Hidden inputs'!$D$18))</f>
        <v/>
      </c>
      <c r="AA286" s="10" t="str">
        <f t="shared" ca="1" si="12830"/>
        <v/>
      </c>
      <c r="AB286" s="5" t="str">
        <f t="shared" ca="1" si="12734"/>
        <v/>
      </c>
      <c r="AC286" s="5" t="str">
        <f t="shared" ca="1" si="12831"/>
        <v/>
      </c>
      <c r="AD286" s="5" t="str">
        <f ca="1">IF(B286="","",'Hidden inputs'!$D$11*U286+'Hidden inputs'!$E$11*V286)</f>
        <v/>
      </c>
      <c r="AE286" s="11" t="str">
        <f t="shared" ca="1" si="12667"/>
        <v/>
      </c>
      <c r="AF286" s="9" t="str">
        <f t="shared" ca="1" si="12735"/>
        <v/>
      </c>
      <c r="AG286" s="3" t="str">
        <f t="shared" ca="1" si="12736"/>
        <v/>
      </c>
      <c r="AH286" s="5" t="str" cm="1">
        <f t="array" aca="1" ref="AH286" ca="1">IF($B286="","",IF(AG286=0,0,IF(DD_Payment="",0,IF(AG286&lt;_xlfn.IFS(DD_Frequency="Monthly",1,DD_Frequency="Quarterly",IF(MONTH(AG$2)=1,1,IF(MONTH(AG$2)=4,1,IF(MONTH(AG$2)=7,1,IF(MONTH(AG$2)=10,1,0)))),DD_Frequency="Annually",IF(MONTH(AG$2)=1,1,0))*DD_Payment,AG286,_xlfn.IFS(DD_Frequency="Monthly",1,DD_Frequency="Quarterly",IF(MONTH(AG$2)=1,1,IF(MONTH(AG$2)=4,1,IF(MONTH(AG$2)=7,1,IF(MONTH(AG$2)=10,1,0)))),DD_Frequency="Annually",IF(MONTH(AG$2)=1,1,0))*DD_Payment))))</f>
        <v/>
      </c>
      <c r="AI286" s="3" t="str">
        <f t="shared" ref="AI286" ca="1" si="13966">IF($B286="","",IF(AG286&gt;AH286,(AG286-AH286/2)*(rate_A*(AI$1/365)),0))</f>
        <v/>
      </c>
      <c r="AJ286" s="3" t="str">
        <f t="shared" ca="1" si="12833"/>
        <v/>
      </c>
      <c r="AK286" s="3" t="str">
        <f t="shared" ref="AK286" ca="1" si="13967">IF($B286="","",V286*(1+rate_A*AI$1/365))</f>
        <v/>
      </c>
      <c r="AL286" s="3" t="str">
        <f t="shared" ref="AL286" ca="1" si="13968">IF($B286="","",W286*(1+rate_A*AI$1/365))</f>
        <v/>
      </c>
      <c r="AM286" s="3" t="str">
        <f t="shared" ref="AM286" ca="1" si="13969">IF($B286="","",X286*(1+rate_joint*AI$1/365))</f>
        <v/>
      </c>
      <c r="AN286" s="5" t="str">
        <f t="shared" ca="1" si="12837"/>
        <v/>
      </c>
      <c r="AO286" s="5" t="str" cm="1">
        <f t="array" aca="1" ref="AO286" ca="1">IF(AN286="","",_xlfn.IFS(AN286&lt;='Hidden inputs'!$C$15,AN286*'Hidden inputs'!$D$15,AN286&lt;='Hidden inputs'!$C$16,'Hidden inputs'!$C$15*'Hidden inputs'!$D$15+(AN286-'Hidden inputs'!$B$16)*'Hidden inputs'!$D$16,AN286&lt;='Hidden inputs'!$C$17,'Hidden inputs'!$C$15*'Hidden inputs'!$D$15+('Hidden inputs'!$C$16-'Hidden inputs'!$B$16)*'Hidden inputs'!$D$16+(AN286-'Hidden inputs'!$B$17)*'Hidden inputs'!$D$17,AN286&gt;'Hidden inputs'!$B$18,'Hidden inputs'!$C$15*'Hidden inputs'!$D$15+('Hidden inputs'!$C$16-'Hidden inputs'!$B$16)*'Hidden inputs'!$D$16+('Hidden inputs'!$C$17-'Hidden inputs'!$B$17)*'Hidden inputs'!$D$17+(AN286-'Hidden inputs'!$B$18)*'Hidden inputs'!$D$18))</f>
        <v/>
      </c>
      <c r="AP286" s="10" t="str">
        <f t="shared" ca="1" si="12838"/>
        <v/>
      </c>
      <c r="AQ286" s="5" t="str">
        <f t="shared" ca="1" si="12741"/>
        <v/>
      </c>
      <c r="AR286" s="5" t="str">
        <f t="shared" ca="1" si="12742"/>
        <v/>
      </c>
      <c r="AS286" s="5" t="str">
        <f ca="1">IF($B286="","",'Hidden inputs'!$D$11*AJ286+'Hidden inputs'!$E$11*AK286)</f>
        <v/>
      </c>
      <c r="AT286" s="11" t="str">
        <f t="shared" ca="1" si="12672"/>
        <v/>
      </c>
      <c r="AU286" s="9" t="str">
        <f t="shared" ca="1" si="12743"/>
        <v/>
      </c>
      <c r="AV286" s="3" t="str">
        <f t="shared" ca="1" si="12744"/>
        <v/>
      </c>
      <c r="AW286" s="5" t="str" cm="1">
        <f t="array" aca="1" ref="AW286" ca="1">IF($B286="","",IF(AV286=0,0,IF(DD_Payment="",0,IF(AV286&lt;_xlfn.IFS(DD_Frequency="Monthly",1,DD_Frequency="Quarterly",IF(MONTH(AV$2)=1,1,IF(MONTH(AV$2)=4,1,IF(MONTH(AV$2)=7,1,IF(MONTH(AV$2)=10,1,0)))),DD_Frequency="Annually",IF(MONTH(AV$2)=1,1,0))*DD_Payment,AV286,_xlfn.IFS(DD_Frequency="Monthly",1,DD_Frequency="Quarterly",IF(MONTH(AV$2)=1,1,IF(MONTH(AV$2)=4,1,IF(MONTH(AV$2)=7,1,IF(MONTH(AV$2)=10,1,0)))),DD_Frequency="Annually",IF(MONTH(AV$2)=1,1,0))*DD_Payment))))</f>
        <v/>
      </c>
      <c r="AX286" s="3" t="str">
        <f t="shared" ref="AX286" ca="1" si="13970">IF($B286="","",IF(AV286&gt;AW286,(AV286-AW286/2)*(rate_A*(AX$1/365)),0))</f>
        <v/>
      </c>
      <c r="AY286" s="3" t="str">
        <f t="shared" ca="1" si="12840"/>
        <v/>
      </c>
      <c r="AZ286" s="3" t="str">
        <f t="shared" ref="AZ286" ca="1" si="13971">IF($B286="","",AK286*(1+rate_A*AX$1/365))</f>
        <v/>
      </c>
      <c r="BA286" s="3" t="str">
        <f t="shared" ref="BA286" ca="1" si="13972">IF($B286="","",AL286*(1+rate_A*AX$1/365))</f>
        <v/>
      </c>
      <c r="BB286" s="3" t="str">
        <f t="shared" ref="BB286" ca="1" si="13973">IF($B286="","",AM286*(1+rate_joint*AX$1/365))</f>
        <v/>
      </c>
      <c r="BC286" s="5" t="str">
        <f t="shared" ca="1" si="12844"/>
        <v/>
      </c>
      <c r="BD286" s="5" t="str" cm="1">
        <f t="array" aca="1" ref="BD286" ca="1">IF(BC286="","",_xlfn.IFS(BC286&lt;='Hidden inputs'!$C$15,BC286*'Hidden inputs'!$D$15,BC286&lt;='Hidden inputs'!$C$16,'Hidden inputs'!$C$15*'Hidden inputs'!$D$15+(BC286-'Hidden inputs'!$B$16)*'Hidden inputs'!$D$16,BC286&lt;='Hidden inputs'!$C$17,'Hidden inputs'!$C$15*'Hidden inputs'!$D$15+('Hidden inputs'!$C$16-'Hidden inputs'!$B$16)*'Hidden inputs'!$D$16+(BC286-'Hidden inputs'!$B$17)*'Hidden inputs'!$D$17,BC286&gt;'Hidden inputs'!$B$18,'Hidden inputs'!$C$15*'Hidden inputs'!$D$15+('Hidden inputs'!$C$16-'Hidden inputs'!$B$16)*'Hidden inputs'!$D$16+('Hidden inputs'!$C$17-'Hidden inputs'!$B$17)*'Hidden inputs'!$D$17+(BC286-'Hidden inputs'!$B$18)*'Hidden inputs'!$D$18))</f>
        <v/>
      </c>
      <c r="BE286" s="10" t="str">
        <f t="shared" ca="1" si="12845"/>
        <v/>
      </c>
      <c r="BF286" s="5" t="str">
        <f t="shared" ca="1" si="12749"/>
        <v/>
      </c>
      <c r="BG286" s="5" t="str">
        <f t="shared" ca="1" si="12750"/>
        <v/>
      </c>
      <c r="BH286" s="5" t="str">
        <f ca="1">IF($B286="","",'Hidden inputs'!$D$11*AY286+'Hidden inputs'!$E$11*AZ286)</f>
        <v/>
      </c>
      <c r="BI286" s="11" t="str">
        <f t="shared" ca="1" si="12677"/>
        <v/>
      </c>
      <c r="BJ286" s="9" t="str">
        <f t="shared" ca="1" si="12751"/>
        <v/>
      </c>
      <c r="BK286" s="3" t="str">
        <f t="shared" ca="1" si="12752"/>
        <v/>
      </c>
      <c r="BL286" s="5" t="str" cm="1">
        <f t="array" aca="1" ref="BL286" ca="1">IF($B286="","",IF(BK286=0,0,IF(DD_Payment="",0,IF(BK286&lt;_xlfn.IFS(DD_Frequency="Monthly",1,DD_Frequency="Quarterly",IF(MONTH(BK$2)=1,1,IF(MONTH(BK$2)=4,1,IF(MONTH(BK$2)=7,1,IF(MONTH(BK$2)=10,1,0)))),DD_Frequency="Annually",IF(MONTH(BK$2)=1,1,0))*DD_Payment,BK286,_xlfn.IFS(DD_Frequency="Monthly",1,DD_Frequency="Quarterly",IF(MONTH(BK$2)=1,1,IF(MONTH(BK$2)=4,1,IF(MONTH(BK$2)=7,1,IF(MONTH(BK$2)=10,1,0)))),DD_Frequency="Annually",IF(MONTH(BK$2)=1,1,0))*DD_Payment))))</f>
        <v/>
      </c>
      <c r="BM286" s="3" t="str">
        <f t="shared" ref="BM286" ca="1" si="13974">IF($B286="","",IF(BK286&gt;BL286,(BK286-BL286/2)*(rate_A*(BM$1/365)),0))</f>
        <v/>
      </c>
      <c r="BN286" s="3" t="str">
        <f t="shared" ca="1" si="12847"/>
        <v/>
      </c>
      <c r="BO286" s="3" t="str">
        <f t="shared" ref="BO286" ca="1" si="13975">IF($B286="","",AZ286*(1+rate_A*BM$1/365))</f>
        <v/>
      </c>
      <c r="BP286" s="3" t="str">
        <f t="shared" ref="BP286" ca="1" si="13976">IF($B286="","",BA286*(1+rate_A*BM$1/365))</f>
        <v/>
      </c>
      <c r="BQ286" s="3" t="str">
        <f t="shared" ref="BQ286" ca="1" si="13977">IF($B286="","",BB286*(1+rate_joint*BM$1/365))</f>
        <v/>
      </c>
      <c r="BR286" s="5" t="str">
        <f t="shared" ca="1" si="12851"/>
        <v/>
      </c>
      <c r="BS286" s="5" t="str" cm="1">
        <f t="array" aca="1" ref="BS286" ca="1">IF(BR286="","",_xlfn.IFS(BR286&lt;='Hidden inputs'!$C$15,BR286*'Hidden inputs'!$D$15,BR286&lt;='Hidden inputs'!$C$16,'Hidden inputs'!$C$15*'Hidden inputs'!$D$15+(BR286-'Hidden inputs'!$B$16)*'Hidden inputs'!$D$16,BR286&lt;='Hidden inputs'!$C$17,'Hidden inputs'!$C$15*'Hidden inputs'!$D$15+('Hidden inputs'!$C$16-'Hidden inputs'!$B$16)*'Hidden inputs'!$D$16+(BR286-'Hidden inputs'!$B$17)*'Hidden inputs'!$D$17,BR286&gt;'Hidden inputs'!$B$18,'Hidden inputs'!$C$15*'Hidden inputs'!$D$15+('Hidden inputs'!$C$16-'Hidden inputs'!$B$16)*'Hidden inputs'!$D$16+('Hidden inputs'!$C$17-'Hidden inputs'!$B$17)*'Hidden inputs'!$D$17+(BR286-'Hidden inputs'!$B$18)*'Hidden inputs'!$D$18))</f>
        <v/>
      </c>
      <c r="BT286" s="10" t="str">
        <f t="shared" ca="1" si="12852"/>
        <v/>
      </c>
      <c r="BU286" s="5" t="str">
        <f t="shared" ca="1" si="12757"/>
        <v/>
      </c>
      <c r="BV286" s="5" t="str">
        <f t="shared" ca="1" si="12758"/>
        <v/>
      </c>
      <c r="BW286" s="5" t="str">
        <f ca="1">IF($B286="","",'Hidden inputs'!$D$11*BN286+'Hidden inputs'!$E$11*BO286)</f>
        <v/>
      </c>
      <c r="BX286" s="11" t="str">
        <f t="shared" ca="1" si="12682"/>
        <v/>
      </c>
      <c r="BY286" s="9" t="str">
        <f t="shared" ca="1" si="12759"/>
        <v/>
      </c>
      <c r="BZ286" s="3" t="str">
        <f t="shared" ca="1" si="12760"/>
        <v/>
      </c>
      <c r="CA286" s="5" t="str" cm="1">
        <f t="array" aca="1" ref="CA286" ca="1">IF($B286="","",IF(BZ286=0,0,IF(DD_Payment="",0,IF(BZ286&lt;_xlfn.IFS(DD_Frequency="Monthly",1,DD_Frequency="Quarterly",IF(MONTH(BZ$2)=1,1,IF(MONTH(BZ$2)=4,1,IF(MONTH(BZ$2)=7,1,IF(MONTH(BZ$2)=10,1,0)))),DD_Frequency="Annually",IF(MONTH(BZ$2)=1,1,0))*DD_Payment,BZ286,_xlfn.IFS(DD_Frequency="Monthly",1,DD_Frequency="Quarterly",IF(MONTH(BZ$2)=1,1,IF(MONTH(BZ$2)=4,1,IF(MONTH(BZ$2)=7,1,IF(MONTH(BZ$2)=10,1,0)))),DD_Frequency="Annually",IF(MONTH(BZ$2)=1,1,0))*DD_Payment))))</f>
        <v/>
      </c>
      <c r="CB286" s="3" t="str">
        <f t="shared" ref="CB286" ca="1" si="13978">IF($B286="","",IF(BZ286&gt;CA286,(BZ286-CA286/2)*(rate_A*(CB$1/365)),0))</f>
        <v/>
      </c>
      <c r="CC286" s="3" t="str">
        <f t="shared" ca="1" si="12854"/>
        <v/>
      </c>
      <c r="CD286" s="3" t="str">
        <f t="shared" ref="CD286" ca="1" si="13979">IF($B286="","",BO286*(1+rate_A*CB$1/365))</f>
        <v/>
      </c>
      <c r="CE286" s="3" t="str">
        <f t="shared" ref="CE286" ca="1" si="13980">IF($B286="","",BP286*(1+rate_A*CB$1/365))</f>
        <v/>
      </c>
      <c r="CF286" s="3" t="str">
        <f t="shared" ref="CF286" ca="1" si="13981">IF($B286="","",BQ286*(1+rate_joint*CB$1/365))</f>
        <v/>
      </c>
      <c r="CG286" s="5" t="str">
        <f t="shared" ca="1" si="12858"/>
        <v/>
      </c>
      <c r="CH286" s="5" t="str" cm="1">
        <f t="array" aca="1" ref="CH286" ca="1">IF(CG286="","",_xlfn.IFS(CG286&lt;='Hidden inputs'!$C$15,CG286*'Hidden inputs'!$D$15,CG286&lt;='Hidden inputs'!$C$16,'Hidden inputs'!$C$15*'Hidden inputs'!$D$15+(CG286-'Hidden inputs'!$B$16)*'Hidden inputs'!$D$16,CG286&lt;='Hidden inputs'!$C$17,'Hidden inputs'!$C$15*'Hidden inputs'!$D$15+('Hidden inputs'!$C$16-'Hidden inputs'!$B$16)*'Hidden inputs'!$D$16+(CG286-'Hidden inputs'!$B$17)*'Hidden inputs'!$D$17,CG286&gt;'Hidden inputs'!$B$18,'Hidden inputs'!$C$15*'Hidden inputs'!$D$15+('Hidden inputs'!$C$16-'Hidden inputs'!$B$16)*'Hidden inputs'!$D$16+('Hidden inputs'!$C$17-'Hidden inputs'!$B$17)*'Hidden inputs'!$D$17+(CG286-'Hidden inputs'!$B$18)*'Hidden inputs'!$D$18))</f>
        <v/>
      </c>
      <c r="CI286" s="10" t="str">
        <f t="shared" ca="1" si="12859"/>
        <v/>
      </c>
      <c r="CJ286" s="5" t="str">
        <f t="shared" ca="1" si="12765"/>
        <v/>
      </c>
      <c r="CK286" s="5" t="str">
        <f t="shared" ca="1" si="12766"/>
        <v/>
      </c>
      <c r="CL286" s="5" t="str">
        <f ca="1">IF($B286="","",'Hidden inputs'!$D$11*CC286+'Hidden inputs'!$E$11*CD286)</f>
        <v/>
      </c>
      <c r="CM286" s="11" t="str">
        <f t="shared" ca="1" si="12687"/>
        <v/>
      </c>
      <c r="CN286" s="9" t="str">
        <f t="shared" ca="1" si="12767"/>
        <v/>
      </c>
      <c r="CO286" s="3" t="str">
        <f t="shared" ca="1" si="12768"/>
        <v/>
      </c>
      <c r="CP286" s="5" t="str" cm="1">
        <f t="array" aca="1" ref="CP286" ca="1">IF($B286="","",IF(CO286=0,0,IF(DD_Payment="",0,IF(CO286&lt;_xlfn.IFS(DD_Frequency="Monthly",1,DD_Frequency="Quarterly",IF(MONTH(CO$2)=1,1,IF(MONTH(CO$2)=4,1,IF(MONTH(CO$2)=7,1,IF(MONTH(CO$2)=10,1,0)))),DD_Frequency="Annually",IF(MONTH(CO$2)=1,1,0))*DD_Payment,CO286,_xlfn.IFS(DD_Frequency="Monthly",1,DD_Frequency="Quarterly",IF(MONTH(CO$2)=1,1,IF(MONTH(CO$2)=4,1,IF(MONTH(CO$2)=7,1,IF(MONTH(CO$2)=10,1,0)))),DD_Frequency="Annually",IF(MONTH(CO$2)=1,1,0))*DD_Payment))))</f>
        <v/>
      </c>
      <c r="CQ286" s="3" t="str">
        <f t="shared" ref="CQ286" ca="1" si="13982">IF($B286="","",IF(CO286&gt;CP286,(CO286-CP286/2)*(rate_A*(CQ$1/365)),0))</f>
        <v/>
      </c>
      <c r="CR286" s="3" t="str">
        <f t="shared" ca="1" si="12861"/>
        <v/>
      </c>
      <c r="CS286" s="3" t="str">
        <f t="shared" ref="CS286" ca="1" si="13983">IF($B286="","",CD286*(1+rate_A*CQ$1/365))</f>
        <v/>
      </c>
      <c r="CT286" s="3" t="str">
        <f t="shared" ref="CT286" ca="1" si="13984">IF($B286="","",CE286*(1+rate_A*CQ$1/365))</f>
        <v/>
      </c>
      <c r="CU286" s="3" t="str">
        <f t="shared" ref="CU286" ca="1" si="13985">IF($B286="","",CF286*(1+rate_joint*CQ$1/365))</f>
        <v/>
      </c>
      <c r="CV286" s="5" t="str">
        <f t="shared" ca="1" si="12865"/>
        <v/>
      </c>
      <c r="CW286" s="5" t="str" cm="1">
        <f t="array" aca="1" ref="CW286" ca="1">IF(CV286="","",_xlfn.IFS(CV286&lt;='Hidden inputs'!$C$15,CV286*'Hidden inputs'!$D$15,CV286&lt;='Hidden inputs'!$C$16,'Hidden inputs'!$C$15*'Hidden inputs'!$D$15+(CV286-'Hidden inputs'!$B$16)*'Hidden inputs'!$D$16,CV286&lt;='Hidden inputs'!$C$17,'Hidden inputs'!$C$15*'Hidden inputs'!$D$15+('Hidden inputs'!$C$16-'Hidden inputs'!$B$16)*'Hidden inputs'!$D$16+(CV286-'Hidden inputs'!$B$17)*'Hidden inputs'!$D$17,CV286&gt;'Hidden inputs'!$B$18,'Hidden inputs'!$C$15*'Hidden inputs'!$D$15+('Hidden inputs'!$C$16-'Hidden inputs'!$B$16)*'Hidden inputs'!$D$16+('Hidden inputs'!$C$17-'Hidden inputs'!$B$17)*'Hidden inputs'!$D$17+(CV286-'Hidden inputs'!$B$18)*'Hidden inputs'!$D$18))</f>
        <v/>
      </c>
      <c r="CX286" s="10" t="str">
        <f t="shared" ca="1" si="12866"/>
        <v/>
      </c>
      <c r="CY286" s="5" t="str">
        <f t="shared" ca="1" si="12773"/>
        <v/>
      </c>
      <c r="CZ286" s="5" t="str">
        <f t="shared" ca="1" si="12774"/>
        <v/>
      </c>
      <c r="DA286" s="5" t="str">
        <f ca="1">IF($B286="","",'Hidden inputs'!$D$11*CR286+'Hidden inputs'!$E$11*CS286)</f>
        <v/>
      </c>
      <c r="DB286" s="11" t="str">
        <f t="shared" ca="1" si="12692"/>
        <v/>
      </c>
      <c r="DC286" s="9" t="str">
        <f t="shared" ca="1" si="12775"/>
        <v/>
      </c>
      <c r="DD286" s="3" t="str">
        <f t="shared" ca="1" si="12776"/>
        <v/>
      </c>
      <c r="DE286" s="5" t="str" cm="1">
        <f t="array" aca="1" ref="DE286" ca="1">IF($B286="","",IF(DD286=0,0,IF(DD_Payment="",0,IF(DD286&lt;_xlfn.IFS(DD_Frequency="Monthly",1,DD_Frequency="Quarterly",IF(MONTH(DD$2)=1,1,IF(MONTH(DD$2)=4,1,IF(MONTH(DD$2)=7,1,IF(MONTH(DD$2)=10,1,0)))),DD_Frequency="Annually",IF(MONTH(DD$2)=1,1,0))*DD_Payment,DD286,_xlfn.IFS(DD_Frequency="Monthly",1,DD_Frequency="Quarterly",IF(MONTH(DD$2)=1,1,IF(MONTH(DD$2)=4,1,IF(MONTH(DD$2)=7,1,IF(MONTH(DD$2)=10,1,0)))),DD_Frequency="Annually",IF(MONTH(DD$2)=1,1,0))*DD_Payment))))</f>
        <v/>
      </c>
      <c r="DF286" s="3" t="str">
        <f t="shared" ref="DF286" ca="1" si="13986">IF($B286="","",IF(DD286&gt;DE286,(DD286-DE286/2)*(rate_A*(DF$1/365)),0))</f>
        <v/>
      </c>
      <c r="DG286" s="3" t="str">
        <f t="shared" ca="1" si="12868"/>
        <v/>
      </c>
      <c r="DH286" s="3" t="str">
        <f t="shared" ref="DH286" ca="1" si="13987">IF($B286="","",CS286*(1+rate_A*DF$1/365))</f>
        <v/>
      </c>
      <c r="DI286" s="3" t="str">
        <f t="shared" ref="DI286" ca="1" si="13988">IF($B286="","",CT286*(1+rate_A*DF$1/365))</f>
        <v/>
      </c>
      <c r="DJ286" s="3" t="str">
        <f t="shared" ref="DJ286" ca="1" si="13989">IF($B286="","",CU286*(1+rate_joint*DF$1/365))</f>
        <v/>
      </c>
      <c r="DK286" s="5" t="str">
        <f t="shared" ca="1" si="12872"/>
        <v/>
      </c>
      <c r="DL286" s="5" t="str" cm="1">
        <f t="array" aca="1" ref="DL286" ca="1">IF(DK286="","",_xlfn.IFS(DK286&lt;='Hidden inputs'!$C$15,DK286*'Hidden inputs'!$D$15,DK286&lt;='Hidden inputs'!$C$16,'Hidden inputs'!$C$15*'Hidden inputs'!$D$15+(DK286-'Hidden inputs'!$B$16)*'Hidden inputs'!$D$16,DK286&lt;='Hidden inputs'!$C$17,'Hidden inputs'!$C$15*'Hidden inputs'!$D$15+('Hidden inputs'!$C$16-'Hidden inputs'!$B$16)*'Hidden inputs'!$D$16+(DK286-'Hidden inputs'!$B$17)*'Hidden inputs'!$D$17,DK286&gt;'Hidden inputs'!$B$18,'Hidden inputs'!$C$15*'Hidden inputs'!$D$15+('Hidden inputs'!$C$16-'Hidden inputs'!$B$16)*'Hidden inputs'!$D$16+('Hidden inputs'!$C$17-'Hidden inputs'!$B$17)*'Hidden inputs'!$D$17+(DK286-'Hidden inputs'!$B$18)*'Hidden inputs'!$D$18))</f>
        <v/>
      </c>
      <c r="DM286" s="10" t="str">
        <f t="shared" ca="1" si="12873"/>
        <v/>
      </c>
      <c r="DN286" s="5" t="str">
        <f t="shared" ca="1" si="12781"/>
        <v/>
      </c>
      <c r="DO286" s="5" t="str">
        <f t="shared" ca="1" si="12782"/>
        <v/>
      </c>
      <c r="DP286" s="5" t="str">
        <f ca="1">IF($B286="","",'Hidden inputs'!$D$11*DG286+'Hidden inputs'!$E$11*DH286)</f>
        <v/>
      </c>
      <c r="DQ286" s="11" t="str">
        <f t="shared" ca="1" si="12697"/>
        <v/>
      </c>
      <c r="DR286" s="9" t="str">
        <f t="shared" ca="1" si="12783"/>
        <v/>
      </c>
      <c r="DS286" s="3" t="str">
        <f t="shared" ca="1" si="12784"/>
        <v/>
      </c>
      <c r="DT286" s="5" t="str" cm="1">
        <f t="array" aca="1" ref="DT286" ca="1">IF($B286="","",IF(DS286=0,0,IF(DD_Payment="",0,IF(DS286&lt;_xlfn.IFS(DD_Frequency="Monthly",1,DD_Frequency="Quarterly",IF(MONTH(DS$2)=1,1,IF(MONTH(DS$2)=4,1,IF(MONTH(DS$2)=7,1,IF(MONTH(DS$2)=10,1,0)))),DD_Frequency="Annually",IF(MONTH(DS$2)=1,1,0))*DD_Payment,DS286,_xlfn.IFS(DD_Frequency="Monthly",1,DD_Frequency="Quarterly",IF(MONTH(DS$2)=1,1,IF(MONTH(DS$2)=4,1,IF(MONTH(DS$2)=7,1,IF(MONTH(DS$2)=10,1,0)))),DD_Frequency="Annually",IF(MONTH(DS$2)=1,1,0))*DD_Payment))))</f>
        <v/>
      </c>
      <c r="DU286" s="3" t="str">
        <f t="shared" ref="DU286" ca="1" si="13990">IF($B286="","",IF(DS286&gt;DT286,(DS286-DT286/2)*(rate_A*(DU$1/365)),0))</f>
        <v/>
      </c>
      <c r="DV286" s="3" t="str">
        <f t="shared" ca="1" si="12875"/>
        <v/>
      </c>
      <c r="DW286" s="3" t="str">
        <f t="shared" ref="DW286" ca="1" si="13991">IF($B286="","",DH286*(1+rate_A*DU$1/365))</f>
        <v/>
      </c>
      <c r="DX286" s="3" t="str">
        <f t="shared" ref="DX286" ca="1" si="13992">IF($B286="","",DI286*(1+rate_A*DU$1/365))</f>
        <v/>
      </c>
      <c r="DY286" s="3" t="str">
        <f t="shared" ref="DY286" ca="1" si="13993">IF($B286="","",DJ286*(1+rate_joint*DU$1/365))</f>
        <v/>
      </c>
      <c r="DZ286" s="5" t="str">
        <f t="shared" ca="1" si="12879"/>
        <v/>
      </c>
      <c r="EA286" s="5" t="str" cm="1">
        <f t="array" aca="1" ref="EA286" ca="1">IF(DZ286="","",_xlfn.IFS(DZ286&lt;='Hidden inputs'!$C$15,DZ286*'Hidden inputs'!$D$15,DZ286&lt;='Hidden inputs'!$C$16,'Hidden inputs'!$C$15*'Hidden inputs'!$D$15+(DZ286-'Hidden inputs'!$B$16)*'Hidden inputs'!$D$16,DZ286&lt;='Hidden inputs'!$C$17,'Hidden inputs'!$C$15*'Hidden inputs'!$D$15+('Hidden inputs'!$C$16-'Hidden inputs'!$B$16)*'Hidden inputs'!$D$16+(DZ286-'Hidden inputs'!$B$17)*'Hidden inputs'!$D$17,DZ286&gt;'Hidden inputs'!$B$18,'Hidden inputs'!$C$15*'Hidden inputs'!$D$15+('Hidden inputs'!$C$16-'Hidden inputs'!$B$16)*'Hidden inputs'!$D$16+('Hidden inputs'!$C$17-'Hidden inputs'!$B$17)*'Hidden inputs'!$D$17+(DZ286-'Hidden inputs'!$B$18)*'Hidden inputs'!$D$18))</f>
        <v/>
      </c>
      <c r="EB286" s="10" t="str">
        <f t="shared" ca="1" si="12880"/>
        <v/>
      </c>
      <c r="EC286" s="5" t="str">
        <f t="shared" ca="1" si="12789"/>
        <v/>
      </c>
      <c r="ED286" s="5" t="str">
        <f t="shared" ca="1" si="12790"/>
        <v/>
      </c>
      <c r="EE286" s="5" t="str">
        <f ca="1">IF($B286="","",'Hidden inputs'!$D$11*DV286+'Hidden inputs'!$E$11*DW286)</f>
        <v/>
      </c>
      <c r="EF286" s="11" t="str">
        <f t="shared" ca="1" si="12702"/>
        <v/>
      </c>
      <c r="EG286" s="9" t="str">
        <f t="shared" ca="1" si="12791"/>
        <v/>
      </c>
      <c r="EH286" s="3" t="str">
        <f t="shared" ca="1" si="12792"/>
        <v/>
      </c>
      <c r="EI286" s="5" t="str" cm="1">
        <f t="array" aca="1" ref="EI286" ca="1">IF($B286="","",IF(EH286=0,0,IF(DD_Payment="",0,IF(EH286&lt;_xlfn.IFS(DD_Frequency="Monthly",1,DD_Frequency="Quarterly",IF(MONTH(EH$2)=1,1,IF(MONTH(EH$2)=4,1,IF(MONTH(EH$2)=7,1,IF(MONTH(EH$2)=10,1,0)))),DD_Frequency="Annually",IF(MONTH(EH$2)=1,1,0))*DD_Payment,EH286,_xlfn.IFS(DD_Frequency="Monthly",1,DD_Frequency="Quarterly",IF(MONTH(EH$2)=1,1,IF(MONTH(EH$2)=4,1,IF(MONTH(EH$2)=7,1,IF(MONTH(EH$2)=10,1,0)))),DD_Frequency="Annually",IF(MONTH(EH$2)=1,1,0))*DD_Payment))))</f>
        <v/>
      </c>
      <c r="EJ286" s="3" t="str">
        <f t="shared" ref="EJ286" ca="1" si="13994">IF($B286="","",IF(EH286&gt;EI286,(EH286-EI286/2)*(rate_A*(EJ$1/365)),0))</f>
        <v/>
      </c>
      <c r="EK286" s="3" t="str">
        <f t="shared" ca="1" si="12882"/>
        <v/>
      </c>
      <c r="EL286" s="3" t="str">
        <f t="shared" ref="EL286" ca="1" si="13995">IF($B286="","",DW286*(1+rate_A*EJ$1/365))</f>
        <v/>
      </c>
      <c r="EM286" s="3" t="str">
        <f t="shared" ref="EM286" ca="1" si="13996">IF($B286="","",DX286*(1+rate_A*EJ$1/365))</f>
        <v/>
      </c>
      <c r="EN286" s="3" t="str">
        <f t="shared" ref="EN286" ca="1" si="13997">IF($B286="","",DY286*(1+rate_joint*EJ$1/365))</f>
        <v/>
      </c>
      <c r="EO286" s="5" t="str">
        <f t="shared" ca="1" si="12886"/>
        <v/>
      </c>
      <c r="EP286" s="5" t="str" cm="1">
        <f t="array" aca="1" ref="EP286" ca="1">IF(EO286="","",_xlfn.IFS(EO286&lt;='Hidden inputs'!$C$15,EO286*'Hidden inputs'!$D$15,EO286&lt;='Hidden inputs'!$C$16,'Hidden inputs'!$C$15*'Hidden inputs'!$D$15+(EO286-'Hidden inputs'!$B$16)*'Hidden inputs'!$D$16,EO286&lt;='Hidden inputs'!$C$17,'Hidden inputs'!$C$15*'Hidden inputs'!$D$15+('Hidden inputs'!$C$16-'Hidden inputs'!$B$16)*'Hidden inputs'!$D$16+(EO286-'Hidden inputs'!$B$17)*'Hidden inputs'!$D$17,EO286&gt;'Hidden inputs'!$B$18,'Hidden inputs'!$C$15*'Hidden inputs'!$D$15+('Hidden inputs'!$C$16-'Hidden inputs'!$B$16)*'Hidden inputs'!$D$16+('Hidden inputs'!$C$17-'Hidden inputs'!$B$17)*'Hidden inputs'!$D$17+(EO286-'Hidden inputs'!$B$18)*'Hidden inputs'!$D$18))</f>
        <v/>
      </c>
      <c r="EQ286" s="10" t="str">
        <f t="shared" ca="1" si="12887"/>
        <v/>
      </c>
      <c r="ER286" s="5" t="str">
        <f t="shared" ca="1" si="12797"/>
        <v/>
      </c>
      <c r="ES286" s="5" t="str">
        <f t="shared" ca="1" si="12798"/>
        <v/>
      </c>
      <c r="ET286" s="5" t="str">
        <f ca="1">IF($B286="","",'Hidden inputs'!$D$11*EK286+'Hidden inputs'!$E$11*EL286)</f>
        <v/>
      </c>
      <c r="EU286" s="11" t="str">
        <f t="shared" ca="1" si="12707"/>
        <v/>
      </c>
      <c r="EV286" s="9" t="str">
        <f t="shared" ca="1" si="12799"/>
        <v/>
      </c>
      <c r="EW286" s="3" t="str">
        <f t="shared" ca="1" si="12800"/>
        <v/>
      </c>
      <c r="EX286" s="5" t="str" cm="1">
        <f t="array" aca="1" ref="EX286" ca="1">IF($B286="","",IF(EW286=0,0,IF(DD_Payment="",0,IF(EW286&lt;_xlfn.IFS(DD_Frequency="Monthly",1,DD_Frequency="Quarterly",IF(MONTH(EW$2)=1,1,IF(MONTH(EW$2)=4,1,IF(MONTH(EW$2)=7,1,IF(MONTH(EW$2)=10,1,0)))),DD_Frequency="Annually",IF(MONTH(EW$2)=1,1,0))*DD_Payment,EW286,_xlfn.IFS(DD_Frequency="Monthly",1,DD_Frequency="Quarterly",IF(MONTH(EW$2)=1,1,IF(MONTH(EW$2)=4,1,IF(MONTH(EW$2)=7,1,IF(MONTH(EW$2)=10,1,0)))),DD_Frequency="Annually",IF(MONTH(EW$2)=1,1,0))*DD_Payment))))</f>
        <v/>
      </c>
      <c r="EY286" s="3" t="str">
        <f t="shared" ref="EY286" ca="1" si="13998">IF($B286="","",IF(EW286&gt;EX286,(EW286-EX286/2)*(rate_A*(EY$1/365)),0))</f>
        <v/>
      </c>
      <c r="EZ286" s="3" t="str">
        <f t="shared" ca="1" si="12889"/>
        <v/>
      </c>
      <c r="FA286" s="3" t="str">
        <f t="shared" ref="FA286" ca="1" si="13999">IF($B286="","",EL286*(1+rate_A*EY$1/365))</f>
        <v/>
      </c>
      <c r="FB286" s="3" t="str">
        <f t="shared" ref="FB286" ca="1" si="14000">IF($B286="","",EM286*(1+rate_A*EY$1/365))</f>
        <v/>
      </c>
      <c r="FC286" s="3" t="str">
        <f t="shared" ref="FC286" ca="1" si="14001">IF($B286="","",EN286*(1+rate_joint*EY$1/365))</f>
        <v/>
      </c>
      <c r="FD286" s="5" t="str">
        <f t="shared" ca="1" si="12893"/>
        <v/>
      </c>
      <c r="FE286" s="5" t="str" cm="1">
        <f t="array" aca="1" ref="FE286" ca="1">IF(FD286="","",_xlfn.IFS(FD286&lt;='Hidden inputs'!$C$15,FD286*'Hidden inputs'!$D$15,FD286&lt;='Hidden inputs'!$C$16,'Hidden inputs'!$C$15*'Hidden inputs'!$D$15+(FD286-'Hidden inputs'!$B$16)*'Hidden inputs'!$D$16,FD286&lt;='Hidden inputs'!$C$17,'Hidden inputs'!$C$15*'Hidden inputs'!$D$15+('Hidden inputs'!$C$16-'Hidden inputs'!$B$16)*'Hidden inputs'!$D$16+(FD286-'Hidden inputs'!$B$17)*'Hidden inputs'!$D$17,FD286&gt;'Hidden inputs'!$B$18,'Hidden inputs'!$C$15*'Hidden inputs'!$D$15+('Hidden inputs'!$C$16-'Hidden inputs'!$B$16)*'Hidden inputs'!$D$16+('Hidden inputs'!$C$17-'Hidden inputs'!$B$17)*'Hidden inputs'!$D$17+(FD286-'Hidden inputs'!$B$18)*'Hidden inputs'!$D$18))</f>
        <v/>
      </c>
      <c r="FF286" s="10" t="str">
        <f t="shared" ca="1" si="12894"/>
        <v/>
      </c>
      <c r="FG286" s="5" t="str">
        <f t="shared" ca="1" si="12805"/>
        <v/>
      </c>
      <c r="FH286" s="5" t="str">
        <f t="shared" ca="1" si="12806"/>
        <v/>
      </c>
      <c r="FI286" s="5" t="str">
        <f ca="1">IF($B286="","",'Hidden inputs'!$D$11*EZ286+'Hidden inputs'!$E$11*FA286)</f>
        <v/>
      </c>
      <c r="FJ286" s="11" t="str">
        <f t="shared" ca="1" si="12712"/>
        <v/>
      </c>
      <c r="FK286" s="9" t="str">
        <f t="shared" ca="1" si="12807"/>
        <v/>
      </c>
      <c r="FL286" s="3" t="str">
        <f t="shared" ca="1" si="12808"/>
        <v/>
      </c>
      <c r="FM286" s="5" t="str" cm="1">
        <f t="array" aca="1" ref="FM286" ca="1">IF($B286="","",IF(FL286=0,0,IF(DD_Payment="",0,IF(FL286&lt;_xlfn.IFS(DD_Frequency="Monthly",1,DD_Frequency="Quarterly",IF(MONTH(FL$2)=1,1,IF(MONTH(FL$2)=4,1,IF(MONTH(FL$2)=7,1,IF(MONTH(FL$2)=10,1,0)))),DD_Frequency="Annually",IF(MONTH(FL$2)=1,1,0))*DD_Payment,FL286,_xlfn.IFS(DD_Frequency="Monthly",1,DD_Frequency="Quarterly",IF(MONTH(FL$2)=1,1,IF(MONTH(FL$2)=4,1,IF(MONTH(FL$2)=7,1,IF(MONTH(FL$2)=10,1,0)))),DD_Frequency="Annually",IF(MONTH(FL$2)=1,1,0))*DD_Payment))))</f>
        <v/>
      </c>
      <c r="FN286" s="3" t="str">
        <f t="shared" ref="FN286" ca="1" si="14002">IF($B286="","",IF(FL286&gt;FM286,(FL286-FM286/2)*(rate_A*(FN$1/365)),0))</f>
        <v/>
      </c>
      <c r="FO286" s="3" t="str">
        <f t="shared" ca="1" si="12896"/>
        <v/>
      </c>
      <c r="FP286" s="3" t="str">
        <f t="shared" ref="FP286" ca="1" si="14003">IF($B286="","",FA286*(1+rate_A*FN$1/365))</f>
        <v/>
      </c>
      <c r="FQ286" s="3" t="str">
        <f t="shared" ref="FQ286" ca="1" si="14004">IF($B286="","",FB286*(1+rate_A*FN$1/365))</f>
        <v/>
      </c>
      <c r="FR286" s="3" t="str">
        <f t="shared" ref="FR286" ca="1" si="14005">IF($B286="","",FC286*(1+rate_joint*FN$1/365))</f>
        <v/>
      </c>
      <c r="FS286" s="5" t="str">
        <f t="shared" ca="1" si="12900"/>
        <v/>
      </c>
      <c r="FT286" s="5" t="str" cm="1">
        <f t="array" aca="1" ref="FT286" ca="1">IF(FS286="","",_xlfn.IFS(FS286&lt;='Hidden inputs'!$C$15,FS286*'Hidden inputs'!$D$15,FS286&lt;='Hidden inputs'!$C$16,'Hidden inputs'!$C$15*'Hidden inputs'!$D$15+(FS286-'Hidden inputs'!$B$16)*'Hidden inputs'!$D$16,FS286&lt;='Hidden inputs'!$C$17,'Hidden inputs'!$C$15*'Hidden inputs'!$D$15+('Hidden inputs'!$C$16-'Hidden inputs'!$B$16)*'Hidden inputs'!$D$16+(FS286-'Hidden inputs'!$B$17)*'Hidden inputs'!$D$17,FS286&gt;'Hidden inputs'!$B$18,'Hidden inputs'!$C$15*'Hidden inputs'!$D$15+('Hidden inputs'!$C$16-'Hidden inputs'!$B$16)*'Hidden inputs'!$D$16+('Hidden inputs'!$C$17-'Hidden inputs'!$B$17)*'Hidden inputs'!$D$17+(FS286-'Hidden inputs'!$B$18)*'Hidden inputs'!$D$18))</f>
        <v/>
      </c>
      <c r="FU286" s="10" t="str">
        <f t="shared" ca="1" si="12901"/>
        <v/>
      </c>
      <c r="FV286" s="5" t="str">
        <f t="shared" ca="1" si="12813"/>
        <v/>
      </c>
      <c r="FW286" s="5" t="str">
        <f t="shared" ca="1" si="12814"/>
        <v/>
      </c>
      <c r="FX286" s="5" t="str">
        <f ca="1">IF($B286="","",'Hidden inputs'!$D$11*FO286+'Hidden inputs'!$E$11*FP286)</f>
        <v/>
      </c>
      <c r="FY286" s="11" t="str">
        <f t="shared" ca="1" si="12717"/>
        <v/>
      </c>
      <c r="FZ286" s="9" t="str">
        <f t="shared" ca="1" si="12815"/>
        <v/>
      </c>
      <c r="GA286" s="5" t="str">
        <f t="shared" ca="1" si="12816"/>
        <v/>
      </c>
      <c r="GB286" s="5" t="str">
        <f t="shared" ca="1" si="12817"/>
        <v/>
      </c>
      <c r="GC286" s="5" t="str">
        <f t="shared" ca="1" si="12718"/>
        <v/>
      </c>
      <c r="GD286" s="5" t="str">
        <f t="shared" ca="1" si="12719"/>
        <v/>
      </c>
    </row>
    <row r="287" spans="1:186" x14ac:dyDescent="0.35">
      <c r="A287" s="2"/>
      <c r="B287" s="6" t="str">
        <f t="shared" ca="1" si="12720"/>
        <v/>
      </c>
      <c r="C287" s="5" t="str">
        <f t="shared" ca="1" si="12818"/>
        <v/>
      </c>
      <c r="D287" s="5" t="str" cm="1">
        <f t="array" aca="1" ref="D287" ca="1">IF($B287="","",IF(C287=0,0,IF(DD_Payment="",0,IF(C287&lt;_xlfn.IFS(DD_Frequency="Monthly",1,DD_Frequency="Quarterly",IF(MONTH(C$2)=1,1,IF(MONTH(C$2)=4,1,IF(MONTH(C$2)=7,1,IF(MONTH(C$2)=10,1,0)))),DD_Frequency="Annually",IF(MONTH(C$2)=1,1,0))*DD_Payment,C287,_xlfn.IFS(DD_Frequency="Monthly",1,DD_Frequency="Quarterly",IF(MONTH(C$2)=1,1,IF(MONTH(C$2)=4,1,IF(MONTH(C$2)=7,1,IF(MONTH(C$2)=10,1,0)))),DD_Frequency="Annually",IF(MONTH(C$2)=1,1,0))*DD_Payment))))</f>
        <v/>
      </c>
      <c r="E287" s="5" t="str">
        <f t="shared" ref="E287" ca="1" si="14006">IF(B287="","",IF(C287&gt;D287,(C287-D287/2)*(rate_A*(E$1/365)),0))</f>
        <v/>
      </c>
      <c r="F287" s="5" t="str">
        <f t="shared" ca="1" si="12722"/>
        <v/>
      </c>
      <c r="G287" s="5" t="str">
        <f t="shared" ref="G287" ca="1" si="14007">IF(B287="","",G286*(1+rate_A*E$1/365))</f>
        <v/>
      </c>
      <c r="H287" s="5" t="str">
        <f t="shared" ref="H287" ca="1" si="14008">IF(B287="","",H286*(1+rate_A*E$1/365))</f>
        <v/>
      </c>
      <c r="I287" s="5" t="str">
        <f t="shared" ref="I287" ca="1" si="14009">IF(B287="","",I286*(1+rate_joint*E$1/365))</f>
        <v/>
      </c>
      <c r="J287" s="5" t="str">
        <f t="shared" ca="1" si="12823"/>
        <v/>
      </c>
      <c r="K287" s="5" t="str" cm="1">
        <f t="array" aca="1" ref="K287" ca="1">IF(J287="","",_xlfn.IFS(J287&lt;='Hidden inputs'!$C$15,J287*'Hidden inputs'!$D$15,J287&lt;='Hidden inputs'!$C$16,'Hidden inputs'!$C$15*'Hidden inputs'!$D$15+(J287-'Hidden inputs'!$B$16)*'Hidden inputs'!$D$16,J287&lt;='Hidden inputs'!$C$17,'Hidden inputs'!$C$15*'Hidden inputs'!$D$15+('Hidden inputs'!$C$16-'Hidden inputs'!$B$16)*'Hidden inputs'!$D$16+(J287-'Hidden inputs'!$B$17)*'Hidden inputs'!$D$17,J287&gt;'Hidden inputs'!$B$18,'Hidden inputs'!$C$15*'Hidden inputs'!$D$15+('Hidden inputs'!$C$16-'Hidden inputs'!$B$16)*'Hidden inputs'!$D$16+('Hidden inputs'!$C$17-'Hidden inputs'!$B$17)*'Hidden inputs'!$D$17+(J287-'Hidden inputs'!$B$18)*'Hidden inputs'!$D$18))</f>
        <v/>
      </c>
      <c r="L287" s="11" t="str">
        <f t="shared" ca="1" si="12824"/>
        <v/>
      </c>
      <c r="M287" s="5" t="str">
        <f t="shared" ca="1" si="12726"/>
        <v/>
      </c>
      <c r="N287" s="5" t="str">
        <f t="shared" ca="1" si="12727"/>
        <v/>
      </c>
      <c r="O287" s="5" t="str">
        <f ca="1">IF(B287="","",'Hidden inputs'!$D$11*F287+'Hidden inputs'!$E$11*G287)</f>
        <v/>
      </c>
      <c r="P287" s="11" t="str">
        <f t="shared" ca="1" si="12661"/>
        <v/>
      </c>
      <c r="Q287" s="20" t="str">
        <f t="shared" ca="1" si="12662"/>
        <v/>
      </c>
      <c r="R287" s="3" t="str">
        <f t="shared" ca="1" si="12728"/>
        <v/>
      </c>
      <c r="S287" s="5" t="str" cm="1">
        <f t="array" aca="1" ref="S287" ca="1">IF($B287="","",IF(R287=0,0,IF(DD_Payment="",0,IF(R287&lt;_xlfn.IFS(DD_Frequency="Monthly",1,DD_Frequency="Quarterly",IF(MONTH(R$2)=1,1,IF(MONTH(R$2)=4,1,IF(MONTH(R$2)=7,1,IF(MONTH(R$2)=10,1,0)))),DD_Frequency="Annually",IF(MONTH(R$2)=1,1,0))*DD_Payment,R287,_xlfn.IFS(DD_Frequency="Monthly",1,DD_Frequency="Quarterly",IF(MONTH(R$2)=1,1,IF(MONTH(R$2)=4,1,IF(MONTH(R$2)=7,1,IF(MONTH(R$2)=10,1,0)))),DD_Frequency="Annually",IF(MONTH(R$2)=1,1,0))*DD_Payment))))</f>
        <v/>
      </c>
      <c r="T287" s="3" t="str">
        <f t="shared" ref="T287" ca="1" si="14010">IF(B287="","",IF(R287&gt;S287,(R287-S287/2)*(rate_A*((T$1+A287)/365)),0))</f>
        <v/>
      </c>
      <c r="U287" s="3" t="str">
        <f t="shared" ca="1" si="12730"/>
        <v/>
      </c>
      <c r="V287" s="3" t="str">
        <f t="shared" ref="V287" ca="1" si="14011">IF(B287="","",G287*(1+rate_A*(T$1+A287)/365))</f>
        <v/>
      </c>
      <c r="W287" s="3" t="str">
        <f t="shared" ref="W287" ca="1" si="14012">IF(B287="","",H287*(1+rate_A*(T$1+A287)/365))</f>
        <v/>
      </c>
      <c r="X287" s="3" t="str">
        <f t="shared" ref="X287" ca="1" si="14013">IF(B287="","",I287*(1+rate_joint*(T$1+A287)/365))</f>
        <v/>
      </c>
      <c r="Y287" s="5" t="str">
        <f t="shared" ca="1" si="12829"/>
        <v/>
      </c>
      <c r="Z287" s="5" t="str" cm="1">
        <f t="array" aca="1" ref="Z287" ca="1">IF(Y287="","",_xlfn.IFS(Y287&lt;='Hidden inputs'!$C$15,Y287*'Hidden inputs'!$D$15,Y287&lt;='Hidden inputs'!$C$16,'Hidden inputs'!$C$15*'Hidden inputs'!$D$15+(Y287-'Hidden inputs'!$B$16)*'Hidden inputs'!$D$16,Y287&lt;='Hidden inputs'!$C$17,'Hidden inputs'!$C$15*'Hidden inputs'!$D$15+('Hidden inputs'!$C$16-'Hidden inputs'!$B$16)*'Hidden inputs'!$D$16+(Y287-'Hidden inputs'!$B$17)*'Hidden inputs'!$D$17,Y287&gt;'Hidden inputs'!$B$18,'Hidden inputs'!$C$15*'Hidden inputs'!$D$15+('Hidden inputs'!$C$16-'Hidden inputs'!$B$16)*'Hidden inputs'!$D$16+('Hidden inputs'!$C$17-'Hidden inputs'!$B$17)*'Hidden inputs'!$D$17+(Y287-'Hidden inputs'!$B$18)*'Hidden inputs'!$D$18))</f>
        <v/>
      </c>
      <c r="AA287" s="10" t="str">
        <f t="shared" ca="1" si="12830"/>
        <v/>
      </c>
      <c r="AB287" s="5" t="str">
        <f t="shared" ca="1" si="12734"/>
        <v/>
      </c>
      <c r="AC287" s="5" t="str">
        <f t="shared" ca="1" si="12831"/>
        <v/>
      </c>
      <c r="AD287" s="5" t="str">
        <f ca="1">IF(B287="","",'Hidden inputs'!$D$11*U287+'Hidden inputs'!$E$11*V287)</f>
        <v/>
      </c>
      <c r="AE287" s="11" t="str">
        <f t="shared" ca="1" si="12667"/>
        <v/>
      </c>
      <c r="AF287" s="9" t="str">
        <f t="shared" ca="1" si="12735"/>
        <v/>
      </c>
      <c r="AG287" s="3" t="str">
        <f t="shared" ca="1" si="12736"/>
        <v/>
      </c>
      <c r="AH287" s="5" t="str" cm="1">
        <f t="array" aca="1" ref="AH287" ca="1">IF($B287="","",IF(AG287=0,0,IF(DD_Payment="",0,IF(AG287&lt;_xlfn.IFS(DD_Frequency="Monthly",1,DD_Frequency="Quarterly",IF(MONTH(AG$2)=1,1,IF(MONTH(AG$2)=4,1,IF(MONTH(AG$2)=7,1,IF(MONTH(AG$2)=10,1,0)))),DD_Frequency="Annually",IF(MONTH(AG$2)=1,1,0))*DD_Payment,AG287,_xlfn.IFS(DD_Frequency="Monthly",1,DD_Frequency="Quarterly",IF(MONTH(AG$2)=1,1,IF(MONTH(AG$2)=4,1,IF(MONTH(AG$2)=7,1,IF(MONTH(AG$2)=10,1,0)))),DD_Frequency="Annually",IF(MONTH(AG$2)=1,1,0))*DD_Payment))))</f>
        <v/>
      </c>
      <c r="AI287" s="3" t="str">
        <f t="shared" ref="AI287" ca="1" si="14014">IF($B287="","",IF(AG287&gt;AH287,(AG287-AH287/2)*(rate_A*(AI$1/365)),0))</f>
        <v/>
      </c>
      <c r="AJ287" s="3" t="str">
        <f t="shared" ca="1" si="12833"/>
        <v/>
      </c>
      <c r="AK287" s="3" t="str">
        <f t="shared" ref="AK287" ca="1" si="14015">IF($B287="","",V287*(1+rate_A*AI$1/365))</f>
        <v/>
      </c>
      <c r="AL287" s="3" t="str">
        <f t="shared" ref="AL287" ca="1" si="14016">IF($B287="","",W287*(1+rate_A*AI$1/365))</f>
        <v/>
      </c>
      <c r="AM287" s="3" t="str">
        <f t="shared" ref="AM287" ca="1" si="14017">IF($B287="","",X287*(1+rate_joint*AI$1/365))</f>
        <v/>
      </c>
      <c r="AN287" s="5" t="str">
        <f t="shared" ca="1" si="12837"/>
        <v/>
      </c>
      <c r="AO287" s="5" t="str" cm="1">
        <f t="array" aca="1" ref="AO287" ca="1">IF(AN287="","",_xlfn.IFS(AN287&lt;='Hidden inputs'!$C$15,AN287*'Hidden inputs'!$D$15,AN287&lt;='Hidden inputs'!$C$16,'Hidden inputs'!$C$15*'Hidden inputs'!$D$15+(AN287-'Hidden inputs'!$B$16)*'Hidden inputs'!$D$16,AN287&lt;='Hidden inputs'!$C$17,'Hidden inputs'!$C$15*'Hidden inputs'!$D$15+('Hidden inputs'!$C$16-'Hidden inputs'!$B$16)*'Hidden inputs'!$D$16+(AN287-'Hidden inputs'!$B$17)*'Hidden inputs'!$D$17,AN287&gt;'Hidden inputs'!$B$18,'Hidden inputs'!$C$15*'Hidden inputs'!$D$15+('Hidden inputs'!$C$16-'Hidden inputs'!$B$16)*'Hidden inputs'!$D$16+('Hidden inputs'!$C$17-'Hidden inputs'!$B$17)*'Hidden inputs'!$D$17+(AN287-'Hidden inputs'!$B$18)*'Hidden inputs'!$D$18))</f>
        <v/>
      </c>
      <c r="AP287" s="10" t="str">
        <f t="shared" ca="1" si="12838"/>
        <v/>
      </c>
      <c r="AQ287" s="5" t="str">
        <f t="shared" ca="1" si="12741"/>
        <v/>
      </c>
      <c r="AR287" s="5" t="str">
        <f t="shared" ca="1" si="12742"/>
        <v/>
      </c>
      <c r="AS287" s="5" t="str">
        <f ca="1">IF($B287="","",'Hidden inputs'!$D$11*AJ287+'Hidden inputs'!$E$11*AK287)</f>
        <v/>
      </c>
      <c r="AT287" s="11" t="str">
        <f t="shared" ca="1" si="12672"/>
        <v/>
      </c>
      <c r="AU287" s="9" t="str">
        <f t="shared" ca="1" si="12743"/>
        <v/>
      </c>
      <c r="AV287" s="3" t="str">
        <f t="shared" ca="1" si="12744"/>
        <v/>
      </c>
      <c r="AW287" s="5" t="str" cm="1">
        <f t="array" aca="1" ref="AW287" ca="1">IF($B287="","",IF(AV287=0,0,IF(DD_Payment="",0,IF(AV287&lt;_xlfn.IFS(DD_Frequency="Monthly",1,DD_Frequency="Quarterly",IF(MONTH(AV$2)=1,1,IF(MONTH(AV$2)=4,1,IF(MONTH(AV$2)=7,1,IF(MONTH(AV$2)=10,1,0)))),DD_Frequency="Annually",IF(MONTH(AV$2)=1,1,0))*DD_Payment,AV287,_xlfn.IFS(DD_Frequency="Monthly",1,DD_Frequency="Quarterly",IF(MONTH(AV$2)=1,1,IF(MONTH(AV$2)=4,1,IF(MONTH(AV$2)=7,1,IF(MONTH(AV$2)=10,1,0)))),DD_Frequency="Annually",IF(MONTH(AV$2)=1,1,0))*DD_Payment))))</f>
        <v/>
      </c>
      <c r="AX287" s="3" t="str">
        <f t="shared" ref="AX287" ca="1" si="14018">IF($B287="","",IF(AV287&gt;AW287,(AV287-AW287/2)*(rate_A*(AX$1/365)),0))</f>
        <v/>
      </c>
      <c r="AY287" s="3" t="str">
        <f t="shared" ca="1" si="12840"/>
        <v/>
      </c>
      <c r="AZ287" s="3" t="str">
        <f t="shared" ref="AZ287" ca="1" si="14019">IF($B287="","",AK287*(1+rate_A*AX$1/365))</f>
        <v/>
      </c>
      <c r="BA287" s="3" t="str">
        <f t="shared" ref="BA287" ca="1" si="14020">IF($B287="","",AL287*(1+rate_A*AX$1/365))</f>
        <v/>
      </c>
      <c r="BB287" s="3" t="str">
        <f t="shared" ref="BB287" ca="1" si="14021">IF($B287="","",AM287*(1+rate_joint*AX$1/365))</f>
        <v/>
      </c>
      <c r="BC287" s="5" t="str">
        <f t="shared" ca="1" si="12844"/>
        <v/>
      </c>
      <c r="BD287" s="5" t="str" cm="1">
        <f t="array" aca="1" ref="BD287" ca="1">IF(BC287="","",_xlfn.IFS(BC287&lt;='Hidden inputs'!$C$15,BC287*'Hidden inputs'!$D$15,BC287&lt;='Hidden inputs'!$C$16,'Hidden inputs'!$C$15*'Hidden inputs'!$D$15+(BC287-'Hidden inputs'!$B$16)*'Hidden inputs'!$D$16,BC287&lt;='Hidden inputs'!$C$17,'Hidden inputs'!$C$15*'Hidden inputs'!$D$15+('Hidden inputs'!$C$16-'Hidden inputs'!$B$16)*'Hidden inputs'!$D$16+(BC287-'Hidden inputs'!$B$17)*'Hidden inputs'!$D$17,BC287&gt;'Hidden inputs'!$B$18,'Hidden inputs'!$C$15*'Hidden inputs'!$D$15+('Hidden inputs'!$C$16-'Hidden inputs'!$B$16)*'Hidden inputs'!$D$16+('Hidden inputs'!$C$17-'Hidden inputs'!$B$17)*'Hidden inputs'!$D$17+(BC287-'Hidden inputs'!$B$18)*'Hidden inputs'!$D$18))</f>
        <v/>
      </c>
      <c r="BE287" s="10" t="str">
        <f t="shared" ca="1" si="12845"/>
        <v/>
      </c>
      <c r="BF287" s="5" t="str">
        <f t="shared" ca="1" si="12749"/>
        <v/>
      </c>
      <c r="BG287" s="5" t="str">
        <f t="shared" ca="1" si="12750"/>
        <v/>
      </c>
      <c r="BH287" s="5" t="str">
        <f ca="1">IF($B287="","",'Hidden inputs'!$D$11*AY287+'Hidden inputs'!$E$11*AZ287)</f>
        <v/>
      </c>
      <c r="BI287" s="11" t="str">
        <f t="shared" ca="1" si="12677"/>
        <v/>
      </c>
      <c r="BJ287" s="9" t="str">
        <f t="shared" ca="1" si="12751"/>
        <v/>
      </c>
      <c r="BK287" s="3" t="str">
        <f t="shared" ca="1" si="12752"/>
        <v/>
      </c>
      <c r="BL287" s="5" t="str" cm="1">
        <f t="array" aca="1" ref="BL287" ca="1">IF($B287="","",IF(BK287=0,0,IF(DD_Payment="",0,IF(BK287&lt;_xlfn.IFS(DD_Frequency="Monthly",1,DD_Frequency="Quarterly",IF(MONTH(BK$2)=1,1,IF(MONTH(BK$2)=4,1,IF(MONTH(BK$2)=7,1,IF(MONTH(BK$2)=10,1,0)))),DD_Frequency="Annually",IF(MONTH(BK$2)=1,1,0))*DD_Payment,BK287,_xlfn.IFS(DD_Frequency="Monthly",1,DD_Frequency="Quarterly",IF(MONTH(BK$2)=1,1,IF(MONTH(BK$2)=4,1,IF(MONTH(BK$2)=7,1,IF(MONTH(BK$2)=10,1,0)))),DD_Frequency="Annually",IF(MONTH(BK$2)=1,1,0))*DD_Payment))))</f>
        <v/>
      </c>
      <c r="BM287" s="3" t="str">
        <f t="shared" ref="BM287" ca="1" si="14022">IF($B287="","",IF(BK287&gt;BL287,(BK287-BL287/2)*(rate_A*(BM$1/365)),0))</f>
        <v/>
      </c>
      <c r="BN287" s="3" t="str">
        <f t="shared" ca="1" si="12847"/>
        <v/>
      </c>
      <c r="BO287" s="3" t="str">
        <f t="shared" ref="BO287" ca="1" si="14023">IF($B287="","",AZ287*(1+rate_A*BM$1/365))</f>
        <v/>
      </c>
      <c r="BP287" s="3" t="str">
        <f t="shared" ref="BP287" ca="1" si="14024">IF($B287="","",BA287*(1+rate_A*BM$1/365))</f>
        <v/>
      </c>
      <c r="BQ287" s="3" t="str">
        <f t="shared" ref="BQ287" ca="1" si="14025">IF($B287="","",BB287*(1+rate_joint*BM$1/365))</f>
        <v/>
      </c>
      <c r="BR287" s="5" t="str">
        <f t="shared" ca="1" si="12851"/>
        <v/>
      </c>
      <c r="BS287" s="5" t="str" cm="1">
        <f t="array" aca="1" ref="BS287" ca="1">IF(BR287="","",_xlfn.IFS(BR287&lt;='Hidden inputs'!$C$15,BR287*'Hidden inputs'!$D$15,BR287&lt;='Hidden inputs'!$C$16,'Hidden inputs'!$C$15*'Hidden inputs'!$D$15+(BR287-'Hidden inputs'!$B$16)*'Hidden inputs'!$D$16,BR287&lt;='Hidden inputs'!$C$17,'Hidden inputs'!$C$15*'Hidden inputs'!$D$15+('Hidden inputs'!$C$16-'Hidden inputs'!$B$16)*'Hidden inputs'!$D$16+(BR287-'Hidden inputs'!$B$17)*'Hidden inputs'!$D$17,BR287&gt;'Hidden inputs'!$B$18,'Hidden inputs'!$C$15*'Hidden inputs'!$D$15+('Hidden inputs'!$C$16-'Hidden inputs'!$B$16)*'Hidden inputs'!$D$16+('Hidden inputs'!$C$17-'Hidden inputs'!$B$17)*'Hidden inputs'!$D$17+(BR287-'Hidden inputs'!$B$18)*'Hidden inputs'!$D$18))</f>
        <v/>
      </c>
      <c r="BT287" s="10" t="str">
        <f t="shared" ca="1" si="12852"/>
        <v/>
      </c>
      <c r="BU287" s="5" t="str">
        <f t="shared" ca="1" si="12757"/>
        <v/>
      </c>
      <c r="BV287" s="5" t="str">
        <f t="shared" ca="1" si="12758"/>
        <v/>
      </c>
      <c r="BW287" s="5" t="str">
        <f ca="1">IF($B287="","",'Hidden inputs'!$D$11*BN287+'Hidden inputs'!$E$11*BO287)</f>
        <v/>
      </c>
      <c r="BX287" s="11" t="str">
        <f t="shared" ca="1" si="12682"/>
        <v/>
      </c>
      <c r="BY287" s="9" t="str">
        <f t="shared" ca="1" si="12759"/>
        <v/>
      </c>
      <c r="BZ287" s="3" t="str">
        <f t="shared" ca="1" si="12760"/>
        <v/>
      </c>
      <c r="CA287" s="5" t="str" cm="1">
        <f t="array" aca="1" ref="CA287" ca="1">IF($B287="","",IF(BZ287=0,0,IF(DD_Payment="",0,IF(BZ287&lt;_xlfn.IFS(DD_Frequency="Monthly",1,DD_Frequency="Quarterly",IF(MONTH(BZ$2)=1,1,IF(MONTH(BZ$2)=4,1,IF(MONTH(BZ$2)=7,1,IF(MONTH(BZ$2)=10,1,0)))),DD_Frequency="Annually",IF(MONTH(BZ$2)=1,1,0))*DD_Payment,BZ287,_xlfn.IFS(DD_Frequency="Monthly",1,DD_Frequency="Quarterly",IF(MONTH(BZ$2)=1,1,IF(MONTH(BZ$2)=4,1,IF(MONTH(BZ$2)=7,1,IF(MONTH(BZ$2)=10,1,0)))),DD_Frequency="Annually",IF(MONTH(BZ$2)=1,1,0))*DD_Payment))))</f>
        <v/>
      </c>
      <c r="CB287" s="3" t="str">
        <f t="shared" ref="CB287" ca="1" si="14026">IF($B287="","",IF(BZ287&gt;CA287,(BZ287-CA287/2)*(rate_A*(CB$1/365)),0))</f>
        <v/>
      </c>
      <c r="CC287" s="3" t="str">
        <f t="shared" ca="1" si="12854"/>
        <v/>
      </c>
      <c r="CD287" s="3" t="str">
        <f t="shared" ref="CD287" ca="1" si="14027">IF($B287="","",BO287*(1+rate_A*CB$1/365))</f>
        <v/>
      </c>
      <c r="CE287" s="3" t="str">
        <f t="shared" ref="CE287" ca="1" si="14028">IF($B287="","",BP287*(1+rate_A*CB$1/365))</f>
        <v/>
      </c>
      <c r="CF287" s="3" t="str">
        <f t="shared" ref="CF287" ca="1" si="14029">IF($B287="","",BQ287*(1+rate_joint*CB$1/365))</f>
        <v/>
      </c>
      <c r="CG287" s="5" t="str">
        <f t="shared" ca="1" si="12858"/>
        <v/>
      </c>
      <c r="CH287" s="5" t="str" cm="1">
        <f t="array" aca="1" ref="CH287" ca="1">IF(CG287="","",_xlfn.IFS(CG287&lt;='Hidden inputs'!$C$15,CG287*'Hidden inputs'!$D$15,CG287&lt;='Hidden inputs'!$C$16,'Hidden inputs'!$C$15*'Hidden inputs'!$D$15+(CG287-'Hidden inputs'!$B$16)*'Hidden inputs'!$D$16,CG287&lt;='Hidden inputs'!$C$17,'Hidden inputs'!$C$15*'Hidden inputs'!$D$15+('Hidden inputs'!$C$16-'Hidden inputs'!$B$16)*'Hidden inputs'!$D$16+(CG287-'Hidden inputs'!$B$17)*'Hidden inputs'!$D$17,CG287&gt;'Hidden inputs'!$B$18,'Hidden inputs'!$C$15*'Hidden inputs'!$D$15+('Hidden inputs'!$C$16-'Hidden inputs'!$B$16)*'Hidden inputs'!$D$16+('Hidden inputs'!$C$17-'Hidden inputs'!$B$17)*'Hidden inputs'!$D$17+(CG287-'Hidden inputs'!$B$18)*'Hidden inputs'!$D$18))</f>
        <v/>
      </c>
      <c r="CI287" s="10" t="str">
        <f t="shared" ca="1" si="12859"/>
        <v/>
      </c>
      <c r="CJ287" s="5" t="str">
        <f t="shared" ca="1" si="12765"/>
        <v/>
      </c>
      <c r="CK287" s="5" t="str">
        <f t="shared" ca="1" si="12766"/>
        <v/>
      </c>
      <c r="CL287" s="5" t="str">
        <f ca="1">IF($B287="","",'Hidden inputs'!$D$11*CC287+'Hidden inputs'!$E$11*CD287)</f>
        <v/>
      </c>
      <c r="CM287" s="11" t="str">
        <f t="shared" ca="1" si="12687"/>
        <v/>
      </c>
      <c r="CN287" s="9" t="str">
        <f t="shared" ca="1" si="12767"/>
        <v/>
      </c>
      <c r="CO287" s="3" t="str">
        <f t="shared" ca="1" si="12768"/>
        <v/>
      </c>
      <c r="CP287" s="5" t="str" cm="1">
        <f t="array" aca="1" ref="CP287" ca="1">IF($B287="","",IF(CO287=0,0,IF(DD_Payment="",0,IF(CO287&lt;_xlfn.IFS(DD_Frequency="Monthly",1,DD_Frequency="Quarterly",IF(MONTH(CO$2)=1,1,IF(MONTH(CO$2)=4,1,IF(MONTH(CO$2)=7,1,IF(MONTH(CO$2)=10,1,0)))),DD_Frequency="Annually",IF(MONTH(CO$2)=1,1,0))*DD_Payment,CO287,_xlfn.IFS(DD_Frequency="Monthly",1,DD_Frequency="Quarterly",IF(MONTH(CO$2)=1,1,IF(MONTH(CO$2)=4,1,IF(MONTH(CO$2)=7,1,IF(MONTH(CO$2)=10,1,0)))),DD_Frequency="Annually",IF(MONTH(CO$2)=1,1,0))*DD_Payment))))</f>
        <v/>
      </c>
      <c r="CQ287" s="3" t="str">
        <f t="shared" ref="CQ287" ca="1" si="14030">IF($B287="","",IF(CO287&gt;CP287,(CO287-CP287/2)*(rate_A*(CQ$1/365)),0))</f>
        <v/>
      </c>
      <c r="CR287" s="3" t="str">
        <f t="shared" ca="1" si="12861"/>
        <v/>
      </c>
      <c r="CS287" s="3" t="str">
        <f t="shared" ref="CS287" ca="1" si="14031">IF($B287="","",CD287*(1+rate_A*CQ$1/365))</f>
        <v/>
      </c>
      <c r="CT287" s="3" t="str">
        <f t="shared" ref="CT287" ca="1" si="14032">IF($B287="","",CE287*(1+rate_A*CQ$1/365))</f>
        <v/>
      </c>
      <c r="CU287" s="3" t="str">
        <f t="shared" ref="CU287" ca="1" si="14033">IF($B287="","",CF287*(1+rate_joint*CQ$1/365))</f>
        <v/>
      </c>
      <c r="CV287" s="5" t="str">
        <f t="shared" ca="1" si="12865"/>
        <v/>
      </c>
      <c r="CW287" s="5" t="str" cm="1">
        <f t="array" aca="1" ref="CW287" ca="1">IF(CV287="","",_xlfn.IFS(CV287&lt;='Hidden inputs'!$C$15,CV287*'Hidden inputs'!$D$15,CV287&lt;='Hidden inputs'!$C$16,'Hidden inputs'!$C$15*'Hidden inputs'!$D$15+(CV287-'Hidden inputs'!$B$16)*'Hidden inputs'!$D$16,CV287&lt;='Hidden inputs'!$C$17,'Hidden inputs'!$C$15*'Hidden inputs'!$D$15+('Hidden inputs'!$C$16-'Hidden inputs'!$B$16)*'Hidden inputs'!$D$16+(CV287-'Hidden inputs'!$B$17)*'Hidden inputs'!$D$17,CV287&gt;'Hidden inputs'!$B$18,'Hidden inputs'!$C$15*'Hidden inputs'!$D$15+('Hidden inputs'!$C$16-'Hidden inputs'!$B$16)*'Hidden inputs'!$D$16+('Hidden inputs'!$C$17-'Hidden inputs'!$B$17)*'Hidden inputs'!$D$17+(CV287-'Hidden inputs'!$B$18)*'Hidden inputs'!$D$18))</f>
        <v/>
      </c>
      <c r="CX287" s="10" t="str">
        <f t="shared" ca="1" si="12866"/>
        <v/>
      </c>
      <c r="CY287" s="5" t="str">
        <f t="shared" ca="1" si="12773"/>
        <v/>
      </c>
      <c r="CZ287" s="5" t="str">
        <f t="shared" ca="1" si="12774"/>
        <v/>
      </c>
      <c r="DA287" s="5" t="str">
        <f ca="1">IF($B287="","",'Hidden inputs'!$D$11*CR287+'Hidden inputs'!$E$11*CS287)</f>
        <v/>
      </c>
      <c r="DB287" s="11" t="str">
        <f t="shared" ca="1" si="12692"/>
        <v/>
      </c>
      <c r="DC287" s="9" t="str">
        <f t="shared" ca="1" si="12775"/>
        <v/>
      </c>
      <c r="DD287" s="3" t="str">
        <f t="shared" ca="1" si="12776"/>
        <v/>
      </c>
      <c r="DE287" s="5" t="str" cm="1">
        <f t="array" aca="1" ref="DE287" ca="1">IF($B287="","",IF(DD287=0,0,IF(DD_Payment="",0,IF(DD287&lt;_xlfn.IFS(DD_Frequency="Monthly",1,DD_Frequency="Quarterly",IF(MONTH(DD$2)=1,1,IF(MONTH(DD$2)=4,1,IF(MONTH(DD$2)=7,1,IF(MONTH(DD$2)=10,1,0)))),DD_Frequency="Annually",IF(MONTH(DD$2)=1,1,0))*DD_Payment,DD287,_xlfn.IFS(DD_Frequency="Monthly",1,DD_Frequency="Quarterly",IF(MONTH(DD$2)=1,1,IF(MONTH(DD$2)=4,1,IF(MONTH(DD$2)=7,1,IF(MONTH(DD$2)=10,1,0)))),DD_Frequency="Annually",IF(MONTH(DD$2)=1,1,0))*DD_Payment))))</f>
        <v/>
      </c>
      <c r="DF287" s="3" t="str">
        <f t="shared" ref="DF287" ca="1" si="14034">IF($B287="","",IF(DD287&gt;DE287,(DD287-DE287/2)*(rate_A*(DF$1/365)),0))</f>
        <v/>
      </c>
      <c r="DG287" s="3" t="str">
        <f t="shared" ca="1" si="12868"/>
        <v/>
      </c>
      <c r="DH287" s="3" t="str">
        <f t="shared" ref="DH287" ca="1" si="14035">IF($B287="","",CS287*(1+rate_A*DF$1/365))</f>
        <v/>
      </c>
      <c r="DI287" s="3" t="str">
        <f t="shared" ref="DI287" ca="1" si="14036">IF($B287="","",CT287*(1+rate_A*DF$1/365))</f>
        <v/>
      </c>
      <c r="DJ287" s="3" t="str">
        <f t="shared" ref="DJ287" ca="1" si="14037">IF($B287="","",CU287*(1+rate_joint*DF$1/365))</f>
        <v/>
      </c>
      <c r="DK287" s="5" t="str">
        <f t="shared" ca="1" si="12872"/>
        <v/>
      </c>
      <c r="DL287" s="5" t="str" cm="1">
        <f t="array" aca="1" ref="DL287" ca="1">IF(DK287="","",_xlfn.IFS(DK287&lt;='Hidden inputs'!$C$15,DK287*'Hidden inputs'!$D$15,DK287&lt;='Hidden inputs'!$C$16,'Hidden inputs'!$C$15*'Hidden inputs'!$D$15+(DK287-'Hidden inputs'!$B$16)*'Hidden inputs'!$D$16,DK287&lt;='Hidden inputs'!$C$17,'Hidden inputs'!$C$15*'Hidden inputs'!$D$15+('Hidden inputs'!$C$16-'Hidden inputs'!$B$16)*'Hidden inputs'!$D$16+(DK287-'Hidden inputs'!$B$17)*'Hidden inputs'!$D$17,DK287&gt;'Hidden inputs'!$B$18,'Hidden inputs'!$C$15*'Hidden inputs'!$D$15+('Hidden inputs'!$C$16-'Hidden inputs'!$B$16)*'Hidden inputs'!$D$16+('Hidden inputs'!$C$17-'Hidden inputs'!$B$17)*'Hidden inputs'!$D$17+(DK287-'Hidden inputs'!$B$18)*'Hidden inputs'!$D$18))</f>
        <v/>
      </c>
      <c r="DM287" s="10" t="str">
        <f t="shared" ca="1" si="12873"/>
        <v/>
      </c>
      <c r="DN287" s="5" t="str">
        <f t="shared" ca="1" si="12781"/>
        <v/>
      </c>
      <c r="DO287" s="5" t="str">
        <f t="shared" ca="1" si="12782"/>
        <v/>
      </c>
      <c r="DP287" s="5" t="str">
        <f ca="1">IF($B287="","",'Hidden inputs'!$D$11*DG287+'Hidden inputs'!$E$11*DH287)</f>
        <v/>
      </c>
      <c r="DQ287" s="11" t="str">
        <f t="shared" ca="1" si="12697"/>
        <v/>
      </c>
      <c r="DR287" s="9" t="str">
        <f t="shared" ca="1" si="12783"/>
        <v/>
      </c>
      <c r="DS287" s="3" t="str">
        <f t="shared" ca="1" si="12784"/>
        <v/>
      </c>
      <c r="DT287" s="5" t="str" cm="1">
        <f t="array" aca="1" ref="DT287" ca="1">IF($B287="","",IF(DS287=0,0,IF(DD_Payment="",0,IF(DS287&lt;_xlfn.IFS(DD_Frequency="Monthly",1,DD_Frequency="Quarterly",IF(MONTH(DS$2)=1,1,IF(MONTH(DS$2)=4,1,IF(MONTH(DS$2)=7,1,IF(MONTH(DS$2)=10,1,0)))),DD_Frequency="Annually",IF(MONTH(DS$2)=1,1,0))*DD_Payment,DS287,_xlfn.IFS(DD_Frequency="Monthly",1,DD_Frequency="Quarterly",IF(MONTH(DS$2)=1,1,IF(MONTH(DS$2)=4,1,IF(MONTH(DS$2)=7,1,IF(MONTH(DS$2)=10,1,0)))),DD_Frequency="Annually",IF(MONTH(DS$2)=1,1,0))*DD_Payment))))</f>
        <v/>
      </c>
      <c r="DU287" s="3" t="str">
        <f t="shared" ref="DU287" ca="1" si="14038">IF($B287="","",IF(DS287&gt;DT287,(DS287-DT287/2)*(rate_A*(DU$1/365)),0))</f>
        <v/>
      </c>
      <c r="DV287" s="3" t="str">
        <f t="shared" ca="1" si="12875"/>
        <v/>
      </c>
      <c r="DW287" s="3" t="str">
        <f t="shared" ref="DW287" ca="1" si="14039">IF($B287="","",DH287*(1+rate_A*DU$1/365))</f>
        <v/>
      </c>
      <c r="DX287" s="3" t="str">
        <f t="shared" ref="DX287" ca="1" si="14040">IF($B287="","",DI287*(1+rate_A*DU$1/365))</f>
        <v/>
      </c>
      <c r="DY287" s="3" t="str">
        <f t="shared" ref="DY287" ca="1" si="14041">IF($B287="","",DJ287*(1+rate_joint*DU$1/365))</f>
        <v/>
      </c>
      <c r="DZ287" s="5" t="str">
        <f t="shared" ca="1" si="12879"/>
        <v/>
      </c>
      <c r="EA287" s="5" t="str" cm="1">
        <f t="array" aca="1" ref="EA287" ca="1">IF(DZ287="","",_xlfn.IFS(DZ287&lt;='Hidden inputs'!$C$15,DZ287*'Hidden inputs'!$D$15,DZ287&lt;='Hidden inputs'!$C$16,'Hidden inputs'!$C$15*'Hidden inputs'!$D$15+(DZ287-'Hidden inputs'!$B$16)*'Hidden inputs'!$D$16,DZ287&lt;='Hidden inputs'!$C$17,'Hidden inputs'!$C$15*'Hidden inputs'!$D$15+('Hidden inputs'!$C$16-'Hidden inputs'!$B$16)*'Hidden inputs'!$D$16+(DZ287-'Hidden inputs'!$B$17)*'Hidden inputs'!$D$17,DZ287&gt;'Hidden inputs'!$B$18,'Hidden inputs'!$C$15*'Hidden inputs'!$D$15+('Hidden inputs'!$C$16-'Hidden inputs'!$B$16)*'Hidden inputs'!$D$16+('Hidden inputs'!$C$17-'Hidden inputs'!$B$17)*'Hidden inputs'!$D$17+(DZ287-'Hidden inputs'!$B$18)*'Hidden inputs'!$D$18))</f>
        <v/>
      </c>
      <c r="EB287" s="10" t="str">
        <f t="shared" ca="1" si="12880"/>
        <v/>
      </c>
      <c r="EC287" s="5" t="str">
        <f t="shared" ca="1" si="12789"/>
        <v/>
      </c>
      <c r="ED287" s="5" t="str">
        <f t="shared" ca="1" si="12790"/>
        <v/>
      </c>
      <c r="EE287" s="5" t="str">
        <f ca="1">IF($B287="","",'Hidden inputs'!$D$11*DV287+'Hidden inputs'!$E$11*DW287)</f>
        <v/>
      </c>
      <c r="EF287" s="11" t="str">
        <f t="shared" ca="1" si="12702"/>
        <v/>
      </c>
      <c r="EG287" s="9" t="str">
        <f t="shared" ca="1" si="12791"/>
        <v/>
      </c>
      <c r="EH287" s="3" t="str">
        <f t="shared" ca="1" si="12792"/>
        <v/>
      </c>
      <c r="EI287" s="5" t="str" cm="1">
        <f t="array" aca="1" ref="EI287" ca="1">IF($B287="","",IF(EH287=0,0,IF(DD_Payment="",0,IF(EH287&lt;_xlfn.IFS(DD_Frequency="Monthly",1,DD_Frequency="Quarterly",IF(MONTH(EH$2)=1,1,IF(MONTH(EH$2)=4,1,IF(MONTH(EH$2)=7,1,IF(MONTH(EH$2)=10,1,0)))),DD_Frequency="Annually",IF(MONTH(EH$2)=1,1,0))*DD_Payment,EH287,_xlfn.IFS(DD_Frequency="Monthly",1,DD_Frequency="Quarterly",IF(MONTH(EH$2)=1,1,IF(MONTH(EH$2)=4,1,IF(MONTH(EH$2)=7,1,IF(MONTH(EH$2)=10,1,0)))),DD_Frequency="Annually",IF(MONTH(EH$2)=1,1,0))*DD_Payment))))</f>
        <v/>
      </c>
      <c r="EJ287" s="3" t="str">
        <f t="shared" ref="EJ287" ca="1" si="14042">IF($B287="","",IF(EH287&gt;EI287,(EH287-EI287/2)*(rate_A*(EJ$1/365)),0))</f>
        <v/>
      </c>
      <c r="EK287" s="3" t="str">
        <f t="shared" ca="1" si="12882"/>
        <v/>
      </c>
      <c r="EL287" s="3" t="str">
        <f t="shared" ref="EL287" ca="1" si="14043">IF($B287="","",DW287*(1+rate_A*EJ$1/365))</f>
        <v/>
      </c>
      <c r="EM287" s="3" t="str">
        <f t="shared" ref="EM287" ca="1" si="14044">IF($B287="","",DX287*(1+rate_A*EJ$1/365))</f>
        <v/>
      </c>
      <c r="EN287" s="3" t="str">
        <f t="shared" ref="EN287" ca="1" si="14045">IF($B287="","",DY287*(1+rate_joint*EJ$1/365))</f>
        <v/>
      </c>
      <c r="EO287" s="5" t="str">
        <f t="shared" ca="1" si="12886"/>
        <v/>
      </c>
      <c r="EP287" s="5" t="str" cm="1">
        <f t="array" aca="1" ref="EP287" ca="1">IF(EO287="","",_xlfn.IFS(EO287&lt;='Hidden inputs'!$C$15,EO287*'Hidden inputs'!$D$15,EO287&lt;='Hidden inputs'!$C$16,'Hidden inputs'!$C$15*'Hidden inputs'!$D$15+(EO287-'Hidden inputs'!$B$16)*'Hidden inputs'!$D$16,EO287&lt;='Hidden inputs'!$C$17,'Hidden inputs'!$C$15*'Hidden inputs'!$D$15+('Hidden inputs'!$C$16-'Hidden inputs'!$B$16)*'Hidden inputs'!$D$16+(EO287-'Hidden inputs'!$B$17)*'Hidden inputs'!$D$17,EO287&gt;'Hidden inputs'!$B$18,'Hidden inputs'!$C$15*'Hidden inputs'!$D$15+('Hidden inputs'!$C$16-'Hidden inputs'!$B$16)*'Hidden inputs'!$D$16+('Hidden inputs'!$C$17-'Hidden inputs'!$B$17)*'Hidden inputs'!$D$17+(EO287-'Hidden inputs'!$B$18)*'Hidden inputs'!$D$18))</f>
        <v/>
      </c>
      <c r="EQ287" s="10" t="str">
        <f t="shared" ca="1" si="12887"/>
        <v/>
      </c>
      <c r="ER287" s="5" t="str">
        <f t="shared" ca="1" si="12797"/>
        <v/>
      </c>
      <c r="ES287" s="5" t="str">
        <f t="shared" ca="1" si="12798"/>
        <v/>
      </c>
      <c r="ET287" s="5" t="str">
        <f ca="1">IF($B287="","",'Hidden inputs'!$D$11*EK287+'Hidden inputs'!$E$11*EL287)</f>
        <v/>
      </c>
      <c r="EU287" s="11" t="str">
        <f t="shared" ca="1" si="12707"/>
        <v/>
      </c>
      <c r="EV287" s="9" t="str">
        <f t="shared" ca="1" si="12799"/>
        <v/>
      </c>
      <c r="EW287" s="3" t="str">
        <f t="shared" ca="1" si="12800"/>
        <v/>
      </c>
      <c r="EX287" s="5" t="str" cm="1">
        <f t="array" aca="1" ref="EX287" ca="1">IF($B287="","",IF(EW287=0,0,IF(DD_Payment="",0,IF(EW287&lt;_xlfn.IFS(DD_Frequency="Monthly",1,DD_Frequency="Quarterly",IF(MONTH(EW$2)=1,1,IF(MONTH(EW$2)=4,1,IF(MONTH(EW$2)=7,1,IF(MONTH(EW$2)=10,1,0)))),DD_Frequency="Annually",IF(MONTH(EW$2)=1,1,0))*DD_Payment,EW287,_xlfn.IFS(DD_Frequency="Monthly",1,DD_Frequency="Quarterly",IF(MONTH(EW$2)=1,1,IF(MONTH(EW$2)=4,1,IF(MONTH(EW$2)=7,1,IF(MONTH(EW$2)=10,1,0)))),DD_Frequency="Annually",IF(MONTH(EW$2)=1,1,0))*DD_Payment))))</f>
        <v/>
      </c>
      <c r="EY287" s="3" t="str">
        <f t="shared" ref="EY287" ca="1" si="14046">IF($B287="","",IF(EW287&gt;EX287,(EW287-EX287/2)*(rate_A*(EY$1/365)),0))</f>
        <v/>
      </c>
      <c r="EZ287" s="3" t="str">
        <f t="shared" ca="1" si="12889"/>
        <v/>
      </c>
      <c r="FA287" s="3" t="str">
        <f t="shared" ref="FA287" ca="1" si="14047">IF($B287="","",EL287*(1+rate_A*EY$1/365))</f>
        <v/>
      </c>
      <c r="FB287" s="3" t="str">
        <f t="shared" ref="FB287" ca="1" si="14048">IF($B287="","",EM287*(1+rate_A*EY$1/365))</f>
        <v/>
      </c>
      <c r="FC287" s="3" t="str">
        <f t="shared" ref="FC287" ca="1" si="14049">IF($B287="","",EN287*(1+rate_joint*EY$1/365))</f>
        <v/>
      </c>
      <c r="FD287" s="5" t="str">
        <f t="shared" ca="1" si="12893"/>
        <v/>
      </c>
      <c r="FE287" s="5" t="str" cm="1">
        <f t="array" aca="1" ref="FE287" ca="1">IF(FD287="","",_xlfn.IFS(FD287&lt;='Hidden inputs'!$C$15,FD287*'Hidden inputs'!$D$15,FD287&lt;='Hidden inputs'!$C$16,'Hidden inputs'!$C$15*'Hidden inputs'!$D$15+(FD287-'Hidden inputs'!$B$16)*'Hidden inputs'!$D$16,FD287&lt;='Hidden inputs'!$C$17,'Hidden inputs'!$C$15*'Hidden inputs'!$D$15+('Hidden inputs'!$C$16-'Hidden inputs'!$B$16)*'Hidden inputs'!$D$16+(FD287-'Hidden inputs'!$B$17)*'Hidden inputs'!$D$17,FD287&gt;'Hidden inputs'!$B$18,'Hidden inputs'!$C$15*'Hidden inputs'!$D$15+('Hidden inputs'!$C$16-'Hidden inputs'!$B$16)*'Hidden inputs'!$D$16+('Hidden inputs'!$C$17-'Hidden inputs'!$B$17)*'Hidden inputs'!$D$17+(FD287-'Hidden inputs'!$B$18)*'Hidden inputs'!$D$18))</f>
        <v/>
      </c>
      <c r="FF287" s="10" t="str">
        <f t="shared" ca="1" si="12894"/>
        <v/>
      </c>
      <c r="FG287" s="5" t="str">
        <f t="shared" ca="1" si="12805"/>
        <v/>
      </c>
      <c r="FH287" s="5" t="str">
        <f t="shared" ca="1" si="12806"/>
        <v/>
      </c>
      <c r="FI287" s="5" t="str">
        <f ca="1">IF($B287="","",'Hidden inputs'!$D$11*EZ287+'Hidden inputs'!$E$11*FA287)</f>
        <v/>
      </c>
      <c r="FJ287" s="11" t="str">
        <f t="shared" ca="1" si="12712"/>
        <v/>
      </c>
      <c r="FK287" s="9" t="str">
        <f t="shared" ca="1" si="12807"/>
        <v/>
      </c>
      <c r="FL287" s="3" t="str">
        <f t="shared" ca="1" si="12808"/>
        <v/>
      </c>
      <c r="FM287" s="5" t="str" cm="1">
        <f t="array" aca="1" ref="FM287" ca="1">IF($B287="","",IF(FL287=0,0,IF(DD_Payment="",0,IF(FL287&lt;_xlfn.IFS(DD_Frequency="Monthly",1,DD_Frequency="Quarterly",IF(MONTH(FL$2)=1,1,IF(MONTH(FL$2)=4,1,IF(MONTH(FL$2)=7,1,IF(MONTH(FL$2)=10,1,0)))),DD_Frequency="Annually",IF(MONTH(FL$2)=1,1,0))*DD_Payment,FL287,_xlfn.IFS(DD_Frequency="Monthly",1,DD_Frequency="Quarterly",IF(MONTH(FL$2)=1,1,IF(MONTH(FL$2)=4,1,IF(MONTH(FL$2)=7,1,IF(MONTH(FL$2)=10,1,0)))),DD_Frequency="Annually",IF(MONTH(FL$2)=1,1,0))*DD_Payment))))</f>
        <v/>
      </c>
      <c r="FN287" s="3" t="str">
        <f t="shared" ref="FN287" ca="1" si="14050">IF($B287="","",IF(FL287&gt;FM287,(FL287-FM287/2)*(rate_A*(FN$1/365)),0))</f>
        <v/>
      </c>
      <c r="FO287" s="3" t="str">
        <f t="shared" ca="1" si="12896"/>
        <v/>
      </c>
      <c r="FP287" s="3" t="str">
        <f t="shared" ref="FP287" ca="1" si="14051">IF($B287="","",FA287*(1+rate_A*FN$1/365))</f>
        <v/>
      </c>
      <c r="FQ287" s="3" t="str">
        <f t="shared" ref="FQ287" ca="1" si="14052">IF($B287="","",FB287*(1+rate_A*FN$1/365))</f>
        <v/>
      </c>
      <c r="FR287" s="3" t="str">
        <f t="shared" ref="FR287" ca="1" si="14053">IF($B287="","",FC287*(1+rate_joint*FN$1/365))</f>
        <v/>
      </c>
      <c r="FS287" s="5" t="str">
        <f t="shared" ca="1" si="12900"/>
        <v/>
      </c>
      <c r="FT287" s="5" t="str" cm="1">
        <f t="array" aca="1" ref="FT287" ca="1">IF(FS287="","",_xlfn.IFS(FS287&lt;='Hidden inputs'!$C$15,FS287*'Hidden inputs'!$D$15,FS287&lt;='Hidden inputs'!$C$16,'Hidden inputs'!$C$15*'Hidden inputs'!$D$15+(FS287-'Hidden inputs'!$B$16)*'Hidden inputs'!$D$16,FS287&lt;='Hidden inputs'!$C$17,'Hidden inputs'!$C$15*'Hidden inputs'!$D$15+('Hidden inputs'!$C$16-'Hidden inputs'!$B$16)*'Hidden inputs'!$D$16+(FS287-'Hidden inputs'!$B$17)*'Hidden inputs'!$D$17,FS287&gt;'Hidden inputs'!$B$18,'Hidden inputs'!$C$15*'Hidden inputs'!$D$15+('Hidden inputs'!$C$16-'Hidden inputs'!$B$16)*'Hidden inputs'!$D$16+('Hidden inputs'!$C$17-'Hidden inputs'!$B$17)*'Hidden inputs'!$D$17+(FS287-'Hidden inputs'!$B$18)*'Hidden inputs'!$D$18))</f>
        <v/>
      </c>
      <c r="FU287" s="10" t="str">
        <f t="shared" ca="1" si="12901"/>
        <v/>
      </c>
      <c r="FV287" s="5" t="str">
        <f t="shared" ca="1" si="12813"/>
        <v/>
      </c>
      <c r="FW287" s="5" t="str">
        <f t="shared" ca="1" si="12814"/>
        <v/>
      </c>
      <c r="FX287" s="5" t="str">
        <f ca="1">IF($B287="","",'Hidden inputs'!$D$11*FO287+'Hidden inputs'!$E$11*FP287)</f>
        <v/>
      </c>
      <c r="FY287" s="11" t="str">
        <f t="shared" ca="1" si="12717"/>
        <v/>
      </c>
      <c r="FZ287" s="9" t="str">
        <f t="shared" ca="1" si="12815"/>
        <v/>
      </c>
      <c r="GA287" s="5" t="str">
        <f t="shared" ca="1" si="12816"/>
        <v/>
      </c>
      <c r="GB287" s="5" t="str">
        <f t="shared" ca="1" si="12817"/>
        <v/>
      </c>
      <c r="GC287" s="5" t="str">
        <f t="shared" ca="1" si="12718"/>
        <v/>
      </c>
      <c r="GD287" s="5" t="str">
        <f t="shared" ca="1" si="12719"/>
        <v/>
      </c>
    </row>
    <row r="288" spans="1:186" x14ac:dyDescent="0.35">
      <c r="A288" s="2"/>
      <c r="B288" s="6" t="str">
        <f t="shared" ca="1" si="12720"/>
        <v/>
      </c>
      <c r="C288" s="5" t="str">
        <f t="shared" ca="1" si="12818"/>
        <v/>
      </c>
      <c r="D288" s="5" t="str" cm="1">
        <f t="array" aca="1" ref="D288" ca="1">IF($B288="","",IF(C288=0,0,IF(DD_Payment="",0,IF(C288&lt;_xlfn.IFS(DD_Frequency="Monthly",1,DD_Frequency="Quarterly",IF(MONTH(C$2)=1,1,IF(MONTH(C$2)=4,1,IF(MONTH(C$2)=7,1,IF(MONTH(C$2)=10,1,0)))),DD_Frequency="Annually",IF(MONTH(C$2)=1,1,0))*DD_Payment,C288,_xlfn.IFS(DD_Frequency="Monthly",1,DD_Frequency="Quarterly",IF(MONTH(C$2)=1,1,IF(MONTH(C$2)=4,1,IF(MONTH(C$2)=7,1,IF(MONTH(C$2)=10,1,0)))),DD_Frequency="Annually",IF(MONTH(C$2)=1,1,0))*DD_Payment))))</f>
        <v/>
      </c>
      <c r="E288" s="5" t="str">
        <f t="shared" ref="E288" ca="1" si="14054">IF(B288="","",IF(C288&gt;D288,(C288-D288/2)*(rate_A*(E$1/365)),0))</f>
        <v/>
      </c>
      <c r="F288" s="5" t="str">
        <f t="shared" ca="1" si="12722"/>
        <v/>
      </c>
      <c r="G288" s="5" t="str">
        <f t="shared" ref="G288" ca="1" si="14055">IF(B288="","",G287*(1+rate_A*E$1/365))</f>
        <v/>
      </c>
      <c r="H288" s="5" t="str">
        <f t="shared" ref="H288" ca="1" si="14056">IF(B288="","",H287*(1+rate_A*E$1/365))</f>
        <v/>
      </c>
      <c r="I288" s="5" t="str">
        <f t="shared" ref="I288" ca="1" si="14057">IF(B288="","",I287*(1+rate_joint*E$1/365))</f>
        <v/>
      </c>
      <c r="J288" s="5" t="str">
        <f t="shared" ca="1" si="12823"/>
        <v/>
      </c>
      <c r="K288" s="5" t="str" cm="1">
        <f t="array" aca="1" ref="K288" ca="1">IF(J288="","",_xlfn.IFS(J288&lt;='Hidden inputs'!$C$15,J288*'Hidden inputs'!$D$15,J288&lt;='Hidden inputs'!$C$16,'Hidden inputs'!$C$15*'Hidden inputs'!$D$15+(J288-'Hidden inputs'!$B$16)*'Hidden inputs'!$D$16,J288&lt;='Hidden inputs'!$C$17,'Hidden inputs'!$C$15*'Hidden inputs'!$D$15+('Hidden inputs'!$C$16-'Hidden inputs'!$B$16)*'Hidden inputs'!$D$16+(J288-'Hidden inputs'!$B$17)*'Hidden inputs'!$D$17,J288&gt;'Hidden inputs'!$B$18,'Hidden inputs'!$C$15*'Hidden inputs'!$D$15+('Hidden inputs'!$C$16-'Hidden inputs'!$B$16)*'Hidden inputs'!$D$16+('Hidden inputs'!$C$17-'Hidden inputs'!$B$17)*'Hidden inputs'!$D$17+(J288-'Hidden inputs'!$B$18)*'Hidden inputs'!$D$18))</f>
        <v/>
      </c>
      <c r="L288" s="11" t="str">
        <f t="shared" ca="1" si="12824"/>
        <v/>
      </c>
      <c r="M288" s="5" t="str">
        <f t="shared" ca="1" si="12726"/>
        <v/>
      </c>
      <c r="N288" s="5" t="str">
        <f t="shared" ca="1" si="12727"/>
        <v/>
      </c>
      <c r="O288" s="5" t="str">
        <f ca="1">IF(B288="","",'Hidden inputs'!$D$11*F288+'Hidden inputs'!$E$11*G288)</f>
        <v/>
      </c>
      <c r="P288" s="11" t="str">
        <f t="shared" ca="1" si="12661"/>
        <v/>
      </c>
      <c r="Q288" s="20" t="str">
        <f t="shared" ca="1" si="12662"/>
        <v/>
      </c>
      <c r="R288" s="3" t="str">
        <f t="shared" ca="1" si="12728"/>
        <v/>
      </c>
      <c r="S288" s="5" t="str" cm="1">
        <f t="array" aca="1" ref="S288" ca="1">IF($B288="","",IF(R288=0,0,IF(DD_Payment="",0,IF(R288&lt;_xlfn.IFS(DD_Frequency="Monthly",1,DD_Frequency="Quarterly",IF(MONTH(R$2)=1,1,IF(MONTH(R$2)=4,1,IF(MONTH(R$2)=7,1,IF(MONTH(R$2)=10,1,0)))),DD_Frequency="Annually",IF(MONTH(R$2)=1,1,0))*DD_Payment,R288,_xlfn.IFS(DD_Frequency="Monthly",1,DD_Frequency="Quarterly",IF(MONTH(R$2)=1,1,IF(MONTH(R$2)=4,1,IF(MONTH(R$2)=7,1,IF(MONTH(R$2)=10,1,0)))),DD_Frequency="Annually",IF(MONTH(R$2)=1,1,0))*DD_Payment))))</f>
        <v/>
      </c>
      <c r="T288" s="3" t="str">
        <f t="shared" ref="T288" ca="1" si="14058">IF(B288="","",IF(R288&gt;S288,(R288-S288/2)*(rate_A*((T$1+A288)/365)),0))</f>
        <v/>
      </c>
      <c r="U288" s="3" t="str">
        <f t="shared" ca="1" si="12730"/>
        <v/>
      </c>
      <c r="V288" s="3" t="str">
        <f t="shared" ref="V288" ca="1" si="14059">IF(B288="","",G288*(1+rate_A*(T$1+A288)/365))</f>
        <v/>
      </c>
      <c r="W288" s="3" t="str">
        <f t="shared" ref="W288" ca="1" si="14060">IF(B288="","",H288*(1+rate_A*(T$1+A288)/365))</f>
        <v/>
      </c>
      <c r="X288" s="3" t="str">
        <f t="shared" ref="X288" ca="1" si="14061">IF(B288="","",I288*(1+rate_joint*(T$1+A288)/365))</f>
        <v/>
      </c>
      <c r="Y288" s="5" t="str">
        <f t="shared" ca="1" si="12829"/>
        <v/>
      </c>
      <c r="Z288" s="5" t="str" cm="1">
        <f t="array" aca="1" ref="Z288" ca="1">IF(Y288="","",_xlfn.IFS(Y288&lt;='Hidden inputs'!$C$15,Y288*'Hidden inputs'!$D$15,Y288&lt;='Hidden inputs'!$C$16,'Hidden inputs'!$C$15*'Hidden inputs'!$D$15+(Y288-'Hidden inputs'!$B$16)*'Hidden inputs'!$D$16,Y288&lt;='Hidden inputs'!$C$17,'Hidden inputs'!$C$15*'Hidden inputs'!$D$15+('Hidden inputs'!$C$16-'Hidden inputs'!$B$16)*'Hidden inputs'!$D$16+(Y288-'Hidden inputs'!$B$17)*'Hidden inputs'!$D$17,Y288&gt;'Hidden inputs'!$B$18,'Hidden inputs'!$C$15*'Hidden inputs'!$D$15+('Hidden inputs'!$C$16-'Hidden inputs'!$B$16)*'Hidden inputs'!$D$16+('Hidden inputs'!$C$17-'Hidden inputs'!$B$17)*'Hidden inputs'!$D$17+(Y288-'Hidden inputs'!$B$18)*'Hidden inputs'!$D$18))</f>
        <v/>
      </c>
      <c r="AA288" s="10" t="str">
        <f t="shared" ca="1" si="12830"/>
        <v/>
      </c>
      <c r="AB288" s="5" t="str">
        <f t="shared" ca="1" si="12734"/>
        <v/>
      </c>
      <c r="AC288" s="5" t="str">
        <f t="shared" ca="1" si="12831"/>
        <v/>
      </c>
      <c r="AD288" s="5" t="str">
        <f ca="1">IF(B288="","",'Hidden inputs'!$D$11*U288+'Hidden inputs'!$E$11*V288)</f>
        <v/>
      </c>
      <c r="AE288" s="11" t="str">
        <f t="shared" ca="1" si="12667"/>
        <v/>
      </c>
      <c r="AF288" s="9" t="str">
        <f t="shared" ca="1" si="12735"/>
        <v/>
      </c>
      <c r="AG288" s="3" t="str">
        <f t="shared" ca="1" si="12736"/>
        <v/>
      </c>
      <c r="AH288" s="5" t="str" cm="1">
        <f t="array" aca="1" ref="AH288" ca="1">IF($B288="","",IF(AG288=0,0,IF(DD_Payment="",0,IF(AG288&lt;_xlfn.IFS(DD_Frequency="Monthly",1,DD_Frequency="Quarterly",IF(MONTH(AG$2)=1,1,IF(MONTH(AG$2)=4,1,IF(MONTH(AG$2)=7,1,IF(MONTH(AG$2)=10,1,0)))),DD_Frequency="Annually",IF(MONTH(AG$2)=1,1,0))*DD_Payment,AG288,_xlfn.IFS(DD_Frequency="Monthly",1,DD_Frequency="Quarterly",IF(MONTH(AG$2)=1,1,IF(MONTH(AG$2)=4,1,IF(MONTH(AG$2)=7,1,IF(MONTH(AG$2)=10,1,0)))),DD_Frequency="Annually",IF(MONTH(AG$2)=1,1,0))*DD_Payment))))</f>
        <v/>
      </c>
      <c r="AI288" s="3" t="str">
        <f t="shared" ref="AI288" ca="1" si="14062">IF($B288="","",IF(AG288&gt;AH288,(AG288-AH288/2)*(rate_A*(AI$1/365)),0))</f>
        <v/>
      </c>
      <c r="AJ288" s="3" t="str">
        <f t="shared" ca="1" si="12833"/>
        <v/>
      </c>
      <c r="AK288" s="3" t="str">
        <f t="shared" ref="AK288" ca="1" si="14063">IF($B288="","",V288*(1+rate_A*AI$1/365))</f>
        <v/>
      </c>
      <c r="AL288" s="3" t="str">
        <f t="shared" ref="AL288" ca="1" si="14064">IF($B288="","",W288*(1+rate_A*AI$1/365))</f>
        <v/>
      </c>
      <c r="AM288" s="3" t="str">
        <f t="shared" ref="AM288" ca="1" si="14065">IF($B288="","",X288*(1+rate_joint*AI$1/365))</f>
        <v/>
      </c>
      <c r="AN288" s="5" t="str">
        <f t="shared" ca="1" si="12837"/>
        <v/>
      </c>
      <c r="AO288" s="5" t="str" cm="1">
        <f t="array" aca="1" ref="AO288" ca="1">IF(AN288="","",_xlfn.IFS(AN288&lt;='Hidden inputs'!$C$15,AN288*'Hidden inputs'!$D$15,AN288&lt;='Hidden inputs'!$C$16,'Hidden inputs'!$C$15*'Hidden inputs'!$D$15+(AN288-'Hidden inputs'!$B$16)*'Hidden inputs'!$D$16,AN288&lt;='Hidden inputs'!$C$17,'Hidden inputs'!$C$15*'Hidden inputs'!$D$15+('Hidden inputs'!$C$16-'Hidden inputs'!$B$16)*'Hidden inputs'!$D$16+(AN288-'Hidden inputs'!$B$17)*'Hidden inputs'!$D$17,AN288&gt;'Hidden inputs'!$B$18,'Hidden inputs'!$C$15*'Hidden inputs'!$D$15+('Hidden inputs'!$C$16-'Hidden inputs'!$B$16)*'Hidden inputs'!$D$16+('Hidden inputs'!$C$17-'Hidden inputs'!$B$17)*'Hidden inputs'!$D$17+(AN288-'Hidden inputs'!$B$18)*'Hidden inputs'!$D$18))</f>
        <v/>
      </c>
      <c r="AP288" s="10" t="str">
        <f t="shared" ca="1" si="12838"/>
        <v/>
      </c>
      <c r="AQ288" s="5" t="str">
        <f t="shared" ca="1" si="12741"/>
        <v/>
      </c>
      <c r="AR288" s="5" t="str">
        <f t="shared" ca="1" si="12742"/>
        <v/>
      </c>
      <c r="AS288" s="5" t="str">
        <f ca="1">IF($B288="","",'Hidden inputs'!$D$11*AJ288+'Hidden inputs'!$E$11*AK288)</f>
        <v/>
      </c>
      <c r="AT288" s="11" t="str">
        <f t="shared" ca="1" si="12672"/>
        <v/>
      </c>
      <c r="AU288" s="9" t="str">
        <f t="shared" ca="1" si="12743"/>
        <v/>
      </c>
      <c r="AV288" s="3" t="str">
        <f t="shared" ca="1" si="12744"/>
        <v/>
      </c>
      <c r="AW288" s="5" t="str" cm="1">
        <f t="array" aca="1" ref="AW288" ca="1">IF($B288="","",IF(AV288=0,0,IF(DD_Payment="",0,IF(AV288&lt;_xlfn.IFS(DD_Frequency="Monthly",1,DD_Frequency="Quarterly",IF(MONTH(AV$2)=1,1,IF(MONTH(AV$2)=4,1,IF(MONTH(AV$2)=7,1,IF(MONTH(AV$2)=10,1,0)))),DD_Frequency="Annually",IF(MONTH(AV$2)=1,1,0))*DD_Payment,AV288,_xlfn.IFS(DD_Frequency="Monthly",1,DD_Frequency="Quarterly",IF(MONTH(AV$2)=1,1,IF(MONTH(AV$2)=4,1,IF(MONTH(AV$2)=7,1,IF(MONTH(AV$2)=10,1,0)))),DD_Frequency="Annually",IF(MONTH(AV$2)=1,1,0))*DD_Payment))))</f>
        <v/>
      </c>
      <c r="AX288" s="3" t="str">
        <f t="shared" ref="AX288" ca="1" si="14066">IF($B288="","",IF(AV288&gt;AW288,(AV288-AW288/2)*(rate_A*(AX$1/365)),0))</f>
        <v/>
      </c>
      <c r="AY288" s="3" t="str">
        <f t="shared" ca="1" si="12840"/>
        <v/>
      </c>
      <c r="AZ288" s="3" t="str">
        <f t="shared" ref="AZ288" ca="1" si="14067">IF($B288="","",AK288*(1+rate_A*AX$1/365))</f>
        <v/>
      </c>
      <c r="BA288" s="3" t="str">
        <f t="shared" ref="BA288" ca="1" si="14068">IF($B288="","",AL288*(1+rate_A*AX$1/365))</f>
        <v/>
      </c>
      <c r="BB288" s="3" t="str">
        <f t="shared" ref="BB288" ca="1" si="14069">IF($B288="","",AM288*(1+rate_joint*AX$1/365))</f>
        <v/>
      </c>
      <c r="BC288" s="5" t="str">
        <f t="shared" ca="1" si="12844"/>
        <v/>
      </c>
      <c r="BD288" s="5" t="str" cm="1">
        <f t="array" aca="1" ref="BD288" ca="1">IF(BC288="","",_xlfn.IFS(BC288&lt;='Hidden inputs'!$C$15,BC288*'Hidden inputs'!$D$15,BC288&lt;='Hidden inputs'!$C$16,'Hidden inputs'!$C$15*'Hidden inputs'!$D$15+(BC288-'Hidden inputs'!$B$16)*'Hidden inputs'!$D$16,BC288&lt;='Hidden inputs'!$C$17,'Hidden inputs'!$C$15*'Hidden inputs'!$D$15+('Hidden inputs'!$C$16-'Hidden inputs'!$B$16)*'Hidden inputs'!$D$16+(BC288-'Hidden inputs'!$B$17)*'Hidden inputs'!$D$17,BC288&gt;'Hidden inputs'!$B$18,'Hidden inputs'!$C$15*'Hidden inputs'!$D$15+('Hidden inputs'!$C$16-'Hidden inputs'!$B$16)*'Hidden inputs'!$D$16+('Hidden inputs'!$C$17-'Hidden inputs'!$B$17)*'Hidden inputs'!$D$17+(BC288-'Hidden inputs'!$B$18)*'Hidden inputs'!$D$18))</f>
        <v/>
      </c>
      <c r="BE288" s="10" t="str">
        <f t="shared" ca="1" si="12845"/>
        <v/>
      </c>
      <c r="BF288" s="5" t="str">
        <f t="shared" ca="1" si="12749"/>
        <v/>
      </c>
      <c r="BG288" s="5" t="str">
        <f t="shared" ca="1" si="12750"/>
        <v/>
      </c>
      <c r="BH288" s="5" t="str">
        <f ca="1">IF($B288="","",'Hidden inputs'!$D$11*AY288+'Hidden inputs'!$E$11*AZ288)</f>
        <v/>
      </c>
      <c r="BI288" s="11" t="str">
        <f t="shared" ca="1" si="12677"/>
        <v/>
      </c>
      <c r="BJ288" s="9" t="str">
        <f t="shared" ca="1" si="12751"/>
        <v/>
      </c>
      <c r="BK288" s="3" t="str">
        <f t="shared" ca="1" si="12752"/>
        <v/>
      </c>
      <c r="BL288" s="5" t="str" cm="1">
        <f t="array" aca="1" ref="BL288" ca="1">IF($B288="","",IF(BK288=0,0,IF(DD_Payment="",0,IF(BK288&lt;_xlfn.IFS(DD_Frequency="Monthly",1,DD_Frequency="Quarterly",IF(MONTH(BK$2)=1,1,IF(MONTH(BK$2)=4,1,IF(MONTH(BK$2)=7,1,IF(MONTH(BK$2)=10,1,0)))),DD_Frequency="Annually",IF(MONTH(BK$2)=1,1,0))*DD_Payment,BK288,_xlfn.IFS(DD_Frequency="Monthly",1,DD_Frequency="Quarterly",IF(MONTH(BK$2)=1,1,IF(MONTH(BK$2)=4,1,IF(MONTH(BK$2)=7,1,IF(MONTH(BK$2)=10,1,0)))),DD_Frequency="Annually",IF(MONTH(BK$2)=1,1,0))*DD_Payment))))</f>
        <v/>
      </c>
      <c r="BM288" s="3" t="str">
        <f t="shared" ref="BM288" ca="1" si="14070">IF($B288="","",IF(BK288&gt;BL288,(BK288-BL288/2)*(rate_A*(BM$1/365)),0))</f>
        <v/>
      </c>
      <c r="BN288" s="3" t="str">
        <f t="shared" ca="1" si="12847"/>
        <v/>
      </c>
      <c r="BO288" s="3" t="str">
        <f t="shared" ref="BO288" ca="1" si="14071">IF($B288="","",AZ288*(1+rate_A*BM$1/365))</f>
        <v/>
      </c>
      <c r="BP288" s="3" t="str">
        <f t="shared" ref="BP288" ca="1" si="14072">IF($B288="","",BA288*(1+rate_A*BM$1/365))</f>
        <v/>
      </c>
      <c r="BQ288" s="3" t="str">
        <f t="shared" ref="BQ288" ca="1" si="14073">IF($B288="","",BB288*(1+rate_joint*BM$1/365))</f>
        <v/>
      </c>
      <c r="BR288" s="5" t="str">
        <f t="shared" ca="1" si="12851"/>
        <v/>
      </c>
      <c r="BS288" s="5" t="str" cm="1">
        <f t="array" aca="1" ref="BS288" ca="1">IF(BR288="","",_xlfn.IFS(BR288&lt;='Hidden inputs'!$C$15,BR288*'Hidden inputs'!$D$15,BR288&lt;='Hidden inputs'!$C$16,'Hidden inputs'!$C$15*'Hidden inputs'!$D$15+(BR288-'Hidden inputs'!$B$16)*'Hidden inputs'!$D$16,BR288&lt;='Hidden inputs'!$C$17,'Hidden inputs'!$C$15*'Hidden inputs'!$D$15+('Hidden inputs'!$C$16-'Hidden inputs'!$B$16)*'Hidden inputs'!$D$16+(BR288-'Hidden inputs'!$B$17)*'Hidden inputs'!$D$17,BR288&gt;'Hidden inputs'!$B$18,'Hidden inputs'!$C$15*'Hidden inputs'!$D$15+('Hidden inputs'!$C$16-'Hidden inputs'!$B$16)*'Hidden inputs'!$D$16+('Hidden inputs'!$C$17-'Hidden inputs'!$B$17)*'Hidden inputs'!$D$17+(BR288-'Hidden inputs'!$B$18)*'Hidden inputs'!$D$18))</f>
        <v/>
      </c>
      <c r="BT288" s="10" t="str">
        <f t="shared" ca="1" si="12852"/>
        <v/>
      </c>
      <c r="BU288" s="5" t="str">
        <f t="shared" ca="1" si="12757"/>
        <v/>
      </c>
      <c r="BV288" s="5" t="str">
        <f t="shared" ca="1" si="12758"/>
        <v/>
      </c>
      <c r="BW288" s="5" t="str">
        <f ca="1">IF($B288="","",'Hidden inputs'!$D$11*BN288+'Hidden inputs'!$E$11*BO288)</f>
        <v/>
      </c>
      <c r="BX288" s="11" t="str">
        <f t="shared" ca="1" si="12682"/>
        <v/>
      </c>
      <c r="BY288" s="9" t="str">
        <f t="shared" ca="1" si="12759"/>
        <v/>
      </c>
      <c r="BZ288" s="3" t="str">
        <f t="shared" ca="1" si="12760"/>
        <v/>
      </c>
      <c r="CA288" s="5" t="str" cm="1">
        <f t="array" aca="1" ref="CA288" ca="1">IF($B288="","",IF(BZ288=0,0,IF(DD_Payment="",0,IF(BZ288&lt;_xlfn.IFS(DD_Frequency="Monthly",1,DD_Frequency="Quarterly",IF(MONTH(BZ$2)=1,1,IF(MONTH(BZ$2)=4,1,IF(MONTH(BZ$2)=7,1,IF(MONTH(BZ$2)=10,1,0)))),DD_Frequency="Annually",IF(MONTH(BZ$2)=1,1,0))*DD_Payment,BZ288,_xlfn.IFS(DD_Frequency="Monthly",1,DD_Frequency="Quarterly",IF(MONTH(BZ$2)=1,1,IF(MONTH(BZ$2)=4,1,IF(MONTH(BZ$2)=7,1,IF(MONTH(BZ$2)=10,1,0)))),DD_Frequency="Annually",IF(MONTH(BZ$2)=1,1,0))*DD_Payment))))</f>
        <v/>
      </c>
      <c r="CB288" s="3" t="str">
        <f t="shared" ref="CB288" ca="1" si="14074">IF($B288="","",IF(BZ288&gt;CA288,(BZ288-CA288/2)*(rate_A*(CB$1/365)),0))</f>
        <v/>
      </c>
      <c r="CC288" s="3" t="str">
        <f t="shared" ca="1" si="12854"/>
        <v/>
      </c>
      <c r="CD288" s="3" t="str">
        <f t="shared" ref="CD288" ca="1" si="14075">IF($B288="","",BO288*(1+rate_A*CB$1/365))</f>
        <v/>
      </c>
      <c r="CE288" s="3" t="str">
        <f t="shared" ref="CE288" ca="1" si="14076">IF($B288="","",BP288*(1+rate_A*CB$1/365))</f>
        <v/>
      </c>
      <c r="CF288" s="3" t="str">
        <f t="shared" ref="CF288" ca="1" si="14077">IF($B288="","",BQ288*(1+rate_joint*CB$1/365))</f>
        <v/>
      </c>
      <c r="CG288" s="5" t="str">
        <f t="shared" ca="1" si="12858"/>
        <v/>
      </c>
      <c r="CH288" s="5" t="str" cm="1">
        <f t="array" aca="1" ref="CH288" ca="1">IF(CG288="","",_xlfn.IFS(CG288&lt;='Hidden inputs'!$C$15,CG288*'Hidden inputs'!$D$15,CG288&lt;='Hidden inputs'!$C$16,'Hidden inputs'!$C$15*'Hidden inputs'!$D$15+(CG288-'Hidden inputs'!$B$16)*'Hidden inputs'!$D$16,CG288&lt;='Hidden inputs'!$C$17,'Hidden inputs'!$C$15*'Hidden inputs'!$D$15+('Hidden inputs'!$C$16-'Hidden inputs'!$B$16)*'Hidden inputs'!$D$16+(CG288-'Hidden inputs'!$B$17)*'Hidden inputs'!$D$17,CG288&gt;'Hidden inputs'!$B$18,'Hidden inputs'!$C$15*'Hidden inputs'!$D$15+('Hidden inputs'!$C$16-'Hidden inputs'!$B$16)*'Hidden inputs'!$D$16+('Hidden inputs'!$C$17-'Hidden inputs'!$B$17)*'Hidden inputs'!$D$17+(CG288-'Hidden inputs'!$B$18)*'Hidden inputs'!$D$18))</f>
        <v/>
      </c>
      <c r="CI288" s="10" t="str">
        <f t="shared" ca="1" si="12859"/>
        <v/>
      </c>
      <c r="CJ288" s="5" t="str">
        <f t="shared" ca="1" si="12765"/>
        <v/>
      </c>
      <c r="CK288" s="5" t="str">
        <f t="shared" ca="1" si="12766"/>
        <v/>
      </c>
      <c r="CL288" s="5" t="str">
        <f ca="1">IF($B288="","",'Hidden inputs'!$D$11*CC288+'Hidden inputs'!$E$11*CD288)</f>
        <v/>
      </c>
      <c r="CM288" s="11" t="str">
        <f t="shared" ca="1" si="12687"/>
        <v/>
      </c>
      <c r="CN288" s="9" t="str">
        <f t="shared" ca="1" si="12767"/>
        <v/>
      </c>
      <c r="CO288" s="3" t="str">
        <f t="shared" ca="1" si="12768"/>
        <v/>
      </c>
      <c r="CP288" s="5" t="str" cm="1">
        <f t="array" aca="1" ref="CP288" ca="1">IF($B288="","",IF(CO288=0,0,IF(DD_Payment="",0,IF(CO288&lt;_xlfn.IFS(DD_Frequency="Monthly",1,DD_Frequency="Quarterly",IF(MONTH(CO$2)=1,1,IF(MONTH(CO$2)=4,1,IF(MONTH(CO$2)=7,1,IF(MONTH(CO$2)=10,1,0)))),DD_Frequency="Annually",IF(MONTH(CO$2)=1,1,0))*DD_Payment,CO288,_xlfn.IFS(DD_Frequency="Monthly",1,DD_Frequency="Quarterly",IF(MONTH(CO$2)=1,1,IF(MONTH(CO$2)=4,1,IF(MONTH(CO$2)=7,1,IF(MONTH(CO$2)=10,1,0)))),DD_Frequency="Annually",IF(MONTH(CO$2)=1,1,0))*DD_Payment))))</f>
        <v/>
      </c>
      <c r="CQ288" s="3" t="str">
        <f t="shared" ref="CQ288" ca="1" si="14078">IF($B288="","",IF(CO288&gt;CP288,(CO288-CP288/2)*(rate_A*(CQ$1/365)),0))</f>
        <v/>
      </c>
      <c r="CR288" s="3" t="str">
        <f t="shared" ca="1" si="12861"/>
        <v/>
      </c>
      <c r="CS288" s="3" t="str">
        <f t="shared" ref="CS288" ca="1" si="14079">IF($B288="","",CD288*(1+rate_A*CQ$1/365))</f>
        <v/>
      </c>
      <c r="CT288" s="3" t="str">
        <f t="shared" ref="CT288" ca="1" si="14080">IF($B288="","",CE288*(1+rate_A*CQ$1/365))</f>
        <v/>
      </c>
      <c r="CU288" s="3" t="str">
        <f t="shared" ref="CU288" ca="1" si="14081">IF($B288="","",CF288*(1+rate_joint*CQ$1/365))</f>
        <v/>
      </c>
      <c r="CV288" s="5" t="str">
        <f t="shared" ca="1" si="12865"/>
        <v/>
      </c>
      <c r="CW288" s="5" t="str" cm="1">
        <f t="array" aca="1" ref="CW288" ca="1">IF(CV288="","",_xlfn.IFS(CV288&lt;='Hidden inputs'!$C$15,CV288*'Hidden inputs'!$D$15,CV288&lt;='Hidden inputs'!$C$16,'Hidden inputs'!$C$15*'Hidden inputs'!$D$15+(CV288-'Hidden inputs'!$B$16)*'Hidden inputs'!$D$16,CV288&lt;='Hidden inputs'!$C$17,'Hidden inputs'!$C$15*'Hidden inputs'!$D$15+('Hidden inputs'!$C$16-'Hidden inputs'!$B$16)*'Hidden inputs'!$D$16+(CV288-'Hidden inputs'!$B$17)*'Hidden inputs'!$D$17,CV288&gt;'Hidden inputs'!$B$18,'Hidden inputs'!$C$15*'Hidden inputs'!$D$15+('Hidden inputs'!$C$16-'Hidden inputs'!$B$16)*'Hidden inputs'!$D$16+('Hidden inputs'!$C$17-'Hidden inputs'!$B$17)*'Hidden inputs'!$D$17+(CV288-'Hidden inputs'!$B$18)*'Hidden inputs'!$D$18))</f>
        <v/>
      </c>
      <c r="CX288" s="10" t="str">
        <f t="shared" ca="1" si="12866"/>
        <v/>
      </c>
      <c r="CY288" s="5" t="str">
        <f t="shared" ca="1" si="12773"/>
        <v/>
      </c>
      <c r="CZ288" s="5" t="str">
        <f t="shared" ca="1" si="12774"/>
        <v/>
      </c>
      <c r="DA288" s="5" t="str">
        <f ca="1">IF($B288="","",'Hidden inputs'!$D$11*CR288+'Hidden inputs'!$E$11*CS288)</f>
        <v/>
      </c>
      <c r="DB288" s="11" t="str">
        <f t="shared" ca="1" si="12692"/>
        <v/>
      </c>
      <c r="DC288" s="9" t="str">
        <f t="shared" ca="1" si="12775"/>
        <v/>
      </c>
      <c r="DD288" s="3" t="str">
        <f t="shared" ca="1" si="12776"/>
        <v/>
      </c>
      <c r="DE288" s="5" t="str" cm="1">
        <f t="array" aca="1" ref="DE288" ca="1">IF($B288="","",IF(DD288=0,0,IF(DD_Payment="",0,IF(DD288&lt;_xlfn.IFS(DD_Frequency="Monthly",1,DD_Frequency="Quarterly",IF(MONTH(DD$2)=1,1,IF(MONTH(DD$2)=4,1,IF(MONTH(DD$2)=7,1,IF(MONTH(DD$2)=10,1,0)))),DD_Frequency="Annually",IF(MONTH(DD$2)=1,1,0))*DD_Payment,DD288,_xlfn.IFS(DD_Frequency="Monthly",1,DD_Frequency="Quarterly",IF(MONTH(DD$2)=1,1,IF(MONTH(DD$2)=4,1,IF(MONTH(DD$2)=7,1,IF(MONTH(DD$2)=10,1,0)))),DD_Frequency="Annually",IF(MONTH(DD$2)=1,1,0))*DD_Payment))))</f>
        <v/>
      </c>
      <c r="DF288" s="3" t="str">
        <f t="shared" ref="DF288" ca="1" si="14082">IF($B288="","",IF(DD288&gt;DE288,(DD288-DE288/2)*(rate_A*(DF$1/365)),0))</f>
        <v/>
      </c>
      <c r="DG288" s="3" t="str">
        <f t="shared" ca="1" si="12868"/>
        <v/>
      </c>
      <c r="DH288" s="3" t="str">
        <f t="shared" ref="DH288" ca="1" si="14083">IF($B288="","",CS288*(1+rate_A*DF$1/365))</f>
        <v/>
      </c>
      <c r="DI288" s="3" t="str">
        <f t="shared" ref="DI288" ca="1" si="14084">IF($B288="","",CT288*(1+rate_A*DF$1/365))</f>
        <v/>
      </c>
      <c r="DJ288" s="3" t="str">
        <f t="shared" ref="DJ288" ca="1" si="14085">IF($B288="","",CU288*(1+rate_joint*DF$1/365))</f>
        <v/>
      </c>
      <c r="DK288" s="5" t="str">
        <f t="shared" ca="1" si="12872"/>
        <v/>
      </c>
      <c r="DL288" s="5" t="str" cm="1">
        <f t="array" aca="1" ref="DL288" ca="1">IF(DK288="","",_xlfn.IFS(DK288&lt;='Hidden inputs'!$C$15,DK288*'Hidden inputs'!$D$15,DK288&lt;='Hidden inputs'!$C$16,'Hidden inputs'!$C$15*'Hidden inputs'!$D$15+(DK288-'Hidden inputs'!$B$16)*'Hidden inputs'!$D$16,DK288&lt;='Hidden inputs'!$C$17,'Hidden inputs'!$C$15*'Hidden inputs'!$D$15+('Hidden inputs'!$C$16-'Hidden inputs'!$B$16)*'Hidden inputs'!$D$16+(DK288-'Hidden inputs'!$B$17)*'Hidden inputs'!$D$17,DK288&gt;'Hidden inputs'!$B$18,'Hidden inputs'!$C$15*'Hidden inputs'!$D$15+('Hidden inputs'!$C$16-'Hidden inputs'!$B$16)*'Hidden inputs'!$D$16+('Hidden inputs'!$C$17-'Hidden inputs'!$B$17)*'Hidden inputs'!$D$17+(DK288-'Hidden inputs'!$B$18)*'Hidden inputs'!$D$18))</f>
        <v/>
      </c>
      <c r="DM288" s="10" t="str">
        <f t="shared" ca="1" si="12873"/>
        <v/>
      </c>
      <c r="DN288" s="5" t="str">
        <f t="shared" ca="1" si="12781"/>
        <v/>
      </c>
      <c r="DO288" s="5" t="str">
        <f t="shared" ca="1" si="12782"/>
        <v/>
      </c>
      <c r="DP288" s="5" t="str">
        <f ca="1">IF($B288="","",'Hidden inputs'!$D$11*DG288+'Hidden inputs'!$E$11*DH288)</f>
        <v/>
      </c>
      <c r="DQ288" s="11" t="str">
        <f t="shared" ca="1" si="12697"/>
        <v/>
      </c>
      <c r="DR288" s="9" t="str">
        <f t="shared" ca="1" si="12783"/>
        <v/>
      </c>
      <c r="DS288" s="3" t="str">
        <f t="shared" ca="1" si="12784"/>
        <v/>
      </c>
      <c r="DT288" s="5" t="str" cm="1">
        <f t="array" aca="1" ref="DT288" ca="1">IF($B288="","",IF(DS288=0,0,IF(DD_Payment="",0,IF(DS288&lt;_xlfn.IFS(DD_Frequency="Monthly",1,DD_Frequency="Quarterly",IF(MONTH(DS$2)=1,1,IF(MONTH(DS$2)=4,1,IF(MONTH(DS$2)=7,1,IF(MONTH(DS$2)=10,1,0)))),DD_Frequency="Annually",IF(MONTH(DS$2)=1,1,0))*DD_Payment,DS288,_xlfn.IFS(DD_Frequency="Monthly",1,DD_Frequency="Quarterly",IF(MONTH(DS$2)=1,1,IF(MONTH(DS$2)=4,1,IF(MONTH(DS$2)=7,1,IF(MONTH(DS$2)=10,1,0)))),DD_Frequency="Annually",IF(MONTH(DS$2)=1,1,0))*DD_Payment))))</f>
        <v/>
      </c>
      <c r="DU288" s="3" t="str">
        <f t="shared" ref="DU288" ca="1" si="14086">IF($B288="","",IF(DS288&gt;DT288,(DS288-DT288/2)*(rate_A*(DU$1/365)),0))</f>
        <v/>
      </c>
      <c r="DV288" s="3" t="str">
        <f t="shared" ca="1" si="12875"/>
        <v/>
      </c>
      <c r="DW288" s="3" t="str">
        <f t="shared" ref="DW288" ca="1" si="14087">IF($B288="","",DH288*(1+rate_A*DU$1/365))</f>
        <v/>
      </c>
      <c r="DX288" s="3" t="str">
        <f t="shared" ref="DX288" ca="1" si="14088">IF($B288="","",DI288*(1+rate_A*DU$1/365))</f>
        <v/>
      </c>
      <c r="DY288" s="3" t="str">
        <f t="shared" ref="DY288" ca="1" si="14089">IF($B288="","",DJ288*(1+rate_joint*DU$1/365))</f>
        <v/>
      </c>
      <c r="DZ288" s="5" t="str">
        <f t="shared" ca="1" si="12879"/>
        <v/>
      </c>
      <c r="EA288" s="5" t="str" cm="1">
        <f t="array" aca="1" ref="EA288" ca="1">IF(DZ288="","",_xlfn.IFS(DZ288&lt;='Hidden inputs'!$C$15,DZ288*'Hidden inputs'!$D$15,DZ288&lt;='Hidden inputs'!$C$16,'Hidden inputs'!$C$15*'Hidden inputs'!$D$15+(DZ288-'Hidden inputs'!$B$16)*'Hidden inputs'!$D$16,DZ288&lt;='Hidden inputs'!$C$17,'Hidden inputs'!$C$15*'Hidden inputs'!$D$15+('Hidden inputs'!$C$16-'Hidden inputs'!$B$16)*'Hidden inputs'!$D$16+(DZ288-'Hidden inputs'!$B$17)*'Hidden inputs'!$D$17,DZ288&gt;'Hidden inputs'!$B$18,'Hidden inputs'!$C$15*'Hidden inputs'!$D$15+('Hidden inputs'!$C$16-'Hidden inputs'!$B$16)*'Hidden inputs'!$D$16+('Hidden inputs'!$C$17-'Hidden inputs'!$B$17)*'Hidden inputs'!$D$17+(DZ288-'Hidden inputs'!$B$18)*'Hidden inputs'!$D$18))</f>
        <v/>
      </c>
      <c r="EB288" s="10" t="str">
        <f t="shared" ca="1" si="12880"/>
        <v/>
      </c>
      <c r="EC288" s="5" t="str">
        <f t="shared" ca="1" si="12789"/>
        <v/>
      </c>
      <c r="ED288" s="5" t="str">
        <f t="shared" ca="1" si="12790"/>
        <v/>
      </c>
      <c r="EE288" s="5" t="str">
        <f ca="1">IF($B288="","",'Hidden inputs'!$D$11*DV288+'Hidden inputs'!$E$11*DW288)</f>
        <v/>
      </c>
      <c r="EF288" s="11" t="str">
        <f t="shared" ca="1" si="12702"/>
        <v/>
      </c>
      <c r="EG288" s="9" t="str">
        <f t="shared" ca="1" si="12791"/>
        <v/>
      </c>
      <c r="EH288" s="3" t="str">
        <f t="shared" ca="1" si="12792"/>
        <v/>
      </c>
      <c r="EI288" s="5" t="str" cm="1">
        <f t="array" aca="1" ref="EI288" ca="1">IF($B288="","",IF(EH288=0,0,IF(DD_Payment="",0,IF(EH288&lt;_xlfn.IFS(DD_Frequency="Monthly",1,DD_Frequency="Quarterly",IF(MONTH(EH$2)=1,1,IF(MONTH(EH$2)=4,1,IF(MONTH(EH$2)=7,1,IF(MONTH(EH$2)=10,1,0)))),DD_Frequency="Annually",IF(MONTH(EH$2)=1,1,0))*DD_Payment,EH288,_xlfn.IFS(DD_Frequency="Monthly",1,DD_Frequency="Quarterly",IF(MONTH(EH$2)=1,1,IF(MONTH(EH$2)=4,1,IF(MONTH(EH$2)=7,1,IF(MONTH(EH$2)=10,1,0)))),DD_Frequency="Annually",IF(MONTH(EH$2)=1,1,0))*DD_Payment))))</f>
        <v/>
      </c>
      <c r="EJ288" s="3" t="str">
        <f t="shared" ref="EJ288" ca="1" si="14090">IF($B288="","",IF(EH288&gt;EI288,(EH288-EI288/2)*(rate_A*(EJ$1/365)),0))</f>
        <v/>
      </c>
      <c r="EK288" s="3" t="str">
        <f t="shared" ca="1" si="12882"/>
        <v/>
      </c>
      <c r="EL288" s="3" t="str">
        <f t="shared" ref="EL288" ca="1" si="14091">IF($B288="","",DW288*(1+rate_A*EJ$1/365))</f>
        <v/>
      </c>
      <c r="EM288" s="3" t="str">
        <f t="shared" ref="EM288" ca="1" si="14092">IF($B288="","",DX288*(1+rate_A*EJ$1/365))</f>
        <v/>
      </c>
      <c r="EN288" s="3" t="str">
        <f t="shared" ref="EN288" ca="1" si="14093">IF($B288="","",DY288*(1+rate_joint*EJ$1/365))</f>
        <v/>
      </c>
      <c r="EO288" s="5" t="str">
        <f t="shared" ca="1" si="12886"/>
        <v/>
      </c>
      <c r="EP288" s="5" t="str" cm="1">
        <f t="array" aca="1" ref="EP288" ca="1">IF(EO288="","",_xlfn.IFS(EO288&lt;='Hidden inputs'!$C$15,EO288*'Hidden inputs'!$D$15,EO288&lt;='Hidden inputs'!$C$16,'Hidden inputs'!$C$15*'Hidden inputs'!$D$15+(EO288-'Hidden inputs'!$B$16)*'Hidden inputs'!$D$16,EO288&lt;='Hidden inputs'!$C$17,'Hidden inputs'!$C$15*'Hidden inputs'!$D$15+('Hidden inputs'!$C$16-'Hidden inputs'!$B$16)*'Hidden inputs'!$D$16+(EO288-'Hidden inputs'!$B$17)*'Hidden inputs'!$D$17,EO288&gt;'Hidden inputs'!$B$18,'Hidden inputs'!$C$15*'Hidden inputs'!$D$15+('Hidden inputs'!$C$16-'Hidden inputs'!$B$16)*'Hidden inputs'!$D$16+('Hidden inputs'!$C$17-'Hidden inputs'!$B$17)*'Hidden inputs'!$D$17+(EO288-'Hidden inputs'!$B$18)*'Hidden inputs'!$D$18))</f>
        <v/>
      </c>
      <c r="EQ288" s="10" t="str">
        <f t="shared" ca="1" si="12887"/>
        <v/>
      </c>
      <c r="ER288" s="5" t="str">
        <f t="shared" ca="1" si="12797"/>
        <v/>
      </c>
      <c r="ES288" s="5" t="str">
        <f t="shared" ca="1" si="12798"/>
        <v/>
      </c>
      <c r="ET288" s="5" t="str">
        <f ca="1">IF($B288="","",'Hidden inputs'!$D$11*EK288+'Hidden inputs'!$E$11*EL288)</f>
        <v/>
      </c>
      <c r="EU288" s="11" t="str">
        <f t="shared" ca="1" si="12707"/>
        <v/>
      </c>
      <c r="EV288" s="9" t="str">
        <f t="shared" ca="1" si="12799"/>
        <v/>
      </c>
      <c r="EW288" s="3" t="str">
        <f t="shared" ca="1" si="12800"/>
        <v/>
      </c>
      <c r="EX288" s="5" t="str" cm="1">
        <f t="array" aca="1" ref="EX288" ca="1">IF($B288="","",IF(EW288=0,0,IF(DD_Payment="",0,IF(EW288&lt;_xlfn.IFS(DD_Frequency="Monthly",1,DD_Frequency="Quarterly",IF(MONTH(EW$2)=1,1,IF(MONTH(EW$2)=4,1,IF(MONTH(EW$2)=7,1,IF(MONTH(EW$2)=10,1,0)))),DD_Frequency="Annually",IF(MONTH(EW$2)=1,1,0))*DD_Payment,EW288,_xlfn.IFS(DD_Frequency="Monthly",1,DD_Frequency="Quarterly",IF(MONTH(EW$2)=1,1,IF(MONTH(EW$2)=4,1,IF(MONTH(EW$2)=7,1,IF(MONTH(EW$2)=10,1,0)))),DD_Frequency="Annually",IF(MONTH(EW$2)=1,1,0))*DD_Payment))))</f>
        <v/>
      </c>
      <c r="EY288" s="3" t="str">
        <f t="shared" ref="EY288" ca="1" si="14094">IF($B288="","",IF(EW288&gt;EX288,(EW288-EX288/2)*(rate_A*(EY$1/365)),0))</f>
        <v/>
      </c>
      <c r="EZ288" s="3" t="str">
        <f t="shared" ca="1" si="12889"/>
        <v/>
      </c>
      <c r="FA288" s="3" t="str">
        <f t="shared" ref="FA288" ca="1" si="14095">IF($B288="","",EL288*(1+rate_A*EY$1/365))</f>
        <v/>
      </c>
      <c r="FB288" s="3" t="str">
        <f t="shared" ref="FB288" ca="1" si="14096">IF($B288="","",EM288*(1+rate_A*EY$1/365))</f>
        <v/>
      </c>
      <c r="FC288" s="3" t="str">
        <f t="shared" ref="FC288" ca="1" si="14097">IF($B288="","",EN288*(1+rate_joint*EY$1/365))</f>
        <v/>
      </c>
      <c r="FD288" s="5" t="str">
        <f t="shared" ca="1" si="12893"/>
        <v/>
      </c>
      <c r="FE288" s="5" t="str" cm="1">
        <f t="array" aca="1" ref="FE288" ca="1">IF(FD288="","",_xlfn.IFS(FD288&lt;='Hidden inputs'!$C$15,FD288*'Hidden inputs'!$D$15,FD288&lt;='Hidden inputs'!$C$16,'Hidden inputs'!$C$15*'Hidden inputs'!$D$15+(FD288-'Hidden inputs'!$B$16)*'Hidden inputs'!$D$16,FD288&lt;='Hidden inputs'!$C$17,'Hidden inputs'!$C$15*'Hidden inputs'!$D$15+('Hidden inputs'!$C$16-'Hidden inputs'!$B$16)*'Hidden inputs'!$D$16+(FD288-'Hidden inputs'!$B$17)*'Hidden inputs'!$D$17,FD288&gt;'Hidden inputs'!$B$18,'Hidden inputs'!$C$15*'Hidden inputs'!$D$15+('Hidden inputs'!$C$16-'Hidden inputs'!$B$16)*'Hidden inputs'!$D$16+('Hidden inputs'!$C$17-'Hidden inputs'!$B$17)*'Hidden inputs'!$D$17+(FD288-'Hidden inputs'!$B$18)*'Hidden inputs'!$D$18))</f>
        <v/>
      </c>
      <c r="FF288" s="10" t="str">
        <f t="shared" ca="1" si="12894"/>
        <v/>
      </c>
      <c r="FG288" s="5" t="str">
        <f t="shared" ca="1" si="12805"/>
        <v/>
      </c>
      <c r="FH288" s="5" t="str">
        <f t="shared" ca="1" si="12806"/>
        <v/>
      </c>
      <c r="FI288" s="5" t="str">
        <f ca="1">IF($B288="","",'Hidden inputs'!$D$11*EZ288+'Hidden inputs'!$E$11*FA288)</f>
        <v/>
      </c>
      <c r="FJ288" s="11" t="str">
        <f t="shared" ca="1" si="12712"/>
        <v/>
      </c>
      <c r="FK288" s="9" t="str">
        <f t="shared" ca="1" si="12807"/>
        <v/>
      </c>
      <c r="FL288" s="3" t="str">
        <f t="shared" ca="1" si="12808"/>
        <v/>
      </c>
      <c r="FM288" s="5" t="str" cm="1">
        <f t="array" aca="1" ref="FM288" ca="1">IF($B288="","",IF(FL288=0,0,IF(DD_Payment="",0,IF(FL288&lt;_xlfn.IFS(DD_Frequency="Monthly",1,DD_Frequency="Quarterly",IF(MONTH(FL$2)=1,1,IF(MONTH(FL$2)=4,1,IF(MONTH(FL$2)=7,1,IF(MONTH(FL$2)=10,1,0)))),DD_Frequency="Annually",IF(MONTH(FL$2)=1,1,0))*DD_Payment,FL288,_xlfn.IFS(DD_Frequency="Monthly",1,DD_Frequency="Quarterly",IF(MONTH(FL$2)=1,1,IF(MONTH(FL$2)=4,1,IF(MONTH(FL$2)=7,1,IF(MONTH(FL$2)=10,1,0)))),DD_Frequency="Annually",IF(MONTH(FL$2)=1,1,0))*DD_Payment))))</f>
        <v/>
      </c>
      <c r="FN288" s="3" t="str">
        <f t="shared" ref="FN288" ca="1" si="14098">IF($B288="","",IF(FL288&gt;FM288,(FL288-FM288/2)*(rate_A*(FN$1/365)),0))</f>
        <v/>
      </c>
      <c r="FO288" s="3" t="str">
        <f t="shared" ca="1" si="12896"/>
        <v/>
      </c>
      <c r="FP288" s="3" t="str">
        <f t="shared" ref="FP288" ca="1" si="14099">IF($B288="","",FA288*(1+rate_A*FN$1/365))</f>
        <v/>
      </c>
      <c r="FQ288" s="3" t="str">
        <f t="shared" ref="FQ288" ca="1" si="14100">IF($B288="","",FB288*(1+rate_A*FN$1/365))</f>
        <v/>
      </c>
      <c r="FR288" s="3" t="str">
        <f t="shared" ref="FR288" ca="1" si="14101">IF($B288="","",FC288*(1+rate_joint*FN$1/365))</f>
        <v/>
      </c>
      <c r="FS288" s="5" t="str">
        <f t="shared" ca="1" si="12900"/>
        <v/>
      </c>
      <c r="FT288" s="5" t="str" cm="1">
        <f t="array" aca="1" ref="FT288" ca="1">IF(FS288="","",_xlfn.IFS(FS288&lt;='Hidden inputs'!$C$15,FS288*'Hidden inputs'!$D$15,FS288&lt;='Hidden inputs'!$C$16,'Hidden inputs'!$C$15*'Hidden inputs'!$D$15+(FS288-'Hidden inputs'!$B$16)*'Hidden inputs'!$D$16,FS288&lt;='Hidden inputs'!$C$17,'Hidden inputs'!$C$15*'Hidden inputs'!$D$15+('Hidden inputs'!$C$16-'Hidden inputs'!$B$16)*'Hidden inputs'!$D$16+(FS288-'Hidden inputs'!$B$17)*'Hidden inputs'!$D$17,FS288&gt;'Hidden inputs'!$B$18,'Hidden inputs'!$C$15*'Hidden inputs'!$D$15+('Hidden inputs'!$C$16-'Hidden inputs'!$B$16)*'Hidden inputs'!$D$16+('Hidden inputs'!$C$17-'Hidden inputs'!$B$17)*'Hidden inputs'!$D$17+(FS288-'Hidden inputs'!$B$18)*'Hidden inputs'!$D$18))</f>
        <v/>
      </c>
      <c r="FU288" s="10" t="str">
        <f t="shared" ca="1" si="12901"/>
        <v/>
      </c>
      <c r="FV288" s="5" t="str">
        <f t="shared" ca="1" si="12813"/>
        <v/>
      </c>
      <c r="FW288" s="5" t="str">
        <f t="shared" ca="1" si="12814"/>
        <v/>
      </c>
      <c r="FX288" s="5" t="str">
        <f ca="1">IF($B288="","",'Hidden inputs'!$D$11*FO288+'Hidden inputs'!$E$11*FP288)</f>
        <v/>
      </c>
      <c r="FY288" s="11" t="str">
        <f t="shared" ca="1" si="12717"/>
        <v/>
      </c>
      <c r="FZ288" s="9" t="str">
        <f t="shared" ca="1" si="12815"/>
        <v/>
      </c>
      <c r="GA288" s="5" t="str">
        <f t="shared" ca="1" si="12816"/>
        <v/>
      </c>
      <c r="GB288" s="5" t="str">
        <f t="shared" ca="1" si="12817"/>
        <v/>
      </c>
      <c r="GC288" s="5" t="str">
        <f t="shared" ca="1" si="12718"/>
        <v/>
      </c>
      <c r="GD288" s="5" t="str">
        <f t="shared" ca="1" si="12719"/>
        <v/>
      </c>
    </row>
    <row r="289" spans="1:186" x14ac:dyDescent="0.35">
      <c r="A289" s="2"/>
      <c r="B289" s="6" t="str">
        <f t="shared" ca="1" si="12720"/>
        <v/>
      </c>
      <c r="C289" s="5" t="str">
        <f t="shared" ca="1" si="12818"/>
        <v/>
      </c>
      <c r="D289" s="5" t="str" cm="1">
        <f t="array" aca="1" ref="D289" ca="1">IF($B289="","",IF(C289=0,0,IF(DD_Payment="",0,IF(C289&lt;_xlfn.IFS(DD_Frequency="Monthly",1,DD_Frequency="Quarterly",IF(MONTH(C$2)=1,1,IF(MONTH(C$2)=4,1,IF(MONTH(C$2)=7,1,IF(MONTH(C$2)=10,1,0)))),DD_Frequency="Annually",IF(MONTH(C$2)=1,1,0))*DD_Payment,C289,_xlfn.IFS(DD_Frequency="Monthly",1,DD_Frequency="Quarterly",IF(MONTH(C$2)=1,1,IF(MONTH(C$2)=4,1,IF(MONTH(C$2)=7,1,IF(MONTH(C$2)=10,1,0)))),DD_Frequency="Annually",IF(MONTH(C$2)=1,1,0))*DD_Payment))))</f>
        <v/>
      </c>
      <c r="E289" s="5" t="str">
        <f t="shared" ref="E289" ca="1" si="14102">IF(B289="","",IF(C289&gt;D289,(C289-D289/2)*(rate_A*(E$1/365)),0))</f>
        <v/>
      </c>
      <c r="F289" s="5" t="str">
        <f t="shared" ca="1" si="12722"/>
        <v/>
      </c>
      <c r="G289" s="5" t="str">
        <f t="shared" ref="G289" ca="1" si="14103">IF(B289="","",G288*(1+rate_A*E$1/365))</f>
        <v/>
      </c>
      <c r="H289" s="5" t="str">
        <f t="shared" ref="H289" ca="1" si="14104">IF(B289="","",H288*(1+rate_A*E$1/365))</f>
        <v/>
      </c>
      <c r="I289" s="5" t="str">
        <f t="shared" ref="I289" ca="1" si="14105">IF(B289="","",I288*(1+rate_joint*E$1/365))</f>
        <v/>
      </c>
      <c r="J289" s="5" t="str">
        <f t="shared" ca="1" si="12823"/>
        <v/>
      </c>
      <c r="K289" s="5" t="str" cm="1">
        <f t="array" aca="1" ref="K289" ca="1">IF(J289="","",_xlfn.IFS(J289&lt;='Hidden inputs'!$C$15,J289*'Hidden inputs'!$D$15,J289&lt;='Hidden inputs'!$C$16,'Hidden inputs'!$C$15*'Hidden inputs'!$D$15+(J289-'Hidden inputs'!$B$16)*'Hidden inputs'!$D$16,J289&lt;='Hidden inputs'!$C$17,'Hidden inputs'!$C$15*'Hidden inputs'!$D$15+('Hidden inputs'!$C$16-'Hidden inputs'!$B$16)*'Hidden inputs'!$D$16+(J289-'Hidden inputs'!$B$17)*'Hidden inputs'!$D$17,J289&gt;'Hidden inputs'!$B$18,'Hidden inputs'!$C$15*'Hidden inputs'!$D$15+('Hidden inputs'!$C$16-'Hidden inputs'!$B$16)*'Hidden inputs'!$D$16+('Hidden inputs'!$C$17-'Hidden inputs'!$B$17)*'Hidden inputs'!$D$17+(J289-'Hidden inputs'!$B$18)*'Hidden inputs'!$D$18))</f>
        <v/>
      </c>
      <c r="L289" s="11" t="str">
        <f t="shared" ca="1" si="12824"/>
        <v/>
      </c>
      <c r="M289" s="5" t="str">
        <f t="shared" ca="1" si="12726"/>
        <v/>
      </c>
      <c r="N289" s="5" t="str">
        <f t="shared" ca="1" si="12727"/>
        <v/>
      </c>
      <c r="O289" s="5" t="str">
        <f ca="1">IF(B289="","",'Hidden inputs'!$D$11*F289+'Hidden inputs'!$E$11*G289)</f>
        <v/>
      </c>
      <c r="P289" s="11" t="str">
        <f t="shared" ca="1" si="12661"/>
        <v/>
      </c>
      <c r="Q289" s="20" t="str">
        <f t="shared" ca="1" si="12662"/>
        <v/>
      </c>
      <c r="R289" s="3" t="str">
        <f t="shared" ca="1" si="12728"/>
        <v/>
      </c>
      <c r="S289" s="5" t="str" cm="1">
        <f t="array" aca="1" ref="S289" ca="1">IF($B289="","",IF(R289=0,0,IF(DD_Payment="",0,IF(R289&lt;_xlfn.IFS(DD_Frequency="Monthly",1,DD_Frequency="Quarterly",IF(MONTH(R$2)=1,1,IF(MONTH(R$2)=4,1,IF(MONTH(R$2)=7,1,IF(MONTH(R$2)=10,1,0)))),DD_Frequency="Annually",IF(MONTH(R$2)=1,1,0))*DD_Payment,R289,_xlfn.IFS(DD_Frequency="Monthly",1,DD_Frequency="Quarterly",IF(MONTH(R$2)=1,1,IF(MONTH(R$2)=4,1,IF(MONTH(R$2)=7,1,IF(MONTH(R$2)=10,1,0)))),DD_Frequency="Annually",IF(MONTH(R$2)=1,1,0))*DD_Payment))))</f>
        <v/>
      </c>
      <c r="T289" s="3" t="str">
        <f t="shared" ref="T289" ca="1" si="14106">IF(B289="","",IF(R289&gt;S289,(R289-S289/2)*(rate_A*((T$1+A289)/365)),0))</f>
        <v/>
      </c>
      <c r="U289" s="3" t="str">
        <f t="shared" ca="1" si="12730"/>
        <v/>
      </c>
      <c r="V289" s="3" t="str">
        <f t="shared" ref="V289" ca="1" si="14107">IF(B289="","",G289*(1+rate_A*(T$1+A289)/365))</f>
        <v/>
      </c>
      <c r="W289" s="3" t="str">
        <f t="shared" ref="W289" ca="1" si="14108">IF(B289="","",H289*(1+rate_A*(T$1+A289)/365))</f>
        <v/>
      </c>
      <c r="X289" s="3" t="str">
        <f t="shared" ref="X289" ca="1" si="14109">IF(B289="","",I289*(1+rate_joint*(T$1+A289)/365))</f>
        <v/>
      </c>
      <c r="Y289" s="5" t="str">
        <f t="shared" ca="1" si="12829"/>
        <v/>
      </c>
      <c r="Z289" s="5" t="str" cm="1">
        <f t="array" aca="1" ref="Z289" ca="1">IF(Y289="","",_xlfn.IFS(Y289&lt;='Hidden inputs'!$C$15,Y289*'Hidden inputs'!$D$15,Y289&lt;='Hidden inputs'!$C$16,'Hidden inputs'!$C$15*'Hidden inputs'!$D$15+(Y289-'Hidden inputs'!$B$16)*'Hidden inputs'!$D$16,Y289&lt;='Hidden inputs'!$C$17,'Hidden inputs'!$C$15*'Hidden inputs'!$D$15+('Hidden inputs'!$C$16-'Hidden inputs'!$B$16)*'Hidden inputs'!$D$16+(Y289-'Hidden inputs'!$B$17)*'Hidden inputs'!$D$17,Y289&gt;'Hidden inputs'!$B$18,'Hidden inputs'!$C$15*'Hidden inputs'!$D$15+('Hidden inputs'!$C$16-'Hidden inputs'!$B$16)*'Hidden inputs'!$D$16+('Hidden inputs'!$C$17-'Hidden inputs'!$B$17)*'Hidden inputs'!$D$17+(Y289-'Hidden inputs'!$B$18)*'Hidden inputs'!$D$18))</f>
        <v/>
      </c>
      <c r="AA289" s="10" t="str">
        <f t="shared" ca="1" si="12830"/>
        <v/>
      </c>
      <c r="AB289" s="5" t="str">
        <f t="shared" ca="1" si="12734"/>
        <v/>
      </c>
      <c r="AC289" s="5" t="str">
        <f t="shared" ca="1" si="12831"/>
        <v/>
      </c>
      <c r="AD289" s="5" t="str">
        <f ca="1">IF(B289="","",'Hidden inputs'!$D$11*U289+'Hidden inputs'!$E$11*V289)</f>
        <v/>
      </c>
      <c r="AE289" s="11" t="str">
        <f t="shared" ca="1" si="12667"/>
        <v/>
      </c>
      <c r="AF289" s="9" t="str">
        <f t="shared" ca="1" si="12735"/>
        <v/>
      </c>
      <c r="AG289" s="3" t="str">
        <f t="shared" ca="1" si="12736"/>
        <v/>
      </c>
      <c r="AH289" s="5" t="str" cm="1">
        <f t="array" aca="1" ref="AH289" ca="1">IF($B289="","",IF(AG289=0,0,IF(DD_Payment="",0,IF(AG289&lt;_xlfn.IFS(DD_Frequency="Monthly",1,DD_Frequency="Quarterly",IF(MONTH(AG$2)=1,1,IF(MONTH(AG$2)=4,1,IF(MONTH(AG$2)=7,1,IF(MONTH(AG$2)=10,1,0)))),DD_Frequency="Annually",IF(MONTH(AG$2)=1,1,0))*DD_Payment,AG289,_xlfn.IFS(DD_Frequency="Monthly",1,DD_Frequency="Quarterly",IF(MONTH(AG$2)=1,1,IF(MONTH(AG$2)=4,1,IF(MONTH(AG$2)=7,1,IF(MONTH(AG$2)=10,1,0)))),DD_Frequency="Annually",IF(MONTH(AG$2)=1,1,0))*DD_Payment))))</f>
        <v/>
      </c>
      <c r="AI289" s="3" t="str">
        <f t="shared" ref="AI289" ca="1" si="14110">IF($B289="","",IF(AG289&gt;AH289,(AG289-AH289/2)*(rate_A*(AI$1/365)),0))</f>
        <v/>
      </c>
      <c r="AJ289" s="3" t="str">
        <f t="shared" ca="1" si="12833"/>
        <v/>
      </c>
      <c r="AK289" s="3" t="str">
        <f t="shared" ref="AK289" ca="1" si="14111">IF($B289="","",V289*(1+rate_A*AI$1/365))</f>
        <v/>
      </c>
      <c r="AL289" s="3" t="str">
        <f t="shared" ref="AL289" ca="1" si="14112">IF($B289="","",W289*(1+rate_A*AI$1/365))</f>
        <v/>
      </c>
      <c r="AM289" s="3" t="str">
        <f t="shared" ref="AM289" ca="1" si="14113">IF($B289="","",X289*(1+rate_joint*AI$1/365))</f>
        <v/>
      </c>
      <c r="AN289" s="5" t="str">
        <f t="shared" ca="1" si="12837"/>
        <v/>
      </c>
      <c r="AO289" s="5" t="str" cm="1">
        <f t="array" aca="1" ref="AO289" ca="1">IF(AN289="","",_xlfn.IFS(AN289&lt;='Hidden inputs'!$C$15,AN289*'Hidden inputs'!$D$15,AN289&lt;='Hidden inputs'!$C$16,'Hidden inputs'!$C$15*'Hidden inputs'!$D$15+(AN289-'Hidden inputs'!$B$16)*'Hidden inputs'!$D$16,AN289&lt;='Hidden inputs'!$C$17,'Hidden inputs'!$C$15*'Hidden inputs'!$D$15+('Hidden inputs'!$C$16-'Hidden inputs'!$B$16)*'Hidden inputs'!$D$16+(AN289-'Hidden inputs'!$B$17)*'Hidden inputs'!$D$17,AN289&gt;'Hidden inputs'!$B$18,'Hidden inputs'!$C$15*'Hidden inputs'!$D$15+('Hidden inputs'!$C$16-'Hidden inputs'!$B$16)*'Hidden inputs'!$D$16+('Hidden inputs'!$C$17-'Hidden inputs'!$B$17)*'Hidden inputs'!$D$17+(AN289-'Hidden inputs'!$B$18)*'Hidden inputs'!$D$18))</f>
        <v/>
      </c>
      <c r="AP289" s="10" t="str">
        <f t="shared" ca="1" si="12838"/>
        <v/>
      </c>
      <c r="AQ289" s="5" t="str">
        <f t="shared" ca="1" si="12741"/>
        <v/>
      </c>
      <c r="AR289" s="5" t="str">
        <f t="shared" ca="1" si="12742"/>
        <v/>
      </c>
      <c r="AS289" s="5" t="str">
        <f ca="1">IF($B289="","",'Hidden inputs'!$D$11*AJ289+'Hidden inputs'!$E$11*AK289)</f>
        <v/>
      </c>
      <c r="AT289" s="11" t="str">
        <f t="shared" ca="1" si="12672"/>
        <v/>
      </c>
      <c r="AU289" s="9" t="str">
        <f t="shared" ca="1" si="12743"/>
        <v/>
      </c>
      <c r="AV289" s="3" t="str">
        <f t="shared" ca="1" si="12744"/>
        <v/>
      </c>
      <c r="AW289" s="5" t="str" cm="1">
        <f t="array" aca="1" ref="AW289" ca="1">IF($B289="","",IF(AV289=0,0,IF(DD_Payment="",0,IF(AV289&lt;_xlfn.IFS(DD_Frequency="Monthly",1,DD_Frequency="Quarterly",IF(MONTH(AV$2)=1,1,IF(MONTH(AV$2)=4,1,IF(MONTH(AV$2)=7,1,IF(MONTH(AV$2)=10,1,0)))),DD_Frequency="Annually",IF(MONTH(AV$2)=1,1,0))*DD_Payment,AV289,_xlfn.IFS(DD_Frequency="Monthly",1,DD_Frequency="Quarterly",IF(MONTH(AV$2)=1,1,IF(MONTH(AV$2)=4,1,IF(MONTH(AV$2)=7,1,IF(MONTH(AV$2)=10,1,0)))),DD_Frequency="Annually",IF(MONTH(AV$2)=1,1,0))*DD_Payment))))</f>
        <v/>
      </c>
      <c r="AX289" s="3" t="str">
        <f t="shared" ref="AX289" ca="1" si="14114">IF($B289="","",IF(AV289&gt;AW289,(AV289-AW289/2)*(rate_A*(AX$1/365)),0))</f>
        <v/>
      </c>
      <c r="AY289" s="3" t="str">
        <f t="shared" ca="1" si="12840"/>
        <v/>
      </c>
      <c r="AZ289" s="3" t="str">
        <f t="shared" ref="AZ289" ca="1" si="14115">IF($B289="","",AK289*(1+rate_A*AX$1/365))</f>
        <v/>
      </c>
      <c r="BA289" s="3" t="str">
        <f t="shared" ref="BA289" ca="1" si="14116">IF($B289="","",AL289*(1+rate_A*AX$1/365))</f>
        <v/>
      </c>
      <c r="BB289" s="3" t="str">
        <f t="shared" ref="BB289" ca="1" si="14117">IF($B289="","",AM289*(1+rate_joint*AX$1/365))</f>
        <v/>
      </c>
      <c r="BC289" s="5" t="str">
        <f t="shared" ca="1" si="12844"/>
        <v/>
      </c>
      <c r="BD289" s="5" t="str" cm="1">
        <f t="array" aca="1" ref="BD289" ca="1">IF(BC289="","",_xlfn.IFS(BC289&lt;='Hidden inputs'!$C$15,BC289*'Hidden inputs'!$D$15,BC289&lt;='Hidden inputs'!$C$16,'Hidden inputs'!$C$15*'Hidden inputs'!$D$15+(BC289-'Hidden inputs'!$B$16)*'Hidden inputs'!$D$16,BC289&lt;='Hidden inputs'!$C$17,'Hidden inputs'!$C$15*'Hidden inputs'!$D$15+('Hidden inputs'!$C$16-'Hidden inputs'!$B$16)*'Hidden inputs'!$D$16+(BC289-'Hidden inputs'!$B$17)*'Hidden inputs'!$D$17,BC289&gt;'Hidden inputs'!$B$18,'Hidden inputs'!$C$15*'Hidden inputs'!$D$15+('Hidden inputs'!$C$16-'Hidden inputs'!$B$16)*'Hidden inputs'!$D$16+('Hidden inputs'!$C$17-'Hidden inputs'!$B$17)*'Hidden inputs'!$D$17+(BC289-'Hidden inputs'!$B$18)*'Hidden inputs'!$D$18))</f>
        <v/>
      </c>
      <c r="BE289" s="10" t="str">
        <f t="shared" ca="1" si="12845"/>
        <v/>
      </c>
      <c r="BF289" s="5" t="str">
        <f t="shared" ca="1" si="12749"/>
        <v/>
      </c>
      <c r="BG289" s="5" t="str">
        <f t="shared" ca="1" si="12750"/>
        <v/>
      </c>
      <c r="BH289" s="5" t="str">
        <f ca="1">IF($B289="","",'Hidden inputs'!$D$11*AY289+'Hidden inputs'!$E$11*AZ289)</f>
        <v/>
      </c>
      <c r="BI289" s="11" t="str">
        <f t="shared" ca="1" si="12677"/>
        <v/>
      </c>
      <c r="BJ289" s="9" t="str">
        <f t="shared" ca="1" si="12751"/>
        <v/>
      </c>
      <c r="BK289" s="3" t="str">
        <f t="shared" ca="1" si="12752"/>
        <v/>
      </c>
      <c r="BL289" s="5" t="str" cm="1">
        <f t="array" aca="1" ref="BL289" ca="1">IF($B289="","",IF(BK289=0,0,IF(DD_Payment="",0,IF(BK289&lt;_xlfn.IFS(DD_Frequency="Monthly",1,DD_Frequency="Quarterly",IF(MONTH(BK$2)=1,1,IF(MONTH(BK$2)=4,1,IF(MONTH(BK$2)=7,1,IF(MONTH(BK$2)=10,1,0)))),DD_Frequency="Annually",IF(MONTH(BK$2)=1,1,0))*DD_Payment,BK289,_xlfn.IFS(DD_Frequency="Monthly",1,DD_Frequency="Quarterly",IF(MONTH(BK$2)=1,1,IF(MONTH(BK$2)=4,1,IF(MONTH(BK$2)=7,1,IF(MONTH(BK$2)=10,1,0)))),DD_Frequency="Annually",IF(MONTH(BK$2)=1,1,0))*DD_Payment))))</f>
        <v/>
      </c>
      <c r="BM289" s="3" t="str">
        <f t="shared" ref="BM289" ca="1" si="14118">IF($B289="","",IF(BK289&gt;BL289,(BK289-BL289/2)*(rate_A*(BM$1/365)),0))</f>
        <v/>
      </c>
      <c r="BN289" s="3" t="str">
        <f t="shared" ca="1" si="12847"/>
        <v/>
      </c>
      <c r="BO289" s="3" t="str">
        <f t="shared" ref="BO289" ca="1" si="14119">IF($B289="","",AZ289*(1+rate_A*BM$1/365))</f>
        <v/>
      </c>
      <c r="BP289" s="3" t="str">
        <f t="shared" ref="BP289" ca="1" si="14120">IF($B289="","",BA289*(1+rate_A*BM$1/365))</f>
        <v/>
      </c>
      <c r="BQ289" s="3" t="str">
        <f t="shared" ref="BQ289" ca="1" si="14121">IF($B289="","",BB289*(1+rate_joint*BM$1/365))</f>
        <v/>
      </c>
      <c r="BR289" s="5" t="str">
        <f t="shared" ca="1" si="12851"/>
        <v/>
      </c>
      <c r="BS289" s="5" t="str" cm="1">
        <f t="array" aca="1" ref="BS289" ca="1">IF(BR289="","",_xlfn.IFS(BR289&lt;='Hidden inputs'!$C$15,BR289*'Hidden inputs'!$D$15,BR289&lt;='Hidden inputs'!$C$16,'Hidden inputs'!$C$15*'Hidden inputs'!$D$15+(BR289-'Hidden inputs'!$B$16)*'Hidden inputs'!$D$16,BR289&lt;='Hidden inputs'!$C$17,'Hidden inputs'!$C$15*'Hidden inputs'!$D$15+('Hidden inputs'!$C$16-'Hidden inputs'!$B$16)*'Hidden inputs'!$D$16+(BR289-'Hidden inputs'!$B$17)*'Hidden inputs'!$D$17,BR289&gt;'Hidden inputs'!$B$18,'Hidden inputs'!$C$15*'Hidden inputs'!$D$15+('Hidden inputs'!$C$16-'Hidden inputs'!$B$16)*'Hidden inputs'!$D$16+('Hidden inputs'!$C$17-'Hidden inputs'!$B$17)*'Hidden inputs'!$D$17+(BR289-'Hidden inputs'!$B$18)*'Hidden inputs'!$D$18))</f>
        <v/>
      </c>
      <c r="BT289" s="10" t="str">
        <f t="shared" ca="1" si="12852"/>
        <v/>
      </c>
      <c r="BU289" s="5" t="str">
        <f t="shared" ca="1" si="12757"/>
        <v/>
      </c>
      <c r="BV289" s="5" t="str">
        <f t="shared" ca="1" si="12758"/>
        <v/>
      </c>
      <c r="BW289" s="5" t="str">
        <f ca="1">IF($B289="","",'Hidden inputs'!$D$11*BN289+'Hidden inputs'!$E$11*BO289)</f>
        <v/>
      </c>
      <c r="BX289" s="11" t="str">
        <f t="shared" ca="1" si="12682"/>
        <v/>
      </c>
      <c r="BY289" s="9" t="str">
        <f t="shared" ca="1" si="12759"/>
        <v/>
      </c>
      <c r="BZ289" s="3" t="str">
        <f t="shared" ca="1" si="12760"/>
        <v/>
      </c>
      <c r="CA289" s="5" t="str" cm="1">
        <f t="array" aca="1" ref="CA289" ca="1">IF($B289="","",IF(BZ289=0,0,IF(DD_Payment="",0,IF(BZ289&lt;_xlfn.IFS(DD_Frequency="Monthly",1,DD_Frequency="Quarterly",IF(MONTH(BZ$2)=1,1,IF(MONTH(BZ$2)=4,1,IF(MONTH(BZ$2)=7,1,IF(MONTH(BZ$2)=10,1,0)))),DD_Frequency="Annually",IF(MONTH(BZ$2)=1,1,0))*DD_Payment,BZ289,_xlfn.IFS(DD_Frequency="Monthly",1,DD_Frequency="Quarterly",IF(MONTH(BZ$2)=1,1,IF(MONTH(BZ$2)=4,1,IF(MONTH(BZ$2)=7,1,IF(MONTH(BZ$2)=10,1,0)))),DD_Frequency="Annually",IF(MONTH(BZ$2)=1,1,0))*DD_Payment))))</f>
        <v/>
      </c>
      <c r="CB289" s="3" t="str">
        <f t="shared" ref="CB289" ca="1" si="14122">IF($B289="","",IF(BZ289&gt;CA289,(BZ289-CA289/2)*(rate_A*(CB$1/365)),0))</f>
        <v/>
      </c>
      <c r="CC289" s="3" t="str">
        <f t="shared" ca="1" si="12854"/>
        <v/>
      </c>
      <c r="CD289" s="3" t="str">
        <f t="shared" ref="CD289" ca="1" si="14123">IF($B289="","",BO289*(1+rate_A*CB$1/365))</f>
        <v/>
      </c>
      <c r="CE289" s="3" t="str">
        <f t="shared" ref="CE289" ca="1" si="14124">IF($B289="","",BP289*(1+rate_A*CB$1/365))</f>
        <v/>
      </c>
      <c r="CF289" s="3" t="str">
        <f t="shared" ref="CF289" ca="1" si="14125">IF($B289="","",BQ289*(1+rate_joint*CB$1/365))</f>
        <v/>
      </c>
      <c r="CG289" s="5" t="str">
        <f t="shared" ca="1" si="12858"/>
        <v/>
      </c>
      <c r="CH289" s="5" t="str" cm="1">
        <f t="array" aca="1" ref="CH289" ca="1">IF(CG289="","",_xlfn.IFS(CG289&lt;='Hidden inputs'!$C$15,CG289*'Hidden inputs'!$D$15,CG289&lt;='Hidden inputs'!$C$16,'Hidden inputs'!$C$15*'Hidden inputs'!$D$15+(CG289-'Hidden inputs'!$B$16)*'Hidden inputs'!$D$16,CG289&lt;='Hidden inputs'!$C$17,'Hidden inputs'!$C$15*'Hidden inputs'!$D$15+('Hidden inputs'!$C$16-'Hidden inputs'!$B$16)*'Hidden inputs'!$D$16+(CG289-'Hidden inputs'!$B$17)*'Hidden inputs'!$D$17,CG289&gt;'Hidden inputs'!$B$18,'Hidden inputs'!$C$15*'Hidden inputs'!$D$15+('Hidden inputs'!$C$16-'Hidden inputs'!$B$16)*'Hidden inputs'!$D$16+('Hidden inputs'!$C$17-'Hidden inputs'!$B$17)*'Hidden inputs'!$D$17+(CG289-'Hidden inputs'!$B$18)*'Hidden inputs'!$D$18))</f>
        <v/>
      </c>
      <c r="CI289" s="10" t="str">
        <f t="shared" ca="1" si="12859"/>
        <v/>
      </c>
      <c r="CJ289" s="5" t="str">
        <f t="shared" ca="1" si="12765"/>
        <v/>
      </c>
      <c r="CK289" s="5" t="str">
        <f t="shared" ca="1" si="12766"/>
        <v/>
      </c>
      <c r="CL289" s="5" t="str">
        <f ca="1">IF($B289="","",'Hidden inputs'!$D$11*CC289+'Hidden inputs'!$E$11*CD289)</f>
        <v/>
      </c>
      <c r="CM289" s="11" t="str">
        <f t="shared" ca="1" si="12687"/>
        <v/>
      </c>
      <c r="CN289" s="9" t="str">
        <f t="shared" ca="1" si="12767"/>
        <v/>
      </c>
      <c r="CO289" s="3" t="str">
        <f t="shared" ca="1" si="12768"/>
        <v/>
      </c>
      <c r="CP289" s="5" t="str" cm="1">
        <f t="array" aca="1" ref="CP289" ca="1">IF($B289="","",IF(CO289=0,0,IF(DD_Payment="",0,IF(CO289&lt;_xlfn.IFS(DD_Frequency="Monthly",1,DD_Frequency="Quarterly",IF(MONTH(CO$2)=1,1,IF(MONTH(CO$2)=4,1,IF(MONTH(CO$2)=7,1,IF(MONTH(CO$2)=10,1,0)))),DD_Frequency="Annually",IF(MONTH(CO$2)=1,1,0))*DD_Payment,CO289,_xlfn.IFS(DD_Frequency="Monthly",1,DD_Frequency="Quarterly",IF(MONTH(CO$2)=1,1,IF(MONTH(CO$2)=4,1,IF(MONTH(CO$2)=7,1,IF(MONTH(CO$2)=10,1,0)))),DD_Frequency="Annually",IF(MONTH(CO$2)=1,1,0))*DD_Payment))))</f>
        <v/>
      </c>
      <c r="CQ289" s="3" t="str">
        <f t="shared" ref="CQ289" ca="1" si="14126">IF($B289="","",IF(CO289&gt;CP289,(CO289-CP289/2)*(rate_A*(CQ$1/365)),0))</f>
        <v/>
      </c>
      <c r="CR289" s="3" t="str">
        <f t="shared" ca="1" si="12861"/>
        <v/>
      </c>
      <c r="CS289" s="3" t="str">
        <f t="shared" ref="CS289" ca="1" si="14127">IF($B289="","",CD289*(1+rate_A*CQ$1/365))</f>
        <v/>
      </c>
      <c r="CT289" s="3" t="str">
        <f t="shared" ref="CT289" ca="1" si="14128">IF($B289="","",CE289*(1+rate_A*CQ$1/365))</f>
        <v/>
      </c>
      <c r="CU289" s="3" t="str">
        <f t="shared" ref="CU289" ca="1" si="14129">IF($B289="","",CF289*(1+rate_joint*CQ$1/365))</f>
        <v/>
      </c>
      <c r="CV289" s="5" t="str">
        <f t="shared" ca="1" si="12865"/>
        <v/>
      </c>
      <c r="CW289" s="5" t="str" cm="1">
        <f t="array" aca="1" ref="CW289" ca="1">IF(CV289="","",_xlfn.IFS(CV289&lt;='Hidden inputs'!$C$15,CV289*'Hidden inputs'!$D$15,CV289&lt;='Hidden inputs'!$C$16,'Hidden inputs'!$C$15*'Hidden inputs'!$D$15+(CV289-'Hidden inputs'!$B$16)*'Hidden inputs'!$D$16,CV289&lt;='Hidden inputs'!$C$17,'Hidden inputs'!$C$15*'Hidden inputs'!$D$15+('Hidden inputs'!$C$16-'Hidden inputs'!$B$16)*'Hidden inputs'!$D$16+(CV289-'Hidden inputs'!$B$17)*'Hidden inputs'!$D$17,CV289&gt;'Hidden inputs'!$B$18,'Hidden inputs'!$C$15*'Hidden inputs'!$D$15+('Hidden inputs'!$C$16-'Hidden inputs'!$B$16)*'Hidden inputs'!$D$16+('Hidden inputs'!$C$17-'Hidden inputs'!$B$17)*'Hidden inputs'!$D$17+(CV289-'Hidden inputs'!$B$18)*'Hidden inputs'!$D$18))</f>
        <v/>
      </c>
      <c r="CX289" s="10" t="str">
        <f t="shared" ca="1" si="12866"/>
        <v/>
      </c>
      <c r="CY289" s="5" t="str">
        <f t="shared" ca="1" si="12773"/>
        <v/>
      </c>
      <c r="CZ289" s="5" t="str">
        <f t="shared" ca="1" si="12774"/>
        <v/>
      </c>
      <c r="DA289" s="5" t="str">
        <f ca="1">IF($B289="","",'Hidden inputs'!$D$11*CR289+'Hidden inputs'!$E$11*CS289)</f>
        <v/>
      </c>
      <c r="DB289" s="11" t="str">
        <f t="shared" ca="1" si="12692"/>
        <v/>
      </c>
      <c r="DC289" s="9" t="str">
        <f t="shared" ca="1" si="12775"/>
        <v/>
      </c>
      <c r="DD289" s="3" t="str">
        <f t="shared" ca="1" si="12776"/>
        <v/>
      </c>
      <c r="DE289" s="5" t="str" cm="1">
        <f t="array" aca="1" ref="DE289" ca="1">IF($B289="","",IF(DD289=0,0,IF(DD_Payment="",0,IF(DD289&lt;_xlfn.IFS(DD_Frequency="Monthly",1,DD_Frequency="Quarterly",IF(MONTH(DD$2)=1,1,IF(MONTH(DD$2)=4,1,IF(MONTH(DD$2)=7,1,IF(MONTH(DD$2)=10,1,0)))),DD_Frequency="Annually",IF(MONTH(DD$2)=1,1,0))*DD_Payment,DD289,_xlfn.IFS(DD_Frequency="Monthly",1,DD_Frequency="Quarterly",IF(MONTH(DD$2)=1,1,IF(MONTH(DD$2)=4,1,IF(MONTH(DD$2)=7,1,IF(MONTH(DD$2)=10,1,0)))),DD_Frequency="Annually",IF(MONTH(DD$2)=1,1,0))*DD_Payment))))</f>
        <v/>
      </c>
      <c r="DF289" s="3" t="str">
        <f t="shared" ref="DF289" ca="1" si="14130">IF($B289="","",IF(DD289&gt;DE289,(DD289-DE289/2)*(rate_A*(DF$1/365)),0))</f>
        <v/>
      </c>
      <c r="DG289" s="3" t="str">
        <f t="shared" ca="1" si="12868"/>
        <v/>
      </c>
      <c r="DH289" s="3" t="str">
        <f t="shared" ref="DH289" ca="1" si="14131">IF($B289="","",CS289*(1+rate_A*DF$1/365))</f>
        <v/>
      </c>
      <c r="DI289" s="3" t="str">
        <f t="shared" ref="DI289" ca="1" si="14132">IF($B289="","",CT289*(1+rate_A*DF$1/365))</f>
        <v/>
      </c>
      <c r="DJ289" s="3" t="str">
        <f t="shared" ref="DJ289" ca="1" si="14133">IF($B289="","",CU289*(1+rate_joint*DF$1/365))</f>
        <v/>
      </c>
      <c r="DK289" s="5" t="str">
        <f t="shared" ca="1" si="12872"/>
        <v/>
      </c>
      <c r="DL289" s="5" t="str" cm="1">
        <f t="array" aca="1" ref="DL289" ca="1">IF(DK289="","",_xlfn.IFS(DK289&lt;='Hidden inputs'!$C$15,DK289*'Hidden inputs'!$D$15,DK289&lt;='Hidden inputs'!$C$16,'Hidden inputs'!$C$15*'Hidden inputs'!$D$15+(DK289-'Hidden inputs'!$B$16)*'Hidden inputs'!$D$16,DK289&lt;='Hidden inputs'!$C$17,'Hidden inputs'!$C$15*'Hidden inputs'!$D$15+('Hidden inputs'!$C$16-'Hidden inputs'!$B$16)*'Hidden inputs'!$D$16+(DK289-'Hidden inputs'!$B$17)*'Hidden inputs'!$D$17,DK289&gt;'Hidden inputs'!$B$18,'Hidden inputs'!$C$15*'Hidden inputs'!$D$15+('Hidden inputs'!$C$16-'Hidden inputs'!$B$16)*'Hidden inputs'!$D$16+('Hidden inputs'!$C$17-'Hidden inputs'!$B$17)*'Hidden inputs'!$D$17+(DK289-'Hidden inputs'!$B$18)*'Hidden inputs'!$D$18))</f>
        <v/>
      </c>
      <c r="DM289" s="10" t="str">
        <f t="shared" ca="1" si="12873"/>
        <v/>
      </c>
      <c r="DN289" s="5" t="str">
        <f t="shared" ca="1" si="12781"/>
        <v/>
      </c>
      <c r="DO289" s="5" t="str">
        <f t="shared" ca="1" si="12782"/>
        <v/>
      </c>
      <c r="DP289" s="5" t="str">
        <f ca="1">IF($B289="","",'Hidden inputs'!$D$11*DG289+'Hidden inputs'!$E$11*DH289)</f>
        <v/>
      </c>
      <c r="DQ289" s="11" t="str">
        <f t="shared" ca="1" si="12697"/>
        <v/>
      </c>
      <c r="DR289" s="9" t="str">
        <f t="shared" ca="1" si="12783"/>
        <v/>
      </c>
      <c r="DS289" s="3" t="str">
        <f t="shared" ca="1" si="12784"/>
        <v/>
      </c>
      <c r="DT289" s="5" t="str" cm="1">
        <f t="array" aca="1" ref="DT289" ca="1">IF($B289="","",IF(DS289=0,0,IF(DD_Payment="",0,IF(DS289&lt;_xlfn.IFS(DD_Frequency="Monthly",1,DD_Frequency="Quarterly",IF(MONTH(DS$2)=1,1,IF(MONTH(DS$2)=4,1,IF(MONTH(DS$2)=7,1,IF(MONTH(DS$2)=10,1,0)))),DD_Frequency="Annually",IF(MONTH(DS$2)=1,1,0))*DD_Payment,DS289,_xlfn.IFS(DD_Frequency="Monthly",1,DD_Frequency="Quarterly",IF(MONTH(DS$2)=1,1,IF(MONTH(DS$2)=4,1,IF(MONTH(DS$2)=7,1,IF(MONTH(DS$2)=10,1,0)))),DD_Frequency="Annually",IF(MONTH(DS$2)=1,1,0))*DD_Payment))))</f>
        <v/>
      </c>
      <c r="DU289" s="3" t="str">
        <f t="shared" ref="DU289" ca="1" si="14134">IF($B289="","",IF(DS289&gt;DT289,(DS289-DT289/2)*(rate_A*(DU$1/365)),0))</f>
        <v/>
      </c>
      <c r="DV289" s="3" t="str">
        <f t="shared" ca="1" si="12875"/>
        <v/>
      </c>
      <c r="DW289" s="3" t="str">
        <f t="shared" ref="DW289" ca="1" si="14135">IF($B289="","",DH289*(1+rate_A*DU$1/365))</f>
        <v/>
      </c>
      <c r="DX289" s="3" t="str">
        <f t="shared" ref="DX289" ca="1" si="14136">IF($B289="","",DI289*(1+rate_A*DU$1/365))</f>
        <v/>
      </c>
      <c r="DY289" s="3" t="str">
        <f t="shared" ref="DY289" ca="1" si="14137">IF($B289="","",DJ289*(1+rate_joint*DU$1/365))</f>
        <v/>
      </c>
      <c r="DZ289" s="5" t="str">
        <f t="shared" ca="1" si="12879"/>
        <v/>
      </c>
      <c r="EA289" s="5" t="str" cm="1">
        <f t="array" aca="1" ref="EA289" ca="1">IF(DZ289="","",_xlfn.IFS(DZ289&lt;='Hidden inputs'!$C$15,DZ289*'Hidden inputs'!$D$15,DZ289&lt;='Hidden inputs'!$C$16,'Hidden inputs'!$C$15*'Hidden inputs'!$D$15+(DZ289-'Hidden inputs'!$B$16)*'Hidden inputs'!$D$16,DZ289&lt;='Hidden inputs'!$C$17,'Hidden inputs'!$C$15*'Hidden inputs'!$D$15+('Hidden inputs'!$C$16-'Hidden inputs'!$B$16)*'Hidden inputs'!$D$16+(DZ289-'Hidden inputs'!$B$17)*'Hidden inputs'!$D$17,DZ289&gt;'Hidden inputs'!$B$18,'Hidden inputs'!$C$15*'Hidden inputs'!$D$15+('Hidden inputs'!$C$16-'Hidden inputs'!$B$16)*'Hidden inputs'!$D$16+('Hidden inputs'!$C$17-'Hidden inputs'!$B$17)*'Hidden inputs'!$D$17+(DZ289-'Hidden inputs'!$B$18)*'Hidden inputs'!$D$18))</f>
        <v/>
      </c>
      <c r="EB289" s="10" t="str">
        <f t="shared" ca="1" si="12880"/>
        <v/>
      </c>
      <c r="EC289" s="5" t="str">
        <f t="shared" ca="1" si="12789"/>
        <v/>
      </c>
      <c r="ED289" s="5" t="str">
        <f t="shared" ca="1" si="12790"/>
        <v/>
      </c>
      <c r="EE289" s="5" t="str">
        <f ca="1">IF($B289="","",'Hidden inputs'!$D$11*DV289+'Hidden inputs'!$E$11*DW289)</f>
        <v/>
      </c>
      <c r="EF289" s="11" t="str">
        <f t="shared" ca="1" si="12702"/>
        <v/>
      </c>
      <c r="EG289" s="9" t="str">
        <f t="shared" ca="1" si="12791"/>
        <v/>
      </c>
      <c r="EH289" s="3" t="str">
        <f t="shared" ca="1" si="12792"/>
        <v/>
      </c>
      <c r="EI289" s="5" t="str" cm="1">
        <f t="array" aca="1" ref="EI289" ca="1">IF($B289="","",IF(EH289=0,0,IF(DD_Payment="",0,IF(EH289&lt;_xlfn.IFS(DD_Frequency="Monthly",1,DD_Frequency="Quarterly",IF(MONTH(EH$2)=1,1,IF(MONTH(EH$2)=4,1,IF(MONTH(EH$2)=7,1,IF(MONTH(EH$2)=10,1,0)))),DD_Frequency="Annually",IF(MONTH(EH$2)=1,1,0))*DD_Payment,EH289,_xlfn.IFS(DD_Frequency="Monthly",1,DD_Frequency="Quarterly",IF(MONTH(EH$2)=1,1,IF(MONTH(EH$2)=4,1,IF(MONTH(EH$2)=7,1,IF(MONTH(EH$2)=10,1,0)))),DD_Frequency="Annually",IF(MONTH(EH$2)=1,1,0))*DD_Payment))))</f>
        <v/>
      </c>
      <c r="EJ289" s="3" t="str">
        <f t="shared" ref="EJ289" ca="1" si="14138">IF($B289="","",IF(EH289&gt;EI289,(EH289-EI289/2)*(rate_A*(EJ$1/365)),0))</f>
        <v/>
      </c>
      <c r="EK289" s="3" t="str">
        <f t="shared" ca="1" si="12882"/>
        <v/>
      </c>
      <c r="EL289" s="3" t="str">
        <f t="shared" ref="EL289" ca="1" si="14139">IF($B289="","",DW289*(1+rate_A*EJ$1/365))</f>
        <v/>
      </c>
      <c r="EM289" s="3" t="str">
        <f t="shared" ref="EM289" ca="1" si="14140">IF($B289="","",DX289*(1+rate_A*EJ$1/365))</f>
        <v/>
      </c>
      <c r="EN289" s="3" t="str">
        <f t="shared" ref="EN289" ca="1" si="14141">IF($B289="","",DY289*(1+rate_joint*EJ$1/365))</f>
        <v/>
      </c>
      <c r="EO289" s="5" t="str">
        <f t="shared" ca="1" si="12886"/>
        <v/>
      </c>
      <c r="EP289" s="5" t="str" cm="1">
        <f t="array" aca="1" ref="EP289" ca="1">IF(EO289="","",_xlfn.IFS(EO289&lt;='Hidden inputs'!$C$15,EO289*'Hidden inputs'!$D$15,EO289&lt;='Hidden inputs'!$C$16,'Hidden inputs'!$C$15*'Hidden inputs'!$D$15+(EO289-'Hidden inputs'!$B$16)*'Hidden inputs'!$D$16,EO289&lt;='Hidden inputs'!$C$17,'Hidden inputs'!$C$15*'Hidden inputs'!$D$15+('Hidden inputs'!$C$16-'Hidden inputs'!$B$16)*'Hidden inputs'!$D$16+(EO289-'Hidden inputs'!$B$17)*'Hidden inputs'!$D$17,EO289&gt;'Hidden inputs'!$B$18,'Hidden inputs'!$C$15*'Hidden inputs'!$D$15+('Hidden inputs'!$C$16-'Hidden inputs'!$B$16)*'Hidden inputs'!$D$16+('Hidden inputs'!$C$17-'Hidden inputs'!$B$17)*'Hidden inputs'!$D$17+(EO289-'Hidden inputs'!$B$18)*'Hidden inputs'!$D$18))</f>
        <v/>
      </c>
      <c r="EQ289" s="10" t="str">
        <f t="shared" ca="1" si="12887"/>
        <v/>
      </c>
      <c r="ER289" s="5" t="str">
        <f t="shared" ca="1" si="12797"/>
        <v/>
      </c>
      <c r="ES289" s="5" t="str">
        <f t="shared" ca="1" si="12798"/>
        <v/>
      </c>
      <c r="ET289" s="5" t="str">
        <f ca="1">IF($B289="","",'Hidden inputs'!$D$11*EK289+'Hidden inputs'!$E$11*EL289)</f>
        <v/>
      </c>
      <c r="EU289" s="11" t="str">
        <f t="shared" ca="1" si="12707"/>
        <v/>
      </c>
      <c r="EV289" s="9" t="str">
        <f t="shared" ca="1" si="12799"/>
        <v/>
      </c>
      <c r="EW289" s="3" t="str">
        <f t="shared" ca="1" si="12800"/>
        <v/>
      </c>
      <c r="EX289" s="5" t="str" cm="1">
        <f t="array" aca="1" ref="EX289" ca="1">IF($B289="","",IF(EW289=0,0,IF(DD_Payment="",0,IF(EW289&lt;_xlfn.IFS(DD_Frequency="Monthly",1,DD_Frequency="Quarterly",IF(MONTH(EW$2)=1,1,IF(MONTH(EW$2)=4,1,IF(MONTH(EW$2)=7,1,IF(MONTH(EW$2)=10,1,0)))),DD_Frequency="Annually",IF(MONTH(EW$2)=1,1,0))*DD_Payment,EW289,_xlfn.IFS(DD_Frequency="Monthly",1,DD_Frequency="Quarterly",IF(MONTH(EW$2)=1,1,IF(MONTH(EW$2)=4,1,IF(MONTH(EW$2)=7,1,IF(MONTH(EW$2)=10,1,0)))),DD_Frequency="Annually",IF(MONTH(EW$2)=1,1,0))*DD_Payment))))</f>
        <v/>
      </c>
      <c r="EY289" s="3" t="str">
        <f t="shared" ref="EY289" ca="1" si="14142">IF($B289="","",IF(EW289&gt;EX289,(EW289-EX289/2)*(rate_A*(EY$1/365)),0))</f>
        <v/>
      </c>
      <c r="EZ289" s="3" t="str">
        <f t="shared" ca="1" si="12889"/>
        <v/>
      </c>
      <c r="FA289" s="3" t="str">
        <f t="shared" ref="FA289" ca="1" si="14143">IF($B289="","",EL289*(1+rate_A*EY$1/365))</f>
        <v/>
      </c>
      <c r="FB289" s="3" t="str">
        <f t="shared" ref="FB289" ca="1" si="14144">IF($B289="","",EM289*(1+rate_A*EY$1/365))</f>
        <v/>
      </c>
      <c r="FC289" s="3" t="str">
        <f t="shared" ref="FC289" ca="1" si="14145">IF($B289="","",EN289*(1+rate_joint*EY$1/365))</f>
        <v/>
      </c>
      <c r="FD289" s="5" t="str">
        <f t="shared" ca="1" si="12893"/>
        <v/>
      </c>
      <c r="FE289" s="5" t="str" cm="1">
        <f t="array" aca="1" ref="FE289" ca="1">IF(FD289="","",_xlfn.IFS(FD289&lt;='Hidden inputs'!$C$15,FD289*'Hidden inputs'!$D$15,FD289&lt;='Hidden inputs'!$C$16,'Hidden inputs'!$C$15*'Hidden inputs'!$D$15+(FD289-'Hidden inputs'!$B$16)*'Hidden inputs'!$D$16,FD289&lt;='Hidden inputs'!$C$17,'Hidden inputs'!$C$15*'Hidden inputs'!$D$15+('Hidden inputs'!$C$16-'Hidden inputs'!$B$16)*'Hidden inputs'!$D$16+(FD289-'Hidden inputs'!$B$17)*'Hidden inputs'!$D$17,FD289&gt;'Hidden inputs'!$B$18,'Hidden inputs'!$C$15*'Hidden inputs'!$D$15+('Hidden inputs'!$C$16-'Hidden inputs'!$B$16)*'Hidden inputs'!$D$16+('Hidden inputs'!$C$17-'Hidden inputs'!$B$17)*'Hidden inputs'!$D$17+(FD289-'Hidden inputs'!$B$18)*'Hidden inputs'!$D$18))</f>
        <v/>
      </c>
      <c r="FF289" s="10" t="str">
        <f t="shared" ca="1" si="12894"/>
        <v/>
      </c>
      <c r="FG289" s="5" t="str">
        <f t="shared" ca="1" si="12805"/>
        <v/>
      </c>
      <c r="FH289" s="5" t="str">
        <f t="shared" ca="1" si="12806"/>
        <v/>
      </c>
      <c r="FI289" s="5" t="str">
        <f ca="1">IF($B289="","",'Hidden inputs'!$D$11*EZ289+'Hidden inputs'!$E$11*FA289)</f>
        <v/>
      </c>
      <c r="FJ289" s="11" t="str">
        <f t="shared" ca="1" si="12712"/>
        <v/>
      </c>
      <c r="FK289" s="9" t="str">
        <f t="shared" ca="1" si="12807"/>
        <v/>
      </c>
      <c r="FL289" s="3" t="str">
        <f t="shared" ca="1" si="12808"/>
        <v/>
      </c>
      <c r="FM289" s="5" t="str" cm="1">
        <f t="array" aca="1" ref="FM289" ca="1">IF($B289="","",IF(FL289=0,0,IF(DD_Payment="",0,IF(FL289&lt;_xlfn.IFS(DD_Frequency="Monthly",1,DD_Frequency="Quarterly",IF(MONTH(FL$2)=1,1,IF(MONTH(FL$2)=4,1,IF(MONTH(FL$2)=7,1,IF(MONTH(FL$2)=10,1,0)))),DD_Frequency="Annually",IF(MONTH(FL$2)=1,1,0))*DD_Payment,FL289,_xlfn.IFS(DD_Frequency="Monthly",1,DD_Frequency="Quarterly",IF(MONTH(FL$2)=1,1,IF(MONTH(FL$2)=4,1,IF(MONTH(FL$2)=7,1,IF(MONTH(FL$2)=10,1,0)))),DD_Frequency="Annually",IF(MONTH(FL$2)=1,1,0))*DD_Payment))))</f>
        <v/>
      </c>
      <c r="FN289" s="3" t="str">
        <f t="shared" ref="FN289" ca="1" si="14146">IF($B289="","",IF(FL289&gt;FM289,(FL289-FM289/2)*(rate_A*(FN$1/365)),0))</f>
        <v/>
      </c>
      <c r="FO289" s="3" t="str">
        <f t="shared" ca="1" si="12896"/>
        <v/>
      </c>
      <c r="FP289" s="3" t="str">
        <f t="shared" ref="FP289" ca="1" si="14147">IF($B289="","",FA289*(1+rate_A*FN$1/365))</f>
        <v/>
      </c>
      <c r="FQ289" s="3" t="str">
        <f t="shared" ref="FQ289" ca="1" si="14148">IF($B289="","",FB289*(1+rate_A*FN$1/365))</f>
        <v/>
      </c>
      <c r="FR289" s="3" t="str">
        <f t="shared" ref="FR289" ca="1" si="14149">IF($B289="","",FC289*(1+rate_joint*FN$1/365))</f>
        <v/>
      </c>
      <c r="FS289" s="5" t="str">
        <f t="shared" ca="1" si="12900"/>
        <v/>
      </c>
      <c r="FT289" s="5" t="str" cm="1">
        <f t="array" aca="1" ref="FT289" ca="1">IF(FS289="","",_xlfn.IFS(FS289&lt;='Hidden inputs'!$C$15,FS289*'Hidden inputs'!$D$15,FS289&lt;='Hidden inputs'!$C$16,'Hidden inputs'!$C$15*'Hidden inputs'!$D$15+(FS289-'Hidden inputs'!$B$16)*'Hidden inputs'!$D$16,FS289&lt;='Hidden inputs'!$C$17,'Hidden inputs'!$C$15*'Hidden inputs'!$D$15+('Hidden inputs'!$C$16-'Hidden inputs'!$B$16)*'Hidden inputs'!$D$16+(FS289-'Hidden inputs'!$B$17)*'Hidden inputs'!$D$17,FS289&gt;'Hidden inputs'!$B$18,'Hidden inputs'!$C$15*'Hidden inputs'!$D$15+('Hidden inputs'!$C$16-'Hidden inputs'!$B$16)*'Hidden inputs'!$D$16+('Hidden inputs'!$C$17-'Hidden inputs'!$B$17)*'Hidden inputs'!$D$17+(FS289-'Hidden inputs'!$B$18)*'Hidden inputs'!$D$18))</f>
        <v/>
      </c>
      <c r="FU289" s="10" t="str">
        <f t="shared" ca="1" si="12901"/>
        <v/>
      </c>
      <c r="FV289" s="5" t="str">
        <f t="shared" ca="1" si="12813"/>
        <v/>
      </c>
      <c r="FW289" s="5" t="str">
        <f t="shared" ca="1" si="12814"/>
        <v/>
      </c>
      <c r="FX289" s="5" t="str">
        <f ca="1">IF($B289="","",'Hidden inputs'!$D$11*FO289+'Hidden inputs'!$E$11*FP289)</f>
        <v/>
      </c>
      <c r="FY289" s="11" t="str">
        <f t="shared" ca="1" si="12717"/>
        <v/>
      </c>
      <c r="FZ289" s="9" t="str">
        <f t="shared" ca="1" si="12815"/>
        <v/>
      </c>
      <c r="GA289" s="5" t="str">
        <f t="shared" ca="1" si="12816"/>
        <v/>
      </c>
      <c r="GB289" s="5" t="str">
        <f t="shared" ca="1" si="12817"/>
        <v/>
      </c>
      <c r="GC289" s="5" t="str">
        <f t="shared" ca="1" si="12718"/>
        <v/>
      </c>
      <c r="GD289" s="5" t="str">
        <f t="shared" ca="1" si="12719"/>
        <v/>
      </c>
    </row>
    <row r="290" spans="1:186" x14ac:dyDescent="0.35">
      <c r="A290" s="2"/>
      <c r="B290" s="6" t="str">
        <f t="shared" ca="1" si="12720"/>
        <v/>
      </c>
      <c r="C290" s="5" t="str">
        <f t="shared" ca="1" si="12818"/>
        <v/>
      </c>
      <c r="D290" s="5" t="str" cm="1">
        <f t="array" aca="1" ref="D290" ca="1">IF($B290="","",IF(C290=0,0,IF(DD_Payment="",0,IF(C290&lt;_xlfn.IFS(DD_Frequency="Monthly",1,DD_Frequency="Quarterly",IF(MONTH(C$2)=1,1,IF(MONTH(C$2)=4,1,IF(MONTH(C$2)=7,1,IF(MONTH(C$2)=10,1,0)))),DD_Frequency="Annually",IF(MONTH(C$2)=1,1,0))*DD_Payment,C290,_xlfn.IFS(DD_Frequency="Monthly",1,DD_Frequency="Quarterly",IF(MONTH(C$2)=1,1,IF(MONTH(C$2)=4,1,IF(MONTH(C$2)=7,1,IF(MONTH(C$2)=10,1,0)))),DD_Frequency="Annually",IF(MONTH(C$2)=1,1,0))*DD_Payment))))</f>
        <v/>
      </c>
      <c r="E290" s="5" t="str">
        <f t="shared" ref="E290" ca="1" si="14150">IF(B290="","",IF(C290&gt;D290,(C290-D290/2)*(rate_A*(E$1/365)),0))</f>
        <v/>
      </c>
      <c r="F290" s="5" t="str">
        <f t="shared" ca="1" si="12722"/>
        <v/>
      </c>
      <c r="G290" s="5" t="str">
        <f t="shared" ref="G290" ca="1" si="14151">IF(B290="","",G289*(1+rate_A*E$1/365))</f>
        <v/>
      </c>
      <c r="H290" s="5" t="str">
        <f t="shared" ref="H290" ca="1" si="14152">IF(B290="","",H289*(1+rate_A*E$1/365))</f>
        <v/>
      </c>
      <c r="I290" s="5" t="str">
        <f t="shared" ref="I290" ca="1" si="14153">IF(B290="","",I289*(1+rate_joint*E$1/365))</f>
        <v/>
      </c>
      <c r="J290" s="5" t="str">
        <f t="shared" ca="1" si="12823"/>
        <v/>
      </c>
      <c r="K290" s="5" t="str" cm="1">
        <f t="array" aca="1" ref="K290" ca="1">IF(J290="","",_xlfn.IFS(J290&lt;='Hidden inputs'!$C$15,J290*'Hidden inputs'!$D$15,J290&lt;='Hidden inputs'!$C$16,'Hidden inputs'!$C$15*'Hidden inputs'!$D$15+(J290-'Hidden inputs'!$B$16)*'Hidden inputs'!$D$16,J290&lt;='Hidden inputs'!$C$17,'Hidden inputs'!$C$15*'Hidden inputs'!$D$15+('Hidden inputs'!$C$16-'Hidden inputs'!$B$16)*'Hidden inputs'!$D$16+(J290-'Hidden inputs'!$B$17)*'Hidden inputs'!$D$17,J290&gt;'Hidden inputs'!$B$18,'Hidden inputs'!$C$15*'Hidden inputs'!$D$15+('Hidden inputs'!$C$16-'Hidden inputs'!$B$16)*'Hidden inputs'!$D$16+('Hidden inputs'!$C$17-'Hidden inputs'!$B$17)*'Hidden inputs'!$D$17+(J290-'Hidden inputs'!$B$18)*'Hidden inputs'!$D$18))</f>
        <v/>
      </c>
      <c r="L290" s="11" t="str">
        <f t="shared" ca="1" si="12824"/>
        <v/>
      </c>
      <c r="M290" s="5" t="str">
        <f t="shared" ca="1" si="12726"/>
        <v/>
      </c>
      <c r="N290" s="5" t="str">
        <f t="shared" ca="1" si="12727"/>
        <v/>
      </c>
      <c r="O290" s="5" t="str">
        <f ca="1">IF(B290="","",'Hidden inputs'!$D$11*F290+'Hidden inputs'!$E$11*G290)</f>
        <v/>
      </c>
      <c r="P290" s="11" t="str">
        <f t="shared" ca="1" si="12661"/>
        <v/>
      </c>
      <c r="Q290" s="20" t="str">
        <f t="shared" ca="1" si="12662"/>
        <v/>
      </c>
      <c r="R290" s="3" t="str">
        <f t="shared" ca="1" si="12728"/>
        <v/>
      </c>
      <c r="S290" s="5" t="str" cm="1">
        <f t="array" aca="1" ref="S290" ca="1">IF($B290="","",IF(R290=0,0,IF(DD_Payment="",0,IF(R290&lt;_xlfn.IFS(DD_Frequency="Monthly",1,DD_Frequency="Quarterly",IF(MONTH(R$2)=1,1,IF(MONTH(R$2)=4,1,IF(MONTH(R$2)=7,1,IF(MONTH(R$2)=10,1,0)))),DD_Frequency="Annually",IF(MONTH(R$2)=1,1,0))*DD_Payment,R290,_xlfn.IFS(DD_Frequency="Monthly",1,DD_Frequency="Quarterly",IF(MONTH(R$2)=1,1,IF(MONTH(R$2)=4,1,IF(MONTH(R$2)=7,1,IF(MONTH(R$2)=10,1,0)))),DD_Frequency="Annually",IF(MONTH(R$2)=1,1,0))*DD_Payment))))</f>
        <v/>
      </c>
      <c r="T290" s="3" t="str">
        <f t="shared" ref="T290" ca="1" si="14154">IF(B290="","",IF(R290&gt;S290,(R290-S290/2)*(rate_A*((T$1+A290)/365)),0))</f>
        <v/>
      </c>
      <c r="U290" s="3" t="str">
        <f t="shared" ca="1" si="12730"/>
        <v/>
      </c>
      <c r="V290" s="3" t="str">
        <f t="shared" ref="V290" ca="1" si="14155">IF(B290="","",G290*(1+rate_A*(T$1+A290)/365))</f>
        <v/>
      </c>
      <c r="W290" s="3" t="str">
        <f t="shared" ref="W290" ca="1" si="14156">IF(B290="","",H290*(1+rate_A*(T$1+A290)/365))</f>
        <v/>
      </c>
      <c r="X290" s="3" t="str">
        <f t="shared" ref="X290" ca="1" si="14157">IF(B290="","",I290*(1+rate_joint*(T$1+A290)/365))</f>
        <v/>
      </c>
      <c r="Y290" s="5" t="str">
        <f t="shared" ca="1" si="12829"/>
        <v/>
      </c>
      <c r="Z290" s="5" t="str" cm="1">
        <f t="array" aca="1" ref="Z290" ca="1">IF(Y290="","",_xlfn.IFS(Y290&lt;='Hidden inputs'!$C$15,Y290*'Hidden inputs'!$D$15,Y290&lt;='Hidden inputs'!$C$16,'Hidden inputs'!$C$15*'Hidden inputs'!$D$15+(Y290-'Hidden inputs'!$B$16)*'Hidden inputs'!$D$16,Y290&lt;='Hidden inputs'!$C$17,'Hidden inputs'!$C$15*'Hidden inputs'!$D$15+('Hidden inputs'!$C$16-'Hidden inputs'!$B$16)*'Hidden inputs'!$D$16+(Y290-'Hidden inputs'!$B$17)*'Hidden inputs'!$D$17,Y290&gt;'Hidden inputs'!$B$18,'Hidden inputs'!$C$15*'Hidden inputs'!$D$15+('Hidden inputs'!$C$16-'Hidden inputs'!$B$16)*'Hidden inputs'!$D$16+('Hidden inputs'!$C$17-'Hidden inputs'!$B$17)*'Hidden inputs'!$D$17+(Y290-'Hidden inputs'!$B$18)*'Hidden inputs'!$D$18))</f>
        <v/>
      </c>
      <c r="AA290" s="10" t="str">
        <f t="shared" ca="1" si="12830"/>
        <v/>
      </c>
      <c r="AB290" s="5" t="str">
        <f t="shared" ca="1" si="12734"/>
        <v/>
      </c>
      <c r="AC290" s="5" t="str">
        <f t="shared" ca="1" si="12831"/>
        <v/>
      </c>
      <c r="AD290" s="5" t="str">
        <f ca="1">IF(B290="","",'Hidden inputs'!$D$11*U290+'Hidden inputs'!$E$11*V290)</f>
        <v/>
      </c>
      <c r="AE290" s="11" t="str">
        <f t="shared" ca="1" si="12667"/>
        <v/>
      </c>
      <c r="AF290" s="9" t="str">
        <f t="shared" ca="1" si="12735"/>
        <v/>
      </c>
      <c r="AG290" s="3" t="str">
        <f t="shared" ca="1" si="12736"/>
        <v/>
      </c>
      <c r="AH290" s="5" t="str" cm="1">
        <f t="array" aca="1" ref="AH290" ca="1">IF($B290="","",IF(AG290=0,0,IF(DD_Payment="",0,IF(AG290&lt;_xlfn.IFS(DD_Frequency="Monthly",1,DD_Frequency="Quarterly",IF(MONTH(AG$2)=1,1,IF(MONTH(AG$2)=4,1,IF(MONTH(AG$2)=7,1,IF(MONTH(AG$2)=10,1,0)))),DD_Frequency="Annually",IF(MONTH(AG$2)=1,1,0))*DD_Payment,AG290,_xlfn.IFS(DD_Frequency="Monthly",1,DD_Frequency="Quarterly",IF(MONTH(AG$2)=1,1,IF(MONTH(AG$2)=4,1,IF(MONTH(AG$2)=7,1,IF(MONTH(AG$2)=10,1,0)))),DD_Frequency="Annually",IF(MONTH(AG$2)=1,1,0))*DD_Payment))))</f>
        <v/>
      </c>
      <c r="AI290" s="3" t="str">
        <f t="shared" ref="AI290" ca="1" si="14158">IF($B290="","",IF(AG290&gt;AH290,(AG290-AH290/2)*(rate_A*(AI$1/365)),0))</f>
        <v/>
      </c>
      <c r="AJ290" s="3" t="str">
        <f t="shared" ca="1" si="12833"/>
        <v/>
      </c>
      <c r="AK290" s="3" t="str">
        <f t="shared" ref="AK290" ca="1" si="14159">IF($B290="","",V290*(1+rate_A*AI$1/365))</f>
        <v/>
      </c>
      <c r="AL290" s="3" t="str">
        <f t="shared" ref="AL290" ca="1" si="14160">IF($B290="","",W290*(1+rate_A*AI$1/365))</f>
        <v/>
      </c>
      <c r="AM290" s="3" t="str">
        <f t="shared" ref="AM290" ca="1" si="14161">IF($B290="","",X290*(1+rate_joint*AI$1/365))</f>
        <v/>
      </c>
      <c r="AN290" s="5" t="str">
        <f t="shared" ca="1" si="12837"/>
        <v/>
      </c>
      <c r="AO290" s="5" t="str" cm="1">
        <f t="array" aca="1" ref="AO290" ca="1">IF(AN290="","",_xlfn.IFS(AN290&lt;='Hidden inputs'!$C$15,AN290*'Hidden inputs'!$D$15,AN290&lt;='Hidden inputs'!$C$16,'Hidden inputs'!$C$15*'Hidden inputs'!$D$15+(AN290-'Hidden inputs'!$B$16)*'Hidden inputs'!$D$16,AN290&lt;='Hidden inputs'!$C$17,'Hidden inputs'!$C$15*'Hidden inputs'!$D$15+('Hidden inputs'!$C$16-'Hidden inputs'!$B$16)*'Hidden inputs'!$D$16+(AN290-'Hidden inputs'!$B$17)*'Hidden inputs'!$D$17,AN290&gt;'Hidden inputs'!$B$18,'Hidden inputs'!$C$15*'Hidden inputs'!$D$15+('Hidden inputs'!$C$16-'Hidden inputs'!$B$16)*'Hidden inputs'!$D$16+('Hidden inputs'!$C$17-'Hidden inputs'!$B$17)*'Hidden inputs'!$D$17+(AN290-'Hidden inputs'!$B$18)*'Hidden inputs'!$D$18))</f>
        <v/>
      </c>
      <c r="AP290" s="10" t="str">
        <f t="shared" ca="1" si="12838"/>
        <v/>
      </c>
      <c r="AQ290" s="5" t="str">
        <f t="shared" ca="1" si="12741"/>
        <v/>
      </c>
      <c r="AR290" s="5" t="str">
        <f t="shared" ca="1" si="12742"/>
        <v/>
      </c>
      <c r="AS290" s="5" t="str">
        <f ca="1">IF($B290="","",'Hidden inputs'!$D$11*AJ290+'Hidden inputs'!$E$11*AK290)</f>
        <v/>
      </c>
      <c r="AT290" s="11" t="str">
        <f t="shared" ca="1" si="12672"/>
        <v/>
      </c>
      <c r="AU290" s="9" t="str">
        <f t="shared" ca="1" si="12743"/>
        <v/>
      </c>
      <c r="AV290" s="3" t="str">
        <f t="shared" ca="1" si="12744"/>
        <v/>
      </c>
      <c r="AW290" s="5" t="str" cm="1">
        <f t="array" aca="1" ref="AW290" ca="1">IF($B290="","",IF(AV290=0,0,IF(DD_Payment="",0,IF(AV290&lt;_xlfn.IFS(DD_Frequency="Monthly",1,DD_Frequency="Quarterly",IF(MONTH(AV$2)=1,1,IF(MONTH(AV$2)=4,1,IF(MONTH(AV$2)=7,1,IF(MONTH(AV$2)=10,1,0)))),DD_Frequency="Annually",IF(MONTH(AV$2)=1,1,0))*DD_Payment,AV290,_xlfn.IFS(DD_Frequency="Monthly",1,DD_Frequency="Quarterly",IF(MONTH(AV$2)=1,1,IF(MONTH(AV$2)=4,1,IF(MONTH(AV$2)=7,1,IF(MONTH(AV$2)=10,1,0)))),DD_Frequency="Annually",IF(MONTH(AV$2)=1,1,0))*DD_Payment))))</f>
        <v/>
      </c>
      <c r="AX290" s="3" t="str">
        <f t="shared" ref="AX290" ca="1" si="14162">IF($B290="","",IF(AV290&gt;AW290,(AV290-AW290/2)*(rate_A*(AX$1/365)),0))</f>
        <v/>
      </c>
      <c r="AY290" s="3" t="str">
        <f t="shared" ca="1" si="12840"/>
        <v/>
      </c>
      <c r="AZ290" s="3" t="str">
        <f t="shared" ref="AZ290" ca="1" si="14163">IF($B290="","",AK290*(1+rate_A*AX$1/365))</f>
        <v/>
      </c>
      <c r="BA290" s="3" t="str">
        <f t="shared" ref="BA290" ca="1" si="14164">IF($B290="","",AL290*(1+rate_A*AX$1/365))</f>
        <v/>
      </c>
      <c r="BB290" s="3" t="str">
        <f t="shared" ref="BB290" ca="1" si="14165">IF($B290="","",AM290*(1+rate_joint*AX$1/365))</f>
        <v/>
      </c>
      <c r="BC290" s="5" t="str">
        <f t="shared" ca="1" si="12844"/>
        <v/>
      </c>
      <c r="BD290" s="5" t="str" cm="1">
        <f t="array" aca="1" ref="BD290" ca="1">IF(BC290="","",_xlfn.IFS(BC290&lt;='Hidden inputs'!$C$15,BC290*'Hidden inputs'!$D$15,BC290&lt;='Hidden inputs'!$C$16,'Hidden inputs'!$C$15*'Hidden inputs'!$D$15+(BC290-'Hidden inputs'!$B$16)*'Hidden inputs'!$D$16,BC290&lt;='Hidden inputs'!$C$17,'Hidden inputs'!$C$15*'Hidden inputs'!$D$15+('Hidden inputs'!$C$16-'Hidden inputs'!$B$16)*'Hidden inputs'!$D$16+(BC290-'Hidden inputs'!$B$17)*'Hidden inputs'!$D$17,BC290&gt;'Hidden inputs'!$B$18,'Hidden inputs'!$C$15*'Hidden inputs'!$D$15+('Hidden inputs'!$C$16-'Hidden inputs'!$B$16)*'Hidden inputs'!$D$16+('Hidden inputs'!$C$17-'Hidden inputs'!$B$17)*'Hidden inputs'!$D$17+(BC290-'Hidden inputs'!$B$18)*'Hidden inputs'!$D$18))</f>
        <v/>
      </c>
      <c r="BE290" s="10" t="str">
        <f t="shared" ca="1" si="12845"/>
        <v/>
      </c>
      <c r="BF290" s="5" t="str">
        <f t="shared" ca="1" si="12749"/>
        <v/>
      </c>
      <c r="BG290" s="5" t="str">
        <f t="shared" ca="1" si="12750"/>
        <v/>
      </c>
      <c r="BH290" s="5" t="str">
        <f ca="1">IF($B290="","",'Hidden inputs'!$D$11*AY290+'Hidden inputs'!$E$11*AZ290)</f>
        <v/>
      </c>
      <c r="BI290" s="11" t="str">
        <f t="shared" ca="1" si="12677"/>
        <v/>
      </c>
      <c r="BJ290" s="9" t="str">
        <f t="shared" ca="1" si="12751"/>
        <v/>
      </c>
      <c r="BK290" s="3" t="str">
        <f t="shared" ca="1" si="12752"/>
        <v/>
      </c>
      <c r="BL290" s="5" t="str" cm="1">
        <f t="array" aca="1" ref="BL290" ca="1">IF($B290="","",IF(BK290=0,0,IF(DD_Payment="",0,IF(BK290&lt;_xlfn.IFS(DD_Frequency="Monthly",1,DD_Frequency="Quarterly",IF(MONTH(BK$2)=1,1,IF(MONTH(BK$2)=4,1,IF(MONTH(BK$2)=7,1,IF(MONTH(BK$2)=10,1,0)))),DD_Frequency="Annually",IF(MONTH(BK$2)=1,1,0))*DD_Payment,BK290,_xlfn.IFS(DD_Frequency="Monthly",1,DD_Frequency="Quarterly",IF(MONTH(BK$2)=1,1,IF(MONTH(BK$2)=4,1,IF(MONTH(BK$2)=7,1,IF(MONTH(BK$2)=10,1,0)))),DD_Frequency="Annually",IF(MONTH(BK$2)=1,1,0))*DD_Payment))))</f>
        <v/>
      </c>
      <c r="BM290" s="3" t="str">
        <f t="shared" ref="BM290" ca="1" si="14166">IF($B290="","",IF(BK290&gt;BL290,(BK290-BL290/2)*(rate_A*(BM$1/365)),0))</f>
        <v/>
      </c>
      <c r="BN290" s="3" t="str">
        <f t="shared" ca="1" si="12847"/>
        <v/>
      </c>
      <c r="BO290" s="3" t="str">
        <f t="shared" ref="BO290" ca="1" si="14167">IF($B290="","",AZ290*(1+rate_A*BM$1/365))</f>
        <v/>
      </c>
      <c r="BP290" s="3" t="str">
        <f t="shared" ref="BP290" ca="1" si="14168">IF($B290="","",BA290*(1+rate_A*BM$1/365))</f>
        <v/>
      </c>
      <c r="BQ290" s="3" t="str">
        <f t="shared" ref="BQ290" ca="1" si="14169">IF($B290="","",BB290*(1+rate_joint*BM$1/365))</f>
        <v/>
      </c>
      <c r="BR290" s="5" t="str">
        <f t="shared" ca="1" si="12851"/>
        <v/>
      </c>
      <c r="BS290" s="5" t="str" cm="1">
        <f t="array" aca="1" ref="BS290" ca="1">IF(BR290="","",_xlfn.IFS(BR290&lt;='Hidden inputs'!$C$15,BR290*'Hidden inputs'!$D$15,BR290&lt;='Hidden inputs'!$C$16,'Hidden inputs'!$C$15*'Hidden inputs'!$D$15+(BR290-'Hidden inputs'!$B$16)*'Hidden inputs'!$D$16,BR290&lt;='Hidden inputs'!$C$17,'Hidden inputs'!$C$15*'Hidden inputs'!$D$15+('Hidden inputs'!$C$16-'Hidden inputs'!$B$16)*'Hidden inputs'!$D$16+(BR290-'Hidden inputs'!$B$17)*'Hidden inputs'!$D$17,BR290&gt;'Hidden inputs'!$B$18,'Hidden inputs'!$C$15*'Hidden inputs'!$D$15+('Hidden inputs'!$C$16-'Hidden inputs'!$B$16)*'Hidden inputs'!$D$16+('Hidden inputs'!$C$17-'Hidden inputs'!$B$17)*'Hidden inputs'!$D$17+(BR290-'Hidden inputs'!$B$18)*'Hidden inputs'!$D$18))</f>
        <v/>
      </c>
      <c r="BT290" s="10" t="str">
        <f t="shared" ca="1" si="12852"/>
        <v/>
      </c>
      <c r="BU290" s="5" t="str">
        <f t="shared" ca="1" si="12757"/>
        <v/>
      </c>
      <c r="BV290" s="5" t="str">
        <f t="shared" ca="1" si="12758"/>
        <v/>
      </c>
      <c r="BW290" s="5" t="str">
        <f ca="1">IF($B290="","",'Hidden inputs'!$D$11*BN290+'Hidden inputs'!$E$11*BO290)</f>
        <v/>
      </c>
      <c r="BX290" s="11" t="str">
        <f t="shared" ca="1" si="12682"/>
        <v/>
      </c>
      <c r="BY290" s="9" t="str">
        <f t="shared" ca="1" si="12759"/>
        <v/>
      </c>
      <c r="BZ290" s="3" t="str">
        <f t="shared" ca="1" si="12760"/>
        <v/>
      </c>
      <c r="CA290" s="5" t="str" cm="1">
        <f t="array" aca="1" ref="CA290" ca="1">IF($B290="","",IF(BZ290=0,0,IF(DD_Payment="",0,IF(BZ290&lt;_xlfn.IFS(DD_Frequency="Monthly",1,DD_Frequency="Quarterly",IF(MONTH(BZ$2)=1,1,IF(MONTH(BZ$2)=4,1,IF(MONTH(BZ$2)=7,1,IF(MONTH(BZ$2)=10,1,0)))),DD_Frequency="Annually",IF(MONTH(BZ$2)=1,1,0))*DD_Payment,BZ290,_xlfn.IFS(DD_Frequency="Monthly",1,DD_Frequency="Quarterly",IF(MONTH(BZ$2)=1,1,IF(MONTH(BZ$2)=4,1,IF(MONTH(BZ$2)=7,1,IF(MONTH(BZ$2)=10,1,0)))),DD_Frequency="Annually",IF(MONTH(BZ$2)=1,1,0))*DD_Payment))))</f>
        <v/>
      </c>
      <c r="CB290" s="3" t="str">
        <f t="shared" ref="CB290" ca="1" si="14170">IF($B290="","",IF(BZ290&gt;CA290,(BZ290-CA290/2)*(rate_A*(CB$1/365)),0))</f>
        <v/>
      </c>
      <c r="CC290" s="3" t="str">
        <f t="shared" ca="1" si="12854"/>
        <v/>
      </c>
      <c r="CD290" s="3" t="str">
        <f t="shared" ref="CD290" ca="1" si="14171">IF($B290="","",BO290*(1+rate_A*CB$1/365))</f>
        <v/>
      </c>
      <c r="CE290" s="3" t="str">
        <f t="shared" ref="CE290" ca="1" si="14172">IF($B290="","",BP290*(1+rate_A*CB$1/365))</f>
        <v/>
      </c>
      <c r="CF290" s="3" t="str">
        <f t="shared" ref="CF290" ca="1" si="14173">IF($B290="","",BQ290*(1+rate_joint*CB$1/365))</f>
        <v/>
      </c>
      <c r="CG290" s="5" t="str">
        <f t="shared" ca="1" si="12858"/>
        <v/>
      </c>
      <c r="CH290" s="5" t="str" cm="1">
        <f t="array" aca="1" ref="CH290" ca="1">IF(CG290="","",_xlfn.IFS(CG290&lt;='Hidden inputs'!$C$15,CG290*'Hidden inputs'!$D$15,CG290&lt;='Hidden inputs'!$C$16,'Hidden inputs'!$C$15*'Hidden inputs'!$D$15+(CG290-'Hidden inputs'!$B$16)*'Hidden inputs'!$D$16,CG290&lt;='Hidden inputs'!$C$17,'Hidden inputs'!$C$15*'Hidden inputs'!$D$15+('Hidden inputs'!$C$16-'Hidden inputs'!$B$16)*'Hidden inputs'!$D$16+(CG290-'Hidden inputs'!$B$17)*'Hidden inputs'!$D$17,CG290&gt;'Hidden inputs'!$B$18,'Hidden inputs'!$C$15*'Hidden inputs'!$D$15+('Hidden inputs'!$C$16-'Hidden inputs'!$B$16)*'Hidden inputs'!$D$16+('Hidden inputs'!$C$17-'Hidden inputs'!$B$17)*'Hidden inputs'!$D$17+(CG290-'Hidden inputs'!$B$18)*'Hidden inputs'!$D$18))</f>
        <v/>
      </c>
      <c r="CI290" s="10" t="str">
        <f t="shared" ca="1" si="12859"/>
        <v/>
      </c>
      <c r="CJ290" s="5" t="str">
        <f t="shared" ca="1" si="12765"/>
        <v/>
      </c>
      <c r="CK290" s="5" t="str">
        <f t="shared" ca="1" si="12766"/>
        <v/>
      </c>
      <c r="CL290" s="5" t="str">
        <f ca="1">IF($B290="","",'Hidden inputs'!$D$11*CC290+'Hidden inputs'!$E$11*CD290)</f>
        <v/>
      </c>
      <c r="CM290" s="11" t="str">
        <f t="shared" ca="1" si="12687"/>
        <v/>
      </c>
      <c r="CN290" s="9" t="str">
        <f t="shared" ca="1" si="12767"/>
        <v/>
      </c>
      <c r="CO290" s="3" t="str">
        <f t="shared" ca="1" si="12768"/>
        <v/>
      </c>
      <c r="CP290" s="5" t="str" cm="1">
        <f t="array" aca="1" ref="CP290" ca="1">IF($B290="","",IF(CO290=0,0,IF(DD_Payment="",0,IF(CO290&lt;_xlfn.IFS(DD_Frequency="Monthly",1,DD_Frequency="Quarterly",IF(MONTH(CO$2)=1,1,IF(MONTH(CO$2)=4,1,IF(MONTH(CO$2)=7,1,IF(MONTH(CO$2)=10,1,0)))),DD_Frequency="Annually",IF(MONTH(CO$2)=1,1,0))*DD_Payment,CO290,_xlfn.IFS(DD_Frequency="Monthly",1,DD_Frequency="Quarterly",IF(MONTH(CO$2)=1,1,IF(MONTH(CO$2)=4,1,IF(MONTH(CO$2)=7,1,IF(MONTH(CO$2)=10,1,0)))),DD_Frequency="Annually",IF(MONTH(CO$2)=1,1,0))*DD_Payment))))</f>
        <v/>
      </c>
      <c r="CQ290" s="3" t="str">
        <f t="shared" ref="CQ290" ca="1" si="14174">IF($B290="","",IF(CO290&gt;CP290,(CO290-CP290/2)*(rate_A*(CQ$1/365)),0))</f>
        <v/>
      </c>
      <c r="CR290" s="3" t="str">
        <f t="shared" ca="1" si="12861"/>
        <v/>
      </c>
      <c r="CS290" s="3" t="str">
        <f t="shared" ref="CS290" ca="1" si="14175">IF($B290="","",CD290*(1+rate_A*CQ$1/365))</f>
        <v/>
      </c>
      <c r="CT290" s="3" t="str">
        <f t="shared" ref="CT290" ca="1" si="14176">IF($B290="","",CE290*(1+rate_A*CQ$1/365))</f>
        <v/>
      </c>
      <c r="CU290" s="3" t="str">
        <f t="shared" ref="CU290" ca="1" si="14177">IF($B290="","",CF290*(1+rate_joint*CQ$1/365))</f>
        <v/>
      </c>
      <c r="CV290" s="5" t="str">
        <f t="shared" ca="1" si="12865"/>
        <v/>
      </c>
      <c r="CW290" s="5" t="str" cm="1">
        <f t="array" aca="1" ref="CW290" ca="1">IF(CV290="","",_xlfn.IFS(CV290&lt;='Hidden inputs'!$C$15,CV290*'Hidden inputs'!$D$15,CV290&lt;='Hidden inputs'!$C$16,'Hidden inputs'!$C$15*'Hidden inputs'!$D$15+(CV290-'Hidden inputs'!$B$16)*'Hidden inputs'!$D$16,CV290&lt;='Hidden inputs'!$C$17,'Hidden inputs'!$C$15*'Hidden inputs'!$D$15+('Hidden inputs'!$C$16-'Hidden inputs'!$B$16)*'Hidden inputs'!$D$16+(CV290-'Hidden inputs'!$B$17)*'Hidden inputs'!$D$17,CV290&gt;'Hidden inputs'!$B$18,'Hidden inputs'!$C$15*'Hidden inputs'!$D$15+('Hidden inputs'!$C$16-'Hidden inputs'!$B$16)*'Hidden inputs'!$D$16+('Hidden inputs'!$C$17-'Hidden inputs'!$B$17)*'Hidden inputs'!$D$17+(CV290-'Hidden inputs'!$B$18)*'Hidden inputs'!$D$18))</f>
        <v/>
      </c>
      <c r="CX290" s="10" t="str">
        <f t="shared" ca="1" si="12866"/>
        <v/>
      </c>
      <c r="CY290" s="5" t="str">
        <f t="shared" ca="1" si="12773"/>
        <v/>
      </c>
      <c r="CZ290" s="5" t="str">
        <f t="shared" ca="1" si="12774"/>
        <v/>
      </c>
      <c r="DA290" s="5" t="str">
        <f ca="1">IF($B290="","",'Hidden inputs'!$D$11*CR290+'Hidden inputs'!$E$11*CS290)</f>
        <v/>
      </c>
      <c r="DB290" s="11" t="str">
        <f t="shared" ca="1" si="12692"/>
        <v/>
      </c>
      <c r="DC290" s="9" t="str">
        <f t="shared" ca="1" si="12775"/>
        <v/>
      </c>
      <c r="DD290" s="3" t="str">
        <f t="shared" ca="1" si="12776"/>
        <v/>
      </c>
      <c r="DE290" s="5" t="str" cm="1">
        <f t="array" aca="1" ref="DE290" ca="1">IF($B290="","",IF(DD290=0,0,IF(DD_Payment="",0,IF(DD290&lt;_xlfn.IFS(DD_Frequency="Monthly",1,DD_Frequency="Quarterly",IF(MONTH(DD$2)=1,1,IF(MONTH(DD$2)=4,1,IF(MONTH(DD$2)=7,1,IF(MONTH(DD$2)=10,1,0)))),DD_Frequency="Annually",IF(MONTH(DD$2)=1,1,0))*DD_Payment,DD290,_xlfn.IFS(DD_Frequency="Monthly",1,DD_Frequency="Quarterly",IF(MONTH(DD$2)=1,1,IF(MONTH(DD$2)=4,1,IF(MONTH(DD$2)=7,1,IF(MONTH(DD$2)=10,1,0)))),DD_Frequency="Annually",IF(MONTH(DD$2)=1,1,0))*DD_Payment))))</f>
        <v/>
      </c>
      <c r="DF290" s="3" t="str">
        <f t="shared" ref="DF290" ca="1" si="14178">IF($B290="","",IF(DD290&gt;DE290,(DD290-DE290/2)*(rate_A*(DF$1/365)),0))</f>
        <v/>
      </c>
      <c r="DG290" s="3" t="str">
        <f t="shared" ca="1" si="12868"/>
        <v/>
      </c>
      <c r="DH290" s="3" t="str">
        <f t="shared" ref="DH290" ca="1" si="14179">IF($B290="","",CS290*(1+rate_A*DF$1/365))</f>
        <v/>
      </c>
      <c r="DI290" s="3" t="str">
        <f t="shared" ref="DI290" ca="1" si="14180">IF($B290="","",CT290*(1+rate_A*DF$1/365))</f>
        <v/>
      </c>
      <c r="DJ290" s="3" t="str">
        <f t="shared" ref="DJ290" ca="1" si="14181">IF($B290="","",CU290*(1+rate_joint*DF$1/365))</f>
        <v/>
      </c>
      <c r="DK290" s="5" t="str">
        <f t="shared" ca="1" si="12872"/>
        <v/>
      </c>
      <c r="DL290" s="5" t="str" cm="1">
        <f t="array" aca="1" ref="DL290" ca="1">IF(DK290="","",_xlfn.IFS(DK290&lt;='Hidden inputs'!$C$15,DK290*'Hidden inputs'!$D$15,DK290&lt;='Hidden inputs'!$C$16,'Hidden inputs'!$C$15*'Hidden inputs'!$D$15+(DK290-'Hidden inputs'!$B$16)*'Hidden inputs'!$D$16,DK290&lt;='Hidden inputs'!$C$17,'Hidden inputs'!$C$15*'Hidden inputs'!$D$15+('Hidden inputs'!$C$16-'Hidden inputs'!$B$16)*'Hidden inputs'!$D$16+(DK290-'Hidden inputs'!$B$17)*'Hidden inputs'!$D$17,DK290&gt;'Hidden inputs'!$B$18,'Hidden inputs'!$C$15*'Hidden inputs'!$D$15+('Hidden inputs'!$C$16-'Hidden inputs'!$B$16)*'Hidden inputs'!$D$16+('Hidden inputs'!$C$17-'Hidden inputs'!$B$17)*'Hidden inputs'!$D$17+(DK290-'Hidden inputs'!$B$18)*'Hidden inputs'!$D$18))</f>
        <v/>
      </c>
      <c r="DM290" s="10" t="str">
        <f t="shared" ca="1" si="12873"/>
        <v/>
      </c>
      <c r="DN290" s="5" t="str">
        <f t="shared" ca="1" si="12781"/>
        <v/>
      </c>
      <c r="DO290" s="5" t="str">
        <f t="shared" ca="1" si="12782"/>
        <v/>
      </c>
      <c r="DP290" s="5" t="str">
        <f ca="1">IF($B290="","",'Hidden inputs'!$D$11*DG290+'Hidden inputs'!$E$11*DH290)</f>
        <v/>
      </c>
      <c r="DQ290" s="11" t="str">
        <f t="shared" ca="1" si="12697"/>
        <v/>
      </c>
      <c r="DR290" s="9" t="str">
        <f t="shared" ca="1" si="12783"/>
        <v/>
      </c>
      <c r="DS290" s="3" t="str">
        <f t="shared" ca="1" si="12784"/>
        <v/>
      </c>
      <c r="DT290" s="5" t="str" cm="1">
        <f t="array" aca="1" ref="DT290" ca="1">IF($B290="","",IF(DS290=0,0,IF(DD_Payment="",0,IF(DS290&lt;_xlfn.IFS(DD_Frequency="Monthly",1,DD_Frequency="Quarterly",IF(MONTH(DS$2)=1,1,IF(MONTH(DS$2)=4,1,IF(MONTH(DS$2)=7,1,IF(MONTH(DS$2)=10,1,0)))),DD_Frequency="Annually",IF(MONTH(DS$2)=1,1,0))*DD_Payment,DS290,_xlfn.IFS(DD_Frequency="Monthly",1,DD_Frequency="Quarterly",IF(MONTH(DS$2)=1,1,IF(MONTH(DS$2)=4,1,IF(MONTH(DS$2)=7,1,IF(MONTH(DS$2)=10,1,0)))),DD_Frequency="Annually",IF(MONTH(DS$2)=1,1,0))*DD_Payment))))</f>
        <v/>
      </c>
      <c r="DU290" s="3" t="str">
        <f t="shared" ref="DU290" ca="1" si="14182">IF($B290="","",IF(DS290&gt;DT290,(DS290-DT290/2)*(rate_A*(DU$1/365)),0))</f>
        <v/>
      </c>
      <c r="DV290" s="3" t="str">
        <f t="shared" ca="1" si="12875"/>
        <v/>
      </c>
      <c r="DW290" s="3" t="str">
        <f t="shared" ref="DW290" ca="1" si="14183">IF($B290="","",DH290*(1+rate_A*DU$1/365))</f>
        <v/>
      </c>
      <c r="DX290" s="3" t="str">
        <f t="shared" ref="DX290" ca="1" si="14184">IF($B290="","",DI290*(1+rate_A*DU$1/365))</f>
        <v/>
      </c>
      <c r="DY290" s="3" t="str">
        <f t="shared" ref="DY290" ca="1" si="14185">IF($B290="","",DJ290*(1+rate_joint*DU$1/365))</f>
        <v/>
      </c>
      <c r="DZ290" s="5" t="str">
        <f t="shared" ca="1" si="12879"/>
        <v/>
      </c>
      <c r="EA290" s="5" t="str" cm="1">
        <f t="array" aca="1" ref="EA290" ca="1">IF(DZ290="","",_xlfn.IFS(DZ290&lt;='Hidden inputs'!$C$15,DZ290*'Hidden inputs'!$D$15,DZ290&lt;='Hidden inputs'!$C$16,'Hidden inputs'!$C$15*'Hidden inputs'!$D$15+(DZ290-'Hidden inputs'!$B$16)*'Hidden inputs'!$D$16,DZ290&lt;='Hidden inputs'!$C$17,'Hidden inputs'!$C$15*'Hidden inputs'!$D$15+('Hidden inputs'!$C$16-'Hidden inputs'!$B$16)*'Hidden inputs'!$D$16+(DZ290-'Hidden inputs'!$B$17)*'Hidden inputs'!$D$17,DZ290&gt;'Hidden inputs'!$B$18,'Hidden inputs'!$C$15*'Hidden inputs'!$D$15+('Hidden inputs'!$C$16-'Hidden inputs'!$B$16)*'Hidden inputs'!$D$16+('Hidden inputs'!$C$17-'Hidden inputs'!$B$17)*'Hidden inputs'!$D$17+(DZ290-'Hidden inputs'!$B$18)*'Hidden inputs'!$D$18))</f>
        <v/>
      </c>
      <c r="EB290" s="10" t="str">
        <f t="shared" ca="1" si="12880"/>
        <v/>
      </c>
      <c r="EC290" s="5" t="str">
        <f t="shared" ca="1" si="12789"/>
        <v/>
      </c>
      <c r="ED290" s="5" t="str">
        <f t="shared" ca="1" si="12790"/>
        <v/>
      </c>
      <c r="EE290" s="5" t="str">
        <f ca="1">IF($B290="","",'Hidden inputs'!$D$11*DV290+'Hidden inputs'!$E$11*DW290)</f>
        <v/>
      </c>
      <c r="EF290" s="11" t="str">
        <f t="shared" ca="1" si="12702"/>
        <v/>
      </c>
      <c r="EG290" s="9" t="str">
        <f t="shared" ca="1" si="12791"/>
        <v/>
      </c>
      <c r="EH290" s="3" t="str">
        <f t="shared" ca="1" si="12792"/>
        <v/>
      </c>
      <c r="EI290" s="5" t="str" cm="1">
        <f t="array" aca="1" ref="EI290" ca="1">IF($B290="","",IF(EH290=0,0,IF(DD_Payment="",0,IF(EH290&lt;_xlfn.IFS(DD_Frequency="Monthly",1,DD_Frequency="Quarterly",IF(MONTH(EH$2)=1,1,IF(MONTH(EH$2)=4,1,IF(MONTH(EH$2)=7,1,IF(MONTH(EH$2)=10,1,0)))),DD_Frequency="Annually",IF(MONTH(EH$2)=1,1,0))*DD_Payment,EH290,_xlfn.IFS(DD_Frequency="Monthly",1,DD_Frequency="Quarterly",IF(MONTH(EH$2)=1,1,IF(MONTH(EH$2)=4,1,IF(MONTH(EH$2)=7,1,IF(MONTH(EH$2)=10,1,0)))),DD_Frequency="Annually",IF(MONTH(EH$2)=1,1,0))*DD_Payment))))</f>
        <v/>
      </c>
      <c r="EJ290" s="3" t="str">
        <f t="shared" ref="EJ290" ca="1" si="14186">IF($B290="","",IF(EH290&gt;EI290,(EH290-EI290/2)*(rate_A*(EJ$1/365)),0))</f>
        <v/>
      </c>
      <c r="EK290" s="3" t="str">
        <f t="shared" ca="1" si="12882"/>
        <v/>
      </c>
      <c r="EL290" s="3" t="str">
        <f t="shared" ref="EL290" ca="1" si="14187">IF($B290="","",DW290*(1+rate_A*EJ$1/365))</f>
        <v/>
      </c>
      <c r="EM290" s="3" t="str">
        <f t="shared" ref="EM290" ca="1" si="14188">IF($B290="","",DX290*(1+rate_A*EJ$1/365))</f>
        <v/>
      </c>
      <c r="EN290" s="3" t="str">
        <f t="shared" ref="EN290" ca="1" si="14189">IF($B290="","",DY290*(1+rate_joint*EJ$1/365))</f>
        <v/>
      </c>
      <c r="EO290" s="5" t="str">
        <f t="shared" ca="1" si="12886"/>
        <v/>
      </c>
      <c r="EP290" s="5" t="str" cm="1">
        <f t="array" aca="1" ref="EP290" ca="1">IF(EO290="","",_xlfn.IFS(EO290&lt;='Hidden inputs'!$C$15,EO290*'Hidden inputs'!$D$15,EO290&lt;='Hidden inputs'!$C$16,'Hidden inputs'!$C$15*'Hidden inputs'!$D$15+(EO290-'Hidden inputs'!$B$16)*'Hidden inputs'!$D$16,EO290&lt;='Hidden inputs'!$C$17,'Hidden inputs'!$C$15*'Hidden inputs'!$D$15+('Hidden inputs'!$C$16-'Hidden inputs'!$B$16)*'Hidden inputs'!$D$16+(EO290-'Hidden inputs'!$B$17)*'Hidden inputs'!$D$17,EO290&gt;'Hidden inputs'!$B$18,'Hidden inputs'!$C$15*'Hidden inputs'!$D$15+('Hidden inputs'!$C$16-'Hidden inputs'!$B$16)*'Hidden inputs'!$D$16+('Hidden inputs'!$C$17-'Hidden inputs'!$B$17)*'Hidden inputs'!$D$17+(EO290-'Hidden inputs'!$B$18)*'Hidden inputs'!$D$18))</f>
        <v/>
      </c>
      <c r="EQ290" s="10" t="str">
        <f t="shared" ca="1" si="12887"/>
        <v/>
      </c>
      <c r="ER290" s="5" t="str">
        <f t="shared" ca="1" si="12797"/>
        <v/>
      </c>
      <c r="ES290" s="5" t="str">
        <f t="shared" ca="1" si="12798"/>
        <v/>
      </c>
      <c r="ET290" s="5" t="str">
        <f ca="1">IF($B290="","",'Hidden inputs'!$D$11*EK290+'Hidden inputs'!$E$11*EL290)</f>
        <v/>
      </c>
      <c r="EU290" s="11" t="str">
        <f t="shared" ca="1" si="12707"/>
        <v/>
      </c>
      <c r="EV290" s="9" t="str">
        <f t="shared" ca="1" si="12799"/>
        <v/>
      </c>
      <c r="EW290" s="3" t="str">
        <f t="shared" ca="1" si="12800"/>
        <v/>
      </c>
      <c r="EX290" s="5" t="str" cm="1">
        <f t="array" aca="1" ref="EX290" ca="1">IF($B290="","",IF(EW290=0,0,IF(DD_Payment="",0,IF(EW290&lt;_xlfn.IFS(DD_Frequency="Monthly",1,DD_Frequency="Quarterly",IF(MONTH(EW$2)=1,1,IF(MONTH(EW$2)=4,1,IF(MONTH(EW$2)=7,1,IF(MONTH(EW$2)=10,1,0)))),DD_Frequency="Annually",IF(MONTH(EW$2)=1,1,0))*DD_Payment,EW290,_xlfn.IFS(DD_Frequency="Monthly",1,DD_Frequency="Quarterly",IF(MONTH(EW$2)=1,1,IF(MONTH(EW$2)=4,1,IF(MONTH(EW$2)=7,1,IF(MONTH(EW$2)=10,1,0)))),DD_Frequency="Annually",IF(MONTH(EW$2)=1,1,0))*DD_Payment))))</f>
        <v/>
      </c>
      <c r="EY290" s="3" t="str">
        <f t="shared" ref="EY290" ca="1" si="14190">IF($B290="","",IF(EW290&gt;EX290,(EW290-EX290/2)*(rate_A*(EY$1/365)),0))</f>
        <v/>
      </c>
      <c r="EZ290" s="3" t="str">
        <f t="shared" ca="1" si="12889"/>
        <v/>
      </c>
      <c r="FA290" s="3" t="str">
        <f t="shared" ref="FA290" ca="1" si="14191">IF($B290="","",EL290*(1+rate_A*EY$1/365))</f>
        <v/>
      </c>
      <c r="FB290" s="3" t="str">
        <f t="shared" ref="FB290" ca="1" si="14192">IF($B290="","",EM290*(1+rate_A*EY$1/365))</f>
        <v/>
      </c>
      <c r="FC290" s="3" t="str">
        <f t="shared" ref="FC290" ca="1" si="14193">IF($B290="","",EN290*(1+rate_joint*EY$1/365))</f>
        <v/>
      </c>
      <c r="FD290" s="5" t="str">
        <f t="shared" ca="1" si="12893"/>
        <v/>
      </c>
      <c r="FE290" s="5" t="str" cm="1">
        <f t="array" aca="1" ref="FE290" ca="1">IF(FD290="","",_xlfn.IFS(FD290&lt;='Hidden inputs'!$C$15,FD290*'Hidden inputs'!$D$15,FD290&lt;='Hidden inputs'!$C$16,'Hidden inputs'!$C$15*'Hidden inputs'!$D$15+(FD290-'Hidden inputs'!$B$16)*'Hidden inputs'!$D$16,FD290&lt;='Hidden inputs'!$C$17,'Hidden inputs'!$C$15*'Hidden inputs'!$D$15+('Hidden inputs'!$C$16-'Hidden inputs'!$B$16)*'Hidden inputs'!$D$16+(FD290-'Hidden inputs'!$B$17)*'Hidden inputs'!$D$17,FD290&gt;'Hidden inputs'!$B$18,'Hidden inputs'!$C$15*'Hidden inputs'!$D$15+('Hidden inputs'!$C$16-'Hidden inputs'!$B$16)*'Hidden inputs'!$D$16+('Hidden inputs'!$C$17-'Hidden inputs'!$B$17)*'Hidden inputs'!$D$17+(FD290-'Hidden inputs'!$B$18)*'Hidden inputs'!$D$18))</f>
        <v/>
      </c>
      <c r="FF290" s="10" t="str">
        <f t="shared" ca="1" si="12894"/>
        <v/>
      </c>
      <c r="FG290" s="5" t="str">
        <f t="shared" ca="1" si="12805"/>
        <v/>
      </c>
      <c r="FH290" s="5" t="str">
        <f t="shared" ca="1" si="12806"/>
        <v/>
      </c>
      <c r="FI290" s="5" t="str">
        <f ca="1">IF($B290="","",'Hidden inputs'!$D$11*EZ290+'Hidden inputs'!$E$11*FA290)</f>
        <v/>
      </c>
      <c r="FJ290" s="11" t="str">
        <f t="shared" ca="1" si="12712"/>
        <v/>
      </c>
      <c r="FK290" s="9" t="str">
        <f t="shared" ca="1" si="12807"/>
        <v/>
      </c>
      <c r="FL290" s="3" t="str">
        <f t="shared" ca="1" si="12808"/>
        <v/>
      </c>
      <c r="FM290" s="5" t="str" cm="1">
        <f t="array" aca="1" ref="FM290" ca="1">IF($B290="","",IF(FL290=0,0,IF(DD_Payment="",0,IF(FL290&lt;_xlfn.IFS(DD_Frequency="Monthly",1,DD_Frequency="Quarterly",IF(MONTH(FL$2)=1,1,IF(MONTH(FL$2)=4,1,IF(MONTH(FL$2)=7,1,IF(MONTH(FL$2)=10,1,0)))),DD_Frequency="Annually",IF(MONTH(FL$2)=1,1,0))*DD_Payment,FL290,_xlfn.IFS(DD_Frequency="Monthly",1,DD_Frequency="Quarterly",IF(MONTH(FL$2)=1,1,IF(MONTH(FL$2)=4,1,IF(MONTH(FL$2)=7,1,IF(MONTH(FL$2)=10,1,0)))),DD_Frequency="Annually",IF(MONTH(FL$2)=1,1,0))*DD_Payment))))</f>
        <v/>
      </c>
      <c r="FN290" s="3" t="str">
        <f t="shared" ref="FN290" ca="1" si="14194">IF($B290="","",IF(FL290&gt;FM290,(FL290-FM290/2)*(rate_A*(FN$1/365)),0))</f>
        <v/>
      </c>
      <c r="FO290" s="3" t="str">
        <f t="shared" ca="1" si="12896"/>
        <v/>
      </c>
      <c r="FP290" s="3" t="str">
        <f t="shared" ref="FP290" ca="1" si="14195">IF($B290="","",FA290*(1+rate_A*FN$1/365))</f>
        <v/>
      </c>
      <c r="FQ290" s="3" t="str">
        <f t="shared" ref="FQ290" ca="1" si="14196">IF($B290="","",FB290*(1+rate_A*FN$1/365))</f>
        <v/>
      </c>
      <c r="FR290" s="3" t="str">
        <f t="shared" ref="FR290" ca="1" si="14197">IF($B290="","",FC290*(1+rate_joint*FN$1/365))</f>
        <v/>
      </c>
      <c r="FS290" s="5" t="str">
        <f t="shared" ca="1" si="12900"/>
        <v/>
      </c>
      <c r="FT290" s="5" t="str" cm="1">
        <f t="array" aca="1" ref="FT290" ca="1">IF(FS290="","",_xlfn.IFS(FS290&lt;='Hidden inputs'!$C$15,FS290*'Hidden inputs'!$D$15,FS290&lt;='Hidden inputs'!$C$16,'Hidden inputs'!$C$15*'Hidden inputs'!$D$15+(FS290-'Hidden inputs'!$B$16)*'Hidden inputs'!$D$16,FS290&lt;='Hidden inputs'!$C$17,'Hidden inputs'!$C$15*'Hidden inputs'!$D$15+('Hidden inputs'!$C$16-'Hidden inputs'!$B$16)*'Hidden inputs'!$D$16+(FS290-'Hidden inputs'!$B$17)*'Hidden inputs'!$D$17,FS290&gt;'Hidden inputs'!$B$18,'Hidden inputs'!$C$15*'Hidden inputs'!$D$15+('Hidden inputs'!$C$16-'Hidden inputs'!$B$16)*'Hidden inputs'!$D$16+('Hidden inputs'!$C$17-'Hidden inputs'!$B$17)*'Hidden inputs'!$D$17+(FS290-'Hidden inputs'!$B$18)*'Hidden inputs'!$D$18))</f>
        <v/>
      </c>
      <c r="FU290" s="10" t="str">
        <f t="shared" ca="1" si="12901"/>
        <v/>
      </c>
      <c r="FV290" s="5" t="str">
        <f t="shared" ca="1" si="12813"/>
        <v/>
      </c>
      <c r="FW290" s="5" t="str">
        <f t="shared" ca="1" si="12814"/>
        <v/>
      </c>
      <c r="FX290" s="5" t="str">
        <f ca="1">IF($B290="","",'Hidden inputs'!$D$11*FO290+'Hidden inputs'!$E$11*FP290)</f>
        <v/>
      </c>
      <c r="FY290" s="11" t="str">
        <f t="shared" ca="1" si="12717"/>
        <v/>
      </c>
      <c r="FZ290" s="9" t="str">
        <f t="shared" ca="1" si="12815"/>
        <v/>
      </c>
      <c r="GA290" s="5" t="str">
        <f t="shared" ca="1" si="12816"/>
        <v/>
      </c>
      <c r="GB290" s="5" t="str">
        <f t="shared" ca="1" si="12817"/>
        <v/>
      </c>
      <c r="GC290" s="5" t="str">
        <f t="shared" ca="1" si="12718"/>
        <v/>
      </c>
      <c r="GD290" s="5" t="str">
        <f t="shared" ca="1" si="12719"/>
        <v/>
      </c>
    </row>
    <row r="291" spans="1:186" x14ac:dyDescent="0.35">
      <c r="A291" s="2"/>
      <c r="B291" s="6" t="str">
        <f t="shared" ca="1" si="12720"/>
        <v/>
      </c>
      <c r="C291" s="5" t="str">
        <f t="shared" ca="1" si="12818"/>
        <v/>
      </c>
      <c r="D291" s="5" t="str" cm="1">
        <f t="array" aca="1" ref="D291" ca="1">IF($B291="","",IF(C291=0,0,IF(DD_Payment="",0,IF(C291&lt;_xlfn.IFS(DD_Frequency="Monthly",1,DD_Frequency="Quarterly",IF(MONTH(C$2)=1,1,IF(MONTH(C$2)=4,1,IF(MONTH(C$2)=7,1,IF(MONTH(C$2)=10,1,0)))),DD_Frequency="Annually",IF(MONTH(C$2)=1,1,0))*DD_Payment,C291,_xlfn.IFS(DD_Frequency="Monthly",1,DD_Frequency="Quarterly",IF(MONTH(C$2)=1,1,IF(MONTH(C$2)=4,1,IF(MONTH(C$2)=7,1,IF(MONTH(C$2)=10,1,0)))),DD_Frequency="Annually",IF(MONTH(C$2)=1,1,0))*DD_Payment))))</f>
        <v/>
      </c>
      <c r="E291" s="5" t="str">
        <f t="shared" ref="E291" ca="1" si="14198">IF(B291="","",IF(C291&gt;D291,(C291-D291/2)*(rate_A*(E$1/365)),0))</f>
        <v/>
      </c>
      <c r="F291" s="5" t="str">
        <f t="shared" ca="1" si="12722"/>
        <v/>
      </c>
      <c r="G291" s="5" t="str">
        <f t="shared" ref="G291" ca="1" si="14199">IF(B291="","",G290*(1+rate_A*E$1/365))</f>
        <v/>
      </c>
      <c r="H291" s="5" t="str">
        <f t="shared" ref="H291" ca="1" si="14200">IF(B291="","",H290*(1+rate_A*E$1/365))</f>
        <v/>
      </c>
      <c r="I291" s="5" t="str">
        <f t="shared" ref="I291" ca="1" si="14201">IF(B291="","",I290*(1+rate_joint*E$1/365))</f>
        <v/>
      </c>
      <c r="J291" s="5" t="str">
        <f t="shared" ca="1" si="12823"/>
        <v/>
      </c>
      <c r="K291" s="5" t="str" cm="1">
        <f t="array" aca="1" ref="K291" ca="1">IF(J291="","",_xlfn.IFS(J291&lt;='Hidden inputs'!$C$15,J291*'Hidden inputs'!$D$15,J291&lt;='Hidden inputs'!$C$16,'Hidden inputs'!$C$15*'Hidden inputs'!$D$15+(J291-'Hidden inputs'!$B$16)*'Hidden inputs'!$D$16,J291&lt;='Hidden inputs'!$C$17,'Hidden inputs'!$C$15*'Hidden inputs'!$D$15+('Hidden inputs'!$C$16-'Hidden inputs'!$B$16)*'Hidden inputs'!$D$16+(J291-'Hidden inputs'!$B$17)*'Hidden inputs'!$D$17,J291&gt;'Hidden inputs'!$B$18,'Hidden inputs'!$C$15*'Hidden inputs'!$D$15+('Hidden inputs'!$C$16-'Hidden inputs'!$B$16)*'Hidden inputs'!$D$16+('Hidden inputs'!$C$17-'Hidden inputs'!$B$17)*'Hidden inputs'!$D$17+(J291-'Hidden inputs'!$B$18)*'Hidden inputs'!$D$18))</f>
        <v/>
      </c>
      <c r="L291" s="11" t="str">
        <f t="shared" ca="1" si="12824"/>
        <v/>
      </c>
      <c r="M291" s="5" t="str">
        <f t="shared" ca="1" si="12726"/>
        <v/>
      </c>
      <c r="N291" s="5" t="str">
        <f t="shared" ca="1" si="12727"/>
        <v/>
      </c>
      <c r="O291" s="5" t="str">
        <f ca="1">IF(B291="","",'Hidden inputs'!$D$11*F291+'Hidden inputs'!$E$11*G291)</f>
        <v/>
      </c>
      <c r="P291" s="11" t="str">
        <f t="shared" ca="1" si="12661"/>
        <v/>
      </c>
      <c r="Q291" s="20" t="str">
        <f t="shared" ca="1" si="12662"/>
        <v/>
      </c>
      <c r="R291" s="3" t="str">
        <f t="shared" ca="1" si="12728"/>
        <v/>
      </c>
      <c r="S291" s="5" t="str" cm="1">
        <f t="array" aca="1" ref="S291" ca="1">IF($B291="","",IF(R291=0,0,IF(DD_Payment="",0,IF(R291&lt;_xlfn.IFS(DD_Frequency="Monthly",1,DD_Frequency="Quarterly",IF(MONTH(R$2)=1,1,IF(MONTH(R$2)=4,1,IF(MONTH(R$2)=7,1,IF(MONTH(R$2)=10,1,0)))),DD_Frequency="Annually",IF(MONTH(R$2)=1,1,0))*DD_Payment,R291,_xlfn.IFS(DD_Frequency="Monthly",1,DD_Frequency="Quarterly",IF(MONTH(R$2)=1,1,IF(MONTH(R$2)=4,1,IF(MONTH(R$2)=7,1,IF(MONTH(R$2)=10,1,0)))),DD_Frequency="Annually",IF(MONTH(R$2)=1,1,0))*DD_Payment))))</f>
        <v/>
      </c>
      <c r="T291" s="3" t="str">
        <f t="shared" ref="T291" ca="1" si="14202">IF(B291="","",IF(R291&gt;S291,(R291-S291/2)*(rate_A*((T$1+A291)/365)),0))</f>
        <v/>
      </c>
      <c r="U291" s="3" t="str">
        <f t="shared" ca="1" si="12730"/>
        <v/>
      </c>
      <c r="V291" s="3" t="str">
        <f t="shared" ref="V291" ca="1" si="14203">IF(B291="","",G291*(1+rate_A*(T$1+A291)/365))</f>
        <v/>
      </c>
      <c r="W291" s="3" t="str">
        <f t="shared" ref="W291" ca="1" si="14204">IF(B291="","",H291*(1+rate_A*(T$1+A291)/365))</f>
        <v/>
      </c>
      <c r="X291" s="3" t="str">
        <f t="shared" ref="X291" ca="1" si="14205">IF(B291="","",I291*(1+rate_joint*(T$1+A291)/365))</f>
        <v/>
      </c>
      <c r="Y291" s="5" t="str">
        <f t="shared" ca="1" si="12829"/>
        <v/>
      </c>
      <c r="Z291" s="5" t="str" cm="1">
        <f t="array" aca="1" ref="Z291" ca="1">IF(Y291="","",_xlfn.IFS(Y291&lt;='Hidden inputs'!$C$15,Y291*'Hidden inputs'!$D$15,Y291&lt;='Hidden inputs'!$C$16,'Hidden inputs'!$C$15*'Hidden inputs'!$D$15+(Y291-'Hidden inputs'!$B$16)*'Hidden inputs'!$D$16,Y291&lt;='Hidden inputs'!$C$17,'Hidden inputs'!$C$15*'Hidden inputs'!$D$15+('Hidden inputs'!$C$16-'Hidden inputs'!$B$16)*'Hidden inputs'!$D$16+(Y291-'Hidden inputs'!$B$17)*'Hidden inputs'!$D$17,Y291&gt;'Hidden inputs'!$B$18,'Hidden inputs'!$C$15*'Hidden inputs'!$D$15+('Hidden inputs'!$C$16-'Hidden inputs'!$B$16)*'Hidden inputs'!$D$16+('Hidden inputs'!$C$17-'Hidden inputs'!$B$17)*'Hidden inputs'!$D$17+(Y291-'Hidden inputs'!$B$18)*'Hidden inputs'!$D$18))</f>
        <v/>
      </c>
      <c r="AA291" s="10" t="str">
        <f t="shared" ca="1" si="12830"/>
        <v/>
      </c>
      <c r="AB291" s="5" t="str">
        <f t="shared" ca="1" si="12734"/>
        <v/>
      </c>
      <c r="AC291" s="5" t="str">
        <f t="shared" ca="1" si="12831"/>
        <v/>
      </c>
      <c r="AD291" s="5" t="str">
        <f ca="1">IF(B291="","",'Hidden inputs'!$D$11*U291+'Hidden inputs'!$E$11*V291)</f>
        <v/>
      </c>
      <c r="AE291" s="11" t="str">
        <f t="shared" ca="1" si="12667"/>
        <v/>
      </c>
      <c r="AF291" s="9" t="str">
        <f t="shared" ca="1" si="12735"/>
        <v/>
      </c>
      <c r="AG291" s="3" t="str">
        <f t="shared" ca="1" si="12736"/>
        <v/>
      </c>
      <c r="AH291" s="5" t="str" cm="1">
        <f t="array" aca="1" ref="AH291" ca="1">IF($B291="","",IF(AG291=0,0,IF(DD_Payment="",0,IF(AG291&lt;_xlfn.IFS(DD_Frequency="Monthly",1,DD_Frequency="Quarterly",IF(MONTH(AG$2)=1,1,IF(MONTH(AG$2)=4,1,IF(MONTH(AG$2)=7,1,IF(MONTH(AG$2)=10,1,0)))),DD_Frequency="Annually",IF(MONTH(AG$2)=1,1,0))*DD_Payment,AG291,_xlfn.IFS(DD_Frequency="Monthly",1,DD_Frequency="Quarterly",IF(MONTH(AG$2)=1,1,IF(MONTH(AG$2)=4,1,IF(MONTH(AG$2)=7,1,IF(MONTH(AG$2)=10,1,0)))),DD_Frequency="Annually",IF(MONTH(AG$2)=1,1,0))*DD_Payment))))</f>
        <v/>
      </c>
      <c r="AI291" s="3" t="str">
        <f t="shared" ref="AI291" ca="1" si="14206">IF($B291="","",IF(AG291&gt;AH291,(AG291-AH291/2)*(rate_A*(AI$1/365)),0))</f>
        <v/>
      </c>
      <c r="AJ291" s="3" t="str">
        <f t="shared" ca="1" si="12833"/>
        <v/>
      </c>
      <c r="AK291" s="3" t="str">
        <f t="shared" ref="AK291" ca="1" si="14207">IF($B291="","",V291*(1+rate_A*AI$1/365))</f>
        <v/>
      </c>
      <c r="AL291" s="3" t="str">
        <f t="shared" ref="AL291" ca="1" si="14208">IF($B291="","",W291*(1+rate_A*AI$1/365))</f>
        <v/>
      </c>
      <c r="AM291" s="3" t="str">
        <f t="shared" ref="AM291" ca="1" si="14209">IF($B291="","",X291*(1+rate_joint*AI$1/365))</f>
        <v/>
      </c>
      <c r="AN291" s="5" t="str">
        <f t="shared" ca="1" si="12837"/>
        <v/>
      </c>
      <c r="AO291" s="5" t="str" cm="1">
        <f t="array" aca="1" ref="AO291" ca="1">IF(AN291="","",_xlfn.IFS(AN291&lt;='Hidden inputs'!$C$15,AN291*'Hidden inputs'!$D$15,AN291&lt;='Hidden inputs'!$C$16,'Hidden inputs'!$C$15*'Hidden inputs'!$D$15+(AN291-'Hidden inputs'!$B$16)*'Hidden inputs'!$D$16,AN291&lt;='Hidden inputs'!$C$17,'Hidden inputs'!$C$15*'Hidden inputs'!$D$15+('Hidden inputs'!$C$16-'Hidden inputs'!$B$16)*'Hidden inputs'!$D$16+(AN291-'Hidden inputs'!$B$17)*'Hidden inputs'!$D$17,AN291&gt;'Hidden inputs'!$B$18,'Hidden inputs'!$C$15*'Hidden inputs'!$D$15+('Hidden inputs'!$C$16-'Hidden inputs'!$B$16)*'Hidden inputs'!$D$16+('Hidden inputs'!$C$17-'Hidden inputs'!$B$17)*'Hidden inputs'!$D$17+(AN291-'Hidden inputs'!$B$18)*'Hidden inputs'!$D$18))</f>
        <v/>
      </c>
      <c r="AP291" s="10" t="str">
        <f t="shared" ca="1" si="12838"/>
        <v/>
      </c>
      <c r="AQ291" s="5" t="str">
        <f t="shared" ca="1" si="12741"/>
        <v/>
      </c>
      <c r="AR291" s="5" t="str">
        <f t="shared" ca="1" si="12742"/>
        <v/>
      </c>
      <c r="AS291" s="5" t="str">
        <f ca="1">IF($B291="","",'Hidden inputs'!$D$11*AJ291+'Hidden inputs'!$E$11*AK291)</f>
        <v/>
      </c>
      <c r="AT291" s="11" t="str">
        <f t="shared" ca="1" si="12672"/>
        <v/>
      </c>
      <c r="AU291" s="9" t="str">
        <f t="shared" ca="1" si="12743"/>
        <v/>
      </c>
      <c r="AV291" s="3" t="str">
        <f t="shared" ca="1" si="12744"/>
        <v/>
      </c>
      <c r="AW291" s="5" t="str" cm="1">
        <f t="array" aca="1" ref="AW291" ca="1">IF($B291="","",IF(AV291=0,0,IF(DD_Payment="",0,IF(AV291&lt;_xlfn.IFS(DD_Frequency="Monthly",1,DD_Frequency="Quarterly",IF(MONTH(AV$2)=1,1,IF(MONTH(AV$2)=4,1,IF(MONTH(AV$2)=7,1,IF(MONTH(AV$2)=10,1,0)))),DD_Frequency="Annually",IF(MONTH(AV$2)=1,1,0))*DD_Payment,AV291,_xlfn.IFS(DD_Frequency="Monthly",1,DD_Frequency="Quarterly",IF(MONTH(AV$2)=1,1,IF(MONTH(AV$2)=4,1,IF(MONTH(AV$2)=7,1,IF(MONTH(AV$2)=10,1,0)))),DD_Frequency="Annually",IF(MONTH(AV$2)=1,1,0))*DD_Payment))))</f>
        <v/>
      </c>
      <c r="AX291" s="3" t="str">
        <f t="shared" ref="AX291" ca="1" si="14210">IF($B291="","",IF(AV291&gt;AW291,(AV291-AW291/2)*(rate_A*(AX$1/365)),0))</f>
        <v/>
      </c>
      <c r="AY291" s="3" t="str">
        <f t="shared" ca="1" si="12840"/>
        <v/>
      </c>
      <c r="AZ291" s="3" t="str">
        <f t="shared" ref="AZ291" ca="1" si="14211">IF($B291="","",AK291*(1+rate_A*AX$1/365))</f>
        <v/>
      </c>
      <c r="BA291" s="3" t="str">
        <f t="shared" ref="BA291" ca="1" si="14212">IF($B291="","",AL291*(1+rate_A*AX$1/365))</f>
        <v/>
      </c>
      <c r="BB291" s="3" t="str">
        <f t="shared" ref="BB291" ca="1" si="14213">IF($B291="","",AM291*(1+rate_joint*AX$1/365))</f>
        <v/>
      </c>
      <c r="BC291" s="5" t="str">
        <f t="shared" ca="1" si="12844"/>
        <v/>
      </c>
      <c r="BD291" s="5" t="str" cm="1">
        <f t="array" aca="1" ref="BD291" ca="1">IF(BC291="","",_xlfn.IFS(BC291&lt;='Hidden inputs'!$C$15,BC291*'Hidden inputs'!$D$15,BC291&lt;='Hidden inputs'!$C$16,'Hidden inputs'!$C$15*'Hidden inputs'!$D$15+(BC291-'Hidden inputs'!$B$16)*'Hidden inputs'!$D$16,BC291&lt;='Hidden inputs'!$C$17,'Hidden inputs'!$C$15*'Hidden inputs'!$D$15+('Hidden inputs'!$C$16-'Hidden inputs'!$B$16)*'Hidden inputs'!$D$16+(BC291-'Hidden inputs'!$B$17)*'Hidden inputs'!$D$17,BC291&gt;'Hidden inputs'!$B$18,'Hidden inputs'!$C$15*'Hidden inputs'!$D$15+('Hidden inputs'!$C$16-'Hidden inputs'!$B$16)*'Hidden inputs'!$D$16+('Hidden inputs'!$C$17-'Hidden inputs'!$B$17)*'Hidden inputs'!$D$17+(BC291-'Hidden inputs'!$B$18)*'Hidden inputs'!$D$18))</f>
        <v/>
      </c>
      <c r="BE291" s="10" t="str">
        <f t="shared" ca="1" si="12845"/>
        <v/>
      </c>
      <c r="BF291" s="5" t="str">
        <f t="shared" ca="1" si="12749"/>
        <v/>
      </c>
      <c r="BG291" s="5" t="str">
        <f t="shared" ca="1" si="12750"/>
        <v/>
      </c>
      <c r="BH291" s="5" t="str">
        <f ca="1">IF($B291="","",'Hidden inputs'!$D$11*AY291+'Hidden inputs'!$E$11*AZ291)</f>
        <v/>
      </c>
      <c r="BI291" s="11" t="str">
        <f t="shared" ca="1" si="12677"/>
        <v/>
      </c>
      <c r="BJ291" s="9" t="str">
        <f t="shared" ca="1" si="12751"/>
        <v/>
      </c>
      <c r="BK291" s="3" t="str">
        <f t="shared" ca="1" si="12752"/>
        <v/>
      </c>
      <c r="BL291" s="5" t="str" cm="1">
        <f t="array" aca="1" ref="BL291" ca="1">IF($B291="","",IF(BK291=0,0,IF(DD_Payment="",0,IF(BK291&lt;_xlfn.IFS(DD_Frequency="Monthly",1,DD_Frequency="Quarterly",IF(MONTH(BK$2)=1,1,IF(MONTH(BK$2)=4,1,IF(MONTH(BK$2)=7,1,IF(MONTH(BK$2)=10,1,0)))),DD_Frequency="Annually",IF(MONTH(BK$2)=1,1,0))*DD_Payment,BK291,_xlfn.IFS(DD_Frequency="Monthly",1,DD_Frequency="Quarterly",IF(MONTH(BK$2)=1,1,IF(MONTH(BK$2)=4,1,IF(MONTH(BK$2)=7,1,IF(MONTH(BK$2)=10,1,0)))),DD_Frequency="Annually",IF(MONTH(BK$2)=1,1,0))*DD_Payment))))</f>
        <v/>
      </c>
      <c r="BM291" s="3" t="str">
        <f t="shared" ref="BM291" ca="1" si="14214">IF($B291="","",IF(BK291&gt;BL291,(BK291-BL291/2)*(rate_A*(BM$1/365)),0))</f>
        <v/>
      </c>
      <c r="BN291" s="3" t="str">
        <f t="shared" ca="1" si="12847"/>
        <v/>
      </c>
      <c r="BO291" s="3" t="str">
        <f t="shared" ref="BO291" ca="1" si="14215">IF($B291="","",AZ291*(1+rate_A*BM$1/365))</f>
        <v/>
      </c>
      <c r="BP291" s="3" t="str">
        <f t="shared" ref="BP291" ca="1" si="14216">IF($B291="","",BA291*(1+rate_A*BM$1/365))</f>
        <v/>
      </c>
      <c r="BQ291" s="3" t="str">
        <f t="shared" ref="BQ291" ca="1" si="14217">IF($B291="","",BB291*(1+rate_joint*BM$1/365))</f>
        <v/>
      </c>
      <c r="BR291" s="5" t="str">
        <f t="shared" ca="1" si="12851"/>
        <v/>
      </c>
      <c r="BS291" s="5" t="str" cm="1">
        <f t="array" aca="1" ref="BS291" ca="1">IF(BR291="","",_xlfn.IFS(BR291&lt;='Hidden inputs'!$C$15,BR291*'Hidden inputs'!$D$15,BR291&lt;='Hidden inputs'!$C$16,'Hidden inputs'!$C$15*'Hidden inputs'!$D$15+(BR291-'Hidden inputs'!$B$16)*'Hidden inputs'!$D$16,BR291&lt;='Hidden inputs'!$C$17,'Hidden inputs'!$C$15*'Hidden inputs'!$D$15+('Hidden inputs'!$C$16-'Hidden inputs'!$B$16)*'Hidden inputs'!$D$16+(BR291-'Hidden inputs'!$B$17)*'Hidden inputs'!$D$17,BR291&gt;'Hidden inputs'!$B$18,'Hidden inputs'!$C$15*'Hidden inputs'!$D$15+('Hidden inputs'!$C$16-'Hidden inputs'!$B$16)*'Hidden inputs'!$D$16+('Hidden inputs'!$C$17-'Hidden inputs'!$B$17)*'Hidden inputs'!$D$17+(BR291-'Hidden inputs'!$B$18)*'Hidden inputs'!$D$18))</f>
        <v/>
      </c>
      <c r="BT291" s="10" t="str">
        <f t="shared" ca="1" si="12852"/>
        <v/>
      </c>
      <c r="BU291" s="5" t="str">
        <f t="shared" ca="1" si="12757"/>
        <v/>
      </c>
      <c r="BV291" s="5" t="str">
        <f t="shared" ca="1" si="12758"/>
        <v/>
      </c>
      <c r="BW291" s="5" t="str">
        <f ca="1">IF($B291="","",'Hidden inputs'!$D$11*BN291+'Hidden inputs'!$E$11*BO291)</f>
        <v/>
      </c>
      <c r="BX291" s="11" t="str">
        <f t="shared" ca="1" si="12682"/>
        <v/>
      </c>
      <c r="BY291" s="9" t="str">
        <f t="shared" ca="1" si="12759"/>
        <v/>
      </c>
      <c r="BZ291" s="3" t="str">
        <f t="shared" ca="1" si="12760"/>
        <v/>
      </c>
      <c r="CA291" s="5" t="str" cm="1">
        <f t="array" aca="1" ref="CA291" ca="1">IF($B291="","",IF(BZ291=0,0,IF(DD_Payment="",0,IF(BZ291&lt;_xlfn.IFS(DD_Frequency="Monthly",1,DD_Frequency="Quarterly",IF(MONTH(BZ$2)=1,1,IF(MONTH(BZ$2)=4,1,IF(MONTH(BZ$2)=7,1,IF(MONTH(BZ$2)=10,1,0)))),DD_Frequency="Annually",IF(MONTH(BZ$2)=1,1,0))*DD_Payment,BZ291,_xlfn.IFS(DD_Frequency="Monthly",1,DD_Frequency="Quarterly",IF(MONTH(BZ$2)=1,1,IF(MONTH(BZ$2)=4,1,IF(MONTH(BZ$2)=7,1,IF(MONTH(BZ$2)=10,1,0)))),DD_Frequency="Annually",IF(MONTH(BZ$2)=1,1,0))*DD_Payment))))</f>
        <v/>
      </c>
      <c r="CB291" s="3" t="str">
        <f t="shared" ref="CB291" ca="1" si="14218">IF($B291="","",IF(BZ291&gt;CA291,(BZ291-CA291/2)*(rate_A*(CB$1/365)),0))</f>
        <v/>
      </c>
      <c r="CC291" s="3" t="str">
        <f t="shared" ca="1" si="12854"/>
        <v/>
      </c>
      <c r="CD291" s="3" t="str">
        <f t="shared" ref="CD291" ca="1" si="14219">IF($B291="","",BO291*(1+rate_A*CB$1/365))</f>
        <v/>
      </c>
      <c r="CE291" s="3" t="str">
        <f t="shared" ref="CE291" ca="1" si="14220">IF($B291="","",BP291*(1+rate_A*CB$1/365))</f>
        <v/>
      </c>
      <c r="CF291" s="3" t="str">
        <f t="shared" ref="CF291" ca="1" si="14221">IF($B291="","",BQ291*(1+rate_joint*CB$1/365))</f>
        <v/>
      </c>
      <c r="CG291" s="5" t="str">
        <f t="shared" ca="1" si="12858"/>
        <v/>
      </c>
      <c r="CH291" s="5" t="str" cm="1">
        <f t="array" aca="1" ref="CH291" ca="1">IF(CG291="","",_xlfn.IFS(CG291&lt;='Hidden inputs'!$C$15,CG291*'Hidden inputs'!$D$15,CG291&lt;='Hidden inputs'!$C$16,'Hidden inputs'!$C$15*'Hidden inputs'!$D$15+(CG291-'Hidden inputs'!$B$16)*'Hidden inputs'!$D$16,CG291&lt;='Hidden inputs'!$C$17,'Hidden inputs'!$C$15*'Hidden inputs'!$D$15+('Hidden inputs'!$C$16-'Hidden inputs'!$B$16)*'Hidden inputs'!$D$16+(CG291-'Hidden inputs'!$B$17)*'Hidden inputs'!$D$17,CG291&gt;'Hidden inputs'!$B$18,'Hidden inputs'!$C$15*'Hidden inputs'!$D$15+('Hidden inputs'!$C$16-'Hidden inputs'!$B$16)*'Hidden inputs'!$D$16+('Hidden inputs'!$C$17-'Hidden inputs'!$B$17)*'Hidden inputs'!$D$17+(CG291-'Hidden inputs'!$B$18)*'Hidden inputs'!$D$18))</f>
        <v/>
      </c>
      <c r="CI291" s="10" t="str">
        <f t="shared" ca="1" si="12859"/>
        <v/>
      </c>
      <c r="CJ291" s="5" t="str">
        <f t="shared" ca="1" si="12765"/>
        <v/>
      </c>
      <c r="CK291" s="5" t="str">
        <f t="shared" ca="1" si="12766"/>
        <v/>
      </c>
      <c r="CL291" s="5" t="str">
        <f ca="1">IF($B291="","",'Hidden inputs'!$D$11*CC291+'Hidden inputs'!$E$11*CD291)</f>
        <v/>
      </c>
      <c r="CM291" s="11" t="str">
        <f t="shared" ca="1" si="12687"/>
        <v/>
      </c>
      <c r="CN291" s="9" t="str">
        <f t="shared" ca="1" si="12767"/>
        <v/>
      </c>
      <c r="CO291" s="3" t="str">
        <f t="shared" ca="1" si="12768"/>
        <v/>
      </c>
      <c r="CP291" s="5" t="str" cm="1">
        <f t="array" aca="1" ref="CP291" ca="1">IF($B291="","",IF(CO291=0,0,IF(DD_Payment="",0,IF(CO291&lt;_xlfn.IFS(DD_Frequency="Monthly",1,DD_Frequency="Quarterly",IF(MONTH(CO$2)=1,1,IF(MONTH(CO$2)=4,1,IF(MONTH(CO$2)=7,1,IF(MONTH(CO$2)=10,1,0)))),DD_Frequency="Annually",IF(MONTH(CO$2)=1,1,0))*DD_Payment,CO291,_xlfn.IFS(DD_Frequency="Monthly",1,DD_Frequency="Quarterly",IF(MONTH(CO$2)=1,1,IF(MONTH(CO$2)=4,1,IF(MONTH(CO$2)=7,1,IF(MONTH(CO$2)=10,1,0)))),DD_Frequency="Annually",IF(MONTH(CO$2)=1,1,0))*DD_Payment))))</f>
        <v/>
      </c>
      <c r="CQ291" s="3" t="str">
        <f t="shared" ref="CQ291" ca="1" si="14222">IF($B291="","",IF(CO291&gt;CP291,(CO291-CP291/2)*(rate_A*(CQ$1/365)),0))</f>
        <v/>
      </c>
      <c r="CR291" s="3" t="str">
        <f t="shared" ca="1" si="12861"/>
        <v/>
      </c>
      <c r="CS291" s="3" t="str">
        <f t="shared" ref="CS291" ca="1" si="14223">IF($B291="","",CD291*(1+rate_A*CQ$1/365))</f>
        <v/>
      </c>
      <c r="CT291" s="3" t="str">
        <f t="shared" ref="CT291" ca="1" si="14224">IF($B291="","",CE291*(1+rate_A*CQ$1/365))</f>
        <v/>
      </c>
      <c r="CU291" s="3" t="str">
        <f t="shared" ref="CU291" ca="1" si="14225">IF($B291="","",CF291*(1+rate_joint*CQ$1/365))</f>
        <v/>
      </c>
      <c r="CV291" s="5" t="str">
        <f t="shared" ca="1" si="12865"/>
        <v/>
      </c>
      <c r="CW291" s="5" t="str" cm="1">
        <f t="array" aca="1" ref="CW291" ca="1">IF(CV291="","",_xlfn.IFS(CV291&lt;='Hidden inputs'!$C$15,CV291*'Hidden inputs'!$D$15,CV291&lt;='Hidden inputs'!$C$16,'Hidden inputs'!$C$15*'Hidden inputs'!$D$15+(CV291-'Hidden inputs'!$B$16)*'Hidden inputs'!$D$16,CV291&lt;='Hidden inputs'!$C$17,'Hidden inputs'!$C$15*'Hidden inputs'!$D$15+('Hidden inputs'!$C$16-'Hidden inputs'!$B$16)*'Hidden inputs'!$D$16+(CV291-'Hidden inputs'!$B$17)*'Hidden inputs'!$D$17,CV291&gt;'Hidden inputs'!$B$18,'Hidden inputs'!$C$15*'Hidden inputs'!$D$15+('Hidden inputs'!$C$16-'Hidden inputs'!$B$16)*'Hidden inputs'!$D$16+('Hidden inputs'!$C$17-'Hidden inputs'!$B$17)*'Hidden inputs'!$D$17+(CV291-'Hidden inputs'!$B$18)*'Hidden inputs'!$D$18))</f>
        <v/>
      </c>
      <c r="CX291" s="10" t="str">
        <f t="shared" ca="1" si="12866"/>
        <v/>
      </c>
      <c r="CY291" s="5" t="str">
        <f t="shared" ca="1" si="12773"/>
        <v/>
      </c>
      <c r="CZ291" s="5" t="str">
        <f t="shared" ca="1" si="12774"/>
        <v/>
      </c>
      <c r="DA291" s="5" t="str">
        <f ca="1">IF($B291="","",'Hidden inputs'!$D$11*CR291+'Hidden inputs'!$E$11*CS291)</f>
        <v/>
      </c>
      <c r="DB291" s="11" t="str">
        <f t="shared" ca="1" si="12692"/>
        <v/>
      </c>
      <c r="DC291" s="9" t="str">
        <f t="shared" ca="1" si="12775"/>
        <v/>
      </c>
      <c r="DD291" s="3" t="str">
        <f t="shared" ca="1" si="12776"/>
        <v/>
      </c>
      <c r="DE291" s="5" t="str" cm="1">
        <f t="array" aca="1" ref="DE291" ca="1">IF($B291="","",IF(DD291=0,0,IF(DD_Payment="",0,IF(DD291&lt;_xlfn.IFS(DD_Frequency="Monthly",1,DD_Frequency="Quarterly",IF(MONTH(DD$2)=1,1,IF(MONTH(DD$2)=4,1,IF(MONTH(DD$2)=7,1,IF(MONTH(DD$2)=10,1,0)))),DD_Frequency="Annually",IF(MONTH(DD$2)=1,1,0))*DD_Payment,DD291,_xlfn.IFS(DD_Frequency="Monthly",1,DD_Frequency="Quarterly",IF(MONTH(DD$2)=1,1,IF(MONTH(DD$2)=4,1,IF(MONTH(DD$2)=7,1,IF(MONTH(DD$2)=10,1,0)))),DD_Frequency="Annually",IF(MONTH(DD$2)=1,1,0))*DD_Payment))))</f>
        <v/>
      </c>
      <c r="DF291" s="3" t="str">
        <f t="shared" ref="DF291" ca="1" si="14226">IF($B291="","",IF(DD291&gt;DE291,(DD291-DE291/2)*(rate_A*(DF$1/365)),0))</f>
        <v/>
      </c>
      <c r="DG291" s="3" t="str">
        <f t="shared" ca="1" si="12868"/>
        <v/>
      </c>
      <c r="DH291" s="3" t="str">
        <f t="shared" ref="DH291" ca="1" si="14227">IF($B291="","",CS291*(1+rate_A*DF$1/365))</f>
        <v/>
      </c>
      <c r="DI291" s="3" t="str">
        <f t="shared" ref="DI291" ca="1" si="14228">IF($B291="","",CT291*(1+rate_A*DF$1/365))</f>
        <v/>
      </c>
      <c r="DJ291" s="3" t="str">
        <f t="shared" ref="DJ291" ca="1" si="14229">IF($B291="","",CU291*(1+rate_joint*DF$1/365))</f>
        <v/>
      </c>
      <c r="DK291" s="5" t="str">
        <f t="shared" ca="1" si="12872"/>
        <v/>
      </c>
      <c r="DL291" s="5" t="str" cm="1">
        <f t="array" aca="1" ref="DL291" ca="1">IF(DK291="","",_xlfn.IFS(DK291&lt;='Hidden inputs'!$C$15,DK291*'Hidden inputs'!$D$15,DK291&lt;='Hidden inputs'!$C$16,'Hidden inputs'!$C$15*'Hidden inputs'!$D$15+(DK291-'Hidden inputs'!$B$16)*'Hidden inputs'!$D$16,DK291&lt;='Hidden inputs'!$C$17,'Hidden inputs'!$C$15*'Hidden inputs'!$D$15+('Hidden inputs'!$C$16-'Hidden inputs'!$B$16)*'Hidden inputs'!$D$16+(DK291-'Hidden inputs'!$B$17)*'Hidden inputs'!$D$17,DK291&gt;'Hidden inputs'!$B$18,'Hidden inputs'!$C$15*'Hidden inputs'!$D$15+('Hidden inputs'!$C$16-'Hidden inputs'!$B$16)*'Hidden inputs'!$D$16+('Hidden inputs'!$C$17-'Hidden inputs'!$B$17)*'Hidden inputs'!$D$17+(DK291-'Hidden inputs'!$B$18)*'Hidden inputs'!$D$18))</f>
        <v/>
      </c>
      <c r="DM291" s="10" t="str">
        <f t="shared" ca="1" si="12873"/>
        <v/>
      </c>
      <c r="DN291" s="5" t="str">
        <f t="shared" ca="1" si="12781"/>
        <v/>
      </c>
      <c r="DO291" s="5" t="str">
        <f t="shared" ca="1" si="12782"/>
        <v/>
      </c>
      <c r="DP291" s="5" t="str">
        <f ca="1">IF($B291="","",'Hidden inputs'!$D$11*DG291+'Hidden inputs'!$E$11*DH291)</f>
        <v/>
      </c>
      <c r="DQ291" s="11" t="str">
        <f t="shared" ca="1" si="12697"/>
        <v/>
      </c>
      <c r="DR291" s="9" t="str">
        <f t="shared" ca="1" si="12783"/>
        <v/>
      </c>
      <c r="DS291" s="3" t="str">
        <f t="shared" ca="1" si="12784"/>
        <v/>
      </c>
      <c r="DT291" s="5" t="str" cm="1">
        <f t="array" aca="1" ref="DT291" ca="1">IF($B291="","",IF(DS291=0,0,IF(DD_Payment="",0,IF(DS291&lt;_xlfn.IFS(DD_Frequency="Monthly",1,DD_Frequency="Quarterly",IF(MONTH(DS$2)=1,1,IF(MONTH(DS$2)=4,1,IF(MONTH(DS$2)=7,1,IF(MONTH(DS$2)=10,1,0)))),DD_Frequency="Annually",IF(MONTH(DS$2)=1,1,0))*DD_Payment,DS291,_xlfn.IFS(DD_Frequency="Monthly",1,DD_Frequency="Quarterly",IF(MONTH(DS$2)=1,1,IF(MONTH(DS$2)=4,1,IF(MONTH(DS$2)=7,1,IF(MONTH(DS$2)=10,1,0)))),DD_Frequency="Annually",IF(MONTH(DS$2)=1,1,0))*DD_Payment))))</f>
        <v/>
      </c>
      <c r="DU291" s="3" t="str">
        <f t="shared" ref="DU291" ca="1" si="14230">IF($B291="","",IF(DS291&gt;DT291,(DS291-DT291/2)*(rate_A*(DU$1/365)),0))</f>
        <v/>
      </c>
      <c r="DV291" s="3" t="str">
        <f t="shared" ca="1" si="12875"/>
        <v/>
      </c>
      <c r="DW291" s="3" t="str">
        <f t="shared" ref="DW291" ca="1" si="14231">IF($B291="","",DH291*(1+rate_A*DU$1/365))</f>
        <v/>
      </c>
      <c r="DX291" s="3" t="str">
        <f t="shared" ref="DX291" ca="1" si="14232">IF($B291="","",DI291*(1+rate_A*DU$1/365))</f>
        <v/>
      </c>
      <c r="DY291" s="3" t="str">
        <f t="shared" ref="DY291" ca="1" si="14233">IF($B291="","",DJ291*(1+rate_joint*DU$1/365))</f>
        <v/>
      </c>
      <c r="DZ291" s="5" t="str">
        <f t="shared" ca="1" si="12879"/>
        <v/>
      </c>
      <c r="EA291" s="5" t="str" cm="1">
        <f t="array" aca="1" ref="EA291" ca="1">IF(DZ291="","",_xlfn.IFS(DZ291&lt;='Hidden inputs'!$C$15,DZ291*'Hidden inputs'!$D$15,DZ291&lt;='Hidden inputs'!$C$16,'Hidden inputs'!$C$15*'Hidden inputs'!$D$15+(DZ291-'Hidden inputs'!$B$16)*'Hidden inputs'!$D$16,DZ291&lt;='Hidden inputs'!$C$17,'Hidden inputs'!$C$15*'Hidden inputs'!$D$15+('Hidden inputs'!$C$16-'Hidden inputs'!$B$16)*'Hidden inputs'!$D$16+(DZ291-'Hidden inputs'!$B$17)*'Hidden inputs'!$D$17,DZ291&gt;'Hidden inputs'!$B$18,'Hidden inputs'!$C$15*'Hidden inputs'!$D$15+('Hidden inputs'!$C$16-'Hidden inputs'!$B$16)*'Hidden inputs'!$D$16+('Hidden inputs'!$C$17-'Hidden inputs'!$B$17)*'Hidden inputs'!$D$17+(DZ291-'Hidden inputs'!$B$18)*'Hidden inputs'!$D$18))</f>
        <v/>
      </c>
      <c r="EB291" s="10" t="str">
        <f t="shared" ca="1" si="12880"/>
        <v/>
      </c>
      <c r="EC291" s="5" t="str">
        <f t="shared" ca="1" si="12789"/>
        <v/>
      </c>
      <c r="ED291" s="5" t="str">
        <f t="shared" ca="1" si="12790"/>
        <v/>
      </c>
      <c r="EE291" s="5" t="str">
        <f ca="1">IF($B291="","",'Hidden inputs'!$D$11*DV291+'Hidden inputs'!$E$11*DW291)</f>
        <v/>
      </c>
      <c r="EF291" s="11" t="str">
        <f t="shared" ca="1" si="12702"/>
        <v/>
      </c>
      <c r="EG291" s="9" t="str">
        <f t="shared" ca="1" si="12791"/>
        <v/>
      </c>
      <c r="EH291" s="3" t="str">
        <f t="shared" ca="1" si="12792"/>
        <v/>
      </c>
      <c r="EI291" s="5" t="str" cm="1">
        <f t="array" aca="1" ref="EI291" ca="1">IF($B291="","",IF(EH291=0,0,IF(DD_Payment="",0,IF(EH291&lt;_xlfn.IFS(DD_Frequency="Monthly",1,DD_Frequency="Quarterly",IF(MONTH(EH$2)=1,1,IF(MONTH(EH$2)=4,1,IF(MONTH(EH$2)=7,1,IF(MONTH(EH$2)=10,1,0)))),DD_Frequency="Annually",IF(MONTH(EH$2)=1,1,0))*DD_Payment,EH291,_xlfn.IFS(DD_Frequency="Monthly",1,DD_Frequency="Quarterly",IF(MONTH(EH$2)=1,1,IF(MONTH(EH$2)=4,1,IF(MONTH(EH$2)=7,1,IF(MONTH(EH$2)=10,1,0)))),DD_Frequency="Annually",IF(MONTH(EH$2)=1,1,0))*DD_Payment))))</f>
        <v/>
      </c>
      <c r="EJ291" s="3" t="str">
        <f t="shared" ref="EJ291" ca="1" si="14234">IF($B291="","",IF(EH291&gt;EI291,(EH291-EI291/2)*(rate_A*(EJ$1/365)),0))</f>
        <v/>
      </c>
      <c r="EK291" s="3" t="str">
        <f t="shared" ca="1" si="12882"/>
        <v/>
      </c>
      <c r="EL291" s="3" t="str">
        <f t="shared" ref="EL291" ca="1" si="14235">IF($B291="","",DW291*(1+rate_A*EJ$1/365))</f>
        <v/>
      </c>
      <c r="EM291" s="3" t="str">
        <f t="shared" ref="EM291" ca="1" si="14236">IF($B291="","",DX291*(1+rate_A*EJ$1/365))</f>
        <v/>
      </c>
      <c r="EN291" s="3" t="str">
        <f t="shared" ref="EN291" ca="1" si="14237">IF($B291="","",DY291*(1+rate_joint*EJ$1/365))</f>
        <v/>
      </c>
      <c r="EO291" s="5" t="str">
        <f t="shared" ca="1" si="12886"/>
        <v/>
      </c>
      <c r="EP291" s="5" t="str" cm="1">
        <f t="array" aca="1" ref="EP291" ca="1">IF(EO291="","",_xlfn.IFS(EO291&lt;='Hidden inputs'!$C$15,EO291*'Hidden inputs'!$D$15,EO291&lt;='Hidden inputs'!$C$16,'Hidden inputs'!$C$15*'Hidden inputs'!$D$15+(EO291-'Hidden inputs'!$B$16)*'Hidden inputs'!$D$16,EO291&lt;='Hidden inputs'!$C$17,'Hidden inputs'!$C$15*'Hidden inputs'!$D$15+('Hidden inputs'!$C$16-'Hidden inputs'!$B$16)*'Hidden inputs'!$D$16+(EO291-'Hidden inputs'!$B$17)*'Hidden inputs'!$D$17,EO291&gt;'Hidden inputs'!$B$18,'Hidden inputs'!$C$15*'Hidden inputs'!$D$15+('Hidden inputs'!$C$16-'Hidden inputs'!$B$16)*'Hidden inputs'!$D$16+('Hidden inputs'!$C$17-'Hidden inputs'!$B$17)*'Hidden inputs'!$D$17+(EO291-'Hidden inputs'!$B$18)*'Hidden inputs'!$D$18))</f>
        <v/>
      </c>
      <c r="EQ291" s="10" t="str">
        <f t="shared" ca="1" si="12887"/>
        <v/>
      </c>
      <c r="ER291" s="5" t="str">
        <f t="shared" ca="1" si="12797"/>
        <v/>
      </c>
      <c r="ES291" s="5" t="str">
        <f t="shared" ca="1" si="12798"/>
        <v/>
      </c>
      <c r="ET291" s="5" t="str">
        <f ca="1">IF($B291="","",'Hidden inputs'!$D$11*EK291+'Hidden inputs'!$E$11*EL291)</f>
        <v/>
      </c>
      <c r="EU291" s="11" t="str">
        <f t="shared" ca="1" si="12707"/>
        <v/>
      </c>
      <c r="EV291" s="9" t="str">
        <f t="shared" ca="1" si="12799"/>
        <v/>
      </c>
      <c r="EW291" s="3" t="str">
        <f t="shared" ca="1" si="12800"/>
        <v/>
      </c>
      <c r="EX291" s="5" t="str" cm="1">
        <f t="array" aca="1" ref="EX291" ca="1">IF($B291="","",IF(EW291=0,0,IF(DD_Payment="",0,IF(EW291&lt;_xlfn.IFS(DD_Frequency="Monthly",1,DD_Frequency="Quarterly",IF(MONTH(EW$2)=1,1,IF(MONTH(EW$2)=4,1,IF(MONTH(EW$2)=7,1,IF(MONTH(EW$2)=10,1,0)))),DD_Frequency="Annually",IF(MONTH(EW$2)=1,1,0))*DD_Payment,EW291,_xlfn.IFS(DD_Frequency="Monthly",1,DD_Frequency="Quarterly",IF(MONTH(EW$2)=1,1,IF(MONTH(EW$2)=4,1,IF(MONTH(EW$2)=7,1,IF(MONTH(EW$2)=10,1,0)))),DD_Frequency="Annually",IF(MONTH(EW$2)=1,1,0))*DD_Payment))))</f>
        <v/>
      </c>
      <c r="EY291" s="3" t="str">
        <f t="shared" ref="EY291" ca="1" si="14238">IF($B291="","",IF(EW291&gt;EX291,(EW291-EX291/2)*(rate_A*(EY$1/365)),0))</f>
        <v/>
      </c>
      <c r="EZ291" s="3" t="str">
        <f t="shared" ca="1" si="12889"/>
        <v/>
      </c>
      <c r="FA291" s="3" t="str">
        <f t="shared" ref="FA291" ca="1" si="14239">IF($B291="","",EL291*(1+rate_A*EY$1/365))</f>
        <v/>
      </c>
      <c r="FB291" s="3" t="str">
        <f t="shared" ref="FB291" ca="1" si="14240">IF($B291="","",EM291*(1+rate_A*EY$1/365))</f>
        <v/>
      </c>
      <c r="FC291" s="3" t="str">
        <f t="shared" ref="FC291" ca="1" si="14241">IF($B291="","",EN291*(1+rate_joint*EY$1/365))</f>
        <v/>
      </c>
      <c r="FD291" s="5" t="str">
        <f t="shared" ca="1" si="12893"/>
        <v/>
      </c>
      <c r="FE291" s="5" t="str" cm="1">
        <f t="array" aca="1" ref="FE291" ca="1">IF(FD291="","",_xlfn.IFS(FD291&lt;='Hidden inputs'!$C$15,FD291*'Hidden inputs'!$D$15,FD291&lt;='Hidden inputs'!$C$16,'Hidden inputs'!$C$15*'Hidden inputs'!$D$15+(FD291-'Hidden inputs'!$B$16)*'Hidden inputs'!$D$16,FD291&lt;='Hidden inputs'!$C$17,'Hidden inputs'!$C$15*'Hidden inputs'!$D$15+('Hidden inputs'!$C$16-'Hidden inputs'!$B$16)*'Hidden inputs'!$D$16+(FD291-'Hidden inputs'!$B$17)*'Hidden inputs'!$D$17,FD291&gt;'Hidden inputs'!$B$18,'Hidden inputs'!$C$15*'Hidden inputs'!$D$15+('Hidden inputs'!$C$16-'Hidden inputs'!$B$16)*'Hidden inputs'!$D$16+('Hidden inputs'!$C$17-'Hidden inputs'!$B$17)*'Hidden inputs'!$D$17+(FD291-'Hidden inputs'!$B$18)*'Hidden inputs'!$D$18))</f>
        <v/>
      </c>
      <c r="FF291" s="10" t="str">
        <f t="shared" ca="1" si="12894"/>
        <v/>
      </c>
      <c r="FG291" s="5" t="str">
        <f t="shared" ca="1" si="12805"/>
        <v/>
      </c>
      <c r="FH291" s="5" t="str">
        <f t="shared" ca="1" si="12806"/>
        <v/>
      </c>
      <c r="FI291" s="5" t="str">
        <f ca="1">IF($B291="","",'Hidden inputs'!$D$11*EZ291+'Hidden inputs'!$E$11*FA291)</f>
        <v/>
      </c>
      <c r="FJ291" s="11" t="str">
        <f t="shared" ca="1" si="12712"/>
        <v/>
      </c>
      <c r="FK291" s="9" t="str">
        <f t="shared" ca="1" si="12807"/>
        <v/>
      </c>
      <c r="FL291" s="3" t="str">
        <f t="shared" ca="1" si="12808"/>
        <v/>
      </c>
      <c r="FM291" s="5" t="str" cm="1">
        <f t="array" aca="1" ref="FM291" ca="1">IF($B291="","",IF(FL291=0,0,IF(DD_Payment="",0,IF(FL291&lt;_xlfn.IFS(DD_Frequency="Monthly",1,DD_Frequency="Quarterly",IF(MONTH(FL$2)=1,1,IF(MONTH(FL$2)=4,1,IF(MONTH(FL$2)=7,1,IF(MONTH(FL$2)=10,1,0)))),DD_Frequency="Annually",IF(MONTH(FL$2)=1,1,0))*DD_Payment,FL291,_xlfn.IFS(DD_Frequency="Monthly",1,DD_Frequency="Quarterly",IF(MONTH(FL$2)=1,1,IF(MONTH(FL$2)=4,1,IF(MONTH(FL$2)=7,1,IF(MONTH(FL$2)=10,1,0)))),DD_Frequency="Annually",IF(MONTH(FL$2)=1,1,0))*DD_Payment))))</f>
        <v/>
      </c>
      <c r="FN291" s="3" t="str">
        <f t="shared" ref="FN291" ca="1" si="14242">IF($B291="","",IF(FL291&gt;FM291,(FL291-FM291/2)*(rate_A*(FN$1/365)),0))</f>
        <v/>
      </c>
      <c r="FO291" s="3" t="str">
        <f t="shared" ca="1" si="12896"/>
        <v/>
      </c>
      <c r="FP291" s="3" t="str">
        <f t="shared" ref="FP291" ca="1" si="14243">IF($B291="","",FA291*(1+rate_A*FN$1/365))</f>
        <v/>
      </c>
      <c r="FQ291" s="3" t="str">
        <f t="shared" ref="FQ291" ca="1" si="14244">IF($B291="","",FB291*(1+rate_A*FN$1/365))</f>
        <v/>
      </c>
      <c r="FR291" s="3" t="str">
        <f t="shared" ref="FR291" ca="1" si="14245">IF($B291="","",FC291*(1+rate_joint*FN$1/365))</f>
        <v/>
      </c>
      <c r="FS291" s="5" t="str">
        <f t="shared" ca="1" si="12900"/>
        <v/>
      </c>
      <c r="FT291" s="5" t="str" cm="1">
        <f t="array" aca="1" ref="FT291" ca="1">IF(FS291="","",_xlfn.IFS(FS291&lt;='Hidden inputs'!$C$15,FS291*'Hidden inputs'!$D$15,FS291&lt;='Hidden inputs'!$C$16,'Hidden inputs'!$C$15*'Hidden inputs'!$D$15+(FS291-'Hidden inputs'!$B$16)*'Hidden inputs'!$D$16,FS291&lt;='Hidden inputs'!$C$17,'Hidden inputs'!$C$15*'Hidden inputs'!$D$15+('Hidden inputs'!$C$16-'Hidden inputs'!$B$16)*'Hidden inputs'!$D$16+(FS291-'Hidden inputs'!$B$17)*'Hidden inputs'!$D$17,FS291&gt;'Hidden inputs'!$B$18,'Hidden inputs'!$C$15*'Hidden inputs'!$D$15+('Hidden inputs'!$C$16-'Hidden inputs'!$B$16)*'Hidden inputs'!$D$16+('Hidden inputs'!$C$17-'Hidden inputs'!$B$17)*'Hidden inputs'!$D$17+(FS291-'Hidden inputs'!$B$18)*'Hidden inputs'!$D$18))</f>
        <v/>
      </c>
      <c r="FU291" s="10" t="str">
        <f t="shared" ca="1" si="12901"/>
        <v/>
      </c>
      <c r="FV291" s="5" t="str">
        <f t="shared" ca="1" si="12813"/>
        <v/>
      </c>
      <c r="FW291" s="5" t="str">
        <f t="shared" ca="1" si="12814"/>
        <v/>
      </c>
      <c r="FX291" s="5" t="str">
        <f ca="1">IF($B291="","",'Hidden inputs'!$D$11*FO291+'Hidden inputs'!$E$11*FP291)</f>
        <v/>
      </c>
      <c r="FY291" s="11" t="str">
        <f t="shared" ca="1" si="12717"/>
        <v/>
      </c>
      <c r="FZ291" s="9" t="str">
        <f t="shared" ca="1" si="12815"/>
        <v/>
      </c>
      <c r="GA291" s="5" t="str">
        <f t="shared" ca="1" si="12816"/>
        <v/>
      </c>
      <c r="GB291" s="5" t="str">
        <f t="shared" ca="1" si="12817"/>
        <v/>
      </c>
      <c r="GC291" s="5" t="str">
        <f t="shared" ca="1" si="12718"/>
        <v/>
      </c>
      <c r="GD291" s="5" t="str">
        <f t="shared" ca="1" si="12719"/>
        <v/>
      </c>
    </row>
    <row r="292" spans="1:186" x14ac:dyDescent="0.35">
      <c r="A292" s="2"/>
      <c r="B292" s="6" t="str">
        <f t="shared" ca="1" si="12720"/>
        <v/>
      </c>
      <c r="C292" s="5" t="str">
        <f t="shared" ca="1" si="12818"/>
        <v/>
      </c>
      <c r="D292" s="5" t="str" cm="1">
        <f t="array" aca="1" ref="D292" ca="1">IF($B292="","",IF(C292=0,0,IF(DD_Payment="",0,IF(C292&lt;_xlfn.IFS(DD_Frequency="Monthly",1,DD_Frequency="Quarterly",IF(MONTH(C$2)=1,1,IF(MONTH(C$2)=4,1,IF(MONTH(C$2)=7,1,IF(MONTH(C$2)=10,1,0)))),DD_Frequency="Annually",IF(MONTH(C$2)=1,1,0))*DD_Payment,C292,_xlfn.IFS(DD_Frequency="Monthly",1,DD_Frequency="Quarterly",IF(MONTH(C$2)=1,1,IF(MONTH(C$2)=4,1,IF(MONTH(C$2)=7,1,IF(MONTH(C$2)=10,1,0)))),DD_Frequency="Annually",IF(MONTH(C$2)=1,1,0))*DD_Payment))))</f>
        <v/>
      </c>
      <c r="E292" s="5" t="str">
        <f t="shared" ref="E292" ca="1" si="14246">IF(B292="","",IF(C292&gt;D292,(C292-D292/2)*(rate_A*(E$1/365)),0))</f>
        <v/>
      </c>
      <c r="F292" s="5" t="str">
        <f t="shared" ca="1" si="12722"/>
        <v/>
      </c>
      <c r="G292" s="5" t="str">
        <f t="shared" ref="G292" ca="1" si="14247">IF(B292="","",G291*(1+rate_A*E$1/365))</f>
        <v/>
      </c>
      <c r="H292" s="5" t="str">
        <f t="shared" ref="H292" ca="1" si="14248">IF(B292="","",H291*(1+rate_A*E$1/365))</f>
        <v/>
      </c>
      <c r="I292" s="5" t="str">
        <f t="shared" ref="I292" ca="1" si="14249">IF(B292="","",I291*(1+rate_joint*E$1/365))</f>
        <v/>
      </c>
      <c r="J292" s="5" t="str">
        <f t="shared" ca="1" si="12823"/>
        <v/>
      </c>
      <c r="K292" s="5" t="str" cm="1">
        <f t="array" aca="1" ref="K292" ca="1">IF(J292="","",_xlfn.IFS(J292&lt;='Hidden inputs'!$C$15,J292*'Hidden inputs'!$D$15,J292&lt;='Hidden inputs'!$C$16,'Hidden inputs'!$C$15*'Hidden inputs'!$D$15+(J292-'Hidden inputs'!$B$16)*'Hidden inputs'!$D$16,J292&lt;='Hidden inputs'!$C$17,'Hidden inputs'!$C$15*'Hidden inputs'!$D$15+('Hidden inputs'!$C$16-'Hidden inputs'!$B$16)*'Hidden inputs'!$D$16+(J292-'Hidden inputs'!$B$17)*'Hidden inputs'!$D$17,J292&gt;'Hidden inputs'!$B$18,'Hidden inputs'!$C$15*'Hidden inputs'!$D$15+('Hidden inputs'!$C$16-'Hidden inputs'!$B$16)*'Hidden inputs'!$D$16+('Hidden inputs'!$C$17-'Hidden inputs'!$B$17)*'Hidden inputs'!$D$17+(J292-'Hidden inputs'!$B$18)*'Hidden inputs'!$D$18))</f>
        <v/>
      </c>
      <c r="L292" s="11" t="str">
        <f t="shared" ca="1" si="12824"/>
        <v/>
      </c>
      <c r="M292" s="5" t="str">
        <f t="shared" ca="1" si="12726"/>
        <v/>
      </c>
      <c r="N292" s="5" t="str">
        <f t="shared" ca="1" si="12727"/>
        <v/>
      </c>
      <c r="O292" s="5" t="str">
        <f ca="1">IF(B292="","",'Hidden inputs'!$D$11*F292+'Hidden inputs'!$E$11*G292)</f>
        <v/>
      </c>
      <c r="P292" s="11" t="str">
        <f t="shared" ca="1" si="12661"/>
        <v/>
      </c>
      <c r="Q292" s="20" t="str">
        <f t="shared" ca="1" si="12662"/>
        <v/>
      </c>
      <c r="R292" s="3" t="str">
        <f t="shared" ca="1" si="12728"/>
        <v/>
      </c>
      <c r="S292" s="5" t="str" cm="1">
        <f t="array" aca="1" ref="S292" ca="1">IF($B292="","",IF(R292=0,0,IF(DD_Payment="",0,IF(R292&lt;_xlfn.IFS(DD_Frequency="Monthly",1,DD_Frequency="Quarterly",IF(MONTH(R$2)=1,1,IF(MONTH(R$2)=4,1,IF(MONTH(R$2)=7,1,IF(MONTH(R$2)=10,1,0)))),DD_Frequency="Annually",IF(MONTH(R$2)=1,1,0))*DD_Payment,R292,_xlfn.IFS(DD_Frequency="Monthly",1,DD_Frequency="Quarterly",IF(MONTH(R$2)=1,1,IF(MONTH(R$2)=4,1,IF(MONTH(R$2)=7,1,IF(MONTH(R$2)=10,1,0)))),DD_Frequency="Annually",IF(MONTH(R$2)=1,1,0))*DD_Payment))))</f>
        <v/>
      </c>
      <c r="T292" s="3" t="str">
        <f t="shared" ref="T292" ca="1" si="14250">IF(B292="","",IF(R292&gt;S292,(R292-S292/2)*(rate_A*((T$1+A292)/365)),0))</f>
        <v/>
      </c>
      <c r="U292" s="3" t="str">
        <f t="shared" ca="1" si="12730"/>
        <v/>
      </c>
      <c r="V292" s="3" t="str">
        <f t="shared" ref="V292" ca="1" si="14251">IF(B292="","",G292*(1+rate_A*(T$1+A292)/365))</f>
        <v/>
      </c>
      <c r="W292" s="3" t="str">
        <f t="shared" ref="W292" ca="1" si="14252">IF(B292="","",H292*(1+rate_A*(T$1+A292)/365))</f>
        <v/>
      </c>
      <c r="X292" s="3" t="str">
        <f t="shared" ref="X292" ca="1" si="14253">IF(B292="","",I292*(1+rate_joint*(T$1+A292)/365))</f>
        <v/>
      </c>
      <c r="Y292" s="5" t="str">
        <f t="shared" ca="1" si="12829"/>
        <v/>
      </c>
      <c r="Z292" s="5" t="str" cm="1">
        <f t="array" aca="1" ref="Z292" ca="1">IF(Y292="","",_xlfn.IFS(Y292&lt;='Hidden inputs'!$C$15,Y292*'Hidden inputs'!$D$15,Y292&lt;='Hidden inputs'!$C$16,'Hidden inputs'!$C$15*'Hidden inputs'!$D$15+(Y292-'Hidden inputs'!$B$16)*'Hidden inputs'!$D$16,Y292&lt;='Hidden inputs'!$C$17,'Hidden inputs'!$C$15*'Hidden inputs'!$D$15+('Hidden inputs'!$C$16-'Hidden inputs'!$B$16)*'Hidden inputs'!$D$16+(Y292-'Hidden inputs'!$B$17)*'Hidden inputs'!$D$17,Y292&gt;'Hidden inputs'!$B$18,'Hidden inputs'!$C$15*'Hidden inputs'!$D$15+('Hidden inputs'!$C$16-'Hidden inputs'!$B$16)*'Hidden inputs'!$D$16+('Hidden inputs'!$C$17-'Hidden inputs'!$B$17)*'Hidden inputs'!$D$17+(Y292-'Hidden inputs'!$B$18)*'Hidden inputs'!$D$18))</f>
        <v/>
      </c>
      <c r="AA292" s="10" t="str">
        <f t="shared" ca="1" si="12830"/>
        <v/>
      </c>
      <c r="AB292" s="5" t="str">
        <f t="shared" ca="1" si="12734"/>
        <v/>
      </c>
      <c r="AC292" s="5" t="str">
        <f t="shared" ca="1" si="12831"/>
        <v/>
      </c>
      <c r="AD292" s="5" t="str">
        <f ca="1">IF(B292="","",'Hidden inputs'!$D$11*U292+'Hidden inputs'!$E$11*V292)</f>
        <v/>
      </c>
      <c r="AE292" s="11" t="str">
        <f t="shared" ca="1" si="12667"/>
        <v/>
      </c>
      <c r="AF292" s="9" t="str">
        <f t="shared" ca="1" si="12735"/>
        <v/>
      </c>
      <c r="AG292" s="3" t="str">
        <f t="shared" ca="1" si="12736"/>
        <v/>
      </c>
      <c r="AH292" s="5" t="str" cm="1">
        <f t="array" aca="1" ref="AH292" ca="1">IF($B292="","",IF(AG292=0,0,IF(DD_Payment="",0,IF(AG292&lt;_xlfn.IFS(DD_Frequency="Monthly",1,DD_Frequency="Quarterly",IF(MONTH(AG$2)=1,1,IF(MONTH(AG$2)=4,1,IF(MONTH(AG$2)=7,1,IF(MONTH(AG$2)=10,1,0)))),DD_Frequency="Annually",IF(MONTH(AG$2)=1,1,0))*DD_Payment,AG292,_xlfn.IFS(DD_Frequency="Monthly",1,DD_Frequency="Quarterly",IF(MONTH(AG$2)=1,1,IF(MONTH(AG$2)=4,1,IF(MONTH(AG$2)=7,1,IF(MONTH(AG$2)=10,1,0)))),DD_Frequency="Annually",IF(MONTH(AG$2)=1,1,0))*DD_Payment))))</f>
        <v/>
      </c>
      <c r="AI292" s="3" t="str">
        <f t="shared" ref="AI292" ca="1" si="14254">IF($B292="","",IF(AG292&gt;AH292,(AG292-AH292/2)*(rate_A*(AI$1/365)),0))</f>
        <v/>
      </c>
      <c r="AJ292" s="3" t="str">
        <f t="shared" ca="1" si="12833"/>
        <v/>
      </c>
      <c r="AK292" s="3" t="str">
        <f t="shared" ref="AK292" ca="1" si="14255">IF($B292="","",V292*(1+rate_A*AI$1/365))</f>
        <v/>
      </c>
      <c r="AL292" s="3" t="str">
        <f t="shared" ref="AL292" ca="1" si="14256">IF($B292="","",W292*(1+rate_A*AI$1/365))</f>
        <v/>
      </c>
      <c r="AM292" s="3" t="str">
        <f t="shared" ref="AM292" ca="1" si="14257">IF($B292="","",X292*(1+rate_joint*AI$1/365))</f>
        <v/>
      </c>
      <c r="AN292" s="5" t="str">
        <f t="shared" ca="1" si="12837"/>
        <v/>
      </c>
      <c r="AO292" s="5" t="str" cm="1">
        <f t="array" aca="1" ref="AO292" ca="1">IF(AN292="","",_xlfn.IFS(AN292&lt;='Hidden inputs'!$C$15,AN292*'Hidden inputs'!$D$15,AN292&lt;='Hidden inputs'!$C$16,'Hidden inputs'!$C$15*'Hidden inputs'!$D$15+(AN292-'Hidden inputs'!$B$16)*'Hidden inputs'!$D$16,AN292&lt;='Hidden inputs'!$C$17,'Hidden inputs'!$C$15*'Hidden inputs'!$D$15+('Hidden inputs'!$C$16-'Hidden inputs'!$B$16)*'Hidden inputs'!$D$16+(AN292-'Hidden inputs'!$B$17)*'Hidden inputs'!$D$17,AN292&gt;'Hidden inputs'!$B$18,'Hidden inputs'!$C$15*'Hidden inputs'!$D$15+('Hidden inputs'!$C$16-'Hidden inputs'!$B$16)*'Hidden inputs'!$D$16+('Hidden inputs'!$C$17-'Hidden inputs'!$B$17)*'Hidden inputs'!$D$17+(AN292-'Hidden inputs'!$B$18)*'Hidden inputs'!$D$18))</f>
        <v/>
      </c>
      <c r="AP292" s="10" t="str">
        <f t="shared" ca="1" si="12838"/>
        <v/>
      </c>
      <c r="AQ292" s="5" t="str">
        <f t="shared" ca="1" si="12741"/>
        <v/>
      </c>
      <c r="AR292" s="5" t="str">
        <f t="shared" ca="1" si="12742"/>
        <v/>
      </c>
      <c r="AS292" s="5" t="str">
        <f ca="1">IF($B292="","",'Hidden inputs'!$D$11*AJ292+'Hidden inputs'!$E$11*AK292)</f>
        <v/>
      </c>
      <c r="AT292" s="11" t="str">
        <f t="shared" ca="1" si="12672"/>
        <v/>
      </c>
      <c r="AU292" s="9" t="str">
        <f t="shared" ca="1" si="12743"/>
        <v/>
      </c>
      <c r="AV292" s="3" t="str">
        <f t="shared" ca="1" si="12744"/>
        <v/>
      </c>
      <c r="AW292" s="5" t="str" cm="1">
        <f t="array" aca="1" ref="AW292" ca="1">IF($B292="","",IF(AV292=0,0,IF(DD_Payment="",0,IF(AV292&lt;_xlfn.IFS(DD_Frequency="Monthly",1,DD_Frequency="Quarterly",IF(MONTH(AV$2)=1,1,IF(MONTH(AV$2)=4,1,IF(MONTH(AV$2)=7,1,IF(MONTH(AV$2)=10,1,0)))),DD_Frequency="Annually",IF(MONTH(AV$2)=1,1,0))*DD_Payment,AV292,_xlfn.IFS(DD_Frequency="Monthly",1,DD_Frequency="Quarterly",IF(MONTH(AV$2)=1,1,IF(MONTH(AV$2)=4,1,IF(MONTH(AV$2)=7,1,IF(MONTH(AV$2)=10,1,0)))),DD_Frequency="Annually",IF(MONTH(AV$2)=1,1,0))*DD_Payment))))</f>
        <v/>
      </c>
      <c r="AX292" s="3" t="str">
        <f t="shared" ref="AX292" ca="1" si="14258">IF($B292="","",IF(AV292&gt;AW292,(AV292-AW292/2)*(rate_A*(AX$1/365)),0))</f>
        <v/>
      </c>
      <c r="AY292" s="3" t="str">
        <f t="shared" ca="1" si="12840"/>
        <v/>
      </c>
      <c r="AZ292" s="3" t="str">
        <f t="shared" ref="AZ292" ca="1" si="14259">IF($B292="","",AK292*(1+rate_A*AX$1/365))</f>
        <v/>
      </c>
      <c r="BA292" s="3" t="str">
        <f t="shared" ref="BA292" ca="1" si="14260">IF($B292="","",AL292*(1+rate_A*AX$1/365))</f>
        <v/>
      </c>
      <c r="BB292" s="3" t="str">
        <f t="shared" ref="BB292" ca="1" si="14261">IF($B292="","",AM292*(1+rate_joint*AX$1/365))</f>
        <v/>
      </c>
      <c r="BC292" s="5" t="str">
        <f t="shared" ca="1" si="12844"/>
        <v/>
      </c>
      <c r="BD292" s="5" t="str" cm="1">
        <f t="array" aca="1" ref="BD292" ca="1">IF(BC292="","",_xlfn.IFS(BC292&lt;='Hidden inputs'!$C$15,BC292*'Hidden inputs'!$D$15,BC292&lt;='Hidden inputs'!$C$16,'Hidden inputs'!$C$15*'Hidden inputs'!$D$15+(BC292-'Hidden inputs'!$B$16)*'Hidden inputs'!$D$16,BC292&lt;='Hidden inputs'!$C$17,'Hidden inputs'!$C$15*'Hidden inputs'!$D$15+('Hidden inputs'!$C$16-'Hidden inputs'!$B$16)*'Hidden inputs'!$D$16+(BC292-'Hidden inputs'!$B$17)*'Hidden inputs'!$D$17,BC292&gt;'Hidden inputs'!$B$18,'Hidden inputs'!$C$15*'Hidden inputs'!$D$15+('Hidden inputs'!$C$16-'Hidden inputs'!$B$16)*'Hidden inputs'!$D$16+('Hidden inputs'!$C$17-'Hidden inputs'!$B$17)*'Hidden inputs'!$D$17+(BC292-'Hidden inputs'!$B$18)*'Hidden inputs'!$D$18))</f>
        <v/>
      </c>
      <c r="BE292" s="10" t="str">
        <f t="shared" ca="1" si="12845"/>
        <v/>
      </c>
      <c r="BF292" s="5" t="str">
        <f t="shared" ca="1" si="12749"/>
        <v/>
      </c>
      <c r="BG292" s="5" t="str">
        <f t="shared" ca="1" si="12750"/>
        <v/>
      </c>
      <c r="BH292" s="5" t="str">
        <f ca="1">IF($B292="","",'Hidden inputs'!$D$11*AY292+'Hidden inputs'!$E$11*AZ292)</f>
        <v/>
      </c>
      <c r="BI292" s="11" t="str">
        <f t="shared" ca="1" si="12677"/>
        <v/>
      </c>
      <c r="BJ292" s="9" t="str">
        <f t="shared" ca="1" si="12751"/>
        <v/>
      </c>
      <c r="BK292" s="3" t="str">
        <f t="shared" ca="1" si="12752"/>
        <v/>
      </c>
      <c r="BL292" s="5" t="str" cm="1">
        <f t="array" aca="1" ref="BL292" ca="1">IF($B292="","",IF(BK292=0,0,IF(DD_Payment="",0,IF(BK292&lt;_xlfn.IFS(DD_Frequency="Monthly",1,DD_Frequency="Quarterly",IF(MONTH(BK$2)=1,1,IF(MONTH(BK$2)=4,1,IF(MONTH(BK$2)=7,1,IF(MONTH(BK$2)=10,1,0)))),DD_Frequency="Annually",IF(MONTH(BK$2)=1,1,0))*DD_Payment,BK292,_xlfn.IFS(DD_Frequency="Monthly",1,DD_Frequency="Quarterly",IF(MONTH(BK$2)=1,1,IF(MONTH(BK$2)=4,1,IF(MONTH(BK$2)=7,1,IF(MONTH(BK$2)=10,1,0)))),DD_Frequency="Annually",IF(MONTH(BK$2)=1,1,0))*DD_Payment))))</f>
        <v/>
      </c>
      <c r="BM292" s="3" t="str">
        <f t="shared" ref="BM292" ca="1" si="14262">IF($B292="","",IF(BK292&gt;BL292,(BK292-BL292/2)*(rate_A*(BM$1/365)),0))</f>
        <v/>
      </c>
      <c r="BN292" s="3" t="str">
        <f t="shared" ca="1" si="12847"/>
        <v/>
      </c>
      <c r="BO292" s="3" t="str">
        <f t="shared" ref="BO292" ca="1" si="14263">IF($B292="","",AZ292*(1+rate_A*BM$1/365))</f>
        <v/>
      </c>
      <c r="BP292" s="3" t="str">
        <f t="shared" ref="BP292" ca="1" si="14264">IF($B292="","",BA292*(1+rate_A*BM$1/365))</f>
        <v/>
      </c>
      <c r="BQ292" s="3" t="str">
        <f t="shared" ref="BQ292" ca="1" si="14265">IF($B292="","",BB292*(1+rate_joint*BM$1/365))</f>
        <v/>
      </c>
      <c r="BR292" s="5" t="str">
        <f t="shared" ca="1" si="12851"/>
        <v/>
      </c>
      <c r="BS292" s="5" t="str" cm="1">
        <f t="array" aca="1" ref="BS292" ca="1">IF(BR292="","",_xlfn.IFS(BR292&lt;='Hidden inputs'!$C$15,BR292*'Hidden inputs'!$D$15,BR292&lt;='Hidden inputs'!$C$16,'Hidden inputs'!$C$15*'Hidden inputs'!$D$15+(BR292-'Hidden inputs'!$B$16)*'Hidden inputs'!$D$16,BR292&lt;='Hidden inputs'!$C$17,'Hidden inputs'!$C$15*'Hidden inputs'!$D$15+('Hidden inputs'!$C$16-'Hidden inputs'!$B$16)*'Hidden inputs'!$D$16+(BR292-'Hidden inputs'!$B$17)*'Hidden inputs'!$D$17,BR292&gt;'Hidden inputs'!$B$18,'Hidden inputs'!$C$15*'Hidden inputs'!$D$15+('Hidden inputs'!$C$16-'Hidden inputs'!$B$16)*'Hidden inputs'!$D$16+('Hidden inputs'!$C$17-'Hidden inputs'!$B$17)*'Hidden inputs'!$D$17+(BR292-'Hidden inputs'!$B$18)*'Hidden inputs'!$D$18))</f>
        <v/>
      </c>
      <c r="BT292" s="10" t="str">
        <f t="shared" ca="1" si="12852"/>
        <v/>
      </c>
      <c r="BU292" s="5" t="str">
        <f t="shared" ca="1" si="12757"/>
        <v/>
      </c>
      <c r="BV292" s="5" t="str">
        <f t="shared" ca="1" si="12758"/>
        <v/>
      </c>
      <c r="BW292" s="5" t="str">
        <f ca="1">IF($B292="","",'Hidden inputs'!$D$11*BN292+'Hidden inputs'!$E$11*BO292)</f>
        <v/>
      </c>
      <c r="BX292" s="11" t="str">
        <f t="shared" ca="1" si="12682"/>
        <v/>
      </c>
      <c r="BY292" s="9" t="str">
        <f t="shared" ca="1" si="12759"/>
        <v/>
      </c>
      <c r="BZ292" s="3" t="str">
        <f t="shared" ca="1" si="12760"/>
        <v/>
      </c>
      <c r="CA292" s="5" t="str" cm="1">
        <f t="array" aca="1" ref="CA292" ca="1">IF($B292="","",IF(BZ292=0,0,IF(DD_Payment="",0,IF(BZ292&lt;_xlfn.IFS(DD_Frequency="Monthly",1,DD_Frequency="Quarterly",IF(MONTH(BZ$2)=1,1,IF(MONTH(BZ$2)=4,1,IF(MONTH(BZ$2)=7,1,IF(MONTH(BZ$2)=10,1,0)))),DD_Frequency="Annually",IF(MONTH(BZ$2)=1,1,0))*DD_Payment,BZ292,_xlfn.IFS(DD_Frequency="Monthly",1,DD_Frequency="Quarterly",IF(MONTH(BZ$2)=1,1,IF(MONTH(BZ$2)=4,1,IF(MONTH(BZ$2)=7,1,IF(MONTH(BZ$2)=10,1,0)))),DD_Frequency="Annually",IF(MONTH(BZ$2)=1,1,0))*DD_Payment))))</f>
        <v/>
      </c>
      <c r="CB292" s="3" t="str">
        <f t="shared" ref="CB292" ca="1" si="14266">IF($B292="","",IF(BZ292&gt;CA292,(BZ292-CA292/2)*(rate_A*(CB$1/365)),0))</f>
        <v/>
      </c>
      <c r="CC292" s="3" t="str">
        <f t="shared" ca="1" si="12854"/>
        <v/>
      </c>
      <c r="CD292" s="3" t="str">
        <f t="shared" ref="CD292" ca="1" si="14267">IF($B292="","",BO292*(1+rate_A*CB$1/365))</f>
        <v/>
      </c>
      <c r="CE292" s="3" t="str">
        <f t="shared" ref="CE292" ca="1" si="14268">IF($B292="","",BP292*(1+rate_A*CB$1/365))</f>
        <v/>
      </c>
      <c r="CF292" s="3" t="str">
        <f t="shared" ref="CF292" ca="1" si="14269">IF($B292="","",BQ292*(1+rate_joint*CB$1/365))</f>
        <v/>
      </c>
      <c r="CG292" s="5" t="str">
        <f t="shared" ca="1" si="12858"/>
        <v/>
      </c>
      <c r="CH292" s="5" t="str" cm="1">
        <f t="array" aca="1" ref="CH292" ca="1">IF(CG292="","",_xlfn.IFS(CG292&lt;='Hidden inputs'!$C$15,CG292*'Hidden inputs'!$D$15,CG292&lt;='Hidden inputs'!$C$16,'Hidden inputs'!$C$15*'Hidden inputs'!$D$15+(CG292-'Hidden inputs'!$B$16)*'Hidden inputs'!$D$16,CG292&lt;='Hidden inputs'!$C$17,'Hidden inputs'!$C$15*'Hidden inputs'!$D$15+('Hidden inputs'!$C$16-'Hidden inputs'!$B$16)*'Hidden inputs'!$D$16+(CG292-'Hidden inputs'!$B$17)*'Hidden inputs'!$D$17,CG292&gt;'Hidden inputs'!$B$18,'Hidden inputs'!$C$15*'Hidden inputs'!$D$15+('Hidden inputs'!$C$16-'Hidden inputs'!$B$16)*'Hidden inputs'!$D$16+('Hidden inputs'!$C$17-'Hidden inputs'!$B$17)*'Hidden inputs'!$D$17+(CG292-'Hidden inputs'!$B$18)*'Hidden inputs'!$D$18))</f>
        <v/>
      </c>
      <c r="CI292" s="10" t="str">
        <f t="shared" ca="1" si="12859"/>
        <v/>
      </c>
      <c r="CJ292" s="5" t="str">
        <f t="shared" ca="1" si="12765"/>
        <v/>
      </c>
      <c r="CK292" s="5" t="str">
        <f t="shared" ca="1" si="12766"/>
        <v/>
      </c>
      <c r="CL292" s="5" t="str">
        <f ca="1">IF($B292="","",'Hidden inputs'!$D$11*CC292+'Hidden inputs'!$E$11*CD292)</f>
        <v/>
      </c>
      <c r="CM292" s="11" t="str">
        <f t="shared" ca="1" si="12687"/>
        <v/>
      </c>
      <c r="CN292" s="9" t="str">
        <f t="shared" ca="1" si="12767"/>
        <v/>
      </c>
      <c r="CO292" s="3" t="str">
        <f t="shared" ca="1" si="12768"/>
        <v/>
      </c>
      <c r="CP292" s="5" t="str" cm="1">
        <f t="array" aca="1" ref="CP292" ca="1">IF($B292="","",IF(CO292=0,0,IF(DD_Payment="",0,IF(CO292&lt;_xlfn.IFS(DD_Frequency="Monthly",1,DD_Frequency="Quarterly",IF(MONTH(CO$2)=1,1,IF(MONTH(CO$2)=4,1,IF(MONTH(CO$2)=7,1,IF(MONTH(CO$2)=10,1,0)))),DD_Frequency="Annually",IF(MONTH(CO$2)=1,1,0))*DD_Payment,CO292,_xlfn.IFS(DD_Frequency="Monthly",1,DD_Frequency="Quarterly",IF(MONTH(CO$2)=1,1,IF(MONTH(CO$2)=4,1,IF(MONTH(CO$2)=7,1,IF(MONTH(CO$2)=10,1,0)))),DD_Frequency="Annually",IF(MONTH(CO$2)=1,1,0))*DD_Payment))))</f>
        <v/>
      </c>
      <c r="CQ292" s="3" t="str">
        <f t="shared" ref="CQ292" ca="1" si="14270">IF($B292="","",IF(CO292&gt;CP292,(CO292-CP292/2)*(rate_A*(CQ$1/365)),0))</f>
        <v/>
      </c>
      <c r="CR292" s="3" t="str">
        <f t="shared" ca="1" si="12861"/>
        <v/>
      </c>
      <c r="CS292" s="3" t="str">
        <f t="shared" ref="CS292" ca="1" si="14271">IF($B292="","",CD292*(1+rate_A*CQ$1/365))</f>
        <v/>
      </c>
      <c r="CT292" s="3" t="str">
        <f t="shared" ref="CT292" ca="1" si="14272">IF($B292="","",CE292*(1+rate_A*CQ$1/365))</f>
        <v/>
      </c>
      <c r="CU292" s="3" t="str">
        <f t="shared" ref="CU292" ca="1" si="14273">IF($B292="","",CF292*(1+rate_joint*CQ$1/365))</f>
        <v/>
      </c>
      <c r="CV292" s="5" t="str">
        <f t="shared" ca="1" si="12865"/>
        <v/>
      </c>
      <c r="CW292" s="5" t="str" cm="1">
        <f t="array" aca="1" ref="CW292" ca="1">IF(CV292="","",_xlfn.IFS(CV292&lt;='Hidden inputs'!$C$15,CV292*'Hidden inputs'!$D$15,CV292&lt;='Hidden inputs'!$C$16,'Hidden inputs'!$C$15*'Hidden inputs'!$D$15+(CV292-'Hidden inputs'!$B$16)*'Hidden inputs'!$D$16,CV292&lt;='Hidden inputs'!$C$17,'Hidden inputs'!$C$15*'Hidden inputs'!$D$15+('Hidden inputs'!$C$16-'Hidden inputs'!$B$16)*'Hidden inputs'!$D$16+(CV292-'Hidden inputs'!$B$17)*'Hidden inputs'!$D$17,CV292&gt;'Hidden inputs'!$B$18,'Hidden inputs'!$C$15*'Hidden inputs'!$D$15+('Hidden inputs'!$C$16-'Hidden inputs'!$B$16)*'Hidden inputs'!$D$16+('Hidden inputs'!$C$17-'Hidden inputs'!$B$17)*'Hidden inputs'!$D$17+(CV292-'Hidden inputs'!$B$18)*'Hidden inputs'!$D$18))</f>
        <v/>
      </c>
      <c r="CX292" s="10" t="str">
        <f t="shared" ca="1" si="12866"/>
        <v/>
      </c>
      <c r="CY292" s="5" t="str">
        <f t="shared" ca="1" si="12773"/>
        <v/>
      </c>
      <c r="CZ292" s="5" t="str">
        <f t="shared" ca="1" si="12774"/>
        <v/>
      </c>
      <c r="DA292" s="5" t="str">
        <f ca="1">IF($B292="","",'Hidden inputs'!$D$11*CR292+'Hidden inputs'!$E$11*CS292)</f>
        <v/>
      </c>
      <c r="DB292" s="11" t="str">
        <f t="shared" ca="1" si="12692"/>
        <v/>
      </c>
      <c r="DC292" s="9" t="str">
        <f t="shared" ca="1" si="12775"/>
        <v/>
      </c>
      <c r="DD292" s="3" t="str">
        <f t="shared" ca="1" si="12776"/>
        <v/>
      </c>
      <c r="DE292" s="5" t="str" cm="1">
        <f t="array" aca="1" ref="DE292" ca="1">IF($B292="","",IF(DD292=0,0,IF(DD_Payment="",0,IF(DD292&lt;_xlfn.IFS(DD_Frequency="Monthly",1,DD_Frequency="Quarterly",IF(MONTH(DD$2)=1,1,IF(MONTH(DD$2)=4,1,IF(MONTH(DD$2)=7,1,IF(MONTH(DD$2)=10,1,0)))),DD_Frequency="Annually",IF(MONTH(DD$2)=1,1,0))*DD_Payment,DD292,_xlfn.IFS(DD_Frequency="Monthly",1,DD_Frequency="Quarterly",IF(MONTH(DD$2)=1,1,IF(MONTH(DD$2)=4,1,IF(MONTH(DD$2)=7,1,IF(MONTH(DD$2)=10,1,0)))),DD_Frequency="Annually",IF(MONTH(DD$2)=1,1,0))*DD_Payment))))</f>
        <v/>
      </c>
      <c r="DF292" s="3" t="str">
        <f t="shared" ref="DF292" ca="1" si="14274">IF($B292="","",IF(DD292&gt;DE292,(DD292-DE292/2)*(rate_A*(DF$1/365)),0))</f>
        <v/>
      </c>
      <c r="DG292" s="3" t="str">
        <f t="shared" ca="1" si="12868"/>
        <v/>
      </c>
      <c r="DH292" s="3" t="str">
        <f t="shared" ref="DH292" ca="1" si="14275">IF($B292="","",CS292*(1+rate_A*DF$1/365))</f>
        <v/>
      </c>
      <c r="DI292" s="3" t="str">
        <f t="shared" ref="DI292" ca="1" si="14276">IF($B292="","",CT292*(1+rate_A*DF$1/365))</f>
        <v/>
      </c>
      <c r="DJ292" s="3" t="str">
        <f t="shared" ref="DJ292" ca="1" si="14277">IF($B292="","",CU292*(1+rate_joint*DF$1/365))</f>
        <v/>
      </c>
      <c r="DK292" s="5" t="str">
        <f t="shared" ca="1" si="12872"/>
        <v/>
      </c>
      <c r="DL292" s="5" t="str" cm="1">
        <f t="array" aca="1" ref="DL292" ca="1">IF(DK292="","",_xlfn.IFS(DK292&lt;='Hidden inputs'!$C$15,DK292*'Hidden inputs'!$D$15,DK292&lt;='Hidden inputs'!$C$16,'Hidden inputs'!$C$15*'Hidden inputs'!$D$15+(DK292-'Hidden inputs'!$B$16)*'Hidden inputs'!$D$16,DK292&lt;='Hidden inputs'!$C$17,'Hidden inputs'!$C$15*'Hidden inputs'!$D$15+('Hidden inputs'!$C$16-'Hidden inputs'!$B$16)*'Hidden inputs'!$D$16+(DK292-'Hidden inputs'!$B$17)*'Hidden inputs'!$D$17,DK292&gt;'Hidden inputs'!$B$18,'Hidden inputs'!$C$15*'Hidden inputs'!$D$15+('Hidden inputs'!$C$16-'Hidden inputs'!$B$16)*'Hidden inputs'!$D$16+('Hidden inputs'!$C$17-'Hidden inputs'!$B$17)*'Hidden inputs'!$D$17+(DK292-'Hidden inputs'!$B$18)*'Hidden inputs'!$D$18))</f>
        <v/>
      </c>
      <c r="DM292" s="10" t="str">
        <f t="shared" ca="1" si="12873"/>
        <v/>
      </c>
      <c r="DN292" s="5" t="str">
        <f t="shared" ca="1" si="12781"/>
        <v/>
      </c>
      <c r="DO292" s="5" t="str">
        <f t="shared" ca="1" si="12782"/>
        <v/>
      </c>
      <c r="DP292" s="5" t="str">
        <f ca="1">IF($B292="","",'Hidden inputs'!$D$11*DG292+'Hidden inputs'!$E$11*DH292)</f>
        <v/>
      </c>
      <c r="DQ292" s="11" t="str">
        <f t="shared" ca="1" si="12697"/>
        <v/>
      </c>
      <c r="DR292" s="9" t="str">
        <f t="shared" ca="1" si="12783"/>
        <v/>
      </c>
      <c r="DS292" s="3" t="str">
        <f t="shared" ca="1" si="12784"/>
        <v/>
      </c>
      <c r="DT292" s="5" t="str" cm="1">
        <f t="array" aca="1" ref="DT292" ca="1">IF($B292="","",IF(DS292=0,0,IF(DD_Payment="",0,IF(DS292&lt;_xlfn.IFS(DD_Frequency="Monthly",1,DD_Frequency="Quarterly",IF(MONTH(DS$2)=1,1,IF(MONTH(DS$2)=4,1,IF(MONTH(DS$2)=7,1,IF(MONTH(DS$2)=10,1,0)))),DD_Frequency="Annually",IF(MONTH(DS$2)=1,1,0))*DD_Payment,DS292,_xlfn.IFS(DD_Frequency="Monthly",1,DD_Frequency="Quarterly",IF(MONTH(DS$2)=1,1,IF(MONTH(DS$2)=4,1,IF(MONTH(DS$2)=7,1,IF(MONTH(DS$2)=10,1,0)))),DD_Frequency="Annually",IF(MONTH(DS$2)=1,1,0))*DD_Payment))))</f>
        <v/>
      </c>
      <c r="DU292" s="3" t="str">
        <f t="shared" ref="DU292" ca="1" si="14278">IF($B292="","",IF(DS292&gt;DT292,(DS292-DT292/2)*(rate_A*(DU$1/365)),0))</f>
        <v/>
      </c>
      <c r="DV292" s="3" t="str">
        <f t="shared" ca="1" si="12875"/>
        <v/>
      </c>
      <c r="DW292" s="3" t="str">
        <f t="shared" ref="DW292" ca="1" si="14279">IF($B292="","",DH292*(1+rate_A*DU$1/365))</f>
        <v/>
      </c>
      <c r="DX292" s="3" t="str">
        <f t="shared" ref="DX292" ca="1" si="14280">IF($B292="","",DI292*(1+rate_A*DU$1/365))</f>
        <v/>
      </c>
      <c r="DY292" s="3" t="str">
        <f t="shared" ref="DY292" ca="1" si="14281">IF($B292="","",DJ292*(1+rate_joint*DU$1/365))</f>
        <v/>
      </c>
      <c r="DZ292" s="5" t="str">
        <f t="shared" ca="1" si="12879"/>
        <v/>
      </c>
      <c r="EA292" s="5" t="str" cm="1">
        <f t="array" aca="1" ref="EA292" ca="1">IF(DZ292="","",_xlfn.IFS(DZ292&lt;='Hidden inputs'!$C$15,DZ292*'Hidden inputs'!$D$15,DZ292&lt;='Hidden inputs'!$C$16,'Hidden inputs'!$C$15*'Hidden inputs'!$D$15+(DZ292-'Hidden inputs'!$B$16)*'Hidden inputs'!$D$16,DZ292&lt;='Hidden inputs'!$C$17,'Hidden inputs'!$C$15*'Hidden inputs'!$D$15+('Hidden inputs'!$C$16-'Hidden inputs'!$B$16)*'Hidden inputs'!$D$16+(DZ292-'Hidden inputs'!$B$17)*'Hidden inputs'!$D$17,DZ292&gt;'Hidden inputs'!$B$18,'Hidden inputs'!$C$15*'Hidden inputs'!$D$15+('Hidden inputs'!$C$16-'Hidden inputs'!$B$16)*'Hidden inputs'!$D$16+('Hidden inputs'!$C$17-'Hidden inputs'!$B$17)*'Hidden inputs'!$D$17+(DZ292-'Hidden inputs'!$B$18)*'Hidden inputs'!$D$18))</f>
        <v/>
      </c>
      <c r="EB292" s="10" t="str">
        <f t="shared" ca="1" si="12880"/>
        <v/>
      </c>
      <c r="EC292" s="5" t="str">
        <f t="shared" ca="1" si="12789"/>
        <v/>
      </c>
      <c r="ED292" s="5" t="str">
        <f t="shared" ca="1" si="12790"/>
        <v/>
      </c>
      <c r="EE292" s="5" t="str">
        <f ca="1">IF($B292="","",'Hidden inputs'!$D$11*DV292+'Hidden inputs'!$E$11*DW292)</f>
        <v/>
      </c>
      <c r="EF292" s="11" t="str">
        <f t="shared" ca="1" si="12702"/>
        <v/>
      </c>
      <c r="EG292" s="9" t="str">
        <f t="shared" ca="1" si="12791"/>
        <v/>
      </c>
      <c r="EH292" s="3" t="str">
        <f t="shared" ca="1" si="12792"/>
        <v/>
      </c>
      <c r="EI292" s="5" t="str" cm="1">
        <f t="array" aca="1" ref="EI292" ca="1">IF($B292="","",IF(EH292=0,0,IF(DD_Payment="",0,IF(EH292&lt;_xlfn.IFS(DD_Frequency="Monthly",1,DD_Frequency="Quarterly",IF(MONTH(EH$2)=1,1,IF(MONTH(EH$2)=4,1,IF(MONTH(EH$2)=7,1,IF(MONTH(EH$2)=10,1,0)))),DD_Frequency="Annually",IF(MONTH(EH$2)=1,1,0))*DD_Payment,EH292,_xlfn.IFS(DD_Frequency="Monthly",1,DD_Frequency="Quarterly",IF(MONTH(EH$2)=1,1,IF(MONTH(EH$2)=4,1,IF(MONTH(EH$2)=7,1,IF(MONTH(EH$2)=10,1,0)))),DD_Frequency="Annually",IF(MONTH(EH$2)=1,1,0))*DD_Payment))))</f>
        <v/>
      </c>
      <c r="EJ292" s="3" t="str">
        <f t="shared" ref="EJ292" ca="1" si="14282">IF($B292="","",IF(EH292&gt;EI292,(EH292-EI292/2)*(rate_A*(EJ$1/365)),0))</f>
        <v/>
      </c>
      <c r="EK292" s="3" t="str">
        <f t="shared" ca="1" si="12882"/>
        <v/>
      </c>
      <c r="EL292" s="3" t="str">
        <f t="shared" ref="EL292" ca="1" si="14283">IF($B292="","",DW292*(1+rate_A*EJ$1/365))</f>
        <v/>
      </c>
      <c r="EM292" s="3" t="str">
        <f t="shared" ref="EM292" ca="1" si="14284">IF($B292="","",DX292*(1+rate_A*EJ$1/365))</f>
        <v/>
      </c>
      <c r="EN292" s="3" t="str">
        <f t="shared" ref="EN292" ca="1" si="14285">IF($B292="","",DY292*(1+rate_joint*EJ$1/365))</f>
        <v/>
      </c>
      <c r="EO292" s="5" t="str">
        <f t="shared" ca="1" si="12886"/>
        <v/>
      </c>
      <c r="EP292" s="5" t="str" cm="1">
        <f t="array" aca="1" ref="EP292" ca="1">IF(EO292="","",_xlfn.IFS(EO292&lt;='Hidden inputs'!$C$15,EO292*'Hidden inputs'!$D$15,EO292&lt;='Hidden inputs'!$C$16,'Hidden inputs'!$C$15*'Hidden inputs'!$D$15+(EO292-'Hidden inputs'!$B$16)*'Hidden inputs'!$D$16,EO292&lt;='Hidden inputs'!$C$17,'Hidden inputs'!$C$15*'Hidden inputs'!$D$15+('Hidden inputs'!$C$16-'Hidden inputs'!$B$16)*'Hidden inputs'!$D$16+(EO292-'Hidden inputs'!$B$17)*'Hidden inputs'!$D$17,EO292&gt;'Hidden inputs'!$B$18,'Hidden inputs'!$C$15*'Hidden inputs'!$D$15+('Hidden inputs'!$C$16-'Hidden inputs'!$B$16)*'Hidden inputs'!$D$16+('Hidden inputs'!$C$17-'Hidden inputs'!$B$17)*'Hidden inputs'!$D$17+(EO292-'Hidden inputs'!$B$18)*'Hidden inputs'!$D$18))</f>
        <v/>
      </c>
      <c r="EQ292" s="10" t="str">
        <f t="shared" ca="1" si="12887"/>
        <v/>
      </c>
      <c r="ER292" s="5" t="str">
        <f t="shared" ca="1" si="12797"/>
        <v/>
      </c>
      <c r="ES292" s="5" t="str">
        <f t="shared" ca="1" si="12798"/>
        <v/>
      </c>
      <c r="ET292" s="5" t="str">
        <f ca="1">IF($B292="","",'Hidden inputs'!$D$11*EK292+'Hidden inputs'!$E$11*EL292)</f>
        <v/>
      </c>
      <c r="EU292" s="11" t="str">
        <f t="shared" ca="1" si="12707"/>
        <v/>
      </c>
      <c r="EV292" s="9" t="str">
        <f t="shared" ca="1" si="12799"/>
        <v/>
      </c>
      <c r="EW292" s="3" t="str">
        <f t="shared" ca="1" si="12800"/>
        <v/>
      </c>
      <c r="EX292" s="5" t="str" cm="1">
        <f t="array" aca="1" ref="EX292" ca="1">IF($B292="","",IF(EW292=0,0,IF(DD_Payment="",0,IF(EW292&lt;_xlfn.IFS(DD_Frequency="Monthly",1,DD_Frequency="Quarterly",IF(MONTH(EW$2)=1,1,IF(MONTH(EW$2)=4,1,IF(MONTH(EW$2)=7,1,IF(MONTH(EW$2)=10,1,0)))),DD_Frequency="Annually",IF(MONTH(EW$2)=1,1,0))*DD_Payment,EW292,_xlfn.IFS(DD_Frequency="Monthly",1,DD_Frequency="Quarterly",IF(MONTH(EW$2)=1,1,IF(MONTH(EW$2)=4,1,IF(MONTH(EW$2)=7,1,IF(MONTH(EW$2)=10,1,0)))),DD_Frequency="Annually",IF(MONTH(EW$2)=1,1,0))*DD_Payment))))</f>
        <v/>
      </c>
      <c r="EY292" s="3" t="str">
        <f t="shared" ref="EY292" ca="1" si="14286">IF($B292="","",IF(EW292&gt;EX292,(EW292-EX292/2)*(rate_A*(EY$1/365)),0))</f>
        <v/>
      </c>
      <c r="EZ292" s="3" t="str">
        <f t="shared" ca="1" si="12889"/>
        <v/>
      </c>
      <c r="FA292" s="3" t="str">
        <f t="shared" ref="FA292" ca="1" si="14287">IF($B292="","",EL292*(1+rate_A*EY$1/365))</f>
        <v/>
      </c>
      <c r="FB292" s="3" t="str">
        <f t="shared" ref="FB292" ca="1" si="14288">IF($B292="","",EM292*(1+rate_A*EY$1/365))</f>
        <v/>
      </c>
      <c r="FC292" s="3" t="str">
        <f t="shared" ref="FC292" ca="1" si="14289">IF($B292="","",EN292*(1+rate_joint*EY$1/365))</f>
        <v/>
      </c>
      <c r="FD292" s="5" t="str">
        <f t="shared" ca="1" si="12893"/>
        <v/>
      </c>
      <c r="FE292" s="5" t="str" cm="1">
        <f t="array" aca="1" ref="FE292" ca="1">IF(FD292="","",_xlfn.IFS(FD292&lt;='Hidden inputs'!$C$15,FD292*'Hidden inputs'!$D$15,FD292&lt;='Hidden inputs'!$C$16,'Hidden inputs'!$C$15*'Hidden inputs'!$D$15+(FD292-'Hidden inputs'!$B$16)*'Hidden inputs'!$D$16,FD292&lt;='Hidden inputs'!$C$17,'Hidden inputs'!$C$15*'Hidden inputs'!$D$15+('Hidden inputs'!$C$16-'Hidden inputs'!$B$16)*'Hidden inputs'!$D$16+(FD292-'Hidden inputs'!$B$17)*'Hidden inputs'!$D$17,FD292&gt;'Hidden inputs'!$B$18,'Hidden inputs'!$C$15*'Hidden inputs'!$D$15+('Hidden inputs'!$C$16-'Hidden inputs'!$B$16)*'Hidden inputs'!$D$16+('Hidden inputs'!$C$17-'Hidden inputs'!$B$17)*'Hidden inputs'!$D$17+(FD292-'Hidden inputs'!$B$18)*'Hidden inputs'!$D$18))</f>
        <v/>
      </c>
      <c r="FF292" s="10" t="str">
        <f t="shared" ca="1" si="12894"/>
        <v/>
      </c>
      <c r="FG292" s="5" t="str">
        <f t="shared" ca="1" si="12805"/>
        <v/>
      </c>
      <c r="FH292" s="5" t="str">
        <f t="shared" ca="1" si="12806"/>
        <v/>
      </c>
      <c r="FI292" s="5" t="str">
        <f ca="1">IF($B292="","",'Hidden inputs'!$D$11*EZ292+'Hidden inputs'!$E$11*FA292)</f>
        <v/>
      </c>
      <c r="FJ292" s="11" t="str">
        <f t="shared" ca="1" si="12712"/>
        <v/>
      </c>
      <c r="FK292" s="9" t="str">
        <f t="shared" ca="1" si="12807"/>
        <v/>
      </c>
      <c r="FL292" s="3" t="str">
        <f t="shared" ca="1" si="12808"/>
        <v/>
      </c>
      <c r="FM292" s="5" t="str" cm="1">
        <f t="array" aca="1" ref="FM292" ca="1">IF($B292="","",IF(FL292=0,0,IF(DD_Payment="",0,IF(FL292&lt;_xlfn.IFS(DD_Frequency="Monthly",1,DD_Frequency="Quarterly",IF(MONTH(FL$2)=1,1,IF(MONTH(FL$2)=4,1,IF(MONTH(FL$2)=7,1,IF(MONTH(FL$2)=10,1,0)))),DD_Frequency="Annually",IF(MONTH(FL$2)=1,1,0))*DD_Payment,FL292,_xlfn.IFS(DD_Frequency="Monthly",1,DD_Frequency="Quarterly",IF(MONTH(FL$2)=1,1,IF(MONTH(FL$2)=4,1,IF(MONTH(FL$2)=7,1,IF(MONTH(FL$2)=10,1,0)))),DD_Frequency="Annually",IF(MONTH(FL$2)=1,1,0))*DD_Payment))))</f>
        <v/>
      </c>
      <c r="FN292" s="3" t="str">
        <f t="shared" ref="FN292" ca="1" si="14290">IF($B292="","",IF(FL292&gt;FM292,(FL292-FM292/2)*(rate_A*(FN$1/365)),0))</f>
        <v/>
      </c>
      <c r="FO292" s="3" t="str">
        <f t="shared" ca="1" si="12896"/>
        <v/>
      </c>
      <c r="FP292" s="3" t="str">
        <f t="shared" ref="FP292" ca="1" si="14291">IF($B292="","",FA292*(1+rate_A*FN$1/365))</f>
        <v/>
      </c>
      <c r="FQ292" s="3" t="str">
        <f t="shared" ref="FQ292" ca="1" si="14292">IF($B292="","",FB292*(1+rate_A*FN$1/365))</f>
        <v/>
      </c>
      <c r="FR292" s="3" t="str">
        <f t="shared" ref="FR292" ca="1" si="14293">IF($B292="","",FC292*(1+rate_joint*FN$1/365))</f>
        <v/>
      </c>
      <c r="FS292" s="5" t="str">
        <f t="shared" ca="1" si="12900"/>
        <v/>
      </c>
      <c r="FT292" s="5" t="str" cm="1">
        <f t="array" aca="1" ref="FT292" ca="1">IF(FS292="","",_xlfn.IFS(FS292&lt;='Hidden inputs'!$C$15,FS292*'Hidden inputs'!$D$15,FS292&lt;='Hidden inputs'!$C$16,'Hidden inputs'!$C$15*'Hidden inputs'!$D$15+(FS292-'Hidden inputs'!$B$16)*'Hidden inputs'!$D$16,FS292&lt;='Hidden inputs'!$C$17,'Hidden inputs'!$C$15*'Hidden inputs'!$D$15+('Hidden inputs'!$C$16-'Hidden inputs'!$B$16)*'Hidden inputs'!$D$16+(FS292-'Hidden inputs'!$B$17)*'Hidden inputs'!$D$17,FS292&gt;'Hidden inputs'!$B$18,'Hidden inputs'!$C$15*'Hidden inputs'!$D$15+('Hidden inputs'!$C$16-'Hidden inputs'!$B$16)*'Hidden inputs'!$D$16+('Hidden inputs'!$C$17-'Hidden inputs'!$B$17)*'Hidden inputs'!$D$17+(FS292-'Hidden inputs'!$B$18)*'Hidden inputs'!$D$18))</f>
        <v/>
      </c>
      <c r="FU292" s="10" t="str">
        <f t="shared" ca="1" si="12901"/>
        <v/>
      </c>
      <c r="FV292" s="5" t="str">
        <f t="shared" ca="1" si="12813"/>
        <v/>
      </c>
      <c r="FW292" s="5" t="str">
        <f t="shared" ca="1" si="12814"/>
        <v/>
      </c>
      <c r="FX292" s="5" t="str">
        <f ca="1">IF($B292="","",'Hidden inputs'!$D$11*FO292+'Hidden inputs'!$E$11*FP292)</f>
        <v/>
      </c>
      <c r="FY292" s="11" t="str">
        <f t="shared" ca="1" si="12717"/>
        <v/>
      </c>
      <c r="FZ292" s="9" t="str">
        <f t="shared" ca="1" si="12815"/>
        <v/>
      </c>
      <c r="GA292" s="5" t="str">
        <f t="shared" ca="1" si="12816"/>
        <v/>
      </c>
      <c r="GB292" s="5" t="str">
        <f t="shared" ca="1" si="12817"/>
        <v/>
      </c>
      <c r="GC292" s="5" t="str">
        <f t="shared" ca="1" si="12718"/>
        <v/>
      </c>
      <c r="GD292" s="5" t="str">
        <f t="shared" ca="1" si="12719"/>
        <v/>
      </c>
    </row>
    <row r="293" spans="1:186" x14ac:dyDescent="0.35">
      <c r="A293" s="2"/>
      <c r="B293" s="6" t="str">
        <f t="shared" ca="1" si="12720"/>
        <v/>
      </c>
      <c r="C293" s="5" t="str">
        <f t="shared" ca="1" si="12818"/>
        <v/>
      </c>
      <c r="D293" s="5" t="str" cm="1">
        <f t="array" aca="1" ref="D293" ca="1">IF($B293="","",IF(C293=0,0,IF(DD_Payment="",0,IF(C293&lt;_xlfn.IFS(DD_Frequency="Monthly",1,DD_Frequency="Quarterly",IF(MONTH(C$2)=1,1,IF(MONTH(C$2)=4,1,IF(MONTH(C$2)=7,1,IF(MONTH(C$2)=10,1,0)))),DD_Frequency="Annually",IF(MONTH(C$2)=1,1,0))*DD_Payment,C293,_xlfn.IFS(DD_Frequency="Monthly",1,DD_Frequency="Quarterly",IF(MONTH(C$2)=1,1,IF(MONTH(C$2)=4,1,IF(MONTH(C$2)=7,1,IF(MONTH(C$2)=10,1,0)))),DD_Frequency="Annually",IF(MONTH(C$2)=1,1,0))*DD_Payment))))</f>
        <v/>
      </c>
      <c r="E293" s="5" t="str">
        <f t="shared" ref="E293" ca="1" si="14294">IF(B293="","",IF(C293&gt;D293,(C293-D293/2)*(rate_A*(E$1/365)),0))</f>
        <v/>
      </c>
      <c r="F293" s="5" t="str">
        <f t="shared" ca="1" si="12722"/>
        <v/>
      </c>
      <c r="G293" s="5" t="str">
        <f t="shared" ref="G293" ca="1" si="14295">IF(B293="","",G292*(1+rate_A*E$1/365))</f>
        <v/>
      </c>
      <c r="H293" s="5" t="str">
        <f t="shared" ref="H293" ca="1" si="14296">IF(B293="","",H292*(1+rate_A*E$1/365))</f>
        <v/>
      </c>
      <c r="I293" s="5" t="str">
        <f t="shared" ref="I293" ca="1" si="14297">IF(B293="","",I292*(1+rate_joint*E$1/365))</f>
        <v/>
      </c>
      <c r="J293" s="5" t="str">
        <f t="shared" ca="1" si="12823"/>
        <v/>
      </c>
      <c r="K293" s="5" t="str" cm="1">
        <f t="array" aca="1" ref="K293" ca="1">IF(J293="","",_xlfn.IFS(J293&lt;='Hidden inputs'!$C$15,J293*'Hidden inputs'!$D$15,J293&lt;='Hidden inputs'!$C$16,'Hidden inputs'!$C$15*'Hidden inputs'!$D$15+(J293-'Hidden inputs'!$B$16)*'Hidden inputs'!$D$16,J293&lt;='Hidden inputs'!$C$17,'Hidden inputs'!$C$15*'Hidden inputs'!$D$15+('Hidden inputs'!$C$16-'Hidden inputs'!$B$16)*'Hidden inputs'!$D$16+(J293-'Hidden inputs'!$B$17)*'Hidden inputs'!$D$17,J293&gt;'Hidden inputs'!$B$18,'Hidden inputs'!$C$15*'Hidden inputs'!$D$15+('Hidden inputs'!$C$16-'Hidden inputs'!$B$16)*'Hidden inputs'!$D$16+('Hidden inputs'!$C$17-'Hidden inputs'!$B$17)*'Hidden inputs'!$D$17+(J293-'Hidden inputs'!$B$18)*'Hidden inputs'!$D$18))</f>
        <v/>
      </c>
      <c r="L293" s="11" t="str">
        <f t="shared" ca="1" si="12824"/>
        <v/>
      </c>
      <c r="M293" s="5" t="str">
        <f t="shared" ca="1" si="12726"/>
        <v/>
      </c>
      <c r="N293" s="5" t="str">
        <f t="shared" ca="1" si="12727"/>
        <v/>
      </c>
      <c r="O293" s="5" t="str">
        <f ca="1">IF(B293="","",'Hidden inputs'!$D$11*F293+'Hidden inputs'!$E$11*G293)</f>
        <v/>
      </c>
      <c r="P293" s="11" t="str">
        <f t="shared" ca="1" si="12661"/>
        <v/>
      </c>
      <c r="Q293" s="20" t="str">
        <f t="shared" ca="1" si="12662"/>
        <v/>
      </c>
      <c r="R293" s="3" t="str">
        <f t="shared" ca="1" si="12728"/>
        <v/>
      </c>
      <c r="S293" s="5" t="str" cm="1">
        <f t="array" aca="1" ref="S293" ca="1">IF($B293="","",IF(R293=0,0,IF(DD_Payment="",0,IF(R293&lt;_xlfn.IFS(DD_Frequency="Monthly",1,DD_Frequency="Quarterly",IF(MONTH(R$2)=1,1,IF(MONTH(R$2)=4,1,IF(MONTH(R$2)=7,1,IF(MONTH(R$2)=10,1,0)))),DD_Frequency="Annually",IF(MONTH(R$2)=1,1,0))*DD_Payment,R293,_xlfn.IFS(DD_Frequency="Monthly",1,DD_Frequency="Quarterly",IF(MONTH(R$2)=1,1,IF(MONTH(R$2)=4,1,IF(MONTH(R$2)=7,1,IF(MONTH(R$2)=10,1,0)))),DD_Frequency="Annually",IF(MONTH(R$2)=1,1,0))*DD_Payment))))</f>
        <v/>
      </c>
      <c r="T293" s="3" t="str">
        <f t="shared" ref="T293" ca="1" si="14298">IF(B293="","",IF(R293&gt;S293,(R293-S293/2)*(rate_A*((T$1+A293)/365)),0))</f>
        <v/>
      </c>
      <c r="U293" s="3" t="str">
        <f t="shared" ca="1" si="12730"/>
        <v/>
      </c>
      <c r="V293" s="3" t="str">
        <f t="shared" ref="V293" ca="1" si="14299">IF(B293="","",G293*(1+rate_A*(T$1+A293)/365))</f>
        <v/>
      </c>
      <c r="W293" s="3" t="str">
        <f t="shared" ref="W293" ca="1" si="14300">IF(B293="","",H293*(1+rate_A*(T$1+A293)/365))</f>
        <v/>
      </c>
      <c r="X293" s="3" t="str">
        <f t="shared" ref="X293" ca="1" si="14301">IF(B293="","",I293*(1+rate_joint*(T$1+A293)/365))</f>
        <v/>
      </c>
      <c r="Y293" s="5" t="str">
        <f t="shared" ca="1" si="12829"/>
        <v/>
      </c>
      <c r="Z293" s="5" t="str" cm="1">
        <f t="array" aca="1" ref="Z293" ca="1">IF(Y293="","",_xlfn.IFS(Y293&lt;='Hidden inputs'!$C$15,Y293*'Hidden inputs'!$D$15,Y293&lt;='Hidden inputs'!$C$16,'Hidden inputs'!$C$15*'Hidden inputs'!$D$15+(Y293-'Hidden inputs'!$B$16)*'Hidden inputs'!$D$16,Y293&lt;='Hidden inputs'!$C$17,'Hidden inputs'!$C$15*'Hidden inputs'!$D$15+('Hidden inputs'!$C$16-'Hidden inputs'!$B$16)*'Hidden inputs'!$D$16+(Y293-'Hidden inputs'!$B$17)*'Hidden inputs'!$D$17,Y293&gt;'Hidden inputs'!$B$18,'Hidden inputs'!$C$15*'Hidden inputs'!$D$15+('Hidden inputs'!$C$16-'Hidden inputs'!$B$16)*'Hidden inputs'!$D$16+('Hidden inputs'!$C$17-'Hidden inputs'!$B$17)*'Hidden inputs'!$D$17+(Y293-'Hidden inputs'!$B$18)*'Hidden inputs'!$D$18))</f>
        <v/>
      </c>
      <c r="AA293" s="10" t="str">
        <f t="shared" ca="1" si="12830"/>
        <v/>
      </c>
      <c r="AB293" s="5" t="str">
        <f t="shared" ca="1" si="12734"/>
        <v/>
      </c>
      <c r="AC293" s="5" t="str">
        <f t="shared" ca="1" si="12831"/>
        <v/>
      </c>
      <c r="AD293" s="5" t="str">
        <f ca="1">IF(B293="","",'Hidden inputs'!$D$11*U293+'Hidden inputs'!$E$11*V293)</f>
        <v/>
      </c>
      <c r="AE293" s="11" t="str">
        <f t="shared" ca="1" si="12667"/>
        <v/>
      </c>
      <c r="AF293" s="9" t="str">
        <f t="shared" ca="1" si="12735"/>
        <v/>
      </c>
      <c r="AG293" s="3" t="str">
        <f t="shared" ca="1" si="12736"/>
        <v/>
      </c>
      <c r="AH293" s="5" t="str" cm="1">
        <f t="array" aca="1" ref="AH293" ca="1">IF($B293="","",IF(AG293=0,0,IF(DD_Payment="",0,IF(AG293&lt;_xlfn.IFS(DD_Frequency="Monthly",1,DD_Frequency="Quarterly",IF(MONTH(AG$2)=1,1,IF(MONTH(AG$2)=4,1,IF(MONTH(AG$2)=7,1,IF(MONTH(AG$2)=10,1,0)))),DD_Frequency="Annually",IF(MONTH(AG$2)=1,1,0))*DD_Payment,AG293,_xlfn.IFS(DD_Frequency="Monthly",1,DD_Frequency="Quarterly",IF(MONTH(AG$2)=1,1,IF(MONTH(AG$2)=4,1,IF(MONTH(AG$2)=7,1,IF(MONTH(AG$2)=10,1,0)))),DD_Frequency="Annually",IF(MONTH(AG$2)=1,1,0))*DD_Payment))))</f>
        <v/>
      </c>
      <c r="AI293" s="3" t="str">
        <f t="shared" ref="AI293" ca="1" si="14302">IF($B293="","",IF(AG293&gt;AH293,(AG293-AH293/2)*(rate_A*(AI$1/365)),0))</f>
        <v/>
      </c>
      <c r="AJ293" s="3" t="str">
        <f t="shared" ca="1" si="12833"/>
        <v/>
      </c>
      <c r="AK293" s="3" t="str">
        <f t="shared" ref="AK293" ca="1" si="14303">IF($B293="","",V293*(1+rate_A*AI$1/365))</f>
        <v/>
      </c>
      <c r="AL293" s="3" t="str">
        <f t="shared" ref="AL293" ca="1" si="14304">IF($B293="","",W293*(1+rate_A*AI$1/365))</f>
        <v/>
      </c>
      <c r="AM293" s="3" t="str">
        <f t="shared" ref="AM293" ca="1" si="14305">IF($B293="","",X293*(1+rate_joint*AI$1/365))</f>
        <v/>
      </c>
      <c r="AN293" s="5" t="str">
        <f t="shared" ca="1" si="12837"/>
        <v/>
      </c>
      <c r="AO293" s="5" t="str" cm="1">
        <f t="array" aca="1" ref="AO293" ca="1">IF(AN293="","",_xlfn.IFS(AN293&lt;='Hidden inputs'!$C$15,AN293*'Hidden inputs'!$D$15,AN293&lt;='Hidden inputs'!$C$16,'Hidden inputs'!$C$15*'Hidden inputs'!$D$15+(AN293-'Hidden inputs'!$B$16)*'Hidden inputs'!$D$16,AN293&lt;='Hidden inputs'!$C$17,'Hidden inputs'!$C$15*'Hidden inputs'!$D$15+('Hidden inputs'!$C$16-'Hidden inputs'!$B$16)*'Hidden inputs'!$D$16+(AN293-'Hidden inputs'!$B$17)*'Hidden inputs'!$D$17,AN293&gt;'Hidden inputs'!$B$18,'Hidden inputs'!$C$15*'Hidden inputs'!$D$15+('Hidden inputs'!$C$16-'Hidden inputs'!$B$16)*'Hidden inputs'!$D$16+('Hidden inputs'!$C$17-'Hidden inputs'!$B$17)*'Hidden inputs'!$D$17+(AN293-'Hidden inputs'!$B$18)*'Hidden inputs'!$D$18))</f>
        <v/>
      </c>
      <c r="AP293" s="10" t="str">
        <f t="shared" ca="1" si="12838"/>
        <v/>
      </c>
      <c r="AQ293" s="5" t="str">
        <f t="shared" ca="1" si="12741"/>
        <v/>
      </c>
      <c r="AR293" s="5" t="str">
        <f t="shared" ca="1" si="12742"/>
        <v/>
      </c>
      <c r="AS293" s="5" t="str">
        <f ca="1">IF($B293="","",'Hidden inputs'!$D$11*AJ293+'Hidden inputs'!$E$11*AK293)</f>
        <v/>
      </c>
      <c r="AT293" s="11" t="str">
        <f t="shared" ca="1" si="12672"/>
        <v/>
      </c>
      <c r="AU293" s="9" t="str">
        <f t="shared" ca="1" si="12743"/>
        <v/>
      </c>
      <c r="AV293" s="3" t="str">
        <f t="shared" ca="1" si="12744"/>
        <v/>
      </c>
      <c r="AW293" s="5" t="str" cm="1">
        <f t="array" aca="1" ref="AW293" ca="1">IF($B293="","",IF(AV293=0,0,IF(DD_Payment="",0,IF(AV293&lt;_xlfn.IFS(DD_Frequency="Monthly",1,DD_Frequency="Quarterly",IF(MONTH(AV$2)=1,1,IF(MONTH(AV$2)=4,1,IF(MONTH(AV$2)=7,1,IF(MONTH(AV$2)=10,1,0)))),DD_Frequency="Annually",IF(MONTH(AV$2)=1,1,0))*DD_Payment,AV293,_xlfn.IFS(DD_Frequency="Monthly",1,DD_Frequency="Quarterly",IF(MONTH(AV$2)=1,1,IF(MONTH(AV$2)=4,1,IF(MONTH(AV$2)=7,1,IF(MONTH(AV$2)=10,1,0)))),DD_Frequency="Annually",IF(MONTH(AV$2)=1,1,0))*DD_Payment))))</f>
        <v/>
      </c>
      <c r="AX293" s="3" t="str">
        <f t="shared" ref="AX293" ca="1" si="14306">IF($B293="","",IF(AV293&gt;AW293,(AV293-AW293/2)*(rate_A*(AX$1/365)),0))</f>
        <v/>
      </c>
      <c r="AY293" s="3" t="str">
        <f t="shared" ca="1" si="12840"/>
        <v/>
      </c>
      <c r="AZ293" s="3" t="str">
        <f t="shared" ref="AZ293" ca="1" si="14307">IF($B293="","",AK293*(1+rate_A*AX$1/365))</f>
        <v/>
      </c>
      <c r="BA293" s="3" t="str">
        <f t="shared" ref="BA293" ca="1" si="14308">IF($B293="","",AL293*(1+rate_A*AX$1/365))</f>
        <v/>
      </c>
      <c r="BB293" s="3" t="str">
        <f t="shared" ref="BB293" ca="1" si="14309">IF($B293="","",AM293*(1+rate_joint*AX$1/365))</f>
        <v/>
      </c>
      <c r="BC293" s="5" t="str">
        <f t="shared" ca="1" si="12844"/>
        <v/>
      </c>
      <c r="BD293" s="5" t="str" cm="1">
        <f t="array" aca="1" ref="BD293" ca="1">IF(BC293="","",_xlfn.IFS(BC293&lt;='Hidden inputs'!$C$15,BC293*'Hidden inputs'!$D$15,BC293&lt;='Hidden inputs'!$C$16,'Hidden inputs'!$C$15*'Hidden inputs'!$D$15+(BC293-'Hidden inputs'!$B$16)*'Hidden inputs'!$D$16,BC293&lt;='Hidden inputs'!$C$17,'Hidden inputs'!$C$15*'Hidden inputs'!$D$15+('Hidden inputs'!$C$16-'Hidden inputs'!$B$16)*'Hidden inputs'!$D$16+(BC293-'Hidden inputs'!$B$17)*'Hidden inputs'!$D$17,BC293&gt;'Hidden inputs'!$B$18,'Hidden inputs'!$C$15*'Hidden inputs'!$D$15+('Hidden inputs'!$C$16-'Hidden inputs'!$B$16)*'Hidden inputs'!$D$16+('Hidden inputs'!$C$17-'Hidden inputs'!$B$17)*'Hidden inputs'!$D$17+(BC293-'Hidden inputs'!$B$18)*'Hidden inputs'!$D$18))</f>
        <v/>
      </c>
      <c r="BE293" s="10" t="str">
        <f t="shared" ca="1" si="12845"/>
        <v/>
      </c>
      <c r="BF293" s="5" t="str">
        <f t="shared" ca="1" si="12749"/>
        <v/>
      </c>
      <c r="BG293" s="5" t="str">
        <f t="shared" ca="1" si="12750"/>
        <v/>
      </c>
      <c r="BH293" s="5" t="str">
        <f ca="1">IF($B293="","",'Hidden inputs'!$D$11*AY293+'Hidden inputs'!$E$11*AZ293)</f>
        <v/>
      </c>
      <c r="BI293" s="11" t="str">
        <f t="shared" ca="1" si="12677"/>
        <v/>
      </c>
      <c r="BJ293" s="9" t="str">
        <f t="shared" ca="1" si="12751"/>
        <v/>
      </c>
      <c r="BK293" s="3" t="str">
        <f t="shared" ca="1" si="12752"/>
        <v/>
      </c>
      <c r="BL293" s="5" t="str" cm="1">
        <f t="array" aca="1" ref="BL293" ca="1">IF($B293="","",IF(BK293=0,0,IF(DD_Payment="",0,IF(BK293&lt;_xlfn.IFS(DD_Frequency="Monthly",1,DD_Frequency="Quarterly",IF(MONTH(BK$2)=1,1,IF(MONTH(BK$2)=4,1,IF(MONTH(BK$2)=7,1,IF(MONTH(BK$2)=10,1,0)))),DD_Frequency="Annually",IF(MONTH(BK$2)=1,1,0))*DD_Payment,BK293,_xlfn.IFS(DD_Frequency="Monthly",1,DD_Frequency="Quarterly",IF(MONTH(BK$2)=1,1,IF(MONTH(BK$2)=4,1,IF(MONTH(BK$2)=7,1,IF(MONTH(BK$2)=10,1,0)))),DD_Frequency="Annually",IF(MONTH(BK$2)=1,1,0))*DD_Payment))))</f>
        <v/>
      </c>
      <c r="BM293" s="3" t="str">
        <f t="shared" ref="BM293" ca="1" si="14310">IF($B293="","",IF(BK293&gt;BL293,(BK293-BL293/2)*(rate_A*(BM$1/365)),0))</f>
        <v/>
      </c>
      <c r="BN293" s="3" t="str">
        <f t="shared" ca="1" si="12847"/>
        <v/>
      </c>
      <c r="BO293" s="3" t="str">
        <f t="shared" ref="BO293" ca="1" si="14311">IF($B293="","",AZ293*(1+rate_A*BM$1/365))</f>
        <v/>
      </c>
      <c r="BP293" s="3" t="str">
        <f t="shared" ref="BP293" ca="1" si="14312">IF($B293="","",BA293*(1+rate_A*BM$1/365))</f>
        <v/>
      </c>
      <c r="BQ293" s="3" t="str">
        <f t="shared" ref="BQ293" ca="1" si="14313">IF($B293="","",BB293*(1+rate_joint*BM$1/365))</f>
        <v/>
      </c>
      <c r="BR293" s="5" t="str">
        <f t="shared" ca="1" si="12851"/>
        <v/>
      </c>
      <c r="BS293" s="5" t="str" cm="1">
        <f t="array" aca="1" ref="BS293" ca="1">IF(BR293="","",_xlfn.IFS(BR293&lt;='Hidden inputs'!$C$15,BR293*'Hidden inputs'!$D$15,BR293&lt;='Hidden inputs'!$C$16,'Hidden inputs'!$C$15*'Hidden inputs'!$D$15+(BR293-'Hidden inputs'!$B$16)*'Hidden inputs'!$D$16,BR293&lt;='Hidden inputs'!$C$17,'Hidden inputs'!$C$15*'Hidden inputs'!$D$15+('Hidden inputs'!$C$16-'Hidden inputs'!$B$16)*'Hidden inputs'!$D$16+(BR293-'Hidden inputs'!$B$17)*'Hidden inputs'!$D$17,BR293&gt;'Hidden inputs'!$B$18,'Hidden inputs'!$C$15*'Hidden inputs'!$D$15+('Hidden inputs'!$C$16-'Hidden inputs'!$B$16)*'Hidden inputs'!$D$16+('Hidden inputs'!$C$17-'Hidden inputs'!$B$17)*'Hidden inputs'!$D$17+(BR293-'Hidden inputs'!$B$18)*'Hidden inputs'!$D$18))</f>
        <v/>
      </c>
      <c r="BT293" s="10" t="str">
        <f t="shared" ca="1" si="12852"/>
        <v/>
      </c>
      <c r="BU293" s="5" t="str">
        <f t="shared" ca="1" si="12757"/>
        <v/>
      </c>
      <c r="BV293" s="5" t="str">
        <f t="shared" ca="1" si="12758"/>
        <v/>
      </c>
      <c r="BW293" s="5" t="str">
        <f ca="1">IF($B293="","",'Hidden inputs'!$D$11*BN293+'Hidden inputs'!$E$11*BO293)</f>
        <v/>
      </c>
      <c r="BX293" s="11" t="str">
        <f t="shared" ca="1" si="12682"/>
        <v/>
      </c>
      <c r="BY293" s="9" t="str">
        <f t="shared" ca="1" si="12759"/>
        <v/>
      </c>
      <c r="BZ293" s="3" t="str">
        <f t="shared" ca="1" si="12760"/>
        <v/>
      </c>
      <c r="CA293" s="5" t="str" cm="1">
        <f t="array" aca="1" ref="CA293" ca="1">IF($B293="","",IF(BZ293=0,0,IF(DD_Payment="",0,IF(BZ293&lt;_xlfn.IFS(DD_Frequency="Monthly",1,DD_Frequency="Quarterly",IF(MONTH(BZ$2)=1,1,IF(MONTH(BZ$2)=4,1,IF(MONTH(BZ$2)=7,1,IF(MONTH(BZ$2)=10,1,0)))),DD_Frequency="Annually",IF(MONTH(BZ$2)=1,1,0))*DD_Payment,BZ293,_xlfn.IFS(DD_Frequency="Monthly",1,DD_Frequency="Quarterly",IF(MONTH(BZ$2)=1,1,IF(MONTH(BZ$2)=4,1,IF(MONTH(BZ$2)=7,1,IF(MONTH(BZ$2)=10,1,0)))),DD_Frequency="Annually",IF(MONTH(BZ$2)=1,1,0))*DD_Payment))))</f>
        <v/>
      </c>
      <c r="CB293" s="3" t="str">
        <f t="shared" ref="CB293" ca="1" si="14314">IF($B293="","",IF(BZ293&gt;CA293,(BZ293-CA293/2)*(rate_A*(CB$1/365)),0))</f>
        <v/>
      </c>
      <c r="CC293" s="3" t="str">
        <f t="shared" ca="1" si="12854"/>
        <v/>
      </c>
      <c r="CD293" s="3" t="str">
        <f t="shared" ref="CD293" ca="1" si="14315">IF($B293="","",BO293*(1+rate_A*CB$1/365))</f>
        <v/>
      </c>
      <c r="CE293" s="3" t="str">
        <f t="shared" ref="CE293" ca="1" si="14316">IF($B293="","",BP293*(1+rate_A*CB$1/365))</f>
        <v/>
      </c>
      <c r="CF293" s="3" t="str">
        <f t="shared" ref="CF293" ca="1" si="14317">IF($B293="","",BQ293*(1+rate_joint*CB$1/365))</f>
        <v/>
      </c>
      <c r="CG293" s="5" t="str">
        <f t="shared" ca="1" si="12858"/>
        <v/>
      </c>
      <c r="CH293" s="5" t="str" cm="1">
        <f t="array" aca="1" ref="CH293" ca="1">IF(CG293="","",_xlfn.IFS(CG293&lt;='Hidden inputs'!$C$15,CG293*'Hidden inputs'!$D$15,CG293&lt;='Hidden inputs'!$C$16,'Hidden inputs'!$C$15*'Hidden inputs'!$D$15+(CG293-'Hidden inputs'!$B$16)*'Hidden inputs'!$D$16,CG293&lt;='Hidden inputs'!$C$17,'Hidden inputs'!$C$15*'Hidden inputs'!$D$15+('Hidden inputs'!$C$16-'Hidden inputs'!$B$16)*'Hidden inputs'!$D$16+(CG293-'Hidden inputs'!$B$17)*'Hidden inputs'!$D$17,CG293&gt;'Hidden inputs'!$B$18,'Hidden inputs'!$C$15*'Hidden inputs'!$D$15+('Hidden inputs'!$C$16-'Hidden inputs'!$B$16)*'Hidden inputs'!$D$16+('Hidden inputs'!$C$17-'Hidden inputs'!$B$17)*'Hidden inputs'!$D$17+(CG293-'Hidden inputs'!$B$18)*'Hidden inputs'!$D$18))</f>
        <v/>
      </c>
      <c r="CI293" s="10" t="str">
        <f t="shared" ca="1" si="12859"/>
        <v/>
      </c>
      <c r="CJ293" s="5" t="str">
        <f t="shared" ca="1" si="12765"/>
        <v/>
      </c>
      <c r="CK293" s="5" t="str">
        <f t="shared" ca="1" si="12766"/>
        <v/>
      </c>
      <c r="CL293" s="5" t="str">
        <f ca="1">IF($B293="","",'Hidden inputs'!$D$11*CC293+'Hidden inputs'!$E$11*CD293)</f>
        <v/>
      </c>
      <c r="CM293" s="11" t="str">
        <f t="shared" ca="1" si="12687"/>
        <v/>
      </c>
      <c r="CN293" s="9" t="str">
        <f t="shared" ca="1" si="12767"/>
        <v/>
      </c>
      <c r="CO293" s="3" t="str">
        <f t="shared" ca="1" si="12768"/>
        <v/>
      </c>
      <c r="CP293" s="5" t="str" cm="1">
        <f t="array" aca="1" ref="CP293" ca="1">IF($B293="","",IF(CO293=0,0,IF(DD_Payment="",0,IF(CO293&lt;_xlfn.IFS(DD_Frequency="Monthly",1,DD_Frequency="Quarterly",IF(MONTH(CO$2)=1,1,IF(MONTH(CO$2)=4,1,IF(MONTH(CO$2)=7,1,IF(MONTH(CO$2)=10,1,0)))),DD_Frequency="Annually",IF(MONTH(CO$2)=1,1,0))*DD_Payment,CO293,_xlfn.IFS(DD_Frequency="Monthly",1,DD_Frequency="Quarterly",IF(MONTH(CO$2)=1,1,IF(MONTH(CO$2)=4,1,IF(MONTH(CO$2)=7,1,IF(MONTH(CO$2)=10,1,0)))),DD_Frequency="Annually",IF(MONTH(CO$2)=1,1,0))*DD_Payment))))</f>
        <v/>
      </c>
      <c r="CQ293" s="3" t="str">
        <f t="shared" ref="CQ293" ca="1" si="14318">IF($B293="","",IF(CO293&gt;CP293,(CO293-CP293/2)*(rate_A*(CQ$1/365)),0))</f>
        <v/>
      </c>
      <c r="CR293" s="3" t="str">
        <f t="shared" ca="1" si="12861"/>
        <v/>
      </c>
      <c r="CS293" s="3" t="str">
        <f t="shared" ref="CS293" ca="1" si="14319">IF($B293="","",CD293*(1+rate_A*CQ$1/365))</f>
        <v/>
      </c>
      <c r="CT293" s="3" t="str">
        <f t="shared" ref="CT293" ca="1" si="14320">IF($B293="","",CE293*(1+rate_A*CQ$1/365))</f>
        <v/>
      </c>
      <c r="CU293" s="3" t="str">
        <f t="shared" ref="CU293" ca="1" si="14321">IF($B293="","",CF293*(1+rate_joint*CQ$1/365))</f>
        <v/>
      </c>
      <c r="CV293" s="5" t="str">
        <f t="shared" ca="1" si="12865"/>
        <v/>
      </c>
      <c r="CW293" s="5" t="str" cm="1">
        <f t="array" aca="1" ref="CW293" ca="1">IF(CV293="","",_xlfn.IFS(CV293&lt;='Hidden inputs'!$C$15,CV293*'Hidden inputs'!$D$15,CV293&lt;='Hidden inputs'!$C$16,'Hidden inputs'!$C$15*'Hidden inputs'!$D$15+(CV293-'Hidden inputs'!$B$16)*'Hidden inputs'!$D$16,CV293&lt;='Hidden inputs'!$C$17,'Hidden inputs'!$C$15*'Hidden inputs'!$D$15+('Hidden inputs'!$C$16-'Hidden inputs'!$B$16)*'Hidden inputs'!$D$16+(CV293-'Hidden inputs'!$B$17)*'Hidden inputs'!$D$17,CV293&gt;'Hidden inputs'!$B$18,'Hidden inputs'!$C$15*'Hidden inputs'!$D$15+('Hidden inputs'!$C$16-'Hidden inputs'!$B$16)*'Hidden inputs'!$D$16+('Hidden inputs'!$C$17-'Hidden inputs'!$B$17)*'Hidden inputs'!$D$17+(CV293-'Hidden inputs'!$B$18)*'Hidden inputs'!$D$18))</f>
        <v/>
      </c>
      <c r="CX293" s="10" t="str">
        <f t="shared" ca="1" si="12866"/>
        <v/>
      </c>
      <c r="CY293" s="5" t="str">
        <f t="shared" ca="1" si="12773"/>
        <v/>
      </c>
      <c r="CZ293" s="5" t="str">
        <f t="shared" ca="1" si="12774"/>
        <v/>
      </c>
      <c r="DA293" s="5" t="str">
        <f ca="1">IF($B293="","",'Hidden inputs'!$D$11*CR293+'Hidden inputs'!$E$11*CS293)</f>
        <v/>
      </c>
      <c r="DB293" s="11" t="str">
        <f t="shared" ca="1" si="12692"/>
        <v/>
      </c>
      <c r="DC293" s="9" t="str">
        <f t="shared" ca="1" si="12775"/>
        <v/>
      </c>
      <c r="DD293" s="3" t="str">
        <f t="shared" ca="1" si="12776"/>
        <v/>
      </c>
      <c r="DE293" s="5" t="str" cm="1">
        <f t="array" aca="1" ref="DE293" ca="1">IF($B293="","",IF(DD293=0,0,IF(DD_Payment="",0,IF(DD293&lt;_xlfn.IFS(DD_Frequency="Monthly",1,DD_Frequency="Quarterly",IF(MONTH(DD$2)=1,1,IF(MONTH(DD$2)=4,1,IF(MONTH(DD$2)=7,1,IF(MONTH(DD$2)=10,1,0)))),DD_Frequency="Annually",IF(MONTH(DD$2)=1,1,0))*DD_Payment,DD293,_xlfn.IFS(DD_Frequency="Monthly",1,DD_Frequency="Quarterly",IF(MONTH(DD$2)=1,1,IF(MONTH(DD$2)=4,1,IF(MONTH(DD$2)=7,1,IF(MONTH(DD$2)=10,1,0)))),DD_Frequency="Annually",IF(MONTH(DD$2)=1,1,0))*DD_Payment))))</f>
        <v/>
      </c>
      <c r="DF293" s="3" t="str">
        <f t="shared" ref="DF293" ca="1" si="14322">IF($B293="","",IF(DD293&gt;DE293,(DD293-DE293/2)*(rate_A*(DF$1/365)),0))</f>
        <v/>
      </c>
      <c r="DG293" s="3" t="str">
        <f t="shared" ca="1" si="12868"/>
        <v/>
      </c>
      <c r="DH293" s="3" t="str">
        <f t="shared" ref="DH293" ca="1" si="14323">IF($B293="","",CS293*(1+rate_A*DF$1/365))</f>
        <v/>
      </c>
      <c r="DI293" s="3" t="str">
        <f t="shared" ref="DI293" ca="1" si="14324">IF($B293="","",CT293*(1+rate_A*DF$1/365))</f>
        <v/>
      </c>
      <c r="DJ293" s="3" t="str">
        <f t="shared" ref="DJ293" ca="1" si="14325">IF($B293="","",CU293*(1+rate_joint*DF$1/365))</f>
        <v/>
      </c>
      <c r="DK293" s="5" t="str">
        <f t="shared" ca="1" si="12872"/>
        <v/>
      </c>
      <c r="DL293" s="5" t="str" cm="1">
        <f t="array" aca="1" ref="DL293" ca="1">IF(DK293="","",_xlfn.IFS(DK293&lt;='Hidden inputs'!$C$15,DK293*'Hidden inputs'!$D$15,DK293&lt;='Hidden inputs'!$C$16,'Hidden inputs'!$C$15*'Hidden inputs'!$D$15+(DK293-'Hidden inputs'!$B$16)*'Hidden inputs'!$D$16,DK293&lt;='Hidden inputs'!$C$17,'Hidden inputs'!$C$15*'Hidden inputs'!$D$15+('Hidden inputs'!$C$16-'Hidden inputs'!$B$16)*'Hidden inputs'!$D$16+(DK293-'Hidden inputs'!$B$17)*'Hidden inputs'!$D$17,DK293&gt;'Hidden inputs'!$B$18,'Hidden inputs'!$C$15*'Hidden inputs'!$D$15+('Hidden inputs'!$C$16-'Hidden inputs'!$B$16)*'Hidden inputs'!$D$16+('Hidden inputs'!$C$17-'Hidden inputs'!$B$17)*'Hidden inputs'!$D$17+(DK293-'Hidden inputs'!$B$18)*'Hidden inputs'!$D$18))</f>
        <v/>
      </c>
      <c r="DM293" s="10" t="str">
        <f t="shared" ca="1" si="12873"/>
        <v/>
      </c>
      <c r="DN293" s="5" t="str">
        <f t="shared" ca="1" si="12781"/>
        <v/>
      </c>
      <c r="DO293" s="5" t="str">
        <f t="shared" ca="1" si="12782"/>
        <v/>
      </c>
      <c r="DP293" s="5" t="str">
        <f ca="1">IF($B293="","",'Hidden inputs'!$D$11*DG293+'Hidden inputs'!$E$11*DH293)</f>
        <v/>
      </c>
      <c r="DQ293" s="11" t="str">
        <f t="shared" ca="1" si="12697"/>
        <v/>
      </c>
      <c r="DR293" s="9" t="str">
        <f t="shared" ca="1" si="12783"/>
        <v/>
      </c>
      <c r="DS293" s="3" t="str">
        <f t="shared" ca="1" si="12784"/>
        <v/>
      </c>
      <c r="DT293" s="5" t="str" cm="1">
        <f t="array" aca="1" ref="DT293" ca="1">IF($B293="","",IF(DS293=0,0,IF(DD_Payment="",0,IF(DS293&lt;_xlfn.IFS(DD_Frequency="Monthly",1,DD_Frequency="Quarterly",IF(MONTH(DS$2)=1,1,IF(MONTH(DS$2)=4,1,IF(MONTH(DS$2)=7,1,IF(MONTH(DS$2)=10,1,0)))),DD_Frequency="Annually",IF(MONTH(DS$2)=1,1,0))*DD_Payment,DS293,_xlfn.IFS(DD_Frequency="Monthly",1,DD_Frequency="Quarterly",IF(MONTH(DS$2)=1,1,IF(MONTH(DS$2)=4,1,IF(MONTH(DS$2)=7,1,IF(MONTH(DS$2)=10,1,0)))),DD_Frequency="Annually",IF(MONTH(DS$2)=1,1,0))*DD_Payment))))</f>
        <v/>
      </c>
      <c r="DU293" s="3" t="str">
        <f t="shared" ref="DU293" ca="1" si="14326">IF($B293="","",IF(DS293&gt;DT293,(DS293-DT293/2)*(rate_A*(DU$1/365)),0))</f>
        <v/>
      </c>
      <c r="DV293" s="3" t="str">
        <f t="shared" ca="1" si="12875"/>
        <v/>
      </c>
      <c r="DW293" s="3" t="str">
        <f t="shared" ref="DW293" ca="1" si="14327">IF($B293="","",DH293*(1+rate_A*DU$1/365))</f>
        <v/>
      </c>
      <c r="DX293" s="3" t="str">
        <f t="shared" ref="DX293" ca="1" si="14328">IF($B293="","",DI293*(1+rate_A*DU$1/365))</f>
        <v/>
      </c>
      <c r="DY293" s="3" t="str">
        <f t="shared" ref="DY293" ca="1" si="14329">IF($B293="","",DJ293*(1+rate_joint*DU$1/365))</f>
        <v/>
      </c>
      <c r="DZ293" s="5" t="str">
        <f t="shared" ca="1" si="12879"/>
        <v/>
      </c>
      <c r="EA293" s="5" t="str" cm="1">
        <f t="array" aca="1" ref="EA293" ca="1">IF(DZ293="","",_xlfn.IFS(DZ293&lt;='Hidden inputs'!$C$15,DZ293*'Hidden inputs'!$D$15,DZ293&lt;='Hidden inputs'!$C$16,'Hidden inputs'!$C$15*'Hidden inputs'!$D$15+(DZ293-'Hidden inputs'!$B$16)*'Hidden inputs'!$D$16,DZ293&lt;='Hidden inputs'!$C$17,'Hidden inputs'!$C$15*'Hidden inputs'!$D$15+('Hidden inputs'!$C$16-'Hidden inputs'!$B$16)*'Hidden inputs'!$D$16+(DZ293-'Hidden inputs'!$B$17)*'Hidden inputs'!$D$17,DZ293&gt;'Hidden inputs'!$B$18,'Hidden inputs'!$C$15*'Hidden inputs'!$D$15+('Hidden inputs'!$C$16-'Hidden inputs'!$B$16)*'Hidden inputs'!$D$16+('Hidden inputs'!$C$17-'Hidden inputs'!$B$17)*'Hidden inputs'!$D$17+(DZ293-'Hidden inputs'!$B$18)*'Hidden inputs'!$D$18))</f>
        <v/>
      </c>
      <c r="EB293" s="10" t="str">
        <f t="shared" ca="1" si="12880"/>
        <v/>
      </c>
      <c r="EC293" s="5" t="str">
        <f t="shared" ca="1" si="12789"/>
        <v/>
      </c>
      <c r="ED293" s="5" t="str">
        <f t="shared" ca="1" si="12790"/>
        <v/>
      </c>
      <c r="EE293" s="5" t="str">
        <f ca="1">IF($B293="","",'Hidden inputs'!$D$11*DV293+'Hidden inputs'!$E$11*DW293)</f>
        <v/>
      </c>
      <c r="EF293" s="11" t="str">
        <f t="shared" ca="1" si="12702"/>
        <v/>
      </c>
      <c r="EG293" s="9" t="str">
        <f t="shared" ca="1" si="12791"/>
        <v/>
      </c>
      <c r="EH293" s="3" t="str">
        <f t="shared" ca="1" si="12792"/>
        <v/>
      </c>
      <c r="EI293" s="5" t="str" cm="1">
        <f t="array" aca="1" ref="EI293" ca="1">IF($B293="","",IF(EH293=0,0,IF(DD_Payment="",0,IF(EH293&lt;_xlfn.IFS(DD_Frequency="Monthly",1,DD_Frequency="Quarterly",IF(MONTH(EH$2)=1,1,IF(MONTH(EH$2)=4,1,IF(MONTH(EH$2)=7,1,IF(MONTH(EH$2)=10,1,0)))),DD_Frequency="Annually",IF(MONTH(EH$2)=1,1,0))*DD_Payment,EH293,_xlfn.IFS(DD_Frequency="Monthly",1,DD_Frequency="Quarterly",IF(MONTH(EH$2)=1,1,IF(MONTH(EH$2)=4,1,IF(MONTH(EH$2)=7,1,IF(MONTH(EH$2)=10,1,0)))),DD_Frequency="Annually",IF(MONTH(EH$2)=1,1,0))*DD_Payment))))</f>
        <v/>
      </c>
      <c r="EJ293" s="3" t="str">
        <f t="shared" ref="EJ293" ca="1" si="14330">IF($B293="","",IF(EH293&gt;EI293,(EH293-EI293/2)*(rate_A*(EJ$1/365)),0))</f>
        <v/>
      </c>
      <c r="EK293" s="3" t="str">
        <f t="shared" ca="1" si="12882"/>
        <v/>
      </c>
      <c r="EL293" s="3" t="str">
        <f t="shared" ref="EL293" ca="1" si="14331">IF($B293="","",DW293*(1+rate_A*EJ$1/365))</f>
        <v/>
      </c>
      <c r="EM293" s="3" t="str">
        <f t="shared" ref="EM293" ca="1" si="14332">IF($B293="","",DX293*(1+rate_A*EJ$1/365))</f>
        <v/>
      </c>
      <c r="EN293" s="3" t="str">
        <f t="shared" ref="EN293" ca="1" si="14333">IF($B293="","",DY293*(1+rate_joint*EJ$1/365))</f>
        <v/>
      </c>
      <c r="EO293" s="5" t="str">
        <f t="shared" ca="1" si="12886"/>
        <v/>
      </c>
      <c r="EP293" s="5" t="str" cm="1">
        <f t="array" aca="1" ref="EP293" ca="1">IF(EO293="","",_xlfn.IFS(EO293&lt;='Hidden inputs'!$C$15,EO293*'Hidden inputs'!$D$15,EO293&lt;='Hidden inputs'!$C$16,'Hidden inputs'!$C$15*'Hidden inputs'!$D$15+(EO293-'Hidden inputs'!$B$16)*'Hidden inputs'!$D$16,EO293&lt;='Hidden inputs'!$C$17,'Hidden inputs'!$C$15*'Hidden inputs'!$D$15+('Hidden inputs'!$C$16-'Hidden inputs'!$B$16)*'Hidden inputs'!$D$16+(EO293-'Hidden inputs'!$B$17)*'Hidden inputs'!$D$17,EO293&gt;'Hidden inputs'!$B$18,'Hidden inputs'!$C$15*'Hidden inputs'!$D$15+('Hidden inputs'!$C$16-'Hidden inputs'!$B$16)*'Hidden inputs'!$D$16+('Hidden inputs'!$C$17-'Hidden inputs'!$B$17)*'Hidden inputs'!$D$17+(EO293-'Hidden inputs'!$B$18)*'Hidden inputs'!$D$18))</f>
        <v/>
      </c>
      <c r="EQ293" s="10" t="str">
        <f t="shared" ca="1" si="12887"/>
        <v/>
      </c>
      <c r="ER293" s="5" t="str">
        <f t="shared" ca="1" si="12797"/>
        <v/>
      </c>
      <c r="ES293" s="5" t="str">
        <f t="shared" ca="1" si="12798"/>
        <v/>
      </c>
      <c r="ET293" s="5" t="str">
        <f ca="1">IF($B293="","",'Hidden inputs'!$D$11*EK293+'Hidden inputs'!$E$11*EL293)</f>
        <v/>
      </c>
      <c r="EU293" s="11" t="str">
        <f t="shared" ca="1" si="12707"/>
        <v/>
      </c>
      <c r="EV293" s="9" t="str">
        <f t="shared" ca="1" si="12799"/>
        <v/>
      </c>
      <c r="EW293" s="3" t="str">
        <f t="shared" ca="1" si="12800"/>
        <v/>
      </c>
      <c r="EX293" s="5" t="str" cm="1">
        <f t="array" aca="1" ref="EX293" ca="1">IF($B293="","",IF(EW293=0,0,IF(DD_Payment="",0,IF(EW293&lt;_xlfn.IFS(DD_Frequency="Monthly",1,DD_Frequency="Quarterly",IF(MONTH(EW$2)=1,1,IF(MONTH(EW$2)=4,1,IF(MONTH(EW$2)=7,1,IF(MONTH(EW$2)=10,1,0)))),DD_Frequency="Annually",IF(MONTH(EW$2)=1,1,0))*DD_Payment,EW293,_xlfn.IFS(DD_Frequency="Monthly",1,DD_Frequency="Quarterly",IF(MONTH(EW$2)=1,1,IF(MONTH(EW$2)=4,1,IF(MONTH(EW$2)=7,1,IF(MONTH(EW$2)=10,1,0)))),DD_Frequency="Annually",IF(MONTH(EW$2)=1,1,0))*DD_Payment))))</f>
        <v/>
      </c>
      <c r="EY293" s="3" t="str">
        <f t="shared" ref="EY293" ca="1" si="14334">IF($B293="","",IF(EW293&gt;EX293,(EW293-EX293/2)*(rate_A*(EY$1/365)),0))</f>
        <v/>
      </c>
      <c r="EZ293" s="3" t="str">
        <f t="shared" ca="1" si="12889"/>
        <v/>
      </c>
      <c r="FA293" s="3" t="str">
        <f t="shared" ref="FA293" ca="1" si="14335">IF($B293="","",EL293*(1+rate_A*EY$1/365))</f>
        <v/>
      </c>
      <c r="FB293" s="3" t="str">
        <f t="shared" ref="FB293" ca="1" si="14336">IF($B293="","",EM293*(1+rate_A*EY$1/365))</f>
        <v/>
      </c>
      <c r="FC293" s="3" t="str">
        <f t="shared" ref="FC293" ca="1" si="14337">IF($B293="","",EN293*(1+rate_joint*EY$1/365))</f>
        <v/>
      </c>
      <c r="FD293" s="5" t="str">
        <f t="shared" ca="1" si="12893"/>
        <v/>
      </c>
      <c r="FE293" s="5" t="str" cm="1">
        <f t="array" aca="1" ref="FE293" ca="1">IF(FD293="","",_xlfn.IFS(FD293&lt;='Hidden inputs'!$C$15,FD293*'Hidden inputs'!$D$15,FD293&lt;='Hidden inputs'!$C$16,'Hidden inputs'!$C$15*'Hidden inputs'!$D$15+(FD293-'Hidden inputs'!$B$16)*'Hidden inputs'!$D$16,FD293&lt;='Hidden inputs'!$C$17,'Hidden inputs'!$C$15*'Hidden inputs'!$D$15+('Hidden inputs'!$C$16-'Hidden inputs'!$B$16)*'Hidden inputs'!$D$16+(FD293-'Hidden inputs'!$B$17)*'Hidden inputs'!$D$17,FD293&gt;'Hidden inputs'!$B$18,'Hidden inputs'!$C$15*'Hidden inputs'!$D$15+('Hidden inputs'!$C$16-'Hidden inputs'!$B$16)*'Hidden inputs'!$D$16+('Hidden inputs'!$C$17-'Hidden inputs'!$B$17)*'Hidden inputs'!$D$17+(FD293-'Hidden inputs'!$B$18)*'Hidden inputs'!$D$18))</f>
        <v/>
      </c>
      <c r="FF293" s="10" t="str">
        <f t="shared" ca="1" si="12894"/>
        <v/>
      </c>
      <c r="FG293" s="5" t="str">
        <f t="shared" ca="1" si="12805"/>
        <v/>
      </c>
      <c r="FH293" s="5" t="str">
        <f t="shared" ca="1" si="12806"/>
        <v/>
      </c>
      <c r="FI293" s="5" t="str">
        <f ca="1">IF($B293="","",'Hidden inputs'!$D$11*EZ293+'Hidden inputs'!$E$11*FA293)</f>
        <v/>
      </c>
      <c r="FJ293" s="11" t="str">
        <f t="shared" ca="1" si="12712"/>
        <v/>
      </c>
      <c r="FK293" s="9" t="str">
        <f t="shared" ca="1" si="12807"/>
        <v/>
      </c>
      <c r="FL293" s="3" t="str">
        <f t="shared" ca="1" si="12808"/>
        <v/>
      </c>
      <c r="FM293" s="5" t="str" cm="1">
        <f t="array" aca="1" ref="FM293" ca="1">IF($B293="","",IF(FL293=0,0,IF(DD_Payment="",0,IF(FL293&lt;_xlfn.IFS(DD_Frequency="Monthly",1,DD_Frequency="Quarterly",IF(MONTH(FL$2)=1,1,IF(MONTH(FL$2)=4,1,IF(MONTH(FL$2)=7,1,IF(MONTH(FL$2)=10,1,0)))),DD_Frequency="Annually",IF(MONTH(FL$2)=1,1,0))*DD_Payment,FL293,_xlfn.IFS(DD_Frequency="Monthly",1,DD_Frequency="Quarterly",IF(MONTH(FL$2)=1,1,IF(MONTH(FL$2)=4,1,IF(MONTH(FL$2)=7,1,IF(MONTH(FL$2)=10,1,0)))),DD_Frequency="Annually",IF(MONTH(FL$2)=1,1,0))*DD_Payment))))</f>
        <v/>
      </c>
      <c r="FN293" s="3" t="str">
        <f t="shared" ref="FN293" ca="1" si="14338">IF($B293="","",IF(FL293&gt;FM293,(FL293-FM293/2)*(rate_A*(FN$1/365)),0))</f>
        <v/>
      </c>
      <c r="FO293" s="3" t="str">
        <f t="shared" ca="1" si="12896"/>
        <v/>
      </c>
      <c r="FP293" s="3" t="str">
        <f t="shared" ref="FP293" ca="1" si="14339">IF($B293="","",FA293*(1+rate_A*FN$1/365))</f>
        <v/>
      </c>
      <c r="FQ293" s="3" t="str">
        <f t="shared" ref="FQ293" ca="1" si="14340">IF($B293="","",FB293*(1+rate_A*FN$1/365))</f>
        <v/>
      </c>
      <c r="FR293" s="3" t="str">
        <f t="shared" ref="FR293" ca="1" si="14341">IF($B293="","",FC293*(1+rate_joint*FN$1/365))</f>
        <v/>
      </c>
      <c r="FS293" s="5" t="str">
        <f t="shared" ca="1" si="12900"/>
        <v/>
      </c>
      <c r="FT293" s="5" t="str" cm="1">
        <f t="array" aca="1" ref="FT293" ca="1">IF(FS293="","",_xlfn.IFS(FS293&lt;='Hidden inputs'!$C$15,FS293*'Hidden inputs'!$D$15,FS293&lt;='Hidden inputs'!$C$16,'Hidden inputs'!$C$15*'Hidden inputs'!$D$15+(FS293-'Hidden inputs'!$B$16)*'Hidden inputs'!$D$16,FS293&lt;='Hidden inputs'!$C$17,'Hidden inputs'!$C$15*'Hidden inputs'!$D$15+('Hidden inputs'!$C$16-'Hidden inputs'!$B$16)*'Hidden inputs'!$D$16+(FS293-'Hidden inputs'!$B$17)*'Hidden inputs'!$D$17,FS293&gt;'Hidden inputs'!$B$18,'Hidden inputs'!$C$15*'Hidden inputs'!$D$15+('Hidden inputs'!$C$16-'Hidden inputs'!$B$16)*'Hidden inputs'!$D$16+('Hidden inputs'!$C$17-'Hidden inputs'!$B$17)*'Hidden inputs'!$D$17+(FS293-'Hidden inputs'!$B$18)*'Hidden inputs'!$D$18))</f>
        <v/>
      </c>
      <c r="FU293" s="10" t="str">
        <f t="shared" ca="1" si="12901"/>
        <v/>
      </c>
      <c r="FV293" s="5" t="str">
        <f t="shared" ca="1" si="12813"/>
        <v/>
      </c>
      <c r="FW293" s="5" t="str">
        <f t="shared" ca="1" si="12814"/>
        <v/>
      </c>
      <c r="FX293" s="5" t="str">
        <f ca="1">IF($B293="","",'Hidden inputs'!$D$11*FO293+'Hidden inputs'!$E$11*FP293)</f>
        <v/>
      </c>
      <c r="FY293" s="11" t="str">
        <f t="shared" ca="1" si="12717"/>
        <v/>
      </c>
      <c r="FZ293" s="9" t="str">
        <f t="shared" ca="1" si="12815"/>
        <v/>
      </c>
      <c r="GA293" s="5" t="str">
        <f t="shared" ca="1" si="12816"/>
        <v/>
      </c>
      <c r="GB293" s="5" t="str">
        <f t="shared" ca="1" si="12817"/>
        <v/>
      </c>
      <c r="GC293" s="5" t="str">
        <f t="shared" ca="1" si="12718"/>
        <v/>
      </c>
      <c r="GD293" s="5" t="str">
        <f t="shared" ca="1" si="12719"/>
        <v/>
      </c>
    </row>
    <row r="294" spans="1:186" x14ac:dyDescent="0.35">
      <c r="A294" s="2"/>
      <c r="B294" s="6" t="str">
        <f t="shared" ca="1" si="12720"/>
        <v/>
      </c>
      <c r="C294" s="5" t="str">
        <f t="shared" ca="1" si="12818"/>
        <v/>
      </c>
      <c r="D294" s="5" t="str" cm="1">
        <f t="array" aca="1" ref="D294" ca="1">IF($B294="","",IF(C294=0,0,IF(DD_Payment="",0,IF(C294&lt;_xlfn.IFS(DD_Frequency="Monthly",1,DD_Frequency="Quarterly",IF(MONTH(C$2)=1,1,IF(MONTH(C$2)=4,1,IF(MONTH(C$2)=7,1,IF(MONTH(C$2)=10,1,0)))),DD_Frequency="Annually",IF(MONTH(C$2)=1,1,0))*DD_Payment,C294,_xlfn.IFS(DD_Frequency="Monthly",1,DD_Frequency="Quarterly",IF(MONTH(C$2)=1,1,IF(MONTH(C$2)=4,1,IF(MONTH(C$2)=7,1,IF(MONTH(C$2)=10,1,0)))),DD_Frequency="Annually",IF(MONTH(C$2)=1,1,0))*DD_Payment))))</f>
        <v/>
      </c>
      <c r="E294" s="5" t="str">
        <f t="shared" ref="E294" ca="1" si="14342">IF(B294="","",IF(C294&gt;D294,(C294-D294/2)*(rate_A*(E$1/365)),0))</f>
        <v/>
      </c>
      <c r="F294" s="5" t="str">
        <f t="shared" ca="1" si="12722"/>
        <v/>
      </c>
      <c r="G294" s="5" t="str">
        <f t="shared" ref="G294" ca="1" si="14343">IF(B294="","",G293*(1+rate_A*E$1/365))</f>
        <v/>
      </c>
      <c r="H294" s="5" t="str">
        <f t="shared" ref="H294" ca="1" si="14344">IF(B294="","",H293*(1+rate_A*E$1/365))</f>
        <v/>
      </c>
      <c r="I294" s="5" t="str">
        <f t="shared" ref="I294" ca="1" si="14345">IF(B294="","",I293*(1+rate_joint*E$1/365))</f>
        <v/>
      </c>
      <c r="J294" s="5" t="str">
        <f t="shared" ca="1" si="12823"/>
        <v/>
      </c>
      <c r="K294" s="5" t="str" cm="1">
        <f t="array" aca="1" ref="K294" ca="1">IF(J294="","",_xlfn.IFS(J294&lt;='Hidden inputs'!$C$15,J294*'Hidden inputs'!$D$15,J294&lt;='Hidden inputs'!$C$16,'Hidden inputs'!$C$15*'Hidden inputs'!$D$15+(J294-'Hidden inputs'!$B$16)*'Hidden inputs'!$D$16,J294&lt;='Hidden inputs'!$C$17,'Hidden inputs'!$C$15*'Hidden inputs'!$D$15+('Hidden inputs'!$C$16-'Hidden inputs'!$B$16)*'Hidden inputs'!$D$16+(J294-'Hidden inputs'!$B$17)*'Hidden inputs'!$D$17,J294&gt;'Hidden inputs'!$B$18,'Hidden inputs'!$C$15*'Hidden inputs'!$D$15+('Hidden inputs'!$C$16-'Hidden inputs'!$B$16)*'Hidden inputs'!$D$16+('Hidden inputs'!$C$17-'Hidden inputs'!$B$17)*'Hidden inputs'!$D$17+(J294-'Hidden inputs'!$B$18)*'Hidden inputs'!$D$18))</f>
        <v/>
      </c>
      <c r="L294" s="11" t="str">
        <f t="shared" ca="1" si="12824"/>
        <v/>
      </c>
      <c r="M294" s="5" t="str">
        <f t="shared" ca="1" si="12726"/>
        <v/>
      </c>
      <c r="N294" s="5" t="str">
        <f t="shared" ca="1" si="12727"/>
        <v/>
      </c>
      <c r="O294" s="5" t="str">
        <f ca="1">IF(B294="","",'Hidden inputs'!$D$11*F294+'Hidden inputs'!$E$11*G294)</f>
        <v/>
      </c>
      <c r="P294" s="11" t="str">
        <f t="shared" ca="1" si="12661"/>
        <v/>
      </c>
      <c r="Q294" s="20" t="str">
        <f t="shared" ca="1" si="12662"/>
        <v/>
      </c>
      <c r="R294" s="3" t="str">
        <f t="shared" ca="1" si="12728"/>
        <v/>
      </c>
      <c r="S294" s="5" t="str" cm="1">
        <f t="array" aca="1" ref="S294" ca="1">IF($B294="","",IF(R294=0,0,IF(DD_Payment="",0,IF(R294&lt;_xlfn.IFS(DD_Frequency="Monthly",1,DD_Frequency="Quarterly",IF(MONTH(R$2)=1,1,IF(MONTH(R$2)=4,1,IF(MONTH(R$2)=7,1,IF(MONTH(R$2)=10,1,0)))),DD_Frequency="Annually",IF(MONTH(R$2)=1,1,0))*DD_Payment,R294,_xlfn.IFS(DD_Frequency="Monthly",1,DD_Frequency="Quarterly",IF(MONTH(R$2)=1,1,IF(MONTH(R$2)=4,1,IF(MONTH(R$2)=7,1,IF(MONTH(R$2)=10,1,0)))),DD_Frequency="Annually",IF(MONTH(R$2)=1,1,0))*DD_Payment))))</f>
        <v/>
      </c>
      <c r="T294" s="3" t="str">
        <f t="shared" ref="T294" ca="1" si="14346">IF(B294="","",IF(R294&gt;S294,(R294-S294/2)*(rate_A*((T$1+A294)/365)),0))</f>
        <v/>
      </c>
      <c r="U294" s="3" t="str">
        <f t="shared" ca="1" si="12730"/>
        <v/>
      </c>
      <c r="V294" s="3" t="str">
        <f t="shared" ref="V294" ca="1" si="14347">IF(B294="","",G294*(1+rate_A*(T$1+A294)/365))</f>
        <v/>
      </c>
      <c r="W294" s="3" t="str">
        <f t="shared" ref="W294" ca="1" si="14348">IF(B294="","",H294*(1+rate_A*(T$1+A294)/365))</f>
        <v/>
      </c>
      <c r="X294" s="3" t="str">
        <f t="shared" ref="X294" ca="1" si="14349">IF(B294="","",I294*(1+rate_joint*(T$1+A294)/365))</f>
        <v/>
      </c>
      <c r="Y294" s="5" t="str">
        <f t="shared" ca="1" si="12829"/>
        <v/>
      </c>
      <c r="Z294" s="5" t="str" cm="1">
        <f t="array" aca="1" ref="Z294" ca="1">IF(Y294="","",_xlfn.IFS(Y294&lt;='Hidden inputs'!$C$15,Y294*'Hidden inputs'!$D$15,Y294&lt;='Hidden inputs'!$C$16,'Hidden inputs'!$C$15*'Hidden inputs'!$D$15+(Y294-'Hidden inputs'!$B$16)*'Hidden inputs'!$D$16,Y294&lt;='Hidden inputs'!$C$17,'Hidden inputs'!$C$15*'Hidden inputs'!$D$15+('Hidden inputs'!$C$16-'Hidden inputs'!$B$16)*'Hidden inputs'!$D$16+(Y294-'Hidden inputs'!$B$17)*'Hidden inputs'!$D$17,Y294&gt;'Hidden inputs'!$B$18,'Hidden inputs'!$C$15*'Hidden inputs'!$D$15+('Hidden inputs'!$C$16-'Hidden inputs'!$B$16)*'Hidden inputs'!$D$16+('Hidden inputs'!$C$17-'Hidden inputs'!$B$17)*'Hidden inputs'!$D$17+(Y294-'Hidden inputs'!$B$18)*'Hidden inputs'!$D$18))</f>
        <v/>
      </c>
      <c r="AA294" s="10" t="str">
        <f t="shared" ca="1" si="12830"/>
        <v/>
      </c>
      <c r="AB294" s="5" t="str">
        <f t="shared" ca="1" si="12734"/>
        <v/>
      </c>
      <c r="AC294" s="5" t="str">
        <f t="shared" ca="1" si="12831"/>
        <v/>
      </c>
      <c r="AD294" s="5" t="str">
        <f ca="1">IF(B294="","",'Hidden inputs'!$D$11*U294+'Hidden inputs'!$E$11*V294)</f>
        <v/>
      </c>
      <c r="AE294" s="11" t="str">
        <f t="shared" ca="1" si="12667"/>
        <v/>
      </c>
      <c r="AF294" s="9" t="str">
        <f t="shared" ca="1" si="12735"/>
        <v/>
      </c>
      <c r="AG294" s="3" t="str">
        <f t="shared" ca="1" si="12736"/>
        <v/>
      </c>
      <c r="AH294" s="5" t="str" cm="1">
        <f t="array" aca="1" ref="AH294" ca="1">IF($B294="","",IF(AG294=0,0,IF(DD_Payment="",0,IF(AG294&lt;_xlfn.IFS(DD_Frequency="Monthly",1,DD_Frequency="Quarterly",IF(MONTH(AG$2)=1,1,IF(MONTH(AG$2)=4,1,IF(MONTH(AG$2)=7,1,IF(MONTH(AG$2)=10,1,0)))),DD_Frequency="Annually",IF(MONTH(AG$2)=1,1,0))*DD_Payment,AG294,_xlfn.IFS(DD_Frequency="Monthly",1,DD_Frequency="Quarterly",IF(MONTH(AG$2)=1,1,IF(MONTH(AG$2)=4,1,IF(MONTH(AG$2)=7,1,IF(MONTH(AG$2)=10,1,0)))),DD_Frequency="Annually",IF(MONTH(AG$2)=1,1,0))*DD_Payment))))</f>
        <v/>
      </c>
      <c r="AI294" s="3" t="str">
        <f t="shared" ref="AI294" ca="1" si="14350">IF($B294="","",IF(AG294&gt;AH294,(AG294-AH294/2)*(rate_A*(AI$1/365)),0))</f>
        <v/>
      </c>
      <c r="AJ294" s="3" t="str">
        <f t="shared" ca="1" si="12833"/>
        <v/>
      </c>
      <c r="AK294" s="3" t="str">
        <f t="shared" ref="AK294" ca="1" si="14351">IF($B294="","",V294*(1+rate_A*AI$1/365))</f>
        <v/>
      </c>
      <c r="AL294" s="3" t="str">
        <f t="shared" ref="AL294" ca="1" si="14352">IF($B294="","",W294*(1+rate_A*AI$1/365))</f>
        <v/>
      </c>
      <c r="AM294" s="3" t="str">
        <f t="shared" ref="AM294" ca="1" si="14353">IF($B294="","",X294*(1+rate_joint*AI$1/365))</f>
        <v/>
      </c>
      <c r="AN294" s="5" t="str">
        <f t="shared" ca="1" si="12837"/>
        <v/>
      </c>
      <c r="AO294" s="5" t="str" cm="1">
        <f t="array" aca="1" ref="AO294" ca="1">IF(AN294="","",_xlfn.IFS(AN294&lt;='Hidden inputs'!$C$15,AN294*'Hidden inputs'!$D$15,AN294&lt;='Hidden inputs'!$C$16,'Hidden inputs'!$C$15*'Hidden inputs'!$D$15+(AN294-'Hidden inputs'!$B$16)*'Hidden inputs'!$D$16,AN294&lt;='Hidden inputs'!$C$17,'Hidden inputs'!$C$15*'Hidden inputs'!$D$15+('Hidden inputs'!$C$16-'Hidden inputs'!$B$16)*'Hidden inputs'!$D$16+(AN294-'Hidden inputs'!$B$17)*'Hidden inputs'!$D$17,AN294&gt;'Hidden inputs'!$B$18,'Hidden inputs'!$C$15*'Hidden inputs'!$D$15+('Hidden inputs'!$C$16-'Hidden inputs'!$B$16)*'Hidden inputs'!$D$16+('Hidden inputs'!$C$17-'Hidden inputs'!$B$17)*'Hidden inputs'!$D$17+(AN294-'Hidden inputs'!$B$18)*'Hidden inputs'!$D$18))</f>
        <v/>
      </c>
      <c r="AP294" s="10" t="str">
        <f t="shared" ca="1" si="12838"/>
        <v/>
      </c>
      <c r="AQ294" s="5" t="str">
        <f t="shared" ca="1" si="12741"/>
        <v/>
      </c>
      <c r="AR294" s="5" t="str">
        <f t="shared" ca="1" si="12742"/>
        <v/>
      </c>
      <c r="AS294" s="5" t="str">
        <f ca="1">IF($B294="","",'Hidden inputs'!$D$11*AJ294+'Hidden inputs'!$E$11*AK294)</f>
        <v/>
      </c>
      <c r="AT294" s="11" t="str">
        <f t="shared" ca="1" si="12672"/>
        <v/>
      </c>
      <c r="AU294" s="9" t="str">
        <f t="shared" ca="1" si="12743"/>
        <v/>
      </c>
      <c r="AV294" s="3" t="str">
        <f t="shared" ca="1" si="12744"/>
        <v/>
      </c>
      <c r="AW294" s="5" t="str" cm="1">
        <f t="array" aca="1" ref="AW294" ca="1">IF($B294="","",IF(AV294=0,0,IF(DD_Payment="",0,IF(AV294&lt;_xlfn.IFS(DD_Frequency="Monthly",1,DD_Frequency="Quarterly",IF(MONTH(AV$2)=1,1,IF(MONTH(AV$2)=4,1,IF(MONTH(AV$2)=7,1,IF(MONTH(AV$2)=10,1,0)))),DD_Frequency="Annually",IF(MONTH(AV$2)=1,1,0))*DD_Payment,AV294,_xlfn.IFS(DD_Frequency="Monthly",1,DD_Frequency="Quarterly",IF(MONTH(AV$2)=1,1,IF(MONTH(AV$2)=4,1,IF(MONTH(AV$2)=7,1,IF(MONTH(AV$2)=10,1,0)))),DD_Frequency="Annually",IF(MONTH(AV$2)=1,1,0))*DD_Payment))))</f>
        <v/>
      </c>
      <c r="AX294" s="3" t="str">
        <f t="shared" ref="AX294" ca="1" si="14354">IF($B294="","",IF(AV294&gt;AW294,(AV294-AW294/2)*(rate_A*(AX$1/365)),0))</f>
        <v/>
      </c>
      <c r="AY294" s="3" t="str">
        <f t="shared" ca="1" si="12840"/>
        <v/>
      </c>
      <c r="AZ294" s="3" t="str">
        <f t="shared" ref="AZ294" ca="1" si="14355">IF($B294="","",AK294*(1+rate_A*AX$1/365))</f>
        <v/>
      </c>
      <c r="BA294" s="3" t="str">
        <f t="shared" ref="BA294" ca="1" si="14356">IF($B294="","",AL294*(1+rate_A*AX$1/365))</f>
        <v/>
      </c>
      <c r="BB294" s="3" t="str">
        <f t="shared" ref="BB294" ca="1" si="14357">IF($B294="","",AM294*(1+rate_joint*AX$1/365))</f>
        <v/>
      </c>
      <c r="BC294" s="5" t="str">
        <f t="shared" ca="1" si="12844"/>
        <v/>
      </c>
      <c r="BD294" s="5" t="str" cm="1">
        <f t="array" aca="1" ref="BD294" ca="1">IF(BC294="","",_xlfn.IFS(BC294&lt;='Hidden inputs'!$C$15,BC294*'Hidden inputs'!$D$15,BC294&lt;='Hidden inputs'!$C$16,'Hidden inputs'!$C$15*'Hidden inputs'!$D$15+(BC294-'Hidden inputs'!$B$16)*'Hidden inputs'!$D$16,BC294&lt;='Hidden inputs'!$C$17,'Hidden inputs'!$C$15*'Hidden inputs'!$D$15+('Hidden inputs'!$C$16-'Hidden inputs'!$B$16)*'Hidden inputs'!$D$16+(BC294-'Hidden inputs'!$B$17)*'Hidden inputs'!$D$17,BC294&gt;'Hidden inputs'!$B$18,'Hidden inputs'!$C$15*'Hidden inputs'!$D$15+('Hidden inputs'!$C$16-'Hidden inputs'!$B$16)*'Hidden inputs'!$D$16+('Hidden inputs'!$C$17-'Hidden inputs'!$B$17)*'Hidden inputs'!$D$17+(BC294-'Hidden inputs'!$B$18)*'Hidden inputs'!$D$18))</f>
        <v/>
      </c>
      <c r="BE294" s="10" t="str">
        <f t="shared" ca="1" si="12845"/>
        <v/>
      </c>
      <c r="BF294" s="5" t="str">
        <f t="shared" ca="1" si="12749"/>
        <v/>
      </c>
      <c r="BG294" s="5" t="str">
        <f t="shared" ca="1" si="12750"/>
        <v/>
      </c>
      <c r="BH294" s="5" t="str">
        <f ca="1">IF($B294="","",'Hidden inputs'!$D$11*AY294+'Hidden inputs'!$E$11*AZ294)</f>
        <v/>
      </c>
      <c r="BI294" s="11" t="str">
        <f t="shared" ca="1" si="12677"/>
        <v/>
      </c>
      <c r="BJ294" s="9" t="str">
        <f t="shared" ca="1" si="12751"/>
        <v/>
      </c>
      <c r="BK294" s="3" t="str">
        <f t="shared" ca="1" si="12752"/>
        <v/>
      </c>
      <c r="BL294" s="5" t="str" cm="1">
        <f t="array" aca="1" ref="BL294" ca="1">IF($B294="","",IF(BK294=0,0,IF(DD_Payment="",0,IF(BK294&lt;_xlfn.IFS(DD_Frequency="Monthly",1,DD_Frequency="Quarterly",IF(MONTH(BK$2)=1,1,IF(MONTH(BK$2)=4,1,IF(MONTH(BK$2)=7,1,IF(MONTH(BK$2)=10,1,0)))),DD_Frequency="Annually",IF(MONTH(BK$2)=1,1,0))*DD_Payment,BK294,_xlfn.IFS(DD_Frequency="Monthly",1,DD_Frequency="Quarterly",IF(MONTH(BK$2)=1,1,IF(MONTH(BK$2)=4,1,IF(MONTH(BK$2)=7,1,IF(MONTH(BK$2)=10,1,0)))),DD_Frequency="Annually",IF(MONTH(BK$2)=1,1,0))*DD_Payment))))</f>
        <v/>
      </c>
      <c r="BM294" s="3" t="str">
        <f t="shared" ref="BM294" ca="1" si="14358">IF($B294="","",IF(BK294&gt;BL294,(BK294-BL294/2)*(rate_A*(BM$1/365)),0))</f>
        <v/>
      </c>
      <c r="BN294" s="3" t="str">
        <f t="shared" ca="1" si="12847"/>
        <v/>
      </c>
      <c r="BO294" s="3" t="str">
        <f t="shared" ref="BO294" ca="1" si="14359">IF($B294="","",AZ294*(1+rate_A*BM$1/365))</f>
        <v/>
      </c>
      <c r="BP294" s="3" t="str">
        <f t="shared" ref="BP294" ca="1" si="14360">IF($B294="","",BA294*(1+rate_A*BM$1/365))</f>
        <v/>
      </c>
      <c r="BQ294" s="3" t="str">
        <f t="shared" ref="BQ294" ca="1" si="14361">IF($B294="","",BB294*(1+rate_joint*BM$1/365))</f>
        <v/>
      </c>
      <c r="BR294" s="5" t="str">
        <f t="shared" ca="1" si="12851"/>
        <v/>
      </c>
      <c r="BS294" s="5" t="str" cm="1">
        <f t="array" aca="1" ref="BS294" ca="1">IF(BR294="","",_xlfn.IFS(BR294&lt;='Hidden inputs'!$C$15,BR294*'Hidden inputs'!$D$15,BR294&lt;='Hidden inputs'!$C$16,'Hidden inputs'!$C$15*'Hidden inputs'!$D$15+(BR294-'Hidden inputs'!$B$16)*'Hidden inputs'!$D$16,BR294&lt;='Hidden inputs'!$C$17,'Hidden inputs'!$C$15*'Hidden inputs'!$D$15+('Hidden inputs'!$C$16-'Hidden inputs'!$B$16)*'Hidden inputs'!$D$16+(BR294-'Hidden inputs'!$B$17)*'Hidden inputs'!$D$17,BR294&gt;'Hidden inputs'!$B$18,'Hidden inputs'!$C$15*'Hidden inputs'!$D$15+('Hidden inputs'!$C$16-'Hidden inputs'!$B$16)*'Hidden inputs'!$D$16+('Hidden inputs'!$C$17-'Hidden inputs'!$B$17)*'Hidden inputs'!$D$17+(BR294-'Hidden inputs'!$B$18)*'Hidden inputs'!$D$18))</f>
        <v/>
      </c>
      <c r="BT294" s="10" t="str">
        <f t="shared" ca="1" si="12852"/>
        <v/>
      </c>
      <c r="BU294" s="5" t="str">
        <f t="shared" ca="1" si="12757"/>
        <v/>
      </c>
      <c r="BV294" s="5" t="str">
        <f t="shared" ca="1" si="12758"/>
        <v/>
      </c>
      <c r="BW294" s="5" t="str">
        <f ca="1">IF($B294="","",'Hidden inputs'!$D$11*BN294+'Hidden inputs'!$E$11*BO294)</f>
        <v/>
      </c>
      <c r="BX294" s="11" t="str">
        <f t="shared" ca="1" si="12682"/>
        <v/>
      </c>
      <c r="BY294" s="9" t="str">
        <f t="shared" ca="1" si="12759"/>
        <v/>
      </c>
      <c r="BZ294" s="3" t="str">
        <f t="shared" ca="1" si="12760"/>
        <v/>
      </c>
      <c r="CA294" s="5" t="str" cm="1">
        <f t="array" aca="1" ref="CA294" ca="1">IF($B294="","",IF(BZ294=0,0,IF(DD_Payment="",0,IF(BZ294&lt;_xlfn.IFS(DD_Frequency="Monthly",1,DD_Frequency="Quarterly",IF(MONTH(BZ$2)=1,1,IF(MONTH(BZ$2)=4,1,IF(MONTH(BZ$2)=7,1,IF(MONTH(BZ$2)=10,1,0)))),DD_Frequency="Annually",IF(MONTH(BZ$2)=1,1,0))*DD_Payment,BZ294,_xlfn.IFS(DD_Frequency="Monthly",1,DD_Frequency="Quarterly",IF(MONTH(BZ$2)=1,1,IF(MONTH(BZ$2)=4,1,IF(MONTH(BZ$2)=7,1,IF(MONTH(BZ$2)=10,1,0)))),DD_Frequency="Annually",IF(MONTH(BZ$2)=1,1,0))*DD_Payment))))</f>
        <v/>
      </c>
      <c r="CB294" s="3" t="str">
        <f t="shared" ref="CB294" ca="1" si="14362">IF($B294="","",IF(BZ294&gt;CA294,(BZ294-CA294/2)*(rate_A*(CB$1/365)),0))</f>
        <v/>
      </c>
      <c r="CC294" s="3" t="str">
        <f t="shared" ca="1" si="12854"/>
        <v/>
      </c>
      <c r="CD294" s="3" t="str">
        <f t="shared" ref="CD294" ca="1" si="14363">IF($B294="","",BO294*(1+rate_A*CB$1/365))</f>
        <v/>
      </c>
      <c r="CE294" s="3" t="str">
        <f t="shared" ref="CE294" ca="1" si="14364">IF($B294="","",BP294*(1+rate_A*CB$1/365))</f>
        <v/>
      </c>
      <c r="CF294" s="3" t="str">
        <f t="shared" ref="CF294" ca="1" si="14365">IF($B294="","",BQ294*(1+rate_joint*CB$1/365))</f>
        <v/>
      </c>
      <c r="CG294" s="5" t="str">
        <f t="shared" ca="1" si="12858"/>
        <v/>
      </c>
      <c r="CH294" s="5" t="str" cm="1">
        <f t="array" aca="1" ref="CH294" ca="1">IF(CG294="","",_xlfn.IFS(CG294&lt;='Hidden inputs'!$C$15,CG294*'Hidden inputs'!$D$15,CG294&lt;='Hidden inputs'!$C$16,'Hidden inputs'!$C$15*'Hidden inputs'!$D$15+(CG294-'Hidden inputs'!$B$16)*'Hidden inputs'!$D$16,CG294&lt;='Hidden inputs'!$C$17,'Hidden inputs'!$C$15*'Hidden inputs'!$D$15+('Hidden inputs'!$C$16-'Hidden inputs'!$B$16)*'Hidden inputs'!$D$16+(CG294-'Hidden inputs'!$B$17)*'Hidden inputs'!$D$17,CG294&gt;'Hidden inputs'!$B$18,'Hidden inputs'!$C$15*'Hidden inputs'!$D$15+('Hidden inputs'!$C$16-'Hidden inputs'!$B$16)*'Hidden inputs'!$D$16+('Hidden inputs'!$C$17-'Hidden inputs'!$B$17)*'Hidden inputs'!$D$17+(CG294-'Hidden inputs'!$B$18)*'Hidden inputs'!$D$18))</f>
        <v/>
      </c>
      <c r="CI294" s="10" t="str">
        <f t="shared" ca="1" si="12859"/>
        <v/>
      </c>
      <c r="CJ294" s="5" t="str">
        <f t="shared" ca="1" si="12765"/>
        <v/>
      </c>
      <c r="CK294" s="5" t="str">
        <f t="shared" ca="1" si="12766"/>
        <v/>
      </c>
      <c r="CL294" s="5" t="str">
        <f ca="1">IF($B294="","",'Hidden inputs'!$D$11*CC294+'Hidden inputs'!$E$11*CD294)</f>
        <v/>
      </c>
      <c r="CM294" s="11" t="str">
        <f t="shared" ca="1" si="12687"/>
        <v/>
      </c>
      <c r="CN294" s="9" t="str">
        <f t="shared" ca="1" si="12767"/>
        <v/>
      </c>
      <c r="CO294" s="3" t="str">
        <f t="shared" ca="1" si="12768"/>
        <v/>
      </c>
      <c r="CP294" s="5" t="str" cm="1">
        <f t="array" aca="1" ref="CP294" ca="1">IF($B294="","",IF(CO294=0,0,IF(DD_Payment="",0,IF(CO294&lt;_xlfn.IFS(DD_Frequency="Monthly",1,DD_Frequency="Quarterly",IF(MONTH(CO$2)=1,1,IF(MONTH(CO$2)=4,1,IF(MONTH(CO$2)=7,1,IF(MONTH(CO$2)=10,1,0)))),DD_Frequency="Annually",IF(MONTH(CO$2)=1,1,0))*DD_Payment,CO294,_xlfn.IFS(DD_Frequency="Monthly",1,DD_Frequency="Quarterly",IF(MONTH(CO$2)=1,1,IF(MONTH(CO$2)=4,1,IF(MONTH(CO$2)=7,1,IF(MONTH(CO$2)=10,1,0)))),DD_Frequency="Annually",IF(MONTH(CO$2)=1,1,0))*DD_Payment))))</f>
        <v/>
      </c>
      <c r="CQ294" s="3" t="str">
        <f t="shared" ref="CQ294" ca="1" si="14366">IF($B294="","",IF(CO294&gt;CP294,(CO294-CP294/2)*(rate_A*(CQ$1/365)),0))</f>
        <v/>
      </c>
      <c r="CR294" s="3" t="str">
        <f t="shared" ca="1" si="12861"/>
        <v/>
      </c>
      <c r="CS294" s="3" t="str">
        <f t="shared" ref="CS294" ca="1" si="14367">IF($B294="","",CD294*(1+rate_A*CQ$1/365))</f>
        <v/>
      </c>
      <c r="CT294" s="3" t="str">
        <f t="shared" ref="CT294" ca="1" si="14368">IF($B294="","",CE294*(1+rate_A*CQ$1/365))</f>
        <v/>
      </c>
      <c r="CU294" s="3" t="str">
        <f t="shared" ref="CU294" ca="1" si="14369">IF($B294="","",CF294*(1+rate_joint*CQ$1/365))</f>
        <v/>
      </c>
      <c r="CV294" s="5" t="str">
        <f t="shared" ca="1" si="12865"/>
        <v/>
      </c>
      <c r="CW294" s="5" t="str" cm="1">
        <f t="array" aca="1" ref="CW294" ca="1">IF(CV294="","",_xlfn.IFS(CV294&lt;='Hidden inputs'!$C$15,CV294*'Hidden inputs'!$D$15,CV294&lt;='Hidden inputs'!$C$16,'Hidden inputs'!$C$15*'Hidden inputs'!$D$15+(CV294-'Hidden inputs'!$B$16)*'Hidden inputs'!$D$16,CV294&lt;='Hidden inputs'!$C$17,'Hidden inputs'!$C$15*'Hidden inputs'!$D$15+('Hidden inputs'!$C$16-'Hidden inputs'!$B$16)*'Hidden inputs'!$D$16+(CV294-'Hidden inputs'!$B$17)*'Hidden inputs'!$D$17,CV294&gt;'Hidden inputs'!$B$18,'Hidden inputs'!$C$15*'Hidden inputs'!$D$15+('Hidden inputs'!$C$16-'Hidden inputs'!$B$16)*'Hidden inputs'!$D$16+('Hidden inputs'!$C$17-'Hidden inputs'!$B$17)*'Hidden inputs'!$D$17+(CV294-'Hidden inputs'!$B$18)*'Hidden inputs'!$D$18))</f>
        <v/>
      </c>
      <c r="CX294" s="10" t="str">
        <f t="shared" ca="1" si="12866"/>
        <v/>
      </c>
      <c r="CY294" s="5" t="str">
        <f t="shared" ca="1" si="12773"/>
        <v/>
      </c>
      <c r="CZ294" s="5" t="str">
        <f t="shared" ca="1" si="12774"/>
        <v/>
      </c>
      <c r="DA294" s="5" t="str">
        <f ca="1">IF($B294="","",'Hidden inputs'!$D$11*CR294+'Hidden inputs'!$E$11*CS294)</f>
        <v/>
      </c>
      <c r="DB294" s="11" t="str">
        <f t="shared" ca="1" si="12692"/>
        <v/>
      </c>
      <c r="DC294" s="9" t="str">
        <f t="shared" ca="1" si="12775"/>
        <v/>
      </c>
      <c r="DD294" s="3" t="str">
        <f t="shared" ca="1" si="12776"/>
        <v/>
      </c>
      <c r="DE294" s="5" t="str" cm="1">
        <f t="array" aca="1" ref="DE294" ca="1">IF($B294="","",IF(DD294=0,0,IF(DD_Payment="",0,IF(DD294&lt;_xlfn.IFS(DD_Frequency="Monthly",1,DD_Frequency="Quarterly",IF(MONTH(DD$2)=1,1,IF(MONTH(DD$2)=4,1,IF(MONTH(DD$2)=7,1,IF(MONTH(DD$2)=10,1,0)))),DD_Frequency="Annually",IF(MONTH(DD$2)=1,1,0))*DD_Payment,DD294,_xlfn.IFS(DD_Frequency="Monthly",1,DD_Frequency="Quarterly",IF(MONTH(DD$2)=1,1,IF(MONTH(DD$2)=4,1,IF(MONTH(DD$2)=7,1,IF(MONTH(DD$2)=10,1,0)))),DD_Frequency="Annually",IF(MONTH(DD$2)=1,1,0))*DD_Payment))))</f>
        <v/>
      </c>
      <c r="DF294" s="3" t="str">
        <f t="shared" ref="DF294" ca="1" si="14370">IF($B294="","",IF(DD294&gt;DE294,(DD294-DE294/2)*(rate_A*(DF$1/365)),0))</f>
        <v/>
      </c>
      <c r="DG294" s="3" t="str">
        <f t="shared" ca="1" si="12868"/>
        <v/>
      </c>
      <c r="DH294" s="3" t="str">
        <f t="shared" ref="DH294" ca="1" si="14371">IF($B294="","",CS294*(1+rate_A*DF$1/365))</f>
        <v/>
      </c>
      <c r="DI294" s="3" t="str">
        <f t="shared" ref="DI294" ca="1" si="14372">IF($B294="","",CT294*(1+rate_A*DF$1/365))</f>
        <v/>
      </c>
      <c r="DJ294" s="3" t="str">
        <f t="shared" ref="DJ294" ca="1" si="14373">IF($B294="","",CU294*(1+rate_joint*DF$1/365))</f>
        <v/>
      </c>
      <c r="DK294" s="5" t="str">
        <f t="shared" ca="1" si="12872"/>
        <v/>
      </c>
      <c r="DL294" s="5" t="str" cm="1">
        <f t="array" aca="1" ref="DL294" ca="1">IF(DK294="","",_xlfn.IFS(DK294&lt;='Hidden inputs'!$C$15,DK294*'Hidden inputs'!$D$15,DK294&lt;='Hidden inputs'!$C$16,'Hidden inputs'!$C$15*'Hidden inputs'!$D$15+(DK294-'Hidden inputs'!$B$16)*'Hidden inputs'!$D$16,DK294&lt;='Hidden inputs'!$C$17,'Hidden inputs'!$C$15*'Hidden inputs'!$D$15+('Hidden inputs'!$C$16-'Hidden inputs'!$B$16)*'Hidden inputs'!$D$16+(DK294-'Hidden inputs'!$B$17)*'Hidden inputs'!$D$17,DK294&gt;'Hidden inputs'!$B$18,'Hidden inputs'!$C$15*'Hidden inputs'!$D$15+('Hidden inputs'!$C$16-'Hidden inputs'!$B$16)*'Hidden inputs'!$D$16+('Hidden inputs'!$C$17-'Hidden inputs'!$B$17)*'Hidden inputs'!$D$17+(DK294-'Hidden inputs'!$B$18)*'Hidden inputs'!$D$18))</f>
        <v/>
      </c>
      <c r="DM294" s="10" t="str">
        <f t="shared" ca="1" si="12873"/>
        <v/>
      </c>
      <c r="DN294" s="5" t="str">
        <f t="shared" ca="1" si="12781"/>
        <v/>
      </c>
      <c r="DO294" s="5" t="str">
        <f t="shared" ca="1" si="12782"/>
        <v/>
      </c>
      <c r="DP294" s="5" t="str">
        <f ca="1">IF($B294="","",'Hidden inputs'!$D$11*DG294+'Hidden inputs'!$E$11*DH294)</f>
        <v/>
      </c>
      <c r="DQ294" s="11" t="str">
        <f t="shared" ca="1" si="12697"/>
        <v/>
      </c>
      <c r="DR294" s="9" t="str">
        <f t="shared" ca="1" si="12783"/>
        <v/>
      </c>
      <c r="DS294" s="3" t="str">
        <f t="shared" ca="1" si="12784"/>
        <v/>
      </c>
      <c r="DT294" s="5" t="str" cm="1">
        <f t="array" aca="1" ref="DT294" ca="1">IF($B294="","",IF(DS294=0,0,IF(DD_Payment="",0,IF(DS294&lt;_xlfn.IFS(DD_Frequency="Monthly",1,DD_Frequency="Quarterly",IF(MONTH(DS$2)=1,1,IF(MONTH(DS$2)=4,1,IF(MONTH(DS$2)=7,1,IF(MONTH(DS$2)=10,1,0)))),DD_Frequency="Annually",IF(MONTH(DS$2)=1,1,0))*DD_Payment,DS294,_xlfn.IFS(DD_Frequency="Monthly",1,DD_Frequency="Quarterly",IF(MONTH(DS$2)=1,1,IF(MONTH(DS$2)=4,1,IF(MONTH(DS$2)=7,1,IF(MONTH(DS$2)=10,1,0)))),DD_Frequency="Annually",IF(MONTH(DS$2)=1,1,0))*DD_Payment))))</f>
        <v/>
      </c>
      <c r="DU294" s="3" t="str">
        <f t="shared" ref="DU294" ca="1" si="14374">IF($B294="","",IF(DS294&gt;DT294,(DS294-DT294/2)*(rate_A*(DU$1/365)),0))</f>
        <v/>
      </c>
      <c r="DV294" s="3" t="str">
        <f t="shared" ca="1" si="12875"/>
        <v/>
      </c>
      <c r="DW294" s="3" t="str">
        <f t="shared" ref="DW294" ca="1" si="14375">IF($B294="","",DH294*(1+rate_A*DU$1/365))</f>
        <v/>
      </c>
      <c r="DX294" s="3" t="str">
        <f t="shared" ref="DX294" ca="1" si="14376">IF($B294="","",DI294*(1+rate_A*DU$1/365))</f>
        <v/>
      </c>
      <c r="DY294" s="3" t="str">
        <f t="shared" ref="DY294" ca="1" si="14377">IF($B294="","",DJ294*(1+rate_joint*DU$1/365))</f>
        <v/>
      </c>
      <c r="DZ294" s="5" t="str">
        <f t="shared" ca="1" si="12879"/>
        <v/>
      </c>
      <c r="EA294" s="5" t="str" cm="1">
        <f t="array" aca="1" ref="EA294" ca="1">IF(DZ294="","",_xlfn.IFS(DZ294&lt;='Hidden inputs'!$C$15,DZ294*'Hidden inputs'!$D$15,DZ294&lt;='Hidden inputs'!$C$16,'Hidden inputs'!$C$15*'Hidden inputs'!$D$15+(DZ294-'Hidden inputs'!$B$16)*'Hidden inputs'!$D$16,DZ294&lt;='Hidden inputs'!$C$17,'Hidden inputs'!$C$15*'Hidden inputs'!$D$15+('Hidden inputs'!$C$16-'Hidden inputs'!$B$16)*'Hidden inputs'!$D$16+(DZ294-'Hidden inputs'!$B$17)*'Hidden inputs'!$D$17,DZ294&gt;'Hidden inputs'!$B$18,'Hidden inputs'!$C$15*'Hidden inputs'!$D$15+('Hidden inputs'!$C$16-'Hidden inputs'!$B$16)*'Hidden inputs'!$D$16+('Hidden inputs'!$C$17-'Hidden inputs'!$B$17)*'Hidden inputs'!$D$17+(DZ294-'Hidden inputs'!$B$18)*'Hidden inputs'!$D$18))</f>
        <v/>
      </c>
      <c r="EB294" s="10" t="str">
        <f t="shared" ca="1" si="12880"/>
        <v/>
      </c>
      <c r="EC294" s="5" t="str">
        <f t="shared" ca="1" si="12789"/>
        <v/>
      </c>
      <c r="ED294" s="5" t="str">
        <f t="shared" ca="1" si="12790"/>
        <v/>
      </c>
      <c r="EE294" s="5" t="str">
        <f ca="1">IF($B294="","",'Hidden inputs'!$D$11*DV294+'Hidden inputs'!$E$11*DW294)</f>
        <v/>
      </c>
      <c r="EF294" s="11" t="str">
        <f t="shared" ca="1" si="12702"/>
        <v/>
      </c>
      <c r="EG294" s="9" t="str">
        <f t="shared" ca="1" si="12791"/>
        <v/>
      </c>
      <c r="EH294" s="3" t="str">
        <f t="shared" ca="1" si="12792"/>
        <v/>
      </c>
      <c r="EI294" s="5" t="str" cm="1">
        <f t="array" aca="1" ref="EI294" ca="1">IF($B294="","",IF(EH294=0,0,IF(DD_Payment="",0,IF(EH294&lt;_xlfn.IFS(DD_Frequency="Monthly",1,DD_Frequency="Quarterly",IF(MONTH(EH$2)=1,1,IF(MONTH(EH$2)=4,1,IF(MONTH(EH$2)=7,1,IF(MONTH(EH$2)=10,1,0)))),DD_Frequency="Annually",IF(MONTH(EH$2)=1,1,0))*DD_Payment,EH294,_xlfn.IFS(DD_Frequency="Monthly",1,DD_Frequency="Quarterly",IF(MONTH(EH$2)=1,1,IF(MONTH(EH$2)=4,1,IF(MONTH(EH$2)=7,1,IF(MONTH(EH$2)=10,1,0)))),DD_Frequency="Annually",IF(MONTH(EH$2)=1,1,0))*DD_Payment))))</f>
        <v/>
      </c>
      <c r="EJ294" s="3" t="str">
        <f t="shared" ref="EJ294" ca="1" si="14378">IF($B294="","",IF(EH294&gt;EI294,(EH294-EI294/2)*(rate_A*(EJ$1/365)),0))</f>
        <v/>
      </c>
      <c r="EK294" s="3" t="str">
        <f t="shared" ca="1" si="12882"/>
        <v/>
      </c>
      <c r="EL294" s="3" t="str">
        <f t="shared" ref="EL294" ca="1" si="14379">IF($B294="","",DW294*(1+rate_A*EJ$1/365))</f>
        <v/>
      </c>
      <c r="EM294" s="3" t="str">
        <f t="shared" ref="EM294" ca="1" si="14380">IF($B294="","",DX294*(1+rate_A*EJ$1/365))</f>
        <v/>
      </c>
      <c r="EN294" s="3" t="str">
        <f t="shared" ref="EN294" ca="1" si="14381">IF($B294="","",DY294*(1+rate_joint*EJ$1/365))</f>
        <v/>
      </c>
      <c r="EO294" s="5" t="str">
        <f t="shared" ca="1" si="12886"/>
        <v/>
      </c>
      <c r="EP294" s="5" t="str" cm="1">
        <f t="array" aca="1" ref="EP294" ca="1">IF(EO294="","",_xlfn.IFS(EO294&lt;='Hidden inputs'!$C$15,EO294*'Hidden inputs'!$D$15,EO294&lt;='Hidden inputs'!$C$16,'Hidden inputs'!$C$15*'Hidden inputs'!$D$15+(EO294-'Hidden inputs'!$B$16)*'Hidden inputs'!$D$16,EO294&lt;='Hidden inputs'!$C$17,'Hidden inputs'!$C$15*'Hidden inputs'!$D$15+('Hidden inputs'!$C$16-'Hidden inputs'!$B$16)*'Hidden inputs'!$D$16+(EO294-'Hidden inputs'!$B$17)*'Hidden inputs'!$D$17,EO294&gt;'Hidden inputs'!$B$18,'Hidden inputs'!$C$15*'Hidden inputs'!$D$15+('Hidden inputs'!$C$16-'Hidden inputs'!$B$16)*'Hidden inputs'!$D$16+('Hidden inputs'!$C$17-'Hidden inputs'!$B$17)*'Hidden inputs'!$D$17+(EO294-'Hidden inputs'!$B$18)*'Hidden inputs'!$D$18))</f>
        <v/>
      </c>
      <c r="EQ294" s="10" t="str">
        <f t="shared" ca="1" si="12887"/>
        <v/>
      </c>
      <c r="ER294" s="5" t="str">
        <f t="shared" ca="1" si="12797"/>
        <v/>
      </c>
      <c r="ES294" s="5" t="str">
        <f t="shared" ca="1" si="12798"/>
        <v/>
      </c>
      <c r="ET294" s="5" t="str">
        <f ca="1">IF($B294="","",'Hidden inputs'!$D$11*EK294+'Hidden inputs'!$E$11*EL294)</f>
        <v/>
      </c>
      <c r="EU294" s="11" t="str">
        <f t="shared" ca="1" si="12707"/>
        <v/>
      </c>
      <c r="EV294" s="9" t="str">
        <f t="shared" ca="1" si="12799"/>
        <v/>
      </c>
      <c r="EW294" s="3" t="str">
        <f t="shared" ca="1" si="12800"/>
        <v/>
      </c>
      <c r="EX294" s="5" t="str" cm="1">
        <f t="array" aca="1" ref="EX294" ca="1">IF($B294="","",IF(EW294=0,0,IF(DD_Payment="",0,IF(EW294&lt;_xlfn.IFS(DD_Frequency="Monthly",1,DD_Frequency="Quarterly",IF(MONTH(EW$2)=1,1,IF(MONTH(EW$2)=4,1,IF(MONTH(EW$2)=7,1,IF(MONTH(EW$2)=10,1,0)))),DD_Frequency="Annually",IF(MONTH(EW$2)=1,1,0))*DD_Payment,EW294,_xlfn.IFS(DD_Frequency="Monthly",1,DD_Frequency="Quarterly",IF(MONTH(EW$2)=1,1,IF(MONTH(EW$2)=4,1,IF(MONTH(EW$2)=7,1,IF(MONTH(EW$2)=10,1,0)))),DD_Frequency="Annually",IF(MONTH(EW$2)=1,1,0))*DD_Payment))))</f>
        <v/>
      </c>
      <c r="EY294" s="3" t="str">
        <f t="shared" ref="EY294" ca="1" si="14382">IF($B294="","",IF(EW294&gt;EX294,(EW294-EX294/2)*(rate_A*(EY$1/365)),0))</f>
        <v/>
      </c>
      <c r="EZ294" s="3" t="str">
        <f t="shared" ca="1" si="12889"/>
        <v/>
      </c>
      <c r="FA294" s="3" t="str">
        <f t="shared" ref="FA294" ca="1" si="14383">IF($B294="","",EL294*(1+rate_A*EY$1/365))</f>
        <v/>
      </c>
      <c r="FB294" s="3" t="str">
        <f t="shared" ref="FB294" ca="1" si="14384">IF($B294="","",EM294*(1+rate_A*EY$1/365))</f>
        <v/>
      </c>
      <c r="FC294" s="3" t="str">
        <f t="shared" ref="FC294" ca="1" si="14385">IF($B294="","",EN294*(1+rate_joint*EY$1/365))</f>
        <v/>
      </c>
      <c r="FD294" s="5" t="str">
        <f t="shared" ca="1" si="12893"/>
        <v/>
      </c>
      <c r="FE294" s="5" t="str" cm="1">
        <f t="array" aca="1" ref="FE294" ca="1">IF(FD294="","",_xlfn.IFS(FD294&lt;='Hidden inputs'!$C$15,FD294*'Hidden inputs'!$D$15,FD294&lt;='Hidden inputs'!$C$16,'Hidden inputs'!$C$15*'Hidden inputs'!$D$15+(FD294-'Hidden inputs'!$B$16)*'Hidden inputs'!$D$16,FD294&lt;='Hidden inputs'!$C$17,'Hidden inputs'!$C$15*'Hidden inputs'!$D$15+('Hidden inputs'!$C$16-'Hidden inputs'!$B$16)*'Hidden inputs'!$D$16+(FD294-'Hidden inputs'!$B$17)*'Hidden inputs'!$D$17,FD294&gt;'Hidden inputs'!$B$18,'Hidden inputs'!$C$15*'Hidden inputs'!$D$15+('Hidden inputs'!$C$16-'Hidden inputs'!$B$16)*'Hidden inputs'!$D$16+('Hidden inputs'!$C$17-'Hidden inputs'!$B$17)*'Hidden inputs'!$D$17+(FD294-'Hidden inputs'!$B$18)*'Hidden inputs'!$D$18))</f>
        <v/>
      </c>
      <c r="FF294" s="10" t="str">
        <f t="shared" ca="1" si="12894"/>
        <v/>
      </c>
      <c r="FG294" s="5" t="str">
        <f t="shared" ca="1" si="12805"/>
        <v/>
      </c>
      <c r="FH294" s="5" t="str">
        <f t="shared" ca="1" si="12806"/>
        <v/>
      </c>
      <c r="FI294" s="5" t="str">
        <f ca="1">IF($B294="","",'Hidden inputs'!$D$11*EZ294+'Hidden inputs'!$E$11*FA294)</f>
        <v/>
      </c>
      <c r="FJ294" s="11" t="str">
        <f t="shared" ca="1" si="12712"/>
        <v/>
      </c>
      <c r="FK294" s="9" t="str">
        <f t="shared" ca="1" si="12807"/>
        <v/>
      </c>
      <c r="FL294" s="3" t="str">
        <f t="shared" ca="1" si="12808"/>
        <v/>
      </c>
      <c r="FM294" s="5" t="str" cm="1">
        <f t="array" aca="1" ref="FM294" ca="1">IF($B294="","",IF(FL294=0,0,IF(DD_Payment="",0,IF(FL294&lt;_xlfn.IFS(DD_Frequency="Monthly",1,DD_Frequency="Quarterly",IF(MONTH(FL$2)=1,1,IF(MONTH(FL$2)=4,1,IF(MONTH(FL$2)=7,1,IF(MONTH(FL$2)=10,1,0)))),DD_Frequency="Annually",IF(MONTH(FL$2)=1,1,0))*DD_Payment,FL294,_xlfn.IFS(DD_Frequency="Monthly",1,DD_Frequency="Quarterly",IF(MONTH(FL$2)=1,1,IF(MONTH(FL$2)=4,1,IF(MONTH(FL$2)=7,1,IF(MONTH(FL$2)=10,1,0)))),DD_Frequency="Annually",IF(MONTH(FL$2)=1,1,0))*DD_Payment))))</f>
        <v/>
      </c>
      <c r="FN294" s="3" t="str">
        <f t="shared" ref="FN294" ca="1" si="14386">IF($B294="","",IF(FL294&gt;FM294,(FL294-FM294/2)*(rate_A*(FN$1/365)),0))</f>
        <v/>
      </c>
      <c r="FO294" s="3" t="str">
        <f t="shared" ca="1" si="12896"/>
        <v/>
      </c>
      <c r="FP294" s="3" t="str">
        <f t="shared" ref="FP294" ca="1" si="14387">IF($B294="","",FA294*(1+rate_A*FN$1/365))</f>
        <v/>
      </c>
      <c r="FQ294" s="3" t="str">
        <f t="shared" ref="FQ294" ca="1" si="14388">IF($B294="","",FB294*(1+rate_A*FN$1/365))</f>
        <v/>
      </c>
      <c r="FR294" s="3" t="str">
        <f t="shared" ref="FR294" ca="1" si="14389">IF($B294="","",FC294*(1+rate_joint*FN$1/365))</f>
        <v/>
      </c>
      <c r="FS294" s="5" t="str">
        <f t="shared" ca="1" si="12900"/>
        <v/>
      </c>
      <c r="FT294" s="5" t="str" cm="1">
        <f t="array" aca="1" ref="FT294" ca="1">IF(FS294="","",_xlfn.IFS(FS294&lt;='Hidden inputs'!$C$15,FS294*'Hidden inputs'!$D$15,FS294&lt;='Hidden inputs'!$C$16,'Hidden inputs'!$C$15*'Hidden inputs'!$D$15+(FS294-'Hidden inputs'!$B$16)*'Hidden inputs'!$D$16,FS294&lt;='Hidden inputs'!$C$17,'Hidden inputs'!$C$15*'Hidden inputs'!$D$15+('Hidden inputs'!$C$16-'Hidden inputs'!$B$16)*'Hidden inputs'!$D$16+(FS294-'Hidden inputs'!$B$17)*'Hidden inputs'!$D$17,FS294&gt;'Hidden inputs'!$B$18,'Hidden inputs'!$C$15*'Hidden inputs'!$D$15+('Hidden inputs'!$C$16-'Hidden inputs'!$B$16)*'Hidden inputs'!$D$16+('Hidden inputs'!$C$17-'Hidden inputs'!$B$17)*'Hidden inputs'!$D$17+(FS294-'Hidden inputs'!$B$18)*'Hidden inputs'!$D$18))</f>
        <v/>
      </c>
      <c r="FU294" s="10" t="str">
        <f t="shared" ca="1" si="12901"/>
        <v/>
      </c>
      <c r="FV294" s="5" t="str">
        <f t="shared" ca="1" si="12813"/>
        <v/>
      </c>
      <c r="FW294" s="5" t="str">
        <f t="shared" ca="1" si="12814"/>
        <v/>
      </c>
      <c r="FX294" s="5" t="str">
        <f ca="1">IF($B294="","",'Hidden inputs'!$D$11*FO294+'Hidden inputs'!$E$11*FP294)</f>
        <v/>
      </c>
      <c r="FY294" s="11" t="str">
        <f t="shared" ca="1" si="12717"/>
        <v/>
      </c>
      <c r="FZ294" s="9" t="str">
        <f t="shared" ca="1" si="12815"/>
        <v/>
      </c>
      <c r="GA294" s="5" t="str">
        <f t="shared" ca="1" si="12816"/>
        <v/>
      </c>
      <c r="GB294" s="5" t="str">
        <f t="shared" ca="1" si="12817"/>
        <v/>
      </c>
      <c r="GC294" s="5" t="str">
        <f t="shared" ca="1" si="12718"/>
        <v/>
      </c>
      <c r="GD294" s="5" t="str">
        <f t="shared" ca="1" si="12719"/>
        <v/>
      </c>
    </row>
    <row r="295" spans="1:186" x14ac:dyDescent="0.35">
      <c r="A295" s="2"/>
      <c r="B295" s="6" t="str">
        <f t="shared" ca="1" si="12720"/>
        <v/>
      </c>
      <c r="C295" s="5" t="str">
        <f t="shared" ca="1" si="12818"/>
        <v/>
      </c>
      <c r="D295" s="5" t="str" cm="1">
        <f t="array" aca="1" ref="D295" ca="1">IF($B295="","",IF(C295=0,0,IF(DD_Payment="",0,IF(C295&lt;_xlfn.IFS(DD_Frequency="Monthly",1,DD_Frequency="Quarterly",IF(MONTH(C$2)=1,1,IF(MONTH(C$2)=4,1,IF(MONTH(C$2)=7,1,IF(MONTH(C$2)=10,1,0)))),DD_Frequency="Annually",IF(MONTH(C$2)=1,1,0))*DD_Payment,C295,_xlfn.IFS(DD_Frequency="Monthly",1,DD_Frequency="Quarterly",IF(MONTH(C$2)=1,1,IF(MONTH(C$2)=4,1,IF(MONTH(C$2)=7,1,IF(MONTH(C$2)=10,1,0)))),DD_Frequency="Annually",IF(MONTH(C$2)=1,1,0))*DD_Payment))))</f>
        <v/>
      </c>
      <c r="E295" s="5" t="str">
        <f t="shared" ref="E295" ca="1" si="14390">IF(B295="","",IF(C295&gt;D295,(C295-D295/2)*(rate_A*(E$1/365)),0))</f>
        <v/>
      </c>
      <c r="F295" s="5" t="str">
        <f t="shared" ca="1" si="12722"/>
        <v/>
      </c>
      <c r="G295" s="5" t="str">
        <f t="shared" ref="G295" ca="1" si="14391">IF(B295="","",G294*(1+rate_A*E$1/365))</f>
        <v/>
      </c>
      <c r="H295" s="5" t="str">
        <f t="shared" ref="H295" ca="1" si="14392">IF(B295="","",H294*(1+rate_A*E$1/365))</f>
        <v/>
      </c>
      <c r="I295" s="5" t="str">
        <f t="shared" ref="I295" ca="1" si="14393">IF(B295="","",I294*(1+rate_joint*E$1/365))</f>
        <v/>
      </c>
      <c r="J295" s="5" t="str">
        <f t="shared" ca="1" si="12823"/>
        <v/>
      </c>
      <c r="K295" s="5" t="str" cm="1">
        <f t="array" aca="1" ref="K295" ca="1">IF(J295="","",_xlfn.IFS(J295&lt;='Hidden inputs'!$C$15,J295*'Hidden inputs'!$D$15,J295&lt;='Hidden inputs'!$C$16,'Hidden inputs'!$C$15*'Hidden inputs'!$D$15+(J295-'Hidden inputs'!$B$16)*'Hidden inputs'!$D$16,J295&lt;='Hidden inputs'!$C$17,'Hidden inputs'!$C$15*'Hidden inputs'!$D$15+('Hidden inputs'!$C$16-'Hidden inputs'!$B$16)*'Hidden inputs'!$D$16+(J295-'Hidden inputs'!$B$17)*'Hidden inputs'!$D$17,J295&gt;'Hidden inputs'!$B$18,'Hidden inputs'!$C$15*'Hidden inputs'!$D$15+('Hidden inputs'!$C$16-'Hidden inputs'!$B$16)*'Hidden inputs'!$D$16+('Hidden inputs'!$C$17-'Hidden inputs'!$B$17)*'Hidden inputs'!$D$17+(J295-'Hidden inputs'!$B$18)*'Hidden inputs'!$D$18))</f>
        <v/>
      </c>
      <c r="L295" s="11" t="str">
        <f t="shared" ca="1" si="12824"/>
        <v/>
      </c>
      <c r="M295" s="5" t="str">
        <f t="shared" ca="1" si="12726"/>
        <v/>
      </c>
      <c r="N295" s="5" t="str">
        <f t="shared" ca="1" si="12727"/>
        <v/>
      </c>
      <c r="O295" s="5" t="str">
        <f ca="1">IF(B295="","",'Hidden inputs'!$D$11*F295+'Hidden inputs'!$E$11*G295)</f>
        <v/>
      </c>
      <c r="P295" s="11" t="str">
        <f t="shared" ca="1" si="12661"/>
        <v/>
      </c>
      <c r="Q295" s="20" t="str">
        <f t="shared" ca="1" si="12662"/>
        <v/>
      </c>
      <c r="R295" s="3" t="str">
        <f t="shared" ca="1" si="12728"/>
        <v/>
      </c>
      <c r="S295" s="5" t="str" cm="1">
        <f t="array" aca="1" ref="S295" ca="1">IF($B295="","",IF(R295=0,0,IF(DD_Payment="",0,IF(R295&lt;_xlfn.IFS(DD_Frequency="Monthly",1,DD_Frequency="Quarterly",IF(MONTH(R$2)=1,1,IF(MONTH(R$2)=4,1,IF(MONTH(R$2)=7,1,IF(MONTH(R$2)=10,1,0)))),DD_Frequency="Annually",IF(MONTH(R$2)=1,1,0))*DD_Payment,R295,_xlfn.IFS(DD_Frequency="Monthly",1,DD_Frequency="Quarterly",IF(MONTH(R$2)=1,1,IF(MONTH(R$2)=4,1,IF(MONTH(R$2)=7,1,IF(MONTH(R$2)=10,1,0)))),DD_Frequency="Annually",IF(MONTH(R$2)=1,1,0))*DD_Payment))))</f>
        <v/>
      </c>
      <c r="T295" s="3" t="str">
        <f t="shared" ref="T295" ca="1" si="14394">IF(B295="","",IF(R295&gt;S295,(R295-S295/2)*(rate_A*((T$1+A295)/365)),0))</f>
        <v/>
      </c>
      <c r="U295" s="3" t="str">
        <f t="shared" ca="1" si="12730"/>
        <v/>
      </c>
      <c r="V295" s="3" t="str">
        <f t="shared" ref="V295" ca="1" si="14395">IF(B295="","",G295*(1+rate_A*(T$1+A295)/365))</f>
        <v/>
      </c>
      <c r="W295" s="3" t="str">
        <f t="shared" ref="W295" ca="1" si="14396">IF(B295="","",H295*(1+rate_A*(T$1+A295)/365))</f>
        <v/>
      </c>
      <c r="X295" s="3" t="str">
        <f t="shared" ref="X295" ca="1" si="14397">IF(B295="","",I295*(1+rate_joint*(T$1+A295)/365))</f>
        <v/>
      </c>
      <c r="Y295" s="5" t="str">
        <f t="shared" ca="1" si="12829"/>
        <v/>
      </c>
      <c r="Z295" s="5" t="str" cm="1">
        <f t="array" aca="1" ref="Z295" ca="1">IF(Y295="","",_xlfn.IFS(Y295&lt;='Hidden inputs'!$C$15,Y295*'Hidden inputs'!$D$15,Y295&lt;='Hidden inputs'!$C$16,'Hidden inputs'!$C$15*'Hidden inputs'!$D$15+(Y295-'Hidden inputs'!$B$16)*'Hidden inputs'!$D$16,Y295&lt;='Hidden inputs'!$C$17,'Hidden inputs'!$C$15*'Hidden inputs'!$D$15+('Hidden inputs'!$C$16-'Hidden inputs'!$B$16)*'Hidden inputs'!$D$16+(Y295-'Hidden inputs'!$B$17)*'Hidden inputs'!$D$17,Y295&gt;'Hidden inputs'!$B$18,'Hidden inputs'!$C$15*'Hidden inputs'!$D$15+('Hidden inputs'!$C$16-'Hidden inputs'!$B$16)*'Hidden inputs'!$D$16+('Hidden inputs'!$C$17-'Hidden inputs'!$B$17)*'Hidden inputs'!$D$17+(Y295-'Hidden inputs'!$B$18)*'Hidden inputs'!$D$18))</f>
        <v/>
      </c>
      <c r="AA295" s="10" t="str">
        <f t="shared" ca="1" si="12830"/>
        <v/>
      </c>
      <c r="AB295" s="5" t="str">
        <f t="shared" ca="1" si="12734"/>
        <v/>
      </c>
      <c r="AC295" s="5" t="str">
        <f t="shared" ca="1" si="12831"/>
        <v/>
      </c>
      <c r="AD295" s="5" t="str">
        <f ca="1">IF(B295="","",'Hidden inputs'!$D$11*U295+'Hidden inputs'!$E$11*V295)</f>
        <v/>
      </c>
      <c r="AE295" s="11" t="str">
        <f t="shared" ca="1" si="12667"/>
        <v/>
      </c>
      <c r="AF295" s="9" t="str">
        <f t="shared" ca="1" si="12735"/>
        <v/>
      </c>
      <c r="AG295" s="3" t="str">
        <f t="shared" ca="1" si="12736"/>
        <v/>
      </c>
      <c r="AH295" s="5" t="str" cm="1">
        <f t="array" aca="1" ref="AH295" ca="1">IF($B295="","",IF(AG295=0,0,IF(DD_Payment="",0,IF(AG295&lt;_xlfn.IFS(DD_Frequency="Monthly",1,DD_Frequency="Quarterly",IF(MONTH(AG$2)=1,1,IF(MONTH(AG$2)=4,1,IF(MONTH(AG$2)=7,1,IF(MONTH(AG$2)=10,1,0)))),DD_Frequency="Annually",IF(MONTH(AG$2)=1,1,0))*DD_Payment,AG295,_xlfn.IFS(DD_Frequency="Monthly",1,DD_Frequency="Quarterly",IF(MONTH(AG$2)=1,1,IF(MONTH(AG$2)=4,1,IF(MONTH(AG$2)=7,1,IF(MONTH(AG$2)=10,1,0)))),DD_Frequency="Annually",IF(MONTH(AG$2)=1,1,0))*DD_Payment))))</f>
        <v/>
      </c>
      <c r="AI295" s="3" t="str">
        <f t="shared" ref="AI295" ca="1" si="14398">IF($B295="","",IF(AG295&gt;AH295,(AG295-AH295/2)*(rate_A*(AI$1/365)),0))</f>
        <v/>
      </c>
      <c r="AJ295" s="3" t="str">
        <f t="shared" ca="1" si="12833"/>
        <v/>
      </c>
      <c r="AK295" s="3" t="str">
        <f t="shared" ref="AK295" ca="1" si="14399">IF($B295="","",V295*(1+rate_A*AI$1/365))</f>
        <v/>
      </c>
      <c r="AL295" s="3" t="str">
        <f t="shared" ref="AL295" ca="1" si="14400">IF($B295="","",W295*(1+rate_A*AI$1/365))</f>
        <v/>
      </c>
      <c r="AM295" s="3" t="str">
        <f t="shared" ref="AM295" ca="1" si="14401">IF($B295="","",X295*(1+rate_joint*AI$1/365))</f>
        <v/>
      </c>
      <c r="AN295" s="5" t="str">
        <f t="shared" ca="1" si="12837"/>
        <v/>
      </c>
      <c r="AO295" s="5" t="str" cm="1">
        <f t="array" aca="1" ref="AO295" ca="1">IF(AN295="","",_xlfn.IFS(AN295&lt;='Hidden inputs'!$C$15,AN295*'Hidden inputs'!$D$15,AN295&lt;='Hidden inputs'!$C$16,'Hidden inputs'!$C$15*'Hidden inputs'!$D$15+(AN295-'Hidden inputs'!$B$16)*'Hidden inputs'!$D$16,AN295&lt;='Hidden inputs'!$C$17,'Hidden inputs'!$C$15*'Hidden inputs'!$D$15+('Hidden inputs'!$C$16-'Hidden inputs'!$B$16)*'Hidden inputs'!$D$16+(AN295-'Hidden inputs'!$B$17)*'Hidden inputs'!$D$17,AN295&gt;'Hidden inputs'!$B$18,'Hidden inputs'!$C$15*'Hidden inputs'!$D$15+('Hidden inputs'!$C$16-'Hidden inputs'!$B$16)*'Hidden inputs'!$D$16+('Hidden inputs'!$C$17-'Hidden inputs'!$B$17)*'Hidden inputs'!$D$17+(AN295-'Hidden inputs'!$B$18)*'Hidden inputs'!$D$18))</f>
        <v/>
      </c>
      <c r="AP295" s="10" t="str">
        <f t="shared" ca="1" si="12838"/>
        <v/>
      </c>
      <c r="AQ295" s="5" t="str">
        <f t="shared" ca="1" si="12741"/>
        <v/>
      </c>
      <c r="AR295" s="5" t="str">
        <f t="shared" ca="1" si="12742"/>
        <v/>
      </c>
      <c r="AS295" s="5" t="str">
        <f ca="1">IF($B295="","",'Hidden inputs'!$D$11*AJ295+'Hidden inputs'!$E$11*AK295)</f>
        <v/>
      </c>
      <c r="AT295" s="11" t="str">
        <f t="shared" ca="1" si="12672"/>
        <v/>
      </c>
      <c r="AU295" s="9" t="str">
        <f t="shared" ca="1" si="12743"/>
        <v/>
      </c>
      <c r="AV295" s="3" t="str">
        <f t="shared" ca="1" si="12744"/>
        <v/>
      </c>
      <c r="AW295" s="5" t="str" cm="1">
        <f t="array" aca="1" ref="AW295" ca="1">IF($B295="","",IF(AV295=0,0,IF(DD_Payment="",0,IF(AV295&lt;_xlfn.IFS(DD_Frequency="Monthly",1,DD_Frequency="Quarterly",IF(MONTH(AV$2)=1,1,IF(MONTH(AV$2)=4,1,IF(MONTH(AV$2)=7,1,IF(MONTH(AV$2)=10,1,0)))),DD_Frequency="Annually",IF(MONTH(AV$2)=1,1,0))*DD_Payment,AV295,_xlfn.IFS(DD_Frequency="Monthly",1,DD_Frequency="Quarterly",IF(MONTH(AV$2)=1,1,IF(MONTH(AV$2)=4,1,IF(MONTH(AV$2)=7,1,IF(MONTH(AV$2)=10,1,0)))),DD_Frequency="Annually",IF(MONTH(AV$2)=1,1,0))*DD_Payment))))</f>
        <v/>
      </c>
      <c r="AX295" s="3" t="str">
        <f t="shared" ref="AX295" ca="1" si="14402">IF($B295="","",IF(AV295&gt;AW295,(AV295-AW295/2)*(rate_A*(AX$1/365)),0))</f>
        <v/>
      </c>
      <c r="AY295" s="3" t="str">
        <f t="shared" ca="1" si="12840"/>
        <v/>
      </c>
      <c r="AZ295" s="3" t="str">
        <f t="shared" ref="AZ295" ca="1" si="14403">IF($B295="","",AK295*(1+rate_A*AX$1/365))</f>
        <v/>
      </c>
      <c r="BA295" s="3" t="str">
        <f t="shared" ref="BA295" ca="1" si="14404">IF($B295="","",AL295*(1+rate_A*AX$1/365))</f>
        <v/>
      </c>
      <c r="BB295" s="3" t="str">
        <f t="shared" ref="BB295" ca="1" si="14405">IF($B295="","",AM295*(1+rate_joint*AX$1/365))</f>
        <v/>
      </c>
      <c r="BC295" s="5" t="str">
        <f t="shared" ca="1" si="12844"/>
        <v/>
      </c>
      <c r="BD295" s="5" t="str" cm="1">
        <f t="array" aca="1" ref="BD295" ca="1">IF(BC295="","",_xlfn.IFS(BC295&lt;='Hidden inputs'!$C$15,BC295*'Hidden inputs'!$D$15,BC295&lt;='Hidden inputs'!$C$16,'Hidden inputs'!$C$15*'Hidden inputs'!$D$15+(BC295-'Hidden inputs'!$B$16)*'Hidden inputs'!$D$16,BC295&lt;='Hidden inputs'!$C$17,'Hidden inputs'!$C$15*'Hidden inputs'!$D$15+('Hidden inputs'!$C$16-'Hidden inputs'!$B$16)*'Hidden inputs'!$D$16+(BC295-'Hidden inputs'!$B$17)*'Hidden inputs'!$D$17,BC295&gt;'Hidden inputs'!$B$18,'Hidden inputs'!$C$15*'Hidden inputs'!$D$15+('Hidden inputs'!$C$16-'Hidden inputs'!$B$16)*'Hidden inputs'!$D$16+('Hidden inputs'!$C$17-'Hidden inputs'!$B$17)*'Hidden inputs'!$D$17+(BC295-'Hidden inputs'!$B$18)*'Hidden inputs'!$D$18))</f>
        <v/>
      </c>
      <c r="BE295" s="10" t="str">
        <f t="shared" ca="1" si="12845"/>
        <v/>
      </c>
      <c r="BF295" s="5" t="str">
        <f t="shared" ca="1" si="12749"/>
        <v/>
      </c>
      <c r="BG295" s="5" t="str">
        <f t="shared" ca="1" si="12750"/>
        <v/>
      </c>
      <c r="BH295" s="5" t="str">
        <f ca="1">IF($B295="","",'Hidden inputs'!$D$11*AY295+'Hidden inputs'!$E$11*AZ295)</f>
        <v/>
      </c>
      <c r="BI295" s="11" t="str">
        <f t="shared" ca="1" si="12677"/>
        <v/>
      </c>
      <c r="BJ295" s="9" t="str">
        <f t="shared" ca="1" si="12751"/>
        <v/>
      </c>
      <c r="BK295" s="3" t="str">
        <f t="shared" ca="1" si="12752"/>
        <v/>
      </c>
      <c r="BL295" s="5" t="str" cm="1">
        <f t="array" aca="1" ref="BL295" ca="1">IF($B295="","",IF(BK295=0,0,IF(DD_Payment="",0,IF(BK295&lt;_xlfn.IFS(DD_Frequency="Monthly",1,DD_Frequency="Quarterly",IF(MONTH(BK$2)=1,1,IF(MONTH(BK$2)=4,1,IF(MONTH(BK$2)=7,1,IF(MONTH(BK$2)=10,1,0)))),DD_Frequency="Annually",IF(MONTH(BK$2)=1,1,0))*DD_Payment,BK295,_xlfn.IFS(DD_Frequency="Monthly",1,DD_Frequency="Quarterly",IF(MONTH(BK$2)=1,1,IF(MONTH(BK$2)=4,1,IF(MONTH(BK$2)=7,1,IF(MONTH(BK$2)=10,1,0)))),DD_Frequency="Annually",IF(MONTH(BK$2)=1,1,0))*DD_Payment))))</f>
        <v/>
      </c>
      <c r="BM295" s="3" t="str">
        <f t="shared" ref="BM295" ca="1" si="14406">IF($B295="","",IF(BK295&gt;BL295,(BK295-BL295/2)*(rate_A*(BM$1/365)),0))</f>
        <v/>
      </c>
      <c r="BN295" s="3" t="str">
        <f t="shared" ca="1" si="12847"/>
        <v/>
      </c>
      <c r="BO295" s="3" t="str">
        <f t="shared" ref="BO295" ca="1" si="14407">IF($B295="","",AZ295*(1+rate_A*BM$1/365))</f>
        <v/>
      </c>
      <c r="BP295" s="3" t="str">
        <f t="shared" ref="BP295" ca="1" si="14408">IF($B295="","",BA295*(1+rate_A*BM$1/365))</f>
        <v/>
      </c>
      <c r="BQ295" s="3" t="str">
        <f t="shared" ref="BQ295" ca="1" si="14409">IF($B295="","",BB295*(1+rate_joint*BM$1/365))</f>
        <v/>
      </c>
      <c r="BR295" s="5" t="str">
        <f t="shared" ca="1" si="12851"/>
        <v/>
      </c>
      <c r="BS295" s="5" t="str" cm="1">
        <f t="array" aca="1" ref="BS295" ca="1">IF(BR295="","",_xlfn.IFS(BR295&lt;='Hidden inputs'!$C$15,BR295*'Hidden inputs'!$D$15,BR295&lt;='Hidden inputs'!$C$16,'Hidden inputs'!$C$15*'Hidden inputs'!$D$15+(BR295-'Hidden inputs'!$B$16)*'Hidden inputs'!$D$16,BR295&lt;='Hidden inputs'!$C$17,'Hidden inputs'!$C$15*'Hidden inputs'!$D$15+('Hidden inputs'!$C$16-'Hidden inputs'!$B$16)*'Hidden inputs'!$D$16+(BR295-'Hidden inputs'!$B$17)*'Hidden inputs'!$D$17,BR295&gt;'Hidden inputs'!$B$18,'Hidden inputs'!$C$15*'Hidden inputs'!$D$15+('Hidden inputs'!$C$16-'Hidden inputs'!$B$16)*'Hidden inputs'!$D$16+('Hidden inputs'!$C$17-'Hidden inputs'!$B$17)*'Hidden inputs'!$D$17+(BR295-'Hidden inputs'!$B$18)*'Hidden inputs'!$D$18))</f>
        <v/>
      </c>
      <c r="BT295" s="10" t="str">
        <f t="shared" ca="1" si="12852"/>
        <v/>
      </c>
      <c r="BU295" s="5" t="str">
        <f t="shared" ca="1" si="12757"/>
        <v/>
      </c>
      <c r="BV295" s="5" t="str">
        <f t="shared" ca="1" si="12758"/>
        <v/>
      </c>
      <c r="BW295" s="5" t="str">
        <f ca="1">IF($B295="","",'Hidden inputs'!$D$11*BN295+'Hidden inputs'!$E$11*BO295)</f>
        <v/>
      </c>
      <c r="BX295" s="11" t="str">
        <f t="shared" ca="1" si="12682"/>
        <v/>
      </c>
      <c r="BY295" s="9" t="str">
        <f t="shared" ca="1" si="12759"/>
        <v/>
      </c>
      <c r="BZ295" s="3" t="str">
        <f t="shared" ca="1" si="12760"/>
        <v/>
      </c>
      <c r="CA295" s="5" t="str" cm="1">
        <f t="array" aca="1" ref="CA295" ca="1">IF($B295="","",IF(BZ295=0,0,IF(DD_Payment="",0,IF(BZ295&lt;_xlfn.IFS(DD_Frequency="Monthly",1,DD_Frequency="Quarterly",IF(MONTH(BZ$2)=1,1,IF(MONTH(BZ$2)=4,1,IF(MONTH(BZ$2)=7,1,IF(MONTH(BZ$2)=10,1,0)))),DD_Frequency="Annually",IF(MONTH(BZ$2)=1,1,0))*DD_Payment,BZ295,_xlfn.IFS(DD_Frequency="Monthly",1,DD_Frequency="Quarterly",IF(MONTH(BZ$2)=1,1,IF(MONTH(BZ$2)=4,1,IF(MONTH(BZ$2)=7,1,IF(MONTH(BZ$2)=10,1,0)))),DD_Frequency="Annually",IF(MONTH(BZ$2)=1,1,0))*DD_Payment))))</f>
        <v/>
      </c>
      <c r="CB295" s="3" t="str">
        <f t="shared" ref="CB295" ca="1" si="14410">IF($B295="","",IF(BZ295&gt;CA295,(BZ295-CA295/2)*(rate_A*(CB$1/365)),0))</f>
        <v/>
      </c>
      <c r="CC295" s="3" t="str">
        <f t="shared" ca="1" si="12854"/>
        <v/>
      </c>
      <c r="CD295" s="3" t="str">
        <f t="shared" ref="CD295" ca="1" si="14411">IF($B295="","",BO295*(1+rate_A*CB$1/365))</f>
        <v/>
      </c>
      <c r="CE295" s="3" t="str">
        <f t="shared" ref="CE295" ca="1" si="14412">IF($B295="","",BP295*(1+rate_A*CB$1/365))</f>
        <v/>
      </c>
      <c r="CF295" s="3" t="str">
        <f t="shared" ref="CF295" ca="1" si="14413">IF($B295="","",BQ295*(1+rate_joint*CB$1/365))</f>
        <v/>
      </c>
      <c r="CG295" s="5" t="str">
        <f t="shared" ca="1" si="12858"/>
        <v/>
      </c>
      <c r="CH295" s="5" t="str" cm="1">
        <f t="array" aca="1" ref="CH295" ca="1">IF(CG295="","",_xlfn.IFS(CG295&lt;='Hidden inputs'!$C$15,CG295*'Hidden inputs'!$D$15,CG295&lt;='Hidden inputs'!$C$16,'Hidden inputs'!$C$15*'Hidden inputs'!$D$15+(CG295-'Hidden inputs'!$B$16)*'Hidden inputs'!$D$16,CG295&lt;='Hidden inputs'!$C$17,'Hidden inputs'!$C$15*'Hidden inputs'!$D$15+('Hidden inputs'!$C$16-'Hidden inputs'!$B$16)*'Hidden inputs'!$D$16+(CG295-'Hidden inputs'!$B$17)*'Hidden inputs'!$D$17,CG295&gt;'Hidden inputs'!$B$18,'Hidden inputs'!$C$15*'Hidden inputs'!$D$15+('Hidden inputs'!$C$16-'Hidden inputs'!$B$16)*'Hidden inputs'!$D$16+('Hidden inputs'!$C$17-'Hidden inputs'!$B$17)*'Hidden inputs'!$D$17+(CG295-'Hidden inputs'!$B$18)*'Hidden inputs'!$D$18))</f>
        <v/>
      </c>
      <c r="CI295" s="10" t="str">
        <f t="shared" ca="1" si="12859"/>
        <v/>
      </c>
      <c r="CJ295" s="5" t="str">
        <f t="shared" ca="1" si="12765"/>
        <v/>
      </c>
      <c r="CK295" s="5" t="str">
        <f t="shared" ca="1" si="12766"/>
        <v/>
      </c>
      <c r="CL295" s="5" t="str">
        <f ca="1">IF($B295="","",'Hidden inputs'!$D$11*CC295+'Hidden inputs'!$E$11*CD295)</f>
        <v/>
      </c>
      <c r="CM295" s="11" t="str">
        <f t="shared" ca="1" si="12687"/>
        <v/>
      </c>
      <c r="CN295" s="9" t="str">
        <f t="shared" ca="1" si="12767"/>
        <v/>
      </c>
      <c r="CO295" s="3" t="str">
        <f t="shared" ca="1" si="12768"/>
        <v/>
      </c>
      <c r="CP295" s="5" t="str" cm="1">
        <f t="array" aca="1" ref="CP295" ca="1">IF($B295="","",IF(CO295=0,0,IF(DD_Payment="",0,IF(CO295&lt;_xlfn.IFS(DD_Frequency="Monthly",1,DD_Frequency="Quarterly",IF(MONTH(CO$2)=1,1,IF(MONTH(CO$2)=4,1,IF(MONTH(CO$2)=7,1,IF(MONTH(CO$2)=10,1,0)))),DD_Frequency="Annually",IF(MONTH(CO$2)=1,1,0))*DD_Payment,CO295,_xlfn.IFS(DD_Frequency="Monthly",1,DD_Frequency="Quarterly",IF(MONTH(CO$2)=1,1,IF(MONTH(CO$2)=4,1,IF(MONTH(CO$2)=7,1,IF(MONTH(CO$2)=10,1,0)))),DD_Frequency="Annually",IF(MONTH(CO$2)=1,1,0))*DD_Payment))))</f>
        <v/>
      </c>
      <c r="CQ295" s="3" t="str">
        <f t="shared" ref="CQ295" ca="1" si="14414">IF($B295="","",IF(CO295&gt;CP295,(CO295-CP295/2)*(rate_A*(CQ$1/365)),0))</f>
        <v/>
      </c>
      <c r="CR295" s="3" t="str">
        <f t="shared" ca="1" si="12861"/>
        <v/>
      </c>
      <c r="CS295" s="3" t="str">
        <f t="shared" ref="CS295" ca="1" si="14415">IF($B295="","",CD295*(1+rate_A*CQ$1/365))</f>
        <v/>
      </c>
      <c r="CT295" s="3" t="str">
        <f t="shared" ref="CT295" ca="1" si="14416">IF($B295="","",CE295*(1+rate_A*CQ$1/365))</f>
        <v/>
      </c>
      <c r="CU295" s="3" t="str">
        <f t="shared" ref="CU295" ca="1" si="14417">IF($B295="","",CF295*(1+rate_joint*CQ$1/365))</f>
        <v/>
      </c>
      <c r="CV295" s="5" t="str">
        <f t="shared" ca="1" si="12865"/>
        <v/>
      </c>
      <c r="CW295" s="5" t="str" cm="1">
        <f t="array" aca="1" ref="CW295" ca="1">IF(CV295="","",_xlfn.IFS(CV295&lt;='Hidden inputs'!$C$15,CV295*'Hidden inputs'!$D$15,CV295&lt;='Hidden inputs'!$C$16,'Hidden inputs'!$C$15*'Hidden inputs'!$D$15+(CV295-'Hidden inputs'!$B$16)*'Hidden inputs'!$D$16,CV295&lt;='Hidden inputs'!$C$17,'Hidden inputs'!$C$15*'Hidden inputs'!$D$15+('Hidden inputs'!$C$16-'Hidden inputs'!$B$16)*'Hidden inputs'!$D$16+(CV295-'Hidden inputs'!$B$17)*'Hidden inputs'!$D$17,CV295&gt;'Hidden inputs'!$B$18,'Hidden inputs'!$C$15*'Hidden inputs'!$D$15+('Hidden inputs'!$C$16-'Hidden inputs'!$B$16)*'Hidden inputs'!$D$16+('Hidden inputs'!$C$17-'Hidden inputs'!$B$17)*'Hidden inputs'!$D$17+(CV295-'Hidden inputs'!$B$18)*'Hidden inputs'!$D$18))</f>
        <v/>
      </c>
      <c r="CX295" s="10" t="str">
        <f t="shared" ca="1" si="12866"/>
        <v/>
      </c>
      <c r="CY295" s="5" t="str">
        <f t="shared" ca="1" si="12773"/>
        <v/>
      </c>
      <c r="CZ295" s="5" t="str">
        <f t="shared" ca="1" si="12774"/>
        <v/>
      </c>
      <c r="DA295" s="5" t="str">
        <f ca="1">IF($B295="","",'Hidden inputs'!$D$11*CR295+'Hidden inputs'!$E$11*CS295)</f>
        <v/>
      </c>
      <c r="DB295" s="11" t="str">
        <f t="shared" ca="1" si="12692"/>
        <v/>
      </c>
      <c r="DC295" s="9" t="str">
        <f t="shared" ca="1" si="12775"/>
        <v/>
      </c>
      <c r="DD295" s="3" t="str">
        <f t="shared" ca="1" si="12776"/>
        <v/>
      </c>
      <c r="DE295" s="5" t="str" cm="1">
        <f t="array" aca="1" ref="DE295" ca="1">IF($B295="","",IF(DD295=0,0,IF(DD_Payment="",0,IF(DD295&lt;_xlfn.IFS(DD_Frequency="Monthly",1,DD_Frequency="Quarterly",IF(MONTH(DD$2)=1,1,IF(MONTH(DD$2)=4,1,IF(MONTH(DD$2)=7,1,IF(MONTH(DD$2)=10,1,0)))),DD_Frequency="Annually",IF(MONTH(DD$2)=1,1,0))*DD_Payment,DD295,_xlfn.IFS(DD_Frequency="Monthly",1,DD_Frequency="Quarterly",IF(MONTH(DD$2)=1,1,IF(MONTH(DD$2)=4,1,IF(MONTH(DD$2)=7,1,IF(MONTH(DD$2)=10,1,0)))),DD_Frequency="Annually",IF(MONTH(DD$2)=1,1,0))*DD_Payment))))</f>
        <v/>
      </c>
      <c r="DF295" s="3" t="str">
        <f t="shared" ref="DF295" ca="1" si="14418">IF($B295="","",IF(DD295&gt;DE295,(DD295-DE295/2)*(rate_A*(DF$1/365)),0))</f>
        <v/>
      </c>
      <c r="DG295" s="3" t="str">
        <f t="shared" ca="1" si="12868"/>
        <v/>
      </c>
      <c r="DH295" s="3" t="str">
        <f t="shared" ref="DH295" ca="1" si="14419">IF($B295="","",CS295*(1+rate_A*DF$1/365))</f>
        <v/>
      </c>
      <c r="DI295" s="3" t="str">
        <f t="shared" ref="DI295" ca="1" si="14420">IF($B295="","",CT295*(1+rate_A*DF$1/365))</f>
        <v/>
      </c>
      <c r="DJ295" s="3" t="str">
        <f t="shared" ref="DJ295" ca="1" si="14421">IF($B295="","",CU295*(1+rate_joint*DF$1/365))</f>
        <v/>
      </c>
      <c r="DK295" s="5" t="str">
        <f t="shared" ca="1" si="12872"/>
        <v/>
      </c>
      <c r="DL295" s="5" t="str" cm="1">
        <f t="array" aca="1" ref="DL295" ca="1">IF(DK295="","",_xlfn.IFS(DK295&lt;='Hidden inputs'!$C$15,DK295*'Hidden inputs'!$D$15,DK295&lt;='Hidden inputs'!$C$16,'Hidden inputs'!$C$15*'Hidden inputs'!$D$15+(DK295-'Hidden inputs'!$B$16)*'Hidden inputs'!$D$16,DK295&lt;='Hidden inputs'!$C$17,'Hidden inputs'!$C$15*'Hidden inputs'!$D$15+('Hidden inputs'!$C$16-'Hidden inputs'!$B$16)*'Hidden inputs'!$D$16+(DK295-'Hidden inputs'!$B$17)*'Hidden inputs'!$D$17,DK295&gt;'Hidden inputs'!$B$18,'Hidden inputs'!$C$15*'Hidden inputs'!$D$15+('Hidden inputs'!$C$16-'Hidden inputs'!$B$16)*'Hidden inputs'!$D$16+('Hidden inputs'!$C$17-'Hidden inputs'!$B$17)*'Hidden inputs'!$D$17+(DK295-'Hidden inputs'!$B$18)*'Hidden inputs'!$D$18))</f>
        <v/>
      </c>
      <c r="DM295" s="10" t="str">
        <f t="shared" ca="1" si="12873"/>
        <v/>
      </c>
      <c r="DN295" s="5" t="str">
        <f t="shared" ca="1" si="12781"/>
        <v/>
      </c>
      <c r="DO295" s="5" t="str">
        <f t="shared" ca="1" si="12782"/>
        <v/>
      </c>
      <c r="DP295" s="5" t="str">
        <f ca="1">IF($B295="","",'Hidden inputs'!$D$11*DG295+'Hidden inputs'!$E$11*DH295)</f>
        <v/>
      </c>
      <c r="DQ295" s="11" t="str">
        <f t="shared" ca="1" si="12697"/>
        <v/>
      </c>
      <c r="DR295" s="9" t="str">
        <f t="shared" ca="1" si="12783"/>
        <v/>
      </c>
      <c r="DS295" s="3" t="str">
        <f t="shared" ca="1" si="12784"/>
        <v/>
      </c>
      <c r="DT295" s="5" t="str" cm="1">
        <f t="array" aca="1" ref="DT295" ca="1">IF($B295="","",IF(DS295=0,0,IF(DD_Payment="",0,IF(DS295&lt;_xlfn.IFS(DD_Frequency="Monthly",1,DD_Frequency="Quarterly",IF(MONTH(DS$2)=1,1,IF(MONTH(DS$2)=4,1,IF(MONTH(DS$2)=7,1,IF(MONTH(DS$2)=10,1,0)))),DD_Frequency="Annually",IF(MONTH(DS$2)=1,1,0))*DD_Payment,DS295,_xlfn.IFS(DD_Frequency="Monthly",1,DD_Frequency="Quarterly",IF(MONTH(DS$2)=1,1,IF(MONTH(DS$2)=4,1,IF(MONTH(DS$2)=7,1,IF(MONTH(DS$2)=10,1,0)))),DD_Frequency="Annually",IF(MONTH(DS$2)=1,1,0))*DD_Payment))))</f>
        <v/>
      </c>
      <c r="DU295" s="3" t="str">
        <f t="shared" ref="DU295" ca="1" si="14422">IF($B295="","",IF(DS295&gt;DT295,(DS295-DT295/2)*(rate_A*(DU$1/365)),0))</f>
        <v/>
      </c>
      <c r="DV295" s="3" t="str">
        <f t="shared" ca="1" si="12875"/>
        <v/>
      </c>
      <c r="DW295" s="3" t="str">
        <f t="shared" ref="DW295" ca="1" si="14423">IF($B295="","",DH295*(1+rate_A*DU$1/365))</f>
        <v/>
      </c>
      <c r="DX295" s="3" t="str">
        <f t="shared" ref="DX295" ca="1" si="14424">IF($B295="","",DI295*(1+rate_A*DU$1/365))</f>
        <v/>
      </c>
      <c r="DY295" s="3" t="str">
        <f t="shared" ref="DY295" ca="1" si="14425">IF($B295="","",DJ295*(1+rate_joint*DU$1/365))</f>
        <v/>
      </c>
      <c r="DZ295" s="5" t="str">
        <f t="shared" ca="1" si="12879"/>
        <v/>
      </c>
      <c r="EA295" s="5" t="str" cm="1">
        <f t="array" aca="1" ref="EA295" ca="1">IF(DZ295="","",_xlfn.IFS(DZ295&lt;='Hidden inputs'!$C$15,DZ295*'Hidden inputs'!$D$15,DZ295&lt;='Hidden inputs'!$C$16,'Hidden inputs'!$C$15*'Hidden inputs'!$D$15+(DZ295-'Hidden inputs'!$B$16)*'Hidden inputs'!$D$16,DZ295&lt;='Hidden inputs'!$C$17,'Hidden inputs'!$C$15*'Hidden inputs'!$D$15+('Hidden inputs'!$C$16-'Hidden inputs'!$B$16)*'Hidden inputs'!$D$16+(DZ295-'Hidden inputs'!$B$17)*'Hidden inputs'!$D$17,DZ295&gt;'Hidden inputs'!$B$18,'Hidden inputs'!$C$15*'Hidden inputs'!$D$15+('Hidden inputs'!$C$16-'Hidden inputs'!$B$16)*'Hidden inputs'!$D$16+('Hidden inputs'!$C$17-'Hidden inputs'!$B$17)*'Hidden inputs'!$D$17+(DZ295-'Hidden inputs'!$B$18)*'Hidden inputs'!$D$18))</f>
        <v/>
      </c>
      <c r="EB295" s="10" t="str">
        <f t="shared" ca="1" si="12880"/>
        <v/>
      </c>
      <c r="EC295" s="5" t="str">
        <f t="shared" ca="1" si="12789"/>
        <v/>
      </c>
      <c r="ED295" s="5" t="str">
        <f t="shared" ca="1" si="12790"/>
        <v/>
      </c>
      <c r="EE295" s="5" t="str">
        <f ca="1">IF($B295="","",'Hidden inputs'!$D$11*DV295+'Hidden inputs'!$E$11*DW295)</f>
        <v/>
      </c>
      <c r="EF295" s="11" t="str">
        <f t="shared" ca="1" si="12702"/>
        <v/>
      </c>
      <c r="EG295" s="9" t="str">
        <f t="shared" ca="1" si="12791"/>
        <v/>
      </c>
      <c r="EH295" s="3" t="str">
        <f t="shared" ca="1" si="12792"/>
        <v/>
      </c>
      <c r="EI295" s="5" t="str" cm="1">
        <f t="array" aca="1" ref="EI295" ca="1">IF($B295="","",IF(EH295=0,0,IF(DD_Payment="",0,IF(EH295&lt;_xlfn.IFS(DD_Frequency="Monthly",1,DD_Frequency="Quarterly",IF(MONTH(EH$2)=1,1,IF(MONTH(EH$2)=4,1,IF(MONTH(EH$2)=7,1,IF(MONTH(EH$2)=10,1,0)))),DD_Frequency="Annually",IF(MONTH(EH$2)=1,1,0))*DD_Payment,EH295,_xlfn.IFS(DD_Frequency="Monthly",1,DD_Frequency="Quarterly",IF(MONTH(EH$2)=1,1,IF(MONTH(EH$2)=4,1,IF(MONTH(EH$2)=7,1,IF(MONTH(EH$2)=10,1,0)))),DD_Frequency="Annually",IF(MONTH(EH$2)=1,1,0))*DD_Payment))))</f>
        <v/>
      </c>
      <c r="EJ295" s="3" t="str">
        <f t="shared" ref="EJ295" ca="1" si="14426">IF($B295="","",IF(EH295&gt;EI295,(EH295-EI295/2)*(rate_A*(EJ$1/365)),0))</f>
        <v/>
      </c>
      <c r="EK295" s="3" t="str">
        <f t="shared" ca="1" si="12882"/>
        <v/>
      </c>
      <c r="EL295" s="3" t="str">
        <f t="shared" ref="EL295" ca="1" si="14427">IF($B295="","",DW295*(1+rate_A*EJ$1/365))</f>
        <v/>
      </c>
      <c r="EM295" s="3" t="str">
        <f t="shared" ref="EM295" ca="1" si="14428">IF($B295="","",DX295*(1+rate_A*EJ$1/365))</f>
        <v/>
      </c>
      <c r="EN295" s="3" t="str">
        <f t="shared" ref="EN295" ca="1" si="14429">IF($B295="","",DY295*(1+rate_joint*EJ$1/365))</f>
        <v/>
      </c>
      <c r="EO295" s="5" t="str">
        <f t="shared" ca="1" si="12886"/>
        <v/>
      </c>
      <c r="EP295" s="5" t="str" cm="1">
        <f t="array" aca="1" ref="EP295" ca="1">IF(EO295="","",_xlfn.IFS(EO295&lt;='Hidden inputs'!$C$15,EO295*'Hidden inputs'!$D$15,EO295&lt;='Hidden inputs'!$C$16,'Hidden inputs'!$C$15*'Hidden inputs'!$D$15+(EO295-'Hidden inputs'!$B$16)*'Hidden inputs'!$D$16,EO295&lt;='Hidden inputs'!$C$17,'Hidden inputs'!$C$15*'Hidden inputs'!$D$15+('Hidden inputs'!$C$16-'Hidden inputs'!$B$16)*'Hidden inputs'!$D$16+(EO295-'Hidden inputs'!$B$17)*'Hidden inputs'!$D$17,EO295&gt;'Hidden inputs'!$B$18,'Hidden inputs'!$C$15*'Hidden inputs'!$D$15+('Hidden inputs'!$C$16-'Hidden inputs'!$B$16)*'Hidden inputs'!$D$16+('Hidden inputs'!$C$17-'Hidden inputs'!$B$17)*'Hidden inputs'!$D$17+(EO295-'Hidden inputs'!$B$18)*'Hidden inputs'!$D$18))</f>
        <v/>
      </c>
      <c r="EQ295" s="10" t="str">
        <f t="shared" ca="1" si="12887"/>
        <v/>
      </c>
      <c r="ER295" s="5" t="str">
        <f t="shared" ca="1" si="12797"/>
        <v/>
      </c>
      <c r="ES295" s="5" t="str">
        <f t="shared" ca="1" si="12798"/>
        <v/>
      </c>
      <c r="ET295" s="5" t="str">
        <f ca="1">IF($B295="","",'Hidden inputs'!$D$11*EK295+'Hidden inputs'!$E$11*EL295)</f>
        <v/>
      </c>
      <c r="EU295" s="11" t="str">
        <f t="shared" ca="1" si="12707"/>
        <v/>
      </c>
      <c r="EV295" s="9" t="str">
        <f t="shared" ca="1" si="12799"/>
        <v/>
      </c>
      <c r="EW295" s="3" t="str">
        <f t="shared" ca="1" si="12800"/>
        <v/>
      </c>
      <c r="EX295" s="5" t="str" cm="1">
        <f t="array" aca="1" ref="EX295" ca="1">IF($B295="","",IF(EW295=0,0,IF(DD_Payment="",0,IF(EW295&lt;_xlfn.IFS(DD_Frequency="Monthly",1,DD_Frequency="Quarterly",IF(MONTH(EW$2)=1,1,IF(MONTH(EW$2)=4,1,IF(MONTH(EW$2)=7,1,IF(MONTH(EW$2)=10,1,0)))),DD_Frequency="Annually",IF(MONTH(EW$2)=1,1,0))*DD_Payment,EW295,_xlfn.IFS(DD_Frequency="Monthly",1,DD_Frequency="Quarterly",IF(MONTH(EW$2)=1,1,IF(MONTH(EW$2)=4,1,IF(MONTH(EW$2)=7,1,IF(MONTH(EW$2)=10,1,0)))),DD_Frequency="Annually",IF(MONTH(EW$2)=1,1,0))*DD_Payment))))</f>
        <v/>
      </c>
      <c r="EY295" s="3" t="str">
        <f t="shared" ref="EY295" ca="1" si="14430">IF($B295="","",IF(EW295&gt;EX295,(EW295-EX295/2)*(rate_A*(EY$1/365)),0))</f>
        <v/>
      </c>
      <c r="EZ295" s="3" t="str">
        <f t="shared" ca="1" si="12889"/>
        <v/>
      </c>
      <c r="FA295" s="3" t="str">
        <f t="shared" ref="FA295" ca="1" si="14431">IF($B295="","",EL295*(1+rate_A*EY$1/365))</f>
        <v/>
      </c>
      <c r="FB295" s="3" t="str">
        <f t="shared" ref="FB295" ca="1" si="14432">IF($B295="","",EM295*(1+rate_A*EY$1/365))</f>
        <v/>
      </c>
      <c r="FC295" s="3" t="str">
        <f t="shared" ref="FC295" ca="1" si="14433">IF($B295="","",EN295*(1+rate_joint*EY$1/365))</f>
        <v/>
      </c>
      <c r="FD295" s="5" t="str">
        <f t="shared" ca="1" si="12893"/>
        <v/>
      </c>
      <c r="FE295" s="5" t="str" cm="1">
        <f t="array" aca="1" ref="FE295" ca="1">IF(FD295="","",_xlfn.IFS(FD295&lt;='Hidden inputs'!$C$15,FD295*'Hidden inputs'!$D$15,FD295&lt;='Hidden inputs'!$C$16,'Hidden inputs'!$C$15*'Hidden inputs'!$D$15+(FD295-'Hidden inputs'!$B$16)*'Hidden inputs'!$D$16,FD295&lt;='Hidden inputs'!$C$17,'Hidden inputs'!$C$15*'Hidden inputs'!$D$15+('Hidden inputs'!$C$16-'Hidden inputs'!$B$16)*'Hidden inputs'!$D$16+(FD295-'Hidden inputs'!$B$17)*'Hidden inputs'!$D$17,FD295&gt;'Hidden inputs'!$B$18,'Hidden inputs'!$C$15*'Hidden inputs'!$D$15+('Hidden inputs'!$C$16-'Hidden inputs'!$B$16)*'Hidden inputs'!$D$16+('Hidden inputs'!$C$17-'Hidden inputs'!$B$17)*'Hidden inputs'!$D$17+(FD295-'Hidden inputs'!$B$18)*'Hidden inputs'!$D$18))</f>
        <v/>
      </c>
      <c r="FF295" s="10" t="str">
        <f t="shared" ca="1" si="12894"/>
        <v/>
      </c>
      <c r="FG295" s="5" t="str">
        <f t="shared" ca="1" si="12805"/>
        <v/>
      </c>
      <c r="FH295" s="5" t="str">
        <f t="shared" ca="1" si="12806"/>
        <v/>
      </c>
      <c r="FI295" s="5" t="str">
        <f ca="1">IF($B295="","",'Hidden inputs'!$D$11*EZ295+'Hidden inputs'!$E$11*FA295)</f>
        <v/>
      </c>
      <c r="FJ295" s="11" t="str">
        <f t="shared" ca="1" si="12712"/>
        <v/>
      </c>
      <c r="FK295" s="9" t="str">
        <f t="shared" ca="1" si="12807"/>
        <v/>
      </c>
      <c r="FL295" s="3" t="str">
        <f t="shared" ca="1" si="12808"/>
        <v/>
      </c>
      <c r="FM295" s="5" t="str" cm="1">
        <f t="array" aca="1" ref="FM295" ca="1">IF($B295="","",IF(FL295=0,0,IF(DD_Payment="",0,IF(FL295&lt;_xlfn.IFS(DD_Frequency="Monthly",1,DD_Frequency="Quarterly",IF(MONTH(FL$2)=1,1,IF(MONTH(FL$2)=4,1,IF(MONTH(FL$2)=7,1,IF(MONTH(FL$2)=10,1,0)))),DD_Frequency="Annually",IF(MONTH(FL$2)=1,1,0))*DD_Payment,FL295,_xlfn.IFS(DD_Frequency="Monthly",1,DD_Frequency="Quarterly",IF(MONTH(FL$2)=1,1,IF(MONTH(FL$2)=4,1,IF(MONTH(FL$2)=7,1,IF(MONTH(FL$2)=10,1,0)))),DD_Frequency="Annually",IF(MONTH(FL$2)=1,1,0))*DD_Payment))))</f>
        <v/>
      </c>
      <c r="FN295" s="3" t="str">
        <f t="shared" ref="FN295" ca="1" si="14434">IF($B295="","",IF(FL295&gt;FM295,(FL295-FM295/2)*(rate_A*(FN$1/365)),0))</f>
        <v/>
      </c>
      <c r="FO295" s="3" t="str">
        <f t="shared" ca="1" si="12896"/>
        <v/>
      </c>
      <c r="FP295" s="3" t="str">
        <f t="shared" ref="FP295" ca="1" si="14435">IF($B295="","",FA295*(1+rate_A*FN$1/365))</f>
        <v/>
      </c>
      <c r="FQ295" s="3" t="str">
        <f t="shared" ref="FQ295" ca="1" si="14436">IF($B295="","",FB295*(1+rate_A*FN$1/365))</f>
        <v/>
      </c>
      <c r="FR295" s="3" t="str">
        <f t="shared" ref="FR295" ca="1" si="14437">IF($B295="","",FC295*(1+rate_joint*FN$1/365))</f>
        <v/>
      </c>
      <c r="FS295" s="5" t="str">
        <f t="shared" ca="1" si="12900"/>
        <v/>
      </c>
      <c r="FT295" s="5" t="str" cm="1">
        <f t="array" aca="1" ref="FT295" ca="1">IF(FS295="","",_xlfn.IFS(FS295&lt;='Hidden inputs'!$C$15,FS295*'Hidden inputs'!$D$15,FS295&lt;='Hidden inputs'!$C$16,'Hidden inputs'!$C$15*'Hidden inputs'!$D$15+(FS295-'Hidden inputs'!$B$16)*'Hidden inputs'!$D$16,FS295&lt;='Hidden inputs'!$C$17,'Hidden inputs'!$C$15*'Hidden inputs'!$D$15+('Hidden inputs'!$C$16-'Hidden inputs'!$B$16)*'Hidden inputs'!$D$16+(FS295-'Hidden inputs'!$B$17)*'Hidden inputs'!$D$17,FS295&gt;'Hidden inputs'!$B$18,'Hidden inputs'!$C$15*'Hidden inputs'!$D$15+('Hidden inputs'!$C$16-'Hidden inputs'!$B$16)*'Hidden inputs'!$D$16+('Hidden inputs'!$C$17-'Hidden inputs'!$B$17)*'Hidden inputs'!$D$17+(FS295-'Hidden inputs'!$B$18)*'Hidden inputs'!$D$18))</f>
        <v/>
      </c>
      <c r="FU295" s="10" t="str">
        <f t="shared" ca="1" si="12901"/>
        <v/>
      </c>
      <c r="FV295" s="5" t="str">
        <f t="shared" ca="1" si="12813"/>
        <v/>
      </c>
      <c r="FW295" s="5" t="str">
        <f t="shared" ca="1" si="12814"/>
        <v/>
      </c>
      <c r="FX295" s="5" t="str">
        <f ca="1">IF($B295="","",'Hidden inputs'!$D$11*FO295+'Hidden inputs'!$E$11*FP295)</f>
        <v/>
      </c>
      <c r="FY295" s="11" t="str">
        <f t="shared" ca="1" si="12717"/>
        <v/>
      </c>
      <c r="FZ295" s="9" t="str">
        <f t="shared" ca="1" si="12815"/>
        <v/>
      </c>
      <c r="GA295" s="5" t="str">
        <f t="shared" ca="1" si="12816"/>
        <v/>
      </c>
      <c r="GB295" s="5" t="str">
        <f t="shared" ca="1" si="12817"/>
        <v/>
      </c>
      <c r="GC295" s="5" t="str">
        <f t="shared" ca="1" si="12718"/>
        <v/>
      </c>
      <c r="GD295" s="5" t="str">
        <f t="shared" ca="1" si="12719"/>
        <v/>
      </c>
    </row>
    <row r="296" spans="1:186" x14ac:dyDescent="0.35">
      <c r="A296" s="2"/>
      <c r="B296" s="6" t="str">
        <f t="shared" ca="1" si="12720"/>
        <v/>
      </c>
      <c r="C296" s="5" t="str">
        <f t="shared" ca="1" si="12818"/>
        <v/>
      </c>
      <c r="D296" s="5" t="str" cm="1">
        <f t="array" aca="1" ref="D296" ca="1">IF($B296="","",IF(C296=0,0,IF(DD_Payment="",0,IF(C296&lt;_xlfn.IFS(DD_Frequency="Monthly",1,DD_Frequency="Quarterly",IF(MONTH(C$2)=1,1,IF(MONTH(C$2)=4,1,IF(MONTH(C$2)=7,1,IF(MONTH(C$2)=10,1,0)))),DD_Frequency="Annually",IF(MONTH(C$2)=1,1,0))*DD_Payment,C296,_xlfn.IFS(DD_Frequency="Monthly",1,DD_Frequency="Quarterly",IF(MONTH(C$2)=1,1,IF(MONTH(C$2)=4,1,IF(MONTH(C$2)=7,1,IF(MONTH(C$2)=10,1,0)))),DD_Frequency="Annually",IF(MONTH(C$2)=1,1,0))*DD_Payment))))</f>
        <v/>
      </c>
      <c r="E296" s="5" t="str">
        <f t="shared" ref="E296" ca="1" si="14438">IF(B296="","",IF(C296&gt;D296,(C296-D296/2)*(rate_A*(E$1/365)),0))</f>
        <v/>
      </c>
      <c r="F296" s="5" t="str">
        <f t="shared" ca="1" si="12722"/>
        <v/>
      </c>
      <c r="G296" s="5" t="str">
        <f t="shared" ref="G296" ca="1" si="14439">IF(B296="","",G295*(1+rate_A*E$1/365))</f>
        <v/>
      </c>
      <c r="H296" s="5" t="str">
        <f t="shared" ref="H296" ca="1" si="14440">IF(B296="","",H295*(1+rate_A*E$1/365))</f>
        <v/>
      </c>
      <c r="I296" s="5" t="str">
        <f t="shared" ref="I296" ca="1" si="14441">IF(B296="","",I295*(1+rate_joint*E$1/365))</f>
        <v/>
      </c>
      <c r="J296" s="5" t="str">
        <f t="shared" ca="1" si="12823"/>
        <v/>
      </c>
      <c r="K296" s="5" t="str" cm="1">
        <f t="array" aca="1" ref="K296" ca="1">IF(J296="","",_xlfn.IFS(J296&lt;='Hidden inputs'!$C$15,J296*'Hidden inputs'!$D$15,J296&lt;='Hidden inputs'!$C$16,'Hidden inputs'!$C$15*'Hidden inputs'!$D$15+(J296-'Hidden inputs'!$B$16)*'Hidden inputs'!$D$16,J296&lt;='Hidden inputs'!$C$17,'Hidden inputs'!$C$15*'Hidden inputs'!$D$15+('Hidden inputs'!$C$16-'Hidden inputs'!$B$16)*'Hidden inputs'!$D$16+(J296-'Hidden inputs'!$B$17)*'Hidden inputs'!$D$17,J296&gt;'Hidden inputs'!$B$18,'Hidden inputs'!$C$15*'Hidden inputs'!$D$15+('Hidden inputs'!$C$16-'Hidden inputs'!$B$16)*'Hidden inputs'!$D$16+('Hidden inputs'!$C$17-'Hidden inputs'!$B$17)*'Hidden inputs'!$D$17+(J296-'Hidden inputs'!$B$18)*'Hidden inputs'!$D$18))</f>
        <v/>
      </c>
      <c r="L296" s="11" t="str">
        <f t="shared" ca="1" si="12824"/>
        <v/>
      </c>
      <c r="M296" s="5" t="str">
        <f t="shared" ca="1" si="12726"/>
        <v/>
      </c>
      <c r="N296" s="5" t="str">
        <f t="shared" ca="1" si="12727"/>
        <v/>
      </c>
      <c r="O296" s="5" t="str">
        <f ca="1">IF(B296="","",'Hidden inputs'!$D$11*F296+'Hidden inputs'!$E$11*G296)</f>
        <v/>
      </c>
      <c r="P296" s="11" t="str">
        <f t="shared" ca="1" si="12661"/>
        <v/>
      </c>
      <c r="Q296" s="20" t="str">
        <f t="shared" ca="1" si="12662"/>
        <v/>
      </c>
      <c r="R296" s="3" t="str">
        <f t="shared" ca="1" si="12728"/>
        <v/>
      </c>
      <c r="S296" s="5" t="str" cm="1">
        <f t="array" aca="1" ref="S296" ca="1">IF($B296="","",IF(R296=0,0,IF(DD_Payment="",0,IF(R296&lt;_xlfn.IFS(DD_Frequency="Monthly",1,DD_Frequency="Quarterly",IF(MONTH(R$2)=1,1,IF(MONTH(R$2)=4,1,IF(MONTH(R$2)=7,1,IF(MONTH(R$2)=10,1,0)))),DD_Frequency="Annually",IF(MONTH(R$2)=1,1,0))*DD_Payment,R296,_xlfn.IFS(DD_Frequency="Monthly",1,DD_Frequency="Quarterly",IF(MONTH(R$2)=1,1,IF(MONTH(R$2)=4,1,IF(MONTH(R$2)=7,1,IF(MONTH(R$2)=10,1,0)))),DD_Frequency="Annually",IF(MONTH(R$2)=1,1,0))*DD_Payment))))</f>
        <v/>
      </c>
      <c r="T296" s="3" t="str">
        <f t="shared" ref="T296" ca="1" si="14442">IF(B296="","",IF(R296&gt;S296,(R296-S296/2)*(rate_A*((T$1+A296)/365)),0))</f>
        <v/>
      </c>
      <c r="U296" s="3" t="str">
        <f t="shared" ca="1" si="12730"/>
        <v/>
      </c>
      <c r="V296" s="3" t="str">
        <f t="shared" ref="V296" ca="1" si="14443">IF(B296="","",G296*(1+rate_A*(T$1+A296)/365))</f>
        <v/>
      </c>
      <c r="W296" s="3" t="str">
        <f t="shared" ref="W296" ca="1" si="14444">IF(B296="","",H296*(1+rate_A*(T$1+A296)/365))</f>
        <v/>
      </c>
      <c r="X296" s="3" t="str">
        <f t="shared" ref="X296" ca="1" si="14445">IF(B296="","",I296*(1+rate_joint*(T$1+A296)/365))</f>
        <v/>
      </c>
      <c r="Y296" s="5" t="str">
        <f t="shared" ca="1" si="12829"/>
        <v/>
      </c>
      <c r="Z296" s="5" t="str" cm="1">
        <f t="array" aca="1" ref="Z296" ca="1">IF(Y296="","",_xlfn.IFS(Y296&lt;='Hidden inputs'!$C$15,Y296*'Hidden inputs'!$D$15,Y296&lt;='Hidden inputs'!$C$16,'Hidden inputs'!$C$15*'Hidden inputs'!$D$15+(Y296-'Hidden inputs'!$B$16)*'Hidden inputs'!$D$16,Y296&lt;='Hidden inputs'!$C$17,'Hidden inputs'!$C$15*'Hidden inputs'!$D$15+('Hidden inputs'!$C$16-'Hidden inputs'!$B$16)*'Hidden inputs'!$D$16+(Y296-'Hidden inputs'!$B$17)*'Hidden inputs'!$D$17,Y296&gt;'Hidden inputs'!$B$18,'Hidden inputs'!$C$15*'Hidden inputs'!$D$15+('Hidden inputs'!$C$16-'Hidden inputs'!$B$16)*'Hidden inputs'!$D$16+('Hidden inputs'!$C$17-'Hidden inputs'!$B$17)*'Hidden inputs'!$D$17+(Y296-'Hidden inputs'!$B$18)*'Hidden inputs'!$D$18))</f>
        <v/>
      </c>
      <c r="AA296" s="10" t="str">
        <f t="shared" ca="1" si="12830"/>
        <v/>
      </c>
      <c r="AB296" s="5" t="str">
        <f t="shared" ca="1" si="12734"/>
        <v/>
      </c>
      <c r="AC296" s="5" t="str">
        <f t="shared" ca="1" si="12831"/>
        <v/>
      </c>
      <c r="AD296" s="5" t="str">
        <f ca="1">IF(B296="","",'Hidden inputs'!$D$11*U296+'Hidden inputs'!$E$11*V296)</f>
        <v/>
      </c>
      <c r="AE296" s="11" t="str">
        <f t="shared" ca="1" si="12667"/>
        <v/>
      </c>
      <c r="AF296" s="9" t="str">
        <f t="shared" ca="1" si="12735"/>
        <v/>
      </c>
      <c r="AG296" s="3" t="str">
        <f t="shared" ca="1" si="12736"/>
        <v/>
      </c>
      <c r="AH296" s="5" t="str" cm="1">
        <f t="array" aca="1" ref="AH296" ca="1">IF($B296="","",IF(AG296=0,0,IF(DD_Payment="",0,IF(AG296&lt;_xlfn.IFS(DD_Frequency="Monthly",1,DD_Frequency="Quarterly",IF(MONTH(AG$2)=1,1,IF(MONTH(AG$2)=4,1,IF(MONTH(AG$2)=7,1,IF(MONTH(AG$2)=10,1,0)))),DD_Frequency="Annually",IF(MONTH(AG$2)=1,1,0))*DD_Payment,AG296,_xlfn.IFS(DD_Frequency="Monthly",1,DD_Frequency="Quarterly",IF(MONTH(AG$2)=1,1,IF(MONTH(AG$2)=4,1,IF(MONTH(AG$2)=7,1,IF(MONTH(AG$2)=10,1,0)))),DD_Frequency="Annually",IF(MONTH(AG$2)=1,1,0))*DD_Payment))))</f>
        <v/>
      </c>
      <c r="AI296" s="3" t="str">
        <f t="shared" ref="AI296" ca="1" si="14446">IF($B296="","",IF(AG296&gt;AH296,(AG296-AH296/2)*(rate_A*(AI$1/365)),0))</f>
        <v/>
      </c>
      <c r="AJ296" s="3" t="str">
        <f t="shared" ca="1" si="12833"/>
        <v/>
      </c>
      <c r="AK296" s="3" t="str">
        <f t="shared" ref="AK296" ca="1" si="14447">IF($B296="","",V296*(1+rate_A*AI$1/365))</f>
        <v/>
      </c>
      <c r="AL296" s="3" t="str">
        <f t="shared" ref="AL296" ca="1" si="14448">IF($B296="","",W296*(1+rate_A*AI$1/365))</f>
        <v/>
      </c>
      <c r="AM296" s="3" t="str">
        <f t="shared" ref="AM296" ca="1" si="14449">IF($B296="","",X296*(1+rate_joint*AI$1/365))</f>
        <v/>
      </c>
      <c r="AN296" s="5" t="str">
        <f t="shared" ca="1" si="12837"/>
        <v/>
      </c>
      <c r="AO296" s="5" t="str" cm="1">
        <f t="array" aca="1" ref="AO296" ca="1">IF(AN296="","",_xlfn.IFS(AN296&lt;='Hidden inputs'!$C$15,AN296*'Hidden inputs'!$D$15,AN296&lt;='Hidden inputs'!$C$16,'Hidden inputs'!$C$15*'Hidden inputs'!$D$15+(AN296-'Hidden inputs'!$B$16)*'Hidden inputs'!$D$16,AN296&lt;='Hidden inputs'!$C$17,'Hidden inputs'!$C$15*'Hidden inputs'!$D$15+('Hidden inputs'!$C$16-'Hidden inputs'!$B$16)*'Hidden inputs'!$D$16+(AN296-'Hidden inputs'!$B$17)*'Hidden inputs'!$D$17,AN296&gt;'Hidden inputs'!$B$18,'Hidden inputs'!$C$15*'Hidden inputs'!$D$15+('Hidden inputs'!$C$16-'Hidden inputs'!$B$16)*'Hidden inputs'!$D$16+('Hidden inputs'!$C$17-'Hidden inputs'!$B$17)*'Hidden inputs'!$D$17+(AN296-'Hidden inputs'!$B$18)*'Hidden inputs'!$D$18))</f>
        <v/>
      </c>
      <c r="AP296" s="10" t="str">
        <f t="shared" ca="1" si="12838"/>
        <v/>
      </c>
      <c r="AQ296" s="5" t="str">
        <f t="shared" ca="1" si="12741"/>
        <v/>
      </c>
      <c r="AR296" s="5" t="str">
        <f t="shared" ca="1" si="12742"/>
        <v/>
      </c>
      <c r="AS296" s="5" t="str">
        <f ca="1">IF($B296="","",'Hidden inputs'!$D$11*AJ296+'Hidden inputs'!$E$11*AK296)</f>
        <v/>
      </c>
      <c r="AT296" s="11" t="str">
        <f t="shared" ca="1" si="12672"/>
        <v/>
      </c>
      <c r="AU296" s="9" t="str">
        <f t="shared" ca="1" si="12743"/>
        <v/>
      </c>
      <c r="AV296" s="3" t="str">
        <f t="shared" ca="1" si="12744"/>
        <v/>
      </c>
      <c r="AW296" s="5" t="str" cm="1">
        <f t="array" aca="1" ref="AW296" ca="1">IF($B296="","",IF(AV296=0,0,IF(DD_Payment="",0,IF(AV296&lt;_xlfn.IFS(DD_Frequency="Monthly",1,DD_Frequency="Quarterly",IF(MONTH(AV$2)=1,1,IF(MONTH(AV$2)=4,1,IF(MONTH(AV$2)=7,1,IF(MONTH(AV$2)=10,1,0)))),DD_Frequency="Annually",IF(MONTH(AV$2)=1,1,0))*DD_Payment,AV296,_xlfn.IFS(DD_Frequency="Monthly",1,DD_Frequency="Quarterly",IF(MONTH(AV$2)=1,1,IF(MONTH(AV$2)=4,1,IF(MONTH(AV$2)=7,1,IF(MONTH(AV$2)=10,1,0)))),DD_Frequency="Annually",IF(MONTH(AV$2)=1,1,0))*DD_Payment))))</f>
        <v/>
      </c>
      <c r="AX296" s="3" t="str">
        <f t="shared" ref="AX296" ca="1" si="14450">IF($B296="","",IF(AV296&gt;AW296,(AV296-AW296/2)*(rate_A*(AX$1/365)),0))</f>
        <v/>
      </c>
      <c r="AY296" s="3" t="str">
        <f t="shared" ca="1" si="12840"/>
        <v/>
      </c>
      <c r="AZ296" s="3" t="str">
        <f t="shared" ref="AZ296" ca="1" si="14451">IF($B296="","",AK296*(1+rate_A*AX$1/365))</f>
        <v/>
      </c>
      <c r="BA296" s="3" t="str">
        <f t="shared" ref="BA296" ca="1" si="14452">IF($B296="","",AL296*(1+rate_A*AX$1/365))</f>
        <v/>
      </c>
      <c r="BB296" s="3" t="str">
        <f t="shared" ref="BB296" ca="1" si="14453">IF($B296="","",AM296*(1+rate_joint*AX$1/365))</f>
        <v/>
      </c>
      <c r="BC296" s="5" t="str">
        <f t="shared" ca="1" si="12844"/>
        <v/>
      </c>
      <c r="BD296" s="5" t="str" cm="1">
        <f t="array" aca="1" ref="BD296" ca="1">IF(BC296="","",_xlfn.IFS(BC296&lt;='Hidden inputs'!$C$15,BC296*'Hidden inputs'!$D$15,BC296&lt;='Hidden inputs'!$C$16,'Hidden inputs'!$C$15*'Hidden inputs'!$D$15+(BC296-'Hidden inputs'!$B$16)*'Hidden inputs'!$D$16,BC296&lt;='Hidden inputs'!$C$17,'Hidden inputs'!$C$15*'Hidden inputs'!$D$15+('Hidden inputs'!$C$16-'Hidden inputs'!$B$16)*'Hidden inputs'!$D$16+(BC296-'Hidden inputs'!$B$17)*'Hidden inputs'!$D$17,BC296&gt;'Hidden inputs'!$B$18,'Hidden inputs'!$C$15*'Hidden inputs'!$D$15+('Hidden inputs'!$C$16-'Hidden inputs'!$B$16)*'Hidden inputs'!$D$16+('Hidden inputs'!$C$17-'Hidden inputs'!$B$17)*'Hidden inputs'!$D$17+(BC296-'Hidden inputs'!$B$18)*'Hidden inputs'!$D$18))</f>
        <v/>
      </c>
      <c r="BE296" s="10" t="str">
        <f t="shared" ca="1" si="12845"/>
        <v/>
      </c>
      <c r="BF296" s="5" t="str">
        <f t="shared" ca="1" si="12749"/>
        <v/>
      </c>
      <c r="BG296" s="5" t="str">
        <f t="shared" ca="1" si="12750"/>
        <v/>
      </c>
      <c r="BH296" s="5" t="str">
        <f ca="1">IF($B296="","",'Hidden inputs'!$D$11*AY296+'Hidden inputs'!$E$11*AZ296)</f>
        <v/>
      </c>
      <c r="BI296" s="11" t="str">
        <f t="shared" ca="1" si="12677"/>
        <v/>
      </c>
      <c r="BJ296" s="9" t="str">
        <f t="shared" ca="1" si="12751"/>
        <v/>
      </c>
      <c r="BK296" s="3" t="str">
        <f t="shared" ca="1" si="12752"/>
        <v/>
      </c>
      <c r="BL296" s="5" t="str" cm="1">
        <f t="array" aca="1" ref="BL296" ca="1">IF($B296="","",IF(BK296=0,0,IF(DD_Payment="",0,IF(BK296&lt;_xlfn.IFS(DD_Frequency="Monthly",1,DD_Frequency="Quarterly",IF(MONTH(BK$2)=1,1,IF(MONTH(BK$2)=4,1,IF(MONTH(BK$2)=7,1,IF(MONTH(BK$2)=10,1,0)))),DD_Frequency="Annually",IF(MONTH(BK$2)=1,1,0))*DD_Payment,BK296,_xlfn.IFS(DD_Frequency="Monthly",1,DD_Frequency="Quarterly",IF(MONTH(BK$2)=1,1,IF(MONTH(BK$2)=4,1,IF(MONTH(BK$2)=7,1,IF(MONTH(BK$2)=10,1,0)))),DD_Frequency="Annually",IF(MONTH(BK$2)=1,1,0))*DD_Payment))))</f>
        <v/>
      </c>
      <c r="BM296" s="3" t="str">
        <f t="shared" ref="BM296" ca="1" si="14454">IF($B296="","",IF(BK296&gt;BL296,(BK296-BL296/2)*(rate_A*(BM$1/365)),0))</f>
        <v/>
      </c>
      <c r="BN296" s="3" t="str">
        <f t="shared" ca="1" si="12847"/>
        <v/>
      </c>
      <c r="BO296" s="3" t="str">
        <f t="shared" ref="BO296" ca="1" si="14455">IF($B296="","",AZ296*(1+rate_A*BM$1/365))</f>
        <v/>
      </c>
      <c r="BP296" s="3" t="str">
        <f t="shared" ref="BP296" ca="1" si="14456">IF($B296="","",BA296*(1+rate_A*BM$1/365))</f>
        <v/>
      </c>
      <c r="BQ296" s="3" t="str">
        <f t="shared" ref="BQ296" ca="1" si="14457">IF($B296="","",BB296*(1+rate_joint*BM$1/365))</f>
        <v/>
      </c>
      <c r="BR296" s="5" t="str">
        <f t="shared" ca="1" si="12851"/>
        <v/>
      </c>
      <c r="BS296" s="5" t="str" cm="1">
        <f t="array" aca="1" ref="BS296" ca="1">IF(BR296="","",_xlfn.IFS(BR296&lt;='Hidden inputs'!$C$15,BR296*'Hidden inputs'!$D$15,BR296&lt;='Hidden inputs'!$C$16,'Hidden inputs'!$C$15*'Hidden inputs'!$D$15+(BR296-'Hidden inputs'!$B$16)*'Hidden inputs'!$D$16,BR296&lt;='Hidden inputs'!$C$17,'Hidden inputs'!$C$15*'Hidden inputs'!$D$15+('Hidden inputs'!$C$16-'Hidden inputs'!$B$16)*'Hidden inputs'!$D$16+(BR296-'Hidden inputs'!$B$17)*'Hidden inputs'!$D$17,BR296&gt;'Hidden inputs'!$B$18,'Hidden inputs'!$C$15*'Hidden inputs'!$D$15+('Hidden inputs'!$C$16-'Hidden inputs'!$B$16)*'Hidden inputs'!$D$16+('Hidden inputs'!$C$17-'Hidden inputs'!$B$17)*'Hidden inputs'!$D$17+(BR296-'Hidden inputs'!$B$18)*'Hidden inputs'!$D$18))</f>
        <v/>
      </c>
      <c r="BT296" s="10" t="str">
        <f t="shared" ca="1" si="12852"/>
        <v/>
      </c>
      <c r="BU296" s="5" t="str">
        <f t="shared" ca="1" si="12757"/>
        <v/>
      </c>
      <c r="BV296" s="5" t="str">
        <f t="shared" ca="1" si="12758"/>
        <v/>
      </c>
      <c r="BW296" s="5" t="str">
        <f ca="1">IF($B296="","",'Hidden inputs'!$D$11*BN296+'Hidden inputs'!$E$11*BO296)</f>
        <v/>
      </c>
      <c r="BX296" s="11" t="str">
        <f t="shared" ca="1" si="12682"/>
        <v/>
      </c>
      <c r="BY296" s="9" t="str">
        <f t="shared" ca="1" si="12759"/>
        <v/>
      </c>
      <c r="BZ296" s="3" t="str">
        <f t="shared" ca="1" si="12760"/>
        <v/>
      </c>
      <c r="CA296" s="5" t="str" cm="1">
        <f t="array" aca="1" ref="CA296" ca="1">IF($B296="","",IF(BZ296=0,0,IF(DD_Payment="",0,IF(BZ296&lt;_xlfn.IFS(DD_Frequency="Monthly",1,DD_Frequency="Quarterly",IF(MONTH(BZ$2)=1,1,IF(MONTH(BZ$2)=4,1,IF(MONTH(BZ$2)=7,1,IF(MONTH(BZ$2)=10,1,0)))),DD_Frequency="Annually",IF(MONTH(BZ$2)=1,1,0))*DD_Payment,BZ296,_xlfn.IFS(DD_Frequency="Monthly",1,DD_Frequency="Quarterly",IF(MONTH(BZ$2)=1,1,IF(MONTH(BZ$2)=4,1,IF(MONTH(BZ$2)=7,1,IF(MONTH(BZ$2)=10,1,0)))),DD_Frequency="Annually",IF(MONTH(BZ$2)=1,1,0))*DD_Payment))))</f>
        <v/>
      </c>
      <c r="CB296" s="3" t="str">
        <f t="shared" ref="CB296" ca="1" si="14458">IF($B296="","",IF(BZ296&gt;CA296,(BZ296-CA296/2)*(rate_A*(CB$1/365)),0))</f>
        <v/>
      </c>
      <c r="CC296" s="3" t="str">
        <f t="shared" ca="1" si="12854"/>
        <v/>
      </c>
      <c r="CD296" s="3" t="str">
        <f t="shared" ref="CD296" ca="1" si="14459">IF($B296="","",BO296*(1+rate_A*CB$1/365))</f>
        <v/>
      </c>
      <c r="CE296" s="3" t="str">
        <f t="shared" ref="CE296" ca="1" si="14460">IF($B296="","",BP296*(1+rate_A*CB$1/365))</f>
        <v/>
      </c>
      <c r="CF296" s="3" t="str">
        <f t="shared" ref="CF296" ca="1" si="14461">IF($B296="","",BQ296*(1+rate_joint*CB$1/365))</f>
        <v/>
      </c>
      <c r="CG296" s="5" t="str">
        <f t="shared" ca="1" si="12858"/>
        <v/>
      </c>
      <c r="CH296" s="5" t="str" cm="1">
        <f t="array" aca="1" ref="CH296" ca="1">IF(CG296="","",_xlfn.IFS(CG296&lt;='Hidden inputs'!$C$15,CG296*'Hidden inputs'!$D$15,CG296&lt;='Hidden inputs'!$C$16,'Hidden inputs'!$C$15*'Hidden inputs'!$D$15+(CG296-'Hidden inputs'!$B$16)*'Hidden inputs'!$D$16,CG296&lt;='Hidden inputs'!$C$17,'Hidden inputs'!$C$15*'Hidden inputs'!$D$15+('Hidden inputs'!$C$16-'Hidden inputs'!$B$16)*'Hidden inputs'!$D$16+(CG296-'Hidden inputs'!$B$17)*'Hidden inputs'!$D$17,CG296&gt;'Hidden inputs'!$B$18,'Hidden inputs'!$C$15*'Hidden inputs'!$D$15+('Hidden inputs'!$C$16-'Hidden inputs'!$B$16)*'Hidden inputs'!$D$16+('Hidden inputs'!$C$17-'Hidden inputs'!$B$17)*'Hidden inputs'!$D$17+(CG296-'Hidden inputs'!$B$18)*'Hidden inputs'!$D$18))</f>
        <v/>
      </c>
      <c r="CI296" s="10" t="str">
        <f t="shared" ca="1" si="12859"/>
        <v/>
      </c>
      <c r="CJ296" s="5" t="str">
        <f t="shared" ca="1" si="12765"/>
        <v/>
      </c>
      <c r="CK296" s="5" t="str">
        <f t="shared" ca="1" si="12766"/>
        <v/>
      </c>
      <c r="CL296" s="5" t="str">
        <f ca="1">IF($B296="","",'Hidden inputs'!$D$11*CC296+'Hidden inputs'!$E$11*CD296)</f>
        <v/>
      </c>
      <c r="CM296" s="11" t="str">
        <f t="shared" ca="1" si="12687"/>
        <v/>
      </c>
      <c r="CN296" s="9" t="str">
        <f t="shared" ca="1" si="12767"/>
        <v/>
      </c>
      <c r="CO296" s="3" t="str">
        <f t="shared" ca="1" si="12768"/>
        <v/>
      </c>
      <c r="CP296" s="5" t="str" cm="1">
        <f t="array" aca="1" ref="CP296" ca="1">IF($B296="","",IF(CO296=0,0,IF(DD_Payment="",0,IF(CO296&lt;_xlfn.IFS(DD_Frequency="Monthly",1,DD_Frequency="Quarterly",IF(MONTH(CO$2)=1,1,IF(MONTH(CO$2)=4,1,IF(MONTH(CO$2)=7,1,IF(MONTH(CO$2)=10,1,0)))),DD_Frequency="Annually",IF(MONTH(CO$2)=1,1,0))*DD_Payment,CO296,_xlfn.IFS(DD_Frequency="Monthly",1,DD_Frequency="Quarterly",IF(MONTH(CO$2)=1,1,IF(MONTH(CO$2)=4,1,IF(MONTH(CO$2)=7,1,IF(MONTH(CO$2)=10,1,0)))),DD_Frequency="Annually",IF(MONTH(CO$2)=1,1,0))*DD_Payment))))</f>
        <v/>
      </c>
      <c r="CQ296" s="3" t="str">
        <f t="shared" ref="CQ296" ca="1" si="14462">IF($B296="","",IF(CO296&gt;CP296,(CO296-CP296/2)*(rate_A*(CQ$1/365)),0))</f>
        <v/>
      </c>
      <c r="CR296" s="3" t="str">
        <f t="shared" ca="1" si="12861"/>
        <v/>
      </c>
      <c r="CS296" s="3" t="str">
        <f t="shared" ref="CS296" ca="1" si="14463">IF($B296="","",CD296*(1+rate_A*CQ$1/365))</f>
        <v/>
      </c>
      <c r="CT296" s="3" t="str">
        <f t="shared" ref="CT296" ca="1" si="14464">IF($B296="","",CE296*(1+rate_A*CQ$1/365))</f>
        <v/>
      </c>
      <c r="CU296" s="3" t="str">
        <f t="shared" ref="CU296" ca="1" si="14465">IF($B296="","",CF296*(1+rate_joint*CQ$1/365))</f>
        <v/>
      </c>
      <c r="CV296" s="5" t="str">
        <f t="shared" ca="1" si="12865"/>
        <v/>
      </c>
      <c r="CW296" s="5" t="str" cm="1">
        <f t="array" aca="1" ref="CW296" ca="1">IF(CV296="","",_xlfn.IFS(CV296&lt;='Hidden inputs'!$C$15,CV296*'Hidden inputs'!$D$15,CV296&lt;='Hidden inputs'!$C$16,'Hidden inputs'!$C$15*'Hidden inputs'!$D$15+(CV296-'Hidden inputs'!$B$16)*'Hidden inputs'!$D$16,CV296&lt;='Hidden inputs'!$C$17,'Hidden inputs'!$C$15*'Hidden inputs'!$D$15+('Hidden inputs'!$C$16-'Hidden inputs'!$B$16)*'Hidden inputs'!$D$16+(CV296-'Hidden inputs'!$B$17)*'Hidden inputs'!$D$17,CV296&gt;'Hidden inputs'!$B$18,'Hidden inputs'!$C$15*'Hidden inputs'!$D$15+('Hidden inputs'!$C$16-'Hidden inputs'!$B$16)*'Hidden inputs'!$D$16+('Hidden inputs'!$C$17-'Hidden inputs'!$B$17)*'Hidden inputs'!$D$17+(CV296-'Hidden inputs'!$B$18)*'Hidden inputs'!$D$18))</f>
        <v/>
      </c>
      <c r="CX296" s="10" t="str">
        <f t="shared" ca="1" si="12866"/>
        <v/>
      </c>
      <c r="CY296" s="5" t="str">
        <f t="shared" ca="1" si="12773"/>
        <v/>
      </c>
      <c r="CZ296" s="5" t="str">
        <f t="shared" ca="1" si="12774"/>
        <v/>
      </c>
      <c r="DA296" s="5" t="str">
        <f ca="1">IF($B296="","",'Hidden inputs'!$D$11*CR296+'Hidden inputs'!$E$11*CS296)</f>
        <v/>
      </c>
      <c r="DB296" s="11" t="str">
        <f t="shared" ca="1" si="12692"/>
        <v/>
      </c>
      <c r="DC296" s="9" t="str">
        <f t="shared" ca="1" si="12775"/>
        <v/>
      </c>
      <c r="DD296" s="3" t="str">
        <f t="shared" ca="1" si="12776"/>
        <v/>
      </c>
      <c r="DE296" s="5" t="str" cm="1">
        <f t="array" aca="1" ref="DE296" ca="1">IF($B296="","",IF(DD296=0,0,IF(DD_Payment="",0,IF(DD296&lt;_xlfn.IFS(DD_Frequency="Monthly",1,DD_Frequency="Quarterly",IF(MONTH(DD$2)=1,1,IF(MONTH(DD$2)=4,1,IF(MONTH(DD$2)=7,1,IF(MONTH(DD$2)=10,1,0)))),DD_Frequency="Annually",IF(MONTH(DD$2)=1,1,0))*DD_Payment,DD296,_xlfn.IFS(DD_Frequency="Monthly",1,DD_Frequency="Quarterly",IF(MONTH(DD$2)=1,1,IF(MONTH(DD$2)=4,1,IF(MONTH(DD$2)=7,1,IF(MONTH(DD$2)=10,1,0)))),DD_Frequency="Annually",IF(MONTH(DD$2)=1,1,0))*DD_Payment))))</f>
        <v/>
      </c>
      <c r="DF296" s="3" t="str">
        <f t="shared" ref="DF296" ca="1" si="14466">IF($B296="","",IF(DD296&gt;DE296,(DD296-DE296/2)*(rate_A*(DF$1/365)),0))</f>
        <v/>
      </c>
      <c r="DG296" s="3" t="str">
        <f t="shared" ca="1" si="12868"/>
        <v/>
      </c>
      <c r="DH296" s="3" t="str">
        <f t="shared" ref="DH296" ca="1" si="14467">IF($B296="","",CS296*(1+rate_A*DF$1/365))</f>
        <v/>
      </c>
      <c r="DI296" s="3" t="str">
        <f t="shared" ref="DI296" ca="1" si="14468">IF($B296="","",CT296*(1+rate_A*DF$1/365))</f>
        <v/>
      </c>
      <c r="DJ296" s="3" t="str">
        <f t="shared" ref="DJ296" ca="1" si="14469">IF($B296="","",CU296*(1+rate_joint*DF$1/365))</f>
        <v/>
      </c>
      <c r="DK296" s="5" t="str">
        <f t="shared" ca="1" si="12872"/>
        <v/>
      </c>
      <c r="DL296" s="5" t="str" cm="1">
        <f t="array" aca="1" ref="DL296" ca="1">IF(DK296="","",_xlfn.IFS(DK296&lt;='Hidden inputs'!$C$15,DK296*'Hidden inputs'!$D$15,DK296&lt;='Hidden inputs'!$C$16,'Hidden inputs'!$C$15*'Hidden inputs'!$D$15+(DK296-'Hidden inputs'!$B$16)*'Hidden inputs'!$D$16,DK296&lt;='Hidden inputs'!$C$17,'Hidden inputs'!$C$15*'Hidden inputs'!$D$15+('Hidden inputs'!$C$16-'Hidden inputs'!$B$16)*'Hidden inputs'!$D$16+(DK296-'Hidden inputs'!$B$17)*'Hidden inputs'!$D$17,DK296&gt;'Hidden inputs'!$B$18,'Hidden inputs'!$C$15*'Hidden inputs'!$D$15+('Hidden inputs'!$C$16-'Hidden inputs'!$B$16)*'Hidden inputs'!$D$16+('Hidden inputs'!$C$17-'Hidden inputs'!$B$17)*'Hidden inputs'!$D$17+(DK296-'Hidden inputs'!$B$18)*'Hidden inputs'!$D$18))</f>
        <v/>
      </c>
      <c r="DM296" s="10" t="str">
        <f t="shared" ca="1" si="12873"/>
        <v/>
      </c>
      <c r="DN296" s="5" t="str">
        <f t="shared" ca="1" si="12781"/>
        <v/>
      </c>
      <c r="DO296" s="5" t="str">
        <f t="shared" ca="1" si="12782"/>
        <v/>
      </c>
      <c r="DP296" s="5" t="str">
        <f ca="1">IF($B296="","",'Hidden inputs'!$D$11*DG296+'Hidden inputs'!$E$11*DH296)</f>
        <v/>
      </c>
      <c r="DQ296" s="11" t="str">
        <f t="shared" ca="1" si="12697"/>
        <v/>
      </c>
      <c r="DR296" s="9" t="str">
        <f t="shared" ca="1" si="12783"/>
        <v/>
      </c>
      <c r="DS296" s="3" t="str">
        <f t="shared" ca="1" si="12784"/>
        <v/>
      </c>
      <c r="DT296" s="5" t="str" cm="1">
        <f t="array" aca="1" ref="DT296" ca="1">IF($B296="","",IF(DS296=0,0,IF(DD_Payment="",0,IF(DS296&lt;_xlfn.IFS(DD_Frequency="Monthly",1,DD_Frequency="Quarterly",IF(MONTH(DS$2)=1,1,IF(MONTH(DS$2)=4,1,IF(MONTH(DS$2)=7,1,IF(MONTH(DS$2)=10,1,0)))),DD_Frequency="Annually",IF(MONTH(DS$2)=1,1,0))*DD_Payment,DS296,_xlfn.IFS(DD_Frequency="Monthly",1,DD_Frequency="Quarterly",IF(MONTH(DS$2)=1,1,IF(MONTH(DS$2)=4,1,IF(MONTH(DS$2)=7,1,IF(MONTH(DS$2)=10,1,0)))),DD_Frequency="Annually",IF(MONTH(DS$2)=1,1,0))*DD_Payment))))</f>
        <v/>
      </c>
      <c r="DU296" s="3" t="str">
        <f t="shared" ref="DU296" ca="1" si="14470">IF($B296="","",IF(DS296&gt;DT296,(DS296-DT296/2)*(rate_A*(DU$1/365)),0))</f>
        <v/>
      </c>
      <c r="DV296" s="3" t="str">
        <f t="shared" ca="1" si="12875"/>
        <v/>
      </c>
      <c r="DW296" s="3" t="str">
        <f t="shared" ref="DW296" ca="1" si="14471">IF($B296="","",DH296*(1+rate_A*DU$1/365))</f>
        <v/>
      </c>
      <c r="DX296" s="3" t="str">
        <f t="shared" ref="DX296" ca="1" si="14472">IF($B296="","",DI296*(1+rate_A*DU$1/365))</f>
        <v/>
      </c>
      <c r="DY296" s="3" t="str">
        <f t="shared" ref="DY296" ca="1" si="14473">IF($B296="","",DJ296*(1+rate_joint*DU$1/365))</f>
        <v/>
      </c>
      <c r="DZ296" s="5" t="str">
        <f t="shared" ca="1" si="12879"/>
        <v/>
      </c>
      <c r="EA296" s="5" t="str" cm="1">
        <f t="array" aca="1" ref="EA296" ca="1">IF(DZ296="","",_xlfn.IFS(DZ296&lt;='Hidden inputs'!$C$15,DZ296*'Hidden inputs'!$D$15,DZ296&lt;='Hidden inputs'!$C$16,'Hidden inputs'!$C$15*'Hidden inputs'!$D$15+(DZ296-'Hidden inputs'!$B$16)*'Hidden inputs'!$D$16,DZ296&lt;='Hidden inputs'!$C$17,'Hidden inputs'!$C$15*'Hidden inputs'!$D$15+('Hidden inputs'!$C$16-'Hidden inputs'!$B$16)*'Hidden inputs'!$D$16+(DZ296-'Hidden inputs'!$B$17)*'Hidden inputs'!$D$17,DZ296&gt;'Hidden inputs'!$B$18,'Hidden inputs'!$C$15*'Hidden inputs'!$D$15+('Hidden inputs'!$C$16-'Hidden inputs'!$B$16)*'Hidden inputs'!$D$16+('Hidden inputs'!$C$17-'Hidden inputs'!$B$17)*'Hidden inputs'!$D$17+(DZ296-'Hidden inputs'!$B$18)*'Hidden inputs'!$D$18))</f>
        <v/>
      </c>
      <c r="EB296" s="10" t="str">
        <f t="shared" ca="1" si="12880"/>
        <v/>
      </c>
      <c r="EC296" s="5" t="str">
        <f t="shared" ca="1" si="12789"/>
        <v/>
      </c>
      <c r="ED296" s="5" t="str">
        <f t="shared" ca="1" si="12790"/>
        <v/>
      </c>
      <c r="EE296" s="5" t="str">
        <f ca="1">IF($B296="","",'Hidden inputs'!$D$11*DV296+'Hidden inputs'!$E$11*DW296)</f>
        <v/>
      </c>
      <c r="EF296" s="11" t="str">
        <f t="shared" ca="1" si="12702"/>
        <v/>
      </c>
      <c r="EG296" s="9" t="str">
        <f t="shared" ca="1" si="12791"/>
        <v/>
      </c>
      <c r="EH296" s="3" t="str">
        <f t="shared" ca="1" si="12792"/>
        <v/>
      </c>
      <c r="EI296" s="5" t="str" cm="1">
        <f t="array" aca="1" ref="EI296" ca="1">IF($B296="","",IF(EH296=0,0,IF(DD_Payment="",0,IF(EH296&lt;_xlfn.IFS(DD_Frequency="Monthly",1,DD_Frequency="Quarterly",IF(MONTH(EH$2)=1,1,IF(MONTH(EH$2)=4,1,IF(MONTH(EH$2)=7,1,IF(MONTH(EH$2)=10,1,0)))),DD_Frequency="Annually",IF(MONTH(EH$2)=1,1,0))*DD_Payment,EH296,_xlfn.IFS(DD_Frequency="Monthly",1,DD_Frequency="Quarterly",IF(MONTH(EH$2)=1,1,IF(MONTH(EH$2)=4,1,IF(MONTH(EH$2)=7,1,IF(MONTH(EH$2)=10,1,0)))),DD_Frequency="Annually",IF(MONTH(EH$2)=1,1,0))*DD_Payment))))</f>
        <v/>
      </c>
      <c r="EJ296" s="3" t="str">
        <f t="shared" ref="EJ296" ca="1" si="14474">IF($B296="","",IF(EH296&gt;EI296,(EH296-EI296/2)*(rate_A*(EJ$1/365)),0))</f>
        <v/>
      </c>
      <c r="EK296" s="3" t="str">
        <f t="shared" ca="1" si="12882"/>
        <v/>
      </c>
      <c r="EL296" s="3" t="str">
        <f t="shared" ref="EL296" ca="1" si="14475">IF($B296="","",DW296*(1+rate_A*EJ$1/365))</f>
        <v/>
      </c>
      <c r="EM296" s="3" t="str">
        <f t="shared" ref="EM296" ca="1" si="14476">IF($B296="","",DX296*(1+rate_A*EJ$1/365))</f>
        <v/>
      </c>
      <c r="EN296" s="3" t="str">
        <f t="shared" ref="EN296" ca="1" si="14477">IF($B296="","",DY296*(1+rate_joint*EJ$1/365))</f>
        <v/>
      </c>
      <c r="EO296" s="5" t="str">
        <f t="shared" ca="1" si="12886"/>
        <v/>
      </c>
      <c r="EP296" s="5" t="str" cm="1">
        <f t="array" aca="1" ref="EP296" ca="1">IF(EO296="","",_xlfn.IFS(EO296&lt;='Hidden inputs'!$C$15,EO296*'Hidden inputs'!$D$15,EO296&lt;='Hidden inputs'!$C$16,'Hidden inputs'!$C$15*'Hidden inputs'!$D$15+(EO296-'Hidden inputs'!$B$16)*'Hidden inputs'!$D$16,EO296&lt;='Hidden inputs'!$C$17,'Hidden inputs'!$C$15*'Hidden inputs'!$D$15+('Hidden inputs'!$C$16-'Hidden inputs'!$B$16)*'Hidden inputs'!$D$16+(EO296-'Hidden inputs'!$B$17)*'Hidden inputs'!$D$17,EO296&gt;'Hidden inputs'!$B$18,'Hidden inputs'!$C$15*'Hidden inputs'!$D$15+('Hidden inputs'!$C$16-'Hidden inputs'!$B$16)*'Hidden inputs'!$D$16+('Hidden inputs'!$C$17-'Hidden inputs'!$B$17)*'Hidden inputs'!$D$17+(EO296-'Hidden inputs'!$B$18)*'Hidden inputs'!$D$18))</f>
        <v/>
      </c>
      <c r="EQ296" s="10" t="str">
        <f t="shared" ca="1" si="12887"/>
        <v/>
      </c>
      <c r="ER296" s="5" t="str">
        <f t="shared" ca="1" si="12797"/>
        <v/>
      </c>
      <c r="ES296" s="5" t="str">
        <f t="shared" ca="1" si="12798"/>
        <v/>
      </c>
      <c r="ET296" s="5" t="str">
        <f ca="1">IF($B296="","",'Hidden inputs'!$D$11*EK296+'Hidden inputs'!$E$11*EL296)</f>
        <v/>
      </c>
      <c r="EU296" s="11" t="str">
        <f t="shared" ca="1" si="12707"/>
        <v/>
      </c>
      <c r="EV296" s="9" t="str">
        <f t="shared" ca="1" si="12799"/>
        <v/>
      </c>
      <c r="EW296" s="3" t="str">
        <f t="shared" ca="1" si="12800"/>
        <v/>
      </c>
      <c r="EX296" s="5" t="str" cm="1">
        <f t="array" aca="1" ref="EX296" ca="1">IF($B296="","",IF(EW296=0,0,IF(DD_Payment="",0,IF(EW296&lt;_xlfn.IFS(DD_Frequency="Monthly",1,DD_Frequency="Quarterly",IF(MONTH(EW$2)=1,1,IF(MONTH(EW$2)=4,1,IF(MONTH(EW$2)=7,1,IF(MONTH(EW$2)=10,1,0)))),DD_Frequency="Annually",IF(MONTH(EW$2)=1,1,0))*DD_Payment,EW296,_xlfn.IFS(DD_Frequency="Monthly",1,DD_Frequency="Quarterly",IF(MONTH(EW$2)=1,1,IF(MONTH(EW$2)=4,1,IF(MONTH(EW$2)=7,1,IF(MONTH(EW$2)=10,1,0)))),DD_Frequency="Annually",IF(MONTH(EW$2)=1,1,0))*DD_Payment))))</f>
        <v/>
      </c>
      <c r="EY296" s="3" t="str">
        <f t="shared" ref="EY296" ca="1" si="14478">IF($B296="","",IF(EW296&gt;EX296,(EW296-EX296/2)*(rate_A*(EY$1/365)),0))</f>
        <v/>
      </c>
      <c r="EZ296" s="3" t="str">
        <f t="shared" ca="1" si="12889"/>
        <v/>
      </c>
      <c r="FA296" s="3" t="str">
        <f t="shared" ref="FA296" ca="1" si="14479">IF($B296="","",EL296*(1+rate_A*EY$1/365))</f>
        <v/>
      </c>
      <c r="FB296" s="3" t="str">
        <f t="shared" ref="FB296" ca="1" si="14480">IF($B296="","",EM296*(1+rate_A*EY$1/365))</f>
        <v/>
      </c>
      <c r="FC296" s="3" t="str">
        <f t="shared" ref="FC296" ca="1" si="14481">IF($B296="","",EN296*(1+rate_joint*EY$1/365))</f>
        <v/>
      </c>
      <c r="FD296" s="5" t="str">
        <f t="shared" ca="1" si="12893"/>
        <v/>
      </c>
      <c r="FE296" s="5" t="str" cm="1">
        <f t="array" aca="1" ref="FE296" ca="1">IF(FD296="","",_xlfn.IFS(FD296&lt;='Hidden inputs'!$C$15,FD296*'Hidden inputs'!$D$15,FD296&lt;='Hidden inputs'!$C$16,'Hidden inputs'!$C$15*'Hidden inputs'!$D$15+(FD296-'Hidden inputs'!$B$16)*'Hidden inputs'!$D$16,FD296&lt;='Hidden inputs'!$C$17,'Hidden inputs'!$C$15*'Hidden inputs'!$D$15+('Hidden inputs'!$C$16-'Hidden inputs'!$B$16)*'Hidden inputs'!$D$16+(FD296-'Hidden inputs'!$B$17)*'Hidden inputs'!$D$17,FD296&gt;'Hidden inputs'!$B$18,'Hidden inputs'!$C$15*'Hidden inputs'!$D$15+('Hidden inputs'!$C$16-'Hidden inputs'!$B$16)*'Hidden inputs'!$D$16+('Hidden inputs'!$C$17-'Hidden inputs'!$B$17)*'Hidden inputs'!$D$17+(FD296-'Hidden inputs'!$B$18)*'Hidden inputs'!$D$18))</f>
        <v/>
      </c>
      <c r="FF296" s="10" t="str">
        <f t="shared" ca="1" si="12894"/>
        <v/>
      </c>
      <c r="FG296" s="5" t="str">
        <f t="shared" ca="1" si="12805"/>
        <v/>
      </c>
      <c r="FH296" s="5" t="str">
        <f t="shared" ca="1" si="12806"/>
        <v/>
      </c>
      <c r="FI296" s="5" t="str">
        <f ca="1">IF($B296="","",'Hidden inputs'!$D$11*EZ296+'Hidden inputs'!$E$11*FA296)</f>
        <v/>
      </c>
      <c r="FJ296" s="11" t="str">
        <f t="shared" ca="1" si="12712"/>
        <v/>
      </c>
      <c r="FK296" s="9" t="str">
        <f t="shared" ca="1" si="12807"/>
        <v/>
      </c>
      <c r="FL296" s="3" t="str">
        <f t="shared" ca="1" si="12808"/>
        <v/>
      </c>
      <c r="FM296" s="5" t="str" cm="1">
        <f t="array" aca="1" ref="FM296" ca="1">IF($B296="","",IF(FL296=0,0,IF(DD_Payment="",0,IF(FL296&lt;_xlfn.IFS(DD_Frequency="Monthly",1,DD_Frequency="Quarterly",IF(MONTH(FL$2)=1,1,IF(MONTH(FL$2)=4,1,IF(MONTH(FL$2)=7,1,IF(MONTH(FL$2)=10,1,0)))),DD_Frequency="Annually",IF(MONTH(FL$2)=1,1,0))*DD_Payment,FL296,_xlfn.IFS(DD_Frequency="Monthly",1,DD_Frequency="Quarterly",IF(MONTH(FL$2)=1,1,IF(MONTH(FL$2)=4,1,IF(MONTH(FL$2)=7,1,IF(MONTH(FL$2)=10,1,0)))),DD_Frequency="Annually",IF(MONTH(FL$2)=1,1,0))*DD_Payment))))</f>
        <v/>
      </c>
      <c r="FN296" s="3" t="str">
        <f t="shared" ref="FN296" ca="1" si="14482">IF($B296="","",IF(FL296&gt;FM296,(FL296-FM296/2)*(rate_A*(FN$1/365)),0))</f>
        <v/>
      </c>
      <c r="FO296" s="3" t="str">
        <f t="shared" ca="1" si="12896"/>
        <v/>
      </c>
      <c r="FP296" s="3" t="str">
        <f t="shared" ref="FP296" ca="1" si="14483">IF($B296="","",FA296*(1+rate_A*FN$1/365))</f>
        <v/>
      </c>
      <c r="FQ296" s="3" t="str">
        <f t="shared" ref="FQ296" ca="1" si="14484">IF($B296="","",FB296*(1+rate_A*FN$1/365))</f>
        <v/>
      </c>
      <c r="FR296" s="3" t="str">
        <f t="shared" ref="FR296" ca="1" si="14485">IF($B296="","",FC296*(1+rate_joint*FN$1/365))</f>
        <v/>
      </c>
      <c r="FS296" s="5" t="str">
        <f t="shared" ca="1" si="12900"/>
        <v/>
      </c>
      <c r="FT296" s="5" t="str" cm="1">
        <f t="array" aca="1" ref="FT296" ca="1">IF(FS296="","",_xlfn.IFS(FS296&lt;='Hidden inputs'!$C$15,FS296*'Hidden inputs'!$D$15,FS296&lt;='Hidden inputs'!$C$16,'Hidden inputs'!$C$15*'Hidden inputs'!$D$15+(FS296-'Hidden inputs'!$B$16)*'Hidden inputs'!$D$16,FS296&lt;='Hidden inputs'!$C$17,'Hidden inputs'!$C$15*'Hidden inputs'!$D$15+('Hidden inputs'!$C$16-'Hidden inputs'!$B$16)*'Hidden inputs'!$D$16+(FS296-'Hidden inputs'!$B$17)*'Hidden inputs'!$D$17,FS296&gt;'Hidden inputs'!$B$18,'Hidden inputs'!$C$15*'Hidden inputs'!$D$15+('Hidden inputs'!$C$16-'Hidden inputs'!$B$16)*'Hidden inputs'!$D$16+('Hidden inputs'!$C$17-'Hidden inputs'!$B$17)*'Hidden inputs'!$D$17+(FS296-'Hidden inputs'!$B$18)*'Hidden inputs'!$D$18))</f>
        <v/>
      </c>
      <c r="FU296" s="10" t="str">
        <f t="shared" ca="1" si="12901"/>
        <v/>
      </c>
      <c r="FV296" s="5" t="str">
        <f t="shared" ca="1" si="12813"/>
        <v/>
      </c>
      <c r="FW296" s="5" t="str">
        <f t="shared" ca="1" si="12814"/>
        <v/>
      </c>
      <c r="FX296" s="5" t="str">
        <f ca="1">IF($B296="","",'Hidden inputs'!$D$11*FO296+'Hidden inputs'!$E$11*FP296)</f>
        <v/>
      </c>
      <c r="FY296" s="11" t="str">
        <f t="shared" ca="1" si="12717"/>
        <v/>
      </c>
      <c r="FZ296" s="9" t="str">
        <f t="shared" ca="1" si="12815"/>
        <v/>
      </c>
      <c r="GA296" s="5" t="str">
        <f t="shared" ca="1" si="12816"/>
        <v/>
      </c>
      <c r="GB296" s="5" t="str">
        <f t="shared" ca="1" si="12817"/>
        <v/>
      </c>
      <c r="GC296" s="5" t="str">
        <f t="shared" ca="1" si="12718"/>
        <v/>
      </c>
      <c r="GD296" s="5" t="str">
        <f t="shared" ca="1" si="12719"/>
        <v/>
      </c>
    </row>
    <row r="297" spans="1:186" x14ac:dyDescent="0.35">
      <c r="A297" s="2"/>
      <c r="B297" s="6" t="str">
        <f t="shared" ca="1" si="12720"/>
        <v/>
      </c>
      <c r="C297" s="5" t="str">
        <f t="shared" ca="1" si="12818"/>
        <v/>
      </c>
      <c r="D297" s="5" t="str" cm="1">
        <f t="array" aca="1" ref="D297" ca="1">IF($B297="","",IF(C297=0,0,IF(DD_Payment="",0,IF(C297&lt;_xlfn.IFS(DD_Frequency="Monthly",1,DD_Frequency="Quarterly",IF(MONTH(C$2)=1,1,IF(MONTH(C$2)=4,1,IF(MONTH(C$2)=7,1,IF(MONTH(C$2)=10,1,0)))),DD_Frequency="Annually",IF(MONTH(C$2)=1,1,0))*DD_Payment,C297,_xlfn.IFS(DD_Frequency="Monthly",1,DD_Frequency="Quarterly",IF(MONTH(C$2)=1,1,IF(MONTH(C$2)=4,1,IF(MONTH(C$2)=7,1,IF(MONTH(C$2)=10,1,0)))),DD_Frequency="Annually",IF(MONTH(C$2)=1,1,0))*DD_Payment))))</f>
        <v/>
      </c>
      <c r="E297" s="5" t="str">
        <f t="shared" ref="E297" ca="1" si="14486">IF(B297="","",IF(C297&gt;D297,(C297-D297/2)*(rate_A*(E$1/365)),0))</f>
        <v/>
      </c>
      <c r="F297" s="5" t="str">
        <f t="shared" ca="1" si="12722"/>
        <v/>
      </c>
      <c r="G297" s="5" t="str">
        <f t="shared" ref="G297" ca="1" si="14487">IF(B297="","",G296*(1+rate_A*E$1/365))</f>
        <v/>
      </c>
      <c r="H297" s="5" t="str">
        <f t="shared" ref="H297" ca="1" si="14488">IF(B297="","",H296*(1+rate_A*E$1/365))</f>
        <v/>
      </c>
      <c r="I297" s="5" t="str">
        <f t="shared" ref="I297" ca="1" si="14489">IF(B297="","",I296*(1+rate_joint*E$1/365))</f>
        <v/>
      </c>
      <c r="J297" s="5" t="str">
        <f t="shared" ca="1" si="12823"/>
        <v/>
      </c>
      <c r="K297" s="5" t="str" cm="1">
        <f t="array" aca="1" ref="K297" ca="1">IF(J297="","",_xlfn.IFS(J297&lt;='Hidden inputs'!$C$15,J297*'Hidden inputs'!$D$15,J297&lt;='Hidden inputs'!$C$16,'Hidden inputs'!$C$15*'Hidden inputs'!$D$15+(J297-'Hidden inputs'!$B$16)*'Hidden inputs'!$D$16,J297&lt;='Hidden inputs'!$C$17,'Hidden inputs'!$C$15*'Hidden inputs'!$D$15+('Hidden inputs'!$C$16-'Hidden inputs'!$B$16)*'Hidden inputs'!$D$16+(J297-'Hidden inputs'!$B$17)*'Hidden inputs'!$D$17,J297&gt;'Hidden inputs'!$B$18,'Hidden inputs'!$C$15*'Hidden inputs'!$D$15+('Hidden inputs'!$C$16-'Hidden inputs'!$B$16)*'Hidden inputs'!$D$16+('Hidden inputs'!$C$17-'Hidden inputs'!$B$17)*'Hidden inputs'!$D$17+(J297-'Hidden inputs'!$B$18)*'Hidden inputs'!$D$18))</f>
        <v/>
      </c>
      <c r="L297" s="11" t="str">
        <f t="shared" ca="1" si="12824"/>
        <v/>
      </c>
      <c r="M297" s="5" t="str">
        <f t="shared" ca="1" si="12726"/>
        <v/>
      </c>
      <c r="N297" s="5" t="str">
        <f t="shared" ca="1" si="12727"/>
        <v/>
      </c>
      <c r="O297" s="5" t="str">
        <f ca="1">IF(B297="","",'Hidden inputs'!$D$11*F297+'Hidden inputs'!$E$11*G297)</f>
        <v/>
      </c>
      <c r="P297" s="11" t="str">
        <f t="shared" ca="1" si="12661"/>
        <v/>
      </c>
      <c r="Q297" s="20" t="str">
        <f t="shared" ca="1" si="12662"/>
        <v/>
      </c>
      <c r="R297" s="3" t="str">
        <f t="shared" ca="1" si="12728"/>
        <v/>
      </c>
      <c r="S297" s="5" t="str" cm="1">
        <f t="array" aca="1" ref="S297" ca="1">IF($B297="","",IF(R297=0,0,IF(DD_Payment="",0,IF(R297&lt;_xlfn.IFS(DD_Frequency="Monthly",1,DD_Frequency="Quarterly",IF(MONTH(R$2)=1,1,IF(MONTH(R$2)=4,1,IF(MONTH(R$2)=7,1,IF(MONTH(R$2)=10,1,0)))),DD_Frequency="Annually",IF(MONTH(R$2)=1,1,0))*DD_Payment,R297,_xlfn.IFS(DD_Frequency="Monthly",1,DD_Frequency="Quarterly",IF(MONTH(R$2)=1,1,IF(MONTH(R$2)=4,1,IF(MONTH(R$2)=7,1,IF(MONTH(R$2)=10,1,0)))),DD_Frequency="Annually",IF(MONTH(R$2)=1,1,0))*DD_Payment))))</f>
        <v/>
      </c>
      <c r="T297" s="3" t="str">
        <f t="shared" ref="T297" ca="1" si="14490">IF(B297="","",IF(R297&gt;S297,(R297-S297/2)*(rate_A*((T$1+A297)/365)),0))</f>
        <v/>
      </c>
      <c r="U297" s="3" t="str">
        <f t="shared" ca="1" si="12730"/>
        <v/>
      </c>
      <c r="V297" s="3" t="str">
        <f t="shared" ref="V297" ca="1" si="14491">IF(B297="","",G297*(1+rate_A*(T$1+A297)/365))</f>
        <v/>
      </c>
      <c r="W297" s="3" t="str">
        <f t="shared" ref="W297" ca="1" si="14492">IF(B297="","",H297*(1+rate_A*(T$1+A297)/365))</f>
        <v/>
      </c>
      <c r="X297" s="3" t="str">
        <f t="shared" ref="X297" ca="1" si="14493">IF(B297="","",I297*(1+rate_joint*(T$1+A297)/365))</f>
        <v/>
      </c>
      <c r="Y297" s="5" t="str">
        <f t="shared" ca="1" si="12829"/>
        <v/>
      </c>
      <c r="Z297" s="5" t="str" cm="1">
        <f t="array" aca="1" ref="Z297" ca="1">IF(Y297="","",_xlfn.IFS(Y297&lt;='Hidden inputs'!$C$15,Y297*'Hidden inputs'!$D$15,Y297&lt;='Hidden inputs'!$C$16,'Hidden inputs'!$C$15*'Hidden inputs'!$D$15+(Y297-'Hidden inputs'!$B$16)*'Hidden inputs'!$D$16,Y297&lt;='Hidden inputs'!$C$17,'Hidden inputs'!$C$15*'Hidden inputs'!$D$15+('Hidden inputs'!$C$16-'Hidden inputs'!$B$16)*'Hidden inputs'!$D$16+(Y297-'Hidden inputs'!$B$17)*'Hidden inputs'!$D$17,Y297&gt;'Hidden inputs'!$B$18,'Hidden inputs'!$C$15*'Hidden inputs'!$D$15+('Hidden inputs'!$C$16-'Hidden inputs'!$B$16)*'Hidden inputs'!$D$16+('Hidden inputs'!$C$17-'Hidden inputs'!$B$17)*'Hidden inputs'!$D$17+(Y297-'Hidden inputs'!$B$18)*'Hidden inputs'!$D$18))</f>
        <v/>
      </c>
      <c r="AA297" s="10" t="str">
        <f t="shared" ca="1" si="12830"/>
        <v/>
      </c>
      <c r="AB297" s="5" t="str">
        <f t="shared" ca="1" si="12734"/>
        <v/>
      </c>
      <c r="AC297" s="5" t="str">
        <f t="shared" ca="1" si="12831"/>
        <v/>
      </c>
      <c r="AD297" s="5" t="str">
        <f ca="1">IF(B297="","",'Hidden inputs'!$D$11*U297+'Hidden inputs'!$E$11*V297)</f>
        <v/>
      </c>
      <c r="AE297" s="11" t="str">
        <f t="shared" ca="1" si="12667"/>
        <v/>
      </c>
      <c r="AF297" s="9" t="str">
        <f t="shared" ca="1" si="12735"/>
        <v/>
      </c>
      <c r="AG297" s="3" t="str">
        <f t="shared" ca="1" si="12736"/>
        <v/>
      </c>
      <c r="AH297" s="5" t="str" cm="1">
        <f t="array" aca="1" ref="AH297" ca="1">IF($B297="","",IF(AG297=0,0,IF(DD_Payment="",0,IF(AG297&lt;_xlfn.IFS(DD_Frequency="Monthly",1,DD_Frequency="Quarterly",IF(MONTH(AG$2)=1,1,IF(MONTH(AG$2)=4,1,IF(MONTH(AG$2)=7,1,IF(MONTH(AG$2)=10,1,0)))),DD_Frequency="Annually",IF(MONTH(AG$2)=1,1,0))*DD_Payment,AG297,_xlfn.IFS(DD_Frequency="Monthly",1,DD_Frequency="Quarterly",IF(MONTH(AG$2)=1,1,IF(MONTH(AG$2)=4,1,IF(MONTH(AG$2)=7,1,IF(MONTH(AG$2)=10,1,0)))),DD_Frequency="Annually",IF(MONTH(AG$2)=1,1,0))*DD_Payment))))</f>
        <v/>
      </c>
      <c r="AI297" s="3" t="str">
        <f t="shared" ref="AI297" ca="1" si="14494">IF($B297="","",IF(AG297&gt;AH297,(AG297-AH297/2)*(rate_A*(AI$1/365)),0))</f>
        <v/>
      </c>
      <c r="AJ297" s="3" t="str">
        <f t="shared" ca="1" si="12833"/>
        <v/>
      </c>
      <c r="AK297" s="3" t="str">
        <f t="shared" ref="AK297" ca="1" si="14495">IF($B297="","",V297*(1+rate_A*AI$1/365))</f>
        <v/>
      </c>
      <c r="AL297" s="3" t="str">
        <f t="shared" ref="AL297" ca="1" si="14496">IF($B297="","",W297*(1+rate_A*AI$1/365))</f>
        <v/>
      </c>
      <c r="AM297" s="3" t="str">
        <f t="shared" ref="AM297" ca="1" si="14497">IF($B297="","",X297*(1+rate_joint*AI$1/365))</f>
        <v/>
      </c>
      <c r="AN297" s="5" t="str">
        <f t="shared" ca="1" si="12837"/>
        <v/>
      </c>
      <c r="AO297" s="5" t="str" cm="1">
        <f t="array" aca="1" ref="AO297" ca="1">IF(AN297="","",_xlfn.IFS(AN297&lt;='Hidden inputs'!$C$15,AN297*'Hidden inputs'!$D$15,AN297&lt;='Hidden inputs'!$C$16,'Hidden inputs'!$C$15*'Hidden inputs'!$D$15+(AN297-'Hidden inputs'!$B$16)*'Hidden inputs'!$D$16,AN297&lt;='Hidden inputs'!$C$17,'Hidden inputs'!$C$15*'Hidden inputs'!$D$15+('Hidden inputs'!$C$16-'Hidden inputs'!$B$16)*'Hidden inputs'!$D$16+(AN297-'Hidden inputs'!$B$17)*'Hidden inputs'!$D$17,AN297&gt;'Hidden inputs'!$B$18,'Hidden inputs'!$C$15*'Hidden inputs'!$D$15+('Hidden inputs'!$C$16-'Hidden inputs'!$B$16)*'Hidden inputs'!$D$16+('Hidden inputs'!$C$17-'Hidden inputs'!$B$17)*'Hidden inputs'!$D$17+(AN297-'Hidden inputs'!$B$18)*'Hidden inputs'!$D$18))</f>
        <v/>
      </c>
      <c r="AP297" s="10" t="str">
        <f t="shared" ca="1" si="12838"/>
        <v/>
      </c>
      <c r="AQ297" s="5" t="str">
        <f t="shared" ca="1" si="12741"/>
        <v/>
      </c>
      <c r="AR297" s="5" t="str">
        <f t="shared" ca="1" si="12742"/>
        <v/>
      </c>
      <c r="AS297" s="5" t="str">
        <f ca="1">IF($B297="","",'Hidden inputs'!$D$11*AJ297+'Hidden inputs'!$E$11*AK297)</f>
        <v/>
      </c>
      <c r="AT297" s="11" t="str">
        <f t="shared" ca="1" si="12672"/>
        <v/>
      </c>
      <c r="AU297" s="9" t="str">
        <f t="shared" ca="1" si="12743"/>
        <v/>
      </c>
      <c r="AV297" s="3" t="str">
        <f t="shared" ca="1" si="12744"/>
        <v/>
      </c>
      <c r="AW297" s="5" t="str" cm="1">
        <f t="array" aca="1" ref="AW297" ca="1">IF($B297="","",IF(AV297=0,0,IF(DD_Payment="",0,IF(AV297&lt;_xlfn.IFS(DD_Frequency="Monthly",1,DD_Frequency="Quarterly",IF(MONTH(AV$2)=1,1,IF(MONTH(AV$2)=4,1,IF(MONTH(AV$2)=7,1,IF(MONTH(AV$2)=10,1,0)))),DD_Frequency="Annually",IF(MONTH(AV$2)=1,1,0))*DD_Payment,AV297,_xlfn.IFS(DD_Frequency="Monthly",1,DD_Frequency="Quarterly",IF(MONTH(AV$2)=1,1,IF(MONTH(AV$2)=4,1,IF(MONTH(AV$2)=7,1,IF(MONTH(AV$2)=10,1,0)))),DD_Frequency="Annually",IF(MONTH(AV$2)=1,1,0))*DD_Payment))))</f>
        <v/>
      </c>
      <c r="AX297" s="3" t="str">
        <f t="shared" ref="AX297" ca="1" si="14498">IF($B297="","",IF(AV297&gt;AW297,(AV297-AW297/2)*(rate_A*(AX$1/365)),0))</f>
        <v/>
      </c>
      <c r="AY297" s="3" t="str">
        <f t="shared" ca="1" si="12840"/>
        <v/>
      </c>
      <c r="AZ297" s="3" t="str">
        <f t="shared" ref="AZ297" ca="1" si="14499">IF($B297="","",AK297*(1+rate_A*AX$1/365))</f>
        <v/>
      </c>
      <c r="BA297" s="3" t="str">
        <f t="shared" ref="BA297" ca="1" si="14500">IF($B297="","",AL297*(1+rate_A*AX$1/365))</f>
        <v/>
      </c>
      <c r="BB297" s="3" t="str">
        <f t="shared" ref="BB297" ca="1" si="14501">IF($B297="","",AM297*(1+rate_joint*AX$1/365))</f>
        <v/>
      </c>
      <c r="BC297" s="5" t="str">
        <f t="shared" ca="1" si="12844"/>
        <v/>
      </c>
      <c r="BD297" s="5" t="str" cm="1">
        <f t="array" aca="1" ref="BD297" ca="1">IF(BC297="","",_xlfn.IFS(BC297&lt;='Hidden inputs'!$C$15,BC297*'Hidden inputs'!$D$15,BC297&lt;='Hidden inputs'!$C$16,'Hidden inputs'!$C$15*'Hidden inputs'!$D$15+(BC297-'Hidden inputs'!$B$16)*'Hidden inputs'!$D$16,BC297&lt;='Hidden inputs'!$C$17,'Hidden inputs'!$C$15*'Hidden inputs'!$D$15+('Hidden inputs'!$C$16-'Hidden inputs'!$B$16)*'Hidden inputs'!$D$16+(BC297-'Hidden inputs'!$B$17)*'Hidden inputs'!$D$17,BC297&gt;'Hidden inputs'!$B$18,'Hidden inputs'!$C$15*'Hidden inputs'!$D$15+('Hidden inputs'!$C$16-'Hidden inputs'!$B$16)*'Hidden inputs'!$D$16+('Hidden inputs'!$C$17-'Hidden inputs'!$B$17)*'Hidden inputs'!$D$17+(BC297-'Hidden inputs'!$B$18)*'Hidden inputs'!$D$18))</f>
        <v/>
      </c>
      <c r="BE297" s="10" t="str">
        <f t="shared" ca="1" si="12845"/>
        <v/>
      </c>
      <c r="BF297" s="5" t="str">
        <f t="shared" ca="1" si="12749"/>
        <v/>
      </c>
      <c r="BG297" s="5" t="str">
        <f t="shared" ca="1" si="12750"/>
        <v/>
      </c>
      <c r="BH297" s="5" t="str">
        <f ca="1">IF($B297="","",'Hidden inputs'!$D$11*AY297+'Hidden inputs'!$E$11*AZ297)</f>
        <v/>
      </c>
      <c r="BI297" s="11" t="str">
        <f t="shared" ca="1" si="12677"/>
        <v/>
      </c>
      <c r="BJ297" s="9" t="str">
        <f t="shared" ca="1" si="12751"/>
        <v/>
      </c>
      <c r="BK297" s="3" t="str">
        <f t="shared" ca="1" si="12752"/>
        <v/>
      </c>
      <c r="BL297" s="5" t="str" cm="1">
        <f t="array" aca="1" ref="BL297" ca="1">IF($B297="","",IF(BK297=0,0,IF(DD_Payment="",0,IF(BK297&lt;_xlfn.IFS(DD_Frequency="Monthly",1,DD_Frequency="Quarterly",IF(MONTH(BK$2)=1,1,IF(MONTH(BK$2)=4,1,IF(MONTH(BK$2)=7,1,IF(MONTH(BK$2)=10,1,0)))),DD_Frequency="Annually",IF(MONTH(BK$2)=1,1,0))*DD_Payment,BK297,_xlfn.IFS(DD_Frequency="Monthly",1,DD_Frequency="Quarterly",IF(MONTH(BK$2)=1,1,IF(MONTH(BK$2)=4,1,IF(MONTH(BK$2)=7,1,IF(MONTH(BK$2)=10,1,0)))),DD_Frequency="Annually",IF(MONTH(BK$2)=1,1,0))*DD_Payment))))</f>
        <v/>
      </c>
      <c r="BM297" s="3" t="str">
        <f t="shared" ref="BM297" ca="1" si="14502">IF($B297="","",IF(BK297&gt;BL297,(BK297-BL297/2)*(rate_A*(BM$1/365)),0))</f>
        <v/>
      </c>
      <c r="BN297" s="3" t="str">
        <f t="shared" ca="1" si="12847"/>
        <v/>
      </c>
      <c r="BO297" s="3" t="str">
        <f t="shared" ref="BO297" ca="1" si="14503">IF($B297="","",AZ297*(1+rate_A*BM$1/365))</f>
        <v/>
      </c>
      <c r="BP297" s="3" t="str">
        <f t="shared" ref="BP297" ca="1" si="14504">IF($B297="","",BA297*(1+rate_A*BM$1/365))</f>
        <v/>
      </c>
      <c r="BQ297" s="3" t="str">
        <f t="shared" ref="BQ297" ca="1" si="14505">IF($B297="","",BB297*(1+rate_joint*BM$1/365))</f>
        <v/>
      </c>
      <c r="BR297" s="5" t="str">
        <f t="shared" ca="1" si="12851"/>
        <v/>
      </c>
      <c r="BS297" s="5" t="str" cm="1">
        <f t="array" aca="1" ref="BS297" ca="1">IF(BR297="","",_xlfn.IFS(BR297&lt;='Hidden inputs'!$C$15,BR297*'Hidden inputs'!$D$15,BR297&lt;='Hidden inputs'!$C$16,'Hidden inputs'!$C$15*'Hidden inputs'!$D$15+(BR297-'Hidden inputs'!$B$16)*'Hidden inputs'!$D$16,BR297&lt;='Hidden inputs'!$C$17,'Hidden inputs'!$C$15*'Hidden inputs'!$D$15+('Hidden inputs'!$C$16-'Hidden inputs'!$B$16)*'Hidden inputs'!$D$16+(BR297-'Hidden inputs'!$B$17)*'Hidden inputs'!$D$17,BR297&gt;'Hidden inputs'!$B$18,'Hidden inputs'!$C$15*'Hidden inputs'!$D$15+('Hidden inputs'!$C$16-'Hidden inputs'!$B$16)*'Hidden inputs'!$D$16+('Hidden inputs'!$C$17-'Hidden inputs'!$B$17)*'Hidden inputs'!$D$17+(BR297-'Hidden inputs'!$B$18)*'Hidden inputs'!$D$18))</f>
        <v/>
      </c>
      <c r="BT297" s="10" t="str">
        <f t="shared" ca="1" si="12852"/>
        <v/>
      </c>
      <c r="BU297" s="5" t="str">
        <f t="shared" ca="1" si="12757"/>
        <v/>
      </c>
      <c r="BV297" s="5" t="str">
        <f t="shared" ca="1" si="12758"/>
        <v/>
      </c>
      <c r="BW297" s="5" t="str">
        <f ca="1">IF($B297="","",'Hidden inputs'!$D$11*BN297+'Hidden inputs'!$E$11*BO297)</f>
        <v/>
      </c>
      <c r="BX297" s="11" t="str">
        <f t="shared" ca="1" si="12682"/>
        <v/>
      </c>
      <c r="BY297" s="9" t="str">
        <f t="shared" ca="1" si="12759"/>
        <v/>
      </c>
      <c r="BZ297" s="3" t="str">
        <f t="shared" ca="1" si="12760"/>
        <v/>
      </c>
      <c r="CA297" s="5" t="str" cm="1">
        <f t="array" aca="1" ref="CA297" ca="1">IF($B297="","",IF(BZ297=0,0,IF(DD_Payment="",0,IF(BZ297&lt;_xlfn.IFS(DD_Frequency="Monthly",1,DD_Frequency="Quarterly",IF(MONTH(BZ$2)=1,1,IF(MONTH(BZ$2)=4,1,IF(MONTH(BZ$2)=7,1,IF(MONTH(BZ$2)=10,1,0)))),DD_Frequency="Annually",IF(MONTH(BZ$2)=1,1,0))*DD_Payment,BZ297,_xlfn.IFS(DD_Frequency="Monthly",1,DD_Frequency="Quarterly",IF(MONTH(BZ$2)=1,1,IF(MONTH(BZ$2)=4,1,IF(MONTH(BZ$2)=7,1,IF(MONTH(BZ$2)=10,1,0)))),DD_Frequency="Annually",IF(MONTH(BZ$2)=1,1,0))*DD_Payment))))</f>
        <v/>
      </c>
      <c r="CB297" s="3" t="str">
        <f t="shared" ref="CB297" ca="1" si="14506">IF($B297="","",IF(BZ297&gt;CA297,(BZ297-CA297/2)*(rate_A*(CB$1/365)),0))</f>
        <v/>
      </c>
      <c r="CC297" s="3" t="str">
        <f t="shared" ca="1" si="12854"/>
        <v/>
      </c>
      <c r="CD297" s="3" t="str">
        <f t="shared" ref="CD297" ca="1" si="14507">IF($B297="","",BO297*(1+rate_A*CB$1/365))</f>
        <v/>
      </c>
      <c r="CE297" s="3" t="str">
        <f t="shared" ref="CE297" ca="1" si="14508">IF($B297="","",BP297*(1+rate_A*CB$1/365))</f>
        <v/>
      </c>
      <c r="CF297" s="3" t="str">
        <f t="shared" ref="CF297" ca="1" si="14509">IF($B297="","",BQ297*(1+rate_joint*CB$1/365))</f>
        <v/>
      </c>
      <c r="CG297" s="5" t="str">
        <f t="shared" ca="1" si="12858"/>
        <v/>
      </c>
      <c r="CH297" s="5" t="str" cm="1">
        <f t="array" aca="1" ref="CH297" ca="1">IF(CG297="","",_xlfn.IFS(CG297&lt;='Hidden inputs'!$C$15,CG297*'Hidden inputs'!$D$15,CG297&lt;='Hidden inputs'!$C$16,'Hidden inputs'!$C$15*'Hidden inputs'!$D$15+(CG297-'Hidden inputs'!$B$16)*'Hidden inputs'!$D$16,CG297&lt;='Hidden inputs'!$C$17,'Hidden inputs'!$C$15*'Hidden inputs'!$D$15+('Hidden inputs'!$C$16-'Hidden inputs'!$B$16)*'Hidden inputs'!$D$16+(CG297-'Hidden inputs'!$B$17)*'Hidden inputs'!$D$17,CG297&gt;'Hidden inputs'!$B$18,'Hidden inputs'!$C$15*'Hidden inputs'!$D$15+('Hidden inputs'!$C$16-'Hidden inputs'!$B$16)*'Hidden inputs'!$D$16+('Hidden inputs'!$C$17-'Hidden inputs'!$B$17)*'Hidden inputs'!$D$17+(CG297-'Hidden inputs'!$B$18)*'Hidden inputs'!$D$18))</f>
        <v/>
      </c>
      <c r="CI297" s="10" t="str">
        <f t="shared" ca="1" si="12859"/>
        <v/>
      </c>
      <c r="CJ297" s="5" t="str">
        <f t="shared" ca="1" si="12765"/>
        <v/>
      </c>
      <c r="CK297" s="5" t="str">
        <f t="shared" ca="1" si="12766"/>
        <v/>
      </c>
      <c r="CL297" s="5" t="str">
        <f ca="1">IF($B297="","",'Hidden inputs'!$D$11*CC297+'Hidden inputs'!$E$11*CD297)</f>
        <v/>
      </c>
      <c r="CM297" s="11" t="str">
        <f t="shared" ca="1" si="12687"/>
        <v/>
      </c>
      <c r="CN297" s="9" t="str">
        <f t="shared" ca="1" si="12767"/>
        <v/>
      </c>
      <c r="CO297" s="3" t="str">
        <f t="shared" ca="1" si="12768"/>
        <v/>
      </c>
      <c r="CP297" s="5" t="str" cm="1">
        <f t="array" aca="1" ref="CP297" ca="1">IF($B297="","",IF(CO297=0,0,IF(DD_Payment="",0,IF(CO297&lt;_xlfn.IFS(DD_Frequency="Monthly",1,DD_Frequency="Quarterly",IF(MONTH(CO$2)=1,1,IF(MONTH(CO$2)=4,1,IF(MONTH(CO$2)=7,1,IF(MONTH(CO$2)=10,1,0)))),DD_Frequency="Annually",IF(MONTH(CO$2)=1,1,0))*DD_Payment,CO297,_xlfn.IFS(DD_Frequency="Monthly",1,DD_Frequency="Quarterly",IF(MONTH(CO$2)=1,1,IF(MONTH(CO$2)=4,1,IF(MONTH(CO$2)=7,1,IF(MONTH(CO$2)=10,1,0)))),DD_Frequency="Annually",IF(MONTH(CO$2)=1,1,0))*DD_Payment))))</f>
        <v/>
      </c>
      <c r="CQ297" s="3" t="str">
        <f t="shared" ref="CQ297" ca="1" si="14510">IF($B297="","",IF(CO297&gt;CP297,(CO297-CP297/2)*(rate_A*(CQ$1/365)),0))</f>
        <v/>
      </c>
      <c r="CR297" s="3" t="str">
        <f t="shared" ca="1" si="12861"/>
        <v/>
      </c>
      <c r="CS297" s="3" t="str">
        <f t="shared" ref="CS297" ca="1" si="14511">IF($B297="","",CD297*(1+rate_A*CQ$1/365))</f>
        <v/>
      </c>
      <c r="CT297" s="3" t="str">
        <f t="shared" ref="CT297" ca="1" si="14512">IF($B297="","",CE297*(1+rate_A*CQ$1/365))</f>
        <v/>
      </c>
      <c r="CU297" s="3" t="str">
        <f t="shared" ref="CU297" ca="1" si="14513">IF($B297="","",CF297*(1+rate_joint*CQ$1/365))</f>
        <v/>
      </c>
      <c r="CV297" s="5" t="str">
        <f t="shared" ca="1" si="12865"/>
        <v/>
      </c>
      <c r="CW297" s="5" t="str" cm="1">
        <f t="array" aca="1" ref="CW297" ca="1">IF(CV297="","",_xlfn.IFS(CV297&lt;='Hidden inputs'!$C$15,CV297*'Hidden inputs'!$D$15,CV297&lt;='Hidden inputs'!$C$16,'Hidden inputs'!$C$15*'Hidden inputs'!$D$15+(CV297-'Hidden inputs'!$B$16)*'Hidden inputs'!$D$16,CV297&lt;='Hidden inputs'!$C$17,'Hidden inputs'!$C$15*'Hidden inputs'!$D$15+('Hidden inputs'!$C$16-'Hidden inputs'!$B$16)*'Hidden inputs'!$D$16+(CV297-'Hidden inputs'!$B$17)*'Hidden inputs'!$D$17,CV297&gt;'Hidden inputs'!$B$18,'Hidden inputs'!$C$15*'Hidden inputs'!$D$15+('Hidden inputs'!$C$16-'Hidden inputs'!$B$16)*'Hidden inputs'!$D$16+('Hidden inputs'!$C$17-'Hidden inputs'!$B$17)*'Hidden inputs'!$D$17+(CV297-'Hidden inputs'!$B$18)*'Hidden inputs'!$D$18))</f>
        <v/>
      </c>
      <c r="CX297" s="10" t="str">
        <f t="shared" ca="1" si="12866"/>
        <v/>
      </c>
      <c r="CY297" s="5" t="str">
        <f t="shared" ca="1" si="12773"/>
        <v/>
      </c>
      <c r="CZ297" s="5" t="str">
        <f t="shared" ca="1" si="12774"/>
        <v/>
      </c>
      <c r="DA297" s="5" t="str">
        <f ca="1">IF($B297="","",'Hidden inputs'!$D$11*CR297+'Hidden inputs'!$E$11*CS297)</f>
        <v/>
      </c>
      <c r="DB297" s="11" t="str">
        <f t="shared" ca="1" si="12692"/>
        <v/>
      </c>
      <c r="DC297" s="9" t="str">
        <f t="shared" ca="1" si="12775"/>
        <v/>
      </c>
      <c r="DD297" s="3" t="str">
        <f t="shared" ca="1" si="12776"/>
        <v/>
      </c>
      <c r="DE297" s="5" t="str" cm="1">
        <f t="array" aca="1" ref="DE297" ca="1">IF($B297="","",IF(DD297=0,0,IF(DD_Payment="",0,IF(DD297&lt;_xlfn.IFS(DD_Frequency="Monthly",1,DD_Frequency="Quarterly",IF(MONTH(DD$2)=1,1,IF(MONTH(DD$2)=4,1,IF(MONTH(DD$2)=7,1,IF(MONTH(DD$2)=10,1,0)))),DD_Frequency="Annually",IF(MONTH(DD$2)=1,1,0))*DD_Payment,DD297,_xlfn.IFS(DD_Frequency="Monthly",1,DD_Frequency="Quarterly",IF(MONTH(DD$2)=1,1,IF(MONTH(DD$2)=4,1,IF(MONTH(DD$2)=7,1,IF(MONTH(DD$2)=10,1,0)))),DD_Frequency="Annually",IF(MONTH(DD$2)=1,1,0))*DD_Payment))))</f>
        <v/>
      </c>
      <c r="DF297" s="3" t="str">
        <f t="shared" ref="DF297" ca="1" si="14514">IF($B297="","",IF(DD297&gt;DE297,(DD297-DE297/2)*(rate_A*(DF$1/365)),0))</f>
        <v/>
      </c>
      <c r="DG297" s="3" t="str">
        <f t="shared" ca="1" si="12868"/>
        <v/>
      </c>
      <c r="DH297" s="3" t="str">
        <f t="shared" ref="DH297" ca="1" si="14515">IF($B297="","",CS297*(1+rate_A*DF$1/365))</f>
        <v/>
      </c>
      <c r="DI297" s="3" t="str">
        <f t="shared" ref="DI297" ca="1" si="14516">IF($B297="","",CT297*(1+rate_A*DF$1/365))</f>
        <v/>
      </c>
      <c r="DJ297" s="3" t="str">
        <f t="shared" ref="DJ297" ca="1" si="14517">IF($B297="","",CU297*(1+rate_joint*DF$1/365))</f>
        <v/>
      </c>
      <c r="DK297" s="5" t="str">
        <f t="shared" ca="1" si="12872"/>
        <v/>
      </c>
      <c r="DL297" s="5" t="str" cm="1">
        <f t="array" aca="1" ref="DL297" ca="1">IF(DK297="","",_xlfn.IFS(DK297&lt;='Hidden inputs'!$C$15,DK297*'Hidden inputs'!$D$15,DK297&lt;='Hidden inputs'!$C$16,'Hidden inputs'!$C$15*'Hidden inputs'!$D$15+(DK297-'Hidden inputs'!$B$16)*'Hidden inputs'!$D$16,DK297&lt;='Hidden inputs'!$C$17,'Hidden inputs'!$C$15*'Hidden inputs'!$D$15+('Hidden inputs'!$C$16-'Hidden inputs'!$B$16)*'Hidden inputs'!$D$16+(DK297-'Hidden inputs'!$B$17)*'Hidden inputs'!$D$17,DK297&gt;'Hidden inputs'!$B$18,'Hidden inputs'!$C$15*'Hidden inputs'!$D$15+('Hidden inputs'!$C$16-'Hidden inputs'!$B$16)*'Hidden inputs'!$D$16+('Hidden inputs'!$C$17-'Hidden inputs'!$B$17)*'Hidden inputs'!$D$17+(DK297-'Hidden inputs'!$B$18)*'Hidden inputs'!$D$18))</f>
        <v/>
      </c>
      <c r="DM297" s="10" t="str">
        <f t="shared" ca="1" si="12873"/>
        <v/>
      </c>
      <c r="DN297" s="5" t="str">
        <f t="shared" ca="1" si="12781"/>
        <v/>
      </c>
      <c r="DO297" s="5" t="str">
        <f t="shared" ca="1" si="12782"/>
        <v/>
      </c>
      <c r="DP297" s="5" t="str">
        <f ca="1">IF($B297="","",'Hidden inputs'!$D$11*DG297+'Hidden inputs'!$E$11*DH297)</f>
        <v/>
      </c>
      <c r="DQ297" s="11" t="str">
        <f t="shared" ca="1" si="12697"/>
        <v/>
      </c>
      <c r="DR297" s="9" t="str">
        <f t="shared" ca="1" si="12783"/>
        <v/>
      </c>
      <c r="DS297" s="3" t="str">
        <f t="shared" ca="1" si="12784"/>
        <v/>
      </c>
      <c r="DT297" s="5" t="str" cm="1">
        <f t="array" aca="1" ref="DT297" ca="1">IF($B297="","",IF(DS297=0,0,IF(DD_Payment="",0,IF(DS297&lt;_xlfn.IFS(DD_Frequency="Monthly",1,DD_Frequency="Quarterly",IF(MONTH(DS$2)=1,1,IF(MONTH(DS$2)=4,1,IF(MONTH(DS$2)=7,1,IF(MONTH(DS$2)=10,1,0)))),DD_Frequency="Annually",IF(MONTH(DS$2)=1,1,0))*DD_Payment,DS297,_xlfn.IFS(DD_Frequency="Monthly",1,DD_Frequency="Quarterly",IF(MONTH(DS$2)=1,1,IF(MONTH(DS$2)=4,1,IF(MONTH(DS$2)=7,1,IF(MONTH(DS$2)=10,1,0)))),DD_Frequency="Annually",IF(MONTH(DS$2)=1,1,0))*DD_Payment))))</f>
        <v/>
      </c>
      <c r="DU297" s="3" t="str">
        <f t="shared" ref="DU297" ca="1" si="14518">IF($B297="","",IF(DS297&gt;DT297,(DS297-DT297/2)*(rate_A*(DU$1/365)),0))</f>
        <v/>
      </c>
      <c r="DV297" s="3" t="str">
        <f t="shared" ca="1" si="12875"/>
        <v/>
      </c>
      <c r="DW297" s="3" t="str">
        <f t="shared" ref="DW297" ca="1" si="14519">IF($B297="","",DH297*(1+rate_A*DU$1/365))</f>
        <v/>
      </c>
      <c r="DX297" s="3" t="str">
        <f t="shared" ref="DX297" ca="1" si="14520">IF($B297="","",DI297*(1+rate_A*DU$1/365))</f>
        <v/>
      </c>
      <c r="DY297" s="3" t="str">
        <f t="shared" ref="DY297" ca="1" si="14521">IF($B297="","",DJ297*(1+rate_joint*DU$1/365))</f>
        <v/>
      </c>
      <c r="DZ297" s="5" t="str">
        <f t="shared" ca="1" si="12879"/>
        <v/>
      </c>
      <c r="EA297" s="5" t="str" cm="1">
        <f t="array" aca="1" ref="EA297" ca="1">IF(DZ297="","",_xlfn.IFS(DZ297&lt;='Hidden inputs'!$C$15,DZ297*'Hidden inputs'!$D$15,DZ297&lt;='Hidden inputs'!$C$16,'Hidden inputs'!$C$15*'Hidden inputs'!$D$15+(DZ297-'Hidden inputs'!$B$16)*'Hidden inputs'!$D$16,DZ297&lt;='Hidden inputs'!$C$17,'Hidden inputs'!$C$15*'Hidden inputs'!$D$15+('Hidden inputs'!$C$16-'Hidden inputs'!$B$16)*'Hidden inputs'!$D$16+(DZ297-'Hidden inputs'!$B$17)*'Hidden inputs'!$D$17,DZ297&gt;'Hidden inputs'!$B$18,'Hidden inputs'!$C$15*'Hidden inputs'!$D$15+('Hidden inputs'!$C$16-'Hidden inputs'!$B$16)*'Hidden inputs'!$D$16+('Hidden inputs'!$C$17-'Hidden inputs'!$B$17)*'Hidden inputs'!$D$17+(DZ297-'Hidden inputs'!$B$18)*'Hidden inputs'!$D$18))</f>
        <v/>
      </c>
      <c r="EB297" s="10" t="str">
        <f t="shared" ca="1" si="12880"/>
        <v/>
      </c>
      <c r="EC297" s="5" t="str">
        <f t="shared" ca="1" si="12789"/>
        <v/>
      </c>
      <c r="ED297" s="5" t="str">
        <f t="shared" ca="1" si="12790"/>
        <v/>
      </c>
      <c r="EE297" s="5" t="str">
        <f ca="1">IF($B297="","",'Hidden inputs'!$D$11*DV297+'Hidden inputs'!$E$11*DW297)</f>
        <v/>
      </c>
      <c r="EF297" s="11" t="str">
        <f t="shared" ca="1" si="12702"/>
        <v/>
      </c>
      <c r="EG297" s="9" t="str">
        <f t="shared" ca="1" si="12791"/>
        <v/>
      </c>
      <c r="EH297" s="3" t="str">
        <f t="shared" ca="1" si="12792"/>
        <v/>
      </c>
      <c r="EI297" s="5" t="str" cm="1">
        <f t="array" aca="1" ref="EI297" ca="1">IF($B297="","",IF(EH297=0,0,IF(DD_Payment="",0,IF(EH297&lt;_xlfn.IFS(DD_Frequency="Monthly",1,DD_Frequency="Quarterly",IF(MONTH(EH$2)=1,1,IF(MONTH(EH$2)=4,1,IF(MONTH(EH$2)=7,1,IF(MONTH(EH$2)=10,1,0)))),DD_Frequency="Annually",IF(MONTH(EH$2)=1,1,0))*DD_Payment,EH297,_xlfn.IFS(DD_Frequency="Monthly",1,DD_Frequency="Quarterly",IF(MONTH(EH$2)=1,1,IF(MONTH(EH$2)=4,1,IF(MONTH(EH$2)=7,1,IF(MONTH(EH$2)=10,1,0)))),DD_Frequency="Annually",IF(MONTH(EH$2)=1,1,0))*DD_Payment))))</f>
        <v/>
      </c>
      <c r="EJ297" s="3" t="str">
        <f t="shared" ref="EJ297" ca="1" si="14522">IF($B297="","",IF(EH297&gt;EI297,(EH297-EI297/2)*(rate_A*(EJ$1/365)),0))</f>
        <v/>
      </c>
      <c r="EK297" s="3" t="str">
        <f t="shared" ca="1" si="12882"/>
        <v/>
      </c>
      <c r="EL297" s="3" t="str">
        <f t="shared" ref="EL297" ca="1" si="14523">IF($B297="","",DW297*(1+rate_A*EJ$1/365))</f>
        <v/>
      </c>
      <c r="EM297" s="3" t="str">
        <f t="shared" ref="EM297" ca="1" si="14524">IF($B297="","",DX297*(1+rate_A*EJ$1/365))</f>
        <v/>
      </c>
      <c r="EN297" s="3" t="str">
        <f t="shared" ref="EN297" ca="1" si="14525">IF($B297="","",DY297*(1+rate_joint*EJ$1/365))</f>
        <v/>
      </c>
      <c r="EO297" s="5" t="str">
        <f t="shared" ca="1" si="12886"/>
        <v/>
      </c>
      <c r="EP297" s="5" t="str" cm="1">
        <f t="array" aca="1" ref="EP297" ca="1">IF(EO297="","",_xlfn.IFS(EO297&lt;='Hidden inputs'!$C$15,EO297*'Hidden inputs'!$D$15,EO297&lt;='Hidden inputs'!$C$16,'Hidden inputs'!$C$15*'Hidden inputs'!$D$15+(EO297-'Hidden inputs'!$B$16)*'Hidden inputs'!$D$16,EO297&lt;='Hidden inputs'!$C$17,'Hidden inputs'!$C$15*'Hidden inputs'!$D$15+('Hidden inputs'!$C$16-'Hidden inputs'!$B$16)*'Hidden inputs'!$D$16+(EO297-'Hidden inputs'!$B$17)*'Hidden inputs'!$D$17,EO297&gt;'Hidden inputs'!$B$18,'Hidden inputs'!$C$15*'Hidden inputs'!$D$15+('Hidden inputs'!$C$16-'Hidden inputs'!$B$16)*'Hidden inputs'!$D$16+('Hidden inputs'!$C$17-'Hidden inputs'!$B$17)*'Hidden inputs'!$D$17+(EO297-'Hidden inputs'!$B$18)*'Hidden inputs'!$D$18))</f>
        <v/>
      </c>
      <c r="EQ297" s="10" t="str">
        <f t="shared" ca="1" si="12887"/>
        <v/>
      </c>
      <c r="ER297" s="5" t="str">
        <f t="shared" ca="1" si="12797"/>
        <v/>
      </c>
      <c r="ES297" s="5" t="str">
        <f t="shared" ca="1" si="12798"/>
        <v/>
      </c>
      <c r="ET297" s="5" t="str">
        <f ca="1">IF($B297="","",'Hidden inputs'!$D$11*EK297+'Hidden inputs'!$E$11*EL297)</f>
        <v/>
      </c>
      <c r="EU297" s="11" t="str">
        <f t="shared" ca="1" si="12707"/>
        <v/>
      </c>
      <c r="EV297" s="9" t="str">
        <f t="shared" ca="1" si="12799"/>
        <v/>
      </c>
      <c r="EW297" s="3" t="str">
        <f t="shared" ca="1" si="12800"/>
        <v/>
      </c>
      <c r="EX297" s="5" t="str" cm="1">
        <f t="array" aca="1" ref="EX297" ca="1">IF($B297="","",IF(EW297=0,0,IF(DD_Payment="",0,IF(EW297&lt;_xlfn.IFS(DD_Frequency="Monthly",1,DD_Frequency="Quarterly",IF(MONTH(EW$2)=1,1,IF(MONTH(EW$2)=4,1,IF(MONTH(EW$2)=7,1,IF(MONTH(EW$2)=10,1,0)))),DD_Frequency="Annually",IF(MONTH(EW$2)=1,1,0))*DD_Payment,EW297,_xlfn.IFS(DD_Frequency="Monthly",1,DD_Frequency="Quarterly",IF(MONTH(EW$2)=1,1,IF(MONTH(EW$2)=4,1,IF(MONTH(EW$2)=7,1,IF(MONTH(EW$2)=10,1,0)))),DD_Frequency="Annually",IF(MONTH(EW$2)=1,1,0))*DD_Payment))))</f>
        <v/>
      </c>
      <c r="EY297" s="3" t="str">
        <f t="shared" ref="EY297" ca="1" si="14526">IF($B297="","",IF(EW297&gt;EX297,(EW297-EX297/2)*(rate_A*(EY$1/365)),0))</f>
        <v/>
      </c>
      <c r="EZ297" s="3" t="str">
        <f t="shared" ca="1" si="12889"/>
        <v/>
      </c>
      <c r="FA297" s="3" t="str">
        <f t="shared" ref="FA297" ca="1" si="14527">IF($B297="","",EL297*(1+rate_A*EY$1/365))</f>
        <v/>
      </c>
      <c r="FB297" s="3" t="str">
        <f t="shared" ref="FB297" ca="1" si="14528">IF($B297="","",EM297*(1+rate_A*EY$1/365))</f>
        <v/>
      </c>
      <c r="FC297" s="3" t="str">
        <f t="shared" ref="FC297" ca="1" si="14529">IF($B297="","",EN297*(1+rate_joint*EY$1/365))</f>
        <v/>
      </c>
      <c r="FD297" s="5" t="str">
        <f t="shared" ca="1" si="12893"/>
        <v/>
      </c>
      <c r="FE297" s="5" t="str" cm="1">
        <f t="array" aca="1" ref="FE297" ca="1">IF(FD297="","",_xlfn.IFS(FD297&lt;='Hidden inputs'!$C$15,FD297*'Hidden inputs'!$D$15,FD297&lt;='Hidden inputs'!$C$16,'Hidden inputs'!$C$15*'Hidden inputs'!$D$15+(FD297-'Hidden inputs'!$B$16)*'Hidden inputs'!$D$16,FD297&lt;='Hidden inputs'!$C$17,'Hidden inputs'!$C$15*'Hidden inputs'!$D$15+('Hidden inputs'!$C$16-'Hidden inputs'!$B$16)*'Hidden inputs'!$D$16+(FD297-'Hidden inputs'!$B$17)*'Hidden inputs'!$D$17,FD297&gt;'Hidden inputs'!$B$18,'Hidden inputs'!$C$15*'Hidden inputs'!$D$15+('Hidden inputs'!$C$16-'Hidden inputs'!$B$16)*'Hidden inputs'!$D$16+('Hidden inputs'!$C$17-'Hidden inputs'!$B$17)*'Hidden inputs'!$D$17+(FD297-'Hidden inputs'!$B$18)*'Hidden inputs'!$D$18))</f>
        <v/>
      </c>
      <c r="FF297" s="10" t="str">
        <f t="shared" ca="1" si="12894"/>
        <v/>
      </c>
      <c r="FG297" s="5" t="str">
        <f t="shared" ca="1" si="12805"/>
        <v/>
      </c>
      <c r="FH297" s="5" t="str">
        <f t="shared" ca="1" si="12806"/>
        <v/>
      </c>
      <c r="FI297" s="5" t="str">
        <f ca="1">IF($B297="","",'Hidden inputs'!$D$11*EZ297+'Hidden inputs'!$E$11*FA297)</f>
        <v/>
      </c>
      <c r="FJ297" s="11" t="str">
        <f t="shared" ca="1" si="12712"/>
        <v/>
      </c>
      <c r="FK297" s="9" t="str">
        <f t="shared" ca="1" si="12807"/>
        <v/>
      </c>
      <c r="FL297" s="3" t="str">
        <f t="shared" ca="1" si="12808"/>
        <v/>
      </c>
      <c r="FM297" s="5" t="str" cm="1">
        <f t="array" aca="1" ref="FM297" ca="1">IF($B297="","",IF(FL297=0,0,IF(DD_Payment="",0,IF(FL297&lt;_xlfn.IFS(DD_Frequency="Monthly",1,DD_Frequency="Quarterly",IF(MONTH(FL$2)=1,1,IF(MONTH(FL$2)=4,1,IF(MONTH(FL$2)=7,1,IF(MONTH(FL$2)=10,1,0)))),DD_Frequency="Annually",IF(MONTH(FL$2)=1,1,0))*DD_Payment,FL297,_xlfn.IFS(DD_Frequency="Monthly",1,DD_Frequency="Quarterly",IF(MONTH(FL$2)=1,1,IF(MONTH(FL$2)=4,1,IF(MONTH(FL$2)=7,1,IF(MONTH(FL$2)=10,1,0)))),DD_Frequency="Annually",IF(MONTH(FL$2)=1,1,0))*DD_Payment))))</f>
        <v/>
      </c>
      <c r="FN297" s="3" t="str">
        <f t="shared" ref="FN297" ca="1" si="14530">IF($B297="","",IF(FL297&gt;FM297,(FL297-FM297/2)*(rate_A*(FN$1/365)),0))</f>
        <v/>
      </c>
      <c r="FO297" s="3" t="str">
        <f t="shared" ca="1" si="12896"/>
        <v/>
      </c>
      <c r="FP297" s="3" t="str">
        <f t="shared" ref="FP297" ca="1" si="14531">IF($B297="","",FA297*(1+rate_A*FN$1/365))</f>
        <v/>
      </c>
      <c r="FQ297" s="3" t="str">
        <f t="shared" ref="FQ297" ca="1" si="14532">IF($B297="","",FB297*(1+rate_A*FN$1/365))</f>
        <v/>
      </c>
      <c r="FR297" s="3" t="str">
        <f t="shared" ref="FR297" ca="1" si="14533">IF($B297="","",FC297*(1+rate_joint*FN$1/365))</f>
        <v/>
      </c>
      <c r="FS297" s="5" t="str">
        <f t="shared" ca="1" si="12900"/>
        <v/>
      </c>
      <c r="FT297" s="5" t="str" cm="1">
        <f t="array" aca="1" ref="FT297" ca="1">IF(FS297="","",_xlfn.IFS(FS297&lt;='Hidden inputs'!$C$15,FS297*'Hidden inputs'!$D$15,FS297&lt;='Hidden inputs'!$C$16,'Hidden inputs'!$C$15*'Hidden inputs'!$D$15+(FS297-'Hidden inputs'!$B$16)*'Hidden inputs'!$D$16,FS297&lt;='Hidden inputs'!$C$17,'Hidden inputs'!$C$15*'Hidden inputs'!$D$15+('Hidden inputs'!$C$16-'Hidden inputs'!$B$16)*'Hidden inputs'!$D$16+(FS297-'Hidden inputs'!$B$17)*'Hidden inputs'!$D$17,FS297&gt;'Hidden inputs'!$B$18,'Hidden inputs'!$C$15*'Hidden inputs'!$D$15+('Hidden inputs'!$C$16-'Hidden inputs'!$B$16)*'Hidden inputs'!$D$16+('Hidden inputs'!$C$17-'Hidden inputs'!$B$17)*'Hidden inputs'!$D$17+(FS297-'Hidden inputs'!$B$18)*'Hidden inputs'!$D$18))</f>
        <v/>
      </c>
      <c r="FU297" s="10" t="str">
        <f t="shared" ca="1" si="12901"/>
        <v/>
      </c>
      <c r="FV297" s="5" t="str">
        <f t="shared" ca="1" si="12813"/>
        <v/>
      </c>
      <c r="FW297" s="5" t="str">
        <f t="shared" ca="1" si="12814"/>
        <v/>
      </c>
      <c r="FX297" s="5" t="str">
        <f ca="1">IF($B297="","",'Hidden inputs'!$D$11*FO297+'Hidden inputs'!$E$11*FP297)</f>
        <v/>
      </c>
      <c r="FY297" s="11" t="str">
        <f t="shared" ca="1" si="12717"/>
        <v/>
      </c>
      <c r="FZ297" s="9" t="str">
        <f t="shared" ca="1" si="12815"/>
        <v/>
      </c>
      <c r="GA297" s="5" t="str">
        <f t="shared" ca="1" si="12816"/>
        <v/>
      </c>
      <c r="GB297" s="5" t="str">
        <f t="shared" ca="1" si="12817"/>
        <v/>
      </c>
      <c r="GC297" s="5" t="str">
        <f t="shared" ca="1" si="12718"/>
        <v/>
      </c>
      <c r="GD297" s="5" t="str">
        <f t="shared" ca="1" si="12719"/>
        <v/>
      </c>
    </row>
    <row r="298" spans="1:186" x14ac:dyDescent="0.35">
      <c r="A298" s="2"/>
      <c r="B298" s="6" t="str">
        <f t="shared" ca="1" si="12720"/>
        <v/>
      </c>
      <c r="C298" s="5" t="str">
        <f t="shared" ca="1" si="12818"/>
        <v/>
      </c>
      <c r="D298" s="5" t="str" cm="1">
        <f t="array" aca="1" ref="D298" ca="1">IF($B298="","",IF(C298=0,0,IF(DD_Payment="",0,IF(C298&lt;_xlfn.IFS(DD_Frequency="Monthly",1,DD_Frequency="Quarterly",IF(MONTH(C$2)=1,1,IF(MONTH(C$2)=4,1,IF(MONTH(C$2)=7,1,IF(MONTH(C$2)=10,1,0)))),DD_Frequency="Annually",IF(MONTH(C$2)=1,1,0))*DD_Payment,C298,_xlfn.IFS(DD_Frequency="Monthly",1,DD_Frequency="Quarterly",IF(MONTH(C$2)=1,1,IF(MONTH(C$2)=4,1,IF(MONTH(C$2)=7,1,IF(MONTH(C$2)=10,1,0)))),DD_Frequency="Annually",IF(MONTH(C$2)=1,1,0))*DD_Payment))))</f>
        <v/>
      </c>
      <c r="E298" s="5" t="str">
        <f t="shared" ref="E298" ca="1" si="14534">IF(B298="","",IF(C298&gt;D298,(C298-D298/2)*(rate_A*(E$1/365)),0))</f>
        <v/>
      </c>
      <c r="F298" s="5" t="str">
        <f t="shared" ca="1" si="12722"/>
        <v/>
      </c>
      <c r="G298" s="5" t="str">
        <f t="shared" ref="G298" ca="1" si="14535">IF(B298="","",G297*(1+rate_A*E$1/365))</f>
        <v/>
      </c>
      <c r="H298" s="5" t="str">
        <f t="shared" ref="H298" ca="1" si="14536">IF(B298="","",H297*(1+rate_A*E$1/365))</f>
        <v/>
      </c>
      <c r="I298" s="5" t="str">
        <f t="shared" ref="I298" ca="1" si="14537">IF(B298="","",I297*(1+rate_joint*E$1/365))</f>
        <v/>
      </c>
      <c r="J298" s="5" t="str">
        <f t="shared" ca="1" si="12823"/>
        <v/>
      </c>
      <c r="K298" s="5" t="str" cm="1">
        <f t="array" aca="1" ref="K298" ca="1">IF(J298="","",_xlfn.IFS(J298&lt;='Hidden inputs'!$C$15,J298*'Hidden inputs'!$D$15,J298&lt;='Hidden inputs'!$C$16,'Hidden inputs'!$C$15*'Hidden inputs'!$D$15+(J298-'Hidden inputs'!$B$16)*'Hidden inputs'!$D$16,J298&lt;='Hidden inputs'!$C$17,'Hidden inputs'!$C$15*'Hidden inputs'!$D$15+('Hidden inputs'!$C$16-'Hidden inputs'!$B$16)*'Hidden inputs'!$D$16+(J298-'Hidden inputs'!$B$17)*'Hidden inputs'!$D$17,J298&gt;'Hidden inputs'!$B$18,'Hidden inputs'!$C$15*'Hidden inputs'!$D$15+('Hidden inputs'!$C$16-'Hidden inputs'!$B$16)*'Hidden inputs'!$D$16+('Hidden inputs'!$C$17-'Hidden inputs'!$B$17)*'Hidden inputs'!$D$17+(J298-'Hidden inputs'!$B$18)*'Hidden inputs'!$D$18))</f>
        <v/>
      </c>
      <c r="L298" s="11" t="str">
        <f t="shared" ca="1" si="12824"/>
        <v/>
      </c>
      <c r="M298" s="5" t="str">
        <f t="shared" ca="1" si="12726"/>
        <v/>
      </c>
      <c r="N298" s="5" t="str">
        <f t="shared" ca="1" si="12727"/>
        <v/>
      </c>
      <c r="O298" s="5" t="str">
        <f ca="1">IF(B298="","",'Hidden inputs'!$D$11*F298+'Hidden inputs'!$E$11*G298)</f>
        <v/>
      </c>
      <c r="P298" s="11" t="str">
        <f t="shared" ca="1" si="12661"/>
        <v/>
      </c>
      <c r="Q298" s="20" t="str">
        <f t="shared" ca="1" si="12662"/>
        <v/>
      </c>
      <c r="R298" s="3" t="str">
        <f t="shared" ca="1" si="12728"/>
        <v/>
      </c>
      <c r="S298" s="5" t="str" cm="1">
        <f t="array" aca="1" ref="S298" ca="1">IF($B298="","",IF(R298=0,0,IF(DD_Payment="",0,IF(R298&lt;_xlfn.IFS(DD_Frequency="Monthly",1,DD_Frequency="Quarterly",IF(MONTH(R$2)=1,1,IF(MONTH(R$2)=4,1,IF(MONTH(R$2)=7,1,IF(MONTH(R$2)=10,1,0)))),DD_Frequency="Annually",IF(MONTH(R$2)=1,1,0))*DD_Payment,R298,_xlfn.IFS(DD_Frequency="Monthly",1,DD_Frequency="Quarterly",IF(MONTH(R$2)=1,1,IF(MONTH(R$2)=4,1,IF(MONTH(R$2)=7,1,IF(MONTH(R$2)=10,1,0)))),DD_Frequency="Annually",IF(MONTH(R$2)=1,1,0))*DD_Payment))))</f>
        <v/>
      </c>
      <c r="T298" s="3" t="str">
        <f t="shared" ref="T298" ca="1" si="14538">IF(B298="","",IF(R298&gt;S298,(R298-S298/2)*(rate_A*((T$1+A298)/365)),0))</f>
        <v/>
      </c>
      <c r="U298" s="3" t="str">
        <f t="shared" ca="1" si="12730"/>
        <v/>
      </c>
      <c r="V298" s="3" t="str">
        <f t="shared" ref="V298" ca="1" si="14539">IF(B298="","",G298*(1+rate_A*(T$1+A298)/365))</f>
        <v/>
      </c>
      <c r="W298" s="3" t="str">
        <f t="shared" ref="W298" ca="1" si="14540">IF(B298="","",H298*(1+rate_A*(T$1+A298)/365))</f>
        <v/>
      </c>
      <c r="X298" s="3" t="str">
        <f t="shared" ref="X298" ca="1" si="14541">IF(B298="","",I298*(1+rate_joint*(T$1+A298)/365))</f>
        <v/>
      </c>
      <c r="Y298" s="5" t="str">
        <f t="shared" ca="1" si="12829"/>
        <v/>
      </c>
      <c r="Z298" s="5" t="str" cm="1">
        <f t="array" aca="1" ref="Z298" ca="1">IF(Y298="","",_xlfn.IFS(Y298&lt;='Hidden inputs'!$C$15,Y298*'Hidden inputs'!$D$15,Y298&lt;='Hidden inputs'!$C$16,'Hidden inputs'!$C$15*'Hidden inputs'!$D$15+(Y298-'Hidden inputs'!$B$16)*'Hidden inputs'!$D$16,Y298&lt;='Hidden inputs'!$C$17,'Hidden inputs'!$C$15*'Hidden inputs'!$D$15+('Hidden inputs'!$C$16-'Hidden inputs'!$B$16)*'Hidden inputs'!$D$16+(Y298-'Hidden inputs'!$B$17)*'Hidden inputs'!$D$17,Y298&gt;'Hidden inputs'!$B$18,'Hidden inputs'!$C$15*'Hidden inputs'!$D$15+('Hidden inputs'!$C$16-'Hidden inputs'!$B$16)*'Hidden inputs'!$D$16+('Hidden inputs'!$C$17-'Hidden inputs'!$B$17)*'Hidden inputs'!$D$17+(Y298-'Hidden inputs'!$B$18)*'Hidden inputs'!$D$18))</f>
        <v/>
      </c>
      <c r="AA298" s="10" t="str">
        <f t="shared" ca="1" si="12830"/>
        <v/>
      </c>
      <c r="AB298" s="5" t="str">
        <f t="shared" ca="1" si="12734"/>
        <v/>
      </c>
      <c r="AC298" s="5" t="str">
        <f t="shared" ca="1" si="12831"/>
        <v/>
      </c>
      <c r="AD298" s="5" t="str">
        <f ca="1">IF(B298="","",'Hidden inputs'!$D$11*U298+'Hidden inputs'!$E$11*V298)</f>
        <v/>
      </c>
      <c r="AE298" s="11" t="str">
        <f t="shared" ca="1" si="12667"/>
        <v/>
      </c>
      <c r="AF298" s="9" t="str">
        <f t="shared" ca="1" si="12735"/>
        <v/>
      </c>
      <c r="AG298" s="3" t="str">
        <f t="shared" ca="1" si="12736"/>
        <v/>
      </c>
      <c r="AH298" s="5" t="str" cm="1">
        <f t="array" aca="1" ref="AH298" ca="1">IF($B298="","",IF(AG298=0,0,IF(DD_Payment="",0,IF(AG298&lt;_xlfn.IFS(DD_Frequency="Monthly",1,DD_Frequency="Quarterly",IF(MONTH(AG$2)=1,1,IF(MONTH(AG$2)=4,1,IF(MONTH(AG$2)=7,1,IF(MONTH(AG$2)=10,1,0)))),DD_Frequency="Annually",IF(MONTH(AG$2)=1,1,0))*DD_Payment,AG298,_xlfn.IFS(DD_Frequency="Monthly",1,DD_Frequency="Quarterly",IF(MONTH(AG$2)=1,1,IF(MONTH(AG$2)=4,1,IF(MONTH(AG$2)=7,1,IF(MONTH(AG$2)=10,1,0)))),DD_Frequency="Annually",IF(MONTH(AG$2)=1,1,0))*DD_Payment))))</f>
        <v/>
      </c>
      <c r="AI298" s="3" t="str">
        <f t="shared" ref="AI298" ca="1" si="14542">IF($B298="","",IF(AG298&gt;AH298,(AG298-AH298/2)*(rate_A*(AI$1/365)),0))</f>
        <v/>
      </c>
      <c r="AJ298" s="3" t="str">
        <f t="shared" ca="1" si="12833"/>
        <v/>
      </c>
      <c r="AK298" s="3" t="str">
        <f t="shared" ref="AK298" ca="1" si="14543">IF($B298="","",V298*(1+rate_A*AI$1/365))</f>
        <v/>
      </c>
      <c r="AL298" s="3" t="str">
        <f t="shared" ref="AL298" ca="1" si="14544">IF($B298="","",W298*(1+rate_A*AI$1/365))</f>
        <v/>
      </c>
      <c r="AM298" s="3" t="str">
        <f t="shared" ref="AM298" ca="1" si="14545">IF($B298="","",X298*(1+rate_joint*AI$1/365))</f>
        <v/>
      </c>
      <c r="AN298" s="5" t="str">
        <f t="shared" ca="1" si="12837"/>
        <v/>
      </c>
      <c r="AO298" s="5" t="str" cm="1">
        <f t="array" aca="1" ref="AO298" ca="1">IF(AN298="","",_xlfn.IFS(AN298&lt;='Hidden inputs'!$C$15,AN298*'Hidden inputs'!$D$15,AN298&lt;='Hidden inputs'!$C$16,'Hidden inputs'!$C$15*'Hidden inputs'!$D$15+(AN298-'Hidden inputs'!$B$16)*'Hidden inputs'!$D$16,AN298&lt;='Hidden inputs'!$C$17,'Hidden inputs'!$C$15*'Hidden inputs'!$D$15+('Hidden inputs'!$C$16-'Hidden inputs'!$B$16)*'Hidden inputs'!$D$16+(AN298-'Hidden inputs'!$B$17)*'Hidden inputs'!$D$17,AN298&gt;'Hidden inputs'!$B$18,'Hidden inputs'!$C$15*'Hidden inputs'!$D$15+('Hidden inputs'!$C$16-'Hidden inputs'!$B$16)*'Hidden inputs'!$D$16+('Hidden inputs'!$C$17-'Hidden inputs'!$B$17)*'Hidden inputs'!$D$17+(AN298-'Hidden inputs'!$B$18)*'Hidden inputs'!$D$18))</f>
        <v/>
      </c>
      <c r="AP298" s="10" t="str">
        <f t="shared" ca="1" si="12838"/>
        <v/>
      </c>
      <c r="AQ298" s="5" t="str">
        <f t="shared" ca="1" si="12741"/>
        <v/>
      </c>
      <c r="AR298" s="5" t="str">
        <f t="shared" ca="1" si="12742"/>
        <v/>
      </c>
      <c r="AS298" s="5" t="str">
        <f ca="1">IF($B298="","",'Hidden inputs'!$D$11*AJ298+'Hidden inputs'!$E$11*AK298)</f>
        <v/>
      </c>
      <c r="AT298" s="11" t="str">
        <f t="shared" ca="1" si="12672"/>
        <v/>
      </c>
      <c r="AU298" s="9" t="str">
        <f t="shared" ca="1" si="12743"/>
        <v/>
      </c>
      <c r="AV298" s="3" t="str">
        <f t="shared" ca="1" si="12744"/>
        <v/>
      </c>
      <c r="AW298" s="5" t="str" cm="1">
        <f t="array" aca="1" ref="AW298" ca="1">IF($B298="","",IF(AV298=0,0,IF(DD_Payment="",0,IF(AV298&lt;_xlfn.IFS(DD_Frequency="Monthly",1,DD_Frequency="Quarterly",IF(MONTH(AV$2)=1,1,IF(MONTH(AV$2)=4,1,IF(MONTH(AV$2)=7,1,IF(MONTH(AV$2)=10,1,0)))),DD_Frequency="Annually",IF(MONTH(AV$2)=1,1,0))*DD_Payment,AV298,_xlfn.IFS(DD_Frequency="Monthly",1,DD_Frequency="Quarterly",IF(MONTH(AV$2)=1,1,IF(MONTH(AV$2)=4,1,IF(MONTH(AV$2)=7,1,IF(MONTH(AV$2)=10,1,0)))),DD_Frequency="Annually",IF(MONTH(AV$2)=1,1,0))*DD_Payment))))</f>
        <v/>
      </c>
      <c r="AX298" s="3" t="str">
        <f t="shared" ref="AX298" ca="1" si="14546">IF($B298="","",IF(AV298&gt;AW298,(AV298-AW298/2)*(rate_A*(AX$1/365)),0))</f>
        <v/>
      </c>
      <c r="AY298" s="3" t="str">
        <f t="shared" ca="1" si="12840"/>
        <v/>
      </c>
      <c r="AZ298" s="3" t="str">
        <f t="shared" ref="AZ298" ca="1" si="14547">IF($B298="","",AK298*(1+rate_A*AX$1/365))</f>
        <v/>
      </c>
      <c r="BA298" s="3" t="str">
        <f t="shared" ref="BA298" ca="1" si="14548">IF($B298="","",AL298*(1+rate_A*AX$1/365))</f>
        <v/>
      </c>
      <c r="BB298" s="3" t="str">
        <f t="shared" ref="BB298" ca="1" si="14549">IF($B298="","",AM298*(1+rate_joint*AX$1/365))</f>
        <v/>
      </c>
      <c r="BC298" s="5" t="str">
        <f t="shared" ca="1" si="12844"/>
        <v/>
      </c>
      <c r="BD298" s="5" t="str" cm="1">
        <f t="array" aca="1" ref="BD298" ca="1">IF(BC298="","",_xlfn.IFS(BC298&lt;='Hidden inputs'!$C$15,BC298*'Hidden inputs'!$D$15,BC298&lt;='Hidden inputs'!$C$16,'Hidden inputs'!$C$15*'Hidden inputs'!$D$15+(BC298-'Hidden inputs'!$B$16)*'Hidden inputs'!$D$16,BC298&lt;='Hidden inputs'!$C$17,'Hidden inputs'!$C$15*'Hidden inputs'!$D$15+('Hidden inputs'!$C$16-'Hidden inputs'!$B$16)*'Hidden inputs'!$D$16+(BC298-'Hidden inputs'!$B$17)*'Hidden inputs'!$D$17,BC298&gt;'Hidden inputs'!$B$18,'Hidden inputs'!$C$15*'Hidden inputs'!$D$15+('Hidden inputs'!$C$16-'Hidden inputs'!$B$16)*'Hidden inputs'!$D$16+('Hidden inputs'!$C$17-'Hidden inputs'!$B$17)*'Hidden inputs'!$D$17+(BC298-'Hidden inputs'!$B$18)*'Hidden inputs'!$D$18))</f>
        <v/>
      </c>
      <c r="BE298" s="10" t="str">
        <f t="shared" ca="1" si="12845"/>
        <v/>
      </c>
      <c r="BF298" s="5" t="str">
        <f t="shared" ca="1" si="12749"/>
        <v/>
      </c>
      <c r="BG298" s="5" t="str">
        <f t="shared" ca="1" si="12750"/>
        <v/>
      </c>
      <c r="BH298" s="5" t="str">
        <f ca="1">IF($B298="","",'Hidden inputs'!$D$11*AY298+'Hidden inputs'!$E$11*AZ298)</f>
        <v/>
      </c>
      <c r="BI298" s="11" t="str">
        <f t="shared" ca="1" si="12677"/>
        <v/>
      </c>
      <c r="BJ298" s="9" t="str">
        <f t="shared" ca="1" si="12751"/>
        <v/>
      </c>
      <c r="BK298" s="3" t="str">
        <f t="shared" ca="1" si="12752"/>
        <v/>
      </c>
      <c r="BL298" s="5" t="str" cm="1">
        <f t="array" aca="1" ref="BL298" ca="1">IF($B298="","",IF(BK298=0,0,IF(DD_Payment="",0,IF(BK298&lt;_xlfn.IFS(DD_Frequency="Monthly",1,DD_Frequency="Quarterly",IF(MONTH(BK$2)=1,1,IF(MONTH(BK$2)=4,1,IF(MONTH(BK$2)=7,1,IF(MONTH(BK$2)=10,1,0)))),DD_Frequency="Annually",IF(MONTH(BK$2)=1,1,0))*DD_Payment,BK298,_xlfn.IFS(DD_Frequency="Monthly",1,DD_Frequency="Quarterly",IF(MONTH(BK$2)=1,1,IF(MONTH(BK$2)=4,1,IF(MONTH(BK$2)=7,1,IF(MONTH(BK$2)=10,1,0)))),DD_Frequency="Annually",IF(MONTH(BK$2)=1,1,0))*DD_Payment))))</f>
        <v/>
      </c>
      <c r="BM298" s="3" t="str">
        <f t="shared" ref="BM298" ca="1" si="14550">IF($B298="","",IF(BK298&gt;BL298,(BK298-BL298/2)*(rate_A*(BM$1/365)),0))</f>
        <v/>
      </c>
      <c r="BN298" s="3" t="str">
        <f t="shared" ca="1" si="12847"/>
        <v/>
      </c>
      <c r="BO298" s="3" t="str">
        <f t="shared" ref="BO298" ca="1" si="14551">IF($B298="","",AZ298*(1+rate_A*BM$1/365))</f>
        <v/>
      </c>
      <c r="BP298" s="3" t="str">
        <f t="shared" ref="BP298" ca="1" si="14552">IF($B298="","",BA298*(1+rate_A*BM$1/365))</f>
        <v/>
      </c>
      <c r="BQ298" s="3" t="str">
        <f t="shared" ref="BQ298" ca="1" si="14553">IF($B298="","",BB298*(1+rate_joint*BM$1/365))</f>
        <v/>
      </c>
      <c r="BR298" s="5" t="str">
        <f t="shared" ca="1" si="12851"/>
        <v/>
      </c>
      <c r="BS298" s="5" t="str" cm="1">
        <f t="array" aca="1" ref="BS298" ca="1">IF(BR298="","",_xlfn.IFS(BR298&lt;='Hidden inputs'!$C$15,BR298*'Hidden inputs'!$D$15,BR298&lt;='Hidden inputs'!$C$16,'Hidden inputs'!$C$15*'Hidden inputs'!$D$15+(BR298-'Hidden inputs'!$B$16)*'Hidden inputs'!$D$16,BR298&lt;='Hidden inputs'!$C$17,'Hidden inputs'!$C$15*'Hidden inputs'!$D$15+('Hidden inputs'!$C$16-'Hidden inputs'!$B$16)*'Hidden inputs'!$D$16+(BR298-'Hidden inputs'!$B$17)*'Hidden inputs'!$D$17,BR298&gt;'Hidden inputs'!$B$18,'Hidden inputs'!$C$15*'Hidden inputs'!$D$15+('Hidden inputs'!$C$16-'Hidden inputs'!$B$16)*'Hidden inputs'!$D$16+('Hidden inputs'!$C$17-'Hidden inputs'!$B$17)*'Hidden inputs'!$D$17+(BR298-'Hidden inputs'!$B$18)*'Hidden inputs'!$D$18))</f>
        <v/>
      </c>
      <c r="BT298" s="10" t="str">
        <f t="shared" ca="1" si="12852"/>
        <v/>
      </c>
      <c r="BU298" s="5" t="str">
        <f t="shared" ca="1" si="12757"/>
        <v/>
      </c>
      <c r="BV298" s="5" t="str">
        <f t="shared" ca="1" si="12758"/>
        <v/>
      </c>
      <c r="BW298" s="5" t="str">
        <f ca="1">IF($B298="","",'Hidden inputs'!$D$11*BN298+'Hidden inputs'!$E$11*BO298)</f>
        <v/>
      </c>
      <c r="BX298" s="11" t="str">
        <f t="shared" ca="1" si="12682"/>
        <v/>
      </c>
      <c r="BY298" s="9" t="str">
        <f t="shared" ca="1" si="12759"/>
        <v/>
      </c>
      <c r="BZ298" s="3" t="str">
        <f t="shared" ca="1" si="12760"/>
        <v/>
      </c>
      <c r="CA298" s="5" t="str" cm="1">
        <f t="array" aca="1" ref="CA298" ca="1">IF($B298="","",IF(BZ298=0,0,IF(DD_Payment="",0,IF(BZ298&lt;_xlfn.IFS(DD_Frequency="Monthly",1,DD_Frequency="Quarterly",IF(MONTH(BZ$2)=1,1,IF(MONTH(BZ$2)=4,1,IF(MONTH(BZ$2)=7,1,IF(MONTH(BZ$2)=10,1,0)))),DD_Frequency="Annually",IF(MONTH(BZ$2)=1,1,0))*DD_Payment,BZ298,_xlfn.IFS(DD_Frequency="Monthly",1,DD_Frequency="Quarterly",IF(MONTH(BZ$2)=1,1,IF(MONTH(BZ$2)=4,1,IF(MONTH(BZ$2)=7,1,IF(MONTH(BZ$2)=10,1,0)))),DD_Frequency="Annually",IF(MONTH(BZ$2)=1,1,0))*DD_Payment))))</f>
        <v/>
      </c>
      <c r="CB298" s="3" t="str">
        <f t="shared" ref="CB298" ca="1" si="14554">IF($B298="","",IF(BZ298&gt;CA298,(BZ298-CA298/2)*(rate_A*(CB$1/365)),0))</f>
        <v/>
      </c>
      <c r="CC298" s="3" t="str">
        <f t="shared" ca="1" si="12854"/>
        <v/>
      </c>
      <c r="CD298" s="3" t="str">
        <f t="shared" ref="CD298" ca="1" si="14555">IF($B298="","",BO298*(1+rate_A*CB$1/365))</f>
        <v/>
      </c>
      <c r="CE298" s="3" t="str">
        <f t="shared" ref="CE298" ca="1" si="14556">IF($B298="","",BP298*(1+rate_A*CB$1/365))</f>
        <v/>
      </c>
      <c r="CF298" s="3" t="str">
        <f t="shared" ref="CF298" ca="1" si="14557">IF($B298="","",BQ298*(1+rate_joint*CB$1/365))</f>
        <v/>
      </c>
      <c r="CG298" s="5" t="str">
        <f t="shared" ca="1" si="12858"/>
        <v/>
      </c>
      <c r="CH298" s="5" t="str" cm="1">
        <f t="array" aca="1" ref="CH298" ca="1">IF(CG298="","",_xlfn.IFS(CG298&lt;='Hidden inputs'!$C$15,CG298*'Hidden inputs'!$D$15,CG298&lt;='Hidden inputs'!$C$16,'Hidden inputs'!$C$15*'Hidden inputs'!$D$15+(CG298-'Hidden inputs'!$B$16)*'Hidden inputs'!$D$16,CG298&lt;='Hidden inputs'!$C$17,'Hidden inputs'!$C$15*'Hidden inputs'!$D$15+('Hidden inputs'!$C$16-'Hidden inputs'!$B$16)*'Hidden inputs'!$D$16+(CG298-'Hidden inputs'!$B$17)*'Hidden inputs'!$D$17,CG298&gt;'Hidden inputs'!$B$18,'Hidden inputs'!$C$15*'Hidden inputs'!$D$15+('Hidden inputs'!$C$16-'Hidden inputs'!$B$16)*'Hidden inputs'!$D$16+('Hidden inputs'!$C$17-'Hidden inputs'!$B$17)*'Hidden inputs'!$D$17+(CG298-'Hidden inputs'!$B$18)*'Hidden inputs'!$D$18))</f>
        <v/>
      </c>
      <c r="CI298" s="10" t="str">
        <f t="shared" ca="1" si="12859"/>
        <v/>
      </c>
      <c r="CJ298" s="5" t="str">
        <f t="shared" ca="1" si="12765"/>
        <v/>
      </c>
      <c r="CK298" s="5" t="str">
        <f t="shared" ca="1" si="12766"/>
        <v/>
      </c>
      <c r="CL298" s="5" t="str">
        <f ca="1">IF($B298="","",'Hidden inputs'!$D$11*CC298+'Hidden inputs'!$E$11*CD298)</f>
        <v/>
      </c>
      <c r="CM298" s="11" t="str">
        <f t="shared" ca="1" si="12687"/>
        <v/>
      </c>
      <c r="CN298" s="9" t="str">
        <f t="shared" ca="1" si="12767"/>
        <v/>
      </c>
      <c r="CO298" s="3" t="str">
        <f t="shared" ca="1" si="12768"/>
        <v/>
      </c>
      <c r="CP298" s="5" t="str" cm="1">
        <f t="array" aca="1" ref="CP298" ca="1">IF($B298="","",IF(CO298=0,0,IF(DD_Payment="",0,IF(CO298&lt;_xlfn.IFS(DD_Frequency="Monthly",1,DD_Frequency="Quarterly",IF(MONTH(CO$2)=1,1,IF(MONTH(CO$2)=4,1,IF(MONTH(CO$2)=7,1,IF(MONTH(CO$2)=10,1,0)))),DD_Frequency="Annually",IF(MONTH(CO$2)=1,1,0))*DD_Payment,CO298,_xlfn.IFS(DD_Frequency="Monthly",1,DD_Frequency="Quarterly",IF(MONTH(CO$2)=1,1,IF(MONTH(CO$2)=4,1,IF(MONTH(CO$2)=7,1,IF(MONTH(CO$2)=10,1,0)))),DD_Frequency="Annually",IF(MONTH(CO$2)=1,1,0))*DD_Payment))))</f>
        <v/>
      </c>
      <c r="CQ298" s="3" t="str">
        <f t="shared" ref="CQ298" ca="1" si="14558">IF($B298="","",IF(CO298&gt;CP298,(CO298-CP298/2)*(rate_A*(CQ$1/365)),0))</f>
        <v/>
      </c>
      <c r="CR298" s="3" t="str">
        <f t="shared" ca="1" si="12861"/>
        <v/>
      </c>
      <c r="CS298" s="3" t="str">
        <f t="shared" ref="CS298" ca="1" si="14559">IF($B298="","",CD298*(1+rate_A*CQ$1/365))</f>
        <v/>
      </c>
      <c r="CT298" s="3" t="str">
        <f t="shared" ref="CT298" ca="1" si="14560">IF($B298="","",CE298*(1+rate_A*CQ$1/365))</f>
        <v/>
      </c>
      <c r="CU298" s="3" t="str">
        <f t="shared" ref="CU298" ca="1" si="14561">IF($B298="","",CF298*(1+rate_joint*CQ$1/365))</f>
        <v/>
      </c>
      <c r="CV298" s="5" t="str">
        <f t="shared" ca="1" si="12865"/>
        <v/>
      </c>
      <c r="CW298" s="5" t="str" cm="1">
        <f t="array" aca="1" ref="CW298" ca="1">IF(CV298="","",_xlfn.IFS(CV298&lt;='Hidden inputs'!$C$15,CV298*'Hidden inputs'!$D$15,CV298&lt;='Hidden inputs'!$C$16,'Hidden inputs'!$C$15*'Hidden inputs'!$D$15+(CV298-'Hidden inputs'!$B$16)*'Hidden inputs'!$D$16,CV298&lt;='Hidden inputs'!$C$17,'Hidden inputs'!$C$15*'Hidden inputs'!$D$15+('Hidden inputs'!$C$16-'Hidden inputs'!$B$16)*'Hidden inputs'!$D$16+(CV298-'Hidden inputs'!$B$17)*'Hidden inputs'!$D$17,CV298&gt;'Hidden inputs'!$B$18,'Hidden inputs'!$C$15*'Hidden inputs'!$D$15+('Hidden inputs'!$C$16-'Hidden inputs'!$B$16)*'Hidden inputs'!$D$16+('Hidden inputs'!$C$17-'Hidden inputs'!$B$17)*'Hidden inputs'!$D$17+(CV298-'Hidden inputs'!$B$18)*'Hidden inputs'!$D$18))</f>
        <v/>
      </c>
      <c r="CX298" s="10" t="str">
        <f t="shared" ca="1" si="12866"/>
        <v/>
      </c>
      <c r="CY298" s="5" t="str">
        <f t="shared" ca="1" si="12773"/>
        <v/>
      </c>
      <c r="CZ298" s="5" t="str">
        <f t="shared" ca="1" si="12774"/>
        <v/>
      </c>
      <c r="DA298" s="5" t="str">
        <f ca="1">IF($B298="","",'Hidden inputs'!$D$11*CR298+'Hidden inputs'!$E$11*CS298)</f>
        <v/>
      </c>
      <c r="DB298" s="11" t="str">
        <f t="shared" ca="1" si="12692"/>
        <v/>
      </c>
      <c r="DC298" s="9" t="str">
        <f t="shared" ca="1" si="12775"/>
        <v/>
      </c>
      <c r="DD298" s="3" t="str">
        <f t="shared" ca="1" si="12776"/>
        <v/>
      </c>
      <c r="DE298" s="5" t="str" cm="1">
        <f t="array" aca="1" ref="DE298" ca="1">IF($B298="","",IF(DD298=0,0,IF(DD_Payment="",0,IF(DD298&lt;_xlfn.IFS(DD_Frequency="Monthly",1,DD_Frequency="Quarterly",IF(MONTH(DD$2)=1,1,IF(MONTH(DD$2)=4,1,IF(MONTH(DD$2)=7,1,IF(MONTH(DD$2)=10,1,0)))),DD_Frequency="Annually",IF(MONTH(DD$2)=1,1,0))*DD_Payment,DD298,_xlfn.IFS(DD_Frequency="Monthly",1,DD_Frequency="Quarterly",IF(MONTH(DD$2)=1,1,IF(MONTH(DD$2)=4,1,IF(MONTH(DD$2)=7,1,IF(MONTH(DD$2)=10,1,0)))),DD_Frequency="Annually",IF(MONTH(DD$2)=1,1,0))*DD_Payment))))</f>
        <v/>
      </c>
      <c r="DF298" s="3" t="str">
        <f t="shared" ref="DF298" ca="1" si="14562">IF($B298="","",IF(DD298&gt;DE298,(DD298-DE298/2)*(rate_A*(DF$1/365)),0))</f>
        <v/>
      </c>
      <c r="DG298" s="3" t="str">
        <f t="shared" ca="1" si="12868"/>
        <v/>
      </c>
      <c r="DH298" s="3" t="str">
        <f t="shared" ref="DH298" ca="1" si="14563">IF($B298="","",CS298*(1+rate_A*DF$1/365))</f>
        <v/>
      </c>
      <c r="DI298" s="3" t="str">
        <f t="shared" ref="DI298" ca="1" si="14564">IF($B298="","",CT298*(1+rate_A*DF$1/365))</f>
        <v/>
      </c>
      <c r="DJ298" s="3" t="str">
        <f t="shared" ref="DJ298" ca="1" si="14565">IF($B298="","",CU298*(1+rate_joint*DF$1/365))</f>
        <v/>
      </c>
      <c r="DK298" s="5" t="str">
        <f t="shared" ca="1" si="12872"/>
        <v/>
      </c>
      <c r="DL298" s="5" t="str" cm="1">
        <f t="array" aca="1" ref="DL298" ca="1">IF(DK298="","",_xlfn.IFS(DK298&lt;='Hidden inputs'!$C$15,DK298*'Hidden inputs'!$D$15,DK298&lt;='Hidden inputs'!$C$16,'Hidden inputs'!$C$15*'Hidden inputs'!$D$15+(DK298-'Hidden inputs'!$B$16)*'Hidden inputs'!$D$16,DK298&lt;='Hidden inputs'!$C$17,'Hidden inputs'!$C$15*'Hidden inputs'!$D$15+('Hidden inputs'!$C$16-'Hidden inputs'!$B$16)*'Hidden inputs'!$D$16+(DK298-'Hidden inputs'!$B$17)*'Hidden inputs'!$D$17,DK298&gt;'Hidden inputs'!$B$18,'Hidden inputs'!$C$15*'Hidden inputs'!$D$15+('Hidden inputs'!$C$16-'Hidden inputs'!$B$16)*'Hidden inputs'!$D$16+('Hidden inputs'!$C$17-'Hidden inputs'!$B$17)*'Hidden inputs'!$D$17+(DK298-'Hidden inputs'!$B$18)*'Hidden inputs'!$D$18))</f>
        <v/>
      </c>
      <c r="DM298" s="10" t="str">
        <f t="shared" ca="1" si="12873"/>
        <v/>
      </c>
      <c r="DN298" s="5" t="str">
        <f t="shared" ca="1" si="12781"/>
        <v/>
      </c>
      <c r="DO298" s="5" t="str">
        <f t="shared" ca="1" si="12782"/>
        <v/>
      </c>
      <c r="DP298" s="5" t="str">
        <f ca="1">IF($B298="","",'Hidden inputs'!$D$11*DG298+'Hidden inputs'!$E$11*DH298)</f>
        <v/>
      </c>
      <c r="DQ298" s="11" t="str">
        <f t="shared" ca="1" si="12697"/>
        <v/>
      </c>
      <c r="DR298" s="9" t="str">
        <f t="shared" ca="1" si="12783"/>
        <v/>
      </c>
      <c r="DS298" s="3" t="str">
        <f t="shared" ca="1" si="12784"/>
        <v/>
      </c>
      <c r="DT298" s="5" t="str" cm="1">
        <f t="array" aca="1" ref="DT298" ca="1">IF($B298="","",IF(DS298=0,0,IF(DD_Payment="",0,IF(DS298&lt;_xlfn.IFS(DD_Frequency="Monthly",1,DD_Frequency="Quarterly",IF(MONTH(DS$2)=1,1,IF(MONTH(DS$2)=4,1,IF(MONTH(DS$2)=7,1,IF(MONTH(DS$2)=10,1,0)))),DD_Frequency="Annually",IF(MONTH(DS$2)=1,1,0))*DD_Payment,DS298,_xlfn.IFS(DD_Frequency="Monthly",1,DD_Frequency="Quarterly",IF(MONTH(DS$2)=1,1,IF(MONTH(DS$2)=4,1,IF(MONTH(DS$2)=7,1,IF(MONTH(DS$2)=10,1,0)))),DD_Frequency="Annually",IF(MONTH(DS$2)=1,1,0))*DD_Payment))))</f>
        <v/>
      </c>
      <c r="DU298" s="3" t="str">
        <f t="shared" ref="DU298" ca="1" si="14566">IF($B298="","",IF(DS298&gt;DT298,(DS298-DT298/2)*(rate_A*(DU$1/365)),0))</f>
        <v/>
      </c>
      <c r="DV298" s="3" t="str">
        <f t="shared" ca="1" si="12875"/>
        <v/>
      </c>
      <c r="DW298" s="3" t="str">
        <f t="shared" ref="DW298" ca="1" si="14567">IF($B298="","",DH298*(1+rate_A*DU$1/365))</f>
        <v/>
      </c>
      <c r="DX298" s="3" t="str">
        <f t="shared" ref="DX298" ca="1" si="14568">IF($B298="","",DI298*(1+rate_A*DU$1/365))</f>
        <v/>
      </c>
      <c r="DY298" s="3" t="str">
        <f t="shared" ref="DY298" ca="1" si="14569">IF($B298="","",DJ298*(1+rate_joint*DU$1/365))</f>
        <v/>
      </c>
      <c r="DZ298" s="5" t="str">
        <f t="shared" ca="1" si="12879"/>
        <v/>
      </c>
      <c r="EA298" s="5" t="str" cm="1">
        <f t="array" aca="1" ref="EA298" ca="1">IF(DZ298="","",_xlfn.IFS(DZ298&lt;='Hidden inputs'!$C$15,DZ298*'Hidden inputs'!$D$15,DZ298&lt;='Hidden inputs'!$C$16,'Hidden inputs'!$C$15*'Hidden inputs'!$D$15+(DZ298-'Hidden inputs'!$B$16)*'Hidden inputs'!$D$16,DZ298&lt;='Hidden inputs'!$C$17,'Hidden inputs'!$C$15*'Hidden inputs'!$D$15+('Hidden inputs'!$C$16-'Hidden inputs'!$B$16)*'Hidden inputs'!$D$16+(DZ298-'Hidden inputs'!$B$17)*'Hidden inputs'!$D$17,DZ298&gt;'Hidden inputs'!$B$18,'Hidden inputs'!$C$15*'Hidden inputs'!$D$15+('Hidden inputs'!$C$16-'Hidden inputs'!$B$16)*'Hidden inputs'!$D$16+('Hidden inputs'!$C$17-'Hidden inputs'!$B$17)*'Hidden inputs'!$D$17+(DZ298-'Hidden inputs'!$B$18)*'Hidden inputs'!$D$18))</f>
        <v/>
      </c>
      <c r="EB298" s="10" t="str">
        <f t="shared" ca="1" si="12880"/>
        <v/>
      </c>
      <c r="EC298" s="5" t="str">
        <f t="shared" ca="1" si="12789"/>
        <v/>
      </c>
      <c r="ED298" s="5" t="str">
        <f t="shared" ca="1" si="12790"/>
        <v/>
      </c>
      <c r="EE298" s="5" t="str">
        <f ca="1">IF($B298="","",'Hidden inputs'!$D$11*DV298+'Hidden inputs'!$E$11*DW298)</f>
        <v/>
      </c>
      <c r="EF298" s="11" t="str">
        <f t="shared" ca="1" si="12702"/>
        <v/>
      </c>
      <c r="EG298" s="9" t="str">
        <f t="shared" ca="1" si="12791"/>
        <v/>
      </c>
      <c r="EH298" s="3" t="str">
        <f t="shared" ca="1" si="12792"/>
        <v/>
      </c>
      <c r="EI298" s="5" t="str" cm="1">
        <f t="array" aca="1" ref="EI298" ca="1">IF($B298="","",IF(EH298=0,0,IF(DD_Payment="",0,IF(EH298&lt;_xlfn.IFS(DD_Frequency="Monthly",1,DD_Frequency="Quarterly",IF(MONTH(EH$2)=1,1,IF(MONTH(EH$2)=4,1,IF(MONTH(EH$2)=7,1,IF(MONTH(EH$2)=10,1,0)))),DD_Frequency="Annually",IF(MONTH(EH$2)=1,1,0))*DD_Payment,EH298,_xlfn.IFS(DD_Frequency="Monthly",1,DD_Frequency="Quarterly",IF(MONTH(EH$2)=1,1,IF(MONTH(EH$2)=4,1,IF(MONTH(EH$2)=7,1,IF(MONTH(EH$2)=10,1,0)))),DD_Frequency="Annually",IF(MONTH(EH$2)=1,1,0))*DD_Payment))))</f>
        <v/>
      </c>
      <c r="EJ298" s="3" t="str">
        <f t="shared" ref="EJ298" ca="1" si="14570">IF($B298="","",IF(EH298&gt;EI298,(EH298-EI298/2)*(rate_A*(EJ$1/365)),0))</f>
        <v/>
      </c>
      <c r="EK298" s="3" t="str">
        <f t="shared" ca="1" si="12882"/>
        <v/>
      </c>
      <c r="EL298" s="3" t="str">
        <f t="shared" ref="EL298" ca="1" si="14571">IF($B298="","",DW298*(1+rate_A*EJ$1/365))</f>
        <v/>
      </c>
      <c r="EM298" s="3" t="str">
        <f t="shared" ref="EM298" ca="1" si="14572">IF($B298="","",DX298*(1+rate_A*EJ$1/365))</f>
        <v/>
      </c>
      <c r="EN298" s="3" t="str">
        <f t="shared" ref="EN298" ca="1" si="14573">IF($B298="","",DY298*(1+rate_joint*EJ$1/365))</f>
        <v/>
      </c>
      <c r="EO298" s="5" t="str">
        <f t="shared" ca="1" si="12886"/>
        <v/>
      </c>
      <c r="EP298" s="5" t="str" cm="1">
        <f t="array" aca="1" ref="EP298" ca="1">IF(EO298="","",_xlfn.IFS(EO298&lt;='Hidden inputs'!$C$15,EO298*'Hidden inputs'!$D$15,EO298&lt;='Hidden inputs'!$C$16,'Hidden inputs'!$C$15*'Hidden inputs'!$D$15+(EO298-'Hidden inputs'!$B$16)*'Hidden inputs'!$D$16,EO298&lt;='Hidden inputs'!$C$17,'Hidden inputs'!$C$15*'Hidden inputs'!$D$15+('Hidden inputs'!$C$16-'Hidden inputs'!$B$16)*'Hidden inputs'!$D$16+(EO298-'Hidden inputs'!$B$17)*'Hidden inputs'!$D$17,EO298&gt;'Hidden inputs'!$B$18,'Hidden inputs'!$C$15*'Hidden inputs'!$D$15+('Hidden inputs'!$C$16-'Hidden inputs'!$B$16)*'Hidden inputs'!$D$16+('Hidden inputs'!$C$17-'Hidden inputs'!$B$17)*'Hidden inputs'!$D$17+(EO298-'Hidden inputs'!$B$18)*'Hidden inputs'!$D$18))</f>
        <v/>
      </c>
      <c r="EQ298" s="10" t="str">
        <f t="shared" ca="1" si="12887"/>
        <v/>
      </c>
      <c r="ER298" s="5" t="str">
        <f t="shared" ca="1" si="12797"/>
        <v/>
      </c>
      <c r="ES298" s="5" t="str">
        <f t="shared" ca="1" si="12798"/>
        <v/>
      </c>
      <c r="ET298" s="5" t="str">
        <f ca="1">IF($B298="","",'Hidden inputs'!$D$11*EK298+'Hidden inputs'!$E$11*EL298)</f>
        <v/>
      </c>
      <c r="EU298" s="11" t="str">
        <f t="shared" ca="1" si="12707"/>
        <v/>
      </c>
      <c r="EV298" s="9" t="str">
        <f t="shared" ca="1" si="12799"/>
        <v/>
      </c>
      <c r="EW298" s="3" t="str">
        <f t="shared" ca="1" si="12800"/>
        <v/>
      </c>
      <c r="EX298" s="5" t="str" cm="1">
        <f t="array" aca="1" ref="EX298" ca="1">IF($B298="","",IF(EW298=0,0,IF(DD_Payment="",0,IF(EW298&lt;_xlfn.IFS(DD_Frequency="Monthly",1,DD_Frequency="Quarterly",IF(MONTH(EW$2)=1,1,IF(MONTH(EW$2)=4,1,IF(MONTH(EW$2)=7,1,IF(MONTH(EW$2)=10,1,0)))),DD_Frequency="Annually",IF(MONTH(EW$2)=1,1,0))*DD_Payment,EW298,_xlfn.IFS(DD_Frequency="Monthly",1,DD_Frequency="Quarterly",IF(MONTH(EW$2)=1,1,IF(MONTH(EW$2)=4,1,IF(MONTH(EW$2)=7,1,IF(MONTH(EW$2)=10,1,0)))),DD_Frequency="Annually",IF(MONTH(EW$2)=1,1,0))*DD_Payment))))</f>
        <v/>
      </c>
      <c r="EY298" s="3" t="str">
        <f t="shared" ref="EY298" ca="1" si="14574">IF($B298="","",IF(EW298&gt;EX298,(EW298-EX298/2)*(rate_A*(EY$1/365)),0))</f>
        <v/>
      </c>
      <c r="EZ298" s="3" t="str">
        <f t="shared" ca="1" si="12889"/>
        <v/>
      </c>
      <c r="FA298" s="3" t="str">
        <f t="shared" ref="FA298" ca="1" si="14575">IF($B298="","",EL298*(1+rate_A*EY$1/365))</f>
        <v/>
      </c>
      <c r="FB298" s="3" t="str">
        <f t="shared" ref="FB298" ca="1" si="14576">IF($B298="","",EM298*(1+rate_A*EY$1/365))</f>
        <v/>
      </c>
      <c r="FC298" s="3" t="str">
        <f t="shared" ref="FC298" ca="1" si="14577">IF($B298="","",EN298*(1+rate_joint*EY$1/365))</f>
        <v/>
      </c>
      <c r="FD298" s="5" t="str">
        <f t="shared" ca="1" si="12893"/>
        <v/>
      </c>
      <c r="FE298" s="5" t="str" cm="1">
        <f t="array" aca="1" ref="FE298" ca="1">IF(FD298="","",_xlfn.IFS(FD298&lt;='Hidden inputs'!$C$15,FD298*'Hidden inputs'!$D$15,FD298&lt;='Hidden inputs'!$C$16,'Hidden inputs'!$C$15*'Hidden inputs'!$D$15+(FD298-'Hidden inputs'!$B$16)*'Hidden inputs'!$D$16,FD298&lt;='Hidden inputs'!$C$17,'Hidden inputs'!$C$15*'Hidden inputs'!$D$15+('Hidden inputs'!$C$16-'Hidden inputs'!$B$16)*'Hidden inputs'!$D$16+(FD298-'Hidden inputs'!$B$17)*'Hidden inputs'!$D$17,FD298&gt;'Hidden inputs'!$B$18,'Hidden inputs'!$C$15*'Hidden inputs'!$D$15+('Hidden inputs'!$C$16-'Hidden inputs'!$B$16)*'Hidden inputs'!$D$16+('Hidden inputs'!$C$17-'Hidden inputs'!$B$17)*'Hidden inputs'!$D$17+(FD298-'Hidden inputs'!$B$18)*'Hidden inputs'!$D$18))</f>
        <v/>
      </c>
      <c r="FF298" s="10" t="str">
        <f t="shared" ca="1" si="12894"/>
        <v/>
      </c>
      <c r="FG298" s="5" t="str">
        <f t="shared" ca="1" si="12805"/>
        <v/>
      </c>
      <c r="FH298" s="5" t="str">
        <f t="shared" ca="1" si="12806"/>
        <v/>
      </c>
      <c r="FI298" s="5" t="str">
        <f ca="1">IF($B298="","",'Hidden inputs'!$D$11*EZ298+'Hidden inputs'!$E$11*FA298)</f>
        <v/>
      </c>
      <c r="FJ298" s="11" t="str">
        <f t="shared" ca="1" si="12712"/>
        <v/>
      </c>
      <c r="FK298" s="9" t="str">
        <f t="shared" ca="1" si="12807"/>
        <v/>
      </c>
      <c r="FL298" s="3" t="str">
        <f t="shared" ca="1" si="12808"/>
        <v/>
      </c>
      <c r="FM298" s="5" t="str" cm="1">
        <f t="array" aca="1" ref="FM298" ca="1">IF($B298="","",IF(FL298=0,0,IF(DD_Payment="",0,IF(FL298&lt;_xlfn.IFS(DD_Frequency="Monthly",1,DD_Frequency="Quarterly",IF(MONTH(FL$2)=1,1,IF(MONTH(FL$2)=4,1,IF(MONTH(FL$2)=7,1,IF(MONTH(FL$2)=10,1,0)))),DD_Frequency="Annually",IF(MONTH(FL$2)=1,1,0))*DD_Payment,FL298,_xlfn.IFS(DD_Frequency="Monthly",1,DD_Frequency="Quarterly",IF(MONTH(FL$2)=1,1,IF(MONTH(FL$2)=4,1,IF(MONTH(FL$2)=7,1,IF(MONTH(FL$2)=10,1,0)))),DD_Frequency="Annually",IF(MONTH(FL$2)=1,1,0))*DD_Payment))))</f>
        <v/>
      </c>
      <c r="FN298" s="3" t="str">
        <f t="shared" ref="FN298" ca="1" si="14578">IF($B298="","",IF(FL298&gt;FM298,(FL298-FM298/2)*(rate_A*(FN$1/365)),0))</f>
        <v/>
      </c>
      <c r="FO298" s="3" t="str">
        <f t="shared" ca="1" si="12896"/>
        <v/>
      </c>
      <c r="FP298" s="3" t="str">
        <f t="shared" ref="FP298" ca="1" si="14579">IF($B298="","",FA298*(1+rate_A*FN$1/365))</f>
        <v/>
      </c>
      <c r="FQ298" s="3" t="str">
        <f t="shared" ref="FQ298" ca="1" si="14580">IF($B298="","",FB298*(1+rate_A*FN$1/365))</f>
        <v/>
      </c>
      <c r="FR298" s="3" t="str">
        <f t="shared" ref="FR298" ca="1" si="14581">IF($B298="","",FC298*(1+rate_joint*FN$1/365))</f>
        <v/>
      </c>
      <c r="FS298" s="5" t="str">
        <f t="shared" ca="1" si="12900"/>
        <v/>
      </c>
      <c r="FT298" s="5" t="str" cm="1">
        <f t="array" aca="1" ref="FT298" ca="1">IF(FS298="","",_xlfn.IFS(FS298&lt;='Hidden inputs'!$C$15,FS298*'Hidden inputs'!$D$15,FS298&lt;='Hidden inputs'!$C$16,'Hidden inputs'!$C$15*'Hidden inputs'!$D$15+(FS298-'Hidden inputs'!$B$16)*'Hidden inputs'!$D$16,FS298&lt;='Hidden inputs'!$C$17,'Hidden inputs'!$C$15*'Hidden inputs'!$D$15+('Hidden inputs'!$C$16-'Hidden inputs'!$B$16)*'Hidden inputs'!$D$16+(FS298-'Hidden inputs'!$B$17)*'Hidden inputs'!$D$17,FS298&gt;'Hidden inputs'!$B$18,'Hidden inputs'!$C$15*'Hidden inputs'!$D$15+('Hidden inputs'!$C$16-'Hidden inputs'!$B$16)*'Hidden inputs'!$D$16+('Hidden inputs'!$C$17-'Hidden inputs'!$B$17)*'Hidden inputs'!$D$17+(FS298-'Hidden inputs'!$B$18)*'Hidden inputs'!$D$18))</f>
        <v/>
      </c>
      <c r="FU298" s="10" t="str">
        <f t="shared" ca="1" si="12901"/>
        <v/>
      </c>
      <c r="FV298" s="5" t="str">
        <f t="shared" ca="1" si="12813"/>
        <v/>
      </c>
      <c r="FW298" s="5" t="str">
        <f t="shared" ca="1" si="12814"/>
        <v/>
      </c>
      <c r="FX298" s="5" t="str">
        <f ca="1">IF($B298="","",'Hidden inputs'!$D$11*FO298+'Hidden inputs'!$E$11*FP298)</f>
        <v/>
      </c>
      <c r="FY298" s="11" t="str">
        <f t="shared" ca="1" si="12717"/>
        <v/>
      </c>
      <c r="FZ298" s="9" t="str">
        <f t="shared" ca="1" si="12815"/>
        <v/>
      </c>
      <c r="GA298" s="5" t="str">
        <f t="shared" ca="1" si="12816"/>
        <v/>
      </c>
      <c r="GB298" s="5" t="str">
        <f t="shared" ca="1" si="12817"/>
        <v/>
      </c>
      <c r="GC298" s="5" t="str">
        <f t="shared" ca="1" si="12718"/>
        <v/>
      </c>
      <c r="GD298" s="5" t="str">
        <f t="shared" ca="1" si="12719"/>
        <v/>
      </c>
    </row>
    <row r="299" spans="1:186" x14ac:dyDescent="0.35">
      <c r="A299" s="2"/>
      <c r="B299" s="6" t="str">
        <f t="shared" ca="1" si="12720"/>
        <v/>
      </c>
      <c r="C299" s="5" t="str">
        <f t="shared" ca="1" si="12818"/>
        <v/>
      </c>
      <c r="D299" s="5" t="str" cm="1">
        <f t="array" aca="1" ref="D299" ca="1">IF($B299="","",IF(C299=0,0,IF(DD_Payment="",0,IF(C299&lt;_xlfn.IFS(DD_Frequency="Monthly",1,DD_Frequency="Quarterly",IF(MONTH(C$2)=1,1,IF(MONTH(C$2)=4,1,IF(MONTH(C$2)=7,1,IF(MONTH(C$2)=10,1,0)))),DD_Frequency="Annually",IF(MONTH(C$2)=1,1,0))*DD_Payment,C299,_xlfn.IFS(DD_Frequency="Monthly",1,DD_Frequency="Quarterly",IF(MONTH(C$2)=1,1,IF(MONTH(C$2)=4,1,IF(MONTH(C$2)=7,1,IF(MONTH(C$2)=10,1,0)))),DD_Frequency="Annually",IF(MONTH(C$2)=1,1,0))*DD_Payment))))</f>
        <v/>
      </c>
      <c r="E299" s="5" t="str">
        <f t="shared" ref="E299" ca="1" si="14582">IF(B299="","",IF(C299&gt;D299,(C299-D299/2)*(rate_A*(E$1/365)),0))</f>
        <v/>
      </c>
      <c r="F299" s="5" t="str">
        <f t="shared" ca="1" si="12722"/>
        <v/>
      </c>
      <c r="G299" s="5" t="str">
        <f t="shared" ref="G299" ca="1" si="14583">IF(B299="","",G298*(1+rate_A*E$1/365))</f>
        <v/>
      </c>
      <c r="H299" s="5" t="str">
        <f t="shared" ref="H299" ca="1" si="14584">IF(B299="","",H298*(1+rate_A*E$1/365))</f>
        <v/>
      </c>
      <c r="I299" s="5" t="str">
        <f t="shared" ref="I299" ca="1" si="14585">IF(B299="","",I298*(1+rate_joint*E$1/365))</f>
        <v/>
      </c>
      <c r="J299" s="5" t="str">
        <f t="shared" ca="1" si="12823"/>
        <v/>
      </c>
      <c r="K299" s="5" t="str" cm="1">
        <f t="array" aca="1" ref="K299" ca="1">IF(J299="","",_xlfn.IFS(J299&lt;='Hidden inputs'!$C$15,J299*'Hidden inputs'!$D$15,J299&lt;='Hidden inputs'!$C$16,'Hidden inputs'!$C$15*'Hidden inputs'!$D$15+(J299-'Hidden inputs'!$B$16)*'Hidden inputs'!$D$16,J299&lt;='Hidden inputs'!$C$17,'Hidden inputs'!$C$15*'Hidden inputs'!$D$15+('Hidden inputs'!$C$16-'Hidden inputs'!$B$16)*'Hidden inputs'!$D$16+(J299-'Hidden inputs'!$B$17)*'Hidden inputs'!$D$17,J299&gt;'Hidden inputs'!$B$18,'Hidden inputs'!$C$15*'Hidden inputs'!$D$15+('Hidden inputs'!$C$16-'Hidden inputs'!$B$16)*'Hidden inputs'!$D$16+('Hidden inputs'!$C$17-'Hidden inputs'!$B$17)*'Hidden inputs'!$D$17+(J299-'Hidden inputs'!$B$18)*'Hidden inputs'!$D$18))</f>
        <v/>
      </c>
      <c r="L299" s="11" t="str">
        <f t="shared" ca="1" si="12824"/>
        <v/>
      </c>
      <c r="M299" s="5" t="str">
        <f t="shared" ca="1" si="12726"/>
        <v/>
      </c>
      <c r="N299" s="5" t="str">
        <f t="shared" ca="1" si="12727"/>
        <v/>
      </c>
      <c r="O299" s="5" t="str">
        <f ca="1">IF(B299="","",'Hidden inputs'!$D$11*F299+'Hidden inputs'!$E$11*G299)</f>
        <v/>
      </c>
      <c r="P299" s="11" t="str">
        <f t="shared" ca="1" si="12661"/>
        <v/>
      </c>
      <c r="Q299" s="20" t="str">
        <f t="shared" ca="1" si="12662"/>
        <v/>
      </c>
      <c r="R299" s="3" t="str">
        <f t="shared" ca="1" si="12728"/>
        <v/>
      </c>
      <c r="S299" s="5" t="str" cm="1">
        <f t="array" aca="1" ref="S299" ca="1">IF($B299="","",IF(R299=0,0,IF(DD_Payment="",0,IF(R299&lt;_xlfn.IFS(DD_Frequency="Monthly",1,DD_Frequency="Quarterly",IF(MONTH(R$2)=1,1,IF(MONTH(R$2)=4,1,IF(MONTH(R$2)=7,1,IF(MONTH(R$2)=10,1,0)))),DD_Frequency="Annually",IF(MONTH(R$2)=1,1,0))*DD_Payment,R299,_xlfn.IFS(DD_Frequency="Monthly",1,DD_Frequency="Quarterly",IF(MONTH(R$2)=1,1,IF(MONTH(R$2)=4,1,IF(MONTH(R$2)=7,1,IF(MONTH(R$2)=10,1,0)))),DD_Frequency="Annually",IF(MONTH(R$2)=1,1,0))*DD_Payment))))</f>
        <v/>
      </c>
      <c r="T299" s="3" t="str">
        <f t="shared" ref="T299" ca="1" si="14586">IF(B299="","",IF(R299&gt;S299,(R299-S299/2)*(rate_A*((T$1+A299)/365)),0))</f>
        <v/>
      </c>
      <c r="U299" s="3" t="str">
        <f t="shared" ca="1" si="12730"/>
        <v/>
      </c>
      <c r="V299" s="3" t="str">
        <f t="shared" ref="V299" ca="1" si="14587">IF(B299="","",G299*(1+rate_A*(T$1+A299)/365))</f>
        <v/>
      </c>
      <c r="W299" s="3" t="str">
        <f t="shared" ref="W299" ca="1" si="14588">IF(B299="","",H299*(1+rate_A*(T$1+A299)/365))</f>
        <v/>
      </c>
      <c r="X299" s="3" t="str">
        <f t="shared" ref="X299" ca="1" si="14589">IF(B299="","",I299*(1+rate_joint*(T$1+A299)/365))</f>
        <v/>
      </c>
      <c r="Y299" s="5" t="str">
        <f t="shared" ca="1" si="12829"/>
        <v/>
      </c>
      <c r="Z299" s="5" t="str" cm="1">
        <f t="array" aca="1" ref="Z299" ca="1">IF(Y299="","",_xlfn.IFS(Y299&lt;='Hidden inputs'!$C$15,Y299*'Hidden inputs'!$D$15,Y299&lt;='Hidden inputs'!$C$16,'Hidden inputs'!$C$15*'Hidden inputs'!$D$15+(Y299-'Hidden inputs'!$B$16)*'Hidden inputs'!$D$16,Y299&lt;='Hidden inputs'!$C$17,'Hidden inputs'!$C$15*'Hidden inputs'!$D$15+('Hidden inputs'!$C$16-'Hidden inputs'!$B$16)*'Hidden inputs'!$D$16+(Y299-'Hidden inputs'!$B$17)*'Hidden inputs'!$D$17,Y299&gt;'Hidden inputs'!$B$18,'Hidden inputs'!$C$15*'Hidden inputs'!$D$15+('Hidden inputs'!$C$16-'Hidden inputs'!$B$16)*'Hidden inputs'!$D$16+('Hidden inputs'!$C$17-'Hidden inputs'!$B$17)*'Hidden inputs'!$D$17+(Y299-'Hidden inputs'!$B$18)*'Hidden inputs'!$D$18))</f>
        <v/>
      </c>
      <c r="AA299" s="10" t="str">
        <f t="shared" ca="1" si="12830"/>
        <v/>
      </c>
      <c r="AB299" s="5" t="str">
        <f t="shared" ca="1" si="12734"/>
        <v/>
      </c>
      <c r="AC299" s="5" t="str">
        <f t="shared" ca="1" si="12831"/>
        <v/>
      </c>
      <c r="AD299" s="5" t="str">
        <f ca="1">IF(B299="","",'Hidden inputs'!$D$11*U299+'Hidden inputs'!$E$11*V299)</f>
        <v/>
      </c>
      <c r="AE299" s="11" t="str">
        <f t="shared" ca="1" si="12667"/>
        <v/>
      </c>
      <c r="AF299" s="9" t="str">
        <f t="shared" ca="1" si="12735"/>
        <v/>
      </c>
      <c r="AG299" s="3" t="str">
        <f t="shared" ca="1" si="12736"/>
        <v/>
      </c>
      <c r="AH299" s="5" t="str" cm="1">
        <f t="array" aca="1" ref="AH299" ca="1">IF($B299="","",IF(AG299=0,0,IF(DD_Payment="",0,IF(AG299&lt;_xlfn.IFS(DD_Frequency="Monthly",1,DD_Frequency="Quarterly",IF(MONTH(AG$2)=1,1,IF(MONTH(AG$2)=4,1,IF(MONTH(AG$2)=7,1,IF(MONTH(AG$2)=10,1,0)))),DD_Frequency="Annually",IF(MONTH(AG$2)=1,1,0))*DD_Payment,AG299,_xlfn.IFS(DD_Frequency="Monthly",1,DD_Frequency="Quarterly",IF(MONTH(AG$2)=1,1,IF(MONTH(AG$2)=4,1,IF(MONTH(AG$2)=7,1,IF(MONTH(AG$2)=10,1,0)))),DD_Frequency="Annually",IF(MONTH(AG$2)=1,1,0))*DD_Payment))))</f>
        <v/>
      </c>
      <c r="AI299" s="3" t="str">
        <f t="shared" ref="AI299" ca="1" si="14590">IF($B299="","",IF(AG299&gt;AH299,(AG299-AH299/2)*(rate_A*(AI$1/365)),0))</f>
        <v/>
      </c>
      <c r="AJ299" s="3" t="str">
        <f t="shared" ca="1" si="12833"/>
        <v/>
      </c>
      <c r="AK299" s="3" t="str">
        <f t="shared" ref="AK299" ca="1" si="14591">IF($B299="","",V299*(1+rate_A*AI$1/365))</f>
        <v/>
      </c>
      <c r="AL299" s="3" t="str">
        <f t="shared" ref="AL299" ca="1" si="14592">IF($B299="","",W299*(1+rate_A*AI$1/365))</f>
        <v/>
      </c>
      <c r="AM299" s="3" t="str">
        <f t="shared" ref="AM299" ca="1" si="14593">IF($B299="","",X299*(1+rate_joint*AI$1/365))</f>
        <v/>
      </c>
      <c r="AN299" s="5" t="str">
        <f t="shared" ca="1" si="12837"/>
        <v/>
      </c>
      <c r="AO299" s="5" t="str" cm="1">
        <f t="array" aca="1" ref="AO299" ca="1">IF(AN299="","",_xlfn.IFS(AN299&lt;='Hidden inputs'!$C$15,AN299*'Hidden inputs'!$D$15,AN299&lt;='Hidden inputs'!$C$16,'Hidden inputs'!$C$15*'Hidden inputs'!$D$15+(AN299-'Hidden inputs'!$B$16)*'Hidden inputs'!$D$16,AN299&lt;='Hidden inputs'!$C$17,'Hidden inputs'!$C$15*'Hidden inputs'!$D$15+('Hidden inputs'!$C$16-'Hidden inputs'!$B$16)*'Hidden inputs'!$D$16+(AN299-'Hidden inputs'!$B$17)*'Hidden inputs'!$D$17,AN299&gt;'Hidden inputs'!$B$18,'Hidden inputs'!$C$15*'Hidden inputs'!$D$15+('Hidden inputs'!$C$16-'Hidden inputs'!$B$16)*'Hidden inputs'!$D$16+('Hidden inputs'!$C$17-'Hidden inputs'!$B$17)*'Hidden inputs'!$D$17+(AN299-'Hidden inputs'!$B$18)*'Hidden inputs'!$D$18))</f>
        <v/>
      </c>
      <c r="AP299" s="10" t="str">
        <f t="shared" ca="1" si="12838"/>
        <v/>
      </c>
      <c r="AQ299" s="5" t="str">
        <f t="shared" ca="1" si="12741"/>
        <v/>
      </c>
      <c r="AR299" s="5" t="str">
        <f t="shared" ca="1" si="12742"/>
        <v/>
      </c>
      <c r="AS299" s="5" t="str">
        <f ca="1">IF($B299="","",'Hidden inputs'!$D$11*AJ299+'Hidden inputs'!$E$11*AK299)</f>
        <v/>
      </c>
      <c r="AT299" s="11" t="str">
        <f t="shared" ca="1" si="12672"/>
        <v/>
      </c>
      <c r="AU299" s="9" t="str">
        <f t="shared" ca="1" si="12743"/>
        <v/>
      </c>
      <c r="AV299" s="3" t="str">
        <f t="shared" ca="1" si="12744"/>
        <v/>
      </c>
      <c r="AW299" s="5" t="str" cm="1">
        <f t="array" aca="1" ref="AW299" ca="1">IF($B299="","",IF(AV299=0,0,IF(DD_Payment="",0,IF(AV299&lt;_xlfn.IFS(DD_Frequency="Monthly",1,DD_Frequency="Quarterly",IF(MONTH(AV$2)=1,1,IF(MONTH(AV$2)=4,1,IF(MONTH(AV$2)=7,1,IF(MONTH(AV$2)=10,1,0)))),DD_Frequency="Annually",IF(MONTH(AV$2)=1,1,0))*DD_Payment,AV299,_xlfn.IFS(DD_Frequency="Monthly",1,DD_Frequency="Quarterly",IF(MONTH(AV$2)=1,1,IF(MONTH(AV$2)=4,1,IF(MONTH(AV$2)=7,1,IF(MONTH(AV$2)=10,1,0)))),DD_Frequency="Annually",IF(MONTH(AV$2)=1,1,0))*DD_Payment))))</f>
        <v/>
      </c>
      <c r="AX299" s="3" t="str">
        <f t="shared" ref="AX299" ca="1" si="14594">IF($B299="","",IF(AV299&gt;AW299,(AV299-AW299/2)*(rate_A*(AX$1/365)),0))</f>
        <v/>
      </c>
      <c r="AY299" s="3" t="str">
        <f t="shared" ca="1" si="12840"/>
        <v/>
      </c>
      <c r="AZ299" s="3" t="str">
        <f t="shared" ref="AZ299" ca="1" si="14595">IF($B299="","",AK299*(1+rate_A*AX$1/365))</f>
        <v/>
      </c>
      <c r="BA299" s="3" t="str">
        <f t="shared" ref="BA299" ca="1" si="14596">IF($B299="","",AL299*(1+rate_A*AX$1/365))</f>
        <v/>
      </c>
      <c r="BB299" s="3" t="str">
        <f t="shared" ref="BB299" ca="1" si="14597">IF($B299="","",AM299*(1+rate_joint*AX$1/365))</f>
        <v/>
      </c>
      <c r="BC299" s="5" t="str">
        <f t="shared" ca="1" si="12844"/>
        <v/>
      </c>
      <c r="BD299" s="5" t="str" cm="1">
        <f t="array" aca="1" ref="BD299" ca="1">IF(BC299="","",_xlfn.IFS(BC299&lt;='Hidden inputs'!$C$15,BC299*'Hidden inputs'!$D$15,BC299&lt;='Hidden inputs'!$C$16,'Hidden inputs'!$C$15*'Hidden inputs'!$D$15+(BC299-'Hidden inputs'!$B$16)*'Hidden inputs'!$D$16,BC299&lt;='Hidden inputs'!$C$17,'Hidden inputs'!$C$15*'Hidden inputs'!$D$15+('Hidden inputs'!$C$16-'Hidden inputs'!$B$16)*'Hidden inputs'!$D$16+(BC299-'Hidden inputs'!$B$17)*'Hidden inputs'!$D$17,BC299&gt;'Hidden inputs'!$B$18,'Hidden inputs'!$C$15*'Hidden inputs'!$D$15+('Hidden inputs'!$C$16-'Hidden inputs'!$B$16)*'Hidden inputs'!$D$16+('Hidden inputs'!$C$17-'Hidden inputs'!$B$17)*'Hidden inputs'!$D$17+(BC299-'Hidden inputs'!$B$18)*'Hidden inputs'!$D$18))</f>
        <v/>
      </c>
      <c r="BE299" s="10" t="str">
        <f t="shared" ca="1" si="12845"/>
        <v/>
      </c>
      <c r="BF299" s="5" t="str">
        <f t="shared" ca="1" si="12749"/>
        <v/>
      </c>
      <c r="BG299" s="5" t="str">
        <f t="shared" ca="1" si="12750"/>
        <v/>
      </c>
      <c r="BH299" s="5" t="str">
        <f ca="1">IF($B299="","",'Hidden inputs'!$D$11*AY299+'Hidden inputs'!$E$11*AZ299)</f>
        <v/>
      </c>
      <c r="BI299" s="11" t="str">
        <f t="shared" ca="1" si="12677"/>
        <v/>
      </c>
      <c r="BJ299" s="9" t="str">
        <f t="shared" ca="1" si="12751"/>
        <v/>
      </c>
      <c r="BK299" s="3" t="str">
        <f t="shared" ca="1" si="12752"/>
        <v/>
      </c>
      <c r="BL299" s="5" t="str" cm="1">
        <f t="array" aca="1" ref="BL299" ca="1">IF($B299="","",IF(BK299=0,0,IF(DD_Payment="",0,IF(BK299&lt;_xlfn.IFS(DD_Frequency="Monthly",1,DD_Frequency="Quarterly",IF(MONTH(BK$2)=1,1,IF(MONTH(BK$2)=4,1,IF(MONTH(BK$2)=7,1,IF(MONTH(BK$2)=10,1,0)))),DD_Frequency="Annually",IF(MONTH(BK$2)=1,1,0))*DD_Payment,BK299,_xlfn.IFS(DD_Frequency="Monthly",1,DD_Frequency="Quarterly",IF(MONTH(BK$2)=1,1,IF(MONTH(BK$2)=4,1,IF(MONTH(BK$2)=7,1,IF(MONTH(BK$2)=10,1,0)))),DD_Frequency="Annually",IF(MONTH(BK$2)=1,1,0))*DD_Payment))))</f>
        <v/>
      </c>
      <c r="BM299" s="3" t="str">
        <f t="shared" ref="BM299" ca="1" si="14598">IF($B299="","",IF(BK299&gt;BL299,(BK299-BL299/2)*(rate_A*(BM$1/365)),0))</f>
        <v/>
      </c>
      <c r="BN299" s="3" t="str">
        <f t="shared" ca="1" si="12847"/>
        <v/>
      </c>
      <c r="BO299" s="3" t="str">
        <f t="shared" ref="BO299" ca="1" si="14599">IF($B299="","",AZ299*(1+rate_A*BM$1/365))</f>
        <v/>
      </c>
      <c r="BP299" s="3" t="str">
        <f t="shared" ref="BP299" ca="1" si="14600">IF($B299="","",BA299*(1+rate_A*BM$1/365))</f>
        <v/>
      </c>
      <c r="BQ299" s="3" t="str">
        <f t="shared" ref="BQ299" ca="1" si="14601">IF($B299="","",BB299*(1+rate_joint*BM$1/365))</f>
        <v/>
      </c>
      <c r="BR299" s="5" t="str">
        <f t="shared" ca="1" si="12851"/>
        <v/>
      </c>
      <c r="BS299" s="5" t="str" cm="1">
        <f t="array" aca="1" ref="BS299" ca="1">IF(BR299="","",_xlfn.IFS(BR299&lt;='Hidden inputs'!$C$15,BR299*'Hidden inputs'!$D$15,BR299&lt;='Hidden inputs'!$C$16,'Hidden inputs'!$C$15*'Hidden inputs'!$D$15+(BR299-'Hidden inputs'!$B$16)*'Hidden inputs'!$D$16,BR299&lt;='Hidden inputs'!$C$17,'Hidden inputs'!$C$15*'Hidden inputs'!$D$15+('Hidden inputs'!$C$16-'Hidden inputs'!$B$16)*'Hidden inputs'!$D$16+(BR299-'Hidden inputs'!$B$17)*'Hidden inputs'!$D$17,BR299&gt;'Hidden inputs'!$B$18,'Hidden inputs'!$C$15*'Hidden inputs'!$D$15+('Hidden inputs'!$C$16-'Hidden inputs'!$B$16)*'Hidden inputs'!$D$16+('Hidden inputs'!$C$17-'Hidden inputs'!$B$17)*'Hidden inputs'!$D$17+(BR299-'Hidden inputs'!$B$18)*'Hidden inputs'!$D$18))</f>
        <v/>
      </c>
      <c r="BT299" s="10" t="str">
        <f t="shared" ca="1" si="12852"/>
        <v/>
      </c>
      <c r="BU299" s="5" t="str">
        <f t="shared" ca="1" si="12757"/>
        <v/>
      </c>
      <c r="BV299" s="5" t="str">
        <f t="shared" ca="1" si="12758"/>
        <v/>
      </c>
      <c r="BW299" s="5" t="str">
        <f ca="1">IF($B299="","",'Hidden inputs'!$D$11*BN299+'Hidden inputs'!$E$11*BO299)</f>
        <v/>
      </c>
      <c r="BX299" s="11" t="str">
        <f t="shared" ca="1" si="12682"/>
        <v/>
      </c>
      <c r="BY299" s="9" t="str">
        <f t="shared" ca="1" si="12759"/>
        <v/>
      </c>
      <c r="BZ299" s="3" t="str">
        <f t="shared" ca="1" si="12760"/>
        <v/>
      </c>
      <c r="CA299" s="5" t="str" cm="1">
        <f t="array" aca="1" ref="CA299" ca="1">IF($B299="","",IF(BZ299=0,0,IF(DD_Payment="",0,IF(BZ299&lt;_xlfn.IFS(DD_Frequency="Monthly",1,DD_Frequency="Quarterly",IF(MONTH(BZ$2)=1,1,IF(MONTH(BZ$2)=4,1,IF(MONTH(BZ$2)=7,1,IF(MONTH(BZ$2)=10,1,0)))),DD_Frequency="Annually",IF(MONTH(BZ$2)=1,1,0))*DD_Payment,BZ299,_xlfn.IFS(DD_Frequency="Monthly",1,DD_Frequency="Quarterly",IF(MONTH(BZ$2)=1,1,IF(MONTH(BZ$2)=4,1,IF(MONTH(BZ$2)=7,1,IF(MONTH(BZ$2)=10,1,0)))),DD_Frequency="Annually",IF(MONTH(BZ$2)=1,1,0))*DD_Payment))))</f>
        <v/>
      </c>
      <c r="CB299" s="3" t="str">
        <f t="shared" ref="CB299" ca="1" si="14602">IF($B299="","",IF(BZ299&gt;CA299,(BZ299-CA299/2)*(rate_A*(CB$1/365)),0))</f>
        <v/>
      </c>
      <c r="CC299" s="3" t="str">
        <f t="shared" ca="1" si="12854"/>
        <v/>
      </c>
      <c r="CD299" s="3" t="str">
        <f t="shared" ref="CD299" ca="1" si="14603">IF($B299="","",BO299*(1+rate_A*CB$1/365))</f>
        <v/>
      </c>
      <c r="CE299" s="3" t="str">
        <f t="shared" ref="CE299" ca="1" si="14604">IF($B299="","",BP299*(1+rate_A*CB$1/365))</f>
        <v/>
      </c>
      <c r="CF299" s="3" t="str">
        <f t="shared" ref="CF299" ca="1" si="14605">IF($B299="","",BQ299*(1+rate_joint*CB$1/365))</f>
        <v/>
      </c>
      <c r="CG299" s="5" t="str">
        <f t="shared" ca="1" si="12858"/>
        <v/>
      </c>
      <c r="CH299" s="5" t="str" cm="1">
        <f t="array" aca="1" ref="CH299" ca="1">IF(CG299="","",_xlfn.IFS(CG299&lt;='Hidden inputs'!$C$15,CG299*'Hidden inputs'!$D$15,CG299&lt;='Hidden inputs'!$C$16,'Hidden inputs'!$C$15*'Hidden inputs'!$D$15+(CG299-'Hidden inputs'!$B$16)*'Hidden inputs'!$D$16,CG299&lt;='Hidden inputs'!$C$17,'Hidden inputs'!$C$15*'Hidden inputs'!$D$15+('Hidden inputs'!$C$16-'Hidden inputs'!$B$16)*'Hidden inputs'!$D$16+(CG299-'Hidden inputs'!$B$17)*'Hidden inputs'!$D$17,CG299&gt;'Hidden inputs'!$B$18,'Hidden inputs'!$C$15*'Hidden inputs'!$D$15+('Hidden inputs'!$C$16-'Hidden inputs'!$B$16)*'Hidden inputs'!$D$16+('Hidden inputs'!$C$17-'Hidden inputs'!$B$17)*'Hidden inputs'!$D$17+(CG299-'Hidden inputs'!$B$18)*'Hidden inputs'!$D$18))</f>
        <v/>
      </c>
      <c r="CI299" s="10" t="str">
        <f t="shared" ca="1" si="12859"/>
        <v/>
      </c>
      <c r="CJ299" s="5" t="str">
        <f t="shared" ca="1" si="12765"/>
        <v/>
      </c>
      <c r="CK299" s="5" t="str">
        <f t="shared" ca="1" si="12766"/>
        <v/>
      </c>
      <c r="CL299" s="5" t="str">
        <f ca="1">IF($B299="","",'Hidden inputs'!$D$11*CC299+'Hidden inputs'!$E$11*CD299)</f>
        <v/>
      </c>
      <c r="CM299" s="11" t="str">
        <f t="shared" ca="1" si="12687"/>
        <v/>
      </c>
      <c r="CN299" s="9" t="str">
        <f t="shared" ca="1" si="12767"/>
        <v/>
      </c>
      <c r="CO299" s="3" t="str">
        <f t="shared" ca="1" si="12768"/>
        <v/>
      </c>
      <c r="CP299" s="5" t="str" cm="1">
        <f t="array" aca="1" ref="CP299" ca="1">IF($B299="","",IF(CO299=0,0,IF(DD_Payment="",0,IF(CO299&lt;_xlfn.IFS(DD_Frequency="Monthly",1,DD_Frequency="Quarterly",IF(MONTH(CO$2)=1,1,IF(MONTH(CO$2)=4,1,IF(MONTH(CO$2)=7,1,IF(MONTH(CO$2)=10,1,0)))),DD_Frequency="Annually",IF(MONTH(CO$2)=1,1,0))*DD_Payment,CO299,_xlfn.IFS(DD_Frequency="Monthly",1,DD_Frequency="Quarterly",IF(MONTH(CO$2)=1,1,IF(MONTH(CO$2)=4,1,IF(MONTH(CO$2)=7,1,IF(MONTH(CO$2)=10,1,0)))),DD_Frequency="Annually",IF(MONTH(CO$2)=1,1,0))*DD_Payment))))</f>
        <v/>
      </c>
      <c r="CQ299" s="3" t="str">
        <f t="shared" ref="CQ299" ca="1" si="14606">IF($B299="","",IF(CO299&gt;CP299,(CO299-CP299/2)*(rate_A*(CQ$1/365)),0))</f>
        <v/>
      </c>
      <c r="CR299" s="3" t="str">
        <f t="shared" ca="1" si="12861"/>
        <v/>
      </c>
      <c r="CS299" s="3" t="str">
        <f t="shared" ref="CS299" ca="1" si="14607">IF($B299="","",CD299*(1+rate_A*CQ$1/365))</f>
        <v/>
      </c>
      <c r="CT299" s="3" t="str">
        <f t="shared" ref="CT299" ca="1" si="14608">IF($B299="","",CE299*(1+rate_A*CQ$1/365))</f>
        <v/>
      </c>
      <c r="CU299" s="3" t="str">
        <f t="shared" ref="CU299" ca="1" si="14609">IF($B299="","",CF299*(1+rate_joint*CQ$1/365))</f>
        <v/>
      </c>
      <c r="CV299" s="5" t="str">
        <f t="shared" ca="1" si="12865"/>
        <v/>
      </c>
      <c r="CW299" s="5" t="str" cm="1">
        <f t="array" aca="1" ref="CW299" ca="1">IF(CV299="","",_xlfn.IFS(CV299&lt;='Hidden inputs'!$C$15,CV299*'Hidden inputs'!$D$15,CV299&lt;='Hidden inputs'!$C$16,'Hidden inputs'!$C$15*'Hidden inputs'!$D$15+(CV299-'Hidden inputs'!$B$16)*'Hidden inputs'!$D$16,CV299&lt;='Hidden inputs'!$C$17,'Hidden inputs'!$C$15*'Hidden inputs'!$D$15+('Hidden inputs'!$C$16-'Hidden inputs'!$B$16)*'Hidden inputs'!$D$16+(CV299-'Hidden inputs'!$B$17)*'Hidden inputs'!$D$17,CV299&gt;'Hidden inputs'!$B$18,'Hidden inputs'!$C$15*'Hidden inputs'!$D$15+('Hidden inputs'!$C$16-'Hidden inputs'!$B$16)*'Hidden inputs'!$D$16+('Hidden inputs'!$C$17-'Hidden inputs'!$B$17)*'Hidden inputs'!$D$17+(CV299-'Hidden inputs'!$B$18)*'Hidden inputs'!$D$18))</f>
        <v/>
      </c>
      <c r="CX299" s="10" t="str">
        <f t="shared" ca="1" si="12866"/>
        <v/>
      </c>
      <c r="CY299" s="5" t="str">
        <f t="shared" ca="1" si="12773"/>
        <v/>
      </c>
      <c r="CZ299" s="5" t="str">
        <f t="shared" ca="1" si="12774"/>
        <v/>
      </c>
      <c r="DA299" s="5" t="str">
        <f ca="1">IF($B299="","",'Hidden inputs'!$D$11*CR299+'Hidden inputs'!$E$11*CS299)</f>
        <v/>
      </c>
      <c r="DB299" s="11" t="str">
        <f t="shared" ca="1" si="12692"/>
        <v/>
      </c>
      <c r="DC299" s="9" t="str">
        <f t="shared" ca="1" si="12775"/>
        <v/>
      </c>
      <c r="DD299" s="3" t="str">
        <f t="shared" ca="1" si="12776"/>
        <v/>
      </c>
      <c r="DE299" s="5" t="str" cm="1">
        <f t="array" aca="1" ref="DE299" ca="1">IF($B299="","",IF(DD299=0,0,IF(DD_Payment="",0,IF(DD299&lt;_xlfn.IFS(DD_Frequency="Monthly",1,DD_Frequency="Quarterly",IF(MONTH(DD$2)=1,1,IF(MONTH(DD$2)=4,1,IF(MONTH(DD$2)=7,1,IF(MONTH(DD$2)=10,1,0)))),DD_Frequency="Annually",IF(MONTH(DD$2)=1,1,0))*DD_Payment,DD299,_xlfn.IFS(DD_Frequency="Monthly",1,DD_Frequency="Quarterly",IF(MONTH(DD$2)=1,1,IF(MONTH(DD$2)=4,1,IF(MONTH(DD$2)=7,1,IF(MONTH(DD$2)=10,1,0)))),DD_Frequency="Annually",IF(MONTH(DD$2)=1,1,0))*DD_Payment))))</f>
        <v/>
      </c>
      <c r="DF299" s="3" t="str">
        <f t="shared" ref="DF299" ca="1" si="14610">IF($B299="","",IF(DD299&gt;DE299,(DD299-DE299/2)*(rate_A*(DF$1/365)),0))</f>
        <v/>
      </c>
      <c r="DG299" s="3" t="str">
        <f t="shared" ca="1" si="12868"/>
        <v/>
      </c>
      <c r="DH299" s="3" t="str">
        <f t="shared" ref="DH299" ca="1" si="14611">IF($B299="","",CS299*(1+rate_A*DF$1/365))</f>
        <v/>
      </c>
      <c r="DI299" s="3" t="str">
        <f t="shared" ref="DI299" ca="1" si="14612">IF($B299="","",CT299*(1+rate_A*DF$1/365))</f>
        <v/>
      </c>
      <c r="DJ299" s="3" t="str">
        <f t="shared" ref="DJ299" ca="1" si="14613">IF($B299="","",CU299*(1+rate_joint*DF$1/365))</f>
        <v/>
      </c>
      <c r="DK299" s="5" t="str">
        <f t="shared" ca="1" si="12872"/>
        <v/>
      </c>
      <c r="DL299" s="5" t="str" cm="1">
        <f t="array" aca="1" ref="DL299" ca="1">IF(DK299="","",_xlfn.IFS(DK299&lt;='Hidden inputs'!$C$15,DK299*'Hidden inputs'!$D$15,DK299&lt;='Hidden inputs'!$C$16,'Hidden inputs'!$C$15*'Hidden inputs'!$D$15+(DK299-'Hidden inputs'!$B$16)*'Hidden inputs'!$D$16,DK299&lt;='Hidden inputs'!$C$17,'Hidden inputs'!$C$15*'Hidden inputs'!$D$15+('Hidden inputs'!$C$16-'Hidden inputs'!$B$16)*'Hidden inputs'!$D$16+(DK299-'Hidden inputs'!$B$17)*'Hidden inputs'!$D$17,DK299&gt;'Hidden inputs'!$B$18,'Hidden inputs'!$C$15*'Hidden inputs'!$D$15+('Hidden inputs'!$C$16-'Hidden inputs'!$B$16)*'Hidden inputs'!$D$16+('Hidden inputs'!$C$17-'Hidden inputs'!$B$17)*'Hidden inputs'!$D$17+(DK299-'Hidden inputs'!$B$18)*'Hidden inputs'!$D$18))</f>
        <v/>
      </c>
      <c r="DM299" s="10" t="str">
        <f t="shared" ca="1" si="12873"/>
        <v/>
      </c>
      <c r="DN299" s="5" t="str">
        <f t="shared" ca="1" si="12781"/>
        <v/>
      </c>
      <c r="DO299" s="5" t="str">
        <f t="shared" ca="1" si="12782"/>
        <v/>
      </c>
      <c r="DP299" s="5" t="str">
        <f ca="1">IF($B299="","",'Hidden inputs'!$D$11*DG299+'Hidden inputs'!$E$11*DH299)</f>
        <v/>
      </c>
      <c r="DQ299" s="11" t="str">
        <f t="shared" ca="1" si="12697"/>
        <v/>
      </c>
      <c r="DR299" s="9" t="str">
        <f t="shared" ca="1" si="12783"/>
        <v/>
      </c>
      <c r="DS299" s="3" t="str">
        <f t="shared" ca="1" si="12784"/>
        <v/>
      </c>
      <c r="DT299" s="5" t="str" cm="1">
        <f t="array" aca="1" ref="DT299" ca="1">IF($B299="","",IF(DS299=0,0,IF(DD_Payment="",0,IF(DS299&lt;_xlfn.IFS(DD_Frequency="Monthly",1,DD_Frequency="Quarterly",IF(MONTH(DS$2)=1,1,IF(MONTH(DS$2)=4,1,IF(MONTH(DS$2)=7,1,IF(MONTH(DS$2)=10,1,0)))),DD_Frequency="Annually",IF(MONTH(DS$2)=1,1,0))*DD_Payment,DS299,_xlfn.IFS(DD_Frequency="Monthly",1,DD_Frequency="Quarterly",IF(MONTH(DS$2)=1,1,IF(MONTH(DS$2)=4,1,IF(MONTH(DS$2)=7,1,IF(MONTH(DS$2)=10,1,0)))),DD_Frequency="Annually",IF(MONTH(DS$2)=1,1,0))*DD_Payment))))</f>
        <v/>
      </c>
      <c r="DU299" s="3" t="str">
        <f t="shared" ref="DU299" ca="1" si="14614">IF($B299="","",IF(DS299&gt;DT299,(DS299-DT299/2)*(rate_A*(DU$1/365)),0))</f>
        <v/>
      </c>
      <c r="DV299" s="3" t="str">
        <f t="shared" ca="1" si="12875"/>
        <v/>
      </c>
      <c r="DW299" s="3" t="str">
        <f t="shared" ref="DW299" ca="1" si="14615">IF($B299="","",DH299*(1+rate_A*DU$1/365))</f>
        <v/>
      </c>
      <c r="DX299" s="3" t="str">
        <f t="shared" ref="DX299" ca="1" si="14616">IF($B299="","",DI299*(1+rate_A*DU$1/365))</f>
        <v/>
      </c>
      <c r="DY299" s="3" t="str">
        <f t="shared" ref="DY299" ca="1" si="14617">IF($B299="","",DJ299*(1+rate_joint*DU$1/365))</f>
        <v/>
      </c>
      <c r="DZ299" s="5" t="str">
        <f t="shared" ca="1" si="12879"/>
        <v/>
      </c>
      <c r="EA299" s="5" t="str" cm="1">
        <f t="array" aca="1" ref="EA299" ca="1">IF(DZ299="","",_xlfn.IFS(DZ299&lt;='Hidden inputs'!$C$15,DZ299*'Hidden inputs'!$D$15,DZ299&lt;='Hidden inputs'!$C$16,'Hidden inputs'!$C$15*'Hidden inputs'!$D$15+(DZ299-'Hidden inputs'!$B$16)*'Hidden inputs'!$D$16,DZ299&lt;='Hidden inputs'!$C$17,'Hidden inputs'!$C$15*'Hidden inputs'!$D$15+('Hidden inputs'!$C$16-'Hidden inputs'!$B$16)*'Hidden inputs'!$D$16+(DZ299-'Hidden inputs'!$B$17)*'Hidden inputs'!$D$17,DZ299&gt;'Hidden inputs'!$B$18,'Hidden inputs'!$C$15*'Hidden inputs'!$D$15+('Hidden inputs'!$C$16-'Hidden inputs'!$B$16)*'Hidden inputs'!$D$16+('Hidden inputs'!$C$17-'Hidden inputs'!$B$17)*'Hidden inputs'!$D$17+(DZ299-'Hidden inputs'!$B$18)*'Hidden inputs'!$D$18))</f>
        <v/>
      </c>
      <c r="EB299" s="10" t="str">
        <f t="shared" ca="1" si="12880"/>
        <v/>
      </c>
      <c r="EC299" s="5" t="str">
        <f t="shared" ca="1" si="12789"/>
        <v/>
      </c>
      <c r="ED299" s="5" t="str">
        <f t="shared" ca="1" si="12790"/>
        <v/>
      </c>
      <c r="EE299" s="5" t="str">
        <f ca="1">IF($B299="","",'Hidden inputs'!$D$11*DV299+'Hidden inputs'!$E$11*DW299)</f>
        <v/>
      </c>
      <c r="EF299" s="11" t="str">
        <f t="shared" ca="1" si="12702"/>
        <v/>
      </c>
      <c r="EG299" s="9" t="str">
        <f t="shared" ca="1" si="12791"/>
        <v/>
      </c>
      <c r="EH299" s="3" t="str">
        <f t="shared" ca="1" si="12792"/>
        <v/>
      </c>
      <c r="EI299" s="5" t="str" cm="1">
        <f t="array" aca="1" ref="EI299" ca="1">IF($B299="","",IF(EH299=0,0,IF(DD_Payment="",0,IF(EH299&lt;_xlfn.IFS(DD_Frequency="Monthly",1,DD_Frequency="Quarterly",IF(MONTH(EH$2)=1,1,IF(MONTH(EH$2)=4,1,IF(MONTH(EH$2)=7,1,IF(MONTH(EH$2)=10,1,0)))),DD_Frequency="Annually",IF(MONTH(EH$2)=1,1,0))*DD_Payment,EH299,_xlfn.IFS(DD_Frequency="Monthly",1,DD_Frequency="Quarterly",IF(MONTH(EH$2)=1,1,IF(MONTH(EH$2)=4,1,IF(MONTH(EH$2)=7,1,IF(MONTH(EH$2)=10,1,0)))),DD_Frequency="Annually",IF(MONTH(EH$2)=1,1,0))*DD_Payment))))</f>
        <v/>
      </c>
      <c r="EJ299" s="3" t="str">
        <f t="shared" ref="EJ299" ca="1" si="14618">IF($B299="","",IF(EH299&gt;EI299,(EH299-EI299/2)*(rate_A*(EJ$1/365)),0))</f>
        <v/>
      </c>
      <c r="EK299" s="3" t="str">
        <f t="shared" ca="1" si="12882"/>
        <v/>
      </c>
      <c r="EL299" s="3" t="str">
        <f t="shared" ref="EL299" ca="1" si="14619">IF($B299="","",DW299*(1+rate_A*EJ$1/365))</f>
        <v/>
      </c>
      <c r="EM299" s="3" t="str">
        <f t="shared" ref="EM299" ca="1" si="14620">IF($B299="","",DX299*(1+rate_A*EJ$1/365))</f>
        <v/>
      </c>
      <c r="EN299" s="3" t="str">
        <f t="shared" ref="EN299" ca="1" si="14621">IF($B299="","",DY299*(1+rate_joint*EJ$1/365))</f>
        <v/>
      </c>
      <c r="EO299" s="5" t="str">
        <f t="shared" ca="1" si="12886"/>
        <v/>
      </c>
      <c r="EP299" s="5" t="str" cm="1">
        <f t="array" aca="1" ref="EP299" ca="1">IF(EO299="","",_xlfn.IFS(EO299&lt;='Hidden inputs'!$C$15,EO299*'Hidden inputs'!$D$15,EO299&lt;='Hidden inputs'!$C$16,'Hidden inputs'!$C$15*'Hidden inputs'!$D$15+(EO299-'Hidden inputs'!$B$16)*'Hidden inputs'!$D$16,EO299&lt;='Hidden inputs'!$C$17,'Hidden inputs'!$C$15*'Hidden inputs'!$D$15+('Hidden inputs'!$C$16-'Hidden inputs'!$B$16)*'Hidden inputs'!$D$16+(EO299-'Hidden inputs'!$B$17)*'Hidden inputs'!$D$17,EO299&gt;'Hidden inputs'!$B$18,'Hidden inputs'!$C$15*'Hidden inputs'!$D$15+('Hidden inputs'!$C$16-'Hidden inputs'!$B$16)*'Hidden inputs'!$D$16+('Hidden inputs'!$C$17-'Hidden inputs'!$B$17)*'Hidden inputs'!$D$17+(EO299-'Hidden inputs'!$B$18)*'Hidden inputs'!$D$18))</f>
        <v/>
      </c>
      <c r="EQ299" s="10" t="str">
        <f t="shared" ca="1" si="12887"/>
        <v/>
      </c>
      <c r="ER299" s="5" t="str">
        <f t="shared" ca="1" si="12797"/>
        <v/>
      </c>
      <c r="ES299" s="5" t="str">
        <f t="shared" ca="1" si="12798"/>
        <v/>
      </c>
      <c r="ET299" s="5" t="str">
        <f ca="1">IF($B299="","",'Hidden inputs'!$D$11*EK299+'Hidden inputs'!$E$11*EL299)</f>
        <v/>
      </c>
      <c r="EU299" s="11" t="str">
        <f t="shared" ca="1" si="12707"/>
        <v/>
      </c>
      <c r="EV299" s="9" t="str">
        <f t="shared" ca="1" si="12799"/>
        <v/>
      </c>
      <c r="EW299" s="3" t="str">
        <f t="shared" ca="1" si="12800"/>
        <v/>
      </c>
      <c r="EX299" s="5" t="str" cm="1">
        <f t="array" aca="1" ref="EX299" ca="1">IF($B299="","",IF(EW299=0,0,IF(DD_Payment="",0,IF(EW299&lt;_xlfn.IFS(DD_Frequency="Monthly",1,DD_Frequency="Quarterly",IF(MONTH(EW$2)=1,1,IF(MONTH(EW$2)=4,1,IF(MONTH(EW$2)=7,1,IF(MONTH(EW$2)=10,1,0)))),DD_Frequency="Annually",IF(MONTH(EW$2)=1,1,0))*DD_Payment,EW299,_xlfn.IFS(DD_Frequency="Monthly",1,DD_Frequency="Quarterly",IF(MONTH(EW$2)=1,1,IF(MONTH(EW$2)=4,1,IF(MONTH(EW$2)=7,1,IF(MONTH(EW$2)=10,1,0)))),DD_Frequency="Annually",IF(MONTH(EW$2)=1,1,0))*DD_Payment))))</f>
        <v/>
      </c>
      <c r="EY299" s="3" t="str">
        <f t="shared" ref="EY299" ca="1" si="14622">IF($B299="","",IF(EW299&gt;EX299,(EW299-EX299/2)*(rate_A*(EY$1/365)),0))</f>
        <v/>
      </c>
      <c r="EZ299" s="3" t="str">
        <f t="shared" ca="1" si="12889"/>
        <v/>
      </c>
      <c r="FA299" s="3" t="str">
        <f t="shared" ref="FA299" ca="1" si="14623">IF($B299="","",EL299*(1+rate_A*EY$1/365))</f>
        <v/>
      </c>
      <c r="FB299" s="3" t="str">
        <f t="shared" ref="FB299" ca="1" si="14624">IF($B299="","",EM299*(1+rate_A*EY$1/365))</f>
        <v/>
      </c>
      <c r="FC299" s="3" t="str">
        <f t="shared" ref="FC299" ca="1" si="14625">IF($B299="","",EN299*(1+rate_joint*EY$1/365))</f>
        <v/>
      </c>
      <c r="FD299" s="5" t="str">
        <f t="shared" ca="1" si="12893"/>
        <v/>
      </c>
      <c r="FE299" s="5" t="str" cm="1">
        <f t="array" aca="1" ref="FE299" ca="1">IF(FD299="","",_xlfn.IFS(FD299&lt;='Hidden inputs'!$C$15,FD299*'Hidden inputs'!$D$15,FD299&lt;='Hidden inputs'!$C$16,'Hidden inputs'!$C$15*'Hidden inputs'!$D$15+(FD299-'Hidden inputs'!$B$16)*'Hidden inputs'!$D$16,FD299&lt;='Hidden inputs'!$C$17,'Hidden inputs'!$C$15*'Hidden inputs'!$D$15+('Hidden inputs'!$C$16-'Hidden inputs'!$B$16)*'Hidden inputs'!$D$16+(FD299-'Hidden inputs'!$B$17)*'Hidden inputs'!$D$17,FD299&gt;'Hidden inputs'!$B$18,'Hidden inputs'!$C$15*'Hidden inputs'!$D$15+('Hidden inputs'!$C$16-'Hidden inputs'!$B$16)*'Hidden inputs'!$D$16+('Hidden inputs'!$C$17-'Hidden inputs'!$B$17)*'Hidden inputs'!$D$17+(FD299-'Hidden inputs'!$B$18)*'Hidden inputs'!$D$18))</f>
        <v/>
      </c>
      <c r="FF299" s="10" t="str">
        <f t="shared" ca="1" si="12894"/>
        <v/>
      </c>
      <c r="FG299" s="5" t="str">
        <f t="shared" ca="1" si="12805"/>
        <v/>
      </c>
      <c r="FH299" s="5" t="str">
        <f t="shared" ca="1" si="12806"/>
        <v/>
      </c>
      <c r="FI299" s="5" t="str">
        <f ca="1">IF($B299="","",'Hidden inputs'!$D$11*EZ299+'Hidden inputs'!$E$11*FA299)</f>
        <v/>
      </c>
      <c r="FJ299" s="11" t="str">
        <f t="shared" ca="1" si="12712"/>
        <v/>
      </c>
      <c r="FK299" s="9" t="str">
        <f t="shared" ca="1" si="12807"/>
        <v/>
      </c>
      <c r="FL299" s="3" t="str">
        <f t="shared" ca="1" si="12808"/>
        <v/>
      </c>
      <c r="FM299" s="5" t="str" cm="1">
        <f t="array" aca="1" ref="FM299" ca="1">IF($B299="","",IF(FL299=0,0,IF(DD_Payment="",0,IF(FL299&lt;_xlfn.IFS(DD_Frequency="Monthly",1,DD_Frequency="Quarterly",IF(MONTH(FL$2)=1,1,IF(MONTH(FL$2)=4,1,IF(MONTH(FL$2)=7,1,IF(MONTH(FL$2)=10,1,0)))),DD_Frequency="Annually",IF(MONTH(FL$2)=1,1,0))*DD_Payment,FL299,_xlfn.IFS(DD_Frequency="Monthly",1,DD_Frequency="Quarterly",IF(MONTH(FL$2)=1,1,IF(MONTH(FL$2)=4,1,IF(MONTH(FL$2)=7,1,IF(MONTH(FL$2)=10,1,0)))),DD_Frequency="Annually",IF(MONTH(FL$2)=1,1,0))*DD_Payment))))</f>
        <v/>
      </c>
      <c r="FN299" s="3" t="str">
        <f t="shared" ref="FN299" ca="1" si="14626">IF($B299="","",IF(FL299&gt;FM299,(FL299-FM299/2)*(rate_A*(FN$1/365)),0))</f>
        <v/>
      </c>
      <c r="FO299" s="3" t="str">
        <f t="shared" ca="1" si="12896"/>
        <v/>
      </c>
      <c r="FP299" s="3" t="str">
        <f t="shared" ref="FP299" ca="1" si="14627">IF($B299="","",FA299*(1+rate_A*FN$1/365))</f>
        <v/>
      </c>
      <c r="FQ299" s="3" t="str">
        <f t="shared" ref="FQ299" ca="1" si="14628">IF($B299="","",FB299*(1+rate_A*FN$1/365))</f>
        <v/>
      </c>
      <c r="FR299" s="3" t="str">
        <f t="shared" ref="FR299" ca="1" si="14629">IF($B299="","",FC299*(1+rate_joint*FN$1/365))</f>
        <v/>
      </c>
      <c r="FS299" s="5" t="str">
        <f t="shared" ca="1" si="12900"/>
        <v/>
      </c>
      <c r="FT299" s="5" t="str" cm="1">
        <f t="array" aca="1" ref="FT299" ca="1">IF(FS299="","",_xlfn.IFS(FS299&lt;='Hidden inputs'!$C$15,FS299*'Hidden inputs'!$D$15,FS299&lt;='Hidden inputs'!$C$16,'Hidden inputs'!$C$15*'Hidden inputs'!$D$15+(FS299-'Hidden inputs'!$B$16)*'Hidden inputs'!$D$16,FS299&lt;='Hidden inputs'!$C$17,'Hidden inputs'!$C$15*'Hidden inputs'!$D$15+('Hidden inputs'!$C$16-'Hidden inputs'!$B$16)*'Hidden inputs'!$D$16+(FS299-'Hidden inputs'!$B$17)*'Hidden inputs'!$D$17,FS299&gt;'Hidden inputs'!$B$18,'Hidden inputs'!$C$15*'Hidden inputs'!$D$15+('Hidden inputs'!$C$16-'Hidden inputs'!$B$16)*'Hidden inputs'!$D$16+('Hidden inputs'!$C$17-'Hidden inputs'!$B$17)*'Hidden inputs'!$D$17+(FS299-'Hidden inputs'!$B$18)*'Hidden inputs'!$D$18))</f>
        <v/>
      </c>
      <c r="FU299" s="10" t="str">
        <f t="shared" ca="1" si="12901"/>
        <v/>
      </c>
      <c r="FV299" s="5" t="str">
        <f t="shared" ca="1" si="12813"/>
        <v/>
      </c>
      <c r="FW299" s="5" t="str">
        <f t="shared" ca="1" si="12814"/>
        <v/>
      </c>
      <c r="FX299" s="5" t="str">
        <f ca="1">IF($B299="","",'Hidden inputs'!$D$11*FO299+'Hidden inputs'!$E$11*FP299)</f>
        <v/>
      </c>
      <c r="FY299" s="11" t="str">
        <f t="shared" ca="1" si="12717"/>
        <v/>
      </c>
      <c r="FZ299" s="9" t="str">
        <f t="shared" ca="1" si="12815"/>
        <v/>
      </c>
      <c r="GA299" s="5" t="str">
        <f t="shared" ca="1" si="12816"/>
        <v/>
      </c>
      <c r="GB299" s="5" t="str">
        <f t="shared" ca="1" si="12817"/>
        <v/>
      </c>
      <c r="GC299" s="5" t="str">
        <f t="shared" ca="1" si="12718"/>
        <v/>
      </c>
      <c r="GD299" s="5" t="str">
        <f t="shared" ca="1" si="12719"/>
        <v/>
      </c>
    </row>
    <row r="300" spans="1:186" x14ac:dyDescent="0.35">
      <c r="A300" s="2"/>
      <c r="B300" s="6" t="str">
        <f t="shared" ca="1" si="12720"/>
        <v/>
      </c>
      <c r="C300" s="5" t="str">
        <f t="shared" ca="1" si="12818"/>
        <v/>
      </c>
      <c r="D300" s="5" t="str" cm="1">
        <f t="array" aca="1" ref="D300" ca="1">IF($B300="","",IF(C300=0,0,IF(DD_Payment="",0,IF(C300&lt;_xlfn.IFS(DD_Frequency="Monthly",1,DD_Frequency="Quarterly",IF(MONTH(C$2)=1,1,IF(MONTH(C$2)=4,1,IF(MONTH(C$2)=7,1,IF(MONTH(C$2)=10,1,0)))),DD_Frequency="Annually",IF(MONTH(C$2)=1,1,0))*DD_Payment,C300,_xlfn.IFS(DD_Frequency="Monthly",1,DD_Frequency="Quarterly",IF(MONTH(C$2)=1,1,IF(MONTH(C$2)=4,1,IF(MONTH(C$2)=7,1,IF(MONTH(C$2)=10,1,0)))),DD_Frequency="Annually",IF(MONTH(C$2)=1,1,0))*DD_Payment))))</f>
        <v/>
      </c>
      <c r="E300" s="5" t="str">
        <f t="shared" ref="E300" ca="1" si="14630">IF(B300="","",IF(C300&gt;D300,(C300-D300/2)*(rate_A*(E$1/365)),0))</f>
        <v/>
      </c>
      <c r="F300" s="5" t="str">
        <f t="shared" ca="1" si="12722"/>
        <v/>
      </c>
      <c r="G300" s="5" t="str">
        <f t="shared" ref="G300" ca="1" si="14631">IF(B300="","",G299*(1+rate_A*E$1/365))</f>
        <v/>
      </c>
      <c r="H300" s="5" t="str">
        <f t="shared" ref="H300" ca="1" si="14632">IF(B300="","",H299*(1+rate_A*E$1/365))</f>
        <v/>
      </c>
      <c r="I300" s="5" t="str">
        <f t="shared" ref="I300" ca="1" si="14633">IF(B300="","",I299*(1+rate_joint*E$1/365))</f>
        <v/>
      </c>
      <c r="J300" s="5" t="str">
        <f t="shared" ca="1" si="12823"/>
        <v/>
      </c>
      <c r="K300" s="5" t="str" cm="1">
        <f t="array" aca="1" ref="K300" ca="1">IF(J300="","",_xlfn.IFS(J300&lt;='Hidden inputs'!$C$15,J300*'Hidden inputs'!$D$15,J300&lt;='Hidden inputs'!$C$16,'Hidden inputs'!$C$15*'Hidden inputs'!$D$15+(J300-'Hidden inputs'!$B$16)*'Hidden inputs'!$D$16,J300&lt;='Hidden inputs'!$C$17,'Hidden inputs'!$C$15*'Hidden inputs'!$D$15+('Hidden inputs'!$C$16-'Hidden inputs'!$B$16)*'Hidden inputs'!$D$16+(J300-'Hidden inputs'!$B$17)*'Hidden inputs'!$D$17,J300&gt;'Hidden inputs'!$B$18,'Hidden inputs'!$C$15*'Hidden inputs'!$D$15+('Hidden inputs'!$C$16-'Hidden inputs'!$B$16)*'Hidden inputs'!$D$16+('Hidden inputs'!$C$17-'Hidden inputs'!$B$17)*'Hidden inputs'!$D$17+(J300-'Hidden inputs'!$B$18)*'Hidden inputs'!$D$18))</f>
        <v/>
      </c>
      <c r="L300" s="11" t="str">
        <f t="shared" ca="1" si="12824"/>
        <v/>
      </c>
      <c r="M300" s="5" t="str">
        <f t="shared" ca="1" si="12726"/>
        <v/>
      </c>
      <c r="N300" s="5" t="str">
        <f t="shared" ca="1" si="12727"/>
        <v/>
      </c>
      <c r="O300" s="5" t="str">
        <f ca="1">IF(B300="","",'Hidden inputs'!$D$11*F300+'Hidden inputs'!$E$11*G300)</f>
        <v/>
      </c>
      <c r="P300" s="11" t="str">
        <f t="shared" ca="1" si="12661"/>
        <v/>
      </c>
      <c r="Q300" s="20" t="str">
        <f t="shared" ca="1" si="12662"/>
        <v/>
      </c>
      <c r="R300" s="3" t="str">
        <f t="shared" ca="1" si="12728"/>
        <v/>
      </c>
      <c r="S300" s="5" t="str" cm="1">
        <f t="array" aca="1" ref="S300" ca="1">IF($B300="","",IF(R300=0,0,IF(DD_Payment="",0,IF(R300&lt;_xlfn.IFS(DD_Frequency="Monthly",1,DD_Frequency="Quarterly",IF(MONTH(R$2)=1,1,IF(MONTH(R$2)=4,1,IF(MONTH(R$2)=7,1,IF(MONTH(R$2)=10,1,0)))),DD_Frequency="Annually",IF(MONTH(R$2)=1,1,0))*DD_Payment,R300,_xlfn.IFS(DD_Frequency="Monthly",1,DD_Frequency="Quarterly",IF(MONTH(R$2)=1,1,IF(MONTH(R$2)=4,1,IF(MONTH(R$2)=7,1,IF(MONTH(R$2)=10,1,0)))),DD_Frequency="Annually",IF(MONTH(R$2)=1,1,0))*DD_Payment))))</f>
        <v/>
      </c>
      <c r="T300" s="3" t="str">
        <f t="shared" ref="T300" ca="1" si="14634">IF(B300="","",IF(R300&gt;S300,(R300-S300/2)*(rate_A*((T$1+A300)/365)),0))</f>
        <v/>
      </c>
      <c r="U300" s="3" t="str">
        <f t="shared" ca="1" si="12730"/>
        <v/>
      </c>
      <c r="V300" s="3" t="str">
        <f t="shared" ref="V300" ca="1" si="14635">IF(B300="","",G300*(1+rate_A*(T$1+A300)/365))</f>
        <v/>
      </c>
      <c r="W300" s="3" t="str">
        <f t="shared" ref="W300" ca="1" si="14636">IF(B300="","",H300*(1+rate_A*(T$1+A300)/365))</f>
        <v/>
      </c>
      <c r="X300" s="3" t="str">
        <f t="shared" ref="X300" ca="1" si="14637">IF(B300="","",I300*(1+rate_joint*(T$1+A300)/365))</f>
        <v/>
      </c>
      <c r="Y300" s="5" t="str">
        <f t="shared" ca="1" si="12829"/>
        <v/>
      </c>
      <c r="Z300" s="5" t="str" cm="1">
        <f t="array" aca="1" ref="Z300" ca="1">IF(Y300="","",_xlfn.IFS(Y300&lt;='Hidden inputs'!$C$15,Y300*'Hidden inputs'!$D$15,Y300&lt;='Hidden inputs'!$C$16,'Hidden inputs'!$C$15*'Hidden inputs'!$D$15+(Y300-'Hidden inputs'!$B$16)*'Hidden inputs'!$D$16,Y300&lt;='Hidden inputs'!$C$17,'Hidden inputs'!$C$15*'Hidden inputs'!$D$15+('Hidden inputs'!$C$16-'Hidden inputs'!$B$16)*'Hidden inputs'!$D$16+(Y300-'Hidden inputs'!$B$17)*'Hidden inputs'!$D$17,Y300&gt;'Hidden inputs'!$B$18,'Hidden inputs'!$C$15*'Hidden inputs'!$D$15+('Hidden inputs'!$C$16-'Hidden inputs'!$B$16)*'Hidden inputs'!$D$16+('Hidden inputs'!$C$17-'Hidden inputs'!$B$17)*'Hidden inputs'!$D$17+(Y300-'Hidden inputs'!$B$18)*'Hidden inputs'!$D$18))</f>
        <v/>
      </c>
      <c r="AA300" s="10" t="str">
        <f t="shared" ca="1" si="12830"/>
        <v/>
      </c>
      <c r="AB300" s="5" t="str">
        <f t="shared" ca="1" si="12734"/>
        <v/>
      </c>
      <c r="AC300" s="5" t="str">
        <f t="shared" ca="1" si="12831"/>
        <v/>
      </c>
      <c r="AD300" s="5" t="str">
        <f ca="1">IF(B300="","",'Hidden inputs'!$D$11*U300+'Hidden inputs'!$E$11*V300)</f>
        <v/>
      </c>
      <c r="AE300" s="11" t="str">
        <f t="shared" ca="1" si="12667"/>
        <v/>
      </c>
      <c r="AF300" s="9" t="str">
        <f t="shared" ca="1" si="12735"/>
        <v/>
      </c>
      <c r="AG300" s="3" t="str">
        <f t="shared" ca="1" si="12736"/>
        <v/>
      </c>
      <c r="AH300" s="5" t="str" cm="1">
        <f t="array" aca="1" ref="AH300" ca="1">IF($B300="","",IF(AG300=0,0,IF(DD_Payment="",0,IF(AG300&lt;_xlfn.IFS(DD_Frequency="Monthly",1,DD_Frequency="Quarterly",IF(MONTH(AG$2)=1,1,IF(MONTH(AG$2)=4,1,IF(MONTH(AG$2)=7,1,IF(MONTH(AG$2)=10,1,0)))),DD_Frequency="Annually",IF(MONTH(AG$2)=1,1,0))*DD_Payment,AG300,_xlfn.IFS(DD_Frequency="Monthly",1,DD_Frequency="Quarterly",IF(MONTH(AG$2)=1,1,IF(MONTH(AG$2)=4,1,IF(MONTH(AG$2)=7,1,IF(MONTH(AG$2)=10,1,0)))),DD_Frequency="Annually",IF(MONTH(AG$2)=1,1,0))*DD_Payment))))</f>
        <v/>
      </c>
      <c r="AI300" s="3" t="str">
        <f t="shared" ref="AI300" ca="1" si="14638">IF($B300="","",IF(AG300&gt;AH300,(AG300-AH300/2)*(rate_A*(AI$1/365)),0))</f>
        <v/>
      </c>
      <c r="AJ300" s="3" t="str">
        <f t="shared" ca="1" si="12833"/>
        <v/>
      </c>
      <c r="AK300" s="3" t="str">
        <f t="shared" ref="AK300" ca="1" si="14639">IF($B300="","",V300*(1+rate_A*AI$1/365))</f>
        <v/>
      </c>
      <c r="AL300" s="3" t="str">
        <f t="shared" ref="AL300" ca="1" si="14640">IF($B300="","",W300*(1+rate_A*AI$1/365))</f>
        <v/>
      </c>
      <c r="AM300" s="3" t="str">
        <f t="shared" ref="AM300" ca="1" si="14641">IF($B300="","",X300*(1+rate_joint*AI$1/365))</f>
        <v/>
      </c>
      <c r="AN300" s="5" t="str">
        <f t="shared" ca="1" si="12837"/>
        <v/>
      </c>
      <c r="AO300" s="5" t="str" cm="1">
        <f t="array" aca="1" ref="AO300" ca="1">IF(AN300="","",_xlfn.IFS(AN300&lt;='Hidden inputs'!$C$15,AN300*'Hidden inputs'!$D$15,AN300&lt;='Hidden inputs'!$C$16,'Hidden inputs'!$C$15*'Hidden inputs'!$D$15+(AN300-'Hidden inputs'!$B$16)*'Hidden inputs'!$D$16,AN300&lt;='Hidden inputs'!$C$17,'Hidden inputs'!$C$15*'Hidden inputs'!$D$15+('Hidden inputs'!$C$16-'Hidden inputs'!$B$16)*'Hidden inputs'!$D$16+(AN300-'Hidden inputs'!$B$17)*'Hidden inputs'!$D$17,AN300&gt;'Hidden inputs'!$B$18,'Hidden inputs'!$C$15*'Hidden inputs'!$D$15+('Hidden inputs'!$C$16-'Hidden inputs'!$B$16)*'Hidden inputs'!$D$16+('Hidden inputs'!$C$17-'Hidden inputs'!$B$17)*'Hidden inputs'!$D$17+(AN300-'Hidden inputs'!$B$18)*'Hidden inputs'!$D$18))</f>
        <v/>
      </c>
      <c r="AP300" s="10" t="str">
        <f t="shared" ca="1" si="12838"/>
        <v/>
      </c>
      <c r="AQ300" s="5" t="str">
        <f t="shared" ca="1" si="12741"/>
        <v/>
      </c>
      <c r="AR300" s="5" t="str">
        <f t="shared" ca="1" si="12742"/>
        <v/>
      </c>
      <c r="AS300" s="5" t="str">
        <f ca="1">IF($B300="","",'Hidden inputs'!$D$11*AJ300+'Hidden inputs'!$E$11*AK300)</f>
        <v/>
      </c>
      <c r="AT300" s="11" t="str">
        <f t="shared" ca="1" si="12672"/>
        <v/>
      </c>
      <c r="AU300" s="9" t="str">
        <f t="shared" ca="1" si="12743"/>
        <v/>
      </c>
      <c r="AV300" s="3" t="str">
        <f t="shared" ca="1" si="12744"/>
        <v/>
      </c>
      <c r="AW300" s="5" t="str" cm="1">
        <f t="array" aca="1" ref="AW300" ca="1">IF($B300="","",IF(AV300=0,0,IF(DD_Payment="",0,IF(AV300&lt;_xlfn.IFS(DD_Frequency="Monthly",1,DD_Frequency="Quarterly",IF(MONTH(AV$2)=1,1,IF(MONTH(AV$2)=4,1,IF(MONTH(AV$2)=7,1,IF(MONTH(AV$2)=10,1,0)))),DD_Frequency="Annually",IF(MONTH(AV$2)=1,1,0))*DD_Payment,AV300,_xlfn.IFS(DD_Frequency="Monthly",1,DD_Frequency="Quarterly",IF(MONTH(AV$2)=1,1,IF(MONTH(AV$2)=4,1,IF(MONTH(AV$2)=7,1,IF(MONTH(AV$2)=10,1,0)))),DD_Frequency="Annually",IF(MONTH(AV$2)=1,1,0))*DD_Payment))))</f>
        <v/>
      </c>
      <c r="AX300" s="3" t="str">
        <f t="shared" ref="AX300" ca="1" si="14642">IF($B300="","",IF(AV300&gt;AW300,(AV300-AW300/2)*(rate_A*(AX$1/365)),0))</f>
        <v/>
      </c>
      <c r="AY300" s="3" t="str">
        <f t="shared" ca="1" si="12840"/>
        <v/>
      </c>
      <c r="AZ300" s="3" t="str">
        <f t="shared" ref="AZ300" ca="1" si="14643">IF($B300="","",AK300*(1+rate_A*AX$1/365))</f>
        <v/>
      </c>
      <c r="BA300" s="3" t="str">
        <f t="shared" ref="BA300" ca="1" si="14644">IF($B300="","",AL300*(1+rate_A*AX$1/365))</f>
        <v/>
      </c>
      <c r="BB300" s="3" t="str">
        <f t="shared" ref="BB300" ca="1" si="14645">IF($B300="","",AM300*(1+rate_joint*AX$1/365))</f>
        <v/>
      </c>
      <c r="BC300" s="5" t="str">
        <f t="shared" ca="1" si="12844"/>
        <v/>
      </c>
      <c r="BD300" s="5" t="str" cm="1">
        <f t="array" aca="1" ref="BD300" ca="1">IF(BC300="","",_xlfn.IFS(BC300&lt;='Hidden inputs'!$C$15,BC300*'Hidden inputs'!$D$15,BC300&lt;='Hidden inputs'!$C$16,'Hidden inputs'!$C$15*'Hidden inputs'!$D$15+(BC300-'Hidden inputs'!$B$16)*'Hidden inputs'!$D$16,BC300&lt;='Hidden inputs'!$C$17,'Hidden inputs'!$C$15*'Hidden inputs'!$D$15+('Hidden inputs'!$C$16-'Hidden inputs'!$B$16)*'Hidden inputs'!$D$16+(BC300-'Hidden inputs'!$B$17)*'Hidden inputs'!$D$17,BC300&gt;'Hidden inputs'!$B$18,'Hidden inputs'!$C$15*'Hidden inputs'!$D$15+('Hidden inputs'!$C$16-'Hidden inputs'!$B$16)*'Hidden inputs'!$D$16+('Hidden inputs'!$C$17-'Hidden inputs'!$B$17)*'Hidden inputs'!$D$17+(BC300-'Hidden inputs'!$B$18)*'Hidden inputs'!$D$18))</f>
        <v/>
      </c>
      <c r="BE300" s="10" t="str">
        <f t="shared" ca="1" si="12845"/>
        <v/>
      </c>
      <c r="BF300" s="5" t="str">
        <f t="shared" ca="1" si="12749"/>
        <v/>
      </c>
      <c r="BG300" s="5" t="str">
        <f t="shared" ca="1" si="12750"/>
        <v/>
      </c>
      <c r="BH300" s="5" t="str">
        <f ca="1">IF($B300="","",'Hidden inputs'!$D$11*AY300+'Hidden inputs'!$E$11*AZ300)</f>
        <v/>
      </c>
      <c r="BI300" s="11" t="str">
        <f t="shared" ca="1" si="12677"/>
        <v/>
      </c>
      <c r="BJ300" s="9" t="str">
        <f t="shared" ca="1" si="12751"/>
        <v/>
      </c>
      <c r="BK300" s="3" t="str">
        <f t="shared" ca="1" si="12752"/>
        <v/>
      </c>
      <c r="BL300" s="5" t="str" cm="1">
        <f t="array" aca="1" ref="BL300" ca="1">IF($B300="","",IF(BK300=0,0,IF(DD_Payment="",0,IF(BK300&lt;_xlfn.IFS(DD_Frequency="Monthly",1,DD_Frequency="Quarterly",IF(MONTH(BK$2)=1,1,IF(MONTH(BK$2)=4,1,IF(MONTH(BK$2)=7,1,IF(MONTH(BK$2)=10,1,0)))),DD_Frequency="Annually",IF(MONTH(BK$2)=1,1,0))*DD_Payment,BK300,_xlfn.IFS(DD_Frequency="Monthly",1,DD_Frequency="Quarterly",IF(MONTH(BK$2)=1,1,IF(MONTH(BK$2)=4,1,IF(MONTH(BK$2)=7,1,IF(MONTH(BK$2)=10,1,0)))),DD_Frequency="Annually",IF(MONTH(BK$2)=1,1,0))*DD_Payment))))</f>
        <v/>
      </c>
      <c r="BM300" s="3" t="str">
        <f t="shared" ref="BM300" ca="1" si="14646">IF($B300="","",IF(BK300&gt;BL300,(BK300-BL300/2)*(rate_A*(BM$1/365)),0))</f>
        <v/>
      </c>
      <c r="BN300" s="3" t="str">
        <f t="shared" ca="1" si="12847"/>
        <v/>
      </c>
      <c r="BO300" s="3" t="str">
        <f t="shared" ref="BO300" ca="1" si="14647">IF($B300="","",AZ300*(1+rate_A*BM$1/365))</f>
        <v/>
      </c>
      <c r="BP300" s="3" t="str">
        <f t="shared" ref="BP300" ca="1" si="14648">IF($B300="","",BA300*(1+rate_A*BM$1/365))</f>
        <v/>
      </c>
      <c r="BQ300" s="3" t="str">
        <f t="shared" ref="BQ300" ca="1" si="14649">IF($B300="","",BB300*(1+rate_joint*BM$1/365))</f>
        <v/>
      </c>
      <c r="BR300" s="5" t="str">
        <f t="shared" ca="1" si="12851"/>
        <v/>
      </c>
      <c r="BS300" s="5" t="str" cm="1">
        <f t="array" aca="1" ref="BS300" ca="1">IF(BR300="","",_xlfn.IFS(BR300&lt;='Hidden inputs'!$C$15,BR300*'Hidden inputs'!$D$15,BR300&lt;='Hidden inputs'!$C$16,'Hidden inputs'!$C$15*'Hidden inputs'!$D$15+(BR300-'Hidden inputs'!$B$16)*'Hidden inputs'!$D$16,BR300&lt;='Hidden inputs'!$C$17,'Hidden inputs'!$C$15*'Hidden inputs'!$D$15+('Hidden inputs'!$C$16-'Hidden inputs'!$B$16)*'Hidden inputs'!$D$16+(BR300-'Hidden inputs'!$B$17)*'Hidden inputs'!$D$17,BR300&gt;'Hidden inputs'!$B$18,'Hidden inputs'!$C$15*'Hidden inputs'!$D$15+('Hidden inputs'!$C$16-'Hidden inputs'!$B$16)*'Hidden inputs'!$D$16+('Hidden inputs'!$C$17-'Hidden inputs'!$B$17)*'Hidden inputs'!$D$17+(BR300-'Hidden inputs'!$B$18)*'Hidden inputs'!$D$18))</f>
        <v/>
      </c>
      <c r="BT300" s="10" t="str">
        <f t="shared" ca="1" si="12852"/>
        <v/>
      </c>
      <c r="BU300" s="5" t="str">
        <f t="shared" ca="1" si="12757"/>
        <v/>
      </c>
      <c r="BV300" s="5" t="str">
        <f t="shared" ca="1" si="12758"/>
        <v/>
      </c>
      <c r="BW300" s="5" t="str">
        <f ca="1">IF($B300="","",'Hidden inputs'!$D$11*BN300+'Hidden inputs'!$E$11*BO300)</f>
        <v/>
      </c>
      <c r="BX300" s="11" t="str">
        <f t="shared" ca="1" si="12682"/>
        <v/>
      </c>
      <c r="BY300" s="9" t="str">
        <f t="shared" ca="1" si="12759"/>
        <v/>
      </c>
      <c r="BZ300" s="3" t="str">
        <f t="shared" ca="1" si="12760"/>
        <v/>
      </c>
      <c r="CA300" s="5" t="str" cm="1">
        <f t="array" aca="1" ref="CA300" ca="1">IF($B300="","",IF(BZ300=0,0,IF(DD_Payment="",0,IF(BZ300&lt;_xlfn.IFS(DD_Frequency="Monthly",1,DD_Frequency="Quarterly",IF(MONTH(BZ$2)=1,1,IF(MONTH(BZ$2)=4,1,IF(MONTH(BZ$2)=7,1,IF(MONTH(BZ$2)=10,1,0)))),DD_Frequency="Annually",IF(MONTH(BZ$2)=1,1,0))*DD_Payment,BZ300,_xlfn.IFS(DD_Frequency="Monthly",1,DD_Frequency="Quarterly",IF(MONTH(BZ$2)=1,1,IF(MONTH(BZ$2)=4,1,IF(MONTH(BZ$2)=7,1,IF(MONTH(BZ$2)=10,1,0)))),DD_Frequency="Annually",IF(MONTH(BZ$2)=1,1,0))*DD_Payment))))</f>
        <v/>
      </c>
      <c r="CB300" s="3" t="str">
        <f t="shared" ref="CB300" ca="1" si="14650">IF($B300="","",IF(BZ300&gt;CA300,(BZ300-CA300/2)*(rate_A*(CB$1/365)),0))</f>
        <v/>
      </c>
      <c r="CC300" s="3" t="str">
        <f t="shared" ca="1" si="12854"/>
        <v/>
      </c>
      <c r="CD300" s="3" t="str">
        <f t="shared" ref="CD300" ca="1" si="14651">IF($B300="","",BO300*(1+rate_A*CB$1/365))</f>
        <v/>
      </c>
      <c r="CE300" s="3" t="str">
        <f t="shared" ref="CE300" ca="1" si="14652">IF($B300="","",BP300*(1+rate_A*CB$1/365))</f>
        <v/>
      </c>
      <c r="CF300" s="3" t="str">
        <f t="shared" ref="CF300" ca="1" si="14653">IF($B300="","",BQ300*(1+rate_joint*CB$1/365))</f>
        <v/>
      </c>
      <c r="CG300" s="5" t="str">
        <f t="shared" ca="1" si="12858"/>
        <v/>
      </c>
      <c r="CH300" s="5" t="str" cm="1">
        <f t="array" aca="1" ref="CH300" ca="1">IF(CG300="","",_xlfn.IFS(CG300&lt;='Hidden inputs'!$C$15,CG300*'Hidden inputs'!$D$15,CG300&lt;='Hidden inputs'!$C$16,'Hidden inputs'!$C$15*'Hidden inputs'!$D$15+(CG300-'Hidden inputs'!$B$16)*'Hidden inputs'!$D$16,CG300&lt;='Hidden inputs'!$C$17,'Hidden inputs'!$C$15*'Hidden inputs'!$D$15+('Hidden inputs'!$C$16-'Hidden inputs'!$B$16)*'Hidden inputs'!$D$16+(CG300-'Hidden inputs'!$B$17)*'Hidden inputs'!$D$17,CG300&gt;'Hidden inputs'!$B$18,'Hidden inputs'!$C$15*'Hidden inputs'!$D$15+('Hidden inputs'!$C$16-'Hidden inputs'!$B$16)*'Hidden inputs'!$D$16+('Hidden inputs'!$C$17-'Hidden inputs'!$B$17)*'Hidden inputs'!$D$17+(CG300-'Hidden inputs'!$B$18)*'Hidden inputs'!$D$18))</f>
        <v/>
      </c>
      <c r="CI300" s="10" t="str">
        <f t="shared" ca="1" si="12859"/>
        <v/>
      </c>
      <c r="CJ300" s="5" t="str">
        <f t="shared" ca="1" si="12765"/>
        <v/>
      </c>
      <c r="CK300" s="5" t="str">
        <f t="shared" ca="1" si="12766"/>
        <v/>
      </c>
      <c r="CL300" s="5" t="str">
        <f ca="1">IF($B300="","",'Hidden inputs'!$D$11*CC300+'Hidden inputs'!$E$11*CD300)</f>
        <v/>
      </c>
      <c r="CM300" s="11" t="str">
        <f t="shared" ca="1" si="12687"/>
        <v/>
      </c>
      <c r="CN300" s="9" t="str">
        <f t="shared" ca="1" si="12767"/>
        <v/>
      </c>
      <c r="CO300" s="3" t="str">
        <f t="shared" ca="1" si="12768"/>
        <v/>
      </c>
      <c r="CP300" s="5" t="str" cm="1">
        <f t="array" aca="1" ref="CP300" ca="1">IF($B300="","",IF(CO300=0,0,IF(DD_Payment="",0,IF(CO300&lt;_xlfn.IFS(DD_Frequency="Monthly",1,DD_Frequency="Quarterly",IF(MONTH(CO$2)=1,1,IF(MONTH(CO$2)=4,1,IF(MONTH(CO$2)=7,1,IF(MONTH(CO$2)=10,1,0)))),DD_Frequency="Annually",IF(MONTH(CO$2)=1,1,0))*DD_Payment,CO300,_xlfn.IFS(DD_Frequency="Monthly",1,DD_Frequency="Quarterly",IF(MONTH(CO$2)=1,1,IF(MONTH(CO$2)=4,1,IF(MONTH(CO$2)=7,1,IF(MONTH(CO$2)=10,1,0)))),DD_Frequency="Annually",IF(MONTH(CO$2)=1,1,0))*DD_Payment))))</f>
        <v/>
      </c>
      <c r="CQ300" s="3" t="str">
        <f t="shared" ref="CQ300" ca="1" si="14654">IF($B300="","",IF(CO300&gt;CP300,(CO300-CP300/2)*(rate_A*(CQ$1/365)),0))</f>
        <v/>
      </c>
      <c r="CR300" s="3" t="str">
        <f t="shared" ca="1" si="12861"/>
        <v/>
      </c>
      <c r="CS300" s="3" t="str">
        <f t="shared" ref="CS300" ca="1" si="14655">IF($B300="","",CD300*(1+rate_A*CQ$1/365))</f>
        <v/>
      </c>
      <c r="CT300" s="3" t="str">
        <f t="shared" ref="CT300" ca="1" si="14656">IF($B300="","",CE300*(1+rate_A*CQ$1/365))</f>
        <v/>
      </c>
      <c r="CU300" s="3" t="str">
        <f t="shared" ref="CU300" ca="1" si="14657">IF($B300="","",CF300*(1+rate_joint*CQ$1/365))</f>
        <v/>
      </c>
      <c r="CV300" s="5" t="str">
        <f t="shared" ca="1" si="12865"/>
        <v/>
      </c>
      <c r="CW300" s="5" t="str" cm="1">
        <f t="array" aca="1" ref="CW300" ca="1">IF(CV300="","",_xlfn.IFS(CV300&lt;='Hidden inputs'!$C$15,CV300*'Hidden inputs'!$D$15,CV300&lt;='Hidden inputs'!$C$16,'Hidden inputs'!$C$15*'Hidden inputs'!$D$15+(CV300-'Hidden inputs'!$B$16)*'Hidden inputs'!$D$16,CV300&lt;='Hidden inputs'!$C$17,'Hidden inputs'!$C$15*'Hidden inputs'!$D$15+('Hidden inputs'!$C$16-'Hidden inputs'!$B$16)*'Hidden inputs'!$D$16+(CV300-'Hidden inputs'!$B$17)*'Hidden inputs'!$D$17,CV300&gt;'Hidden inputs'!$B$18,'Hidden inputs'!$C$15*'Hidden inputs'!$D$15+('Hidden inputs'!$C$16-'Hidden inputs'!$B$16)*'Hidden inputs'!$D$16+('Hidden inputs'!$C$17-'Hidden inputs'!$B$17)*'Hidden inputs'!$D$17+(CV300-'Hidden inputs'!$B$18)*'Hidden inputs'!$D$18))</f>
        <v/>
      </c>
      <c r="CX300" s="10" t="str">
        <f t="shared" ca="1" si="12866"/>
        <v/>
      </c>
      <c r="CY300" s="5" t="str">
        <f t="shared" ca="1" si="12773"/>
        <v/>
      </c>
      <c r="CZ300" s="5" t="str">
        <f t="shared" ca="1" si="12774"/>
        <v/>
      </c>
      <c r="DA300" s="5" t="str">
        <f ca="1">IF($B300="","",'Hidden inputs'!$D$11*CR300+'Hidden inputs'!$E$11*CS300)</f>
        <v/>
      </c>
      <c r="DB300" s="11" t="str">
        <f t="shared" ca="1" si="12692"/>
        <v/>
      </c>
      <c r="DC300" s="9" t="str">
        <f t="shared" ca="1" si="12775"/>
        <v/>
      </c>
      <c r="DD300" s="3" t="str">
        <f t="shared" ca="1" si="12776"/>
        <v/>
      </c>
      <c r="DE300" s="5" t="str" cm="1">
        <f t="array" aca="1" ref="DE300" ca="1">IF($B300="","",IF(DD300=0,0,IF(DD_Payment="",0,IF(DD300&lt;_xlfn.IFS(DD_Frequency="Monthly",1,DD_Frequency="Quarterly",IF(MONTH(DD$2)=1,1,IF(MONTH(DD$2)=4,1,IF(MONTH(DD$2)=7,1,IF(MONTH(DD$2)=10,1,0)))),DD_Frequency="Annually",IF(MONTH(DD$2)=1,1,0))*DD_Payment,DD300,_xlfn.IFS(DD_Frequency="Monthly",1,DD_Frequency="Quarterly",IF(MONTH(DD$2)=1,1,IF(MONTH(DD$2)=4,1,IF(MONTH(DD$2)=7,1,IF(MONTH(DD$2)=10,1,0)))),DD_Frequency="Annually",IF(MONTH(DD$2)=1,1,0))*DD_Payment))))</f>
        <v/>
      </c>
      <c r="DF300" s="3" t="str">
        <f t="shared" ref="DF300" ca="1" si="14658">IF($B300="","",IF(DD300&gt;DE300,(DD300-DE300/2)*(rate_A*(DF$1/365)),0))</f>
        <v/>
      </c>
      <c r="DG300" s="3" t="str">
        <f t="shared" ca="1" si="12868"/>
        <v/>
      </c>
      <c r="DH300" s="3" t="str">
        <f t="shared" ref="DH300" ca="1" si="14659">IF($B300="","",CS300*(1+rate_A*DF$1/365))</f>
        <v/>
      </c>
      <c r="DI300" s="3" t="str">
        <f t="shared" ref="DI300" ca="1" si="14660">IF($B300="","",CT300*(1+rate_A*DF$1/365))</f>
        <v/>
      </c>
      <c r="DJ300" s="3" t="str">
        <f t="shared" ref="DJ300" ca="1" si="14661">IF($B300="","",CU300*(1+rate_joint*DF$1/365))</f>
        <v/>
      </c>
      <c r="DK300" s="5" t="str">
        <f t="shared" ca="1" si="12872"/>
        <v/>
      </c>
      <c r="DL300" s="5" t="str" cm="1">
        <f t="array" aca="1" ref="DL300" ca="1">IF(DK300="","",_xlfn.IFS(DK300&lt;='Hidden inputs'!$C$15,DK300*'Hidden inputs'!$D$15,DK300&lt;='Hidden inputs'!$C$16,'Hidden inputs'!$C$15*'Hidden inputs'!$D$15+(DK300-'Hidden inputs'!$B$16)*'Hidden inputs'!$D$16,DK300&lt;='Hidden inputs'!$C$17,'Hidden inputs'!$C$15*'Hidden inputs'!$D$15+('Hidden inputs'!$C$16-'Hidden inputs'!$B$16)*'Hidden inputs'!$D$16+(DK300-'Hidden inputs'!$B$17)*'Hidden inputs'!$D$17,DK300&gt;'Hidden inputs'!$B$18,'Hidden inputs'!$C$15*'Hidden inputs'!$D$15+('Hidden inputs'!$C$16-'Hidden inputs'!$B$16)*'Hidden inputs'!$D$16+('Hidden inputs'!$C$17-'Hidden inputs'!$B$17)*'Hidden inputs'!$D$17+(DK300-'Hidden inputs'!$B$18)*'Hidden inputs'!$D$18))</f>
        <v/>
      </c>
      <c r="DM300" s="10" t="str">
        <f t="shared" ca="1" si="12873"/>
        <v/>
      </c>
      <c r="DN300" s="5" t="str">
        <f t="shared" ca="1" si="12781"/>
        <v/>
      </c>
      <c r="DO300" s="5" t="str">
        <f t="shared" ca="1" si="12782"/>
        <v/>
      </c>
      <c r="DP300" s="5" t="str">
        <f ca="1">IF($B300="","",'Hidden inputs'!$D$11*DG300+'Hidden inputs'!$E$11*DH300)</f>
        <v/>
      </c>
      <c r="DQ300" s="11" t="str">
        <f t="shared" ca="1" si="12697"/>
        <v/>
      </c>
      <c r="DR300" s="9" t="str">
        <f t="shared" ca="1" si="12783"/>
        <v/>
      </c>
      <c r="DS300" s="3" t="str">
        <f t="shared" ca="1" si="12784"/>
        <v/>
      </c>
      <c r="DT300" s="5" t="str" cm="1">
        <f t="array" aca="1" ref="DT300" ca="1">IF($B300="","",IF(DS300=0,0,IF(DD_Payment="",0,IF(DS300&lt;_xlfn.IFS(DD_Frequency="Monthly",1,DD_Frequency="Quarterly",IF(MONTH(DS$2)=1,1,IF(MONTH(DS$2)=4,1,IF(MONTH(DS$2)=7,1,IF(MONTH(DS$2)=10,1,0)))),DD_Frequency="Annually",IF(MONTH(DS$2)=1,1,0))*DD_Payment,DS300,_xlfn.IFS(DD_Frequency="Monthly",1,DD_Frequency="Quarterly",IF(MONTH(DS$2)=1,1,IF(MONTH(DS$2)=4,1,IF(MONTH(DS$2)=7,1,IF(MONTH(DS$2)=10,1,0)))),DD_Frequency="Annually",IF(MONTH(DS$2)=1,1,0))*DD_Payment))))</f>
        <v/>
      </c>
      <c r="DU300" s="3" t="str">
        <f t="shared" ref="DU300" ca="1" si="14662">IF($B300="","",IF(DS300&gt;DT300,(DS300-DT300/2)*(rate_A*(DU$1/365)),0))</f>
        <v/>
      </c>
      <c r="DV300" s="3" t="str">
        <f t="shared" ca="1" si="12875"/>
        <v/>
      </c>
      <c r="DW300" s="3" t="str">
        <f t="shared" ref="DW300" ca="1" si="14663">IF($B300="","",DH300*(1+rate_A*DU$1/365))</f>
        <v/>
      </c>
      <c r="DX300" s="3" t="str">
        <f t="shared" ref="DX300" ca="1" si="14664">IF($B300="","",DI300*(1+rate_A*DU$1/365))</f>
        <v/>
      </c>
      <c r="DY300" s="3" t="str">
        <f t="shared" ref="DY300" ca="1" si="14665">IF($B300="","",DJ300*(1+rate_joint*DU$1/365))</f>
        <v/>
      </c>
      <c r="DZ300" s="5" t="str">
        <f t="shared" ca="1" si="12879"/>
        <v/>
      </c>
      <c r="EA300" s="5" t="str" cm="1">
        <f t="array" aca="1" ref="EA300" ca="1">IF(DZ300="","",_xlfn.IFS(DZ300&lt;='Hidden inputs'!$C$15,DZ300*'Hidden inputs'!$D$15,DZ300&lt;='Hidden inputs'!$C$16,'Hidden inputs'!$C$15*'Hidden inputs'!$D$15+(DZ300-'Hidden inputs'!$B$16)*'Hidden inputs'!$D$16,DZ300&lt;='Hidden inputs'!$C$17,'Hidden inputs'!$C$15*'Hidden inputs'!$D$15+('Hidden inputs'!$C$16-'Hidden inputs'!$B$16)*'Hidden inputs'!$D$16+(DZ300-'Hidden inputs'!$B$17)*'Hidden inputs'!$D$17,DZ300&gt;'Hidden inputs'!$B$18,'Hidden inputs'!$C$15*'Hidden inputs'!$D$15+('Hidden inputs'!$C$16-'Hidden inputs'!$B$16)*'Hidden inputs'!$D$16+('Hidden inputs'!$C$17-'Hidden inputs'!$B$17)*'Hidden inputs'!$D$17+(DZ300-'Hidden inputs'!$B$18)*'Hidden inputs'!$D$18))</f>
        <v/>
      </c>
      <c r="EB300" s="10" t="str">
        <f t="shared" ca="1" si="12880"/>
        <v/>
      </c>
      <c r="EC300" s="5" t="str">
        <f t="shared" ca="1" si="12789"/>
        <v/>
      </c>
      <c r="ED300" s="5" t="str">
        <f t="shared" ca="1" si="12790"/>
        <v/>
      </c>
      <c r="EE300" s="5" t="str">
        <f ca="1">IF($B300="","",'Hidden inputs'!$D$11*DV300+'Hidden inputs'!$E$11*DW300)</f>
        <v/>
      </c>
      <c r="EF300" s="11" t="str">
        <f t="shared" ca="1" si="12702"/>
        <v/>
      </c>
      <c r="EG300" s="9" t="str">
        <f t="shared" ca="1" si="12791"/>
        <v/>
      </c>
      <c r="EH300" s="3" t="str">
        <f t="shared" ca="1" si="12792"/>
        <v/>
      </c>
      <c r="EI300" s="5" t="str" cm="1">
        <f t="array" aca="1" ref="EI300" ca="1">IF($B300="","",IF(EH300=0,0,IF(DD_Payment="",0,IF(EH300&lt;_xlfn.IFS(DD_Frequency="Monthly",1,DD_Frequency="Quarterly",IF(MONTH(EH$2)=1,1,IF(MONTH(EH$2)=4,1,IF(MONTH(EH$2)=7,1,IF(MONTH(EH$2)=10,1,0)))),DD_Frequency="Annually",IF(MONTH(EH$2)=1,1,0))*DD_Payment,EH300,_xlfn.IFS(DD_Frequency="Monthly",1,DD_Frequency="Quarterly",IF(MONTH(EH$2)=1,1,IF(MONTH(EH$2)=4,1,IF(MONTH(EH$2)=7,1,IF(MONTH(EH$2)=10,1,0)))),DD_Frequency="Annually",IF(MONTH(EH$2)=1,1,0))*DD_Payment))))</f>
        <v/>
      </c>
      <c r="EJ300" s="3" t="str">
        <f t="shared" ref="EJ300" ca="1" si="14666">IF($B300="","",IF(EH300&gt;EI300,(EH300-EI300/2)*(rate_A*(EJ$1/365)),0))</f>
        <v/>
      </c>
      <c r="EK300" s="3" t="str">
        <f t="shared" ca="1" si="12882"/>
        <v/>
      </c>
      <c r="EL300" s="3" t="str">
        <f t="shared" ref="EL300" ca="1" si="14667">IF($B300="","",DW300*(1+rate_A*EJ$1/365))</f>
        <v/>
      </c>
      <c r="EM300" s="3" t="str">
        <f t="shared" ref="EM300" ca="1" si="14668">IF($B300="","",DX300*(1+rate_A*EJ$1/365))</f>
        <v/>
      </c>
      <c r="EN300" s="3" t="str">
        <f t="shared" ref="EN300" ca="1" si="14669">IF($B300="","",DY300*(1+rate_joint*EJ$1/365))</f>
        <v/>
      </c>
      <c r="EO300" s="5" t="str">
        <f t="shared" ca="1" si="12886"/>
        <v/>
      </c>
      <c r="EP300" s="5" t="str" cm="1">
        <f t="array" aca="1" ref="EP300" ca="1">IF(EO300="","",_xlfn.IFS(EO300&lt;='Hidden inputs'!$C$15,EO300*'Hidden inputs'!$D$15,EO300&lt;='Hidden inputs'!$C$16,'Hidden inputs'!$C$15*'Hidden inputs'!$D$15+(EO300-'Hidden inputs'!$B$16)*'Hidden inputs'!$D$16,EO300&lt;='Hidden inputs'!$C$17,'Hidden inputs'!$C$15*'Hidden inputs'!$D$15+('Hidden inputs'!$C$16-'Hidden inputs'!$B$16)*'Hidden inputs'!$D$16+(EO300-'Hidden inputs'!$B$17)*'Hidden inputs'!$D$17,EO300&gt;'Hidden inputs'!$B$18,'Hidden inputs'!$C$15*'Hidden inputs'!$D$15+('Hidden inputs'!$C$16-'Hidden inputs'!$B$16)*'Hidden inputs'!$D$16+('Hidden inputs'!$C$17-'Hidden inputs'!$B$17)*'Hidden inputs'!$D$17+(EO300-'Hidden inputs'!$B$18)*'Hidden inputs'!$D$18))</f>
        <v/>
      </c>
      <c r="EQ300" s="10" t="str">
        <f t="shared" ca="1" si="12887"/>
        <v/>
      </c>
      <c r="ER300" s="5" t="str">
        <f t="shared" ca="1" si="12797"/>
        <v/>
      </c>
      <c r="ES300" s="5" t="str">
        <f t="shared" ca="1" si="12798"/>
        <v/>
      </c>
      <c r="ET300" s="5" t="str">
        <f ca="1">IF($B300="","",'Hidden inputs'!$D$11*EK300+'Hidden inputs'!$E$11*EL300)</f>
        <v/>
      </c>
      <c r="EU300" s="11" t="str">
        <f t="shared" ca="1" si="12707"/>
        <v/>
      </c>
      <c r="EV300" s="9" t="str">
        <f t="shared" ca="1" si="12799"/>
        <v/>
      </c>
      <c r="EW300" s="3" t="str">
        <f t="shared" ca="1" si="12800"/>
        <v/>
      </c>
      <c r="EX300" s="5" t="str" cm="1">
        <f t="array" aca="1" ref="EX300" ca="1">IF($B300="","",IF(EW300=0,0,IF(DD_Payment="",0,IF(EW300&lt;_xlfn.IFS(DD_Frequency="Monthly",1,DD_Frequency="Quarterly",IF(MONTH(EW$2)=1,1,IF(MONTH(EW$2)=4,1,IF(MONTH(EW$2)=7,1,IF(MONTH(EW$2)=10,1,0)))),DD_Frequency="Annually",IF(MONTH(EW$2)=1,1,0))*DD_Payment,EW300,_xlfn.IFS(DD_Frequency="Monthly",1,DD_Frequency="Quarterly",IF(MONTH(EW$2)=1,1,IF(MONTH(EW$2)=4,1,IF(MONTH(EW$2)=7,1,IF(MONTH(EW$2)=10,1,0)))),DD_Frequency="Annually",IF(MONTH(EW$2)=1,1,0))*DD_Payment))))</f>
        <v/>
      </c>
      <c r="EY300" s="3" t="str">
        <f t="shared" ref="EY300" ca="1" si="14670">IF($B300="","",IF(EW300&gt;EX300,(EW300-EX300/2)*(rate_A*(EY$1/365)),0))</f>
        <v/>
      </c>
      <c r="EZ300" s="3" t="str">
        <f t="shared" ca="1" si="12889"/>
        <v/>
      </c>
      <c r="FA300" s="3" t="str">
        <f t="shared" ref="FA300" ca="1" si="14671">IF($B300="","",EL300*(1+rate_A*EY$1/365))</f>
        <v/>
      </c>
      <c r="FB300" s="3" t="str">
        <f t="shared" ref="FB300" ca="1" si="14672">IF($B300="","",EM300*(1+rate_A*EY$1/365))</f>
        <v/>
      </c>
      <c r="FC300" s="3" t="str">
        <f t="shared" ref="FC300" ca="1" si="14673">IF($B300="","",EN300*(1+rate_joint*EY$1/365))</f>
        <v/>
      </c>
      <c r="FD300" s="5" t="str">
        <f t="shared" ca="1" si="12893"/>
        <v/>
      </c>
      <c r="FE300" s="5" t="str" cm="1">
        <f t="array" aca="1" ref="FE300" ca="1">IF(FD300="","",_xlfn.IFS(FD300&lt;='Hidden inputs'!$C$15,FD300*'Hidden inputs'!$D$15,FD300&lt;='Hidden inputs'!$C$16,'Hidden inputs'!$C$15*'Hidden inputs'!$D$15+(FD300-'Hidden inputs'!$B$16)*'Hidden inputs'!$D$16,FD300&lt;='Hidden inputs'!$C$17,'Hidden inputs'!$C$15*'Hidden inputs'!$D$15+('Hidden inputs'!$C$16-'Hidden inputs'!$B$16)*'Hidden inputs'!$D$16+(FD300-'Hidden inputs'!$B$17)*'Hidden inputs'!$D$17,FD300&gt;'Hidden inputs'!$B$18,'Hidden inputs'!$C$15*'Hidden inputs'!$D$15+('Hidden inputs'!$C$16-'Hidden inputs'!$B$16)*'Hidden inputs'!$D$16+('Hidden inputs'!$C$17-'Hidden inputs'!$B$17)*'Hidden inputs'!$D$17+(FD300-'Hidden inputs'!$B$18)*'Hidden inputs'!$D$18))</f>
        <v/>
      </c>
      <c r="FF300" s="10" t="str">
        <f t="shared" ca="1" si="12894"/>
        <v/>
      </c>
      <c r="FG300" s="5" t="str">
        <f t="shared" ca="1" si="12805"/>
        <v/>
      </c>
      <c r="FH300" s="5" t="str">
        <f t="shared" ca="1" si="12806"/>
        <v/>
      </c>
      <c r="FI300" s="5" t="str">
        <f ca="1">IF($B300="","",'Hidden inputs'!$D$11*EZ300+'Hidden inputs'!$E$11*FA300)</f>
        <v/>
      </c>
      <c r="FJ300" s="11" t="str">
        <f t="shared" ca="1" si="12712"/>
        <v/>
      </c>
      <c r="FK300" s="9" t="str">
        <f t="shared" ca="1" si="12807"/>
        <v/>
      </c>
      <c r="FL300" s="3" t="str">
        <f t="shared" ca="1" si="12808"/>
        <v/>
      </c>
      <c r="FM300" s="5" t="str" cm="1">
        <f t="array" aca="1" ref="FM300" ca="1">IF($B300="","",IF(FL300=0,0,IF(DD_Payment="",0,IF(FL300&lt;_xlfn.IFS(DD_Frequency="Monthly",1,DD_Frequency="Quarterly",IF(MONTH(FL$2)=1,1,IF(MONTH(FL$2)=4,1,IF(MONTH(FL$2)=7,1,IF(MONTH(FL$2)=10,1,0)))),DD_Frequency="Annually",IF(MONTH(FL$2)=1,1,0))*DD_Payment,FL300,_xlfn.IFS(DD_Frequency="Monthly",1,DD_Frequency="Quarterly",IF(MONTH(FL$2)=1,1,IF(MONTH(FL$2)=4,1,IF(MONTH(FL$2)=7,1,IF(MONTH(FL$2)=10,1,0)))),DD_Frequency="Annually",IF(MONTH(FL$2)=1,1,0))*DD_Payment))))</f>
        <v/>
      </c>
      <c r="FN300" s="3" t="str">
        <f t="shared" ref="FN300" ca="1" si="14674">IF($B300="","",IF(FL300&gt;FM300,(FL300-FM300/2)*(rate_A*(FN$1/365)),0))</f>
        <v/>
      </c>
      <c r="FO300" s="3" t="str">
        <f t="shared" ca="1" si="12896"/>
        <v/>
      </c>
      <c r="FP300" s="3" t="str">
        <f t="shared" ref="FP300" ca="1" si="14675">IF($B300="","",FA300*(1+rate_A*FN$1/365))</f>
        <v/>
      </c>
      <c r="FQ300" s="3" t="str">
        <f t="shared" ref="FQ300" ca="1" si="14676">IF($B300="","",FB300*(1+rate_A*FN$1/365))</f>
        <v/>
      </c>
      <c r="FR300" s="3" t="str">
        <f t="shared" ref="FR300" ca="1" si="14677">IF($B300="","",FC300*(1+rate_joint*FN$1/365))</f>
        <v/>
      </c>
      <c r="FS300" s="5" t="str">
        <f t="shared" ca="1" si="12900"/>
        <v/>
      </c>
      <c r="FT300" s="5" t="str" cm="1">
        <f t="array" aca="1" ref="FT300" ca="1">IF(FS300="","",_xlfn.IFS(FS300&lt;='Hidden inputs'!$C$15,FS300*'Hidden inputs'!$D$15,FS300&lt;='Hidden inputs'!$C$16,'Hidden inputs'!$C$15*'Hidden inputs'!$D$15+(FS300-'Hidden inputs'!$B$16)*'Hidden inputs'!$D$16,FS300&lt;='Hidden inputs'!$C$17,'Hidden inputs'!$C$15*'Hidden inputs'!$D$15+('Hidden inputs'!$C$16-'Hidden inputs'!$B$16)*'Hidden inputs'!$D$16+(FS300-'Hidden inputs'!$B$17)*'Hidden inputs'!$D$17,FS300&gt;'Hidden inputs'!$B$18,'Hidden inputs'!$C$15*'Hidden inputs'!$D$15+('Hidden inputs'!$C$16-'Hidden inputs'!$B$16)*'Hidden inputs'!$D$16+('Hidden inputs'!$C$17-'Hidden inputs'!$B$17)*'Hidden inputs'!$D$17+(FS300-'Hidden inputs'!$B$18)*'Hidden inputs'!$D$18))</f>
        <v/>
      </c>
      <c r="FU300" s="10" t="str">
        <f t="shared" ca="1" si="12901"/>
        <v/>
      </c>
      <c r="FV300" s="5" t="str">
        <f t="shared" ca="1" si="12813"/>
        <v/>
      </c>
      <c r="FW300" s="5" t="str">
        <f t="shared" ca="1" si="12814"/>
        <v/>
      </c>
      <c r="FX300" s="5" t="str">
        <f ca="1">IF($B300="","",'Hidden inputs'!$D$11*FO300+'Hidden inputs'!$E$11*FP300)</f>
        <v/>
      </c>
      <c r="FY300" s="11" t="str">
        <f t="shared" ca="1" si="12717"/>
        <v/>
      </c>
      <c r="FZ300" s="9" t="str">
        <f t="shared" ca="1" si="12815"/>
        <v/>
      </c>
      <c r="GA300" s="5" t="str">
        <f t="shared" ca="1" si="12816"/>
        <v/>
      </c>
      <c r="GB300" s="5" t="str">
        <f t="shared" ca="1" si="12817"/>
        <v/>
      </c>
      <c r="GC300" s="5" t="str">
        <f t="shared" ca="1" si="12718"/>
        <v/>
      </c>
      <c r="GD300" s="5" t="str">
        <f t="shared" ca="1" si="12719"/>
        <v/>
      </c>
    </row>
    <row r="301" spans="1:186" x14ac:dyDescent="0.35">
      <c r="A301" s="2"/>
      <c r="B301" s="6" t="str">
        <f t="shared" ca="1" si="12720"/>
        <v/>
      </c>
      <c r="C301" s="5" t="str">
        <f t="shared" ca="1" si="12818"/>
        <v/>
      </c>
      <c r="D301" s="5" t="str" cm="1">
        <f t="array" aca="1" ref="D301" ca="1">IF($B301="","",IF(C301=0,0,IF(DD_Payment="",0,IF(C301&lt;_xlfn.IFS(DD_Frequency="Monthly",1,DD_Frequency="Quarterly",IF(MONTH(C$2)=1,1,IF(MONTH(C$2)=4,1,IF(MONTH(C$2)=7,1,IF(MONTH(C$2)=10,1,0)))),DD_Frequency="Annually",IF(MONTH(C$2)=1,1,0))*DD_Payment,C301,_xlfn.IFS(DD_Frequency="Monthly",1,DD_Frequency="Quarterly",IF(MONTH(C$2)=1,1,IF(MONTH(C$2)=4,1,IF(MONTH(C$2)=7,1,IF(MONTH(C$2)=10,1,0)))),DD_Frequency="Annually",IF(MONTH(C$2)=1,1,0))*DD_Payment))))</f>
        <v/>
      </c>
      <c r="E301" s="5" t="str">
        <f t="shared" ref="E301" ca="1" si="14678">IF(B301="","",IF(C301&gt;D301,(C301-D301/2)*(rate_A*(E$1/365)),0))</f>
        <v/>
      </c>
      <c r="F301" s="5" t="str">
        <f t="shared" ca="1" si="12722"/>
        <v/>
      </c>
      <c r="G301" s="5" t="str">
        <f t="shared" ref="G301" ca="1" si="14679">IF(B301="","",G300*(1+rate_A*E$1/365))</f>
        <v/>
      </c>
      <c r="H301" s="5" t="str">
        <f t="shared" ref="H301" ca="1" si="14680">IF(B301="","",H300*(1+rate_A*E$1/365))</f>
        <v/>
      </c>
      <c r="I301" s="5" t="str">
        <f t="shared" ref="I301" ca="1" si="14681">IF(B301="","",I300*(1+rate_joint*E$1/365))</f>
        <v/>
      </c>
      <c r="J301" s="5" t="str">
        <f t="shared" ca="1" si="12823"/>
        <v/>
      </c>
      <c r="K301" s="5" t="str" cm="1">
        <f t="array" aca="1" ref="K301" ca="1">IF(J301="","",_xlfn.IFS(J301&lt;='Hidden inputs'!$C$15,J301*'Hidden inputs'!$D$15,J301&lt;='Hidden inputs'!$C$16,'Hidden inputs'!$C$15*'Hidden inputs'!$D$15+(J301-'Hidden inputs'!$B$16)*'Hidden inputs'!$D$16,J301&lt;='Hidden inputs'!$C$17,'Hidden inputs'!$C$15*'Hidden inputs'!$D$15+('Hidden inputs'!$C$16-'Hidden inputs'!$B$16)*'Hidden inputs'!$D$16+(J301-'Hidden inputs'!$B$17)*'Hidden inputs'!$D$17,J301&gt;'Hidden inputs'!$B$18,'Hidden inputs'!$C$15*'Hidden inputs'!$D$15+('Hidden inputs'!$C$16-'Hidden inputs'!$B$16)*'Hidden inputs'!$D$16+('Hidden inputs'!$C$17-'Hidden inputs'!$B$17)*'Hidden inputs'!$D$17+(J301-'Hidden inputs'!$B$18)*'Hidden inputs'!$D$18))</f>
        <v/>
      </c>
      <c r="L301" s="11" t="str">
        <f t="shared" ca="1" si="12824"/>
        <v/>
      </c>
      <c r="M301" s="5" t="str">
        <f t="shared" ca="1" si="12726"/>
        <v/>
      </c>
      <c r="N301" s="5" t="str">
        <f t="shared" ca="1" si="12727"/>
        <v/>
      </c>
      <c r="O301" s="5" t="str">
        <f ca="1">IF(B301="","",'Hidden inputs'!$D$11*F301+'Hidden inputs'!$E$11*G301)</f>
        <v/>
      </c>
      <c r="P301" s="11" t="str">
        <f t="shared" ca="1" si="12661"/>
        <v/>
      </c>
      <c r="Q301" s="20" t="str">
        <f t="shared" ca="1" si="12662"/>
        <v/>
      </c>
      <c r="R301" s="3" t="str">
        <f t="shared" ca="1" si="12728"/>
        <v/>
      </c>
      <c r="S301" s="5" t="str" cm="1">
        <f t="array" aca="1" ref="S301" ca="1">IF($B301="","",IF(R301=0,0,IF(DD_Payment="",0,IF(R301&lt;_xlfn.IFS(DD_Frequency="Monthly",1,DD_Frequency="Quarterly",IF(MONTH(R$2)=1,1,IF(MONTH(R$2)=4,1,IF(MONTH(R$2)=7,1,IF(MONTH(R$2)=10,1,0)))),DD_Frequency="Annually",IF(MONTH(R$2)=1,1,0))*DD_Payment,R301,_xlfn.IFS(DD_Frequency="Monthly",1,DD_Frequency="Quarterly",IF(MONTH(R$2)=1,1,IF(MONTH(R$2)=4,1,IF(MONTH(R$2)=7,1,IF(MONTH(R$2)=10,1,0)))),DD_Frequency="Annually",IF(MONTH(R$2)=1,1,0))*DD_Payment))))</f>
        <v/>
      </c>
      <c r="T301" s="3" t="str">
        <f t="shared" ref="T301" ca="1" si="14682">IF(B301="","",IF(R301&gt;S301,(R301-S301/2)*(rate_A*((T$1+A301)/365)),0))</f>
        <v/>
      </c>
      <c r="U301" s="3" t="str">
        <f t="shared" ca="1" si="12730"/>
        <v/>
      </c>
      <c r="V301" s="3" t="str">
        <f t="shared" ref="V301" ca="1" si="14683">IF(B301="","",G301*(1+rate_A*(T$1+A301)/365))</f>
        <v/>
      </c>
      <c r="W301" s="3" t="str">
        <f t="shared" ref="W301" ca="1" si="14684">IF(B301="","",H301*(1+rate_A*(T$1+A301)/365))</f>
        <v/>
      </c>
      <c r="X301" s="3" t="str">
        <f t="shared" ref="X301" ca="1" si="14685">IF(B301="","",I301*(1+rate_joint*(T$1+A301)/365))</f>
        <v/>
      </c>
      <c r="Y301" s="5" t="str">
        <f t="shared" ca="1" si="12829"/>
        <v/>
      </c>
      <c r="Z301" s="5" t="str" cm="1">
        <f t="array" aca="1" ref="Z301" ca="1">IF(Y301="","",_xlfn.IFS(Y301&lt;='Hidden inputs'!$C$15,Y301*'Hidden inputs'!$D$15,Y301&lt;='Hidden inputs'!$C$16,'Hidden inputs'!$C$15*'Hidden inputs'!$D$15+(Y301-'Hidden inputs'!$B$16)*'Hidden inputs'!$D$16,Y301&lt;='Hidden inputs'!$C$17,'Hidden inputs'!$C$15*'Hidden inputs'!$D$15+('Hidden inputs'!$C$16-'Hidden inputs'!$B$16)*'Hidden inputs'!$D$16+(Y301-'Hidden inputs'!$B$17)*'Hidden inputs'!$D$17,Y301&gt;'Hidden inputs'!$B$18,'Hidden inputs'!$C$15*'Hidden inputs'!$D$15+('Hidden inputs'!$C$16-'Hidden inputs'!$B$16)*'Hidden inputs'!$D$16+('Hidden inputs'!$C$17-'Hidden inputs'!$B$17)*'Hidden inputs'!$D$17+(Y301-'Hidden inputs'!$B$18)*'Hidden inputs'!$D$18))</f>
        <v/>
      </c>
      <c r="AA301" s="10" t="str">
        <f t="shared" ca="1" si="12830"/>
        <v/>
      </c>
      <c r="AB301" s="5" t="str">
        <f t="shared" ca="1" si="12734"/>
        <v/>
      </c>
      <c r="AC301" s="5" t="str">
        <f t="shared" ca="1" si="12831"/>
        <v/>
      </c>
      <c r="AD301" s="5" t="str">
        <f ca="1">IF(B301="","",'Hidden inputs'!$D$11*U301+'Hidden inputs'!$E$11*V301)</f>
        <v/>
      </c>
      <c r="AE301" s="11" t="str">
        <f t="shared" ca="1" si="12667"/>
        <v/>
      </c>
      <c r="AF301" s="9" t="str">
        <f t="shared" ca="1" si="12735"/>
        <v/>
      </c>
      <c r="AG301" s="3" t="str">
        <f t="shared" ca="1" si="12736"/>
        <v/>
      </c>
      <c r="AH301" s="5" t="str" cm="1">
        <f t="array" aca="1" ref="AH301" ca="1">IF($B301="","",IF(AG301=0,0,IF(DD_Payment="",0,IF(AG301&lt;_xlfn.IFS(DD_Frequency="Monthly",1,DD_Frequency="Quarterly",IF(MONTH(AG$2)=1,1,IF(MONTH(AG$2)=4,1,IF(MONTH(AG$2)=7,1,IF(MONTH(AG$2)=10,1,0)))),DD_Frequency="Annually",IF(MONTH(AG$2)=1,1,0))*DD_Payment,AG301,_xlfn.IFS(DD_Frequency="Monthly",1,DD_Frequency="Quarterly",IF(MONTH(AG$2)=1,1,IF(MONTH(AG$2)=4,1,IF(MONTH(AG$2)=7,1,IF(MONTH(AG$2)=10,1,0)))),DD_Frequency="Annually",IF(MONTH(AG$2)=1,1,0))*DD_Payment))))</f>
        <v/>
      </c>
      <c r="AI301" s="3" t="str">
        <f t="shared" ref="AI301" ca="1" si="14686">IF($B301="","",IF(AG301&gt;AH301,(AG301-AH301/2)*(rate_A*(AI$1/365)),0))</f>
        <v/>
      </c>
      <c r="AJ301" s="3" t="str">
        <f t="shared" ca="1" si="12833"/>
        <v/>
      </c>
      <c r="AK301" s="3" t="str">
        <f t="shared" ref="AK301" ca="1" si="14687">IF($B301="","",V301*(1+rate_A*AI$1/365))</f>
        <v/>
      </c>
      <c r="AL301" s="3" t="str">
        <f t="shared" ref="AL301" ca="1" si="14688">IF($B301="","",W301*(1+rate_A*AI$1/365))</f>
        <v/>
      </c>
      <c r="AM301" s="3" t="str">
        <f t="shared" ref="AM301" ca="1" si="14689">IF($B301="","",X301*(1+rate_joint*AI$1/365))</f>
        <v/>
      </c>
      <c r="AN301" s="5" t="str">
        <f t="shared" ca="1" si="12837"/>
        <v/>
      </c>
      <c r="AO301" s="5" t="str" cm="1">
        <f t="array" aca="1" ref="AO301" ca="1">IF(AN301="","",_xlfn.IFS(AN301&lt;='Hidden inputs'!$C$15,AN301*'Hidden inputs'!$D$15,AN301&lt;='Hidden inputs'!$C$16,'Hidden inputs'!$C$15*'Hidden inputs'!$D$15+(AN301-'Hidden inputs'!$B$16)*'Hidden inputs'!$D$16,AN301&lt;='Hidden inputs'!$C$17,'Hidden inputs'!$C$15*'Hidden inputs'!$D$15+('Hidden inputs'!$C$16-'Hidden inputs'!$B$16)*'Hidden inputs'!$D$16+(AN301-'Hidden inputs'!$B$17)*'Hidden inputs'!$D$17,AN301&gt;'Hidden inputs'!$B$18,'Hidden inputs'!$C$15*'Hidden inputs'!$D$15+('Hidden inputs'!$C$16-'Hidden inputs'!$B$16)*'Hidden inputs'!$D$16+('Hidden inputs'!$C$17-'Hidden inputs'!$B$17)*'Hidden inputs'!$D$17+(AN301-'Hidden inputs'!$B$18)*'Hidden inputs'!$D$18))</f>
        <v/>
      </c>
      <c r="AP301" s="10" t="str">
        <f t="shared" ca="1" si="12838"/>
        <v/>
      </c>
      <c r="AQ301" s="5" t="str">
        <f t="shared" ca="1" si="12741"/>
        <v/>
      </c>
      <c r="AR301" s="5" t="str">
        <f t="shared" ca="1" si="12742"/>
        <v/>
      </c>
      <c r="AS301" s="5" t="str">
        <f ca="1">IF($B301="","",'Hidden inputs'!$D$11*AJ301+'Hidden inputs'!$E$11*AK301)</f>
        <v/>
      </c>
      <c r="AT301" s="11" t="str">
        <f t="shared" ca="1" si="12672"/>
        <v/>
      </c>
      <c r="AU301" s="9" t="str">
        <f t="shared" ca="1" si="12743"/>
        <v/>
      </c>
      <c r="AV301" s="3" t="str">
        <f t="shared" ca="1" si="12744"/>
        <v/>
      </c>
      <c r="AW301" s="5" t="str" cm="1">
        <f t="array" aca="1" ref="AW301" ca="1">IF($B301="","",IF(AV301=0,0,IF(DD_Payment="",0,IF(AV301&lt;_xlfn.IFS(DD_Frequency="Monthly",1,DD_Frequency="Quarterly",IF(MONTH(AV$2)=1,1,IF(MONTH(AV$2)=4,1,IF(MONTH(AV$2)=7,1,IF(MONTH(AV$2)=10,1,0)))),DD_Frequency="Annually",IF(MONTH(AV$2)=1,1,0))*DD_Payment,AV301,_xlfn.IFS(DD_Frequency="Monthly",1,DD_Frequency="Quarterly",IF(MONTH(AV$2)=1,1,IF(MONTH(AV$2)=4,1,IF(MONTH(AV$2)=7,1,IF(MONTH(AV$2)=10,1,0)))),DD_Frequency="Annually",IF(MONTH(AV$2)=1,1,0))*DD_Payment))))</f>
        <v/>
      </c>
      <c r="AX301" s="3" t="str">
        <f t="shared" ref="AX301" ca="1" si="14690">IF($B301="","",IF(AV301&gt;AW301,(AV301-AW301/2)*(rate_A*(AX$1/365)),0))</f>
        <v/>
      </c>
      <c r="AY301" s="3" t="str">
        <f t="shared" ca="1" si="12840"/>
        <v/>
      </c>
      <c r="AZ301" s="3" t="str">
        <f t="shared" ref="AZ301" ca="1" si="14691">IF($B301="","",AK301*(1+rate_A*AX$1/365))</f>
        <v/>
      </c>
      <c r="BA301" s="3" t="str">
        <f t="shared" ref="BA301" ca="1" si="14692">IF($B301="","",AL301*(1+rate_A*AX$1/365))</f>
        <v/>
      </c>
      <c r="BB301" s="3" t="str">
        <f t="shared" ref="BB301" ca="1" si="14693">IF($B301="","",AM301*(1+rate_joint*AX$1/365))</f>
        <v/>
      </c>
      <c r="BC301" s="5" t="str">
        <f t="shared" ca="1" si="12844"/>
        <v/>
      </c>
      <c r="BD301" s="5" t="str" cm="1">
        <f t="array" aca="1" ref="BD301" ca="1">IF(BC301="","",_xlfn.IFS(BC301&lt;='Hidden inputs'!$C$15,BC301*'Hidden inputs'!$D$15,BC301&lt;='Hidden inputs'!$C$16,'Hidden inputs'!$C$15*'Hidden inputs'!$D$15+(BC301-'Hidden inputs'!$B$16)*'Hidden inputs'!$D$16,BC301&lt;='Hidden inputs'!$C$17,'Hidden inputs'!$C$15*'Hidden inputs'!$D$15+('Hidden inputs'!$C$16-'Hidden inputs'!$B$16)*'Hidden inputs'!$D$16+(BC301-'Hidden inputs'!$B$17)*'Hidden inputs'!$D$17,BC301&gt;'Hidden inputs'!$B$18,'Hidden inputs'!$C$15*'Hidden inputs'!$D$15+('Hidden inputs'!$C$16-'Hidden inputs'!$B$16)*'Hidden inputs'!$D$16+('Hidden inputs'!$C$17-'Hidden inputs'!$B$17)*'Hidden inputs'!$D$17+(BC301-'Hidden inputs'!$B$18)*'Hidden inputs'!$D$18))</f>
        <v/>
      </c>
      <c r="BE301" s="10" t="str">
        <f t="shared" ca="1" si="12845"/>
        <v/>
      </c>
      <c r="BF301" s="5" t="str">
        <f t="shared" ca="1" si="12749"/>
        <v/>
      </c>
      <c r="BG301" s="5" t="str">
        <f t="shared" ca="1" si="12750"/>
        <v/>
      </c>
      <c r="BH301" s="5" t="str">
        <f ca="1">IF($B301="","",'Hidden inputs'!$D$11*AY301+'Hidden inputs'!$E$11*AZ301)</f>
        <v/>
      </c>
      <c r="BI301" s="11" t="str">
        <f t="shared" ca="1" si="12677"/>
        <v/>
      </c>
      <c r="BJ301" s="9" t="str">
        <f t="shared" ca="1" si="12751"/>
        <v/>
      </c>
      <c r="BK301" s="3" t="str">
        <f t="shared" ca="1" si="12752"/>
        <v/>
      </c>
      <c r="BL301" s="5" t="str" cm="1">
        <f t="array" aca="1" ref="BL301" ca="1">IF($B301="","",IF(BK301=0,0,IF(DD_Payment="",0,IF(BK301&lt;_xlfn.IFS(DD_Frequency="Monthly",1,DD_Frequency="Quarterly",IF(MONTH(BK$2)=1,1,IF(MONTH(BK$2)=4,1,IF(MONTH(BK$2)=7,1,IF(MONTH(BK$2)=10,1,0)))),DD_Frequency="Annually",IF(MONTH(BK$2)=1,1,0))*DD_Payment,BK301,_xlfn.IFS(DD_Frequency="Monthly",1,DD_Frequency="Quarterly",IF(MONTH(BK$2)=1,1,IF(MONTH(BK$2)=4,1,IF(MONTH(BK$2)=7,1,IF(MONTH(BK$2)=10,1,0)))),DD_Frequency="Annually",IF(MONTH(BK$2)=1,1,0))*DD_Payment))))</f>
        <v/>
      </c>
      <c r="BM301" s="3" t="str">
        <f t="shared" ref="BM301" ca="1" si="14694">IF($B301="","",IF(BK301&gt;BL301,(BK301-BL301/2)*(rate_A*(BM$1/365)),0))</f>
        <v/>
      </c>
      <c r="BN301" s="3" t="str">
        <f t="shared" ca="1" si="12847"/>
        <v/>
      </c>
      <c r="BO301" s="3" t="str">
        <f t="shared" ref="BO301" ca="1" si="14695">IF($B301="","",AZ301*(1+rate_A*BM$1/365))</f>
        <v/>
      </c>
      <c r="BP301" s="3" t="str">
        <f t="shared" ref="BP301" ca="1" si="14696">IF($B301="","",BA301*(1+rate_A*BM$1/365))</f>
        <v/>
      </c>
      <c r="BQ301" s="3" t="str">
        <f t="shared" ref="BQ301" ca="1" si="14697">IF($B301="","",BB301*(1+rate_joint*BM$1/365))</f>
        <v/>
      </c>
      <c r="BR301" s="5" t="str">
        <f t="shared" ca="1" si="12851"/>
        <v/>
      </c>
      <c r="BS301" s="5" t="str" cm="1">
        <f t="array" aca="1" ref="BS301" ca="1">IF(BR301="","",_xlfn.IFS(BR301&lt;='Hidden inputs'!$C$15,BR301*'Hidden inputs'!$D$15,BR301&lt;='Hidden inputs'!$C$16,'Hidden inputs'!$C$15*'Hidden inputs'!$D$15+(BR301-'Hidden inputs'!$B$16)*'Hidden inputs'!$D$16,BR301&lt;='Hidden inputs'!$C$17,'Hidden inputs'!$C$15*'Hidden inputs'!$D$15+('Hidden inputs'!$C$16-'Hidden inputs'!$B$16)*'Hidden inputs'!$D$16+(BR301-'Hidden inputs'!$B$17)*'Hidden inputs'!$D$17,BR301&gt;'Hidden inputs'!$B$18,'Hidden inputs'!$C$15*'Hidden inputs'!$D$15+('Hidden inputs'!$C$16-'Hidden inputs'!$B$16)*'Hidden inputs'!$D$16+('Hidden inputs'!$C$17-'Hidden inputs'!$B$17)*'Hidden inputs'!$D$17+(BR301-'Hidden inputs'!$B$18)*'Hidden inputs'!$D$18))</f>
        <v/>
      </c>
      <c r="BT301" s="10" t="str">
        <f t="shared" ca="1" si="12852"/>
        <v/>
      </c>
      <c r="BU301" s="5" t="str">
        <f t="shared" ca="1" si="12757"/>
        <v/>
      </c>
      <c r="BV301" s="5" t="str">
        <f t="shared" ca="1" si="12758"/>
        <v/>
      </c>
      <c r="BW301" s="5" t="str">
        <f ca="1">IF($B301="","",'Hidden inputs'!$D$11*BN301+'Hidden inputs'!$E$11*BO301)</f>
        <v/>
      </c>
      <c r="BX301" s="11" t="str">
        <f t="shared" ca="1" si="12682"/>
        <v/>
      </c>
      <c r="BY301" s="9" t="str">
        <f t="shared" ca="1" si="12759"/>
        <v/>
      </c>
      <c r="BZ301" s="3" t="str">
        <f t="shared" ca="1" si="12760"/>
        <v/>
      </c>
      <c r="CA301" s="5" t="str" cm="1">
        <f t="array" aca="1" ref="CA301" ca="1">IF($B301="","",IF(BZ301=0,0,IF(DD_Payment="",0,IF(BZ301&lt;_xlfn.IFS(DD_Frequency="Monthly",1,DD_Frequency="Quarterly",IF(MONTH(BZ$2)=1,1,IF(MONTH(BZ$2)=4,1,IF(MONTH(BZ$2)=7,1,IF(MONTH(BZ$2)=10,1,0)))),DD_Frequency="Annually",IF(MONTH(BZ$2)=1,1,0))*DD_Payment,BZ301,_xlfn.IFS(DD_Frequency="Monthly",1,DD_Frequency="Quarterly",IF(MONTH(BZ$2)=1,1,IF(MONTH(BZ$2)=4,1,IF(MONTH(BZ$2)=7,1,IF(MONTH(BZ$2)=10,1,0)))),DD_Frequency="Annually",IF(MONTH(BZ$2)=1,1,0))*DD_Payment))))</f>
        <v/>
      </c>
      <c r="CB301" s="3" t="str">
        <f t="shared" ref="CB301" ca="1" si="14698">IF($B301="","",IF(BZ301&gt;CA301,(BZ301-CA301/2)*(rate_A*(CB$1/365)),0))</f>
        <v/>
      </c>
      <c r="CC301" s="3" t="str">
        <f t="shared" ca="1" si="12854"/>
        <v/>
      </c>
      <c r="CD301" s="3" t="str">
        <f t="shared" ref="CD301" ca="1" si="14699">IF($B301="","",BO301*(1+rate_A*CB$1/365))</f>
        <v/>
      </c>
      <c r="CE301" s="3" t="str">
        <f t="shared" ref="CE301" ca="1" si="14700">IF($B301="","",BP301*(1+rate_A*CB$1/365))</f>
        <v/>
      </c>
      <c r="CF301" s="3" t="str">
        <f t="shared" ref="CF301" ca="1" si="14701">IF($B301="","",BQ301*(1+rate_joint*CB$1/365))</f>
        <v/>
      </c>
      <c r="CG301" s="5" t="str">
        <f t="shared" ca="1" si="12858"/>
        <v/>
      </c>
      <c r="CH301" s="5" t="str" cm="1">
        <f t="array" aca="1" ref="CH301" ca="1">IF(CG301="","",_xlfn.IFS(CG301&lt;='Hidden inputs'!$C$15,CG301*'Hidden inputs'!$D$15,CG301&lt;='Hidden inputs'!$C$16,'Hidden inputs'!$C$15*'Hidden inputs'!$D$15+(CG301-'Hidden inputs'!$B$16)*'Hidden inputs'!$D$16,CG301&lt;='Hidden inputs'!$C$17,'Hidden inputs'!$C$15*'Hidden inputs'!$D$15+('Hidden inputs'!$C$16-'Hidden inputs'!$B$16)*'Hidden inputs'!$D$16+(CG301-'Hidden inputs'!$B$17)*'Hidden inputs'!$D$17,CG301&gt;'Hidden inputs'!$B$18,'Hidden inputs'!$C$15*'Hidden inputs'!$D$15+('Hidden inputs'!$C$16-'Hidden inputs'!$B$16)*'Hidden inputs'!$D$16+('Hidden inputs'!$C$17-'Hidden inputs'!$B$17)*'Hidden inputs'!$D$17+(CG301-'Hidden inputs'!$B$18)*'Hidden inputs'!$D$18))</f>
        <v/>
      </c>
      <c r="CI301" s="10" t="str">
        <f t="shared" ca="1" si="12859"/>
        <v/>
      </c>
      <c r="CJ301" s="5" t="str">
        <f t="shared" ca="1" si="12765"/>
        <v/>
      </c>
      <c r="CK301" s="5" t="str">
        <f t="shared" ca="1" si="12766"/>
        <v/>
      </c>
      <c r="CL301" s="5" t="str">
        <f ca="1">IF($B301="","",'Hidden inputs'!$D$11*CC301+'Hidden inputs'!$E$11*CD301)</f>
        <v/>
      </c>
      <c r="CM301" s="11" t="str">
        <f t="shared" ca="1" si="12687"/>
        <v/>
      </c>
      <c r="CN301" s="9" t="str">
        <f t="shared" ca="1" si="12767"/>
        <v/>
      </c>
      <c r="CO301" s="3" t="str">
        <f t="shared" ca="1" si="12768"/>
        <v/>
      </c>
      <c r="CP301" s="5" t="str" cm="1">
        <f t="array" aca="1" ref="CP301" ca="1">IF($B301="","",IF(CO301=0,0,IF(DD_Payment="",0,IF(CO301&lt;_xlfn.IFS(DD_Frequency="Monthly",1,DD_Frequency="Quarterly",IF(MONTH(CO$2)=1,1,IF(MONTH(CO$2)=4,1,IF(MONTH(CO$2)=7,1,IF(MONTH(CO$2)=10,1,0)))),DD_Frequency="Annually",IF(MONTH(CO$2)=1,1,0))*DD_Payment,CO301,_xlfn.IFS(DD_Frequency="Monthly",1,DD_Frequency="Quarterly",IF(MONTH(CO$2)=1,1,IF(MONTH(CO$2)=4,1,IF(MONTH(CO$2)=7,1,IF(MONTH(CO$2)=10,1,0)))),DD_Frequency="Annually",IF(MONTH(CO$2)=1,1,0))*DD_Payment))))</f>
        <v/>
      </c>
      <c r="CQ301" s="3" t="str">
        <f t="shared" ref="CQ301" ca="1" si="14702">IF($B301="","",IF(CO301&gt;CP301,(CO301-CP301/2)*(rate_A*(CQ$1/365)),0))</f>
        <v/>
      </c>
      <c r="CR301" s="3" t="str">
        <f t="shared" ca="1" si="12861"/>
        <v/>
      </c>
      <c r="CS301" s="3" t="str">
        <f t="shared" ref="CS301" ca="1" si="14703">IF($B301="","",CD301*(1+rate_A*CQ$1/365))</f>
        <v/>
      </c>
      <c r="CT301" s="3" t="str">
        <f t="shared" ref="CT301" ca="1" si="14704">IF($B301="","",CE301*(1+rate_A*CQ$1/365))</f>
        <v/>
      </c>
      <c r="CU301" s="3" t="str">
        <f t="shared" ref="CU301" ca="1" si="14705">IF($B301="","",CF301*(1+rate_joint*CQ$1/365))</f>
        <v/>
      </c>
      <c r="CV301" s="5" t="str">
        <f t="shared" ca="1" si="12865"/>
        <v/>
      </c>
      <c r="CW301" s="5" t="str" cm="1">
        <f t="array" aca="1" ref="CW301" ca="1">IF(CV301="","",_xlfn.IFS(CV301&lt;='Hidden inputs'!$C$15,CV301*'Hidden inputs'!$D$15,CV301&lt;='Hidden inputs'!$C$16,'Hidden inputs'!$C$15*'Hidden inputs'!$D$15+(CV301-'Hidden inputs'!$B$16)*'Hidden inputs'!$D$16,CV301&lt;='Hidden inputs'!$C$17,'Hidden inputs'!$C$15*'Hidden inputs'!$D$15+('Hidden inputs'!$C$16-'Hidden inputs'!$B$16)*'Hidden inputs'!$D$16+(CV301-'Hidden inputs'!$B$17)*'Hidden inputs'!$D$17,CV301&gt;'Hidden inputs'!$B$18,'Hidden inputs'!$C$15*'Hidden inputs'!$D$15+('Hidden inputs'!$C$16-'Hidden inputs'!$B$16)*'Hidden inputs'!$D$16+('Hidden inputs'!$C$17-'Hidden inputs'!$B$17)*'Hidden inputs'!$D$17+(CV301-'Hidden inputs'!$B$18)*'Hidden inputs'!$D$18))</f>
        <v/>
      </c>
      <c r="CX301" s="10" t="str">
        <f t="shared" ca="1" si="12866"/>
        <v/>
      </c>
      <c r="CY301" s="5" t="str">
        <f t="shared" ca="1" si="12773"/>
        <v/>
      </c>
      <c r="CZ301" s="5" t="str">
        <f t="shared" ca="1" si="12774"/>
        <v/>
      </c>
      <c r="DA301" s="5" t="str">
        <f ca="1">IF($B301="","",'Hidden inputs'!$D$11*CR301+'Hidden inputs'!$E$11*CS301)</f>
        <v/>
      </c>
      <c r="DB301" s="11" t="str">
        <f t="shared" ca="1" si="12692"/>
        <v/>
      </c>
      <c r="DC301" s="9" t="str">
        <f t="shared" ca="1" si="12775"/>
        <v/>
      </c>
      <c r="DD301" s="3" t="str">
        <f t="shared" ca="1" si="12776"/>
        <v/>
      </c>
      <c r="DE301" s="5" t="str" cm="1">
        <f t="array" aca="1" ref="DE301" ca="1">IF($B301="","",IF(DD301=0,0,IF(DD_Payment="",0,IF(DD301&lt;_xlfn.IFS(DD_Frequency="Monthly",1,DD_Frequency="Quarterly",IF(MONTH(DD$2)=1,1,IF(MONTH(DD$2)=4,1,IF(MONTH(DD$2)=7,1,IF(MONTH(DD$2)=10,1,0)))),DD_Frequency="Annually",IF(MONTH(DD$2)=1,1,0))*DD_Payment,DD301,_xlfn.IFS(DD_Frequency="Monthly",1,DD_Frequency="Quarterly",IF(MONTH(DD$2)=1,1,IF(MONTH(DD$2)=4,1,IF(MONTH(DD$2)=7,1,IF(MONTH(DD$2)=10,1,0)))),DD_Frequency="Annually",IF(MONTH(DD$2)=1,1,0))*DD_Payment))))</f>
        <v/>
      </c>
      <c r="DF301" s="3" t="str">
        <f t="shared" ref="DF301" ca="1" si="14706">IF($B301="","",IF(DD301&gt;DE301,(DD301-DE301/2)*(rate_A*(DF$1/365)),0))</f>
        <v/>
      </c>
      <c r="DG301" s="3" t="str">
        <f t="shared" ca="1" si="12868"/>
        <v/>
      </c>
      <c r="DH301" s="3" t="str">
        <f t="shared" ref="DH301" ca="1" si="14707">IF($B301="","",CS301*(1+rate_A*DF$1/365))</f>
        <v/>
      </c>
      <c r="DI301" s="3" t="str">
        <f t="shared" ref="DI301" ca="1" si="14708">IF($B301="","",CT301*(1+rate_A*DF$1/365))</f>
        <v/>
      </c>
      <c r="DJ301" s="3" t="str">
        <f t="shared" ref="DJ301" ca="1" si="14709">IF($B301="","",CU301*(1+rate_joint*DF$1/365))</f>
        <v/>
      </c>
      <c r="DK301" s="5" t="str">
        <f t="shared" ca="1" si="12872"/>
        <v/>
      </c>
      <c r="DL301" s="5" t="str" cm="1">
        <f t="array" aca="1" ref="DL301" ca="1">IF(DK301="","",_xlfn.IFS(DK301&lt;='Hidden inputs'!$C$15,DK301*'Hidden inputs'!$D$15,DK301&lt;='Hidden inputs'!$C$16,'Hidden inputs'!$C$15*'Hidden inputs'!$D$15+(DK301-'Hidden inputs'!$B$16)*'Hidden inputs'!$D$16,DK301&lt;='Hidden inputs'!$C$17,'Hidden inputs'!$C$15*'Hidden inputs'!$D$15+('Hidden inputs'!$C$16-'Hidden inputs'!$B$16)*'Hidden inputs'!$D$16+(DK301-'Hidden inputs'!$B$17)*'Hidden inputs'!$D$17,DK301&gt;'Hidden inputs'!$B$18,'Hidden inputs'!$C$15*'Hidden inputs'!$D$15+('Hidden inputs'!$C$16-'Hidden inputs'!$B$16)*'Hidden inputs'!$D$16+('Hidden inputs'!$C$17-'Hidden inputs'!$B$17)*'Hidden inputs'!$D$17+(DK301-'Hidden inputs'!$B$18)*'Hidden inputs'!$D$18))</f>
        <v/>
      </c>
      <c r="DM301" s="10" t="str">
        <f t="shared" ca="1" si="12873"/>
        <v/>
      </c>
      <c r="DN301" s="5" t="str">
        <f t="shared" ca="1" si="12781"/>
        <v/>
      </c>
      <c r="DO301" s="5" t="str">
        <f t="shared" ca="1" si="12782"/>
        <v/>
      </c>
      <c r="DP301" s="5" t="str">
        <f ca="1">IF($B301="","",'Hidden inputs'!$D$11*DG301+'Hidden inputs'!$E$11*DH301)</f>
        <v/>
      </c>
      <c r="DQ301" s="11" t="str">
        <f t="shared" ca="1" si="12697"/>
        <v/>
      </c>
      <c r="DR301" s="9" t="str">
        <f t="shared" ca="1" si="12783"/>
        <v/>
      </c>
      <c r="DS301" s="3" t="str">
        <f t="shared" ca="1" si="12784"/>
        <v/>
      </c>
      <c r="DT301" s="5" t="str" cm="1">
        <f t="array" aca="1" ref="DT301" ca="1">IF($B301="","",IF(DS301=0,0,IF(DD_Payment="",0,IF(DS301&lt;_xlfn.IFS(DD_Frequency="Monthly",1,DD_Frequency="Quarterly",IF(MONTH(DS$2)=1,1,IF(MONTH(DS$2)=4,1,IF(MONTH(DS$2)=7,1,IF(MONTH(DS$2)=10,1,0)))),DD_Frequency="Annually",IF(MONTH(DS$2)=1,1,0))*DD_Payment,DS301,_xlfn.IFS(DD_Frequency="Monthly",1,DD_Frequency="Quarterly",IF(MONTH(DS$2)=1,1,IF(MONTH(DS$2)=4,1,IF(MONTH(DS$2)=7,1,IF(MONTH(DS$2)=10,1,0)))),DD_Frequency="Annually",IF(MONTH(DS$2)=1,1,0))*DD_Payment))))</f>
        <v/>
      </c>
      <c r="DU301" s="3" t="str">
        <f t="shared" ref="DU301" ca="1" si="14710">IF($B301="","",IF(DS301&gt;DT301,(DS301-DT301/2)*(rate_A*(DU$1/365)),0))</f>
        <v/>
      </c>
      <c r="DV301" s="3" t="str">
        <f t="shared" ca="1" si="12875"/>
        <v/>
      </c>
      <c r="DW301" s="3" t="str">
        <f t="shared" ref="DW301" ca="1" si="14711">IF($B301="","",DH301*(1+rate_A*DU$1/365))</f>
        <v/>
      </c>
      <c r="DX301" s="3" t="str">
        <f t="shared" ref="DX301" ca="1" si="14712">IF($B301="","",DI301*(1+rate_A*DU$1/365))</f>
        <v/>
      </c>
      <c r="DY301" s="3" t="str">
        <f t="shared" ref="DY301" ca="1" si="14713">IF($B301="","",DJ301*(1+rate_joint*DU$1/365))</f>
        <v/>
      </c>
      <c r="DZ301" s="5" t="str">
        <f t="shared" ca="1" si="12879"/>
        <v/>
      </c>
      <c r="EA301" s="5" t="str" cm="1">
        <f t="array" aca="1" ref="EA301" ca="1">IF(DZ301="","",_xlfn.IFS(DZ301&lt;='Hidden inputs'!$C$15,DZ301*'Hidden inputs'!$D$15,DZ301&lt;='Hidden inputs'!$C$16,'Hidden inputs'!$C$15*'Hidden inputs'!$D$15+(DZ301-'Hidden inputs'!$B$16)*'Hidden inputs'!$D$16,DZ301&lt;='Hidden inputs'!$C$17,'Hidden inputs'!$C$15*'Hidden inputs'!$D$15+('Hidden inputs'!$C$16-'Hidden inputs'!$B$16)*'Hidden inputs'!$D$16+(DZ301-'Hidden inputs'!$B$17)*'Hidden inputs'!$D$17,DZ301&gt;'Hidden inputs'!$B$18,'Hidden inputs'!$C$15*'Hidden inputs'!$D$15+('Hidden inputs'!$C$16-'Hidden inputs'!$B$16)*'Hidden inputs'!$D$16+('Hidden inputs'!$C$17-'Hidden inputs'!$B$17)*'Hidden inputs'!$D$17+(DZ301-'Hidden inputs'!$B$18)*'Hidden inputs'!$D$18))</f>
        <v/>
      </c>
      <c r="EB301" s="10" t="str">
        <f t="shared" ca="1" si="12880"/>
        <v/>
      </c>
      <c r="EC301" s="5" t="str">
        <f t="shared" ca="1" si="12789"/>
        <v/>
      </c>
      <c r="ED301" s="5" t="str">
        <f t="shared" ca="1" si="12790"/>
        <v/>
      </c>
      <c r="EE301" s="5" t="str">
        <f ca="1">IF($B301="","",'Hidden inputs'!$D$11*DV301+'Hidden inputs'!$E$11*DW301)</f>
        <v/>
      </c>
      <c r="EF301" s="11" t="str">
        <f t="shared" ca="1" si="12702"/>
        <v/>
      </c>
      <c r="EG301" s="9" t="str">
        <f t="shared" ca="1" si="12791"/>
        <v/>
      </c>
      <c r="EH301" s="3" t="str">
        <f t="shared" ca="1" si="12792"/>
        <v/>
      </c>
      <c r="EI301" s="5" t="str" cm="1">
        <f t="array" aca="1" ref="EI301" ca="1">IF($B301="","",IF(EH301=0,0,IF(DD_Payment="",0,IF(EH301&lt;_xlfn.IFS(DD_Frequency="Monthly",1,DD_Frequency="Quarterly",IF(MONTH(EH$2)=1,1,IF(MONTH(EH$2)=4,1,IF(MONTH(EH$2)=7,1,IF(MONTH(EH$2)=10,1,0)))),DD_Frequency="Annually",IF(MONTH(EH$2)=1,1,0))*DD_Payment,EH301,_xlfn.IFS(DD_Frequency="Monthly",1,DD_Frequency="Quarterly",IF(MONTH(EH$2)=1,1,IF(MONTH(EH$2)=4,1,IF(MONTH(EH$2)=7,1,IF(MONTH(EH$2)=10,1,0)))),DD_Frequency="Annually",IF(MONTH(EH$2)=1,1,0))*DD_Payment))))</f>
        <v/>
      </c>
      <c r="EJ301" s="3" t="str">
        <f t="shared" ref="EJ301" ca="1" si="14714">IF($B301="","",IF(EH301&gt;EI301,(EH301-EI301/2)*(rate_A*(EJ$1/365)),0))</f>
        <v/>
      </c>
      <c r="EK301" s="3" t="str">
        <f t="shared" ca="1" si="12882"/>
        <v/>
      </c>
      <c r="EL301" s="3" t="str">
        <f t="shared" ref="EL301" ca="1" si="14715">IF($B301="","",DW301*(1+rate_A*EJ$1/365))</f>
        <v/>
      </c>
      <c r="EM301" s="3" t="str">
        <f t="shared" ref="EM301" ca="1" si="14716">IF($B301="","",DX301*(1+rate_A*EJ$1/365))</f>
        <v/>
      </c>
      <c r="EN301" s="3" t="str">
        <f t="shared" ref="EN301" ca="1" si="14717">IF($B301="","",DY301*(1+rate_joint*EJ$1/365))</f>
        <v/>
      </c>
      <c r="EO301" s="5" t="str">
        <f t="shared" ca="1" si="12886"/>
        <v/>
      </c>
      <c r="EP301" s="5" t="str" cm="1">
        <f t="array" aca="1" ref="EP301" ca="1">IF(EO301="","",_xlfn.IFS(EO301&lt;='Hidden inputs'!$C$15,EO301*'Hidden inputs'!$D$15,EO301&lt;='Hidden inputs'!$C$16,'Hidden inputs'!$C$15*'Hidden inputs'!$D$15+(EO301-'Hidden inputs'!$B$16)*'Hidden inputs'!$D$16,EO301&lt;='Hidden inputs'!$C$17,'Hidden inputs'!$C$15*'Hidden inputs'!$D$15+('Hidden inputs'!$C$16-'Hidden inputs'!$B$16)*'Hidden inputs'!$D$16+(EO301-'Hidden inputs'!$B$17)*'Hidden inputs'!$D$17,EO301&gt;'Hidden inputs'!$B$18,'Hidden inputs'!$C$15*'Hidden inputs'!$D$15+('Hidden inputs'!$C$16-'Hidden inputs'!$B$16)*'Hidden inputs'!$D$16+('Hidden inputs'!$C$17-'Hidden inputs'!$B$17)*'Hidden inputs'!$D$17+(EO301-'Hidden inputs'!$B$18)*'Hidden inputs'!$D$18))</f>
        <v/>
      </c>
      <c r="EQ301" s="10" t="str">
        <f t="shared" ca="1" si="12887"/>
        <v/>
      </c>
      <c r="ER301" s="5" t="str">
        <f t="shared" ca="1" si="12797"/>
        <v/>
      </c>
      <c r="ES301" s="5" t="str">
        <f t="shared" ca="1" si="12798"/>
        <v/>
      </c>
      <c r="ET301" s="5" t="str">
        <f ca="1">IF($B301="","",'Hidden inputs'!$D$11*EK301+'Hidden inputs'!$E$11*EL301)</f>
        <v/>
      </c>
      <c r="EU301" s="11" t="str">
        <f t="shared" ca="1" si="12707"/>
        <v/>
      </c>
      <c r="EV301" s="9" t="str">
        <f t="shared" ca="1" si="12799"/>
        <v/>
      </c>
      <c r="EW301" s="3" t="str">
        <f t="shared" ca="1" si="12800"/>
        <v/>
      </c>
      <c r="EX301" s="5" t="str" cm="1">
        <f t="array" aca="1" ref="EX301" ca="1">IF($B301="","",IF(EW301=0,0,IF(DD_Payment="",0,IF(EW301&lt;_xlfn.IFS(DD_Frequency="Monthly",1,DD_Frequency="Quarterly",IF(MONTH(EW$2)=1,1,IF(MONTH(EW$2)=4,1,IF(MONTH(EW$2)=7,1,IF(MONTH(EW$2)=10,1,0)))),DD_Frequency="Annually",IF(MONTH(EW$2)=1,1,0))*DD_Payment,EW301,_xlfn.IFS(DD_Frequency="Monthly",1,DD_Frequency="Quarterly",IF(MONTH(EW$2)=1,1,IF(MONTH(EW$2)=4,1,IF(MONTH(EW$2)=7,1,IF(MONTH(EW$2)=10,1,0)))),DD_Frequency="Annually",IF(MONTH(EW$2)=1,1,0))*DD_Payment))))</f>
        <v/>
      </c>
      <c r="EY301" s="3" t="str">
        <f t="shared" ref="EY301" ca="1" si="14718">IF($B301="","",IF(EW301&gt;EX301,(EW301-EX301/2)*(rate_A*(EY$1/365)),0))</f>
        <v/>
      </c>
      <c r="EZ301" s="3" t="str">
        <f t="shared" ca="1" si="12889"/>
        <v/>
      </c>
      <c r="FA301" s="3" t="str">
        <f t="shared" ref="FA301" ca="1" si="14719">IF($B301="","",EL301*(1+rate_A*EY$1/365))</f>
        <v/>
      </c>
      <c r="FB301" s="3" t="str">
        <f t="shared" ref="FB301" ca="1" si="14720">IF($B301="","",EM301*(1+rate_A*EY$1/365))</f>
        <v/>
      </c>
      <c r="FC301" s="3" t="str">
        <f t="shared" ref="FC301" ca="1" si="14721">IF($B301="","",EN301*(1+rate_joint*EY$1/365))</f>
        <v/>
      </c>
      <c r="FD301" s="5" t="str">
        <f t="shared" ca="1" si="12893"/>
        <v/>
      </c>
      <c r="FE301" s="5" t="str" cm="1">
        <f t="array" aca="1" ref="FE301" ca="1">IF(FD301="","",_xlfn.IFS(FD301&lt;='Hidden inputs'!$C$15,FD301*'Hidden inputs'!$D$15,FD301&lt;='Hidden inputs'!$C$16,'Hidden inputs'!$C$15*'Hidden inputs'!$D$15+(FD301-'Hidden inputs'!$B$16)*'Hidden inputs'!$D$16,FD301&lt;='Hidden inputs'!$C$17,'Hidden inputs'!$C$15*'Hidden inputs'!$D$15+('Hidden inputs'!$C$16-'Hidden inputs'!$B$16)*'Hidden inputs'!$D$16+(FD301-'Hidden inputs'!$B$17)*'Hidden inputs'!$D$17,FD301&gt;'Hidden inputs'!$B$18,'Hidden inputs'!$C$15*'Hidden inputs'!$D$15+('Hidden inputs'!$C$16-'Hidden inputs'!$B$16)*'Hidden inputs'!$D$16+('Hidden inputs'!$C$17-'Hidden inputs'!$B$17)*'Hidden inputs'!$D$17+(FD301-'Hidden inputs'!$B$18)*'Hidden inputs'!$D$18))</f>
        <v/>
      </c>
      <c r="FF301" s="10" t="str">
        <f t="shared" ca="1" si="12894"/>
        <v/>
      </c>
      <c r="FG301" s="5" t="str">
        <f t="shared" ca="1" si="12805"/>
        <v/>
      </c>
      <c r="FH301" s="5" t="str">
        <f t="shared" ca="1" si="12806"/>
        <v/>
      </c>
      <c r="FI301" s="5" t="str">
        <f ca="1">IF($B301="","",'Hidden inputs'!$D$11*EZ301+'Hidden inputs'!$E$11*FA301)</f>
        <v/>
      </c>
      <c r="FJ301" s="11" t="str">
        <f t="shared" ca="1" si="12712"/>
        <v/>
      </c>
      <c r="FK301" s="9" t="str">
        <f t="shared" ca="1" si="12807"/>
        <v/>
      </c>
      <c r="FL301" s="3" t="str">
        <f t="shared" ca="1" si="12808"/>
        <v/>
      </c>
      <c r="FM301" s="5" t="str" cm="1">
        <f t="array" aca="1" ref="FM301" ca="1">IF($B301="","",IF(FL301=0,0,IF(DD_Payment="",0,IF(FL301&lt;_xlfn.IFS(DD_Frequency="Monthly",1,DD_Frequency="Quarterly",IF(MONTH(FL$2)=1,1,IF(MONTH(FL$2)=4,1,IF(MONTH(FL$2)=7,1,IF(MONTH(FL$2)=10,1,0)))),DD_Frequency="Annually",IF(MONTH(FL$2)=1,1,0))*DD_Payment,FL301,_xlfn.IFS(DD_Frequency="Monthly",1,DD_Frequency="Quarterly",IF(MONTH(FL$2)=1,1,IF(MONTH(FL$2)=4,1,IF(MONTH(FL$2)=7,1,IF(MONTH(FL$2)=10,1,0)))),DD_Frequency="Annually",IF(MONTH(FL$2)=1,1,0))*DD_Payment))))</f>
        <v/>
      </c>
      <c r="FN301" s="3" t="str">
        <f t="shared" ref="FN301" ca="1" si="14722">IF($B301="","",IF(FL301&gt;FM301,(FL301-FM301/2)*(rate_A*(FN$1/365)),0))</f>
        <v/>
      </c>
      <c r="FO301" s="3" t="str">
        <f t="shared" ca="1" si="12896"/>
        <v/>
      </c>
      <c r="FP301" s="3" t="str">
        <f t="shared" ref="FP301" ca="1" si="14723">IF($B301="","",FA301*(1+rate_A*FN$1/365))</f>
        <v/>
      </c>
      <c r="FQ301" s="3" t="str">
        <f t="shared" ref="FQ301" ca="1" si="14724">IF($B301="","",FB301*(1+rate_A*FN$1/365))</f>
        <v/>
      </c>
      <c r="FR301" s="3" t="str">
        <f t="shared" ref="FR301" ca="1" si="14725">IF($B301="","",FC301*(1+rate_joint*FN$1/365))</f>
        <v/>
      </c>
      <c r="FS301" s="5" t="str">
        <f t="shared" ca="1" si="12900"/>
        <v/>
      </c>
      <c r="FT301" s="5" t="str" cm="1">
        <f t="array" aca="1" ref="FT301" ca="1">IF(FS301="","",_xlfn.IFS(FS301&lt;='Hidden inputs'!$C$15,FS301*'Hidden inputs'!$D$15,FS301&lt;='Hidden inputs'!$C$16,'Hidden inputs'!$C$15*'Hidden inputs'!$D$15+(FS301-'Hidden inputs'!$B$16)*'Hidden inputs'!$D$16,FS301&lt;='Hidden inputs'!$C$17,'Hidden inputs'!$C$15*'Hidden inputs'!$D$15+('Hidden inputs'!$C$16-'Hidden inputs'!$B$16)*'Hidden inputs'!$D$16+(FS301-'Hidden inputs'!$B$17)*'Hidden inputs'!$D$17,FS301&gt;'Hidden inputs'!$B$18,'Hidden inputs'!$C$15*'Hidden inputs'!$D$15+('Hidden inputs'!$C$16-'Hidden inputs'!$B$16)*'Hidden inputs'!$D$16+('Hidden inputs'!$C$17-'Hidden inputs'!$B$17)*'Hidden inputs'!$D$17+(FS301-'Hidden inputs'!$B$18)*'Hidden inputs'!$D$18))</f>
        <v/>
      </c>
      <c r="FU301" s="10" t="str">
        <f t="shared" ca="1" si="12901"/>
        <v/>
      </c>
      <c r="FV301" s="5" t="str">
        <f t="shared" ca="1" si="12813"/>
        <v/>
      </c>
      <c r="FW301" s="5" t="str">
        <f t="shared" ca="1" si="12814"/>
        <v/>
      </c>
      <c r="FX301" s="5" t="str">
        <f ca="1">IF($B301="","",'Hidden inputs'!$D$11*FO301+'Hidden inputs'!$E$11*FP301)</f>
        <v/>
      </c>
      <c r="FY301" s="11" t="str">
        <f t="shared" ca="1" si="12717"/>
        <v/>
      </c>
      <c r="FZ301" s="9" t="str">
        <f t="shared" ca="1" si="12815"/>
        <v/>
      </c>
      <c r="GA301" s="5" t="str">
        <f t="shared" ca="1" si="12816"/>
        <v/>
      </c>
      <c r="GB301" s="5" t="str">
        <f t="shared" ca="1" si="12817"/>
        <v/>
      </c>
      <c r="GC301" s="5" t="str">
        <f t="shared" ca="1" si="12718"/>
        <v/>
      </c>
      <c r="GD301" s="5" t="str">
        <f t="shared" ca="1" si="12719"/>
        <v/>
      </c>
    </row>
    <row r="302" spans="1:186" x14ac:dyDescent="0.35">
      <c r="A302" s="2"/>
      <c r="B302" s="6" t="str">
        <f t="shared" ca="1" si="12720"/>
        <v/>
      </c>
      <c r="C302" s="5" t="str">
        <f t="shared" ca="1" si="12818"/>
        <v/>
      </c>
      <c r="D302" s="5" t="str" cm="1">
        <f t="array" aca="1" ref="D302" ca="1">IF($B302="","",IF(C302=0,0,IF(DD_Payment="",0,IF(C302&lt;_xlfn.IFS(DD_Frequency="Monthly",1,DD_Frequency="Quarterly",IF(MONTH(C$2)=1,1,IF(MONTH(C$2)=4,1,IF(MONTH(C$2)=7,1,IF(MONTH(C$2)=10,1,0)))),DD_Frequency="Annually",IF(MONTH(C$2)=1,1,0))*DD_Payment,C302,_xlfn.IFS(DD_Frequency="Monthly",1,DD_Frequency="Quarterly",IF(MONTH(C$2)=1,1,IF(MONTH(C$2)=4,1,IF(MONTH(C$2)=7,1,IF(MONTH(C$2)=10,1,0)))),DD_Frequency="Annually",IF(MONTH(C$2)=1,1,0))*DD_Payment))))</f>
        <v/>
      </c>
      <c r="E302" s="5" t="str">
        <f t="shared" ref="E302" ca="1" si="14726">IF(B302="","",IF(C302&gt;D302,(C302-D302/2)*(rate_A*(E$1/365)),0))</f>
        <v/>
      </c>
      <c r="F302" s="5" t="str">
        <f t="shared" ca="1" si="12722"/>
        <v/>
      </c>
      <c r="G302" s="5" t="str">
        <f t="shared" ref="G302" ca="1" si="14727">IF(B302="","",G301*(1+rate_A*E$1/365))</f>
        <v/>
      </c>
      <c r="H302" s="5" t="str">
        <f t="shared" ref="H302" ca="1" si="14728">IF(B302="","",H301*(1+rate_A*E$1/365))</f>
        <v/>
      </c>
      <c r="I302" s="5" t="str">
        <f t="shared" ref="I302" ca="1" si="14729">IF(B302="","",I301*(1+rate_joint*E$1/365))</f>
        <v/>
      </c>
      <c r="J302" s="5" t="str">
        <f t="shared" ca="1" si="12823"/>
        <v/>
      </c>
      <c r="K302" s="5" t="str" cm="1">
        <f t="array" aca="1" ref="K302" ca="1">IF(J302="","",_xlfn.IFS(J302&lt;='Hidden inputs'!$C$15,J302*'Hidden inputs'!$D$15,J302&lt;='Hidden inputs'!$C$16,'Hidden inputs'!$C$15*'Hidden inputs'!$D$15+(J302-'Hidden inputs'!$B$16)*'Hidden inputs'!$D$16,J302&lt;='Hidden inputs'!$C$17,'Hidden inputs'!$C$15*'Hidden inputs'!$D$15+('Hidden inputs'!$C$16-'Hidden inputs'!$B$16)*'Hidden inputs'!$D$16+(J302-'Hidden inputs'!$B$17)*'Hidden inputs'!$D$17,J302&gt;'Hidden inputs'!$B$18,'Hidden inputs'!$C$15*'Hidden inputs'!$D$15+('Hidden inputs'!$C$16-'Hidden inputs'!$B$16)*'Hidden inputs'!$D$16+('Hidden inputs'!$C$17-'Hidden inputs'!$B$17)*'Hidden inputs'!$D$17+(J302-'Hidden inputs'!$B$18)*'Hidden inputs'!$D$18))</f>
        <v/>
      </c>
      <c r="L302" s="11" t="str">
        <f t="shared" ca="1" si="12824"/>
        <v/>
      </c>
      <c r="M302" s="5" t="str">
        <f t="shared" ca="1" si="12726"/>
        <v/>
      </c>
      <c r="N302" s="5" t="str">
        <f t="shared" ca="1" si="12727"/>
        <v/>
      </c>
      <c r="O302" s="5" t="str">
        <f ca="1">IF(B302="","",'Hidden inputs'!$D$11*F302+'Hidden inputs'!$E$11*G302)</f>
        <v/>
      </c>
      <c r="P302" s="11" t="str">
        <f t="shared" ca="1" si="12661"/>
        <v/>
      </c>
      <c r="Q302" s="20" t="str">
        <f t="shared" ca="1" si="12662"/>
        <v/>
      </c>
      <c r="R302" s="3" t="str">
        <f t="shared" ca="1" si="12728"/>
        <v/>
      </c>
      <c r="S302" s="5" t="str" cm="1">
        <f t="array" aca="1" ref="S302" ca="1">IF($B302="","",IF(R302=0,0,IF(DD_Payment="",0,IF(R302&lt;_xlfn.IFS(DD_Frequency="Monthly",1,DD_Frequency="Quarterly",IF(MONTH(R$2)=1,1,IF(MONTH(R$2)=4,1,IF(MONTH(R$2)=7,1,IF(MONTH(R$2)=10,1,0)))),DD_Frequency="Annually",IF(MONTH(R$2)=1,1,0))*DD_Payment,R302,_xlfn.IFS(DD_Frequency="Monthly",1,DD_Frequency="Quarterly",IF(MONTH(R$2)=1,1,IF(MONTH(R$2)=4,1,IF(MONTH(R$2)=7,1,IF(MONTH(R$2)=10,1,0)))),DD_Frequency="Annually",IF(MONTH(R$2)=1,1,0))*DD_Payment))))</f>
        <v/>
      </c>
      <c r="T302" s="3" t="str">
        <f t="shared" ref="T302" ca="1" si="14730">IF(B302="","",IF(R302&gt;S302,(R302-S302/2)*(rate_A*((T$1+A302)/365)),0))</f>
        <v/>
      </c>
      <c r="U302" s="3" t="str">
        <f t="shared" ca="1" si="12730"/>
        <v/>
      </c>
      <c r="V302" s="3" t="str">
        <f t="shared" ref="V302" ca="1" si="14731">IF(B302="","",G302*(1+rate_A*(T$1+A302)/365))</f>
        <v/>
      </c>
      <c r="W302" s="3" t="str">
        <f t="shared" ref="W302" ca="1" si="14732">IF(B302="","",H302*(1+rate_A*(T$1+A302)/365))</f>
        <v/>
      </c>
      <c r="X302" s="3" t="str">
        <f t="shared" ref="X302" ca="1" si="14733">IF(B302="","",I302*(1+rate_joint*(T$1+A302)/365))</f>
        <v/>
      </c>
      <c r="Y302" s="5" t="str">
        <f t="shared" ca="1" si="12829"/>
        <v/>
      </c>
      <c r="Z302" s="5" t="str" cm="1">
        <f t="array" aca="1" ref="Z302" ca="1">IF(Y302="","",_xlfn.IFS(Y302&lt;='Hidden inputs'!$C$15,Y302*'Hidden inputs'!$D$15,Y302&lt;='Hidden inputs'!$C$16,'Hidden inputs'!$C$15*'Hidden inputs'!$D$15+(Y302-'Hidden inputs'!$B$16)*'Hidden inputs'!$D$16,Y302&lt;='Hidden inputs'!$C$17,'Hidden inputs'!$C$15*'Hidden inputs'!$D$15+('Hidden inputs'!$C$16-'Hidden inputs'!$B$16)*'Hidden inputs'!$D$16+(Y302-'Hidden inputs'!$B$17)*'Hidden inputs'!$D$17,Y302&gt;'Hidden inputs'!$B$18,'Hidden inputs'!$C$15*'Hidden inputs'!$D$15+('Hidden inputs'!$C$16-'Hidden inputs'!$B$16)*'Hidden inputs'!$D$16+('Hidden inputs'!$C$17-'Hidden inputs'!$B$17)*'Hidden inputs'!$D$17+(Y302-'Hidden inputs'!$B$18)*'Hidden inputs'!$D$18))</f>
        <v/>
      </c>
      <c r="AA302" s="10" t="str">
        <f t="shared" ca="1" si="12830"/>
        <v/>
      </c>
      <c r="AB302" s="5" t="str">
        <f t="shared" ca="1" si="12734"/>
        <v/>
      </c>
      <c r="AC302" s="5" t="str">
        <f t="shared" ca="1" si="12831"/>
        <v/>
      </c>
      <c r="AD302" s="5" t="str">
        <f ca="1">IF(B302="","",'Hidden inputs'!$D$11*U302+'Hidden inputs'!$E$11*V302)</f>
        <v/>
      </c>
      <c r="AE302" s="11" t="str">
        <f t="shared" ca="1" si="12667"/>
        <v/>
      </c>
      <c r="AF302" s="9" t="str">
        <f t="shared" ca="1" si="12735"/>
        <v/>
      </c>
      <c r="AG302" s="3" t="str">
        <f t="shared" ca="1" si="12736"/>
        <v/>
      </c>
      <c r="AH302" s="5" t="str" cm="1">
        <f t="array" aca="1" ref="AH302" ca="1">IF($B302="","",IF(AG302=0,0,IF(DD_Payment="",0,IF(AG302&lt;_xlfn.IFS(DD_Frequency="Monthly",1,DD_Frequency="Quarterly",IF(MONTH(AG$2)=1,1,IF(MONTH(AG$2)=4,1,IF(MONTH(AG$2)=7,1,IF(MONTH(AG$2)=10,1,0)))),DD_Frequency="Annually",IF(MONTH(AG$2)=1,1,0))*DD_Payment,AG302,_xlfn.IFS(DD_Frequency="Monthly",1,DD_Frequency="Quarterly",IF(MONTH(AG$2)=1,1,IF(MONTH(AG$2)=4,1,IF(MONTH(AG$2)=7,1,IF(MONTH(AG$2)=10,1,0)))),DD_Frequency="Annually",IF(MONTH(AG$2)=1,1,0))*DD_Payment))))</f>
        <v/>
      </c>
      <c r="AI302" s="3" t="str">
        <f t="shared" ref="AI302" ca="1" si="14734">IF($B302="","",IF(AG302&gt;AH302,(AG302-AH302/2)*(rate_A*(AI$1/365)),0))</f>
        <v/>
      </c>
      <c r="AJ302" s="3" t="str">
        <f t="shared" ca="1" si="12833"/>
        <v/>
      </c>
      <c r="AK302" s="3" t="str">
        <f t="shared" ref="AK302" ca="1" si="14735">IF($B302="","",V302*(1+rate_A*AI$1/365))</f>
        <v/>
      </c>
      <c r="AL302" s="3" t="str">
        <f t="shared" ref="AL302" ca="1" si="14736">IF($B302="","",W302*(1+rate_A*AI$1/365))</f>
        <v/>
      </c>
      <c r="AM302" s="3" t="str">
        <f t="shared" ref="AM302" ca="1" si="14737">IF($B302="","",X302*(1+rate_joint*AI$1/365))</f>
        <v/>
      </c>
      <c r="AN302" s="5" t="str">
        <f t="shared" ca="1" si="12837"/>
        <v/>
      </c>
      <c r="AO302" s="5" t="str" cm="1">
        <f t="array" aca="1" ref="AO302" ca="1">IF(AN302="","",_xlfn.IFS(AN302&lt;='Hidden inputs'!$C$15,AN302*'Hidden inputs'!$D$15,AN302&lt;='Hidden inputs'!$C$16,'Hidden inputs'!$C$15*'Hidden inputs'!$D$15+(AN302-'Hidden inputs'!$B$16)*'Hidden inputs'!$D$16,AN302&lt;='Hidden inputs'!$C$17,'Hidden inputs'!$C$15*'Hidden inputs'!$D$15+('Hidden inputs'!$C$16-'Hidden inputs'!$B$16)*'Hidden inputs'!$D$16+(AN302-'Hidden inputs'!$B$17)*'Hidden inputs'!$D$17,AN302&gt;'Hidden inputs'!$B$18,'Hidden inputs'!$C$15*'Hidden inputs'!$D$15+('Hidden inputs'!$C$16-'Hidden inputs'!$B$16)*'Hidden inputs'!$D$16+('Hidden inputs'!$C$17-'Hidden inputs'!$B$17)*'Hidden inputs'!$D$17+(AN302-'Hidden inputs'!$B$18)*'Hidden inputs'!$D$18))</f>
        <v/>
      </c>
      <c r="AP302" s="10" t="str">
        <f t="shared" ca="1" si="12838"/>
        <v/>
      </c>
      <c r="AQ302" s="5" t="str">
        <f t="shared" ca="1" si="12741"/>
        <v/>
      </c>
      <c r="AR302" s="5" t="str">
        <f t="shared" ca="1" si="12742"/>
        <v/>
      </c>
      <c r="AS302" s="5" t="str">
        <f ca="1">IF($B302="","",'Hidden inputs'!$D$11*AJ302+'Hidden inputs'!$E$11*AK302)</f>
        <v/>
      </c>
      <c r="AT302" s="11" t="str">
        <f t="shared" ca="1" si="12672"/>
        <v/>
      </c>
      <c r="AU302" s="9" t="str">
        <f t="shared" ca="1" si="12743"/>
        <v/>
      </c>
      <c r="AV302" s="3" t="str">
        <f t="shared" ca="1" si="12744"/>
        <v/>
      </c>
      <c r="AW302" s="5" t="str" cm="1">
        <f t="array" aca="1" ref="AW302" ca="1">IF($B302="","",IF(AV302=0,0,IF(DD_Payment="",0,IF(AV302&lt;_xlfn.IFS(DD_Frequency="Monthly",1,DD_Frequency="Quarterly",IF(MONTH(AV$2)=1,1,IF(MONTH(AV$2)=4,1,IF(MONTH(AV$2)=7,1,IF(MONTH(AV$2)=10,1,0)))),DD_Frequency="Annually",IF(MONTH(AV$2)=1,1,0))*DD_Payment,AV302,_xlfn.IFS(DD_Frequency="Monthly",1,DD_Frequency="Quarterly",IF(MONTH(AV$2)=1,1,IF(MONTH(AV$2)=4,1,IF(MONTH(AV$2)=7,1,IF(MONTH(AV$2)=10,1,0)))),DD_Frequency="Annually",IF(MONTH(AV$2)=1,1,0))*DD_Payment))))</f>
        <v/>
      </c>
      <c r="AX302" s="3" t="str">
        <f t="shared" ref="AX302" ca="1" si="14738">IF($B302="","",IF(AV302&gt;AW302,(AV302-AW302/2)*(rate_A*(AX$1/365)),0))</f>
        <v/>
      </c>
      <c r="AY302" s="3" t="str">
        <f t="shared" ca="1" si="12840"/>
        <v/>
      </c>
      <c r="AZ302" s="3" t="str">
        <f t="shared" ref="AZ302" ca="1" si="14739">IF($B302="","",AK302*(1+rate_A*AX$1/365))</f>
        <v/>
      </c>
      <c r="BA302" s="3" t="str">
        <f t="shared" ref="BA302" ca="1" si="14740">IF($B302="","",AL302*(1+rate_A*AX$1/365))</f>
        <v/>
      </c>
      <c r="BB302" s="3" t="str">
        <f t="shared" ref="BB302" ca="1" si="14741">IF($B302="","",AM302*(1+rate_joint*AX$1/365))</f>
        <v/>
      </c>
      <c r="BC302" s="5" t="str">
        <f t="shared" ca="1" si="12844"/>
        <v/>
      </c>
      <c r="BD302" s="5" t="str" cm="1">
        <f t="array" aca="1" ref="BD302" ca="1">IF(BC302="","",_xlfn.IFS(BC302&lt;='Hidden inputs'!$C$15,BC302*'Hidden inputs'!$D$15,BC302&lt;='Hidden inputs'!$C$16,'Hidden inputs'!$C$15*'Hidden inputs'!$D$15+(BC302-'Hidden inputs'!$B$16)*'Hidden inputs'!$D$16,BC302&lt;='Hidden inputs'!$C$17,'Hidden inputs'!$C$15*'Hidden inputs'!$D$15+('Hidden inputs'!$C$16-'Hidden inputs'!$B$16)*'Hidden inputs'!$D$16+(BC302-'Hidden inputs'!$B$17)*'Hidden inputs'!$D$17,BC302&gt;'Hidden inputs'!$B$18,'Hidden inputs'!$C$15*'Hidden inputs'!$D$15+('Hidden inputs'!$C$16-'Hidden inputs'!$B$16)*'Hidden inputs'!$D$16+('Hidden inputs'!$C$17-'Hidden inputs'!$B$17)*'Hidden inputs'!$D$17+(BC302-'Hidden inputs'!$B$18)*'Hidden inputs'!$D$18))</f>
        <v/>
      </c>
      <c r="BE302" s="10" t="str">
        <f t="shared" ca="1" si="12845"/>
        <v/>
      </c>
      <c r="BF302" s="5" t="str">
        <f t="shared" ca="1" si="12749"/>
        <v/>
      </c>
      <c r="BG302" s="5" t="str">
        <f t="shared" ca="1" si="12750"/>
        <v/>
      </c>
      <c r="BH302" s="5" t="str">
        <f ca="1">IF($B302="","",'Hidden inputs'!$D$11*AY302+'Hidden inputs'!$E$11*AZ302)</f>
        <v/>
      </c>
      <c r="BI302" s="11" t="str">
        <f t="shared" ca="1" si="12677"/>
        <v/>
      </c>
      <c r="BJ302" s="9" t="str">
        <f t="shared" ca="1" si="12751"/>
        <v/>
      </c>
      <c r="BK302" s="3" t="str">
        <f t="shared" ca="1" si="12752"/>
        <v/>
      </c>
      <c r="BL302" s="5" t="str" cm="1">
        <f t="array" aca="1" ref="BL302" ca="1">IF($B302="","",IF(BK302=0,0,IF(DD_Payment="",0,IF(BK302&lt;_xlfn.IFS(DD_Frequency="Monthly",1,DD_Frequency="Quarterly",IF(MONTH(BK$2)=1,1,IF(MONTH(BK$2)=4,1,IF(MONTH(BK$2)=7,1,IF(MONTH(BK$2)=10,1,0)))),DD_Frequency="Annually",IF(MONTH(BK$2)=1,1,0))*DD_Payment,BK302,_xlfn.IFS(DD_Frequency="Monthly",1,DD_Frequency="Quarterly",IF(MONTH(BK$2)=1,1,IF(MONTH(BK$2)=4,1,IF(MONTH(BK$2)=7,1,IF(MONTH(BK$2)=10,1,0)))),DD_Frequency="Annually",IF(MONTH(BK$2)=1,1,0))*DD_Payment))))</f>
        <v/>
      </c>
      <c r="BM302" s="3" t="str">
        <f t="shared" ref="BM302" ca="1" si="14742">IF($B302="","",IF(BK302&gt;BL302,(BK302-BL302/2)*(rate_A*(BM$1/365)),0))</f>
        <v/>
      </c>
      <c r="BN302" s="3" t="str">
        <f t="shared" ca="1" si="12847"/>
        <v/>
      </c>
      <c r="BO302" s="3" t="str">
        <f t="shared" ref="BO302" ca="1" si="14743">IF($B302="","",AZ302*(1+rate_A*BM$1/365))</f>
        <v/>
      </c>
      <c r="BP302" s="3" t="str">
        <f t="shared" ref="BP302" ca="1" si="14744">IF($B302="","",BA302*(1+rate_A*BM$1/365))</f>
        <v/>
      </c>
      <c r="BQ302" s="3" t="str">
        <f t="shared" ref="BQ302" ca="1" si="14745">IF($B302="","",BB302*(1+rate_joint*BM$1/365))</f>
        <v/>
      </c>
      <c r="BR302" s="5" t="str">
        <f t="shared" ca="1" si="12851"/>
        <v/>
      </c>
      <c r="BS302" s="5" t="str" cm="1">
        <f t="array" aca="1" ref="BS302" ca="1">IF(BR302="","",_xlfn.IFS(BR302&lt;='Hidden inputs'!$C$15,BR302*'Hidden inputs'!$D$15,BR302&lt;='Hidden inputs'!$C$16,'Hidden inputs'!$C$15*'Hidden inputs'!$D$15+(BR302-'Hidden inputs'!$B$16)*'Hidden inputs'!$D$16,BR302&lt;='Hidden inputs'!$C$17,'Hidden inputs'!$C$15*'Hidden inputs'!$D$15+('Hidden inputs'!$C$16-'Hidden inputs'!$B$16)*'Hidden inputs'!$D$16+(BR302-'Hidden inputs'!$B$17)*'Hidden inputs'!$D$17,BR302&gt;'Hidden inputs'!$B$18,'Hidden inputs'!$C$15*'Hidden inputs'!$D$15+('Hidden inputs'!$C$16-'Hidden inputs'!$B$16)*'Hidden inputs'!$D$16+('Hidden inputs'!$C$17-'Hidden inputs'!$B$17)*'Hidden inputs'!$D$17+(BR302-'Hidden inputs'!$B$18)*'Hidden inputs'!$D$18))</f>
        <v/>
      </c>
      <c r="BT302" s="10" t="str">
        <f t="shared" ca="1" si="12852"/>
        <v/>
      </c>
      <c r="BU302" s="5" t="str">
        <f t="shared" ca="1" si="12757"/>
        <v/>
      </c>
      <c r="BV302" s="5" t="str">
        <f t="shared" ca="1" si="12758"/>
        <v/>
      </c>
      <c r="BW302" s="5" t="str">
        <f ca="1">IF($B302="","",'Hidden inputs'!$D$11*BN302+'Hidden inputs'!$E$11*BO302)</f>
        <v/>
      </c>
      <c r="BX302" s="11" t="str">
        <f t="shared" ca="1" si="12682"/>
        <v/>
      </c>
      <c r="BY302" s="9" t="str">
        <f t="shared" ca="1" si="12759"/>
        <v/>
      </c>
      <c r="BZ302" s="3" t="str">
        <f t="shared" ca="1" si="12760"/>
        <v/>
      </c>
      <c r="CA302" s="5" t="str" cm="1">
        <f t="array" aca="1" ref="CA302" ca="1">IF($B302="","",IF(BZ302=0,0,IF(DD_Payment="",0,IF(BZ302&lt;_xlfn.IFS(DD_Frequency="Monthly",1,DD_Frequency="Quarterly",IF(MONTH(BZ$2)=1,1,IF(MONTH(BZ$2)=4,1,IF(MONTH(BZ$2)=7,1,IF(MONTH(BZ$2)=10,1,0)))),DD_Frequency="Annually",IF(MONTH(BZ$2)=1,1,0))*DD_Payment,BZ302,_xlfn.IFS(DD_Frequency="Monthly",1,DD_Frequency="Quarterly",IF(MONTH(BZ$2)=1,1,IF(MONTH(BZ$2)=4,1,IF(MONTH(BZ$2)=7,1,IF(MONTH(BZ$2)=10,1,0)))),DD_Frequency="Annually",IF(MONTH(BZ$2)=1,1,0))*DD_Payment))))</f>
        <v/>
      </c>
      <c r="CB302" s="3" t="str">
        <f t="shared" ref="CB302" ca="1" si="14746">IF($B302="","",IF(BZ302&gt;CA302,(BZ302-CA302/2)*(rate_A*(CB$1/365)),0))</f>
        <v/>
      </c>
      <c r="CC302" s="3" t="str">
        <f t="shared" ca="1" si="12854"/>
        <v/>
      </c>
      <c r="CD302" s="3" t="str">
        <f t="shared" ref="CD302" ca="1" si="14747">IF($B302="","",BO302*(1+rate_A*CB$1/365))</f>
        <v/>
      </c>
      <c r="CE302" s="3" t="str">
        <f t="shared" ref="CE302" ca="1" si="14748">IF($B302="","",BP302*(1+rate_A*CB$1/365))</f>
        <v/>
      </c>
      <c r="CF302" s="3" t="str">
        <f t="shared" ref="CF302" ca="1" si="14749">IF($B302="","",BQ302*(1+rate_joint*CB$1/365))</f>
        <v/>
      </c>
      <c r="CG302" s="5" t="str">
        <f t="shared" ca="1" si="12858"/>
        <v/>
      </c>
      <c r="CH302" s="5" t="str" cm="1">
        <f t="array" aca="1" ref="CH302" ca="1">IF(CG302="","",_xlfn.IFS(CG302&lt;='Hidden inputs'!$C$15,CG302*'Hidden inputs'!$D$15,CG302&lt;='Hidden inputs'!$C$16,'Hidden inputs'!$C$15*'Hidden inputs'!$D$15+(CG302-'Hidden inputs'!$B$16)*'Hidden inputs'!$D$16,CG302&lt;='Hidden inputs'!$C$17,'Hidden inputs'!$C$15*'Hidden inputs'!$D$15+('Hidden inputs'!$C$16-'Hidden inputs'!$B$16)*'Hidden inputs'!$D$16+(CG302-'Hidden inputs'!$B$17)*'Hidden inputs'!$D$17,CG302&gt;'Hidden inputs'!$B$18,'Hidden inputs'!$C$15*'Hidden inputs'!$D$15+('Hidden inputs'!$C$16-'Hidden inputs'!$B$16)*'Hidden inputs'!$D$16+('Hidden inputs'!$C$17-'Hidden inputs'!$B$17)*'Hidden inputs'!$D$17+(CG302-'Hidden inputs'!$B$18)*'Hidden inputs'!$D$18))</f>
        <v/>
      </c>
      <c r="CI302" s="10" t="str">
        <f t="shared" ca="1" si="12859"/>
        <v/>
      </c>
      <c r="CJ302" s="5" t="str">
        <f t="shared" ca="1" si="12765"/>
        <v/>
      </c>
      <c r="CK302" s="5" t="str">
        <f t="shared" ca="1" si="12766"/>
        <v/>
      </c>
      <c r="CL302" s="5" t="str">
        <f ca="1">IF($B302="","",'Hidden inputs'!$D$11*CC302+'Hidden inputs'!$E$11*CD302)</f>
        <v/>
      </c>
      <c r="CM302" s="11" t="str">
        <f t="shared" ca="1" si="12687"/>
        <v/>
      </c>
      <c r="CN302" s="9" t="str">
        <f t="shared" ca="1" si="12767"/>
        <v/>
      </c>
      <c r="CO302" s="3" t="str">
        <f t="shared" ca="1" si="12768"/>
        <v/>
      </c>
      <c r="CP302" s="5" t="str" cm="1">
        <f t="array" aca="1" ref="CP302" ca="1">IF($B302="","",IF(CO302=0,0,IF(DD_Payment="",0,IF(CO302&lt;_xlfn.IFS(DD_Frequency="Monthly",1,DD_Frequency="Quarterly",IF(MONTH(CO$2)=1,1,IF(MONTH(CO$2)=4,1,IF(MONTH(CO$2)=7,1,IF(MONTH(CO$2)=10,1,0)))),DD_Frequency="Annually",IF(MONTH(CO$2)=1,1,0))*DD_Payment,CO302,_xlfn.IFS(DD_Frequency="Monthly",1,DD_Frequency="Quarterly",IF(MONTH(CO$2)=1,1,IF(MONTH(CO$2)=4,1,IF(MONTH(CO$2)=7,1,IF(MONTH(CO$2)=10,1,0)))),DD_Frequency="Annually",IF(MONTH(CO$2)=1,1,0))*DD_Payment))))</f>
        <v/>
      </c>
      <c r="CQ302" s="3" t="str">
        <f t="shared" ref="CQ302" ca="1" si="14750">IF($B302="","",IF(CO302&gt;CP302,(CO302-CP302/2)*(rate_A*(CQ$1/365)),0))</f>
        <v/>
      </c>
      <c r="CR302" s="3" t="str">
        <f t="shared" ca="1" si="12861"/>
        <v/>
      </c>
      <c r="CS302" s="3" t="str">
        <f t="shared" ref="CS302" ca="1" si="14751">IF($B302="","",CD302*(1+rate_A*CQ$1/365))</f>
        <v/>
      </c>
      <c r="CT302" s="3" t="str">
        <f t="shared" ref="CT302" ca="1" si="14752">IF($B302="","",CE302*(1+rate_A*CQ$1/365))</f>
        <v/>
      </c>
      <c r="CU302" s="3" t="str">
        <f t="shared" ref="CU302" ca="1" si="14753">IF($B302="","",CF302*(1+rate_joint*CQ$1/365))</f>
        <v/>
      </c>
      <c r="CV302" s="5" t="str">
        <f t="shared" ca="1" si="12865"/>
        <v/>
      </c>
      <c r="CW302" s="5" t="str" cm="1">
        <f t="array" aca="1" ref="CW302" ca="1">IF(CV302="","",_xlfn.IFS(CV302&lt;='Hidden inputs'!$C$15,CV302*'Hidden inputs'!$D$15,CV302&lt;='Hidden inputs'!$C$16,'Hidden inputs'!$C$15*'Hidden inputs'!$D$15+(CV302-'Hidden inputs'!$B$16)*'Hidden inputs'!$D$16,CV302&lt;='Hidden inputs'!$C$17,'Hidden inputs'!$C$15*'Hidden inputs'!$D$15+('Hidden inputs'!$C$16-'Hidden inputs'!$B$16)*'Hidden inputs'!$D$16+(CV302-'Hidden inputs'!$B$17)*'Hidden inputs'!$D$17,CV302&gt;'Hidden inputs'!$B$18,'Hidden inputs'!$C$15*'Hidden inputs'!$D$15+('Hidden inputs'!$C$16-'Hidden inputs'!$B$16)*'Hidden inputs'!$D$16+('Hidden inputs'!$C$17-'Hidden inputs'!$B$17)*'Hidden inputs'!$D$17+(CV302-'Hidden inputs'!$B$18)*'Hidden inputs'!$D$18))</f>
        <v/>
      </c>
      <c r="CX302" s="10" t="str">
        <f t="shared" ca="1" si="12866"/>
        <v/>
      </c>
      <c r="CY302" s="5" t="str">
        <f t="shared" ca="1" si="12773"/>
        <v/>
      </c>
      <c r="CZ302" s="5" t="str">
        <f t="shared" ca="1" si="12774"/>
        <v/>
      </c>
      <c r="DA302" s="5" t="str">
        <f ca="1">IF($B302="","",'Hidden inputs'!$D$11*CR302+'Hidden inputs'!$E$11*CS302)</f>
        <v/>
      </c>
      <c r="DB302" s="11" t="str">
        <f t="shared" ca="1" si="12692"/>
        <v/>
      </c>
      <c r="DC302" s="9" t="str">
        <f t="shared" ca="1" si="12775"/>
        <v/>
      </c>
      <c r="DD302" s="3" t="str">
        <f t="shared" ca="1" si="12776"/>
        <v/>
      </c>
      <c r="DE302" s="5" t="str" cm="1">
        <f t="array" aca="1" ref="DE302" ca="1">IF($B302="","",IF(DD302=0,0,IF(DD_Payment="",0,IF(DD302&lt;_xlfn.IFS(DD_Frequency="Monthly",1,DD_Frequency="Quarterly",IF(MONTH(DD$2)=1,1,IF(MONTH(DD$2)=4,1,IF(MONTH(DD$2)=7,1,IF(MONTH(DD$2)=10,1,0)))),DD_Frequency="Annually",IF(MONTH(DD$2)=1,1,0))*DD_Payment,DD302,_xlfn.IFS(DD_Frequency="Monthly",1,DD_Frequency="Quarterly",IF(MONTH(DD$2)=1,1,IF(MONTH(DD$2)=4,1,IF(MONTH(DD$2)=7,1,IF(MONTH(DD$2)=10,1,0)))),DD_Frequency="Annually",IF(MONTH(DD$2)=1,1,0))*DD_Payment))))</f>
        <v/>
      </c>
      <c r="DF302" s="3" t="str">
        <f t="shared" ref="DF302" ca="1" si="14754">IF($B302="","",IF(DD302&gt;DE302,(DD302-DE302/2)*(rate_A*(DF$1/365)),0))</f>
        <v/>
      </c>
      <c r="DG302" s="3" t="str">
        <f t="shared" ca="1" si="12868"/>
        <v/>
      </c>
      <c r="DH302" s="3" t="str">
        <f t="shared" ref="DH302" ca="1" si="14755">IF($B302="","",CS302*(1+rate_A*DF$1/365))</f>
        <v/>
      </c>
      <c r="DI302" s="3" t="str">
        <f t="shared" ref="DI302" ca="1" si="14756">IF($B302="","",CT302*(1+rate_A*DF$1/365))</f>
        <v/>
      </c>
      <c r="DJ302" s="3" t="str">
        <f t="shared" ref="DJ302" ca="1" si="14757">IF($B302="","",CU302*(1+rate_joint*DF$1/365))</f>
        <v/>
      </c>
      <c r="DK302" s="5" t="str">
        <f t="shared" ca="1" si="12872"/>
        <v/>
      </c>
      <c r="DL302" s="5" t="str" cm="1">
        <f t="array" aca="1" ref="DL302" ca="1">IF(DK302="","",_xlfn.IFS(DK302&lt;='Hidden inputs'!$C$15,DK302*'Hidden inputs'!$D$15,DK302&lt;='Hidden inputs'!$C$16,'Hidden inputs'!$C$15*'Hidden inputs'!$D$15+(DK302-'Hidden inputs'!$B$16)*'Hidden inputs'!$D$16,DK302&lt;='Hidden inputs'!$C$17,'Hidden inputs'!$C$15*'Hidden inputs'!$D$15+('Hidden inputs'!$C$16-'Hidden inputs'!$B$16)*'Hidden inputs'!$D$16+(DK302-'Hidden inputs'!$B$17)*'Hidden inputs'!$D$17,DK302&gt;'Hidden inputs'!$B$18,'Hidden inputs'!$C$15*'Hidden inputs'!$D$15+('Hidden inputs'!$C$16-'Hidden inputs'!$B$16)*'Hidden inputs'!$D$16+('Hidden inputs'!$C$17-'Hidden inputs'!$B$17)*'Hidden inputs'!$D$17+(DK302-'Hidden inputs'!$B$18)*'Hidden inputs'!$D$18))</f>
        <v/>
      </c>
      <c r="DM302" s="10" t="str">
        <f t="shared" ca="1" si="12873"/>
        <v/>
      </c>
      <c r="DN302" s="5" t="str">
        <f t="shared" ca="1" si="12781"/>
        <v/>
      </c>
      <c r="DO302" s="5" t="str">
        <f t="shared" ca="1" si="12782"/>
        <v/>
      </c>
      <c r="DP302" s="5" t="str">
        <f ca="1">IF($B302="","",'Hidden inputs'!$D$11*DG302+'Hidden inputs'!$E$11*DH302)</f>
        <v/>
      </c>
      <c r="DQ302" s="11" t="str">
        <f t="shared" ca="1" si="12697"/>
        <v/>
      </c>
      <c r="DR302" s="9" t="str">
        <f t="shared" ca="1" si="12783"/>
        <v/>
      </c>
      <c r="DS302" s="3" t="str">
        <f t="shared" ca="1" si="12784"/>
        <v/>
      </c>
      <c r="DT302" s="5" t="str" cm="1">
        <f t="array" aca="1" ref="DT302" ca="1">IF($B302="","",IF(DS302=0,0,IF(DD_Payment="",0,IF(DS302&lt;_xlfn.IFS(DD_Frequency="Monthly",1,DD_Frequency="Quarterly",IF(MONTH(DS$2)=1,1,IF(MONTH(DS$2)=4,1,IF(MONTH(DS$2)=7,1,IF(MONTH(DS$2)=10,1,0)))),DD_Frequency="Annually",IF(MONTH(DS$2)=1,1,0))*DD_Payment,DS302,_xlfn.IFS(DD_Frequency="Monthly",1,DD_Frequency="Quarterly",IF(MONTH(DS$2)=1,1,IF(MONTH(DS$2)=4,1,IF(MONTH(DS$2)=7,1,IF(MONTH(DS$2)=10,1,0)))),DD_Frequency="Annually",IF(MONTH(DS$2)=1,1,0))*DD_Payment))))</f>
        <v/>
      </c>
      <c r="DU302" s="3" t="str">
        <f t="shared" ref="DU302" ca="1" si="14758">IF($B302="","",IF(DS302&gt;DT302,(DS302-DT302/2)*(rate_A*(DU$1/365)),0))</f>
        <v/>
      </c>
      <c r="DV302" s="3" t="str">
        <f t="shared" ca="1" si="12875"/>
        <v/>
      </c>
      <c r="DW302" s="3" t="str">
        <f t="shared" ref="DW302" ca="1" si="14759">IF($B302="","",DH302*(1+rate_A*DU$1/365))</f>
        <v/>
      </c>
      <c r="DX302" s="3" t="str">
        <f t="shared" ref="DX302" ca="1" si="14760">IF($B302="","",DI302*(1+rate_A*DU$1/365))</f>
        <v/>
      </c>
      <c r="DY302" s="3" t="str">
        <f t="shared" ref="DY302" ca="1" si="14761">IF($B302="","",DJ302*(1+rate_joint*DU$1/365))</f>
        <v/>
      </c>
      <c r="DZ302" s="5" t="str">
        <f t="shared" ca="1" si="12879"/>
        <v/>
      </c>
      <c r="EA302" s="5" t="str" cm="1">
        <f t="array" aca="1" ref="EA302" ca="1">IF(DZ302="","",_xlfn.IFS(DZ302&lt;='Hidden inputs'!$C$15,DZ302*'Hidden inputs'!$D$15,DZ302&lt;='Hidden inputs'!$C$16,'Hidden inputs'!$C$15*'Hidden inputs'!$D$15+(DZ302-'Hidden inputs'!$B$16)*'Hidden inputs'!$D$16,DZ302&lt;='Hidden inputs'!$C$17,'Hidden inputs'!$C$15*'Hidden inputs'!$D$15+('Hidden inputs'!$C$16-'Hidden inputs'!$B$16)*'Hidden inputs'!$D$16+(DZ302-'Hidden inputs'!$B$17)*'Hidden inputs'!$D$17,DZ302&gt;'Hidden inputs'!$B$18,'Hidden inputs'!$C$15*'Hidden inputs'!$D$15+('Hidden inputs'!$C$16-'Hidden inputs'!$B$16)*'Hidden inputs'!$D$16+('Hidden inputs'!$C$17-'Hidden inputs'!$B$17)*'Hidden inputs'!$D$17+(DZ302-'Hidden inputs'!$B$18)*'Hidden inputs'!$D$18))</f>
        <v/>
      </c>
      <c r="EB302" s="10" t="str">
        <f t="shared" ca="1" si="12880"/>
        <v/>
      </c>
      <c r="EC302" s="5" t="str">
        <f t="shared" ca="1" si="12789"/>
        <v/>
      </c>
      <c r="ED302" s="5" t="str">
        <f t="shared" ca="1" si="12790"/>
        <v/>
      </c>
      <c r="EE302" s="5" t="str">
        <f ca="1">IF($B302="","",'Hidden inputs'!$D$11*DV302+'Hidden inputs'!$E$11*DW302)</f>
        <v/>
      </c>
      <c r="EF302" s="11" t="str">
        <f t="shared" ca="1" si="12702"/>
        <v/>
      </c>
      <c r="EG302" s="9" t="str">
        <f t="shared" ca="1" si="12791"/>
        <v/>
      </c>
      <c r="EH302" s="3" t="str">
        <f t="shared" ca="1" si="12792"/>
        <v/>
      </c>
      <c r="EI302" s="5" t="str" cm="1">
        <f t="array" aca="1" ref="EI302" ca="1">IF($B302="","",IF(EH302=0,0,IF(DD_Payment="",0,IF(EH302&lt;_xlfn.IFS(DD_Frequency="Monthly",1,DD_Frequency="Quarterly",IF(MONTH(EH$2)=1,1,IF(MONTH(EH$2)=4,1,IF(MONTH(EH$2)=7,1,IF(MONTH(EH$2)=10,1,0)))),DD_Frequency="Annually",IF(MONTH(EH$2)=1,1,0))*DD_Payment,EH302,_xlfn.IFS(DD_Frequency="Monthly",1,DD_Frequency="Quarterly",IF(MONTH(EH$2)=1,1,IF(MONTH(EH$2)=4,1,IF(MONTH(EH$2)=7,1,IF(MONTH(EH$2)=10,1,0)))),DD_Frequency="Annually",IF(MONTH(EH$2)=1,1,0))*DD_Payment))))</f>
        <v/>
      </c>
      <c r="EJ302" s="3" t="str">
        <f t="shared" ref="EJ302" ca="1" si="14762">IF($B302="","",IF(EH302&gt;EI302,(EH302-EI302/2)*(rate_A*(EJ$1/365)),0))</f>
        <v/>
      </c>
      <c r="EK302" s="3" t="str">
        <f t="shared" ca="1" si="12882"/>
        <v/>
      </c>
      <c r="EL302" s="3" t="str">
        <f t="shared" ref="EL302" ca="1" si="14763">IF($B302="","",DW302*(1+rate_A*EJ$1/365))</f>
        <v/>
      </c>
      <c r="EM302" s="3" t="str">
        <f t="shared" ref="EM302" ca="1" si="14764">IF($B302="","",DX302*(1+rate_A*EJ$1/365))</f>
        <v/>
      </c>
      <c r="EN302" s="3" t="str">
        <f t="shared" ref="EN302" ca="1" si="14765">IF($B302="","",DY302*(1+rate_joint*EJ$1/365))</f>
        <v/>
      </c>
      <c r="EO302" s="5" t="str">
        <f t="shared" ca="1" si="12886"/>
        <v/>
      </c>
      <c r="EP302" s="5" t="str" cm="1">
        <f t="array" aca="1" ref="EP302" ca="1">IF(EO302="","",_xlfn.IFS(EO302&lt;='Hidden inputs'!$C$15,EO302*'Hidden inputs'!$D$15,EO302&lt;='Hidden inputs'!$C$16,'Hidden inputs'!$C$15*'Hidden inputs'!$D$15+(EO302-'Hidden inputs'!$B$16)*'Hidden inputs'!$D$16,EO302&lt;='Hidden inputs'!$C$17,'Hidden inputs'!$C$15*'Hidden inputs'!$D$15+('Hidden inputs'!$C$16-'Hidden inputs'!$B$16)*'Hidden inputs'!$D$16+(EO302-'Hidden inputs'!$B$17)*'Hidden inputs'!$D$17,EO302&gt;'Hidden inputs'!$B$18,'Hidden inputs'!$C$15*'Hidden inputs'!$D$15+('Hidden inputs'!$C$16-'Hidden inputs'!$B$16)*'Hidden inputs'!$D$16+('Hidden inputs'!$C$17-'Hidden inputs'!$B$17)*'Hidden inputs'!$D$17+(EO302-'Hidden inputs'!$B$18)*'Hidden inputs'!$D$18))</f>
        <v/>
      </c>
      <c r="EQ302" s="10" t="str">
        <f t="shared" ca="1" si="12887"/>
        <v/>
      </c>
      <c r="ER302" s="5" t="str">
        <f t="shared" ca="1" si="12797"/>
        <v/>
      </c>
      <c r="ES302" s="5" t="str">
        <f t="shared" ca="1" si="12798"/>
        <v/>
      </c>
      <c r="ET302" s="5" t="str">
        <f ca="1">IF($B302="","",'Hidden inputs'!$D$11*EK302+'Hidden inputs'!$E$11*EL302)</f>
        <v/>
      </c>
      <c r="EU302" s="11" t="str">
        <f t="shared" ca="1" si="12707"/>
        <v/>
      </c>
      <c r="EV302" s="9" t="str">
        <f t="shared" ca="1" si="12799"/>
        <v/>
      </c>
      <c r="EW302" s="3" t="str">
        <f t="shared" ca="1" si="12800"/>
        <v/>
      </c>
      <c r="EX302" s="5" t="str" cm="1">
        <f t="array" aca="1" ref="EX302" ca="1">IF($B302="","",IF(EW302=0,0,IF(DD_Payment="",0,IF(EW302&lt;_xlfn.IFS(DD_Frequency="Monthly",1,DD_Frequency="Quarterly",IF(MONTH(EW$2)=1,1,IF(MONTH(EW$2)=4,1,IF(MONTH(EW$2)=7,1,IF(MONTH(EW$2)=10,1,0)))),DD_Frequency="Annually",IF(MONTH(EW$2)=1,1,0))*DD_Payment,EW302,_xlfn.IFS(DD_Frequency="Monthly",1,DD_Frequency="Quarterly",IF(MONTH(EW$2)=1,1,IF(MONTH(EW$2)=4,1,IF(MONTH(EW$2)=7,1,IF(MONTH(EW$2)=10,1,0)))),DD_Frequency="Annually",IF(MONTH(EW$2)=1,1,0))*DD_Payment))))</f>
        <v/>
      </c>
      <c r="EY302" s="3" t="str">
        <f t="shared" ref="EY302" ca="1" si="14766">IF($B302="","",IF(EW302&gt;EX302,(EW302-EX302/2)*(rate_A*(EY$1/365)),0))</f>
        <v/>
      </c>
      <c r="EZ302" s="3" t="str">
        <f t="shared" ca="1" si="12889"/>
        <v/>
      </c>
      <c r="FA302" s="3" t="str">
        <f t="shared" ref="FA302" ca="1" si="14767">IF($B302="","",EL302*(1+rate_A*EY$1/365))</f>
        <v/>
      </c>
      <c r="FB302" s="3" t="str">
        <f t="shared" ref="FB302" ca="1" si="14768">IF($B302="","",EM302*(1+rate_A*EY$1/365))</f>
        <v/>
      </c>
      <c r="FC302" s="3" t="str">
        <f t="shared" ref="FC302" ca="1" si="14769">IF($B302="","",EN302*(1+rate_joint*EY$1/365))</f>
        <v/>
      </c>
      <c r="FD302" s="5" t="str">
        <f t="shared" ca="1" si="12893"/>
        <v/>
      </c>
      <c r="FE302" s="5" t="str" cm="1">
        <f t="array" aca="1" ref="FE302" ca="1">IF(FD302="","",_xlfn.IFS(FD302&lt;='Hidden inputs'!$C$15,FD302*'Hidden inputs'!$D$15,FD302&lt;='Hidden inputs'!$C$16,'Hidden inputs'!$C$15*'Hidden inputs'!$D$15+(FD302-'Hidden inputs'!$B$16)*'Hidden inputs'!$D$16,FD302&lt;='Hidden inputs'!$C$17,'Hidden inputs'!$C$15*'Hidden inputs'!$D$15+('Hidden inputs'!$C$16-'Hidden inputs'!$B$16)*'Hidden inputs'!$D$16+(FD302-'Hidden inputs'!$B$17)*'Hidden inputs'!$D$17,FD302&gt;'Hidden inputs'!$B$18,'Hidden inputs'!$C$15*'Hidden inputs'!$D$15+('Hidden inputs'!$C$16-'Hidden inputs'!$B$16)*'Hidden inputs'!$D$16+('Hidden inputs'!$C$17-'Hidden inputs'!$B$17)*'Hidden inputs'!$D$17+(FD302-'Hidden inputs'!$B$18)*'Hidden inputs'!$D$18))</f>
        <v/>
      </c>
      <c r="FF302" s="10" t="str">
        <f t="shared" ca="1" si="12894"/>
        <v/>
      </c>
      <c r="FG302" s="5" t="str">
        <f t="shared" ca="1" si="12805"/>
        <v/>
      </c>
      <c r="FH302" s="5" t="str">
        <f t="shared" ca="1" si="12806"/>
        <v/>
      </c>
      <c r="FI302" s="5" t="str">
        <f ca="1">IF($B302="","",'Hidden inputs'!$D$11*EZ302+'Hidden inputs'!$E$11*FA302)</f>
        <v/>
      </c>
      <c r="FJ302" s="11" t="str">
        <f t="shared" ca="1" si="12712"/>
        <v/>
      </c>
      <c r="FK302" s="9" t="str">
        <f t="shared" ca="1" si="12807"/>
        <v/>
      </c>
      <c r="FL302" s="3" t="str">
        <f t="shared" ca="1" si="12808"/>
        <v/>
      </c>
      <c r="FM302" s="5" t="str" cm="1">
        <f t="array" aca="1" ref="FM302" ca="1">IF($B302="","",IF(FL302=0,0,IF(DD_Payment="",0,IF(FL302&lt;_xlfn.IFS(DD_Frequency="Monthly",1,DD_Frequency="Quarterly",IF(MONTH(FL$2)=1,1,IF(MONTH(FL$2)=4,1,IF(MONTH(FL$2)=7,1,IF(MONTH(FL$2)=10,1,0)))),DD_Frequency="Annually",IF(MONTH(FL$2)=1,1,0))*DD_Payment,FL302,_xlfn.IFS(DD_Frequency="Monthly",1,DD_Frequency="Quarterly",IF(MONTH(FL$2)=1,1,IF(MONTH(FL$2)=4,1,IF(MONTH(FL$2)=7,1,IF(MONTH(FL$2)=10,1,0)))),DD_Frequency="Annually",IF(MONTH(FL$2)=1,1,0))*DD_Payment))))</f>
        <v/>
      </c>
      <c r="FN302" s="3" t="str">
        <f t="shared" ref="FN302" ca="1" si="14770">IF($B302="","",IF(FL302&gt;FM302,(FL302-FM302/2)*(rate_A*(FN$1/365)),0))</f>
        <v/>
      </c>
      <c r="FO302" s="3" t="str">
        <f t="shared" ca="1" si="12896"/>
        <v/>
      </c>
      <c r="FP302" s="3" t="str">
        <f t="shared" ref="FP302" ca="1" si="14771">IF($B302="","",FA302*(1+rate_A*FN$1/365))</f>
        <v/>
      </c>
      <c r="FQ302" s="3" t="str">
        <f t="shared" ref="FQ302" ca="1" si="14772">IF($B302="","",FB302*(1+rate_A*FN$1/365))</f>
        <v/>
      </c>
      <c r="FR302" s="3" t="str">
        <f t="shared" ref="FR302" ca="1" si="14773">IF($B302="","",FC302*(1+rate_joint*FN$1/365))</f>
        <v/>
      </c>
      <c r="FS302" s="5" t="str">
        <f t="shared" ca="1" si="12900"/>
        <v/>
      </c>
      <c r="FT302" s="5" t="str" cm="1">
        <f t="array" aca="1" ref="FT302" ca="1">IF(FS302="","",_xlfn.IFS(FS302&lt;='Hidden inputs'!$C$15,FS302*'Hidden inputs'!$D$15,FS302&lt;='Hidden inputs'!$C$16,'Hidden inputs'!$C$15*'Hidden inputs'!$D$15+(FS302-'Hidden inputs'!$B$16)*'Hidden inputs'!$D$16,FS302&lt;='Hidden inputs'!$C$17,'Hidden inputs'!$C$15*'Hidden inputs'!$D$15+('Hidden inputs'!$C$16-'Hidden inputs'!$B$16)*'Hidden inputs'!$D$16+(FS302-'Hidden inputs'!$B$17)*'Hidden inputs'!$D$17,FS302&gt;'Hidden inputs'!$B$18,'Hidden inputs'!$C$15*'Hidden inputs'!$D$15+('Hidden inputs'!$C$16-'Hidden inputs'!$B$16)*'Hidden inputs'!$D$16+('Hidden inputs'!$C$17-'Hidden inputs'!$B$17)*'Hidden inputs'!$D$17+(FS302-'Hidden inputs'!$B$18)*'Hidden inputs'!$D$18))</f>
        <v/>
      </c>
      <c r="FU302" s="10" t="str">
        <f t="shared" ca="1" si="12901"/>
        <v/>
      </c>
      <c r="FV302" s="5" t="str">
        <f t="shared" ca="1" si="12813"/>
        <v/>
      </c>
      <c r="FW302" s="5" t="str">
        <f t="shared" ca="1" si="12814"/>
        <v/>
      </c>
      <c r="FX302" s="5" t="str">
        <f ca="1">IF($B302="","",'Hidden inputs'!$D$11*FO302+'Hidden inputs'!$E$11*FP302)</f>
        <v/>
      </c>
      <c r="FY302" s="11" t="str">
        <f t="shared" ca="1" si="12717"/>
        <v/>
      </c>
      <c r="FZ302" s="9" t="str">
        <f t="shared" ca="1" si="12815"/>
        <v/>
      </c>
      <c r="GA302" s="5" t="str">
        <f t="shared" ca="1" si="12816"/>
        <v/>
      </c>
      <c r="GB302" s="5" t="str">
        <f t="shared" ca="1" si="12817"/>
        <v/>
      </c>
      <c r="GC302" s="5" t="str">
        <f t="shared" ca="1" si="12718"/>
        <v/>
      </c>
      <c r="GD302" s="5" t="str">
        <f t="shared" ca="1" si="12719"/>
        <v/>
      </c>
    </row>
    <row r="303" spans="1:186" x14ac:dyDescent="0.35">
      <c r="A303" s="2"/>
      <c r="B303" s="6" t="str">
        <f t="shared" ca="1" si="12720"/>
        <v/>
      </c>
      <c r="C303" s="5" t="str">
        <f t="shared" ca="1" si="12818"/>
        <v/>
      </c>
      <c r="D303" s="5" t="str" cm="1">
        <f t="array" aca="1" ref="D303" ca="1">IF($B303="","",IF(C303=0,0,IF(DD_Payment="",0,IF(C303&lt;_xlfn.IFS(DD_Frequency="Monthly",1,DD_Frequency="Quarterly",IF(MONTH(C$2)=1,1,IF(MONTH(C$2)=4,1,IF(MONTH(C$2)=7,1,IF(MONTH(C$2)=10,1,0)))),DD_Frequency="Annually",IF(MONTH(C$2)=1,1,0))*DD_Payment,C303,_xlfn.IFS(DD_Frequency="Monthly",1,DD_Frequency="Quarterly",IF(MONTH(C$2)=1,1,IF(MONTH(C$2)=4,1,IF(MONTH(C$2)=7,1,IF(MONTH(C$2)=10,1,0)))),DD_Frequency="Annually",IF(MONTH(C$2)=1,1,0))*DD_Payment))))</f>
        <v/>
      </c>
      <c r="E303" s="5" t="str">
        <f t="shared" ref="E303" ca="1" si="14774">IF(B303="","",IF(C303&gt;D303,(C303-D303/2)*(rate_A*(E$1/365)),0))</f>
        <v/>
      </c>
      <c r="F303" s="5" t="str">
        <f t="shared" ca="1" si="12722"/>
        <v/>
      </c>
      <c r="G303" s="5" t="str">
        <f t="shared" ref="G303" ca="1" si="14775">IF(B303="","",G302*(1+rate_A*E$1/365))</f>
        <v/>
      </c>
      <c r="H303" s="5" t="str">
        <f t="shared" ref="H303" ca="1" si="14776">IF(B303="","",H302*(1+rate_A*E$1/365))</f>
        <v/>
      </c>
      <c r="I303" s="5" t="str">
        <f t="shared" ref="I303" ca="1" si="14777">IF(B303="","",I302*(1+rate_joint*E$1/365))</f>
        <v/>
      </c>
      <c r="J303" s="5" t="str">
        <f t="shared" ca="1" si="12823"/>
        <v/>
      </c>
      <c r="K303" s="5" t="str" cm="1">
        <f t="array" aca="1" ref="K303" ca="1">IF(J303="","",_xlfn.IFS(J303&lt;='Hidden inputs'!$C$15,J303*'Hidden inputs'!$D$15,J303&lt;='Hidden inputs'!$C$16,'Hidden inputs'!$C$15*'Hidden inputs'!$D$15+(J303-'Hidden inputs'!$B$16)*'Hidden inputs'!$D$16,J303&lt;='Hidden inputs'!$C$17,'Hidden inputs'!$C$15*'Hidden inputs'!$D$15+('Hidden inputs'!$C$16-'Hidden inputs'!$B$16)*'Hidden inputs'!$D$16+(J303-'Hidden inputs'!$B$17)*'Hidden inputs'!$D$17,J303&gt;'Hidden inputs'!$B$18,'Hidden inputs'!$C$15*'Hidden inputs'!$D$15+('Hidden inputs'!$C$16-'Hidden inputs'!$B$16)*'Hidden inputs'!$D$16+('Hidden inputs'!$C$17-'Hidden inputs'!$B$17)*'Hidden inputs'!$D$17+(J303-'Hidden inputs'!$B$18)*'Hidden inputs'!$D$18))</f>
        <v/>
      </c>
      <c r="L303" s="11" t="str">
        <f t="shared" ca="1" si="12824"/>
        <v/>
      </c>
      <c r="M303" s="5" t="str">
        <f t="shared" ca="1" si="12726"/>
        <v/>
      </c>
      <c r="N303" s="5" t="str">
        <f t="shared" ca="1" si="12727"/>
        <v/>
      </c>
      <c r="O303" s="5" t="str">
        <f ca="1">IF(B303="","",'Hidden inputs'!$D$11*F303+'Hidden inputs'!$E$11*G303)</f>
        <v/>
      </c>
      <c r="P303" s="11" t="str">
        <f t="shared" ca="1" si="12661"/>
        <v/>
      </c>
      <c r="Q303" s="20" t="str">
        <f t="shared" ca="1" si="12662"/>
        <v/>
      </c>
      <c r="R303" s="3" t="str">
        <f t="shared" ca="1" si="12728"/>
        <v/>
      </c>
      <c r="S303" s="5" t="str" cm="1">
        <f t="array" aca="1" ref="S303" ca="1">IF($B303="","",IF(R303=0,0,IF(DD_Payment="",0,IF(R303&lt;_xlfn.IFS(DD_Frequency="Monthly",1,DD_Frequency="Quarterly",IF(MONTH(R$2)=1,1,IF(MONTH(R$2)=4,1,IF(MONTH(R$2)=7,1,IF(MONTH(R$2)=10,1,0)))),DD_Frequency="Annually",IF(MONTH(R$2)=1,1,0))*DD_Payment,R303,_xlfn.IFS(DD_Frequency="Monthly",1,DD_Frequency="Quarterly",IF(MONTH(R$2)=1,1,IF(MONTH(R$2)=4,1,IF(MONTH(R$2)=7,1,IF(MONTH(R$2)=10,1,0)))),DD_Frequency="Annually",IF(MONTH(R$2)=1,1,0))*DD_Payment))))</f>
        <v/>
      </c>
      <c r="T303" s="3" t="str">
        <f t="shared" ref="T303" ca="1" si="14778">IF(B303="","",IF(R303&gt;S303,(R303-S303/2)*(rate_A*((T$1+A303)/365)),0))</f>
        <v/>
      </c>
      <c r="U303" s="3" t="str">
        <f t="shared" ca="1" si="12730"/>
        <v/>
      </c>
      <c r="V303" s="3" t="str">
        <f t="shared" ref="V303" ca="1" si="14779">IF(B303="","",G303*(1+rate_A*(T$1+A303)/365))</f>
        <v/>
      </c>
      <c r="W303" s="3" t="str">
        <f t="shared" ref="W303" ca="1" si="14780">IF(B303="","",H303*(1+rate_A*(T$1+A303)/365))</f>
        <v/>
      </c>
      <c r="X303" s="3" t="str">
        <f t="shared" ref="X303" ca="1" si="14781">IF(B303="","",I303*(1+rate_joint*(T$1+A303)/365))</f>
        <v/>
      </c>
      <c r="Y303" s="5" t="str">
        <f t="shared" ca="1" si="12829"/>
        <v/>
      </c>
      <c r="Z303" s="5" t="str" cm="1">
        <f t="array" aca="1" ref="Z303" ca="1">IF(Y303="","",_xlfn.IFS(Y303&lt;='Hidden inputs'!$C$15,Y303*'Hidden inputs'!$D$15,Y303&lt;='Hidden inputs'!$C$16,'Hidden inputs'!$C$15*'Hidden inputs'!$D$15+(Y303-'Hidden inputs'!$B$16)*'Hidden inputs'!$D$16,Y303&lt;='Hidden inputs'!$C$17,'Hidden inputs'!$C$15*'Hidden inputs'!$D$15+('Hidden inputs'!$C$16-'Hidden inputs'!$B$16)*'Hidden inputs'!$D$16+(Y303-'Hidden inputs'!$B$17)*'Hidden inputs'!$D$17,Y303&gt;'Hidden inputs'!$B$18,'Hidden inputs'!$C$15*'Hidden inputs'!$D$15+('Hidden inputs'!$C$16-'Hidden inputs'!$B$16)*'Hidden inputs'!$D$16+('Hidden inputs'!$C$17-'Hidden inputs'!$B$17)*'Hidden inputs'!$D$17+(Y303-'Hidden inputs'!$B$18)*'Hidden inputs'!$D$18))</f>
        <v/>
      </c>
      <c r="AA303" s="10" t="str">
        <f t="shared" ca="1" si="12830"/>
        <v/>
      </c>
      <c r="AB303" s="5" t="str">
        <f t="shared" ca="1" si="12734"/>
        <v/>
      </c>
      <c r="AC303" s="5" t="str">
        <f t="shared" ca="1" si="12831"/>
        <v/>
      </c>
      <c r="AD303" s="5" t="str">
        <f ca="1">IF(B303="","",'Hidden inputs'!$D$11*U303+'Hidden inputs'!$E$11*V303)</f>
        <v/>
      </c>
      <c r="AE303" s="11" t="str">
        <f t="shared" ca="1" si="12667"/>
        <v/>
      </c>
      <c r="AF303" s="9" t="str">
        <f t="shared" ca="1" si="12735"/>
        <v/>
      </c>
      <c r="AG303" s="3" t="str">
        <f t="shared" ca="1" si="12736"/>
        <v/>
      </c>
      <c r="AH303" s="5" t="str" cm="1">
        <f t="array" aca="1" ref="AH303" ca="1">IF($B303="","",IF(AG303=0,0,IF(DD_Payment="",0,IF(AG303&lt;_xlfn.IFS(DD_Frequency="Monthly",1,DD_Frequency="Quarterly",IF(MONTH(AG$2)=1,1,IF(MONTH(AG$2)=4,1,IF(MONTH(AG$2)=7,1,IF(MONTH(AG$2)=10,1,0)))),DD_Frequency="Annually",IF(MONTH(AG$2)=1,1,0))*DD_Payment,AG303,_xlfn.IFS(DD_Frequency="Monthly",1,DD_Frequency="Quarterly",IF(MONTH(AG$2)=1,1,IF(MONTH(AG$2)=4,1,IF(MONTH(AG$2)=7,1,IF(MONTH(AG$2)=10,1,0)))),DD_Frequency="Annually",IF(MONTH(AG$2)=1,1,0))*DD_Payment))))</f>
        <v/>
      </c>
      <c r="AI303" s="3" t="str">
        <f t="shared" ref="AI303" ca="1" si="14782">IF($B303="","",IF(AG303&gt;AH303,(AG303-AH303/2)*(rate_A*(AI$1/365)),0))</f>
        <v/>
      </c>
      <c r="AJ303" s="3" t="str">
        <f t="shared" ca="1" si="12833"/>
        <v/>
      </c>
      <c r="AK303" s="3" t="str">
        <f t="shared" ref="AK303" ca="1" si="14783">IF($B303="","",V303*(1+rate_A*AI$1/365))</f>
        <v/>
      </c>
      <c r="AL303" s="3" t="str">
        <f t="shared" ref="AL303" ca="1" si="14784">IF($B303="","",W303*(1+rate_A*AI$1/365))</f>
        <v/>
      </c>
      <c r="AM303" s="3" t="str">
        <f t="shared" ref="AM303" ca="1" si="14785">IF($B303="","",X303*(1+rate_joint*AI$1/365))</f>
        <v/>
      </c>
      <c r="AN303" s="5" t="str">
        <f t="shared" ca="1" si="12837"/>
        <v/>
      </c>
      <c r="AO303" s="5" t="str" cm="1">
        <f t="array" aca="1" ref="AO303" ca="1">IF(AN303="","",_xlfn.IFS(AN303&lt;='Hidden inputs'!$C$15,AN303*'Hidden inputs'!$D$15,AN303&lt;='Hidden inputs'!$C$16,'Hidden inputs'!$C$15*'Hidden inputs'!$D$15+(AN303-'Hidden inputs'!$B$16)*'Hidden inputs'!$D$16,AN303&lt;='Hidden inputs'!$C$17,'Hidden inputs'!$C$15*'Hidden inputs'!$D$15+('Hidden inputs'!$C$16-'Hidden inputs'!$B$16)*'Hidden inputs'!$D$16+(AN303-'Hidden inputs'!$B$17)*'Hidden inputs'!$D$17,AN303&gt;'Hidden inputs'!$B$18,'Hidden inputs'!$C$15*'Hidden inputs'!$D$15+('Hidden inputs'!$C$16-'Hidden inputs'!$B$16)*'Hidden inputs'!$D$16+('Hidden inputs'!$C$17-'Hidden inputs'!$B$17)*'Hidden inputs'!$D$17+(AN303-'Hidden inputs'!$B$18)*'Hidden inputs'!$D$18))</f>
        <v/>
      </c>
      <c r="AP303" s="10" t="str">
        <f t="shared" ca="1" si="12838"/>
        <v/>
      </c>
      <c r="AQ303" s="5" t="str">
        <f t="shared" ca="1" si="12741"/>
        <v/>
      </c>
      <c r="AR303" s="5" t="str">
        <f t="shared" ca="1" si="12742"/>
        <v/>
      </c>
      <c r="AS303" s="5" t="str">
        <f ca="1">IF($B303="","",'Hidden inputs'!$D$11*AJ303+'Hidden inputs'!$E$11*AK303)</f>
        <v/>
      </c>
      <c r="AT303" s="11" t="str">
        <f t="shared" ca="1" si="12672"/>
        <v/>
      </c>
      <c r="AU303" s="9" t="str">
        <f t="shared" ca="1" si="12743"/>
        <v/>
      </c>
      <c r="AV303" s="3" t="str">
        <f t="shared" ca="1" si="12744"/>
        <v/>
      </c>
      <c r="AW303" s="5" t="str" cm="1">
        <f t="array" aca="1" ref="AW303" ca="1">IF($B303="","",IF(AV303=0,0,IF(DD_Payment="",0,IF(AV303&lt;_xlfn.IFS(DD_Frequency="Monthly",1,DD_Frequency="Quarterly",IF(MONTH(AV$2)=1,1,IF(MONTH(AV$2)=4,1,IF(MONTH(AV$2)=7,1,IF(MONTH(AV$2)=10,1,0)))),DD_Frequency="Annually",IF(MONTH(AV$2)=1,1,0))*DD_Payment,AV303,_xlfn.IFS(DD_Frequency="Monthly",1,DD_Frequency="Quarterly",IF(MONTH(AV$2)=1,1,IF(MONTH(AV$2)=4,1,IF(MONTH(AV$2)=7,1,IF(MONTH(AV$2)=10,1,0)))),DD_Frequency="Annually",IF(MONTH(AV$2)=1,1,0))*DD_Payment))))</f>
        <v/>
      </c>
      <c r="AX303" s="3" t="str">
        <f t="shared" ref="AX303" ca="1" si="14786">IF($B303="","",IF(AV303&gt;AW303,(AV303-AW303/2)*(rate_A*(AX$1/365)),0))</f>
        <v/>
      </c>
      <c r="AY303" s="3" t="str">
        <f t="shared" ca="1" si="12840"/>
        <v/>
      </c>
      <c r="AZ303" s="3" t="str">
        <f t="shared" ref="AZ303" ca="1" si="14787">IF($B303="","",AK303*(1+rate_A*AX$1/365))</f>
        <v/>
      </c>
      <c r="BA303" s="3" t="str">
        <f t="shared" ref="BA303" ca="1" si="14788">IF($B303="","",AL303*(1+rate_A*AX$1/365))</f>
        <v/>
      </c>
      <c r="BB303" s="3" t="str">
        <f t="shared" ref="BB303" ca="1" si="14789">IF($B303="","",AM303*(1+rate_joint*AX$1/365))</f>
        <v/>
      </c>
      <c r="BC303" s="5" t="str">
        <f t="shared" ca="1" si="12844"/>
        <v/>
      </c>
      <c r="BD303" s="5" t="str" cm="1">
        <f t="array" aca="1" ref="BD303" ca="1">IF(BC303="","",_xlfn.IFS(BC303&lt;='Hidden inputs'!$C$15,BC303*'Hidden inputs'!$D$15,BC303&lt;='Hidden inputs'!$C$16,'Hidden inputs'!$C$15*'Hidden inputs'!$D$15+(BC303-'Hidden inputs'!$B$16)*'Hidden inputs'!$D$16,BC303&lt;='Hidden inputs'!$C$17,'Hidden inputs'!$C$15*'Hidden inputs'!$D$15+('Hidden inputs'!$C$16-'Hidden inputs'!$B$16)*'Hidden inputs'!$D$16+(BC303-'Hidden inputs'!$B$17)*'Hidden inputs'!$D$17,BC303&gt;'Hidden inputs'!$B$18,'Hidden inputs'!$C$15*'Hidden inputs'!$D$15+('Hidden inputs'!$C$16-'Hidden inputs'!$B$16)*'Hidden inputs'!$D$16+('Hidden inputs'!$C$17-'Hidden inputs'!$B$17)*'Hidden inputs'!$D$17+(BC303-'Hidden inputs'!$B$18)*'Hidden inputs'!$D$18))</f>
        <v/>
      </c>
      <c r="BE303" s="10" t="str">
        <f t="shared" ca="1" si="12845"/>
        <v/>
      </c>
      <c r="BF303" s="5" t="str">
        <f t="shared" ca="1" si="12749"/>
        <v/>
      </c>
      <c r="BG303" s="5" t="str">
        <f t="shared" ca="1" si="12750"/>
        <v/>
      </c>
      <c r="BH303" s="5" t="str">
        <f ca="1">IF($B303="","",'Hidden inputs'!$D$11*AY303+'Hidden inputs'!$E$11*AZ303)</f>
        <v/>
      </c>
      <c r="BI303" s="11" t="str">
        <f t="shared" ca="1" si="12677"/>
        <v/>
      </c>
      <c r="BJ303" s="9" t="str">
        <f t="shared" ca="1" si="12751"/>
        <v/>
      </c>
      <c r="BK303" s="3" t="str">
        <f t="shared" ca="1" si="12752"/>
        <v/>
      </c>
      <c r="BL303" s="5" t="str" cm="1">
        <f t="array" aca="1" ref="BL303" ca="1">IF($B303="","",IF(BK303=0,0,IF(DD_Payment="",0,IF(BK303&lt;_xlfn.IFS(DD_Frequency="Monthly",1,DD_Frequency="Quarterly",IF(MONTH(BK$2)=1,1,IF(MONTH(BK$2)=4,1,IF(MONTH(BK$2)=7,1,IF(MONTH(BK$2)=10,1,0)))),DD_Frequency="Annually",IF(MONTH(BK$2)=1,1,0))*DD_Payment,BK303,_xlfn.IFS(DD_Frequency="Monthly",1,DD_Frequency="Quarterly",IF(MONTH(BK$2)=1,1,IF(MONTH(BK$2)=4,1,IF(MONTH(BK$2)=7,1,IF(MONTH(BK$2)=10,1,0)))),DD_Frequency="Annually",IF(MONTH(BK$2)=1,1,0))*DD_Payment))))</f>
        <v/>
      </c>
      <c r="BM303" s="3" t="str">
        <f t="shared" ref="BM303" ca="1" si="14790">IF($B303="","",IF(BK303&gt;BL303,(BK303-BL303/2)*(rate_A*(BM$1/365)),0))</f>
        <v/>
      </c>
      <c r="BN303" s="3" t="str">
        <f t="shared" ca="1" si="12847"/>
        <v/>
      </c>
      <c r="BO303" s="3" t="str">
        <f t="shared" ref="BO303" ca="1" si="14791">IF($B303="","",AZ303*(1+rate_A*BM$1/365))</f>
        <v/>
      </c>
      <c r="BP303" s="3" t="str">
        <f t="shared" ref="BP303" ca="1" si="14792">IF($B303="","",BA303*(1+rate_A*BM$1/365))</f>
        <v/>
      </c>
      <c r="BQ303" s="3" t="str">
        <f t="shared" ref="BQ303" ca="1" si="14793">IF($B303="","",BB303*(1+rate_joint*BM$1/365))</f>
        <v/>
      </c>
      <c r="BR303" s="5" t="str">
        <f t="shared" ca="1" si="12851"/>
        <v/>
      </c>
      <c r="BS303" s="5" t="str" cm="1">
        <f t="array" aca="1" ref="BS303" ca="1">IF(BR303="","",_xlfn.IFS(BR303&lt;='Hidden inputs'!$C$15,BR303*'Hidden inputs'!$D$15,BR303&lt;='Hidden inputs'!$C$16,'Hidden inputs'!$C$15*'Hidden inputs'!$D$15+(BR303-'Hidden inputs'!$B$16)*'Hidden inputs'!$D$16,BR303&lt;='Hidden inputs'!$C$17,'Hidden inputs'!$C$15*'Hidden inputs'!$D$15+('Hidden inputs'!$C$16-'Hidden inputs'!$B$16)*'Hidden inputs'!$D$16+(BR303-'Hidden inputs'!$B$17)*'Hidden inputs'!$D$17,BR303&gt;'Hidden inputs'!$B$18,'Hidden inputs'!$C$15*'Hidden inputs'!$D$15+('Hidden inputs'!$C$16-'Hidden inputs'!$B$16)*'Hidden inputs'!$D$16+('Hidden inputs'!$C$17-'Hidden inputs'!$B$17)*'Hidden inputs'!$D$17+(BR303-'Hidden inputs'!$B$18)*'Hidden inputs'!$D$18))</f>
        <v/>
      </c>
      <c r="BT303" s="10" t="str">
        <f t="shared" ca="1" si="12852"/>
        <v/>
      </c>
      <c r="BU303" s="5" t="str">
        <f t="shared" ca="1" si="12757"/>
        <v/>
      </c>
      <c r="BV303" s="5" t="str">
        <f t="shared" ca="1" si="12758"/>
        <v/>
      </c>
      <c r="BW303" s="5" t="str">
        <f ca="1">IF($B303="","",'Hidden inputs'!$D$11*BN303+'Hidden inputs'!$E$11*BO303)</f>
        <v/>
      </c>
      <c r="BX303" s="11" t="str">
        <f t="shared" ca="1" si="12682"/>
        <v/>
      </c>
      <c r="BY303" s="9" t="str">
        <f t="shared" ca="1" si="12759"/>
        <v/>
      </c>
      <c r="BZ303" s="3" t="str">
        <f t="shared" ca="1" si="12760"/>
        <v/>
      </c>
      <c r="CA303" s="5" t="str" cm="1">
        <f t="array" aca="1" ref="CA303" ca="1">IF($B303="","",IF(BZ303=0,0,IF(DD_Payment="",0,IF(BZ303&lt;_xlfn.IFS(DD_Frequency="Monthly",1,DD_Frequency="Quarterly",IF(MONTH(BZ$2)=1,1,IF(MONTH(BZ$2)=4,1,IF(MONTH(BZ$2)=7,1,IF(MONTH(BZ$2)=10,1,0)))),DD_Frequency="Annually",IF(MONTH(BZ$2)=1,1,0))*DD_Payment,BZ303,_xlfn.IFS(DD_Frequency="Monthly",1,DD_Frequency="Quarterly",IF(MONTH(BZ$2)=1,1,IF(MONTH(BZ$2)=4,1,IF(MONTH(BZ$2)=7,1,IF(MONTH(BZ$2)=10,1,0)))),DD_Frequency="Annually",IF(MONTH(BZ$2)=1,1,0))*DD_Payment))))</f>
        <v/>
      </c>
      <c r="CB303" s="3" t="str">
        <f t="shared" ref="CB303" ca="1" si="14794">IF($B303="","",IF(BZ303&gt;CA303,(BZ303-CA303/2)*(rate_A*(CB$1/365)),0))</f>
        <v/>
      </c>
      <c r="CC303" s="3" t="str">
        <f t="shared" ca="1" si="12854"/>
        <v/>
      </c>
      <c r="CD303" s="3" t="str">
        <f t="shared" ref="CD303" ca="1" si="14795">IF($B303="","",BO303*(1+rate_A*CB$1/365))</f>
        <v/>
      </c>
      <c r="CE303" s="3" t="str">
        <f t="shared" ref="CE303" ca="1" si="14796">IF($B303="","",BP303*(1+rate_A*CB$1/365))</f>
        <v/>
      </c>
      <c r="CF303" s="3" t="str">
        <f t="shared" ref="CF303" ca="1" si="14797">IF($B303="","",BQ303*(1+rate_joint*CB$1/365))</f>
        <v/>
      </c>
      <c r="CG303" s="5" t="str">
        <f t="shared" ca="1" si="12858"/>
        <v/>
      </c>
      <c r="CH303" s="5" t="str" cm="1">
        <f t="array" aca="1" ref="CH303" ca="1">IF(CG303="","",_xlfn.IFS(CG303&lt;='Hidden inputs'!$C$15,CG303*'Hidden inputs'!$D$15,CG303&lt;='Hidden inputs'!$C$16,'Hidden inputs'!$C$15*'Hidden inputs'!$D$15+(CG303-'Hidden inputs'!$B$16)*'Hidden inputs'!$D$16,CG303&lt;='Hidden inputs'!$C$17,'Hidden inputs'!$C$15*'Hidden inputs'!$D$15+('Hidden inputs'!$C$16-'Hidden inputs'!$B$16)*'Hidden inputs'!$D$16+(CG303-'Hidden inputs'!$B$17)*'Hidden inputs'!$D$17,CG303&gt;'Hidden inputs'!$B$18,'Hidden inputs'!$C$15*'Hidden inputs'!$D$15+('Hidden inputs'!$C$16-'Hidden inputs'!$B$16)*'Hidden inputs'!$D$16+('Hidden inputs'!$C$17-'Hidden inputs'!$B$17)*'Hidden inputs'!$D$17+(CG303-'Hidden inputs'!$B$18)*'Hidden inputs'!$D$18))</f>
        <v/>
      </c>
      <c r="CI303" s="10" t="str">
        <f t="shared" ca="1" si="12859"/>
        <v/>
      </c>
      <c r="CJ303" s="5" t="str">
        <f t="shared" ca="1" si="12765"/>
        <v/>
      </c>
      <c r="CK303" s="5" t="str">
        <f t="shared" ca="1" si="12766"/>
        <v/>
      </c>
      <c r="CL303" s="5" t="str">
        <f ca="1">IF($B303="","",'Hidden inputs'!$D$11*CC303+'Hidden inputs'!$E$11*CD303)</f>
        <v/>
      </c>
      <c r="CM303" s="11" t="str">
        <f t="shared" ca="1" si="12687"/>
        <v/>
      </c>
      <c r="CN303" s="9" t="str">
        <f t="shared" ca="1" si="12767"/>
        <v/>
      </c>
      <c r="CO303" s="3" t="str">
        <f t="shared" ca="1" si="12768"/>
        <v/>
      </c>
      <c r="CP303" s="5" t="str" cm="1">
        <f t="array" aca="1" ref="CP303" ca="1">IF($B303="","",IF(CO303=0,0,IF(DD_Payment="",0,IF(CO303&lt;_xlfn.IFS(DD_Frequency="Monthly",1,DD_Frequency="Quarterly",IF(MONTH(CO$2)=1,1,IF(MONTH(CO$2)=4,1,IF(MONTH(CO$2)=7,1,IF(MONTH(CO$2)=10,1,0)))),DD_Frequency="Annually",IF(MONTH(CO$2)=1,1,0))*DD_Payment,CO303,_xlfn.IFS(DD_Frequency="Monthly",1,DD_Frequency="Quarterly",IF(MONTH(CO$2)=1,1,IF(MONTH(CO$2)=4,1,IF(MONTH(CO$2)=7,1,IF(MONTH(CO$2)=10,1,0)))),DD_Frequency="Annually",IF(MONTH(CO$2)=1,1,0))*DD_Payment))))</f>
        <v/>
      </c>
      <c r="CQ303" s="3" t="str">
        <f t="shared" ref="CQ303" ca="1" si="14798">IF($B303="","",IF(CO303&gt;CP303,(CO303-CP303/2)*(rate_A*(CQ$1/365)),0))</f>
        <v/>
      </c>
      <c r="CR303" s="3" t="str">
        <f t="shared" ca="1" si="12861"/>
        <v/>
      </c>
      <c r="CS303" s="3" t="str">
        <f t="shared" ref="CS303" ca="1" si="14799">IF($B303="","",CD303*(1+rate_A*CQ$1/365))</f>
        <v/>
      </c>
      <c r="CT303" s="3" t="str">
        <f t="shared" ref="CT303" ca="1" si="14800">IF($B303="","",CE303*(1+rate_A*CQ$1/365))</f>
        <v/>
      </c>
      <c r="CU303" s="3" t="str">
        <f t="shared" ref="CU303" ca="1" si="14801">IF($B303="","",CF303*(1+rate_joint*CQ$1/365))</f>
        <v/>
      </c>
      <c r="CV303" s="5" t="str">
        <f t="shared" ca="1" si="12865"/>
        <v/>
      </c>
      <c r="CW303" s="5" t="str" cm="1">
        <f t="array" aca="1" ref="CW303" ca="1">IF(CV303="","",_xlfn.IFS(CV303&lt;='Hidden inputs'!$C$15,CV303*'Hidden inputs'!$D$15,CV303&lt;='Hidden inputs'!$C$16,'Hidden inputs'!$C$15*'Hidden inputs'!$D$15+(CV303-'Hidden inputs'!$B$16)*'Hidden inputs'!$D$16,CV303&lt;='Hidden inputs'!$C$17,'Hidden inputs'!$C$15*'Hidden inputs'!$D$15+('Hidden inputs'!$C$16-'Hidden inputs'!$B$16)*'Hidden inputs'!$D$16+(CV303-'Hidden inputs'!$B$17)*'Hidden inputs'!$D$17,CV303&gt;'Hidden inputs'!$B$18,'Hidden inputs'!$C$15*'Hidden inputs'!$D$15+('Hidden inputs'!$C$16-'Hidden inputs'!$B$16)*'Hidden inputs'!$D$16+('Hidden inputs'!$C$17-'Hidden inputs'!$B$17)*'Hidden inputs'!$D$17+(CV303-'Hidden inputs'!$B$18)*'Hidden inputs'!$D$18))</f>
        <v/>
      </c>
      <c r="CX303" s="10" t="str">
        <f t="shared" ca="1" si="12866"/>
        <v/>
      </c>
      <c r="CY303" s="5" t="str">
        <f t="shared" ca="1" si="12773"/>
        <v/>
      </c>
      <c r="CZ303" s="5" t="str">
        <f t="shared" ca="1" si="12774"/>
        <v/>
      </c>
      <c r="DA303" s="5" t="str">
        <f ca="1">IF($B303="","",'Hidden inputs'!$D$11*CR303+'Hidden inputs'!$E$11*CS303)</f>
        <v/>
      </c>
      <c r="DB303" s="11" t="str">
        <f t="shared" ca="1" si="12692"/>
        <v/>
      </c>
      <c r="DC303" s="9" t="str">
        <f t="shared" ca="1" si="12775"/>
        <v/>
      </c>
      <c r="DD303" s="3" t="str">
        <f t="shared" ca="1" si="12776"/>
        <v/>
      </c>
      <c r="DE303" s="5" t="str" cm="1">
        <f t="array" aca="1" ref="DE303" ca="1">IF($B303="","",IF(DD303=0,0,IF(DD_Payment="",0,IF(DD303&lt;_xlfn.IFS(DD_Frequency="Monthly",1,DD_Frequency="Quarterly",IF(MONTH(DD$2)=1,1,IF(MONTH(DD$2)=4,1,IF(MONTH(DD$2)=7,1,IF(MONTH(DD$2)=10,1,0)))),DD_Frequency="Annually",IF(MONTH(DD$2)=1,1,0))*DD_Payment,DD303,_xlfn.IFS(DD_Frequency="Monthly",1,DD_Frequency="Quarterly",IF(MONTH(DD$2)=1,1,IF(MONTH(DD$2)=4,1,IF(MONTH(DD$2)=7,1,IF(MONTH(DD$2)=10,1,0)))),DD_Frequency="Annually",IF(MONTH(DD$2)=1,1,0))*DD_Payment))))</f>
        <v/>
      </c>
      <c r="DF303" s="3" t="str">
        <f t="shared" ref="DF303" ca="1" si="14802">IF($B303="","",IF(DD303&gt;DE303,(DD303-DE303/2)*(rate_A*(DF$1/365)),0))</f>
        <v/>
      </c>
      <c r="DG303" s="3" t="str">
        <f t="shared" ca="1" si="12868"/>
        <v/>
      </c>
      <c r="DH303" s="3" t="str">
        <f t="shared" ref="DH303" ca="1" si="14803">IF($B303="","",CS303*(1+rate_A*DF$1/365))</f>
        <v/>
      </c>
      <c r="DI303" s="3" t="str">
        <f t="shared" ref="DI303" ca="1" si="14804">IF($B303="","",CT303*(1+rate_A*DF$1/365))</f>
        <v/>
      </c>
      <c r="DJ303" s="3" t="str">
        <f t="shared" ref="DJ303" ca="1" si="14805">IF($B303="","",CU303*(1+rate_joint*DF$1/365))</f>
        <v/>
      </c>
      <c r="DK303" s="5" t="str">
        <f t="shared" ca="1" si="12872"/>
        <v/>
      </c>
      <c r="DL303" s="5" t="str" cm="1">
        <f t="array" aca="1" ref="DL303" ca="1">IF(DK303="","",_xlfn.IFS(DK303&lt;='Hidden inputs'!$C$15,DK303*'Hidden inputs'!$D$15,DK303&lt;='Hidden inputs'!$C$16,'Hidden inputs'!$C$15*'Hidden inputs'!$D$15+(DK303-'Hidden inputs'!$B$16)*'Hidden inputs'!$D$16,DK303&lt;='Hidden inputs'!$C$17,'Hidden inputs'!$C$15*'Hidden inputs'!$D$15+('Hidden inputs'!$C$16-'Hidden inputs'!$B$16)*'Hidden inputs'!$D$16+(DK303-'Hidden inputs'!$B$17)*'Hidden inputs'!$D$17,DK303&gt;'Hidden inputs'!$B$18,'Hidden inputs'!$C$15*'Hidden inputs'!$D$15+('Hidden inputs'!$C$16-'Hidden inputs'!$B$16)*'Hidden inputs'!$D$16+('Hidden inputs'!$C$17-'Hidden inputs'!$B$17)*'Hidden inputs'!$D$17+(DK303-'Hidden inputs'!$B$18)*'Hidden inputs'!$D$18))</f>
        <v/>
      </c>
      <c r="DM303" s="10" t="str">
        <f t="shared" ca="1" si="12873"/>
        <v/>
      </c>
      <c r="DN303" s="5" t="str">
        <f t="shared" ca="1" si="12781"/>
        <v/>
      </c>
      <c r="DO303" s="5" t="str">
        <f t="shared" ca="1" si="12782"/>
        <v/>
      </c>
      <c r="DP303" s="5" t="str">
        <f ca="1">IF($B303="","",'Hidden inputs'!$D$11*DG303+'Hidden inputs'!$E$11*DH303)</f>
        <v/>
      </c>
      <c r="DQ303" s="11" t="str">
        <f t="shared" ca="1" si="12697"/>
        <v/>
      </c>
      <c r="DR303" s="9" t="str">
        <f t="shared" ca="1" si="12783"/>
        <v/>
      </c>
      <c r="DS303" s="3" t="str">
        <f t="shared" ca="1" si="12784"/>
        <v/>
      </c>
      <c r="DT303" s="5" t="str" cm="1">
        <f t="array" aca="1" ref="DT303" ca="1">IF($B303="","",IF(DS303=0,0,IF(DD_Payment="",0,IF(DS303&lt;_xlfn.IFS(DD_Frequency="Monthly",1,DD_Frequency="Quarterly",IF(MONTH(DS$2)=1,1,IF(MONTH(DS$2)=4,1,IF(MONTH(DS$2)=7,1,IF(MONTH(DS$2)=10,1,0)))),DD_Frequency="Annually",IF(MONTH(DS$2)=1,1,0))*DD_Payment,DS303,_xlfn.IFS(DD_Frequency="Monthly",1,DD_Frequency="Quarterly",IF(MONTH(DS$2)=1,1,IF(MONTH(DS$2)=4,1,IF(MONTH(DS$2)=7,1,IF(MONTH(DS$2)=10,1,0)))),DD_Frequency="Annually",IF(MONTH(DS$2)=1,1,0))*DD_Payment))))</f>
        <v/>
      </c>
      <c r="DU303" s="3" t="str">
        <f t="shared" ref="DU303" ca="1" si="14806">IF($B303="","",IF(DS303&gt;DT303,(DS303-DT303/2)*(rate_A*(DU$1/365)),0))</f>
        <v/>
      </c>
      <c r="DV303" s="3" t="str">
        <f t="shared" ca="1" si="12875"/>
        <v/>
      </c>
      <c r="DW303" s="3" t="str">
        <f t="shared" ref="DW303" ca="1" si="14807">IF($B303="","",DH303*(1+rate_A*DU$1/365))</f>
        <v/>
      </c>
      <c r="DX303" s="3" t="str">
        <f t="shared" ref="DX303" ca="1" si="14808">IF($B303="","",DI303*(1+rate_A*DU$1/365))</f>
        <v/>
      </c>
      <c r="DY303" s="3" t="str">
        <f t="shared" ref="DY303" ca="1" si="14809">IF($B303="","",DJ303*(1+rate_joint*DU$1/365))</f>
        <v/>
      </c>
      <c r="DZ303" s="5" t="str">
        <f t="shared" ca="1" si="12879"/>
        <v/>
      </c>
      <c r="EA303" s="5" t="str" cm="1">
        <f t="array" aca="1" ref="EA303" ca="1">IF(DZ303="","",_xlfn.IFS(DZ303&lt;='Hidden inputs'!$C$15,DZ303*'Hidden inputs'!$D$15,DZ303&lt;='Hidden inputs'!$C$16,'Hidden inputs'!$C$15*'Hidden inputs'!$D$15+(DZ303-'Hidden inputs'!$B$16)*'Hidden inputs'!$D$16,DZ303&lt;='Hidden inputs'!$C$17,'Hidden inputs'!$C$15*'Hidden inputs'!$D$15+('Hidden inputs'!$C$16-'Hidden inputs'!$B$16)*'Hidden inputs'!$D$16+(DZ303-'Hidden inputs'!$B$17)*'Hidden inputs'!$D$17,DZ303&gt;'Hidden inputs'!$B$18,'Hidden inputs'!$C$15*'Hidden inputs'!$D$15+('Hidden inputs'!$C$16-'Hidden inputs'!$B$16)*'Hidden inputs'!$D$16+('Hidden inputs'!$C$17-'Hidden inputs'!$B$17)*'Hidden inputs'!$D$17+(DZ303-'Hidden inputs'!$B$18)*'Hidden inputs'!$D$18))</f>
        <v/>
      </c>
      <c r="EB303" s="10" t="str">
        <f t="shared" ca="1" si="12880"/>
        <v/>
      </c>
      <c r="EC303" s="5" t="str">
        <f t="shared" ca="1" si="12789"/>
        <v/>
      </c>
      <c r="ED303" s="5" t="str">
        <f t="shared" ca="1" si="12790"/>
        <v/>
      </c>
      <c r="EE303" s="5" t="str">
        <f ca="1">IF($B303="","",'Hidden inputs'!$D$11*DV303+'Hidden inputs'!$E$11*DW303)</f>
        <v/>
      </c>
      <c r="EF303" s="11" t="str">
        <f t="shared" ca="1" si="12702"/>
        <v/>
      </c>
      <c r="EG303" s="9" t="str">
        <f t="shared" ca="1" si="12791"/>
        <v/>
      </c>
      <c r="EH303" s="3" t="str">
        <f t="shared" ca="1" si="12792"/>
        <v/>
      </c>
      <c r="EI303" s="5" t="str" cm="1">
        <f t="array" aca="1" ref="EI303" ca="1">IF($B303="","",IF(EH303=0,0,IF(DD_Payment="",0,IF(EH303&lt;_xlfn.IFS(DD_Frequency="Monthly",1,DD_Frequency="Quarterly",IF(MONTH(EH$2)=1,1,IF(MONTH(EH$2)=4,1,IF(MONTH(EH$2)=7,1,IF(MONTH(EH$2)=10,1,0)))),DD_Frequency="Annually",IF(MONTH(EH$2)=1,1,0))*DD_Payment,EH303,_xlfn.IFS(DD_Frequency="Monthly",1,DD_Frequency="Quarterly",IF(MONTH(EH$2)=1,1,IF(MONTH(EH$2)=4,1,IF(MONTH(EH$2)=7,1,IF(MONTH(EH$2)=10,1,0)))),DD_Frequency="Annually",IF(MONTH(EH$2)=1,1,0))*DD_Payment))))</f>
        <v/>
      </c>
      <c r="EJ303" s="3" t="str">
        <f t="shared" ref="EJ303" ca="1" si="14810">IF($B303="","",IF(EH303&gt;EI303,(EH303-EI303/2)*(rate_A*(EJ$1/365)),0))</f>
        <v/>
      </c>
      <c r="EK303" s="3" t="str">
        <f t="shared" ca="1" si="12882"/>
        <v/>
      </c>
      <c r="EL303" s="3" t="str">
        <f t="shared" ref="EL303" ca="1" si="14811">IF($B303="","",DW303*(1+rate_A*EJ$1/365))</f>
        <v/>
      </c>
      <c r="EM303" s="3" t="str">
        <f t="shared" ref="EM303" ca="1" si="14812">IF($B303="","",DX303*(1+rate_A*EJ$1/365))</f>
        <v/>
      </c>
      <c r="EN303" s="3" t="str">
        <f t="shared" ref="EN303" ca="1" si="14813">IF($B303="","",DY303*(1+rate_joint*EJ$1/365))</f>
        <v/>
      </c>
      <c r="EO303" s="5" t="str">
        <f t="shared" ca="1" si="12886"/>
        <v/>
      </c>
      <c r="EP303" s="5" t="str" cm="1">
        <f t="array" aca="1" ref="EP303" ca="1">IF(EO303="","",_xlfn.IFS(EO303&lt;='Hidden inputs'!$C$15,EO303*'Hidden inputs'!$D$15,EO303&lt;='Hidden inputs'!$C$16,'Hidden inputs'!$C$15*'Hidden inputs'!$D$15+(EO303-'Hidden inputs'!$B$16)*'Hidden inputs'!$D$16,EO303&lt;='Hidden inputs'!$C$17,'Hidden inputs'!$C$15*'Hidden inputs'!$D$15+('Hidden inputs'!$C$16-'Hidden inputs'!$B$16)*'Hidden inputs'!$D$16+(EO303-'Hidden inputs'!$B$17)*'Hidden inputs'!$D$17,EO303&gt;'Hidden inputs'!$B$18,'Hidden inputs'!$C$15*'Hidden inputs'!$D$15+('Hidden inputs'!$C$16-'Hidden inputs'!$B$16)*'Hidden inputs'!$D$16+('Hidden inputs'!$C$17-'Hidden inputs'!$B$17)*'Hidden inputs'!$D$17+(EO303-'Hidden inputs'!$B$18)*'Hidden inputs'!$D$18))</f>
        <v/>
      </c>
      <c r="EQ303" s="10" t="str">
        <f t="shared" ca="1" si="12887"/>
        <v/>
      </c>
      <c r="ER303" s="5" t="str">
        <f t="shared" ca="1" si="12797"/>
        <v/>
      </c>
      <c r="ES303" s="5" t="str">
        <f t="shared" ca="1" si="12798"/>
        <v/>
      </c>
      <c r="ET303" s="5" t="str">
        <f ca="1">IF($B303="","",'Hidden inputs'!$D$11*EK303+'Hidden inputs'!$E$11*EL303)</f>
        <v/>
      </c>
      <c r="EU303" s="11" t="str">
        <f t="shared" ca="1" si="12707"/>
        <v/>
      </c>
      <c r="EV303" s="9" t="str">
        <f t="shared" ca="1" si="12799"/>
        <v/>
      </c>
      <c r="EW303" s="3" t="str">
        <f t="shared" ca="1" si="12800"/>
        <v/>
      </c>
      <c r="EX303" s="5" t="str" cm="1">
        <f t="array" aca="1" ref="EX303" ca="1">IF($B303="","",IF(EW303=0,0,IF(DD_Payment="",0,IF(EW303&lt;_xlfn.IFS(DD_Frequency="Monthly",1,DD_Frequency="Quarterly",IF(MONTH(EW$2)=1,1,IF(MONTH(EW$2)=4,1,IF(MONTH(EW$2)=7,1,IF(MONTH(EW$2)=10,1,0)))),DD_Frequency="Annually",IF(MONTH(EW$2)=1,1,0))*DD_Payment,EW303,_xlfn.IFS(DD_Frequency="Monthly",1,DD_Frequency="Quarterly",IF(MONTH(EW$2)=1,1,IF(MONTH(EW$2)=4,1,IF(MONTH(EW$2)=7,1,IF(MONTH(EW$2)=10,1,0)))),DD_Frequency="Annually",IF(MONTH(EW$2)=1,1,0))*DD_Payment))))</f>
        <v/>
      </c>
      <c r="EY303" s="3" t="str">
        <f t="shared" ref="EY303" ca="1" si="14814">IF($B303="","",IF(EW303&gt;EX303,(EW303-EX303/2)*(rate_A*(EY$1/365)),0))</f>
        <v/>
      </c>
      <c r="EZ303" s="3" t="str">
        <f t="shared" ca="1" si="12889"/>
        <v/>
      </c>
      <c r="FA303" s="3" t="str">
        <f t="shared" ref="FA303" ca="1" si="14815">IF($B303="","",EL303*(1+rate_A*EY$1/365))</f>
        <v/>
      </c>
      <c r="FB303" s="3" t="str">
        <f t="shared" ref="FB303" ca="1" si="14816">IF($B303="","",EM303*(1+rate_A*EY$1/365))</f>
        <v/>
      </c>
      <c r="FC303" s="3" t="str">
        <f t="shared" ref="FC303" ca="1" si="14817">IF($B303="","",EN303*(1+rate_joint*EY$1/365))</f>
        <v/>
      </c>
      <c r="FD303" s="5" t="str">
        <f t="shared" ca="1" si="12893"/>
        <v/>
      </c>
      <c r="FE303" s="5" t="str" cm="1">
        <f t="array" aca="1" ref="FE303" ca="1">IF(FD303="","",_xlfn.IFS(FD303&lt;='Hidden inputs'!$C$15,FD303*'Hidden inputs'!$D$15,FD303&lt;='Hidden inputs'!$C$16,'Hidden inputs'!$C$15*'Hidden inputs'!$D$15+(FD303-'Hidden inputs'!$B$16)*'Hidden inputs'!$D$16,FD303&lt;='Hidden inputs'!$C$17,'Hidden inputs'!$C$15*'Hidden inputs'!$D$15+('Hidden inputs'!$C$16-'Hidden inputs'!$B$16)*'Hidden inputs'!$D$16+(FD303-'Hidden inputs'!$B$17)*'Hidden inputs'!$D$17,FD303&gt;'Hidden inputs'!$B$18,'Hidden inputs'!$C$15*'Hidden inputs'!$D$15+('Hidden inputs'!$C$16-'Hidden inputs'!$B$16)*'Hidden inputs'!$D$16+('Hidden inputs'!$C$17-'Hidden inputs'!$B$17)*'Hidden inputs'!$D$17+(FD303-'Hidden inputs'!$B$18)*'Hidden inputs'!$D$18))</f>
        <v/>
      </c>
      <c r="FF303" s="10" t="str">
        <f t="shared" ca="1" si="12894"/>
        <v/>
      </c>
      <c r="FG303" s="5" t="str">
        <f t="shared" ca="1" si="12805"/>
        <v/>
      </c>
      <c r="FH303" s="5" t="str">
        <f t="shared" ca="1" si="12806"/>
        <v/>
      </c>
      <c r="FI303" s="5" t="str">
        <f ca="1">IF($B303="","",'Hidden inputs'!$D$11*EZ303+'Hidden inputs'!$E$11*FA303)</f>
        <v/>
      </c>
      <c r="FJ303" s="11" t="str">
        <f t="shared" ca="1" si="12712"/>
        <v/>
      </c>
      <c r="FK303" s="9" t="str">
        <f t="shared" ca="1" si="12807"/>
        <v/>
      </c>
      <c r="FL303" s="3" t="str">
        <f t="shared" ca="1" si="12808"/>
        <v/>
      </c>
      <c r="FM303" s="5" t="str" cm="1">
        <f t="array" aca="1" ref="FM303" ca="1">IF($B303="","",IF(FL303=0,0,IF(DD_Payment="",0,IF(FL303&lt;_xlfn.IFS(DD_Frequency="Monthly",1,DD_Frequency="Quarterly",IF(MONTH(FL$2)=1,1,IF(MONTH(FL$2)=4,1,IF(MONTH(FL$2)=7,1,IF(MONTH(FL$2)=10,1,0)))),DD_Frequency="Annually",IF(MONTH(FL$2)=1,1,0))*DD_Payment,FL303,_xlfn.IFS(DD_Frequency="Monthly",1,DD_Frequency="Quarterly",IF(MONTH(FL$2)=1,1,IF(MONTH(FL$2)=4,1,IF(MONTH(FL$2)=7,1,IF(MONTH(FL$2)=10,1,0)))),DD_Frequency="Annually",IF(MONTH(FL$2)=1,1,0))*DD_Payment))))</f>
        <v/>
      </c>
      <c r="FN303" s="3" t="str">
        <f t="shared" ref="FN303" ca="1" si="14818">IF($B303="","",IF(FL303&gt;FM303,(FL303-FM303/2)*(rate_A*(FN$1/365)),0))</f>
        <v/>
      </c>
      <c r="FO303" s="3" t="str">
        <f t="shared" ca="1" si="12896"/>
        <v/>
      </c>
      <c r="FP303" s="3" t="str">
        <f t="shared" ref="FP303" ca="1" si="14819">IF($B303="","",FA303*(1+rate_A*FN$1/365))</f>
        <v/>
      </c>
      <c r="FQ303" s="3" t="str">
        <f t="shared" ref="FQ303" ca="1" si="14820">IF($B303="","",FB303*(1+rate_A*FN$1/365))</f>
        <v/>
      </c>
      <c r="FR303" s="3" t="str">
        <f t="shared" ref="FR303" ca="1" si="14821">IF($B303="","",FC303*(1+rate_joint*FN$1/365))</f>
        <v/>
      </c>
      <c r="FS303" s="5" t="str">
        <f t="shared" ca="1" si="12900"/>
        <v/>
      </c>
      <c r="FT303" s="5" t="str" cm="1">
        <f t="array" aca="1" ref="FT303" ca="1">IF(FS303="","",_xlfn.IFS(FS303&lt;='Hidden inputs'!$C$15,FS303*'Hidden inputs'!$D$15,FS303&lt;='Hidden inputs'!$C$16,'Hidden inputs'!$C$15*'Hidden inputs'!$D$15+(FS303-'Hidden inputs'!$B$16)*'Hidden inputs'!$D$16,FS303&lt;='Hidden inputs'!$C$17,'Hidden inputs'!$C$15*'Hidden inputs'!$D$15+('Hidden inputs'!$C$16-'Hidden inputs'!$B$16)*'Hidden inputs'!$D$16+(FS303-'Hidden inputs'!$B$17)*'Hidden inputs'!$D$17,FS303&gt;'Hidden inputs'!$B$18,'Hidden inputs'!$C$15*'Hidden inputs'!$D$15+('Hidden inputs'!$C$16-'Hidden inputs'!$B$16)*'Hidden inputs'!$D$16+('Hidden inputs'!$C$17-'Hidden inputs'!$B$17)*'Hidden inputs'!$D$17+(FS303-'Hidden inputs'!$B$18)*'Hidden inputs'!$D$18))</f>
        <v/>
      </c>
      <c r="FU303" s="10" t="str">
        <f t="shared" ca="1" si="12901"/>
        <v/>
      </c>
      <c r="FV303" s="5" t="str">
        <f t="shared" ca="1" si="12813"/>
        <v/>
      </c>
      <c r="FW303" s="5" t="str">
        <f t="shared" ca="1" si="12814"/>
        <v/>
      </c>
      <c r="FX303" s="5" t="str">
        <f ca="1">IF($B303="","",'Hidden inputs'!$D$11*FO303+'Hidden inputs'!$E$11*FP303)</f>
        <v/>
      </c>
      <c r="FY303" s="11" t="str">
        <f t="shared" ca="1" si="12717"/>
        <v/>
      </c>
      <c r="FZ303" s="9" t="str">
        <f t="shared" ca="1" si="12815"/>
        <v/>
      </c>
      <c r="GA303" s="5" t="str">
        <f t="shared" ca="1" si="12816"/>
        <v/>
      </c>
      <c r="GB303" s="5" t="str">
        <f t="shared" ca="1" si="12817"/>
        <v/>
      </c>
      <c r="GC303" s="5" t="str">
        <f t="shared" ca="1" si="12718"/>
        <v/>
      </c>
      <c r="GD303" s="5" t="str">
        <f t="shared" ca="1" si="12719"/>
        <v/>
      </c>
    </row>
    <row r="304" spans="1:186" x14ac:dyDescent="0.35">
      <c r="A304" s="2"/>
      <c r="B304" s="6" t="str">
        <f t="shared" ca="1" si="12720"/>
        <v/>
      </c>
      <c r="C304" s="5" t="str">
        <f t="shared" ca="1" si="12818"/>
        <v/>
      </c>
      <c r="D304" s="5" t="str" cm="1">
        <f t="array" aca="1" ref="D304" ca="1">IF($B304="","",IF(C304=0,0,IF(DD_Payment="",0,IF(C304&lt;_xlfn.IFS(DD_Frequency="Monthly",1,DD_Frequency="Quarterly",IF(MONTH(C$2)=1,1,IF(MONTH(C$2)=4,1,IF(MONTH(C$2)=7,1,IF(MONTH(C$2)=10,1,0)))),DD_Frequency="Annually",IF(MONTH(C$2)=1,1,0))*DD_Payment,C304,_xlfn.IFS(DD_Frequency="Monthly",1,DD_Frequency="Quarterly",IF(MONTH(C$2)=1,1,IF(MONTH(C$2)=4,1,IF(MONTH(C$2)=7,1,IF(MONTH(C$2)=10,1,0)))),DD_Frequency="Annually",IF(MONTH(C$2)=1,1,0))*DD_Payment))))</f>
        <v/>
      </c>
      <c r="E304" s="5" t="str">
        <f t="shared" ref="E304" ca="1" si="14822">IF(B304="","",IF(C304&gt;D304,(C304-D304/2)*(rate_A*(E$1/365)),0))</f>
        <v/>
      </c>
      <c r="F304" s="5" t="str">
        <f t="shared" ca="1" si="12722"/>
        <v/>
      </c>
      <c r="G304" s="5" t="str">
        <f t="shared" ref="G304" ca="1" si="14823">IF(B304="","",G303*(1+rate_A*E$1/365))</f>
        <v/>
      </c>
      <c r="H304" s="5" t="str">
        <f t="shared" ref="H304" ca="1" si="14824">IF(B304="","",H303*(1+rate_A*E$1/365))</f>
        <v/>
      </c>
      <c r="I304" s="5" t="str">
        <f t="shared" ref="I304" ca="1" si="14825">IF(B304="","",I303*(1+rate_joint*E$1/365))</f>
        <v/>
      </c>
      <c r="J304" s="5" t="str">
        <f t="shared" ca="1" si="12823"/>
        <v/>
      </c>
      <c r="K304" s="5" t="str" cm="1">
        <f t="array" aca="1" ref="K304" ca="1">IF(J304="","",_xlfn.IFS(J304&lt;='Hidden inputs'!$C$15,J304*'Hidden inputs'!$D$15,J304&lt;='Hidden inputs'!$C$16,'Hidden inputs'!$C$15*'Hidden inputs'!$D$15+(J304-'Hidden inputs'!$B$16)*'Hidden inputs'!$D$16,J304&lt;='Hidden inputs'!$C$17,'Hidden inputs'!$C$15*'Hidden inputs'!$D$15+('Hidden inputs'!$C$16-'Hidden inputs'!$B$16)*'Hidden inputs'!$D$16+(J304-'Hidden inputs'!$B$17)*'Hidden inputs'!$D$17,J304&gt;'Hidden inputs'!$B$18,'Hidden inputs'!$C$15*'Hidden inputs'!$D$15+('Hidden inputs'!$C$16-'Hidden inputs'!$B$16)*'Hidden inputs'!$D$16+('Hidden inputs'!$C$17-'Hidden inputs'!$B$17)*'Hidden inputs'!$D$17+(J304-'Hidden inputs'!$B$18)*'Hidden inputs'!$D$18))</f>
        <v/>
      </c>
      <c r="L304" s="11" t="str">
        <f t="shared" ca="1" si="12824"/>
        <v/>
      </c>
      <c r="M304" s="5" t="str">
        <f t="shared" ca="1" si="12726"/>
        <v/>
      </c>
      <c r="N304" s="5" t="str">
        <f t="shared" ca="1" si="12727"/>
        <v/>
      </c>
      <c r="O304" s="5" t="str">
        <f ca="1">IF(B304="","",'Hidden inputs'!$D$11*F304+'Hidden inputs'!$E$11*G304)</f>
        <v/>
      </c>
      <c r="P304" s="11" t="str">
        <f t="shared" ca="1" si="12661"/>
        <v/>
      </c>
      <c r="Q304" s="20" t="str">
        <f t="shared" ca="1" si="12662"/>
        <v/>
      </c>
      <c r="R304" s="3" t="str">
        <f t="shared" ca="1" si="12728"/>
        <v/>
      </c>
      <c r="S304" s="5" t="str" cm="1">
        <f t="array" aca="1" ref="S304" ca="1">IF($B304="","",IF(R304=0,0,IF(DD_Payment="",0,IF(R304&lt;_xlfn.IFS(DD_Frequency="Monthly",1,DD_Frequency="Quarterly",IF(MONTH(R$2)=1,1,IF(MONTH(R$2)=4,1,IF(MONTH(R$2)=7,1,IF(MONTH(R$2)=10,1,0)))),DD_Frequency="Annually",IF(MONTH(R$2)=1,1,0))*DD_Payment,R304,_xlfn.IFS(DD_Frequency="Monthly",1,DD_Frequency="Quarterly",IF(MONTH(R$2)=1,1,IF(MONTH(R$2)=4,1,IF(MONTH(R$2)=7,1,IF(MONTH(R$2)=10,1,0)))),DD_Frequency="Annually",IF(MONTH(R$2)=1,1,0))*DD_Payment))))</f>
        <v/>
      </c>
      <c r="T304" s="3" t="str">
        <f t="shared" ref="T304" ca="1" si="14826">IF(B304="","",IF(R304&gt;S304,(R304-S304/2)*(rate_A*((T$1+A304)/365)),0))</f>
        <v/>
      </c>
      <c r="U304" s="3" t="str">
        <f t="shared" ca="1" si="12730"/>
        <v/>
      </c>
      <c r="V304" s="3" t="str">
        <f t="shared" ref="V304" ca="1" si="14827">IF(B304="","",G304*(1+rate_A*(T$1+A304)/365))</f>
        <v/>
      </c>
      <c r="W304" s="3" t="str">
        <f t="shared" ref="W304" ca="1" si="14828">IF(B304="","",H304*(1+rate_A*(T$1+A304)/365))</f>
        <v/>
      </c>
      <c r="X304" s="3" t="str">
        <f t="shared" ref="X304" ca="1" si="14829">IF(B304="","",I304*(1+rate_joint*(T$1+A304)/365))</f>
        <v/>
      </c>
      <c r="Y304" s="5" t="str">
        <f t="shared" ca="1" si="12829"/>
        <v/>
      </c>
      <c r="Z304" s="5" t="str" cm="1">
        <f t="array" aca="1" ref="Z304" ca="1">IF(Y304="","",_xlfn.IFS(Y304&lt;='Hidden inputs'!$C$15,Y304*'Hidden inputs'!$D$15,Y304&lt;='Hidden inputs'!$C$16,'Hidden inputs'!$C$15*'Hidden inputs'!$D$15+(Y304-'Hidden inputs'!$B$16)*'Hidden inputs'!$D$16,Y304&lt;='Hidden inputs'!$C$17,'Hidden inputs'!$C$15*'Hidden inputs'!$D$15+('Hidden inputs'!$C$16-'Hidden inputs'!$B$16)*'Hidden inputs'!$D$16+(Y304-'Hidden inputs'!$B$17)*'Hidden inputs'!$D$17,Y304&gt;'Hidden inputs'!$B$18,'Hidden inputs'!$C$15*'Hidden inputs'!$D$15+('Hidden inputs'!$C$16-'Hidden inputs'!$B$16)*'Hidden inputs'!$D$16+('Hidden inputs'!$C$17-'Hidden inputs'!$B$17)*'Hidden inputs'!$D$17+(Y304-'Hidden inputs'!$B$18)*'Hidden inputs'!$D$18))</f>
        <v/>
      </c>
      <c r="AA304" s="10" t="str">
        <f t="shared" ca="1" si="12830"/>
        <v/>
      </c>
      <c r="AB304" s="5" t="str">
        <f t="shared" ca="1" si="12734"/>
        <v/>
      </c>
      <c r="AC304" s="5" t="str">
        <f t="shared" ca="1" si="12831"/>
        <v/>
      </c>
      <c r="AD304" s="5" t="str">
        <f ca="1">IF(B304="","",'Hidden inputs'!$D$11*U304+'Hidden inputs'!$E$11*V304)</f>
        <v/>
      </c>
      <c r="AE304" s="11" t="str">
        <f t="shared" ca="1" si="12667"/>
        <v/>
      </c>
      <c r="AF304" s="9" t="str">
        <f t="shared" ca="1" si="12735"/>
        <v/>
      </c>
      <c r="AG304" s="3" t="str">
        <f t="shared" ca="1" si="12736"/>
        <v/>
      </c>
      <c r="AH304" s="5" t="str" cm="1">
        <f t="array" aca="1" ref="AH304" ca="1">IF($B304="","",IF(AG304=0,0,IF(DD_Payment="",0,IF(AG304&lt;_xlfn.IFS(DD_Frequency="Monthly",1,DD_Frequency="Quarterly",IF(MONTH(AG$2)=1,1,IF(MONTH(AG$2)=4,1,IF(MONTH(AG$2)=7,1,IF(MONTH(AG$2)=10,1,0)))),DD_Frequency="Annually",IF(MONTH(AG$2)=1,1,0))*DD_Payment,AG304,_xlfn.IFS(DD_Frequency="Monthly",1,DD_Frequency="Quarterly",IF(MONTH(AG$2)=1,1,IF(MONTH(AG$2)=4,1,IF(MONTH(AG$2)=7,1,IF(MONTH(AG$2)=10,1,0)))),DD_Frequency="Annually",IF(MONTH(AG$2)=1,1,0))*DD_Payment))))</f>
        <v/>
      </c>
      <c r="AI304" s="3" t="str">
        <f t="shared" ref="AI304" ca="1" si="14830">IF($B304="","",IF(AG304&gt;AH304,(AG304-AH304/2)*(rate_A*(AI$1/365)),0))</f>
        <v/>
      </c>
      <c r="AJ304" s="3" t="str">
        <f t="shared" ca="1" si="12833"/>
        <v/>
      </c>
      <c r="AK304" s="3" t="str">
        <f t="shared" ref="AK304" ca="1" si="14831">IF($B304="","",V304*(1+rate_A*AI$1/365))</f>
        <v/>
      </c>
      <c r="AL304" s="3" t="str">
        <f t="shared" ref="AL304" ca="1" si="14832">IF($B304="","",W304*(1+rate_A*AI$1/365))</f>
        <v/>
      </c>
      <c r="AM304" s="3" t="str">
        <f t="shared" ref="AM304" ca="1" si="14833">IF($B304="","",X304*(1+rate_joint*AI$1/365))</f>
        <v/>
      </c>
      <c r="AN304" s="5" t="str">
        <f t="shared" ca="1" si="12837"/>
        <v/>
      </c>
      <c r="AO304" s="5" t="str" cm="1">
        <f t="array" aca="1" ref="AO304" ca="1">IF(AN304="","",_xlfn.IFS(AN304&lt;='Hidden inputs'!$C$15,AN304*'Hidden inputs'!$D$15,AN304&lt;='Hidden inputs'!$C$16,'Hidden inputs'!$C$15*'Hidden inputs'!$D$15+(AN304-'Hidden inputs'!$B$16)*'Hidden inputs'!$D$16,AN304&lt;='Hidden inputs'!$C$17,'Hidden inputs'!$C$15*'Hidden inputs'!$D$15+('Hidden inputs'!$C$16-'Hidden inputs'!$B$16)*'Hidden inputs'!$D$16+(AN304-'Hidden inputs'!$B$17)*'Hidden inputs'!$D$17,AN304&gt;'Hidden inputs'!$B$18,'Hidden inputs'!$C$15*'Hidden inputs'!$D$15+('Hidden inputs'!$C$16-'Hidden inputs'!$B$16)*'Hidden inputs'!$D$16+('Hidden inputs'!$C$17-'Hidden inputs'!$B$17)*'Hidden inputs'!$D$17+(AN304-'Hidden inputs'!$B$18)*'Hidden inputs'!$D$18))</f>
        <v/>
      </c>
      <c r="AP304" s="10" t="str">
        <f t="shared" ca="1" si="12838"/>
        <v/>
      </c>
      <c r="AQ304" s="5" t="str">
        <f t="shared" ca="1" si="12741"/>
        <v/>
      </c>
      <c r="AR304" s="5" t="str">
        <f t="shared" ca="1" si="12742"/>
        <v/>
      </c>
      <c r="AS304" s="5" t="str">
        <f ca="1">IF($B304="","",'Hidden inputs'!$D$11*AJ304+'Hidden inputs'!$E$11*AK304)</f>
        <v/>
      </c>
      <c r="AT304" s="11" t="str">
        <f t="shared" ca="1" si="12672"/>
        <v/>
      </c>
      <c r="AU304" s="9" t="str">
        <f t="shared" ca="1" si="12743"/>
        <v/>
      </c>
      <c r="AV304" s="3" t="str">
        <f t="shared" ca="1" si="12744"/>
        <v/>
      </c>
      <c r="AW304" s="5" t="str" cm="1">
        <f t="array" aca="1" ref="AW304" ca="1">IF($B304="","",IF(AV304=0,0,IF(DD_Payment="",0,IF(AV304&lt;_xlfn.IFS(DD_Frequency="Monthly",1,DD_Frequency="Quarterly",IF(MONTH(AV$2)=1,1,IF(MONTH(AV$2)=4,1,IF(MONTH(AV$2)=7,1,IF(MONTH(AV$2)=10,1,0)))),DD_Frequency="Annually",IF(MONTH(AV$2)=1,1,0))*DD_Payment,AV304,_xlfn.IFS(DD_Frequency="Monthly",1,DD_Frequency="Quarterly",IF(MONTH(AV$2)=1,1,IF(MONTH(AV$2)=4,1,IF(MONTH(AV$2)=7,1,IF(MONTH(AV$2)=10,1,0)))),DD_Frequency="Annually",IF(MONTH(AV$2)=1,1,0))*DD_Payment))))</f>
        <v/>
      </c>
      <c r="AX304" s="3" t="str">
        <f t="shared" ref="AX304" ca="1" si="14834">IF($B304="","",IF(AV304&gt;AW304,(AV304-AW304/2)*(rate_A*(AX$1/365)),0))</f>
        <v/>
      </c>
      <c r="AY304" s="3" t="str">
        <f t="shared" ca="1" si="12840"/>
        <v/>
      </c>
      <c r="AZ304" s="3" t="str">
        <f t="shared" ref="AZ304" ca="1" si="14835">IF($B304="","",AK304*(1+rate_A*AX$1/365))</f>
        <v/>
      </c>
      <c r="BA304" s="3" t="str">
        <f t="shared" ref="BA304" ca="1" si="14836">IF($B304="","",AL304*(1+rate_A*AX$1/365))</f>
        <v/>
      </c>
      <c r="BB304" s="3" t="str">
        <f t="shared" ref="BB304" ca="1" si="14837">IF($B304="","",AM304*(1+rate_joint*AX$1/365))</f>
        <v/>
      </c>
      <c r="BC304" s="5" t="str">
        <f t="shared" ca="1" si="12844"/>
        <v/>
      </c>
      <c r="BD304" s="5" t="str" cm="1">
        <f t="array" aca="1" ref="BD304" ca="1">IF(BC304="","",_xlfn.IFS(BC304&lt;='Hidden inputs'!$C$15,BC304*'Hidden inputs'!$D$15,BC304&lt;='Hidden inputs'!$C$16,'Hidden inputs'!$C$15*'Hidden inputs'!$D$15+(BC304-'Hidden inputs'!$B$16)*'Hidden inputs'!$D$16,BC304&lt;='Hidden inputs'!$C$17,'Hidden inputs'!$C$15*'Hidden inputs'!$D$15+('Hidden inputs'!$C$16-'Hidden inputs'!$B$16)*'Hidden inputs'!$D$16+(BC304-'Hidden inputs'!$B$17)*'Hidden inputs'!$D$17,BC304&gt;'Hidden inputs'!$B$18,'Hidden inputs'!$C$15*'Hidden inputs'!$D$15+('Hidden inputs'!$C$16-'Hidden inputs'!$B$16)*'Hidden inputs'!$D$16+('Hidden inputs'!$C$17-'Hidden inputs'!$B$17)*'Hidden inputs'!$D$17+(BC304-'Hidden inputs'!$B$18)*'Hidden inputs'!$D$18))</f>
        <v/>
      </c>
      <c r="BE304" s="10" t="str">
        <f t="shared" ca="1" si="12845"/>
        <v/>
      </c>
      <c r="BF304" s="5" t="str">
        <f t="shared" ca="1" si="12749"/>
        <v/>
      </c>
      <c r="BG304" s="5" t="str">
        <f t="shared" ca="1" si="12750"/>
        <v/>
      </c>
      <c r="BH304" s="5" t="str">
        <f ca="1">IF($B304="","",'Hidden inputs'!$D$11*AY304+'Hidden inputs'!$E$11*AZ304)</f>
        <v/>
      </c>
      <c r="BI304" s="11" t="str">
        <f t="shared" ca="1" si="12677"/>
        <v/>
      </c>
      <c r="BJ304" s="9" t="str">
        <f t="shared" ca="1" si="12751"/>
        <v/>
      </c>
      <c r="BK304" s="3" t="str">
        <f t="shared" ca="1" si="12752"/>
        <v/>
      </c>
      <c r="BL304" s="5" t="str" cm="1">
        <f t="array" aca="1" ref="BL304" ca="1">IF($B304="","",IF(BK304=0,0,IF(DD_Payment="",0,IF(BK304&lt;_xlfn.IFS(DD_Frequency="Monthly",1,DD_Frequency="Quarterly",IF(MONTH(BK$2)=1,1,IF(MONTH(BK$2)=4,1,IF(MONTH(BK$2)=7,1,IF(MONTH(BK$2)=10,1,0)))),DD_Frequency="Annually",IF(MONTH(BK$2)=1,1,0))*DD_Payment,BK304,_xlfn.IFS(DD_Frequency="Monthly",1,DD_Frequency="Quarterly",IF(MONTH(BK$2)=1,1,IF(MONTH(BK$2)=4,1,IF(MONTH(BK$2)=7,1,IF(MONTH(BK$2)=10,1,0)))),DD_Frequency="Annually",IF(MONTH(BK$2)=1,1,0))*DD_Payment))))</f>
        <v/>
      </c>
      <c r="BM304" s="3" t="str">
        <f t="shared" ref="BM304" ca="1" si="14838">IF($B304="","",IF(BK304&gt;BL304,(BK304-BL304/2)*(rate_A*(BM$1/365)),0))</f>
        <v/>
      </c>
      <c r="BN304" s="3" t="str">
        <f t="shared" ca="1" si="12847"/>
        <v/>
      </c>
      <c r="BO304" s="3" t="str">
        <f t="shared" ref="BO304" ca="1" si="14839">IF($B304="","",AZ304*(1+rate_A*BM$1/365))</f>
        <v/>
      </c>
      <c r="BP304" s="3" t="str">
        <f t="shared" ref="BP304" ca="1" si="14840">IF($B304="","",BA304*(1+rate_A*BM$1/365))</f>
        <v/>
      </c>
      <c r="BQ304" s="3" t="str">
        <f t="shared" ref="BQ304" ca="1" si="14841">IF($B304="","",BB304*(1+rate_joint*BM$1/365))</f>
        <v/>
      </c>
      <c r="BR304" s="5" t="str">
        <f t="shared" ca="1" si="12851"/>
        <v/>
      </c>
      <c r="BS304" s="5" t="str" cm="1">
        <f t="array" aca="1" ref="BS304" ca="1">IF(BR304="","",_xlfn.IFS(BR304&lt;='Hidden inputs'!$C$15,BR304*'Hidden inputs'!$D$15,BR304&lt;='Hidden inputs'!$C$16,'Hidden inputs'!$C$15*'Hidden inputs'!$D$15+(BR304-'Hidden inputs'!$B$16)*'Hidden inputs'!$D$16,BR304&lt;='Hidden inputs'!$C$17,'Hidden inputs'!$C$15*'Hidden inputs'!$D$15+('Hidden inputs'!$C$16-'Hidden inputs'!$B$16)*'Hidden inputs'!$D$16+(BR304-'Hidden inputs'!$B$17)*'Hidden inputs'!$D$17,BR304&gt;'Hidden inputs'!$B$18,'Hidden inputs'!$C$15*'Hidden inputs'!$D$15+('Hidden inputs'!$C$16-'Hidden inputs'!$B$16)*'Hidden inputs'!$D$16+('Hidden inputs'!$C$17-'Hidden inputs'!$B$17)*'Hidden inputs'!$D$17+(BR304-'Hidden inputs'!$B$18)*'Hidden inputs'!$D$18))</f>
        <v/>
      </c>
      <c r="BT304" s="10" t="str">
        <f t="shared" ca="1" si="12852"/>
        <v/>
      </c>
      <c r="BU304" s="5" t="str">
        <f t="shared" ca="1" si="12757"/>
        <v/>
      </c>
      <c r="BV304" s="5" t="str">
        <f t="shared" ca="1" si="12758"/>
        <v/>
      </c>
      <c r="BW304" s="5" t="str">
        <f ca="1">IF($B304="","",'Hidden inputs'!$D$11*BN304+'Hidden inputs'!$E$11*BO304)</f>
        <v/>
      </c>
      <c r="BX304" s="11" t="str">
        <f t="shared" ca="1" si="12682"/>
        <v/>
      </c>
      <c r="BY304" s="9" t="str">
        <f t="shared" ca="1" si="12759"/>
        <v/>
      </c>
      <c r="BZ304" s="3" t="str">
        <f t="shared" ca="1" si="12760"/>
        <v/>
      </c>
      <c r="CA304" s="5" t="str" cm="1">
        <f t="array" aca="1" ref="CA304" ca="1">IF($B304="","",IF(BZ304=0,0,IF(DD_Payment="",0,IF(BZ304&lt;_xlfn.IFS(DD_Frequency="Monthly",1,DD_Frequency="Quarterly",IF(MONTH(BZ$2)=1,1,IF(MONTH(BZ$2)=4,1,IF(MONTH(BZ$2)=7,1,IF(MONTH(BZ$2)=10,1,0)))),DD_Frequency="Annually",IF(MONTH(BZ$2)=1,1,0))*DD_Payment,BZ304,_xlfn.IFS(DD_Frequency="Monthly",1,DD_Frequency="Quarterly",IF(MONTH(BZ$2)=1,1,IF(MONTH(BZ$2)=4,1,IF(MONTH(BZ$2)=7,1,IF(MONTH(BZ$2)=10,1,0)))),DD_Frequency="Annually",IF(MONTH(BZ$2)=1,1,0))*DD_Payment))))</f>
        <v/>
      </c>
      <c r="CB304" s="3" t="str">
        <f t="shared" ref="CB304" ca="1" si="14842">IF($B304="","",IF(BZ304&gt;CA304,(BZ304-CA304/2)*(rate_A*(CB$1/365)),0))</f>
        <v/>
      </c>
      <c r="CC304" s="3" t="str">
        <f t="shared" ca="1" si="12854"/>
        <v/>
      </c>
      <c r="CD304" s="3" t="str">
        <f t="shared" ref="CD304" ca="1" si="14843">IF($B304="","",BO304*(1+rate_A*CB$1/365))</f>
        <v/>
      </c>
      <c r="CE304" s="3" t="str">
        <f t="shared" ref="CE304" ca="1" si="14844">IF($B304="","",BP304*(1+rate_A*CB$1/365))</f>
        <v/>
      </c>
      <c r="CF304" s="3" t="str">
        <f t="shared" ref="CF304" ca="1" si="14845">IF($B304="","",BQ304*(1+rate_joint*CB$1/365))</f>
        <v/>
      </c>
      <c r="CG304" s="5" t="str">
        <f t="shared" ca="1" si="12858"/>
        <v/>
      </c>
      <c r="CH304" s="5" t="str" cm="1">
        <f t="array" aca="1" ref="CH304" ca="1">IF(CG304="","",_xlfn.IFS(CG304&lt;='Hidden inputs'!$C$15,CG304*'Hidden inputs'!$D$15,CG304&lt;='Hidden inputs'!$C$16,'Hidden inputs'!$C$15*'Hidden inputs'!$D$15+(CG304-'Hidden inputs'!$B$16)*'Hidden inputs'!$D$16,CG304&lt;='Hidden inputs'!$C$17,'Hidden inputs'!$C$15*'Hidden inputs'!$D$15+('Hidden inputs'!$C$16-'Hidden inputs'!$B$16)*'Hidden inputs'!$D$16+(CG304-'Hidden inputs'!$B$17)*'Hidden inputs'!$D$17,CG304&gt;'Hidden inputs'!$B$18,'Hidden inputs'!$C$15*'Hidden inputs'!$D$15+('Hidden inputs'!$C$16-'Hidden inputs'!$B$16)*'Hidden inputs'!$D$16+('Hidden inputs'!$C$17-'Hidden inputs'!$B$17)*'Hidden inputs'!$D$17+(CG304-'Hidden inputs'!$B$18)*'Hidden inputs'!$D$18))</f>
        <v/>
      </c>
      <c r="CI304" s="10" t="str">
        <f t="shared" ca="1" si="12859"/>
        <v/>
      </c>
      <c r="CJ304" s="5" t="str">
        <f t="shared" ca="1" si="12765"/>
        <v/>
      </c>
      <c r="CK304" s="5" t="str">
        <f t="shared" ca="1" si="12766"/>
        <v/>
      </c>
      <c r="CL304" s="5" t="str">
        <f ca="1">IF($B304="","",'Hidden inputs'!$D$11*CC304+'Hidden inputs'!$E$11*CD304)</f>
        <v/>
      </c>
      <c r="CM304" s="11" t="str">
        <f t="shared" ca="1" si="12687"/>
        <v/>
      </c>
      <c r="CN304" s="9" t="str">
        <f t="shared" ca="1" si="12767"/>
        <v/>
      </c>
      <c r="CO304" s="3" t="str">
        <f t="shared" ca="1" si="12768"/>
        <v/>
      </c>
      <c r="CP304" s="5" t="str" cm="1">
        <f t="array" aca="1" ref="CP304" ca="1">IF($B304="","",IF(CO304=0,0,IF(DD_Payment="",0,IF(CO304&lt;_xlfn.IFS(DD_Frequency="Monthly",1,DD_Frequency="Quarterly",IF(MONTH(CO$2)=1,1,IF(MONTH(CO$2)=4,1,IF(MONTH(CO$2)=7,1,IF(MONTH(CO$2)=10,1,0)))),DD_Frequency="Annually",IF(MONTH(CO$2)=1,1,0))*DD_Payment,CO304,_xlfn.IFS(DD_Frequency="Monthly",1,DD_Frequency="Quarterly",IF(MONTH(CO$2)=1,1,IF(MONTH(CO$2)=4,1,IF(MONTH(CO$2)=7,1,IF(MONTH(CO$2)=10,1,0)))),DD_Frequency="Annually",IF(MONTH(CO$2)=1,1,0))*DD_Payment))))</f>
        <v/>
      </c>
      <c r="CQ304" s="3" t="str">
        <f t="shared" ref="CQ304" ca="1" si="14846">IF($B304="","",IF(CO304&gt;CP304,(CO304-CP304/2)*(rate_A*(CQ$1/365)),0))</f>
        <v/>
      </c>
      <c r="CR304" s="3" t="str">
        <f t="shared" ca="1" si="12861"/>
        <v/>
      </c>
      <c r="CS304" s="3" t="str">
        <f t="shared" ref="CS304" ca="1" si="14847">IF($B304="","",CD304*(1+rate_A*CQ$1/365))</f>
        <v/>
      </c>
      <c r="CT304" s="3" t="str">
        <f t="shared" ref="CT304" ca="1" si="14848">IF($B304="","",CE304*(1+rate_A*CQ$1/365))</f>
        <v/>
      </c>
      <c r="CU304" s="3" t="str">
        <f t="shared" ref="CU304" ca="1" si="14849">IF($B304="","",CF304*(1+rate_joint*CQ$1/365))</f>
        <v/>
      </c>
      <c r="CV304" s="5" t="str">
        <f t="shared" ca="1" si="12865"/>
        <v/>
      </c>
      <c r="CW304" s="5" t="str" cm="1">
        <f t="array" aca="1" ref="CW304" ca="1">IF(CV304="","",_xlfn.IFS(CV304&lt;='Hidden inputs'!$C$15,CV304*'Hidden inputs'!$D$15,CV304&lt;='Hidden inputs'!$C$16,'Hidden inputs'!$C$15*'Hidden inputs'!$D$15+(CV304-'Hidden inputs'!$B$16)*'Hidden inputs'!$D$16,CV304&lt;='Hidden inputs'!$C$17,'Hidden inputs'!$C$15*'Hidden inputs'!$D$15+('Hidden inputs'!$C$16-'Hidden inputs'!$B$16)*'Hidden inputs'!$D$16+(CV304-'Hidden inputs'!$B$17)*'Hidden inputs'!$D$17,CV304&gt;'Hidden inputs'!$B$18,'Hidden inputs'!$C$15*'Hidden inputs'!$D$15+('Hidden inputs'!$C$16-'Hidden inputs'!$B$16)*'Hidden inputs'!$D$16+('Hidden inputs'!$C$17-'Hidden inputs'!$B$17)*'Hidden inputs'!$D$17+(CV304-'Hidden inputs'!$B$18)*'Hidden inputs'!$D$18))</f>
        <v/>
      </c>
      <c r="CX304" s="10" t="str">
        <f t="shared" ca="1" si="12866"/>
        <v/>
      </c>
      <c r="CY304" s="5" t="str">
        <f t="shared" ca="1" si="12773"/>
        <v/>
      </c>
      <c r="CZ304" s="5" t="str">
        <f t="shared" ca="1" si="12774"/>
        <v/>
      </c>
      <c r="DA304" s="5" t="str">
        <f ca="1">IF($B304="","",'Hidden inputs'!$D$11*CR304+'Hidden inputs'!$E$11*CS304)</f>
        <v/>
      </c>
      <c r="DB304" s="11" t="str">
        <f t="shared" ca="1" si="12692"/>
        <v/>
      </c>
      <c r="DC304" s="9" t="str">
        <f t="shared" ca="1" si="12775"/>
        <v/>
      </c>
      <c r="DD304" s="3" t="str">
        <f t="shared" ca="1" si="12776"/>
        <v/>
      </c>
      <c r="DE304" s="5" t="str" cm="1">
        <f t="array" aca="1" ref="DE304" ca="1">IF($B304="","",IF(DD304=0,0,IF(DD_Payment="",0,IF(DD304&lt;_xlfn.IFS(DD_Frequency="Monthly",1,DD_Frequency="Quarterly",IF(MONTH(DD$2)=1,1,IF(MONTH(DD$2)=4,1,IF(MONTH(DD$2)=7,1,IF(MONTH(DD$2)=10,1,0)))),DD_Frequency="Annually",IF(MONTH(DD$2)=1,1,0))*DD_Payment,DD304,_xlfn.IFS(DD_Frequency="Monthly",1,DD_Frequency="Quarterly",IF(MONTH(DD$2)=1,1,IF(MONTH(DD$2)=4,1,IF(MONTH(DD$2)=7,1,IF(MONTH(DD$2)=10,1,0)))),DD_Frequency="Annually",IF(MONTH(DD$2)=1,1,0))*DD_Payment))))</f>
        <v/>
      </c>
      <c r="DF304" s="3" t="str">
        <f t="shared" ref="DF304" ca="1" si="14850">IF($B304="","",IF(DD304&gt;DE304,(DD304-DE304/2)*(rate_A*(DF$1/365)),0))</f>
        <v/>
      </c>
      <c r="DG304" s="3" t="str">
        <f t="shared" ca="1" si="12868"/>
        <v/>
      </c>
      <c r="DH304" s="3" t="str">
        <f t="shared" ref="DH304" ca="1" si="14851">IF($B304="","",CS304*(1+rate_A*DF$1/365))</f>
        <v/>
      </c>
      <c r="DI304" s="3" t="str">
        <f t="shared" ref="DI304" ca="1" si="14852">IF($B304="","",CT304*(1+rate_A*DF$1/365))</f>
        <v/>
      </c>
      <c r="DJ304" s="3" t="str">
        <f t="shared" ref="DJ304" ca="1" si="14853">IF($B304="","",CU304*(1+rate_joint*DF$1/365))</f>
        <v/>
      </c>
      <c r="DK304" s="5" t="str">
        <f t="shared" ca="1" si="12872"/>
        <v/>
      </c>
      <c r="DL304" s="5" t="str" cm="1">
        <f t="array" aca="1" ref="DL304" ca="1">IF(DK304="","",_xlfn.IFS(DK304&lt;='Hidden inputs'!$C$15,DK304*'Hidden inputs'!$D$15,DK304&lt;='Hidden inputs'!$C$16,'Hidden inputs'!$C$15*'Hidden inputs'!$D$15+(DK304-'Hidden inputs'!$B$16)*'Hidden inputs'!$D$16,DK304&lt;='Hidden inputs'!$C$17,'Hidden inputs'!$C$15*'Hidden inputs'!$D$15+('Hidden inputs'!$C$16-'Hidden inputs'!$B$16)*'Hidden inputs'!$D$16+(DK304-'Hidden inputs'!$B$17)*'Hidden inputs'!$D$17,DK304&gt;'Hidden inputs'!$B$18,'Hidden inputs'!$C$15*'Hidden inputs'!$D$15+('Hidden inputs'!$C$16-'Hidden inputs'!$B$16)*'Hidden inputs'!$D$16+('Hidden inputs'!$C$17-'Hidden inputs'!$B$17)*'Hidden inputs'!$D$17+(DK304-'Hidden inputs'!$B$18)*'Hidden inputs'!$D$18))</f>
        <v/>
      </c>
      <c r="DM304" s="10" t="str">
        <f t="shared" ca="1" si="12873"/>
        <v/>
      </c>
      <c r="DN304" s="5" t="str">
        <f t="shared" ca="1" si="12781"/>
        <v/>
      </c>
      <c r="DO304" s="5" t="str">
        <f t="shared" ca="1" si="12782"/>
        <v/>
      </c>
      <c r="DP304" s="5" t="str">
        <f ca="1">IF($B304="","",'Hidden inputs'!$D$11*DG304+'Hidden inputs'!$E$11*DH304)</f>
        <v/>
      </c>
      <c r="DQ304" s="11" t="str">
        <f t="shared" ca="1" si="12697"/>
        <v/>
      </c>
      <c r="DR304" s="9" t="str">
        <f t="shared" ca="1" si="12783"/>
        <v/>
      </c>
      <c r="DS304" s="3" t="str">
        <f t="shared" ca="1" si="12784"/>
        <v/>
      </c>
      <c r="DT304" s="5" t="str" cm="1">
        <f t="array" aca="1" ref="DT304" ca="1">IF($B304="","",IF(DS304=0,0,IF(DD_Payment="",0,IF(DS304&lt;_xlfn.IFS(DD_Frequency="Monthly",1,DD_Frequency="Quarterly",IF(MONTH(DS$2)=1,1,IF(MONTH(DS$2)=4,1,IF(MONTH(DS$2)=7,1,IF(MONTH(DS$2)=10,1,0)))),DD_Frequency="Annually",IF(MONTH(DS$2)=1,1,0))*DD_Payment,DS304,_xlfn.IFS(DD_Frequency="Monthly",1,DD_Frequency="Quarterly",IF(MONTH(DS$2)=1,1,IF(MONTH(DS$2)=4,1,IF(MONTH(DS$2)=7,1,IF(MONTH(DS$2)=10,1,0)))),DD_Frequency="Annually",IF(MONTH(DS$2)=1,1,0))*DD_Payment))))</f>
        <v/>
      </c>
      <c r="DU304" s="3" t="str">
        <f t="shared" ref="DU304" ca="1" si="14854">IF($B304="","",IF(DS304&gt;DT304,(DS304-DT304/2)*(rate_A*(DU$1/365)),0))</f>
        <v/>
      </c>
      <c r="DV304" s="3" t="str">
        <f t="shared" ca="1" si="12875"/>
        <v/>
      </c>
      <c r="DW304" s="3" t="str">
        <f t="shared" ref="DW304" ca="1" si="14855">IF($B304="","",DH304*(1+rate_A*DU$1/365))</f>
        <v/>
      </c>
      <c r="DX304" s="3" t="str">
        <f t="shared" ref="DX304" ca="1" si="14856">IF($B304="","",DI304*(1+rate_A*DU$1/365))</f>
        <v/>
      </c>
      <c r="DY304" s="3" t="str">
        <f t="shared" ref="DY304" ca="1" si="14857">IF($B304="","",DJ304*(1+rate_joint*DU$1/365))</f>
        <v/>
      </c>
      <c r="DZ304" s="5" t="str">
        <f t="shared" ca="1" si="12879"/>
        <v/>
      </c>
      <c r="EA304" s="5" t="str" cm="1">
        <f t="array" aca="1" ref="EA304" ca="1">IF(DZ304="","",_xlfn.IFS(DZ304&lt;='Hidden inputs'!$C$15,DZ304*'Hidden inputs'!$D$15,DZ304&lt;='Hidden inputs'!$C$16,'Hidden inputs'!$C$15*'Hidden inputs'!$D$15+(DZ304-'Hidden inputs'!$B$16)*'Hidden inputs'!$D$16,DZ304&lt;='Hidden inputs'!$C$17,'Hidden inputs'!$C$15*'Hidden inputs'!$D$15+('Hidden inputs'!$C$16-'Hidden inputs'!$B$16)*'Hidden inputs'!$D$16+(DZ304-'Hidden inputs'!$B$17)*'Hidden inputs'!$D$17,DZ304&gt;'Hidden inputs'!$B$18,'Hidden inputs'!$C$15*'Hidden inputs'!$D$15+('Hidden inputs'!$C$16-'Hidden inputs'!$B$16)*'Hidden inputs'!$D$16+('Hidden inputs'!$C$17-'Hidden inputs'!$B$17)*'Hidden inputs'!$D$17+(DZ304-'Hidden inputs'!$B$18)*'Hidden inputs'!$D$18))</f>
        <v/>
      </c>
      <c r="EB304" s="10" t="str">
        <f t="shared" ca="1" si="12880"/>
        <v/>
      </c>
      <c r="EC304" s="5" t="str">
        <f t="shared" ca="1" si="12789"/>
        <v/>
      </c>
      <c r="ED304" s="5" t="str">
        <f t="shared" ca="1" si="12790"/>
        <v/>
      </c>
      <c r="EE304" s="5" t="str">
        <f ca="1">IF($B304="","",'Hidden inputs'!$D$11*DV304+'Hidden inputs'!$E$11*DW304)</f>
        <v/>
      </c>
      <c r="EF304" s="11" t="str">
        <f t="shared" ca="1" si="12702"/>
        <v/>
      </c>
      <c r="EG304" s="9" t="str">
        <f t="shared" ca="1" si="12791"/>
        <v/>
      </c>
      <c r="EH304" s="3" t="str">
        <f t="shared" ca="1" si="12792"/>
        <v/>
      </c>
      <c r="EI304" s="5" t="str" cm="1">
        <f t="array" aca="1" ref="EI304" ca="1">IF($B304="","",IF(EH304=0,0,IF(DD_Payment="",0,IF(EH304&lt;_xlfn.IFS(DD_Frequency="Monthly",1,DD_Frequency="Quarterly",IF(MONTH(EH$2)=1,1,IF(MONTH(EH$2)=4,1,IF(MONTH(EH$2)=7,1,IF(MONTH(EH$2)=10,1,0)))),DD_Frequency="Annually",IF(MONTH(EH$2)=1,1,0))*DD_Payment,EH304,_xlfn.IFS(DD_Frequency="Monthly",1,DD_Frequency="Quarterly",IF(MONTH(EH$2)=1,1,IF(MONTH(EH$2)=4,1,IF(MONTH(EH$2)=7,1,IF(MONTH(EH$2)=10,1,0)))),DD_Frequency="Annually",IF(MONTH(EH$2)=1,1,0))*DD_Payment))))</f>
        <v/>
      </c>
      <c r="EJ304" s="3" t="str">
        <f t="shared" ref="EJ304" ca="1" si="14858">IF($B304="","",IF(EH304&gt;EI304,(EH304-EI304/2)*(rate_A*(EJ$1/365)),0))</f>
        <v/>
      </c>
      <c r="EK304" s="3" t="str">
        <f t="shared" ca="1" si="12882"/>
        <v/>
      </c>
      <c r="EL304" s="3" t="str">
        <f t="shared" ref="EL304" ca="1" si="14859">IF($B304="","",DW304*(1+rate_A*EJ$1/365))</f>
        <v/>
      </c>
      <c r="EM304" s="3" t="str">
        <f t="shared" ref="EM304" ca="1" si="14860">IF($B304="","",DX304*(1+rate_A*EJ$1/365))</f>
        <v/>
      </c>
      <c r="EN304" s="3" t="str">
        <f t="shared" ref="EN304" ca="1" si="14861">IF($B304="","",DY304*(1+rate_joint*EJ$1/365))</f>
        <v/>
      </c>
      <c r="EO304" s="5" t="str">
        <f t="shared" ca="1" si="12886"/>
        <v/>
      </c>
      <c r="EP304" s="5" t="str" cm="1">
        <f t="array" aca="1" ref="EP304" ca="1">IF(EO304="","",_xlfn.IFS(EO304&lt;='Hidden inputs'!$C$15,EO304*'Hidden inputs'!$D$15,EO304&lt;='Hidden inputs'!$C$16,'Hidden inputs'!$C$15*'Hidden inputs'!$D$15+(EO304-'Hidden inputs'!$B$16)*'Hidden inputs'!$D$16,EO304&lt;='Hidden inputs'!$C$17,'Hidden inputs'!$C$15*'Hidden inputs'!$D$15+('Hidden inputs'!$C$16-'Hidden inputs'!$B$16)*'Hidden inputs'!$D$16+(EO304-'Hidden inputs'!$B$17)*'Hidden inputs'!$D$17,EO304&gt;'Hidden inputs'!$B$18,'Hidden inputs'!$C$15*'Hidden inputs'!$D$15+('Hidden inputs'!$C$16-'Hidden inputs'!$B$16)*'Hidden inputs'!$D$16+('Hidden inputs'!$C$17-'Hidden inputs'!$B$17)*'Hidden inputs'!$D$17+(EO304-'Hidden inputs'!$B$18)*'Hidden inputs'!$D$18))</f>
        <v/>
      </c>
      <c r="EQ304" s="10" t="str">
        <f t="shared" ca="1" si="12887"/>
        <v/>
      </c>
      <c r="ER304" s="5" t="str">
        <f t="shared" ca="1" si="12797"/>
        <v/>
      </c>
      <c r="ES304" s="5" t="str">
        <f t="shared" ca="1" si="12798"/>
        <v/>
      </c>
      <c r="ET304" s="5" t="str">
        <f ca="1">IF($B304="","",'Hidden inputs'!$D$11*EK304+'Hidden inputs'!$E$11*EL304)</f>
        <v/>
      </c>
      <c r="EU304" s="11" t="str">
        <f t="shared" ca="1" si="12707"/>
        <v/>
      </c>
      <c r="EV304" s="9" t="str">
        <f t="shared" ca="1" si="12799"/>
        <v/>
      </c>
      <c r="EW304" s="3" t="str">
        <f t="shared" ca="1" si="12800"/>
        <v/>
      </c>
      <c r="EX304" s="5" t="str" cm="1">
        <f t="array" aca="1" ref="EX304" ca="1">IF($B304="","",IF(EW304=0,0,IF(DD_Payment="",0,IF(EW304&lt;_xlfn.IFS(DD_Frequency="Monthly",1,DD_Frequency="Quarterly",IF(MONTH(EW$2)=1,1,IF(MONTH(EW$2)=4,1,IF(MONTH(EW$2)=7,1,IF(MONTH(EW$2)=10,1,0)))),DD_Frequency="Annually",IF(MONTH(EW$2)=1,1,0))*DD_Payment,EW304,_xlfn.IFS(DD_Frequency="Monthly",1,DD_Frequency="Quarterly",IF(MONTH(EW$2)=1,1,IF(MONTH(EW$2)=4,1,IF(MONTH(EW$2)=7,1,IF(MONTH(EW$2)=10,1,0)))),DD_Frequency="Annually",IF(MONTH(EW$2)=1,1,0))*DD_Payment))))</f>
        <v/>
      </c>
      <c r="EY304" s="3" t="str">
        <f t="shared" ref="EY304" ca="1" si="14862">IF($B304="","",IF(EW304&gt;EX304,(EW304-EX304/2)*(rate_A*(EY$1/365)),0))</f>
        <v/>
      </c>
      <c r="EZ304" s="3" t="str">
        <f t="shared" ca="1" si="12889"/>
        <v/>
      </c>
      <c r="FA304" s="3" t="str">
        <f t="shared" ref="FA304" ca="1" si="14863">IF($B304="","",EL304*(1+rate_A*EY$1/365))</f>
        <v/>
      </c>
      <c r="FB304" s="3" t="str">
        <f t="shared" ref="FB304" ca="1" si="14864">IF($B304="","",EM304*(1+rate_A*EY$1/365))</f>
        <v/>
      </c>
      <c r="FC304" s="3" t="str">
        <f t="shared" ref="FC304" ca="1" si="14865">IF($B304="","",EN304*(1+rate_joint*EY$1/365))</f>
        <v/>
      </c>
      <c r="FD304" s="5" t="str">
        <f t="shared" ca="1" si="12893"/>
        <v/>
      </c>
      <c r="FE304" s="5" t="str" cm="1">
        <f t="array" aca="1" ref="FE304" ca="1">IF(FD304="","",_xlfn.IFS(FD304&lt;='Hidden inputs'!$C$15,FD304*'Hidden inputs'!$D$15,FD304&lt;='Hidden inputs'!$C$16,'Hidden inputs'!$C$15*'Hidden inputs'!$D$15+(FD304-'Hidden inputs'!$B$16)*'Hidden inputs'!$D$16,FD304&lt;='Hidden inputs'!$C$17,'Hidden inputs'!$C$15*'Hidden inputs'!$D$15+('Hidden inputs'!$C$16-'Hidden inputs'!$B$16)*'Hidden inputs'!$D$16+(FD304-'Hidden inputs'!$B$17)*'Hidden inputs'!$D$17,FD304&gt;'Hidden inputs'!$B$18,'Hidden inputs'!$C$15*'Hidden inputs'!$D$15+('Hidden inputs'!$C$16-'Hidden inputs'!$B$16)*'Hidden inputs'!$D$16+('Hidden inputs'!$C$17-'Hidden inputs'!$B$17)*'Hidden inputs'!$D$17+(FD304-'Hidden inputs'!$B$18)*'Hidden inputs'!$D$18))</f>
        <v/>
      </c>
      <c r="FF304" s="10" t="str">
        <f t="shared" ca="1" si="12894"/>
        <v/>
      </c>
      <c r="FG304" s="5" t="str">
        <f t="shared" ca="1" si="12805"/>
        <v/>
      </c>
      <c r="FH304" s="5" t="str">
        <f t="shared" ca="1" si="12806"/>
        <v/>
      </c>
      <c r="FI304" s="5" t="str">
        <f ca="1">IF($B304="","",'Hidden inputs'!$D$11*EZ304+'Hidden inputs'!$E$11*FA304)</f>
        <v/>
      </c>
      <c r="FJ304" s="11" t="str">
        <f t="shared" ca="1" si="12712"/>
        <v/>
      </c>
      <c r="FK304" s="9" t="str">
        <f t="shared" ca="1" si="12807"/>
        <v/>
      </c>
      <c r="FL304" s="3" t="str">
        <f t="shared" ca="1" si="12808"/>
        <v/>
      </c>
      <c r="FM304" s="5" t="str" cm="1">
        <f t="array" aca="1" ref="FM304" ca="1">IF($B304="","",IF(FL304=0,0,IF(DD_Payment="",0,IF(FL304&lt;_xlfn.IFS(DD_Frequency="Monthly",1,DD_Frequency="Quarterly",IF(MONTH(FL$2)=1,1,IF(MONTH(FL$2)=4,1,IF(MONTH(FL$2)=7,1,IF(MONTH(FL$2)=10,1,0)))),DD_Frequency="Annually",IF(MONTH(FL$2)=1,1,0))*DD_Payment,FL304,_xlfn.IFS(DD_Frequency="Monthly",1,DD_Frequency="Quarterly",IF(MONTH(FL$2)=1,1,IF(MONTH(FL$2)=4,1,IF(MONTH(FL$2)=7,1,IF(MONTH(FL$2)=10,1,0)))),DD_Frequency="Annually",IF(MONTH(FL$2)=1,1,0))*DD_Payment))))</f>
        <v/>
      </c>
      <c r="FN304" s="3" t="str">
        <f t="shared" ref="FN304" ca="1" si="14866">IF($B304="","",IF(FL304&gt;FM304,(FL304-FM304/2)*(rate_A*(FN$1/365)),0))</f>
        <v/>
      </c>
      <c r="FO304" s="3" t="str">
        <f t="shared" ca="1" si="12896"/>
        <v/>
      </c>
      <c r="FP304" s="3" t="str">
        <f t="shared" ref="FP304" ca="1" si="14867">IF($B304="","",FA304*(1+rate_A*FN$1/365))</f>
        <v/>
      </c>
      <c r="FQ304" s="3" t="str">
        <f t="shared" ref="FQ304" ca="1" si="14868">IF($B304="","",FB304*(1+rate_A*FN$1/365))</f>
        <v/>
      </c>
      <c r="FR304" s="3" t="str">
        <f t="shared" ref="FR304" ca="1" si="14869">IF($B304="","",FC304*(1+rate_joint*FN$1/365))</f>
        <v/>
      </c>
      <c r="FS304" s="5" t="str">
        <f t="shared" ca="1" si="12900"/>
        <v/>
      </c>
      <c r="FT304" s="5" t="str" cm="1">
        <f t="array" aca="1" ref="FT304" ca="1">IF(FS304="","",_xlfn.IFS(FS304&lt;='Hidden inputs'!$C$15,FS304*'Hidden inputs'!$D$15,FS304&lt;='Hidden inputs'!$C$16,'Hidden inputs'!$C$15*'Hidden inputs'!$D$15+(FS304-'Hidden inputs'!$B$16)*'Hidden inputs'!$D$16,FS304&lt;='Hidden inputs'!$C$17,'Hidden inputs'!$C$15*'Hidden inputs'!$D$15+('Hidden inputs'!$C$16-'Hidden inputs'!$B$16)*'Hidden inputs'!$D$16+(FS304-'Hidden inputs'!$B$17)*'Hidden inputs'!$D$17,FS304&gt;'Hidden inputs'!$B$18,'Hidden inputs'!$C$15*'Hidden inputs'!$D$15+('Hidden inputs'!$C$16-'Hidden inputs'!$B$16)*'Hidden inputs'!$D$16+('Hidden inputs'!$C$17-'Hidden inputs'!$B$17)*'Hidden inputs'!$D$17+(FS304-'Hidden inputs'!$B$18)*'Hidden inputs'!$D$18))</f>
        <v/>
      </c>
      <c r="FU304" s="10" t="str">
        <f t="shared" ca="1" si="12901"/>
        <v/>
      </c>
      <c r="FV304" s="5" t="str">
        <f t="shared" ca="1" si="12813"/>
        <v/>
      </c>
      <c r="FW304" s="5" t="str">
        <f t="shared" ca="1" si="12814"/>
        <v/>
      </c>
      <c r="FX304" s="5" t="str">
        <f ca="1">IF($B304="","",'Hidden inputs'!$D$11*FO304+'Hidden inputs'!$E$11*FP304)</f>
        <v/>
      </c>
      <c r="FY304" s="11" t="str">
        <f t="shared" ca="1" si="12717"/>
        <v/>
      </c>
      <c r="FZ304" s="9" t="str">
        <f t="shared" ca="1" si="12815"/>
        <v/>
      </c>
      <c r="GA304" s="5" t="str">
        <f t="shared" ca="1" si="12816"/>
        <v/>
      </c>
      <c r="GB304" s="5" t="str">
        <f t="shared" ca="1" si="12817"/>
        <v/>
      </c>
      <c r="GC304" s="5" t="str">
        <f t="shared" ca="1" si="12718"/>
        <v/>
      </c>
      <c r="GD304" s="5" t="str">
        <f t="shared" ca="1" si="12719"/>
        <v/>
      </c>
    </row>
    <row r="305" spans="1:186" x14ac:dyDescent="0.35">
      <c r="A305" s="2"/>
      <c r="B305" s="6" t="str">
        <f t="shared" ca="1" si="12720"/>
        <v/>
      </c>
      <c r="C305" s="5" t="str">
        <f t="shared" ca="1" si="12818"/>
        <v/>
      </c>
      <c r="D305" s="5" t="str" cm="1">
        <f t="array" aca="1" ref="D305" ca="1">IF($B305="","",IF(C305=0,0,IF(DD_Payment="",0,IF(C305&lt;_xlfn.IFS(DD_Frequency="Monthly",1,DD_Frequency="Quarterly",IF(MONTH(C$2)=1,1,IF(MONTH(C$2)=4,1,IF(MONTH(C$2)=7,1,IF(MONTH(C$2)=10,1,0)))),DD_Frequency="Annually",IF(MONTH(C$2)=1,1,0))*DD_Payment,C305,_xlfn.IFS(DD_Frequency="Monthly",1,DD_Frequency="Quarterly",IF(MONTH(C$2)=1,1,IF(MONTH(C$2)=4,1,IF(MONTH(C$2)=7,1,IF(MONTH(C$2)=10,1,0)))),DD_Frequency="Annually",IF(MONTH(C$2)=1,1,0))*DD_Payment))))</f>
        <v/>
      </c>
      <c r="E305" s="5" t="str">
        <f t="shared" ref="E305" ca="1" si="14870">IF(B305="","",IF(C305&gt;D305,(C305-D305/2)*(rate_A*(E$1/365)),0))</f>
        <v/>
      </c>
      <c r="F305" s="5" t="str">
        <f t="shared" ca="1" si="12722"/>
        <v/>
      </c>
      <c r="G305" s="5" t="str">
        <f t="shared" ref="G305" ca="1" si="14871">IF(B305="","",G304*(1+rate_A*E$1/365))</f>
        <v/>
      </c>
      <c r="H305" s="5" t="str">
        <f t="shared" ref="H305" ca="1" si="14872">IF(B305="","",H304*(1+rate_A*E$1/365))</f>
        <v/>
      </c>
      <c r="I305" s="5" t="str">
        <f t="shared" ref="I305" ca="1" si="14873">IF(B305="","",I304*(1+rate_joint*E$1/365))</f>
        <v/>
      </c>
      <c r="J305" s="5" t="str">
        <f t="shared" ca="1" si="12823"/>
        <v/>
      </c>
      <c r="K305" s="5" t="str" cm="1">
        <f t="array" aca="1" ref="K305" ca="1">IF(J305="","",_xlfn.IFS(J305&lt;='Hidden inputs'!$C$15,J305*'Hidden inputs'!$D$15,J305&lt;='Hidden inputs'!$C$16,'Hidden inputs'!$C$15*'Hidden inputs'!$D$15+(J305-'Hidden inputs'!$B$16)*'Hidden inputs'!$D$16,J305&lt;='Hidden inputs'!$C$17,'Hidden inputs'!$C$15*'Hidden inputs'!$D$15+('Hidden inputs'!$C$16-'Hidden inputs'!$B$16)*'Hidden inputs'!$D$16+(J305-'Hidden inputs'!$B$17)*'Hidden inputs'!$D$17,J305&gt;'Hidden inputs'!$B$18,'Hidden inputs'!$C$15*'Hidden inputs'!$D$15+('Hidden inputs'!$C$16-'Hidden inputs'!$B$16)*'Hidden inputs'!$D$16+('Hidden inputs'!$C$17-'Hidden inputs'!$B$17)*'Hidden inputs'!$D$17+(J305-'Hidden inputs'!$B$18)*'Hidden inputs'!$D$18))</f>
        <v/>
      </c>
      <c r="L305" s="11" t="str">
        <f t="shared" ca="1" si="12824"/>
        <v/>
      </c>
      <c r="M305" s="5" t="str">
        <f t="shared" ca="1" si="12726"/>
        <v/>
      </c>
      <c r="N305" s="5" t="str">
        <f t="shared" ca="1" si="12727"/>
        <v/>
      </c>
      <c r="O305" s="5" t="str">
        <f ca="1">IF(B305="","",'Hidden inputs'!$D$11*F305+'Hidden inputs'!$E$11*G305)</f>
        <v/>
      </c>
      <c r="P305" s="11" t="str">
        <f t="shared" ca="1" si="12661"/>
        <v/>
      </c>
      <c r="Q305" s="20" t="str">
        <f t="shared" ca="1" si="12662"/>
        <v/>
      </c>
      <c r="R305" s="3" t="str">
        <f t="shared" ca="1" si="12728"/>
        <v/>
      </c>
      <c r="S305" s="5" t="str" cm="1">
        <f t="array" aca="1" ref="S305" ca="1">IF($B305="","",IF(R305=0,0,IF(DD_Payment="",0,IF(R305&lt;_xlfn.IFS(DD_Frequency="Monthly",1,DD_Frequency="Quarterly",IF(MONTH(R$2)=1,1,IF(MONTH(R$2)=4,1,IF(MONTH(R$2)=7,1,IF(MONTH(R$2)=10,1,0)))),DD_Frequency="Annually",IF(MONTH(R$2)=1,1,0))*DD_Payment,R305,_xlfn.IFS(DD_Frequency="Monthly",1,DD_Frequency="Quarterly",IF(MONTH(R$2)=1,1,IF(MONTH(R$2)=4,1,IF(MONTH(R$2)=7,1,IF(MONTH(R$2)=10,1,0)))),DD_Frequency="Annually",IF(MONTH(R$2)=1,1,0))*DD_Payment))))</f>
        <v/>
      </c>
      <c r="T305" s="3" t="str">
        <f t="shared" ref="T305" ca="1" si="14874">IF(B305="","",IF(R305&gt;S305,(R305-S305/2)*(rate_A*((T$1+A305)/365)),0))</f>
        <v/>
      </c>
      <c r="U305" s="3" t="str">
        <f t="shared" ca="1" si="12730"/>
        <v/>
      </c>
      <c r="V305" s="3" t="str">
        <f t="shared" ref="V305" ca="1" si="14875">IF(B305="","",G305*(1+rate_A*(T$1+A305)/365))</f>
        <v/>
      </c>
      <c r="W305" s="3" t="str">
        <f t="shared" ref="W305" ca="1" si="14876">IF(B305="","",H305*(1+rate_A*(T$1+A305)/365))</f>
        <v/>
      </c>
      <c r="X305" s="3" t="str">
        <f t="shared" ref="X305" ca="1" si="14877">IF(B305="","",I305*(1+rate_joint*(T$1+A305)/365))</f>
        <v/>
      </c>
      <c r="Y305" s="5" t="str">
        <f t="shared" ca="1" si="12829"/>
        <v/>
      </c>
      <c r="Z305" s="5" t="str" cm="1">
        <f t="array" aca="1" ref="Z305" ca="1">IF(Y305="","",_xlfn.IFS(Y305&lt;='Hidden inputs'!$C$15,Y305*'Hidden inputs'!$D$15,Y305&lt;='Hidden inputs'!$C$16,'Hidden inputs'!$C$15*'Hidden inputs'!$D$15+(Y305-'Hidden inputs'!$B$16)*'Hidden inputs'!$D$16,Y305&lt;='Hidden inputs'!$C$17,'Hidden inputs'!$C$15*'Hidden inputs'!$D$15+('Hidden inputs'!$C$16-'Hidden inputs'!$B$16)*'Hidden inputs'!$D$16+(Y305-'Hidden inputs'!$B$17)*'Hidden inputs'!$D$17,Y305&gt;'Hidden inputs'!$B$18,'Hidden inputs'!$C$15*'Hidden inputs'!$D$15+('Hidden inputs'!$C$16-'Hidden inputs'!$B$16)*'Hidden inputs'!$D$16+('Hidden inputs'!$C$17-'Hidden inputs'!$B$17)*'Hidden inputs'!$D$17+(Y305-'Hidden inputs'!$B$18)*'Hidden inputs'!$D$18))</f>
        <v/>
      </c>
      <c r="AA305" s="10" t="str">
        <f t="shared" ca="1" si="12830"/>
        <v/>
      </c>
      <c r="AB305" s="5" t="str">
        <f t="shared" ca="1" si="12734"/>
        <v/>
      </c>
      <c r="AC305" s="5" t="str">
        <f t="shared" ca="1" si="12831"/>
        <v/>
      </c>
      <c r="AD305" s="5" t="str">
        <f ca="1">IF(B305="","",'Hidden inputs'!$D$11*U305+'Hidden inputs'!$E$11*V305)</f>
        <v/>
      </c>
      <c r="AE305" s="11" t="str">
        <f t="shared" ca="1" si="12667"/>
        <v/>
      </c>
      <c r="AF305" s="9" t="str">
        <f t="shared" ca="1" si="12735"/>
        <v/>
      </c>
      <c r="AG305" s="3" t="str">
        <f t="shared" ca="1" si="12736"/>
        <v/>
      </c>
      <c r="AH305" s="5" t="str" cm="1">
        <f t="array" aca="1" ref="AH305" ca="1">IF($B305="","",IF(AG305=0,0,IF(DD_Payment="",0,IF(AG305&lt;_xlfn.IFS(DD_Frequency="Monthly",1,DD_Frequency="Quarterly",IF(MONTH(AG$2)=1,1,IF(MONTH(AG$2)=4,1,IF(MONTH(AG$2)=7,1,IF(MONTH(AG$2)=10,1,0)))),DD_Frequency="Annually",IF(MONTH(AG$2)=1,1,0))*DD_Payment,AG305,_xlfn.IFS(DD_Frequency="Monthly",1,DD_Frequency="Quarterly",IF(MONTH(AG$2)=1,1,IF(MONTH(AG$2)=4,1,IF(MONTH(AG$2)=7,1,IF(MONTH(AG$2)=10,1,0)))),DD_Frequency="Annually",IF(MONTH(AG$2)=1,1,0))*DD_Payment))))</f>
        <v/>
      </c>
      <c r="AI305" s="3" t="str">
        <f t="shared" ref="AI305" ca="1" si="14878">IF($B305="","",IF(AG305&gt;AH305,(AG305-AH305/2)*(rate_A*(AI$1/365)),0))</f>
        <v/>
      </c>
      <c r="AJ305" s="3" t="str">
        <f t="shared" ca="1" si="12833"/>
        <v/>
      </c>
      <c r="AK305" s="3" t="str">
        <f t="shared" ref="AK305" ca="1" si="14879">IF($B305="","",V305*(1+rate_A*AI$1/365))</f>
        <v/>
      </c>
      <c r="AL305" s="3" t="str">
        <f t="shared" ref="AL305" ca="1" si="14880">IF($B305="","",W305*(1+rate_A*AI$1/365))</f>
        <v/>
      </c>
      <c r="AM305" s="3" t="str">
        <f t="shared" ref="AM305" ca="1" si="14881">IF($B305="","",X305*(1+rate_joint*AI$1/365))</f>
        <v/>
      </c>
      <c r="AN305" s="5" t="str">
        <f t="shared" ca="1" si="12837"/>
        <v/>
      </c>
      <c r="AO305" s="5" t="str" cm="1">
        <f t="array" aca="1" ref="AO305" ca="1">IF(AN305="","",_xlfn.IFS(AN305&lt;='Hidden inputs'!$C$15,AN305*'Hidden inputs'!$D$15,AN305&lt;='Hidden inputs'!$C$16,'Hidden inputs'!$C$15*'Hidden inputs'!$D$15+(AN305-'Hidden inputs'!$B$16)*'Hidden inputs'!$D$16,AN305&lt;='Hidden inputs'!$C$17,'Hidden inputs'!$C$15*'Hidden inputs'!$D$15+('Hidden inputs'!$C$16-'Hidden inputs'!$B$16)*'Hidden inputs'!$D$16+(AN305-'Hidden inputs'!$B$17)*'Hidden inputs'!$D$17,AN305&gt;'Hidden inputs'!$B$18,'Hidden inputs'!$C$15*'Hidden inputs'!$D$15+('Hidden inputs'!$C$16-'Hidden inputs'!$B$16)*'Hidden inputs'!$D$16+('Hidden inputs'!$C$17-'Hidden inputs'!$B$17)*'Hidden inputs'!$D$17+(AN305-'Hidden inputs'!$B$18)*'Hidden inputs'!$D$18))</f>
        <v/>
      </c>
      <c r="AP305" s="10" t="str">
        <f t="shared" ca="1" si="12838"/>
        <v/>
      </c>
      <c r="AQ305" s="5" t="str">
        <f t="shared" ca="1" si="12741"/>
        <v/>
      </c>
      <c r="AR305" s="5" t="str">
        <f t="shared" ca="1" si="12742"/>
        <v/>
      </c>
      <c r="AS305" s="5" t="str">
        <f ca="1">IF($B305="","",'Hidden inputs'!$D$11*AJ305+'Hidden inputs'!$E$11*AK305)</f>
        <v/>
      </c>
      <c r="AT305" s="11" t="str">
        <f t="shared" ca="1" si="12672"/>
        <v/>
      </c>
      <c r="AU305" s="9" t="str">
        <f t="shared" ca="1" si="12743"/>
        <v/>
      </c>
      <c r="AV305" s="3" t="str">
        <f t="shared" ca="1" si="12744"/>
        <v/>
      </c>
      <c r="AW305" s="5" t="str" cm="1">
        <f t="array" aca="1" ref="AW305" ca="1">IF($B305="","",IF(AV305=0,0,IF(DD_Payment="",0,IF(AV305&lt;_xlfn.IFS(DD_Frequency="Monthly",1,DD_Frequency="Quarterly",IF(MONTH(AV$2)=1,1,IF(MONTH(AV$2)=4,1,IF(MONTH(AV$2)=7,1,IF(MONTH(AV$2)=10,1,0)))),DD_Frequency="Annually",IF(MONTH(AV$2)=1,1,0))*DD_Payment,AV305,_xlfn.IFS(DD_Frequency="Monthly",1,DD_Frequency="Quarterly",IF(MONTH(AV$2)=1,1,IF(MONTH(AV$2)=4,1,IF(MONTH(AV$2)=7,1,IF(MONTH(AV$2)=10,1,0)))),DD_Frequency="Annually",IF(MONTH(AV$2)=1,1,0))*DD_Payment))))</f>
        <v/>
      </c>
      <c r="AX305" s="3" t="str">
        <f t="shared" ref="AX305" ca="1" si="14882">IF($B305="","",IF(AV305&gt;AW305,(AV305-AW305/2)*(rate_A*(AX$1/365)),0))</f>
        <v/>
      </c>
      <c r="AY305" s="3" t="str">
        <f t="shared" ca="1" si="12840"/>
        <v/>
      </c>
      <c r="AZ305" s="3" t="str">
        <f t="shared" ref="AZ305" ca="1" si="14883">IF($B305="","",AK305*(1+rate_A*AX$1/365))</f>
        <v/>
      </c>
      <c r="BA305" s="3" t="str">
        <f t="shared" ref="BA305" ca="1" si="14884">IF($B305="","",AL305*(1+rate_A*AX$1/365))</f>
        <v/>
      </c>
      <c r="BB305" s="3" t="str">
        <f t="shared" ref="BB305" ca="1" si="14885">IF($B305="","",AM305*(1+rate_joint*AX$1/365))</f>
        <v/>
      </c>
      <c r="BC305" s="5" t="str">
        <f t="shared" ca="1" si="12844"/>
        <v/>
      </c>
      <c r="BD305" s="5" t="str" cm="1">
        <f t="array" aca="1" ref="BD305" ca="1">IF(BC305="","",_xlfn.IFS(BC305&lt;='Hidden inputs'!$C$15,BC305*'Hidden inputs'!$D$15,BC305&lt;='Hidden inputs'!$C$16,'Hidden inputs'!$C$15*'Hidden inputs'!$D$15+(BC305-'Hidden inputs'!$B$16)*'Hidden inputs'!$D$16,BC305&lt;='Hidden inputs'!$C$17,'Hidden inputs'!$C$15*'Hidden inputs'!$D$15+('Hidden inputs'!$C$16-'Hidden inputs'!$B$16)*'Hidden inputs'!$D$16+(BC305-'Hidden inputs'!$B$17)*'Hidden inputs'!$D$17,BC305&gt;'Hidden inputs'!$B$18,'Hidden inputs'!$C$15*'Hidden inputs'!$D$15+('Hidden inputs'!$C$16-'Hidden inputs'!$B$16)*'Hidden inputs'!$D$16+('Hidden inputs'!$C$17-'Hidden inputs'!$B$17)*'Hidden inputs'!$D$17+(BC305-'Hidden inputs'!$B$18)*'Hidden inputs'!$D$18))</f>
        <v/>
      </c>
      <c r="BE305" s="10" t="str">
        <f t="shared" ca="1" si="12845"/>
        <v/>
      </c>
      <c r="BF305" s="5" t="str">
        <f t="shared" ca="1" si="12749"/>
        <v/>
      </c>
      <c r="BG305" s="5" t="str">
        <f t="shared" ca="1" si="12750"/>
        <v/>
      </c>
      <c r="BH305" s="5" t="str">
        <f ca="1">IF($B305="","",'Hidden inputs'!$D$11*AY305+'Hidden inputs'!$E$11*AZ305)</f>
        <v/>
      </c>
      <c r="BI305" s="11" t="str">
        <f t="shared" ca="1" si="12677"/>
        <v/>
      </c>
      <c r="BJ305" s="9" t="str">
        <f t="shared" ca="1" si="12751"/>
        <v/>
      </c>
      <c r="BK305" s="3" t="str">
        <f t="shared" ca="1" si="12752"/>
        <v/>
      </c>
      <c r="BL305" s="5" t="str" cm="1">
        <f t="array" aca="1" ref="BL305" ca="1">IF($B305="","",IF(BK305=0,0,IF(DD_Payment="",0,IF(BK305&lt;_xlfn.IFS(DD_Frequency="Monthly",1,DD_Frequency="Quarterly",IF(MONTH(BK$2)=1,1,IF(MONTH(BK$2)=4,1,IF(MONTH(BK$2)=7,1,IF(MONTH(BK$2)=10,1,0)))),DD_Frequency="Annually",IF(MONTH(BK$2)=1,1,0))*DD_Payment,BK305,_xlfn.IFS(DD_Frequency="Monthly",1,DD_Frequency="Quarterly",IF(MONTH(BK$2)=1,1,IF(MONTH(BK$2)=4,1,IF(MONTH(BK$2)=7,1,IF(MONTH(BK$2)=10,1,0)))),DD_Frequency="Annually",IF(MONTH(BK$2)=1,1,0))*DD_Payment))))</f>
        <v/>
      </c>
      <c r="BM305" s="3" t="str">
        <f t="shared" ref="BM305" ca="1" si="14886">IF($B305="","",IF(BK305&gt;BL305,(BK305-BL305/2)*(rate_A*(BM$1/365)),0))</f>
        <v/>
      </c>
      <c r="BN305" s="3" t="str">
        <f t="shared" ca="1" si="12847"/>
        <v/>
      </c>
      <c r="BO305" s="3" t="str">
        <f t="shared" ref="BO305" ca="1" si="14887">IF($B305="","",AZ305*(1+rate_A*BM$1/365))</f>
        <v/>
      </c>
      <c r="BP305" s="3" t="str">
        <f t="shared" ref="BP305" ca="1" si="14888">IF($B305="","",BA305*(1+rate_A*BM$1/365))</f>
        <v/>
      </c>
      <c r="BQ305" s="3" t="str">
        <f t="shared" ref="BQ305" ca="1" si="14889">IF($B305="","",BB305*(1+rate_joint*BM$1/365))</f>
        <v/>
      </c>
      <c r="BR305" s="5" t="str">
        <f t="shared" ca="1" si="12851"/>
        <v/>
      </c>
      <c r="BS305" s="5" t="str" cm="1">
        <f t="array" aca="1" ref="BS305" ca="1">IF(BR305="","",_xlfn.IFS(BR305&lt;='Hidden inputs'!$C$15,BR305*'Hidden inputs'!$D$15,BR305&lt;='Hidden inputs'!$C$16,'Hidden inputs'!$C$15*'Hidden inputs'!$D$15+(BR305-'Hidden inputs'!$B$16)*'Hidden inputs'!$D$16,BR305&lt;='Hidden inputs'!$C$17,'Hidden inputs'!$C$15*'Hidden inputs'!$D$15+('Hidden inputs'!$C$16-'Hidden inputs'!$B$16)*'Hidden inputs'!$D$16+(BR305-'Hidden inputs'!$B$17)*'Hidden inputs'!$D$17,BR305&gt;'Hidden inputs'!$B$18,'Hidden inputs'!$C$15*'Hidden inputs'!$D$15+('Hidden inputs'!$C$16-'Hidden inputs'!$B$16)*'Hidden inputs'!$D$16+('Hidden inputs'!$C$17-'Hidden inputs'!$B$17)*'Hidden inputs'!$D$17+(BR305-'Hidden inputs'!$B$18)*'Hidden inputs'!$D$18))</f>
        <v/>
      </c>
      <c r="BT305" s="10" t="str">
        <f t="shared" ca="1" si="12852"/>
        <v/>
      </c>
      <c r="BU305" s="5" t="str">
        <f t="shared" ca="1" si="12757"/>
        <v/>
      </c>
      <c r="BV305" s="5" t="str">
        <f t="shared" ca="1" si="12758"/>
        <v/>
      </c>
      <c r="BW305" s="5" t="str">
        <f ca="1">IF($B305="","",'Hidden inputs'!$D$11*BN305+'Hidden inputs'!$E$11*BO305)</f>
        <v/>
      </c>
      <c r="BX305" s="11" t="str">
        <f t="shared" ca="1" si="12682"/>
        <v/>
      </c>
      <c r="BY305" s="9" t="str">
        <f t="shared" ca="1" si="12759"/>
        <v/>
      </c>
      <c r="BZ305" s="3" t="str">
        <f t="shared" ca="1" si="12760"/>
        <v/>
      </c>
      <c r="CA305" s="5" t="str" cm="1">
        <f t="array" aca="1" ref="CA305" ca="1">IF($B305="","",IF(BZ305=0,0,IF(DD_Payment="",0,IF(BZ305&lt;_xlfn.IFS(DD_Frequency="Monthly",1,DD_Frequency="Quarterly",IF(MONTH(BZ$2)=1,1,IF(MONTH(BZ$2)=4,1,IF(MONTH(BZ$2)=7,1,IF(MONTH(BZ$2)=10,1,0)))),DD_Frequency="Annually",IF(MONTH(BZ$2)=1,1,0))*DD_Payment,BZ305,_xlfn.IFS(DD_Frequency="Monthly",1,DD_Frequency="Quarterly",IF(MONTH(BZ$2)=1,1,IF(MONTH(BZ$2)=4,1,IF(MONTH(BZ$2)=7,1,IF(MONTH(BZ$2)=10,1,0)))),DD_Frequency="Annually",IF(MONTH(BZ$2)=1,1,0))*DD_Payment))))</f>
        <v/>
      </c>
      <c r="CB305" s="3" t="str">
        <f t="shared" ref="CB305" ca="1" si="14890">IF($B305="","",IF(BZ305&gt;CA305,(BZ305-CA305/2)*(rate_A*(CB$1/365)),0))</f>
        <v/>
      </c>
      <c r="CC305" s="3" t="str">
        <f t="shared" ca="1" si="12854"/>
        <v/>
      </c>
      <c r="CD305" s="3" t="str">
        <f t="shared" ref="CD305" ca="1" si="14891">IF($B305="","",BO305*(1+rate_A*CB$1/365))</f>
        <v/>
      </c>
      <c r="CE305" s="3" t="str">
        <f t="shared" ref="CE305" ca="1" si="14892">IF($B305="","",BP305*(1+rate_A*CB$1/365))</f>
        <v/>
      </c>
      <c r="CF305" s="3" t="str">
        <f t="shared" ref="CF305" ca="1" si="14893">IF($B305="","",BQ305*(1+rate_joint*CB$1/365))</f>
        <v/>
      </c>
      <c r="CG305" s="5" t="str">
        <f t="shared" ca="1" si="12858"/>
        <v/>
      </c>
      <c r="CH305" s="5" t="str" cm="1">
        <f t="array" aca="1" ref="CH305" ca="1">IF(CG305="","",_xlfn.IFS(CG305&lt;='Hidden inputs'!$C$15,CG305*'Hidden inputs'!$D$15,CG305&lt;='Hidden inputs'!$C$16,'Hidden inputs'!$C$15*'Hidden inputs'!$D$15+(CG305-'Hidden inputs'!$B$16)*'Hidden inputs'!$D$16,CG305&lt;='Hidden inputs'!$C$17,'Hidden inputs'!$C$15*'Hidden inputs'!$D$15+('Hidden inputs'!$C$16-'Hidden inputs'!$B$16)*'Hidden inputs'!$D$16+(CG305-'Hidden inputs'!$B$17)*'Hidden inputs'!$D$17,CG305&gt;'Hidden inputs'!$B$18,'Hidden inputs'!$C$15*'Hidden inputs'!$D$15+('Hidden inputs'!$C$16-'Hidden inputs'!$B$16)*'Hidden inputs'!$D$16+('Hidden inputs'!$C$17-'Hidden inputs'!$B$17)*'Hidden inputs'!$D$17+(CG305-'Hidden inputs'!$B$18)*'Hidden inputs'!$D$18))</f>
        <v/>
      </c>
      <c r="CI305" s="10" t="str">
        <f t="shared" ca="1" si="12859"/>
        <v/>
      </c>
      <c r="CJ305" s="5" t="str">
        <f t="shared" ca="1" si="12765"/>
        <v/>
      </c>
      <c r="CK305" s="5" t="str">
        <f t="shared" ca="1" si="12766"/>
        <v/>
      </c>
      <c r="CL305" s="5" t="str">
        <f ca="1">IF($B305="","",'Hidden inputs'!$D$11*CC305+'Hidden inputs'!$E$11*CD305)</f>
        <v/>
      </c>
      <c r="CM305" s="11" t="str">
        <f t="shared" ca="1" si="12687"/>
        <v/>
      </c>
      <c r="CN305" s="9" t="str">
        <f t="shared" ca="1" si="12767"/>
        <v/>
      </c>
      <c r="CO305" s="3" t="str">
        <f t="shared" ca="1" si="12768"/>
        <v/>
      </c>
      <c r="CP305" s="5" t="str" cm="1">
        <f t="array" aca="1" ref="CP305" ca="1">IF($B305="","",IF(CO305=0,0,IF(DD_Payment="",0,IF(CO305&lt;_xlfn.IFS(DD_Frequency="Monthly",1,DD_Frequency="Quarterly",IF(MONTH(CO$2)=1,1,IF(MONTH(CO$2)=4,1,IF(MONTH(CO$2)=7,1,IF(MONTH(CO$2)=10,1,0)))),DD_Frequency="Annually",IF(MONTH(CO$2)=1,1,0))*DD_Payment,CO305,_xlfn.IFS(DD_Frequency="Monthly",1,DD_Frequency="Quarterly",IF(MONTH(CO$2)=1,1,IF(MONTH(CO$2)=4,1,IF(MONTH(CO$2)=7,1,IF(MONTH(CO$2)=10,1,0)))),DD_Frequency="Annually",IF(MONTH(CO$2)=1,1,0))*DD_Payment))))</f>
        <v/>
      </c>
      <c r="CQ305" s="3" t="str">
        <f t="shared" ref="CQ305" ca="1" si="14894">IF($B305="","",IF(CO305&gt;CP305,(CO305-CP305/2)*(rate_A*(CQ$1/365)),0))</f>
        <v/>
      </c>
      <c r="CR305" s="3" t="str">
        <f t="shared" ca="1" si="12861"/>
        <v/>
      </c>
      <c r="CS305" s="3" t="str">
        <f t="shared" ref="CS305" ca="1" si="14895">IF($B305="","",CD305*(1+rate_A*CQ$1/365))</f>
        <v/>
      </c>
      <c r="CT305" s="3" t="str">
        <f t="shared" ref="CT305" ca="1" si="14896">IF($B305="","",CE305*(1+rate_A*CQ$1/365))</f>
        <v/>
      </c>
      <c r="CU305" s="3" t="str">
        <f t="shared" ref="CU305" ca="1" si="14897">IF($B305="","",CF305*(1+rate_joint*CQ$1/365))</f>
        <v/>
      </c>
      <c r="CV305" s="5" t="str">
        <f t="shared" ca="1" si="12865"/>
        <v/>
      </c>
      <c r="CW305" s="5" t="str" cm="1">
        <f t="array" aca="1" ref="CW305" ca="1">IF(CV305="","",_xlfn.IFS(CV305&lt;='Hidden inputs'!$C$15,CV305*'Hidden inputs'!$D$15,CV305&lt;='Hidden inputs'!$C$16,'Hidden inputs'!$C$15*'Hidden inputs'!$D$15+(CV305-'Hidden inputs'!$B$16)*'Hidden inputs'!$D$16,CV305&lt;='Hidden inputs'!$C$17,'Hidden inputs'!$C$15*'Hidden inputs'!$D$15+('Hidden inputs'!$C$16-'Hidden inputs'!$B$16)*'Hidden inputs'!$D$16+(CV305-'Hidden inputs'!$B$17)*'Hidden inputs'!$D$17,CV305&gt;'Hidden inputs'!$B$18,'Hidden inputs'!$C$15*'Hidden inputs'!$D$15+('Hidden inputs'!$C$16-'Hidden inputs'!$B$16)*'Hidden inputs'!$D$16+('Hidden inputs'!$C$17-'Hidden inputs'!$B$17)*'Hidden inputs'!$D$17+(CV305-'Hidden inputs'!$B$18)*'Hidden inputs'!$D$18))</f>
        <v/>
      </c>
      <c r="CX305" s="10" t="str">
        <f t="shared" ca="1" si="12866"/>
        <v/>
      </c>
      <c r="CY305" s="5" t="str">
        <f t="shared" ca="1" si="12773"/>
        <v/>
      </c>
      <c r="CZ305" s="5" t="str">
        <f t="shared" ca="1" si="12774"/>
        <v/>
      </c>
      <c r="DA305" s="5" t="str">
        <f ca="1">IF($B305="","",'Hidden inputs'!$D$11*CR305+'Hidden inputs'!$E$11*CS305)</f>
        <v/>
      </c>
      <c r="DB305" s="11" t="str">
        <f t="shared" ca="1" si="12692"/>
        <v/>
      </c>
      <c r="DC305" s="9" t="str">
        <f t="shared" ca="1" si="12775"/>
        <v/>
      </c>
      <c r="DD305" s="3" t="str">
        <f t="shared" ca="1" si="12776"/>
        <v/>
      </c>
      <c r="DE305" s="5" t="str" cm="1">
        <f t="array" aca="1" ref="DE305" ca="1">IF($B305="","",IF(DD305=0,0,IF(DD_Payment="",0,IF(DD305&lt;_xlfn.IFS(DD_Frequency="Monthly",1,DD_Frequency="Quarterly",IF(MONTH(DD$2)=1,1,IF(MONTH(DD$2)=4,1,IF(MONTH(DD$2)=7,1,IF(MONTH(DD$2)=10,1,0)))),DD_Frequency="Annually",IF(MONTH(DD$2)=1,1,0))*DD_Payment,DD305,_xlfn.IFS(DD_Frequency="Monthly",1,DD_Frequency="Quarterly",IF(MONTH(DD$2)=1,1,IF(MONTH(DD$2)=4,1,IF(MONTH(DD$2)=7,1,IF(MONTH(DD$2)=10,1,0)))),DD_Frequency="Annually",IF(MONTH(DD$2)=1,1,0))*DD_Payment))))</f>
        <v/>
      </c>
      <c r="DF305" s="3" t="str">
        <f t="shared" ref="DF305" ca="1" si="14898">IF($B305="","",IF(DD305&gt;DE305,(DD305-DE305/2)*(rate_A*(DF$1/365)),0))</f>
        <v/>
      </c>
      <c r="DG305" s="3" t="str">
        <f t="shared" ca="1" si="12868"/>
        <v/>
      </c>
      <c r="DH305" s="3" t="str">
        <f t="shared" ref="DH305" ca="1" si="14899">IF($B305="","",CS305*(1+rate_A*DF$1/365))</f>
        <v/>
      </c>
      <c r="DI305" s="3" t="str">
        <f t="shared" ref="DI305" ca="1" si="14900">IF($B305="","",CT305*(1+rate_A*DF$1/365))</f>
        <v/>
      </c>
      <c r="DJ305" s="3" t="str">
        <f t="shared" ref="DJ305" ca="1" si="14901">IF($B305="","",CU305*(1+rate_joint*DF$1/365))</f>
        <v/>
      </c>
      <c r="DK305" s="5" t="str">
        <f t="shared" ca="1" si="12872"/>
        <v/>
      </c>
      <c r="DL305" s="5" t="str" cm="1">
        <f t="array" aca="1" ref="DL305" ca="1">IF(DK305="","",_xlfn.IFS(DK305&lt;='Hidden inputs'!$C$15,DK305*'Hidden inputs'!$D$15,DK305&lt;='Hidden inputs'!$C$16,'Hidden inputs'!$C$15*'Hidden inputs'!$D$15+(DK305-'Hidden inputs'!$B$16)*'Hidden inputs'!$D$16,DK305&lt;='Hidden inputs'!$C$17,'Hidden inputs'!$C$15*'Hidden inputs'!$D$15+('Hidden inputs'!$C$16-'Hidden inputs'!$B$16)*'Hidden inputs'!$D$16+(DK305-'Hidden inputs'!$B$17)*'Hidden inputs'!$D$17,DK305&gt;'Hidden inputs'!$B$18,'Hidden inputs'!$C$15*'Hidden inputs'!$D$15+('Hidden inputs'!$C$16-'Hidden inputs'!$B$16)*'Hidden inputs'!$D$16+('Hidden inputs'!$C$17-'Hidden inputs'!$B$17)*'Hidden inputs'!$D$17+(DK305-'Hidden inputs'!$B$18)*'Hidden inputs'!$D$18))</f>
        <v/>
      </c>
      <c r="DM305" s="10" t="str">
        <f t="shared" ca="1" si="12873"/>
        <v/>
      </c>
      <c r="DN305" s="5" t="str">
        <f t="shared" ca="1" si="12781"/>
        <v/>
      </c>
      <c r="DO305" s="5" t="str">
        <f t="shared" ca="1" si="12782"/>
        <v/>
      </c>
      <c r="DP305" s="5" t="str">
        <f ca="1">IF($B305="","",'Hidden inputs'!$D$11*DG305+'Hidden inputs'!$E$11*DH305)</f>
        <v/>
      </c>
      <c r="DQ305" s="11" t="str">
        <f t="shared" ca="1" si="12697"/>
        <v/>
      </c>
      <c r="DR305" s="9" t="str">
        <f t="shared" ca="1" si="12783"/>
        <v/>
      </c>
      <c r="DS305" s="3" t="str">
        <f t="shared" ca="1" si="12784"/>
        <v/>
      </c>
      <c r="DT305" s="5" t="str" cm="1">
        <f t="array" aca="1" ref="DT305" ca="1">IF($B305="","",IF(DS305=0,0,IF(DD_Payment="",0,IF(DS305&lt;_xlfn.IFS(DD_Frequency="Monthly",1,DD_Frequency="Quarterly",IF(MONTH(DS$2)=1,1,IF(MONTH(DS$2)=4,1,IF(MONTH(DS$2)=7,1,IF(MONTH(DS$2)=10,1,0)))),DD_Frequency="Annually",IF(MONTH(DS$2)=1,1,0))*DD_Payment,DS305,_xlfn.IFS(DD_Frequency="Monthly",1,DD_Frequency="Quarterly",IF(MONTH(DS$2)=1,1,IF(MONTH(DS$2)=4,1,IF(MONTH(DS$2)=7,1,IF(MONTH(DS$2)=10,1,0)))),DD_Frequency="Annually",IF(MONTH(DS$2)=1,1,0))*DD_Payment))))</f>
        <v/>
      </c>
      <c r="DU305" s="3" t="str">
        <f t="shared" ref="DU305" ca="1" si="14902">IF($B305="","",IF(DS305&gt;DT305,(DS305-DT305/2)*(rate_A*(DU$1/365)),0))</f>
        <v/>
      </c>
      <c r="DV305" s="3" t="str">
        <f t="shared" ca="1" si="12875"/>
        <v/>
      </c>
      <c r="DW305" s="3" t="str">
        <f t="shared" ref="DW305" ca="1" si="14903">IF($B305="","",DH305*(1+rate_A*DU$1/365))</f>
        <v/>
      </c>
      <c r="DX305" s="3" t="str">
        <f t="shared" ref="DX305" ca="1" si="14904">IF($B305="","",DI305*(1+rate_A*DU$1/365))</f>
        <v/>
      </c>
      <c r="DY305" s="3" t="str">
        <f t="shared" ref="DY305" ca="1" si="14905">IF($B305="","",DJ305*(1+rate_joint*DU$1/365))</f>
        <v/>
      </c>
      <c r="DZ305" s="5" t="str">
        <f t="shared" ca="1" si="12879"/>
        <v/>
      </c>
      <c r="EA305" s="5" t="str" cm="1">
        <f t="array" aca="1" ref="EA305" ca="1">IF(DZ305="","",_xlfn.IFS(DZ305&lt;='Hidden inputs'!$C$15,DZ305*'Hidden inputs'!$D$15,DZ305&lt;='Hidden inputs'!$C$16,'Hidden inputs'!$C$15*'Hidden inputs'!$D$15+(DZ305-'Hidden inputs'!$B$16)*'Hidden inputs'!$D$16,DZ305&lt;='Hidden inputs'!$C$17,'Hidden inputs'!$C$15*'Hidden inputs'!$D$15+('Hidden inputs'!$C$16-'Hidden inputs'!$B$16)*'Hidden inputs'!$D$16+(DZ305-'Hidden inputs'!$B$17)*'Hidden inputs'!$D$17,DZ305&gt;'Hidden inputs'!$B$18,'Hidden inputs'!$C$15*'Hidden inputs'!$D$15+('Hidden inputs'!$C$16-'Hidden inputs'!$B$16)*'Hidden inputs'!$D$16+('Hidden inputs'!$C$17-'Hidden inputs'!$B$17)*'Hidden inputs'!$D$17+(DZ305-'Hidden inputs'!$B$18)*'Hidden inputs'!$D$18))</f>
        <v/>
      </c>
      <c r="EB305" s="10" t="str">
        <f t="shared" ca="1" si="12880"/>
        <v/>
      </c>
      <c r="EC305" s="5" t="str">
        <f t="shared" ca="1" si="12789"/>
        <v/>
      </c>
      <c r="ED305" s="5" t="str">
        <f t="shared" ca="1" si="12790"/>
        <v/>
      </c>
      <c r="EE305" s="5" t="str">
        <f ca="1">IF($B305="","",'Hidden inputs'!$D$11*DV305+'Hidden inputs'!$E$11*DW305)</f>
        <v/>
      </c>
      <c r="EF305" s="11" t="str">
        <f t="shared" ca="1" si="12702"/>
        <v/>
      </c>
      <c r="EG305" s="9" t="str">
        <f t="shared" ca="1" si="12791"/>
        <v/>
      </c>
      <c r="EH305" s="3" t="str">
        <f t="shared" ca="1" si="12792"/>
        <v/>
      </c>
      <c r="EI305" s="5" t="str" cm="1">
        <f t="array" aca="1" ref="EI305" ca="1">IF($B305="","",IF(EH305=0,0,IF(DD_Payment="",0,IF(EH305&lt;_xlfn.IFS(DD_Frequency="Monthly",1,DD_Frequency="Quarterly",IF(MONTH(EH$2)=1,1,IF(MONTH(EH$2)=4,1,IF(MONTH(EH$2)=7,1,IF(MONTH(EH$2)=10,1,0)))),DD_Frequency="Annually",IF(MONTH(EH$2)=1,1,0))*DD_Payment,EH305,_xlfn.IFS(DD_Frequency="Monthly",1,DD_Frequency="Quarterly",IF(MONTH(EH$2)=1,1,IF(MONTH(EH$2)=4,1,IF(MONTH(EH$2)=7,1,IF(MONTH(EH$2)=10,1,0)))),DD_Frequency="Annually",IF(MONTH(EH$2)=1,1,0))*DD_Payment))))</f>
        <v/>
      </c>
      <c r="EJ305" s="3" t="str">
        <f t="shared" ref="EJ305" ca="1" si="14906">IF($B305="","",IF(EH305&gt;EI305,(EH305-EI305/2)*(rate_A*(EJ$1/365)),0))</f>
        <v/>
      </c>
      <c r="EK305" s="3" t="str">
        <f t="shared" ca="1" si="12882"/>
        <v/>
      </c>
      <c r="EL305" s="3" t="str">
        <f t="shared" ref="EL305" ca="1" si="14907">IF($B305="","",DW305*(1+rate_A*EJ$1/365))</f>
        <v/>
      </c>
      <c r="EM305" s="3" t="str">
        <f t="shared" ref="EM305" ca="1" si="14908">IF($B305="","",DX305*(1+rate_A*EJ$1/365))</f>
        <v/>
      </c>
      <c r="EN305" s="3" t="str">
        <f t="shared" ref="EN305" ca="1" si="14909">IF($B305="","",DY305*(1+rate_joint*EJ$1/365))</f>
        <v/>
      </c>
      <c r="EO305" s="5" t="str">
        <f t="shared" ca="1" si="12886"/>
        <v/>
      </c>
      <c r="EP305" s="5" t="str" cm="1">
        <f t="array" aca="1" ref="EP305" ca="1">IF(EO305="","",_xlfn.IFS(EO305&lt;='Hidden inputs'!$C$15,EO305*'Hidden inputs'!$D$15,EO305&lt;='Hidden inputs'!$C$16,'Hidden inputs'!$C$15*'Hidden inputs'!$D$15+(EO305-'Hidden inputs'!$B$16)*'Hidden inputs'!$D$16,EO305&lt;='Hidden inputs'!$C$17,'Hidden inputs'!$C$15*'Hidden inputs'!$D$15+('Hidden inputs'!$C$16-'Hidden inputs'!$B$16)*'Hidden inputs'!$D$16+(EO305-'Hidden inputs'!$B$17)*'Hidden inputs'!$D$17,EO305&gt;'Hidden inputs'!$B$18,'Hidden inputs'!$C$15*'Hidden inputs'!$D$15+('Hidden inputs'!$C$16-'Hidden inputs'!$B$16)*'Hidden inputs'!$D$16+('Hidden inputs'!$C$17-'Hidden inputs'!$B$17)*'Hidden inputs'!$D$17+(EO305-'Hidden inputs'!$B$18)*'Hidden inputs'!$D$18))</f>
        <v/>
      </c>
      <c r="EQ305" s="10" t="str">
        <f t="shared" ca="1" si="12887"/>
        <v/>
      </c>
      <c r="ER305" s="5" t="str">
        <f t="shared" ca="1" si="12797"/>
        <v/>
      </c>
      <c r="ES305" s="5" t="str">
        <f t="shared" ca="1" si="12798"/>
        <v/>
      </c>
      <c r="ET305" s="5" t="str">
        <f ca="1">IF($B305="","",'Hidden inputs'!$D$11*EK305+'Hidden inputs'!$E$11*EL305)</f>
        <v/>
      </c>
      <c r="EU305" s="11" t="str">
        <f t="shared" ca="1" si="12707"/>
        <v/>
      </c>
      <c r="EV305" s="9" t="str">
        <f t="shared" ca="1" si="12799"/>
        <v/>
      </c>
      <c r="EW305" s="3" t="str">
        <f t="shared" ca="1" si="12800"/>
        <v/>
      </c>
      <c r="EX305" s="5" t="str" cm="1">
        <f t="array" aca="1" ref="EX305" ca="1">IF($B305="","",IF(EW305=0,0,IF(DD_Payment="",0,IF(EW305&lt;_xlfn.IFS(DD_Frequency="Monthly",1,DD_Frequency="Quarterly",IF(MONTH(EW$2)=1,1,IF(MONTH(EW$2)=4,1,IF(MONTH(EW$2)=7,1,IF(MONTH(EW$2)=10,1,0)))),DD_Frequency="Annually",IF(MONTH(EW$2)=1,1,0))*DD_Payment,EW305,_xlfn.IFS(DD_Frequency="Monthly",1,DD_Frequency="Quarterly",IF(MONTH(EW$2)=1,1,IF(MONTH(EW$2)=4,1,IF(MONTH(EW$2)=7,1,IF(MONTH(EW$2)=10,1,0)))),DD_Frequency="Annually",IF(MONTH(EW$2)=1,1,0))*DD_Payment))))</f>
        <v/>
      </c>
      <c r="EY305" s="3" t="str">
        <f t="shared" ref="EY305" ca="1" si="14910">IF($B305="","",IF(EW305&gt;EX305,(EW305-EX305/2)*(rate_A*(EY$1/365)),0))</f>
        <v/>
      </c>
      <c r="EZ305" s="3" t="str">
        <f t="shared" ca="1" si="12889"/>
        <v/>
      </c>
      <c r="FA305" s="3" t="str">
        <f t="shared" ref="FA305" ca="1" si="14911">IF($B305="","",EL305*(1+rate_A*EY$1/365))</f>
        <v/>
      </c>
      <c r="FB305" s="3" t="str">
        <f t="shared" ref="FB305" ca="1" si="14912">IF($B305="","",EM305*(1+rate_A*EY$1/365))</f>
        <v/>
      </c>
      <c r="FC305" s="3" t="str">
        <f t="shared" ref="FC305" ca="1" si="14913">IF($B305="","",EN305*(1+rate_joint*EY$1/365))</f>
        <v/>
      </c>
      <c r="FD305" s="5" t="str">
        <f t="shared" ca="1" si="12893"/>
        <v/>
      </c>
      <c r="FE305" s="5" t="str" cm="1">
        <f t="array" aca="1" ref="FE305" ca="1">IF(FD305="","",_xlfn.IFS(FD305&lt;='Hidden inputs'!$C$15,FD305*'Hidden inputs'!$D$15,FD305&lt;='Hidden inputs'!$C$16,'Hidden inputs'!$C$15*'Hidden inputs'!$D$15+(FD305-'Hidden inputs'!$B$16)*'Hidden inputs'!$D$16,FD305&lt;='Hidden inputs'!$C$17,'Hidden inputs'!$C$15*'Hidden inputs'!$D$15+('Hidden inputs'!$C$16-'Hidden inputs'!$B$16)*'Hidden inputs'!$D$16+(FD305-'Hidden inputs'!$B$17)*'Hidden inputs'!$D$17,FD305&gt;'Hidden inputs'!$B$18,'Hidden inputs'!$C$15*'Hidden inputs'!$D$15+('Hidden inputs'!$C$16-'Hidden inputs'!$B$16)*'Hidden inputs'!$D$16+('Hidden inputs'!$C$17-'Hidden inputs'!$B$17)*'Hidden inputs'!$D$17+(FD305-'Hidden inputs'!$B$18)*'Hidden inputs'!$D$18))</f>
        <v/>
      </c>
      <c r="FF305" s="10" t="str">
        <f t="shared" ca="1" si="12894"/>
        <v/>
      </c>
      <c r="FG305" s="5" t="str">
        <f t="shared" ca="1" si="12805"/>
        <v/>
      </c>
      <c r="FH305" s="5" t="str">
        <f t="shared" ca="1" si="12806"/>
        <v/>
      </c>
      <c r="FI305" s="5" t="str">
        <f ca="1">IF($B305="","",'Hidden inputs'!$D$11*EZ305+'Hidden inputs'!$E$11*FA305)</f>
        <v/>
      </c>
      <c r="FJ305" s="11" t="str">
        <f t="shared" ca="1" si="12712"/>
        <v/>
      </c>
      <c r="FK305" s="9" t="str">
        <f t="shared" ca="1" si="12807"/>
        <v/>
      </c>
      <c r="FL305" s="3" t="str">
        <f t="shared" ca="1" si="12808"/>
        <v/>
      </c>
      <c r="FM305" s="5" t="str" cm="1">
        <f t="array" aca="1" ref="FM305" ca="1">IF($B305="","",IF(FL305=0,0,IF(DD_Payment="",0,IF(FL305&lt;_xlfn.IFS(DD_Frequency="Monthly",1,DD_Frequency="Quarterly",IF(MONTH(FL$2)=1,1,IF(MONTH(FL$2)=4,1,IF(MONTH(FL$2)=7,1,IF(MONTH(FL$2)=10,1,0)))),DD_Frequency="Annually",IF(MONTH(FL$2)=1,1,0))*DD_Payment,FL305,_xlfn.IFS(DD_Frequency="Monthly",1,DD_Frequency="Quarterly",IF(MONTH(FL$2)=1,1,IF(MONTH(FL$2)=4,1,IF(MONTH(FL$2)=7,1,IF(MONTH(FL$2)=10,1,0)))),DD_Frequency="Annually",IF(MONTH(FL$2)=1,1,0))*DD_Payment))))</f>
        <v/>
      </c>
      <c r="FN305" s="3" t="str">
        <f t="shared" ref="FN305" ca="1" si="14914">IF($B305="","",IF(FL305&gt;FM305,(FL305-FM305/2)*(rate_A*(FN$1/365)),0))</f>
        <v/>
      </c>
      <c r="FO305" s="3" t="str">
        <f t="shared" ca="1" si="12896"/>
        <v/>
      </c>
      <c r="FP305" s="3" t="str">
        <f t="shared" ref="FP305" ca="1" si="14915">IF($B305="","",FA305*(1+rate_A*FN$1/365))</f>
        <v/>
      </c>
      <c r="FQ305" s="3" t="str">
        <f t="shared" ref="FQ305" ca="1" si="14916">IF($B305="","",FB305*(1+rate_A*FN$1/365))</f>
        <v/>
      </c>
      <c r="FR305" s="3" t="str">
        <f t="shared" ref="FR305" ca="1" si="14917">IF($B305="","",FC305*(1+rate_joint*FN$1/365))</f>
        <v/>
      </c>
      <c r="FS305" s="5" t="str">
        <f t="shared" ca="1" si="12900"/>
        <v/>
      </c>
      <c r="FT305" s="5" t="str" cm="1">
        <f t="array" aca="1" ref="FT305" ca="1">IF(FS305="","",_xlfn.IFS(FS305&lt;='Hidden inputs'!$C$15,FS305*'Hidden inputs'!$D$15,FS305&lt;='Hidden inputs'!$C$16,'Hidden inputs'!$C$15*'Hidden inputs'!$D$15+(FS305-'Hidden inputs'!$B$16)*'Hidden inputs'!$D$16,FS305&lt;='Hidden inputs'!$C$17,'Hidden inputs'!$C$15*'Hidden inputs'!$D$15+('Hidden inputs'!$C$16-'Hidden inputs'!$B$16)*'Hidden inputs'!$D$16+(FS305-'Hidden inputs'!$B$17)*'Hidden inputs'!$D$17,FS305&gt;'Hidden inputs'!$B$18,'Hidden inputs'!$C$15*'Hidden inputs'!$D$15+('Hidden inputs'!$C$16-'Hidden inputs'!$B$16)*'Hidden inputs'!$D$16+('Hidden inputs'!$C$17-'Hidden inputs'!$B$17)*'Hidden inputs'!$D$17+(FS305-'Hidden inputs'!$B$18)*'Hidden inputs'!$D$18))</f>
        <v/>
      </c>
      <c r="FU305" s="10" t="str">
        <f t="shared" ca="1" si="12901"/>
        <v/>
      </c>
      <c r="FV305" s="5" t="str">
        <f t="shared" ca="1" si="12813"/>
        <v/>
      </c>
      <c r="FW305" s="5" t="str">
        <f t="shared" ca="1" si="12814"/>
        <v/>
      </c>
      <c r="FX305" s="5" t="str">
        <f ca="1">IF($B305="","",'Hidden inputs'!$D$11*FO305+'Hidden inputs'!$E$11*FP305)</f>
        <v/>
      </c>
      <c r="FY305" s="11" t="str">
        <f t="shared" ca="1" si="12717"/>
        <v/>
      </c>
      <c r="FZ305" s="9" t="str">
        <f t="shared" ca="1" si="12815"/>
        <v/>
      </c>
      <c r="GA305" s="5" t="str">
        <f t="shared" ca="1" si="12816"/>
        <v/>
      </c>
      <c r="GB305" s="5" t="str">
        <f t="shared" ca="1" si="12817"/>
        <v/>
      </c>
      <c r="GC305" s="5" t="str">
        <f t="shared" ca="1" si="12718"/>
        <v/>
      </c>
      <c r="GD305" s="5" t="str">
        <f t="shared" ca="1" si="12719"/>
        <v/>
      </c>
    </row>
    <row r="306" spans="1:186" x14ac:dyDescent="0.35">
      <c r="A306" s="2"/>
      <c r="B306" s="6" t="str">
        <f t="shared" ca="1" si="12720"/>
        <v/>
      </c>
      <c r="C306" s="5" t="str">
        <f t="shared" ca="1" si="12818"/>
        <v/>
      </c>
      <c r="D306" s="5" t="str" cm="1">
        <f t="array" aca="1" ref="D306" ca="1">IF($B306="","",IF(C306=0,0,IF(DD_Payment="",0,IF(C306&lt;_xlfn.IFS(DD_Frequency="Monthly",1,DD_Frequency="Quarterly",IF(MONTH(C$2)=1,1,IF(MONTH(C$2)=4,1,IF(MONTH(C$2)=7,1,IF(MONTH(C$2)=10,1,0)))),DD_Frequency="Annually",IF(MONTH(C$2)=1,1,0))*DD_Payment,C306,_xlfn.IFS(DD_Frequency="Monthly",1,DD_Frequency="Quarterly",IF(MONTH(C$2)=1,1,IF(MONTH(C$2)=4,1,IF(MONTH(C$2)=7,1,IF(MONTH(C$2)=10,1,0)))),DD_Frequency="Annually",IF(MONTH(C$2)=1,1,0))*DD_Payment))))</f>
        <v/>
      </c>
      <c r="E306" s="5" t="str">
        <f t="shared" ref="E306" ca="1" si="14918">IF(B306="","",IF(C306&gt;D306,(C306-D306/2)*(rate_A*(E$1/365)),0))</f>
        <v/>
      </c>
      <c r="F306" s="5" t="str">
        <f t="shared" ca="1" si="12722"/>
        <v/>
      </c>
      <c r="G306" s="5" t="str">
        <f t="shared" ref="G306" ca="1" si="14919">IF(B306="","",G305*(1+rate_A*E$1/365))</f>
        <v/>
      </c>
      <c r="H306" s="5" t="str">
        <f t="shared" ref="H306" ca="1" si="14920">IF(B306="","",H305*(1+rate_A*E$1/365))</f>
        <v/>
      </c>
      <c r="I306" s="5" t="str">
        <f t="shared" ref="I306" ca="1" si="14921">IF(B306="","",I305*(1+rate_joint*E$1/365))</f>
        <v/>
      </c>
      <c r="J306" s="5" t="str">
        <f t="shared" ca="1" si="12823"/>
        <v/>
      </c>
      <c r="K306" s="5" t="str" cm="1">
        <f t="array" aca="1" ref="K306" ca="1">IF(J306="","",_xlfn.IFS(J306&lt;='Hidden inputs'!$C$15,J306*'Hidden inputs'!$D$15,J306&lt;='Hidden inputs'!$C$16,'Hidden inputs'!$C$15*'Hidden inputs'!$D$15+(J306-'Hidden inputs'!$B$16)*'Hidden inputs'!$D$16,J306&lt;='Hidden inputs'!$C$17,'Hidden inputs'!$C$15*'Hidden inputs'!$D$15+('Hidden inputs'!$C$16-'Hidden inputs'!$B$16)*'Hidden inputs'!$D$16+(J306-'Hidden inputs'!$B$17)*'Hidden inputs'!$D$17,J306&gt;'Hidden inputs'!$B$18,'Hidden inputs'!$C$15*'Hidden inputs'!$D$15+('Hidden inputs'!$C$16-'Hidden inputs'!$B$16)*'Hidden inputs'!$D$16+('Hidden inputs'!$C$17-'Hidden inputs'!$B$17)*'Hidden inputs'!$D$17+(J306-'Hidden inputs'!$B$18)*'Hidden inputs'!$D$18))</f>
        <v/>
      </c>
      <c r="L306" s="11" t="str">
        <f t="shared" ca="1" si="12824"/>
        <v/>
      </c>
      <c r="M306" s="5" t="str">
        <f t="shared" ca="1" si="12726"/>
        <v/>
      </c>
      <c r="N306" s="5" t="str">
        <f t="shared" ca="1" si="12727"/>
        <v/>
      </c>
      <c r="O306" s="5" t="str">
        <f ca="1">IF(B306="","",'Hidden inputs'!$D$11*F306+'Hidden inputs'!$E$11*G306)</f>
        <v/>
      </c>
      <c r="P306" s="11" t="str">
        <f t="shared" ca="1" si="12661"/>
        <v/>
      </c>
      <c r="Q306" s="20" t="str">
        <f t="shared" ca="1" si="12662"/>
        <v/>
      </c>
      <c r="R306" s="3" t="str">
        <f t="shared" ca="1" si="12728"/>
        <v/>
      </c>
      <c r="S306" s="5" t="str" cm="1">
        <f t="array" aca="1" ref="S306" ca="1">IF($B306="","",IF(R306=0,0,IF(DD_Payment="",0,IF(R306&lt;_xlfn.IFS(DD_Frequency="Monthly",1,DD_Frequency="Quarterly",IF(MONTH(R$2)=1,1,IF(MONTH(R$2)=4,1,IF(MONTH(R$2)=7,1,IF(MONTH(R$2)=10,1,0)))),DD_Frequency="Annually",IF(MONTH(R$2)=1,1,0))*DD_Payment,R306,_xlfn.IFS(DD_Frequency="Monthly",1,DD_Frequency="Quarterly",IF(MONTH(R$2)=1,1,IF(MONTH(R$2)=4,1,IF(MONTH(R$2)=7,1,IF(MONTH(R$2)=10,1,0)))),DD_Frequency="Annually",IF(MONTH(R$2)=1,1,0))*DD_Payment))))</f>
        <v/>
      </c>
      <c r="T306" s="3" t="str">
        <f t="shared" ref="T306" ca="1" si="14922">IF(B306="","",IF(R306&gt;S306,(R306-S306/2)*(rate_A*((T$1+A306)/365)),0))</f>
        <v/>
      </c>
      <c r="U306" s="3" t="str">
        <f t="shared" ca="1" si="12730"/>
        <v/>
      </c>
      <c r="V306" s="3" t="str">
        <f t="shared" ref="V306" ca="1" si="14923">IF(B306="","",G306*(1+rate_A*(T$1+A306)/365))</f>
        <v/>
      </c>
      <c r="W306" s="3" t="str">
        <f t="shared" ref="W306" ca="1" si="14924">IF(B306="","",H306*(1+rate_A*(T$1+A306)/365))</f>
        <v/>
      </c>
      <c r="X306" s="3" t="str">
        <f t="shared" ref="X306" ca="1" si="14925">IF(B306="","",I306*(1+rate_joint*(T$1+A306)/365))</f>
        <v/>
      </c>
      <c r="Y306" s="5" t="str">
        <f t="shared" ca="1" si="12829"/>
        <v/>
      </c>
      <c r="Z306" s="5" t="str" cm="1">
        <f t="array" aca="1" ref="Z306" ca="1">IF(Y306="","",_xlfn.IFS(Y306&lt;='Hidden inputs'!$C$15,Y306*'Hidden inputs'!$D$15,Y306&lt;='Hidden inputs'!$C$16,'Hidden inputs'!$C$15*'Hidden inputs'!$D$15+(Y306-'Hidden inputs'!$B$16)*'Hidden inputs'!$D$16,Y306&lt;='Hidden inputs'!$C$17,'Hidden inputs'!$C$15*'Hidden inputs'!$D$15+('Hidden inputs'!$C$16-'Hidden inputs'!$B$16)*'Hidden inputs'!$D$16+(Y306-'Hidden inputs'!$B$17)*'Hidden inputs'!$D$17,Y306&gt;'Hidden inputs'!$B$18,'Hidden inputs'!$C$15*'Hidden inputs'!$D$15+('Hidden inputs'!$C$16-'Hidden inputs'!$B$16)*'Hidden inputs'!$D$16+('Hidden inputs'!$C$17-'Hidden inputs'!$B$17)*'Hidden inputs'!$D$17+(Y306-'Hidden inputs'!$B$18)*'Hidden inputs'!$D$18))</f>
        <v/>
      </c>
      <c r="AA306" s="10" t="str">
        <f t="shared" ca="1" si="12830"/>
        <v/>
      </c>
      <c r="AB306" s="5" t="str">
        <f t="shared" ca="1" si="12734"/>
        <v/>
      </c>
      <c r="AC306" s="5" t="str">
        <f t="shared" ca="1" si="12831"/>
        <v/>
      </c>
      <c r="AD306" s="5" t="str">
        <f ca="1">IF(B306="","",'Hidden inputs'!$D$11*U306+'Hidden inputs'!$E$11*V306)</f>
        <v/>
      </c>
      <c r="AE306" s="11" t="str">
        <f t="shared" ca="1" si="12667"/>
        <v/>
      </c>
      <c r="AF306" s="9" t="str">
        <f t="shared" ca="1" si="12735"/>
        <v/>
      </c>
      <c r="AG306" s="3" t="str">
        <f t="shared" ca="1" si="12736"/>
        <v/>
      </c>
      <c r="AH306" s="5" t="str" cm="1">
        <f t="array" aca="1" ref="AH306" ca="1">IF($B306="","",IF(AG306=0,0,IF(DD_Payment="",0,IF(AG306&lt;_xlfn.IFS(DD_Frequency="Monthly",1,DD_Frequency="Quarterly",IF(MONTH(AG$2)=1,1,IF(MONTH(AG$2)=4,1,IF(MONTH(AG$2)=7,1,IF(MONTH(AG$2)=10,1,0)))),DD_Frequency="Annually",IF(MONTH(AG$2)=1,1,0))*DD_Payment,AG306,_xlfn.IFS(DD_Frequency="Monthly",1,DD_Frequency="Quarterly",IF(MONTH(AG$2)=1,1,IF(MONTH(AG$2)=4,1,IF(MONTH(AG$2)=7,1,IF(MONTH(AG$2)=10,1,0)))),DD_Frequency="Annually",IF(MONTH(AG$2)=1,1,0))*DD_Payment))))</f>
        <v/>
      </c>
      <c r="AI306" s="3" t="str">
        <f t="shared" ref="AI306" ca="1" si="14926">IF($B306="","",IF(AG306&gt;AH306,(AG306-AH306/2)*(rate_A*(AI$1/365)),0))</f>
        <v/>
      </c>
      <c r="AJ306" s="3" t="str">
        <f t="shared" ca="1" si="12833"/>
        <v/>
      </c>
      <c r="AK306" s="3" t="str">
        <f t="shared" ref="AK306" ca="1" si="14927">IF($B306="","",V306*(1+rate_A*AI$1/365))</f>
        <v/>
      </c>
      <c r="AL306" s="3" t="str">
        <f t="shared" ref="AL306" ca="1" si="14928">IF($B306="","",W306*(1+rate_A*AI$1/365))</f>
        <v/>
      </c>
      <c r="AM306" s="3" t="str">
        <f t="shared" ref="AM306" ca="1" si="14929">IF($B306="","",X306*(1+rate_joint*AI$1/365))</f>
        <v/>
      </c>
      <c r="AN306" s="5" t="str">
        <f t="shared" ca="1" si="12837"/>
        <v/>
      </c>
      <c r="AO306" s="5" t="str" cm="1">
        <f t="array" aca="1" ref="AO306" ca="1">IF(AN306="","",_xlfn.IFS(AN306&lt;='Hidden inputs'!$C$15,AN306*'Hidden inputs'!$D$15,AN306&lt;='Hidden inputs'!$C$16,'Hidden inputs'!$C$15*'Hidden inputs'!$D$15+(AN306-'Hidden inputs'!$B$16)*'Hidden inputs'!$D$16,AN306&lt;='Hidden inputs'!$C$17,'Hidden inputs'!$C$15*'Hidden inputs'!$D$15+('Hidden inputs'!$C$16-'Hidden inputs'!$B$16)*'Hidden inputs'!$D$16+(AN306-'Hidden inputs'!$B$17)*'Hidden inputs'!$D$17,AN306&gt;'Hidden inputs'!$B$18,'Hidden inputs'!$C$15*'Hidden inputs'!$D$15+('Hidden inputs'!$C$16-'Hidden inputs'!$B$16)*'Hidden inputs'!$D$16+('Hidden inputs'!$C$17-'Hidden inputs'!$B$17)*'Hidden inputs'!$D$17+(AN306-'Hidden inputs'!$B$18)*'Hidden inputs'!$D$18))</f>
        <v/>
      </c>
      <c r="AP306" s="10" t="str">
        <f t="shared" ca="1" si="12838"/>
        <v/>
      </c>
      <c r="AQ306" s="5" t="str">
        <f t="shared" ca="1" si="12741"/>
        <v/>
      </c>
      <c r="AR306" s="5" t="str">
        <f t="shared" ca="1" si="12742"/>
        <v/>
      </c>
      <c r="AS306" s="5" t="str">
        <f ca="1">IF($B306="","",'Hidden inputs'!$D$11*AJ306+'Hidden inputs'!$E$11*AK306)</f>
        <v/>
      </c>
      <c r="AT306" s="11" t="str">
        <f t="shared" ca="1" si="12672"/>
        <v/>
      </c>
      <c r="AU306" s="9" t="str">
        <f t="shared" ca="1" si="12743"/>
        <v/>
      </c>
      <c r="AV306" s="3" t="str">
        <f t="shared" ca="1" si="12744"/>
        <v/>
      </c>
      <c r="AW306" s="5" t="str" cm="1">
        <f t="array" aca="1" ref="AW306" ca="1">IF($B306="","",IF(AV306=0,0,IF(DD_Payment="",0,IF(AV306&lt;_xlfn.IFS(DD_Frequency="Monthly",1,DD_Frequency="Quarterly",IF(MONTH(AV$2)=1,1,IF(MONTH(AV$2)=4,1,IF(MONTH(AV$2)=7,1,IF(MONTH(AV$2)=10,1,0)))),DD_Frequency="Annually",IF(MONTH(AV$2)=1,1,0))*DD_Payment,AV306,_xlfn.IFS(DD_Frequency="Monthly",1,DD_Frequency="Quarterly",IF(MONTH(AV$2)=1,1,IF(MONTH(AV$2)=4,1,IF(MONTH(AV$2)=7,1,IF(MONTH(AV$2)=10,1,0)))),DD_Frequency="Annually",IF(MONTH(AV$2)=1,1,0))*DD_Payment))))</f>
        <v/>
      </c>
      <c r="AX306" s="3" t="str">
        <f t="shared" ref="AX306" ca="1" si="14930">IF($B306="","",IF(AV306&gt;AW306,(AV306-AW306/2)*(rate_A*(AX$1/365)),0))</f>
        <v/>
      </c>
      <c r="AY306" s="3" t="str">
        <f t="shared" ca="1" si="12840"/>
        <v/>
      </c>
      <c r="AZ306" s="3" t="str">
        <f t="shared" ref="AZ306" ca="1" si="14931">IF($B306="","",AK306*(1+rate_A*AX$1/365))</f>
        <v/>
      </c>
      <c r="BA306" s="3" t="str">
        <f t="shared" ref="BA306" ca="1" si="14932">IF($B306="","",AL306*(1+rate_A*AX$1/365))</f>
        <v/>
      </c>
      <c r="BB306" s="3" t="str">
        <f t="shared" ref="BB306" ca="1" si="14933">IF($B306="","",AM306*(1+rate_joint*AX$1/365))</f>
        <v/>
      </c>
      <c r="BC306" s="5" t="str">
        <f t="shared" ca="1" si="12844"/>
        <v/>
      </c>
      <c r="BD306" s="5" t="str" cm="1">
        <f t="array" aca="1" ref="BD306" ca="1">IF(BC306="","",_xlfn.IFS(BC306&lt;='Hidden inputs'!$C$15,BC306*'Hidden inputs'!$D$15,BC306&lt;='Hidden inputs'!$C$16,'Hidden inputs'!$C$15*'Hidden inputs'!$D$15+(BC306-'Hidden inputs'!$B$16)*'Hidden inputs'!$D$16,BC306&lt;='Hidden inputs'!$C$17,'Hidden inputs'!$C$15*'Hidden inputs'!$D$15+('Hidden inputs'!$C$16-'Hidden inputs'!$B$16)*'Hidden inputs'!$D$16+(BC306-'Hidden inputs'!$B$17)*'Hidden inputs'!$D$17,BC306&gt;'Hidden inputs'!$B$18,'Hidden inputs'!$C$15*'Hidden inputs'!$D$15+('Hidden inputs'!$C$16-'Hidden inputs'!$B$16)*'Hidden inputs'!$D$16+('Hidden inputs'!$C$17-'Hidden inputs'!$B$17)*'Hidden inputs'!$D$17+(BC306-'Hidden inputs'!$B$18)*'Hidden inputs'!$D$18))</f>
        <v/>
      </c>
      <c r="BE306" s="10" t="str">
        <f t="shared" ca="1" si="12845"/>
        <v/>
      </c>
      <c r="BF306" s="5" t="str">
        <f t="shared" ca="1" si="12749"/>
        <v/>
      </c>
      <c r="BG306" s="5" t="str">
        <f t="shared" ca="1" si="12750"/>
        <v/>
      </c>
      <c r="BH306" s="5" t="str">
        <f ca="1">IF($B306="","",'Hidden inputs'!$D$11*AY306+'Hidden inputs'!$E$11*AZ306)</f>
        <v/>
      </c>
      <c r="BI306" s="11" t="str">
        <f t="shared" ca="1" si="12677"/>
        <v/>
      </c>
      <c r="BJ306" s="9" t="str">
        <f t="shared" ca="1" si="12751"/>
        <v/>
      </c>
      <c r="BK306" s="3" t="str">
        <f t="shared" ca="1" si="12752"/>
        <v/>
      </c>
      <c r="BL306" s="5" t="str" cm="1">
        <f t="array" aca="1" ref="BL306" ca="1">IF($B306="","",IF(BK306=0,0,IF(DD_Payment="",0,IF(BK306&lt;_xlfn.IFS(DD_Frequency="Monthly",1,DD_Frequency="Quarterly",IF(MONTH(BK$2)=1,1,IF(MONTH(BK$2)=4,1,IF(MONTH(BK$2)=7,1,IF(MONTH(BK$2)=10,1,0)))),DD_Frequency="Annually",IF(MONTH(BK$2)=1,1,0))*DD_Payment,BK306,_xlfn.IFS(DD_Frequency="Monthly",1,DD_Frequency="Quarterly",IF(MONTH(BK$2)=1,1,IF(MONTH(BK$2)=4,1,IF(MONTH(BK$2)=7,1,IF(MONTH(BK$2)=10,1,0)))),DD_Frequency="Annually",IF(MONTH(BK$2)=1,1,0))*DD_Payment))))</f>
        <v/>
      </c>
      <c r="BM306" s="3" t="str">
        <f t="shared" ref="BM306" ca="1" si="14934">IF($B306="","",IF(BK306&gt;BL306,(BK306-BL306/2)*(rate_A*(BM$1/365)),0))</f>
        <v/>
      </c>
      <c r="BN306" s="3" t="str">
        <f t="shared" ca="1" si="12847"/>
        <v/>
      </c>
      <c r="BO306" s="3" t="str">
        <f t="shared" ref="BO306" ca="1" si="14935">IF($B306="","",AZ306*(1+rate_A*BM$1/365))</f>
        <v/>
      </c>
      <c r="BP306" s="3" t="str">
        <f t="shared" ref="BP306" ca="1" si="14936">IF($B306="","",BA306*(1+rate_A*BM$1/365))</f>
        <v/>
      </c>
      <c r="BQ306" s="3" t="str">
        <f t="shared" ref="BQ306" ca="1" si="14937">IF($B306="","",BB306*(1+rate_joint*BM$1/365))</f>
        <v/>
      </c>
      <c r="BR306" s="5" t="str">
        <f t="shared" ca="1" si="12851"/>
        <v/>
      </c>
      <c r="BS306" s="5" t="str" cm="1">
        <f t="array" aca="1" ref="BS306" ca="1">IF(BR306="","",_xlfn.IFS(BR306&lt;='Hidden inputs'!$C$15,BR306*'Hidden inputs'!$D$15,BR306&lt;='Hidden inputs'!$C$16,'Hidden inputs'!$C$15*'Hidden inputs'!$D$15+(BR306-'Hidden inputs'!$B$16)*'Hidden inputs'!$D$16,BR306&lt;='Hidden inputs'!$C$17,'Hidden inputs'!$C$15*'Hidden inputs'!$D$15+('Hidden inputs'!$C$16-'Hidden inputs'!$B$16)*'Hidden inputs'!$D$16+(BR306-'Hidden inputs'!$B$17)*'Hidden inputs'!$D$17,BR306&gt;'Hidden inputs'!$B$18,'Hidden inputs'!$C$15*'Hidden inputs'!$D$15+('Hidden inputs'!$C$16-'Hidden inputs'!$B$16)*'Hidden inputs'!$D$16+('Hidden inputs'!$C$17-'Hidden inputs'!$B$17)*'Hidden inputs'!$D$17+(BR306-'Hidden inputs'!$B$18)*'Hidden inputs'!$D$18))</f>
        <v/>
      </c>
      <c r="BT306" s="10" t="str">
        <f t="shared" ca="1" si="12852"/>
        <v/>
      </c>
      <c r="BU306" s="5" t="str">
        <f t="shared" ca="1" si="12757"/>
        <v/>
      </c>
      <c r="BV306" s="5" t="str">
        <f t="shared" ca="1" si="12758"/>
        <v/>
      </c>
      <c r="BW306" s="5" t="str">
        <f ca="1">IF($B306="","",'Hidden inputs'!$D$11*BN306+'Hidden inputs'!$E$11*BO306)</f>
        <v/>
      </c>
      <c r="BX306" s="11" t="str">
        <f t="shared" ca="1" si="12682"/>
        <v/>
      </c>
      <c r="BY306" s="9" t="str">
        <f t="shared" ca="1" si="12759"/>
        <v/>
      </c>
      <c r="BZ306" s="3" t="str">
        <f t="shared" ca="1" si="12760"/>
        <v/>
      </c>
      <c r="CA306" s="5" t="str" cm="1">
        <f t="array" aca="1" ref="CA306" ca="1">IF($B306="","",IF(BZ306=0,0,IF(DD_Payment="",0,IF(BZ306&lt;_xlfn.IFS(DD_Frequency="Monthly",1,DD_Frequency="Quarterly",IF(MONTH(BZ$2)=1,1,IF(MONTH(BZ$2)=4,1,IF(MONTH(BZ$2)=7,1,IF(MONTH(BZ$2)=10,1,0)))),DD_Frequency="Annually",IF(MONTH(BZ$2)=1,1,0))*DD_Payment,BZ306,_xlfn.IFS(DD_Frequency="Monthly",1,DD_Frequency="Quarterly",IF(MONTH(BZ$2)=1,1,IF(MONTH(BZ$2)=4,1,IF(MONTH(BZ$2)=7,1,IF(MONTH(BZ$2)=10,1,0)))),DD_Frequency="Annually",IF(MONTH(BZ$2)=1,1,0))*DD_Payment))))</f>
        <v/>
      </c>
      <c r="CB306" s="3" t="str">
        <f t="shared" ref="CB306" ca="1" si="14938">IF($B306="","",IF(BZ306&gt;CA306,(BZ306-CA306/2)*(rate_A*(CB$1/365)),0))</f>
        <v/>
      </c>
      <c r="CC306" s="3" t="str">
        <f t="shared" ca="1" si="12854"/>
        <v/>
      </c>
      <c r="CD306" s="3" t="str">
        <f t="shared" ref="CD306" ca="1" si="14939">IF($B306="","",BO306*(1+rate_A*CB$1/365))</f>
        <v/>
      </c>
      <c r="CE306" s="3" t="str">
        <f t="shared" ref="CE306" ca="1" si="14940">IF($B306="","",BP306*(1+rate_A*CB$1/365))</f>
        <v/>
      </c>
      <c r="CF306" s="3" t="str">
        <f t="shared" ref="CF306" ca="1" si="14941">IF($B306="","",BQ306*(1+rate_joint*CB$1/365))</f>
        <v/>
      </c>
      <c r="CG306" s="5" t="str">
        <f t="shared" ca="1" si="12858"/>
        <v/>
      </c>
      <c r="CH306" s="5" t="str" cm="1">
        <f t="array" aca="1" ref="CH306" ca="1">IF(CG306="","",_xlfn.IFS(CG306&lt;='Hidden inputs'!$C$15,CG306*'Hidden inputs'!$D$15,CG306&lt;='Hidden inputs'!$C$16,'Hidden inputs'!$C$15*'Hidden inputs'!$D$15+(CG306-'Hidden inputs'!$B$16)*'Hidden inputs'!$D$16,CG306&lt;='Hidden inputs'!$C$17,'Hidden inputs'!$C$15*'Hidden inputs'!$D$15+('Hidden inputs'!$C$16-'Hidden inputs'!$B$16)*'Hidden inputs'!$D$16+(CG306-'Hidden inputs'!$B$17)*'Hidden inputs'!$D$17,CG306&gt;'Hidden inputs'!$B$18,'Hidden inputs'!$C$15*'Hidden inputs'!$D$15+('Hidden inputs'!$C$16-'Hidden inputs'!$B$16)*'Hidden inputs'!$D$16+('Hidden inputs'!$C$17-'Hidden inputs'!$B$17)*'Hidden inputs'!$D$17+(CG306-'Hidden inputs'!$B$18)*'Hidden inputs'!$D$18))</f>
        <v/>
      </c>
      <c r="CI306" s="10" t="str">
        <f t="shared" ca="1" si="12859"/>
        <v/>
      </c>
      <c r="CJ306" s="5" t="str">
        <f t="shared" ca="1" si="12765"/>
        <v/>
      </c>
      <c r="CK306" s="5" t="str">
        <f t="shared" ca="1" si="12766"/>
        <v/>
      </c>
      <c r="CL306" s="5" t="str">
        <f ca="1">IF($B306="","",'Hidden inputs'!$D$11*CC306+'Hidden inputs'!$E$11*CD306)</f>
        <v/>
      </c>
      <c r="CM306" s="11" t="str">
        <f t="shared" ca="1" si="12687"/>
        <v/>
      </c>
      <c r="CN306" s="9" t="str">
        <f t="shared" ca="1" si="12767"/>
        <v/>
      </c>
      <c r="CO306" s="3" t="str">
        <f t="shared" ca="1" si="12768"/>
        <v/>
      </c>
      <c r="CP306" s="5" t="str" cm="1">
        <f t="array" aca="1" ref="CP306" ca="1">IF($B306="","",IF(CO306=0,0,IF(DD_Payment="",0,IF(CO306&lt;_xlfn.IFS(DD_Frequency="Monthly",1,DD_Frequency="Quarterly",IF(MONTH(CO$2)=1,1,IF(MONTH(CO$2)=4,1,IF(MONTH(CO$2)=7,1,IF(MONTH(CO$2)=10,1,0)))),DD_Frequency="Annually",IF(MONTH(CO$2)=1,1,0))*DD_Payment,CO306,_xlfn.IFS(DD_Frequency="Monthly",1,DD_Frequency="Quarterly",IF(MONTH(CO$2)=1,1,IF(MONTH(CO$2)=4,1,IF(MONTH(CO$2)=7,1,IF(MONTH(CO$2)=10,1,0)))),DD_Frequency="Annually",IF(MONTH(CO$2)=1,1,0))*DD_Payment))))</f>
        <v/>
      </c>
      <c r="CQ306" s="3" t="str">
        <f t="shared" ref="CQ306" ca="1" si="14942">IF($B306="","",IF(CO306&gt;CP306,(CO306-CP306/2)*(rate_A*(CQ$1/365)),0))</f>
        <v/>
      </c>
      <c r="CR306" s="3" t="str">
        <f t="shared" ca="1" si="12861"/>
        <v/>
      </c>
      <c r="CS306" s="3" t="str">
        <f t="shared" ref="CS306" ca="1" si="14943">IF($B306="","",CD306*(1+rate_A*CQ$1/365))</f>
        <v/>
      </c>
      <c r="CT306" s="3" t="str">
        <f t="shared" ref="CT306" ca="1" si="14944">IF($B306="","",CE306*(1+rate_A*CQ$1/365))</f>
        <v/>
      </c>
      <c r="CU306" s="3" t="str">
        <f t="shared" ref="CU306" ca="1" si="14945">IF($B306="","",CF306*(1+rate_joint*CQ$1/365))</f>
        <v/>
      </c>
      <c r="CV306" s="5" t="str">
        <f t="shared" ca="1" si="12865"/>
        <v/>
      </c>
      <c r="CW306" s="5" t="str" cm="1">
        <f t="array" aca="1" ref="CW306" ca="1">IF(CV306="","",_xlfn.IFS(CV306&lt;='Hidden inputs'!$C$15,CV306*'Hidden inputs'!$D$15,CV306&lt;='Hidden inputs'!$C$16,'Hidden inputs'!$C$15*'Hidden inputs'!$D$15+(CV306-'Hidden inputs'!$B$16)*'Hidden inputs'!$D$16,CV306&lt;='Hidden inputs'!$C$17,'Hidden inputs'!$C$15*'Hidden inputs'!$D$15+('Hidden inputs'!$C$16-'Hidden inputs'!$B$16)*'Hidden inputs'!$D$16+(CV306-'Hidden inputs'!$B$17)*'Hidden inputs'!$D$17,CV306&gt;'Hidden inputs'!$B$18,'Hidden inputs'!$C$15*'Hidden inputs'!$D$15+('Hidden inputs'!$C$16-'Hidden inputs'!$B$16)*'Hidden inputs'!$D$16+('Hidden inputs'!$C$17-'Hidden inputs'!$B$17)*'Hidden inputs'!$D$17+(CV306-'Hidden inputs'!$B$18)*'Hidden inputs'!$D$18))</f>
        <v/>
      </c>
      <c r="CX306" s="10" t="str">
        <f t="shared" ca="1" si="12866"/>
        <v/>
      </c>
      <c r="CY306" s="5" t="str">
        <f t="shared" ca="1" si="12773"/>
        <v/>
      </c>
      <c r="CZ306" s="5" t="str">
        <f t="shared" ca="1" si="12774"/>
        <v/>
      </c>
      <c r="DA306" s="5" t="str">
        <f ca="1">IF($B306="","",'Hidden inputs'!$D$11*CR306+'Hidden inputs'!$E$11*CS306)</f>
        <v/>
      </c>
      <c r="DB306" s="11" t="str">
        <f t="shared" ca="1" si="12692"/>
        <v/>
      </c>
      <c r="DC306" s="9" t="str">
        <f t="shared" ca="1" si="12775"/>
        <v/>
      </c>
      <c r="DD306" s="3" t="str">
        <f t="shared" ca="1" si="12776"/>
        <v/>
      </c>
      <c r="DE306" s="5" t="str" cm="1">
        <f t="array" aca="1" ref="DE306" ca="1">IF($B306="","",IF(DD306=0,0,IF(DD_Payment="",0,IF(DD306&lt;_xlfn.IFS(DD_Frequency="Monthly",1,DD_Frequency="Quarterly",IF(MONTH(DD$2)=1,1,IF(MONTH(DD$2)=4,1,IF(MONTH(DD$2)=7,1,IF(MONTH(DD$2)=10,1,0)))),DD_Frequency="Annually",IF(MONTH(DD$2)=1,1,0))*DD_Payment,DD306,_xlfn.IFS(DD_Frequency="Monthly",1,DD_Frequency="Quarterly",IF(MONTH(DD$2)=1,1,IF(MONTH(DD$2)=4,1,IF(MONTH(DD$2)=7,1,IF(MONTH(DD$2)=10,1,0)))),DD_Frequency="Annually",IF(MONTH(DD$2)=1,1,0))*DD_Payment))))</f>
        <v/>
      </c>
      <c r="DF306" s="3" t="str">
        <f t="shared" ref="DF306" ca="1" si="14946">IF($B306="","",IF(DD306&gt;DE306,(DD306-DE306/2)*(rate_A*(DF$1/365)),0))</f>
        <v/>
      </c>
      <c r="DG306" s="3" t="str">
        <f t="shared" ca="1" si="12868"/>
        <v/>
      </c>
      <c r="DH306" s="3" t="str">
        <f t="shared" ref="DH306" ca="1" si="14947">IF($B306="","",CS306*(1+rate_A*DF$1/365))</f>
        <v/>
      </c>
      <c r="DI306" s="3" t="str">
        <f t="shared" ref="DI306" ca="1" si="14948">IF($B306="","",CT306*(1+rate_A*DF$1/365))</f>
        <v/>
      </c>
      <c r="DJ306" s="3" t="str">
        <f t="shared" ref="DJ306" ca="1" si="14949">IF($B306="","",CU306*(1+rate_joint*DF$1/365))</f>
        <v/>
      </c>
      <c r="DK306" s="5" t="str">
        <f t="shared" ca="1" si="12872"/>
        <v/>
      </c>
      <c r="DL306" s="5" t="str" cm="1">
        <f t="array" aca="1" ref="DL306" ca="1">IF(DK306="","",_xlfn.IFS(DK306&lt;='Hidden inputs'!$C$15,DK306*'Hidden inputs'!$D$15,DK306&lt;='Hidden inputs'!$C$16,'Hidden inputs'!$C$15*'Hidden inputs'!$D$15+(DK306-'Hidden inputs'!$B$16)*'Hidden inputs'!$D$16,DK306&lt;='Hidden inputs'!$C$17,'Hidden inputs'!$C$15*'Hidden inputs'!$D$15+('Hidden inputs'!$C$16-'Hidden inputs'!$B$16)*'Hidden inputs'!$D$16+(DK306-'Hidden inputs'!$B$17)*'Hidden inputs'!$D$17,DK306&gt;'Hidden inputs'!$B$18,'Hidden inputs'!$C$15*'Hidden inputs'!$D$15+('Hidden inputs'!$C$16-'Hidden inputs'!$B$16)*'Hidden inputs'!$D$16+('Hidden inputs'!$C$17-'Hidden inputs'!$B$17)*'Hidden inputs'!$D$17+(DK306-'Hidden inputs'!$B$18)*'Hidden inputs'!$D$18))</f>
        <v/>
      </c>
      <c r="DM306" s="10" t="str">
        <f t="shared" ca="1" si="12873"/>
        <v/>
      </c>
      <c r="DN306" s="5" t="str">
        <f t="shared" ca="1" si="12781"/>
        <v/>
      </c>
      <c r="DO306" s="5" t="str">
        <f t="shared" ca="1" si="12782"/>
        <v/>
      </c>
      <c r="DP306" s="5" t="str">
        <f ca="1">IF($B306="","",'Hidden inputs'!$D$11*DG306+'Hidden inputs'!$E$11*DH306)</f>
        <v/>
      </c>
      <c r="DQ306" s="11" t="str">
        <f t="shared" ca="1" si="12697"/>
        <v/>
      </c>
      <c r="DR306" s="9" t="str">
        <f t="shared" ca="1" si="12783"/>
        <v/>
      </c>
      <c r="DS306" s="3" t="str">
        <f t="shared" ca="1" si="12784"/>
        <v/>
      </c>
      <c r="DT306" s="5" t="str" cm="1">
        <f t="array" aca="1" ref="DT306" ca="1">IF($B306="","",IF(DS306=0,0,IF(DD_Payment="",0,IF(DS306&lt;_xlfn.IFS(DD_Frequency="Monthly",1,DD_Frequency="Quarterly",IF(MONTH(DS$2)=1,1,IF(MONTH(DS$2)=4,1,IF(MONTH(DS$2)=7,1,IF(MONTH(DS$2)=10,1,0)))),DD_Frequency="Annually",IF(MONTH(DS$2)=1,1,0))*DD_Payment,DS306,_xlfn.IFS(DD_Frequency="Monthly",1,DD_Frequency="Quarterly",IF(MONTH(DS$2)=1,1,IF(MONTH(DS$2)=4,1,IF(MONTH(DS$2)=7,1,IF(MONTH(DS$2)=10,1,0)))),DD_Frequency="Annually",IF(MONTH(DS$2)=1,1,0))*DD_Payment))))</f>
        <v/>
      </c>
      <c r="DU306" s="3" t="str">
        <f t="shared" ref="DU306" ca="1" si="14950">IF($B306="","",IF(DS306&gt;DT306,(DS306-DT306/2)*(rate_A*(DU$1/365)),0))</f>
        <v/>
      </c>
      <c r="DV306" s="3" t="str">
        <f t="shared" ca="1" si="12875"/>
        <v/>
      </c>
      <c r="DW306" s="3" t="str">
        <f t="shared" ref="DW306" ca="1" si="14951">IF($B306="","",DH306*(1+rate_A*DU$1/365))</f>
        <v/>
      </c>
      <c r="DX306" s="3" t="str">
        <f t="shared" ref="DX306" ca="1" si="14952">IF($B306="","",DI306*(1+rate_A*DU$1/365))</f>
        <v/>
      </c>
      <c r="DY306" s="3" t="str">
        <f t="shared" ref="DY306" ca="1" si="14953">IF($B306="","",DJ306*(1+rate_joint*DU$1/365))</f>
        <v/>
      </c>
      <c r="DZ306" s="5" t="str">
        <f t="shared" ca="1" si="12879"/>
        <v/>
      </c>
      <c r="EA306" s="5" t="str" cm="1">
        <f t="array" aca="1" ref="EA306" ca="1">IF(DZ306="","",_xlfn.IFS(DZ306&lt;='Hidden inputs'!$C$15,DZ306*'Hidden inputs'!$D$15,DZ306&lt;='Hidden inputs'!$C$16,'Hidden inputs'!$C$15*'Hidden inputs'!$D$15+(DZ306-'Hidden inputs'!$B$16)*'Hidden inputs'!$D$16,DZ306&lt;='Hidden inputs'!$C$17,'Hidden inputs'!$C$15*'Hidden inputs'!$D$15+('Hidden inputs'!$C$16-'Hidden inputs'!$B$16)*'Hidden inputs'!$D$16+(DZ306-'Hidden inputs'!$B$17)*'Hidden inputs'!$D$17,DZ306&gt;'Hidden inputs'!$B$18,'Hidden inputs'!$C$15*'Hidden inputs'!$D$15+('Hidden inputs'!$C$16-'Hidden inputs'!$B$16)*'Hidden inputs'!$D$16+('Hidden inputs'!$C$17-'Hidden inputs'!$B$17)*'Hidden inputs'!$D$17+(DZ306-'Hidden inputs'!$B$18)*'Hidden inputs'!$D$18))</f>
        <v/>
      </c>
      <c r="EB306" s="10" t="str">
        <f t="shared" ca="1" si="12880"/>
        <v/>
      </c>
      <c r="EC306" s="5" t="str">
        <f t="shared" ca="1" si="12789"/>
        <v/>
      </c>
      <c r="ED306" s="5" t="str">
        <f t="shared" ca="1" si="12790"/>
        <v/>
      </c>
      <c r="EE306" s="5" t="str">
        <f ca="1">IF($B306="","",'Hidden inputs'!$D$11*DV306+'Hidden inputs'!$E$11*DW306)</f>
        <v/>
      </c>
      <c r="EF306" s="11" t="str">
        <f t="shared" ca="1" si="12702"/>
        <v/>
      </c>
      <c r="EG306" s="9" t="str">
        <f t="shared" ca="1" si="12791"/>
        <v/>
      </c>
      <c r="EH306" s="3" t="str">
        <f t="shared" ca="1" si="12792"/>
        <v/>
      </c>
      <c r="EI306" s="5" t="str" cm="1">
        <f t="array" aca="1" ref="EI306" ca="1">IF($B306="","",IF(EH306=0,0,IF(DD_Payment="",0,IF(EH306&lt;_xlfn.IFS(DD_Frequency="Monthly",1,DD_Frequency="Quarterly",IF(MONTH(EH$2)=1,1,IF(MONTH(EH$2)=4,1,IF(MONTH(EH$2)=7,1,IF(MONTH(EH$2)=10,1,0)))),DD_Frequency="Annually",IF(MONTH(EH$2)=1,1,0))*DD_Payment,EH306,_xlfn.IFS(DD_Frequency="Monthly",1,DD_Frequency="Quarterly",IF(MONTH(EH$2)=1,1,IF(MONTH(EH$2)=4,1,IF(MONTH(EH$2)=7,1,IF(MONTH(EH$2)=10,1,0)))),DD_Frequency="Annually",IF(MONTH(EH$2)=1,1,0))*DD_Payment))))</f>
        <v/>
      </c>
      <c r="EJ306" s="3" t="str">
        <f t="shared" ref="EJ306" ca="1" si="14954">IF($B306="","",IF(EH306&gt;EI306,(EH306-EI306/2)*(rate_A*(EJ$1/365)),0))</f>
        <v/>
      </c>
      <c r="EK306" s="3" t="str">
        <f t="shared" ca="1" si="12882"/>
        <v/>
      </c>
      <c r="EL306" s="3" t="str">
        <f t="shared" ref="EL306" ca="1" si="14955">IF($B306="","",DW306*(1+rate_A*EJ$1/365))</f>
        <v/>
      </c>
      <c r="EM306" s="3" t="str">
        <f t="shared" ref="EM306" ca="1" si="14956">IF($B306="","",DX306*(1+rate_A*EJ$1/365))</f>
        <v/>
      </c>
      <c r="EN306" s="3" t="str">
        <f t="shared" ref="EN306" ca="1" si="14957">IF($B306="","",DY306*(1+rate_joint*EJ$1/365))</f>
        <v/>
      </c>
      <c r="EO306" s="5" t="str">
        <f t="shared" ca="1" si="12886"/>
        <v/>
      </c>
      <c r="EP306" s="5" t="str" cm="1">
        <f t="array" aca="1" ref="EP306" ca="1">IF(EO306="","",_xlfn.IFS(EO306&lt;='Hidden inputs'!$C$15,EO306*'Hidden inputs'!$D$15,EO306&lt;='Hidden inputs'!$C$16,'Hidden inputs'!$C$15*'Hidden inputs'!$D$15+(EO306-'Hidden inputs'!$B$16)*'Hidden inputs'!$D$16,EO306&lt;='Hidden inputs'!$C$17,'Hidden inputs'!$C$15*'Hidden inputs'!$D$15+('Hidden inputs'!$C$16-'Hidden inputs'!$B$16)*'Hidden inputs'!$D$16+(EO306-'Hidden inputs'!$B$17)*'Hidden inputs'!$D$17,EO306&gt;'Hidden inputs'!$B$18,'Hidden inputs'!$C$15*'Hidden inputs'!$D$15+('Hidden inputs'!$C$16-'Hidden inputs'!$B$16)*'Hidden inputs'!$D$16+('Hidden inputs'!$C$17-'Hidden inputs'!$B$17)*'Hidden inputs'!$D$17+(EO306-'Hidden inputs'!$B$18)*'Hidden inputs'!$D$18))</f>
        <v/>
      </c>
      <c r="EQ306" s="10" t="str">
        <f t="shared" ca="1" si="12887"/>
        <v/>
      </c>
      <c r="ER306" s="5" t="str">
        <f t="shared" ca="1" si="12797"/>
        <v/>
      </c>
      <c r="ES306" s="5" t="str">
        <f t="shared" ca="1" si="12798"/>
        <v/>
      </c>
      <c r="ET306" s="5" t="str">
        <f ca="1">IF($B306="","",'Hidden inputs'!$D$11*EK306+'Hidden inputs'!$E$11*EL306)</f>
        <v/>
      </c>
      <c r="EU306" s="11" t="str">
        <f t="shared" ca="1" si="12707"/>
        <v/>
      </c>
      <c r="EV306" s="9" t="str">
        <f t="shared" ca="1" si="12799"/>
        <v/>
      </c>
      <c r="EW306" s="3" t="str">
        <f t="shared" ca="1" si="12800"/>
        <v/>
      </c>
      <c r="EX306" s="5" t="str" cm="1">
        <f t="array" aca="1" ref="EX306" ca="1">IF($B306="","",IF(EW306=0,0,IF(DD_Payment="",0,IF(EW306&lt;_xlfn.IFS(DD_Frequency="Monthly",1,DD_Frequency="Quarterly",IF(MONTH(EW$2)=1,1,IF(MONTH(EW$2)=4,1,IF(MONTH(EW$2)=7,1,IF(MONTH(EW$2)=10,1,0)))),DD_Frequency="Annually",IF(MONTH(EW$2)=1,1,0))*DD_Payment,EW306,_xlfn.IFS(DD_Frequency="Monthly",1,DD_Frequency="Quarterly",IF(MONTH(EW$2)=1,1,IF(MONTH(EW$2)=4,1,IF(MONTH(EW$2)=7,1,IF(MONTH(EW$2)=10,1,0)))),DD_Frequency="Annually",IF(MONTH(EW$2)=1,1,0))*DD_Payment))))</f>
        <v/>
      </c>
      <c r="EY306" s="3" t="str">
        <f t="shared" ref="EY306" ca="1" si="14958">IF($B306="","",IF(EW306&gt;EX306,(EW306-EX306/2)*(rate_A*(EY$1/365)),0))</f>
        <v/>
      </c>
      <c r="EZ306" s="3" t="str">
        <f t="shared" ca="1" si="12889"/>
        <v/>
      </c>
      <c r="FA306" s="3" t="str">
        <f t="shared" ref="FA306" ca="1" si="14959">IF($B306="","",EL306*(1+rate_A*EY$1/365))</f>
        <v/>
      </c>
      <c r="FB306" s="3" t="str">
        <f t="shared" ref="FB306" ca="1" si="14960">IF($B306="","",EM306*(1+rate_A*EY$1/365))</f>
        <v/>
      </c>
      <c r="FC306" s="3" t="str">
        <f t="shared" ref="FC306" ca="1" si="14961">IF($B306="","",EN306*(1+rate_joint*EY$1/365))</f>
        <v/>
      </c>
      <c r="FD306" s="5" t="str">
        <f t="shared" ca="1" si="12893"/>
        <v/>
      </c>
      <c r="FE306" s="5" t="str" cm="1">
        <f t="array" aca="1" ref="FE306" ca="1">IF(FD306="","",_xlfn.IFS(FD306&lt;='Hidden inputs'!$C$15,FD306*'Hidden inputs'!$D$15,FD306&lt;='Hidden inputs'!$C$16,'Hidden inputs'!$C$15*'Hidden inputs'!$D$15+(FD306-'Hidden inputs'!$B$16)*'Hidden inputs'!$D$16,FD306&lt;='Hidden inputs'!$C$17,'Hidden inputs'!$C$15*'Hidden inputs'!$D$15+('Hidden inputs'!$C$16-'Hidden inputs'!$B$16)*'Hidden inputs'!$D$16+(FD306-'Hidden inputs'!$B$17)*'Hidden inputs'!$D$17,FD306&gt;'Hidden inputs'!$B$18,'Hidden inputs'!$C$15*'Hidden inputs'!$D$15+('Hidden inputs'!$C$16-'Hidden inputs'!$B$16)*'Hidden inputs'!$D$16+('Hidden inputs'!$C$17-'Hidden inputs'!$B$17)*'Hidden inputs'!$D$17+(FD306-'Hidden inputs'!$B$18)*'Hidden inputs'!$D$18))</f>
        <v/>
      </c>
      <c r="FF306" s="10" t="str">
        <f t="shared" ca="1" si="12894"/>
        <v/>
      </c>
      <c r="FG306" s="5" t="str">
        <f t="shared" ca="1" si="12805"/>
        <v/>
      </c>
      <c r="FH306" s="5" t="str">
        <f t="shared" ca="1" si="12806"/>
        <v/>
      </c>
      <c r="FI306" s="5" t="str">
        <f ca="1">IF($B306="","",'Hidden inputs'!$D$11*EZ306+'Hidden inputs'!$E$11*FA306)</f>
        <v/>
      </c>
      <c r="FJ306" s="11" t="str">
        <f t="shared" ca="1" si="12712"/>
        <v/>
      </c>
      <c r="FK306" s="9" t="str">
        <f t="shared" ca="1" si="12807"/>
        <v/>
      </c>
      <c r="FL306" s="3" t="str">
        <f t="shared" ca="1" si="12808"/>
        <v/>
      </c>
      <c r="FM306" s="5" t="str" cm="1">
        <f t="array" aca="1" ref="FM306" ca="1">IF($B306="","",IF(FL306=0,0,IF(DD_Payment="",0,IF(FL306&lt;_xlfn.IFS(DD_Frequency="Monthly",1,DD_Frequency="Quarterly",IF(MONTH(FL$2)=1,1,IF(MONTH(FL$2)=4,1,IF(MONTH(FL$2)=7,1,IF(MONTH(FL$2)=10,1,0)))),DD_Frequency="Annually",IF(MONTH(FL$2)=1,1,0))*DD_Payment,FL306,_xlfn.IFS(DD_Frequency="Monthly",1,DD_Frequency="Quarterly",IF(MONTH(FL$2)=1,1,IF(MONTH(FL$2)=4,1,IF(MONTH(FL$2)=7,1,IF(MONTH(FL$2)=10,1,0)))),DD_Frequency="Annually",IF(MONTH(FL$2)=1,1,0))*DD_Payment))))</f>
        <v/>
      </c>
      <c r="FN306" s="3" t="str">
        <f t="shared" ref="FN306" ca="1" si="14962">IF($B306="","",IF(FL306&gt;FM306,(FL306-FM306/2)*(rate_A*(FN$1/365)),0))</f>
        <v/>
      </c>
      <c r="FO306" s="3" t="str">
        <f t="shared" ca="1" si="12896"/>
        <v/>
      </c>
      <c r="FP306" s="3" t="str">
        <f t="shared" ref="FP306" ca="1" si="14963">IF($B306="","",FA306*(1+rate_A*FN$1/365))</f>
        <v/>
      </c>
      <c r="FQ306" s="3" t="str">
        <f t="shared" ref="FQ306" ca="1" si="14964">IF($B306="","",FB306*(1+rate_A*FN$1/365))</f>
        <v/>
      </c>
      <c r="FR306" s="3" t="str">
        <f t="shared" ref="FR306" ca="1" si="14965">IF($B306="","",FC306*(1+rate_joint*FN$1/365))</f>
        <v/>
      </c>
      <c r="FS306" s="5" t="str">
        <f t="shared" ca="1" si="12900"/>
        <v/>
      </c>
      <c r="FT306" s="5" t="str" cm="1">
        <f t="array" aca="1" ref="FT306" ca="1">IF(FS306="","",_xlfn.IFS(FS306&lt;='Hidden inputs'!$C$15,FS306*'Hidden inputs'!$D$15,FS306&lt;='Hidden inputs'!$C$16,'Hidden inputs'!$C$15*'Hidden inputs'!$D$15+(FS306-'Hidden inputs'!$B$16)*'Hidden inputs'!$D$16,FS306&lt;='Hidden inputs'!$C$17,'Hidden inputs'!$C$15*'Hidden inputs'!$D$15+('Hidden inputs'!$C$16-'Hidden inputs'!$B$16)*'Hidden inputs'!$D$16+(FS306-'Hidden inputs'!$B$17)*'Hidden inputs'!$D$17,FS306&gt;'Hidden inputs'!$B$18,'Hidden inputs'!$C$15*'Hidden inputs'!$D$15+('Hidden inputs'!$C$16-'Hidden inputs'!$B$16)*'Hidden inputs'!$D$16+('Hidden inputs'!$C$17-'Hidden inputs'!$B$17)*'Hidden inputs'!$D$17+(FS306-'Hidden inputs'!$B$18)*'Hidden inputs'!$D$18))</f>
        <v/>
      </c>
      <c r="FU306" s="10" t="str">
        <f t="shared" ca="1" si="12901"/>
        <v/>
      </c>
      <c r="FV306" s="5" t="str">
        <f t="shared" ca="1" si="12813"/>
        <v/>
      </c>
      <c r="FW306" s="5" t="str">
        <f t="shared" ca="1" si="12814"/>
        <v/>
      </c>
      <c r="FX306" s="5" t="str">
        <f ca="1">IF($B306="","",'Hidden inputs'!$D$11*FO306+'Hidden inputs'!$E$11*FP306)</f>
        <v/>
      </c>
      <c r="FY306" s="11" t="str">
        <f t="shared" ca="1" si="12717"/>
        <v/>
      </c>
      <c r="FZ306" s="9" t="str">
        <f t="shared" ca="1" si="12815"/>
        <v/>
      </c>
      <c r="GA306" s="5" t="str">
        <f t="shared" ca="1" si="12816"/>
        <v/>
      </c>
      <c r="GB306" s="5" t="str">
        <f t="shared" ca="1" si="12817"/>
        <v/>
      </c>
      <c r="GC306" s="5" t="str">
        <f t="shared" ca="1" si="12718"/>
        <v/>
      </c>
      <c r="GD306" s="5" t="str">
        <f t="shared" ca="1" si="12719"/>
        <v/>
      </c>
    </row>
    <row r="307" spans="1:186" x14ac:dyDescent="0.35">
      <c r="A307" s="2"/>
      <c r="B307" s="6" t="str">
        <f t="shared" ca="1" si="12720"/>
        <v/>
      </c>
      <c r="C307" s="5" t="str">
        <f t="shared" ca="1" si="12818"/>
        <v/>
      </c>
      <c r="D307" s="5" t="str" cm="1">
        <f t="array" aca="1" ref="D307" ca="1">IF($B307="","",IF(C307=0,0,IF(DD_Payment="",0,IF(C307&lt;_xlfn.IFS(DD_Frequency="Monthly",1,DD_Frequency="Quarterly",IF(MONTH(C$2)=1,1,IF(MONTH(C$2)=4,1,IF(MONTH(C$2)=7,1,IF(MONTH(C$2)=10,1,0)))),DD_Frequency="Annually",IF(MONTH(C$2)=1,1,0))*DD_Payment,C307,_xlfn.IFS(DD_Frequency="Monthly",1,DD_Frequency="Quarterly",IF(MONTH(C$2)=1,1,IF(MONTH(C$2)=4,1,IF(MONTH(C$2)=7,1,IF(MONTH(C$2)=10,1,0)))),DD_Frequency="Annually",IF(MONTH(C$2)=1,1,0))*DD_Payment))))</f>
        <v/>
      </c>
      <c r="E307" s="5" t="str">
        <f t="shared" ref="E307" ca="1" si="14966">IF(B307="","",IF(C307&gt;D307,(C307-D307/2)*(rate_A*(E$1/365)),0))</f>
        <v/>
      </c>
      <c r="F307" s="5" t="str">
        <f t="shared" ca="1" si="12722"/>
        <v/>
      </c>
      <c r="G307" s="5" t="str">
        <f t="shared" ref="G307" ca="1" si="14967">IF(B307="","",G306*(1+rate_A*E$1/365))</f>
        <v/>
      </c>
      <c r="H307" s="5" t="str">
        <f t="shared" ref="H307" ca="1" si="14968">IF(B307="","",H306*(1+rate_A*E$1/365))</f>
        <v/>
      </c>
      <c r="I307" s="5" t="str">
        <f t="shared" ref="I307" ca="1" si="14969">IF(B307="","",I306*(1+rate_joint*E$1/365))</f>
        <v/>
      </c>
      <c r="J307" s="5" t="str">
        <f t="shared" ca="1" si="12823"/>
        <v/>
      </c>
      <c r="K307" s="5" t="str" cm="1">
        <f t="array" aca="1" ref="K307" ca="1">IF(J307="","",_xlfn.IFS(J307&lt;='Hidden inputs'!$C$15,J307*'Hidden inputs'!$D$15,J307&lt;='Hidden inputs'!$C$16,'Hidden inputs'!$C$15*'Hidden inputs'!$D$15+(J307-'Hidden inputs'!$B$16)*'Hidden inputs'!$D$16,J307&lt;='Hidden inputs'!$C$17,'Hidden inputs'!$C$15*'Hidden inputs'!$D$15+('Hidden inputs'!$C$16-'Hidden inputs'!$B$16)*'Hidden inputs'!$D$16+(J307-'Hidden inputs'!$B$17)*'Hidden inputs'!$D$17,J307&gt;'Hidden inputs'!$B$18,'Hidden inputs'!$C$15*'Hidden inputs'!$D$15+('Hidden inputs'!$C$16-'Hidden inputs'!$B$16)*'Hidden inputs'!$D$16+('Hidden inputs'!$C$17-'Hidden inputs'!$B$17)*'Hidden inputs'!$D$17+(J307-'Hidden inputs'!$B$18)*'Hidden inputs'!$D$18))</f>
        <v/>
      </c>
      <c r="L307" s="11" t="str">
        <f t="shared" ca="1" si="12824"/>
        <v/>
      </c>
      <c r="M307" s="5" t="str">
        <f t="shared" ca="1" si="12726"/>
        <v/>
      </c>
      <c r="N307" s="5" t="str">
        <f t="shared" ca="1" si="12727"/>
        <v/>
      </c>
      <c r="O307" s="5" t="str">
        <f ca="1">IF(B307="","",'Hidden inputs'!$D$11*F307+'Hidden inputs'!$E$11*G307)</f>
        <v/>
      </c>
      <c r="P307" s="11" t="str">
        <f t="shared" ca="1" si="12661"/>
        <v/>
      </c>
      <c r="Q307" s="20" t="str">
        <f t="shared" ca="1" si="12662"/>
        <v/>
      </c>
      <c r="R307" s="3" t="str">
        <f t="shared" ca="1" si="12728"/>
        <v/>
      </c>
      <c r="S307" s="5" t="str" cm="1">
        <f t="array" aca="1" ref="S307" ca="1">IF($B307="","",IF(R307=0,0,IF(DD_Payment="",0,IF(R307&lt;_xlfn.IFS(DD_Frequency="Monthly",1,DD_Frequency="Quarterly",IF(MONTH(R$2)=1,1,IF(MONTH(R$2)=4,1,IF(MONTH(R$2)=7,1,IF(MONTH(R$2)=10,1,0)))),DD_Frequency="Annually",IF(MONTH(R$2)=1,1,0))*DD_Payment,R307,_xlfn.IFS(DD_Frequency="Monthly",1,DD_Frequency="Quarterly",IF(MONTH(R$2)=1,1,IF(MONTH(R$2)=4,1,IF(MONTH(R$2)=7,1,IF(MONTH(R$2)=10,1,0)))),DD_Frequency="Annually",IF(MONTH(R$2)=1,1,0))*DD_Payment))))</f>
        <v/>
      </c>
      <c r="T307" s="3" t="str">
        <f t="shared" ref="T307" ca="1" si="14970">IF(B307="","",IF(R307&gt;S307,(R307-S307/2)*(rate_A*((T$1+A307)/365)),0))</f>
        <v/>
      </c>
      <c r="U307" s="3" t="str">
        <f t="shared" ca="1" si="12730"/>
        <v/>
      </c>
      <c r="V307" s="3" t="str">
        <f t="shared" ref="V307" ca="1" si="14971">IF(B307="","",G307*(1+rate_A*(T$1+A307)/365))</f>
        <v/>
      </c>
      <c r="W307" s="3" t="str">
        <f t="shared" ref="W307" ca="1" si="14972">IF(B307="","",H307*(1+rate_A*(T$1+A307)/365))</f>
        <v/>
      </c>
      <c r="X307" s="3" t="str">
        <f t="shared" ref="X307" ca="1" si="14973">IF(B307="","",I307*(1+rate_joint*(T$1+A307)/365))</f>
        <v/>
      </c>
      <c r="Y307" s="5" t="str">
        <f t="shared" ca="1" si="12829"/>
        <v/>
      </c>
      <c r="Z307" s="5" t="str" cm="1">
        <f t="array" aca="1" ref="Z307" ca="1">IF(Y307="","",_xlfn.IFS(Y307&lt;='Hidden inputs'!$C$15,Y307*'Hidden inputs'!$D$15,Y307&lt;='Hidden inputs'!$C$16,'Hidden inputs'!$C$15*'Hidden inputs'!$D$15+(Y307-'Hidden inputs'!$B$16)*'Hidden inputs'!$D$16,Y307&lt;='Hidden inputs'!$C$17,'Hidden inputs'!$C$15*'Hidden inputs'!$D$15+('Hidden inputs'!$C$16-'Hidden inputs'!$B$16)*'Hidden inputs'!$D$16+(Y307-'Hidden inputs'!$B$17)*'Hidden inputs'!$D$17,Y307&gt;'Hidden inputs'!$B$18,'Hidden inputs'!$C$15*'Hidden inputs'!$D$15+('Hidden inputs'!$C$16-'Hidden inputs'!$B$16)*'Hidden inputs'!$D$16+('Hidden inputs'!$C$17-'Hidden inputs'!$B$17)*'Hidden inputs'!$D$17+(Y307-'Hidden inputs'!$B$18)*'Hidden inputs'!$D$18))</f>
        <v/>
      </c>
      <c r="AA307" s="10" t="str">
        <f t="shared" ca="1" si="12830"/>
        <v/>
      </c>
      <c r="AB307" s="5" t="str">
        <f t="shared" ca="1" si="12734"/>
        <v/>
      </c>
      <c r="AC307" s="5" t="str">
        <f t="shared" ca="1" si="12831"/>
        <v/>
      </c>
      <c r="AD307" s="5" t="str">
        <f ca="1">IF(B307="","",'Hidden inputs'!$D$11*U307+'Hidden inputs'!$E$11*V307)</f>
        <v/>
      </c>
      <c r="AE307" s="11" t="str">
        <f t="shared" ca="1" si="12667"/>
        <v/>
      </c>
      <c r="AF307" s="9" t="str">
        <f t="shared" ca="1" si="12735"/>
        <v/>
      </c>
      <c r="AG307" s="3" t="str">
        <f t="shared" ca="1" si="12736"/>
        <v/>
      </c>
      <c r="AH307" s="5" t="str" cm="1">
        <f t="array" aca="1" ref="AH307" ca="1">IF($B307="","",IF(AG307=0,0,IF(DD_Payment="",0,IF(AG307&lt;_xlfn.IFS(DD_Frequency="Monthly",1,DD_Frequency="Quarterly",IF(MONTH(AG$2)=1,1,IF(MONTH(AG$2)=4,1,IF(MONTH(AG$2)=7,1,IF(MONTH(AG$2)=10,1,0)))),DD_Frequency="Annually",IF(MONTH(AG$2)=1,1,0))*DD_Payment,AG307,_xlfn.IFS(DD_Frequency="Monthly",1,DD_Frequency="Quarterly",IF(MONTH(AG$2)=1,1,IF(MONTH(AG$2)=4,1,IF(MONTH(AG$2)=7,1,IF(MONTH(AG$2)=10,1,0)))),DD_Frequency="Annually",IF(MONTH(AG$2)=1,1,0))*DD_Payment))))</f>
        <v/>
      </c>
      <c r="AI307" s="3" t="str">
        <f t="shared" ref="AI307" ca="1" si="14974">IF($B307="","",IF(AG307&gt;AH307,(AG307-AH307/2)*(rate_A*(AI$1/365)),0))</f>
        <v/>
      </c>
      <c r="AJ307" s="3" t="str">
        <f t="shared" ca="1" si="12833"/>
        <v/>
      </c>
      <c r="AK307" s="3" t="str">
        <f t="shared" ref="AK307" ca="1" si="14975">IF($B307="","",V307*(1+rate_A*AI$1/365))</f>
        <v/>
      </c>
      <c r="AL307" s="3" t="str">
        <f t="shared" ref="AL307" ca="1" si="14976">IF($B307="","",W307*(1+rate_A*AI$1/365))</f>
        <v/>
      </c>
      <c r="AM307" s="3" t="str">
        <f t="shared" ref="AM307" ca="1" si="14977">IF($B307="","",X307*(1+rate_joint*AI$1/365))</f>
        <v/>
      </c>
      <c r="AN307" s="5" t="str">
        <f t="shared" ca="1" si="12837"/>
        <v/>
      </c>
      <c r="AO307" s="5" t="str" cm="1">
        <f t="array" aca="1" ref="AO307" ca="1">IF(AN307="","",_xlfn.IFS(AN307&lt;='Hidden inputs'!$C$15,AN307*'Hidden inputs'!$D$15,AN307&lt;='Hidden inputs'!$C$16,'Hidden inputs'!$C$15*'Hidden inputs'!$D$15+(AN307-'Hidden inputs'!$B$16)*'Hidden inputs'!$D$16,AN307&lt;='Hidden inputs'!$C$17,'Hidden inputs'!$C$15*'Hidden inputs'!$D$15+('Hidden inputs'!$C$16-'Hidden inputs'!$B$16)*'Hidden inputs'!$D$16+(AN307-'Hidden inputs'!$B$17)*'Hidden inputs'!$D$17,AN307&gt;'Hidden inputs'!$B$18,'Hidden inputs'!$C$15*'Hidden inputs'!$D$15+('Hidden inputs'!$C$16-'Hidden inputs'!$B$16)*'Hidden inputs'!$D$16+('Hidden inputs'!$C$17-'Hidden inputs'!$B$17)*'Hidden inputs'!$D$17+(AN307-'Hidden inputs'!$B$18)*'Hidden inputs'!$D$18))</f>
        <v/>
      </c>
      <c r="AP307" s="10" t="str">
        <f t="shared" ca="1" si="12838"/>
        <v/>
      </c>
      <c r="AQ307" s="5" t="str">
        <f t="shared" ca="1" si="12741"/>
        <v/>
      </c>
      <c r="AR307" s="5" t="str">
        <f t="shared" ca="1" si="12742"/>
        <v/>
      </c>
      <c r="AS307" s="5" t="str">
        <f ca="1">IF($B307="","",'Hidden inputs'!$D$11*AJ307+'Hidden inputs'!$E$11*AK307)</f>
        <v/>
      </c>
      <c r="AT307" s="11" t="str">
        <f t="shared" ca="1" si="12672"/>
        <v/>
      </c>
      <c r="AU307" s="9" t="str">
        <f t="shared" ca="1" si="12743"/>
        <v/>
      </c>
      <c r="AV307" s="3" t="str">
        <f t="shared" ca="1" si="12744"/>
        <v/>
      </c>
      <c r="AW307" s="5" t="str" cm="1">
        <f t="array" aca="1" ref="AW307" ca="1">IF($B307="","",IF(AV307=0,0,IF(DD_Payment="",0,IF(AV307&lt;_xlfn.IFS(DD_Frequency="Monthly",1,DD_Frequency="Quarterly",IF(MONTH(AV$2)=1,1,IF(MONTH(AV$2)=4,1,IF(MONTH(AV$2)=7,1,IF(MONTH(AV$2)=10,1,0)))),DD_Frequency="Annually",IF(MONTH(AV$2)=1,1,0))*DD_Payment,AV307,_xlfn.IFS(DD_Frequency="Monthly",1,DD_Frequency="Quarterly",IF(MONTH(AV$2)=1,1,IF(MONTH(AV$2)=4,1,IF(MONTH(AV$2)=7,1,IF(MONTH(AV$2)=10,1,0)))),DD_Frequency="Annually",IF(MONTH(AV$2)=1,1,0))*DD_Payment))))</f>
        <v/>
      </c>
      <c r="AX307" s="3" t="str">
        <f t="shared" ref="AX307" ca="1" si="14978">IF($B307="","",IF(AV307&gt;AW307,(AV307-AW307/2)*(rate_A*(AX$1/365)),0))</f>
        <v/>
      </c>
      <c r="AY307" s="3" t="str">
        <f t="shared" ca="1" si="12840"/>
        <v/>
      </c>
      <c r="AZ307" s="3" t="str">
        <f t="shared" ref="AZ307" ca="1" si="14979">IF($B307="","",AK307*(1+rate_A*AX$1/365))</f>
        <v/>
      </c>
      <c r="BA307" s="3" t="str">
        <f t="shared" ref="BA307" ca="1" si="14980">IF($B307="","",AL307*(1+rate_A*AX$1/365))</f>
        <v/>
      </c>
      <c r="BB307" s="3" t="str">
        <f t="shared" ref="BB307" ca="1" si="14981">IF($B307="","",AM307*(1+rate_joint*AX$1/365))</f>
        <v/>
      </c>
      <c r="BC307" s="5" t="str">
        <f t="shared" ca="1" si="12844"/>
        <v/>
      </c>
      <c r="BD307" s="5" t="str" cm="1">
        <f t="array" aca="1" ref="BD307" ca="1">IF(BC307="","",_xlfn.IFS(BC307&lt;='Hidden inputs'!$C$15,BC307*'Hidden inputs'!$D$15,BC307&lt;='Hidden inputs'!$C$16,'Hidden inputs'!$C$15*'Hidden inputs'!$D$15+(BC307-'Hidden inputs'!$B$16)*'Hidden inputs'!$D$16,BC307&lt;='Hidden inputs'!$C$17,'Hidden inputs'!$C$15*'Hidden inputs'!$D$15+('Hidden inputs'!$C$16-'Hidden inputs'!$B$16)*'Hidden inputs'!$D$16+(BC307-'Hidden inputs'!$B$17)*'Hidden inputs'!$D$17,BC307&gt;'Hidden inputs'!$B$18,'Hidden inputs'!$C$15*'Hidden inputs'!$D$15+('Hidden inputs'!$C$16-'Hidden inputs'!$B$16)*'Hidden inputs'!$D$16+('Hidden inputs'!$C$17-'Hidden inputs'!$B$17)*'Hidden inputs'!$D$17+(BC307-'Hidden inputs'!$B$18)*'Hidden inputs'!$D$18))</f>
        <v/>
      </c>
      <c r="BE307" s="10" t="str">
        <f t="shared" ca="1" si="12845"/>
        <v/>
      </c>
      <c r="BF307" s="5" t="str">
        <f t="shared" ca="1" si="12749"/>
        <v/>
      </c>
      <c r="BG307" s="5" t="str">
        <f t="shared" ca="1" si="12750"/>
        <v/>
      </c>
      <c r="BH307" s="5" t="str">
        <f ca="1">IF($B307="","",'Hidden inputs'!$D$11*AY307+'Hidden inputs'!$E$11*AZ307)</f>
        <v/>
      </c>
      <c r="BI307" s="11" t="str">
        <f t="shared" ca="1" si="12677"/>
        <v/>
      </c>
      <c r="BJ307" s="9" t="str">
        <f t="shared" ca="1" si="12751"/>
        <v/>
      </c>
      <c r="BK307" s="3" t="str">
        <f t="shared" ca="1" si="12752"/>
        <v/>
      </c>
      <c r="BL307" s="5" t="str" cm="1">
        <f t="array" aca="1" ref="BL307" ca="1">IF($B307="","",IF(BK307=0,0,IF(DD_Payment="",0,IF(BK307&lt;_xlfn.IFS(DD_Frequency="Monthly",1,DD_Frequency="Quarterly",IF(MONTH(BK$2)=1,1,IF(MONTH(BK$2)=4,1,IF(MONTH(BK$2)=7,1,IF(MONTH(BK$2)=10,1,0)))),DD_Frequency="Annually",IF(MONTH(BK$2)=1,1,0))*DD_Payment,BK307,_xlfn.IFS(DD_Frequency="Monthly",1,DD_Frequency="Quarterly",IF(MONTH(BK$2)=1,1,IF(MONTH(BK$2)=4,1,IF(MONTH(BK$2)=7,1,IF(MONTH(BK$2)=10,1,0)))),DD_Frequency="Annually",IF(MONTH(BK$2)=1,1,0))*DD_Payment))))</f>
        <v/>
      </c>
      <c r="BM307" s="3" t="str">
        <f t="shared" ref="BM307" ca="1" si="14982">IF($B307="","",IF(BK307&gt;BL307,(BK307-BL307/2)*(rate_A*(BM$1/365)),0))</f>
        <v/>
      </c>
      <c r="BN307" s="3" t="str">
        <f t="shared" ca="1" si="12847"/>
        <v/>
      </c>
      <c r="BO307" s="3" t="str">
        <f t="shared" ref="BO307" ca="1" si="14983">IF($B307="","",AZ307*(1+rate_A*BM$1/365))</f>
        <v/>
      </c>
      <c r="BP307" s="3" t="str">
        <f t="shared" ref="BP307" ca="1" si="14984">IF($B307="","",BA307*(1+rate_A*BM$1/365))</f>
        <v/>
      </c>
      <c r="BQ307" s="3" t="str">
        <f t="shared" ref="BQ307" ca="1" si="14985">IF($B307="","",BB307*(1+rate_joint*BM$1/365))</f>
        <v/>
      </c>
      <c r="BR307" s="5" t="str">
        <f t="shared" ca="1" si="12851"/>
        <v/>
      </c>
      <c r="BS307" s="5" t="str" cm="1">
        <f t="array" aca="1" ref="BS307" ca="1">IF(BR307="","",_xlfn.IFS(BR307&lt;='Hidden inputs'!$C$15,BR307*'Hidden inputs'!$D$15,BR307&lt;='Hidden inputs'!$C$16,'Hidden inputs'!$C$15*'Hidden inputs'!$D$15+(BR307-'Hidden inputs'!$B$16)*'Hidden inputs'!$D$16,BR307&lt;='Hidden inputs'!$C$17,'Hidden inputs'!$C$15*'Hidden inputs'!$D$15+('Hidden inputs'!$C$16-'Hidden inputs'!$B$16)*'Hidden inputs'!$D$16+(BR307-'Hidden inputs'!$B$17)*'Hidden inputs'!$D$17,BR307&gt;'Hidden inputs'!$B$18,'Hidden inputs'!$C$15*'Hidden inputs'!$D$15+('Hidden inputs'!$C$16-'Hidden inputs'!$B$16)*'Hidden inputs'!$D$16+('Hidden inputs'!$C$17-'Hidden inputs'!$B$17)*'Hidden inputs'!$D$17+(BR307-'Hidden inputs'!$B$18)*'Hidden inputs'!$D$18))</f>
        <v/>
      </c>
      <c r="BT307" s="10" t="str">
        <f t="shared" ca="1" si="12852"/>
        <v/>
      </c>
      <c r="BU307" s="5" t="str">
        <f t="shared" ca="1" si="12757"/>
        <v/>
      </c>
      <c r="BV307" s="5" t="str">
        <f t="shared" ca="1" si="12758"/>
        <v/>
      </c>
      <c r="BW307" s="5" t="str">
        <f ca="1">IF($B307="","",'Hidden inputs'!$D$11*BN307+'Hidden inputs'!$E$11*BO307)</f>
        <v/>
      </c>
      <c r="BX307" s="11" t="str">
        <f t="shared" ca="1" si="12682"/>
        <v/>
      </c>
      <c r="BY307" s="9" t="str">
        <f t="shared" ca="1" si="12759"/>
        <v/>
      </c>
      <c r="BZ307" s="3" t="str">
        <f t="shared" ca="1" si="12760"/>
        <v/>
      </c>
      <c r="CA307" s="5" t="str" cm="1">
        <f t="array" aca="1" ref="CA307" ca="1">IF($B307="","",IF(BZ307=0,0,IF(DD_Payment="",0,IF(BZ307&lt;_xlfn.IFS(DD_Frequency="Monthly",1,DD_Frequency="Quarterly",IF(MONTH(BZ$2)=1,1,IF(MONTH(BZ$2)=4,1,IF(MONTH(BZ$2)=7,1,IF(MONTH(BZ$2)=10,1,0)))),DD_Frequency="Annually",IF(MONTH(BZ$2)=1,1,0))*DD_Payment,BZ307,_xlfn.IFS(DD_Frequency="Monthly",1,DD_Frequency="Quarterly",IF(MONTH(BZ$2)=1,1,IF(MONTH(BZ$2)=4,1,IF(MONTH(BZ$2)=7,1,IF(MONTH(BZ$2)=10,1,0)))),DD_Frequency="Annually",IF(MONTH(BZ$2)=1,1,0))*DD_Payment))))</f>
        <v/>
      </c>
      <c r="CB307" s="3" t="str">
        <f t="shared" ref="CB307" ca="1" si="14986">IF($B307="","",IF(BZ307&gt;CA307,(BZ307-CA307/2)*(rate_A*(CB$1/365)),0))</f>
        <v/>
      </c>
      <c r="CC307" s="3" t="str">
        <f t="shared" ca="1" si="12854"/>
        <v/>
      </c>
      <c r="CD307" s="3" t="str">
        <f t="shared" ref="CD307" ca="1" si="14987">IF($B307="","",BO307*(1+rate_A*CB$1/365))</f>
        <v/>
      </c>
      <c r="CE307" s="3" t="str">
        <f t="shared" ref="CE307" ca="1" si="14988">IF($B307="","",BP307*(1+rate_A*CB$1/365))</f>
        <v/>
      </c>
      <c r="CF307" s="3" t="str">
        <f t="shared" ref="CF307" ca="1" si="14989">IF($B307="","",BQ307*(1+rate_joint*CB$1/365))</f>
        <v/>
      </c>
      <c r="CG307" s="5" t="str">
        <f t="shared" ca="1" si="12858"/>
        <v/>
      </c>
      <c r="CH307" s="5" t="str" cm="1">
        <f t="array" aca="1" ref="CH307" ca="1">IF(CG307="","",_xlfn.IFS(CG307&lt;='Hidden inputs'!$C$15,CG307*'Hidden inputs'!$D$15,CG307&lt;='Hidden inputs'!$C$16,'Hidden inputs'!$C$15*'Hidden inputs'!$D$15+(CG307-'Hidden inputs'!$B$16)*'Hidden inputs'!$D$16,CG307&lt;='Hidden inputs'!$C$17,'Hidden inputs'!$C$15*'Hidden inputs'!$D$15+('Hidden inputs'!$C$16-'Hidden inputs'!$B$16)*'Hidden inputs'!$D$16+(CG307-'Hidden inputs'!$B$17)*'Hidden inputs'!$D$17,CG307&gt;'Hidden inputs'!$B$18,'Hidden inputs'!$C$15*'Hidden inputs'!$D$15+('Hidden inputs'!$C$16-'Hidden inputs'!$B$16)*'Hidden inputs'!$D$16+('Hidden inputs'!$C$17-'Hidden inputs'!$B$17)*'Hidden inputs'!$D$17+(CG307-'Hidden inputs'!$B$18)*'Hidden inputs'!$D$18))</f>
        <v/>
      </c>
      <c r="CI307" s="10" t="str">
        <f t="shared" ca="1" si="12859"/>
        <v/>
      </c>
      <c r="CJ307" s="5" t="str">
        <f t="shared" ca="1" si="12765"/>
        <v/>
      </c>
      <c r="CK307" s="5" t="str">
        <f t="shared" ca="1" si="12766"/>
        <v/>
      </c>
      <c r="CL307" s="5" t="str">
        <f ca="1">IF($B307="","",'Hidden inputs'!$D$11*CC307+'Hidden inputs'!$E$11*CD307)</f>
        <v/>
      </c>
      <c r="CM307" s="11" t="str">
        <f t="shared" ca="1" si="12687"/>
        <v/>
      </c>
      <c r="CN307" s="9" t="str">
        <f t="shared" ca="1" si="12767"/>
        <v/>
      </c>
      <c r="CO307" s="3" t="str">
        <f t="shared" ca="1" si="12768"/>
        <v/>
      </c>
      <c r="CP307" s="5" t="str" cm="1">
        <f t="array" aca="1" ref="CP307" ca="1">IF($B307="","",IF(CO307=0,0,IF(DD_Payment="",0,IF(CO307&lt;_xlfn.IFS(DD_Frequency="Monthly",1,DD_Frequency="Quarterly",IF(MONTH(CO$2)=1,1,IF(MONTH(CO$2)=4,1,IF(MONTH(CO$2)=7,1,IF(MONTH(CO$2)=10,1,0)))),DD_Frequency="Annually",IF(MONTH(CO$2)=1,1,0))*DD_Payment,CO307,_xlfn.IFS(DD_Frequency="Monthly",1,DD_Frequency="Quarterly",IF(MONTH(CO$2)=1,1,IF(MONTH(CO$2)=4,1,IF(MONTH(CO$2)=7,1,IF(MONTH(CO$2)=10,1,0)))),DD_Frequency="Annually",IF(MONTH(CO$2)=1,1,0))*DD_Payment))))</f>
        <v/>
      </c>
      <c r="CQ307" s="3" t="str">
        <f t="shared" ref="CQ307" ca="1" si="14990">IF($B307="","",IF(CO307&gt;CP307,(CO307-CP307/2)*(rate_A*(CQ$1/365)),0))</f>
        <v/>
      </c>
      <c r="CR307" s="3" t="str">
        <f t="shared" ca="1" si="12861"/>
        <v/>
      </c>
      <c r="CS307" s="3" t="str">
        <f t="shared" ref="CS307" ca="1" si="14991">IF($B307="","",CD307*(1+rate_A*CQ$1/365))</f>
        <v/>
      </c>
      <c r="CT307" s="3" t="str">
        <f t="shared" ref="CT307" ca="1" si="14992">IF($B307="","",CE307*(1+rate_A*CQ$1/365))</f>
        <v/>
      </c>
      <c r="CU307" s="3" t="str">
        <f t="shared" ref="CU307" ca="1" si="14993">IF($B307="","",CF307*(1+rate_joint*CQ$1/365))</f>
        <v/>
      </c>
      <c r="CV307" s="5" t="str">
        <f t="shared" ca="1" si="12865"/>
        <v/>
      </c>
      <c r="CW307" s="5" t="str" cm="1">
        <f t="array" aca="1" ref="CW307" ca="1">IF(CV307="","",_xlfn.IFS(CV307&lt;='Hidden inputs'!$C$15,CV307*'Hidden inputs'!$D$15,CV307&lt;='Hidden inputs'!$C$16,'Hidden inputs'!$C$15*'Hidden inputs'!$D$15+(CV307-'Hidden inputs'!$B$16)*'Hidden inputs'!$D$16,CV307&lt;='Hidden inputs'!$C$17,'Hidden inputs'!$C$15*'Hidden inputs'!$D$15+('Hidden inputs'!$C$16-'Hidden inputs'!$B$16)*'Hidden inputs'!$D$16+(CV307-'Hidden inputs'!$B$17)*'Hidden inputs'!$D$17,CV307&gt;'Hidden inputs'!$B$18,'Hidden inputs'!$C$15*'Hidden inputs'!$D$15+('Hidden inputs'!$C$16-'Hidden inputs'!$B$16)*'Hidden inputs'!$D$16+('Hidden inputs'!$C$17-'Hidden inputs'!$B$17)*'Hidden inputs'!$D$17+(CV307-'Hidden inputs'!$B$18)*'Hidden inputs'!$D$18))</f>
        <v/>
      </c>
      <c r="CX307" s="10" t="str">
        <f t="shared" ca="1" si="12866"/>
        <v/>
      </c>
      <c r="CY307" s="5" t="str">
        <f t="shared" ca="1" si="12773"/>
        <v/>
      </c>
      <c r="CZ307" s="5" t="str">
        <f t="shared" ca="1" si="12774"/>
        <v/>
      </c>
      <c r="DA307" s="5" t="str">
        <f ca="1">IF($B307="","",'Hidden inputs'!$D$11*CR307+'Hidden inputs'!$E$11*CS307)</f>
        <v/>
      </c>
      <c r="DB307" s="11" t="str">
        <f t="shared" ca="1" si="12692"/>
        <v/>
      </c>
      <c r="DC307" s="9" t="str">
        <f t="shared" ca="1" si="12775"/>
        <v/>
      </c>
      <c r="DD307" s="3" t="str">
        <f t="shared" ca="1" si="12776"/>
        <v/>
      </c>
      <c r="DE307" s="5" t="str" cm="1">
        <f t="array" aca="1" ref="DE307" ca="1">IF($B307="","",IF(DD307=0,0,IF(DD_Payment="",0,IF(DD307&lt;_xlfn.IFS(DD_Frequency="Monthly",1,DD_Frequency="Quarterly",IF(MONTH(DD$2)=1,1,IF(MONTH(DD$2)=4,1,IF(MONTH(DD$2)=7,1,IF(MONTH(DD$2)=10,1,0)))),DD_Frequency="Annually",IF(MONTH(DD$2)=1,1,0))*DD_Payment,DD307,_xlfn.IFS(DD_Frequency="Monthly",1,DD_Frequency="Quarterly",IF(MONTH(DD$2)=1,1,IF(MONTH(DD$2)=4,1,IF(MONTH(DD$2)=7,1,IF(MONTH(DD$2)=10,1,0)))),DD_Frequency="Annually",IF(MONTH(DD$2)=1,1,0))*DD_Payment))))</f>
        <v/>
      </c>
      <c r="DF307" s="3" t="str">
        <f t="shared" ref="DF307" ca="1" si="14994">IF($B307="","",IF(DD307&gt;DE307,(DD307-DE307/2)*(rate_A*(DF$1/365)),0))</f>
        <v/>
      </c>
      <c r="DG307" s="3" t="str">
        <f t="shared" ca="1" si="12868"/>
        <v/>
      </c>
      <c r="DH307" s="3" t="str">
        <f t="shared" ref="DH307" ca="1" si="14995">IF($B307="","",CS307*(1+rate_A*DF$1/365))</f>
        <v/>
      </c>
      <c r="DI307" s="3" t="str">
        <f t="shared" ref="DI307" ca="1" si="14996">IF($B307="","",CT307*(1+rate_A*DF$1/365))</f>
        <v/>
      </c>
      <c r="DJ307" s="3" t="str">
        <f t="shared" ref="DJ307" ca="1" si="14997">IF($B307="","",CU307*(1+rate_joint*DF$1/365))</f>
        <v/>
      </c>
      <c r="DK307" s="5" t="str">
        <f t="shared" ca="1" si="12872"/>
        <v/>
      </c>
      <c r="DL307" s="5" t="str" cm="1">
        <f t="array" aca="1" ref="DL307" ca="1">IF(DK307="","",_xlfn.IFS(DK307&lt;='Hidden inputs'!$C$15,DK307*'Hidden inputs'!$D$15,DK307&lt;='Hidden inputs'!$C$16,'Hidden inputs'!$C$15*'Hidden inputs'!$D$15+(DK307-'Hidden inputs'!$B$16)*'Hidden inputs'!$D$16,DK307&lt;='Hidden inputs'!$C$17,'Hidden inputs'!$C$15*'Hidden inputs'!$D$15+('Hidden inputs'!$C$16-'Hidden inputs'!$B$16)*'Hidden inputs'!$D$16+(DK307-'Hidden inputs'!$B$17)*'Hidden inputs'!$D$17,DK307&gt;'Hidden inputs'!$B$18,'Hidden inputs'!$C$15*'Hidden inputs'!$D$15+('Hidden inputs'!$C$16-'Hidden inputs'!$B$16)*'Hidden inputs'!$D$16+('Hidden inputs'!$C$17-'Hidden inputs'!$B$17)*'Hidden inputs'!$D$17+(DK307-'Hidden inputs'!$B$18)*'Hidden inputs'!$D$18))</f>
        <v/>
      </c>
      <c r="DM307" s="10" t="str">
        <f t="shared" ca="1" si="12873"/>
        <v/>
      </c>
      <c r="DN307" s="5" t="str">
        <f t="shared" ca="1" si="12781"/>
        <v/>
      </c>
      <c r="DO307" s="5" t="str">
        <f t="shared" ca="1" si="12782"/>
        <v/>
      </c>
      <c r="DP307" s="5" t="str">
        <f ca="1">IF($B307="","",'Hidden inputs'!$D$11*DG307+'Hidden inputs'!$E$11*DH307)</f>
        <v/>
      </c>
      <c r="DQ307" s="11" t="str">
        <f t="shared" ca="1" si="12697"/>
        <v/>
      </c>
      <c r="DR307" s="9" t="str">
        <f t="shared" ca="1" si="12783"/>
        <v/>
      </c>
      <c r="DS307" s="3" t="str">
        <f t="shared" ca="1" si="12784"/>
        <v/>
      </c>
      <c r="DT307" s="5" t="str" cm="1">
        <f t="array" aca="1" ref="DT307" ca="1">IF($B307="","",IF(DS307=0,0,IF(DD_Payment="",0,IF(DS307&lt;_xlfn.IFS(DD_Frequency="Monthly",1,DD_Frequency="Quarterly",IF(MONTH(DS$2)=1,1,IF(MONTH(DS$2)=4,1,IF(MONTH(DS$2)=7,1,IF(MONTH(DS$2)=10,1,0)))),DD_Frequency="Annually",IF(MONTH(DS$2)=1,1,0))*DD_Payment,DS307,_xlfn.IFS(DD_Frequency="Monthly",1,DD_Frequency="Quarterly",IF(MONTH(DS$2)=1,1,IF(MONTH(DS$2)=4,1,IF(MONTH(DS$2)=7,1,IF(MONTH(DS$2)=10,1,0)))),DD_Frequency="Annually",IF(MONTH(DS$2)=1,1,0))*DD_Payment))))</f>
        <v/>
      </c>
      <c r="DU307" s="3" t="str">
        <f t="shared" ref="DU307" ca="1" si="14998">IF($B307="","",IF(DS307&gt;DT307,(DS307-DT307/2)*(rate_A*(DU$1/365)),0))</f>
        <v/>
      </c>
      <c r="DV307" s="3" t="str">
        <f t="shared" ca="1" si="12875"/>
        <v/>
      </c>
      <c r="DW307" s="3" t="str">
        <f t="shared" ref="DW307" ca="1" si="14999">IF($B307="","",DH307*(1+rate_A*DU$1/365))</f>
        <v/>
      </c>
      <c r="DX307" s="3" t="str">
        <f t="shared" ref="DX307" ca="1" si="15000">IF($B307="","",DI307*(1+rate_A*DU$1/365))</f>
        <v/>
      </c>
      <c r="DY307" s="3" t="str">
        <f t="shared" ref="DY307" ca="1" si="15001">IF($B307="","",DJ307*(1+rate_joint*DU$1/365))</f>
        <v/>
      </c>
      <c r="DZ307" s="5" t="str">
        <f t="shared" ca="1" si="12879"/>
        <v/>
      </c>
      <c r="EA307" s="5" t="str" cm="1">
        <f t="array" aca="1" ref="EA307" ca="1">IF(DZ307="","",_xlfn.IFS(DZ307&lt;='Hidden inputs'!$C$15,DZ307*'Hidden inputs'!$D$15,DZ307&lt;='Hidden inputs'!$C$16,'Hidden inputs'!$C$15*'Hidden inputs'!$D$15+(DZ307-'Hidden inputs'!$B$16)*'Hidden inputs'!$D$16,DZ307&lt;='Hidden inputs'!$C$17,'Hidden inputs'!$C$15*'Hidden inputs'!$D$15+('Hidden inputs'!$C$16-'Hidden inputs'!$B$16)*'Hidden inputs'!$D$16+(DZ307-'Hidden inputs'!$B$17)*'Hidden inputs'!$D$17,DZ307&gt;'Hidden inputs'!$B$18,'Hidden inputs'!$C$15*'Hidden inputs'!$D$15+('Hidden inputs'!$C$16-'Hidden inputs'!$B$16)*'Hidden inputs'!$D$16+('Hidden inputs'!$C$17-'Hidden inputs'!$B$17)*'Hidden inputs'!$D$17+(DZ307-'Hidden inputs'!$B$18)*'Hidden inputs'!$D$18))</f>
        <v/>
      </c>
      <c r="EB307" s="10" t="str">
        <f t="shared" ca="1" si="12880"/>
        <v/>
      </c>
      <c r="EC307" s="5" t="str">
        <f t="shared" ca="1" si="12789"/>
        <v/>
      </c>
      <c r="ED307" s="5" t="str">
        <f t="shared" ca="1" si="12790"/>
        <v/>
      </c>
      <c r="EE307" s="5" t="str">
        <f ca="1">IF($B307="","",'Hidden inputs'!$D$11*DV307+'Hidden inputs'!$E$11*DW307)</f>
        <v/>
      </c>
      <c r="EF307" s="11" t="str">
        <f t="shared" ca="1" si="12702"/>
        <v/>
      </c>
      <c r="EG307" s="9" t="str">
        <f t="shared" ca="1" si="12791"/>
        <v/>
      </c>
      <c r="EH307" s="3" t="str">
        <f t="shared" ca="1" si="12792"/>
        <v/>
      </c>
      <c r="EI307" s="5" t="str" cm="1">
        <f t="array" aca="1" ref="EI307" ca="1">IF($B307="","",IF(EH307=0,0,IF(DD_Payment="",0,IF(EH307&lt;_xlfn.IFS(DD_Frequency="Monthly",1,DD_Frequency="Quarterly",IF(MONTH(EH$2)=1,1,IF(MONTH(EH$2)=4,1,IF(MONTH(EH$2)=7,1,IF(MONTH(EH$2)=10,1,0)))),DD_Frequency="Annually",IF(MONTH(EH$2)=1,1,0))*DD_Payment,EH307,_xlfn.IFS(DD_Frequency="Monthly",1,DD_Frequency="Quarterly",IF(MONTH(EH$2)=1,1,IF(MONTH(EH$2)=4,1,IF(MONTH(EH$2)=7,1,IF(MONTH(EH$2)=10,1,0)))),DD_Frequency="Annually",IF(MONTH(EH$2)=1,1,0))*DD_Payment))))</f>
        <v/>
      </c>
      <c r="EJ307" s="3" t="str">
        <f t="shared" ref="EJ307" ca="1" si="15002">IF($B307="","",IF(EH307&gt;EI307,(EH307-EI307/2)*(rate_A*(EJ$1/365)),0))</f>
        <v/>
      </c>
      <c r="EK307" s="3" t="str">
        <f t="shared" ca="1" si="12882"/>
        <v/>
      </c>
      <c r="EL307" s="3" t="str">
        <f t="shared" ref="EL307" ca="1" si="15003">IF($B307="","",DW307*(1+rate_A*EJ$1/365))</f>
        <v/>
      </c>
      <c r="EM307" s="3" t="str">
        <f t="shared" ref="EM307" ca="1" si="15004">IF($B307="","",DX307*(1+rate_A*EJ$1/365))</f>
        <v/>
      </c>
      <c r="EN307" s="3" t="str">
        <f t="shared" ref="EN307" ca="1" si="15005">IF($B307="","",DY307*(1+rate_joint*EJ$1/365))</f>
        <v/>
      </c>
      <c r="EO307" s="5" t="str">
        <f t="shared" ca="1" si="12886"/>
        <v/>
      </c>
      <c r="EP307" s="5" t="str" cm="1">
        <f t="array" aca="1" ref="EP307" ca="1">IF(EO307="","",_xlfn.IFS(EO307&lt;='Hidden inputs'!$C$15,EO307*'Hidden inputs'!$D$15,EO307&lt;='Hidden inputs'!$C$16,'Hidden inputs'!$C$15*'Hidden inputs'!$D$15+(EO307-'Hidden inputs'!$B$16)*'Hidden inputs'!$D$16,EO307&lt;='Hidden inputs'!$C$17,'Hidden inputs'!$C$15*'Hidden inputs'!$D$15+('Hidden inputs'!$C$16-'Hidden inputs'!$B$16)*'Hidden inputs'!$D$16+(EO307-'Hidden inputs'!$B$17)*'Hidden inputs'!$D$17,EO307&gt;'Hidden inputs'!$B$18,'Hidden inputs'!$C$15*'Hidden inputs'!$D$15+('Hidden inputs'!$C$16-'Hidden inputs'!$B$16)*'Hidden inputs'!$D$16+('Hidden inputs'!$C$17-'Hidden inputs'!$B$17)*'Hidden inputs'!$D$17+(EO307-'Hidden inputs'!$B$18)*'Hidden inputs'!$D$18))</f>
        <v/>
      </c>
      <c r="EQ307" s="10" t="str">
        <f t="shared" ca="1" si="12887"/>
        <v/>
      </c>
      <c r="ER307" s="5" t="str">
        <f t="shared" ca="1" si="12797"/>
        <v/>
      </c>
      <c r="ES307" s="5" t="str">
        <f t="shared" ca="1" si="12798"/>
        <v/>
      </c>
      <c r="ET307" s="5" t="str">
        <f ca="1">IF($B307="","",'Hidden inputs'!$D$11*EK307+'Hidden inputs'!$E$11*EL307)</f>
        <v/>
      </c>
      <c r="EU307" s="11" t="str">
        <f t="shared" ca="1" si="12707"/>
        <v/>
      </c>
      <c r="EV307" s="9" t="str">
        <f t="shared" ca="1" si="12799"/>
        <v/>
      </c>
      <c r="EW307" s="3" t="str">
        <f t="shared" ca="1" si="12800"/>
        <v/>
      </c>
      <c r="EX307" s="5" t="str" cm="1">
        <f t="array" aca="1" ref="EX307" ca="1">IF($B307="","",IF(EW307=0,0,IF(DD_Payment="",0,IF(EW307&lt;_xlfn.IFS(DD_Frequency="Monthly",1,DD_Frequency="Quarterly",IF(MONTH(EW$2)=1,1,IF(MONTH(EW$2)=4,1,IF(MONTH(EW$2)=7,1,IF(MONTH(EW$2)=10,1,0)))),DD_Frequency="Annually",IF(MONTH(EW$2)=1,1,0))*DD_Payment,EW307,_xlfn.IFS(DD_Frequency="Monthly",1,DD_Frequency="Quarterly",IF(MONTH(EW$2)=1,1,IF(MONTH(EW$2)=4,1,IF(MONTH(EW$2)=7,1,IF(MONTH(EW$2)=10,1,0)))),DD_Frequency="Annually",IF(MONTH(EW$2)=1,1,0))*DD_Payment))))</f>
        <v/>
      </c>
      <c r="EY307" s="3" t="str">
        <f t="shared" ref="EY307" ca="1" si="15006">IF($B307="","",IF(EW307&gt;EX307,(EW307-EX307/2)*(rate_A*(EY$1/365)),0))</f>
        <v/>
      </c>
      <c r="EZ307" s="3" t="str">
        <f t="shared" ca="1" si="12889"/>
        <v/>
      </c>
      <c r="FA307" s="3" t="str">
        <f t="shared" ref="FA307" ca="1" si="15007">IF($B307="","",EL307*(1+rate_A*EY$1/365))</f>
        <v/>
      </c>
      <c r="FB307" s="3" t="str">
        <f t="shared" ref="FB307" ca="1" si="15008">IF($B307="","",EM307*(1+rate_A*EY$1/365))</f>
        <v/>
      </c>
      <c r="FC307" s="3" t="str">
        <f t="shared" ref="FC307" ca="1" si="15009">IF($B307="","",EN307*(1+rate_joint*EY$1/365))</f>
        <v/>
      </c>
      <c r="FD307" s="5" t="str">
        <f t="shared" ca="1" si="12893"/>
        <v/>
      </c>
      <c r="FE307" s="5" t="str" cm="1">
        <f t="array" aca="1" ref="FE307" ca="1">IF(FD307="","",_xlfn.IFS(FD307&lt;='Hidden inputs'!$C$15,FD307*'Hidden inputs'!$D$15,FD307&lt;='Hidden inputs'!$C$16,'Hidden inputs'!$C$15*'Hidden inputs'!$D$15+(FD307-'Hidden inputs'!$B$16)*'Hidden inputs'!$D$16,FD307&lt;='Hidden inputs'!$C$17,'Hidden inputs'!$C$15*'Hidden inputs'!$D$15+('Hidden inputs'!$C$16-'Hidden inputs'!$B$16)*'Hidden inputs'!$D$16+(FD307-'Hidden inputs'!$B$17)*'Hidden inputs'!$D$17,FD307&gt;'Hidden inputs'!$B$18,'Hidden inputs'!$C$15*'Hidden inputs'!$D$15+('Hidden inputs'!$C$16-'Hidden inputs'!$B$16)*'Hidden inputs'!$D$16+('Hidden inputs'!$C$17-'Hidden inputs'!$B$17)*'Hidden inputs'!$D$17+(FD307-'Hidden inputs'!$B$18)*'Hidden inputs'!$D$18))</f>
        <v/>
      </c>
      <c r="FF307" s="10" t="str">
        <f t="shared" ca="1" si="12894"/>
        <v/>
      </c>
      <c r="FG307" s="5" t="str">
        <f t="shared" ca="1" si="12805"/>
        <v/>
      </c>
      <c r="FH307" s="5" t="str">
        <f t="shared" ca="1" si="12806"/>
        <v/>
      </c>
      <c r="FI307" s="5" t="str">
        <f ca="1">IF($B307="","",'Hidden inputs'!$D$11*EZ307+'Hidden inputs'!$E$11*FA307)</f>
        <v/>
      </c>
      <c r="FJ307" s="11" t="str">
        <f t="shared" ca="1" si="12712"/>
        <v/>
      </c>
      <c r="FK307" s="9" t="str">
        <f t="shared" ca="1" si="12807"/>
        <v/>
      </c>
      <c r="FL307" s="3" t="str">
        <f t="shared" ca="1" si="12808"/>
        <v/>
      </c>
      <c r="FM307" s="5" t="str" cm="1">
        <f t="array" aca="1" ref="FM307" ca="1">IF($B307="","",IF(FL307=0,0,IF(DD_Payment="",0,IF(FL307&lt;_xlfn.IFS(DD_Frequency="Monthly",1,DD_Frequency="Quarterly",IF(MONTH(FL$2)=1,1,IF(MONTH(FL$2)=4,1,IF(MONTH(FL$2)=7,1,IF(MONTH(FL$2)=10,1,0)))),DD_Frequency="Annually",IF(MONTH(FL$2)=1,1,0))*DD_Payment,FL307,_xlfn.IFS(DD_Frequency="Monthly",1,DD_Frequency="Quarterly",IF(MONTH(FL$2)=1,1,IF(MONTH(FL$2)=4,1,IF(MONTH(FL$2)=7,1,IF(MONTH(FL$2)=10,1,0)))),DD_Frequency="Annually",IF(MONTH(FL$2)=1,1,0))*DD_Payment))))</f>
        <v/>
      </c>
      <c r="FN307" s="3" t="str">
        <f t="shared" ref="FN307" ca="1" si="15010">IF($B307="","",IF(FL307&gt;FM307,(FL307-FM307/2)*(rate_A*(FN$1/365)),0))</f>
        <v/>
      </c>
      <c r="FO307" s="3" t="str">
        <f t="shared" ca="1" si="12896"/>
        <v/>
      </c>
      <c r="FP307" s="3" t="str">
        <f t="shared" ref="FP307" ca="1" si="15011">IF($B307="","",FA307*(1+rate_A*FN$1/365))</f>
        <v/>
      </c>
      <c r="FQ307" s="3" t="str">
        <f t="shared" ref="FQ307" ca="1" si="15012">IF($B307="","",FB307*(1+rate_A*FN$1/365))</f>
        <v/>
      </c>
      <c r="FR307" s="3" t="str">
        <f t="shared" ref="FR307" ca="1" si="15013">IF($B307="","",FC307*(1+rate_joint*FN$1/365))</f>
        <v/>
      </c>
      <c r="FS307" s="5" t="str">
        <f t="shared" ca="1" si="12900"/>
        <v/>
      </c>
      <c r="FT307" s="5" t="str" cm="1">
        <f t="array" aca="1" ref="FT307" ca="1">IF(FS307="","",_xlfn.IFS(FS307&lt;='Hidden inputs'!$C$15,FS307*'Hidden inputs'!$D$15,FS307&lt;='Hidden inputs'!$C$16,'Hidden inputs'!$C$15*'Hidden inputs'!$D$15+(FS307-'Hidden inputs'!$B$16)*'Hidden inputs'!$D$16,FS307&lt;='Hidden inputs'!$C$17,'Hidden inputs'!$C$15*'Hidden inputs'!$D$15+('Hidden inputs'!$C$16-'Hidden inputs'!$B$16)*'Hidden inputs'!$D$16+(FS307-'Hidden inputs'!$B$17)*'Hidden inputs'!$D$17,FS307&gt;'Hidden inputs'!$B$18,'Hidden inputs'!$C$15*'Hidden inputs'!$D$15+('Hidden inputs'!$C$16-'Hidden inputs'!$B$16)*'Hidden inputs'!$D$16+('Hidden inputs'!$C$17-'Hidden inputs'!$B$17)*'Hidden inputs'!$D$17+(FS307-'Hidden inputs'!$B$18)*'Hidden inputs'!$D$18))</f>
        <v/>
      </c>
      <c r="FU307" s="10" t="str">
        <f t="shared" ca="1" si="12901"/>
        <v/>
      </c>
      <c r="FV307" s="5" t="str">
        <f t="shared" ca="1" si="12813"/>
        <v/>
      </c>
      <c r="FW307" s="5" t="str">
        <f t="shared" ca="1" si="12814"/>
        <v/>
      </c>
      <c r="FX307" s="5" t="str">
        <f ca="1">IF($B307="","",'Hidden inputs'!$D$11*FO307+'Hidden inputs'!$E$11*FP307)</f>
        <v/>
      </c>
      <c r="FY307" s="11" t="str">
        <f t="shared" ca="1" si="12717"/>
        <v/>
      </c>
      <c r="FZ307" s="9" t="str">
        <f t="shared" ca="1" si="12815"/>
        <v/>
      </c>
      <c r="GA307" s="5" t="str">
        <f t="shared" ca="1" si="12816"/>
        <v/>
      </c>
      <c r="GB307" s="5" t="str">
        <f t="shared" ca="1" si="12817"/>
        <v/>
      </c>
      <c r="GC307" s="5" t="str">
        <f t="shared" ca="1" si="12718"/>
        <v/>
      </c>
      <c r="GD307" s="5" t="str">
        <f t="shared" ca="1" si="12719"/>
        <v/>
      </c>
    </row>
    <row r="308" spans="1:186" x14ac:dyDescent="0.35">
      <c r="A308" s="2"/>
      <c r="B308" s="6" t="str">
        <f t="shared" ca="1" si="12720"/>
        <v/>
      </c>
      <c r="C308" s="5" t="str">
        <f t="shared" ca="1" si="12818"/>
        <v/>
      </c>
      <c r="D308" s="5" t="str" cm="1">
        <f t="array" aca="1" ref="D308" ca="1">IF($B308="","",IF(C308=0,0,IF(DD_Payment="",0,IF(C308&lt;_xlfn.IFS(DD_Frequency="Monthly",1,DD_Frequency="Quarterly",IF(MONTH(C$2)=1,1,IF(MONTH(C$2)=4,1,IF(MONTH(C$2)=7,1,IF(MONTH(C$2)=10,1,0)))),DD_Frequency="Annually",IF(MONTH(C$2)=1,1,0))*DD_Payment,C308,_xlfn.IFS(DD_Frequency="Monthly",1,DD_Frequency="Quarterly",IF(MONTH(C$2)=1,1,IF(MONTH(C$2)=4,1,IF(MONTH(C$2)=7,1,IF(MONTH(C$2)=10,1,0)))),DD_Frequency="Annually",IF(MONTH(C$2)=1,1,0))*DD_Payment))))</f>
        <v/>
      </c>
      <c r="E308" s="5" t="str">
        <f t="shared" ref="E308" ca="1" si="15014">IF(B308="","",IF(C308&gt;D308,(C308-D308/2)*(rate_A*(E$1/365)),0))</f>
        <v/>
      </c>
      <c r="F308" s="5" t="str">
        <f t="shared" ca="1" si="12722"/>
        <v/>
      </c>
      <c r="G308" s="5" t="str">
        <f t="shared" ref="G308" ca="1" si="15015">IF(B308="","",G307*(1+rate_A*E$1/365))</f>
        <v/>
      </c>
      <c r="H308" s="5" t="str">
        <f t="shared" ref="H308" ca="1" si="15016">IF(B308="","",H307*(1+rate_A*E$1/365))</f>
        <v/>
      </c>
      <c r="I308" s="5" t="str">
        <f t="shared" ref="I308" ca="1" si="15017">IF(B308="","",I307*(1+rate_joint*E$1/365))</f>
        <v/>
      </c>
      <c r="J308" s="5" t="str">
        <f t="shared" ca="1" si="12823"/>
        <v/>
      </c>
      <c r="K308" s="5" t="str" cm="1">
        <f t="array" aca="1" ref="K308" ca="1">IF(J308="","",_xlfn.IFS(J308&lt;='Hidden inputs'!$C$15,J308*'Hidden inputs'!$D$15,J308&lt;='Hidden inputs'!$C$16,'Hidden inputs'!$C$15*'Hidden inputs'!$D$15+(J308-'Hidden inputs'!$B$16)*'Hidden inputs'!$D$16,J308&lt;='Hidden inputs'!$C$17,'Hidden inputs'!$C$15*'Hidden inputs'!$D$15+('Hidden inputs'!$C$16-'Hidden inputs'!$B$16)*'Hidden inputs'!$D$16+(J308-'Hidden inputs'!$B$17)*'Hidden inputs'!$D$17,J308&gt;'Hidden inputs'!$B$18,'Hidden inputs'!$C$15*'Hidden inputs'!$D$15+('Hidden inputs'!$C$16-'Hidden inputs'!$B$16)*'Hidden inputs'!$D$16+('Hidden inputs'!$C$17-'Hidden inputs'!$B$17)*'Hidden inputs'!$D$17+(J308-'Hidden inputs'!$B$18)*'Hidden inputs'!$D$18))</f>
        <v/>
      </c>
      <c r="L308" s="11" t="str">
        <f t="shared" ca="1" si="12824"/>
        <v/>
      </c>
      <c r="M308" s="5" t="str">
        <f t="shared" ca="1" si="12726"/>
        <v/>
      </c>
      <c r="N308" s="5" t="str">
        <f t="shared" ca="1" si="12727"/>
        <v/>
      </c>
      <c r="O308" s="5" t="str">
        <f ca="1">IF(B308="","",'Hidden inputs'!$D$11*F308+'Hidden inputs'!$E$11*G308)</f>
        <v/>
      </c>
      <c r="P308" s="11" t="str">
        <f t="shared" ca="1" si="12661"/>
        <v/>
      </c>
      <c r="Q308" s="20" t="str">
        <f t="shared" ca="1" si="12662"/>
        <v/>
      </c>
      <c r="R308" s="3" t="str">
        <f t="shared" ca="1" si="12728"/>
        <v/>
      </c>
      <c r="S308" s="5" t="str" cm="1">
        <f t="array" aca="1" ref="S308" ca="1">IF($B308="","",IF(R308=0,0,IF(DD_Payment="",0,IF(R308&lt;_xlfn.IFS(DD_Frequency="Monthly",1,DD_Frequency="Quarterly",IF(MONTH(R$2)=1,1,IF(MONTH(R$2)=4,1,IF(MONTH(R$2)=7,1,IF(MONTH(R$2)=10,1,0)))),DD_Frequency="Annually",IF(MONTH(R$2)=1,1,0))*DD_Payment,R308,_xlfn.IFS(DD_Frequency="Monthly",1,DD_Frequency="Quarterly",IF(MONTH(R$2)=1,1,IF(MONTH(R$2)=4,1,IF(MONTH(R$2)=7,1,IF(MONTH(R$2)=10,1,0)))),DD_Frequency="Annually",IF(MONTH(R$2)=1,1,0))*DD_Payment))))</f>
        <v/>
      </c>
      <c r="T308" s="3" t="str">
        <f t="shared" ref="T308" ca="1" si="15018">IF(B308="","",IF(R308&gt;S308,(R308-S308/2)*(rate_A*((T$1+A308)/365)),0))</f>
        <v/>
      </c>
      <c r="U308" s="3" t="str">
        <f t="shared" ca="1" si="12730"/>
        <v/>
      </c>
      <c r="V308" s="3" t="str">
        <f t="shared" ref="V308" ca="1" si="15019">IF(B308="","",G308*(1+rate_A*(T$1+A308)/365))</f>
        <v/>
      </c>
      <c r="W308" s="3" t="str">
        <f t="shared" ref="W308" ca="1" si="15020">IF(B308="","",H308*(1+rate_A*(T$1+A308)/365))</f>
        <v/>
      </c>
      <c r="X308" s="3" t="str">
        <f t="shared" ref="X308" ca="1" si="15021">IF(B308="","",I308*(1+rate_joint*(T$1+A308)/365))</f>
        <v/>
      </c>
      <c r="Y308" s="5" t="str">
        <f t="shared" ca="1" si="12829"/>
        <v/>
      </c>
      <c r="Z308" s="5" t="str" cm="1">
        <f t="array" aca="1" ref="Z308" ca="1">IF(Y308="","",_xlfn.IFS(Y308&lt;='Hidden inputs'!$C$15,Y308*'Hidden inputs'!$D$15,Y308&lt;='Hidden inputs'!$C$16,'Hidden inputs'!$C$15*'Hidden inputs'!$D$15+(Y308-'Hidden inputs'!$B$16)*'Hidden inputs'!$D$16,Y308&lt;='Hidden inputs'!$C$17,'Hidden inputs'!$C$15*'Hidden inputs'!$D$15+('Hidden inputs'!$C$16-'Hidden inputs'!$B$16)*'Hidden inputs'!$D$16+(Y308-'Hidden inputs'!$B$17)*'Hidden inputs'!$D$17,Y308&gt;'Hidden inputs'!$B$18,'Hidden inputs'!$C$15*'Hidden inputs'!$D$15+('Hidden inputs'!$C$16-'Hidden inputs'!$B$16)*'Hidden inputs'!$D$16+('Hidden inputs'!$C$17-'Hidden inputs'!$B$17)*'Hidden inputs'!$D$17+(Y308-'Hidden inputs'!$B$18)*'Hidden inputs'!$D$18))</f>
        <v/>
      </c>
      <c r="AA308" s="10" t="str">
        <f t="shared" ca="1" si="12830"/>
        <v/>
      </c>
      <c r="AB308" s="5" t="str">
        <f t="shared" ca="1" si="12734"/>
        <v/>
      </c>
      <c r="AC308" s="5" t="str">
        <f t="shared" ca="1" si="12831"/>
        <v/>
      </c>
      <c r="AD308" s="5" t="str">
        <f ca="1">IF(B308="","",'Hidden inputs'!$D$11*U308+'Hidden inputs'!$E$11*V308)</f>
        <v/>
      </c>
      <c r="AE308" s="11" t="str">
        <f t="shared" ca="1" si="12667"/>
        <v/>
      </c>
      <c r="AF308" s="9" t="str">
        <f t="shared" ca="1" si="12735"/>
        <v/>
      </c>
      <c r="AG308" s="3" t="str">
        <f t="shared" ca="1" si="12736"/>
        <v/>
      </c>
      <c r="AH308" s="5" t="str" cm="1">
        <f t="array" aca="1" ref="AH308" ca="1">IF($B308="","",IF(AG308=0,0,IF(DD_Payment="",0,IF(AG308&lt;_xlfn.IFS(DD_Frequency="Monthly",1,DD_Frequency="Quarterly",IF(MONTH(AG$2)=1,1,IF(MONTH(AG$2)=4,1,IF(MONTH(AG$2)=7,1,IF(MONTH(AG$2)=10,1,0)))),DD_Frequency="Annually",IF(MONTH(AG$2)=1,1,0))*DD_Payment,AG308,_xlfn.IFS(DD_Frequency="Monthly",1,DD_Frequency="Quarterly",IF(MONTH(AG$2)=1,1,IF(MONTH(AG$2)=4,1,IF(MONTH(AG$2)=7,1,IF(MONTH(AG$2)=10,1,0)))),DD_Frequency="Annually",IF(MONTH(AG$2)=1,1,0))*DD_Payment))))</f>
        <v/>
      </c>
      <c r="AI308" s="3" t="str">
        <f t="shared" ref="AI308" ca="1" si="15022">IF($B308="","",IF(AG308&gt;AH308,(AG308-AH308/2)*(rate_A*(AI$1/365)),0))</f>
        <v/>
      </c>
      <c r="AJ308" s="3" t="str">
        <f t="shared" ca="1" si="12833"/>
        <v/>
      </c>
      <c r="AK308" s="3" t="str">
        <f t="shared" ref="AK308" ca="1" si="15023">IF($B308="","",V308*(1+rate_A*AI$1/365))</f>
        <v/>
      </c>
      <c r="AL308" s="3" t="str">
        <f t="shared" ref="AL308" ca="1" si="15024">IF($B308="","",W308*(1+rate_A*AI$1/365))</f>
        <v/>
      </c>
      <c r="AM308" s="3" t="str">
        <f t="shared" ref="AM308" ca="1" si="15025">IF($B308="","",X308*(1+rate_joint*AI$1/365))</f>
        <v/>
      </c>
      <c r="AN308" s="5" t="str">
        <f t="shared" ca="1" si="12837"/>
        <v/>
      </c>
      <c r="AO308" s="5" t="str" cm="1">
        <f t="array" aca="1" ref="AO308" ca="1">IF(AN308="","",_xlfn.IFS(AN308&lt;='Hidden inputs'!$C$15,AN308*'Hidden inputs'!$D$15,AN308&lt;='Hidden inputs'!$C$16,'Hidden inputs'!$C$15*'Hidden inputs'!$D$15+(AN308-'Hidden inputs'!$B$16)*'Hidden inputs'!$D$16,AN308&lt;='Hidden inputs'!$C$17,'Hidden inputs'!$C$15*'Hidden inputs'!$D$15+('Hidden inputs'!$C$16-'Hidden inputs'!$B$16)*'Hidden inputs'!$D$16+(AN308-'Hidden inputs'!$B$17)*'Hidden inputs'!$D$17,AN308&gt;'Hidden inputs'!$B$18,'Hidden inputs'!$C$15*'Hidden inputs'!$D$15+('Hidden inputs'!$C$16-'Hidden inputs'!$B$16)*'Hidden inputs'!$D$16+('Hidden inputs'!$C$17-'Hidden inputs'!$B$17)*'Hidden inputs'!$D$17+(AN308-'Hidden inputs'!$B$18)*'Hidden inputs'!$D$18))</f>
        <v/>
      </c>
      <c r="AP308" s="10" t="str">
        <f t="shared" ca="1" si="12838"/>
        <v/>
      </c>
      <c r="AQ308" s="5" t="str">
        <f t="shared" ca="1" si="12741"/>
        <v/>
      </c>
      <c r="AR308" s="5" t="str">
        <f t="shared" ca="1" si="12742"/>
        <v/>
      </c>
      <c r="AS308" s="5" t="str">
        <f ca="1">IF($B308="","",'Hidden inputs'!$D$11*AJ308+'Hidden inputs'!$E$11*AK308)</f>
        <v/>
      </c>
      <c r="AT308" s="11" t="str">
        <f t="shared" ca="1" si="12672"/>
        <v/>
      </c>
      <c r="AU308" s="9" t="str">
        <f t="shared" ca="1" si="12743"/>
        <v/>
      </c>
      <c r="AV308" s="3" t="str">
        <f t="shared" ca="1" si="12744"/>
        <v/>
      </c>
      <c r="AW308" s="5" t="str" cm="1">
        <f t="array" aca="1" ref="AW308" ca="1">IF($B308="","",IF(AV308=0,0,IF(DD_Payment="",0,IF(AV308&lt;_xlfn.IFS(DD_Frequency="Monthly",1,DD_Frequency="Quarterly",IF(MONTH(AV$2)=1,1,IF(MONTH(AV$2)=4,1,IF(MONTH(AV$2)=7,1,IF(MONTH(AV$2)=10,1,0)))),DD_Frequency="Annually",IF(MONTH(AV$2)=1,1,0))*DD_Payment,AV308,_xlfn.IFS(DD_Frequency="Monthly",1,DD_Frequency="Quarterly",IF(MONTH(AV$2)=1,1,IF(MONTH(AV$2)=4,1,IF(MONTH(AV$2)=7,1,IF(MONTH(AV$2)=10,1,0)))),DD_Frequency="Annually",IF(MONTH(AV$2)=1,1,0))*DD_Payment))))</f>
        <v/>
      </c>
      <c r="AX308" s="3" t="str">
        <f t="shared" ref="AX308" ca="1" si="15026">IF($B308="","",IF(AV308&gt;AW308,(AV308-AW308/2)*(rate_A*(AX$1/365)),0))</f>
        <v/>
      </c>
      <c r="AY308" s="3" t="str">
        <f t="shared" ca="1" si="12840"/>
        <v/>
      </c>
      <c r="AZ308" s="3" t="str">
        <f t="shared" ref="AZ308" ca="1" si="15027">IF($B308="","",AK308*(1+rate_A*AX$1/365))</f>
        <v/>
      </c>
      <c r="BA308" s="3" t="str">
        <f t="shared" ref="BA308" ca="1" si="15028">IF($B308="","",AL308*(1+rate_A*AX$1/365))</f>
        <v/>
      </c>
      <c r="BB308" s="3" t="str">
        <f t="shared" ref="BB308" ca="1" si="15029">IF($B308="","",AM308*(1+rate_joint*AX$1/365))</f>
        <v/>
      </c>
      <c r="BC308" s="5" t="str">
        <f t="shared" ca="1" si="12844"/>
        <v/>
      </c>
      <c r="BD308" s="5" t="str" cm="1">
        <f t="array" aca="1" ref="BD308" ca="1">IF(BC308="","",_xlfn.IFS(BC308&lt;='Hidden inputs'!$C$15,BC308*'Hidden inputs'!$D$15,BC308&lt;='Hidden inputs'!$C$16,'Hidden inputs'!$C$15*'Hidden inputs'!$D$15+(BC308-'Hidden inputs'!$B$16)*'Hidden inputs'!$D$16,BC308&lt;='Hidden inputs'!$C$17,'Hidden inputs'!$C$15*'Hidden inputs'!$D$15+('Hidden inputs'!$C$16-'Hidden inputs'!$B$16)*'Hidden inputs'!$D$16+(BC308-'Hidden inputs'!$B$17)*'Hidden inputs'!$D$17,BC308&gt;'Hidden inputs'!$B$18,'Hidden inputs'!$C$15*'Hidden inputs'!$D$15+('Hidden inputs'!$C$16-'Hidden inputs'!$B$16)*'Hidden inputs'!$D$16+('Hidden inputs'!$C$17-'Hidden inputs'!$B$17)*'Hidden inputs'!$D$17+(BC308-'Hidden inputs'!$B$18)*'Hidden inputs'!$D$18))</f>
        <v/>
      </c>
      <c r="BE308" s="10" t="str">
        <f t="shared" ca="1" si="12845"/>
        <v/>
      </c>
      <c r="BF308" s="5" t="str">
        <f t="shared" ca="1" si="12749"/>
        <v/>
      </c>
      <c r="BG308" s="5" t="str">
        <f t="shared" ca="1" si="12750"/>
        <v/>
      </c>
      <c r="BH308" s="5" t="str">
        <f ca="1">IF($B308="","",'Hidden inputs'!$D$11*AY308+'Hidden inputs'!$E$11*AZ308)</f>
        <v/>
      </c>
      <c r="BI308" s="11" t="str">
        <f t="shared" ca="1" si="12677"/>
        <v/>
      </c>
      <c r="BJ308" s="9" t="str">
        <f t="shared" ca="1" si="12751"/>
        <v/>
      </c>
      <c r="BK308" s="3" t="str">
        <f t="shared" ca="1" si="12752"/>
        <v/>
      </c>
      <c r="BL308" s="5" t="str" cm="1">
        <f t="array" aca="1" ref="BL308" ca="1">IF($B308="","",IF(BK308=0,0,IF(DD_Payment="",0,IF(BK308&lt;_xlfn.IFS(DD_Frequency="Monthly",1,DD_Frequency="Quarterly",IF(MONTH(BK$2)=1,1,IF(MONTH(BK$2)=4,1,IF(MONTH(BK$2)=7,1,IF(MONTH(BK$2)=10,1,0)))),DD_Frequency="Annually",IF(MONTH(BK$2)=1,1,0))*DD_Payment,BK308,_xlfn.IFS(DD_Frequency="Monthly",1,DD_Frequency="Quarterly",IF(MONTH(BK$2)=1,1,IF(MONTH(BK$2)=4,1,IF(MONTH(BK$2)=7,1,IF(MONTH(BK$2)=10,1,0)))),DD_Frequency="Annually",IF(MONTH(BK$2)=1,1,0))*DD_Payment))))</f>
        <v/>
      </c>
      <c r="BM308" s="3" t="str">
        <f t="shared" ref="BM308" ca="1" si="15030">IF($B308="","",IF(BK308&gt;BL308,(BK308-BL308/2)*(rate_A*(BM$1/365)),0))</f>
        <v/>
      </c>
      <c r="BN308" s="3" t="str">
        <f t="shared" ca="1" si="12847"/>
        <v/>
      </c>
      <c r="BO308" s="3" t="str">
        <f t="shared" ref="BO308" ca="1" si="15031">IF($B308="","",AZ308*(1+rate_A*BM$1/365))</f>
        <v/>
      </c>
      <c r="BP308" s="3" t="str">
        <f t="shared" ref="BP308" ca="1" si="15032">IF($B308="","",BA308*(1+rate_A*BM$1/365))</f>
        <v/>
      </c>
      <c r="BQ308" s="3" t="str">
        <f t="shared" ref="BQ308" ca="1" si="15033">IF($B308="","",BB308*(1+rate_joint*BM$1/365))</f>
        <v/>
      </c>
      <c r="BR308" s="5" t="str">
        <f t="shared" ca="1" si="12851"/>
        <v/>
      </c>
      <c r="BS308" s="5" t="str" cm="1">
        <f t="array" aca="1" ref="BS308" ca="1">IF(BR308="","",_xlfn.IFS(BR308&lt;='Hidden inputs'!$C$15,BR308*'Hidden inputs'!$D$15,BR308&lt;='Hidden inputs'!$C$16,'Hidden inputs'!$C$15*'Hidden inputs'!$D$15+(BR308-'Hidden inputs'!$B$16)*'Hidden inputs'!$D$16,BR308&lt;='Hidden inputs'!$C$17,'Hidden inputs'!$C$15*'Hidden inputs'!$D$15+('Hidden inputs'!$C$16-'Hidden inputs'!$B$16)*'Hidden inputs'!$D$16+(BR308-'Hidden inputs'!$B$17)*'Hidden inputs'!$D$17,BR308&gt;'Hidden inputs'!$B$18,'Hidden inputs'!$C$15*'Hidden inputs'!$D$15+('Hidden inputs'!$C$16-'Hidden inputs'!$B$16)*'Hidden inputs'!$D$16+('Hidden inputs'!$C$17-'Hidden inputs'!$B$17)*'Hidden inputs'!$D$17+(BR308-'Hidden inputs'!$B$18)*'Hidden inputs'!$D$18))</f>
        <v/>
      </c>
      <c r="BT308" s="10" t="str">
        <f t="shared" ca="1" si="12852"/>
        <v/>
      </c>
      <c r="BU308" s="5" t="str">
        <f t="shared" ca="1" si="12757"/>
        <v/>
      </c>
      <c r="BV308" s="5" t="str">
        <f t="shared" ca="1" si="12758"/>
        <v/>
      </c>
      <c r="BW308" s="5" t="str">
        <f ca="1">IF($B308="","",'Hidden inputs'!$D$11*BN308+'Hidden inputs'!$E$11*BO308)</f>
        <v/>
      </c>
      <c r="BX308" s="11" t="str">
        <f t="shared" ca="1" si="12682"/>
        <v/>
      </c>
      <c r="BY308" s="9" t="str">
        <f t="shared" ca="1" si="12759"/>
        <v/>
      </c>
      <c r="BZ308" s="3" t="str">
        <f t="shared" ca="1" si="12760"/>
        <v/>
      </c>
      <c r="CA308" s="5" t="str" cm="1">
        <f t="array" aca="1" ref="CA308" ca="1">IF($B308="","",IF(BZ308=0,0,IF(DD_Payment="",0,IF(BZ308&lt;_xlfn.IFS(DD_Frequency="Monthly",1,DD_Frequency="Quarterly",IF(MONTH(BZ$2)=1,1,IF(MONTH(BZ$2)=4,1,IF(MONTH(BZ$2)=7,1,IF(MONTH(BZ$2)=10,1,0)))),DD_Frequency="Annually",IF(MONTH(BZ$2)=1,1,0))*DD_Payment,BZ308,_xlfn.IFS(DD_Frequency="Monthly",1,DD_Frequency="Quarterly",IF(MONTH(BZ$2)=1,1,IF(MONTH(BZ$2)=4,1,IF(MONTH(BZ$2)=7,1,IF(MONTH(BZ$2)=10,1,0)))),DD_Frequency="Annually",IF(MONTH(BZ$2)=1,1,0))*DD_Payment))))</f>
        <v/>
      </c>
      <c r="CB308" s="3" t="str">
        <f t="shared" ref="CB308" ca="1" si="15034">IF($B308="","",IF(BZ308&gt;CA308,(BZ308-CA308/2)*(rate_A*(CB$1/365)),0))</f>
        <v/>
      </c>
      <c r="CC308" s="3" t="str">
        <f t="shared" ca="1" si="12854"/>
        <v/>
      </c>
      <c r="CD308" s="3" t="str">
        <f t="shared" ref="CD308" ca="1" si="15035">IF($B308="","",BO308*(1+rate_A*CB$1/365))</f>
        <v/>
      </c>
      <c r="CE308" s="3" t="str">
        <f t="shared" ref="CE308" ca="1" si="15036">IF($B308="","",BP308*(1+rate_A*CB$1/365))</f>
        <v/>
      </c>
      <c r="CF308" s="3" t="str">
        <f t="shared" ref="CF308" ca="1" si="15037">IF($B308="","",BQ308*(1+rate_joint*CB$1/365))</f>
        <v/>
      </c>
      <c r="CG308" s="5" t="str">
        <f t="shared" ca="1" si="12858"/>
        <v/>
      </c>
      <c r="CH308" s="5" t="str" cm="1">
        <f t="array" aca="1" ref="CH308" ca="1">IF(CG308="","",_xlfn.IFS(CG308&lt;='Hidden inputs'!$C$15,CG308*'Hidden inputs'!$D$15,CG308&lt;='Hidden inputs'!$C$16,'Hidden inputs'!$C$15*'Hidden inputs'!$D$15+(CG308-'Hidden inputs'!$B$16)*'Hidden inputs'!$D$16,CG308&lt;='Hidden inputs'!$C$17,'Hidden inputs'!$C$15*'Hidden inputs'!$D$15+('Hidden inputs'!$C$16-'Hidden inputs'!$B$16)*'Hidden inputs'!$D$16+(CG308-'Hidden inputs'!$B$17)*'Hidden inputs'!$D$17,CG308&gt;'Hidden inputs'!$B$18,'Hidden inputs'!$C$15*'Hidden inputs'!$D$15+('Hidden inputs'!$C$16-'Hidden inputs'!$B$16)*'Hidden inputs'!$D$16+('Hidden inputs'!$C$17-'Hidden inputs'!$B$17)*'Hidden inputs'!$D$17+(CG308-'Hidden inputs'!$B$18)*'Hidden inputs'!$D$18))</f>
        <v/>
      </c>
      <c r="CI308" s="10" t="str">
        <f t="shared" ca="1" si="12859"/>
        <v/>
      </c>
      <c r="CJ308" s="5" t="str">
        <f t="shared" ca="1" si="12765"/>
        <v/>
      </c>
      <c r="CK308" s="5" t="str">
        <f t="shared" ca="1" si="12766"/>
        <v/>
      </c>
      <c r="CL308" s="5" t="str">
        <f ca="1">IF($B308="","",'Hidden inputs'!$D$11*CC308+'Hidden inputs'!$E$11*CD308)</f>
        <v/>
      </c>
      <c r="CM308" s="11" t="str">
        <f t="shared" ca="1" si="12687"/>
        <v/>
      </c>
      <c r="CN308" s="9" t="str">
        <f t="shared" ca="1" si="12767"/>
        <v/>
      </c>
      <c r="CO308" s="3" t="str">
        <f t="shared" ca="1" si="12768"/>
        <v/>
      </c>
      <c r="CP308" s="5" t="str" cm="1">
        <f t="array" aca="1" ref="CP308" ca="1">IF($B308="","",IF(CO308=0,0,IF(DD_Payment="",0,IF(CO308&lt;_xlfn.IFS(DD_Frequency="Monthly",1,DD_Frequency="Quarterly",IF(MONTH(CO$2)=1,1,IF(MONTH(CO$2)=4,1,IF(MONTH(CO$2)=7,1,IF(MONTH(CO$2)=10,1,0)))),DD_Frequency="Annually",IF(MONTH(CO$2)=1,1,0))*DD_Payment,CO308,_xlfn.IFS(DD_Frequency="Monthly",1,DD_Frequency="Quarterly",IF(MONTH(CO$2)=1,1,IF(MONTH(CO$2)=4,1,IF(MONTH(CO$2)=7,1,IF(MONTH(CO$2)=10,1,0)))),DD_Frequency="Annually",IF(MONTH(CO$2)=1,1,0))*DD_Payment))))</f>
        <v/>
      </c>
      <c r="CQ308" s="3" t="str">
        <f t="shared" ref="CQ308" ca="1" si="15038">IF($B308="","",IF(CO308&gt;CP308,(CO308-CP308/2)*(rate_A*(CQ$1/365)),0))</f>
        <v/>
      </c>
      <c r="CR308" s="3" t="str">
        <f t="shared" ca="1" si="12861"/>
        <v/>
      </c>
      <c r="CS308" s="3" t="str">
        <f t="shared" ref="CS308" ca="1" si="15039">IF($B308="","",CD308*(1+rate_A*CQ$1/365))</f>
        <v/>
      </c>
      <c r="CT308" s="3" t="str">
        <f t="shared" ref="CT308" ca="1" si="15040">IF($B308="","",CE308*(1+rate_A*CQ$1/365))</f>
        <v/>
      </c>
      <c r="CU308" s="3" t="str">
        <f t="shared" ref="CU308" ca="1" si="15041">IF($B308="","",CF308*(1+rate_joint*CQ$1/365))</f>
        <v/>
      </c>
      <c r="CV308" s="5" t="str">
        <f t="shared" ca="1" si="12865"/>
        <v/>
      </c>
      <c r="CW308" s="5" t="str" cm="1">
        <f t="array" aca="1" ref="CW308" ca="1">IF(CV308="","",_xlfn.IFS(CV308&lt;='Hidden inputs'!$C$15,CV308*'Hidden inputs'!$D$15,CV308&lt;='Hidden inputs'!$C$16,'Hidden inputs'!$C$15*'Hidden inputs'!$D$15+(CV308-'Hidden inputs'!$B$16)*'Hidden inputs'!$D$16,CV308&lt;='Hidden inputs'!$C$17,'Hidden inputs'!$C$15*'Hidden inputs'!$D$15+('Hidden inputs'!$C$16-'Hidden inputs'!$B$16)*'Hidden inputs'!$D$16+(CV308-'Hidden inputs'!$B$17)*'Hidden inputs'!$D$17,CV308&gt;'Hidden inputs'!$B$18,'Hidden inputs'!$C$15*'Hidden inputs'!$D$15+('Hidden inputs'!$C$16-'Hidden inputs'!$B$16)*'Hidden inputs'!$D$16+('Hidden inputs'!$C$17-'Hidden inputs'!$B$17)*'Hidden inputs'!$D$17+(CV308-'Hidden inputs'!$B$18)*'Hidden inputs'!$D$18))</f>
        <v/>
      </c>
      <c r="CX308" s="10" t="str">
        <f t="shared" ca="1" si="12866"/>
        <v/>
      </c>
      <c r="CY308" s="5" t="str">
        <f t="shared" ca="1" si="12773"/>
        <v/>
      </c>
      <c r="CZ308" s="5" t="str">
        <f t="shared" ca="1" si="12774"/>
        <v/>
      </c>
      <c r="DA308" s="5" t="str">
        <f ca="1">IF($B308="","",'Hidden inputs'!$D$11*CR308+'Hidden inputs'!$E$11*CS308)</f>
        <v/>
      </c>
      <c r="DB308" s="11" t="str">
        <f t="shared" ca="1" si="12692"/>
        <v/>
      </c>
      <c r="DC308" s="9" t="str">
        <f t="shared" ca="1" si="12775"/>
        <v/>
      </c>
      <c r="DD308" s="3" t="str">
        <f t="shared" ca="1" si="12776"/>
        <v/>
      </c>
      <c r="DE308" s="5" t="str" cm="1">
        <f t="array" aca="1" ref="DE308" ca="1">IF($B308="","",IF(DD308=0,0,IF(DD_Payment="",0,IF(DD308&lt;_xlfn.IFS(DD_Frequency="Monthly",1,DD_Frequency="Quarterly",IF(MONTH(DD$2)=1,1,IF(MONTH(DD$2)=4,1,IF(MONTH(DD$2)=7,1,IF(MONTH(DD$2)=10,1,0)))),DD_Frequency="Annually",IF(MONTH(DD$2)=1,1,0))*DD_Payment,DD308,_xlfn.IFS(DD_Frequency="Monthly",1,DD_Frequency="Quarterly",IF(MONTH(DD$2)=1,1,IF(MONTH(DD$2)=4,1,IF(MONTH(DD$2)=7,1,IF(MONTH(DD$2)=10,1,0)))),DD_Frequency="Annually",IF(MONTH(DD$2)=1,1,0))*DD_Payment))))</f>
        <v/>
      </c>
      <c r="DF308" s="3" t="str">
        <f t="shared" ref="DF308" ca="1" si="15042">IF($B308="","",IF(DD308&gt;DE308,(DD308-DE308/2)*(rate_A*(DF$1/365)),0))</f>
        <v/>
      </c>
      <c r="DG308" s="3" t="str">
        <f t="shared" ca="1" si="12868"/>
        <v/>
      </c>
      <c r="DH308" s="3" t="str">
        <f t="shared" ref="DH308" ca="1" si="15043">IF($B308="","",CS308*(1+rate_A*DF$1/365))</f>
        <v/>
      </c>
      <c r="DI308" s="3" t="str">
        <f t="shared" ref="DI308" ca="1" si="15044">IF($B308="","",CT308*(1+rate_A*DF$1/365))</f>
        <v/>
      </c>
      <c r="DJ308" s="3" t="str">
        <f t="shared" ref="DJ308" ca="1" si="15045">IF($B308="","",CU308*(1+rate_joint*DF$1/365))</f>
        <v/>
      </c>
      <c r="DK308" s="5" t="str">
        <f t="shared" ca="1" si="12872"/>
        <v/>
      </c>
      <c r="DL308" s="5" t="str" cm="1">
        <f t="array" aca="1" ref="DL308" ca="1">IF(DK308="","",_xlfn.IFS(DK308&lt;='Hidden inputs'!$C$15,DK308*'Hidden inputs'!$D$15,DK308&lt;='Hidden inputs'!$C$16,'Hidden inputs'!$C$15*'Hidden inputs'!$D$15+(DK308-'Hidden inputs'!$B$16)*'Hidden inputs'!$D$16,DK308&lt;='Hidden inputs'!$C$17,'Hidden inputs'!$C$15*'Hidden inputs'!$D$15+('Hidden inputs'!$C$16-'Hidden inputs'!$B$16)*'Hidden inputs'!$D$16+(DK308-'Hidden inputs'!$B$17)*'Hidden inputs'!$D$17,DK308&gt;'Hidden inputs'!$B$18,'Hidden inputs'!$C$15*'Hidden inputs'!$D$15+('Hidden inputs'!$C$16-'Hidden inputs'!$B$16)*'Hidden inputs'!$D$16+('Hidden inputs'!$C$17-'Hidden inputs'!$B$17)*'Hidden inputs'!$D$17+(DK308-'Hidden inputs'!$B$18)*'Hidden inputs'!$D$18))</f>
        <v/>
      </c>
      <c r="DM308" s="10" t="str">
        <f t="shared" ca="1" si="12873"/>
        <v/>
      </c>
      <c r="DN308" s="5" t="str">
        <f t="shared" ca="1" si="12781"/>
        <v/>
      </c>
      <c r="DO308" s="5" t="str">
        <f t="shared" ca="1" si="12782"/>
        <v/>
      </c>
      <c r="DP308" s="5" t="str">
        <f ca="1">IF($B308="","",'Hidden inputs'!$D$11*DG308+'Hidden inputs'!$E$11*DH308)</f>
        <v/>
      </c>
      <c r="DQ308" s="11" t="str">
        <f t="shared" ca="1" si="12697"/>
        <v/>
      </c>
      <c r="DR308" s="9" t="str">
        <f t="shared" ca="1" si="12783"/>
        <v/>
      </c>
      <c r="DS308" s="3" t="str">
        <f t="shared" ca="1" si="12784"/>
        <v/>
      </c>
      <c r="DT308" s="5" t="str" cm="1">
        <f t="array" aca="1" ref="DT308" ca="1">IF($B308="","",IF(DS308=0,0,IF(DD_Payment="",0,IF(DS308&lt;_xlfn.IFS(DD_Frequency="Monthly",1,DD_Frequency="Quarterly",IF(MONTH(DS$2)=1,1,IF(MONTH(DS$2)=4,1,IF(MONTH(DS$2)=7,1,IF(MONTH(DS$2)=10,1,0)))),DD_Frequency="Annually",IF(MONTH(DS$2)=1,1,0))*DD_Payment,DS308,_xlfn.IFS(DD_Frequency="Monthly",1,DD_Frequency="Quarterly",IF(MONTH(DS$2)=1,1,IF(MONTH(DS$2)=4,1,IF(MONTH(DS$2)=7,1,IF(MONTH(DS$2)=10,1,0)))),DD_Frequency="Annually",IF(MONTH(DS$2)=1,1,0))*DD_Payment))))</f>
        <v/>
      </c>
      <c r="DU308" s="3" t="str">
        <f t="shared" ref="DU308" ca="1" si="15046">IF($B308="","",IF(DS308&gt;DT308,(DS308-DT308/2)*(rate_A*(DU$1/365)),0))</f>
        <v/>
      </c>
      <c r="DV308" s="3" t="str">
        <f t="shared" ca="1" si="12875"/>
        <v/>
      </c>
      <c r="DW308" s="3" t="str">
        <f t="shared" ref="DW308" ca="1" si="15047">IF($B308="","",DH308*(1+rate_A*DU$1/365))</f>
        <v/>
      </c>
      <c r="DX308" s="3" t="str">
        <f t="shared" ref="DX308" ca="1" si="15048">IF($B308="","",DI308*(1+rate_A*DU$1/365))</f>
        <v/>
      </c>
      <c r="DY308" s="3" t="str">
        <f t="shared" ref="DY308" ca="1" si="15049">IF($B308="","",DJ308*(1+rate_joint*DU$1/365))</f>
        <v/>
      </c>
      <c r="DZ308" s="5" t="str">
        <f t="shared" ca="1" si="12879"/>
        <v/>
      </c>
      <c r="EA308" s="5" t="str" cm="1">
        <f t="array" aca="1" ref="EA308" ca="1">IF(DZ308="","",_xlfn.IFS(DZ308&lt;='Hidden inputs'!$C$15,DZ308*'Hidden inputs'!$D$15,DZ308&lt;='Hidden inputs'!$C$16,'Hidden inputs'!$C$15*'Hidden inputs'!$D$15+(DZ308-'Hidden inputs'!$B$16)*'Hidden inputs'!$D$16,DZ308&lt;='Hidden inputs'!$C$17,'Hidden inputs'!$C$15*'Hidden inputs'!$D$15+('Hidden inputs'!$C$16-'Hidden inputs'!$B$16)*'Hidden inputs'!$D$16+(DZ308-'Hidden inputs'!$B$17)*'Hidden inputs'!$D$17,DZ308&gt;'Hidden inputs'!$B$18,'Hidden inputs'!$C$15*'Hidden inputs'!$D$15+('Hidden inputs'!$C$16-'Hidden inputs'!$B$16)*'Hidden inputs'!$D$16+('Hidden inputs'!$C$17-'Hidden inputs'!$B$17)*'Hidden inputs'!$D$17+(DZ308-'Hidden inputs'!$B$18)*'Hidden inputs'!$D$18))</f>
        <v/>
      </c>
      <c r="EB308" s="10" t="str">
        <f t="shared" ca="1" si="12880"/>
        <v/>
      </c>
      <c r="EC308" s="5" t="str">
        <f t="shared" ca="1" si="12789"/>
        <v/>
      </c>
      <c r="ED308" s="5" t="str">
        <f t="shared" ca="1" si="12790"/>
        <v/>
      </c>
      <c r="EE308" s="5" t="str">
        <f ca="1">IF($B308="","",'Hidden inputs'!$D$11*DV308+'Hidden inputs'!$E$11*DW308)</f>
        <v/>
      </c>
      <c r="EF308" s="11" t="str">
        <f t="shared" ca="1" si="12702"/>
        <v/>
      </c>
      <c r="EG308" s="9" t="str">
        <f t="shared" ca="1" si="12791"/>
        <v/>
      </c>
      <c r="EH308" s="3" t="str">
        <f t="shared" ca="1" si="12792"/>
        <v/>
      </c>
      <c r="EI308" s="5" t="str" cm="1">
        <f t="array" aca="1" ref="EI308" ca="1">IF($B308="","",IF(EH308=0,0,IF(DD_Payment="",0,IF(EH308&lt;_xlfn.IFS(DD_Frequency="Monthly",1,DD_Frequency="Quarterly",IF(MONTH(EH$2)=1,1,IF(MONTH(EH$2)=4,1,IF(MONTH(EH$2)=7,1,IF(MONTH(EH$2)=10,1,0)))),DD_Frequency="Annually",IF(MONTH(EH$2)=1,1,0))*DD_Payment,EH308,_xlfn.IFS(DD_Frequency="Monthly",1,DD_Frequency="Quarterly",IF(MONTH(EH$2)=1,1,IF(MONTH(EH$2)=4,1,IF(MONTH(EH$2)=7,1,IF(MONTH(EH$2)=10,1,0)))),DD_Frequency="Annually",IF(MONTH(EH$2)=1,1,0))*DD_Payment))))</f>
        <v/>
      </c>
      <c r="EJ308" s="3" t="str">
        <f t="shared" ref="EJ308" ca="1" si="15050">IF($B308="","",IF(EH308&gt;EI308,(EH308-EI308/2)*(rate_A*(EJ$1/365)),0))</f>
        <v/>
      </c>
      <c r="EK308" s="3" t="str">
        <f t="shared" ca="1" si="12882"/>
        <v/>
      </c>
      <c r="EL308" s="3" t="str">
        <f t="shared" ref="EL308" ca="1" si="15051">IF($B308="","",DW308*(1+rate_A*EJ$1/365))</f>
        <v/>
      </c>
      <c r="EM308" s="3" t="str">
        <f t="shared" ref="EM308" ca="1" si="15052">IF($B308="","",DX308*(1+rate_A*EJ$1/365))</f>
        <v/>
      </c>
      <c r="EN308" s="3" t="str">
        <f t="shared" ref="EN308" ca="1" si="15053">IF($B308="","",DY308*(1+rate_joint*EJ$1/365))</f>
        <v/>
      </c>
      <c r="EO308" s="5" t="str">
        <f t="shared" ca="1" si="12886"/>
        <v/>
      </c>
      <c r="EP308" s="5" t="str" cm="1">
        <f t="array" aca="1" ref="EP308" ca="1">IF(EO308="","",_xlfn.IFS(EO308&lt;='Hidden inputs'!$C$15,EO308*'Hidden inputs'!$D$15,EO308&lt;='Hidden inputs'!$C$16,'Hidden inputs'!$C$15*'Hidden inputs'!$D$15+(EO308-'Hidden inputs'!$B$16)*'Hidden inputs'!$D$16,EO308&lt;='Hidden inputs'!$C$17,'Hidden inputs'!$C$15*'Hidden inputs'!$D$15+('Hidden inputs'!$C$16-'Hidden inputs'!$B$16)*'Hidden inputs'!$D$16+(EO308-'Hidden inputs'!$B$17)*'Hidden inputs'!$D$17,EO308&gt;'Hidden inputs'!$B$18,'Hidden inputs'!$C$15*'Hidden inputs'!$D$15+('Hidden inputs'!$C$16-'Hidden inputs'!$B$16)*'Hidden inputs'!$D$16+('Hidden inputs'!$C$17-'Hidden inputs'!$B$17)*'Hidden inputs'!$D$17+(EO308-'Hidden inputs'!$B$18)*'Hidden inputs'!$D$18))</f>
        <v/>
      </c>
      <c r="EQ308" s="10" t="str">
        <f t="shared" ca="1" si="12887"/>
        <v/>
      </c>
      <c r="ER308" s="5" t="str">
        <f t="shared" ca="1" si="12797"/>
        <v/>
      </c>
      <c r="ES308" s="5" t="str">
        <f t="shared" ca="1" si="12798"/>
        <v/>
      </c>
      <c r="ET308" s="5" t="str">
        <f ca="1">IF($B308="","",'Hidden inputs'!$D$11*EK308+'Hidden inputs'!$E$11*EL308)</f>
        <v/>
      </c>
      <c r="EU308" s="11" t="str">
        <f t="shared" ca="1" si="12707"/>
        <v/>
      </c>
      <c r="EV308" s="9" t="str">
        <f t="shared" ca="1" si="12799"/>
        <v/>
      </c>
      <c r="EW308" s="3" t="str">
        <f t="shared" ca="1" si="12800"/>
        <v/>
      </c>
      <c r="EX308" s="5" t="str" cm="1">
        <f t="array" aca="1" ref="EX308" ca="1">IF($B308="","",IF(EW308=0,0,IF(DD_Payment="",0,IF(EW308&lt;_xlfn.IFS(DD_Frequency="Monthly",1,DD_Frequency="Quarterly",IF(MONTH(EW$2)=1,1,IF(MONTH(EW$2)=4,1,IF(MONTH(EW$2)=7,1,IF(MONTH(EW$2)=10,1,0)))),DD_Frequency="Annually",IF(MONTH(EW$2)=1,1,0))*DD_Payment,EW308,_xlfn.IFS(DD_Frequency="Monthly",1,DD_Frequency="Quarterly",IF(MONTH(EW$2)=1,1,IF(MONTH(EW$2)=4,1,IF(MONTH(EW$2)=7,1,IF(MONTH(EW$2)=10,1,0)))),DD_Frequency="Annually",IF(MONTH(EW$2)=1,1,0))*DD_Payment))))</f>
        <v/>
      </c>
      <c r="EY308" s="3" t="str">
        <f t="shared" ref="EY308" ca="1" si="15054">IF($B308="","",IF(EW308&gt;EX308,(EW308-EX308/2)*(rate_A*(EY$1/365)),0))</f>
        <v/>
      </c>
      <c r="EZ308" s="3" t="str">
        <f t="shared" ca="1" si="12889"/>
        <v/>
      </c>
      <c r="FA308" s="3" t="str">
        <f t="shared" ref="FA308" ca="1" si="15055">IF($B308="","",EL308*(1+rate_A*EY$1/365))</f>
        <v/>
      </c>
      <c r="FB308" s="3" t="str">
        <f t="shared" ref="FB308" ca="1" si="15056">IF($B308="","",EM308*(1+rate_A*EY$1/365))</f>
        <v/>
      </c>
      <c r="FC308" s="3" t="str">
        <f t="shared" ref="FC308" ca="1" si="15057">IF($B308="","",EN308*(1+rate_joint*EY$1/365))</f>
        <v/>
      </c>
      <c r="FD308" s="5" t="str">
        <f t="shared" ca="1" si="12893"/>
        <v/>
      </c>
      <c r="FE308" s="5" t="str" cm="1">
        <f t="array" aca="1" ref="FE308" ca="1">IF(FD308="","",_xlfn.IFS(FD308&lt;='Hidden inputs'!$C$15,FD308*'Hidden inputs'!$D$15,FD308&lt;='Hidden inputs'!$C$16,'Hidden inputs'!$C$15*'Hidden inputs'!$D$15+(FD308-'Hidden inputs'!$B$16)*'Hidden inputs'!$D$16,FD308&lt;='Hidden inputs'!$C$17,'Hidden inputs'!$C$15*'Hidden inputs'!$D$15+('Hidden inputs'!$C$16-'Hidden inputs'!$B$16)*'Hidden inputs'!$D$16+(FD308-'Hidden inputs'!$B$17)*'Hidden inputs'!$D$17,FD308&gt;'Hidden inputs'!$B$18,'Hidden inputs'!$C$15*'Hidden inputs'!$D$15+('Hidden inputs'!$C$16-'Hidden inputs'!$B$16)*'Hidden inputs'!$D$16+('Hidden inputs'!$C$17-'Hidden inputs'!$B$17)*'Hidden inputs'!$D$17+(FD308-'Hidden inputs'!$B$18)*'Hidden inputs'!$D$18))</f>
        <v/>
      </c>
      <c r="FF308" s="10" t="str">
        <f t="shared" ca="1" si="12894"/>
        <v/>
      </c>
      <c r="FG308" s="5" t="str">
        <f t="shared" ca="1" si="12805"/>
        <v/>
      </c>
      <c r="FH308" s="5" t="str">
        <f t="shared" ca="1" si="12806"/>
        <v/>
      </c>
      <c r="FI308" s="5" t="str">
        <f ca="1">IF($B308="","",'Hidden inputs'!$D$11*EZ308+'Hidden inputs'!$E$11*FA308)</f>
        <v/>
      </c>
      <c r="FJ308" s="11" t="str">
        <f t="shared" ca="1" si="12712"/>
        <v/>
      </c>
      <c r="FK308" s="9" t="str">
        <f t="shared" ca="1" si="12807"/>
        <v/>
      </c>
      <c r="FL308" s="3" t="str">
        <f t="shared" ca="1" si="12808"/>
        <v/>
      </c>
      <c r="FM308" s="5" t="str" cm="1">
        <f t="array" aca="1" ref="FM308" ca="1">IF($B308="","",IF(FL308=0,0,IF(DD_Payment="",0,IF(FL308&lt;_xlfn.IFS(DD_Frequency="Monthly",1,DD_Frequency="Quarterly",IF(MONTH(FL$2)=1,1,IF(MONTH(FL$2)=4,1,IF(MONTH(FL$2)=7,1,IF(MONTH(FL$2)=10,1,0)))),DD_Frequency="Annually",IF(MONTH(FL$2)=1,1,0))*DD_Payment,FL308,_xlfn.IFS(DD_Frequency="Monthly",1,DD_Frequency="Quarterly",IF(MONTH(FL$2)=1,1,IF(MONTH(FL$2)=4,1,IF(MONTH(FL$2)=7,1,IF(MONTH(FL$2)=10,1,0)))),DD_Frequency="Annually",IF(MONTH(FL$2)=1,1,0))*DD_Payment))))</f>
        <v/>
      </c>
      <c r="FN308" s="3" t="str">
        <f t="shared" ref="FN308" ca="1" si="15058">IF($B308="","",IF(FL308&gt;FM308,(FL308-FM308/2)*(rate_A*(FN$1/365)),0))</f>
        <v/>
      </c>
      <c r="FO308" s="3" t="str">
        <f t="shared" ca="1" si="12896"/>
        <v/>
      </c>
      <c r="FP308" s="3" t="str">
        <f t="shared" ref="FP308" ca="1" si="15059">IF($B308="","",FA308*(1+rate_A*FN$1/365))</f>
        <v/>
      </c>
      <c r="FQ308" s="3" t="str">
        <f t="shared" ref="FQ308" ca="1" si="15060">IF($B308="","",FB308*(1+rate_A*FN$1/365))</f>
        <v/>
      </c>
      <c r="FR308" s="3" t="str">
        <f t="shared" ref="FR308" ca="1" si="15061">IF($B308="","",FC308*(1+rate_joint*FN$1/365))</f>
        <v/>
      </c>
      <c r="FS308" s="5" t="str">
        <f t="shared" ca="1" si="12900"/>
        <v/>
      </c>
      <c r="FT308" s="5" t="str" cm="1">
        <f t="array" aca="1" ref="FT308" ca="1">IF(FS308="","",_xlfn.IFS(FS308&lt;='Hidden inputs'!$C$15,FS308*'Hidden inputs'!$D$15,FS308&lt;='Hidden inputs'!$C$16,'Hidden inputs'!$C$15*'Hidden inputs'!$D$15+(FS308-'Hidden inputs'!$B$16)*'Hidden inputs'!$D$16,FS308&lt;='Hidden inputs'!$C$17,'Hidden inputs'!$C$15*'Hidden inputs'!$D$15+('Hidden inputs'!$C$16-'Hidden inputs'!$B$16)*'Hidden inputs'!$D$16+(FS308-'Hidden inputs'!$B$17)*'Hidden inputs'!$D$17,FS308&gt;'Hidden inputs'!$B$18,'Hidden inputs'!$C$15*'Hidden inputs'!$D$15+('Hidden inputs'!$C$16-'Hidden inputs'!$B$16)*'Hidden inputs'!$D$16+('Hidden inputs'!$C$17-'Hidden inputs'!$B$17)*'Hidden inputs'!$D$17+(FS308-'Hidden inputs'!$B$18)*'Hidden inputs'!$D$18))</f>
        <v/>
      </c>
      <c r="FU308" s="10" t="str">
        <f t="shared" ca="1" si="12901"/>
        <v/>
      </c>
      <c r="FV308" s="5" t="str">
        <f t="shared" ca="1" si="12813"/>
        <v/>
      </c>
      <c r="FW308" s="5" t="str">
        <f t="shared" ca="1" si="12814"/>
        <v/>
      </c>
      <c r="FX308" s="5" t="str">
        <f ca="1">IF($B308="","",'Hidden inputs'!$D$11*FO308+'Hidden inputs'!$E$11*FP308)</f>
        <v/>
      </c>
      <c r="FY308" s="11" t="str">
        <f t="shared" ca="1" si="12717"/>
        <v/>
      </c>
      <c r="FZ308" s="9" t="str">
        <f t="shared" ca="1" si="12815"/>
        <v/>
      </c>
      <c r="GA308" s="5" t="str">
        <f t="shared" ca="1" si="12816"/>
        <v/>
      </c>
      <c r="GB308" s="5" t="str">
        <f t="shared" ca="1" si="12817"/>
        <v/>
      </c>
      <c r="GC308" s="5" t="str">
        <f t="shared" ca="1" si="12718"/>
        <v/>
      </c>
      <c r="GD308" s="5" t="str">
        <f t="shared" ca="1" si="12719"/>
        <v/>
      </c>
    </row>
    <row r="309" spans="1:186" x14ac:dyDescent="0.35">
      <c r="A309" s="2"/>
      <c r="B309" s="6" t="str">
        <f t="shared" ca="1" si="12720"/>
        <v/>
      </c>
      <c r="C309" s="5" t="str">
        <f t="shared" ca="1" si="12818"/>
        <v/>
      </c>
      <c r="D309" s="5" t="str" cm="1">
        <f t="array" aca="1" ref="D309" ca="1">IF($B309="","",IF(C309=0,0,IF(DD_Payment="",0,IF(C309&lt;_xlfn.IFS(DD_Frequency="Monthly",1,DD_Frequency="Quarterly",IF(MONTH(C$2)=1,1,IF(MONTH(C$2)=4,1,IF(MONTH(C$2)=7,1,IF(MONTH(C$2)=10,1,0)))),DD_Frequency="Annually",IF(MONTH(C$2)=1,1,0))*DD_Payment,C309,_xlfn.IFS(DD_Frequency="Monthly",1,DD_Frequency="Quarterly",IF(MONTH(C$2)=1,1,IF(MONTH(C$2)=4,1,IF(MONTH(C$2)=7,1,IF(MONTH(C$2)=10,1,0)))),DD_Frequency="Annually",IF(MONTH(C$2)=1,1,0))*DD_Payment))))</f>
        <v/>
      </c>
      <c r="E309" s="5" t="str">
        <f t="shared" ref="E309" ca="1" si="15062">IF(B309="","",IF(C309&gt;D309,(C309-D309/2)*(rate_A*(E$1/365)),0))</f>
        <v/>
      </c>
      <c r="F309" s="5" t="str">
        <f t="shared" ca="1" si="12722"/>
        <v/>
      </c>
      <c r="G309" s="5" t="str">
        <f t="shared" ref="G309" ca="1" si="15063">IF(B309="","",G308*(1+rate_A*E$1/365))</f>
        <v/>
      </c>
      <c r="H309" s="5" t="str">
        <f t="shared" ref="H309" ca="1" si="15064">IF(B309="","",H308*(1+rate_A*E$1/365))</f>
        <v/>
      </c>
      <c r="I309" s="5" t="str">
        <f t="shared" ref="I309" ca="1" si="15065">IF(B309="","",I308*(1+rate_joint*E$1/365))</f>
        <v/>
      </c>
      <c r="J309" s="5" t="str">
        <f t="shared" ca="1" si="12823"/>
        <v/>
      </c>
      <c r="K309" s="5" t="str" cm="1">
        <f t="array" aca="1" ref="K309" ca="1">IF(J309="","",_xlfn.IFS(J309&lt;='Hidden inputs'!$C$15,J309*'Hidden inputs'!$D$15,J309&lt;='Hidden inputs'!$C$16,'Hidden inputs'!$C$15*'Hidden inputs'!$D$15+(J309-'Hidden inputs'!$B$16)*'Hidden inputs'!$D$16,J309&lt;='Hidden inputs'!$C$17,'Hidden inputs'!$C$15*'Hidden inputs'!$D$15+('Hidden inputs'!$C$16-'Hidden inputs'!$B$16)*'Hidden inputs'!$D$16+(J309-'Hidden inputs'!$B$17)*'Hidden inputs'!$D$17,J309&gt;'Hidden inputs'!$B$18,'Hidden inputs'!$C$15*'Hidden inputs'!$D$15+('Hidden inputs'!$C$16-'Hidden inputs'!$B$16)*'Hidden inputs'!$D$16+('Hidden inputs'!$C$17-'Hidden inputs'!$B$17)*'Hidden inputs'!$D$17+(J309-'Hidden inputs'!$B$18)*'Hidden inputs'!$D$18))</f>
        <v/>
      </c>
      <c r="L309" s="11" t="str">
        <f t="shared" ca="1" si="12824"/>
        <v/>
      </c>
      <c r="M309" s="5" t="str">
        <f t="shared" ca="1" si="12726"/>
        <v/>
      </c>
      <c r="N309" s="5" t="str">
        <f t="shared" ca="1" si="12727"/>
        <v/>
      </c>
      <c r="O309" s="5" t="str">
        <f ca="1">IF(B309="","",'Hidden inputs'!$D$11*F309+'Hidden inputs'!$E$11*G309)</f>
        <v/>
      </c>
      <c r="P309" s="11" t="str">
        <f t="shared" ca="1" si="12661"/>
        <v/>
      </c>
      <c r="Q309" s="20" t="str">
        <f t="shared" ca="1" si="12662"/>
        <v/>
      </c>
      <c r="R309" s="3" t="str">
        <f t="shared" ca="1" si="12728"/>
        <v/>
      </c>
      <c r="S309" s="5" t="str" cm="1">
        <f t="array" aca="1" ref="S309" ca="1">IF($B309="","",IF(R309=0,0,IF(DD_Payment="",0,IF(R309&lt;_xlfn.IFS(DD_Frequency="Monthly",1,DD_Frequency="Quarterly",IF(MONTH(R$2)=1,1,IF(MONTH(R$2)=4,1,IF(MONTH(R$2)=7,1,IF(MONTH(R$2)=10,1,0)))),DD_Frequency="Annually",IF(MONTH(R$2)=1,1,0))*DD_Payment,R309,_xlfn.IFS(DD_Frequency="Monthly",1,DD_Frequency="Quarterly",IF(MONTH(R$2)=1,1,IF(MONTH(R$2)=4,1,IF(MONTH(R$2)=7,1,IF(MONTH(R$2)=10,1,0)))),DD_Frequency="Annually",IF(MONTH(R$2)=1,1,0))*DD_Payment))))</f>
        <v/>
      </c>
      <c r="T309" s="3" t="str">
        <f t="shared" ref="T309" ca="1" si="15066">IF(B309="","",IF(R309&gt;S309,(R309-S309/2)*(rate_A*((T$1+A309)/365)),0))</f>
        <v/>
      </c>
      <c r="U309" s="3" t="str">
        <f t="shared" ca="1" si="12730"/>
        <v/>
      </c>
      <c r="V309" s="3" t="str">
        <f t="shared" ref="V309" ca="1" si="15067">IF(B309="","",G309*(1+rate_A*(T$1+A309)/365))</f>
        <v/>
      </c>
      <c r="W309" s="3" t="str">
        <f t="shared" ref="W309" ca="1" si="15068">IF(B309="","",H309*(1+rate_A*(T$1+A309)/365))</f>
        <v/>
      </c>
      <c r="X309" s="3" t="str">
        <f t="shared" ref="X309" ca="1" si="15069">IF(B309="","",I309*(1+rate_joint*(T$1+A309)/365))</f>
        <v/>
      </c>
      <c r="Y309" s="5" t="str">
        <f t="shared" ca="1" si="12829"/>
        <v/>
      </c>
      <c r="Z309" s="5" t="str" cm="1">
        <f t="array" aca="1" ref="Z309" ca="1">IF(Y309="","",_xlfn.IFS(Y309&lt;='Hidden inputs'!$C$15,Y309*'Hidden inputs'!$D$15,Y309&lt;='Hidden inputs'!$C$16,'Hidden inputs'!$C$15*'Hidden inputs'!$D$15+(Y309-'Hidden inputs'!$B$16)*'Hidden inputs'!$D$16,Y309&lt;='Hidden inputs'!$C$17,'Hidden inputs'!$C$15*'Hidden inputs'!$D$15+('Hidden inputs'!$C$16-'Hidden inputs'!$B$16)*'Hidden inputs'!$D$16+(Y309-'Hidden inputs'!$B$17)*'Hidden inputs'!$D$17,Y309&gt;'Hidden inputs'!$B$18,'Hidden inputs'!$C$15*'Hidden inputs'!$D$15+('Hidden inputs'!$C$16-'Hidden inputs'!$B$16)*'Hidden inputs'!$D$16+('Hidden inputs'!$C$17-'Hidden inputs'!$B$17)*'Hidden inputs'!$D$17+(Y309-'Hidden inputs'!$B$18)*'Hidden inputs'!$D$18))</f>
        <v/>
      </c>
      <c r="AA309" s="10" t="str">
        <f t="shared" ca="1" si="12830"/>
        <v/>
      </c>
      <c r="AB309" s="5" t="str">
        <f t="shared" ca="1" si="12734"/>
        <v/>
      </c>
      <c r="AC309" s="5" t="str">
        <f t="shared" ca="1" si="12831"/>
        <v/>
      </c>
      <c r="AD309" s="5" t="str">
        <f ca="1">IF(B309="","",'Hidden inputs'!$D$11*U309+'Hidden inputs'!$E$11*V309)</f>
        <v/>
      </c>
      <c r="AE309" s="11" t="str">
        <f t="shared" ca="1" si="12667"/>
        <v/>
      </c>
      <c r="AF309" s="9" t="str">
        <f t="shared" ca="1" si="12735"/>
        <v/>
      </c>
      <c r="AG309" s="3" t="str">
        <f t="shared" ca="1" si="12736"/>
        <v/>
      </c>
      <c r="AH309" s="5" t="str" cm="1">
        <f t="array" aca="1" ref="AH309" ca="1">IF($B309="","",IF(AG309=0,0,IF(DD_Payment="",0,IF(AG309&lt;_xlfn.IFS(DD_Frequency="Monthly",1,DD_Frequency="Quarterly",IF(MONTH(AG$2)=1,1,IF(MONTH(AG$2)=4,1,IF(MONTH(AG$2)=7,1,IF(MONTH(AG$2)=10,1,0)))),DD_Frequency="Annually",IF(MONTH(AG$2)=1,1,0))*DD_Payment,AG309,_xlfn.IFS(DD_Frequency="Monthly",1,DD_Frequency="Quarterly",IF(MONTH(AG$2)=1,1,IF(MONTH(AG$2)=4,1,IF(MONTH(AG$2)=7,1,IF(MONTH(AG$2)=10,1,0)))),DD_Frequency="Annually",IF(MONTH(AG$2)=1,1,0))*DD_Payment))))</f>
        <v/>
      </c>
      <c r="AI309" s="3" t="str">
        <f t="shared" ref="AI309" ca="1" si="15070">IF($B309="","",IF(AG309&gt;AH309,(AG309-AH309/2)*(rate_A*(AI$1/365)),0))</f>
        <v/>
      </c>
      <c r="AJ309" s="3" t="str">
        <f t="shared" ca="1" si="12833"/>
        <v/>
      </c>
      <c r="AK309" s="3" t="str">
        <f t="shared" ref="AK309" ca="1" si="15071">IF($B309="","",V309*(1+rate_A*AI$1/365))</f>
        <v/>
      </c>
      <c r="AL309" s="3" t="str">
        <f t="shared" ref="AL309" ca="1" si="15072">IF($B309="","",W309*(1+rate_A*AI$1/365))</f>
        <v/>
      </c>
      <c r="AM309" s="3" t="str">
        <f t="shared" ref="AM309" ca="1" si="15073">IF($B309="","",X309*(1+rate_joint*AI$1/365))</f>
        <v/>
      </c>
      <c r="AN309" s="5" t="str">
        <f t="shared" ca="1" si="12837"/>
        <v/>
      </c>
      <c r="AO309" s="5" t="str" cm="1">
        <f t="array" aca="1" ref="AO309" ca="1">IF(AN309="","",_xlfn.IFS(AN309&lt;='Hidden inputs'!$C$15,AN309*'Hidden inputs'!$D$15,AN309&lt;='Hidden inputs'!$C$16,'Hidden inputs'!$C$15*'Hidden inputs'!$D$15+(AN309-'Hidden inputs'!$B$16)*'Hidden inputs'!$D$16,AN309&lt;='Hidden inputs'!$C$17,'Hidden inputs'!$C$15*'Hidden inputs'!$D$15+('Hidden inputs'!$C$16-'Hidden inputs'!$B$16)*'Hidden inputs'!$D$16+(AN309-'Hidden inputs'!$B$17)*'Hidden inputs'!$D$17,AN309&gt;'Hidden inputs'!$B$18,'Hidden inputs'!$C$15*'Hidden inputs'!$D$15+('Hidden inputs'!$C$16-'Hidden inputs'!$B$16)*'Hidden inputs'!$D$16+('Hidden inputs'!$C$17-'Hidden inputs'!$B$17)*'Hidden inputs'!$D$17+(AN309-'Hidden inputs'!$B$18)*'Hidden inputs'!$D$18))</f>
        <v/>
      </c>
      <c r="AP309" s="10" t="str">
        <f t="shared" ca="1" si="12838"/>
        <v/>
      </c>
      <c r="AQ309" s="5" t="str">
        <f t="shared" ca="1" si="12741"/>
        <v/>
      </c>
      <c r="AR309" s="5" t="str">
        <f t="shared" ca="1" si="12742"/>
        <v/>
      </c>
      <c r="AS309" s="5" t="str">
        <f ca="1">IF($B309="","",'Hidden inputs'!$D$11*AJ309+'Hidden inputs'!$E$11*AK309)</f>
        <v/>
      </c>
      <c r="AT309" s="11" t="str">
        <f t="shared" ca="1" si="12672"/>
        <v/>
      </c>
      <c r="AU309" s="9" t="str">
        <f t="shared" ca="1" si="12743"/>
        <v/>
      </c>
      <c r="AV309" s="3" t="str">
        <f t="shared" ca="1" si="12744"/>
        <v/>
      </c>
      <c r="AW309" s="5" t="str" cm="1">
        <f t="array" aca="1" ref="AW309" ca="1">IF($B309="","",IF(AV309=0,0,IF(DD_Payment="",0,IF(AV309&lt;_xlfn.IFS(DD_Frequency="Monthly",1,DD_Frequency="Quarterly",IF(MONTH(AV$2)=1,1,IF(MONTH(AV$2)=4,1,IF(MONTH(AV$2)=7,1,IF(MONTH(AV$2)=10,1,0)))),DD_Frequency="Annually",IF(MONTH(AV$2)=1,1,0))*DD_Payment,AV309,_xlfn.IFS(DD_Frequency="Monthly",1,DD_Frequency="Quarterly",IF(MONTH(AV$2)=1,1,IF(MONTH(AV$2)=4,1,IF(MONTH(AV$2)=7,1,IF(MONTH(AV$2)=10,1,0)))),DD_Frequency="Annually",IF(MONTH(AV$2)=1,1,0))*DD_Payment))))</f>
        <v/>
      </c>
      <c r="AX309" s="3" t="str">
        <f t="shared" ref="AX309" ca="1" si="15074">IF($B309="","",IF(AV309&gt;AW309,(AV309-AW309/2)*(rate_A*(AX$1/365)),0))</f>
        <v/>
      </c>
      <c r="AY309" s="3" t="str">
        <f t="shared" ca="1" si="12840"/>
        <v/>
      </c>
      <c r="AZ309" s="3" t="str">
        <f t="shared" ref="AZ309" ca="1" si="15075">IF($B309="","",AK309*(1+rate_A*AX$1/365))</f>
        <v/>
      </c>
      <c r="BA309" s="3" t="str">
        <f t="shared" ref="BA309" ca="1" si="15076">IF($B309="","",AL309*(1+rate_A*AX$1/365))</f>
        <v/>
      </c>
      <c r="BB309" s="3" t="str">
        <f t="shared" ref="BB309" ca="1" si="15077">IF($B309="","",AM309*(1+rate_joint*AX$1/365))</f>
        <v/>
      </c>
      <c r="BC309" s="5" t="str">
        <f t="shared" ca="1" si="12844"/>
        <v/>
      </c>
      <c r="BD309" s="5" t="str" cm="1">
        <f t="array" aca="1" ref="BD309" ca="1">IF(BC309="","",_xlfn.IFS(BC309&lt;='Hidden inputs'!$C$15,BC309*'Hidden inputs'!$D$15,BC309&lt;='Hidden inputs'!$C$16,'Hidden inputs'!$C$15*'Hidden inputs'!$D$15+(BC309-'Hidden inputs'!$B$16)*'Hidden inputs'!$D$16,BC309&lt;='Hidden inputs'!$C$17,'Hidden inputs'!$C$15*'Hidden inputs'!$D$15+('Hidden inputs'!$C$16-'Hidden inputs'!$B$16)*'Hidden inputs'!$D$16+(BC309-'Hidden inputs'!$B$17)*'Hidden inputs'!$D$17,BC309&gt;'Hidden inputs'!$B$18,'Hidden inputs'!$C$15*'Hidden inputs'!$D$15+('Hidden inputs'!$C$16-'Hidden inputs'!$B$16)*'Hidden inputs'!$D$16+('Hidden inputs'!$C$17-'Hidden inputs'!$B$17)*'Hidden inputs'!$D$17+(BC309-'Hidden inputs'!$B$18)*'Hidden inputs'!$D$18))</f>
        <v/>
      </c>
      <c r="BE309" s="10" t="str">
        <f t="shared" ca="1" si="12845"/>
        <v/>
      </c>
      <c r="BF309" s="5" t="str">
        <f t="shared" ca="1" si="12749"/>
        <v/>
      </c>
      <c r="BG309" s="5" t="str">
        <f t="shared" ca="1" si="12750"/>
        <v/>
      </c>
      <c r="BH309" s="5" t="str">
        <f ca="1">IF($B309="","",'Hidden inputs'!$D$11*AY309+'Hidden inputs'!$E$11*AZ309)</f>
        <v/>
      </c>
      <c r="BI309" s="11" t="str">
        <f t="shared" ca="1" si="12677"/>
        <v/>
      </c>
      <c r="BJ309" s="9" t="str">
        <f t="shared" ca="1" si="12751"/>
        <v/>
      </c>
      <c r="BK309" s="3" t="str">
        <f t="shared" ca="1" si="12752"/>
        <v/>
      </c>
      <c r="BL309" s="5" t="str" cm="1">
        <f t="array" aca="1" ref="BL309" ca="1">IF($B309="","",IF(BK309=0,0,IF(DD_Payment="",0,IF(BK309&lt;_xlfn.IFS(DD_Frequency="Monthly",1,DD_Frequency="Quarterly",IF(MONTH(BK$2)=1,1,IF(MONTH(BK$2)=4,1,IF(MONTH(BK$2)=7,1,IF(MONTH(BK$2)=10,1,0)))),DD_Frequency="Annually",IF(MONTH(BK$2)=1,1,0))*DD_Payment,BK309,_xlfn.IFS(DD_Frequency="Monthly",1,DD_Frequency="Quarterly",IF(MONTH(BK$2)=1,1,IF(MONTH(BK$2)=4,1,IF(MONTH(BK$2)=7,1,IF(MONTH(BK$2)=10,1,0)))),DD_Frequency="Annually",IF(MONTH(BK$2)=1,1,0))*DD_Payment))))</f>
        <v/>
      </c>
      <c r="BM309" s="3" t="str">
        <f t="shared" ref="BM309" ca="1" si="15078">IF($B309="","",IF(BK309&gt;BL309,(BK309-BL309/2)*(rate_A*(BM$1/365)),0))</f>
        <v/>
      </c>
      <c r="BN309" s="3" t="str">
        <f t="shared" ca="1" si="12847"/>
        <v/>
      </c>
      <c r="BO309" s="3" t="str">
        <f t="shared" ref="BO309" ca="1" si="15079">IF($B309="","",AZ309*(1+rate_A*BM$1/365))</f>
        <v/>
      </c>
      <c r="BP309" s="3" t="str">
        <f t="shared" ref="BP309" ca="1" si="15080">IF($B309="","",BA309*(1+rate_A*BM$1/365))</f>
        <v/>
      </c>
      <c r="BQ309" s="3" t="str">
        <f t="shared" ref="BQ309" ca="1" si="15081">IF($B309="","",BB309*(1+rate_joint*BM$1/365))</f>
        <v/>
      </c>
      <c r="BR309" s="5" t="str">
        <f t="shared" ca="1" si="12851"/>
        <v/>
      </c>
      <c r="BS309" s="5" t="str" cm="1">
        <f t="array" aca="1" ref="BS309" ca="1">IF(BR309="","",_xlfn.IFS(BR309&lt;='Hidden inputs'!$C$15,BR309*'Hidden inputs'!$D$15,BR309&lt;='Hidden inputs'!$C$16,'Hidden inputs'!$C$15*'Hidden inputs'!$D$15+(BR309-'Hidden inputs'!$B$16)*'Hidden inputs'!$D$16,BR309&lt;='Hidden inputs'!$C$17,'Hidden inputs'!$C$15*'Hidden inputs'!$D$15+('Hidden inputs'!$C$16-'Hidden inputs'!$B$16)*'Hidden inputs'!$D$16+(BR309-'Hidden inputs'!$B$17)*'Hidden inputs'!$D$17,BR309&gt;'Hidden inputs'!$B$18,'Hidden inputs'!$C$15*'Hidden inputs'!$D$15+('Hidden inputs'!$C$16-'Hidden inputs'!$B$16)*'Hidden inputs'!$D$16+('Hidden inputs'!$C$17-'Hidden inputs'!$B$17)*'Hidden inputs'!$D$17+(BR309-'Hidden inputs'!$B$18)*'Hidden inputs'!$D$18))</f>
        <v/>
      </c>
      <c r="BT309" s="10" t="str">
        <f t="shared" ca="1" si="12852"/>
        <v/>
      </c>
      <c r="BU309" s="5" t="str">
        <f t="shared" ca="1" si="12757"/>
        <v/>
      </c>
      <c r="BV309" s="5" t="str">
        <f t="shared" ca="1" si="12758"/>
        <v/>
      </c>
      <c r="BW309" s="5" t="str">
        <f ca="1">IF($B309="","",'Hidden inputs'!$D$11*BN309+'Hidden inputs'!$E$11*BO309)</f>
        <v/>
      </c>
      <c r="BX309" s="11" t="str">
        <f t="shared" ca="1" si="12682"/>
        <v/>
      </c>
      <c r="BY309" s="9" t="str">
        <f t="shared" ca="1" si="12759"/>
        <v/>
      </c>
      <c r="BZ309" s="3" t="str">
        <f t="shared" ca="1" si="12760"/>
        <v/>
      </c>
      <c r="CA309" s="5" t="str" cm="1">
        <f t="array" aca="1" ref="CA309" ca="1">IF($B309="","",IF(BZ309=0,0,IF(DD_Payment="",0,IF(BZ309&lt;_xlfn.IFS(DD_Frequency="Monthly",1,DD_Frequency="Quarterly",IF(MONTH(BZ$2)=1,1,IF(MONTH(BZ$2)=4,1,IF(MONTH(BZ$2)=7,1,IF(MONTH(BZ$2)=10,1,0)))),DD_Frequency="Annually",IF(MONTH(BZ$2)=1,1,0))*DD_Payment,BZ309,_xlfn.IFS(DD_Frequency="Monthly",1,DD_Frequency="Quarterly",IF(MONTH(BZ$2)=1,1,IF(MONTH(BZ$2)=4,1,IF(MONTH(BZ$2)=7,1,IF(MONTH(BZ$2)=10,1,0)))),DD_Frequency="Annually",IF(MONTH(BZ$2)=1,1,0))*DD_Payment))))</f>
        <v/>
      </c>
      <c r="CB309" s="3" t="str">
        <f t="shared" ref="CB309" ca="1" si="15082">IF($B309="","",IF(BZ309&gt;CA309,(BZ309-CA309/2)*(rate_A*(CB$1/365)),0))</f>
        <v/>
      </c>
      <c r="CC309" s="3" t="str">
        <f t="shared" ca="1" si="12854"/>
        <v/>
      </c>
      <c r="CD309" s="3" t="str">
        <f t="shared" ref="CD309" ca="1" si="15083">IF($B309="","",BO309*(1+rate_A*CB$1/365))</f>
        <v/>
      </c>
      <c r="CE309" s="3" t="str">
        <f t="shared" ref="CE309" ca="1" si="15084">IF($B309="","",BP309*(1+rate_A*CB$1/365))</f>
        <v/>
      </c>
      <c r="CF309" s="3" t="str">
        <f t="shared" ref="CF309" ca="1" si="15085">IF($B309="","",BQ309*(1+rate_joint*CB$1/365))</f>
        <v/>
      </c>
      <c r="CG309" s="5" t="str">
        <f t="shared" ca="1" si="12858"/>
        <v/>
      </c>
      <c r="CH309" s="5" t="str" cm="1">
        <f t="array" aca="1" ref="CH309" ca="1">IF(CG309="","",_xlfn.IFS(CG309&lt;='Hidden inputs'!$C$15,CG309*'Hidden inputs'!$D$15,CG309&lt;='Hidden inputs'!$C$16,'Hidden inputs'!$C$15*'Hidden inputs'!$D$15+(CG309-'Hidden inputs'!$B$16)*'Hidden inputs'!$D$16,CG309&lt;='Hidden inputs'!$C$17,'Hidden inputs'!$C$15*'Hidden inputs'!$D$15+('Hidden inputs'!$C$16-'Hidden inputs'!$B$16)*'Hidden inputs'!$D$16+(CG309-'Hidden inputs'!$B$17)*'Hidden inputs'!$D$17,CG309&gt;'Hidden inputs'!$B$18,'Hidden inputs'!$C$15*'Hidden inputs'!$D$15+('Hidden inputs'!$C$16-'Hidden inputs'!$B$16)*'Hidden inputs'!$D$16+('Hidden inputs'!$C$17-'Hidden inputs'!$B$17)*'Hidden inputs'!$D$17+(CG309-'Hidden inputs'!$B$18)*'Hidden inputs'!$D$18))</f>
        <v/>
      </c>
      <c r="CI309" s="10" t="str">
        <f t="shared" ca="1" si="12859"/>
        <v/>
      </c>
      <c r="CJ309" s="5" t="str">
        <f t="shared" ca="1" si="12765"/>
        <v/>
      </c>
      <c r="CK309" s="5" t="str">
        <f t="shared" ca="1" si="12766"/>
        <v/>
      </c>
      <c r="CL309" s="5" t="str">
        <f ca="1">IF($B309="","",'Hidden inputs'!$D$11*CC309+'Hidden inputs'!$E$11*CD309)</f>
        <v/>
      </c>
      <c r="CM309" s="11" t="str">
        <f t="shared" ca="1" si="12687"/>
        <v/>
      </c>
      <c r="CN309" s="9" t="str">
        <f t="shared" ca="1" si="12767"/>
        <v/>
      </c>
      <c r="CO309" s="3" t="str">
        <f t="shared" ca="1" si="12768"/>
        <v/>
      </c>
      <c r="CP309" s="5" t="str" cm="1">
        <f t="array" aca="1" ref="CP309" ca="1">IF($B309="","",IF(CO309=0,0,IF(DD_Payment="",0,IF(CO309&lt;_xlfn.IFS(DD_Frequency="Monthly",1,DD_Frequency="Quarterly",IF(MONTH(CO$2)=1,1,IF(MONTH(CO$2)=4,1,IF(MONTH(CO$2)=7,1,IF(MONTH(CO$2)=10,1,0)))),DD_Frequency="Annually",IF(MONTH(CO$2)=1,1,0))*DD_Payment,CO309,_xlfn.IFS(DD_Frequency="Monthly",1,DD_Frequency="Quarterly",IF(MONTH(CO$2)=1,1,IF(MONTH(CO$2)=4,1,IF(MONTH(CO$2)=7,1,IF(MONTH(CO$2)=10,1,0)))),DD_Frequency="Annually",IF(MONTH(CO$2)=1,1,0))*DD_Payment))))</f>
        <v/>
      </c>
      <c r="CQ309" s="3" t="str">
        <f t="shared" ref="CQ309" ca="1" si="15086">IF($B309="","",IF(CO309&gt;CP309,(CO309-CP309/2)*(rate_A*(CQ$1/365)),0))</f>
        <v/>
      </c>
      <c r="CR309" s="3" t="str">
        <f t="shared" ca="1" si="12861"/>
        <v/>
      </c>
      <c r="CS309" s="3" t="str">
        <f t="shared" ref="CS309" ca="1" si="15087">IF($B309="","",CD309*(1+rate_A*CQ$1/365))</f>
        <v/>
      </c>
      <c r="CT309" s="3" t="str">
        <f t="shared" ref="CT309" ca="1" si="15088">IF($B309="","",CE309*(1+rate_A*CQ$1/365))</f>
        <v/>
      </c>
      <c r="CU309" s="3" t="str">
        <f t="shared" ref="CU309" ca="1" si="15089">IF($B309="","",CF309*(1+rate_joint*CQ$1/365))</f>
        <v/>
      </c>
      <c r="CV309" s="5" t="str">
        <f t="shared" ca="1" si="12865"/>
        <v/>
      </c>
      <c r="CW309" s="5" t="str" cm="1">
        <f t="array" aca="1" ref="CW309" ca="1">IF(CV309="","",_xlfn.IFS(CV309&lt;='Hidden inputs'!$C$15,CV309*'Hidden inputs'!$D$15,CV309&lt;='Hidden inputs'!$C$16,'Hidden inputs'!$C$15*'Hidden inputs'!$D$15+(CV309-'Hidden inputs'!$B$16)*'Hidden inputs'!$D$16,CV309&lt;='Hidden inputs'!$C$17,'Hidden inputs'!$C$15*'Hidden inputs'!$D$15+('Hidden inputs'!$C$16-'Hidden inputs'!$B$16)*'Hidden inputs'!$D$16+(CV309-'Hidden inputs'!$B$17)*'Hidden inputs'!$D$17,CV309&gt;'Hidden inputs'!$B$18,'Hidden inputs'!$C$15*'Hidden inputs'!$D$15+('Hidden inputs'!$C$16-'Hidden inputs'!$B$16)*'Hidden inputs'!$D$16+('Hidden inputs'!$C$17-'Hidden inputs'!$B$17)*'Hidden inputs'!$D$17+(CV309-'Hidden inputs'!$B$18)*'Hidden inputs'!$D$18))</f>
        <v/>
      </c>
      <c r="CX309" s="10" t="str">
        <f t="shared" ca="1" si="12866"/>
        <v/>
      </c>
      <c r="CY309" s="5" t="str">
        <f t="shared" ca="1" si="12773"/>
        <v/>
      </c>
      <c r="CZ309" s="5" t="str">
        <f t="shared" ca="1" si="12774"/>
        <v/>
      </c>
      <c r="DA309" s="5" t="str">
        <f ca="1">IF($B309="","",'Hidden inputs'!$D$11*CR309+'Hidden inputs'!$E$11*CS309)</f>
        <v/>
      </c>
      <c r="DB309" s="11" t="str">
        <f t="shared" ca="1" si="12692"/>
        <v/>
      </c>
      <c r="DC309" s="9" t="str">
        <f t="shared" ca="1" si="12775"/>
        <v/>
      </c>
      <c r="DD309" s="3" t="str">
        <f t="shared" ca="1" si="12776"/>
        <v/>
      </c>
      <c r="DE309" s="5" t="str" cm="1">
        <f t="array" aca="1" ref="DE309" ca="1">IF($B309="","",IF(DD309=0,0,IF(DD_Payment="",0,IF(DD309&lt;_xlfn.IFS(DD_Frequency="Monthly",1,DD_Frequency="Quarterly",IF(MONTH(DD$2)=1,1,IF(MONTH(DD$2)=4,1,IF(MONTH(DD$2)=7,1,IF(MONTH(DD$2)=10,1,0)))),DD_Frequency="Annually",IF(MONTH(DD$2)=1,1,0))*DD_Payment,DD309,_xlfn.IFS(DD_Frequency="Monthly",1,DD_Frequency="Quarterly",IF(MONTH(DD$2)=1,1,IF(MONTH(DD$2)=4,1,IF(MONTH(DD$2)=7,1,IF(MONTH(DD$2)=10,1,0)))),DD_Frequency="Annually",IF(MONTH(DD$2)=1,1,0))*DD_Payment))))</f>
        <v/>
      </c>
      <c r="DF309" s="3" t="str">
        <f t="shared" ref="DF309" ca="1" si="15090">IF($B309="","",IF(DD309&gt;DE309,(DD309-DE309/2)*(rate_A*(DF$1/365)),0))</f>
        <v/>
      </c>
      <c r="DG309" s="3" t="str">
        <f t="shared" ca="1" si="12868"/>
        <v/>
      </c>
      <c r="DH309" s="3" t="str">
        <f t="shared" ref="DH309" ca="1" si="15091">IF($B309="","",CS309*(1+rate_A*DF$1/365))</f>
        <v/>
      </c>
      <c r="DI309" s="3" t="str">
        <f t="shared" ref="DI309" ca="1" si="15092">IF($B309="","",CT309*(1+rate_A*DF$1/365))</f>
        <v/>
      </c>
      <c r="DJ309" s="3" t="str">
        <f t="shared" ref="DJ309" ca="1" si="15093">IF($B309="","",CU309*(1+rate_joint*DF$1/365))</f>
        <v/>
      </c>
      <c r="DK309" s="5" t="str">
        <f t="shared" ca="1" si="12872"/>
        <v/>
      </c>
      <c r="DL309" s="5" t="str" cm="1">
        <f t="array" aca="1" ref="DL309" ca="1">IF(DK309="","",_xlfn.IFS(DK309&lt;='Hidden inputs'!$C$15,DK309*'Hidden inputs'!$D$15,DK309&lt;='Hidden inputs'!$C$16,'Hidden inputs'!$C$15*'Hidden inputs'!$D$15+(DK309-'Hidden inputs'!$B$16)*'Hidden inputs'!$D$16,DK309&lt;='Hidden inputs'!$C$17,'Hidden inputs'!$C$15*'Hidden inputs'!$D$15+('Hidden inputs'!$C$16-'Hidden inputs'!$B$16)*'Hidden inputs'!$D$16+(DK309-'Hidden inputs'!$B$17)*'Hidden inputs'!$D$17,DK309&gt;'Hidden inputs'!$B$18,'Hidden inputs'!$C$15*'Hidden inputs'!$D$15+('Hidden inputs'!$C$16-'Hidden inputs'!$B$16)*'Hidden inputs'!$D$16+('Hidden inputs'!$C$17-'Hidden inputs'!$B$17)*'Hidden inputs'!$D$17+(DK309-'Hidden inputs'!$B$18)*'Hidden inputs'!$D$18))</f>
        <v/>
      </c>
      <c r="DM309" s="10" t="str">
        <f t="shared" ca="1" si="12873"/>
        <v/>
      </c>
      <c r="DN309" s="5" t="str">
        <f t="shared" ca="1" si="12781"/>
        <v/>
      </c>
      <c r="DO309" s="5" t="str">
        <f t="shared" ca="1" si="12782"/>
        <v/>
      </c>
      <c r="DP309" s="5" t="str">
        <f ca="1">IF($B309="","",'Hidden inputs'!$D$11*DG309+'Hidden inputs'!$E$11*DH309)</f>
        <v/>
      </c>
      <c r="DQ309" s="11" t="str">
        <f t="shared" ca="1" si="12697"/>
        <v/>
      </c>
      <c r="DR309" s="9" t="str">
        <f t="shared" ca="1" si="12783"/>
        <v/>
      </c>
      <c r="DS309" s="3" t="str">
        <f t="shared" ca="1" si="12784"/>
        <v/>
      </c>
      <c r="DT309" s="5" t="str" cm="1">
        <f t="array" aca="1" ref="DT309" ca="1">IF($B309="","",IF(DS309=0,0,IF(DD_Payment="",0,IF(DS309&lt;_xlfn.IFS(DD_Frequency="Monthly",1,DD_Frequency="Quarterly",IF(MONTH(DS$2)=1,1,IF(MONTH(DS$2)=4,1,IF(MONTH(DS$2)=7,1,IF(MONTH(DS$2)=10,1,0)))),DD_Frequency="Annually",IF(MONTH(DS$2)=1,1,0))*DD_Payment,DS309,_xlfn.IFS(DD_Frequency="Monthly",1,DD_Frequency="Quarterly",IF(MONTH(DS$2)=1,1,IF(MONTH(DS$2)=4,1,IF(MONTH(DS$2)=7,1,IF(MONTH(DS$2)=10,1,0)))),DD_Frequency="Annually",IF(MONTH(DS$2)=1,1,0))*DD_Payment))))</f>
        <v/>
      </c>
      <c r="DU309" s="3" t="str">
        <f t="shared" ref="DU309" ca="1" si="15094">IF($B309="","",IF(DS309&gt;DT309,(DS309-DT309/2)*(rate_A*(DU$1/365)),0))</f>
        <v/>
      </c>
      <c r="DV309" s="3" t="str">
        <f t="shared" ca="1" si="12875"/>
        <v/>
      </c>
      <c r="DW309" s="3" t="str">
        <f t="shared" ref="DW309" ca="1" si="15095">IF($B309="","",DH309*(1+rate_A*DU$1/365))</f>
        <v/>
      </c>
      <c r="DX309" s="3" t="str">
        <f t="shared" ref="DX309" ca="1" si="15096">IF($B309="","",DI309*(1+rate_A*DU$1/365))</f>
        <v/>
      </c>
      <c r="DY309" s="3" t="str">
        <f t="shared" ref="DY309" ca="1" si="15097">IF($B309="","",DJ309*(1+rate_joint*DU$1/365))</f>
        <v/>
      </c>
      <c r="DZ309" s="5" t="str">
        <f t="shared" ca="1" si="12879"/>
        <v/>
      </c>
      <c r="EA309" s="5" t="str" cm="1">
        <f t="array" aca="1" ref="EA309" ca="1">IF(DZ309="","",_xlfn.IFS(DZ309&lt;='Hidden inputs'!$C$15,DZ309*'Hidden inputs'!$D$15,DZ309&lt;='Hidden inputs'!$C$16,'Hidden inputs'!$C$15*'Hidden inputs'!$D$15+(DZ309-'Hidden inputs'!$B$16)*'Hidden inputs'!$D$16,DZ309&lt;='Hidden inputs'!$C$17,'Hidden inputs'!$C$15*'Hidden inputs'!$D$15+('Hidden inputs'!$C$16-'Hidden inputs'!$B$16)*'Hidden inputs'!$D$16+(DZ309-'Hidden inputs'!$B$17)*'Hidden inputs'!$D$17,DZ309&gt;'Hidden inputs'!$B$18,'Hidden inputs'!$C$15*'Hidden inputs'!$D$15+('Hidden inputs'!$C$16-'Hidden inputs'!$B$16)*'Hidden inputs'!$D$16+('Hidden inputs'!$C$17-'Hidden inputs'!$B$17)*'Hidden inputs'!$D$17+(DZ309-'Hidden inputs'!$B$18)*'Hidden inputs'!$D$18))</f>
        <v/>
      </c>
      <c r="EB309" s="10" t="str">
        <f t="shared" ca="1" si="12880"/>
        <v/>
      </c>
      <c r="EC309" s="5" t="str">
        <f t="shared" ca="1" si="12789"/>
        <v/>
      </c>
      <c r="ED309" s="5" t="str">
        <f t="shared" ca="1" si="12790"/>
        <v/>
      </c>
      <c r="EE309" s="5" t="str">
        <f ca="1">IF($B309="","",'Hidden inputs'!$D$11*DV309+'Hidden inputs'!$E$11*DW309)</f>
        <v/>
      </c>
      <c r="EF309" s="11" t="str">
        <f t="shared" ca="1" si="12702"/>
        <v/>
      </c>
      <c r="EG309" s="9" t="str">
        <f t="shared" ca="1" si="12791"/>
        <v/>
      </c>
      <c r="EH309" s="3" t="str">
        <f t="shared" ca="1" si="12792"/>
        <v/>
      </c>
      <c r="EI309" s="5" t="str" cm="1">
        <f t="array" aca="1" ref="EI309" ca="1">IF($B309="","",IF(EH309=0,0,IF(DD_Payment="",0,IF(EH309&lt;_xlfn.IFS(DD_Frequency="Monthly",1,DD_Frequency="Quarterly",IF(MONTH(EH$2)=1,1,IF(MONTH(EH$2)=4,1,IF(MONTH(EH$2)=7,1,IF(MONTH(EH$2)=10,1,0)))),DD_Frequency="Annually",IF(MONTH(EH$2)=1,1,0))*DD_Payment,EH309,_xlfn.IFS(DD_Frequency="Monthly",1,DD_Frequency="Quarterly",IF(MONTH(EH$2)=1,1,IF(MONTH(EH$2)=4,1,IF(MONTH(EH$2)=7,1,IF(MONTH(EH$2)=10,1,0)))),DD_Frequency="Annually",IF(MONTH(EH$2)=1,1,0))*DD_Payment))))</f>
        <v/>
      </c>
      <c r="EJ309" s="3" t="str">
        <f t="shared" ref="EJ309" ca="1" si="15098">IF($B309="","",IF(EH309&gt;EI309,(EH309-EI309/2)*(rate_A*(EJ$1/365)),0))</f>
        <v/>
      </c>
      <c r="EK309" s="3" t="str">
        <f t="shared" ca="1" si="12882"/>
        <v/>
      </c>
      <c r="EL309" s="3" t="str">
        <f t="shared" ref="EL309" ca="1" si="15099">IF($B309="","",DW309*(1+rate_A*EJ$1/365))</f>
        <v/>
      </c>
      <c r="EM309" s="3" t="str">
        <f t="shared" ref="EM309" ca="1" si="15100">IF($B309="","",DX309*(1+rate_A*EJ$1/365))</f>
        <v/>
      </c>
      <c r="EN309" s="3" t="str">
        <f t="shared" ref="EN309" ca="1" si="15101">IF($B309="","",DY309*(1+rate_joint*EJ$1/365))</f>
        <v/>
      </c>
      <c r="EO309" s="5" t="str">
        <f t="shared" ca="1" si="12886"/>
        <v/>
      </c>
      <c r="EP309" s="5" t="str" cm="1">
        <f t="array" aca="1" ref="EP309" ca="1">IF(EO309="","",_xlfn.IFS(EO309&lt;='Hidden inputs'!$C$15,EO309*'Hidden inputs'!$D$15,EO309&lt;='Hidden inputs'!$C$16,'Hidden inputs'!$C$15*'Hidden inputs'!$D$15+(EO309-'Hidden inputs'!$B$16)*'Hidden inputs'!$D$16,EO309&lt;='Hidden inputs'!$C$17,'Hidden inputs'!$C$15*'Hidden inputs'!$D$15+('Hidden inputs'!$C$16-'Hidden inputs'!$B$16)*'Hidden inputs'!$D$16+(EO309-'Hidden inputs'!$B$17)*'Hidden inputs'!$D$17,EO309&gt;'Hidden inputs'!$B$18,'Hidden inputs'!$C$15*'Hidden inputs'!$D$15+('Hidden inputs'!$C$16-'Hidden inputs'!$B$16)*'Hidden inputs'!$D$16+('Hidden inputs'!$C$17-'Hidden inputs'!$B$17)*'Hidden inputs'!$D$17+(EO309-'Hidden inputs'!$B$18)*'Hidden inputs'!$D$18))</f>
        <v/>
      </c>
      <c r="EQ309" s="10" t="str">
        <f t="shared" ca="1" si="12887"/>
        <v/>
      </c>
      <c r="ER309" s="5" t="str">
        <f t="shared" ca="1" si="12797"/>
        <v/>
      </c>
      <c r="ES309" s="5" t="str">
        <f t="shared" ca="1" si="12798"/>
        <v/>
      </c>
      <c r="ET309" s="5" t="str">
        <f ca="1">IF($B309="","",'Hidden inputs'!$D$11*EK309+'Hidden inputs'!$E$11*EL309)</f>
        <v/>
      </c>
      <c r="EU309" s="11" t="str">
        <f t="shared" ca="1" si="12707"/>
        <v/>
      </c>
      <c r="EV309" s="9" t="str">
        <f t="shared" ca="1" si="12799"/>
        <v/>
      </c>
      <c r="EW309" s="3" t="str">
        <f t="shared" ca="1" si="12800"/>
        <v/>
      </c>
      <c r="EX309" s="5" t="str" cm="1">
        <f t="array" aca="1" ref="EX309" ca="1">IF($B309="","",IF(EW309=0,0,IF(DD_Payment="",0,IF(EW309&lt;_xlfn.IFS(DD_Frequency="Monthly",1,DD_Frequency="Quarterly",IF(MONTH(EW$2)=1,1,IF(MONTH(EW$2)=4,1,IF(MONTH(EW$2)=7,1,IF(MONTH(EW$2)=10,1,0)))),DD_Frequency="Annually",IF(MONTH(EW$2)=1,1,0))*DD_Payment,EW309,_xlfn.IFS(DD_Frequency="Monthly",1,DD_Frequency="Quarterly",IF(MONTH(EW$2)=1,1,IF(MONTH(EW$2)=4,1,IF(MONTH(EW$2)=7,1,IF(MONTH(EW$2)=10,1,0)))),DD_Frequency="Annually",IF(MONTH(EW$2)=1,1,0))*DD_Payment))))</f>
        <v/>
      </c>
      <c r="EY309" s="3" t="str">
        <f t="shared" ref="EY309" ca="1" si="15102">IF($B309="","",IF(EW309&gt;EX309,(EW309-EX309/2)*(rate_A*(EY$1/365)),0))</f>
        <v/>
      </c>
      <c r="EZ309" s="3" t="str">
        <f t="shared" ca="1" si="12889"/>
        <v/>
      </c>
      <c r="FA309" s="3" t="str">
        <f t="shared" ref="FA309" ca="1" si="15103">IF($B309="","",EL309*(1+rate_A*EY$1/365))</f>
        <v/>
      </c>
      <c r="FB309" s="3" t="str">
        <f t="shared" ref="FB309" ca="1" si="15104">IF($B309="","",EM309*(1+rate_A*EY$1/365))</f>
        <v/>
      </c>
      <c r="FC309" s="3" t="str">
        <f t="shared" ref="FC309" ca="1" si="15105">IF($B309="","",EN309*(1+rate_joint*EY$1/365))</f>
        <v/>
      </c>
      <c r="FD309" s="5" t="str">
        <f t="shared" ca="1" si="12893"/>
        <v/>
      </c>
      <c r="FE309" s="5" t="str" cm="1">
        <f t="array" aca="1" ref="FE309" ca="1">IF(FD309="","",_xlfn.IFS(FD309&lt;='Hidden inputs'!$C$15,FD309*'Hidden inputs'!$D$15,FD309&lt;='Hidden inputs'!$C$16,'Hidden inputs'!$C$15*'Hidden inputs'!$D$15+(FD309-'Hidden inputs'!$B$16)*'Hidden inputs'!$D$16,FD309&lt;='Hidden inputs'!$C$17,'Hidden inputs'!$C$15*'Hidden inputs'!$D$15+('Hidden inputs'!$C$16-'Hidden inputs'!$B$16)*'Hidden inputs'!$D$16+(FD309-'Hidden inputs'!$B$17)*'Hidden inputs'!$D$17,FD309&gt;'Hidden inputs'!$B$18,'Hidden inputs'!$C$15*'Hidden inputs'!$D$15+('Hidden inputs'!$C$16-'Hidden inputs'!$B$16)*'Hidden inputs'!$D$16+('Hidden inputs'!$C$17-'Hidden inputs'!$B$17)*'Hidden inputs'!$D$17+(FD309-'Hidden inputs'!$B$18)*'Hidden inputs'!$D$18))</f>
        <v/>
      </c>
      <c r="FF309" s="10" t="str">
        <f t="shared" ca="1" si="12894"/>
        <v/>
      </c>
      <c r="FG309" s="5" t="str">
        <f t="shared" ca="1" si="12805"/>
        <v/>
      </c>
      <c r="FH309" s="5" t="str">
        <f t="shared" ca="1" si="12806"/>
        <v/>
      </c>
      <c r="FI309" s="5" t="str">
        <f ca="1">IF($B309="","",'Hidden inputs'!$D$11*EZ309+'Hidden inputs'!$E$11*FA309)</f>
        <v/>
      </c>
      <c r="FJ309" s="11" t="str">
        <f t="shared" ca="1" si="12712"/>
        <v/>
      </c>
      <c r="FK309" s="9" t="str">
        <f t="shared" ca="1" si="12807"/>
        <v/>
      </c>
      <c r="FL309" s="3" t="str">
        <f t="shared" ca="1" si="12808"/>
        <v/>
      </c>
      <c r="FM309" s="5" t="str" cm="1">
        <f t="array" aca="1" ref="FM309" ca="1">IF($B309="","",IF(FL309=0,0,IF(DD_Payment="",0,IF(FL309&lt;_xlfn.IFS(DD_Frequency="Monthly",1,DD_Frequency="Quarterly",IF(MONTH(FL$2)=1,1,IF(MONTH(FL$2)=4,1,IF(MONTH(FL$2)=7,1,IF(MONTH(FL$2)=10,1,0)))),DD_Frequency="Annually",IF(MONTH(FL$2)=1,1,0))*DD_Payment,FL309,_xlfn.IFS(DD_Frequency="Monthly",1,DD_Frequency="Quarterly",IF(MONTH(FL$2)=1,1,IF(MONTH(FL$2)=4,1,IF(MONTH(FL$2)=7,1,IF(MONTH(FL$2)=10,1,0)))),DD_Frequency="Annually",IF(MONTH(FL$2)=1,1,0))*DD_Payment))))</f>
        <v/>
      </c>
      <c r="FN309" s="3" t="str">
        <f t="shared" ref="FN309" ca="1" si="15106">IF($B309="","",IF(FL309&gt;FM309,(FL309-FM309/2)*(rate_A*(FN$1/365)),0))</f>
        <v/>
      </c>
      <c r="FO309" s="3" t="str">
        <f t="shared" ca="1" si="12896"/>
        <v/>
      </c>
      <c r="FP309" s="3" t="str">
        <f t="shared" ref="FP309" ca="1" si="15107">IF($B309="","",FA309*(1+rate_A*FN$1/365))</f>
        <v/>
      </c>
      <c r="FQ309" s="3" t="str">
        <f t="shared" ref="FQ309" ca="1" si="15108">IF($B309="","",FB309*(1+rate_A*FN$1/365))</f>
        <v/>
      </c>
      <c r="FR309" s="3" t="str">
        <f t="shared" ref="FR309" ca="1" si="15109">IF($B309="","",FC309*(1+rate_joint*FN$1/365))</f>
        <v/>
      </c>
      <c r="FS309" s="5" t="str">
        <f t="shared" ca="1" si="12900"/>
        <v/>
      </c>
      <c r="FT309" s="5" t="str" cm="1">
        <f t="array" aca="1" ref="FT309" ca="1">IF(FS309="","",_xlfn.IFS(FS309&lt;='Hidden inputs'!$C$15,FS309*'Hidden inputs'!$D$15,FS309&lt;='Hidden inputs'!$C$16,'Hidden inputs'!$C$15*'Hidden inputs'!$D$15+(FS309-'Hidden inputs'!$B$16)*'Hidden inputs'!$D$16,FS309&lt;='Hidden inputs'!$C$17,'Hidden inputs'!$C$15*'Hidden inputs'!$D$15+('Hidden inputs'!$C$16-'Hidden inputs'!$B$16)*'Hidden inputs'!$D$16+(FS309-'Hidden inputs'!$B$17)*'Hidden inputs'!$D$17,FS309&gt;'Hidden inputs'!$B$18,'Hidden inputs'!$C$15*'Hidden inputs'!$D$15+('Hidden inputs'!$C$16-'Hidden inputs'!$B$16)*'Hidden inputs'!$D$16+('Hidden inputs'!$C$17-'Hidden inputs'!$B$17)*'Hidden inputs'!$D$17+(FS309-'Hidden inputs'!$B$18)*'Hidden inputs'!$D$18))</f>
        <v/>
      </c>
      <c r="FU309" s="10" t="str">
        <f t="shared" ca="1" si="12901"/>
        <v/>
      </c>
      <c r="FV309" s="5" t="str">
        <f t="shared" ca="1" si="12813"/>
        <v/>
      </c>
      <c r="FW309" s="5" t="str">
        <f t="shared" ca="1" si="12814"/>
        <v/>
      </c>
      <c r="FX309" s="5" t="str">
        <f ca="1">IF($B309="","",'Hidden inputs'!$D$11*FO309+'Hidden inputs'!$E$11*FP309)</f>
        <v/>
      </c>
      <c r="FY309" s="11" t="str">
        <f t="shared" ca="1" si="12717"/>
        <v/>
      </c>
      <c r="FZ309" s="9" t="str">
        <f t="shared" ca="1" si="12815"/>
        <v/>
      </c>
      <c r="GA309" s="5" t="str">
        <f t="shared" ca="1" si="12816"/>
        <v/>
      </c>
      <c r="GB309" s="5" t="str">
        <f t="shared" ca="1" si="12817"/>
        <v/>
      </c>
      <c r="GC309" s="5" t="str">
        <f t="shared" ca="1" si="12718"/>
        <v/>
      </c>
      <c r="GD309" s="5" t="str">
        <f t="shared" ca="1" si="12719"/>
        <v/>
      </c>
    </row>
    <row r="310" spans="1:186" x14ac:dyDescent="0.35">
      <c r="A310" s="2"/>
      <c r="B310" s="6" t="str">
        <f t="shared" ca="1" si="12720"/>
        <v/>
      </c>
      <c r="C310" s="5" t="str">
        <f t="shared" ca="1" si="12818"/>
        <v/>
      </c>
      <c r="D310" s="5" t="str" cm="1">
        <f t="array" aca="1" ref="D310" ca="1">IF($B310="","",IF(C310=0,0,IF(DD_Payment="",0,IF(C310&lt;_xlfn.IFS(DD_Frequency="Monthly",1,DD_Frequency="Quarterly",IF(MONTH(C$2)=1,1,IF(MONTH(C$2)=4,1,IF(MONTH(C$2)=7,1,IF(MONTH(C$2)=10,1,0)))),DD_Frequency="Annually",IF(MONTH(C$2)=1,1,0))*DD_Payment,C310,_xlfn.IFS(DD_Frequency="Monthly",1,DD_Frequency="Quarterly",IF(MONTH(C$2)=1,1,IF(MONTH(C$2)=4,1,IF(MONTH(C$2)=7,1,IF(MONTH(C$2)=10,1,0)))),DD_Frequency="Annually",IF(MONTH(C$2)=1,1,0))*DD_Payment))))</f>
        <v/>
      </c>
      <c r="E310" s="5" t="str">
        <f t="shared" ref="E310" ca="1" si="15110">IF(B310="","",IF(C310&gt;D310,(C310-D310/2)*(rate_A*(E$1/365)),0))</f>
        <v/>
      </c>
      <c r="F310" s="5" t="str">
        <f t="shared" ca="1" si="12722"/>
        <v/>
      </c>
      <c r="G310" s="5" t="str">
        <f t="shared" ref="G310" ca="1" si="15111">IF(B310="","",G309*(1+rate_A*E$1/365))</f>
        <v/>
      </c>
      <c r="H310" s="5" t="str">
        <f t="shared" ref="H310" ca="1" si="15112">IF(B310="","",H309*(1+rate_A*E$1/365))</f>
        <v/>
      </c>
      <c r="I310" s="5" t="str">
        <f t="shared" ref="I310" ca="1" si="15113">IF(B310="","",I309*(1+rate_joint*E$1/365))</f>
        <v/>
      </c>
      <c r="J310" s="5" t="str">
        <f t="shared" ca="1" si="12823"/>
        <v/>
      </c>
      <c r="K310" s="5" t="str" cm="1">
        <f t="array" aca="1" ref="K310" ca="1">IF(J310="","",_xlfn.IFS(J310&lt;='Hidden inputs'!$C$15,J310*'Hidden inputs'!$D$15,J310&lt;='Hidden inputs'!$C$16,'Hidden inputs'!$C$15*'Hidden inputs'!$D$15+(J310-'Hidden inputs'!$B$16)*'Hidden inputs'!$D$16,J310&lt;='Hidden inputs'!$C$17,'Hidden inputs'!$C$15*'Hidden inputs'!$D$15+('Hidden inputs'!$C$16-'Hidden inputs'!$B$16)*'Hidden inputs'!$D$16+(J310-'Hidden inputs'!$B$17)*'Hidden inputs'!$D$17,J310&gt;'Hidden inputs'!$B$18,'Hidden inputs'!$C$15*'Hidden inputs'!$D$15+('Hidden inputs'!$C$16-'Hidden inputs'!$B$16)*'Hidden inputs'!$D$16+('Hidden inputs'!$C$17-'Hidden inputs'!$B$17)*'Hidden inputs'!$D$17+(J310-'Hidden inputs'!$B$18)*'Hidden inputs'!$D$18))</f>
        <v/>
      </c>
      <c r="L310" s="11" t="str">
        <f t="shared" ca="1" si="12824"/>
        <v/>
      </c>
      <c r="M310" s="5" t="str">
        <f t="shared" ca="1" si="12726"/>
        <v/>
      </c>
      <c r="N310" s="5" t="str">
        <f t="shared" ca="1" si="12727"/>
        <v/>
      </c>
      <c r="O310" s="5" t="str">
        <f ca="1">IF(B310="","",'Hidden inputs'!$D$11*F310+'Hidden inputs'!$E$11*G310)</f>
        <v/>
      </c>
      <c r="P310" s="11" t="str">
        <f t="shared" ca="1" si="12661"/>
        <v/>
      </c>
      <c r="Q310" s="20" t="str">
        <f t="shared" ca="1" si="12662"/>
        <v/>
      </c>
      <c r="R310" s="3" t="str">
        <f t="shared" ca="1" si="12728"/>
        <v/>
      </c>
      <c r="S310" s="5" t="str" cm="1">
        <f t="array" aca="1" ref="S310" ca="1">IF($B310="","",IF(R310=0,0,IF(DD_Payment="",0,IF(R310&lt;_xlfn.IFS(DD_Frequency="Monthly",1,DD_Frequency="Quarterly",IF(MONTH(R$2)=1,1,IF(MONTH(R$2)=4,1,IF(MONTH(R$2)=7,1,IF(MONTH(R$2)=10,1,0)))),DD_Frequency="Annually",IF(MONTH(R$2)=1,1,0))*DD_Payment,R310,_xlfn.IFS(DD_Frequency="Monthly",1,DD_Frequency="Quarterly",IF(MONTH(R$2)=1,1,IF(MONTH(R$2)=4,1,IF(MONTH(R$2)=7,1,IF(MONTH(R$2)=10,1,0)))),DD_Frequency="Annually",IF(MONTH(R$2)=1,1,0))*DD_Payment))))</f>
        <v/>
      </c>
      <c r="T310" s="3" t="str">
        <f t="shared" ref="T310" ca="1" si="15114">IF(B310="","",IF(R310&gt;S310,(R310-S310/2)*(rate_A*((T$1+A310)/365)),0))</f>
        <v/>
      </c>
      <c r="U310" s="3" t="str">
        <f t="shared" ca="1" si="12730"/>
        <v/>
      </c>
      <c r="V310" s="3" t="str">
        <f t="shared" ref="V310" ca="1" si="15115">IF(B310="","",G310*(1+rate_A*(T$1+A310)/365))</f>
        <v/>
      </c>
      <c r="W310" s="3" t="str">
        <f t="shared" ref="W310" ca="1" si="15116">IF(B310="","",H310*(1+rate_A*(T$1+A310)/365))</f>
        <v/>
      </c>
      <c r="X310" s="3" t="str">
        <f t="shared" ref="X310" ca="1" si="15117">IF(B310="","",I310*(1+rate_joint*(T$1+A310)/365))</f>
        <v/>
      </c>
      <c r="Y310" s="5" t="str">
        <f t="shared" ca="1" si="12829"/>
        <v/>
      </c>
      <c r="Z310" s="5" t="str" cm="1">
        <f t="array" aca="1" ref="Z310" ca="1">IF(Y310="","",_xlfn.IFS(Y310&lt;='Hidden inputs'!$C$15,Y310*'Hidden inputs'!$D$15,Y310&lt;='Hidden inputs'!$C$16,'Hidden inputs'!$C$15*'Hidden inputs'!$D$15+(Y310-'Hidden inputs'!$B$16)*'Hidden inputs'!$D$16,Y310&lt;='Hidden inputs'!$C$17,'Hidden inputs'!$C$15*'Hidden inputs'!$D$15+('Hidden inputs'!$C$16-'Hidden inputs'!$B$16)*'Hidden inputs'!$D$16+(Y310-'Hidden inputs'!$B$17)*'Hidden inputs'!$D$17,Y310&gt;'Hidden inputs'!$B$18,'Hidden inputs'!$C$15*'Hidden inputs'!$D$15+('Hidden inputs'!$C$16-'Hidden inputs'!$B$16)*'Hidden inputs'!$D$16+('Hidden inputs'!$C$17-'Hidden inputs'!$B$17)*'Hidden inputs'!$D$17+(Y310-'Hidden inputs'!$B$18)*'Hidden inputs'!$D$18))</f>
        <v/>
      </c>
      <c r="AA310" s="10" t="str">
        <f t="shared" ca="1" si="12830"/>
        <v/>
      </c>
      <c r="AB310" s="5" t="str">
        <f t="shared" ca="1" si="12734"/>
        <v/>
      </c>
      <c r="AC310" s="5" t="str">
        <f t="shared" ca="1" si="12831"/>
        <v/>
      </c>
      <c r="AD310" s="5" t="str">
        <f ca="1">IF(B310="","",'Hidden inputs'!$D$11*U310+'Hidden inputs'!$E$11*V310)</f>
        <v/>
      </c>
      <c r="AE310" s="11" t="str">
        <f t="shared" ca="1" si="12667"/>
        <v/>
      </c>
      <c r="AF310" s="9" t="str">
        <f t="shared" ca="1" si="12735"/>
        <v/>
      </c>
      <c r="AG310" s="3" t="str">
        <f t="shared" ca="1" si="12736"/>
        <v/>
      </c>
      <c r="AH310" s="5" t="str" cm="1">
        <f t="array" aca="1" ref="AH310" ca="1">IF($B310="","",IF(AG310=0,0,IF(DD_Payment="",0,IF(AG310&lt;_xlfn.IFS(DD_Frequency="Monthly",1,DD_Frequency="Quarterly",IF(MONTH(AG$2)=1,1,IF(MONTH(AG$2)=4,1,IF(MONTH(AG$2)=7,1,IF(MONTH(AG$2)=10,1,0)))),DD_Frequency="Annually",IF(MONTH(AG$2)=1,1,0))*DD_Payment,AG310,_xlfn.IFS(DD_Frequency="Monthly",1,DD_Frequency="Quarterly",IF(MONTH(AG$2)=1,1,IF(MONTH(AG$2)=4,1,IF(MONTH(AG$2)=7,1,IF(MONTH(AG$2)=10,1,0)))),DD_Frequency="Annually",IF(MONTH(AG$2)=1,1,0))*DD_Payment))))</f>
        <v/>
      </c>
      <c r="AI310" s="3" t="str">
        <f t="shared" ref="AI310" ca="1" si="15118">IF($B310="","",IF(AG310&gt;AH310,(AG310-AH310/2)*(rate_A*(AI$1/365)),0))</f>
        <v/>
      </c>
      <c r="AJ310" s="3" t="str">
        <f t="shared" ca="1" si="12833"/>
        <v/>
      </c>
      <c r="AK310" s="3" t="str">
        <f t="shared" ref="AK310" ca="1" si="15119">IF($B310="","",V310*(1+rate_A*AI$1/365))</f>
        <v/>
      </c>
      <c r="AL310" s="3" t="str">
        <f t="shared" ref="AL310" ca="1" si="15120">IF($B310="","",W310*(1+rate_A*AI$1/365))</f>
        <v/>
      </c>
      <c r="AM310" s="3" t="str">
        <f t="shared" ref="AM310" ca="1" si="15121">IF($B310="","",X310*(1+rate_joint*AI$1/365))</f>
        <v/>
      </c>
      <c r="AN310" s="5" t="str">
        <f t="shared" ca="1" si="12837"/>
        <v/>
      </c>
      <c r="AO310" s="5" t="str" cm="1">
        <f t="array" aca="1" ref="AO310" ca="1">IF(AN310="","",_xlfn.IFS(AN310&lt;='Hidden inputs'!$C$15,AN310*'Hidden inputs'!$D$15,AN310&lt;='Hidden inputs'!$C$16,'Hidden inputs'!$C$15*'Hidden inputs'!$D$15+(AN310-'Hidden inputs'!$B$16)*'Hidden inputs'!$D$16,AN310&lt;='Hidden inputs'!$C$17,'Hidden inputs'!$C$15*'Hidden inputs'!$D$15+('Hidden inputs'!$C$16-'Hidden inputs'!$B$16)*'Hidden inputs'!$D$16+(AN310-'Hidden inputs'!$B$17)*'Hidden inputs'!$D$17,AN310&gt;'Hidden inputs'!$B$18,'Hidden inputs'!$C$15*'Hidden inputs'!$D$15+('Hidden inputs'!$C$16-'Hidden inputs'!$B$16)*'Hidden inputs'!$D$16+('Hidden inputs'!$C$17-'Hidden inputs'!$B$17)*'Hidden inputs'!$D$17+(AN310-'Hidden inputs'!$B$18)*'Hidden inputs'!$D$18))</f>
        <v/>
      </c>
      <c r="AP310" s="10" t="str">
        <f t="shared" ca="1" si="12838"/>
        <v/>
      </c>
      <c r="AQ310" s="5" t="str">
        <f t="shared" ca="1" si="12741"/>
        <v/>
      </c>
      <c r="AR310" s="5" t="str">
        <f t="shared" ca="1" si="12742"/>
        <v/>
      </c>
      <c r="AS310" s="5" t="str">
        <f ca="1">IF($B310="","",'Hidden inputs'!$D$11*AJ310+'Hidden inputs'!$E$11*AK310)</f>
        <v/>
      </c>
      <c r="AT310" s="11" t="str">
        <f t="shared" ca="1" si="12672"/>
        <v/>
      </c>
      <c r="AU310" s="9" t="str">
        <f t="shared" ca="1" si="12743"/>
        <v/>
      </c>
      <c r="AV310" s="3" t="str">
        <f t="shared" ca="1" si="12744"/>
        <v/>
      </c>
      <c r="AW310" s="5" t="str" cm="1">
        <f t="array" aca="1" ref="AW310" ca="1">IF($B310="","",IF(AV310=0,0,IF(DD_Payment="",0,IF(AV310&lt;_xlfn.IFS(DD_Frequency="Monthly",1,DD_Frequency="Quarterly",IF(MONTH(AV$2)=1,1,IF(MONTH(AV$2)=4,1,IF(MONTH(AV$2)=7,1,IF(MONTH(AV$2)=10,1,0)))),DD_Frequency="Annually",IF(MONTH(AV$2)=1,1,0))*DD_Payment,AV310,_xlfn.IFS(DD_Frequency="Monthly",1,DD_Frequency="Quarterly",IF(MONTH(AV$2)=1,1,IF(MONTH(AV$2)=4,1,IF(MONTH(AV$2)=7,1,IF(MONTH(AV$2)=10,1,0)))),DD_Frequency="Annually",IF(MONTH(AV$2)=1,1,0))*DD_Payment))))</f>
        <v/>
      </c>
      <c r="AX310" s="3" t="str">
        <f t="shared" ref="AX310" ca="1" si="15122">IF($B310="","",IF(AV310&gt;AW310,(AV310-AW310/2)*(rate_A*(AX$1/365)),0))</f>
        <v/>
      </c>
      <c r="AY310" s="3" t="str">
        <f t="shared" ca="1" si="12840"/>
        <v/>
      </c>
      <c r="AZ310" s="3" t="str">
        <f t="shared" ref="AZ310" ca="1" si="15123">IF($B310="","",AK310*(1+rate_A*AX$1/365))</f>
        <v/>
      </c>
      <c r="BA310" s="3" t="str">
        <f t="shared" ref="BA310" ca="1" si="15124">IF($B310="","",AL310*(1+rate_A*AX$1/365))</f>
        <v/>
      </c>
      <c r="BB310" s="3" t="str">
        <f t="shared" ref="BB310" ca="1" si="15125">IF($B310="","",AM310*(1+rate_joint*AX$1/365))</f>
        <v/>
      </c>
      <c r="BC310" s="5" t="str">
        <f t="shared" ca="1" si="12844"/>
        <v/>
      </c>
      <c r="BD310" s="5" t="str" cm="1">
        <f t="array" aca="1" ref="BD310" ca="1">IF(BC310="","",_xlfn.IFS(BC310&lt;='Hidden inputs'!$C$15,BC310*'Hidden inputs'!$D$15,BC310&lt;='Hidden inputs'!$C$16,'Hidden inputs'!$C$15*'Hidden inputs'!$D$15+(BC310-'Hidden inputs'!$B$16)*'Hidden inputs'!$D$16,BC310&lt;='Hidden inputs'!$C$17,'Hidden inputs'!$C$15*'Hidden inputs'!$D$15+('Hidden inputs'!$C$16-'Hidden inputs'!$B$16)*'Hidden inputs'!$D$16+(BC310-'Hidden inputs'!$B$17)*'Hidden inputs'!$D$17,BC310&gt;'Hidden inputs'!$B$18,'Hidden inputs'!$C$15*'Hidden inputs'!$D$15+('Hidden inputs'!$C$16-'Hidden inputs'!$B$16)*'Hidden inputs'!$D$16+('Hidden inputs'!$C$17-'Hidden inputs'!$B$17)*'Hidden inputs'!$D$17+(BC310-'Hidden inputs'!$B$18)*'Hidden inputs'!$D$18))</f>
        <v/>
      </c>
      <c r="BE310" s="10" t="str">
        <f t="shared" ca="1" si="12845"/>
        <v/>
      </c>
      <c r="BF310" s="5" t="str">
        <f t="shared" ca="1" si="12749"/>
        <v/>
      </c>
      <c r="BG310" s="5" t="str">
        <f t="shared" ca="1" si="12750"/>
        <v/>
      </c>
      <c r="BH310" s="5" t="str">
        <f ca="1">IF($B310="","",'Hidden inputs'!$D$11*AY310+'Hidden inputs'!$E$11*AZ310)</f>
        <v/>
      </c>
      <c r="BI310" s="11" t="str">
        <f t="shared" ca="1" si="12677"/>
        <v/>
      </c>
      <c r="BJ310" s="9" t="str">
        <f t="shared" ca="1" si="12751"/>
        <v/>
      </c>
      <c r="BK310" s="3" t="str">
        <f t="shared" ca="1" si="12752"/>
        <v/>
      </c>
      <c r="BL310" s="5" t="str" cm="1">
        <f t="array" aca="1" ref="BL310" ca="1">IF($B310="","",IF(BK310=0,0,IF(DD_Payment="",0,IF(BK310&lt;_xlfn.IFS(DD_Frequency="Monthly",1,DD_Frequency="Quarterly",IF(MONTH(BK$2)=1,1,IF(MONTH(BK$2)=4,1,IF(MONTH(BK$2)=7,1,IF(MONTH(BK$2)=10,1,0)))),DD_Frequency="Annually",IF(MONTH(BK$2)=1,1,0))*DD_Payment,BK310,_xlfn.IFS(DD_Frequency="Monthly",1,DD_Frequency="Quarterly",IF(MONTH(BK$2)=1,1,IF(MONTH(BK$2)=4,1,IF(MONTH(BK$2)=7,1,IF(MONTH(BK$2)=10,1,0)))),DD_Frequency="Annually",IF(MONTH(BK$2)=1,1,0))*DD_Payment))))</f>
        <v/>
      </c>
      <c r="BM310" s="3" t="str">
        <f t="shared" ref="BM310" ca="1" si="15126">IF($B310="","",IF(BK310&gt;BL310,(BK310-BL310/2)*(rate_A*(BM$1/365)),0))</f>
        <v/>
      </c>
      <c r="BN310" s="3" t="str">
        <f t="shared" ca="1" si="12847"/>
        <v/>
      </c>
      <c r="BO310" s="3" t="str">
        <f t="shared" ref="BO310" ca="1" si="15127">IF($B310="","",AZ310*(1+rate_A*BM$1/365))</f>
        <v/>
      </c>
      <c r="BP310" s="3" t="str">
        <f t="shared" ref="BP310" ca="1" si="15128">IF($B310="","",BA310*(1+rate_A*BM$1/365))</f>
        <v/>
      </c>
      <c r="BQ310" s="3" t="str">
        <f t="shared" ref="BQ310" ca="1" si="15129">IF($B310="","",BB310*(1+rate_joint*BM$1/365))</f>
        <v/>
      </c>
      <c r="BR310" s="5" t="str">
        <f t="shared" ca="1" si="12851"/>
        <v/>
      </c>
      <c r="BS310" s="5" t="str" cm="1">
        <f t="array" aca="1" ref="BS310" ca="1">IF(BR310="","",_xlfn.IFS(BR310&lt;='Hidden inputs'!$C$15,BR310*'Hidden inputs'!$D$15,BR310&lt;='Hidden inputs'!$C$16,'Hidden inputs'!$C$15*'Hidden inputs'!$D$15+(BR310-'Hidden inputs'!$B$16)*'Hidden inputs'!$D$16,BR310&lt;='Hidden inputs'!$C$17,'Hidden inputs'!$C$15*'Hidden inputs'!$D$15+('Hidden inputs'!$C$16-'Hidden inputs'!$B$16)*'Hidden inputs'!$D$16+(BR310-'Hidden inputs'!$B$17)*'Hidden inputs'!$D$17,BR310&gt;'Hidden inputs'!$B$18,'Hidden inputs'!$C$15*'Hidden inputs'!$D$15+('Hidden inputs'!$C$16-'Hidden inputs'!$B$16)*'Hidden inputs'!$D$16+('Hidden inputs'!$C$17-'Hidden inputs'!$B$17)*'Hidden inputs'!$D$17+(BR310-'Hidden inputs'!$B$18)*'Hidden inputs'!$D$18))</f>
        <v/>
      </c>
      <c r="BT310" s="10" t="str">
        <f t="shared" ca="1" si="12852"/>
        <v/>
      </c>
      <c r="BU310" s="5" t="str">
        <f t="shared" ca="1" si="12757"/>
        <v/>
      </c>
      <c r="BV310" s="5" t="str">
        <f t="shared" ca="1" si="12758"/>
        <v/>
      </c>
      <c r="BW310" s="5" t="str">
        <f ca="1">IF($B310="","",'Hidden inputs'!$D$11*BN310+'Hidden inputs'!$E$11*BO310)</f>
        <v/>
      </c>
      <c r="BX310" s="11" t="str">
        <f t="shared" ca="1" si="12682"/>
        <v/>
      </c>
      <c r="BY310" s="9" t="str">
        <f t="shared" ca="1" si="12759"/>
        <v/>
      </c>
      <c r="BZ310" s="3" t="str">
        <f t="shared" ca="1" si="12760"/>
        <v/>
      </c>
      <c r="CA310" s="5" t="str" cm="1">
        <f t="array" aca="1" ref="CA310" ca="1">IF($B310="","",IF(BZ310=0,0,IF(DD_Payment="",0,IF(BZ310&lt;_xlfn.IFS(DD_Frequency="Monthly",1,DD_Frequency="Quarterly",IF(MONTH(BZ$2)=1,1,IF(MONTH(BZ$2)=4,1,IF(MONTH(BZ$2)=7,1,IF(MONTH(BZ$2)=10,1,0)))),DD_Frequency="Annually",IF(MONTH(BZ$2)=1,1,0))*DD_Payment,BZ310,_xlfn.IFS(DD_Frequency="Monthly",1,DD_Frequency="Quarterly",IF(MONTH(BZ$2)=1,1,IF(MONTH(BZ$2)=4,1,IF(MONTH(BZ$2)=7,1,IF(MONTH(BZ$2)=10,1,0)))),DD_Frequency="Annually",IF(MONTH(BZ$2)=1,1,0))*DD_Payment))))</f>
        <v/>
      </c>
      <c r="CB310" s="3" t="str">
        <f t="shared" ref="CB310" ca="1" si="15130">IF($B310="","",IF(BZ310&gt;CA310,(BZ310-CA310/2)*(rate_A*(CB$1/365)),0))</f>
        <v/>
      </c>
      <c r="CC310" s="3" t="str">
        <f t="shared" ca="1" si="12854"/>
        <v/>
      </c>
      <c r="CD310" s="3" t="str">
        <f t="shared" ref="CD310" ca="1" si="15131">IF($B310="","",BO310*(1+rate_A*CB$1/365))</f>
        <v/>
      </c>
      <c r="CE310" s="3" t="str">
        <f t="shared" ref="CE310" ca="1" si="15132">IF($B310="","",BP310*(1+rate_A*CB$1/365))</f>
        <v/>
      </c>
      <c r="CF310" s="3" t="str">
        <f t="shared" ref="CF310" ca="1" si="15133">IF($B310="","",BQ310*(1+rate_joint*CB$1/365))</f>
        <v/>
      </c>
      <c r="CG310" s="5" t="str">
        <f t="shared" ca="1" si="12858"/>
        <v/>
      </c>
      <c r="CH310" s="5" t="str" cm="1">
        <f t="array" aca="1" ref="CH310" ca="1">IF(CG310="","",_xlfn.IFS(CG310&lt;='Hidden inputs'!$C$15,CG310*'Hidden inputs'!$D$15,CG310&lt;='Hidden inputs'!$C$16,'Hidden inputs'!$C$15*'Hidden inputs'!$D$15+(CG310-'Hidden inputs'!$B$16)*'Hidden inputs'!$D$16,CG310&lt;='Hidden inputs'!$C$17,'Hidden inputs'!$C$15*'Hidden inputs'!$D$15+('Hidden inputs'!$C$16-'Hidden inputs'!$B$16)*'Hidden inputs'!$D$16+(CG310-'Hidden inputs'!$B$17)*'Hidden inputs'!$D$17,CG310&gt;'Hidden inputs'!$B$18,'Hidden inputs'!$C$15*'Hidden inputs'!$D$15+('Hidden inputs'!$C$16-'Hidden inputs'!$B$16)*'Hidden inputs'!$D$16+('Hidden inputs'!$C$17-'Hidden inputs'!$B$17)*'Hidden inputs'!$D$17+(CG310-'Hidden inputs'!$B$18)*'Hidden inputs'!$D$18))</f>
        <v/>
      </c>
      <c r="CI310" s="10" t="str">
        <f t="shared" ca="1" si="12859"/>
        <v/>
      </c>
      <c r="CJ310" s="5" t="str">
        <f t="shared" ca="1" si="12765"/>
        <v/>
      </c>
      <c r="CK310" s="5" t="str">
        <f t="shared" ca="1" si="12766"/>
        <v/>
      </c>
      <c r="CL310" s="5" t="str">
        <f ca="1">IF($B310="","",'Hidden inputs'!$D$11*CC310+'Hidden inputs'!$E$11*CD310)</f>
        <v/>
      </c>
      <c r="CM310" s="11" t="str">
        <f t="shared" ca="1" si="12687"/>
        <v/>
      </c>
      <c r="CN310" s="9" t="str">
        <f t="shared" ca="1" si="12767"/>
        <v/>
      </c>
      <c r="CO310" s="3" t="str">
        <f t="shared" ca="1" si="12768"/>
        <v/>
      </c>
      <c r="CP310" s="5" t="str" cm="1">
        <f t="array" aca="1" ref="CP310" ca="1">IF($B310="","",IF(CO310=0,0,IF(DD_Payment="",0,IF(CO310&lt;_xlfn.IFS(DD_Frequency="Monthly",1,DD_Frequency="Quarterly",IF(MONTH(CO$2)=1,1,IF(MONTH(CO$2)=4,1,IF(MONTH(CO$2)=7,1,IF(MONTH(CO$2)=10,1,0)))),DD_Frequency="Annually",IF(MONTH(CO$2)=1,1,0))*DD_Payment,CO310,_xlfn.IFS(DD_Frequency="Monthly",1,DD_Frequency="Quarterly",IF(MONTH(CO$2)=1,1,IF(MONTH(CO$2)=4,1,IF(MONTH(CO$2)=7,1,IF(MONTH(CO$2)=10,1,0)))),DD_Frequency="Annually",IF(MONTH(CO$2)=1,1,0))*DD_Payment))))</f>
        <v/>
      </c>
      <c r="CQ310" s="3" t="str">
        <f t="shared" ref="CQ310" ca="1" si="15134">IF($B310="","",IF(CO310&gt;CP310,(CO310-CP310/2)*(rate_A*(CQ$1/365)),0))</f>
        <v/>
      </c>
      <c r="CR310" s="3" t="str">
        <f t="shared" ca="1" si="12861"/>
        <v/>
      </c>
      <c r="CS310" s="3" t="str">
        <f t="shared" ref="CS310" ca="1" si="15135">IF($B310="","",CD310*(1+rate_A*CQ$1/365))</f>
        <v/>
      </c>
      <c r="CT310" s="3" t="str">
        <f t="shared" ref="CT310" ca="1" si="15136">IF($B310="","",CE310*(1+rate_A*CQ$1/365))</f>
        <v/>
      </c>
      <c r="CU310" s="3" t="str">
        <f t="shared" ref="CU310" ca="1" si="15137">IF($B310="","",CF310*(1+rate_joint*CQ$1/365))</f>
        <v/>
      </c>
      <c r="CV310" s="5" t="str">
        <f t="shared" ca="1" si="12865"/>
        <v/>
      </c>
      <c r="CW310" s="5" t="str" cm="1">
        <f t="array" aca="1" ref="CW310" ca="1">IF(CV310="","",_xlfn.IFS(CV310&lt;='Hidden inputs'!$C$15,CV310*'Hidden inputs'!$D$15,CV310&lt;='Hidden inputs'!$C$16,'Hidden inputs'!$C$15*'Hidden inputs'!$D$15+(CV310-'Hidden inputs'!$B$16)*'Hidden inputs'!$D$16,CV310&lt;='Hidden inputs'!$C$17,'Hidden inputs'!$C$15*'Hidden inputs'!$D$15+('Hidden inputs'!$C$16-'Hidden inputs'!$B$16)*'Hidden inputs'!$D$16+(CV310-'Hidden inputs'!$B$17)*'Hidden inputs'!$D$17,CV310&gt;'Hidden inputs'!$B$18,'Hidden inputs'!$C$15*'Hidden inputs'!$D$15+('Hidden inputs'!$C$16-'Hidden inputs'!$B$16)*'Hidden inputs'!$D$16+('Hidden inputs'!$C$17-'Hidden inputs'!$B$17)*'Hidden inputs'!$D$17+(CV310-'Hidden inputs'!$B$18)*'Hidden inputs'!$D$18))</f>
        <v/>
      </c>
      <c r="CX310" s="10" t="str">
        <f t="shared" ca="1" si="12866"/>
        <v/>
      </c>
      <c r="CY310" s="5" t="str">
        <f t="shared" ca="1" si="12773"/>
        <v/>
      </c>
      <c r="CZ310" s="5" t="str">
        <f t="shared" ca="1" si="12774"/>
        <v/>
      </c>
      <c r="DA310" s="5" t="str">
        <f ca="1">IF($B310="","",'Hidden inputs'!$D$11*CR310+'Hidden inputs'!$E$11*CS310)</f>
        <v/>
      </c>
      <c r="DB310" s="11" t="str">
        <f t="shared" ca="1" si="12692"/>
        <v/>
      </c>
      <c r="DC310" s="9" t="str">
        <f t="shared" ca="1" si="12775"/>
        <v/>
      </c>
      <c r="DD310" s="3" t="str">
        <f t="shared" ca="1" si="12776"/>
        <v/>
      </c>
      <c r="DE310" s="5" t="str" cm="1">
        <f t="array" aca="1" ref="DE310" ca="1">IF($B310="","",IF(DD310=0,0,IF(DD_Payment="",0,IF(DD310&lt;_xlfn.IFS(DD_Frequency="Monthly",1,DD_Frequency="Quarterly",IF(MONTH(DD$2)=1,1,IF(MONTH(DD$2)=4,1,IF(MONTH(DD$2)=7,1,IF(MONTH(DD$2)=10,1,0)))),DD_Frequency="Annually",IF(MONTH(DD$2)=1,1,0))*DD_Payment,DD310,_xlfn.IFS(DD_Frequency="Monthly",1,DD_Frequency="Quarterly",IF(MONTH(DD$2)=1,1,IF(MONTH(DD$2)=4,1,IF(MONTH(DD$2)=7,1,IF(MONTH(DD$2)=10,1,0)))),DD_Frequency="Annually",IF(MONTH(DD$2)=1,1,0))*DD_Payment))))</f>
        <v/>
      </c>
      <c r="DF310" s="3" t="str">
        <f t="shared" ref="DF310" ca="1" si="15138">IF($B310="","",IF(DD310&gt;DE310,(DD310-DE310/2)*(rate_A*(DF$1/365)),0))</f>
        <v/>
      </c>
      <c r="DG310" s="3" t="str">
        <f t="shared" ca="1" si="12868"/>
        <v/>
      </c>
      <c r="DH310" s="3" t="str">
        <f t="shared" ref="DH310" ca="1" si="15139">IF($B310="","",CS310*(1+rate_A*DF$1/365))</f>
        <v/>
      </c>
      <c r="DI310" s="3" t="str">
        <f t="shared" ref="DI310" ca="1" si="15140">IF($B310="","",CT310*(1+rate_A*DF$1/365))</f>
        <v/>
      </c>
      <c r="DJ310" s="3" t="str">
        <f t="shared" ref="DJ310" ca="1" si="15141">IF($B310="","",CU310*(1+rate_joint*DF$1/365))</f>
        <v/>
      </c>
      <c r="DK310" s="5" t="str">
        <f t="shared" ca="1" si="12872"/>
        <v/>
      </c>
      <c r="DL310" s="5" t="str" cm="1">
        <f t="array" aca="1" ref="DL310" ca="1">IF(DK310="","",_xlfn.IFS(DK310&lt;='Hidden inputs'!$C$15,DK310*'Hidden inputs'!$D$15,DK310&lt;='Hidden inputs'!$C$16,'Hidden inputs'!$C$15*'Hidden inputs'!$D$15+(DK310-'Hidden inputs'!$B$16)*'Hidden inputs'!$D$16,DK310&lt;='Hidden inputs'!$C$17,'Hidden inputs'!$C$15*'Hidden inputs'!$D$15+('Hidden inputs'!$C$16-'Hidden inputs'!$B$16)*'Hidden inputs'!$D$16+(DK310-'Hidden inputs'!$B$17)*'Hidden inputs'!$D$17,DK310&gt;'Hidden inputs'!$B$18,'Hidden inputs'!$C$15*'Hidden inputs'!$D$15+('Hidden inputs'!$C$16-'Hidden inputs'!$B$16)*'Hidden inputs'!$D$16+('Hidden inputs'!$C$17-'Hidden inputs'!$B$17)*'Hidden inputs'!$D$17+(DK310-'Hidden inputs'!$B$18)*'Hidden inputs'!$D$18))</f>
        <v/>
      </c>
      <c r="DM310" s="10" t="str">
        <f t="shared" ca="1" si="12873"/>
        <v/>
      </c>
      <c r="DN310" s="5" t="str">
        <f t="shared" ca="1" si="12781"/>
        <v/>
      </c>
      <c r="DO310" s="5" t="str">
        <f t="shared" ca="1" si="12782"/>
        <v/>
      </c>
      <c r="DP310" s="5" t="str">
        <f ca="1">IF($B310="","",'Hidden inputs'!$D$11*DG310+'Hidden inputs'!$E$11*DH310)</f>
        <v/>
      </c>
      <c r="DQ310" s="11" t="str">
        <f t="shared" ca="1" si="12697"/>
        <v/>
      </c>
      <c r="DR310" s="9" t="str">
        <f t="shared" ca="1" si="12783"/>
        <v/>
      </c>
      <c r="DS310" s="3" t="str">
        <f t="shared" ca="1" si="12784"/>
        <v/>
      </c>
      <c r="DT310" s="5" t="str" cm="1">
        <f t="array" aca="1" ref="DT310" ca="1">IF($B310="","",IF(DS310=0,0,IF(DD_Payment="",0,IF(DS310&lt;_xlfn.IFS(DD_Frequency="Monthly",1,DD_Frequency="Quarterly",IF(MONTH(DS$2)=1,1,IF(MONTH(DS$2)=4,1,IF(MONTH(DS$2)=7,1,IF(MONTH(DS$2)=10,1,0)))),DD_Frequency="Annually",IF(MONTH(DS$2)=1,1,0))*DD_Payment,DS310,_xlfn.IFS(DD_Frequency="Monthly",1,DD_Frequency="Quarterly",IF(MONTH(DS$2)=1,1,IF(MONTH(DS$2)=4,1,IF(MONTH(DS$2)=7,1,IF(MONTH(DS$2)=10,1,0)))),DD_Frequency="Annually",IF(MONTH(DS$2)=1,1,0))*DD_Payment))))</f>
        <v/>
      </c>
      <c r="DU310" s="3" t="str">
        <f t="shared" ref="DU310" ca="1" si="15142">IF($B310="","",IF(DS310&gt;DT310,(DS310-DT310/2)*(rate_A*(DU$1/365)),0))</f>
        <v/>
      </c>
      <c r="DV310" s="3" t="str">
        <f t="shared" ca="1" si="12875"/>
        <v/>
      </c>
      <c r="DW310" s="3" t="str">
        <f t="shared" ref="DW310" ca="1" si="15143">IF($B310="","",DH310*(1+rate_A*DU$1/365))</f>
        <v/>
      </c>
      <c r="DX310" s="3" t="str">
        <f t="shared" ref="DX310" ca="1" si="15144">IF($B310="","",DI310*(1+rate_A*DU$1/365))</f>
        <v/>
      </c>
      <c r="DY310" s="3" t="str">
        <f t="shared" ref="DY310" ca="1" si="15145">IF($B310="","",DJ310*(1+rate_joint*DU$1/365))</f>
        <v/>
      </c>
      <c r="DZ310" s="5" t="str">
        <f t="shared" ca="1" si="12879"/>
        <v/>
      </c>
      <c r="EA310" s="5" t="str" cm="1">
        <f t="array" aca="1" ref="EA310" ca="1">IF(DZ310="","",_xlfn.IFS(DZ310&lt;='Hidden inputs'!$C$15,DZ310*'Hidden inputs'!$D$15,DZ310&lt;='Hidden inputs'!$C$16,'Hidden inputs'!$C$15*'Hidden inputs'!$D$15+(DZ310-'Hidden inputs'!$B$16)*'Hidden inputs'!$D$16,DZ310&lt;='Hidden inputs'!$C$17,'Hidden inputs'!$C$15*'Hidden inputs'!$D$15+('Hidden inputs'!$C$16-'Hidden inputs'!$B$16)*'Hidden inputs'!$D$16+(DZ310-'Hidden inputs'!$B$17)*'Hidden inputs'!$D$17,DZ310&gt;'Hidden inputs'!$B$18,'Hidden inputs'!$C$15*'Hidden inputs'!$D$15+('Hidden inputs'!$C$16-'Hidden inputs'!$B$16)*'Hidden inputs'!$D$16+('Hidden inputs'!$C$17-'Hidden inputs'!$B$17)*'Hidden inputs'!$D$17+(DZ310-'Hidden inputs'!$B$18)*'Hidden inputs'!$D$18))</f>
        <v/>
      </c>
      <c r="EB310" s="10" t="str">
        <f t="shared" ca="1" si="12880"/>
        <v/>
      </c>
      <c r="EC310" s="5" t="str">
        <f t="shared" ca="1" si="12789"/>
        <v/>
      </c>
      <c r="ED310" s="5" t="str">
        <f t="shared" ca="1" si="12790"/>
        <v/>
      </c>
      <c r="EE310" s="5" t="str">
        <f ca="1">IF($B310="","",'Hidden inputs'!$D$11*DV310+'Hidden inputs'!$E$11*DW310)</f>
        <v/>
      </c>
      <c r="EF310" s="11" t="str">
        <f t="shared" ca="1" si="12702"/>
        <v/>
      </c>
      <c r="EG310" s="9" t="str">
        <f t="shared" ca="1" si="12791"/>
        <v/>
      </c>
      <c r="EH310" s="3" t="str">
        <f t="shared" ca="1" si="12792"/>
        <v/>
      </c>
      <c r="EI310" s="5" t="str" cm="1">
        <f t="array" aca="1" ref="EI310" ca="1">IF($B310="","",IF(EH310=0,0,IF(DD_Payment="",0,IF(EH310&lt;_xlfn.IFS(DD_Frequency="Monthly",1,DD_Frequency="Quarterly",IF(MONTH(EH$2)=1,1,IF(MONTH(EH$2)=4,1,IF(MONTH(EH$2)=7,1,IF(MONTH(EH$2)=10,1,0)))),DD_Frequency="Annually",IF(MONTH(EH$2)=1,1,0))*DD_Payment,EH310,_xlfn.IFS(DD_Frequency="Monthly",1,DD_Frequency="Quarterly",IF(MONTH(EH$2)=1,1,IF(MONTH(EH$2)=4,1,IF(MONTH(EH$2)=7,1,IF(MONTH(EH$2)=10,1,0)))),DD_Frequency="Annually",IF(MONTH(EH$2)=1,1,0))*DD_Payment))))</f>
        <v/>
      </c>
      <c r="EJ310" s="3" t="str">
        <f t="shared" ref="EJ310" ca="1" si="15146">IF($B310="","",IF(EH310&gt;EI310,(EH310-EI310/2)*(rate_A*(EJ$1/365)),0))</f>
        <v/>
      </c>
      <c r="EK310" s="3" t="str">
        <f t="shared" ca="1" si="12882"/>
        <v/>
      </c>
      <c r="EL310" s="3" t="str">
        <f t="shared" ref="EL310" ca="1" si="15147">IF($B310="","",DW310*(1+rate_A*EJ$1/365))</f>
        <v/>
      </c>
      <c r="EM310" s="3" t="str">
        <f t="shared" ref="EM310" ca="1" si="15148">IF($B310="","",DX310*(1+rate_A*EJ$1/365))</f>
        <v/>
      </c>
      <c r="EN310" s="3" t="str">
        <f t="shared" ref="EN310" ca="1" si="15149">IF($B310="","",DY310*(1+rate_joint*EJ$1/365))</f>
        <v/>
      </c>
      <c r="EO310" s="5" t="str">
        <f t="shared" ca="1" si="12886"/>
        <v/>
      </c>
      <c r="EP310" s="5" t="str" cm="1">
        <f t="array" aca="1" ref="EP310" ca="1">IF(EO310="","",_xlfn.IFS(EO310&lt;='Hidden inputs'!$C$15,EO310*'Hidden inputs'!$D$15,EO310&lt;='Hidden inputs'!$C$16,'Hidden inputs'!$C$15*'Hidden inputs'!$D$15+(EO310-'Hidden inputs'!$B$16)*'Hidden inputs'!$D$16,EO310&lt;='Hidden inputs'!$C$17,'Hidden inputs'!$C$15*'Hidden inputs'!$D$15+('Hidden inputs'!$C$16-'Hidden inputs'!$B$16)*'Hidden inputs'!$D$16+(EO310-'Hidden inputs'!$B$17)*'Hidden inputs'!$D$17,EO310&gt;'Hidden inputs'!$B$18,'Hidden inputs'!$C$15*'Hidden inputs'!$D$15+('Hidden inputs'!$C$16-'Hidden inputs'!$B$16)*'Hidden inputs'!$D$16+('Hidden inputs'!$C$17-'Hidden inputs'!$B$17)*'Hidden inputs'!$D$17+(EO310-'Hidden inputs'!$B$18)*'Hidden inputs'!$D$18))</f>
        <v/>
      </c>
      <c r="EQ310" s="10" t="str">
        <f t="shared" ca="1" si="12887"/>
        <v/>
      </c>
      <c r="ER310" s="5" t="str">
        <f t="shared" ca="1" si="12797"/>
        <v/>
      </c>
      <c r="ES310" s="5" t="str">
        <f t="shared" ca="1" si="12798"/>
        <v/>
      </c>
      <c r="ET310" s="5" t="str">
        <f ca="1">IF($B310="","",'Hidden inputs'!$D$11*EK310+'Hidden inputs'!$E$11*EL310)</f>
        <v/>
      </c>
      <c r="EU310" s="11" t="str">
        <f t="shared" ca="1" si="12707"/>
        <v/>
      </c>
      <c r="EV310" s="9" t="str">
        <f t="shared" ca="1" si="12799"/>
        <v/>
      </c>
      <c r="EW310" s="3" t="str">
        <f t="shared" ca="1" si="12800"/>
        <v/>
      </c>
      <c r="EX310" s="5" t="str" cm="1">
        <f t="array" aca="1" ref="EX310" ca="1">IF($B310="","",IF(EW310=0,0,IF(DD_Payment="",0,IF(EW310&lt;_xlfn.IFS(DD_Frequency="Monthly",1,DD_Frequency="Quarterly",IF(MONTH(EW$2)=1,1,IF(MONTH(EW$2)=4,1,IF(MONTH(EW$2)=7,1,IF(MONTH(EW$2)=10,1,0)))),DD_Frequency="Annually",IF(MONTH(EW$2)=1,1,0))*DD_Payment,EW310,_xlfn.IFS(DD_Frequency="Monthly",1,DD_Frequency="Quarterly",IF(MONTH(EW$2)=1,1,IF(MONTH(EW$2)=4,1,IF(MONTH(EW$2)=7,1,IF(MONTH(EW$2)=10,1,0)))),DD_Frequency="Annually",IF(MONTH(EW$2)=1,1,0))*DD_Payment))))</f>
        <v/>
      </c>
      <c r="EY310" s="3" t="str">
        <f t="shared" ref="EY310" ca="1" si="15150">IF($B310="","",IF(EW310&gt;EX310,(EW310-EX310/2)*(rate_A*(EY$1/365)),0))</f>
        <v/>
      </c>
      <c r="EZ310" s="3" t="str">
        <f t="shared" ca="1" si="12889"/>
        <v/>
      </c>
      <c r="FA310" s="3" t="str">
        <f t="shared" ref="FA310" ca="1" si="15151">IF($B310="","",EL310*(1+rate_A*EY$1/365))</f>
        <v/>
      </c>
      <c r="FB310" s="3" t="str">
        <f t="shared" ref="FB310" ca="1" si="15152">IF($B310="","",EM310*(1+rate_A*EY$1/365))</f>
        <v/>
      </c>
      <c r="FC310" s="3" t="str">
        <f t="shared" ref="FC310" ca="1" si="15153">IF($B310="","",EN310*(1+rate_joint*EY$1/365))</f>
        <v/>
      </c>
      <c r="FD310" s="5" t="str">
        <f t="shared" ca="1" si="12893"/>
        <v/>
      </c>
      <c r="FE310" s="5" t="str" cm="1">
        <f t="array" aca="1" ref="FE310" ca="1">IF(FD310="","",_xlfn.IFS(FD310&lt;='Hidden inputs'!$C$15,FD310*'Hidden inputs'!$D$15,FD310&lt;='Hidden inputs'!$C$16,'Hidden inputs'!$C$15*'Hidden inputs'!$D$15+(FD310-'Hidden inputs'!$B$16)*'Hidden inputs'!$D$16,FD310&lt;='Hidden inputs'!$C$17,'Hidden inputs'!$C$15*'Hidden inputs'!$D$15+('Hidden inputs'!$C$16-'Hidden inputs'!$B$16)*'Hidden inputs'!$D$16+(FD310-'Hidden inputs'!$B$17)*'Hidden inputs'!$D$17,FD310&gt;'Hidden inputs'!$B$18,'Hidden inputs'!$C$15*'Hidden inputs'!$D$15+('Hidden inputs'!$C$16-'Hidden inputs'!$B$16)*'Hidden inputs'!$D$16+('Hidden inputs'!$C$17-'Hidden inputs'!$B$17)*'Hidden inputs'!$D$17+(FD310-'Hidden inputs'!$B$18)*'Hidden inputs'!$D$18))</f>
        <v/>
      </c>
      <c r="FF310" s="10" t="str">
        <f t="shared" ca="1" si="12894"/>
        <v/>
      </c>
      <c r="FG310" s="5" t="str">
        <f t="shared" ca="1" si="12805"/>
        <v/>
      </c>
      <c r="FH310" s="5" t="str">
        <f t="shared" ca="1" si="12806"/>
        <v/>
      </c>
      <c r="FI310" s="5" t="str">
        <f ca="1">IF($B310="","",'Hidden inputs'!$D$11*EZ310+'Hidden inputs'!$E$11*FA310)</f>
        <v/>
      </c>
      <c r="FJ310" s="11" t="str">
        <f t="shared" ca="1" si="12712"/>
        <v/>
      </c>
      <c r="FK310" s="9" t="str">
        <f t="shared" ca="1" si="12807"/>
        <v/>
      </c>
      <c r="FL310" s="3" t="str">
        <f t="shared" ca="1" si="12808"/>
        <v/>
      </c>
      <c r="FM310" s="5" t="str" cm="1">
        <f t="array" aca="1" ref="FM310" ca="1">IF($B310="","",IF(FL310=0,0,IF(DD_Payment="",0,IF(FL310&lt;_xlfn.IFS(DD_Frequency="Monthly",1,DD_Frequency="Quarterly",IF(MONTH(FL$2)=1,1,IF(MONTH(FL$2)=4,1,IF(MONTH(FL$2)=7,1,IF(MONTH(FL$2)=10,1,0)))),DD_Frequency="Annually",IF(MONTH(FL$2)=1,1,0))*DD_Payment,FL310,_xlfn.IFS(DD_Frequency="Monthly",1,DD_Frequency="Quarterly",IF(MONTH(FL$2)=1,1,IF(MONTH(FL$2)=4,1,IF(MONTH(FL$2)=7,1,IF(MONTH(FL$2)=10,1,0)))),DD_Frequency="Annually",IF(MONTH(FL$2)=1,1,0))*DD_Payment))))</f>
        <v/>
      </c>
      <c r="FN310" s="3" t="str">
        <f t="shared" ref="FN310" ca="1" si="15154">IF($B310="","",IF(FL310&gt;FM310,(FL310-FM310/2)*(rate_A*(FN$1/365)),0))</f>
        <v/>
      </c>
      <c r="FO310" s="3" t="str">
        <f t="shared" ca="1" si="12896"/>
        <v/>
      </c>
      <c r="FP310" s="3" t="str">
        <f t="shared" ref="FP310" ca="1" si="15155">IF($B310="","",FA310*(1+rate_A*FN$1/365))</f>
        <v/>
      </c>
      <c r="FQ310" s="3" t="str">
        <f t="shared" ref="FQ310" ca="1" si="15156">IF($B310="","",FB310*(1+rate_A*FN$1/365))</f>
        <v/>
      </c>
      <c r="FR310" s="3" t="str">
        <f t="shared" ref="FR310" ca="1" si="15157">IF($B310="","",FC310*(1+rate_joint*FN$1/365))</f>
        <v/>
      </c>
      <c r="FS310" s="5" t="str">
        <f t="shared" ca="1" si="12900"/>
        <v/>
      </c>
      <c r="FT310" s="5" t="str" cm="1">
        <f t="array" aca="1" ref="FT310" ca="1">IF(FS310="","",_xlfn.IFS(FS310&lt;='Hidden inputs'!$C$15,FS310*'Hidden inputs'!$D$15,FS310&lt;='Hidden inputs'!$C$16,'Hidden inputs'!$C$15*'Hidden inputs'!$D$15+(FS310-'Hidden inputs'!$B$16)*'Hidden inputs'!$D$16,FS310&lt;='Hidden inputs'!$C$17,'Hidden inputs'!$C$15*'Hidden inputs'!$D$15+('Hidden inputs'!$C$16-'Hidden inputs'!$B$16)*'Hidden inputs'!$D$16+(FS310-'Hidden inputs'!$B$17)*'Hidden inputs'!$D$17,FS310&gt;'Hidden inputs'!$B$18,'Hidden inputs'!$C$15*'Hidden inputs'!$D$15+('Hidden inputs'!$C$16-'Hidden inputs'!$B$16)*'Hidden inputs'!$D$16+('Hidden inputs'!$C$17-'Hidden inputs'!$B$17)*'Hidden inputs'!$D$17+(FS310-'Hidden inputs'!$B$18)*'Hidden inputs'!$D$18))</f>
        <v/>
      </c>
      <c r="FU310" s="10" t="str">
        <f t="shared" ca="1" si="12901"/>
        <v/>
      </c>
      <c r="FV310" s="5" t="str">
        <f t="shared" ca="1" si="12813"/>
        <v/>
      </c>
      <c r="FW310" s="5" t="str">
        <f t="shared" ca="1" si="12814"/>
        <v/>
      </c>
      <c r="FX310" s="5" t="str">
        <f ca="1">IF($B310="","",'Hidden inputs'!$D$11*FO310+'Hidden inputs'!$E$11*FP310)</f>
        <v/>
      </c>
      <c r="FY310" s="11" t="str">
        <f t="shared" ca="1" si="12717"/>
        <v/>
      </c>
      <c r="FZ310" s="9" t="str">
        <f t="shared" ca="1" si="12815"/>
        <v/>
      </c>
      <c r="GA310" s="5" t="str">
        <f t="shared" ca="1" si="12816"/>
        <v/>
      </c>
      <c r="GB310" s="5" t="str">
        <f t="shared" ca="1" si="12817"/>
        <v/>
      </c>
      <c r="GC310" s="5" t="str">
        <f t="shared" ca="1" si="12718"/>
        <v/>
      </c>
      <c r="GD310" s="5" t="str">
        <f t="shared" ca="1" si="12719"/>
        <v/>
      </c>
    </row>
    <row r="311" spans="1:186" x14ac:dyDescent="0.35">
      <c r="A311" s="2"/>
      <c r="B311" s="6" t="str">
        <f t="shared" ca="1" si="12720"/>
        <v/>
      </c>
      <c r="C311" s="5" t="str">
        <f t="shared" ca="1" si="12818"/>
        <v/>
      </c>
      <c r="D311" s="5" t="str" cm="1">
        <f t="array" aca="1" ref="D311" ca="1">IF($B311="","",IF(C311=0,0,IF(DD_Payment="",0,IF(C311&lt;_xlfn.IFS(DD_Frequency="Monthly",1,DD_Frequency="Quarterly",IF(MONTH(C$2)=1,1,IF(MONTH(C$2)=4,1,IF(MONTH(C$2)=7,1,IF(MONTH(C$2)=10,1,0)))),DD_Frequency="Annually",IF(MONTH(C$2)=1,1,0))*DD_Payment,C311,_xlfn.IFS(DD_Frequency="Monthly",1,DD_Frequency="Quarterly",IF(MONTH(C$2)=1,1,IF(MONTH(C$2)=4,1,IF(MONTH(C$2)=7,1,IF(MONTH(C$2)=10,1,0)))),DD_Frequency="Annually",IF(MONTH(C$2)=1,1,0))*DD_Payment))))</f>
        <v/>
      </c>
      <c r="E311" s="5" t="str">
        <f t="shared" ref="E311" ca="1" si="15158">IF(B311="","",IF(C311&gt;D311,(C311-D311/2)*(rate_A*(E$1/365)),0))</f>
        <v/>
      </c>
      <c r="F311" s="5" t="str">
        <f t="shared" ca="1" si="12722"/>
        <v/>
      </c>
      <c r="G311" s="5" t="str">
        <f t="shared" ref="G311" ca="1" si="15159">IF(B311="","",G310*(1+rate_A*E$1/365))</f>
        <v/>
      </c>
      <c r="H311" s="5" t="str">
        <f t="shared" ref="H311" ca="1" si="15160">IF(B311="","",H310*(1+rate_A*E$1/365))</f>
        <v/>
      </c>
      <c r="I311" s="5" t="str">
        <f t="shared" ref="I311" ca="1" si="15161">IF(B311="","",I310*(1+rate_joint*E$1/365))</f>
        <v/>
      </c>
      <c r="J311" s="5" t="str">
        <f t="shared" ca="1" si="12823"/>
        <v/>
      </c>
      <c r="K311" s="5" t="str" cm="1">
        <f t="array" aca="1" ref="K311" ca="1">IF(J311="","",_xlfn.IFS(J311&lt;='Hidden inputs'!$C$15,J311*'Hidden inputs'!$D$15,J311&lt;='Hidden inputs'!$C$16,'Hidden inputs'!$C$15*'Hidden inputs'!$D$15+(J311-'Hidden inputs'!$B$16)*'Hidden inputs'!$D$16,J311&lt;='Hidden inputs'!$C$17,'Hidden inputs'!$C$15*'Hidden inputs'!$D$15+('Hidden inputs'!$C$16-'Hidden inputs'!$B$16)*'Hidden inputs'!$D$16+(J311-'Hidden inputs'!$B$17)*'Hidden inputs'!$D$17,J311&gt;'Hidden inputs'!$B$18,'Hidden inputs'!$C$15*'Hidden inputs'!$D$15+('Hidden inputs'!$C$16-'Hidden inputs'!$B$16)*'Hidden inputs'!$D$16+('Hidden inputs'!$C$17-'Hidden inputs'!$B$17)*'Hidden inputs'!$D$17+(J311-'Hidden inputs'!$B$18)*'Hidden inputs'!$D$18))</f>
        <v/>
      </c>
      <c r="L311" s="11" t="str">
        <f t="shared" ca="1" si="12824"/>
        <v/>
      </c>
      <c r="M311" s="5" t="str">
        <f t="shared" ca="1" si="12726"/>
        <v/>
      </c>
      <c r="N311" s="5" t="str">
        <f t="shared" ca="1" si="12727"/>
        <v/>
      </c>
      <c r="O311" s="5" t="str">
        <f ca="1">IF(B311="","",'Hidden inputs'!$D$11*F311+'Hidden inputs'!$E$11*G311)</f>
        <v/>
      </c>
      <c r="P311" s="11" t="str">
        <f t="shared" ca="1" si="12661"/>
        <v/>
      </c>
      <c r="Q311" s="20" t="str">
        <f t="shared" ca="1" si="12662"/>
        <v/>
      </c>
      <c r="R311" s="3" t="str">
        <f t="shared" ca="1" si="12728"/>
        <v/>
      </c>
      <c r="S311" s="5" t="str" cm="1">
        <f t="array" aca="1" ref="S311" ca="1">IF($B311="","",IF(R311=0,0,IF(DD_Payment="",0,IF(R311&lt;_xlfn.IFS(DD_Frequency="Monthly",1,DD_Frequency="Quarterly",IF(MONTH(R$2)=1,1,IF(MONTH(R$2)=4,1,IF(MONTH(R$2)=7,1,IF(MONTH(R$2)=10,1,0)))),DD_Frequency="Annually",IF(MONTH(R$2)=1,1,0))*DD_Payment,R311,_xlfn.IFS(DD_Frequency="Monthly",1,DD_Frequency="Quarterly",IF(MONTH(R$2)=1,1,IF(MONTH(R$2)=4,1,IF(MONTH(R$2)=7,1,IF(MONTH(R$2)=10,1,0)))),DD_Frequency="Annually",IF(MONTH(R$2)=1,1,0))*DD_Payment))))</f>
        <v/>
      </c>
      <c r="T311" s="3" t="str">
        <f t="shared" ref="T311" ca="1" si="15162">IF(B311="","",IF(R311&gt;S311,(R311-S311/2)*(rate_A*((T$1+A311)/365)),0))</f>
        <v/>
      </c>
      <c r="U311" s="3" t="str">
        <f t="shared" ca="1" si="12730"/>
        <v/>
      </c>
      <c r="V311" s="3" t="str">
        <f t="shared" ref="V311" ca="1" si="15163">IF(B311="","",G311*(1+rate_A*(T$1+A311)/365))</f>
        <v/>
      </c>
      <c r="W311" s="3" t="str">
        <f t="shared" ref="W311" ca="1" si="15164">IF(B311="","",H311*(1+rate_A*(T$1+A311)/365))</f>
        <v/>
      </c>
      <c r="X311" s="3" t="str">
        <f t="shared" ref="X311" ca="1" si="15165">IF(B311="","",I311*(1+rate_joint*(T$1+A311)/365))</f>
        <v/>
      </c>
      <c r="Y311" s="5" t="str">
        <f t="shared" ca="1" si="12829"/>
        <v/>
      </c>
      <c r="Z311" s="5" t="str" cm="1">
        <f t="array" aca="1" ref="Z311" ca="1">IF(Y311="","",_xlfn.IFS(Y311&lt;='Hidden inputs'!$C$15,Y311*'Hidden inputs'!$D$15,Y311&lt;='Hidden inputs'!$C$16,'Hidden inputs'!$C$15*'Hidden inputs'!$D$15+(Y311-'Hidden inputs'!$B$16)*'Hidden inputs'!$D$16,Y311&lt;='Hidden inputs'!$C$17,'Hidden inputs'!$C$15*'Hidden inputs'!$D$15+('Hidden inputs'!$C$16-'Hidden inputs'!$B$16)*'Hidden inputs'!$D$16+(Y311-'Hidden inputs'!$B$17)*'Hidden inputs'!$D$17,Y311&gt;'Hidden inputs'!$B$18,'Hidden inputs'!$C$15*'Hidden inputs'!$D$15+('Hidden inputs'!$C$16-'Hidden inputs'!$B$16)*'Hidden inputs'!$D$16+('Hidden inputs'!$C$17-'Hidden inputs'!$B$17)*'Hidden inputs'!$D$17+(Y311-'Hidden inputs'!$B$18)*'Hidden inputs'!$D$18))</f>
        <v/>
      </c>
      <c r="AA311" s="10" t="str">
        <f t="shared" ca="1" si="12830"/>
        <v/>
      </c>
      <c r="AB311" s="5" t="str">
        <f t="shared" ca="1" si="12734"/>
        <v/>
      </c>
      <c r="AC311" s="5" t="str">
        <f t="shared" ca="1" si="12831"/>
        <v/>
      </c>
      <c r="AD311" s="5" t="str">
        <f ca="1">IF(B311="","",'Hidden inputs'!$D$11*U311+'Hidden inputs'!$E$11*V311)</f>
        <v/>
      </c>
      <c r="AE311" s="11" t="str">
        <f t="shared" ca="1" si="12667"/>
        <v/>
      </c>
      <c r="AF311" s="9" t="str">
        <f t="shared" ca="1" si="12735"/>
        <v/>
      </c>
      <c r="AG311" s="3" t="str">
        <f t="shared" ca="1" si="12736"/>
        <v/>
      </c>
      <c r="AH311" s="5" t="str" cm="1">
        <f t="array" aca="1" ref="AH311" ca="1">IF($B311="","",IF(AG311=0,0,IF(DD_Payment="",0,IF(AG311&lt;_xlfn.IFS(DD_Frequency="Monthly",1,DD_Frequency="Quarterly",IF(MONTH(AG$2)=1,1,IF(MONTH(AG$2)=4,1,IF(MONTH(AG$2)=7,1,IF(MONTH(AG$2)=10,1,0)))),DD_Frequency="Annually",IF(MONTH(AG$2)=1,1,0))*DD_Payment,AG311,_xlfn.IFS(DD_Frequency="Monthly",1,DD_Frequency="Quarterly",IF(MONTH(AG$2)=1,1,IF(MONTH(AG$2)=4,1,IF(MONTH(AG$2)=7,1,IF(MONTH(AG$2)=10,1,0)))),DD_Frequency="Annually",IF(MONTH(AG$2)=1,1,0))*DD_Payment))))</f>
        <v/>
      </c>
      <c r="AI311" s="3" t="str">
        <f t="shared" ref="AI311" ca="1" si="15166">IF($B311="","",IF(AG311&gt;AH311,(AG311-AH311/2)*(rate_A*(AI$1/365)),0))</f>
        <v/>
      </c>
      <c r="AJ311" s="3" t="str">
        <f t="shared" ca="1" si="12833"/>
        <v/>
      </c>
      <c r="AK311" s="3" t="str">
        <f t="shared" ref="AK311" ca="1" si="15167">IF($B311="","",V311*(1+rate_A*AI$1/365))</f>
        <v/>
      </c>
      <c r="AL311" s="3" t="str">
        <f t="shared" ref="AL311" ca="1" si="15168">IF($B311="","",W311*(1+rate_A*AI$1/365))</f>
        <v/>
      </c>
      <c r="AM311" s="3" t="str">
        <f t="shared" ref="AM311" ca="1" si="15169">IF($B311="","",X311*(1+rate_joint*AI$1/365))</f>
        <v/>
      </c>
      <c r="AN311" s="5" t="str">
        <f t="shared" ca="1" si="12837"/>
        <v/>
      </c>
      <c r="AO311" s="5" t="str" cm="1">
        <f t="array" aca="1" ref="AO311" ca="1">IF(AN311="","",_xlfn.IFS(AN311&lt;='Hidden inputs'!$C$15,AN311*'Hidden inputs'!$D$15,AN311&lt;='Hidden inputs'!$C$16,'Hidden inputs'!$C$15*'Hidden inputs'!$D$15+(AN311-'Hidden inputs'!$B$16)*'Hidden inputs'!$D$16,AN311&lt;='Hidden inputs'!$C$17,'Hidden inputs'!$C$15*'Hidden inputs'!$D$15+('Hidden inputs'!$C$16-'Hidden inputs'!$B$16)*'Hidden inputs'!$D$16+(AN311-'Hidden inputs'!$B$17)*'Hidden inputs'!$D$17,AN311&gt;'Hidden inputs'!$B$18,'Hidden inputs'!$C$15*'Hidden inputs'!$D$15+('Hidden inputs'!$C$16-'Hidden inputs'!$B$16)*'Hidden inputs'!$D$16+('Hidden inputs'!$C$17-'Hidden inputs'!$B$17)*'Hidden inputs'!$D$17+(AN311-'Hidden inputs'!$B$18)*'Hidden inputs'!$D$18))</f>
        <v/>
      </c>
      <c r="AP311" s="10" t="str">
        <f t="shared" ca="1" si="12838"/>
        <v/>
      </c>
      <c r="AQ311" s="5" t="str">
        <f t="shared" ca="1" si="12741"/>
        <v/>
      </c>
      <c r="AR311" s="5" t="str">
        <f t="shared" ca="1" si="12742"/>
        <v/>
      </c>
      <c r="AS311" s="5" t="str">
        <f ca="1">IF($B311="","",'Hidden inputs'!$D$11*AJ311+'Hidden inputs'!$E$11*AK311)</f>
        <v/>
      </c>
      <c r="AT311" s="11" t="str">
        <f t="shared" ca="1" si="12672"/>
        <v/>
      </c>
      <c r="AU311" s="9" t="str">
        <f t="shared" ca="1" si="12743"/>
        <v/>
      </c>
      <c r="AV311" s="3" t="str">
        <f t="shared" ca="1" si="12744"/>
        <v/>
      </c>
      <c r="AW311" s="5" t="str" cm="1">
        <f t="array" aca="1" ref="AW311" ca="1">IF($B311="","",IF(AV311=0,0,IF(DD_Payment="",0,IF(AV311&lt;_xlfn.IFS(DD_Frequency="Monthly",1,DD_Frequency="Quarterly",IF(MONTH(AV$2)=1,1,IF(MONTH(AV$2)=4,1,IF(MONTH(AV$2)=7,1,IF(MONTH(AV$2)=10,1,0)))),DD_Frequency="Annually",IF(MONTH(AV$2)=1,1,0))*DD_Payment,AV311,_xlfn.IFS(DD_Frequency="Monthly",1,DD_Frequency="Quarterly",IF(MONTH(AV$2)=1,1,IF(MONTH(AV$2)=4,1,IF(MONTH(AV$2)=7,1,IF(MONTH(AV$2)=10,1,0)))),DD_Frequency="Annually",IF(MONTH(AV$2)=1,1,0))*DD_Payment))))</f>
        <v/>
      </c>
      <c r="AX311" s="3" t="str">
        <f t="shared" ref="AX311" ca="1" si="15170">IF($B311="","",IF(AV311&gt;AW311,(AV311-AW311/2)*(rate_A*(AX$1/365)),0))</f>
        <v/>
      </c>
      <c r="AY311" s="3" t="str">
        <f t="shared" ca="1" si="12840"/>
        <v/>
      </c>
      <c r="AZ311" s="3" t="str">
        <f t="shared" ref="AZ311" ca="1" si="15171">IF($B311="","",AK311*(1+rate_A*AX$1/365))</f>
        <v/>
      </c>
      <c r="BA311" s="3" t="str">
        <f t="shared" ref="BA311" ca="1" si="15172">IF($B311="","",AL311*(1+rate_A*AX$1/365))</f>
        <v/>
      </c>
      <c r="BB311" s="3" t="str">
        <f t="shared" ref="BB311" ca="1" si="15173">IF($B311="","",AM311*(1+rate_joint*AX$1/365))</f>
        <v/>
      </c>
      <c r="BC311" s="5" t="str">
        <f t="shared" ca="1" si="12844"/>
        <v/>
      </c>
      <c r="BD311" s="5" t="str" cm="1">
        <f t="array" aca="1" ref="BD311" ca="1">IF(BC311="","",_xlfn.IFS(BC311&lt;='Hidden inputs'!$C$15,BC311*'Hidden inputs'!$D$15,BC311&lt;='Hidden inputs'!$C$16,'Hidden inputs'!$C$15*'Hidden inputs'!$D$15+(BC311-'Hidden inputs'!$B$16)*'Hidden inputs'!$D$16,BC311&lt;='Hidden inputs'!$C$17,'Hidden inputs'!$C$15*'Hidden inputs'!$D$15+('Hidden inputs'!$C$16-'Hidden inputs'!$B$16)*'Hidden inputs'!$D$16+(BC311-'Hidden inputs'!$B$17)*'Hidden inputs'!$D$17,BC311&gt;'Hidden inputs'!$B$18,'Hidden inputs'!$C$15*'Hidden inputs'!$D$15+('Hidden inputs'!$C$16-'Hidden inputs'!$B$16)*'Hidden inputs'!$D$16+('Hidden inputs'!$C$17-'Hidden inputs'!$B$17)*'Hidden inputs'!$D$17+(BC311-'Hidden inputs'!$B$18)*'Hidden inputs'!$D$18))</f>
        <v/>
      </c>
      <c r="BE311" s="10" t="str">
        <f t="shared" ca="1" si="12845"/>
        <v/>
      </c>
      <c r="BF311" s="5" t="str">
        <f t="shared" ca="1" si="12749"/>
        <v/>
      </c>
      <c r="BG311" s="5" t="str">
        <f t="shared" ca="1" si="12750"/>
        <v/>
      </c>
      <c r="BH311" s="5" t="str">
        <f ca="1">IF($B311="","",'Hidden inputs'!$D$11*AY311+'Hidden inputs'!$E$11*AZ311)</f>
        <v/>
      </c>
      <c r="BI311" s="11" t="str">
        <f t="shared" ca="1" si="12677"/>
        <v/>
      </c>
      <c r="BJ311" s="9" t="str">
        <f t="shared" ca="1" si="12751"/>
        <v/>
      </c>
      <c r="BK311" s="3" t="str">
        <f t="shared" ca="1" si="12752"/>
        <v/>
      </c>
      <c r="BL311" s="5" t="str" cm="1">
        <f t="array" aca="1" ref="BL311" ca="1">IF($B311="","",IF(BK311=0,0,IF(DD_Payment="",0,IF(BK311&lt;_xlfn.IFS(DD_Frequency="Monthly",1,DD_Frequency="Quarterly",IF(MONTH(BK$2)=1,1,IF(MONTH(BK$2)=4,1,IF(MONTH(BK$2)=7,1,IF(MONTH(BK$2)=10,1,0)))),DD_Frequency="Annually",IF(MONTH(BK$2)=1,1,0))*DD_Payment,BK311,_xlfn.IFS(DD_Frequency="Monthly",1,DD_Frequency="Quarterly",IF(MONTH(BK$2)=1,1,IF(MONTH(BK$2)=4,1,IF(MONTH(BK$2)=7,1,IF(MONTH(BK$2)=10,1,0)))),DD_Frequency="Annually",IF(MONTH(BK$2)=1,1,0))*DD_Payment))))</f>
        <v/>
      </c>
      <c r="BM311" s="3" t="str">
        <f t="shared" ref="BM311" ca="1" si="15174">IF($B311="","",IF(BK311&gt;BL311,(BK311-BL311/2)*(rate_A*(BM$1/365)),0))</f>
        <v/>
      </c>
      <c r="BN311" s="3" t="str">
        <f t="shared" ca="1" si="12847"/>
        <v/>
      </c>
      <c r="BO311" s="3" t="str">
        <f t="shared" ref="BO311" ca="1" si="15175">IF($B311="","",AZ311*(1+rate_A*BM$1/365))</f>
        <v/>
      </c>
      <c r="BP311" s="3" t="str">
        <f t="shared" ref="BP311" ca="1" si="15176">IF($B311="","",BA311*(1+rate_A*BM$1/365))</f>
        <v/>
      </c>
      <c r="BQ311" s="3" t="str">
        <f t="shared" ref="BQ311" ca="1" si="15177">IF($B311="","",BB311*(1+rate_joint*BM$1/365))</f>
        <v/>
      </c>
      <c r="BR311" s="5" t="str">
        <f t="shared" ca="1" si="12851"/>
        <v/>
      </c>
      <c r="BS311" s="5" t="str" cm="1">
        <f t="array" aca="1" ref="BS311" ca="1">IF(BR311="","",_xlfn.IFS(BR311&lt;='Hidden inputs'!$C$15,BR311*'Hidden inputs'!$D$15,BR311&lt;='Hidden inputs'!$C$16,'Hidden inputs'!$C$15*'Hidden inputs'!$D$15+(BR311-'Hidden inputs'!$B$16)*'Hidden inputs'!$D$16,BR311&lt;='Hidden inputs'!$C$17,'Hidden inputs'!$C$15*'Hidden inputs'!$D$15+('Hidden inputs'!$C$16-'Hidden inputs'!$B$16)*'Hidden inputs'!$D$16+(BR311-'Hidden inputs'!$B$17)*'Hidden inputs'!$D$17,BR311&gt;'Hidden inputs'!$B$18,'Hidden inputs'!$C$15*'Hidden inputs'!$D$15+('Hidden inputs'!$C$16-'Hidden inputs'!$B$16)*'Hidden inputs'!$D$16+('Hidden inputs'!$C$17-'Hidden inputs'!$B$17)*'Hidden inputs'!$D$17+(BR311-'Hidden inputs'!$B$18)*'Hidden inputs'!$D$18))</f>
        <v/>
      </c>
      <c r="BT311" s="10" t="str">
        <f t="shared" ca="1" si="12852"/>
        <v/>
      </c>
      <c r="BU311" s="5" t="str">
        <f t="shared" ca="1" si="12757"/>
        <v/>
      </c>
      <c r="BV311" s="5" t="str">
        <f t="shared" ca="1" si="12758"/>
        <v/>
      </c>
      <c r="BW311" s="5" t="str">
        <f ca="1">IF($B311="","",'Hidden inputs'!$D$11*BN311+'Hidden inputs'!$E$11*BO311)</f>
        <v/>
      </c>
      <c r="BX311" s="11" t="str">
        <f t="shared" ca="1" si="12682"/>
        <v/>
      </c>
      <c r="BY311" s="9" t="str">
        <f t="shared" ca="1" si="12759"/>
        <v/>
      </c>
      <c r="BZ311" s="3" t="str">
        <f t="shared" ca="1" si="12760"/>
        <v/>
      </c>
      <c r="CA311" s="5" t="str" cm="1">
        <f t="array" aca="1" ref="CA311" ca="1">IF($B311="","",IF(BZ311=0,0,IF(DD_Payment="",0,IF(BZ311&lt;_xlfn.IFS(DD_Frequency="Monthly",1,DD_Frequency="Quarterly",IF(MONTH(BZ$2)=1,1,IF(MONTH(BZ$2)=4,1,IF(MONTH(BZ$2)=7,1,IF(MONTH(BZ$2)=10,1,0)))),DD_Frequency="Annually",IF(MONTH(BZ$2)=1,1,0))*DD_Payment,BZ311,_xlfn.IFS(DD_Frequency="Monthly",1,DD_Frequency="Quarterly",IF(MONTH(BZ$2)=1,1,IF(MONTH(BZ$2)=4,1,IF(MONTH(BZ$2)=7,1,IF(MONTH(BZ$2)=10,1,0)))),DD_Frequency="Annually",IF(MONTH(BZ$2)=1,1,0))*DD_Payment))))</f>
        <v/>
      </c>
      <c r="CB311" s="3" t="str">
        <f t="shared" ref="CB311" ca="1" si="15178">IF($B311="","",IF(BZ311&gt;CA311,(BZ311-CA311/2)*(rate_A*(CB$1/365)),0))</f>
        <v/>
      </c>
      <c r="CC311" s="3" t="str">
        <f t="shared" ca="1" si="12854"/>
        <v/>
      </c>
      <c r="CD311" s="3" t="str">
        <f t="shared" ref="CD311" ca="1" si="15179">IF($B311="","",BO311*(1+rate_A*CB$1/365))</f>
        <v/>
      </c>
      <c r="CE311" s="3" t="str">
        <f t="shared" ref="CE311" ca="1" si="15180">IF($B311="","",BP311*(1+rate_A*CB$1/365))</f>
        <v/>
      </c>
      <c r="CF311" s="3" t="str">
        <f t="shared" ref="CF311" ca="1" si="15181">IF($B311="","",BQ311*(1+rate_joint*CB$1/365))</f>
        <v/>
      </c>
      <c r="CG311" s="5" t="str">
        <f t="shared" ca="1" si="12858"/>
        <v/>
      </c>
      <c r="CH311" s="5" t="str" cm="1">
        <f t="array" aca="1" ref="CH311" ca="1">IF(CG311="","",_xlfn.IFS(CG311&lt;='Hidden inputs'!$C$15,CG311*'Hidden inputs'!$D$15,CG311&lt;='Hidden inputs'!$C$16,'Hidden inputs'!$C$15*'Hidden inputs'!$D$15+(CG311-'Hidden inputs'!$B$16)*'Hidden inputs'!$D$16,CG311&lt;='Hidden inputs'!$C$17,'Hidden inputs'!$C$15*'Hidden inputs'!$D$15+('Hidden inputs'!$C$16-'Hidden inputs'!$B$16)*'Hidden inputs'!$D$16+(CG311-'Hidden inputs'!$B$17)*'Hidden inputs'!$D$17,CG311&gt;'Hidden inputs'!$B$18,'Hidden inputs'!$C$15*'Hidden inputs'!$D$15+('Hidden inputs'!$C$16-'Hidden inputs'!$B$16)*'Hidden inputs'!$D$16+('Hidden inputs'!$C$17-'Hidden inputs'!$B$17)*'Hidden inputs'!$D$17+(CG311-'Hidden inputs'!$B$18)*'Hidden inputs'!$D$18))</f>
        <v/>
      </c>
      <c r="CI311" s="10" t="str">
        <f t="shared" ca="1" si="12859"/>
        <v/>
      </c>
      <c r="CJ311" s="5" t="str">
        <f t="shared" ca="1" si="12765"/>
        <v/>
      </c>
      <c r="CK311" s="5" t="str">
        <f t="shared" ca="1" si="12766"/>
        <v/>
      </c>
      <c r="CL311" s="5" t="str">
        <f ca="1">IF($B311="","",'Hidden inputs'!$D$11*CC311+'Hidden inputs'!$E$11*CD311)</f>
        <v/>
      </c>
      <c r="CM311" s="11" t="str">
        <f t="shared" ca="1" si="12687"/>
        <v/>
      </c>
      <c r="CN311" s="9" t="str">
        <f t="shared" ca="1" si="12767"/>
        <v/>
      </c>
      <c r="CO311" s="3" t="str">
        <f t="shared" ca="1" si="12768"/>
        <v/>
      </c>
      <c r="CP311" s="5" t="str" cm="1">
        <f t="array" aca="1" ref="CP311" ca="1">IF($B311="","",IF(CO311=0,0,IF(DD_Payment="",0,IF(CO311&lt;_xlfn.IFS(DD_Frequency="Monthly",1,DD_Frequency="Quarterly",IF(MONTH(CO$2)=1,1,IF(MONTH(CO$2)=4,1,IF(MONTH(CO$2)=7,1,IF(MONTH(CO$2)=10,1,0)))),DD_Frequency="Annually",IF(MONTH(CO$2)=1,1,0))*DD_Payment,CO311,_xlfn.IFS(DD_Frequency="Monthly",1,DD_Frequency="Quarterly",IF(MONTH(CO$2)=1,1,IF(MONTH(CO$2)=4,1,IF(MONTH(CO$2)=7,1,IF(MONTH(CO$2)=10,1,0)))),DD_Frequency="Annually",IF(MONTH(CO$2)=1,1,0))*DD_Payment))))</f>
        <v/>
      </c>
      <c r="CQ311" s="3" t="str">
        <f t="shared" ref="CQ311" ca="1" si="15182">IF($B311="","",IF(CO311&gt;CP311,(CO311-CP311/2)*(rate_A*(CQ$1/365)),0))</f>
        <v/>
      </c>
      <c r="CR311" s="3" t="str">
        <f t="shared" ca="1" si="12861"/>
        <v/>
      </c>
      <c r="CS311" s="3" t="str">
        <f t="shared" ref="CS311" ca="1" si="15183">IF($B311="","",CD311*(1+rate_A*CQ$1/365))</f>
        <v/>
      </c>
      <c r="CT311" s="3" t="str">
        <f t="shared" ref="CT311" ca="1" si="15184">IF($B311="","",CE311*(1+rate_A*CQ$1/365))</f>
        <v/>
      </c>
      <c r="CU311" s="3" t="str">
        <f t="shared" ref="CU311" ca="1" si="15185">IF($B311="","",CF311*(1+rate_joint*CQ$1/365))</f>
        <v/>
      </c>
      <c r="CV311" s="5" t="str">
        <f t="shared" ca="1" si="12865"/>
        <v/>
      </c>
      <c r="CW311" s="5" t="str" cm="1">
        <f t="array" aca="1" ref="CW311" ca="1">IF(CV311="","",_xlfn.IFS(CV311&lt;='Hidden inputs'!$C$15,CV311*'Hidden inputs'!$D$15,CV311&lt;='Hidden inputs'!$C$16,'Hidden inputs'!$C$15*'Hidden inputs'!$D$15+(CV311-'Hidden inputs'!$B$16)*'Hidden inputs'!$D$16,CV311&lt;='Hidden inputs'!$C$17,'Hidden inputs'!$C$15*'Hidden inputs'!$D$15+('Hidden inputs'!$C$16-'Hidden inputs'!$B$16)*'Hidden inputs'!$D$16+(CV311-'Hidden inputs'!$B$17)*'Hidden inputs'!$D$17,CV311&gt;'Hidden inputs'!$B$18,'Hidden inputs'!$C$15*'Hidden inputs'!$D$15+('Hidden inputs'!$C$16-'Hidden inputs'!$B$16)*'Hidden inputs'!$D$16+('Hidden inputs'!$C$17-'Hidden inputs'!$B$17)*'Hidden inputs'!$D$17+(CV311-'Hidden inputs'!$B$18)*'Hidden inputs'!$D$18))</f>
        <v/>
      </c>
      <c r="CX311" s="10" t="str">
        <f t="shared" ca="1" si="12866"/>
        <v/>
      </c>
      <c r="CY311" s="5" t="str">
        <f t="shared" ca="1" si="12773"/>
        <v/>
      </c>
      <c r="CZ311" s="5" t="str">
        <f t="shared" ca="1" si="12774"/>
        <v/>
      </c>
      <c r="DA311" s="5" t="str">
        <f ca="1">IF($B311="","",'Hidden inputs'!$D$11*CR311+'Hidden inputs'!$E$11*CS311)</f>
        <v/>
      </c>
      <c r="DB311" s="11" t="str">
        <f t="shared" ca="1" si="12692"/>
        <v/>
      </c>
      <c r="DC311" s="9" t="str">
        <f t="shared" ca="1" si="12775"/>
        <v/>
      </c>
      <c r="DD311" s="3" t="str">
        <f t="shared" ca="1" si="12776"/>
        <v/>
      </c>
      <c r="DE311" s="5" t="str" cm="1">
        <f t="array" aca="1" ref="DE311" ca="1">IF($B311="","",IF(DD311=0,0,IF(DD_Payment="",0,IF(DD311&lt;_xlfn.IFS(DD_Frequency="Monthly",1,DD_Frequency="Quarterly",IF(MONTH(DD$2)=1,1,IF(MONTH(DD$2)=4,1,IF(MONTH(DD$2)=7,1,IF(MONTH(DD$2)=10,1,0)))),DD_Frequency="Annually",IF(MONTH(DD$2)=1,1,0))*DD_Payment,DD311,_xlfn.IFS(DD_Frequency="Monthly",1,DD_Frequency="Quarterly",IF(MONTH(DD$2)=1,1,IF(MONTH(DD$2)=4,1,IF(MONTH(DD$2)=7,1,IF(MONTH(DD$2)=10,1,0)))),DD_Frequency="Annually",IF(MONTH(DD$2)=1,1,0))*DD_Payment))))</f>
        <v/>
      </c>
      <c r="DF311" s="3" t="str">
        <f t="shared" ref="DF311" ca="1" si="15186">IF($B311="","",IF(DD311&gt;DE311,(DD311-DE311/2)*(rate_A*(DF$1/365)),0))</f>
        <v/>
      </c>
      <c r="DG311" s="3" t="str">
        <f t="shared" ca="1" si="12868"/>
        <v/>
      </c>
      <c r="DH311" s="3" t="str">
        <f t="shared" ref="DH311" ca="1" si="15187">IF($B311="","",CS311*(1+rate_A*DF$1/365))</f>
        <v/>
      </c>
      <c r="DI311" s="3" t="str">
        <f t="shared" ref="DI311" ca="1" si="15188">IF($B311="","",CT311*(1+rate_A*DF$1/365))</f>
        <v/>
      </c>
      <c r="DJ311" s="3" t="str">
        <f t="shared" ref="DJ311" ca="1" si="15189">IF($B311="","",CU311*(1+rate_joint*DF$1/365))</f>
        <v/>
      </c>
      <c r="DK311" s="5" t="str">
        <f t="shared" ca="1" si="12872"/>
        <v/>
      </c>
      <c r="DL311" s="5" t="str" cm="1">
        <f t="array" aca="1" ref="DL311" ca="1">IF(DK311="","",_xlfn.IFS(DK311&lt;='Hidden inputs'!$C$15,DK311*'Hidden inputs'!$D$15,DK311&lt;='Hidden inputs'!$C$16,'Hidden inputs'!$C$15*'Hidden inputs'!$D$15+(DK311-'Hidden inputs'!$B$16)*'Hidden inputs'!$D$16,DK311&lt;='Hidden inputs'!$C$17,'Hidden inputs'!$C$15*'Hidden inputs'!$D$15+('Hidden inputs'!$C$16-'Hidden inputs'!$B$16)*'Hidden inputs'!$D$16+(DK311-'Hidden inputs'!$B$17)*'Hidden inputs'!$D$17,DK311&gt;'Hidden inputs'!$B$18,'Hidden inputs'!$C$15*'Hidden inputs'!$D$15+('Hidden inputs'!$C$16-'Hidden inputs'!$B$16)*'Hidden inputs'!$D$16+('Hidden inputs'!$C$17-'Hidden inputs'!$B$17)*'Hidden inputs'!$D$17+(DK311-'Hidden inputs'!$B$18)*'Hidden inputs'!$D$18))</f>
        <v/>
      </c>
      <c r="DM311" s="10" t="str">
        <f t="shared" ca="1" si="12873"/>
        <v/>
      </c>
      <c r="DN311" s="5" t="str">
        <f t="shared" ca="1" si="12781"/>
        <v/>
      </c>
      <c r="DO311" s="5" t="str">
        <f t="shared" ca="1" si="12782"/>
        <v/>
      </c>
      <c r="DP311" s="5" t="str">
        <f ca="1">IF($B311="","",'Hidden inputs'!$D$11*DG311+'Hidden inputs'!$E$11*DH311)</f>
        <v/>
      </c>
      <c r="DQ311" s="11" t="str">
        <f t="shared" ca="1" si="12697"/>
        <v/>
      </c>
      <c r="DR311" s="9" t="str">
        <f t="shared" ca="1" si="12783"/>
        <v/>
      </c>
      <c r="DS311" s="3" t="str">
        <f t="shared" ca="1" si="12784"/>
        <v/>
      </c>
      <c r="DT311" s="5" t="str" cm="1">
        <f t="array" aca="1" ref="DT311" ca="1">IF($B311="","",IF(DS311=0,0,IF(DD_Payment="",0,IF(DS311&lt;_xlfn.IFS(DD_Frequency="Monthly",1,DD_Frequency="Quarterly",IF(MONTH(DS$2)=1,1,IF(MONTH(DS$2)=4,1,IF(MONTH(DS$2)=7,1,IF(MONTH(DS$2)=10,1,0)))),DD_Frequency="Annually",IF(MONTH(DS$2)=1,1,0))*DD_Payment,DS311,_xlfn.IFS(DD_Frequency="Monthly",1,DD_Frequency="Quarterly",IF(MONTH(DS$2)=1,1,IF(MONTH(DS$2)=4,1,IF(MONTH(DS$2)=7,1,IF(MONTH(DS$2)=10,1,0)))),DD_Frequency="Annually",IF(MONTH(DS$2)=1,1,0))*DD_Payment))))</f>
        <v/>
      </c>
      <c r="DU311" s="3" t="str">
        <f t="shared" ref="DU311" ca="1" si="15190">IF($B311="","",IF(DS311&gt;DT311,(DS311-DT311/2)*(rate_A*(DU$1/365)),0))</f>
        <v/>
      </c>
      <c r="DV311" s="3" t="str">
        <f t="shared" ca="1" si="12875"/>
        <v/>
      </c>
      <c r="DW311" s="3" t="str">
        <f t="shared" ref="DW311" ca="1" si="15191">IF($B311="","",DH311*(1+rate_A*DU$1/365))</f>
        <v/>
      </c>
      <c r="DX311" s="3" t="str">
        <f t="shared" ref="DX311" ca="1" si="15192">IF($B311="","",DI311*(1+rate_A*DU$1/365))</f>
        <v/>
      </c>
      <c r="DY311" s="3" t="str">
        <f t="shared" ref="DY311" ca="1" si="15193">IF($B311="","",DJ311*(1+rate_joint*DU$1/365))</f>
        <v/>
      </c>
      <c r="DZ311" s="5" t="str">
        <f t="shared" ca="1" si="12879"/>
        <v/>
      </c>
      <c r="EA311" s="5" t="str" cm="1">
        <f t="array" aca="1" ref="EA311" ca="1">IF(DZ311="","",_xlfn.IFS(DZ311&lt;='Hidden inputs'!$C$15,DZ311*'Hidden inputs'!$D$15,DZ311&lt;='Hidden inputs'!$C$16,'Hidden inputs'!$C$15*'Hidden inputs'!$D$15+(DZ311-'Hidden inputs'!$B$16)*'Hidden inputs'!$D$16,DZ311&lt;='Hidden inputs'!$C$17,'Hidden inputs'!$C$15*'Hidden inputs'!$D$15+('Hidden inputs'!$C$16-'Hidden inputs'!$B$16)*'Hidden inputs'!$D$16+(DZ311-'Hidden inputs'!$B$17)*'Hidden inputs'!$D$17,DZ311&gt;'Hidden inputs'!$B$18,'Hidden inputs'!$C$15*'Hidden inputs'!$D$15+('Hidden inputs'!$C$16-'Hidden inputs'!$B$16)*'Hidden inputs'!$D$16+('Hidden inputs'!$C$17-'Hidden inputs'!$B$17)*'Hidden inputs'!$D$17+(DZ311-'Hidden inputs'!$B$18)*'Hidden inputs'!$D$18))</f>
        <v/>
      </c>
      <c r="EB311" s="10" t="str">
        <f t="shared" ca="1" si="12880"/>
        <v/>
      </c>
      <c r="EC311" s="5" t="str">
        <f t="shared" ca="1" si="12789"/>
        <v/>
      </c>
      <c r="ED311" s="5" t="str">
        <f t="shared" ca="1" si="12790"/>
        <v/>
      </c>
      <c r="EE311" s="5" t="str">
        <f ca="1">IF($B311="","",'Hidden inputs'!$D$11*DV311+'Hidden inputs'!$E$11*DW311)</f>
        <v/>
      </c>
      <c r="EF311" s="11" t="str">
        <f t="shared" ca="1" si="12702"/>
        <v/>
      </c>
      <c r="EG311" s="9" t="str">
        <f t="shared" ca="1" si="12791"/>
        <v/>
      </c>
      <c r="EH311" s="3" t="str">
        <f t="shared" ca="1" si="12792"/>
        <v/>
      </c>
      <c r="EI311" s="5" t="str" cm="1">
        <f t="array" aca="1" ref="EI311" ca="1">IF($B311="","",IF(EH311=0,0,IF(DD_Payment="",0,IF(EH311&lt;_xlfn.IFS(DD_Frequency="Monthly",1,DD_Frequency="Quarterly",IF(MONTH(EH$2)=1,1,IF(MONTH(EH$2)=4,1,IF(MONTH(EH$2)=7,1,IF(MONTH(EH$2)=10,1,0)))),DD_Frequency="Annually",IF(MONTH(EH$2)=1,1,0))*DD_Payment,EH311,_xlfn.IFS(DD_Frequency="Monthly",1,DD_Frequency="Quarterly",IF(MONTH(EH$2)=1,1,IF(MONTH(EH$2)=4,1,IF(MONTH(EH$2)=7,1,IF(MONTH(EH$2)=10,1,0)))),DD_Frequency="Annually",IF(MONTH(EH$2)=1,1,0))*DD_Payment))))</f>
        <v/>
      </c>
      <c r="EJ311" s="3" t="str">
        <f t="shared" ref="EJ311" ca="1" si="15194">IF($B311="","",IF(EH311&gt;EI311,(EH311-EI311/2)*(rate_A*(EJ$1/365)),0))</f>
        <v/>
      </c>
      <c r="EK311" s="3" t="str">
        <f t="shared" ca="1" si="12882"/>
        <v/>
      </c>
      <c r="EL311" s="3" t="str">
        <f t="shared" ref="EL311" ca="1" si="15195">IF($B311="","",DW311*(1+rate_A*EJ$1/365))</f>
        <v/>
      </c>
      <c r="EM311" s="3" t="str">
        <f t="shared" ref="EM311" ca="1" si="15196">IF($B311="","",DX311*(1+rate_A*EJ$1/365))</f>
        <v/>
      </c>
      <c r="EN311" s="3" t="str">
        <f t="shared" ref="EN311" ca="1" si="15197">IF($B311="","",DY311*(1+rate_joint*EJ$1/365))</f>
        <v/>
      </c>
      <c r="EO311" s="5" t="str">
        <f t="shared" ca="1" si="12886"/>
        <v/>
      </c>
      <c r="EP311" s="5" t="str" cm="1">
        <f t="array" aca="1" ref="EP311" ca="1">IF(EO311="","",_xlfn.IFS(EO311&lt;='Hidden inputs'!$C$15,EO311*'Hidden inputs'!$D$15,EO311&lt;='Hidden inputs'!$C$16,'Hidden inputs'!$C$15*'Hidden inputs'!$D$15+(EO311-'Hidden inputs'!$B$16)*'Hidden inputs'!$D$16,EO311&lt;='Hidden inputs'!$C$17,'Hidden inputs'!$C$15*'Hidden inputs'!$D$15+('Hidden inputs'!$C$16-'Hidden inputs'!$B$16)*'Hidden inputs'!$D$16+(EO311-'Hidden inputs'!$B$17)*'Hidden inputs'!$D$17,EO311&gt;'Hidden inputs'!$B$18,'Hidden inputs'!$C$15*'Hidden inputs'!$D$15+('Hidden inputs'!$C$16-'Hidden inputs'!$B$16)*'Hidden inputs'!$D$16+('Hidden inputs'!$C$17-'Hidden inputs'!$B$17)*'Hidden inputs'!$D$17+(EO311-'Hidden inputs'!$B$18)*'Hidden inputs'!$D$18))</f>
        <v/>
      </c>
      <c r="EQ311" s="10" t="str">
        <f t="shared" ca="1" si="12887"/>
        <v/>
      </c>
      <c r="ER311" s="5" t="str">
        <f t="shared" ca="1" si="12797"/>
        <v/>
      </c>
      <c r="ES311" s="5" t="str">
        <f t="shared" ca="1" si="12798"/>
        <v/>
      </c>
      <c r="ET311" s="5" t="str">
        <f ca="1">IF($B311="","",'Hidden inputs'!$D$11*EK311+'Hidden inputs'!$E$11*EL311)</f>
        <v/>
      </c>
      <c r="EU311" s="11" t="str">
        <f t="shared" ca="1" si="12707"/>
        <v/>
      </c>
      <c r="EV311" s="9" t="str">
        <f t="shared" ca="1" si="12799"/>
        <v/>
      </c>
      <c r="EW311" s="3" t="str">
        <f t="shared" ca="1" si="12800"/>
        <v/>
      </c>
      <c r="EX311" s="5" t="str" cm="1">
        <f t="array" aca="1" ref="EX311" ca="1">IF($B311="","",IF(EW311=0,0,IF(DD_Payment="",0,IF(EW311&lt;_xlfn.IFS(DD_Frequency="Monthly",1,DD_Frequency="Quarterly",IF(MONTH(EW$2)=1,1,IF(MONTH(EW$2)=4,1,IF(MONTH(EW$2)=7,1,IF(MONTH(EW$2)=10,1,0)))),DD_Frequency="Annually",IF(MONTH(EW$2)=1,1,0))*DD_Payment,EW311,_xlfn.IFS(DD_Frequency="Monthly",1,DD_Frequency="Quarterly",IF(MONTH(EW$2)=1,1,IF(MONTH(EW$2)=4,1,IF(MONTH(EW$2)=7,1,IF(MONTH(EW$2)=10,1,0)))),DD_Frequency="Annually",IF(MONTH(EW$2)=1,1,0))*DD_Payment))))</f>
        <v/>
      </c>
      <c r="EY311" s="3" t="str">
        <f t="shared" ref="EY311" ca="1" si="15198">IF($B311="","",IF(EW311&gt;EX311,(EW311-EX311/2)*(rate_A*(EY$1/365)),0))</f>
        <v/>
      </c>
      <c r="EZ311" s="3" t="str">
        <f t="shared" ca="1" si="12889"/>
        <v/>
      </c>
      <c r="FA311" s="3" t="str">
        <f t="shared" ref="FA311" ca="1" si="15199">IF($B311="","",EL311*(1+rate_A*EY$1/365))</f>
        <v/>
      </c>
      <c r="FB311" s="3" t="str">
        <f t="shared" ref="FB311" ca="1" si="15200">IF($B311="","",EM311*(1+rate_A*EY$1/365))</f>
        <v/>
      </c>
      <c r="FC311" s="3" t="str">
        <f t="shared" ref="FC311" ca="1" si="15201">IF($B311="","",EN311*(1+rate_joint*EY$1/365))</f>
        <v/>
      </c>
      <c r="FD311" s="5" t="str">
        <f t="shared" ca="1" si="12893"/>
        <v/>
      </c>
      <c r="FE311" s="5" t="str" cm="1">
        <f t="array" aca="1" ref="FE311" ca="1">IF(FD311="","",_xlfn.IFS(FD311&lt;='Hidden inputs'!$C$15,FD311*'Hidden inputs'!$D$15,FD311&lt;='Hidden inputs'!$C$16,'Hidden inputs'!$C$15*'Hidden inputs'!$D$15+(FD311-'Hidden inputs'!$B$16)*'Hidden inputs'!$D$16,FD311&lt;='Hidden inputs'!$C$17,'Hidden inputs'!$C$15*'Hidden inputs'!$D$15+('Hidden inputs'!$C$16-'Hidden inputs'!$B$16)*'Hidden inputs'!$D$16+(FD311-'Hidden inputs'!$B$17)*'Hidden inputs'!$D$17,FD311&gt;'Hidden inputs'!$B$18,'Hidden inputs'!$C$15*'Hidden inputs'!$D$15+('Hidden inputs'!$C$16-'Hidden inputs'!$B$16)*'Hidden inputs'!$D$16+('Hidden inputs'!$C$17-'Hidden inputs'!$B$17)*'Hidden inputs'!$D$17+(FD311-'Hidden inputs'!$B$18)*'Hidden inputs'!$D$18))</f>
        <v/>
      </c>
      <c r="FF311" s="10" t="str">
        <f t="shared" ca="1" si="12894"/>
        <v/>
      </c>
      <c r="FG311" s="5" t="str">
        <f t="shared" ca="1" si="12805"/>
        <v/>
      </c>
      <c r="FH311" s="5" t="str">
        <f t="shared" ca="1" si="12806"/>
        <v/>
      </c>
      <c r="FI311" s="5" t="str">
        <f ca="1">IF($B311="","",'Hidden inputs'!$D$11*EZ311+'Hidden inputs'!$E$11*FA311)</f>
        <v/>
      </c>
      <c r="FJ311" s="11" t="str">
        <f t="shared" ca="1" si="12712"/>
        <v/>
      </c>
      <c r="FK311" s="9" t="str">
        <f t="shared" ca="1" si="12807"/>
        <v/>
      </c>
      <c r="FL311" s="3" t="str">
        <f t="shared" ca="1" si="12808"/>
        <v/>
      </c>
      <c r="FM311" s="5" t="str" cm="1">
        <f t="array" aca="1" ref="FM311" ca="1">IF($B311="","",IF(FL311=0,0,IF(DD_Payment="",0,IF(FL311&lt;_xlfn.IFS(DD_Frequency="Monthly",1,DD_Frequency="Quarterly",IF(MONTH(FL$2)=1,1,IF(MONTH(FL$2)=4,1,IF(MONTH(FL$2)=7,1,IF(MONTH(FL$2)=10,1,0)))),DD_Frequency="Annually",IF(MONTH(FL$2)=1,1,0))*DD_Payment,FL311,_xlfn.IFS(DD_Frequency="Monthly",1,DD_Frequency="Quarterly",IF(MONTH(FL$2)=1,1,IF(MONTH(FL$2)=4,1,IF(MONTH(FL$2)=7,1,IF(MONTH(FL$2)=10,1,0)))),DD_Frequency="Annually",IF(MONTH(FL$2)=1,1,0))*DD_Payment))))</f>
        <v/>
      </c>
      <c r="FN311" s="3" t="str">
        <f t="shared" ref="FN311" ca="1" si="15202">IF($B311="","",IF(FL311&gt;FM311,(FL311-FM311/2)*(rate_A*(FN$1/365)),0))</f>
        <v/>
      </c>
      <c r="FO311" s="3" t="str">
        <f t="shared" ca="1" si="12896"/>
        <v/>
      </c>
      <c r="FP311" s="3" t="str">
        <f t="shared" ref="FP311" ca="1" si="15203">IF($B311="","",FA311*(1+rate_A*FN$1/365))</f>
        <v/>
      </c>
      <c r="FQ311" s="3" t="str">
        <f t="shared" ref="FQ311" ca="1" si="15204">IF($B311="","",FB311*(1+rate_A*FN$1/365))</f>
        <v/>
      </c>
      <c r="FR311" s="3" t="str">
        <f t="shared" ref="FR311" ca="1" si="15205">IF($B311="","",FC311*(1+rate_joint*FN$1/365))</f>
        <v/>
      </c>
      <c r="FS311" s="5" t="str">
        <f t="shared" ca="1" si="12900"/>
        <v/>
      </c>
      <c r="FT311" s="5" t="str" cm="1">
        <f t="array" aca="1" ref="FT311" ca="1">IF(FS311="","",_xlfn.IFS(FS311&lt;='Hidden inputs'!$C$15,FS311*'Hidden inputs'!$D$15,FS311&lt;='Hidden inputs'!$C$16,'Hidden inputs'!$C$15*'Hidden inputs'!$D$15+(FS311-'Hidden inputs'!$B$16)*'Hidden inputs'!$D$16,FS311&lt;='Hidden inputs'!$C$17,'Hidden inputs'!$C$15*'Hidden inputs'!$D$15+('Hidden inputs'!$C$16-'Hidden inputs'!$B$16)*'Hidden inputs'!$D$16+(FS311-'Hidden inputs'!$B$17)*'Hidden inputs'!$D$17,FS311&gt;'Hidden inputs'!$B$18,'Hidden inputs'!$C$15*'Hidden inputs'!$D$15+('Hidden inputs'!$C$16-'Hidden inputs'!$B$16)*'Hidden inputs'!$D$16+('Hidden inputs'!$C$17-'Hidden inputs'!$B$17)*'Hidden inputs'!$D$17+(FS311-'Hidden inputs'!$B$18)*'Hidden inputs'!$D$18))</f>
        <v/>
      </c>
      <c r="FU311" s="10" t="str">
        <f t="shared" ca="1" si="12901"/>
        <v/>
      </c>
      <c r="FV311" s="5" t="str">
        <f t="shared" ca="1" si="12813"/>
        <v/>
      </c>
      <c r="FW311" s="5" t="str">
        <f t="shared" ca="1" si="12814"/>
        <v/>
      </c>
      <c r="FX311" s="5" t="str">
        <f ca="1">IF($B311="","",'Hidden inputs'!$D$11*FO311+'Hidden inputs'!$E$11*FP311)</f>
        <v/>
      </c>
      <c r="FY311" s="11" t="str">
        <f t="shared" ca="1" si="12717"/>
        <v/>
      </c>
      <c r="FZ311" s="9" t="str">
        <f t="shared" ca="1" si="12815"/>
        <v/>
      </c>
      <c r="GA311" s="5" t="str">
        <f t="shared" ca="1" si="12816"/>
        <v/>
      </c>
      <c r="GB311" s="5" t="str">
        <f t="shared" ca="1" si="12817"/>
        <v/>
      </c>
      <c r="GC311" s="5" t="str">
        <f t="shared" ca="1" si="12718"/>
        <v/>
      </c>
      <c r="GD311" s="5" t="str">
        <f t="shared" ca="1" si="12719"/>
        <v/>
      </c>
    </row>
    <row r="312" spans="1:186" x14ac:dyDescent="0.35">
      <c r="A312" s="2"/>
      <c r="B312" s="6" t="str">
        <f t="shared" ca="1" si="12720"/>
        <v/>
      </c>
      <c r="C312" s="5" t="str">
        <f t="shared" ca="1" si="12818"/>
        <v/>
      </c>
      <c r="D312" s="5" t="str" cm="1">
        <f t="array" aca="1" ref="D312" ca="1">IF($B312="","",IF(C312=0,0,IF(DD_Payment="",0,IF(C312&lt;_xlfn.IFS(DD_Frequency="Monthly",1,DD_Frequency="Quarterly",IF(MONTH(C$2)=1,1,IF(MONTH(C$2)=4,1,IF(MONTH(C$2)=7,1,IF(MONTH(C$2)=10,1,0)))),DD_Frequency="Annually",IF(MONTH(C$2)=1,1,0))*DD_Payment,C312,_xlfn.IFS(DD_Frequency="Monthly",1,DD_Frequency="Quarterly",IF(MONTH(C$2)=1,1,IF(MONTH(C$2)=4,1,IF(MONTH(C$2)=7,1,IF(MONTH(C$2)=10,1,0)))),DD_Frequency="Annually",IF(MONTH(C$2)=1,1,0))*DD_Payment))))</f>
        <v/>
      </c>
      <c r="E312" s="5" t="str">
        <f t="shared" ref="E312" ca="1" si="15206">IF(B312="","",IF(C312&gt;D312,(C312-D312/2)*(rate_A*(E$1/365)),0))</f>
        <v/>
      </c>
      <c r="F312" s="5" t="str">
        <f t="shared" ca="1" si="12722"/>
        <v/>
      </c>
      <c r="G312" s="5" t="str">
        <f t="shared" ref="G312" ca="1" si="15207">IF(B312="","",G311*(1+rate_A*E$1/365))</f>
        <v/>
      </c>
      <c r="H312" s="5" t="str">
        <f t="shared" ref="H312" ca="1" si="15208">IF(B312="","",H311*(1+rate_A*E$1/365))</f>
        <v/>
      </c>
      <c r="I312" s="5" t="str">
        <f t="shared" ref="I312" ca="1" si="15209">IF(B312="","",I311*(1+rate_joint*E$1/365))</f>
        <v/>
      </c>
      <c r="J312" s="5" t="str">
        <f t="shared" ca="1" si="12823"/>
        <v/>
      </c>
      <c r="K312" s="5" t="str" cm="1">
        <f t="array" aca="1" ref="K312" ca="1">IF(J312="","",_xlfn.IFS(J312&lt;='Hidden inputs'!$C$15,J312*'Hidden inputs'!$D$15,J312&lt;='Hidden inputs'!$C$16,'Hidden inputs'!$C$15*'Hidden inputs'!$D$15+(J312-'Hidden inputs'!$B$16)*'Hidden inputs'!$D$16,J312&lt;='Hidden inputs'!$C$17,'Hidden inputs'!$C$15*'Hidden inputs'!$D$15+('Hidden inputs'!$C$16-'Hidden inputs'!$B$16)*'Hidden inputs'!$D$16+(J312-'Hidden inputs'!$B$17)*'Hidden inputs'!$D$17,J312&gt;'Hidden inputs'!$B$18,'Hidden inputs'!$C$15*'Hidden inputs'!$D$15+('Hidden inputs'!$C$16-'Hidden inputs'!$B$16)*'Hidden inputs'!$D$16+('Hidden inputs'!$C$17-'Hidden inputs'!$B$17)*'Hidden inputs'!$D$17+(J312-'Hidden inputs'!$B$18)*'Hidden inputs'!$D$18))</f>
        <v/>
      </c>
      <c r="L312" s="11" t="str">
        <f t="shared" ca="1" si="12824"/>
        <v/>
      </c>
      <c r="M312" s="5" t="str">
        <f t="shared" ca="1" si="12726"/>
        <v/>
      </c>
      <c r="N312" s="5" t="str">
        <f t="shared" ca="1" si="12727"/>
        <v/>
      </c>
      <c r="O312" s="5" t="str">
        <f ca="1">IF(B312="","",'Hidden inputs'!$D$11*F312+'Hidden inputs'!$E$11*G312)</f>
        <v/>
      </c>
      <c r="P312" s="11" t="str">
        <f t="shared" ca="1" si="12661"/>
        <v/>
      </c>
      <c r="Q312" s="20" t="str">
        <f t="shared" ca="1" si="12662"/>
        <v/>
      </c>
      <c r="R312" s="3" t="str">
        <f t="shared" ca="1" si="12728"/>
        <v/>
      </c>
      <c r="S312" s="5" t="str" cm="1">
        <f t="array" aca="1" ref="S312" ca="1">IF($B312="","",IF(R312=0,0,IF(DD_Payment="",0,IF(R312&lt;_xlfn.IFS(DD_Frequency="Monthly",1,DD_Frequency="Quarterly",IF(MONTH(R$2)=1,1,IF(MONTH(R$2)=4,1,IF(MONTH(R$2)=7,1,IF(MONTH(R$2)=10,1,0)))),DD_Frequency="Annually",IF(MONTH(R$2)=1,1,0))*DD_Payment,R312,_xlfn.IFS(DD_Frequency="Monthly",1,DD_Frequency="Quarterly",IF(MONTH(R$2)=1,1,IF(MONTH(R$2)=4,1,IF(MONTH(R$2)=7,1,IF(MONTH(R$2)=10,1,0)))),DD_Frequency="Annually",IF(MONTH(R$2)=1,1,0))*DD_Payment))))</f>
        <v/>
      </c>
      <c r="T312" s="3" t="str">
        <f t="shared" ref="T312" ca="1" si="15210">IF(B312="","",IF(R312&gt;S312,(R312-S312/2)*(rate_A*((T$1+A312)/365)),0))</f>
        <v/>
      </c>
      <c r="U312" s="3" t="str">
        <f t="shared" ca="1" si="12730"/>
        <v/>
      </c>
      <c r="V312" s="3" t="str">
        <f t="shared" ref="V312" ca="1" si="15211">IF(B312="","",G312*(1+rate_A*(T$1+A312)/365))</f>
        <v/>
      </c>
      <c r="W312" s="3" t="str">
        <f t="shared" ref="W312" ca="1" si="15212">IF(B312="","",H312*(1+rate_A*(T$1+A312)/365))</f>
        <v/>
      </c>
      <c r="X312" s="3" t="str">
        <f t="shared" ref="X312" ca="1" si="15213">IF(B312="","",I312*(1+rate_joint*(T$1+A312)/365))</f>
        <v/>
      </c>
      <c r="Y312" s="5" t="str">
        <f t="shared" ca="1" si="12829"/>
        <v/>
      </c>
      <c r="Z312" s="5" t="str" cm="1">
        <f t="array" aca="1" ref="Z312" ca="1">IF(Y312="","",_xlfn.IFS(Y312&lt;='Hidden inputs'!$C$15,Y312*'Hidden inputs'!$D$15,Y312&lt;='Hidden inputs'!$C$16,'Hidden inputs'!$C$15*'Hidden inputs'!$D$15+(Y312-'Hidden inputs'!$B$16)*'Hidden inputs'!$D$16,Y312&lt;='Hidden inputs'!$C$17,'Hidden inputs'!$C$15*'Hidden inputs'!$D$15+('Hidden inputs'!$C$16-'Hidden inputs'!$B$16)*'Hidden inputs'!$D$16+(Y312-'Hidden inputs'!$B$17)*'Hidden inputs'!$D$17,Y312&gt;'Hidden inputs'!$B$18,'Hidden inputs'!$C$15*'Hidden inputs'!$D$15+('Hidden inputs'!$C$16-'Hidden inputs'!$B$16)*'Hidden inputs'!$D$16+('Hidden inputs'!$C$17-'Hidden inputs'!$B$17)*'Hidden inputs'!$D$17+(Y312-'Hidden inputs'!$B$18)*'Hidden inputs'!$D$18))</f>
        <v/>
      </c>
      <c r="AA312" s="10" t="str">
        <f t="shared" ca="1" si="12830"/>
        <v/>
      </c>
      <c r="AB312" s="5" t="str">
        <f t="shared" ca="1" si="12734"/>
        <v/>
      </c>
      <c r="AC312" s="5" t="str">
        <f t="shared" ca="1" si="12831"/>
        <v/>
      </c>
      <c r="AD312" s="5" t="str">
        <f ca="1">IF(B312="","",'Hidden inputs'!$D$11*U312+'Hidden inputs'!$E$11*V312)</f>
        <v/>
      </c>
      <c r="AE312" s="11" t="str">
        <f t="shared" ca="1" si="12667"/>
        <v/>
      </c>
      <c r="AF312" s="9" t="str">
        <f t="shared" ca="1" si="12735"/>
        <v/>
      </c>
      <c r="AG312" s="3" t="str">
        <f t="shared" ca="1" si="12736"/>
        <v/>
      </c>
      <c r="AH312" s="5" t="str" cm="1">
        <f t="array" aca="1" ref="AH312" ca="1">IF($B312="","",IF(AG312=0,0,IF(DD_Payment="",0,IF(AG312&lt;_xlfn.IFS(DD_Frequency="Monthly",1,DD_Frequency="Quarterly",IF(MONTH(AG$2)=1,1,IF(MONTH(AG$2)=4,1,IF(MONTH(AG$2)=7,1,IF(MONTH(AG$2)=10,1,0)))),DD_Frequency="Annually",IF(MONTH(AG$2)=1,1,0))*DD_Payment,AG312,_xlfn.IFS(DD_Frequency="Monthly",1,DD_Frequency="Quarterly",IF(MONTH(AG$2)=1,1,IF(MONTH(AG$2)=4,1,IF(MONTH(AG$2)=7,1,IF(MONTH(AG$2)=10,1,0)))),DD_Frequency="Annually",IF(MONTH(AG$2)=1,1,0))*DD_Payment))))</f>
        <v/>
      </c>
      <c r="AI312" s="3" t="str">
        <f t="shared" ref="AI312" ca="1" si="15214">IF($B312="","",IF(AG312&gt;AH312,(AG312-AH312/2)*(rate_A*(AI$1/365)),0))</f>
        <v/>
      </c>
      <c r="AJ312" s="3" t="str">
        <f t="shared" ca="1" si="12833"/>
        <v/>
      </c>
      <c r="AK312" s="3" t="str">
        <f t="shared" ref="AK312" ca="1" si="15215">IF($B312="","",V312*(1+rate_A*AI$1/365))</f>
        <v/>
      </c>
      <c r="AL312" s="3" t="str">
        <f t="shared" ref="AL312" ca="1" si="15216">IF($B312="","",W312*(1+rate_A*AI$1/365))</f>
        <v/>
      </c>
      <c r="AM312" s="3" t="str">
        <f t="shared" ref="AM312" ca="1" si="15217">IF($B312="","",X312*(1+rate_joint*AI$1/365))</f>
        <v/>
      </c>
      <c r="AN312" s="5" t="str">
        <f t="shared" ca="1" si="12837"/>
        <v/>
      </c>
      <c r="AO312" s="5" t="str" cm="1">
        <f t="array" aca="1" ref="AO312" ca="1">IF(AN312="","",_xlfn.IFS(AN312&lt;='Hidden inputs'!$C$15,AN312*'Hidden inputs'!$D$15,AN312&lt;='Hidden inputs'!$C$16,'Hidden inputs'!$C$15*'Hidden inputs'!$D$15+(AN312-'Hidden inputs'!$B$16)*'Hidden inputs'!$D$16,AN312&lt;='Hidden inputs'!$C$17,'Hidden inputs'!$C$15*'Hidden inputs'!$D$15+('Hidden inputs'!$C$16-'Hidden inputs'!$B$16)*'Hidden inputs'!$D$16+(AN312-'Hidden inputs'!$B$17)*'Hidden inputs'!$D$17,AN312&gt;'Hidden inputs'!$B$18,'Hidden inputs'!$C$15*'Hidden inputs'!$D$15+('Hidden inputs'!$C$16-'Hidden inputs'!$B$16)*'Hidden inputs'!$D$16+('Hidden inputs'!$C$17-'Hidden inputs'!$B$17)*'Hidden inputs'!$D$17+(AN312-'Hidden inputs'!$B$18)*'Hidden inputs'!$D$18))</f>
        <v/>
      </c>
      <c r="AP312" s="10" t="str">
        <f t="shared" ca="1" si="12838"/>
        <v/>
      </c>
      <c r="AQ312" s="5" t="str">
        <f t="shared" ca="1" si="12741"/>
        <v/>
      </c>
      <c r="AR312" s="5" t="str">
        <f t="shared" ca="1" si="12742"/>
        <v/>
      </c>
      <c r="AS312" s="5" t="str">
        <f ca="1">IF($B312="","",'Hidden inputs'!$D$11*AJ312+'Hidden inputs'!$E$11*AK312)</f>
        <v/>
      </c>
      <c r="AT312" s="11" t="str">
        <f t="shared" ca="1" si="12672"/>
        <v/>
      </c>
      <c r="AU312" s="9" t="str">
        <f t="shared" ca="1" si="12743"/>
        <v/>
      </c>
      <c r="AV312" s="3" t="str">
        <f t="shared" ca="1" si="12744"/>
        <v/>
      </c>
      <c r="AW312" s="5" t="str" cm="1">
        <f t="array" aca="1" ref="AW312" ca="1">IF($B312="","",IF(AV312=0,0,IF(DD_Payment="",0,IF(AV312&lt;_xlfn.IFS(DD_Frequency="Monthly",1,DD_Frequency="Quarterly",IF(MONTH(AV$2)=1,1,IF(MONTH(AV$2)=4,1,IF(MONTH(AV$2)=7,1,IF(MONTH(AV$2)=10,1,0)))),DD_Frequency="Annually",IF(MONTH(AV$2)=1,1,0))*DD_Payment,AV312,_xlfn.IFS(DD_Frequency="Monthly",1,DD_Frequency="Quarterly",IF(MONTH(AV$2)=1,1,IF(MONTH(AV$2)=4,1,IF(MONTH(AV$2)=7,1,IF(MONTH(AV$2)=10,1,0)))),DD_Frequency="Annually",IF(MONTH(AV$2)=1,1,0))*DD_Payment))))</f>
        <v/>
      </c>
      <c r="AX312" s="3" t="str">
        <f t="shared" ref="AX312" ca="1" si="15218">IF($B312="","",IF(AV312&gt;AW312,(AV312-AW312/2)*(rate_A*(AX$1/365)),0))</f>
        <v/>
      </c>
      <c r="AY312" s="3" t="str">
        <f t="shared" ca="1" si="12840"/>
        <v/>
      </c>
      <c r="AZ312" s="3" t="str">
        <f t="shared" ref="AZ312" ca="1" si="15219">IF($B312="","",AK312*(1+rate_A*AX$1/365))</f>
        <v/>
      </c>
      <c r="BA312" s="3" t="str">
        <f t="shared" ref="BA312" ca="1" si="15220">IF($B312="","",AL312*(1+rate_A*AX$1/365))</f>
        <v/>
      </c>
      <c r="BB312" s="3" t="str">
        <f t="shared" ref="BB312" ca="1" si="15221">IF($B312="","",AM312*(1+rate_joint*AX$1/365))</f>
        <v/>
      </c>
      <c r="BC312" s="5" t="str">
        <f t="shared" ca="1" si="12844"/>
        <v/>
      </c>
      <c r="BD312" s="5" t="str" cm="1">
        <f t="array" aca="1" ref="BD312" ca="1">IF(BC312="","",_xlfn.IFS(BC312&lt;='Hidden inputs'!$C$15,BC312*'Hidden inputs'!$D$15,BC312&lt;='Hidden inputs'!$C$16,'Hidden inputs'!$C$15*'Hidden inputs'!$D$15+(BC312-'Hidden inputs'!$B$16)*'Hidden inputs'!$D$16,BC312&lt;='Hidden inputs'!$C$17,'Hidden inputs'!$C$15*'Hidden inputs'!$D$15+('Hidden inputs'!$C$16-'Hidden inputs'!$B$16)*'Hidden inputs'!$D$16+(BC312-'Hidden inputs'!$B$17)*'Hidden inputs'!$D$17,BC312&gt;'Hidden inputs'!$B$18,'Hidden inputs'!$C$15*'Hidden inputs'!$D$15+('Hidden inputs'!$C$16-'Hidden inputs'!$B$16)*'Hidden inputs'!$D$16+('Hidden inputs'!$C$17-'Hidden inputs'!$B$17)*'Hidden inputs'!$D$17+(BC312-'Hidden inputs'!$B$18)*'Hidden inputs'!$D$18))</f>
        <v/>
      </c>
      <c r="BE312" s="10" t="str">
        <f t="shared" ca="1" si="12845"/>
        <v/>
      </c>
      <c r="BF312" s="5" t="str">
        <f t="shared" ca="1" si="12749"/>
        <v/>
      </c>
      <c r="BG312" s="5" t="str">
        <f t="shared" ca="1" si="12750"/>
        <v/>
      </c>
      <c r="BH312" s="5" t="str">
        <f ca="1">IF($B312="","",'Hidden inputs'!$D$11*AY312+'Hidden inputs'!$E$11*AZ312)</f>
        <v/>
      </c>
      <c r="BI312" s="11" t="str">
        <f t="shared" ca="1" si="12677"/>
        <v/>
      </c>
      <c r="BJ312" s="9" t="str">
        <f t="shared" ca="1" si="12751"/>
        <v/>
      </c>
      <c r="BK312" s="3" t="str">
        <f t="shared" ca="1" si="12752"/>
        <v/>
      </c>
      <c r="BL312" s="5" t="str" cm="1">
        <f t="array" aca="1" ref="BL312" ca="1">IF($B312="","",IF(BK312=0,0,IF(DD_Payment="",0,IF(BK312&lt;_xlfn.IFS(DD_Frequency="Monthly",1,DD_Frequency="Quarterly",IF(MONTH(BK$2)=1,1,IF(MONTH(BK$2)=4,1,IF(MONTH(BK$2)=7,1,IF(MONTH(BK$2)=10,1,0)))),DD_Frequency="Annually",IF(MONTH(BK$2)=1,1,0))*DD_Payment,BK312,_xlfn.IFS(DD_Frequency="Monthly",1,DD_Frequency="Quarterly",IF(MONTH(BK$2)=1,1,IF(MONTH(BK$2)=4,1,IF(MONTH(BK$2)=7,1,IF(MONTH(BK$2)=10,1,0)))),DD_Frequency="Annually",IF(MONTH(BK$2)=1,1,0))*DD_Payment))))</f>
        <v/>
      </c>
      <c r="BM312" s="3" t="str">
        <f t="shared" ref="BM312" ca="1" si="15222">IF($B312="","",IF(BK312&gt;BL312,(BK312-BL312/2)*(rate_A*(BM$1/365)),0))</f>
        <v/>
      </c>
      <c r="BN312" s="3" t="str">
        <f t="shared" ca="1" si="12847"/>
        <v/>
      </c>
      <c r="BO312" s="3" t="str">
        <f t="shared" ref="BO312" ca="1" si="15223">IF($B312="","",AZ312*(1+rate_A*BM$1/365))</f>
        <v/>
      </c>
      <c r="BP312" s="3" t="str">
        <f t="shared" ref="BP312" ca="1" si="15224">IF($B312="","",BA312*(1+rate_A*BM$1/365))</f>
        <v/>
      </c>
      <c r="BQ312" s="3" t="str">
        <f t="shared" ref="BQ312" ca="1" si="15225">IF($B312="","",BB312*(1+rate_joint*BM$1/365))</f>
        <v/>
      </c>
      <c r="BR312" s="5" t="str">
        <f t="shared" ca="1" si="12851"/>
        <v/>
      </c>
      <c r="BS312" s="5" t="str" cm="1">
        <f t="array" aca="1" ref="BS312" ca="1">IF(BR312="","",_xlfn.IFS(BR312&lt;='Hidden inputs'!$C$15,BR312*'Hidden inputs'!$D$15,BR312&lt;='Hidden inputs'!$C$16,'Hidden inputs'!$C$15*'Hidden inputs'!$D$15+(BR312-'Hidden inputs'!$B$16)*'Hidden inputs'!$D$16,BR312&lt;='Hidden inputs'!$C$17,'Hidden inputs'!$C$15*'Hidden inputs'!$D$15+('Hidden inputs'!$C$16-'Hidden inputs'!$B$16)*'Hidden inputs'!$D$16+(BR312-'Hidden inputs'!$B$17)*'Hidden inputs'!$D$17,BR312&gt;'Hidden inputs'!$B$18,'Hidden inputs'!$C$15*'Hidden inputs'!$D$15+('Hidden inputs'!$C$16-'Hidden inputs'!$B$16)*'Hidden inputs'!$D$16+('Hidden inputs'!$C$17-'Hidden inputs'!$B$17)*'Hidden inputs'!$D$17+(BR312-'Hidden inputs'!$B$18)*'Hidden inputs'!$D$18))</f>
        <v/>
      </c>
      <c r="BT312" s="10" t="str">
        <f t="shared" ca="1" si="12852"/>
        <v/>
      </c>
      <c r="BU312" s="5" t="str">
        <f t="shared" ca="1" si="12757"/>
        <v/>
      </c>
      <c r="BV312" s="5" t="str">
        <f t="shared" ca="1" si="12758"/>
        <v/>
      </c>
      <c r="BW312" s="5" t="str">
        <f ca="1">IF($B312="","",'Hidden inputs'!$D$11*BN312+'Hidden inputs'!$E$11*BO312)</f>
        <v/>
      </c>
      <c r="BX312" s="11" t="str">
        <f t="shared" ca="1" si="12682"/>
        <v/>
      </c>
      <c r="BY312" s="9" t="str">
        <f t="shared" ca="1" si="12759"/>
        <v/>
      </c>
      <c r="BZ312" s="3" t="str">
        <f t="shared" ca="1" si="12760"/>
        <v/>
      </c>
      <c r="CA312" s="5" t="str" cm="1">
        <f t="array" aca="1" ref="CA312" ca="1">IF($B312="","",IF(BZ312=0,0,IF(DD_Payment="",0,IF(BZ312&lt;_xlfn.IFS(DD_Frequency="Monthly",1,DD_Frequency="Quarterly",IF(MONTH(BZ$2)=1,1,IF(MONTH(BZ$2)=4,1,IF(MONTH(BZ$2)=7,1,IF(MONTH(BZ$2)=10,1,0)))),DD_Frequency="Annually",IF(MONTH(BZ$2)=1,1,0))*DD_Payment,BZ312,_xlfn.IFS(DD_Frequency="Monthly",1,DD_Frequency="Quarterly",IF(MONTH(BZ$2)=1,1,IF(MONTH(BZ$2)=4,1,IF(MONTH(BZ$2)=7,1,IF(MONTH(BZ$2)=10,1,0)))),DD_Frequency="Annually",IF(MONTH(BZ$2)=1,1,0))*DD_Payment))))</f>
        <v/>
      </c>
      <c r="CB312" s="3" t="str">
        <f t="shared" ref="CB312" ca="1" si="15226">IF($B312="","",IF(BZ312&gt;CA312,(BZ312-CA312/2)*(rate_A*(CB$1/365)),0))</f>
        <v/>
      </c>
      <c r="CC312" s="3" t="str">
        <f t="shared" ca="1" si="12854"/>
        <v/>
      </c>
      <c r="CD312" s="3" t="str">
        <f t="shared" ref="CD312" ca="1" si="15227">IF($B312="","",BO312*(1+rate_A*CB$1/365))</f>
        <v/>
      </c>
      <c r="CE312" s="3" t="str">
        <f t="shared" ref="CE312" ca="1" si="15228">IF($B312="","",BP312*(1+rate_A*CB$1/365))</f>
        <v/>
      </c>
      <c r="CF312" s="3" t="str">
        <f t="shared" ref="CF312" ca="1" si="15229">IF($B312="","",BQ312*(1+rate_joint*CB$1/365))</f>
        <v/>
      </c>
      <c r="CG312" s="5" t="str">
        <f t="shared" ca="1" si="12858"/>
        <v/>
      </c>
      <c r="CH312" s="5" t="str" cm="1">
        <f t="array" aca="1" ref="CH312" ca="1">IF(CG312="","",_xlfn.IFS(CG312&lt;='Hidden inputs'!$C$15,CG312*'Hidden inputs'!$D$15,CG312&lt;='Hidden inputs'!$C$16,'Hidden inputs'!$C$15*'Hidden inputs'!$D$15+(CG312-'Hidden inputs'!$B$16)*'Hidden inputs'!$D$16,CG312&lt;='Hidden inputs'!$C$17,'Hidden inputs'!$C$15*'Hidden inputs'!$D$15+('Hidden inputs'!$C$16-'Hidden inputs'!$B$16)*'Hidden inputs'!$D$16+(CG312-'Hidden inputs'!$B$17)*'Hidden inputs'!$D$17,CG312&gt;'Hidden inputs'!$B$18,'Hidden inputs'!$C$15*'Hidden inputs'!$D$15+('Hidden inputs'!$C$16-'Hidden inputs'!$B$16)*'Hidden inputs'!$D$16+('Hidden inputs'!$C$17-'Hidden inputs'!$B$17)*'Hidden inputs'!$D$17+(CG312-'Hidden inputs'!$B$18)*'Hidden inputs'!$D$18))</f>
        <v/>
      </c>
      <c r="CI312" s="10" t="str">
        <f t="shared" ca="1" si="12859"/>
        <v/>
      </c>
      <c r="CJ312" s="5" t="str">
        <f t="shared" ca="1" si="12765"/>
        <v/>
      </c>
      <c r="CK312" s="5" t="str">
        <f t="shared" ca="1" si="12766"/>
        <v/>
      </c>
      <c r="CL312" s="5" t="str">
        <f ca="1">IF($B312="","",'Hidden inputs'!$D$11*CC312+'Hidden inputs'!$E$11*CD312)</f>
        <v/>
      </c>
      <c r="CM312" s="11" t="str">
        <f t="shared" ca="1" si="12687"/>
        <v/>
      </c>
      <c r="CN312" s="9" t="str">
        <f t="shared" ca="1" si="12767"/>
        <v/>
      </c>
      <c r="CO312" s="3" t="str">
        <f t="shared" ca="1" si="12768"/>
        <v/>
      </c>
      <c r="CP312" s="5" t="str" cm="1">
        <f t="array" aca="1" ref="CP312" ca="1">IF($B312="","",IF(CO312=0,0,IF(DD_Payment="",0,IF(CO312&lt;_xlfn.IFS(DD_Frequency="Monthly",1,DD_Frequency="Quarterly",IF(MONTH(CO$2)=1,1,IF(MONTH(CO$2)=4,1,IF(MONTH(CO$2)=7,1,IF(MONTH(CO$2)=10,1,0)))),DD_Frequency="Annually",IF(MONTH(CO$2)=1,1,0))*DD_Payment,CO312,_xlfn.IFS(DD_Frequency="Monthly",1,DD_Frequency="Quarterly",IF(MONTH(CO$2)=1,1,IF(MONTH(CO$2)=4,1,IF(MONTH(CO$2)=7,1,IF(MONTH(CO$2)=10,1,0)))),DD_Frequency="Annually",IF(MONTH(CO$2)=1,1,0))*DD_Payment))))</f>
        <v/>
      </c>
      <c r="CQ312" s="3" t="str">
        <f t="shared" ref="CQ312" ca="1" si="15230">IF($B312="","",IF(CO312&gt;CP312,(CO312-CP312/2)*(rate_A*(CQ$1/365)),0))</f>
        <v/>
      </c>
      <c r="CR312" s="3" t="str">
        <f t="shared" ca="1" si="12861"/>
        <v/>
      </c>
      <c r="CS312" s="3" t="str">
        <f t="shared" ref="CS312" ca="1" si="15231">IF($B312="","",CD312*(1+rate_A*CQ$1/365))</f>
        <v/>
      </c>
      <c r="CT312" s="3" t="str">
        <f t="shared" ref="CT312" ca="1" si="15232">IF($B312="","",CE312*(1+rate_A*CQ$1/365))</f>
        <v/>
      </c>
      <c r="CU312" s="3" t="str">
        <f t="shared" ref="CU312" ca="1" si="15233">IF($B312="","",CF312*(1+rate_joint*CQ$1/365))</f>
        <v/>
      </c>
      <c r="CV312" s="5" t="str">
        <f t="shared" ca="1" si="12865"/>
        <v/>
      </c>
      <c r="CW312" s="5" t="str" cm="1">
        <f t="array" aca="1" ref="CW312" ca="1">IF(CV312="","",_xlfn.IFS(CV312&lt;='Hidden inputs'!$C$15,CV312*'Hidden inputs'!$D$15,CV312&lt;='Hidden inputs'!$C$16,'Hidden inputs'!$C$15*'Hidden inputs'!$D$15+(CV312-'Hidden inputs'!$B$16)*'Hidden inputs'!$D$16,CV312&lt;='Hidden inputs'!$C$17,'Hidden inputs'!$C$15*'Hidden inputs'!$D$15+('Hidden inputs'!$C$16-'Hidden inputs'!$B$16)*'Hidden inputs'!$D$16+(CV312-'Hidden inputs'!$B$17)*'Hidden inputs'!$D$17,CV312&gt;'Hidden inputs'!$B$18,'Hidden inputs'!$C$15*'Hidden inputs'!$D$15+('Hidden inputs'!$C$16-'Hidden inputs'!$B$16)*'Hidden inputs'!$D$16+('Hidden inputs'!$C$17-'Hidden inputs'!$B$17)*'Hidden inputs'!$D$17+(CV312-'Hidden inputs'!$B$18)*'Hidden inputs'!$D$18))</f>
        <v/>
      </c>
      <c r="CX312" s="10" t="str">
        <f t="shared" ca="1" si="12866"/>
        <v/>
      </c>
      <c r="CY312" s="5" t="str">
        <f t="shared" ca="1" si="12773"/>
        <v/>
      </c>
      <c r="CZ312" s="5" t="str">
        <f t="shared" ca="1" si="12774"/>
        <v/>
      </c>
      <c r="DA312" s="5" t="str">
        <f ca="1">IF($B312="","",'Hidden inputs'!$D$11*CR312+'Hidden inputs'!$E$11*CS312)</f>
        <v/>
      </c>
      <c r="DB312" s="11" t="str">
        <f t="shared" ca="1" si="12692"/>
        <v/>
      </c>
      <c r="DC312" s="9" t="str">
        <f t="shared" ca="1" si="12775"/>
        <v/>
      </c>
      <c r="DD312" s="3" t="str">
        <f t="shared" ca="1" si="12776"/>
        <v/>
      </c>
      <c r="DE312" s="5" t="str" cm="1">
        <f t="array" aca="1" ref="DE312" ca="1">IF($B312="","",IF(DD312=0,0,IF(DD_Payment="",0,IF(DD312&lt;_xlfn.IFS(DD_Frequency="Monthly",1,DD_Frequency="Quarterly",IF(MONTH(DD$2)=1,1,IF(MONTH(DD$2)=4,1,IF(MONTH(DD$2)=7,1,IF(MONTH(DD$2)=10,1,0)))),DD_Frequency="Annually",IF(MONTH(DD$2)=1,1,0))*DD_Payment,DD312,_xlfn.IFS(DD_Frequency="Monthly",1,DD_Frequency="Quarterly",IF(MONTH(DD$2)=1,1,IF(MONTH(DD$2)=4,1,IF(MONTH(DD$2)=7,1,IF(MONTH(DD$2)=10,1,0)))),DD_Frequency="Annually",IF(MONTH(DD$2)=1,1,0))*DD_Payment))))</f>
        <v/>
      </c>
      <c r="DF312" s="3" t="str">
        <f t="shared" ref="DF312" ca="1" si="15234">IF($B312="","",IF(DD312&gt;DE312,(DD312-DE312/2)*(rate_A*(DF$1/365)),0))</f>
        <v/>
      </c>
      <c r="DG312" s="3" t="str">
        <f t="shared" ca="1" si="12868"/>
        <v/>
      </c>
      <c r="DH312" s="3" t="str">
        <f t="shared" ref="DH312" ca="1" si="15235">IF($B312="","",CS312*(1+rate_A*DF$1/365))</f>
        <v/>
      </c>
      <c r="DI312" s="3" t="str">
        <f t="shared" ref="DI312" ca="1" si="15236">IF($B312="","",CT312*(1+rate_A*DF$1/365))</f>
        <v/>
      </c>
      <c r="DJ312" s="3" t="str">
        <f t="shared" ref="DJ312" ca="1" si="15237">IF($B312="","",CU312*(1+rate_joint*DF$1/365))</f>
        <v/>
      </c>
      <c r="DK312" s="5" t="str">
        <f t="shared" ca="1" si="12872"/>
        <v/>
      </c>
      <c r="DL312" s="5" t="str" cm="1">
        <f t="array" aca="1" ref="DL312" ca="1">IF(DK312="","",_xlfn.IFS(DK312&lt;='Hidden inputs'!$C$15,DK312*'Hidden inputs'!$D$15,DK312&lt;='Hidden inputs'!$C$16,'Hidden inputs'!$C$15*'Hidden inputs'!$D$15+(DK312-'Hidden inputs'!$B$16)*'Hidden inputs'!$D$16,DK312&lt;='Hidden inputs'!$C$17,'Hidden inputs'!$C$15*'Hidden inputs'!$D$15+('Hidden inputs'!$C$16-'Hidden inputs'!$B$16)*'Hidden inputs'!$D$16+(DK312-'Hidden inputs'!$B$17)*'Hidden inputs'!$D$17,DK312&gt;'Hidden inputs'!$B$18,'Hidden inputs'!$C$15*'Hidden inputs'!$D$15+('Hidden inputs'!$C$16-'Hidden inputs'!$B$16)*'Hidden inputs'!$D$16+('Hidden inputs'!$C$17-'Hidden inputs'!$B$17)*'Hidden inputs'!$D$17+(DK312-'Hidden inputs'!$B$18)*'Hidden inputs'!$D$18))</f>
        <v/>
      </c>
      <c r="DM312" s="10" t="str">
        <f t="shared" ca="1" si="12873"/>
        <v/>
      </c>
      <c r="DN312" s="5" t="str">
        <f t="shared" ca="1" si="12781"/>
        <v/>
      </c>
      <c r="DO312" s="5" t="str">
        <f t="shared" ca="1" si="12782"/>
        <v/>
      </c>
      <c r="DP312" s="5" t="str">
        <f ca="1">IF($B312="","",'Hidden inputs'!$D$11*DG312+'Hidden inputs'!$E$11*DH312)</f>
        <v/>
      </c>
      <c r="DQ312" s="11" t="str">
        <f t="shared" ca="1" si="12697"/>
        <v/>
      </c>
      <c r="DR312" s="9" t="str">
        <f t="shared" ca="1" si="12783"/>
        <v/>
      </c>
      <c r="DS312" s="3" t="str">
        <f t="shared" ca="1" si="12784"/>
        <v/>
      </c>
      <c r="DT312" s="5" t="str" cm="1">
        <f t="array" aca="1" ref="DT312" ca="1">IF($B312="","",IF(DS312=0,0,IF(DD_Payment="",0,IF(DS312&lt;_xlfn.IFS(DD_Frequency="Monthly",1,DD_Frequency="Quarterly",IF(MONTH(DS$2)=1,1,IF(MONTH(DS$2)=4,1,IF(MONTH(DS$2)=7,1,IF(MONTH(DS$2)=10,1,0)))),DD_Frequency="Annually",IF(MONTH(DS$2)=1,1,0))*DD_Payment,DS312,_xlfn.IFS(DD_Frequency="Monthly",1,DD_Frequency="Quarterly",IF(MONTH(DS$2)=1,1,IF(MONTH(DS$2)=4,1,IF(MONTH(DS$2)=7,1,IF(MONTH(DS$2)=10,1,0)))),DD_Frequency="Annually",IF(MONTH(DS$2)=1,1,0))*DD_Payment))))</f>
        <v/>
      </c>
      <c r="DU312" s="3" t="str">
        <f t="shared" ref="DU312" ca="1" si="15238">IF($B312="","",IF(DS312&gt;DT312,(DS312-DT312/2)*(rate_A*(DU$1/365)),0))</f>
        <v/>
      </c>
      <c r="DV312" s="3" t="str">
        <f t="shared" ca="1" si="12875"/>
        <v/>
      </c>
      <c r="DW312" s="3" t="str">
        <f t="shared" ref="DW312" ca="1" si="15239">IF($B312="","",DH312*(1+rate_A*DU$1/365))</f>
        <v/>
      </c>
      <c r="DX312" s="3" t="str">
        <f t="shared" ref="DX312" ca="1" si="15240">IF($B312="","",DI312*(1+rate_A*DU$1/365))</f>
        <v/>
      </c>
      <c r="DY312" s="3" t="str">
        <f t="shared" ref="DY312" ca="1" si="15241">IF($B312="","",DJ312*(1+rate_joint*DU$1/365))</f>
        <v/>
      </c>
      <c r="DZ312" s="5" t="str">
        <f t="shared" ca="1" si="12879"/>
        <v/>
      </c>
      <c r="EA312" s="5" t="str" cm="1">
        <f t="array" aca="1" ref="EA312" ca="1">IF(DZ312="","",_xlfn.IFS(DZ312&lt;='Hidden inputs'!$C$15,DZ312*'Hidden inputs'!$D$15,DZ312&lt;='Hidden inputs'!$C$16,'Hidden inputs'!$C$15*'Hidden inputs'!$D$15+(DZ312-'Hidden inputs'!$B$16)*'Hidden inputs'!$D$16,DZ312&lt;='Hidden inputs'!$C$17,'Hidden inputs'!$C$15*'Hidden inputs'!$D$15+('Hidden inputs'!$C$16-'Hidden inputs'!$B$16)*'Hidden inputs'!$D$16+(DZ312-'Hidden inputs'!$B$17)*'Hidden inputs'!$D$17,DZ312&gt;'Hidden inputs'!$B$18,'Hidden inputs'!$C$15*'Hidden inputs'!$D$15+('Hidden inputs'!$C$16-'Hidden inputs'!$B$16)*'Hidden inputs'!$D$16+('Hidden inputs'!$C$17-'Hidden inputs'!$B$17)*'Hidden inputs'!$D$17+(DZ312-'Hidden inputs'!$B$18)*'Hidden inputs'!$D$18))</f>
        <v/>
      </c>
      <c r="EB312" s="10" t="str">
        <f t="shared" ca="1" si="12880"/>
        <v/>
      </c>
      <c r="EC312" s="5" t="str">
        <f t="shared" ca="1" si="12789"/>
        <v/>
      </c>
      <c r="ED312" s="5" t="str">
        <f t="shared" ca="1" si="12790"/>
        <v/>
      </c>
      <c r="EE312" s="5" t="str">
        <f ca="1">IF($B312="","",'Hidden inputs'!$D$11*DV312+'Hidden inputs'!$E$11*DW312)</f>
        <v/>
      </c>
      <c r="EF312" s="11" t="str">
        <f t="shared" ca="1" si="12702"/>
        <v/>
      </c>
      <c r="EG312" s="9" t="str">
        <f t="shared" ca="1" si="12791"/>
        <v/>
      </c>
      <c r="EH312" s="3" t="str">
        <f t="shared" ca="1" si="12792"/>
        <v/>
      </c>
      <c r="EI312" s="5" t="str" cm="1">
        <f t="array" aca="1" ref="EI312" ca="1">IF($B312="","",IF(EH312=0,0,IF(DD_Payment="",0,IF(EH312&lt;_xlfn.IFS(DD_Frequency="Monthly",1,DD_Frequency="Quarterly",IF(MONTH(EH$2)=1,1,IF(MONTH(EH$2)=4,1,IF(MONTH(EH$2)=7,1,IF(MONTH(EH$2)=10,1,0)))),DD_Frequency="Annually",IF(MONTH(EH$2)=1,1,0))*DD_Payment,EH312,_xlfn.IFS(DD_Frequency="Monthly",1,DD_Frequency="Quarterly",IF(MONTH(EH$2)=1,1,IF(MONTH(EH$2)=4,1,IF(MONTH(EH$2)=7,1,IF(MONTH(EH$2)=10,1,0)))),DD_Frequency="Annually",IF(MONTH(EH$2)=1,1,0))*DD_Payment))))</f>
        <v/>
      </c>
      <c r="EJ312" s="3" t="str">
        <f t="shared" ref="EJ312" ca="1" si="15242">IF($B312="","",IF(EH312&gt;EI312,(EH312-EI312/2)*(rate_A*(EJ$1/365)),0))</f>
        <v/>
      </c>
      <c r="EK312" s="3" t="str">
        <f t="shared" ca="1" si="12882"/>
        <v/>
      </c>
      <c r="EL312" s="3" t="str">
        <f t="shared" ref="EL312" ca="1" si="15243">IF($B312="","",DW312*(1+rate_A*EJ$1/365))</f>
        <v/>
      </c>
      <c r="EM312" s="3" t="str">
        <f t="shared" ref="EM312" ca="1" si="15244">IF($B312="","",DX312*(1+rate_A*EJ$1/365))</f>
        <v/>
      </c>
      <c r="EN312" s="3" t="str">
        <f t="shared" ref="EN312" ca="1" si="15245">IF($B312="","",DY312*(1+rate_joint*EJ$1/365))</f>
        <v/>
      </c>
      <c r="EO312" s="5" t="str">
        <f t="shared" ca="1" si="12886"/>
        <v/>
      </c>
      <c r="EP312" s="5" t="str" cm="1">
        <f t="array" aca="1" ref="EP312" ca="1">IF(EO312="","",_xlfn.IFS(EO312&lt;='Hidden inputs'!$C$15,EO312*'Hidden inputs'!$D$15,EO312&lt;='Hidden inputs'!$C$16,'Hidden inputs'!$C$15*'Hidden inputs'!$D$15+(EO312-'Hidden inputs'!$B$16)*'Hidden inputs'!$D$16,EO312&lt;='Hidden inputs'!$C$17,'Hidden inputs'!$C$15*'Hidden inputs'!$D$15+('Hidden inputs'!$C$16-'Hidden inputs'!$B$16)*'Hidden inputs'!$D$16+(EO312-'Hidden inputs'!$B$17)*'Hidden inputs'!$D$17,EO312&gt;'Hidden inputs'!$B$18,'Hidden inputs'!$C$15*'Hidden inputs'!$D$15+('Hidden inputs'!$C$16-'Hidden inputs'!$B$16)*'Hidden inputs'!$D$16+('Hidden inputs'!$C$17-'Hidden inputs'!$B$17)*'Hidden inputs'!$D$17+(EO312-'Hidden inputs'!$B$18)*'Hidden inputs'!$D$18))</f>
        <v/>
      </c>
      <c r="EQ312" s="10" t="str">
        <f t="shared" ca="1" si="12887"/>
        <v/>
      </c>
      <c r="ER312" s="5" t="str">
        <f t="shared" ca="1" si="12797"/>
        <v/>
      </c>
      <c r="ES312" s="5" t="str">
        <f t="shared" ca="1" si="12798"/>
        <v/>
      </c>
      <c r="ET312" s="5" t="str">
        <f ca="1">IF($B312="","",'Hidden inputs'!$D$11*EK312+'Hidden inputs'!$E$11*EL312)</f>
        <v/>
      </c>
      <c r="EU312" s="11" t="str">
        <f t="shared" ca="1" si="12707"/>
        <v/>
      </c>
      <c r="EV312" s="9" t="str">
        <f t="shared" ca="1" si="12799"/>
        <v/>
      </c>
      <c r="EW312" s="3" t="str">
        <f t="shared" ca="1" si="12800"/>
        <v/>
      </c>
      <c r="EX312" s="5" t="str" cm="1">
        <f t="array" aca="1" ref="EX312" ca="1">IF($B312="","",IF(EW312=0,0,IF(DD_Payment="",0,IF(EW312&lt;_xlfn.IFS(DD_Frequency="Monthly",1,DD_Frequency="Quarterly",IF(MONTH(EW$2)=1,1,IF(MONTH(EW$2)=4,1,IF(MONTH(EW$2)=7,1,IF(MONTH(EW$2)=10,1,0)))),DD_Frequency="Annually",IF(MONTH(EW$2)=1,1,0))*DD_Payment,EW312,_xlfn.IFS(DD_Frequency="Monthly",1,DD_Frequency="Quarterly",IF(MONTH(EW$2)=1,1,IF(MONTH(EW$2)=4,1,IF(MONTH(EW$2)=7,1,IF(MONTH(EW$2)=10,1,0)))),DD_Frequency="Annually",IF(MONTH(EW$2)=1,1,0))*DD_Payment))))</f>
        <v/>
      </c>
      <c r="EY312" s="3" t="str">
        <f t="shared" ref="EY312" ca="1" si="15246">IF($B312="","",IF(EW312&gt;EX312,(EW312-EX312/2)*(rate_A*(EY$1/365)),0))</f>
        <v/>
      </c>
      <c r="EZ312" s="3" t="str">
        <f t="shared" ca="1" si="12889"/>
        <v/>
      </c>
      <c r="FA312" s="3" t="str">
        <f t="shared" ref="FA312" ca="1" si="15247">IF($B312="","",EL312*(1+rate_A*EY$1/365))</f>
        <v/>
      </c>
      <c r="FB312" s="3" t="str">
        <f t="shared" ref="FB312" ca="1" si="15248">IF($B312="","",EM312*(1+rate_A*EY$1/365))</f>
        <v/>
      </c>
      <c r="FC312" s="3" t="str">
        <f t="shared" ref="FC312" ca="1" si="15249">IF($B312="","",EN312*(1+rate_joint*EY$1/365))</f>
        <v/>
      </c>
      <c r="FD312" s="5" t="str">
        <f t="shared" ca="1" si="12893"/>
        <v/>
      </c>
      <c r="FE312" s="5" t="str" cm="1">
        <f t="array" aca="1" ref="FE312" ca="1">IF(FD312="","",_xlfn.IFS(FD312&lt;='Hidden inputs'!$C$15,FD312*'Hidden inputs'!$D$15,FD312&lt;='Hidden inputs'!$C$16,'Hidden inputs'!$C$15*'Hidden inputs'!$D$15+(FD312-'Hidden inputs'!$B$16)*'Hidden inputs'!$D$16,FD312&lt;='Hidden inputs'!$C$17,'Hidden inputs'!$C$15*'Hidden inputs'!$D$15+('Hidden inputs'!$C$16-'Hidden inputs'!$B$16)*'Hidden inputs'!$D$16+(FD312-'Hidden inputs'!$B$17)*'Hidden inputs'!$D$17,FD312&gt;'Hidden inputs'!$B$18,'Hidden inputs'!$C$15*'Hidden inputs'!$D$15+('Hidden inputs'!$C$16-'Hidden inputs'!$B$16)*'Hidden inputs'!$D$16+('Hidden inputs'!$C$17-'Hidden inputs'!$B$17)*'Hidden inputs'!$D$17+(FD312-'Hidden inputs'!$B$18)*'Hidden inputs'!$D$18))</f>
        <v/>
      </c>
      <c r="FF312" s="10" t="str">
        <f t="shared" ca="1" si="12894"/>
        <v/>
      </c>
      <c r="FG312" s="5" t="str">
        <f t="shared" ca="1" si="12805"/>
        <v/>
      </c>
      <c r="FH312" s="5" t="str">
        <f t="shared" ca="1" si="12806"/>
        <v/>
      </c>
      <c r="FI312" s="5" t="str">
        <f ca="1">IF($B312="","",'Hidden inputs'!$D$11*EZ312+'Hidden inputs'!$E$11*FA312)</f>
        <v/>
      </c>
      <c r="FJ312" s="11" t="str">
        <f t="shared" ca="1" si="12712"/>
        <v/>
      </c>
      <c r="FK312" s="9" t="str">
        <f t="shared" ca="1" si="12807"/>
        <v/>
      </c>
      <c r="FL312" s="3" t="str">
        <f t="shared" ca="1" si="12808"/>
        <v/>
      </c>
      <c r="FM312" s="5" t="str" cm="1">
        <f t="array" aca="1" ref="FM312" ca="1">IF($B312="","",IF(FL312=0,0,IF(DD_Payment="",0,IF(FL312&lt;_xlfn.IFS(DD_Frequency="Monthly",1,DD_Frequency="Quarterly",IF(MONTH(FL$2)=1,1,IF(MONTH(FL$2)=4,1,IF(MONTH(FL$2)=7,1,IF(MONTH(FL$2)=10,1,0)))),DD_Frequency="Annually",IF(MONTH(FL$2)=1,1,0))*DD_Payment,FL312,_xlfn.IFS(DD_Frequency="Monthly",1,DD_Frequency="Quarterly",IF(MONTH(FL$2)=1,1,IF(MONTH(FL$2)=4,1,IF(MONTH(FL$2)=7,1,IF(MONTH(FL$2)=10,1,0)))),DD_Frequency="Annually",IF(MONTH(FL$2)=1,1,0))*DD_Payment))))</f>
        <v/>
      </c>
      <c r="FN312" s="3" t="str">
        <f t="shared" ref="FN312" ca="1" si="15250">IF($B312="","",IF(FL312&gt;FM312,(FL312-FM312/2)*(rate_A*(FN$1/365)),0))</f>
        <v/>
      </c>
      <c r="FO312" s="3" t="str">
        <f t="shared" ca="1" si="12896"/>
        <v/>
      </c>
      <c r="FP312" s="3" t="str">
        <f t="shared" ref="FP312" ca="1" si="15251">IF($B312="","",FA312*(1+rate_A*FN$1/365))</f>
        <v/>
      </c>
      <c r="FQ312" s="3" t="str">
        <f t="shared" ref="FQ312" ca="1" si="15252">IF($B312="","",FB312*(1+rate_A*FN$1/365))</f>
        <v/>
      </c>
      <c r="FR312" s="3" t="str">
        <f t="shared" ref="FR312" ca="1" si="15253">IF($B312="","",FC312*(1+rate_joint*FN$1/365))</f>
        <v/>
      </c>
      <c r="FS312" s="5" t="str">
        <f t="shared" ca="1" si="12900"/>
        <v/>
      </c>
      <c r="FT312" s="5" t="str" cm="1">
        <f t="array" aca="1" ref="FT312" ca="1">IF(FS312="","",_xlfn.IFS(FS312&lt;='Hidden inputs'!$C$15,FS312*'Hidden inputs'!$D$15,FS312&lt;='Hidden inputs'!$C$16,'Hidden inputs'!$C$15*'Hidden inputs'!$D$15+(FS312-'Hidden inputs'!$B$16)*'Hidden inputs'!$D$16,FS312&lt;='Hidden inputs'!$C$17,'Hidden inputs'!$C$15*'Hidden inputs'!$D$15+('Hidden inputs'!$C$16-'Hidden inputs'!$B$16)*'Hidden inputs'!$D$16+(FS312-'Hidden inputs'!$B$17)*'Hidden inputs'!$D$17,FS312&gt;'Hidden inputs'!$B$18,'Hidden inputs'!$C$15*'Hidden inputs'!$D$15+('Hidden inputs'!$C$16-'Hidden inputs'!$B$16)*'Hidden inputs'!$D$16+('Hidden inputs'!$C$17-'Hidden inputs'!$B$17)*'Hidden inputs'!$D$17+(FS312-'Hidden inputs'!$B$18)*'Hidden inputs'!$D$18))</f>
        <v/>
      </c>
      <c r="FU312" s="10" t="str">
        <f t="shared" ca="1" si="12901"/>
        <v/>
      </c>
      <c r="FV312" s="5" t="str">
        <f t="shared" ca="1" si="12813"/>
        <v/>
      </c>
      <c r="FW312" s="5" t="str">
        <f t="shared" ca="1" si="12814"/>
        <v/>
      </c>
      <c r="FX312" s="5" t="str">
        <f ca="1">IF($B312="","",'Hidden inputs'!$D$11*FO312+'Hidden inputs'!$E$11*FP312)</f>
        <v/>
      </c>
      <c r="FY312" s="11" t="str">
        <f t="shared" ca="1" si="12717"/>
        <v/>
      </c>
      <c r="FZ312" s="9" t="str">
        <f t="shared" ca="1" si="12815"/>
        <v/>
      </c>
      <c r="GA312" s="5" t="str">
        <f t="shared" ca="1" si="12816"/>
        <v/>
      </c>
      <c r="GB312" s="5" t="str">
        <f t="shared" ca="1" si="12817"/>
        <v/>
      </c>
      <c r="GC312" s="5" t="str">
        <f t="shared" ca="1" si="12718"/>
        <v/>
      </c>
      <c r="GD312" s="5" t="str">
        <f t="shared" ca="1" si="12719"/>
        <v/>
      </c>
    </row>
    <row r="313" spans="1:186" x14ac:dyDescent="0.35">
      <c r="A313" s="2"/>
      <c r="B313" s="6" t="str">
        <f t="shared" ca="1" si="12720"/>
        <v/>
      </c>
      <c r="C313" s="5" t="str">
        <f t="shared" ca="1" si="12818"/>
        <v/>
      </c>
      <c r="D313" s="5" t="str" cm="1">
        <f t="array" aca="1" ref="D313" ca="1">IF($B313="","",IF(C313=0,0,IF(DD_Payment="",0,IF(C313&lt;_xlfn.IFS(DD_Frequency="Monthly",1,DD_Frequency="Quarterly",IF(MONTH(C$2)=1,1,IF(MONTH(C$2)=4,1,IF(MONTH(C$2)=7,1,IF(MONTH(C$2)=10,1,0)))),DD_Frequency="Annually",IF(MONTH(C$2)=1,1,0))*DD_Payment,C313,_xlfn.IFS(DD_Frequency="Monthly",1,DD_Frequency="Quarterly",IF(MONTH(C$2)=1,1,IF(MONTH(C$2)=4,1,IF(MONTH(C$2)=7,1,IF(MONTH(C$2)=10,1,0)))),DD_Frequency="Annually",IF(MONTH(C$2)=1,1,0))*DD_Payment))))</f>
        <v/>
      </c>
      <c r="E313" s="5" t="str">
        <f t="shared" ref="E313" ca="1" si="15254">IF(B313="","",IF(C313&gt;D313,(C313-D313/2)*(rate_A*(E$1/365)),0))</f>
        <v/>
      </c>
      <c r="F313" s="5" t="str">
        <f t="shared" ca="1" si="12722"/>
        <v/>
      </c>
      <c r="G313" s="5" t="str">
        <f t="shared" ref="G313" ca="1" si="15255">IF(B313="","",G312*(1+rate_A*E$1/365))</f>
        <v/>
      </c>
      <c r="H313" s="5" t="str">
        <f t="shared" ref="H313" ca="1" si="15256">IF(B313="","",H312*(1+rate_A*E$1/365))</f>
        <v/>
      </c>
      <c r="I313" s="5" t="str">
        <f t="shared" ref="I313" ca="1" si="15257">IF(B313="","",I312*(1+rate_joint*E$1/365))</f>
        <v/>
      </c>
      <c r="J313" s="5" t="str">
        <f t="shared" ca="1" si="12823"/>
        <v/>
      </c>
      <c r="K313" s="5" t="str" cm="1">
        <f t="array" aca="1" ref="K313" ca="1">IF(J313="","",_xlfn.IFS(J313&lt;='Hidden inputs'!$C$15,J313*'Hidden inputs'!$D$15,J313&lt;='Hidden inputs'!$C$16,'Hidden inputs'!$C$15*'Hidden inputs'!$D$15+(J313-'Hidden inputs'!$B$16)*'Hidden inputs'!$D$16,J313&lt;='Hidden inputs'!$C$17,'Hidden inputs'!$C$15*'Hidden inputs'!$D$15+('Hidden inputs'!$C$16-'Hidden inputs'!$B$16)*'Hidden inputs'!$D$16+(J313-'Hidden inputs'!$B$17)*'Hidden inputs'!$D$17,J313&gt;'Hidden inputs'!$B$18,'Hidden inputs'!$C$15*'Hidden inputs'!$D$15+('Hidden inputs'!$C$16-'Hidden inputs'!$B$16)*'Hidden inputs'!$D$16+('Hidden inputs'!$C$17-'Hidden inputs'!$B$17)*'Hidden inputs'!$D$17+(J313-'Hidden inputs'!$B$18)*'Hidden inputs'!$D$18))</f>
        <v/>
      </c>
      <c r="L313" s="11" t="str">
        <f t="shared" ca="1" si="12824"/>
        <v/>
      </c>
      <c r="M313" s="5" t="str">
        <f t="shared" ca="1" si="12726"/>
        <v/>
      </c>
      <c r="N313" s="5" t="str">
        <f t="shared" ca="1" si="12727"/>
        <v/>
      </c>
      <c r="O313" s="5" t="str">
        <f ca="1">IF(B313="","",'Hidden inputs'!$D$11*F313+'Hidden inputs'!$E$11*G313)</f>
        <v/>
      </c>
      <c r="P313" s="11" t="str">
        <f t="shared" ca="1" si="12661"/>
        <v/>
      </c>
      <c r="Q313" s="20" t="str">
        <f t="shared" ca="1" si="12662"/>
        <v/>
      </c>
      <c r="R313" s="3" t="str">
        <f t="shared" ca="1" si="12728"/>
        <v/>
      </c>
      <c r="S313" s="5" t="str" cm="1">
        <f t="array" aca="1" ref="S313" ca="1">IF($B313="","",IF(R313=0,0,IF(DD_Payment="",0,IF(R313&lt;_xlfn.IFS(DD_Frequency="Monthly",1,DD_Frequency="Quarterly",IF(MONTH(R$2)=1,1,IF(MONTH(R$2)=4,1,IF(MONTH(R$2)=7,1,IF(MONTH(R$2)=10,1,0)))),DD_Frequency="Annually",IF(MONTH(R$2)=1,1,0))*DD_Payment,R313,_xlfn.IFS(DD_Frequency="Monthly",1,DD_Frequency="Quarterly",IF(MONTH(R$2)=1,1,IF(MONTH(R$2)=4,1,IF(MONTH(R$2)=7,1,IF(MONTH(R$2)=10,1,0)))),DD_Frequency="Annually",IF(MONTH(R$2)=1,1,0))*DD_Payment))))</f>
        <v/>
      </c>
      <c r="T313" s="3" t="str">
        <f t="shared" ref="T313" ca="1" si="15258">IF(B313="","",IF(R313&gt;S313,(R313-S313/2)*(rate_A*((T$1+A313)/365)),0))</f>
        <v/>
      </c>
      <c r="U313" s="3" t="str">
        <f t="shared" ca="1" si="12730"/>
        <v/>
      </c>
      <c r="V313" s="3" t="str">
        <f t="shared" ref="V313" ca="1" si="15259">IF(B313="","",G313*(1+rate_A*(T$1+A313)/365))</f>
        <v/>
      </c>
      <c r="W313" s="3" t="str">
        <f t="shared" ref="W313" ca="1" si="15260">IF(B313="","",H313*(1+rate_A*(T$1+A313)/365))</f>
        <v/>
      </c>
      <c r="X313" s="3" t="str">
        <f t="shared" ref="X313" ca="1" si="15261">IF(B313="","",I313*(1+rate_joint*(T$1+A313)/365))</f>
        <v/>
      </c>
      <c r="Y313" s="5" t="str">
        <f t="shared" ca="1" si="12829"/>
        <v/>
      </c>
      <c r="Z313" s="5" t="str" cm="1">
        <f t="array" aca="1" ref="Z313" ca="1">IF(Y313="","",_xlfn.IFS(Y313&lt;='Hidden inputs'!$C$15,Y313*'Hidden inputs'!$D$15,Y313&lt;='Hidden inputs'!$C$16,'Hidden inputs'!$C$15*'Hidden inputs'!$D$15+(Y313-'Hidden inputs'!$B$16)*'Hidden inputs'!$D$16,Y313&lt;='Hidden inputs'!$C$17,'Hidden inputs'!$C$15*'Hidden inputs'!$D$15+('Hidden inputs'!$C$16-'Hidden inputs'!$B$16)*'Hidden inputs'!$D$16+(Y313-'Hidden inputs'!$B$17)*'Hidden inputs'!$D$17,Y313&gt;'Hidden inputs'!$B$18,'Hidden inputs'!$C$15*'Hidden inputs'!$D$15+('Hidden inputs'!$C$16-'Hidden inputs'!$B$16)*'Hidden inputs'!$D$16+('Hidden inputs'!$C$17-'Hidden inputs'!$B$17)*'Hidden inputs'!$D$17+(Y313-'Hidden inputs'!$B$18)*'Hidden inputs'!$D$18))</f>
        <v/>
      </c>
      <c r="AA313" s="10" t="str">
        <f t="shared" ca="1" si="12830"/>
        <v/>
      </c>
      <c r="AB313" s="5" t="str">
        <f t="shared" ca="1" si="12734"/>
        <v/>
      </c>
      <c r="AC313" s="5" t="str">
        <f t="shared" ca="1" si="12831"/>
        <v/>
      </c>
      <c r="AD313" s="5" t="str">
        <f ca="1">IF(B313="","",'Hidden inputs'!$D$11*U313+'Hidden inputs'!$E$11*V313)</f>
        <v/>
      </c>
      <c r="AE313" s="11" t="str">
        <f t="shared" ca="1" si="12667"/>
        <v/>
      </c>
      <c r="AF313" s="9" t="str">
        <f t="shared" ca="1" si="12735"/>
        <v/>
      </c>
      <c r="AG313" s="3" t="str">
        <f t="shared" ca="1" si="12736"/>
        <v/>
      </c>
      <c r="AH313" s="5" t="str" cm="1">
        <f t="array" aca="1" ref="AH313" ca="1">IF($B313="","",IF(AG313=0,0,IF(DD_Payment="",0,IF(AG313&lt;_xlfn.IFS(DD_Frequency="Monthly",1,DD_Frequency="Quarterly",IF(MONTH(AG$2)=1,1,IF(MONTH(AG$2)=4,1,IF(MONTH(AG$2)=7,1,IF(MONTH(AG$2)=10,1,0)))),DD_Frequency="Annually",IF(MONTH(AG$2)=1,1,0))*DD_Payment,AG313,_xlfn.IFS(DD_Frequency="Monthly",1,DD_Frequency="Quarterly",IF(MONTH(AG$2)=1,1,IF(MONTH(AG$2)=4,1,IF(MONTH(AG$2)=7,1,IF(MONTH(AG$2)=10,1,0)))),DD_Frequency="Annually",IF(MONTH(AG$2)=1,1,0))*DD_Payment))))</f>
        <v/>
      </c>
      <c r="AI313" s="3" t="str">
        <f t="shared" ref="AI313" ca="1" si="15262">IF($B313="","",IF(AG313&gt;AH313,(AG313-AH313/2)*(rate_A*(AI$1/365)),0))</f>
        <v/>
      </c>
      <c r="AJ313" s="3" t="str">
        <f t="shared" ca="1" si="12833"/>
        <v/>
      </c>
      <c r="AK313" s="3" t="str">
        <f t="shared" ref="AK313" ca="1" si="15263">IF($B313="","",V313*(1+rate_A*AI$1/365))</f>
        <v/>
      </c>
      <c r="AL313" s="3" t="str">
        <f t="shared" ref="AL313" ca="1" si="15264">IF($B313="","",W313*(1+rate_A*AI$1/365))</f>
        <v/>
      </c>
      <c r="AM313" s="3" t="str">
        <f t="shared" ref="AM313" ca="1" si="15265">IF($B313="","",X313*(1+rate_joint*AI$1/365))</f>
        <v/>
      </c>
      <c r="AN313" s="5" t="str">
        <f t="shared" ca="1" si="12837"/>
        <v/>
      </c>
      <c r="AO313" s="5" t="str" cm="1">
        <f t="array" aca="1" ref="AO313" ca="1">IF(AN313="","",_xlfn.IFS(AN313&lt;='Hidden inputs'!$C$15,AN313*'Hidden inputs'!$D$15,AN313&lt;='Hidden inputs'!$C$16,'Hidden inputs'!$C$15*'Hidden inputs'!$D$15+(AN313-'Hidden inputs'!$B$16)*'Hidden inputs'!$D$16,AN313&lt;='Hidden inputs'!$C$17,'Hidden inputs'!$C$15*'Hidden inputs'!$D$15+('Hidden inputs'!$C$16-'Hidden inputs'!$B$16)*'Hidden inputs'!$D$16+(AN313-'Hidden inputs'!$B$17)*'Hidden inputs'!$D$17,AN313&gt;'Hidden inputs'!$B$18,'Hidden inputs'!$C$15*'Hidden inputs'!$D$15+('Hidden inputs'!$C$16-'Hidden inputs'!$B$16)*'Hidden inputs'!$D$16+('Hidden inputs'!$C$17-'Hidden inputs'!$B$17)*'Hidden inputs'!$D$17+(AN313-'Hidden inputs'!$B$18)*'Hidden inputs'!$D$18))</f>
        <v/>
      </c>
      <c r="AP313" s="10" t="str">
        <f t="shared" ca="1" si="12838"/>
        <v/>
      </c>
      <c r="AQ313" s="5" t="str">
        <f t="shared" ca="1" si="12741"/>
        <v/>
      </c>
      <c r="AR313" s="5" t="str">
        <f t="shared" ca="1" si="12742"/>
        <v/>
      </c>
      <c r="AS313" s="5" t="str">
        <f ca="1">IF($B313="","",'Hidden inputs'!$D$11*AJ313+'Hidden inputs'!$E$11*AK313)</f>
        <v/>
      </c>
      <c r="AT313" s="11" t="str">
        <f t="shared" ca="1" si="12672"/>
        <v/>
      </c>
      <c r="AU313" s="9" t="str">
        <f t="shared" ca="1" si="12743"/>
        <v/>
      </c>
      <c r="AV313" s="3" t="str">
        <f t="shared" ca="1" si="12744"/>
        <v/>
      </c>
      <c r="AW313" s="5" t="str" cm="1">
        <f t="array" aca="1" ref="AW313" ca="1">IF($B313="","",IF(AV313=0,0,IF(DD_Payment="",0,IF(AV313&lt;_xlfn.IFS(DD_Frequency="Monthly",1,DD_Frequency="Quarterly",IF(MONTH(AV$2)=1,1,IF(MONTH(AV$2)=4,1,IF(MONTH(AV$2)=7,1,IF(MONTH(AV$2)=10,1,0)))),DD_Frequency="Annually",IF(MONTH(AV$2)=1,1,0))*DD_Payment,AV313,_xlfn.IFS(DD_Frequency="Monthly",1,DD_Frequency="Quarterly",IF(MONTH(AV$2)=1,1,IF(MONTH(AV$2)=4,1,IF(MONTH(AV$2)=7,1,IF(MONTH(AV$2)=10,1,0)))),DD_Frequency="Annually",IF(MONTH(AV$2)=1,1,0))*DD_Payment))))</f>
        <v/>
      </c>
      <c r="AX313" s="3" t="str">
        <f t="shared" ref="AX313" ca="1" si="15266">IF($B313="","",IF(AV313&gt;AW313,(AV313-AW313/2)*(rate_A*(AX$1/365)),0))</f>
        <v/>
      </c>
      <c r="AY313" s="3" t="str">
        <f t="shared" ca="1" si="12840"/>
        <v/>
      </c>
      <c r="AZ313" s="3" t="str">
        <f t="shared" ref="AZ313" ca="1" si="15267">IF($B313="","",AK313*(1+rate_A*AX$1/365))</f>
        <v/>
      </c>
      <c r="BA313" s="3" t="str">
        <f t="shared" ref="BA313" ca="1" si="15268">IF($B313="","",AL313*(1+rate_A*AX$1/365))</f>
        <v/>
      </c>
      <c r="BB313" s="3" t="str">
        <f t="shared" ref="BB313" ca="1" si="15269">IF($B313="","",AM313*(1+rate_joint*AX$1/365))</f>
        <v/>
      </c>
      <c r="BC313" s="5" t="str">
        <f t="shared" ca="1" si="12844"/>
        <v/>
      </c>
      <c r="BD313" s="5" t="str" cm="1">
        <f t="array" aca="1" ref="BD313" ca="1">IF(BC313="","",_xlfn.IFS(BC313&lt;='Hidden inputs'!$C$15,BC313*'Hidden inputs'!$D$15,BC313&lt;='Hidden inputs'!$C$16,'Hidden inputs'!$C$15*'Hidden inputs'!$D$15+(BC313-'Hidden inputs'!$B$16)*'Hidden inputs'!$D$16,BC313&lt;='Hidden inputs'!$C$17,'Hidden inputs'!$C$15*'Hidden inputs'!$D$15+('Hidden inputs'!$C$16-'Hidden inputs'!$B$16)*'Hidden inputs'!$D$16+(BC313-'Hidden inputs'!$B$17)*'Hidden inputs'!$D$17,BC313&gt;'Hidden inputs'!$B$18,'Hidden inputs'!$C$15*'Hidden inputs'!$D$15+('Hidden inputs'!$C$16-'Hidden inputs'!$B$16)*'Hidden inputs'!$D$16+('Hidden inputs'!$C$17-'Hidden inputs'!$B$17)*'Hidden inputs'!$D$17+(BC313-'Hidden inputs'!$B$18)*'Hidden inputs'!$D$18))</f>
        <v/>
      </c>
      <c r="BE313" s="10" t="str">
        <f t="shared" ca="1" si="12845"/>
        <v/>
      </c>
      <c r="BF313" s="5" t="str">
        <f t="shared" ca="1" si="12749"/>
        <v/>
      </c>
      <c r="BG313" s="5" t="str">
        <f t="shared" ca="1" si="12750"/>
        <v/>
      </c>
      <c r="BH313" s="5" t="str">
        <f ca="1">IF($B313="","",'Hidden inputs'!$D$11*AY313+'Hidden inputs'!$E$11*AZ313)</f>
        <v/>
      </c>
      <c r="BI313" s="11" t="str">
        <f t="shared" ca="1" si="12677"/>
        <v/>
      </c>
      <c r="BJ313" s="9" t="str">
        <f t="shared" ca="1" si="12751"/>
        <v/>
      </c>
      <c r="BK313" s="3" t="str">
        <f t="shared" ca="1" si="12752"/>
        <v/>
      </c>
      <c r="BL313" s="5" t="str" cm="1">
        <f t="array" aca="1" ref="BL313" ca="1">IF($B313="","",IF(BK313=0,0,IF(DD_Payment="",0,IF(BK313&lt;_xlfn.IFS(DD_Frequency="Monthly",1,DD_Frequency="Quarterly",IF(MONTH(BK$2)=1,1,IF(MONTH(BK$2)=4,1,IF(MONTH(BK$2)=7,1,IF(MONTH(BK$2)=10,1,0)))),DD_Frequency="Annually",IF(MONTH(BK$2)=1,1,0))*DD_Payment,BK313,_xlfn.IFS(DD_Frequency="Monthly",1,DD_Frequency="Quarterly",IF(MONTH(BK$2)=1,1,IF(MONTH(BK$2)=4,1,IF(MONTH(BK$2)=7,1,IF(MONTH(BK$2)=10,1,0)))),DD_Frequency="Annually",IF(MONTH(BK$2)=1,1,0))*DD_Payment))))</f>
        <v/>
      </c>
      <c r="BM313" s="3" t="str">
        <f t="shared" ref="BM313" ca="1" si="15270">IF($B313="","",IF(BK313&gt;BL313,(BK313-BL313/2)*(rate_A*(BM$1/365)),0))</f>
        <v/>
      </c>
      <c r="BN313" s="3" t="str">
        <f t="shared" ca="1" si="12847"/>
        <v/>
      </c>
      <c r="BO313" s="3" t="str">
        <f t="shared" ref="BO313" ca="1" si="15271">IF($B313="","",AZ313*(1+rate_A*BM$1/365))</f>
        <v/>
      </c>
      <c r="BP313" s="3" t="str">
        <f t="shared" ref="BP313" ca="1" si="15272">IF($B313="","",BA313*(1+rate_A*BM$1/365))</f>
        <v/>
      </c>
      <c r="BQ313" s="3" t="str">
        <f t="shared" ref="BQ313" ca="1" si="15273">IF($B313="","",BB313*(1+rate_joint*BM$1/365))</f>
        <v/>
      </c>
      <c r="BR313" s="5" t="str">
        <f t="shared" ca="1" si="12851"/>
        <v/>
      </c>
      <c r="BS313" s="5" t="str" cm="1">
        <f t="array" aca="1" ref="BS313" ca="1">IF(BR313="","",_xlfn.IFS(BR313&lt;='Hidden inputs'!$C$15,BR313*'Hidden inputs'!$D$15,BR313&lt;='Hidden inputs'!$C$16,'Hidden inputs'!$C$15*'Hidden inputs'!$D$15+(BR313-'Hidden inputs'!$B$16)*'Hidden inputs'!$D$16,BR313&lt;='Hidden inputs'!$C$17,'Hidden inputs'!$C$15*'Hidden inputs'!$D$15+('Hidden inputs'!$C$16-'Hidden inputs'!$B$16)*'Hidden inputs'!$D$16+(BR313-'Hidden inputs'!$B$17)*'Hidden inputs'!$D$17,BR313&gt;'Hidden inputs'!$B$18,'Hidden inputs'!$C$15*'Hidden inputs'!$D$15+('Hidden inputs'!$C$16-'Hidden inputs'!$B$16)*'Hidden inputs'!$D$16+('Hidden inputs'!$C$17-'Hidden inputs'!$B$17)*'Hidden inputs'!$D$17+(BR313-'Hidden inputs'!$B$18)*'Hidden inputs'!$D$18))</f>
        <v/>
      </c>
      <c r="BT313" s="10" t="str">
        <f t="shared" ca="1" si="12852"/>
        <v/>
      </c>
      <c r="BU313" s="5" t="str">
        <f t="shared" ca="1" si="12757"/>
        <v/>
      </c>
      <c r="BV313" s="5" t="str">
        <f t="shared" ca="1" si="12758"/>
        <v/>
      </c>
      <c r="BW313" s="5" t="str">
        <f ca="1">IF($B313="","",'Hidden inputs'!$D$11*BN313+'Hidden inputs'!$E$11*BO313)</f>
        <v/>
      </c>
      <c r="BX313" s="11" t="str">
        <f t="shared" ca="1" si="12682"/>
        <v/>
      </c>
      <c r="BY313" s="9" t="str">
        <f t="shared" ca="1" si="12759"/>
        <v/>
      </c>
      <c r="BZ313" s="3" t="str">
        <f t="shared" ca="1" si="12760"/>
        <v/>
      </c>
      <c r="CA313" s="5" t="str" cm="1">
        <f t="array" aca="1" ref="CA313" ca="1">IF($B313="","",IF(BZ313=0,0,IF(DD_Payment="",0,IF(BZ313&lt;_xlfn.IFS(DD_Frequency="Monthly",1,DD_Frequency="Quarterly",IF(MONTH(BZ$2)=1,1,IF(MONTH(BZ$2)=4,1,IF(MONTH(BZ$2)=7,1,IF(MONTH(BZ$2)=10,1,0)))),DD_Frequency="Annually",IF(MONTH(BZ$2)=1,1,0))*DD_Payment,BZ313,_xlfn.IFS(DD_Frequency="Monthly",1,DD_Frequency="Quarterly",IF(MONTH(BZ$2)=1,1,IF(MONTH(BZ$2)=4,1,IF(MONTH(BZ$2)=7,1,IF(MONTH(BZ$2)=10,1,0)))),DD_Frequency="Annually",IF(MONTH(BZ$2)=1,1,0))*DD_Payment))))</f>
        <v/>
      </c>
      <c r="CB313" s="3" t="str">
        <f t="shared" ref="CB313" ca="1" si="15274">IF($B313="","",IF(BZ313&gt;CA313,(BZ313-CA313/2)*(rate_A*(CB$1/365)),0))</f>
        <v/>
      </c>
      <c r="CC313" s="3" t="str">
        <f t="shared" ca="1" si="12854"/>
        <v/>
      </c>
      <c r="CD313" s="3" t="str">
        <f t="shared" ref="CD313" ca="1" si="15275">IF($B313="","",BO313*(1+rate_A*CB$1/365))</f>
        <v/>
      </c>
      <c r="CE313" s="3" t="str">
        <f t="shared" ref="CE313" ca="1" si="15276">IF($B313="","",BP313*(1+rate_A*CB$1/365))</f>
        <v/>
      </c>
      <c r="CF313" s="3" t="str">
        <f t="shared" ref="CF313" ca="1" si="15277">IF($B313="","",BQ313*(1+rate_joint*CB$1/365))</f>
        <v/>
      </c>
      <c r="CG313" s="5" t="str">
        <f t="shared" ca="1" si="12858"/>
        <v/>
      </c>
      <c r="CH313" s="5" t="str" cm="1">
        <f t="array" aca="1" ref="CH313" ca="1">IF(CG313="","",_xlfn.IFS(CG313&lt;='Hidden inputs'!$C$15,CG313*'Hidden inputs'!$D$15,CG313&lt;='Hidden inputs'!$C$16,'Hidden inputs'!$C$15*'Hidden inputs'!$D$15+(CG313-'Hidden inputs'!$B$16)*'Hidden inputs'!$D$16,CG313&lt;='Hidden inputs'!$C$17,'Hidden inputs'!$C$15*'Hidden inputs'!$D$15+('Hidden inputs'!$C$16-'Hidden inputs'!$B$16)*'Hidden inputs'!$D$16+(CG313-'Hidden inputs'!$B$17)*'Hidden inputs'!$D$17,CG313&gt;'Hidden inputs'!$B$18,'Hidden inputs'!$C$15*'Hidden inputs'!$D$15+('Hidden inputs'!$C$16-'Hidden inputs'!$B$16)*'Hidden inputs'!$D$16+('Hidden inputs'!$C$17-'Hidden inputs'!$B$17)*'Hidden inputs'!$D$17+(CG313-'Hidden inputs'!$B$18)*'Hidden inputs'!$D$18))</f>
        <v/>
      </c>
      <c r="CI313" s="10" t="str">
        <f t="shared" ca="1" si="12859"/>
        <v/>
      </c>
      <c r="CJ313" s="5" t="str">
        <f t="shared" ca="1" si="12765"/>
        <v/>
      </c>
      <c r="CK313" s="5" t="str">
        <f t="shared" ca="1" si="12766"/>
        <v/>
      </c>
      <c r="CL313" s="5" t="str">
        <f ca="1">IF($B313="","",'Hidden inputs'!$D$11*CC313+'Hidden inputs'!$E$11*CD313)</f>
        <v/>
      </c>
      <c r="CM313" s="11" t="str">
        <f t="shared" ca="1" si="12687"/>
        <v/>
      </c>
      <c r="CN313" s="9" t="str">
        <f t="shared" ca="1" si="12767"/>
        <v/>
      </c>
      <c r="CO313" s="3" t="str">
        <f t="shared" ca="1" si="12768"/>
        <v/>
      </c>
      <c r="CP313" s="5" t="str" cm="1">
        <f t="array" aca="1" ref="CP313" ca="1">IF($B313="","",IF(CO313=0,0,IF(DD_Payment="",0,IF(CO313&lt;_xlfn.IFS(DD_Frequency="Monthly",1,DD_Frequency="Quarterly",IF(MONTH(CO$2)=1,1,IF(MONTH(CO$2)=4,1,IF(MONTH(CO$2)=7,1,IF(MONTH(CO$2)=10,1,0)))),DD_Frequency="Annually",IF(MONTH(CO$2)=1,1,0))*DD_Payment,CO313,_xlfn.IFS(DD_Frequency="Monthly",1,DD_Frequency="Quarterly",IF(MONTH(CO$2)=1,1,IF(MONTH(CO$2)=4,1,IF(MONTH(CO$2)=7,1,IF(MONTH(CO$2)=10,1,0)))),DD_Frequency="Annually",IF(MONTH(CO$2)=1,1,0))*DD_Payment))))</f>
        <v/>
      </c>
      <c r="CQ313" s="3" t="str">
        <f t="shared" ref="CQ313" ca="1" si="15278">IF($B313="","",IF(CO313&gt;CP313,(CO313-CP313/2)*(rate_A*(CQ$1/365)),0))</f>
        <v/>
      </c>
      <c r="CR313" s="3" t="str">
        <f t="shared" ca="1" si="12861"/>
        <v/>
      </c>
      <c r="CS313" s="3" t="str">
        <f t="shared" ref="CS313" ca="1" si="15279">IF($B313="","",CD313*(1+rate_A*CQ$1/365))</f>
        <v/>
      </c>
      <c r="CT313" s="3" t="str">
        <f t="shared" ref="CT313" ca="1" si="15280">IF($B313="","",CE313*(1+rate_A*CQ$1/365))</f>
        <v/>
      </c>
      <c r="CU313" s="3" t="str">
        <f t="shared" ref="CU313" ca="1" si="15281">IF($B313="","",CF313*(1+rate_joint*CQ$1/365))</f>
        <v/>
      </c>
      <c r="CV313" s="5" t="str">
        <f t="shared" ca="1" si="12865"/>
        <v/>
      </c>
      <c r="CW313" s="5" t="str" cm="1">
        <f t="array" aca="1" ref="CW313" ca="1">IF(CV313="","",_xlfn.IFS(CV313&lt;='Hidden inputs'!$C$15,CV313*'Hidden inputs'!$D$15,CV313&lt;='Hidden inputs'!$C$16,'Hidden inputs'!$C$15*'Hidden inputs'!$D$15+(CV313-'Hidden inputs'!$B$16)*'Hidden inputs'!$D$16,CV313&lt;='Hidden inputs'!$C$17,'Hidden inputs'!$C$15*'Hidden inputs'!$D$15+('Hidden inputs'!$C$16-'Hidden inputs'!$B$16)*'Hidden inputs'!$D$16+(CV313-'Hidden inputs'!$B$17)*'Hidden inputs'!$D$17,CV313&gt;'Hidden inputs'!$B$18,'Hidden inputs'!$C$15*'Hidden inputs'!$D$15+('Hidden inputs'!$C$16-'Hidden inputs'!$B$16)*'Hidden inputs'!$D$16+('Hidden inputs'!$C$17-'Hidden inputs'!$B$17)*'Hidden inputs'!$D$17+(CV313-'Hidden inputs'!$B$18)*'Hidden inputs'!$D$18))</f>
        <v/>
      </c>
      <c r="CX313" s="10" t="str">
        <f t="shared" ca="1" si="12866"/>
        <v/>
      </c>
      <c r="CY313" s="5" t="str">
        <f t="shared" ca="1" si="12773"/>
        <v/>
      </c>
      <c r="CZ313" s="5" t="str">
        <f t="shared" ca="1" si="12774"/>
        <v/>
      </c>
      <c r="DA313" s="5" t="str">
        <f ca="1">IF($B313="","",'Hidden inputs'!$D$11*CR313+'Hidden inputs'!$E$11*CS313)</f>
        <v/>
      </c>
      <c r="DB313" s="11" t="str">
        <f t="shared" ca="1" si="12692"/>
        <v/>
      </c>
      <c r="DC313" s="9" t="str">
        <f t="shared" ca="1" si="12775"/>
        <v/>
      </c>
      <c r="DD313" s="3" t="str">
        <f t="shared" ca="1" si="12776"/>
        <v/>
      </c>
      <c r="DE313" s="5" t="str" cm="1">
        <f t="array" aca="1" ref="DE313" ca="1">IF($B313="","",IF(DD313=0,0,IF(DD_Payment="",0,IF(DD313&lt;_xlfn.IFS(DD_Frequency="Monthly",1,DD_Frequency="Quarterly",IF(MONTH(DD$2)=1,1,IF(MONTH(DD$2)=4,1,IF(MONTH(DD$2)=7,1,IF(MONTH(DD$2)=10,1,0)))),DD_Frequency="Annually",IF(MONTH(DD$2)=1,1,0))*DD_Payment,DD313,_xlfn.IFS(DD_Frequency="Monthly",1,DD_Frequency="Quarterly",IF(MONTH(DD$2)=1,1,IF(MONTH(DD$2)=4,1,IF(MONTH(DD$2)=7,1,IF(MONTH(DD$2)=10,1,0)))),DD_Frequency="Annually",IF(MONTH(DD$2)=1,1,0))*DD_Payment))))</f>
        <v/>
      </c>
      <c r="DF313" s="3" t="str">
        <f t="shared" ref="DF313" ca="1" si="15282">IF($B313="","",IF(DD313&gt;DE313,(DD313-DE313/2)*(rate_A*(DF$1/365)),0))</f>
        <v/>
      </c>
      <c r="DG313" s="3" t="str">
        <f t="shared" ca="1" si="12868"/>
        <v/>
      </c>
      <c r="DH313" s="3" t="str">
        <f t="shared" ref="DH313" ca="1" si="15283">IF($B313="","",CS313*(1+rate_A*DF$1/365))</f>
        <v/>
      </c>
      <c r="DI313" s="3" t="str">
        <f t="shared" ref="DI313" ca="1" si="15284">IF($B313="","",CT313*(1+rate_A*DF$1/365))</f>
        <v/>
      </c>
      <c r="DJ313" s="3" t="str">
        <f t="shared" ref="DJ313" ca="1" si="15285">IF($B313="","",CU313*(1+rate_joint*DF$1/365))</f>
        <v/>
      </c>
      <c r="DK313" s="5" t="str">
        <f t="shared" ca="1" si="12872"/>
        <v/>
      </c>
      <c r="DL313" s="5" t="str" cm="1">
        <f t="array" aca="1" ref="DL313" ca="1">IF(DK313="","",_xlfn.IFS(DK313&lt;='Hidden inputs'!$C$15,DK313*'Hidden inputs'!$D$15,DK313&lt;='Hidden inputs'!$C$16,'Hidden inputs'!$C$15*'Hidden inputs'!$D$15+(DK313-'Hidden inputs'!$B$16)*'Hidden inputs'!$D$16,DK313&lt;='Hidden inputs'!$C$17,'Hidden inputs'!$C$15*'Hidden inputs'!$D$15+('Hidden inputs'!$C$16-'Hidden inputs'!$B$16)*'Hidden inputs'!$D$16+(DK313-'Hidden inputs'!$B$17)*'Hidden inputs'!$D$17,DK313&gt;'Hidden inputs'!$B$18,'Hidden inputs'!$C$15*'Hidden inputs'!$D$15+('Hidden inputs'!$C$16-'Hidden inputs'!$B$16)*'Hidden inputs'!$D$16+('Hidden inputs'!$C$17-'Hidden inputs'!$B$17)*'Hidden inputs'!$D$17+(DK313-'Hidden inputs'!$B$18)*'Hidden inputs'!$D$18))</f>
        <v/>
      </c>
      <c r="DM313" s="10" t="str">
        <f t="shared" ca="1" si="12873"/>
        <v/>
      </c>
      <c r="DN313" s="5" t="str">
        <f t="shared" ca="1" si="12781"/>
        <v/>
      </c>
      <c r="DO313" s="5" t="str">
        <f t="shared" ca="1" si="12782"/>
        <v/>
      </c>
      <c r="DP313" s="5" t="str">
        <f ca="1">IF($B313="","",'Hidden inputs'!$D$11*DG313+'Hidden inputs'!$E$11*DH313)</f>
        <v/>
      </c>
      <c r="DQ313" s="11" t="str">
        <f t="shared" ca="1" si="12697"/>
        <v/>
      </c>
      <c r="DR313" s="9" t="str">
        <f t="shared" ca="1" si="12783"/>
        <v/>
      </c>
      <c r="DS313" s="3" t="str">
        <f t="shared" ca="1" si="12784"/>
        <v/>
      </c>
      <c r="DT313" s="5" t="str" cm="1">
        <f t="array" aca="1" ref="DT313" ca="1">IF($B313="","",IF(DS313=0,0,IF(DD_Payment="",0,IF(DS313&lt;_xlfn.IFS(DD_Frequency="Monthly",1,DD_Frequency="Quarterly",IF(MONTH(DS$2)=1,1,IF(MONTH(DS$2)=4,1,IF(MONTH(DS$2)=7,1,IF(MONTH(DS$2)=10,1,0)))),DD_Frequency="Annually",IF(MONTH(DS$2)=1,1,0))*DD_Payment,DS313,_xlfn.IFS(DD_Frequency="Monthly",1,DD_Frequency="Quarterly",IF(MONTH(DS$2)=1,1,IF(MONTH(DS$2)=4,1,IF(MONTH(DS$2)=7,1,IF(MONTH(DS$2)=10,1,0)))),DD_Frequency="Annually",IF(MONTH(DS$2)=1,1,0))*DD_Payment))))</f>
        <v/>
      </c>
      <c r="DU313" s="3" t="str">
        <f t="shared" ref="DU313" ca="1" si="15286">IF($B313="","",IF(DS313&gt;DT313,(DS313-DT313/2)*(rate_A*(DU$1/365)),0))</f>
        <v/>
      </c>
      <c r="DV313" s="3" t="str">
        <f t="shared" ca="1" si="12875"/>
        <v/>
      </c>
      <c r="DW313" s="3" t="str">
        <f t="shared" ref="DW313" ca="1" si="15287">IF($B313="","",DH313*(1+rate_A*DU$1/365))</f>
        <v/>
      </c>
      <c r="DX313" s="3" t="str">
        <f t="shared" ref="DX313" ca="1" si="15288">IF($B313="","",DI313*(1+rate_A*DU$1/365))</f>
        <v/>
      </c>
      <c r="DY313" s="3" t="str">
        <f t="shared" ref="DY313" ca="1" si="15289">IF($B313="","",DJ313*(1+rate_joint*DU$1/365))</f>
        <v/>
      </c>
      <c r="DZ313" s="5" t="str">
        <f t="shared" ca="1" si="12879"/>
        <v/>
      </c>
      <c r="EA313" s="5" t="str" cm="1">
        <f t="array" aca="1" ref="EA313" ca="1">IF(DZ313="","",_xlfn.IFS(DZ313&lt;='Hidden inputs'!$C$15,DZ313*'Hidden inputs'!$D$15,DZ313&lt;='Hidden inputs'!$C$16,'Hidden inputs'!$C$15*'Hidden inputs'!$D$15+(DZ313-'Hidden inputs'!$B$16)*'Hidden inputs'!$D$16,DZ313&lt;='Hidden inputs'!$C$17,'Hidden inputs'!$C$15*'Hidden inputs'!$D$15+('Hidden inputs'!$C$16-'Hidden inputs'!$B$16)*'Hidden inputs'!$D$16+(DZ313-'Hidden inputs'!$B$17)*'Hidden inputs'!$D$17,DZ313&gt;'Hidden inputs'!$B$18,'Hidden inputs'!$C$15*'Hidden inputs'!$D$15+('Hidden inputs'!$C$16-'Hidden inputs'!$B$16)*'Hidden inputs'!$D$16+('Hidden inputs'!$C$17-'Hidden inputs'!$B$17)*'Hidden inputs'!$D$17+(DZ313-'Hidden inputs'!$B$18)*'Hidden inputs'!$D$18))</f>
        <v/>
      </c>
      <c r="EB313" s="10" t="str">
        <f t="shared" ca="1" si="12880"/>
        <v/>
      </c>
      <c r="EC313" s="5" t="str">
        <f t="shared" ca="1" si="12789"/>
        <v/>
      </c>
      <c r="ED313" s="5" t="str">
        <f t="shared" ca="1" si="12790"/>
        <v/>
      </c>
      <c r="EE313" s="5" t="str">
        <f ca="1">IF($B313="","",'Hidden inputs'!$D$11*DV313+'Hidden inputs'!$E$11*DW313)</f>
        <v/>
      </c>
      <c r="EF313" s="11" t="str">
        <f t="shared" ca="1" si="12702"/>
        <v/>
      </c>
      <c r="EG313" s="9" t="str">
        <f t="shared" ca="1" si="12791"/>
        <v/>
      </c>
      <c r="EH313" s="3" t="str">
        <f t="shared" ca="1" si="12792"/>
        <v/>
      </c>
      <c r="EI313" s="5" t="str" cm="1">
        <f t="array" aca="1" ref="EI313" ca="1">IF($B313="","",IF(EH313=0,0,IF(DD_Payment="",0,IF(EH313&lt;_xlfn.IFS(DD_Frequency="Monthly",1,DD_Frequency="Quarterly",IF(MONTH(EH$2)=1,1,IF(MONTH(EH$2)=4,1,IF(MONTH(EH$2)=7,1,IF(MONTH(EH$2)=10,1,0)))),DD_Frequency="Annually",IF(MONTH(EH$2)=1,1,0))*DD_Payment,EH313,_xlfn.IFS(DD_Frequency="Monthly",1,DD_Frequency="Quarterly",IF(MONTH(EH$2)=1,1,IF(MONTH(EH$2)=4,1,IF(MONTH(EH$2)=7,1,IF(MONTH(EH$2)=10,1,0)))),DD_Frequency="Annually",IF(MONTH(EH$2)=1,1,0))*DD_Payment))))</f>
        <v/>
      </c>
      <c r="EJ313" s="3" t="str">
        <f t="shared" ref="EJ313" ca="1" si="15290">IF($B313="","",IF(EH313&gt;EI313,(EH313-EI313/2)*(rate_A*(EJ$1/365)),0))</f>
        <v/>
      </c>
      <c r="EK313" s="3" t="str">
        <f t="shared" ca="1" si="12882"/>
        <v/>
      </c>
      <c r="EL313" s="3" t="str">
        <f t="shared" ref="EL313" ca="1" si="15291">IF($B313="","",DW313*(1+rate_A*EJ$1/365))</f>
        <v/>
      </c>
      <c r="EM313" s="3" t="str">
        <f t="shared" ref="EM313" ca="1" si="15292">IF($B313="","",DX313*(1+rate_A*EJ$1/365))</f>
        <v/>
      </c>
      <c r="EN313" s="3" t="str">
        <f t="shared" ref="EN313" ca="1" si="15293">IF($B313="","",DY313*(1+rate_joint*EJ$1/365))</f>
        <v/>
      </c>
      <c r="EO313" s="5" t="str">
        <f t="shared" ca="1" si="12886"/>
        <v/>
      </c>
      <c r="EP313" s="5" t="str" cm="1">
        <f t="array" aca="1" ref="EP313" ca="1">IF(EO313="","",_xlfn.IFS(EO313&lt;='Hidden inputs'!$C$15,EO313*'Hidden inputs'!$D$15,EO313&lt;='Hidden inputs'!$C$16,'Hidden inputs'!$C$15*'Hidden inputs'!$D$15+(EO313-'Hidden inputs'!$B$16)*'Hidden inputs'!$D$16,EO313&lt;='Hidden inputs'!$C$17,'Hidden inputs'!$C$15*'Hidden inputs'!$D$15+('Hidden inputs'!$C$16-'Hidden inputs'!$B$16)*'Hidden inputs'!$D$16+(EO313-'Hidden inputs'!$B$17)*'Hidden inputs'!$D$17,EO313&gt;'Hidden inputs'!$B$18,'Hidden inputs'!$C$15*'Hidden inputs'!$D$15+('Hidden inputs'!$C$16-'Hidden inputs'!$B$16)*'Hidden inputs'!$D$16+('Hidden inputs'!$C$17-'Hidden inputs'!$B$17)*'Hidden inputs'!$D$17+(EO313-'Hidden inputs'!$B$18)*'Hidden inputs'!$D$18))</f>
        <v/>
      </c>
      <c r="EQ313" s="10" t="str">
        <f t="shared" ca="1" si="12887"/>
        <v/>
      </c>
      <c r="ER313" s="5" t="str">
        <f t="shared" ca="1" si="12797"/>
        <v/>
      </c>
      <c r="ES313" s="5" t="str">
        <f t="shared" ca="1" si="12798"/>
        <v/>
      </c>
      <c r="ET313" s="5" t="str">
        <f ca="1">IF($B313="","",'Hidden inputs'!$D$11*EK313+'Hidden inputs'!$E$11*EL313)</f>
        <v/>
      </c>
      <c r="EU313" s="11" t="str">
        <f t="shared" ca="1" si="12707"/>
        <v/>
      </c>
      <c r="EV313" s="9" t="str">
        <f t="shared" ca="1" si="12799"/>
        <v/>
      </c>
      <c r="EW313" s="3" t="str">
        <f t="shared" ca="1" si="12800"/>
        <v/>
      </c>
      <c r="EX313" s="5" t="str" cm="1">
        <f t="array" aca="1" ref="EX313" ca="1">IF($B313="","",IF(EW313=0,0,IF(DD_Payment="",0,IF(EW313&lt;_xlfn.IFS(DD_Frequency="Monthly",1,DD_Frequency="Quarterly",IF(MONTH(EW$2)=1,1,IF(MONTH(EW$2)=4,1,IF(MONTH(EW$2)=7,1,IF(MONTH(EW$2)=10,1,0)))),DD_Frequency="Annually",IF(MONTH(EW$2)=1,1,0))*DD_Payment,EW313,_xlfn.IFS(DD_Frequency="Monthly",1,DD_Frequency="Quarterly",IF(MONTH(EW$2)=1,1,IF(MONTH(EW$2)=4,1,IF(MONTH(EW$2)=7,1,IF(MONTH(EW$2)=10,1,0)))),DD_Frequency="Annually",IF(MONTH(EW$2)=1,1,0))*DD_Payment))))</f>
        <v/>
      </c>
      <c r="EY313" s="3" t="str">
        <f t="shared" ref="EY313" ca="1" si="15294">IF($B313="","",IF(EW313&gt;EX313,(EW313-EX313/2)*(rate_A*(EY$1/365)),0))</f>
        <v/>
      </c>
      <c r="EZ313" s="3" t="str">
        <f t="shared" ca="1" si="12889"/>
        <v/>
      </c>
      <c r="FA313" s="3" t="str">
        <f t="shared" ref="FA313" ca="1" si="15295">IF($B313="","",EL313*(1+rate_A*EY$1/365))</f>
        <v/>
      </c>
      <c r="FB313" s="3" t="str">
        <f t="shared" ref="FB313" ca="1" si="15296">IF($B313="","",EM313*(1+rate_A*EY$1/365))</f>
        <v/>
      </c>
      <c r="FC313" s="3" t="str">
        <f t="shared" ref="FC313" ca="1" si="15297">IF($B313="","",EN313*(1+rate_joint*EY$1/365))</f>
        <v/>
      </c>
      <c r="FD313" s="5" t="str">
        <f t="shared" ca="1" si="12893"/>
        <v/>
      </c>
      <c r="FE313" s="5" t="str" cm="1">
        <f t="array" aca="1" ref="FE313" ca="1">IF(FD313="","",_xlfn.IFS(FD313&lt;='Hidden inputs'!$C$15,FD313*'Hidden inputs'!$D$15,FD313&lt;='Hidden inputs'!$C$16,'Hidden inputs'!$C$15*'Hidden inputs'!$D$15+(FD313-'Hidden inputs'!$B$16)*'Hidden inputs'!$D$16,FD313&lt;='Hidden inputs'!$C$17,'Hidden inputs'!$C$15*'Hidden inputs'!$D$15+('Hidden inputs'!$C$16-'Hidden inputs'!$B$16)*'Hidden inputs'!$D$16+(FD313-'Hidden inputs'!$B$17)*'Hidden inputs'!$D$17,FD313&gt;'Hidden inputs'!$B$18,'Hidden inputs'!$C$15*'Hidden inputs'!$D$15+('Hidden inputs'!$C$16-'Hidden inputs'!$B$16)*'Hidden inputs'!$D$16+('Hidden inputs'!$C$17-'Hidden inputs'!$B$17)*'Hidden inputs'!$D$17+(FD313-'Hidden inputs'!$B$18)*'Hidden inputs'!$D$18))</f>
        <v/>
      </c>
      <c r="FF313" s="10" t="str">
        <f t="shared" ca="1" si="12894"/>
        <v/>
      </c>
      <c r="FG313" s="5" t="str">
        <f t="shared" ca="1" si="12805"/>
        <v/>
      </c>
      <c r="FH313" s="5" t="str">
        <f t="shared" ca="1" si="12806"/>
        <v/>
      </c>
      <c r="FI313" s="5" t="str">
        <f ca="1">IF($B313="","",'Hidden inputs'!$D$11*EZ313+'Hidden inputs'!$E$11*FA313)</f>
        <v/>
      </c>
      <c r="FJ313" s="11" t="str">
        <f t="shared" ca="1" si="12712"/>
        <v/>
      </c>
      <c r="FK313" s="9" t="str">
        <f t="shared" ca="1" si="12807"/>
        <v/>
      </c>
      <c r="FL313" s="3" t="str">
        <f t="shared" ca="1" si="12808"/>
        <v/>
      </c>
      <c r="FM313" s="5" t="str" cm="1">
        <f t="array" aca="1" ref="FM313" ca="1">IF($B313="","",IF(FL313=0,0,IF(DD_Payment="",0,IF(FL313&lt;_xlfn.IFS(DD_Frequency="Monthly",1,DD_Frequency="Quarterly",IF(MONTH(FL$2)=1,1,IF(MONTH(FL$2)=4,1,IF(MONTH(FL$2)=7,1,IF(MONTH(FL$2)=10,1,0)))),DD_Frequency="Annually",IF(MONTH(FL$2)=1,1,0))*DD_Payment,FL313,_xlfn.IFS(DD_Frequency="Monthly",1,DD_Frequency="Quarterly",IF(MONTH(FL$2)=1,1,IF(MONTH(FL$2)=4,1,IF(MONTH(FL$2)=7,1,IF(MONTH(FL$2)=10,1,0)))),DD_Frequency="Annually",IF(MONTH(FL$2)=1,1,0))*DD_Payment))))</f>
        <v/>
      </c>
      <c r="FN313" s="3" t="str">
        <f t="shared" ref="FN313" ca="1" si="15298">IF($B313="","",IF(FL313&gt;FM313,(FL313-FM313/2)*(rate_A*(FN$1/365)),0))</f>
        <v/>
      </c>
      <c r="FO313" s="3" t="str">
        <f t="shared" ca="1" si="12896"/>
        <v/>
      </c>
      <c r="FP313" s="3" t="str">
        <f t="shared" ref="FP313" ca="1" si="15299">IF($B313="","",FA313*(1+rate_A*FN$1/365))</f>
        <v/>
      </c>
      <c r="FQ313" s="3" t="str">
        <f t="shared" ref="FQ313" ca="1" si="15300">IF($B313="","",FB313*(1+rate_A*FN$1/365))</f>
        <v/>
      </c>
      <c r="FR313" s="3" t="str">
        <f t="shared" ref="FR313" ca="1" si="15301">IF($B313="","",FC313*(1+rate_joint*FN$1/365))</f>
        <v/>
      </c>
      <c r="FS313" s="5" t="str">
        <f t="shared" ca="1" si="12900"/>
        <v/>
      </c>
      <c r="FT313" s="5" t="str" cm="1">
        <f t="array" aca="1" ref="FT313" ca="1">IF(FS313="","",_xlfn.IFS(FS313&lt;='Hidden inputs'!$C$15,FS313*'Hidden inputs'!$D$15,FS313&lt;='Hidden inputs'!$C$16,'Hidden inputs'!$C$15*'Hidden inputs'!$D$15+(FS313-'Hidden inputs'!$B$16)*'Hidden inputs'!$D$16,FS313&lt;='Hidden inputs'!$C$17,'Hidden inputs'!$C$15*'Hidden inputs'!$D$15+('Hidden inputs'!$C$16-'Hidden inputs'!$B$16)*'Hidden inputs'!$D$16+(FS313-'Hidden inputs'!$B$17)*'Hidden inputs'!$D$17,FS313&gt;'Hidden inputs'!$B$18,'Hidden inputs'!$C$15*'Hidden inputs'!$D$15+('Hidden inputs'!$C$16-'Hidden inputs'!$B$16)*'Hidden inputs'!$D$16+('Hidden inputs'!$C$17-'Hidden inputs'!$B$17)*'Hidden inputs'!$D$17+(FS313-'Hidden inputs'!$B$18)*'Hidden inputs'!$D$18))</f>
        <v/>
      </c>
      <c r="FU313" s="10" t="str">
        <f t="shared" ca="1" si="12901"/>
        <v/>
      </c>
      <c r="FV313" s="5" t="str">
        <f t="shared" ca="1" si="12813"/>
        <v/>
      </c>
      <c r="FW313" s="5" t="str">
        <f t="shared" ca="1" si="12814"/>
        <v/>
      </c>
      <c r="FX313" s="5" t="str">
        <f ca="1">IF($B313="","",'Hidden inputs'!$D$11*FO313+'Hidden inputs'!$E$11*FP313)</f>
        <v/>
      </c>
      <c r="FY313" s="11" t="str">
        <f t="shared" ca="1" si="12717"/>
        <v/>
      </c>
      <c r="FZ313" s="9" t="str">
        <f t="shared" ca="1" si="12815"/>
        <v/>
      </c>
      <c r="GA313" s="5" t="str">
        <f t="shared" ca="1" si="12816"/>
        <v/>
      </c>
      <c r="GB313" s="5" t="str">
        <f t="shared" ca="1" si="12817"/>
        <v/>
      </c>
      <c r="GC313" s="5" t="str">
        <f t="shared" ca="1" si="12718"/>
        <v/>
      </c>
      <c r="GD313" s="5" t="str">
        <f t="shared" ca="1" si="12719"/>
        <v/>
      </c>
    </row>
    <row r="314" spans="1:186" x14ac:dyDescent="0.35">
      <c r="A314" s="2"/>
      <c r="B314" s="6" t="str">
        <f t="shared" ca="1" si="12720"/>
        <v/>
      </c>
      <c r="C314" s="5" t="str">
        <f t="shared" ca="1" si="12818"/>
        <v/>
      </c>
      <c r="D314" s="5" t="str" cm="1">
        <f t="array" aca="1" ref="D314" ca="1">IF($B314="","",IF(C314=0,0,IF(DD_Payment="",0,IF(C314&lt;_xlfn.IFS(DD_Frequency="Monthly",1,DD_Frequency="Quarterly",IF(MONTH(C$2)=1,1,IF(MONTH(C$2)=4,1,IF(MONTH(C$2)=7,1,IF(MONTH(C$2)=10,1,0)))),DD_Frequency="Annually",IF(MONTH(C$2)=1,1,0))*DD_Payment,C314,_xlfn.IFS(DD_Frequency="Monthly",1,DD_Frequency="Quarterly",IF(MONTH(C$2)=1,1,IF(MONTH(C$2)=4,1,IF(MONTH(C$2)=7,1,IF(MONTH(C$2)=10,1,0)))),DD_Frequency="Annually",IF(MONTH(C$2)=1,1,0))*DD_Payment))))</f>
        <v/>
      </c>
      <c r="E314" s="5" t="str">
        <f t="shared" ref="E314" ca="1" si="15302">IF(B314="","",IF(C314&gt;D314,(C314-D314/2)*(rate_A*(E$1/365)),0))</f>
        <v/>
      </c>
      <c r="F314" s="5" t="str">
        <f t="shared" ca="1" si="12722"/>
        <v/>
      </c>
      <c r="G314" s="5" t="str">
        <f t="shared" ref="G314" ca="1" si="15303">IF(B314="","",G313*(1+rate_A*E$1/365))</f>
        <v/>
      </c>
      <c r="H314" s="5" t="str">
        <f t="shared" ref="H314" ca="1" si="15304">IF(B314="","",H313*(1+rate_A*E$1/365))</f>
        <v/>
      </c>
      <c r="I314" s="5" t="str">
        <f t="shared" ref="I314" ca="1" si="15305">IF(B314="","",I313*(1+rate_joint*E$1/365))</f>
        <v/>
      </c>
      <c r="J314" s="5" t="str">
        <f t="shared" ca="1" si="12823"/>
        <v/>
      </c>
      <c r="K314" s="5" t="str" cm="1">
        <f t="array" aca="1" ref="K314" ca="1">IF(J314="","",_xlfn.IFS(J314&lt;='Hidden inputs'!$C$15,J314*'Hidden inputs'!$D$15,J314&lt;='Hidden inputs'!$C$16,'Hidden inputs'!$C$15*'Hidden inputs'!$D$15+(J314-'Hidden inputs'!$B$16)*'Hidden inputs'!$D$16,J314&lt;='Hidden inputs'!$C$17,'Hidden inputs'!$C$15*'Hidden inputs'!$D$15+('Hidden inputs'!$C$16-'Hidden inputs'!$B$16)*'Hidden inputs'!$D$16+(J314-'Hidden inputs'!$B$17)*'Hidden inputs'!$D$17,J314&gt;'Hidden inputs'!$B$18,'Hidden inputs'!$C$15*'Hidden inputs'!$D$15+('Hidden inputs'!$C$16-'Hidden inputs'!$B$16)*'Hidden inputs'!$D$16+('Hidden inputs'!$C$17-'Hidden inputs'!$B$17)*'Hidden inputs'!$D$17+(J314-'Hidden inputs'!$B$18)*'Hidden inputs'!$D$18))</f>
        <v/>
      </c>
      <c r="L314" s="11" t="str">
        <f t="shared" ca="1" si="12824"/>
        <v/>
      </c>
      <c r="M314" s="5" t="str">
        <f t="shared" ca="1" si="12726"/>
        <v/>
      </c>
      <c r="N314" s="5" t="str">
        <f t="shared" ca="1" si="12727"/>
        <v/>
      </c>
      <c r="O314" s="5" t="str">
        <f ca="1">IF(B314="","",'Hidden inputs'!$D$11*F314+'Hidden inputs'!$E$11*G314)</f>
        <v/>
      </c>
      <c r="P314" s="11" t="str">
        <f t="shared" ca="1" si="12661"/>
        <v/>
      </c>
      <c r="Q314" s="20" t="str">
        <f t="shared" ca="1" si="12662"/>
        <v/>
      </c>
      <c r="R314" s="3" t="str">
        <f t="shared" ca="1" si="12728"/>
        <v/>
      </c>
      <c r="S314" s="5" t="str" cm="1">
        <f t="array" aca="1" ref="S314" ca="1">IF($B314="","",IF(R314=0,0,IF(DD_Payment="",0,IF(R314&lt;_xlfn.IFS(DD_Frequency="Monthly",1,DD_Frequency="Quarterly",IF(MONTH(R$2)=1,1,IF(MONTH(R$2)=4,1,IF(MONTH(R$2)=7,1,IF(MONTH(R$2)=10,1,0)))),DD_Frequency="Annually",IF(MONTH(R$2)=1,1,0))*DD_Payment,R314,_xlfn.IFS(DD_Frequency="Monthly",1,DD_Frequency="Quarterly",IF(MONTH(R$2)=1,1,IF(MONTH(R$2)=4,1,IF(MONTH(R$2)=7,1,IF(MONTH(R$2)=10,1,0)))),DD_Frequency="Annually",IF(MONTH(R$2)=1,1,0))*DD_Payment))))</f>
        <v/>
      </c>
      <c r="T314" s="3" t="str">
        <f t="shared" ref="T314" ca="1" si="15306">IF(B314="","",IF(R314&gt;S314,(R314-S314/2)*(rate_A*((T$1+A314)/365)),0))</f>
        <v/>
      </c>
      <c r="U314" s="3" t="str">
        <f t="shared" ca="1" si="12730"/>
        <v/>
      </c>
      <c r="V314" s="3" t="str">
        <f t="shared" ref="V314" ca="1" si="15307">IF(B314="","",G314*(1+rate_A*(T$1+A314)/365))</f>
        <v/>
      </c>
      <c r="W314" s="3" t="str">
        <f t="shared" ref="W314" ca="1" si="15308">IF(B314="","",H314*(1+rate_A*(T$1+A314)/365))</f>
        <v/>
      </c>
      <c r="X314" s="3" t="str">
        <f t="shared" ref="X314" ca="1" si="15309">IF(B314="","",I314*(1+rate_joint*(T$1+A314)/365))</f>
        <v/>
      </c>
      <c r="Y314" s="5" t="str">
        <f t="shared" ca="1" si="12829"/>
        <v/>
      </c>
      <c r="Z314" s="5" t="str" cm="1">
        <f t="array" aca="1" ref="Z314" ca="1">IF(Y314="","",_xlfn.IFS(Y314&lt;='Hidden inputs'!$C$15,Y314*'Hidden inputs'!$D$15,Y314&lt;='Hidden inputs'!$C$16,'Hidden inputs'!$C$15*'Hidden inputs'!$D$15+(Y314-'Hidden inputs'!$B$16)*'Hidden inputs'!$D$16,Y314&lt;='Hidden inputs'!$C$17,'Hidden inputs'!$C$15*'Hidden inputs'!$D$15+('Hidden inputs'!$C$16-'Hidden inputs'!$B$16)*'Hidden inputs'!$D$16+(Y314-'Hidden inputs'!$B$17)*'Hidden inputs'!$D$17,Y314&gt;'Hidden inputs'!$B$18,'Hidden inputs'!$C$15*'Hidden inputs'!$D$15+('Hidden inputs'!$C$16-'Hidden inputs'!$B$16)*'Hidden inputs'!$D$16+('Hidden inputs'!$C$17-'Hidden inputs'!$B$17)*'Hidden inputs'!$D$17+(Y314-'Hidden inputs'!$B$18)*'Hidden inputs'!$D$18))</f>
        <v/>
      </c>
      <c r="AA314" s="10" t="str">
        <f t="shared" ca="1" si="12830"/>
        <v/>
      </c>
      <c r="AB314" s="5" t="str">
        <f t="shared" ca="1" si="12734"/>
        <v/>
      </c>
      <c r="AC314" s="5" t="str">
        <f t="shared" ca="1" si="12831"/>
        <v/>
      </c>
      <c r="AD314" s="5" t="str">
        <f ca="1">IF(B314="","",'Hidden inputs'!$D$11*U314+'Hidden inputs'!$E$11*V314)</f>
        <v/>
      </c>
      <c r="AE314" s="11" t="str">
        <f t="shared" ca="1" si="12667"/>
        <v/>
      </c>
      <c r="AF314" s="9" t="str">
        <f t="shared" ca="1" si="12735"/>
        <v/>
      </c>
      <c r="AG314" s="3" t="str">
        <f t="shared" ca="1" si="12736"/>
        <v/>
      </c>
      <c r="AH314" s="5" t="str" cm="1">
        <f t="array" aca="1" ref="AH314" ca="1">IF($B314="","",IF(AG314=0,0,IF(DD_Payment="",0,IF(AG314&lt;_xlfn.IFS(DD_Frequency="Monthly",1,DD_Frequency="Quarterly",IF(MONTH(AG$2)=1,1,IF(MONTH(AG$2)=4,1,IF(MONTH(AG$2)=7,1,IF(MONTH(AG$2)=10,1,0)))),DD_Frequency="Annually",IF(MONTH(AG$2)=1,1,0))*DD_Payment,AG314,_xlfn.IFS(DD_Frequency="Monthly",1,DD_Frequency="Quarterly",IF(MONTH(AG$2)=1,1,IF(MONTH(AG$2)=4,1,IF(MONTH(AG$2)=7,1,IF(MONTH(AG$2)=10,1,0)))),DD_Frequency="Annually",IF(MONTH(AG$2)=1,1,0))*DD_Payment))))</f>
        <v/>
      </c>
      <c r="AI314" s="3" t="str">
        <f t="shared" ref="AI314" ca="1" si="15310">IF($B314="","",IF(AG314&gt;AH314,(AG314-AH314/2)*(rate_A*(AI$1/365)),0))</f>
        <v/>
      </c>
      <c r="AJ314" s="3" t="str">
        <f t="shared" ca="1" si="12833"/>
        <v/>
      </c>
      <c r="AK314" s="3" t="str">
        <f t="shared" ref="AK314" ca="1" si="15311">IF($B314="","",V314*(1+rate_A*AI$1/365))</f>
        <v/>
      </c>
      <c r="AL314" s="3" t="str">
        <f t="shared" ref="AL314" ca="1" si="15312">IF($B314="","",W314*(1+rate_A*AI$1/365))</f>
        <v/>
      </c>
      <c r="AM314" s="3" t="str">
        <f t="shared" ref="AM314" ca="1" si="15313">IF($B314="","",X314*(1+rate_joint*AI$1/365))</f>
        <v/>
      </c>
      <c r="AN314" s="5" t="str">
        <f t="shared" ca="1" si="12837"/>
        <v/>
      </c>
      <c r="AO314" s="5" t="str" cm="1">
        <f t="array" aca="1" ref="AO314" ca="1">IF(AN314="","",_xlfn.IFS(AN314&lt;='Hidden inputs'!$C$15,AN314*'Hidden inputs'!$D$15,AN314&lt;='Hidden inputs'!$C$16,'Hidden inputs'!$C$15*'Hidden inputs'!$D$15+(AN314-'Hidden inputs'!$B$16)*'Hidden inputs'!$D$16,AN314&lt;='Hidden inputs'!$C$17,'Hidden inputs'!$C$15*'Hidden inputs'!$D$15+('Hidden inputs'!$C$16-'Hidden inputs'!$B$16)*'Hidden inputs'!$D$16+(AN314-'Hidden inputs'!$B$17)*'Hidden inputs'!$D$17,AN314&gt;'Hidden inputs'!$B$18,'Hidden inputs'!$C$15*'Hidden inputs'!$D$15+('Hidden inputs'!$C$16-'Hidden inputs'!$B$16)*'Hidden inputs'!$D$16+('Hidden inputs'!$C$17-'Hidden inputs'!$B$17)*'Hidden inputs'!$D$17+(AN314-'Hidden inputs'!$B$18)*'Hidden inputs'!$D$18))</f>
        <v/>
      </c>
      <c r="AP314" s="10" t="str">
        <f t="shared" ca="1" si="12838"/>
        <v/>
      </c>
      <c r="AQ314" s="5" t="str">
        <f t="shared" ca="1" si="12741"/>
        <v/>
      </c>
      <c r="AR314" s="5" t="str">
        <f t="shared" ca="1" si="12742"/>
        <v/>
      </c>
      <c r="AS314" s="5" t="str">
        <f ca="1">IF($B314="","",'Hidden inputs'!$D$11*AJ314+'Hidden inputs'!$E$11*AK314)</f>
        <v/>
      </c>
      <c r="AT314" s="11" t="str">
        <f t="shared" ca="1" si="12672"/>
        <v/>
      </c>
      <c r="AU314" s="9" t="str">
        <f t="shared" ca="1" si="12743"/>
        <v/>
      </c>
      <c r="AV314" s="3" t="str">
        <f t="shared" ca="1" si="12744"/>
        <v/>
      </c>
      <c r="AW314" s="5" t="str" cm="1">
        <f t="array" aca="1" ref="AW314" ca="1">IF($B314="","",IF(AV314=0,0,IF(DD_Payment="",0,IF(AV314&lt;_xlfn.IFS(DD_Frequency="Monthly",1,DD_Frequency="Quarterly",IF(MONTH(AV$2)=1,1,IF(MONTH(AV$2)=4,1,IF(MONTH(AV$2)=7,1,IF(MONTH(AV$2)=10,1,0)))),DD_Frequency="Annually",IF(MONTH(AV$2)=1,1,0))*DD_Payment,AV314,_xlfn.IFS(DD_Frequency="Monthly",1,DD_Frequency="Quarterly",IF(MONTH(AV$2)=1,1,IF(MONTH(AV$2)=4,1,IF(MONTH(AV$2)=7,1,IF(MONTH(AV$2)=10,1,0)))),DD_Frequency="Annually",IF(MONTH(AV$2)=1,1,0))*DD_Payment))))</f>
        <v/>
      </c>
      <c r="AX314" s="3" t="str">
        <f t="shared" ref="AX314" ca="1" si="15314">IF($B314="","",IF(AV314&gt;AW314,(AV314-AW314/2)*(rate_A*(AX$1/365)),0))</f>
        <v/>
      </c>
      <c r="AY314" s="3" t="str">
        <f t="shared" ca="1" si="12840"/>
        <v/>
      </c>
      <c r="AZ314" s="3" t="str">
        <f t="shared" ref="AZ314" ca="1" si="15315">IF($B314="","",AK314*(1+rate_A*AX$1/365))</f>
        <v/>
      </c>
      <c r="BA314" s="3" t="str">
        <f t="shared" ref="BA314" ca="1" si="15316">IF($B314="","",AL314*(1+rate_A*AX$1/365))</f>
        <v/>
      </c>
      <c r="BB314" s="3" t="str">
        <f t="shared" ref="BB314" ca="1" si="15317">IF($B314="","",AM314*(1+rate_joint*AX$1/365))</f>
        <v/>
      </c>
      <c r="BC314" s="5" t="str">
        <f t="shared" ca="1" si="12844"/>
        <v/>
      </c>
      <c r="BD314" s="5" t="str" cm="1">
        <f t="array" aca="1" ref="BD314" ca="1">IF(BC314="","",_xlfn.IFS(BC314&lt;='Hidden inputs'!$C$15,BC314*'Hidden inputs'!$D$15,BC314&lt;='Hidden inputs'!$C$16,'Hidden inputs'!$C$15*'Hidden inputs'!$D$15+(BC314-'Hidden inputs'!$B$16)*'Hidden inputs'!$D$16,BC314&lt;='Hidden inputs'!$C$17,'Hidden inputs'!$C$15*'Hidden inputs'!$D$15+('Hidden inputs'!$C$16-'Hidden inputs'!$B$16)*'Hidden inputs'!$D$16+(BC314-'Hidden inputs'!$B$17)*'Hidden inputs'!$D$17,BC314&gt;'Hidden inputs'!$B$18,'Hidden inputs'!$C$15*'Hidden inputs'!$D$15+('Hidden inputs'!$C$16-'Hidden inputs'!$B$16)*'Hidden inputs'!$D$16+('Hidden inputs'!$C$17-'Hidden inputs'!$B$17)*'Hidden inputs'!$D$17+(BC314-'Hidden inputs'!$B$18)*'Hidden inputs'!$D$18))</f>
        <v/>
      </c>
      <c r="BE314" s="10" t="str">
        <f t="shared" ca="1" si="12845"/>
        <v/>
      </c>
      <c r="BF314" s="5" t="str">
        <f t="shared" ca="1" si="12749"/>
        <v/>
      </c>
      <c r="BG314" s="5" t="str">
        <f t="shared" ca="1" si="12750"/>
        <v/>
      </c>
      <c r="BH314" s="5" t="str">
        <f ca="1">IF($B314="","",'Hidden inputs'!$D$11*AY314+'Hidden inputs'!$E$11*AZ314)</f>
        <v/>
      </c>
      <c r="BI314" s="11" t="str">
        <f t="shared" ca="1" si="12677"/>
        <v/>
      </c>
      <c r="BJ314" s="9" t="str">
        <f t="shared" ca="1" si="12751"/>
        <v/>
      </c>
      <c r="BK314" s="3" t="str">
        <f t="shared" ca="1" si="12752"/>
        <v/>
      </c>
      <c r="BL314" s="5" t="str" cm="1">
        <f t="array" aca="1" ref="BL314" ca="1">IF($B314="","",IF(BK314=0,0,IF(DD_Payment="",0,IF(BK314&lt;_xlfn.IFS(DD_Frequency="Monthly",1,DD_Frequency="Quarterly",IF(MONTH(BK$2)=1,1,IF(MONTH(BK$2)=4,1,IF(MONTH(BK$2)=7,1,IF(MONTH(BK$2)=10,1,0)))),DD_Frequency="Annually",IF(MONTH(BK$2)=1,1,0))*DD_Payment,BK314,_xlfn.IFS(DD_Frequency="Monthly",1,DD_Frequency="Quarterly",IF(MONTH(BK$2)=1,1,IF(MONTH(BK$2)=4,1,IF(MONTH(BK$2)=7,1,IF(MONTH(BK$2)=10,1,0)))),DD_Frequency="Annually",IF(MONTH(BK$2)=1,1,0))*DD_Payment))))</f>
        <v/>
      </c>
      <c r="BM314" s="3" t="str">
        <f t="shared" ref="BM314" ca="1" si="15318">IF($B314="","",IF(BK314&gt;BL314,(BK314-BL314/2)*(rate_A*(BM$1/365)),0))</f>
        <v/>
      </c>
      <c r="BN314" s="3" t="str">
        <f t="shared" ca="1" si="12847"/>
        <v/>
      </c>
      <c r="BO314" s="3" t="str">
        <f t="shared" ref="BO314" ca="1" si="15319">IF($B314="","",AZ314*(1+rate_A*BM$1/365))</f>
        <v/>
      </c>
      <c r="BP314" s="3" t="str">
        <f t="shared" ref="BP314" ca="1" si="15320">IF($B314="","",BA314*(1+rate_A*BM$1/365))</f>
        <v/>
      </c>
      <c r="BQ314" s="3" t="str">
        <f t="shared" ref="BQ314" ca="1" si="15321">IF($B314="","",BB314*(1+rate_joint*BM$1/365))</f>
        <v/>
      </c>
      <c r="BR314" s="5" t="str">
        <f t="shared" ca="1" si="12851"/>
        <v/>
      </c>
      <c r="BS314" s="5" t="str" cm="1">
        <f t="array" aca="1" ref="BS314" ca="1">IF(BR314="","",_xlfn.IFS(BR314&lt;='Hidden inputs'!$C$15,BR314*'Hidden inputs'!$D$15,BR314&lt;='Hidden inputs'!$C$16,'Hidden inputs'!$C$15*'Hidden inputs'!$D$15+(BR314-'Hidden inputs'!$B$16)*'Hidden inputs'!$D$16,BR314&lt;='Hidden inputs'!$C$17,'Hidden inputs'!$C$15*'Hidden inputs'!$D$15+('Hidden inputs'!$C$16-'Hidden inputs'!$B$16)*'Hidden inputs'!$D$16+(BR314-'Hidden inputs'!$B$17)*'Hidden inputs'!$D$17,BR314&gt;'Hidden inputs'!$B$18,'Hidden inputs'!$C$15*'Hidden inputs'!$D$15+('Hidden inputs'!$C$16-'Hidden inputs'!$B$16)*'Hidden inputs'!$D$16+('Hidden inputs'!$C$17-'Hidden inputs'!$B$17)*'Hidden inputs'!$D$17+(BR314-'Hidden inputs'!$B$18)*'Hidden inputs'!$D$18))</f>
        <v/>
      </c>
      <c r="BT314" s="10" t="str">
        <f t="shared" ca="1" si="12852"/>
        <v/>
      </c>
      <c r="BU314" s="5" t="str">
        <f t="shared" ca="1" si="12757"/>
        <v/>
      </c>
      <c r="BV314" s="5" t="str">
        <f t="shared" ca="1" si="12758"/>
        <v/>
      </c>
      <c r="BW314" s="5" t="str">
        <f ca="1">IF($B314="","",'Hidden inputs'!$D$11*BN314+'Hidden inputs'!$E$11*BO314)</f>
        <v/>
      </c>
      <c r="BX314" s="11" t="str">
        <f t="shared" ca="1" si="12682"/>
        <v/>
      </c>
      <c r="BY314" s="9" t="str">
        <f t="shared" ca="1" si="12759"/>
        <v/>
      </c>
      <c r="BZ314" s="3" t="str">
        <f t="shared" ca="1" si="12760"/>
        <v/>
      </c>
      <c r="CA314" s="5" t="str" cm="1">
        <f t="array" aca="1" ref="CA314" ca="1">IF($B314="","",IF(BZ314=0,0,IF(DD_Payment="",0,IF(BZ314&lt;_xlfn.IFS(DD_Frequency="Monthly",1,DD_Frequency="Quarterly",IF(MONTH(BZ$2)=1,1,IF(MONTH(BZ$2)=4,1,IF(MONTH(BZ$2)=7,1,IF(MONTH(BZ$2)=10,1,0)))),DD_Frequency="Annually",IF(MONTH(BZ$2)=1,1,0))*DD_Payment,BZ314,_xlfn.IFS(DD_Frequency="Monthly",1,DD_Frequency="Quarterly",IF(MONTH(BZ$2)=1,1,IF(MONTH(BZ$2)=4,1,IF(MONTH(BZ$2)=7,1,IF(MONTH(BZ$2)=10,1,0)))),DD_Frequency="Annually",IF(MONTH(BZ$2)=1,1,0))*DD_Payment))))</f>
        <v/>
      </c>
      <c r="CB314" s="3" t="str">
        <f t="shared" ref="CB314" ca="1" si="15322">IF($B314="","",IF(BZ314&gt;CA314,(BZ314-CA314/2)*(rate_A*(CB$1/365)),0))</f>
        <v/>
      </c>
      <c r="CC314" s="3" t="str">
        <f t="shared" ca="1" si="12854"/>
        <v/>
      </c>
      <c r="CD314" s="3" t="str">
        <f t="shared" ref="CD314" ca="1" si="15323">IF($B314="","",BO314*(1+rate_A*CB$1/365))</f>
        <v/>
      </c>
      <c r="CE314" s="3" t="str">
        <f t="shared" ref="CE314" ca="1" si="15324">IF($B314="","",BP314*(1+rate_A*CB$1/365))</f>
        <v/>
      </c>
      <c r="CF314" s="3" t="str">
        <f t="shared" ref="CF314" ca="1" si="15325">IF($B314="","",BQ314*(1+rate_joint*CB$1/365))</f>
        <v/>
      </c>
      <c r="CG314" s="5" t="str">
        <f t="shared" ca="1" si="12858"/>
        <v/>
      </c>
      <c r="CH314" s="5" t="str" cm="1">
        <f t="array" aca="1" ref="CH314" ca="1">IF(CG314="","",_xlfn.IFS(CG314&lt;='Hidden inputs'!$C$15,CG314*'Hidden inputs'!$D$15,CG314&lt;='Hidden inputs'!$C$16,'Hidden inputs'!$C$15*'Hidden inputs'!$D$15+(CG314-'Hidden inputs'!$B$16)*'Hidden inputs'!$D$16,CG314&lt;='Hidden inputs'!$C$17,'Hidden inputs'!$C$15*'Hidden inputs'!$D$15+('Hidden inputs'!$C$16-'Hidden inputs'!$B$16)*'Hidden inputs'!$D$16+(CG314-'Hidden inputs'!$B$17)*'Hidden inputs'!$D$17,CG314&gt;'Hidden inputs'!$B$18,'Hidden inputs'!$C$15*'Hidden inputs'!$D$15+('Hidden inputs'!$C$16-'Hidden inputs'!$B$16)*'Hidden inputs'!$D$16+('Hidden inputs'!$C$17-'Hidden inputs'!$B$17)*'Hidden inputs'!$D$17+(CG314-'Hidden inputs'!$B$18)*'Hidden inputs'!$D$18))</f>
        <v/>
      </c>
      <c r="CI314" s="10" t="str">
        <f t="shared" ca="1" si="12859"/>
        <v/>
      </c>
      <c r="CJ314" s="5" t="str">
        <f t="shared" ca="1" si="12765"/>
        <v/>
      </c>
      <c r="CK314" s="5" t="str">
        <f t="shared" ca="1" si="12766"/>
        <v/>
      </c>
      <c r="CL314" s="5" t="str">
        <f ca="1">IF($B314="","",'Hidden inputs'!$D$11*CC314+'Hidden inputs'!$E$11*CD314)</f>
        <v/>
      </c>
      <c r="CM314" s="11" t="str">
        <f t="shared" ca="1" si="12687"/>
        <v/>
      </c>
      <c r="CN314" s="9" t="str">
        <f t="shared" ca="1" si="12767"/>
        <v/>
      </c>
      <c r="CO314" s="3" t="str">
        <f t="shared" ca="1" si="12768"/>
        <v/>
      </c>
      <c r="CP314" s="5" t="str" cm="1">
        <f t="array" aca="1" ref="CP314" ca="1">IF($B314="","",IF(CO314=0,0,IF(DD_Payment="",0,IF(CO314&lt;_xlfn.IFS(DD_Frequency="Monthly",1,DD_Frequency="Quarterly",IF(MONTH(CO$2)=1,1,IF(MONTH(CO$2)=4,1,IF(MONTH(CO$2)=7,1,IF(MONTH(CO$2)=10,1,0)))),DD_Frequency="Annually",IF(MONTH(CO$2)=1,1,0))*DD_Payment,CO314,_xlfn.IFS(DD_Frequency="Monthly",1,DD_Frequency="Quarterly",IF(MONTH(CO$2)=1,1,IF(MONTH(CO$2)=4,1,IF(MONTH(CO$2)=7,1,IF(MONTH(CO$2)=10,1,0)))),DD_Frequency="Annually",IF(MONTH(CO$2)=1,1,0))*DD_Payment))))</f>
        <v/>
      </c>
      <c r="CQ314" s="3" t="str">
        <f t="shared" ref="CQ314" ca="1" si="15326">IF($B314="","",IF(CO314&gt;CP314,(CO314-CP314/2)*(rate_A*(CQ$1/365)),0))</f>
        <v/>
      </c>
      <c r="CR314" s="3" t="str">
        <f t="shared" ca="1" si="12861"/>
        <v/>
      </c>
      <c r="CS314" s="3" t="str">
        <f t="shared" ref="CS314" ca="1" si="15327">IF($B314="","",CD314*(1+rate_A*CQ$1/365))</f>
        <v/>
      </c>
      <c r="CT314" s="3" t="str">
        <f t="shared" ref="CT314" ca="1" si="15328">IF($B314="","",CE314*(1+rate_A*CQ$1/365))</f>
        <v/>
      </c>
      <c r="CU314" s="3" t="str">
        <f t="shared" ref="CU314" ca="1" si="15329">IF($B314="","",CF314*(1+rate_joint*CQ$1/365))</f>
        <v/>
      </c>
      <c r="CV314" s="5" t="str">
        <f t="shared" ca="1" si="12865"/>
        <v/>
      </c>
      <c r="CW314" s="5" t="str" cm="1">
        <f t="array" aca="1" ref="CW314" ca="1">IF(CV314="","",_xlfn.IFS(CV314&lt;='Hidden inputs'!$C$15,CV314*'Hidden inputs'!$D$15,CV314&lt;='Hidden inputs'!$C$16,'Hidden inputs'!$C$15*'Hidden inputs'!$D$15+(CV314-'Hidden inputs'!$B$16)*'Hidden inputs'!$D$16,CV314&lt;='Hidden inputs'!$C$17,'Hidden inputs'!$C$15*'Hidden inputs'!$D$15+('Hidden inputs'!$C$16-'Hidden inputs'!$B$16)*'Hidden inputs'!$D$16+(CV314-'Hidden inputs'!$B$17)*'Hidden inputs'!$D$17,CV314&gt;'Hidden inputs'!$B$18,'Hidden inputs'!$C$15*'Hidden inputs'!$D$15+('Hidden inputs'!$C$16-'Hidden inputs'!$B$16)*'Hidden inputs'!$D$16+('Hidden inputs'!$C$17-'Hidden inputs'!$B$17)*'Hidden inputs'!$D$17+(CV314-'Hidden inputs'!$B$18)*'Hidden inputs'!$D$18))</f>
        <v/>
      </c>
      <c r="CX314" s="10" t="str">
        <f t="shared" ca="1" si="12866"/>
        <v/>
      </c>
      <c r="CY314" s="5" t="str">
        <f t="shared" ca="1" si="12773"/>
        <v/>
      </c>
      <c r="CZ314" s="5" t="str">
        <f t="shared" ca="1" si="12774"/>
        <v/>
      </c>
      <c r="DA314" s="5" t="str">
        <f ca="1">IF($B314="","",'Hidden inputs'!$D$11*CR314+'Hidden inputs'!$E$11*CS314)</f>
        <v/>
      </c>
      <c r="DB314" s="11" t="str">
        <f t="shared" ca="1" si="12692"/>
        <v/>
      </c>
      <c r="DC314" s="9" t="str">
        <f t="shared" ca="1" si="12775"/>
        <v/>
      </c>
      <c r="DD314" s="3" t="str">
        <f t="shared" ca="1" si="12776"/>
        <v/>
      </c>
      <c r="DE314" s="5" t="str" cm="1">
        <f t="array" aca="1" ref="DE314" ca="1">IF($B314="","",IF(DD314=0,0,IF(DD_Payment="",0,IF(DD314&lt;_xlfn.IFS(DD_Frequency="Monthly",1,DD_Frequency="Quarterly",IF(MONTH(DD$2)=1,1,IF(MONTH(DD$2)=4,1,IF(MONTH(DD$2)=7,1,IF(MONTH(DD$2)=10,1,0)))),DD_Frequency="Annually",IF(MONTH(DD$2)=1,1,0))*DD_Payment,DD314,_xlfn.IFS(DD_Frequency="Monthly",1,DD_Frequency="Quarterly",IF(MONTH(DD$2)=1,1,IF(MONTH(DD$2)=4,1,IF(MONTH(DD$2)=7,1,IF(MONTH(DD$2)=10,1,0)))),DD_Frequency="Annually",IF(MONTH(DD$2)=1,1,0))*DD_Payment))))</f>
        <v/>
      </c>
      <c r="DF314" s="3" t="str">
        <f t="shared" ref="DF314" ca="1" si="15330">IF($B314="","",IF(DD314&gt;DE314,(DD314-DE314/2)*(rate_A*(DF$1/365)),0))</f>
        <v/>
      </c>
      <c r="DG314" s="3" t="str">
        <f t="shared" ca="1" si="12868"/>
        <v/>
      </c>
      <c r="DH314" s="3" t="str">
        <f t="shared" ref="DH314" ca="1" si="15331">IF($B314="","",CS314*(1+rate_A*DF$1/365))</f>
        <v/>
      </c>
      <c r="DI314" s="3" t="str">
        <f t="shared" ref="DI314" ca="1" si="15332">IF($B314="","",CT314*(1+rate_A*DF$1/365))</f>
        <v/>
      </c>
      <c r="DJ314" s="3" t="str">
        <f t="shared" ref="DJ314" ca="1" si="15333">IF($B314="","",CU314*(1+rate_joint*DF$1/365))</f>
        <v/>
      </c>
      <c r="DK314" s="5" t="str">
        <f t="shared" ca="1" si="12872"/>
        <v/>
      </c>
      <c r="DL314" s="5" t="str" cm="1">
        <f t="array" aca="1" ref="DL314" ca="1">IF(DK314="","",_xlfn.IFS(DK314&lt;='Hidden inputs'!$C$15,DK314*'Hidden inputs'!$D$15,DK314&lt;='Hidden inputs'!$C$16,'Hidden inputs'!$C$15*'Hidden inputs'!$D$15+(DK314-'Hidden inputs'!$B$16)*'Hidden inputs'!$D$16,DK314&lt;='Hidden inputs'!$C$17,'Hidden inputs'!$C$15*'Hidden inputs'!$D$15+('Hidden inputs'!$C$16-'Hidden inputs'!$B$16)*'Hidden inputs'!$D$16+(DK314-'Hidden inputs'!$B$17)*'Hidden inputs'!$D$17,DK314&gt;'Hidden inputs'!$B$18,'Hidden inputs'!$C$15*'Hidden inputs'!$D$15+('Hidden inputs'!$C$16-'Hidden inputs'!$B$16)*'Hidden inputs'!$D$16+('Hidden inputs'!$C$17-'Hidden inputs'!$B$17)*'Hidden inputs'!$D$17+(DK314-'Hidden inputs'!$B$18)*'Hidden inputs'!$D$18))</f>
        <v/>
      </c>
      <c r="DM314" s="10" t="str">
        <f t="shared" ca="1" si="12873"/>
        <v/>
      </c>
      <c r="DN314" s="5" t="str">
        <f t="shared" ca="1" si="12781"/>
        <v/>
      </c>
      <c r="DO314" s="5" t="str">
        <f t="shared" ca="1" si="12782"/>
        <v/>
      </c>
      <c r="DP314" s="5" t="str">
        <f ca="1">IF($B314="","",'Hidden inputs'!$D$11*DG314+'Hidden inputs'!$E$11*DH314)</f>
        <v/>
      </c>
      <c r="DQ314" s="11" t="str">
        <f t="shared" ca="1" si="12697"/>
        <v/>
      </c>
      <c r="DR314" s="9" t="str">
        <f t="shared" ca="1" si="12783"/>
        <v/>
      </c>
      <c r="DS314" s="3" t="str">
        <f t="shared" ca="1" si="12784"/>
        <v/>
      </c>
      <c r="DT314" s="5" t="str" cm="1">
        <f t="array" aca="1" ref="DT314" ca="1">IF($B314="","",IF(DS314=0,0,IF(DD_Payment="",0,IF(DS314&lt;_xlfn.IFS(DD_Frequency="Monthly",1,DD_Frequency="Quarterly",IF(MONTH(DS$2)=1,1,IF(MONTH(DS$2)=4,1,IF(MONTH(DS$2)=7,1,IF(MONTH(DS$2)=10,1,0)))),DD_Frequency="Annually",IF(MONTH(DS$2)=1,1,0))*DD_Payment,DS314,_xlfn.IFS(DD_Frequency="Monthly",1,DD_Frequency="Quarterly",IF(MONTH(DS$2)=1,1,IF(MONTH(DS$2)=4,1,IF(MONTH(DS$2)=7,1,IF(MONTH(DS$2)=10,1,0)))),DD_Frequency="Annually",IF(MONTH(DS$2)=1,1,0))*DD_Payment))))</f>
        <v/>
      </c>
      <c r="DU314" s="3" t="str">
        <f t="shared" ref="DU314" ca="1" si="15334">IF($B314="","",IF(DS314&gt;DT314,(DS314-DT314/2)*(rate_A*(DU$1/365)),0))</f>
        <v/>
      </c>
      <c r="DV314" s="3" t="str">
        <f t="shared" ca="1" si="12875"/>
        <v/>
      </c>
      <c r="DW314" s="3" t="str">
        <f t="shared" ref="DW314" ca="1" si="15335">IF($B314="","",DH314*(1+rate_A*DU$1/365))</f>
        <v/>
      </c>
      <c r="DX314" s="3" t="str">
        <f t="shared" ref="DX314" ca="1" si="15336">IF($B314="","",DI314*(1+rate_A*DU$1/365))</f>
        <v/>
      </c>
      <c r="DY314" s="3" t="str">
        <f t="shared" ref="DY314" ca="1" si="15337">IF($B314="","",DJ314*(1+rate_joint*DU$1/365))</f>
        <v/>
      </c>
      <c r="DZ314" s="5" t="str">
        <f t="shared" ca="1" si="12879"/>
        <v/>
      </c>
      <c r="EA314" s="5" t="str" cm="1">
        <f t="array" aca="1" ref="EA314" ca="1">IF(DZ314="","",_xlfn.IFS(DZ314&lt;='Hidden inputs'!$C$15,DZ314*'Hidden inputs'!$D$15,DZ314&lt;='Hidden inputs'!$C$16,'Hidden inputs'!$C$15*'Hidden inputs'!$D$15+(DZ314-'Hidden inputs'!$B$16)*'Hidden inputs'!$D$16,DZ314&lt;='Hidden inputs'!$C$17,'Hidden inputs'!$C$15*'Hidden inputs'!$D$15+('Hidden inputs'!$C$16-'Hidden inputs'!$B$16)*'Hidden inputs'!$D$16+(DZ314-'Hidden inputs'!$B$17)*'Hidden inputs'!$D$17,DZ314&gt;'Hidden inputs'!$B$18,'Hidden inputs'!$C$15*'Hidden inputs'!$D$15+('Hidden inputs'!$C$16-'Hidden inputs'!$B$16)*'Hidden inputs'!$D$16+('Hidden inputs'!$C$17-'Hidden inputs'!$B$17)*'Hidden inputs'!$D$17+(DZ314-'Hidden inputs'!$B$18)*'Hidden inputs'!$D$18))</f>
        <v/>
      </c>
      <c r="EB314" s="10" t="str">
        <f t="shared" ca="1" si="12880"/>
        <v/>
      </c>
      <c r="EC314" s="5" t="str">
        <f t="shared" ca="1" si="12789"/>
        <v/>
      </c>
      <c r="ED314" s="5" t="str">
        <f t="shared" ca="1" si="12790"/>
        <v/>
      </c>
      <c r="EE314" s="5" t="str">
        <f ca="1">IF($B314="","",'Hidden inputs'!$D$11*DV314+'Hidden inputs'!$E$11*DW314)</f>
        <v/>
      </c>
      <c r="EF314" s="11" t="str">
        <f t="shared" ca="1" si="12702"/>
        <v/>
      </c>
      <c r="EG314" s="9" t="str">
        <f t="shared" ca="1" si="12791"/>
        <v/>
      </c>
      <c r="EH314" s="3" t="str">
        <f t="shared" ca="1" si="12792"/>
        <v/>
      </c>
      <c r="EI314" s="5" t="str" cm="1">
        <f t="array" aca="1" ref="EI314" ca="1">IF($B314="","",IF(EH314=0,0,IF(DD_Payment="",0,IF(EH314&lt;_xlfn.IFS(DD_Frequency="Monthly",1,DD_Frequency="Quarterly",IF(MONTH(EH$2)=1,1,IF(MONTH(EH$2)=4,1,IF(MONTH(EH$2)=7,1,IF(MONTH(EH$2)=10,1,0)))),DD_Frequency="Annually",IF(MONTH(EH$2)=1,1,0))*DD_Payment,EH314,_xlfn.IFS(DD_Frequency="Monthly",1,DD_Frequency="Quarterly",IF(MONTH(EH$2)=1,1,IF(MONTH(EH$2)=4,1,IF(MONTH(EH$2)=7,1,IF(MONTH(EH$2)=10,1,0)))),DD_Frequency="Annually",IF(MONTH(EH$2)=1,1,0))*DD_Payment))))</f>
        <v/>
      </c>
      <c r="EJ314" s="3" t="str">
        <f t="shared" ref="EJ314" ca="1" si="15338">IF($B314="","",IF(EH314&gt;EI314,(EH314-EI314/2)*(rate_A*(EJ$1/365)),0))</f>
        <v/>
      </c>
      <c r="EK314" s="3" t="str">
        <f t="shared" ca="1" si="12882"/>
        <v/>
      </c>
      <c r="EL314" s="3" t="str">
        <f t="shared" ref="EL314" ca="1" si="15339">IF($B314="","",DW314*(1+rate_A*EJ$1/365))</f>
        <v/>
      </c>
      <c r="EM314" s="3" t="str">
        <f t="shared" ref="EM314" ca="1" si="15340">IF($B314="","",DX314*(1+rate_A*EJ$1/365))</f>
        <v/>
      </c>
      <c r="EN314" s="3" t="str">
        <f t="shared" ref="EN314" ca="1" si="15341">IF($B314="","",DY314*(1+rate_joint*EJ$1/365))</f>
        <v/>
      </c>
      <c r="EO314" s="5" t="str">
        <f t="shared" ca="1" si="12886"/>
        <v/>
      </c>
      <c r="EP314" s="5" t="str" cm="1">
        <f t="array" aca="1" ref="EP314" ca="1">IF(EO314="","",_xlfn.IFS(EO314&lt;='Hidden inputs'!$C$15,EO314*'Hidden inputs'!$D$15,EO314&lt;='Hidden inputs'!$C$16,'Hidden inputs'!$C$15*'Hidden inputs'!$D$15+(EO314-'Hidden inputs'!$B$16)*'Hidden inputs'!$D$16,EO314&lt;='Hidden inputs'!$C$17,'Hidden inputs'!$C$15*'Hidden inputs'!$D$15+('Hidden inputs'!$C$16-'Hidden inputs'!$B$16)*'Hidden inputs'!$D$16+(EO314-'Hidden inputs'!$B$17)*'Hidden inputs'!$D$17,EO314&gt;'Hidden inputs'!$B$18,'Hidden inputs'!$C$15*'Hidden inputs'!$D$15+('Hidden inputs'!$C$16-'Hidden inputs'!$B$16)*'Hidden inputs'!$D$16+('Hidden inputs'!$C$17-'Hidden inputs'!$B$17)*'Hidden inputs'!$D$17+(EO314-'Hidden inputs'!$B$18)*'Hidden inputs'!$D$18))</f>
        <v/>
      </c>
      <c r="EQ314" s="10" t="str">
        <f t="shared" ca="1" si="12887"/>
        <v/>
      </c>
      <c r="ER314" s="5" t="str">
        <f t="shared" ca="1" si="12797"/>
        <v/>
      </c>
      <c r="ES314" s="5" t="str">
        <f t="shared" ca="1" si="12798"/>
        <v/>
      </c>
      <c r="ET314" s="5" t="str">
        <f ca="1">IF($B314="","",'Hidden inputs'!$D$11*EK314+'Hidden inputs'!$E$11*EL314)</f>
        <v/>
      </c>
      <c r="EU314" s="11" t="str">
        <f t="shared" ca="1" si="12707"/>
        <v/>
      </c>
      <c r="EV314" s="9" t="str">
        <f t="shared" ca="1" si="12799"/>
        <v/>
      </c>
      <c r="EW314" s="3" t="str">
        <f t="shared" ca="1" si="12800"/>
        <v/>
      </c>
      <c r="EX314" s="5" t="str" cm="1">
        <f t="array" aca="1" ref="EX314" ca="1">IF($B314="","",IF(EW314=0,0,IF(DD_Payment="",0,IF(EW314&lt;_xlfn.IFS(DD_Frequency="Monthly",1,DD_Frequency="Quarterly",IF(MONTH(EW$2)=1,1,IF(MONTH(EW$2)=4,1,IF(MONTH(EW$2)=7,1,IF(MONTH(EW$2)=10,1,0)))),DD_Frequency="Annually",IF(MONTH(EW$2)=1,1,0))*DD_Payment,EW314,_xlfn.IFS(DD_Frequency="Monthly",1,DD_Frequency="Quarterly",IF(MONTH(EW$2)=1,1,IF(MONTH(EW$2)=4,1,IF(MONTH(EW$2)=7,1,IF(MONTH(EW$2)=10,1,0)))),DD_Frequency="Annually",IF(MONTH(EW$2)=1,1,0))*DD_Payment))))</f>
        <v/>
      </c>
      <c r="EY314" s="3" t="str">
        <f t="shared" ref="EY314" ca="1" si="15342">IF($B314="","",IF(EW314&gt;EX314,(EW314-EX314/2)*(rate_A*(EY$1/365)),0))</f>
        <v/>
      </c>
      <c r="EZ314" s="3" t="str">
        <f t="shared" ca="1" si="12889"/>
        <v/>
      </c>
      <c r="FA314" s="3" t="str">
        <f t="shared" ref="FA314" ca="1" si="15343">IF($B314="","",EL314*(1+rate_A*EY$1/365))</f>
        <v/>
      </c>
      <c r="FB314" s="3" t="str">
        <f t="shared" ref="FB314" ca="1" si="15344">IF($B314="","",EM314*(1+rate_A*EY$1/365))</f>
        <v/>
      </c>
      <c r="FC314" s="3" t="str">
        <f t="shared" ref="FC314" ca="1" si="15345">IF($B314="","",EN314*(1+rate_joint*EY$1/365))</f>
        <v/>
      </c>
      <c r="FD314" s="5" t="str">
        <f t="shared" ca="1" si="12893"/>
        <v/>
      </c>
      <c r="FE314" s="5" t="str" cm="1">
        <f t="array" aca="1" ref="FE314" ca="1">IF(FD314="","",_xlfn.IFS(FD314&lt;='Hidden inputs'!$C$15,FD314*'Hidden inputs'!$D$15,FD314&lt;='Hidden inputs'!$C$16,'Hidden inputs'!$C$15*'Hidden inputs'!$D$15+(FD314-'Hidden inputs'!$B$16)*'Hidden inputs'!$D$16,FD314&lt;='Hidden inputs'!$C$17,'Hidden inputs'!$C$15*'Hidden inputs'!$D$15+('Hidden inputs'!$C$16-'Hidden inputs'!$B$16)*'Hidden inputs'!$D$16+(FD314-'Hidden inputs'!$B$17)*'Hidden inputs'!$D$17,FD314&gt;'Hidden inputs'!$B$18,'Hidden inputs'!$C$15*'Hidden inputs'!$D$15+('Hidden inputs'!$C$16-'Hidden inputs'!$B$16)*'Hidden inputs'!$D$16+('Hidden inputs'!$C$17-'Hidden inputs'!$B$17)*'Hidden inputs'!$D$17+(FD314-'Hidden inputs'!$B$18)*'Hidden inputs'!$D$18))</f>
        <v/>
      </c>
      <c r="FF314" s="10" t="str">
        <f t="shared" ca="1" si="12894"/>
        <v/>
      </c>
      <c r="FG314" s="5" t="str">
        <f t="shared" ca="1" si="12805"/>
        <v/>
      </c>
      <c r="FH314" s="5" t="str">
        <f t="shared" ca="1" si="12806"/>
        <v/>
      </c>
      <c r="FI314" s="5" t="str">
        <f ca="1">IF($B314="","",'Hidden inputs'!$D$11*EZ314+'Hidden inputs'!$E$11*FA314)</f>
        <v/>
      </c>
      <c r="FJ314" s="11" t="str">
        <f t="shared" ca="1" si="12712"/>
        <v/>
      </c>
      <c r="FK314" s="9" t="str">
        <f t="shared" ca="1" si="12807"/>
        <v/>
      </c>
      <c r="FL314" s="3" t="str">
        <f t="shared" ca="1" si="12808"/>
        <v/>
      </c>
      <c r="FM314" s="5" t="str" cm="1">
        <f t="array" aca="1" ref="FM314" ca="1">IF($B314="","",IF(FL314=0,0,IF(DD_Payment="",0,IF(FL314&lt;_xlfn.IFS(DD_Frequency="Monthly",1,DD_Frequency="Quarterly",IF(MONTH(FL$2)=1,1,IF(MONTH(FL$2)=4,1,IF(MONTH(FL$2)=7,1,IF(MONTH(FL$2)=10,1,0)))),DD_Frequency="Annually",IF(MONTH(FL$2)=1,1,0))*DD_Payment,FL314,_xlfn.IFS(DD_Frequency="Monthly",1,DD_Frequency="Quarterly",IF(MONTH(FL$2)=1,1,IF(MONTH(FL$2)=4,1,IF(MONTH(FL$2)=7,1,IF(MONTH(FL$2)=10,1,0)))),DD_Frequency="Annually",IF(MONTH(FL$2)=1,1,0))*DD_Payment))))</f>
        <v/>
      </c>
      <c r="FN314" s="3" t="str">
        <f t="shared" ref="FN314" ca="1" si="15346">IF($B314="","",IF(FL314&gt;FM314,(FL314-FM314/2)*(rate_A*(FN$1/365)),0))</f>
        <v/>
      </c>
      <c r="FO314" s="3" t="str">
        <f t="shared" ca="1" si="12896"/>
        <v/>
      </c>
      <c r="FP314" s="3" t="str">
        <f t="shared" ref="FP314" ca="1" si="15347">IF($B314="","",FA314*(1+rate_A*FN$1/365))</f>
        <v/>
      </c>
      <c r="FQ314" s="3" t="str">
        <f t="shared" ref="FQ314" ca="1" si="15348">IF($B314="","",FB314*(1+rate_A*FN$1/365))</f>
        <v/>
      </c>
      <c r="FR314" s="3" t="str">
        <f t="shared" ref="FR314" ca="1" si="15349">IF($B314="","",FC314*(1+rate_joint*FN$1/365))</f>
        <v/>
      </c>
      <c r="FS314" s="5" t="str">
        <f t="shared" ca="1" si="12900"/>
        <v/>
      </c>
      <c r="FT314" s="5" t="str" cm="1">
        <f t="array" aca="1" ref="FT314" ca="1">IF(FS314="","",_xlfn.IFS(FS314&lt;='Hidden inputs'!$C$15,FS314*'Hidden inputs'!$D$15,FS314&lt;='Hidden inputs'!$C$16,'Hidden inputs'!$C$15*'Hidden inputs'!$D$15+(FS314-'Hidden inputs'!$B$16)*'Hidden inputs'!$D$16,FS314&lt;='Hidden inputs'!$C$17,'Hidden inputs'!$C$15*'Hidden inputs'!$D$15+('Hidden inputs'!$C$16-'Hidden inputs'!$B$16)*'Hidden inputs'!$D$16+(FS314-'Hidden inputs'!$B$17)*'Hidden inputs'!$D$17,FS314&gt;'Hidden inputs'!$B$18,'Hidden inputs'!$C$15*'Hidden inputs'!$D$15+('Hidden inputs'!$C$16-'Hidden inputs'!$B$16)*'Hidden inputs'!$D$16+('Hidden inputs'!$C$17-'Hidden inputs'!$B$17)*'Hidden inputs'!$D$17+(FS314-'Hidden inputs'!$B$18)*'Hidden inputs'!$D$18))</f>
        <v/>
      </c>
      <c r="FU314" s="10" t="str">
        <f t="shared" ca="1" si="12901"/>
        <v/>
      </c>
      <c r="FV314" s="5" t="str">
        <f t="shared" ca="1" si="12813"/>
        <v/>
      </c>
      <c r="FW314" s="5" t="str">
        <f t="shared" ca="1" si="12814"/>
        <v/>
      </c>
      <c r="FX314" s="5" t="str">
        <f ca="1">IF($B314="","",'Hidden inputs'!$D$11*FO314+'Hidden inputs'!$E$11*FP314)</f>
        <v/>
      </c>
      <c r="FY314" s="11" t="str">
        <f t="shared" ca="1" si="12717"/>
        <v/>
      </c>
      <c r="FZ314" s="9" t="str">
        <f t="shared" ca="1" si="12815"/>
        <v/>
      </c>
      <c r="GA314" s="5" t="str">
        <f t="shared" ca="1" si="12816"/>
        <v/>
      </c>
      <c r="GB314" s="5" t="str">
        <f t="shared" ca="1" si="12817"/>
        <v/>
      </c>
      <c r="GC314" s="5" t="str">
        <f t="shared" ca="1" si="12718"/>
        <v/>
      </c>
      <c r="GD314" s="5" t="str">
        <f t="shared" ca="1" si="12719"/>
        <v/>
      </c>
    </row>
    <row r="315" spans="1:186" x14ac:dyDescent="0.35">
      <c r="A315" s="2"/>
      <c r="B315" s="6" t="str">
        <f t="shared" ca="1" si="12720"/>
        <v/>
      </c>
      <c r="C315" s="5" t="str">
        <f t="shared" ca="1" si="12818"/>
        <v/>
      </c>
      <c r="D315" s="5" t="str" cm="1">
        <f t="array" aca="1" ref="D315" ca="1">IF($B315="","",IF(C315=0,0,IF(DD_Payment="",0,IF(C315&lt;_xlfn.IFS(DD_Frequency="Monthly",1,DD_Frequency="Quarterly",IF(MONTH(C$2)=1,1,IF(MONTH(C$2)=4,1,IF(MONTH(C$2)=7,1,IF(MONTH(C$2)=10,1,0)))),DD_Frequency="Annually",IF(MONTH(C$2)=1,1,0))*DD_Payment,C315,_xlfn.IFS(DD_Frequency="Monthly",1,DD_Frequency="Quarterly",IF(MONTH(C$2)=1,1,IF(MONTH(C$2)=4,1,IF(MONTH(C$2)=7,1,IF(MONTH(C$2)=10,1,0)))),DD_Frequency="Annually",IF(MONTH(C$2)=1,1,0))*DD_Payment))))</f>
        <v/>
      </c>
      <c r="E315" s="5" t="str">
        <f t="shared" ref="E315" ca="1" si="15350">IF(B315="","",IF(C315&gt;D315,(C315-D315/2)*(rate_A*(E$1/365)),0))</f>
        <v/>
      </c>
      <c r="F315" s="5" t="str">
        <f t="shared" ca="1" si="12722"/>
        <v/>
      </c>
      <c r="G315" s="5" t="str">
        <f t="shared" ref="G315" ca="1" si="15351">IF(B315="","",G314*(1+rate_A*E$1/365))</f>
        <v/>
      </c>
      <c r="H315" s="5" t="str">
        <f t="shared" ref="H315" ca="1" si="15352">IF(B315="","",H314*(1+rate_A*E$1/365))</f>
        <v/>
      </c>
      <c r="I315" s="5" t="str">
        <f t="shared" ref="I315" ca="1" si="15353">IF(B315="","",I314*(1+rate_joint*E$1/365))</f>
        <v/>
      </c>
      <c r="J315" s="5" t="str">
        <f t="shared" ca="1" si="12823"/>
        <v/>
      </c>
      <c r="K315" s="5" t="str" cm="1">
        <f t="array" aca="1" ref="K315" ca="1">IF(J315="","",_xlfn.IFS(J315&lt;='Hidden inputs'!$C$15,J315*'Hidden inputs'!$D$15,J315&lt;='Hidden inputs'!$C$16,'Hidden inputs'!$C$15*'Hidden inputs'!$D$15+(J315-'Hidden inputs'!$B$16)*'Hidden inputs'!$D$16,J315&lt;='Hidden inputs'!$C$17,'Hidden inputs'!$C$15*'Hidden inputs'!$D$15+('Hidden inputs'!$C$16-'Hidden inputs'!$B$16)*'Hidden inputs'!$D$16+(J315-'Hidden inputs'!$B$17)*'Hidden inputs'!$D$17,J315&gt;'Hidden inputs'!$B$18,'Hidden inputs'!$C$15*'Hidden inputs'!$D$15+('Hidden inputs'!$C$16-'Hidden inputs'!$B$16)*'Hidden inputs'!$D$16+('Hidden inputs'!$C$17-'Hidden inputs'!$B$17)*'Hidden inputs'!$D$17+(J315-'Hidden inputs'!$B$18)*'Hidden inputs'!$D$18))</f>
        <v/>
      </c>
      <c r="L315" s="11" t="str">
        <f t="shared" ca="1" si="12824"/>
        <v/>
      </c>
      <c r="M315" s="5" t="str">
        <f t="shared" ca="1" si="12726"/>
        <v/>
      </c>
      <c r="N315" s="5" t="str">
        <f t="shared" ca="1" si="12727"/>
        <v/>
      </c>
      <c r="O315" s="5" t="str">
        <f ca="1">IF(B315="","",'Hidden inputs'!$D$11*F315+'Hidden inputs'!$E$11*G315)</f>
        <v/>
      </c>
      <c r="P315" s="11" t="str">
        <f t="shared" ca="1" si="12661"/>
        <v/>
      </c>
      <c r="Q315" s="20" t="str">
        <f t="shared" ca="1" si="12662"/>
        <v/>
      </c>
      <c r="R315" s="3" t="str">
        <f t="shared" ca="1" si="12728"/>
        <v/>
      </c>
      <c r="S315" s="5" t="str" cm="1">
        <f t="array" aca="1" ref="S315" ca="1">IF($B315="","",IF(R315=0,0,IF(DD_Payment="",0,IF(R315&lt;_xlfn.IFS(DD_Frequency="Monthly",1,DD_Frequency="Quarterly",IF(MONTH(R$2)=1,1,IF(MONTH(R$2)=4,1,IF(MONTH(R$2)=7,1,IF(MONTH(R$2)=10,1,0)))),DD_Frequency="Annually",IF(MONTH(R$2)=1,1,0))*DD_Payment,R315,_xlfn.IFS(DD_Frequency="Monthly",1,DD_Frequency="Quarterly",IF(MONTH(R$2)=1,1,IF(MONTH(R$2)=4,1,IF(MONTH(R$2)=7,1,IF(MONTH(R$2)=10,1,0)))),DD_Frequency="Annually",IF(MONTH(R$2)=1,1,0))*DD_Payment))))</f>
        <v/>
      </c>
      <c r="T315" s="3" t="str">
        <f t="shared" ref="T315" ca="1" si="15354">IF(B315="","",IF(R315&gt;S315,(R315-S315/2)*(rate_A*((T$1+A315)/365)),0))</f>
        <v/>
      </c>
      <c r="U315" s="3" t="str">
        <f t="shared" ca="1" si="12730"/>
        <v/>
      </c>
      <c r="V315" s="3" t="str">
        <f t="shared" ref="V315" ca="1" si="15355">IF(B315="","",G315*(1+rate_A*(T$1+A315)/365))</f>
        <v/>
      </c>
      <c r="W315" s="3" t="str">
        <f t="shared" ref="W315" ca="1" si="15356">IF(B315="","",H315*(1+rate_A*(T$1+A315)/365))</f>
        <v/>
      </c>
      <c r="X315" s="3" t="str">
        <f t="shared" ref="X315" ca="1" si="15357">IF(B315="","",I315*(1+rate_joint*(T$1+A315)/365))</f>
        <v/>
      </c>
      <c r="Y315" s="5" t="str">
        <f t="shared" ca="1" si="12829"/>
        <v/>
      </c>
      <c r="Z315" s="5" t="str" cm="1">
        <f t="array" aca="1" ref="Z315" ca="1">IF(Y315="","",_xlfn.IFS(Y315&lt;='Hidden inputs'!$C$15,Y315*'Hidden inputs'!$D$15,Y315&lt;='Hidden inputs'!$C$16,'Hidden inputs'!$C$15*'Hidden inputs'!$D$15+(Y315-'Hidden inputs'!$B$16)*'Hidden inputs'!$D$16,Y315&lt;='Hidden inputs'!$C$17,'Hidden inputs'!$C$15*'Hidden inputs'!$D$15+('Hidden inputs'!$C$16-'Hidden inputs'!$B$16)*'Hidden inputs'!$D$16+(Y315-'Hidden inputs'!$B$17)*'Hidden inputs'!$D$17,Y315&gt;'Hidden inputs'!$B$18,'Hidden inputs'!$C$15*'Hidden inputs'!$D$15+('Hidden inputs'!$C$16-'Hidden inputs'!$B$16)*'Hidden inputs'!$D$16+('Hidden inputs'!$C$17-'Hidden inputs'!$B$17)*'Hidden inputs'!$D$17+(Y315-'Hidden inputs'!$B$18)*'Hidden inputs'!$D$18))</f>
        <v/>
      </c>
      <c r="AA315" s="10" t="str">
        <f t="shared" ca="1" si="12830"/>
        <v/>
      </c>
      <c r="AB315" s="5" t="str">
        <f t="shared" ca="1" si="12734"/>
        <v/>
      </c>
      <c r="AC315" s="5" t="str">
        <f t="shared" ca="1" si="12831"/>
        <v/>
      </c>
      <c r="AD315" s="5" t="str">
        <f ca="1">IF(B315="","",'Hidden inputs'!$D$11*U315+'Hidden inputs'!$E$11*V315)</f>
        <v/>
      </c>
      <c r="AE315" s="11" t="str">
        <f t="shared" ca="1" si="12667"/>
        <v/>
      </c>
      <c r="AF315" s="9" t="str">
        <f t="shared" ca="1" si="12735"/>
        <v/>
      </c>
      <c r="AG315" s="3" t="str">
        <f t="shared" ca="1" si="12736"/>
        <v/>
      </c>
      <c r="AH315" s="5" t="str" cm="1">
        <f t="array" aca="1" ref="AH315" ca="1">IF($B315="","",IF(AG315=0,0,IF(DD_Payment="",0,IF(AG315&lt;_xlfn.IFS(DD_Frequency="Monthly",1,DD_Frequency="Quarterly",IF(MONTH(AG$2)=1,1,IF(MONTH(AG$2)=4,1,IF(MONTH(AG$2)=7,1,IF(MONTH(AG$2)=10,1,0)))),DD_Frequency="Annually",IF(MONTH(AG$2)=1,1,0))*DD_Payment,AG315,_xlfn.IFS(DD_Frequency="Monthly",1,DD_Frequency="Quarterly",IF(MONTH(AG$2)=1,1,IF(MONTH(AG$2)=4,1,IF(MONTH(AG$2)=7,1,IF(MONTH(AG$2)=10,1,0)))),DD_Frequency="Annually",IF(MONTH(AG$2)=1,1,0))*DD_Payment))))</f>
        <v/>
      </c>
      <c r="AI315" s="3" t="str">
        <f t="shared" ref="AI315" ca="1" si="15358">IF($B315="","",IF(AG315&gt;AH315,(AG315-AH315/2)*(rate_A*(AI$1/365)),0))</f>
        <v/>
      </c>
      <c r="AJ315" s="3" t="str">
        <f t="shared" ca="1" si="12833"/>
        <v/>
      </c>
      <c r="AK315" s="3" t="str">
        <f t="shared" ref="AK315" ca="1" si="15359">IF($B315="","",V315*(1+rate_A*AI$1/365))</f>
        <v/>
      </c>
      <c r="AL315" s="3" t="str">
        <f t="shared" ref="AL315" ca="1" si="15360">IF($B315="","",W315*(1+rate_A*AI$1/365))</f>
        <v/>
      </c>
      <c r="AM315" s="3" t="str">
        <f t="shared" ref="AM315" ca="1" si="15361">IF($B315="","",X315*(1+rate_joint*AI$1/365))</f>
        <v/>
      </c>
      <c r="AN315" s="5" t="str">
        <f t="shared" ca="1" si="12837"/>
        <v/>
      </c>
      <c r="AO315" s="5" t="str" cm="1">
        <f t="array" aca="1" ref="AO315" ca="1">IF(AN315="","",_xlfn.IFS(AN315&lt;='Hidden inputs'!$C$15,AN315*'Hidden inputs'!$D$15,AN315&lt;='Hidden inputs'!$C$16,'Hidden inputs'!$C$15*'Hidden inputs'!$D$15+(AN315-'Hidden inputs'!$B$16)*'Hidden inputs'!$D$16,AN315&lt;='Hidden inputs'!$C$17,'Hidden inputs'!$C$15*'Hidden inputs'!$D$15+('Hidden inputs'!$C$16-'Hidden inputs'!$B$16)*'Hidden inputs'!$D$16+(AN315-'Hidden inputs'!$B$17)*'Hidden inputs'!$D$17,AN315&gt;'Hidden inputs'!$B$18,'Hidden inputs'!$C$15*'Hidden inputs'!$D$15+('Hidden inputs'!$C$16-'Hidden inputs'!$B$16)*'Hidden inputs'!$D$16+('Hidden inputs'!$C$17-'Hidden inputs'!$B$17)*'Hidden inputs'!$D$17+(AN315-'Hidden inputs'!$B$18)*'Hidden inputs'!$D$18))</f>
        <v/>
      </c>
      <c r="AP315" s="10" t="str">
        <f t="shared" ca="1" si="12838"/>
        <v/>
      </c>
      <c r="AQ315" s="5" t="str">
        <f t="shared" ca="1" si="12741"/>
        <v/>
      </c>
      <c r="AR315" s="5" t="str">
        <f t="shared" ca="1" si="12742"/>
        <v/>
      </c>
      <c r="AS315" s="5" t="str">
        <f ca="1">IF($B315="","",'Hidden inputs'!$D$11*AJ315+'Hidden inputs'!$E$11*AK315)</f>
        <v/>
      </c>
      <c r="AT315" s="11" t="str">
        <f t="shared" ca="1" si="12672"/>
        <v/>
      </c>
      <c r="AU315" s="9" t="str">
        <f t="shared" ca="1" si="12743"/>
        <v/>
      </c>
      <c r="AV315" s="3" t="str">
        <f t="shared" ca="1" si="12744"/>
        <v/>
      </c>
      <c r="AW315" s="5" t="str" cm="1">
        <f t="array" aca="1" ref="AW315" ca="1">IF($B315="","",IF(AV315=0,0,IF(DD_Payment="",0,IF(AV315&lt;_xlfn.IFS(DD_Frequency="Monthly",1,DD_Frequency="Quarterly",IF(MONTH(AV$2)=1,1,IF(MONTH(AV$2)=4,1,IF(MONTH(AV$2)=7,1,IF(MONTH(AV$2)=10,1,0)))),DD_Frequency="Annually",IF(MONTH(AV$2)=1,1,0))*DD_Payment,AV315,_xlfn.IFS(DD_Frequency="Monthly",1,DD_Frequency="Quarterly",IF(MONTH(AV$2)=1,1,IF(MONTH(AV$2)=4,1,IF(MONTH(AV$2)=7,1,IF(MONTH(AV$2)=10,1,0)))),DD_Frequency="Annually",IF(MONTH(AV$2)=1,1,0))*DD_Payment))))</f>
        <v/>
      </c>
      <c r="AX315" s="3" t="str">
        <f t="shared" ref="AX315" ca="1" si="15362">IF($B315="","",IF(AV315&gt;AW315,(AV315-AW315/2)*(rate_A*(AX$1/365)),0))</f>
        <v/>
      </c>
      <c r="AY315" s="3" t="str">
        <f t="shared" ca="1" si="12840"/>
        <v/>
      </c>
      <c r="AZ315" s="3" t="str">
        <f t="shared" ref="AZ315" ca="1" si="15363">IF($B315="","",AK315*(1+rate_A*AX$1/365))</f>
        <v/>
      </c>
      <c r="BA315" s="3" t="str">
        <f t="shared" ref="BA315" ca="1" si="15364">IF($B315="","",AL315*(1+rate_A*AX$1/365))</f>
        <v/>
      </c>
      <c r="BB315" s="3" t="str">
        <f t="shared" ref="BB315" ca="1" si="15365">IF($B315="","",AM315*(1+rate_joint*AX$1/365))</f>
        <v/>
      </c>
      <c r="BC315" s="5" t="str">
        <f t="shared" ca="1" si="12844"/>
        <v/>
      </c>
      <c r="BD315" s="5" t="str" cm="1">
        <f t="array" aca="1" ref="BD315" ca="1">IF(BC315="","",_xlfn.IFS(BC315&lt;='Hidden inputs'!$C$15,BC315*'Hidden inputs'!$D$15,BC315&lt;='Hidden inputs'!$C$16,'Hidden inputs'!$C$15*'Hidden inputs'!$D$15+(BC315-'Hidden inputs'!$B$16)*'Hidden inputs'!$D$16,BC315&lt;='Hidden inputs'!$C$17,'Hidden inputs'!$C$15*'Hidden inputs'!$D$15+('Hidden inputs'!$C$16-'Hidden inputs'!$B$16)*'Hidden inputs'!$D$16+(BC315-'Hidden inputs'!$B$17)*'Hidden inputs'!$D$17,BC315&gt;'Hidden inputs'!$B$18,'Hidden inputs'!$C$15*'Hidden inputs'!$D$15+('Hidden inputs'!$C$16-'Hidden inputs'!$B$16)*'Hidden inputs'!$D$16+('Hidden inputs'!$C$17-'Hidden inputs'!$B$17)*'Hidden inputs'!$D$17+(BC315-'Hidden inputs'!$B$18)*'Hidden inputs'!$D$18))</f>
        <v/>
      </c>
      <c r="BE315" s="10" t="str">
        <f t="shared" ca="1" si="12845"/>
        <v/>
      </c>
      <c r="BF315" s="5" t="str">
        <f t="shared" ca="1" si="12749"/>
        <v/>
      </c>
      <c r="BG315" s="5" t="str">
        <f t="shared" ca="1" si="12750"/>
        <v/>
      </c>
      <c r="BH315" s="5" t="str">
        <f ca="1">IF($B315="","",'Hidden inputs'!$D$11*AY315+'Hidden inputs'!$E$11*AZ315)</f>
        <v/>
      </c>
      <c r="BI315" s="11" t="str">
        <f t="shared" ca="1" si="12677"/>
        <v/>
      </c>
      <c r="BJ315" s="9" t="str">
        <f t="shared" ca="1" si="12751"/>
        <v/>
      </c>
      <c r="BK315" s="3" t="str">
        <f t="shared" ca="1" si="12752"/>
        <v/>
      </c>
      <c r="BL315" s="5" t="str" cm="1">
        <f t="array" aca="1" ref="BL315" ca="1">IF($B315="","",IF(BK315=0,0,IF(DD_Payment="",0,IF(BK315&lt;_xlfn.IFS(DD_Frequency="Monthly",1,DD_Frequency="Quarterly",IF(MONTH(BK$2)=1,1,IF(MONTH(BK$2)=4,1,IF(MONTH(BK$2)=7,1,IF(MONTH(BK$2)=10,1,0)))),DD_Frequency="Annually",IF(MONTH(BK$2)=1,1,0))*DD_Payment,BK315,_xlfn.IFS(DD_Frequency="Monthly",1,DD_Frequency="Quarterly",IF(MONTH(BK$2)=1,1,IF(MONTH(BK$2)=4,1,IF(MONTH(BK$2)=7,1,IF(MONTH(BK$2)=10,1,0)))),DD_Frequency="Annually",IF(MONTH(BK$2)=1,1,0))*DD_Payment))))</f>
        <v/>
      </c>
      <c r="BM315" s="3" t="str">
        <f t="shared" ref="BM315" ca="1" si="15366">IF($B315="","",IF(BK315&gt;BL315,(BK315-BL315/2)*(rate_A*(BM$1/365)),0))</f>
        <v/>
      </c>
      <c r="BN315" s="3" t="str">
        <f t="shared" ca="1" si="12847"/>
        <v/>
      </c>
      <c r="BO315" s="3" t="str">
        <f t="shared" ref="BO315" ca="1" si="15367">IF($B315="","",AZ315*(1+rate_A*BM$1/365))</f>
        <v/>
      </c>
      <c r="BP315" s="3" t="str">
        <f t="shared" ref="BP315" ca="1" si="15368">IF($B315="","",BA315*(1+rate_A*BM$1/365))</f>
        <v/>
      </c>
      <c r="BQ315" s="3" t="str">
        <f t="shared" ref="BQ315" ca="1" si="15369">IF($B315="","",BB315*(1+rate_joint*BM$1/365))</f>
        <v/>
      </c>
      <c r="BR315" s="5" t="str">
        <f t="shared" ca="1" si="12851"/>
        <v/>
      </c>
      <c r="BS315" s="5" t="str" cm="1">
        <f t="array" aca="1" ref="BS315" ca="1">IF(BR315="","",_xlfn.IFS(BR315&lt;='Hidden inputs'!$C$15,BR315*'Hidden inputs'!$D$15,BR315&lt;='Hidden inputs'!$C$16,'Hidden inputs'!$C$15*'Hidden inputs'!$D$15+(BR315-'Hidden inputs'!$B$16)*'Hidden inputs'!$D$16,BR315&lt;='Hidden inputs'!$C$17,'Hidden inputs'!$C$15*'Hidden inputs'!$D$15+('Hidden inputs'!$C$16-'Hidden inputs'!$B$16)*'Hidden inputs'!$D$16+(BR315-'Hidden inputs'!$B$17)*'Hidden inputs'!$D$17,BR315&gt;'Hidden inputs'!$B$18,'Hidden inputs'!$C$15*'Hidden inputs'!$D$15+('Hidden inputs'!$C$16-'Hidden inputs'!$B$16)*'Hidden inputs'!$D$16+('Hidden inputs'!$C$17-'Hidden inputs'!$B$17)*'Hidden inputs'!$D$17+(BR315-'Hidden inputs'!$B$18)*'Hidden inputs'!$D$18))</f>
        <v/>
      </c>
      <c r="BT315" s="10" t="str">
        <f t="shared" ca="1" si="12852"/>
        <v/>
      </c>
      <c r="BU315" s="5" t="str">
        <f t="shared" ca="1" si="12757"/>
        <v/>
      </c>
      <c r="BV315" s="5" t="str">
        <f t="shared" ca="1" si="12758"/>
        <v/>
      </c>
      <c r="BW315" s="5" t="str">
        <f ca="1">IF($B315="","",'Hidden inputs'!$D$11*BN315+'Hidden inputs'!$E$11*BO315)</f>
        <v/>
      </c>
      <c r="BX315" s="11" t="str">
        <f t="shared" ca="1" si="12682"/>
        <v/>
      </c>
      <c r="BY315" s="9" t="str">
        <f t="shared" ca="1" si="12759"/>
        <v/>
      </c>
      <c r="BZ315" s="3" t="str">
        <f t="shared" ca="1" si="12760"/>
        <v/>
      </c>
      <c r="CA315" s="5" t="str" cm="1">
        <f t="array" aca="1" ref="CA315" ca="1">IF($B315="","",IF(BZ315=0,0,IF(DD_Payment="",0,IF(BZ315&lt;_xlfn.IFS(DD_Frequency="Monthly",1,DD_Frequency="Quarterly",IF(MONTH(BZ$2)=1,1,IF(MONTH(BZ$2)=4,1,IF(MONTH(BZ$2)=7,1,IF(MONTH(BZ$2)=10,1,0)))),DD_Frequency="Annually",IF(MONTH(BZ$2)=1,1,0))*DD_Payment,BZ315,_xlfn.IFS(DD_Frequency="Monthly",1,DD_Frequency="Quarterly",IF(MONTH(BZ$2)=1,1,IF(MONTH(BZ$2)=4,1,IF(MONTH(BZ$2)=7,1,IF(MONTH(BZ$2)=10,1,0)))),DD_Frequency="Annually",IF(MONTH(BZ$2)=1,1,0))*DD_Payment))))</f>
        <v/>
      </c>
      <c r="CB315" s="3" t="str">
        <f t="shared" ref="CB315" ca="1" si="15370">IF($B315="","",IF(BZ315&gt;CA315,(BZ315-CA315/2)*(rate_A*(CB$1/365)),0))</f>
        <v/>
      </c>
      <c r="CC315" s="3" t="str">
        <f t="shared" ca="1" si="12854"/>
        <v/>
      </c>
      <c r="CD315" s="3" t="str">
        <f t="shared" ref="CD315" ca="1" si="15371">IF($B315="","",BO315*(1+rate_A*CB$1/365))</f>
        <v/>
      </c>
      <c r="CE315" s="3" t="str">
        <f t="shared" ref="CE315" ca="1" si="15372">IF($B315="","",BP315*(1+rate_A*CB$1/365))</f>
        <v/>
      </c>
      <c r="CF315" s="3" t="str">
        <f t="shared" ref="CF315" ca="1" si="15373">IF($B315="","",BQ315*(1+rate_joint*CB$1/365))</f>
        <v/>
      </c>
      <c r="CG315" s="5" t="str">
        <f t="shared" ca="1" si="12858"/>
        <v/>
      </c>
      <c r="CH315" s="5" t="str" cm="1">
        <f t="array" aca="1" ref="CH315" ca="1">IF(CG315="","",_xlfn.IFS(CG315&lt;='Hidden inputs'!$C$15,CG315*'Hidden inputs'!$D$15,CG315&lt;='Hidden inputs'!$C$16,'Hidden inputs'!$C$15*'Hidden inputs'!$D$15+(CG315-'Hidden inputs'!$B$16)*'Hidden inputs'!$D$16,CG315&lt;='Hidden inputs'!$C$17,'Hidden inputs'!$C$15*'Hidden inputs'!$D$15+('Hidden inputs'!$C$16-'Hidden inputs'!$B$16)*'Hidden inputs'!$D$16+(CG315-'Hidden inputs'!$B$17)*'Hidden inputs'!$D$17,CG315&gt;'Hidden inputs'!$B$18,'Hidden inputs'!$C$15*'Hidden inputs'!$D$15+('Hidden inputs'!$C$16-'Hidden inputs'!$B$16)*'Hidden inputs'!$D$16+('Hidden inputs'!$C$17-'Hidden inputs'!$B$17)*'Hidden inputs'!$D$17+(CG315-'Hidden inputs'!$B$18)*'Hidden inputs'!$D$18))</f>
        <v/>
      </c>
      <c r="CI315" s="10" t="str">
        <f t="shared" ca="1" si="12859"/>
        <v/>
      </c>
      <c r="CJ315" s="5" t="str">
        <f t="shared" ca="1" si="12765"/>
        <v/>
      </c>
      <c r="CK315" s="5" t="str">
        <f t="shared" ca="1" si="12766"/>
        <v/>
      </c>
      <c r="CL315" s="5" t="str">
        <f ca="1">IF($B315="","",'Hidden inputs'!$D$11*CC315+'Hidden inputs'!$E$11*CD315)</f>
        <v/>
      </c>
      <c r="CM315" s="11" t="str">
        <f t="shared" ca="1" si="12687"/>
        <v/>
      </c>
      <c r="CN315" s="9" t="str">
        <f t="shared" ca="1" si="12767"/>
        <v/>
      </c>
      <c r="CO315" s="3" t="str">
        <f t="shared" ca="1" si="12768"/>
        <v/>
      </c>
      <c r="CP315" s="5" t="str" cm="1">
        <f t="array" aca="1" ref="CP315" ca="1">IF($B315="","",IF(CO315=0,0,IF(DD_Payment="",0,IF(CO315&lt;_xlfn.IFS(DD_Frequency="Monthly",1,DD_Frequency="Quarterly",IF(MONTH(CO$2)=1,1,IF(MONTH(CO$2)=4,1,IF(MONTH(CO$2)=7,1,IF(MONTH(CO$2)=10,1,0)))),DD_Frequency="Annually",IF(MONTH(CO$2)=1,1,0))*DD_Payment,CO315,_xlfn.IFS(DD_Frequency="Monthly",1,DD_Frequency="Quarterly",IF(MONTH(CO$2)=1,1,IF(MONTH(CO$2)=4,1,IF(MONTH(CO$2)=7,1,IF(MONTH(CO$2)=10,1,0)))),DD_Frequency="Annually",IF(MONTH(CO$2)=1,1,0))*DD_Payment))))</f>
        <v/>
      </c>
      <c r="CQ315" s="3" t="str">
        <f t="shared" ref="CQ315" ca="1" si="15374">IF($B315="","",IF(CO315&gt;CP315,(CO315-CP315/2)*(rate_A*(CQ$1/365)),0))</f>
        <v/>
      </c>
      <c r="CR315" s="3" t="str">
        <f t="shared" ca="1" si="12861"/>
        <v/>
      </c>
      <c r="CS315" s="3" t="str">
        <f t="shared" ref="CS315" ca="1" si="15375">IF($B315="","",CD315*(1+rate_A*CQ$1/365))</f>
        <v/>
      </c>
      <c r="CT315" s="3" t="str">
        <f t="shared" ref="CT315" ca="1" si="15376">IF($B315="","",CE315*(1+rate_A*CQ$1/365))</f>
        <v/>
      </c>
      <c r="CU315" s="3" t="str">
        <f t="shared" ref="CU315" ca="1" si="15377">IF($B315="","",CF315*(1+rate_joint*CQ$1/365))</f>
        <v/>
      </c>
      <c r="CV315" s="5" t="str">
        <f t="shared" ca="1" si="12865"/>
        <v/>
      </c>
      <c r="CW315" s="5" t="str" cm="1">
        <f t="array" aca="1" ref="CW315" ca="1">IF(CV315="","",_xlfn.IFS(CV315&lt;='Hidden inputs'!$C$15,CV315*'Hidden inputs'!$D$15,CV315&lt;='Hidden inputs'!$C$16,'Hidden inputs'!$C$15*'Hidden inputs'!$D$15+(CV315-'Hidden inputs'!$B$16)*'Hidden inputs'!$D$16,CV315&lt;='Hidden inputs'!$C$17,'Hidden inputs'!$C$15*'Hidden inputs'!$D$15+('Hidden inputs'!$C$16-'Hidden inputs'!$B$16)*'Hidden inputs'!$D$16+(CV315-'Hidden inputs'!$B$17)*'Hidden inputs'!$D$17,CV315&gt;'Hidden inputs'!$B$18,'Hidden inputs'!$C$15*'Hidden inputs'!$D$15+('Hidden inputs'!$C$16-'Hidden inputs'!$B$16)*'Hidden inputs'!$D$16+('Hidden inputs'!$C$17-'Hidden inputs'!$B$17)*'Hidden inputs'!$D$17+(CV315-'Hidden inputs'!$B$18)*'Hidden inputs'!$D$18))</f>
        <v/>
      </c>
      <c r="CX315" s="10" t="str">
        <f t="shared" ca="1" si="12866"/>
        <v/>
      </c>
      <c r="CY315" s="5" t="str">
        <f t="shared" ca="1" si="12773"/>
        <v/>
      </c>
      <c r="CZ315" s="5" t="str">
        <f t="shared" ca="1" si="12774"/>
        <v/>
      </c>
      <c r="DA315" s="5" t="str">
        <f ca="1">IF($B315="","",'Hidden inputs'!$D$11*CR315+'Hidden inputs'!$E$11*CS315)</f>
        <v/>
      </c>
      <c r="DB315" s="11" t="str">
        <f t="shared" ca="1" si="12692"/>
        <v/>
      </c>
      <c r="DC315" s="9" t="str">
        <f t="shared" ca="1" si="12775"/>
        <v/>
      </c>
      <c r="DD315" s="3" t="str">
        <f t="shared" ca="1" si="12776"/>
        <v/>
      </c>
      <c r="DE315" s="5" t="str" cm="1">
        <f t="array" aca="1" ref="DE315" ca="1">IF($B315="","",IF(DD315=0,0,IF(DD_Payment="",0,IF(DD315&lt;_xlfn.IFS(DD_Frequency="Monthly",1,DD_Frequency="Quarterly",IF(MONTH(DD$2)=1,1,IF(MONTH(DD$2)=4,1,IF(MONTH(DD$2)=7,1,IF(MONTH(DD$2)=10,1,0)))),DD_Frequency="Annually",IF(MONTH(DD$2)=1,1,0))*DD_Payment,DD315,_xlfn.IFS(DD_Frequency="Monthly",1,DD_Frequency="Quarterly",IF(MONTH(DD$2)=1,1,IF(MONTH(DD$2)=4,1,IF(MONTH(DD$2)=7,1,IF(MONTH(DD$2)=10,1,0)))),DD_Frequency="Annually",IF(MONTH(DD$2)=1,1,0))*DD_Payment))))</f>
        <v/>
      </c>
      <c r="DF315" s="3" t="str">
        <f t="shared" ref="DF315" ca="1" si="15378">IF($B315="","",IF(DD315&gt;DE315,(DD315-DE315/2)*(rate_A*(DF$1/365)),0))</f>
        <v/>
      </c>
      <c r="DG315" s="3" t="str">
        <f t="shared" ca="1" si="12868"/>
        <v/>
      </c>
      <c r="DH315" s="3" t="str">
        <f t="shared" ref="DH315" ca="1" si="15379">IF($B315="","",CS315*(1+rate_A*DF$1/365))</f>
        <v/>
      </c>
      <c r="DI315" s="3" t="str">
        <f t="shared" ref="DI315" ca="1" si="15380">IF($B315="","",CT315*(1+rate_A*DF$1/365))</f>
        <v/>
      </c>
      <c r="DJ315" s="3" t="str">
        <f t="shared" ref="DJ315" ca="1" si="15381">IF($B315="","",CU315*(1+rate_joint*DF$1/365))</f>
        <v/>
      </c>
      <c r="DK315" s="5" t="str">
        <f t="shared" ca="1" si="12872"/>
        <v/>
      </c>
      <c r="DL315" s="5" t="str" cm="1">
        <f t="array" aca="1" ref="DL315" ca="1">IF(DK315="","",_xlfn.IFS(DK315&lt;='Hidden inputs'!$C$15,DK315*'Hidden inputs'!$D$15,DK315&lt;='Hidden inputs'!$C$16,'Hidden inputs'!$C$15*'Hidden inputs'!$D$15+(DK315-'Hidden inputs'!$B$16)*'Hidden inputs'!$D$16,DK315&lt;='Hidden inputs'!$C$17,'Hidden inputs'!$C$15*'Hidden inputs'!$D$15+('Hidden inputs'!$C$16-'Hidden inputs'!$B$16)*'Hidden inputs'!$D$16+(DK315-'Hidden inputs'!$B$17)*'Hidden inputs'!$D$17,DK315&gt;'Hidden inputs'!$B$18,'Hidden inputs'!$C$15*'Hidden inputs'!$D$15+('Hidden inputs'!$C$16-'Hidden inputs'!$B$16)*'Hidden inputs'!$D$16+('Hidden inputs'!$C$17-'Hidden inputs'!$B$17)*'Hidden inputs'!$D$17+(DK315-'Hidden inputs'!$B$18)*'Hidden inputs'!$D$18))</f>
        <v/>
      </c>
      <c r="DM315" s="10" t="str">
        <f t="shared" ca="1" si="12873"/>
        <v/>
      </c>
      <c r="DN315" s="5" t="str">
        <f t="shared" ca="1" si="12781"/>
        <v/>
      </c>
      <c r="DO315" s="5" t="str">
        <f t="shared" ca="1" si="12782"/>
        <v/>
      </c>
      <c r="DP315" s="5" t="str">
        <f ca="1">IF($B315="","",'Hidden inputs'!$D$11*DG315+'Hidden inputs'!$E$11*DH315)</f>
        <v/>
      </c>
      <c r="DQ315" s="11" t="str">
        <f t="shared" ca="1" si="12697"/>
        <v/>
      </c>
      <c r="DR315" s="9" t="str">
        <f t="shared" ca="1" si="12783"/>
        <v/>
      </c>
      <c r="DS315" s="3" t="str">
        <f t="shared" ca="1" si="12784"/>
        <v/>
      </c>
      <c r="DT315" s="5" t="str" cm="1">
        <f t="array" aca="1" ref="DT315" ca="1">IF($B315="","",IF(DS315=0,0,IF(DD_Payment="",0,IF(DS315&lt;_xlfn.IFS(DD_Frequency="Monthly",1,DD_Frequency="Quarterly",IF(MONTH(DS$2)=1,1,IF(MONTH(DS$2)=4,1,IF(MONTH(DS$2)=7,1,IF(MONTH(DS$2)=10,1,0)))),DD_Frequency="Annually",IF(MONTH(DS$2)=1,1,0))*DD_Payment,DS315,_xlfn.IFS(DD_Frequency="Monthly",1,DD_Frequency="Quarterly",IF(MONTH(DS$2)=1,1,IF(MONTH(DS$2)=4,1,IF(MONTH(DS$2)=7,1,IF(MONTH(DS$2)=10,1,0)))),DD_Frequency="Annually",IF(MONTH(DS$2)=1,1,0))*DD_Payment))))</f>
        <v/>
      </c>
      <c r="DU315" s="3" t="str">
        <f t="shared" ref="DU315" ca="1" si="15382">IF($B315="","",IF(DS315&gt;DT315,(DS315-DT315/2)*(rate_A*(DU$1/365)),0))</f>
        <v/>
      </c>
      <c r="DV315" s="3" t="str">
        <f t="shared" ca="1" si="12875"/>
        <v/>
      </c>
      <c r="DW315" s="3" t="str">
        <f t="shared" ref="DW315" ca="1" si="15383">IF($B315="","",DH315*(1+rate_A*DU$1/365))</f>
        <v/>
      </c>
      <c r="DX315" s="3" t="str">
        <f t="shared" ref="DX315" ca="1" si="15384">IF($B315="","",DI315*(1+rate_A*DU$1/365))</f>
        <v/>
      </c>
      <c r="DY315" s="3" t="str">
        <f t="shared" ref="DY315" ca="1" si="15385">IF($B315="","",DJ315*(1+rate_joint*DU$1/365))</f>
        <v/>
      </c>
      <c r="DZ315" s="5" t="str">
        <f t="shared" ca="1" si="12879"/>
        <v/>
      </c>
      <c r="EA315" s="5" t="str" cm="1">
        <f t="array" aca="1" ref="EA315" ca="1">IF(DZ315="","",_xlfn.IFS(DZ315&lt;='Hidden inputs'!$C$15,DZ315*'Hidden inputs'!$D$15,DZ315&lt;='Hidden inputs'!$C$16,'Hidden inputs'!$C$15*'Hidden inputs'!$D$15+(DZ315-'Hidden inputs'!$B$16)*'Hidden inputs'!$D$16,DZ315&lt;='Hidden inputs'!$C$17,'Hidden inputs'!$C$15*'Hidden inputs'!$D$15+('Hidden inputs'!$C$16-'Hidden inputs'!$B$16)*'Hidden inputs'!$D$16+(DZ315-'Hidden inputs'!$B$17)*'Hidden inputs'!$D$17,DZ315&gt;'Hidden inputs'!$B$18,'Hidden inputs'!$C$15*'Hidden inputs'!$D$15+('Hidden inputs'!$C$16-'Hidden inputs'!$B$16)*'Hidden inputs'!$D$16+('Hidden inputs'!$C$17-'Hidden inputs'!$B$17)*'Hidden inputs'!$D$17+(DZ315-'Hidden inputs'!$B$18)*'Hidden inputs'!$D$18))</f>
        <v/>
      </c>
      <c r="EB315" s="10" t="str">
        <f t="shared" ca="1" si="12880"/>
        <v/>
      </c>
      <c r="EC315" s="5" t="str">
        <f t="shared" ca="1" si="12789"/>
        <v/>
      </c>
      <c r="ED315" s="5" t="str">
        <f t="shared" ca="1" si="12790"/>
        <v/>
      </c>
      <c r="EE315" s="5" t="str">
        <f ca="1">IF($B315="","",'Hidden inputs'!$D$11*DV315+'Hidden inputs'!$E$11*DW315)</f>
        <v/>
      </c>
      <c r="EF315" s="11" t="str">
        <f t="shared" ca="1" si="12702"/>
        <v/>
      </c>
      <c r="EG315" s="9" t="str">
        <f t="shared" ca="1" si="12791"/>
        <v/>
      </c>
      <c r="EH315" s="3" t="str">
        <f t="shared" ca="1" si="12792"/>
        <v/>
      </c>
      <c r="EI315" s="5" t="str" cm="1">
        <f t="array" aca="1" ref="EI315" ca="1">IF($B315="","",IF(EH315=0,0,IF(DD_Payment="",0,IF(EH315&lt;_xlfn.IFS(DD_Frequency="Monthly",1,DD_Frequency="Quarterly",IF(MONTH(EH$2)=1,1,IF(MONTH(EH$2)=4,1,IF(MONTH(EH$2)=7,1,IF(MONTH(EH$2)=10,1,0)))),DD_Frequency="Annually",IF(MONTH(EH$2)=1,1,0))*DD_Payment,EH315,_xlfn.IFS(DD_Frequency="Monthly",1,DD_Frequency="Quarterly",IF(MONTH(EH$2)=1,1,IF(MONTH(EH$2)=4,1,IF(MONTH(EH$2)=7,1,IF(MONTH(EH$2)=10,1,0)))),DD_Frequency="Annually",IF(MONTH(EH$2)=1,1,0))*DD_Payment))))</f>
        <v/>
      </c>
      <c r="EJ315" s="3" t="str">
        <f t="shared" ref="EJ315" ca="1" si="15386">IF($B315="","",IF(EH315&gt;EI315,(EH315-EI315/2)*(rate_A*(EJ$1/365)),0))</f>
        <v/>
      </c>
      <c r="EK315" s="3" t="str">
        <f t="shared" ca="1" si="12882"/>
        <v/>
      </c>
      <c r="EL315" s="3" t="str">
        <f t="shared" ref="EL315" ca="1" si="15387">IF($B315="","",DW315*(1+rate_A*EJ$1/365))</f>
        <v/>
      </c>
      <c r="EM315" s="3" t="str">
        <f t="shared" ref="EM315" ca="1" si="15388">IF($B315="","",DX315*(1+rate_A*EJ$1/365))</f>
        <v/>
      </c>
      <c r="EN315" s="3" t="str">
        <f t="shared" ref="EN315" ca="1" si="15389">IF($B315="","",DY315*(1+rate_joint*EJ$1/365))</f>
        <v/>
      </c>
      <c r="EO315" s="5" t="str">
        <f t="shared" ca="1" si="12886"/>
        <v/>
      </c>
      <c r="EP315" s="5" t="str" cm="1">
        <f t="array" aca="1" ref="EP315" ca="1">IF(EO315="","",_xlfn.IFS(EO315&lt;='Hidden inputs'!$C$15,EO315*'Hidden inputs'!$D$15,EO315&lt;='Hidden inputs'!$C$16,'Hidden inputs'!$C$15*'Hidden inputs'!$D$15+(EO315-'Hidden inputs'!$B$16)*'Hidden inputs'!$D$16,EO315&lt;='Hidden inputs'!$C$17,'Hidden inputs'!$C$15*'Hidden inputs'!$D$15+('Hidden inputs'!$C$16-'Hidden inputs'!$B$16)*'Hidden inputs'!$D$16+(EO315-'Hidden inputs'!$B$17)*'Hidden inputs'!$D$17,EO315&gt;'Hidden inputs'!$B$18,'Hidden inputs'!$C$15*'Hidden inputs'!$D$15+('Hidden inputs'!$C$16-'Hidden inputs'!$B$16)*'Hidden inputs'!$D$16+('Hidden inputs'!$C$17-'Hidden inputs'!$B$17)*'Hidden inputs'!$D$17+(EO315-'Hidden inputs'!$B$18)*'Hidden inputs'!$D$18))</f>
        <v/>
      </c>
      <c r="EQ315" s="10" t="str">
        <f t="shared" ca="1" si="12887"/>
        <v/>
      </c>
      <c r="ER315" s="5" t="str">
        <f t="shared" ca="1" si="12797"/>
        <v/>
      </c>
      <c r="ES315" s="5" t="str">
        <f t="shared" ca="1" si="12798"/>
        <v/>
      </c>
      <c r="ET315" s="5" t="str">
        <f ca="1">IF($B315="","",'Hidden inputs'!$D$11*EK315+'Hidden inputs'!$E$11*EL315)</f>
        <v/>
      </c>
      <c r="EU315" s="11" t="str">
        <f t="shared" ca="1" si="12707"/>
        <v/>
      </c>
      <c r="EV315" s="9" t="str">
        <f t="shared" ca="1" si="12799"/>
        <v/>
      </c>
      <c r="EW315" s="3" t="str">
        <f t="shared" ca="1" si="12800"/>
        <v/>
      </c>
      <c r="EX315" s="5" t="str" cm="1">
        <f t="array" aca="1" ref="EX315" ca="1">IF($B315="","",IF(EW315=0,0,IF(DD_Payment="",0,IF(EW315&lt;_xlfn.IFS(DD_Frequency="Monthly",1,DD_Frequency="Quarterly",IF(MONTH(EW$2)=1,1,IF(MONTH(EW$2)=4,1,IF(MONTH(EW$2)=7,1,IF(MONTH(EW$2)=10,1,0)))),DD_Frequency="Annually",IF(MONTH(EW$2)=1,1,0))*DD_Payment,EW315,_xlfn.IFS(DD_Frequency="Monthly",1,DD_Frequency="Quarterly",IF(MONTH(EW$2)=1,1,IF(MONTH(EW$2)=4,1,IF(MONTH(EW$2)=7,1,IF(MONTH(EW$2)=10,1,0)))),DD_Frequency="Annually",IF(MONTH(EW$2)=1,1,0))*DD_Payment))))</f>
        <v/>
      </c>
      <c r="EY315" s="3" t="str">
        <f t="shared" ref="EY315" ca="1" si="15390">IF($B315="","",IF(EW315&gt;EX315,(EW315-EX315/2)*(rate_A*(EY$1/365)),0))</f>
        <v/>
      </c>
      <c r="EZ315" s="3" t="str">
        <f t="shared" ca="1" si="12889"/>
        <v/>
      </c>
      <c r="FA315" s="3" t="str">
        <f t="shared" ref="FA315" ca="1" si="15391">IF($B315="","",EL315*(1+rate_A*EY$1/365))</f>
        <v/>
      </c>
      <c r="FB315" s="3" t="str">
        <f t="shared" ref="FB315" ca="1" si="15392">IF($B315="","",EM315*(1+rate_A*EY$1/365))</f>
        <v/>
      </c>
      <c r="FC315" s="3" t="str">
        <f t="shared" ref="FC315" ca="1" si="15393">IF($B315="","",EN315*(1+rate_joint*EY$1/365))</f>
        <v/>
      </c>
      <c r="FD315" s="5" t="str">
        <f t="shared" ca="1" si="12893"/>
        <v/>
      </c>
      <c r="FE315" s="5" t="str" cm="1">
        <f t="array" aca="1" ref="FE315" ca="1">IF(FD315="","",_xlfn.IFS(FD315&lt;='Hidden inputs'!$C$15,FD315*'Hidden inputs'!$D$15,FD315&lt;='Hidden inputs'!$C$16,'Hidden inputs'!$C$15*'Hidden inputs'!$D$15+(FD315-'Hidden inputs'!$B$16)*'Hidden inputs'!$D$16,FD315&lt;='Hidden inputs'!$C$17,'Hidden inputs'!$C$15*'Hidden inputs'!$D$15+('Hidden inputs'!$C$16-'Hidden inputs'!$B$16)*'Hidden inputs'!$D$16+(FD315-'Hidden inputs'!$B$17)*'Hidden inputs'!$D$17,FD315&gt;'Hidden inputs'!$B$18,'Hidden inputs'!$C$15*'Hidden inputs'!$D$15+('Hidden inputs'!$C$16-'Hidden inputs'!$B$16)*'Hidden inputs'!$D$16+('Hidden inputs'!$C$17-'Hidden inputs'!$B$17)*'Hidden inputs'!$D$17+(FD315-'Hidden inputs'!$B$18)*'Hidden inputs'!$D$18))</f>
        <v/>
      </c>
      <c r="FF315" s="10" t="str">
        <f t="shared" ca="1" si="12894"/>
        <v/>
      </c>
      <c r="FG315" s="5" t="str">
        <f t="shared" ca="1" si="12805"/>
        <v/>
      </c>
      <c r="FH315" s="5" t="str">
        <f t="shared" ca="1" si="12806"/>
        <v/>
      </c>
      <c r="FI315" s="5" t="str">
        <f ca="1">IF($B315="","",'Hidden inputs'!$D$11*EZ315+'Hidden inputs'!$E$11*FA315)</f>
        <v/>
      </c>
      <c r="FJ315" s="11" t="str">
        <f t="shared" ca="1" si="12712"/>
        <v/>
      </c>
      <c r="FK315" s="9" t="str">
        <f t="shared" ca="1" si="12807"/>
        <v/>
      </c>
      <c r="FL315" s="3" t="str">
        <f t="shared" ca="1" si="12808"/>
        <v/>
      </c>
      <c r="FM315" s="5" t="str" cm="1">
        <f t="array" aca="1" ref="FM315" ca="1">IF($B315="","",IF(FL315=0,0,IF(DD_Payment="",0,IF(FL315&lt;_xlfn.IFS(DD_Frequency="Monthly",1,DD_Frequency="Quarterly",IF(MONTH(FL$2)=1,1,IF(MONTH(FL$2)=4,1,IF(MONTH(FL$2)=7,1,IF(MONTH(FL$2)=10,1,0)))),DD_Frequency="Annually",IF(MONTH(FL$2)=1,1,0))*DD_Payment,FL315,_xlfn.IFS(DD_Frequency="Monthly",1,DD_Frequency="Quarterly",IF(MONTH(FL$2)=1,1,IF(MONTH(FL$2)=4,1,IF(MONTH(FL$2)=7,1,IF(MONTH(FL$2)=10,1,0)))),DD_Frequency="Annually",IF(MONTH(FL$2)=1,1,0))*DD_Payment))))</f>
        <v/>
      </c>
      <c r="FN315" s="3" t="str">
        <f t="shared" ref="FN315" ca="1" si="15394">IF($B315="","",IF(FL315&gt;FM315,(FL315-FM315/2)*(rate_A*(FN$1/365)),0))</f>
        <v/>
      </c>
      <c r="FO315" s="3" t="str">
        <f t="shared" ca="1" si="12896"/>
        <v/>
      </c>
      <c r="FP315" s="3" t="str">
        <f t="shared" ref="FP315" ca="1" si="15395">IF($B315="","",FA315*(1+rate_A*FN$1/365))</f>
        <v/>
      </c>
      <c r="FQ315" s="3" t="str">
        <f t="shared" ref="FQ315" ca="1" si="15396">IF($B315="","",FB315*(1+rate_A*FN$1/365))</f>
        <v/>
      </c>
      <c r="FR315" s="3" t="str">
        <f t="shared" ref="FR315" ca="1" si="15397">IF($B315="","",FC315*(1+rate_joint*FN$1/365))</f>
        <v/>
      </c>
      <c r="FS315" s="5" t="str">
        <f t="shared" ca="1" si="12900"/>
        <v/>
      </c>
      <c r="FT315" s="5" t="str" cm="1">
        <f t="array" aca="1" ref="FT315" ca="1">IF(FS315="","",_xlfn.IFS(FS315&lt;='Hidden inputs'!$C$15,FS315*'Hidden inputs'!$D$15,FS315&lt;='Hidden inputs'!$C$16,'Hidden inputs'!$C$15*'Hidden inputs'!$D$15+(FS315-'Hidden inputs'!$B$16)*'Hidden inputs'!$D$16,FS315&lt;='Hidden inputs'!$C$17,'Hidden inputs'!$C$15*'Hidden inputs'!$D$15+('Hidden inputs'!$C$16-'Hidden inputs'!$B$16)*'Hidden inputs'!$D$16+(FS315-'Hidden inputs'!$B$17)*'Hidden inputs'!$D$17,FS315&gt;'Hidden inputs'!$B$18,'Hidden inputs'!$C$15*'Hidden inputs'!$D$15+('Hidden inputs'!$C$16-'Hidden inputs'!$B$16)*'Hidden inputs'!$D$16+('Hidden inputs'!$C$17-'Hidden inputs'!$B$17)*'Hidden inputs'!$D$17+(FS315-'Hidden inputs'!$B$18)*'Hidden inputs'!$D$18))</f>
        <v/>
      </c>
      <c r="FU315" s="10" t="str">
        <f t="shared" ca="1" si="12901"/>
        <v/>
      </c>
      <c r="FV315" s="5" t="str">
        <f t="shared" ca="1" si="12813"/>
        <v/>
      </c>
      <c r="FW315" s="5" t="str">
        <f t="shared" ca="1" si="12814"/>
        <v/>
      </c>
      <c r="FX315" s="5" t="str">
        <f ca="1">IF($B315="","",'Hidden inputs'!$D$11*FO315+'Hidden inputs'!$E$11*FP315)</f>
        <v/>
      </c>
      <c r="FY315" s="11" t="str">
        <f t="shared" ca="1" si="12717"/>
        <v/>
      </c>
      <c r="FZ315" s="9" t="str">
        <f t="shared" ca="1" si="12815"/>
        <v/>
      </c>
      <c r="GA315" s="5" t="str">
        <f t="shared" ca="1" si="12816"/>
        <v/>
      </c>
      <c r="GB315" s="5" t="str">
        <f t="shared" ca="1" si="12817"/>
        <v/>
      </c>
      <c r="GC315" s="5" t="str">
        <f t="shared" ca="1" si="12718"/>
        <v/>
      </c>
      <c r="GD315" s="5" t="str">
        <f t="shared" ca="1" si="12719"/>
        <v/>
      </c>
    </row>
    <row r="316" spans="1:186" x14ac:dyDescent="0.35">
      <c r="A316" s="2"/>
      <c r="B316" s="6" t="str">
        <f t="shared" ca="1" si="12720"/>
        <v/>
      </c>
      <c r="C316" s="5" t="str">
        <f t="shared" ca="1" si="12818"/>
        <v/>
      </c>
      <c r="D316" s="5" t="str" cm="1">
        <f t="array" aca="1" ref="D316" ca="1">IF($B316="","",IF(C316=0,0,IF(DD_Payment="",0,IF(C316&lt;_xlfn.IFS(DD_Frequency="Monthly",1,DD_Frequency="Quarterly",IF(MONTH(C$2)=1,1,IF(MONTH(C$2)=4,1,IF(MONTH(C$2)=7,1,IF(MONTH(C$2)=10,1,0)))),DD_Frequency="Annually",IF(MONTH(C$2)=1,1,0))*DD_Payment,C316,_xlfn.IFS(DD_Frequency="Monthly",1,DD_Frequency="Quarterly",IF(MONTH(C$2)=1,1,IF(MONTH(C$2)=4,1,IF(MONTH(C$2)=7,1,IF(MONTH(C$2)=10,1,0)))),DD_Frequency="Annually",IF(MONTH(C$2)=1,1,0))*DD_Payment))))</f>
        <v/>
      </c>
      <c r="E316" s="5" t="str">
        <f t="shared" ref="E316" ca="1" si="15398">IF(B316="","",IF(C316&gt;D316,(C316-D316/2)*(rate_A*(E$1/365)),0))</f>
        <v/>
      </c>
      <c r="F316" s="5" t="str">
        <f t="shared" ca="1" si="12722"/>
        <v/>
      </c>
      <c r="G316" s="5" t="str">
        <f t="shared" ref="G316" ca="1" si="15399">IF(B316="","",G315*(1+rate_A*E$1/365))</f>
        <v/>
      </c>
      <c r="H316" s="5" t="str">
        <f t="shared" ref="H316" ca="1" si="15400">IF(B316="","",H315*(1+rate_A*E$1/365))</f>
        <v/>
      </c>
      <c r="I316" s="5" t="str">
        <f t="shared" ref="I316" ca="1" si="15401">IF(B316="","",I315*(1+rate_joint*E$1/365))</f>
        <v/>
      </c>
      <c r="J316" s="5" t="str">
        <f t="shared" ca="1" si="12823"/>
        <v/>
      </c>
      <c r="K316" s="5" t="str" cm="1">
        <f t="array" aca="1" ref="K316" ca="1">IF(J316="","",_xlfn.IFS(J316&lt;='Hidden inputs'!$C$15,J316*'Hidden inputs'!$D$15,J316&lt;='Hidden inputs'!$C$16,'Hidden inputs'!$C$15*'Hidden inputs'!$D$15+(J316-'Hidden inputs'!$B$16)*'Hidden inputs'!$D$16,J316&lt;='Hidden inputs'!$C$17,'Hidden inputs'!$C$15*'Hidden inputs'!$D$15+('Hidden inputs'!$C$16-'Hidden inputs'!$B$16)*'Hidden inputs'!$D$16+(J316-'Hidden inputs'!$B$17)*'Hidden inputs'!$D$17,J316&gt;'Hidden inputs'!$B$18,'Hidden inputs'!$C$15*'Hidden inputs'!$D$15+('Hidden inputs'!$C$16-'Hidden inputs'!$B$16)*'Hidden inputs'!$D$16+('Hidden inputs'!$C$17-'Hidden inputs'!$B$17)*'Hidden inputs'!$D$17+(J316-'Hidden inputs'!$B$18)*'Hidden inputs'!$D$18))</f>
        <v/>
      </c>
      <c r="L316" s="11" t="str">
        <f t="shared" ca="1" si="12824"/>
        <v/>
      </c>
      <c r="M316" s="5" t="str">
        <f t="shared" ca="1" si="12726"/>
        <v/>
      </c>
      <c r="N316" s="5" t="str">
        <f t="shared" ca="1" si="12727"/>
        <v/>
      </c>
      <c r="O316" s="5" t="str">
        <f ca="1">IF(B316="","",'Hidden inputs'!$D$11*F316+'Hidden inputs'!$E$11*G316)</f>
        <v/>
      </c>
      <c r="P316" s="11" t="str">
        <f t="shared" ca="1" si="12661"/>
        <v/>
      </c>
      <c r="Q316" s="20" t="str">
        <f t="shared" ca="1" si="12662"/>
        <v/>
      </c>
      <c r="R316" s="3" t="str">
        <f t="shared" ca="1" si="12728"/>
        <v/>
      </c>
      <c r="S316" s="5" t="str" cm="1">
        <f t="array" aca="1" ref="S316" ca="1">IF($B316="","",IF(R316=0,0,IF(DD_Payment="",0,IF(R316&lt;_xlfn.IFS(DD_Frequency="Monthly",1,DD_Frequency="Quarterly",IF(MONTH(R$2)=1,1,IF(MONTH(R$2)=4,1,IF(MONTH(R$2)=7,1,IF(MONTH(R$2)=10,1,0)))),DD_Frequency="Annually",IF(MONTH(R$2)=1,1,0))*DD_Payment,R316,_xlfn.IFS(DD_Frequency="Monthly",1,DD_Frequency="Quarterly",IF(MONTH(R$2)=1,1,IF(MONTH(R$2)=4,1,IF(MONTH(R$2)=7,1,IF(MONTH(R$2)=10,1,0)))),DD_Frequency="Annually",IF(MONTH(R$2)=1,1,0))*DD_Payment))))</f>
        <v/>
      </c>
      <c r="T316" s="3" t="str">
        <f t="shared" ref="T316" ca="1" si="15402">IF(B316="","",IF(R316&gt;S316,(R316-S316/2)*(rate_A*((T$1+A316)/365)),0))</f>
        <v/>
      </c>
      <c r="U316" s="3" t="str">
        <f t="shared" ca="1" si="12730"/>
        <v/>
      </c>
      <c r="V316" s="3" t="str">
        <f t="shared" ref="V316" ca="1" si="15403">IF(B316="","",G316*(1+rate_A*(T$1+A316)/365))</f>
        <v/>
      </c>
      <c r="W316" s="3" t="str">
        <f t="shared" ref="W316" ca="1" si="15404">IF(B316="","",H316*(1+rate_A*(T$1+A316)/365))</f>
        <v/>
      </c>
      <c r="X316" s="3" t="str">
        <f t="shared" ref="X316" ca="1" si="15405">IF(B316="","",I316*(1+rate_joint*(T$1+A316)/365))</f>
        <v/>
      </c>
      <c r="Y316" s="5" t="str">
        <f t="shared" ca="1" si="12829"/>
        <v/>
      </c>
      <c r="Z316" s="5" t="str" cm="1">
        <f t="array" aca="1" ref="Z316" ca="1">IF(Y316="","",_xlfn.IFS(Y316&lt;='Hidden inputs'!$C$15,Y316*'Hidden inputs'!$D$15,Y316&lt;='Hidden inputs'!$C$16,'Hidden inputs'!$C$15*'Hidden inputs'!$D$15+(Y316-'Hidden inputs'!$B$16)*'Hidden inputs'!$D$16,Y316&lt;='Hidden inputs'!$C$17,'Hidden inputs'!$C$15*'Hidden inputs'!$D$15+('Hidden inputs'!$C$16-'Hidden inputs'!$B$16)*'Hidden inputs'!$D$16+(Y316-'Hidden inputs'!$B$17)*'Hidden inputs'!$D$17,Y316&gt;'Hidden inputs'!$B$18,'Hidden inputs'!$C$15*'Hidden inputs'!$D$15+('Hidden inputs'!$C$16-'Hidden inputs'!$B$16)*'Hidden inputs'!$D$16+('Hidden inputs'!$C$17-'Hidden inputs'!$B$17)*'Hidden inputs'!$D$17+(Y316-'Hidden inputs'!$B$18)*'Hidden inputs'!$D$18))</f>
        <v/>
      </c>
      <c r="AA316" s="10" t="str">
        <f t="shared" ca="1" si="12830"/>
        <v/>
      </c>
      <c r="AB316" s="5" t="str">
        <f t="shared" ca="1" si="12734"/>
        <v/>
      </c>
      <c r="AC316" s="5" t="str">
        <f t="shared" ca="1" si="12831"/>
        <v/>
      </c>
      <c r="AD316" s="5" t="str">
        <f ca="1">IF(B316="","",'Hidden inputs'!$D$11*U316+'Hidden inputs'!$E$11*V316)</f>
        <v/>
      </c>
      <c r="AE316" s="11" t="str">
        <f t="shared" ca="1" si="12667"/>
        <v/>
      </c>
      <c r="AF316" s="9" t="str">
        <f t="shared" ca="1" si="12735"/>
        <v/>
      </c>
      <c r="AG316" s="3" t="str">
        <f t="shared" ca="1" si="12736"/>
        <v/>
      </c>
      <c r="AH316" s="5" t="str" cm="1">
        <f t="array" aca="1" ref="AH316" ca="1">IF($B316="","",IF(AG316=0,0,IF(DD_Payment="",0,IF(AG316&lt;_xlfn.IFS(DD_Frequency="Monthly",1,DD_Frequency="Quarterly",IF(MONTH(AG$2)=1,1,IF(MONTH(AG$2)=4,1,IF(MONTH(AG$2)=7,1,IF(MONTH(AG$2)=10,1,0)))),DD_Frequency="Annually",IF(MONTH(AG$2)=1,1,0))*DD_Payment,AG316,_xlfn.IFS(DD_Frequency="Monthly",1,DD_Frequency="Quarterly",IF(MONTH(AG$2)=1,1,IF(MONTH(AG$2)=4,1,IF(MONTH(AG$2)=7,1,IF(MONTH(AG$2)=10,1,0)))),DD_Frequency="Annually",IF(MONTH(AG$2)=1,1,0))*DD_Payment))))</f>
        <v/>
      </c>
      <c r="AI316" s="3" t="str">
        <f t="shared" ref="AI316" ca="1" si="15406">IF($B316="","",IF(AG316&gt;AH316,(AG316-AH316/2)*(rate_A*(AI$1/365)),0))</f>
        <v/>
      </c>
      <c r="AJ316" s="3" t="str">
        <f t="shared" ca="1" si="12833"/>
        <v/>
      </c>
      <c r="AK316" s="3" t="str">
        <f t="shared" ref="AK316" ca="1" si="15407">IF($B316="","",V316*(1+rate_A*AI$1/365))</f>
        <v/>
      </c>
      <c r="AL316" s="3" t="str">
        <f t="shared" ref="AL316" ca="1" si="15408">IF($B316="","",W316*(1+rate_A*AI$1/365))</f>
        <v/>
      </c>
      <c r="AM316" s="3" t="str">
        <f t="shared" ref="AM316" ca="1" si="15409">IF($B316="","",X316*(1+rate_joint*AI$1/365))</f>
        <v/>
      </c>
      <c r="AN316" s="5" t="str">
        <f t="shared" ca="1" si="12837"/>
        <v/>
      </c>
      <c r="AO316" s="5" t="str" cm="1">
        <f t="array" aca="1" ref="AO316" ca="1">IF(AN316="","",_xlfn.IFS(AN316&lt;='Hidden inputs'!$C$15,AN316*'Hidden inputs'!$D$15,AN316&lt;='Hidden inputs'!$C$16,'Hidden inputs'!$C$15*'Hidden inputs'!$D$15+(AN316-'Hidden inputs'!$B$16)*'Hidden inputs'!$D$16,AN316&lt;='Hidden inputs'!$C$17,'Hidden inputs'!$C$15*'Hidden inputs'!$D$15+('Hidden inputs'!$C$16-'Hidden inputs'!$B$16)*'Hidden inputs'!$D$16+(AN316-'Hidden inputs'!$B$17)*'Hidden inputs'!$D$17,AN316&gt;'Hidden inputs'!$B$18,'Hidden inputs'!$C$15*'Hidden inputs'!$D$15+('Hidden inputs'!$C$16-'Hidden inputs'!$B$16)*'Hidden inputs'!$D$16+('Hidden inputs'!$C$17-'Hidden inputs'!$B$17)*'Hidden inputs'!$D$17+(AN316-'Hidden inputs'!$B$18)*'Hidden inputs'!$D$18))</f>
        <v/>
      </c>
      <c r="AP316" s="10" t="str">
        <f t="shared" ca="1" si="12838"/>
        <v/>
      </c>
      <c r="AQ316" s="5" t="str">
        <f t="shared" ca="1" si="12741"/>
        <v/>
      </c>
      <c r="AR316" s="5" t="str">
        <f t="shared" ca="1" si="12742"/>
        <v/>
      </c>
      <c r="AS316" s="5" t="str">
        <f ca="1">IF($B316="","",'Hidden inputs'!$D$11*AJ316+'Hidden inputs'!$E$11*AK316)</f>
        <v/>
      </c>
      <c r="AT316" s="11" t="str">
        <f t="shared" ca="1" si="12672"/>
        <v/>
      </c>
      <c r="AU316" s="9" t="str">
        <f t="shared" ca="1" si="12743"/>
        <v/>
      </c>
      <c r="AV316" s="3" t="str">
        <f t="shared" ca="1" si="12744"/>
        <v/>
      </c>
      <c r="AW316" s="5" t="str" cm="1">
        <f t="array" aca="1" ref="AW316" ca="1">IF($B316="","",IF(AV316=0,0,IF(DD_Payment="",0,IF(AV316&lt;_xlfn.IFS(DD_Frequency="Monthly",1,DD_Frequency="Quarterly",IF(MONTH(AV$2)=1,1,IF(MONTH(AV$2)=4,1,IF(MONTH(AV$2)=7,1,IF(MONTH(AV$2)=10,1,0)))),DD_Frequency="Annually",IF(MONTH(AV$2)=1,1,0))*DD_Payment,AV316,_xlfn.IFS(DD_Frequency="Monthly",1,DD_Frequency="Quarterly",IF(MONTH(AV$2)=1,1,IF(MONTH(AV$2)=4,1,IF(MONTH(AV$2)=7,1,IF(MONTH(AV$2)=10,1,0)))),DD_Frequency="Annually",IF(MONTH(AV$2)=1,1,0))*DD_Payment))))</f>
        <v/>
      </c>
      <c r="AX316" s="3" t="str">
        <f t="shared" ref="AX316" ca="1" si="15410">IF($B316="","",IF(AV316&gt;AW316,(AV316-AW316/2)*(rate_A*(AX$1/365)),0))</f>
        <v/>
      </c>
      <c r="AY316" s="3" t="str">
        <f t="shared" ca="1" si="12840"/>
        <v/>
      </c>
      <c r="AZ316" s="3" t="str">
        <f t="shared" ref="AZ316" ca="1" si="15411">IF($B316="","",AK316*(1+rate_A*AX$1/365))</f>
        <v/>
      </c>
      <c r="BA316" s="3" t="str">
        <f t="shared" ref="BA316" ca="1" si="15412">IF($B316="","",AL316*(1+rate_A*AX$1/365))</f>
        <v/>
      </c>
      <c r="BB316" s="3" t="str">
        <f t="shared" ref="BB316" ca="1" si="15413">IF($B316="","",AM316*(1+rate_joint*AX$1/365))</f>
        <v/>
      </c>
      <c r="BC316" s="5" t="str">
        <f t="shared" ca="1" si="12844"/>
        <v/>
      </c>
      <c r="BD316" s="5" t="str" cm="1">
        <f t="array" aca="1" ref="BD316" ca="1">IF(BC316="","",_xlfn.IFS(BC316&lt;='Hidden inputs'!$C$15,BC316*'Hidden inputs'!$D$15,BC316&lt;='Hidden inputs'!$C$16,'Hidden inputs'!$C$15*'Hidden inputs'!$D$15+(BC316-'Hidden inputs'!$B$16)*'Hidden inputs'!$D$16,BC316&lt;='Hidden inputs'!$C$17,'Hidden inputs'!$C$15*'Hidden inputs'!$D$15+('Hidden inputs'!$C$16-'Hidden inputs'!$B$16)*'Hidden inputs'!$D$16+(BC316-'Hidden inputs'!$B$17)*'Hidden inputs'!$D$17,BC316&gt;'Hidden inputs'!$B$18,'Hidden inputs'!$C$15*'Hidden inputs'!$D$15+('Hidden inputs'!$C$16-'Hidden inputs'!$B$16)*'Hidden inputs'!$D$16+('Hidden inputs'!$C$17-'Hidden inputs'!$B$17)*'Hidden inputs'!$D$17+(BC316-'Hidden inputs'!$B$18)*'Hidden inputs'!$D$18))</f>
        <v/>
      </c>
      <c r="BE316" s="10" t="str">
        <f t="shared" ca="1" si="12845"/>
        <v/>
      </c>
      <c r="BF316" s="5" t="str">
        <f t="shared" ca="1" si="12749"/>
        <v/>
      </c>
      <c r="BG316" s="5" t="str">
        <f t="shared" ca="1" si="12750"/>
        <v/>
      </c>
      <c r="BH316" s="5" t="str">
        <f ca="1">IF($B316="","",'Hidden inputs'!$D$11*AY316+'Hidden inputs'!$E$11*AZ316)</f>
        <v/>
      </c>
      <c r="BI316" s="11" t="str">
        <f t="shared" ca="1" si="12677"/>
        <v/>
      </c>
      <c r="BJ316" s="9" t="str">
        <f t="shared" ca="1" si="12751"/>
        <v/>
      </c>
      <c r="BK316" s="3" t="str">
        <f t="shared" ca="1" si="12752"/>
        <v/>
      </c>
      <c r="BL316" s="5" t="str" cm="1">
        <f t="array" aca="1" ref="BL316" ca="1">IF($B316="","",IF(BK316=0,0,IF(DD_Payment="",0,IF(BK316&lt;_xlfn.IFS(DD_Frequency="Monthly",1,DD_Frequency="Quarterly",IF(MONTH(BK$2)=1,1,IF(MONTH(BK$2)=4,1,IF(MONTH(BK$2)=7,1,IF(MONTH(BK$2)=10,1,0)))),DD_Frequency="Annually",IF(MONTH(BK$2)=1,1,0))*DD_Payment,BK316,_xlfn.IFS(DD_Frequency="Monthly",1,DD_Frequency="Quarterly",IF(MONTH(BK$2)=1,1,IF(MONTH(BK$2)=4,1,IF(MONTH(BK$2)=7,1,IF(MONTH(BK$2)=10,1,0)))),DD_Frequency="Annually",IF(MONTH(BK$2)=1,1,0))*DD_Payment))))</f>
        <v/>
      </c>
      <c r="BM316" s="3" t="str">
        <f t="shared" ref="BM316" ca="1" si="15414">IF($B316="","",IF(BK316&gt;BL316,(BK316-BL316/2)*(rate_A*(BM$1/365)),0))</f>
        <v/>
      </c>
      <c r="BN316" s="3" t="str">
        <f t="shared" ca="1" si="12847"/>
        <v/>
      </c>
      <c r="BO316" s="3" t="str">
        <f t="shared" ref="BO316" ca="1" si="15415">IF($B316="","",AZ316*(1+rate_A*BM$1/365))</f>
        <v/>
      </c>
      <c r="BP316" s="3" t="str">
        <f t="shared" ref="BP316" ca="1" si="15416">IF($B316="","",BA316*(1+rate_A*BM$1/365))</f>
        <v/>
      </c>
      <c r="BQ316" s="3" t="str">
        <f t="shared" ref="BQ316" ca="1" si="15417">IF($B316="","",BB316*(1+rate_joint*BM$1/365))</f>
        <v/>
      </c>
      <c r="BR316" s="5" t="str">
        <f t="shared" ca="1" si="12851"/>
        <v/>
      </c>
      <c r="BS316" s="5" t="str" cm="1">
        <f t="array" aca="1" ref="BS316" ca="1">IF(BR316="","",_xlfn.IFS(BR316&lt;='Hidden inputs'!$C$15,BR316*'Hidden inputs'!$D$15,BR316&lt;='Hidden inputs'!$C$16,'Hidden inputs'!$C$15*'Hidden inputs'!$D$15+(BR316-'Hidden inputs'!$B$16)*'Hidden inputs'!$D$16,BR316&lt;='Hidden inputs'!$C$17,'Hidden inputs'!$C$15*'Hidden inputs'!$D$15+('Hidden inputs'!$C$16-'Hidden inputs'!$B$16)*'Hidden inputs'!$D$16+(BR316-'Hidden inputs'!$B$17)*'Hidden inputs'!$D$17,BR316&gt;'Hidden inputs'!$B$18,'Hidden inputs'!$C$15*'Hidden inputs'!$D$15+('Hidden inputs'!$C$16-'Hidden inputs'!$B$16)*'Hidden inputs'!$D$16+('Hidden inputs'!$C$17-'Hidden inputs'!$B$17)*'Hidden inputs'!$D$17+(BR316-'Hidden inputs'!$B$18)*'Hidden inputs'!$D$18))</f>
        <v/>
      </c>
      <c r="BT316" s="10" t="str">
        <f t="shared" ca="1" si="12852"/>
        <v/>
      </c>
      <c r="BU316" s="5" t="str">
        <f t="shared" ca="1" si="12757"/>
        <v/>
      </c>
      <c r="BV316" s="5" t="str">
        <f t="shared" ca="1" si="12758"/>
        <v/>
      </c>
      <c r="BW316" s="5" t="str">
        <f ca="1">IF($B316="","",'Hidden inputs'!$D$11*BN316+'Hidden inputs'!$E$11*BO316)</f>
        <v/>
      </c>
      <c r="BX316" s="11" t="str">
        <f t="shared" ca="1" si="12682"/>
        <v/>
      </c>
      <c r="BY316" s="9" t="str">
        <f t="shared" ca="1" si="12759"/>
        <v/>
      </c>
      <c r="BZ316" s="3" t="str">
        <f t="shared" ca="1" si="12760"/>
        <v/>
      </c>
      <c r="CA316" s="5" t="str" cm="1">
        <f t="array" aca="1" ref="CA316" ca="1">IF($B316="","",IF(BZ316=0,0,IF(DD_Payment="",0,IF(BZ316&lt;_xlfn.IFS(DD_Frequency="Monthly",1,DD_Frequency="Quarterly",IF(MONTH(BZ$2)=1,1,IF(MONTH(BZ$2)=4,1,IF(MONTH(BZ$2)=7,1,IF(MONTH(BZ$2)=10,1,0)))),DD_Frequency="Annually",IF(MONTH(BZ$2)=1,1,0))*DD_Payment,BZ316,_xlfn.IFS(DD_Frequency="Monthly",1,DD_Frequency="Quarterly",IF(MONTH(BZ$2)=1,1,IF(MONTH(BZ$2)=4,1,IF(MONTH(BZ$2)=7,1,IF(MONTH(BZ$2)=10,1,0)))),DD_Frequency="Annually",IF(MONTH(BZ$2)=1,1,0))*DD_Payment))))</f>
        <v/>
      </c>
      <c r="CB316" s="3" t="str">
        <f t="shared" ref="CB316" ca="1" si="15418">IF($B316="","",IF(BZ316&gt;CA316,(BZ316-CA316/2)*(rate_A*(CB$1/365)),0))</f>
        <v/>
      </c>
      <c r="CC316" s="3" t="str">
        <f t="shared" ca="1" si="12854"/>
        <v/>
      </c>
      <c r="CD316" s="3" t="str">
        <f t="shared" ref="CD316" ca="1" si="15419">IF($B316="","",BO316*(1+rate_A*CB$1/365))</f>
        <v/>
      </c>
      <c r="CE316" s="3" t="str">
        <f t="shared" ref="CE316" ca="1" si="15420">IF($B316="","",BP316*(1+rate_A*CB$1/365))</f>
        <v/>
      </c>
      <c r="CF316" s="3" t="str">
        <f t="shared" ref="CF316" ca="1" si="15421">IF($B316="","",BQ316*(1+rate_joint*CB$1/365))</f>
        <v/>
      </c>
      <c r="CG316" s="5" t="str">
        <f t="shared" ca="1" si="12858"/>
        <v/>
      </c>
      <c r="CH316" s="5" t="str" cm="1">
        <f t="array" aca="1" ref="CH316" ca="1">IF(CG316="","",_xlfn.IFS(CG316&lt;='Hidden inputs'!$C$15,CG316*'Hidden inputs'!$D$15,CG316&lt;='Hidden inputs'!$C$16,'Hidden inputs'!$C$15*'Hidden inputs'!$D$15+(CG316-'Hidden inputs'!$B$16)*'Hidden inputs'!$D$16,CG316&lt;='Hidden inputs'!$C$17,'Hidden inputs'!$C$15*'Hidden inputs'!$D$15+('Hidden inputs'!$C$16-'Hidden inputs'!$B$16)*'Hidden inputs'!$D$16+(CG316-'Hidden inputs'!$B$17)*'Hidden inputs'!$D$17,CG316&gt;'Hidden inputs'!$B$18,'Hidden inputs'!$C$15*'Hidden inputs'!$D$15+('Hidden inputs'!$C$16-'Hidden inputs'!$B$16)*'Hidden inputs'!$D$16+('Hidden inputs'!$C$17-'Hidden inputs'!$B$17)*'Hidden inputs'!$D$17+(CG316-'Hidden inputs'!$B$18)*'Hidden inputs'!$D$18))</f>
        <v/>
      </c>
      <c r="CI316" s="10" t="str">
        <f t="shared" ca="1" si="12859"/>
        <v/>
      </c>
      <c r="CJ316" s="5" t="str">
        <f t="shared" ca="1" si="12765"/>
        <v/>
      </c>
      <c r="CK316" s="5" t="str">
        <f t="shared" ca="1" si="12766"/>
        <v/>
      </c>
      <c r="CL316" s="5" t="str">
        <f ca="1">IF($B316="","",'Hidden inputs'!$D$11*CC316+'Hidden inputs'!$E$11*CD316)</f>
        <v/>
      </c>
      <c r="CM316" s="11" t="str">
        <f t="shared" ca="1" si="12687"/>
        <v/>
      </c>
      <c r="CN316" s="9" t="str">
        <f t="shared" ca="1" si="12767"/>
        <v/>
      </c>
      <c r="CO316" s="3" t="str">
        <f t="shared" ca="1" si="12768"/>
        <v/>
      </c>
      <c r="CP316" s="5" t="str" cm="1">
        <f t="array" aca="1" ref="CP316" ca="1">IF($B316="","",IF(CO316=0,0,IF(DD_Payment="",0,IF(CO316&lt;_xlfn.IFS(DD_Frequency="Monthly",1,DD_Frequency="Quarterly",IF(MONTH(CO$2)=1,1,IF(MONTH(CO$2)=4,1,IF(MONTH(CO$2)=7,1,IF(MONTH(CO$2)=10,1,0)))),DD_Frequency="Annually",IF(MONTH(CO$2)=1,1,0))*DD_Payment,CO316,_xlfn.IFS(DD_Frequency="Monthly",1,DD_Frequency="Quarterly",IF(MONTH(CO$2)=1,1,IF(MONTH(CO$2)=4,1,IF(MONTH(CO$2)=7,1,IF(MONTH(CO$2)=10,1,0)))),DD_Frequency="Annually",IF(MONTH(CO$2)=1,1,0))*DD_Payment))))</f>
        <v/>
      </c>
      <c r="CQ316" s="3" t="str">
        <f t="shared" ref="CQ316" ca="1" si="15422">IF($B316="","",IF(CO316&gt;CP316,(CO316-CP316/2)*(rate_A*(CQ$1/365)),0))</f>
        <v/>
      </c>
      <c r="CR316" s="3" t="str">
        <f t="shared" ca="1" si="12861"/>
        <v/>
      </c>
      <c r="CS316" s="3" t="str">
        <f t="shared" ref="CS316" ca="1" si="15423">IF($B316="","",CD316*(1+rate_A*CQ$1/365))</f>
        <v/>
      </c>
      <c r="CT316" s="3" t="str">
        <f t="shared" ref="CT316" ca="1" si="15424">IF($B316="","",CE316*(1+rate_A*CQ$1/365))</f>
        <v/>
      </c>
      <c r="CU316" s="3" t="str">
        <f t="shared" ref="CU316" ca="1" si="15425">IF($B316="","",CF316*(1+rate_joint*CQ$1/365))</f>
        <v/>
      </c>
      <c r="CV316" s="5" t="str">
        <f t="shared" ca="1" si="12865"/>
        <v/>
      </c>
      <c r="CW316" s="5" t="str" cm="1">
        <f t="array" aca="1" ref="CW316" ca="1">IF(CV316="","",_xlfn.IFS(CV316&lt;='Hidden inputs'!$C$15,CV316*'Hidden inputs'!$D$15,CV316&lt;='Hidden inputs'!$C$16,'Hidden inputs'!$C$15*'Hidden inputs'!$D$15+(CV316-'Hidden inputs'!$B$16)*'Hidden inputs'!$D$16,CV316&lt;='Hidden inputs'!$C$17,'Hidden inputs'!$C$15*'Hidden inputs'!$D$15+('Hidden inputs'!$C$16-'Hidden inputs'!$B$16)*'Hidden inputs'!$D$16+(CV316-'Hidden inputs'!$B$17)*'Hidden inputs'!$D$17,CV316&gt;'Hidden inputs'!$B$18,'Hidden inputs'!$C$15*'Hidden inputs'!$D$15+('Hidden inputs'!$C$16-'Hidden inputs'!$B$16)*'Hidden inputs'!$D$16+('Hidden inputs'!$C$17-'Hidden inputs'!$B$17)*'Hidden inputs'!$D$17+(CV316-'Hidden inputs'!$B$18)*'Hidden inputs'!$D$18))</f>
        <v/>
      </c>
      <c r="CX316" s="10" t="str">
        <f t="shared" ca="1" si="12866"/>
        <v/>
      </c>
      <c r="CY316" s="5" t="str">
        <f t="shared" ca="1" si="12773"/>
        <v/>
      </c>
      <c r="CZ316" s="5" t="str">
        <f t="shared" ca="1" si="12774"/>
        <v/>
      </c>
      <c r="DA316" s="5" t="str">
        <f ca="1">IF($B316="","",'Hidden inputs'!$D$11*CR316+'Hidden inputs'!$E$11*CS316)</f>
        <v/>
      </c>
      <c r="DB316" s="11" t="str">
        <f t="shared" ca="1" si="12692"/>
        <v/>
      </c>
      <c r="DC316" s="9" t="str">
        <f t="shared" ca="1" si="12775"/>
        <v/>
      </c>
      <c r="DD316" s="3" t="str">
        <f t="shared" ca="1" si="12776"/>
        <v/>
      </c>
      <c r="DE316" s="5" t="str" cm="1">
        <f t="array" aca="1" ref="DE316" ca="1">IF($B316="","",IF(DD316=0,0,IF(DD_Payment="",0,IF(DD316&lt;_xlfn.IFS(DD_Frequency="Monthly",1,DD_Frequency="Quarterly",IF(MONTH(DD$2)=1,1,IF(MONTH(DD$2)=4,1,IF(MONTH(DD$2)=7,1,IF(MONTH(DD$2)=10,1,0)))),DD_Frequency="Annually",IF(MONTH(DD$2)=1,1,0))*DD_Payment,DD316,_xlfn.IFS(DD_Frequency="Monthly",1,DD_Frequency="Quarterly",IF(MONTH(DD$2)=1,1,IF(MONTH(DD$2)=4,1,IF(MONTH(DD$2)=7,1,IF(MONTH(DD$2)=10,1,0)))),DD_Frequency="Annually",IF(MONTH(DD$2)=1,1,0))*DD_Payment))))</f>
        <v/>
      </c>
      <c r="DF316" s="3" t="str">
        <f t="shared" ref="DF316" ca="1" si="15426">IF($B316="","",IF(DD316&gt;DE316,(DD316-DE316/2)*(rate_A*(DF$1/365)),0))</f>
        <v/>
      </c>
      <c r="DG316" s="3" t="str">
        <f t="shared" ca="1" si="12868"/>
        <v/>
      </c>
      <c r="DH316" s="3" t="str">
        <f t="shared" ref="DH316" ca="1" si="15427">IF($B316="","",CS316*(1+rate_A*DF$1/365))</f>
        <v/>
      </c>
      <c r="DI316" s="3" t="str">
        <f t="shared" ref="DI316" ca="1" si="15428">IF($B316="","",CT316*(1+rate_A*DF$1/365))</f>
        <v/>
      </c>
      <c r="DJ316" s="3" t="str">
        <f t="shared" ref="DJ316" ca="1" si="15429">IF($B316="","",CU316*(1+rate_joint*DF$1/365))</f>
        <v/>
      </c>
      <c r="DK316" s="5" t="str">
        <f t="shared" ca="1" si="12872"/>
        <v/>
      </c>
      <c r="DL316" s="5" t="str" cm="1">
        <f t="array" aca="1" ref="DL316" ca="1">IF(DK316="","",_xlfn.IFS(DK316&lt;='Hidden inputs'!$C$15,DK316*'Hidden inputs'!$D$15,DK316&lt;='Hidden inputs'!$C$16,'Hidden inputs'!$C$15*'Hidden inputs'!$D$15+(DK316-'Hidden inputs'!$B$16)*'Hidden inputs'!$D$16,DK316&lt;='Hidden inputs'!$C$17,'Hidden inputs'!$C$15*'Hidden inputs'!$D$15+('Hidden inputs'!$C$16-'Hidden inputs'!$B$16)*'Hidden inputs'!$D$16+(DK316-'Hidden inputs'!$B$17)*'Hidden inputs'!$D$17,DK316&gt;'Hidden inputs'!$B$18,'Hidden inputs'!$C$15*'Hidden inputs'!$D$15+('Hidden inputs'!$C$16-'Hidden inputs'!$B$16)*'Hidden inputs'!$D$16+('Hidden inputs'!$C$17-'Hidden inputs'!$B$17)*'Hidden inputs'!$D$17+(DK316-'Hidden inputs'!$B$18)*'Hidden inputs'!$D$18))</f>
        <v/>
      </c>
      <c r="DM316" s="10" t="str">
        <f t="shared" ca="1" si="12873"/>
        <v/>
      </c>
      <c r="DN316" s="5" t="str">
        <f t="shared" ca="1" si="12781"/>
        <v/>
      </c>
      <c r="DO316" s="5" t="str">
        <f t="shared" ca="1" si="12782"/>
        <v/>
      </c>
      <c r="DP316" s="5" t="str">
        <f ca="1">IF($B316="","",'Hidden inputs'!$D$11*DG316+'Hidden inputs'!$E$11*DH316)</f>
        <v/>
      </c>
      <c r="DQ316" s="11" t="str">
        <f t="shared" ca="1" si="12697"/>
        <v/>
      </c>
      <c r="DR316" s="9" t="str">
        <f t="shared" ca="1" si="12783"/>
        <v/>
      </c>
      <c r="DS316" s="3" t="str">
        <f t="shared" ca="1" si="12784"/>
        <v/>
      </c>
      <c r="DT316" s="5" t="str" cm="1">
        <f t="array" aca="1" ref="DT316" ca="1">IF($B316="","",IF(DS316=0,0,IF(DD_Payment="",0,IF(DS316&lt;_xlfn.IFS(DD_Frequency="Monthly",1,DD_Frequency="Quarterly",IF(MONTH(DS$2)=1,1,IF(MONTH(DS$2)=4,1,IF(MONTH(DS$2)=7,1,IF(MONTH(DS$2)=10,1,0)))),DD_Frequency="Annually",IF(MONTH(DS$2)=1,1,0))*DD_Payment,DS316,_xlfn.IFS(DD_Frequency="Monthly",1,DD_Frequency="Quarterly",IF(MONTH(DS$2)=1,1,IF(MONTH(DS$2)=4,1,IF(MONTH(DS$2)=7,1,IF(MONTH(DS$2)=10,1,0)))),DD_Frequency="Annually",IF(MONTH(DS$2)=1,1,0))*DD_Payment))))</f>
        <v/>
      </c>
      <c r="DU316" s="3" t="str">
        <f t="shared" ref="DU316" ca="1" si="15430">IF($B316="","",IF(DS316&gt;DT316,(DS316-DT316/2)*(rate_A*(DU$1/365)),0))</f>
        <v/>
      </c>
      <c r="DV316" s="3" t="str">
        <f t="shared" ca="1" si="12875"/>
        <v/>
      </c>
      <c r="DW316" s="3" t="str">
        <f t="shared" ref="DW316" ca="1" si="15431">IF($B316="","",DH316*(1+rate_A*DU$1/365))</f>
        <v/>
      </c>
      <c r="DX316" s="3" t="str">
        <f t="shared" ref="DX316" ca="1" si="15432">IF($B316="","",DI316*(1+rate_A*DU$1/365))</f>
        <v/>
      </c>
      <c r="DY316" s="3" t="str">
        <f t="shared" ref="DY316" ca="1" si="15433">IF($B316="","",DJ316*(1+rate_joint*DU$1/365))</f>
        <v/>
      </c>
      <c r="DZ316" s="5" t="str">
        <f t="shared" ca="1" si="12879"/>
        <v/>
      </c>
      <c r="EA316" s="5" t="str" cm="1">
        <f t="array" aca="1" ref="EA316" ca="1">IF(DZ316="","",_xlfn.IFS(DZ316&lt;='Hidden inputs'!$C$15,DZ316*'Hidden inputs'!$D$15,DZ316&lt;='Hidden inputs'!$C$16,'Hidden inputs'!$C$15*'Hidden inputs'!$D$15+(DZ316-'Hidden inputs'!$B$16)*'Hidden inputs'!$D$16,DZ316&lt;='Hidden inputs'!$C$17,'Hidden inputs'!$C$15*'Hidden inputs'!$D$15+('Hidden inputs'!$C$16-'Hidden inputs'!$B$16)*'Hidden inputs'!$D$16+(DZ316-'Hidden inputs'!$B$17)*'Hidden inputs'!$D$17,DZ316&gt;'Hidden inputs'!$B$18,'Hidden inputs'!$C$15*'Hidden inputs'!$D$15+('Hidden inputs'!$C$16-'Hidden inputs'!$B$16)*'Hidden inputs'!$D$16+('Hidden inputs'!$C$17-'Hidden inputs'!$B$17)*'Hidden inputs'!$D$17+(DZ316-'Hidden inputs'!$B$18)*'Hidden inputs'!$D$18))</f>
        <v/>
      </c>
      <c r="EB316" s="10" t="str">
        <f t="shared" ca="1" si="12880"/>
        <v/>
      </c>
      <c r="EC316" s="5" t="str">
        <f t="shared" ca="1" si="12789"/>
        <v/>
      </c>
      <c r="ED316" s="5" t="str">
        <f t="shared" ca="1" si="12790"/>
        <v/>
      </c>
      <c r="EE316" s="5" t="str">
        <f ca="1">IF($B316="","",'Hidden inputs'!$D$11*DV316+'Hidden inputs'!$E$11*DW316)</f>
        <v/>
      </c>
      <c r="EF316" s="11" t="str">
        <f t="shared" ca="1" si="12702"/>
        <v/>
      </c>
      <c r="EG316" s="9" t="str">
        <f t="shared" ca="1" si="12791"/>
        <v/>
      </c>
      <c r="EH316" s="3" t="str">
        <f t="shared" ca="1" si="12792"/>
        <v/>
      </c>
      <c r="EI316" s="5" t="str" cm="1">
        <f t="array" aca="1" ref="EI316" ca="1">IF($B316="","",IF(EH316=0,0,IF(DD_Payment="",0,IF(EH316&lt;_xlfn.IFS(DD_Frequency="Monthly",1,DD_Frequency="Quarterly",IF(MONTH(EH$2)=1,1,IF(MONTH(EH$2)=4,1,IF(MONTH(EH$2)=7,1,IF(MONTH(EH$2)=10,1,0)))),DD_Frequency="Annually",IF(MONTH(EH$2)=1,1,0))*DD_Payment,EH316,_xlfn.IFS(DD_Frequency="Monthly",1,DD_Frequency="Quarterly",IF(MONTH(EH$2)=1,1,IF(MONTH(EH$2)=4,1,IF(MONTH(EH$2)=7,1,IF(MONTH(EH$2)=10,1,0)))),DD_Frequency="Annually",IF(MONTH(EH$2)=1,1,0))*DD_Payment))))</f>
        <v/>
      </c>
      <c r="EJ316" s="3" t="str">
        <f t="shared" ref="EJ316" ca="1" si="15434">IF($B316="","",IF(EH316&gt;EI316,(EH316-EI316/2)*(rate_A*(EJ$1/365)),0))</f>
        <v/>
      </c>
      <c r="EK316" s="3" t="str">
        <f t="shared" ca="1" si="12882"/>
        <v/>
      </c>
      <c r="EL316" s="3" t="str">
        <f t="shared" ref="EL316" ca="1" si="15435">IF($B316="","",DW316*(1+rate_A*EJ$1/365))</f>
        <v/>
      </c>
      <c r="EM316" s="3" t="str">
        <f t="shared" ref="EM316" ca="1" si="15436">IF($B316="","",DX316*(1+rate_A*EJ$1/365))</f>
        <v/>
      </c>
      <c r="EN316" s="3" t="str">
        <f t="shared" ref="EN316" ca="1" si="15437">IF($B316="","",DY316*(1+rate_joint*EJ$1/365))</f>
        <v/>
      </c>
      <c r="EO316" s="5" t="str">
        <f t="shared" ca="1" si="12886"/>
        <v/>
      </c>
      <c r="EP316" s="5" t="str" cm="1">
        <f t="array" aca="1" ref="EP316" ca="1">IF(EO316="","",_xlfn.IFS(EO316&lt;='Hidden inputs'!$C$15,EO316*'Hidden inputs'!$D$15,EO316&lt;='Hidden inputs'!$C$16,'Hidden inputs'!$C$15*'Hidden inputs'!$D$15+(EO316-'Hidden inputs'!$B$16)*'Hidden inputs'!$D$16,EO316&lt;='Hidden inputs'!$C$17,'Hidden inputs'!$C$15*'Hidden inputs'!$D$15+('Hidden inputs'!$C$16-'Hidden inputs'!$B$16)*'Hidden inputs'!$D$16+(EO316-'Hidden inputs'!$B$17)*'Hidden inputs'!$D$17,EO316&gt;'Hidden inputs'!$B$18,'Hidden inputs'!$C$15*'Hidden inputs'!$D$15+('Hidden inputs'!$C$16-'Hidden inputs'!$B$16)*'Hidden inputs'!$D$16+('Hidden inputs'!$C$17-'Hidden inputs'!$B$17)*'Hidden inputs'!$D$17+(EO316-'Hidden inputs'!$B$18)*'Hidden inputs'!$D$18))</f>
        <v/>
      </c>
      <c r="EQ316" s="10" t="str">
        <f t="shared" ca="1" si="12887"/>
        <v/>
      </c>
      <c r="ER316" s="5" t="str">
        <f t="shared" ca="1" si="12797"/>
        <v/>
      </c>
      <c r="ES316" s="5" t="str">
        <f t="shared" ca="1" si="12798"/>
        <v/>
      </c>
      <c r="ET316" s="5" t="str">
        <f ca="1">IF($B316="","",'Hidden inputs'!$D$11*EK316+'Hidden inputs'!$E$11*EL316)</f>
        <v/>
      </c>
      <c r="EU316" s="11" t="str">
        <f t="shared" ca="1" si="12707"/>
        <v/>
      </c>
      <c r="EV316" s="9" t="str">
        <f t="shared" ca="1" si="12799"/>
        <v/>
      </c>
      <c r="EW316" s="3" t="str">
        <f t="shared" ca="1" si="12800"/>
        <v/>
      </c>
      <c r="EX316" s="5" t="str" cm="1">
        <f t="array" aca="1" ref="EX316" ca="1">IF($B316="","",IF(EW316=0,0,IF(DD_Payment="",0,IF(EW316&lt;_xlfn.IFS(DD_Frequency="Monthly",1,DD_Frequency="Quarterly",IF(MONTH(EW$2)=1,1,IF(MONTH(EW$2)=4,1,IF(MONTH(EW$2)=7,1,IF(MONTH(EW$2)=10,1,0)))),DD_Frequency="Annually",IF(MONTH(EW$2)=1,1,0))*DD_Payment,EW316,_xlfn.IFS(DD_Frequency="Monthly",1,DD_Frequency="Quarterly",IF(MONTH(EW$2)=1,1,IF(MONTH(EW$2)=4,1,IF(MONTH(EW$2)=7,1,IF(MONTH(EW$2)=10,1,0)))),DD_Frequency="Annually",IF(MONTH(EW$2)=1,1,0))*DD_Payment))))</f>
        <v/>
      </c>
      <c r="EY316" s="3" t="str">
        <f t="shared" ref="EY316" ca="1" si="15438">IF($B316="","",IF(EW316&gt;EX316,(EW316-EX316/2)*(rate_A*(EY$1/365)),0))</f>
        <v/>
      </c>
      <c r="EZ316" s="3" t="str">
        <f t="shared" ca="1" si="12889"/>
        <v/>
      </c>
      <c r="FA316" s="3" t="str">
        <f t="shared" ref="FA316" ca="1" si="15439">IF($B316="","",EL316*(1+rate_A*EY$1/365))</f>
        <v/>
      </c>
      <c r="FB316" s="3" t="str">
        <f t="shared" ref="FB316" ca="1" si="15440">IF($B316="","",EM316*(1+rate_A*EY$1/365))</f>
        <v/>
      </c>
      <c r="FC316" s="3" t="str">
        <f t="shared" ref="FC316" ca="1" si="15441">IF($B316="","",EN316*(1+rate_joint*EY$1/365))</f>
        <v/>
      </c>
      <c r="FD316" s="5" t="str">
        <f t="shared" ca="1" si="12893"/>
        <v/>
      </c>
      <c r="FE316" s="5" t="str" cm="1">
        <f t="array" aca="1" ref="FE316" ca="1">IF(FD316="","",_xlfn.IFS(FD316&lt;='Hidden inputs'!$C$15,FD316*'Hidden inputs'!$D$15,FD316&lt;='Hidden inputs'!$C$16,'Hidden inputs'!$C$15*'Hidden inputs'!$D$15+(FD316-'Hidden inputs'!$B$16)*'Hidden inputs'!$D$16,FD316&lt;='Hidden inputs'!$C$17,'Hidden inputs'!$C$15*'Hidden inputs'!$D$15+('Hidden inputs'!$C$16-'Hidden inputs'!$B$16)*'Hidden inputs'!$D$16+(FD316-'Hidden inputs'!$B$17)*'Hidden inputs'!$D$17,FD316&gt;'Hidden inputs'!$B$18,'Hidden inputs'!$C$15*'Hidden inputs'!$D$15+('Hidden inputs'!$C$16-'Hidden inputs'!$B$16)*'Hidden inputs'!$D$16+('Hidden inputs'!$C$17-'Hidden inputs'!$B$17)*'Hidden inputs'!$D$17+(FD316-'Hidden inputs'!$B$18)*'Hidden inputs'!$D$18))</f>
        <v/>
      </c>
      <c r="FF316" s="10" t="str">
        <f t="shared" ca="1" si="12894"/>
        <v/>
      </c>
      <c r="FG316" s="5" t="str">
        <f t="shared" ca="1" si="12805"/>
        <v/>
      </c>
      <c r="FH316" s="5" t="str">
        <f t="shared" ca="1" si="12806"/>
        <v/>
      </c>
      <c r="FI316" s="5" t="str">
        <f ca="1">IF($B316="","",'Hidden inputs'!$D$11*EZ316+'Hidden inputs'!$E$11*FA316)</f>
        <v/>
      </c>
      <c r="FJ316" s="11" t="str">
        <f t="shared" ca="1" si="12712"/>
        <v/>
      </c>
      <c r="FK316" s="9" t="str">
        <f t="shared" ca="1" si="12807"/>
        <v/>
      </c>
      <c r="FL316" s="3" t="str">
        <f t="shared" ca="1" si="12808"/>
        <v/>
      </c>
      <c r="FM316" s="5" t="str" cm="1">
        <f t="array" aca="1" ref="FM316" ca="1">IF($B316="","",IF(FL316=0,0,IF(DD_Payment="",0,IF(FL316&lt;_xlfn.IFS(DD_Frequency="Monthly",1,DD_Frequency="Quarterly",IF(MONTH(FL$2)=1,1,IF(MONTH(FL$2)=4,1,IF(MONTH(FL$2)=7,1,IF(MONTH(FL$2)=10,1,0)))),DD_Frequency="Annually",IF(MONTH(FL$2)=1,1,0))*DD_Payment,FL316,_xlfn.IFS(DD_Frequency="Monthly",1,DD_Frequency="Quarterly",IF(MONTH(FL$2)=1,1,IF(MONTH(FL$2)=4,1,IF(MONTH(FL$2)=7,1,IF(MONTH(FL$2)=10,1,0)))),DD_Frequency="Annually",IF(MONTH(FL$2)=1,1,0))*DD_Payment))))</f>
        <v/>
      </c>
      <c r="FN316" s="3" t="str">
        <f t="shared" ref="FN316" ca="1" si="15442">IF($B316="","",IF(FL316&gt;FM316,(FL316-FM316/2)*(rate_A*(FN$1/365)),0))</f>
        <v/>
      </c>
      <c r="FO316" s="3" t="str">
        <f t="shared" ca="1" si="12896"/>
        <v/>
      </c>
      <c r="FP316" s="3" t="str">
        <f t="shared" ref="FP316" ca="1" si="15443">IF($B316="","",FA316*(1+rate_A*FN$1/365))</f>
        <v/>
      </c>
      <c r="FQ316" s="3" t="str">
        <f t="shared" ref="FQ316" ca="1" si="15444">IF($B316="","",FB316*(1+rate_A*FN$1/365))</f>
        <v/>
      </c>
      <c r="FR316" s="3" t="str">
        <f t="shared" ref="FR316" ca="1" si="15445">IF($B316="","",FC316*(1+rate_joint*FN$1/365))</f>
        <v/>
      </c>
      <c r="FS316" s="5" t="str">
        <f t="shared" ca="1" si="12900"/>
        <v/>
      </c>
      <c r="FT316" s="5" t="str" cm="1">
        <f t="array" aca="1" ref="FT316" ca="1">IF(FS316="","",_xlfn.IFS(FS316&lt;='Hidden inputs'!$C$15,FS316*'Hidden inputs'!$D$15,FS316&lt;='Hidden inputs'!$C$16,'Hidden inputs'!$C$15*'Hidden inputs'!$D$15+(FS316-'Hidden inputs'!$B$16)*'Hidden inputs'!$D$16,FS316&lt;='Hidden inputs'!$C$17,'Hidden inputs'!$C$15*'Hidden inputs'!$D$15+('Hidden inputs'!$C$16-'Hidden inputs'!$B$16)*'Hidden inputs'!$D$16+(FS316-'Hidden inputs'!$B$17)*'Hidden inputs'!$D$17,FS316&gt;'Hidden inputs'!$B$18,'Hidden inputs'!$C$15*'Hidden inputs'!$D$15+('Hidden inputs'!$C$16-'Hidden inputs'!$B$16)*'Hidden inputs'!$D$16+('Hidden inputs'!$C$17-'Hidden inputs'!$B$17)*'Hidden inputs'!$D$17+(FS316-'Hidden inputs'!$B$18)*'Hidden inputs'!$D$18))</f>
        <v/>
      </c>
      <c r="FU316" s="10" t="str">
        <f t="shared" ca="1" si="12901"/>
        <v/>
      </c>
      <c r="FV316" s="5" t="str">
        <f t="shared" ca="1" si="12813"/>
        <v/>
      </c>
      <c r="FW316" s="5" t="str">
        <f t="shared" ca="1" si="12814"/>
        <v/>
      </c>
      <c r="FX316" s="5" t="str">
        <f ca="1">IF($B316="","",'Hidden inputs'!$D$11*FO316+'Hidden inputs'!$E$11*FP316)</f>
        <v/>
      </c>
      <c r="FY316" s="11" t="str">
        <f t="shared" ca="1" si="12717"/>
        <v/>
      </c>
      <c r="FZ316" s="9" t="str">
        <f t="shared" ca="1" si="12815"/>
        <v/>
      </c>
      <c r="GA316" s="5" t="str">
        <f t="shared" ca="1" si="12816"/>
        <v/>
      </c>
      <c r="GB316" s="5" t="str">
        <f t="shared" ca="1" si="12817"/>
        <v/>
      </c>
      <c r="GC316" s="5" t="str">
        <f t="shared" ca="1" si="12718"/>
        <v/>
      </c>
      <c r="GD316" s="5" t="str">
        <f t="shared" ca="1" si="12719"/>
        <v/>
      </c>
    </row>
    <row r="317" spans="1:186" x14ac:dyDescent="0.35">
      <c r="A317" s="2"/>
      <c r="B317" s="6" t="str">
        <f t="shared" ca="1" si="12720"/>
        <v/>
      </c>
      <c r="C317" s="5" t="str">
        <f t="shared" ca="1" si="12818"/>
        <v/>
      </c>
      <c r="D317" s="5" t="str" cm="1">
        <f t="array" aca="1" ref="D317" ca="1">IF($B317="","",IF(C317=0,0,IF(DD_Payment="",0,IF(C317&lt;_xlfn.IFS(DD_Frequency="Monthly",1,DD_Frequency="Quarterly",IF(MONTH(C$2)=1,1,IF(MONTH(C$2)=4,1,IF(MONTH(C$2)=7,1,IF(MONTH(C$2)=10,1,0)))),DD_Frequency="Annually",IF(MONTH(C$2)=1,1,0))*DD_Payment,C317,_xlfn.IFS(DD_Frequency="Monthly",1,DD_Frequency="Quarterly",IF(MONTH(C$2)=1,1,IF(MONTH(C$2)=4,1,IF(MONTH(C$2)=7,1,IF(MONTH(C$2)=10,1,0)))),DD_Frequency="Annually",IF(MONTH(C$2)=1,1,0))*DD_Payment))))</f>
        <v/>
      </c>
      <c r="E317" s="5" t="str">
        <f t="shared" ref="E317" ca="1" si="15446">IF(B317="","",IF(C317&gt;D317,(C317-D317/2)*(rate_A*(E$1/365)),0))</f>
        <v/>
      </c>
      <c r="F317" s="5" t="str">
        <f t="shared" ca="1" si="12722"/>
        <v/>
      </c>
      <c r="G317" s="5" t="str">
        <f t="shared" ref="G317" ca="1" si="15447">IF(B317="","",G316*(1+rate_A*E$1/365))</f>
        <v/>
      </c>
      <c r="H317" s="5" t="str">
        <f t="shared" ref="H317" ca="1" si="15448">IF(B317="","",H316*(1+rate_A*E$1/365))</f>
        <v/>
      </c>
      <c r="I317" s="5" t="str">
        <f t="shared" ref="I317" ca="1" si="15449">IF(B317="","",I316*(1+rate_joint*E$1/365))</f>
        <v/>
      </c>
      <c r="J317" s="5" t="str">
        <f t="shared" ca="1" si="12823"/>
        <v/>
      </c>
      <c r="K317" s="5" t="str" cm="1">
        <f t="array" aca="1" ref="K317" ca="1">IF(J317="","",_xlfn.IFS(J317&lt;='Hidden inputs'!$C$15,J317*'Hidden inputs'!$D$15,J317&lt;='Hidden inputs'!$C$16,'Hidden inputs'!$C$15*'Hidden inputs'!$D$15+(J317-'Hidden inputs'!$B$16)*'Hidden inputs'!$D$16,J317&lt;='Hidden inputs'!$C$17,'Hidden inputs'!$C$15*'Hidden inputs'!$D$15+('Hidden inputs'!$C$16-'Hidden inputs'!$B$16)*'Hidden inputs'!$D$16+(J317-'Hidden inputs'!$B$17)*'Hidden inputs'!$D$17,J317&gt;'Hidden inputs'!$B$18,'Hidden inputs'!$C$15*'Hidden inputs'!$D$15+('Hidden inputs'!$C$16-'Hidden inputs'!$B$16)*'Hidden inputs'!$D$16+('Hidden inputs'!$C$17-'Hidden inputs'!$B$17)*'Hidden inputs'!$D$17+(J317-'Hidden inputs'!$B$18)*'Hidden inputs'!$D$18))</f>
        <v/>
      </c>
      <c r="L317" s="11" t="str">
        <f t="shared" ca="1" si="12824"/>
        <v/>
      </c>
      <c r="M317" s="5" t="str">
        <f t="shared" ca="1" si="12726"/>
        <v/>
      </c>
      <c r="N317" s="5" t="str">
        <f t="shared" ca="1" si="12727"/>
        <v/>
      </c>
      <c r="O317" s="5" t="str">
        <f ca="1">IF(B317="","",'Hidden inputs'!$D$11*F317+'Hidden inputs'!$E$11*G317)</f>
        <v/>
      </c>
      <c r="P317" s="11" t="str">
        <f t="shared" ca="1" si="12661"/>
        <v/>
      </c>
      <c r="Q317" s="20" t="str">
        <f t="shared" ca="1" si="12662"/>
        <v/>
      </c>
      <c r="R317" s="3" t="str">
        <f t="shared" ca="1" si="12728"/>
        <v/>
      </c>
      <c r="S317" s="5" t="str" cm="1">
        <f t="array" aca="1" ref="S317" ca="1">IF($B317="","",IF(R317=0,0,IF(DD_Payment="",0,IF(R317&lt;_xlfn.IFS(DD_Frequency="Monthly",1,DD_Frequency="Quarterly",IF(MONTH(R$2)=1,1,IF(MONTH(R$2)=4,1,IF(MONTH(R$2)=7,1,IF(MONTH(R$2)=10,1,0)))),DD_Frequency="Annually",IF(MONTH(R$2)=1,1,0))*DD_Payment,R317,_xlfn.IFS(DD_Frequency="Monthly",1,DD_Frequency="Quarterly",IF(MONTH(R$2)=1,1,IF(MONTH(R$2)=4,1,IF(MONTH(R$2)=7,1,IF(MONTH(R$2)=10,1,0)))),DD_Frequency="Annually",IF(MONTH(R$2)=1,1,0))*DD_Payment))))</f>
        <v/>
      </c>
      <c r="T317" s="3" t="str">
        <f t="shared" ref="T317" ca="1" si="15450">IF(B317="","",IF(R317&gt;S317,(R317-S317/2)*(rate_A*((T$1+A317)/365)),0))</f>
        <v/>
      </c>
      <c r="U317" s="3" t="str">
        <f t="shared" ca="1" si="12730"/>
        <v/>
      </c>
      <c r="V317" s="3" t="str">
        <f t="shared" ref="V317" ca="1" si="15451">IF(B317="","",G317*(1+rate_A*(T$1+A317)/365))</f>
        <v/>
      </c>
      <c r="W317" s="3" t="str">
        <f t="shared" ref="W317" ca="1" si="15452">IF(B317="","",H317*(1+rate_A*(T$1+A317)/365))</f>
        <v/>
      </c>
      <c r="X317" s="3" t="str">
        <f t="shared" ref="X317" ca="1" si="15453">IF(B317="","",I317*(1+rate_joint*(T$1+A317)/365))</f>
        <v/>
      </c>
      <c r="Y317" s="5" t="str">
        <f t="shared" ca="1" si="12829"/>
        <v/>
      </c>
      <c r="Z317" s="5" t="str" cm="1">
        <f t="array" aca="1" ref="Z317" ca="1">IF(Y317="","",_xlfn.IFS(Y317&lt;='Hidden inputs'!$C$15,Y317*'Hidden inputs'!$D$15,Y317&lt;='Hidden inputs'!$C$16,'Hidden inputs'!$C$15*'Hidden inputs'!$D$15+(Y317-'Hidden inputs'!$B$16)*'Hidden inputs'!$D$16,Y317&lt;='Hidden inputs'!$C$17,'Hidden inputs'!$C$15*'Hidden inputs'!$D$15+('Hidden inputs'!$C$16-'Hidden inputs'!$B$16)*'Hidden inputs'!$D$16+(Y317-'Hidden inputs'!$B$17)*'Hidden inputs'!$D$17,Y317&gt;'Hidden inputs'!$B$18,'Hidden inputs'!$C$15*'Hidden inputs'!$D$15+('Hidden inputs'!$C$16-'Hidden inputs'!$B$16)*'Hidden inputs'!$D$16+('Hidden inputs'!$C$17-'Hidden inputs'!$B$17)*'Hidden inputs'!$D$17+(Y317-'Hidden inputs'!$B$18)*'Hidden inputs'!$D$18))</f>
        <v/>
      </c>
      <c r="AA317" s="10" t="str">
        <f t="shared" ca="1" si="12830"/>
        <v/>
      </c>
      <c r="AB317" s="5" t="str">
        <f t="shared" ca="1" si="12734"/>
        <v/>
      </c>
      <c r="AC317" s="5" t="str">
        <f t="shared" ca="1" si="12831"/>
        <v/>
      </c>
      <c r="AD317" s="5" t="str">
        <f ca="1">IF(B317="","",'Hidden inputs'!$D$11*U317+'Hidden inputs'!$E$11*V317)</f>
        <v/>
      </c>
      <c r="AE317" s="11" t="str">
        <f t="shared" ca="1" si="12667"/>
        <v/>
      </c>
      <c r="AF317" s="9" t="str">
        <f t="shared" ca="1" si="12735"/>
        <v/>
      </c>
      <c r="AG317" s="3" t="str">
        <f t="shared" ca="1" si="12736"/>
        <v/>
      </c>
      <c r="AH317" s="5" t="str" cm="1">
        <f t="array" aca="1" ref="AH317" ca="1">IF($B317="","",IF(AG317=0,0,IF(DD_Payment="",0,IF(AG317&lt;_xlfn.IFS(DD_Frequency="Monthly",1,DD_Frequency="Quarterly",IF(MONTH(AG$2)=1,1,IF(MONTH(AG$2)=4,1,IF(MONTH(AG$2)=7,1,IF(MONTH(AG$2)=10,1,0)))),DD_Frequency="Annually",IF(MONTH(AG$2)=1,1,0))*DD_Payment,AG317,_xlfn.IFS(DD_Frequency="Monthly",1,DD_Frequency="Quarterly",IF(MONTH(AG$2)=1,1,IF(MONTH(AG$2)=4,1,IF(MONTH(AG$2)=7,1,IF(MONTH(AG$2)=10,1,0)))),DD_Frequency="Annually",IF(MONTH(AG$2)=1,1,0))*DD_Payment))))</f>
        <v/>
      </c>
      <c r="AI317" s="3" t="str">
        <f t="shared" ref="AI317" ca="1" si="15454">IF($B317="","",IF(AG317&gt;AH317,(AG317-AH317/2)*(rate_A*(AI$1/365)),0))</f>
        <v/>
      </c>
      <c r="AJ317" s="3" t="str">
        <f t="shared" ca="1" si="12833"/>
        <v/>
      </c>
      <c r="AK317" s="3" t="str">
        <f t="shared" ref="AK317" ca="1" si="15455">IF($B317="","",V317*(1+rate_A*AI$1/365))</f>
        <v/>
      </c>
      <c r="AL317" s="3" t="str">
        <f t="shared" ref="AL317" ca="1" si="15456">IF($B317="","",W317*(1+rate_A*AI$1/365))</f>
        <v/>
      </c>
      <c r="AM317" s="3" t="str">
        <f t="shared" ref="AM317" ca="1" si="15457">IF($B317="","",X317*(1+rate_joint*AI$1/365))</f>
        <v/>
      </c>
      <c r="AN317" s="5" t="str">
        <f t="shared" ca="1" si="12837"/>
        <v/>
      </c>
      <c r="AO317" s="5" t="str" cm="1">
        <f t="array" aca="1" ref="AO317" ca="1">IF(AN317="","",_xlfn.IFS(AN317&lt;='Hidden inputs'!$C$15,AN317*'Hidden inputs'!$D$15,AN317&lt;='Hidden inputs'!$C$16,'Hidden inputs'!$C$15*'Hidden inputs'!$D$15+(AN317-'Hidden inputs'!$B$16)*'Hidden inputs'!$D$16,AN317&lt;='Hidden inputs'!$C$17,'Hidden inputs'!$C$15*'Hidden inputs'!$D$15+('Hidden inputs'!$C$16-'Hidden inputs'!$B$16)*'Hidden inputs'!$D$16+(AN317-'Hidden inputs'!$B$17)*'Hidden inputs'!$D$17,AN317&gt;'Hidden inputs'!$B$18,'Hidden inputs'!$C$15*'Hidden inputs'!$D$15+('Hidden inputs'!$C$16-'Hidden inputs'!$B$16)*'Hidden inputs'!$D$16+('Hidden inputs'!$C$17-'Hidden inputs'!$B$17)*'Hidden inputs'!$D$17+(AN317-'Hidden inputs'!$B$18)*'Hidden inputs'!$D$18))</f>
        <v/>
      </c>
      <c r="AP317" s="10" t="str">
        <f t="shared" ca="1" si="12838"/>
        <v/>
      </c>
      <c r="AQ317" s="5" t="str">
        <f t="shared" ca="1" si="12741"/>
        <v/>
      </c>
      <c r="AR317" s="5" t="str">
        <f t="shared" ca="1" si="12742"/>
        <v/>
      </c>
      <c r="AS317" s="5" t="str">
        <f ca="1">IF($B317="","",'Hidden inputs'!$D$11*AJ317+'Hidden inputs'!$E$11*AK317)</f>
        <v/>
      </c>
      <c r="AT317" s="11" t="str">
        <f t="shared" ca="1" si="12672"/>
        <v/>
      </c>
      <c r="AU317" s="9" t="str">
        <f t="shared" ca="1" si="12743"/>
        <v/>
      </c>
      <c r="AV317" s="3" t="str">
        <f t="shared" ca="1" si="12744"/>
        <v/>
      </c>
      <c r="AW317" s="5" t="str" cm="1">
        <f t="array" aca="1" ref="AW317" ca="1">IF($B317="","",IF(AV317=0,0,IF(DD_Payment="",0,IF(AV317&lt;_xlfn.IFS(DD_Frequency="Monthly",1,DD_Frequency="Quarterly",IF(MONTH(AV$2)=1,1,IF(MONTH(AV$2)=4,1,IF(MONTH(AV$2)=7,1,IF(MONTH(AV$2)=10,1,0)))),DD_Frequency="Annually",IF(MONTH(AV$2)=1,1,0))*DD_Payment,AV317,_xlfn.IFS(DD_Frequency="Monthly",1,DD_Frequency="Quarterly",IF(MONTH(AV$2)=1,1,IF(MONTH(AV$2)=4,1,IF(MONTH(AV$2)=7,1,IF(MONTH(AV$2)=10,1,0)))),DD_Frequency="Annually",IF(MONTH(AV$2)=1,1,0))*DD_Payment))))</f>
        <v/>
      </c>
      <c r="AX317" s="3" t="str">
        <f t="shared" ref="AX317" ca="1" si="15458">IF($B317="","",IF(AV317&gt;AW317,(AV317-AW317/2)*(rate_A*(AX$1/365)),0))</f>
        <v/>
      </c>
      <c r="AY317" s="3" t="str">
        <f t="shared" ca="1" si="12840"/>
        <v/>
      </c>
      <c r="AZ317" s="3" t="str">
        <f t="shared" ref="AZ317" ca="1" si="15459">IF($B317="","",AK317*(1+rate_A*AX$1/365))</f>
        <v/>
      </c>
      <c r="BA317" s="3" t="str">
        <f t="shared" ref="BA317" ca="1" si="15460">IF($B317="","",AL317*(1+rate_A*AX$1/365))</f>
        <v/>
      </c>
      <c r="BB317" s="3" t="str">
        <f t="shared" ref="BB317" ca="1" si="15461">IF($B317="","",AM317*(1+rate_joint*AX$1/365))</f>
        <v/>
      </c>
      <c r="BC317" s="5" t="str">
        <f t="shared" ca="1" si="12844"/>
        <v/>
      </c>
      <c r="BD317" s="5" t="str" cm="1">
        <f t="array" aca="1" ref="BD317" ca="1">IF(BC317="","",_xlfn.IFS(BC317&lt;='Hidden inputs'!$C$15,BC317*'Hidden inputs'!$D$15,BC317&lt;='Hidden inputs'!$C$16,'Hidden inputs'!$C$15*'Hidden inputs'!$D$15+(BC317-'Hidden inputs'!$B$16)*'Hidden inputs'!$D$16,BC317&lt;='Hidden inputs'!$C$17,'Hidden inputs'!$C$15*'Hidden inputs'!$D$15+('Hidden inputs'!$C$16-'Hidden inputs'!$B$16)*'Hidden inputs'!$D$16+(BC317-'Hidden inputs'!$B$17)*'Hidden inputs'!$D$17,BC317&gt;'Hidden inputs'!$B$18,'Hidden inputs'!$C$15*'Hidden inputs'!$D$15+('Hidden inputs'!$C$16-'Hidden inputs'!$B$16)*'Hidden inputs'!$D$16+('Hidden inputs'!$C$17-'Hidden inputs'!$B$17)*'Hidden inputs'!$D$17+(BC317-'Hidden inputs'!$B$18)*'Hidden inputs'!$D$18))</f>
        <v/>
      </c>
      <c r="BE317" s="10" t="str">
        <f t="shared" ca="1" si="12845"/>
        <v/>
      </c>
      <c r="BF317" s="5" t="str">
        <f t="shared" ca="1" si="12749"/>
        <v/>
      </c>
      <c r="BG317" s="5" t="str">
        <f t="shared" ca="1" si="12750"/>
        <v/>
      </c>
      <c r="BH317" s="5" t="str">
        <f ca="1">IF($B317="","",'Hidden inputs'!$D$11*AY317+'Hidden inputs'!$E$11*AZ317)</f>
        <v/>
      </c>
      <c r="BI317" s="11" t="str">
        <f t="shared" ca="1" si="12677"/>
        <v/>
      </c>
      <c r="BJ317" s="9" t="str">
        <f t="shared" ca="1" si="12751"/>
        <v/>
      </c>
      <c r="BK317" s="3" t="str">
        <f t="shared" ca="1" si="12752"/>
        <v/>
      </c>
      <c r="BL317" s="5" t="str" cm="1">
        <f t="array" aca="1" ref="BL317" ca="1">IF($B317="","",IF(BK317=0,0,IF(DD_Payment="",0,IF(BK317&lt;_xlfn.IFS(DD_Frequency="Monthly",1,DD_Frequency="Quarterly",IF(MONTH(BK$2)=1,1,IF(MONTH(BK$2)=4,1,IF(MONTH(BK$2)=7,1,IF(MONTH(BK$2)=10,1,0)))),DD_Frequency="Annually",IF(MONTH(BK$2)=1,1,0))*DD_Payment,BK317,_xlfn.IFS(DD_Frequency="Monthly",1,DD_Frequency="Quarterly",IF(MONTH(BK$2)=1,1,IF(MONTH(BK$2)=4,1,IF(MONTH(BK$2)=7,1,IF(MONTH(BK$2)=10,1,0)))),DD_Frequency="Annually",IF(MONTH(BK$2)=1,1,0))*DD_Payment))))</f>
        <v/>
      </c>
      <c r="BM317" s="3" t="str">
        <f t="shared" ref="BM317" ca="1" si="15462">IF($B317="","",IF(BK317&gt;BL317,(BK317-BL317/2)*(rate_A*(BM$1/365)),0))</f>
        <v/>
      </c>
      <c r="BN317" s="3" t="str">
        <f t="shared" ca="1" si="12847"/>
        <v/>
      </c>
      <c r="BO317" s="3" t="str">
        <f t="shared" ref="BO317" ca="1" si="15463">IF($B317="","",AZ317*(1+rate_A*BM$1/365))</f>
        <v/>
      </c>
      <c r="BP317" s="3" t="str">
        <f t="shared" ref="BP317" ca="1" si="15464">IF($B317="","",BA317*(1+rate_A*BM$1/365))</f>
        <v/>
      </c>
      <c r="BQ317" s="3" t="str">
        <f t="shared" ref="BQ317" ca="1" si="15465">IF($B317="","",BB317*(1+rate_joint*BM$1/365))</f>
        <v/>
      </c>
      <c r="BR317" s="5" t="str">
        <f t="shared" ca="1" si="12851"/>
        <v/>
      </c>
      <c r="BS317" s="5" t="str" cm="1">
        <f t="array" aca="1" ref="BS317" ca="1">IF(BR317="","",_xlfn.IFS(BR317&lt;='Hidden inputs'!$C$15,BR317*'Hidden inputs'!$D$15,BR317&lt;='Hidden inputs'!$C$16,'Hidden inputs'!$C$15*'Hidden inputs'!$D$15+(BR317-'Hidden inputs'!$B$16)*'Hidden inputs'!$D$16,BR317&lt;='Hidden inputs'!$C$17,'Hidden inputs'!$C$15*'Hidden inputs'!$D$15+('Hidden inputs'!$C$16-'Hidden inputs'!$B$16)*'Hidden inputs'!$D$16+(BR317-'Hidden inputs'!$B$17)*'Hidden inputs'!$D$17,BR317&gt;'Hidden inputs'!$B$18,'Hidden inputs'!$C$15*'Hidden inputs'!$D$15+('Hidden inputs'!$C$16-'Hidden inputs'!$B$16)*'Hidden inputs'!$D$16+('Hidden inputs'!$C$17-'Hidden inputs'!$B$17)*'Hidden inputs'!$D$17+(BR317-'Hidden inputs'!$B$18)*'Hidden inputs'!$D$18))</f>
        <v/>
      </c>
      <c r="BT317" s="10" t="str">
        <f t="shared" ca="1" si="12852"/>
        <v/>
      </c>
      <c r="BU317" s="5" t="str">
        <f t="shared" ca="1" si="12757"/>
        <v/>
      </c>
      <c r="BV317" s="5" t="str">
        <f t="shared" ca="1" si="12758"/>
        <v/>
      </c>
      <c r="BW317" s="5" t="str">
        <f ca="1">IF($B317="","",'Hidden inputs'!$D$11*BN317+'Hidden inputs'!$E$11*BO317)</f>
        <v/>
      </c>
      <c r="BX317" s="11" t="str">
        <f t="shared" ca="1" si="12682"/>
        <v/>
      </c>
      <c r="BY317" s="9" t="str">
        <f t="shared" ca="1" si="12759"/>
        <v/>
      </c>
      <c r="BZ317" s="3" t="str">
        <f t="shared" ca="1" si="12760"/>
        <v/>
      </c>
      <c r="CA317" s="5" t="str" cm="1">
        <f t="array" aca="1" ref="CA317" ca="1">IF($B317="","",IF(BZ317=0,0,IF(DD_Payment="",0,IF(BZ317&lt;_xlfn.IFS(DD_Frequency="Monthly",1,DD_Frequency="Quarterly",IF(MONTH(BZ$2)=1,1,IF(MONTH(BZ$2)=4,1,IF(MONTH(BZ$2)=7,1,IF(MONTH(BZ$2)=10,1,0)))),DD_Frequency="Annually",IF(MONTH(BZ$2)=1,1,0))*DD_Payment,BZ317,_xlfn.IFS(DD_Frequency="Monthly",1,DD_Frequency="Quarterly",IF(MONTH(BZ$2)=1,1,IF(MONTH(BZ$2)=4,1,IF(MONTH(BZ$2)=7,1,IF(MONTH(BZ$2)=10,1,0)))),DD_Frequency="Annually",IF(MONTH(BZ$2)=1,1,0))*DD_Payment))))</f>
        <v/>
      </c>
      <c r="CB317" s="3" t="str">
        <f t="shared" ref="CB317" ca="1" si="15466">IF($B317="","",IF(BZ317&gt;CA317,(BZ317-CA317/2)*(rate_A*(CB$1/365)),0))</f>
        <v/>
      </c>
      <c r="CC317" s="3" t="str">
        <f t="shared" ca="1" si="12854"/>
        <v/>
      </c>
      <c r="CD317" s="3" t="str">
        <f t="shared" ref="CD317" ca="1" si="15467">IF($B317="","",BO317*(1+rate_A*CB$1/365))</f>
        <v/>
      </c>
      <c r="CE317" s="3" t="str">
        <f t="shared" ref="CE317" ca="1" si="15468">IF($B317="","",BP317*(1+rate_A*CB$1/365))</f>
        <v/>
      </c>
      <c r="CF317" s="3" t="str">
        <f t="shared" ref="CF317" ca="1" si="15469">IF($B317="","",BQ317*(1+rate_joint*CB$1/365))</f>
        <v/>
      </c>
      <c r="CG317" s="5" t="str">
        <f t="shared" ca="1" si="12858"/>
        <v/>
      </c>
      <c r="CH317" s="5" t="str" cm="1">
        <f t="array" aca="1" ref="CH317" ca="1">IF(CG317="","",_xlfn.IFS(CG317&lt;='Hidden inputs'!$C$15,CG317*'Hidden inputs'!$D$15,CG317&lt;='Hidden inputs'!$C$16,'Hidden inputs'!$C$15*'Hidden inputs'!$D$15+(CG317-'Hidden inputs'!$B$16)*'Hidden inputs'!$D$16,CG317&lt;='Hidden inputs'!$C$17,'Hidden inputs'!$C$15*'Hidden inputs'!$D$15+('Hidden inputs'!$C$16-'Hidden inputs'!$B$16)*'Hidden inputs'!$D$16+(CG317-'Hidden inputs'!$B$17)*'Hidden inputs'!$D$17,CG317&gt;'Hidden inputs'!$B$18,'Hidden inputs'!$C$15*'Hidden inputs'!$D$15+('Hidden inputs'!$C$16-'Hidden inputs'!$B$16)*'Hidden inputs'!$D$16+('Hidden inputs'!$C$17-'Hidden inputs'!$B$17)*'Hidden inputs'!$D$17+(CG317-'Hidden inputs'!$B$18)*'Hidden inputs'!$D$18))</f>
        <v/>
      </c>
      <c r="CI317" s="10" t="str">
        <f t="shared" ca="1" si="12859"/>
        <v/>
      </c>
      <c r="CJ317" s="5" t="str">
        <f t="shared" ca="1" si="12765"/>
        <v/>
      </c>
      <c r="CK317" s="5" t="str">
        <f t="shared" ca="1" si="12766"/>
        <v/>
      </c>
      <c r="CL317" s="5" t="str">
        <f ca="1">IF($B317="","",'Hidden inputs'!$D$11*CC317+'Hidden inputs'!$E$11*CD317)</f>
        <v/>
      </c>
      <c r="CM317" s="11" t="str">
        <f t="shared" ca="1" si="12687"/>
        <v/>
      </c>
      <c r="CN317" s="9" t="str">
        <f t="shared" ca="1" si="12767"/>
        <v/>
      </c>
      <c r="CO317" s="3" t="str">
        <f t="shared" ca="1" si="12768"/>
        <v/>
      </c>
      <c r="CP317" s="5" t="str" cm="1">
        <f t="array" aca="1" ref="CP317" ca="1">IF($B317="","",IF(CO317=0,0,IF(DD_Payment="",0,IF(CO317&lt;_xlfn.IFS(DD_Frequency="Monthly",1,DD_Frequency="Quarterly",IF(MONTH(CO$2)=1,1,IF(MONTH(CO$2)=4,1,IF(MONTH(CO$2)=7,1,IF(MONTH(CO$2)=10,1,0)))),DD_Frequency="Annually",IF(MONTH(CO$2)=1,1,0))*DD_Payment,CO317,_xlfn.IFS(DD_Frequency="Monthly",1,DD_Frequency="Quarterly",IF(MONTH(CO$2)=1,1,IF(MONTH(CO$2)=4,1,IF(MONTH(CO$2)=7,1,IF(MONTH(CO$2)=10,1,0)))),DD_Frequency="Annually",IF(MONTH(CO$2)=1,1,0))*DD_Payment))))</f>
        <v/>
      </c>
      <c r="CQ317" s="3" t="str">
        <f t="shared" ref="CQ317" ca="1" si="15470">IF($B317="","",IF(CO317&gt;CP317,(CO317-CP317/2)*(rate_A*(CQ$1/365)),0))</f>
        <v/>
      </c>
      <c r="CR317" s="3" t="str">
        <f t="shared" ca="1" si="12861"/>
        <v/>
      </c>
      <c r="CS317" s="3" t="str">
        <f t="shared" ref="CS317" ca="1" si="15471">IF($B317="","",CD317*(1+rate_A*CQ$1/365))</f>
        <v/>
      </c>
      <c r="CT317" s="3" t="str">
        <f t="shared" ref="CT317" ca="1" si="15472">IF($B317="","",CE317*(1+rate_A*CQ$1/365))</f>
        <v/>
      </c>
      <c r="CU317" s="3" t="str">
        <f t="shared" ref="CU317" ca="1" si="15473">IF($B317="","",CF317*(1+rate_joint*CQ$1/365))</f>
        <v/>
      </c>
      <c r="CV317" s="5" t="str">
        <f t="shared" ca="1" si="12865"/>
        <v/>
      </c>
      <c r="CW317" s="5" t="str" cm="1">
        <f t="array" aca="1" ref="CW317" ca="1">IF(CV317="","",_xlfn.IFS(CV317&lt;='Hidden inputs'!$C$15,CV317*'Hidden inputs'!$D$15,CV317&lt;='Hidden inputs'!$C$16,'Hidden inputs'!$C$15*'Hidden inputs'!$D$15+(CV317-'Hidden inputs'!$B$16)*'Hidden inputs'!$D$16,CV317&lt;='Hidden inputs'!$C$17,'Hidden inputs'!$C$15*'Hidden inputs'!$D$15+('Hidden inputs'!$C$16-'Hidden inputs'!$B$16)*'Hidden inputs'!$D$16+(CV317-'Hidden inputs'!$B$17)*'Hidden inputs'!$D$17,CV317&gt;'Hidden inputs'!$B$18,'Hidden inputs'!$C$15*'Hidden inputs'!$D$15+('Hidden inputs'!$C$16-'Hidden inputs'!$B$16)*'Hidden inputs'!$D$16+('Hidden inputs'!$C$17-'Hidden inputs'!$B$17)*'Hidden inputs'!$D$17+(CV317-'Hidden inputs'!$B$18)*'Hidden inputs'!$D$18))</f>
        <v/>
      </c>
      <c r="CX317" s="10" t="str">
        <f t="shared" ca="1" si="12866"/>
        <v/>
      </c>
      <c r="CY317" s="5" t="str">
        <f t="shared" ca="1" si="12773"/>
        <v/>
      </c>
      <c r="CZ317" s="5" t="str">
        <f t="shared" ca="1" si="12774"/>
        <v/>
      </c>
      <c r="DA317" s="5" t="str">
        <f ca="1">IF($B317="","",'Hidden inputs'!$D$11*CR317+'Hidden inputs'!$E$11*CS317)</f>
        <v/>
      </c>
      <c r="DB317" s="11" t="str">
        <f t="shared" ca="1" si="12692"/>
        <v/>
      </c>
      <c r="DC317" s="9" t="str">
        <f t="shared" ca="1" si="12775"/>
        <v/>
      </c>
      <c r="DD317" s="3" t="str">
        <f t="shared" ca="1" si="12776"/>
        <v/>
      </c>
      <c r="DE317" s="5" t="str" cm="1">
        <f t="array" aca="1" ref="DE317" ca="1">IF($B317="","",IF(DD317=0,0,IF(DD_Payment="",0,IF(DD317&lt;_xlfn.IFS(DD_Frequency="Monthly",1,DD_Frequency="Quarterly",IF(MONTH(DD$2)=1,1,IF(MONTH(DD$2)=4,1,IF(MONTH(DD$2)=7,1,IF(MONTH(DD$2)=10,1,0)))),DD_Frequency="Annually",IF(MONTH(DD$2)=1,1,0))*DD_Payment,DD317,_xlfn.IFS(DD_Frequency="Monthly",1,DD_Frequency="Quarterly",IF(MONTH(DD$2)=1,1,IF(MONTH(DD$2)=4,1,IF(MONTH(DD$2)=7,1,IF(MONTH(DD$2)=10,1,0)))),DD_Frequency="Annually",IF(MONTH(DD$2)=1,1,0))*DD_Payment))))</f>
        <v/>
      </c>
      <c r="DF317" s="3" t="str">
        <f t="shared" ref="DF317" ca="1" si="15474">IF($B317="","",IF(DD317&gt;DE317,(DD317-DE317/2)*(rate_A*(DF$1/365)),0))</f>
        <v/>
      </c>
      <c r="DG317" s="3" t="str">
        <f t="shared" ca="1" si="12868"/>
        <v/>
      </c>
      <c r="DH317" s="3" t="str">
        <f t="shared" ref="DH317" ca="1" si="15475">IF($B317="","",CS317*(1+rate_A*DF$1/365))</f>
        <v/>
      </c>
      <c r="DI317" s="3" t="str">
        <f t="shared" ref="DI317" ca="1" si="15476">IF($B317="","",CT317*(1+rate_A*DF$1/365))</f>
        <v/>
      </c>
      <c r="DJ317" s="3" t="str">
        <f t="shared" ref="DJ317" ca="1" si="15477">IF($B317="","",CU317*(1+rate_joint*DF$1/365))</f>
        <v/>
      </c>
      <c r="DK317" s="5" t="str">
        <f t="shared" ca="1" si="12872"/>
        <v/>
      </c>
      <c r="DL317" s="5" t="str" cm="1">
        <f t="array" aca="1" ref="DL317" ca="1">IF(DK317="","",_xlfn.IFS(DK317&lt;='Hidden inputs'!$C$15,DK317*'Hidden inputs'!$D$15,DK317&lt;='Hidden inputs'!$C$16,'Hidden inputs'!$C$15*'Hidden inputs'!$D$15+(DK317-'Hidden inputs'!$B$16)*'Hidden inputs'!$D$16,DK317&lt;='Hidden inputs'!$C$17,'Hidden inputs'!$C$15*'Hidden inputs'!$D$15+('Hidden inputs'!$C$16-'Hidden inputs'!$B$16)*'Hidden inputs'!$D$16+(DK317-'Hidden inputs'!$B$17)*'Hidden inputs'!$D$17,DK317&gt;'Hidden inputs'!$B$18,'Hidden inputs'!$C$15*'Hidden inputs'!$D$15+('Hidden inputs'!$C$16-'Hidden inputs'!$B$16)*'Hidden inputs'!$D$16+('Hidden inputs'!$C$17-'Hidden inputs'!$B$17)*'Hidden inputs'!$D$17+(DK317-'Hidden inputs'!$B$18)*'Hidden inputs'!$D$18))</f>
        <v/>
      </c>
      <c r="DM317" s="10" t="str">
        <f t="shared" ca="1" si="12873"/>
        <v/>
      </c>
      <c r="DN317" s="5" t="str">
        <f t="shared" ca="1" si="12781"/>
        <v/>
      </c>
      <c r="DO317" s="5" t="str">
        <f t="shared" ca="1" si="12782"/>
        <v/>
      </c>
      <c r="DP317" s="5" t="str">
        <f ca="1">IF($B317="","",'Hidden inputs'!$D$11*DG317+'Hidden inputs'!$E$11*DH317)</f>
        <v/>
      </c>
      <c r="DQ317" s="11" t="str">
        <f t="shared" ca="1" si="12697"/>
        <v/>
      </c>
      <c r="DR317" s="9" t="str">
        <f t="shared" ca="1" si="12783"/>
        <v/>
      </c>
      <c r="DS317" s="3" t="str">
        <f t="shared" ca="1" si="12784"/>
        <v/>
      </c>
      <c r="DT317" s="5" t="str" cm="1">
        <f t="array" aca="1" ref="DT317" ca="1">IF($B317="","",IF(DS317=0,0,IF(DD_Payment="",0,IF(DS317&lt;_xlfn.IFS(DD_Frequency="Monthly",1,DD_Frequency="Quarterly",IF(MONTH(DS$2)=1,1,IF(MONTH(DS$2)=4,1,IF(MONTH(DS$2)=7,1,IF(MONTH(DS$2)=10,1,0)))),DD_Frequency="Annually",IF(MONTH(DS$2)=1,1,0))*DD_Payment,DS317,_xlfn.IFS(DD_Frequency="Monthly",1,DD_Frequency="Quarterly",IF(MONTH(DS$2)=1,1,IF(MONTH(DS$2)=4,1,IF(MONTH(DS$2)=7,1,IF(MONTH(DS$2)=10,1,0)))),DD_Frequency="Annually",IF(MONTH(DS$2)=1,1,0))*DD_Payment))))</f>
        <v/>
      </c>
      <c r="DU317" s="3" t="str">
        <f t="shared" ref="DU317" ca="1" si="15478">IF($B317="","",IF(DS317&gt;DT317,(DS317-DT317/2)*(rate_A*(DU$1/365)),0))</f>
        <v/>
      </c>
      <c r="DV317" s="3" t="str">
        <f t="shared" ca="1" si="12875"/>
        <v/>
      </c>
      <c r="DW317" s="3" t="str">
        <f t="shared" ref="DW317" ca="1" si="15479">IF($B317="","",DH317*(1+rate_A*DU$1/365))</f>
        <v/>
      </c>
      <c r="DX317" s="3" t="str">
        <f t="shared" ref="DX317" ca="1" si="15480">IF($B317="","",DI317*(1+rate_A*DU$1/365))</f>
        <v/>
      </c>
      <c r="DY317" s="3" t="str">
        <f t="shared" ref="DY317" ca="1" si="15481">IF($B317="","",DJ317*(1+rate_joint*DU$1/365))</f>
        <v/>
      </c>
      <c r="DZ317" s="5" t="str">
        <f t="shared" ca="1" si="12879"/>
        <v/>
      </c>
      <c r="EA317" s="5" t="str" cm="1">
        <f t="array" aca="1" ref="EA317" ca="1">IF(DZ317="","",_xlfn.IFS(DZ317&lt;='Hidden inputs'!$C$15,DZ317*'Hidden inputs'!$D$15,DZ317&lt;='Hidden inputs'!$C$16,'Hidden inputs'!$C$15*'Hidden inputs'!$D$15+(DZ317-'Hidden inputs'!$B$16)*'Hidden inputs'!$D$16,DZ317&lt;='Hidden inputs'!$C$17,'Hidden inputs'!$C$15*'Hidden inputs'!$D$15+('Hidden inputs'!$C$16-'Hidden inputs'!$B$16)*'Hidden inputs'!$D$16+(DZ317-'Hidden inputs'!$B$17)*'Hidden inputs'!$D$17,DZ317&gt;'Hidden inputs'!$B$18,'Hidden inputs'!$C$15*'Hidden inputs'!$D$15+('Hidden inputs'!$C$16-'Hidden inputs'!$B$16)*'Hidden inputs'!$D$16+('Hidden inputs'!$C$17-'Hidden inputs'!$B$17)*'Hidden inputs'!$D$17+(DZ317-'Hidden inputs'!$B$18)*'Hidden inputs'!$D$18))</f>
        <v/>
      </c>
      <c r="EB317" s="10" t="str">
        <f t="shared" ca="1" si="12880"/>
        <v/>
      </c>
      <c r="EC317" s="5" t="str">
        <f t="shared" ca="1" si="12789"/>
        <v/>
      </c>
      <c r="ED317" s="5" t="str">
        <f t="shared" ca="1" si="12790"/>
        <v/>
      </c>
      <c r="EE317" s="5" t="str">
        <f ca="1">IF($B317="","",'Hidden inputs'!$D$11*DV317+'Hidden inputs'!$E$11*DW317)</f>
        <v/>
      </c>
      <c r="EF317" s="11" t="str">
        <f t="shared" ca="1" si="12702"/>
        <v/>
      </c>
      <c r="EG317" s="9" t="str">
        <f t="shared" ca="1" si="12791"/>
        <v/>
      </c>
      <c r="EH317" s="3" t="str">
        <f t="shared" ca="1" si="12792"/>
        <v/>
      </c>
      <c r="EI317" s="5" t="str" cm="1">
        <f t="array" aca="1" ref="EI317" ca="1">IF($B317="","",IF(EH317=0,0,IF(DD_Payment="",0,IF(EH317&lt;_xlfn.IFS(DD_Frequency="Monthly",1,DD_Frequency="Quarterly",IF(MONTH(EH$2)=1,1,IF(MONTH(EH$2)=4,1,IF(MONTH(EH$2)=7,1,IF(MONTH(EH$2)=10,1,0)))),DD_Frequency="Annually",IF(MONTH(EH$2)=1,1,0))*DD_Payment,EH317,_xlfn.IFS(DD_Frequency="Monthly",1,DD_Frequency="Quarterly",IF(MONTH(EH$2)=1,1,IF(MONTH(EH$2)=4,1,IF(MONTH(EH$2)=7,1,IF(MONTH(EH$2)=10,1,0)))),DD_Frequency="Annually",IF(MONTH(EH$2)=1,1,0))*DD_Payment))))</f>
        <v/>
      </c>
      <c r="EJ317" s="3" t="str">
        <f t="shared" ref="EJ317" ca="1" si="15482">IF($B317="","",IF(EH317&gt;EI317,(EH317-EI317/2)*(rate_A*(EJ$1/365)),0))</f>
        <v/>
      </c>
      <c r="EK317" s="3" t="str">
        <f t="shared" ca="1" si="12882"/>
        <v/>
      </c>
      <c r="EL317" s="3" t="str">
        <f t="shared" ref="EL317" ca="1" si="15483">IF($B317="","",DW317*(1+rate_A*EJ$1/365))</f>
        <v/>
      </c>
      <c r="EM317" s="3" t="str">
        <f t="shared" ref="EM317" ca="1" si="15484">IF($B317="","",DX317*(1+rate_A*EJ$1/365))</f>
        <v/>
      </c>
      <c r="EN317" s="3" t="str">
        <f t="shared" ref="EN317" ca="1" si="15485">IF($B317="","",DY317*(1+rate_joint*EJ$1/365))</f>
        <v/>
      </c>
      <c r="EO317" s="5" t="str">
        <f t="shared" ca="1" si="12886"/>
        <v/>
      </c>
      <c r="EP317" s="5" t="str" cm="1">
        <f t="array" aca="1" ref="EP317" ca="1">IF(EO317="","",_xlfn.IFS(EO317&lt;='Hidden inputs'!$C$15,EO317*'Hidden inputs'!$D$15,EO317&lt;='Hidden inputs'!$C$16,'Hidden inputs'!$C$15*'Hidden inputs'!$D$15+(EO317-'Hidden inputs'!$B$16)*'Hidden inputs'!$D$16,EO317&lt;='Hidden inputs'!$C$17,'Hidden inputs'!$C$15*'Hidden inputs'!$D$15+('Hidden inputs'!$C$16-'Hidden inputs'!$B$16)*'Hidden inputs'!$D$16+(EO317-'Hidden inputs'!$B$17)*'Hidden inputs'!$D$17,EO317&gt;'Hidden inputs'!$B$18,'Hidden inputs'!$C$15*'Hidden inputs'!$D$15+('Hidden inputs'!$C$16-'Hidden inputs'!$B$16)*'Hidden inputs'!$D$16+('Hidden inputs'!$C$17-'Hidden inputs'!$B$17)*'Hidden inputs'!$D$17+(EO317-'Hidden inputs'!$B$18)*'Hidden inputs'!$D$18))</f>
        <v/>
      </c>
      <c r="EQ317" s="10" t="str">
        <f t="shared" ca="1" si="12887"/>
        <v/>
      </c>
      <c r="ER317" s="5" t="str">
        <f t="shared" ca="1" si="12797"/>
        <v/>
      </c>
      <c r="ES317" s="5" t="str">
        <f t="shared" ca="1" si="12798"/>
        <v/>
      </c>
      <c r="ET317" s="5" t="str">
        <f ca="1">IF($B317="","",'Hidden inputs'!$D$11*EK317+'Hidden inputs'!$E$11*EL317)</f>
        <v/>
      </c>
      <c r="EU317" s="11" t="str">
        <f t="shared" ca="1" si="12707"/>
        <v/>
      </c>
      <c r="EV317" s="9" t="str">
        <f t="shared" ca="1" si="12799"/>
        <v/>
      </c>
      <c r="EW317" s="3" t="str">
        <f t="shared" ca="1" si="12800"/>
        <v/>
      </c>
      <c r="EX317" s="5" t="str" cm="1">
        <f t="array" aca="1" ref="EX317" ca="1">IF($B317="","",IF(EW317=0,0,IF(DD_Payment="",0,IF(EW317&lt;_xlfn.IFS(DD_Frequency="Monthly",1,DD_Frequency="Quarterly",IF(MONTH(EW$2)=1,1,IF(MONTH(EW$2)=4,1,IF(MONTH(EW$2)=7,1,IF(MONTH(EW$2)=10,1,0)))),DD_Frequency="Annually",IF(MONTH(EW$2)=1,1,0))*DD_Payment,EW317,_xlfn.IFS(DD_Frequency="Monthly",1,DD_Frequency="Quarterly",IF(MONTH(EW$2)=1,1,IF(MONTH(EW$2)=4,1,IF(MONTH(EW$2)=7,1,IF(MONTH(EW$2)=10,1,0)))),DD_Frequency="Annually",IF(MONTH(EW$2)=1,1,0))*DD_Payment))))</f>
        <v/>
      </c>
      <c r="EY317" s="3" t="str">
        <f t="shared" ref="EY317" ca="1" si="15486">IF($B317="","",IF(EW317&gt;EX317,(EW317-EX317/2)*(rate_A*(EY$1/365)),0))</f>
        <v/>
      </c>
      <c r="EZ317" s="3" t="str">
        <f t="shared" ca="1" si="12889"/>
        <v/>
      </c>
      <c r="FA317" s="3" t="str">
        <f t="shared" ref="FA317" ca="1" si="15487">IF($B317="","",EL317*(1+rate_A*EY$1/365))</f>
        <v/>
      </c>
      <c r="FB317" s="3" t="str">
        <f t="shared" ref="FB317" ca="1" si="15488">IF($B317="","",EM317*(1+rate_A*EY$1/365))</f>
        <v/>
      </c>
      <c r="FC317" s="3" t="str">
        <f t="shared" ref="FC317" ca="1" si="15489">IF($B317="","",EN317*(1+rate_joint*EY$1/365))</f>
        <v/>
      </c>
      <c r="FD317" s="5" t="str">
        <f t="shared" ca="1" si="12893"/>
        <v/>
      </c>
      <c r="FE317" s="5" t="str" cm="1">
        <f t="array" aca="1" ref="FE317" ca="1">IF(FD317="","",_xlfn.IFS(FD317&lt;='Hidden inputs'!$C$15,FD317*'Hidden inputs'!$D$15,FD317&lt;='Hidden inputs'!$C$16,'Hidden inputs'!$C$15*'Hidden inputs'!$D$15+(FD317-'Hidden inputs'!$B$16)*'Hidden inputs'!$D$16,FD317&lt;='Hidden inputs'!$C$17,'Hidden inputs'!$C$15*'Hidden inputs'!$D$15+('Hidden inputs'!$C$16-'Hidden inputs'!$B$16)*'Hidden inputs'!$D$16+(FD317-'Hidden inputs'!$B$17)*'Hidden inputs'!$D$17,FD317&gt;'Hidden inputs'!$B$18,'Hidden inputs'!$C$15*'Hidden inputs'!$D$15+('Hidden inputs'!$C$16-'Hidden inputs'!$B$16)*'Hidden inputs'!$D$16+('Hidden inputs'!$C$17-'Hidden inputs'!$B$17)*'Hidden inputs'!$D$17+(FD317-'Hidden inputs'!$B$18)*'Hidden inputs'!$D$18))</f>
        <v/>
      </c>
      <c r="FF317" s="10" t="str">
        <f t="shared" ca="1" si="12894"/>
        <v/>
      </c>
      <c r="FG317" s="5" t="str">
        <f t="shared" ca="1" si="12805"/>
        <v/>
      </c>
      <c r="FH317" s="5" t="str">
        <f t="shared" ca="1" si="12806"/>
        <v/>
      </c>
      <c r="FI317" s="5" t="str">
        <f ca="1">IF($B317="","",'Hidden inputs'!$D$11*EZ317+'Hidden inputs'!$E$11*FA317)</f>
        <v/>
      </c>
      <c r="FJ317" s="11" t="str">
        <f t="shared" ca="1" si="12712"/>
        <v/>
      </c>
      <c r="FK317" s="9" t="str">
        <f t="shared" ca="1" si="12807"/>
        <v/>
      </c>
      <c r="FL317" s="3" t="str">
        <f t="shared" ca="1" si="12808"/>
        <v/>
      </c>
      <c r="FM317" s="5" t="str" cm="1">
        <f t="array" aca="1" ref="FM317" ca="1">IF($B317="","",IF(FL317=0,0,IF(DD_Payment="",0,IF(FL317&lt;_xlfn.IFS(DD_Frequency="Monthly",1,DD_Frequency="Quarterly",IF(MONTH(FL$2)=1,1,IF(MONTH(FL$2)=4,1,IF(MONTH(FL$2)=7,1,IF(MONTH(FL$2)=10,1,0)))),DD_Frequency="Annually",IF(MONTH(FL$2)=1,1,0))*DD_Payment,FL317,_xlfn.IFS(DD_Frequency="Monthly",1,DD_Frequency="Quarterly",IF(MONTH(FL$2)=1,1,IF(MONTH(FL$2)=4,1,IF(MONTH(FL$2)=7,1,IF(MONTH(FL$2)=10,1,0)))),DD_Frequency="Annually",IF(MONTH(FL$2)=1,1,0))*DD_Payment))))</f>
        <v/>
      </c>
      <c r="FN317" s="3" t="str">
        <f t="shared" ref="FN317" ca="1" si="15490">IF($B317="","",IF(FL317&gt;FM317,(FL317-FM317/2)*(rate_A*(FN$1/365)),0))</f>
        <v/>
      </c>
      <c r="FO317" s="3" t="str">
        <f t="shared" ca="1" si="12896"/>
        <v/>
      </c>
      <c r="FP317" s="3" t="str">
        <f t="shared" ref="FP317" ca="1" si="15491">IF($B317="","",FA317*(1+rate_A*FN$1/365))</f>
        <v/>
      </c>
      <c r="FQ317" s="3" t="str">
        <f t="shared" ref="FQ317" ca="1" si="15492">IF($B317="","",FB317*(1+rate_A*FN$1/365))</f>
        <v/>
      </c>
      <c r="FR317" s="3" t="str">
        <f t="shared" ref="FR317" ca="1" si="15493">IF($B317="","",FC317*(1+rate_joint*FN$1/365))</f>
        <v/>
      </c>
      <c r="FS317" s="5" t="str">
        <f t="shared" ca="1" si="12900"/>
        <v/>
      </c>
      <c r="FT317" s="5" t="str" cm="1">
        <f t="array" aca="1" ref="FT317" ca="1">IF(FS317="","",_xlfn.IFS(FS317&lt;='Hidden inputs'!$C$15,FS317*'Hidden inputs'!$D$15,FS317&lt;='Hidden inputs'!$C$16,'Hidden inputs'!$C$15*'Hidden inputs'!$D$15+(FS317-'Hidden inputs'!$B$16)*'Hidden inputs'!$D$16,FS317&lt;='Hidden inputs'!$C$17,'Hidden inputs'!$C$15*'Hidden inputs'!$D$15+('Hidden inputs'!$C$16-'Hidden inputs'!$B$16)*'Hidden inputs'!$D$16+(FS317-'Hidden inputs'!$B$17)*'Hidden inputs'!$D$17,FS317&gt;'Hidden inputs'!$B$18,'Hidden inputs'!$C$15*'Hidden inputs'!$D$15+('Hidden inputs'!$C$16-'Hidden inputs'!$B$16)*'Hidden inputs'!$D$16+('Hidden inputs'!$C$17-'Hidden inputs'!$B$17)*'Hidden inputs'!$D$17+(FS317-'Hidden inputs'!$B$18)*'Hidden inputs'!$D$18))</f>
        <v/>
      </c>
      <c r="FU317" s="10" t="str">
        <f t="shared" ca="1" si="12901"/>
        <v/>
      </c>
      <c r="FV317" s="5" t="str">
        <f t="shared" ca="1" si="12813"/>
        <v/>
      </c>
      <c r="FW317" s="5" t="str">
        <f t="shared" ca="1" si="12814"/>
        <v/>
      </c>
      <c r="FX317" s="5" t="str">
        <f ca="1">IF($B317="","",'Hidden inputs'!$D$11*FO317+'Hidden inputs'!$E$11*FP317)</f>
        <v/>
      </c>
      <c r="FY317" s="11" t="str">
        <f t="shared" ca="1" si="12717"/>
        <v/>
      </c>
      <c r="FZ317" s="9" t="str">
        <f t="shared" ca="1" si="12815"/>
        <v/>
      </c>
      <c r="GA317" s="5" t="str">
        <f t="shared" ca="1" si="12816"/>
        <v/>
      </c>
      <c r="GB317" s="5" t="str">
        <f t="shared" ca="1" si="12817"/>
        <v/>
      </c>
      <c r="GC317" s="5" t="str">
        <f t="shared" ca="1" si="12718"/>
        <v/>
      </c>
      <c r="GD317" s="5" t="str">
        <f t="shared" ca="1" si="12719"/>
        <v/>
      </c>
    </row>
    <row r="318" spans="1:186" x14ac:dyDescent="0.35">
      <c r="A318" s="2"/>
      <c r="B318" s="6" t="str">
        <f t="shared" ca="1" si="12720"/>
        <v/>
      </c>
      <c r="C318" s="5" t="str">
        <f t="shared" ca="1" si="12818"/>
        <v/>
      </c>
      <c r="D318" s="5" t="str" cm="1">
        <f t="array" aca="1" ref="D318" ca="1">IF($B318="","",IF(C318=0,0,IF(DD_Payment="",0,IF(C318&lt;_xlfn.IFS(DD_Frequency="Monthly",1,DD_Frequency="Quarterly",IF(MONTH(C$2)=1,1,IF(MONTH(C$2)=4,1,IF(MONTH(C$2)=7,1,IF(MONTH(C$2)=10,1,0)))),DD_Frequency="Annually",IF(MONTH(C$2)=1,1,0))*DD_Payment,C318,_xlfn.IFS(DD_Frequency="Monthly",1,DD_Frequency="Quarterly",IF(MONTH(C$2)=1,1,IF(MONTH(C$2)=4,1,IF(MONTH(C$2)=7,1,IF(MONTH(C$2)=10,1,0)))),DD_Frequency="Annually",IF(MONTH(C$2)=1,1,0))*DD_Payment))))</f>
        <v/>
      </c>
      <c r="E318" s="5" t="str">
        <f t="shared" ref="E318" ca="1" si="15494">IF(B318="","",IF(C318&gt;D318,(C318-D318/2)*(rate_A*(E$1/365)),0))</f>
        <v/>
      </c>
      <c r="F318" s="5" t="str">
        <f t="shared" ca="1" si="12722"/>
        <v/>
      </c>
      <c r="G318" s="5" t="str">
        <f t="shared" ref="G318" ca="1" si="15495">IF(B318="","",G317*(1+rate_A*E$1/365))</f>
        <v/>
      </c>
      <c r="H318" s="5" t="str">
        <f t="shared" ref="H318" ca="1" si="15496">IF(B318="","",H317*(1+rate_A*E$1/365))</f>
        <v/>
      </c>
      <c r="I318" s="5" t="str">
        <f t="shared" ref="I318" ca="1" si="15497">IF(B318="","",I317*(1+rate_joint*E$1/365))</f>
        <v/>
      </c>
      <c r="J318" s="5" t="str">
        <f t="shared" ca="1" si="12823"/>
        <v/>
      </c>
      <c r="K318" s="5" t="str" cm="1">
        <f t="array" aca="1" ref="K318" ca="1">IF(J318="","",_xlfn.IFS(J318&lt;='Hidden inputs'!$C$15,J318*'Hidden inputs'!$D$15,J318&lt;='Hidden inputs'!$C$16,'Hidden inputs'!$C$15*'Hidden inputs'!$D$15+(J318-'Hidden inputs'!$B$16)*'Hidden inputs'!$D$16,J318&lt;='Hidden inputs'!$C$17,'Hidden inputs'!$C$15*'Hidden inputs'!$D$15+('Hidden inputs'!$C$16-'Hidden inputs'!$B$16)*'Hidden inputs'!$D$16+(J318-'Hidden inputs'!$B$17)*'Hidden inputs'!$D$17,J318&gt;'Hidden inputs'!$B$18,'Hidden inputs'!$C$15*'Hidden inputs'!$D$15+('Hidden inputs'!$C$16-'Hidden inputs'!$B$16)*'Hidden inputs'!$D$16+('Hidden inputs'!$C$17-'Hidden inputs'!$B$17)*'Hidden inputs'!$D$17+(J318-'Hidden inputs'!$B$18)*'Hidden inputs'!$D$18))</f>
        <v/>
      </c>
      <c r="L318" s="11" t="str">
        <f t="shared" ca="1" si="12824"/>
        <v/>
      </c>
      <c r="M318" s="5" t="str">
        <f t="shared" ca="1" si="12726"/>
        <v/>
      </c>
      <c r="N318" s="5" t="str">
        <f t="shared" ca="1" si="12727"/>
        <v/>
      </c>
      <c r="O318" s="5" t="str">
        <f ca="1">IF(B318="","",'Hidden inputs'!$D$11*F318+'Hidden inputs'!$E$11*G318)</f>
        <v/>
      </c>
      <c r="P318" s="11" t="str">
        <f t="shared" ca="1" si="12661"/>
        <v/>
      </c>
      <c r="Q318" s="20" t="str">
        <f t="shared" ca="1" si="12662"/>
        <v/>
      </c>
      <c r="R318" s="3" t="str">
        <f t="shared" ca="1" si="12728"/>
        <v/>
      </c>
      <c r="S318" s="5" t="str" cm="1">
        <f t="array" aca="1" ref="S318" ca="1">IF($B318="","",IF(R318=0,0,IF(DD_Payment="",0,IF(R318&lt;_xlfn.IFS(DD_Frequency="Monthly",1,DD_Frequency="Quarterly",IF(MONTH(R$2)=1,1,IF(MONTH(R$2)=4,1,IF(MONTH(R$2)=7,1,IF(MONTH(R$2)=10,1,0)))),DD_Frequency="Annually",IF(MONTH(R$2)=1,1,0))*DD_Payment,R318,_xlfn.IFS(DD_Frequency="Monthly",1,DD_Frequency="Quarterly",IF(MONTH(R$2)=1,1,IF(MONTH(R$2)=4,1,IF(MONTH(R$2)=7,1,IF(MONTH(R$2)=10,1,0)))),DD_Frequency="Annually",IF(MONTH(R$2)=1,1,0))*DD_Payment))))</f>
        <v/>
      </c>
      <c r="T318" s="3" t="str">
        <f t="shared" ref="T318" ca="1" si="15498">IF(B318="","",IF(R318&gt;S318,(R318-S318/2)*(rate_A*((T$1+A318)/365)),0))</f>
        <v/>
      </c>
      <c r="U318" s="3" t="str">
        <f t="shared" ca="1" si="12730"/>
        <v/>
      </c>
      <c r="V318" s="3" t="str">
        <f t="shared" ref="V318" ca="1" si="15499">IF(B318="","",G318*(1+rate_A*(T$1+A318)/365))</f>
        <v/>
      </c>
      <c r="W318" s="3" t="str">
        <f t="shared" ref="W318" ca="1" si="15500">IF(B318="","",H318*(1+rate_A*(T$1+A318)/365))</f>
        <v/>
      </c>
      <c r="X318" s="3" t="str">
        <f t="shared" ref="X318" ca="1" si="15501">IF(B318="","",I318*(1+rate_joint*(T$1+A318)/365))</f>
        <v/>
      </c>
      <c r="Y318" s="5" t="str">
        <f t="shared" ca="1" si="12829"/>
        <v/>
      </c>
      <c r="Z318" s="5" t="str" cm="1">
        <f t="array" aca="1" ref="Z318" ca="1">IF(Y318="","",_xlfn.IFS(Y318&lt;='Hidden inputs'!$C$15,Y318*'Hidden inputs'!$D$15,Y318&lt;='Hidden inputs'!$C$16,'Hidden inputs'!$C$15*'Hidden inputs'!$D$15+(Y318-'Hidden inputs'!$B$16)*'Hidden inputs'!$D$16,Y318&lt;='Hidden inputs'!$C$17,'Hidden inputs'!$C$15*'Hidden inputs'!$D$15+('Hidden inputs'!$C$16-'Hidden inputs'!$B$16)*'Hidden inputs'!$D$16+(Y318-'Hidden inputs'!$B$17)*'Hidden inputs'!$D$17,Y318&gt;'Hidden inputs'!$B$18,'Hidden inputs'!$C$15*'Hidden inputs'!$D$15+('Hidden inputs'!$C$16-'Hidden inputs'!$B$16)*'Hidden inputs'!$D$16+('Hidden inputs'!$C$17-'Hidden inputs'!$B$17)*'Hidden inputs'!$D$17+(Y318-'Hidden inputs'!$B$18)*'Hidden inputs'!$D$18))</f>
        <v/>
      </c>
      <c r="AA318" s="10" t="str">
        <f t="shared" ca="1" si="12830"/>
        <v/>
      </c>
      <c r="AB318" s="5" t="str">
        <f t="shared" ca="1" si="12734"/>
        <v/>
      </c>
      <c r="AC318" s="5" t="str">
        <f t="shared" ca="1" si="12831"/>
        <v/>
      </c>
      <c r="AD318" s="5" t="str">
        <f ca="1">IF(B318="","",'Hidden inputs'!$D$11*U318+'Hidden inputs'!$E$11*V318)</f>
        <v/>
      </c>
      <c r="AE318" s="11" t="str">
        <f t="shared" ca="1" si="12667"/>
        <v/>
      </c>
      <c r="AF318" s="9" t="str">
        <f t="shared" ca="1" si="12735"/>
        <v/>
      </c>
      <c r="AG318" s="3" t="str">
        <f t="shared" ca="1" si="12736"/>
        <v/>
      </c>
      <c r="AH318" s="5" t="str" cm="1">
        <f t="array" aca="1" ref="AH318" ca="1">IF($B318="","",IF(AG318=0,0,IF(DD_Payment="",0,IF(AG318&lt;_xlfn.IFS(DD_Frequency="Monthly",1,DD_Frequency="Quarterly",IF(MONTH(AG$2)=1,1,IF(MONTH(AG$2)=4,1,IF(MONTH(AG$2)=7,1,IF(MONTH(AG$2)=10,1,0)))),DD_Frequency="Annually",IF(MONTH(AG$2)=1,1,0))*DD_Payment,AG318,_xlfn.IFS(DD_Frequency="Monthly",1,DD_Frequency="Quarterly",IF(MONTH(AG$2)=1,1,IF(MONTH(AG$2)=4,1,IF(MONTH(AG$2)=7,1,IF(MONTH(AG$2)=10,1,0)))),DD_Frequency="Annually",IF(MONTH(AG$2)=1,1,0))*DD_Payment))))</f>
        <v/>
      </c>
      <c r="AI318" s="3" t="str">
        <f t="shared" ref="AI318" ca="1" si="15502">IF($B318="","",IF(AG318&gt;AH318,(AG318-AH318/2)*(rate_A*(AI$1/365)),0))</f>
        <v/>
      </c>
      <c r="AJ318" s="3" t="str">
        <f t="shared" ca="1" si="12833"/>
        <v/>
      </c>
      <c r="AK318" s="3" t="str">
        <f t="shared" ref="AK318" ca="1" si="15503">IF($B318="","",V318*(1+rate_A*AI$1/365))</f>
        <v/>
      </c>
      <c r="AL318" s="3" t="str">
        <f t="shared" ref="AL318" ca="1" si="15504">IF($B318="","",W318*(1+rate_A*AI$1/365))</f>
        <v/>
      </c>
      <c r="AM318" s="3" t="str">
        <f t="shared" ref="AM318" ca="1" si="15505">IF($B318="","",X318*(1+rate_joint*AI$1/365))</f>
        <v/>
      </c>
      <c r="AN318" s="5" t="str">
        <f t="shared" ca="1" si="12837"/>
        <v/>
      </c>
      <c r="AO318" s="5" t="str" cm="1">
        <f t="array" aca="1" ref="AO318" ca="1">IF(AN318="","",_xlfn.IFS(AN318&lt;='Hidden inputs'!$C$15,AN318*'Hidden inputs'!$D$15,AN318&lt;='Hidden inputs'!$C$16,'Hidden inputs'!$C$15*'Hidden inputs'!$D$15+(AN318-'Hidden inputs'!$B$16)*'Hidden inputs'!$D$16,AN318&lt;='Hidden inputs'!$C$17,'Hidden inputs'!$C$15*'Hidden inputs'!$D$15+('Hidden inputs'!$C$16-'Hidden inputs'!$B$16)*'Hidden inputs'!$D$16+(AN318-'Hidden inputs'!$B$17)*'Hidden inputs'!$D$17,AN318&gt;'Hidden inputs'!$B$18,'Hidden inputs'!$C$15*'Hidden inputs'!$D$15+('Hidden inputs'!$C$16-'Hidden inputs'!$B$16)*'Hidden inputs'!$D$16+('Hidden inputs'!$C$17-'Hidden inputs'!$B$17)*'Hidden inputs'!$D$17+(AN318-'Hidden inputs'!$B$18)*'Hidden inputs'!$D$18))</f>
        <v/>
      </c>
      <c r="AP318" s="10" t="str">
        <f t="shared" ca="1" si="12838"/>
        <v/>
      </c>
      <c r="AQ318" s="5" t="str">
        <f t="shared" ca="1" si="12741"/>
        <v/>
      </c>
      <c r="AR318" s="5" t="str">
        <f t="shared" ca="1" si="12742"/>
        <v/>
      </c>
      <c r="AS318" s="5" t="str">
        <f ca="1">IF($B318="","",'Hidden inputs'!$D$11*AJ318+'Hidden inputs'!$E$11*AK318)</f>
        <v/>
      </c>
      <c r="AT318" s="11" t="str">
        <f t="shared" ca="1" si="12672"/>
        <v/>
      </c>
      <c r="AU318" s="9" t="str">
        <f t="shared" ca="1" si="12743"/>
        <v/>
      </c>
      <c r="AV318" s="3" t="str">
        <f t="shared" ca="1" si="12744"/>
        <v/>
      </c>
      <c r="AW318" s="5" t="str" cm="1">
        <f t="array" aca="1" ref="AW318" ca="1">IF($B318="","",IF(AV318=0,0,IF(DD_Payment="",0,IF(AV318&lt;_xlfn.IFS(DD_Frequency="Monthly",1,DD_Frequency="Quarterly",IF(MONTH(AV$2)=1,1,IF(MONTH(AV$2)=4,1,IF(MONTH(AV$2)=7,1,IF(MONTH(AV$2)=10,1,0)))),DD_Frequency="Annually",IF(MONTH(AV$2)=1,1,0))*DD_Payment,AV318,_xlfn.IFS(DD_Frequency="Monthly",1,DD_Frequency="Quarterly",IF(MONTH(AV$2)=1,1,IF(MONTH(AV$2)=4,1,IF(MONTH(AV$2)=7,1,IF(MONTH(AV$2)=10,1,0)))),DD_Frequency="Annually",IF(MONTH(AV$2)=1,1,0))*DD_Payment))))</f>
        <v/>
      </c>
      <c r="AX318" s="3" t="str">
        <f t="shared" ref="AX318" ca="1" si="15506">IF($B318="","",IF(AV318&gt;AW318,(AV318-AW318/2)*(rate_A*(AX$1/365)),0))</f>
        <v/>
      </c>
      <c r="AY318" s="3" t="str">
        <f t="shared" ca="1" si="12840"/>
        <v/>
      </c>
      <c r="AZ318" s="3" t="str">
        <f t="shared" ref="AZ318" ca="1" si="15507">IF($B318="","",AK318*(1+rate_A*AX$1/365))</f>
        <v/>
      </c>
      <c r="BA318" s="3" t="str">
        <f t="shared" ref="BA318" ca="1" si="15508">IF($B318="","",AL318*(1+rate_A*AX$1/365))</f>
        <v/>
      </c>
      <c r="BB318" s="3" t="str">
        <f t="shared" ref="BB318" ca="1" si="15509">IF($B318="","",AM318*(1+rate_joint*AX$1/365))</f>
        <v/>
      </c>
      <c r="BC318" s="5" t="str">
        <f t="shared" ca="1" si="12844"/>
        <v/>
      </c>
      <c r="BD318" s="5" t="str" cm="1">
        <f t="array" aca="1" ref="BD318" ca="1">IF(BC318="","",_xlfn.IFS(BC318&lt;='Hidden inputs'!$C$15,BC318*'Hidden inputs'!$D$15,BC318&lt;='Hidden inputs'!$C$16,'Hidden inputs'!$C$15*'Hidden inputs'!$D$15+(BC318-'Hidden inputs'!$B$16)*'Hidden inputs'!$D$16,BC318&lt;='Hidden inputs'!$C$17,'Hidden inputs'!$C$15*'Hidden inputs'!$D$15+('Hidden inputs'!$C$16-'Hidden inputs'!$B$16)*'Hidden inputs'!$D$16+(BC318-'Hidden inputs'!$B$17)*'Hidden inputs'!$D$17,BC318&gt;'Hidden inputs'!$B$18,'Hidden inputs'!$C$15*'Hidden inputs'!$D$15+('Hidden inputs'!$C$16-'Hidden inputs'!$B$16)*'Hidden inputs'!$D$16+('Hidden inputs'!$C$17-'Hidden inputs'!$B$17)*'Hidden inputs'!$D$17+(BC318-'Hidden inputs'!$B$18)*'Hidden inputs'!$D$18))</f>
        <v/>
      </c>
      <c r="BE318" s="10" t="str">
        <f t="shared" ca="1" si="12845"/>
        <v/>
      </c>
      <c r="BF318" s="5" t="str">
        <f t="shared" ca="1" si="12749"/>
        <v/>
      </c>
      <c r="BG318" s="5" t="str">
        <f t="shared" ca="1" si="12750"/>
        <v/>
      </c>
      <c r="BH318" s="5" t="str">
        <f ca="1">IF($B318="","",'Hidden inputs'!$D$11*AY318+'Hidden inputs'!$E$11*AZ318)</f>
        <v/>
      </c>
      <c r="BI318" s="11" t="str">
        <f t="shared" ca="1" si="12677"/>
        <v/>
      </c>
      <c r="BJ318" s="9" t="str">
        <f t="shared" ca="1" si="12751"/>
        <v/>
      </c>
      <c r="BK318" s="3" t="str">
        <f t="shared" ca="1" si="12752"/>
        <v/>
      </c>
      <c r="BL318" s="5" t="str" cm="1">
        <f t="array" aca="1" ref="BL318" ca="1">IF($B318="","",IF(BK318=0,0,IF(DD_Payment="",0,IF(BK318&lt;_xlfn.IFS(DD_Frequency="Monthly",1,DD_Frequency="Quarterly",IF(MONTH(BK$2)=1,1,IF(MONTH(BK$2)=4,1,IF(MONTH(BK$2)=7,1,IF(MONTH(BK$2)=10,1,0)))),DD_Frequency="Annually",IF(MONTH(BK$2)=1,1,0))*DD_Payment,BK318,_xlfn.IFS(DD_Frequency="Monthly",1,DD_Frequency="Quarterly",IF(MONTH(BK$2)=1,1,IF(MONTH(BK$2)=4,1,IF(MONTH(BK$2)=7,1,IF(MONTH(BK$2)=10,1,0)))),DD_Frequency="Annually",IF(MONTH(BK$2)=1,1,0))*DD_Payment))))</f>
        <v/>
      </c>
      <c r="BM318" s="3" t="str">
        <f t="shared" ref="BM318" ca="1" si="15510">IF($B318="","",IF(BK318&gt;BL318,(BK318-BL318/2)*(rate_A*(BM$1/365)),0))</f>
        <v/>
      </c>
      <c r="BN318" s="3" t="str">
        <f t="shared" ca="1" si="12847"/>
        <v/>
      </c>
      <c r="BO318" s="3" t="str">
        <f t="shared" ref="BO318" ca="1" si="15511">IF($B318="","",AZ318*(1+rate_A*BM$1/365))</f>
        <v/>
      </c>
      <c r="BP318" s="3" t="str">
        <f t="shared" ref="BP318" ca="1" si="15512">IF($B318="","",BA318*(1+rate_A*BM$1/365))</f>
        <v/>
      </c>
      <c r="BQ318" s="3" t="str">
        <f t="shared" ref="BQ318" ca="1" si="15513">IF($B318="","",BB318*(1+rate_joint*BM$1/365))</f>
        <v/>
      </c>
      <c r="BR318" s="5" t="str">
        <f t="shared" ca="1" si="12851"/>
        <v/>
      </c>
      <c r="BS318" s="5" t="str" cm="1">
        <f t="array" aca="1" ref="BS318" ca="1">IF(BR318="","",_xlfn.IFS(BR318&lt;='Hidden inputs'!$C$15,BR318*'Hidden inputs'!$D$15,BR318&lt;='Hidden inputs'!$C$16,'Hidden inputs'!$C$15*'Hidden inputs'!$D$15+(BR318-'Hidden inputs'!$B$16)*'Hidden inputs'!$D$16,BR318&lt;='Hidden inputs'!$C$17,'Hidden inputs'!$C$15*'Hidden inputs'!$D$15+('Hidden inputs'!$C$16-'Hidden inputs'!$B$16)*'Hidden inputs'!$D$16+(BR318-'Hidden inputs'!$B$17)*'Hidden inputs'!$D$17,BR318&gt;'Hidden inputs'!$B$18,'Hidden inputs'!$C$15*'Hidden inputs'!$D$15+('Hidden inputs'!$C$16-'Hidden inputs'!$B$16)*'Hidden inputs'!$D$16+('Hidden inputs'!$C$17-'Hidden inputs'!$B$17)*'Hidden inputs'!$D$17+(BR318-'Hidden inputs'!$B$18)*'Hidden inputs'!$D$18))</f>
        <v/>
      </c>
      <c r="BT318" s="10" t="str">
        <f t="shared" ca="1" si="12852"/>
        <v/>
      </c>
      <c r="BU318" s="5" t="str">
        <f t="shared" ca="1" si="12757"/>
        <v/>
      </c>
      <c r="BV318" s="5" t="str">
        <f t="shared" ca="1" si="12758"/>
        <v/>
      </c>
      <c r="BW318" s="5" t="str">
        <f ca="1">IF($B318="","",'Hidden inputs'!$D$11*BN318+'Hidden inputs'!$E$11*BO318)</f>
        <v/>
      </c>
      <c r="BX318" s="11" t="str">
        <f t="shared" ca="1" si="12682"/>
        <v/>
      </c>
      <c r="BY318" s="9" t="str">
        <f t="shared" ca="1" si="12759"/>
        <v/>
      </c>
      <c r="BZ318" s="3" t="str">
        <f t="shared" ca="1" si="12760"/>
        <v/>
      </c>
      <c r="CA318" s="5" t="str" cm="1">
        <f t="array" aca="1" ref="CA318" ca="1">IF($B318="","",IF(BZ318=0,0,IF(DD_Payment="",0,IF(BZ318&lt;_xlfn.IFS(DD_Frequency="Monthly",1,DD_Frequency="Quarterly",IF(MONTH(BZ$2)=1,1,IF(MONTH(BZ$2)=4,1,IF(MONTH(BZ$2)=7,1,IF(MONTH(BZ$2)=10,1,0)))),DD_Frequency="Annually",IF(MONTH(BZ$2)=1,1,0))*DD_Payment,BZ318,_xlfn.IFS(DD_Frequency="Monthly",1,DD_Frequency="Quarterly",IF(MONTH(BZ$2)=1,1,IF(MONTH(BZ$2)=4,1,IF(MONTH(BZ$2)=7,1,IF(MONTH(BZ$2)=10,1,0)))),DD_Frequency="Annually",IF(MONTH(BZ$2)=1,1,0))*DD_Payment))))</f>
        <v/>
      </c>
      <c r="CB318" s="3" t="str">
        <f t="shared" ref="CB318" ca="1" si="15514">IF($B318="","",IF(BZ318&gt;CA318,(BZ318-CA318/2)*(rate_A*(CB$1/365)),0))</f>
        <v/>
      </c>
      <c r="CC318" s="3" t="str">
        <f t="shared" ca="1" si="12854"/>
        <v/>
      </c>
      <c r="CD318" s="3" t="str">
        <f t="shared" ref="CD318" ca="1" si="15515">IF($B318="","",BO318*(1+rate_A*CB$1/365))</f>
        <v/>
      </c>
      <c r="CE318" s="3" t="str">
        <f t="shared" ref="CE318" ca="1" si="15516">IF($B318="","",BP318*(1+rate_A*CB$1/365))</f>
        <v/>
      </c>
      <c r="CF318" s="3" t="str">
        <f t="shared" ref="CF318" ca="1" si="15517">IF($B318="","",BQ318*(1+rate_joint*CB$1/365))</f>
        <v/>
      </c>
      <c r="CG318" s="5" t="str">
        <f t="shared" ca="1" si="12858"/>
        <v/>
      </c>
      <c r="CH318" s="5" t="str" cm="1">
        <f t="array" aca="1" ref="CH318" ca="1">IF(CG318="","",_xlfn.IFS(CG318&lt;='Hidden inputs'!$C$15,CG318*'Hidden inputs'!$D$15,CG318&lt;='Hidden inputs'!$C$16,'Hidden inputs'!$C$15*'Hidden inputs'!$D$15+(CG318-'Hidden inputs'!$B$16)*'Hidden inputs'!$D$16,CG318&lt;='Hidden inputs'!$C$17,'Hidden inputs'!$C$15*'Hidden inputs'!$D$15+('Hidden inputs'!$C$16-'Hidden inputs'!$B$16)*'Hidden inputs'!$D$16+(CG318-'Hidden inputs'!$B$17)*'Hidden inputs'!$D$17,CG318&gt;'Hidden inputs'!$B$18,'Hidden inputs'!$C$15*'Hidden inputs'!$D$15+('Hidden inputs'!$C$16-'Hidden inputs'!$B$16)*'Hidden inputs'!$D$16+('Hidden inputs'!$C$17-'Hidden inputs'!$B$17)*'Hidden inputs'!$D$17+(CG318-'Hidden inputs'!$B$18)*'Hidden inputs'!$D$18))</f>
        <v/>
      </c>
      <c r="CI318" s="10" t="str">
        <f t="shared" ca="1" si="12859"/>
        <v/>
      </c>
      <c r="CJ318" s="5" t="str">
        <f t="shared" ca="1" si="12765"/>
        <v/>
      </c>
      <c r="CK318" s="5" t="str">
        <f t="shared" ca="1" si="12766"/>
        <v/>
      </c>
      <c r="CL318" s="5" t="str">
        <f ca="1">IF($B318="","",'Hidden inputs'!$D$11*CC318+'Hidden inputs'!$E$11*CD318)</f>
        <v/>
      </c>
      <c r="CM318" s="11" t="str">
        <f t="shared" ca="1" si="12687"/>
        <v/>
      </c>
      <c r="CN318" s="9" t="str">
        <f t="shared" ca="1" si="12767"/>
        <v/>
      </c>
      <c r="CO318" s="3" t="str">
        <f t="shared" ca="1" si="12768"/>
        <v/>
      </c>
      <c r="CP318" s="5" t="str" cm="1">
        <f t="array" aca="1" ref="CP318" ca="1">IF($B318="","",IF(CO318=0,0,IF(DD_Payment="",0,IF(CO318&lt;_xlfn.IFS(DD_Frequency="Monthly",1,DD_Frequency="Quarterly",IF(MONTH(CO$2)=1,1,IF(MONTH(CO$2)=4,1,IF(MONTH(CO$2)=7,1,IF(MONTH(CO$2)=10,1,0)))),DD_Frequency="Annually",IF(MONTH(CO$2)=1,1,0))*DD_Payment,CO318,_xlfn.IFS(DD_Frequency="Monthly",1,DD_Frequency="Quarterly",IF(MONTH(CO$2)=1,1,IF(MONTH(CO$2)=4,1,IF(MONTH(CO$2)=7,1,IF(MONTH(CO$2)=10,1,0)))),DD_Frequency="Annually",IF(MONTH(CO$2)=1,1,0))*DD_Payment))))</f>
        <v/>
      </c>
      <c r="CQ318" s="3" t="str">
        <f t="shared" ref="CQ318" ca="1" si="15518">IF($B318="","",IF(CO318&gt;CP318,(CO318-CP318/2)*(rate_A*(CQ$1/365)),0))</f>
        <v/>
      </c>
      <c r="CR318" s="3" t="str">
        <f t="shared" ca="1" si="12861"/>
        <v/>
      </c>
      <c r="CS318" s="3" t="str">
        <f t="shared" ref="CS318" ca="1" si="15519">IF($B318="","",CD318*(1+rate_A*CQ$1/365))</f>
        <v/>
      </c>
      <c r="CT318" s="3" t="str">
        <f t="shared" ref="CT318" ca="1" si="15520">IF($B318="","",CE318*(1+rate_A*CQ$1/365))</f>
        <v/>
      </c>
      <c r="CU318" s="3" t="str">
        <f t="shared" ref="CU318" ca="1" si="15521">IF($B318="","",CF318*(1+rate_joint*CQ$1/365))</f>
        <v/>
      </c>
      <c r="CV318" s="5" t="str">
        <f t="shared" ca="1" si="12865"/>
        <v/>
      </c>
      <c r="CW318" s="5" t="str" cm="1">
        <f t="array" aca="1" ref="CW318" ca="1">IF(CV318="","",_xlfn.IFS(CV318&lt;='Hidden inputs'!$C$15,CV318*'Hidden inputs'!$D$15,CV318&lt;='Hidden inputs'!$C$16,'Hidden inputs'!$C$15*'Hidden inputs'!$D$15+(CV318-'Hidden inputs'!$B$16)*'Hidden inputs'!$D$16,CV318&lt;='Hidden inputs'!$C$17,'Hidden inputs'!$C$15*'Hidden inputs'!$D$15+('Hidden inputs'!$C$16-'Hidden inputs'!$B$16)*'Hidden inputs'!$D$16+(CV318-'Hidden inputs'!$B$17)*'Hidden inputs'!$D$17,CV318&gt;'Hidden inputs'!$B$18,'Hidden inputs'!$C$15*'Hidden inputs'!$D$15+('Hidden inputs'!$C$16-'Hidden inputs'!$B$16)*'Hidden inputs'!$D$16+('Hidden inputs'!$C$17-'Hidden inputs'!$B$17)*'Hidden inputs'!$D$17+(CV318-'Hidden inputs'!$B$18)*'Hidden inputs'!$D$18))</f>
        <v/>
      </c>
      <c r="CX318" s="10" t="str">
        <f t="shared" ca="1" si="12866"/>
        <v/>
      </c>
      <c r="CY318" s="5" t="str">
        <f t="shared" ca="1" si="12773"/>
        <v/>
      </c>
      <c r="CZ318" s="5" t="str">
        <f t="shared" ca="1" si="12774"/>
        <v/>
      </c>
      <c r="DA318" s="5" t="str">
        <f ca="1">IF($B318="","",'Hidden inputs'!$D$11*CR318+'Hidden inputs'!$E$11*CS318)</f>
        <v/>
      </c>
      <c r="DB318" s="11" t="str">
        <f t="shared" ca="1" si="12692"/>
        <v/>
      </c>
      <c r="DC318" s="9" t="str">
        <f t="shared" ca="1" si="12775"/>
        <v/>
      </c>
      <c r="DD318" s="3" t="str">
        <f t="shared" ca="1" si="12776"/>
        <v/>
      </c>
      <c r="DE318" s="5" t="str" cm="1">
        <f t="array" aca="1" ref="DE318" ca="1">IF($B318="","",IF(DD318=0,0,IF(DD_Payment="",0,IF(DD318&lt;_xlfn.IFS(DD_Frequency="Monthly",1,DD_Frequency="Quarterly",IF(MONTH(DD$2)=1,1,IF(MONTH(DD$2)=4,1,IF(MONTH(DD$2)=7,1,IF(MONTH(DD$2)=10,1,0)))),DD_Frequency="Annually",IF(MONTH(DD$2)=1,1,0))*DD_Payment,DD318,_xlfn.IFS(DD_Frequency="Monthly",1,DD_Frequency="Quarterly",IF(MONTH(DD$2)=1,1,IF(MONTH(DD$2)=4,1,IF(MONTH(DD$2)=7,1,IF(MONTH(DD$2)=10,1,0)))),DD_Frequency="Annually",IF(MONTH(DD$2)=1,1,0))*DD_Payment))))</f>
        <v/>
      </c>
      <c r="DF318" s="3" t="str">
        <f t="shared" ref="DF318" ca="1" si="15522">IF($B318="","",IF(DD318&gt;DE318,(DD318-DE318/2)*(rate_A*(DF$1/365)),0))</f>
        <v/>
      </c>
      <c r="DG318" s="3" t="str">
        <f t="shared" ca="1" si="12868"/>
        <v/>
      </c>
      <c r="DH318" s="3" t="str">
        <f t="shared" ref="DH318" ca="1" si="15523">IF($B318="","",CS318*(1+rate_A*DF$1/365))</f>
        <v/>
      </c>
      <c r="DI318" s="3" t="str">
        <f t="shared" ref="DI318" ca="1" si="15524">IF($B318="","",CT318*(1+rate_A*DF$1/365))</f>
        <v/>
      </c>
      <c r="DJ318" s="3" t="str">
        <f t="shared" ref="DJ318" ca="1" si="15525">IF($B318="","",CU318*(1+rate_joint*DF$1/365))</f>
        <v/>
      </c>
      <c r="DK318" s="5" t="str">
        <f t="shared" ca="1" si="12872"/>
        <v/>
      </c>
      <c r="DL318" s="5" t="str" cm="1">
        <f t="array" aca="1" ref="DL318" ca="1">IF(DK318="","",_xlfn.IFS(DK318&lt;='Hidden inputs'!$C$15,DK318*'Hidden inputs'!$D$15,DK318&lt;='Hidden inputs'!$C$16,'Hidden inputs'!$C$15*'Hidden inputs'!$D$15+(DK318-'Hidden inputs'!$B$16)*'Hidden inputs'!$D$16,DK318&lt;='Hidden inputs'!$C$17,'Hidden inputs'!$C$15*'Hidden inputs'!$D$15+('Hidden inputs'!$C$16-'Hidden inputs'!$B$16)*'Hidden inputs'!$D$16+(DK318-'Hidden inputs'!$B$17)*'Hidden inputs'!$D$17,DK318&gt;'Hidden inputs'!$B$18,'Hidden inputs'!$C$15*'Hidden inputs'!$D$15+('Hidden inputs'!$C$16-'Hidden inputs'!$B$16)*'Hidden inputs'!$D$16+('Hidden inputs'!$C$17-'Hidden inputs'!$B$17)*'Hidden inputs'!$D$17+(DK318-'Hidden inputs'!$B$18)*'Hidden inputs'!$D$18))</f>
        <v/>
      </c>
      <c r="DM318" s="10" t="str">
        <f t="shared" ca="1" si="12873"/>
        <v/>
      </c>
      <c r="DN318" s="5" t="str">
        <f t="shared" ca="1" si="12781"/>
        <v/>
      </c>
      <c r="DO318" s="5" t="str">
        <f t="shared" ca="1" si="12782"/>
        <v/>
      </c>
      <c r="DP318" s="5" t="str">
        <f ca="1">IF($B318="","",'Hidden inputs'!$D$11*DG318+'Hidden inputs'!$E$11*DH318)</f>
        <v/>
      </c>
      <c r="DQ318" s="11" t="str">
        <f t="shared" ca="1" si="12697"/>
        <v/>
      </c>
      <c r="DR318" s="9" t="str">
        <f t="shared" ca="1" si="12783"/>
        <v/>
      </c>
      <c r="DS318" s="3" t="str">
        <f t="shared" ca="1" si="12784"/>
        <v/>
      </c>
      <c r="DT318" s="5" t="str" cm="1">
        <f t="array" aca="1" ref="DT318" ca="1">IF($B318="","",IF(DS318=0,0,IF(DD_Payment="",0,IF(DS318&lt;_xlfn.IFS(DD_Frequency="Monthly",1,DD_Frequency="Quarterly",IF(MONTH(DS$2)=1,1,IF(MONTH(DS$2)=4,1,IF(MONTH(DS$2)=7,1,IF(MONTH(DS$2)=10,1,0)))),DD_Frequency="Annually",IF(MONTH(DS$2)=1,1,0))*DD_Payment,DS318,_xlfn.IFS(DD_Frequency="Monthly",1,DD_Frequency="Quarterly",IF(MONTH(DS$2)=1,1,IF(MONTH(DS$2)=4,1,IF(MONTH(DS$2)=7,1,IF(MONTH(DS$2)=10,1,0)))),DD_Frequency="Annually",IF(MONTH(DS$2)=1,1,0))*DD_Payment))))</f>
        <v/>
      </c>
      <c r="DU318" s="3" t="str">
        <f t="shared" ref="DU318" ca="1" si="15526">IF($B318="","",IF(DS318&gt;DT318,(DS318-DT318/2)*(rate_A*(DU$1/365)),0))</f>
        <v/>
      </c>
      <c r="DV318" s="3" t="str">
        <f t="shared" ca="1" si="12875"/>
        <v/>
      </c>
      <c r="DW318" s="3" t="str">
        <f t="shared" ref="DW318" ca="1" si="15527">IF($B318="","",DH318*(1+rate_A*DU$1/365))</f>
        <v/>
      </c>
      <c r="DX318" s="3" t="str">
        <f t="shared" ref="DX318" ca="1" si="15528">IF($B318="","",DI318*(1+rate_A*DU$1/365))</f>
        <v/>
      </c>
      <c r="DY318" s="3" t="str">
        <f t="shared" ref="DY318" ca="1" si="15529">IF($B318="","",DJ318*(1+rate_joint*DU$1/365))</f>
        <v/>
      </c>
      <c r="DZ318" s="5" t="str">
        <f t="shared" ca="1" si="12879"/>
        <v/>
      </c>
      <c r="EA318" s="5" t="str" cm="1">
        <f t="array" aca="1" ref="EA318" ca="1">IF(DZ318="","",_xlfn.IFS(DZ318&lt;='Hidden inputs'!$C$15,DZ318*'Hidden inputs'!$D$15,DZ318&lt;='Hidden inputs'!$C$16,'Hidden inputs'!$C$15*'Hidden inputs'!$D$15+(DZ318-'Hidden inputs'!$B$16)*'Hidden inputs'!$D$16,DZ318&lt;='Hidden inputs'!$C$17,'Hidden inputs'!$C$15*'Hidden inputs'!$D$15+('Hidden inputs'!$C$16-'Hidden inputs'!$B$16)*'Hidden inputs'!$D$16+(DZ318-'Hidden inputs'!$B$17)*'Hidden inputs'!$D$17,DZ318&gt;'Hidden inputs'!$B$18,'Hidden inputs'!$C$15*'Hidden inputs'!$D$15+('Hidden inputs'!$C$16-'Hidden inputs'!$B$16)*'Hidden inputs'!$D$16+('Hidden inputs'!$C$17-'Hidden inputs'!$B$17)*'Hidden inputs'!$D$17+(DZ318-'Hidden inputs'!$B$18)*'Hidden inputs'!$D$18))</f>
        <v/>
      </c>
      <c r="EB318" s="10" t="str">
        <f t="shared" ca="1" si="12880"/>
        <v/>
      </c>
      <c r="EC318" s="5" t="str">
        <f t="shared" ca="1" si="12789"/>
        <v/>
      </c>
      <c r="ED318" s="5" t="str">
        <f t="shared" ca="1" si="12790"/>
        <v/>
      </c>
      <c r="EE318" s="5" t="str">
        <f ca="1">IF($B318="","",'Hidden inputs'!$D$11*DV318+'Hidden inputs'!$E$11*DW318)</f>
        <v/>
      </c>
      <c r="EF318" s="11" t="str">
        <f t="shared" ca="1" si="12702"/>
        <v/>
      </c>
      <c r="EG318" s="9" t="str">
        <f t="shared" ca="1" si="12791"/>
        <v/>
      </c>
      <c r="EH318" s="3" t="str">
        <f t="shared" ca="1" si="12792"/>
        <v/>
      </c>
      <c r="EI318" s="5" t="str" cm="1">
        <f t="array" aca="1" ref="EI318" ca="1">IF($B318="","",IF(EH318=0,0,IF(DD_Payment="",0,IF(EH318&lt;_xlfn.IFS(DD_Frequency="Monthly",1,DD_Frequency="Quarterly",IF(MONTH(EH$2)=1,1,IF(MONTH(EH$2)=4,1,IF(MONTH(EH$2)=7,1,IF(MONTH(EH$2)=10,1,0)))),DD_Frequency="Annually",IF(MONTH(EH$2)=1,1,0))*DD_Payment,EH318,_xlfn.IFS(DD_Frequency="Monthly",1,DD_Frequency="Quarterly",IF(MONTH(EH$2)=1,1,IF(MONTH(EH$2)=4,1,IF(MONTH(EH$2)=7,1,IF(MONTH(EH$2)=10,1,0)))),DD_Frequency="Annually",IF(MONTH(EH$2)=1,1,0))*DD_Payment))))</f>
        <v/>
      </c>
      <c r="EJ318" s="3" t="str">
        <f t="shared" ref="EJ318" ca="1" si="15530">IF($B318="","",IF(EH318&gt;EI318,(EH318-EI318/2)*(rate_A*(EJ$1/365)),0))</f>
        <v/>
      </c>
      <c r="EK318" s="3" t="str">
        <f t="shared" ca="1" si="12882"/>
        <v/>
      </c>
      <c r="EL318" s="3" t="str">
        <f t="shared" ref="EL318" ca="1" si="15531">IF($B318="","",DW318*(1+rate_A*EJ$1/365))</f>
        <v/>
      </c>
      <c r="EM318" s="3" t="str">
        <f t="shared" ref="EM318" ca="1" si="15532">IF($B318="","",DX318*(1+rate_A*EJ$1/365))</f>
        <v/>
      </c>
      <c r="EN318" s="3" t="str">
        <f t="shared" ref="EN318" ca="1" si="15533">IF($B318="","",DY318*(1+rate_joint*EJ$1/365))</f>
        <v/>
      </c>
      <c r="EO318" s="5" t="str">
        <f t="shared" ca="1" si="12886"/>
        <v/>
      </c>
      <c r="EP318" s="5" t="str" cm="1">
        <f t="array" aca="1" ref="EP318" ca="1">IF(EO318="","",_xlfn.IFS(EO318&lt;='Hidden inputs'!$C$15,EO318*'Hidden inputs'!$D$15,EO318&lt;='Hidden inputs'!$C$16,'Hidden inputs'!$C$15*'Hidden inputs'!$D$15+(EO318-'Hidden inputs'!$B$16)*'Hidden inputs'!$D$16,EO318&lt;='Hidden inputs'!$C$17,'Hidden inputs'!$C$15*'Hidden inputs'!$D$15+('Hidden inputs'!$C$16-'Hidden inputs'!$B$16)*'Hidden inputs'!$D$16+(EO318-'Hidden inputs'!$B$17)*'Hidden inputs'!$D$17,EO318&gt;'Hidden inputs'!$B$18,'Hidden inputs'!$C$15*'Hidden inputs'!$D$15+('Hidden inputs'!$C$16-'Hidden inputs'!$B$16)*'Hidden inputs'!$D$16+('Hidden inputs'!$C$17-'Hidden inputs'!$B$17)*'Hidden inputs'!$D$17+(EO318-'Hidden inputs'!$B$18)*'Hidden inputs'!$D$18))</f>
        <v/>
      </c>
      <c r="EQ318" s="10" t="str">
        <f t="shared" ca="1" si="12887"/>
        <v/>
      </c>
      <c r="ER318" s="5" t="str">
        <f t="shared" ca="1" si="12797"/>
        <v/>
      </c>
      <c r="ES318" s="5" t="str">
        <f t="shared" ca="1" si="12798"/>
        <v/>
      </c>
      <c r="ET318" s="5" t="str">
        <f ca="1">IF($B318="","",'Hidden inputs'!$D$11*EK318+'Hidden inputs'!$E$11*EL318)</f>
        <v/>
      </c>
      <c r="EU318" s="11" t="str">
        <f t="shared" ca="1" si="12707"/>
        <v/>
      </c>
      <c r="EV318" s="9" t="str">
        <f t="shared" ca="1" si="12799"/>
        <v/>
      </c>
      <c r="EW318" s="3" t="str">
        <f t="shared" ca="1" si="12800"/>
        <v/>
      </c>
      <c r="EX318" s="5" t="str" cm="1">
        <f t="array" aca="1" ref="EX318" ca="1">IF($B318="","",IF(EW318=0,0,IF(DD_Payment="",0,IF(EW318&lt;_xlfn.IFS(DD_Frequency="Monthly",1,DD_Frequency="Quarterly",IF(MONTH(EW$2)=1,1,IF(MONTH(EW$2)=4,1,IF(MONTH(EW$2)=7,1,IF(MONTH(EW$2)=10,1,0)))),DD_Frequency="Annually",IF(MONTH(EW$2)=1,1,0))*DD_Payment,EW318,_xlfn.IFS(DD_Frequency="Monthly",1,DD_Frequency="Quarterly",IF(MONTH(EW$2)=1,1,IF(MONTH(EW$2)=4,1,IF(MONTH(EW$2)=7,1,IF(MONTH(EW$2)=10,1,0)))),DD_Frequency="Annually",IF(MONTH(EW$2)=1,1,0))*DD_Payment))))</f>
        <v/>
      </c>
      <c r="EY318" s="3" t="str">
        <f t="shared" ref="EY318" ca="1" si="15534">IF($B318="","",IF(EW318&gt;EX318,(EW318-EX318/2)*(rate_A*(EY$1/365)),0))</f>
        <v/>
      </c>
      <c r="EZ318" s="3" t="str">
        <f t="shared" ca="1" si="12889"/>
        <v/>
      </c>
      <c r="FA318" s="3" t="str">
        <f t="shared" ref="FA318" ca="1" si="15535">IF($B318="","",EL318*(1+rate_A*EY$1/365))</f>
        <v/>
      </c>
      <c r="FB318" s="3" t="str">
        <f t="shared" ref="FB318" ca="1" si="15536">IF($B318="","",EM318*(1+rate_A*EY$1/365))</f>
        <v/>
      </c>
      <c r="FC318" s="3" t="str">
        <f t="shared" ref="FC318" ca="1" si="15537">IF($B318="","",EN318*(1+rate_joint*EY$1/365))</f>
        <v/>
      </c>
      <c r="FD318" s="5" t="str">
        <f t="shared" ca="1" si="12893"/>
        <v/>
      </c>
      <c r="FE318" s="5" t="str" cm="1">
        <f t="array" aca="1" ref="FE318" ca="1">IF(FD318="","",_xlfn.IFS(FD318&lt;='Hidden inputs'!$C$15,FD318*'Hidden inputs'!$D$15,FD318&lt;='Hidden inputs'!$C$16,'Hidden inputs'!$C$15*'Hidden inputs'!$D$15+(FD318-'Hidden inputs'!$B$16)*'Hidden inputs'!$D$16,FD318&lt;='Hidden inputs'!$C$17,'Hidden inputs'!$C$15*'Hidden inputs'!$D$15+('Hidden inputs'!$C$16-'Hidden inputs'!$B$16)*'Hidden inputs'!$D$16+(FD318-'Hidden inputs'!$B$17)*'Hidden inputs'!$D$17,FD318&gt;'Hidden inputs'!$B$18,'Hidden inputs'!$C$15*'Hidden inputs'!$D$15+('Hidden inputs'!$C$16-'Hidden inputs'!$B$16)*'Hidden inputs'!$D$16+('Hidden inputs'!$C$17-'Hidden inputs'!$B$17)*'Hidden inputs'!$D$17+(FD318-'Hidden inputs'!$B$18)*'Hidden inputs'!$D$18))</f>
        <v/>
      </c>
      <c r="FF318" s="10" t="str">
        <f t="shared" ca="1" si="12894"/>
        <v/>
      </c>
      <c r="FG318" s="5" t="str">
        <f t="shared" ca="1" si="12805"/>
        <v/>
      </c>
      <c r="FH318" s="5" t="str">
        <f t="shared" ca="1" si="12806"/>
        <v/>
      </c>
      <c r="FI318" s="5" t="str">
        <f ca="1">IF($B318="","",'Hidden inputs'!$D$11*EZ318+'Hidden inputs'!$E$11*FA318)</f>
        <v/>
      </c>
      <c r="FJ318" s="11" t="str">
        <f t="shared" ca="1" si="12712"/>
        <v/>
      </c>
      <c r="FK318" s="9" t="str">
        <f t="shared" ca="1" si="12807"/>
        <v/>
      </c>
      <c r="FL318" s="3" t="str">
        <f t="shared" ca="1" si="12808"/>
        <v/>
      </c>
      <c r="FM318" s="5" t="str" cm="1">
        <f t="array" aca="1" ref="FM318" ca="1">IF($B318="","",IF(FL318=0,0,IF(DD_Payment="",0,IF(FL318&lt;_xlfn.IFS(DD_Frequency="Monthly",1,DD_Frequency="Quarterly",IF(MONTH(FL$2)=1,1,IF(MONTH(FL$2)=4,1,IF(MONTH(FL$2)=7,1,IF(MONTH(FL$2)=10,1,0)))),DD_Frequency="Annually",IF(MONTH(FL$2)=1,1,0))*DD_Payment,FL318,_xlfn.IFS(DD_Frequency="Monthly",1,DD_Frequency="Quarterly",IF(MONTH(FL$2)=1,1,IF(MONTH(FL$2)=4,1,IF(MONTH(FL$2)=7,1,IF(MONTH(FL$2)=10,1,0)))),DD_Frequency="Annually",IF(MONTH(FL$2)=1,1,0))*DD_Payment))))</f>
        <v/>
      </c>
      <c r="FN318" s="3" t="str">
        <f t="shared" ref="FN318" ca="1" si="15538">IF($B318="","",IF(FL318&gt;FM318,(FL318-FM318/2)*(rate_A*(FN$1/365)),0))</f>
        <v/>
      </c>
      <c r="FO318" s="3" t="str">
        <f t="shared" ca="1" si="12896"/>
        <v/>
      </c>
      <c r="FP318" s="3" t="str">
        <f t="shared" ref="FP318" ca="1" si="15539">IF($B318="","",FA318*(1+rate_A*FN$1/365))</f>
        <v/>
      </c>
      <c r="FQ318" s="3" t="str">
        <f t="shared" ref="FQ318" ca="1" si="15540">IF($B318="","",FB318*(1+rate_A*FN$1/365))</f>
        <v/>
      </c>
      <c r="FR318" s="3" t="str">
        <f t="shared" ref="FR318" ca="1" si="15541">IF($B318="","",FC318*(1+rate_joint*FN$1/365))</f>
        <v/>
      </c>
      <c r="FS318" s="5" t="str">
        <f t="shared" ca="1" si="12900"/>
        <v/>
      </c>
      <c r="FT318" s="5" t="str" cm="1">
        <f t="array" aca="1" ref="FT318" ca="1">IF(FS318="","",_xlfn.IFS(FS318&lt;='Hidden inputs'!$C$15,FS318*'Hidden inputs'!$D$15,FS318&lt;='Hidden inputs'!$C$16,'Hidden inputs'!$C$15*'Hidden inputs'!$D$15+(FS318-'Hidden inputs'!$B$16)*'Hidden inputs'!$D$16,FS318&lt;='Hidden inputs'!$C$17,'Hidden inputs'!$C$15*'Hidden inputs'!$D$15+('Hidden inputs'!$C$16-'Hidden inputs'!$B$16)*'Hidden inputs'!$D$16+(FS318-'Hidden inputs'!$B$17)*'Hidden inputs'!$D$17,FS318&gt;'Hidden inputs'!$B$18,'Hidden inputs'!$C$15*'Hidden inputs'!$D$15+('Hidden inputs'!$C$16-'Hidden inputs'!$B$16)*'Hidden inputs'!$D$16+('Hidden inputs'!$C$17-'Hidden inputs'!$B$17)*'Hidden inputs'!$D$17+(FS318-'Hidden inputs'!$B$18)*'Hidden inputs'!$D$18))</f>
        <v/>
      </c>
      <c r="FU318" s="10" t="str">
        <f t="shared" ca="1" si="12901"/>
        <v/>
      </c>
      <c r="FV318" s="5" t="str">
        <f t="shared" ca="1" si="12813"/>
        <v/>
      </c>
      <c r="FW318" s="5" t="str">
        <f t="shared" ca="1" si="12814"/>
        <v/>
      </c>
      <c r="FX318" s="5" t="str">
        <f ca="1">IF($B318="","",'Hidden inputs'!$D$11*FO318+'Hidden inputs'!$E$11*FP318)</f>
        <v/>
      </c>
      <c r="FY318" s="11" t="str">
        <f t="shared" ca="1" si="12717"/>
        <v/>
      </c>
      <c r="FZ318" s="9" t="str">
        <f t="shared" ca="1" si="12815"/>
        <v/>
      </c>
      <c r="GA318" s="5" t="str">
        <f t="shared" ca="1" si="12816"/>
        <v/>
      </c>
      <c r="GB318" s="5" t="str">
        <f t="shared" ca="1" si="12817"/>
        <v/>
      </c>
      <c r="GC318" s="5" t="str">
        <f t="shared" ca="1" si="12718"/>
        <v/>
      </c>
      <c r="GD318" s="5" t="str">
        <f t="shared" ca="1" si="12719"/>
        <v/>
      </c>
    </row>
    <row r="319" spans="1:186" x14ac:dyDescent="0.35">
      <c r="A319" s="2"/>
      <c r="B319" s="6" t="str">
        <f t="shared" ca="1" si="12720"/>
        <v/>
      </c>
      <c r="C319" s="5" t="str">
        <f t="shared" ca="1" si="12818"/>
        <v/>
      </c>
      <c r="D319" s="5" t="str" cm="1">
        <f t="array" aca="1" ref="D319" ca="1">IF($B319="","",IF(C319=0,0,IF(DD_Payment="",0,IF(C319&lt;_xlfn.IFS(DD_Frequency="Monthly",1,DD_Frequency="Quarterly",IF(MONTH(C$2)=1,1,IF(MONTH(C$2)=4,1,IF(MONTH(C$2)=7,1,IF(MONTH(C$2)=10,1,0)))),DD_Frequency="Annually",IF(MONTH(C$2)=1,1,0))*DD_Payment,C319,_xlfn.IFS(DD_Frequency="Monthly",1,DD_Frequency="Quarterly",IF(MONTH(C$2)=1,1,IF(MONTH(C$2)=4,1,IF(MONTH(C$2)=7,1,IF(MONTH(C$2)=10,1,0)))),DD_Frequency="Annually",IF(MONTH(C$2)=1,1,0))*DD_Payment))))</f>
        <v/>
      </c>
      <c r="E319" s="5" t="str">
        <f t="shared" ref="E319" ca="1" si="15542">IF(B319="","",IF(C319&gt;D319,(C319-D319/2)*(rate_A*(E$1/365)),0))</f>
        <v/>
      </c>
      <c r="F319" s="5" t="str">
        <f t="shared" ca="1" si="12722"/>
        <v/>
      </c>
      <c r="G319" s="5" t="str">
        <f t="shared" ref="G319" ca="1" si="15543">IF(B319="","",G318*(1+rate_A*E$1/365))</f>
        <v/>
      </c>
      <c r="H319" s="5" t="str">
        <f t="shared" ref="H319" ca="1" si="15544">IF(B319="","",H318*(1+rate_A*E$1/365))</f>
        <v/>
      </c>
      <c r="I319" s="5" t="str">
        <f t="shared" ref="I319" ca="1" si="15545">IF(B319="","",I318*(1+rate_joint*E$1/365))</f>
        <v/>
      </c>
      <c r="J319" s="5" t="str">
        <f t="shared" ca="1" si="12823"/>
        <v/>
      </c>
      <c r="K319" s="5" t="str" cm="1">
        <f t="array" aca="1" ref="K319" ca="1">IF(J319="","",_xlfn.IFS(J319&lt;='Hidden inputs'!$C$15,J319*'Hidden inputs'!$D$15,J319&lt;='Hidden inputs'!$C$16,'Hidden inputs'!$C$15*'Hidden inputs'!$D$15+(J319-'Hidden inputs'!$B$16)*'Hidden inputs'!$D$16,J319&lt;='Hidden inputs'!$C$17,'Hidden inputs'!$C$15*'Hidden inputs'!$D$15+('Hidden inputs'!$C$16-'Hidden inputs'!$B$16)*'Hidden inputs'!$D$16+(J319-'Hidden inputs'!$B$17)*'Hidden inputs'!$D$17,J319&gt;'Hidden inputs'!$B$18,'Hidden inputs'!$C$15*'Hidden inputs'!$D$15+('Hidden inputs'!$C$16-'Hidden inputs'!$B$16)*'Hidden inputs'!$D$16+('Hidden inputs'!$C$17-'Hidden inputs'!$B$17)*'Hidden inputs'!$D$17+(J319-'Hidden inputs'!$B$18)*'Hidden inputs'!$D$18))</f>
        <v/>
      </c>
      <c r="L319" s="11" t="str">
        <f t="shared" ca="1" si="12824"/>
        <v/>
      </c>
      <c r="M319" s="5" t="str">
        <f t="shared" ca="1" si="12726"/>
        <v/>
      </c>
      <c r="N319" s="5" t="str">
        <f t="shared" ca="1" si="12727"/>
        <v/>
      </c>
      <c r="O319" s="5" t="str">
        <f ca="1">IF(B319="","",'Hidden inputs'!$D$11*F319+'Hidden inputs'!$E$11*G319)</f>
        <v/>
      </c>
      <c r="P319" s="11" t="str">
        <f t="shared" ca="1" si="12661"/>
        <v/>
      </c>
      <c r="Q319" s="20" t="str">
        <f t="shared" ca="1" si="12662"/>
        <v/>
      </c>
      <c r="R319" s="3" t="str">
        <f t="shared" ca="1" si="12728"/>
        <v/>
      </c>
      <c r="S319" s="5" t="str" cm="1">
        <f t="array" aca="1" ref="S319" ca="1">IF($B319="","",IF(R319=0,0,IF(DD_Payment="",0,IF(R319&lt;_xlfn.IFS(DD_Frequency="Monthly",1,DD_Frequency="Quarterly",IF(MONTH(R$2)=1,1,IF(MONTH(R$2)=4,1,IF(MONTH(R$2)=7,1,IF(MONTH(R$2)=10,1,0)))),DD_Frequency="Annually",IF(MONTH(R$2)=1,1,0))*DD_Payment,R319,_xlfn.IFS(DD_Frequency="Monthly",1,DD_Frequency="Quarterly",IF(MONTH(R$2)=1,1,IF(MONTH(R$2)=4,1,IF(MONTH(R$2)=7,1,IF(MONTH(R$2)=10,1,0)))),DD_Frequency="Annually",IF(MONTH(R$2)=1,1,0))*DD_Payment))))</f>
        <v/>
      </c>
      <c r="T319" s="3" t="str">
        <f t="shared" ref="T319" ca="1" si="15546">IF(B319="","",IF(R319&gt;S319,(R319-S319/2)*(rate_A*((T$1+A319)/365)),0))</f>
        <v/>
      </c>
      <c r="U319" s="3" t="str">
        <f t="shared" ca="1" si="12730"/>
        <v/>
      </c>
      <c r="V319" s="3" t="str">
        <f t="shared" ref="V319" ca="1" si="15547">IF(B319="","",G319*(1+rate_A*(T$1+A319)/365))</f>
        <v/>
      </c>
      <c r="W319" s="3" t="str">
        <f t="shared" ref="W319" ca="1" si="15548">IF(B319="","",H319*(1+rate_A*(T$1+A319)/365))</f>
        <v/>
      </c>
      <c r="X319" s="3" t="str">
        <f t="shared" ref="X319" ca="1" si="15549">IF(B319="","",I319*(1+rate_joint*(T$1+A319)/365))</f>
        <v/>
      </c>
      <c r="Y319" s="5" t="str">
        <f t="shared" ca="1" si="12829"/>
        <v/>
      </c>
      <c r="Z319" s="5" t="str" cm="1">
        <f t="array" aca="1" ref="Z319" ca="1">IF(Y319="","",_xlfn.IFS(Y319&lt;='Hidden inputs'!$C$15,Y319*'Hidden inputs'!$D$15,Y319&lt;='Hidden inputs'!$C$16,'Hidden inputs'!$C$15*'Hidden inputs'!$D$15+(Y319-'Hidden inputs'!$B$16)*'Hidden inputs'!$D$16,Y319&lt;='Hidden inputs'!$C$17,'Hidden inputs'!$C$15*'Hidden inputs'!$D$15+('Hidden inputs'!$C$16-'Hidden inputs'!$B$16)*'Hidden inputs'!$D$16+(Y319-'Hidden inputs'!$B$17)*'Hidden inputs'!$D$17,Y319&gt;'Hidden inputs'!$B$18,'Hidden inputs'!$C$15*'Hidden inputs'!$D$15+('Hidden inputs'!$C$16-'Hidden inputs'!$B$16)*'Hidden inputs'!$D$16+('Hidden inputs'!$C$17-'Hidden inputs'!$B$17)*'Hidden inputs'!$D$17+(Y319-'Hidden inputs'!$B$18)*'Hidden inputs'!$D$18))</f>
        <v/>
      </c>
      <c r="AA319" s="10" t="str">
        <f t="shared" ca="1" si="12830"/>
        <v/>
      </c>
      <c r="AB319" s="5" t="str">
        <f t="shared" ca="1" si="12734"/>
        <v/>
      </c>
      <c r="AC319" s="5" t="str">
        <f t="shared" ca="1" si="12831"/>
        <v/>
      </c>
      <c r="AD319" s="5" t="str">
        <f ca="1">IF(B319="","",'Hidden inputs'!$D$11*U319+'Hidden inputs'!$E$11*V319)</f>
        <v/>
      </c>
      <c r="AE319" s="11" t="str">
        <f t="shared" ca="1" si="12667"/>
        <v/>
      </c>
      <c r="AF319" s="9" t="str">
        <f t="shared" ca="1" si="12735"/>
        <v/>
      </c>
      <c r="AG319" s="3" t="str">
        <f t="shared" ca="1" si="12736"/>
        <v/>
      </c>
      <c r="AH319" s="5" t="str" cm="1">
        <f t="array" aca="1" ref="AH319" ca="1">IF($B319="","",IF(AG319=0,0,IF(DD_Payment="",0,IF(AG319&lt;_xlfn.IFS(DD_Frequency="Monthly",1,DD_Frequency="Quarterly",IF(MONTH(AG$2)=1,1,IF(MONTH(AG$2)=4,1,IF(MONTH(AG$2)=7,1,IF(MONTH(AG$2)=10,1,0)))),DD_Frequency="Annually",IF(MONTH(AG$2)=1,1,0))*DD_Payment,AG319,_xlfn.IFS(DD_Frequency="Monthly",1,DD_Frequency="Quarterly",IF(MONTH(AG$2)=1,1,IF(MONTH(AG$2)=4,1,IF(MONTH(AG$2)=7,1,IF(MONTH(AG$2)=10,1,0)))),DD_Frequency="Annually",IF(MONTH(AG$2)=1,1,0))*DD_Payment))))</f>
        <v/>
      </c>
      <c r="AI319" s="3" t="str">
        <f t="shared" ref="AI319" ca="1" si="15550">IF($B319="","",IF(AG319&gt;AH319,(AG319-AH319/2)*(rate_A*(AI$1/365)),0))</f>
        <v/>
      </c>
      <c r="AJ319" s="3" t="str">
        <f t="shared" ca="1" si="12833"/>
        <v/>
      </c>
      <c r="AK319" s="3" t="str">
        <f t="shared" ref="AK319" ca="1" si="15551">IF($B319="","",V319*(1+rate_A*AI$1/365))</f>
        <v/>
      </c>
      <c r="AL319" s="3" t="str">
        <f t="shared" ref="AL319" ca="1" si="15552">IF($B319="","",W319*(1+rate_A*AI$1/365))</f>
        <v/>
      </c>
      <c r="AM319" s="3" t="str">
        <f t="shared" ref="AM319" ca="1" si="15553">IF($B319="","",X319*(1+rate_joint*AI$1/365))</f>
        <v/>
      </c>
      <c r="AN319" s="5" t="str">
        <f t="shared" ca="1" si="12837"/>
        <v/>
      </c>
      <c r="AO319" s="5" t="str" cm="1">
        <f t="array" aca="1" ref="AO319" ca="1">IF(AN319="","",_xlfn.IFS(AN319&lt;='Hidden inputs'!$C$15,AN319*'Hidden inputs'!$D$15,AN319&lt;='Hidden inputs'!$C$16,'Hidden inputs'!$C$15*'Hidden inputs'!$D$15+(AN319-'Hidden inputs'!$B$16)*'Hidden inputs'!$D$16,AN319&lt;='Hidden inputs'!$C$17,'Hidden inputs'!$C$15*'Hidden inputs'!$D$15+('Hidden inputs'!$C$16-'Hidden inputs'!$B$16)*'Hidden inputs'!$D$16+(AN319-'Hidden inputs'!$B$17)*'Hidden inputs'!$D$17,AN319&gt;'Hidden inputs'!$B$18,'Hidden inputs'!$C$15*'Hidden inputs'!$D$15+('Hidden inputs'!$C$16-'Hidden inputs'!$B$16)*'Hidden inputs'!$D$16+('Hidden inputs'!$C$17-'Hidden inputs'!$B$17)*'Hidden inputs'!$D$17+(AN319-'Hidden inputs'!$B$18)*'Hidden inputs'!$D$18))</f>
        <v/>
      </c>
      <c r="AP319" s="10" t="str">
        <f t="shared" ca="1" si="12838"/>
        <v/>
      </c>
      <c r="AQ319" s="5" t="str">
        <f t="shared" ca="1" si="12741"/>
        <v/>
      </c>
      <c r="AR319" s="5" t="str">
        <f t="shared" ca="1" si="12742"/>
        <v/>
      </c>
      <c r="AS319" s="5" t="str">
        <f ca="1">IF($B319="","",'Hidden inputs'!$D$11*AJ319+'Hidden inputs'!$E$11*AK319)</f>
        <v/>
      </c>
      <c r="AT319" s="11" t="str">
        <f t="shared" ca="1" si="12672"/>
        <v/>
      </c>
      <c r="AU319" s="9" t="str">
        <f t="shared" ca="1" si="12743"/>
        <v/>
      </c>
      <c r="AV319" s="3" t="str">
        <f t="shared" ca="1" si="12744"/>
        <v/>
      </c>
      <c r="AW319" s="5" t="str" cm="1">
        <f t="array" aca="1" ref="AW319" ca="1">IF($B319="","",IF(AV319=0,0,IF(DD_Payment="",0,IF(AV319&lt;_xlfn.IFS(DD_Frequency="Monthly",1,DD_Frequency="Quarterly",IF(MONTH(AV$2)=1,1,IF(MONTH(AV$2)=4,1,IF(MONTH(AV$2)=7,1,IF(MONTH(AV$2)=10,1,0)))),DD_Frequency="Annually",IF(MONTH(AV$2)=1,1,0))*DD_Payment,AV319,_xlfn.IFS(DD_Frequency="Monthly",1,DD_Frequency="Quarterly",IF(MONTH(AV$2)=1,1,IF(MONTH(AV$2)=4,1,IF(MONTH(AV$2)=7,1,IF(MONTH(AV$2)=10,1,0)))),DD_Frequency="Annually",IF(MONTH(AV$2)=1,1,0))*DD_Payment))))</f>
        <v/>
      </c>
      <c r="AX319" s="3" t="str">
        <f t="shared" ref="AX319" ca="1" si="15554">IF($B319="","",IF(AV319&gt;AW319,(AV319-AW319/2)*(rate_A*(AX$1/365)),0))</f>
        <v/>
      </c>
      <c r="AY319" s="3" t="str">
        <f t="shared" ca="1" si="12840"/>
        <v/>
      </c>
      <c r="AZ319" s="3" t="str">
        <f t="shared" ref="AZ319" ca="1" si="15555">IF($B319="","",AK319*(1+rate_A*AX$1/365))</f>
        <v/>
      </c>
      <c r="BA319" s="3" t="str">
        <f t="shared" ref="BA319" ca="1" si="15556">IF($B319="","",AL319*(1+rate_A*AX$1/365))</f>
        <v/>
      </c>
      <c r="BB319" s="3" t="str">
        <f t="shared" ref="BB319" ca="1" si="15557">IF($B319="","",AM319*(1+rate_joint*AX$1/365))</f>
        <v/>
      </c>
      <c r="BC319" s="5" t="str">
        <f t="shared" ca="1" si="12844"/>
        <v/>
      </c>
      <c r="BD319" s="5" t="str" cm="1">
        <f t="array" aca="1" ref="BD319" ca="1">IF(BC319="","",_xlfn.IFS(BC319&lt;='Hidden inputs'!$C$15,BC319*'Hidden inputs'!$D$15,BC319&lt;='Hidden inputs'!$C$16,'Hidden inputs'!$C$15*'Hidden inputs'!$D$15+(BC319-'Hidden inputs'!$B$16)*'Hidden inputs'!$D$16,BC319&lt;='Hidden inputs'!$C$17,'Hidden inputs'!$C$15*'Hidden inputs'!$D$15+('Hidden inputs'!$C$16-'Hidden inputs'!$B$16)*'Hidden inputs'!$D$16+(BC319-'Hidden inputs'!$B$17)*'Hidden inputs'!$D$17,BC319&gt;'Hidden inputs'!$B$18,'Hidden inputs'!$C$15*'Hidden inputs'!$D$15+('Hidden inputs'!$C$16-'Hidden inputs'!$B$16)*'Hidden inputs'!$D$16+('Hidden inputs'!$C$17-'Hidden inputs'!$B$17)*'Hidden inputs'!$D$17+(BC319-'Hidden inputs'!$B$18)*'Hidden inputs'!$D$18))</f>
        <v/>
      </c>
      <c r="BE319" s="10" t="str">
        <f t="shared" ca="1" si="12845"/>
        <v/>
      </c>
      <c r="BF319" s="5" t="str">
        <f t="shared" ca="1" si="12749"/>
        <v/>
      </c>
      <c r="BG319" s="5" t="str">
        <f t="shared" ca="1" si="12750"/>
        <v/>
      </c>
      <c r="BH319" s="5" t="str">
        <f ca="1">IF($B319="","",'Hidden inputs'!$D$11*AY319+'Hidden inputs'!$E$11*AZ319)</f>
        <v/>
      </c>
      <c r="BI319" s="11" t="str">
        <f t="shared" ca="1" si="12677"/>
        <v/>
      </c>
      <c r="BJ319" s="9" t="str">
        <f t="shared" ca="1" si="12751"/>
        <v/>
      </c>
      <c r="BK319" s="3" t="str">
        <f t="shared" ca="1" si="12752"/>
        <v/>
      </c>
      <c r="BL319" s="5" t="str" cm="1">
        <f t="array" aca="1" ref="BL319" ca="1">IF($B319="","",IF(BK319=0,0,IF(DD_Payment="",0,IF(BK319&lt;_xlfn.IFS(DD_Frequency="Monthly",1,DD_Frequency="Quarterly",IF(MONTH(BK$2)=1,1,IF(MONTH(BK$2)=4,1,IF(MONTH(BK$2)=7,1,IF(MONTH(BK$2)=10,1,0)))),DD_Frequency="Annually",IF(MONTH(BK$2)=1,1,0))*DD_Payment,BK319,_xlfn.IFS(DD_Frequency="Monthly",1,DD_Frequency="Quarterly",IF(MONTH(BK$2)=1,1,IF(MONTH(BK$2)=4,1,IF(MONTH(BK$2)=7,1,IF(MONTH(BK$2)=10,1,0)))),DD_Frequency="Annually",IF(MONTH(BK$2)=1,1,0))*DD_Payment))))</f>
        <v/>
      </c>
      <c r="BM319" s="3" t="str">
        <f t="shared" ref="BM319" ca="1" si="15558">IF($B319="","",IF(BK319&gt;BL319,(BK319-BL319/2)*(rate_A*(BM$1/365)),0))</f>
        <v/>
      </c>
      <c r="BN319" s="3" t="str">
        <f t="shared" ca="1" si="12847"/>
        <v/>
      </c>
      <c r="BO319" s="3" t="str">
        <f t="shared" ref="BO319" ca="1" si="15559">IF($B319="","",AZ319*(1+rate_A*BM$1/365))</f>
        <v/>
      </c>
      <c r="BP319" s="3" t="str">
        <f t="shared" ref="BP319" ca="1" si="15560">IF($B319="","",BA319*(1+rate_A*BM$1/365))</f>
        <v/>
      </c>
      <c r="BQ319" s="3" t="str">
        <f t="shared" ref="BQ319" ca="1" si="15561">IF($B319="","",BB319*(1+rate_joint*BM$1/365))</f>
        <v/>
      </c>
      <c r="BR319" s="5" t="str">
        <f t="shared" ca="1" si="12851"/>
        <v/>
      </c>
      <c r="BS319" s="5" t="str" cm="1">
        <f t="array" aca="1" ref="BS319" ca="1">IF(BR319="","",_xlfn.IFS(BR319&lt;='Hidden inputs'!$C$15,BR319*'Hidden inputs'!$D$15,BR319&lt;='Hidden inputs'!$C$16,'Hidden inputs'!$C$15*'Hidden inputs'!$D$15+(BR319-'Hidden inputs'!$B$16)*'Hidden inputs'!$D$16,BR319&lt;='Hidden inputs'!$C$17,'Hidden inputs'!$C$15*'Hidden inputs'!$D$15+('Hidden inputs'!$C$16-'Hidden inputs'!$B$16)*'Hidden inputs'!$D$16+(BR319-'Hidden inputs'!$B$17)*'Hidden inputs'!$D$17,BR319&gt;'Hidden inputs'!$B$18,'Hidden inputs'!$C$15*'Hidden inputs'!$D$15+('Hidden inputs'!$C$16-'Hidden inputs'!$B$16)*'Hidden inputs'!$D$16+('Hidden inputs'!$C$17-'Hidden inputs'!$B$17)*'Hidden inputs'!$D$17+(BR319-'Hidden inputs'!$B$18)*'Hidden inputs'!$D$18))</f>
        <v/>
      </c>
      <c r="BT319" s="10" t="str">
        <f t="shared" ca="1" si="12852"/>
        <v/>
      </c>
      <c r="BU319" s="5" t="str">
        <f t="shared" ca="1" si="12757"/>
        <v/>
      </c>
      <c r="BV319" s="5" t="str">
        <f t="shared" ca="1" si="12758"/>
        <v/>
      </c>
      <c r="BW319" s="5" t="str">
        <f ca="1">IF($B319="","",'Hidden inputs'!$D$11*BN319+'Hidden inputs'!$E$11*BO319)</f>
        <v/>
      </c>
      <c r="BX319" s="11" t="str">
        <f t="shared" ca="1" si="12682"/>
        <v/>
      </c>
      <c r="BY319" s="9" t="str">
        <f t="shared" ca="1" si="12759"/>
        <v/>
      </c>
      <c r="BZ319" s="3" t="str">
        <f t="shared" ca="1" si="12760"/>
        <v/>
      </c>
      <c r="CA319" s="5" t="str" cm="1">
        <f t="array" aca="1" ref="CA319" ca="1">IF($B319="","",IF(BZ319=0,0,IF(DD_Payment="",0,IF(BZ319&lt;_xlfn.IFS(DD_Frequency="Monthly",1,DD_Frequency="Quarterly",IF(MONTH(BZ$2)=1,1,IF(MONTH(BZ$2)=4,1,IF(MONTH(BZ$2)=7,1,IF(MONTH(BZ$2)=10,1,0)))),DD_Frequency="Annually",IF(MONTH(BZ$2)=1,1,0))*DD_Payment,BZ319,_xlfn.IFS(DD_Frequency="Monthly",1,DD_Frequency="Quarterly",IF(MONTH(BZ$2)=1,1,IF(MONTH(BZ$2)=4,1,IF(MONTH(BZ$2)=7,1,IF(MONTH(BZ$2)=10,1,0)))),DD_Frequency="Annually",IF(MONTH(BZ$2)=1,1,0))*DD_Payment))))</f>
        <v/>
      </c>
      <c r="CB319" s="3" t="str">
        <f t="shared" ref="CB319" ca="1" si="15562">IF($B319="","",IF(BZ319&gt;CA319,(BZ319-CA319/2)*(rate_A*(CB$1/365)),0))</f>
        <v/>
      </c>
      <c r="CC319" s="3" t="str">
        <f t="shared" ca="1" si="12854"/>
        <v/>
      </c>
      <c r="CD319" s="3" t="str">
        <f t="shared" ref="CD319" ca="1" si="15563">IF($B319="","",BO319*(1+rate_A*CB$1/365))</f>
        <v/>
      </c>
      <c r="CE319" s="3" t="str">
        <f t="shared" ref="CE319" ca="1" si="15564">IF($B319="","",BP319*(1+rate_A*CB$1/365))</f>
        <v/>
      </c>
      <c r="CF319" s="3" t="str">
        <f t="shared" ref="CF319" ca="1" si="15565">IF($B319="","",BQ319*(1+rate_joint*CB$1/365))</f>
        <v/>
      </c>
      <c r="CG319" s="5" t="str">
        <f t="shared" ca="1" si="12858"/>
        <v/>
      </c>
      <c r="CH319" s="5" t="str" cm="1">
        <f t="array" aca="1" ref="CH319" ca="1">IF(CG319="","",_xlfn.IFS(CG319&lt;='Hidden inputs'!$C$15,CG319*'Hidden inputs'!$D$15,CG319&lt;='Hidden inputs'!$C$16,'Hidden inputs'!$C$15*'Hidden inputs'!$D$15+(CG319-'Hidden inputs'!$B$16)*'Hidden inputs'!$D$16,CG319&lt;='Hidden inputs'!$C$17,'Hidden inputs'!$C$15*'Hidden inputs'!$D$15+('Hidden inputs'!$C$16-'Hidden inputs'!$B$16)*'Hidden inputs'!$D$16+(CG319-'Hidden inputs'!$B$17)*'Hidden inputs'!$D$17,CG319&gt;'Hidden inputs'!$B$18,'Hidden inputs'!$C$15*'Hidden inputs'!$D$15+('Hidden inputs'!$C$16-'Hidden inputs'!$B$16)*'Hidden inputs'!$D$16+('Hidden inputs'!$C$17-'Hidden inputs'!$B$17)*'Hidden inputs'!$D$17+(CG319-'Hidden inputs'!$B$18)*'Hidden inputs'!$D$18))</f>
        <v/>
      </c>
      <c r="CI319" s="10" t="str">
        <f t="shared" ca="1" si="12859"/>
        <v/>
      </c>
      <c r="CJ319" s="5" t="str">
        <f t="shared" ca="1" si="12765"/>
        <v/>
      </c>
      <c r="CK319" s="5" t="str">
        <f t="shared" ca="1" si="12766"/>
        <v/>
      </c>
      <c r="CL319" s="5" t="str">
        <f ca="1">IF($B319="","",'Hidden inputs'!$D$11*CC319+'Hidden inputs'!$E$11*CD319)</f>
        <v/>
      </c>
      <c r="CM319" s="11" t="str">
        <f t="shared" ca="1" si="12687"/>
        <v/>
      </c>
      <c r="CN319" s="9" t="str">
        <f t="shared" ca="1" si="12767"/>
        <v/>
      </c>
      <c r="CO319" s="3" t="str">
        <f t="shared" ca="1" si="12768"/>
        <v/>
      </c>
      <c r="CP319" s="5" t="str" cm="1">
        <f t="array" aca="1" ref="CP319" ca="1">IF($B319="","",IF(CO319=0,0,IF(DD_Payment="",0,IF(CO319&lt;_xlfn.IFS(DD_Frequency="Monthly",1,DD_Frequency="Quarterly",IF(MONTH(CO$2)=1,1,IF(MONTH(CO$2)=4,1,IF(MONTH(CO$2)=7,1,IF(MONTH(CO$2)=10,1,0)))),DD_Frequency="Annually",IF(MONTH(CO$2)=1,1,0))*DD_Payment,CO319,_xlfn.IFS(DD_Frequency="Monthly",1,DD_Frequency="Quarterly",IF(MONTH(CO$2)=1,1,IF(MONTH(CO$2)=4,1,IF(MONTH(CO$2)=7,1,IF(MONTH(CO$2)=10,1,0)))),DD_Frequency="Annually",IF(MONTH(CO$2)=1,1,0))*DD_Payment))))</f>
        <v/>
      </c>
      <c r="CQ319" s="3" t="str">
        <f t="shared" ref="CQ319" ca="1" si="15566">IF($B319="","",IF(CO319&gt;CP319,(CO319-CP319/2)*(rate_A*(CQ$1/365)),0))</f>
        <v/>
      </c>
      <c r="CR319" s="3" t="str">
        <f t="shared" ca="1" si="12861"/>
        <v/>
      </c>
      <c r="CS319" s="3" t="str">
        <f t="shared" ref="CS319" ca="1" si="15567">IF($B319="","",CD319*(1+rate_A*CQ$1/365))</f>
        <v/>
      </c>
      <c r="CT319" s="3" t="str">
        <f t="shared" ref="CT319" ca="1" si="15568">IF($B319="","",CE319*(1+rate_A*CQ$1/365))</f>
        <v/>
      </c>
      <c r="CU319" s="3" t="str">
        <f t="shared" ref="CU319" ca="1" si="15569">IF($B319="","",CF319*(1+rate_joint*CQ$1/365))</f>
        <v/>
      </c>
      <c r="CV319" s="5" t="str">
        <f t="shared" ca="1" si="12865"/>
        <v/>
      </c>
      <c r="CW319" s="5" t="str" cm="1">
        <f t="array" aca="1" ref="CW319" ca="1">IF(CV319="","",_xlfn.IFS(CV319&lt;='Hidden inputs'!$C$15,CV319*'Hidden inputs'!$D$15,CV319&lt;='Hidden inputs'!$C$16,'Hidden inputs'!$C$15*'Hidden inputs'!$D$15+(CV319-'Hidden inputs'!$B$16)*'Hidden inputs'!$D$16,CV319&lt;='Hidden inputs'!$C$17,'Hidden inputs'!$C$15*'Hidden inputs'!$D$15+('Hidden inputs'!$C$16-'Hidden inputs'!$B$16)*'Hidden inputs'!$D$16+(CV319-'Hidden inputs'!$B$17)*'Hidden inputs'!$D$17,CV319&gt;'Hidden inputs'!$B$18,'Hidden inputs'!$C$15*'Hidden inputs'!$D$15+('Hidden inputs'!$C$16-'Hidden inputs'!$B$16)*'Hidden inputs'!$D$16+('Hidden inputs'!$C$17-'Hidden inputs'!$B$17)*'Hidden inputs'!$D$17+(CV319-'Hidden inputs'!$B$18)*'Hidden inputs'!$D$18))</f>
        <v/>
      </c>
      <c r="CX319" s="10" t="str">
        <f t="shared" ca="1" si="12866"/>
        <v/>
      </c>
      <c r="CY319" s="5" t="str">
        <f t="shared" ca="1" si="12773"/>
        <v/>
      </c>
      <c r="CZ319" s="5" t="str">
        <f t="shared" ca="1" si="12774"/>
        <v/>
      </c>
      <c r="DA319" s="5" t="str">
        <f ca="1">IF($B319="","",'Hidden inputs'!$D$11*CR319+'Hidden inputs'!$E$11*CS319)</f>
        <v/>
      </c>
      <c r="DB319" s="11" t="str">
        <f t="shared" ca="1" si="12692"/>
        <v/>
      </c>
      <c r="DC319" s="9" t="str">
        <f t="shared" ca="1" si="12775"/>
        <v/>
      </c>
      <c r="DD319" s="3" t="str">
        <f t="shared" ca="1" si="12776"/>
        <v/>
      </c>
      <c r="DE319" s="5" t="str" cm="1">
        <f t="array" aca="1" ref="DE319" ca="1">IF($B319="","",IF(DD319=0,0,IF(DD_Payment="",0,IF(DD319&lt;_xlfn.IFS(DD_Frequency="Monthly",1,DD_Frequency="Quarterly",IF(MONTH(DD$2)=1,1,IF(MONTH(DD$2)=4,1,IF(MONTH(DD$2)=7,1,IF(MONTH(DD$2)=10,1,0)))),DD_Frequency="Annually",IF(MONTH(DD$2)=1,1,0))*DD_Payment,DD319,_xlfn.IFS(DD_Frequency="Monthly",1,DD_Frequency="Quarterly",IF(MONTH(DD$2)=1,1,IF(MONTH(DD$2)=4,1,IF(MONTH(DD$2)=7,1,IF(MONTH(DD$2)=10,1,0)))),DD_Frequency="Annually",IF(MONTH(DD$2)=1,1,0))*DD_Payment))))</f>
        <v/>
      </c>
      <c r="DF319" s="3" t="str">
        <f t="shared" ref="DF319" ca="1" si="15570">IF($B319="","",IF(DD319&gt;DE319,(DD319-DE319/2)*(rate_A*(DF$1/365)),0))</f>
        <v/>
      </c>
      <c r="DG319" s="3" t="str">
        <f t="shared" ca="1" si="12868"/>
        <v/>
      </c>
      <c r="DH319" s="3" t="str">
        <f t="shared" ref="DH319" ca="1" si="15571">IF($B319="","",CS319*(1+rate_A*DF$1/365))</f>
        <v/>
      </c>
      <c r="DI319" s="3" t="str">
        <f t="shared" ref="DI319" ca="1" si="15572">IF($B319="","",CT319*(1+rate_A*DF$1/365))</f>
        <v/>
      </c>
      <c r="DJ319" s="3" t="str">
        <f t="shared" ref="DJ319" ca="1" si="15573">IF($B319="","",CU319*(1+rate_joint*DF$1/365))</f>
        <v/>
      </c>
      <c r="DK319" s="5" t="str">
        <f t="shared" ca="1" si="12872"/>
        <v/>
      </c>
      <c r="DL319" s="5" t="str" cm="1">
        <f t="array" aca="1" ref="DL319" ca="1">IF(DK319="","",_xlfn.IFS(DK319&lt;='Hidden inputs'!$C$15,DK319*'Hidden inputs'!$D$15,DK319&lt;='Hidden inputs'!$C$16,'Hidden inputs'!$C$15*'Hidden inputs'!$D$15+(DK319-'Hidden inputs'!$B$16)*'Hidden inputs'!$D$16,DK319&lt;='Hidden inputs'!$C$17,'Hidden inputs'!$C$15*'Hidden inputs'!$D$15+('Hidden inputs'!$C$16-'Hidden inputs'!$B$16)*'Hidden inputs'!$D$16+(DK319-'Hidden inputs'!$B$17)*'Hidden inputs'!$D$17,DK319&gt;'Hidden inputs'!$B$18,'Hidden inputs'!$C$15*'Hidden inputs'!$D$15+('Hidden inputs'!$C$16-'Hidden inputs'!$B$16)*'Hidden inputs'!$D$16+('Hidden inputs'!$C$17-'Hidden inputs'!$B$17)*'Hidden inputs'!$D$17+(DK319-'Hidden inputs'!$B$18)*'Hidden inputs'!$D$18))</f>
        <v/>
      </c>
      <c r="DM319" s="10" t="str">
        <f t="shared" ca="1" si="12873"/>
        <v/>
      </c>
      <c r="DN319" s="5" t="str">
        <f t="shared" ca="1" si="12781"/>
        <v/>
      </c>
      <c r="DO319" s="5" t="str">
        <f t="shared" ca="1" si="12782"/>
        <v/>
      </c>
      <c r="DP319" s="5" t="str">
        <f ca="1">IF($B319="","",'Hidden inputs'!$D$11*DG319+'Hidden inputs'!$E$11*DH319)</f>
        <v/>
      </c>
      <c r="DQ319" s="11" t="str">
        <f t="shared" ca="1" si="12697"/>
        <v/>
      </c>
      <c r="DR319" s="9" t="str">
        <f t="shared" ca="1" si="12783"/>
        <v/>
      </c>
      <c r="DS319" s="3" t="str">
        <f t="shared" ca="1" si="12784"/>
        <v/>
      </c>
      <c r="DT319" s="5" t="str" cm="1">
        <f t="array" aca="1" ref="DT319" ca="1">IF($B319="","",IF(DS319=0,0,IF(DD_Payment="",0,IF(DS319&lt;_xlfn.IFS(DD_Frequency="Monthly",1,DD_Frequency="Quarterly",IF(MONTH(DS$2)=1,1,IF(MONTH(DS$2)=4,1,IF(MONTH(DS$2)=7,1,IF(MONTH(DS$2)=10,1,0)))),DD_Frequency="Annually",IF(MONTH(DS$2)=1,1,0))*DD_Payment,DS319,_xlfn.IFS(DD_Frequency="Monthly",1,DD_Frequency="Quarterly",IF(MONTH(DS$2)=1,1,IF(MONTH(DS$2)=4,1,IF(MONTH(DS$2)=7,1,IF(MONTH(DS$2)=10,1,0)))),DD_Frequency="Annually",IF(MONTH(DS$2)=1,1,0))*DD_Payment))))</f>
        <v/>
      </c>
      <c r="DU319" s="3" t="str">
        <f t="shared" ref="DU319" ca="1" si="15574">IF($B319="","",IF(DS319&gt;DT319,(DS319-DT319/2)*(rate_A*(DU$1/365)),0))</f>
        <v/>
      </c>
      <c r="DV319" s="3" t="str">
        <f t="shared" ca="1" si="12875"/>
        <v/>
      </c>
      <c r="DW319" s="3" t="str">
        <f t="shared" ref="DW319" ca="1" si="15575">IF($B319="","",DH319*(1+rate_A*DU$1/365))</f>
        <v/>
      </c>
      <c r="DX319" s="3" t="str">
        <f t="shared" ref="DX319" ca="1" si="15576">IF($B319="","",DI319*(1+rate_A*DU$1/365))</f>
        <v/>
      </c>
      <c r="DY319" s="3" t="str">
        <f t="shared" ref="DY319" ca="1" si="15577">IF($B319="","",DJ319*(1+rate_joint*DU$1/365))</f>
        <v/>
      </c>
      <c r="DZ319" s="5" t="str">
        <f t="shared" ca="1" si="12879"/>
        <v/>
      </c>
      <c r="EA319" s="5" t="str" cm="1">
        <f t="array" aca="1" ref="EA319" ca="1">IF(DZ319="","",_xlfn.IFS(DZ319&lt;='Hidden inputs'!$C$15,DZ319*'Hidden inputs'!$D$15,DZ319&lt;='Hidden inputs'!$C$16,'Hidden inputs'!$C$15*'Hidden inputs'!$D$15+(DZ319-'Hidden inputs'!$B$16)*'Hidden inputs'!$D$16,DZ319&lt;='Hidden inputs'!$C$17,'Hidden inputs'!$C$15*'Hidden inputs'!$D$15+('Hidden inputs'!$C$16-'Hidden inputs'!$B$16)*'Hidden inputs'!$D$16+(DZ319-'Hidden inputs'!$B$17)*'Hidden inputs'!$D$17,DZ319&gt;'Hidden inputs'!$B$18,'Hidden inputs'!$C$15*'Hidden inputs'!$D$15+('Hidden inputs'!$C$16-'Hidden inputs'!$B$16)*'Hidden inputs'!$D$16+('Hidden inputs'!$C$17-'Hidden inputs'!$B$17)*'Hidden inputs'!$D$17+(DZ319-'Hidden inputs'!$B$18)*'Hidden inputs'!$D$18))</f>
        <v/>
      </c>
      <c r="EB319" s="10" t="str">
        <f t="shared" ca="1" si="12880"/>
        <v/>
      </c>
      <c r="EC319" s="5" t="str">
        <f t="shared" ca="1" si="12789"/>
        <v/>
      </c>
      <c r="ED319" s="5" t="str">
        <f t="shared" ca="1" si="12790"/>
        <v/>
      </c>
      <c r="EE319" s="5" t="str">
        <f ca="1">IF($B319="","",'Hidden inputs'!$D$11*DV319+'Hidden inputs'!$E$11*DW319)</f>
        <v/>
      </c>
      <c r="EF319" s="11" t="str">
        <f t="shared" ca="1" si="12702"/>
        <v/>
      </c>
      <c r="EG319" s="9" t="str">
        <f t="shared" ca="1" si="12791"/>
        <v/>
      </c>
      <c r="EH319" s="3" t="str">
        <f t="shared" ca="1" si="12792"/>
        <v/>
      </c>
      <c r="EI319" s="5" t="str" cm="1">
        <f t="array" aca="1" ref="EI319" ca="1">IF($B319="","",IF(EH319=0,0,IF(DD_Payment="",0,IF(EH319&lt;_xlfn.IFS(DD_Frequency="Monthly",1,DD_Frequency="Quarterly",IF(MONTH(EH$2)=1,1,IF(MONTH(EH$2)=4,1,IF(MONTH(EH$2)=7,1,IF(MONTH(EH$2)=10,1,0)))),DD_Frequency="Annually",IF(MONTH(EH$2)=1,1,0))*DD_Payment,EH319,_xlfn.IFS(DD_Frequency="Monthly",1,DD_Frequency="Quarterly",IF(MONTH(EH$2)=1,1,IF(MONTH(EH$2)=4,1,IF(MONTH(EH$2)=7,1,IF(MONTH(EH$2)=10,1,0)))),DD_Frequency="Annually",IF(MONTH(EH$2)=1,1,0))*DD_Payment))))</f>
        <v/>
      </c>
      <c r="EJ319" s="3" t="str">
        <f t="shared" ref="EJ319" ca="1" si="15578">IF($B319="","",IF(EH319&gt;EI319,(EH319-EI319/2)*(rate_A*(EJ$1/365)),0))</f>
        <v/>
      </c>
      <c r="EK319" s="3" t="str">
        <f t="shared" ca="1" si="12882"/>
        <v/>
      </c>
      <c r="EL319" s="3" t="str">
        <f t="shared" ref="EL319" ca="1" si="15579">IF($B319="","",DW319*(1+rate_A*EJ$1/365))</f>
        <v/>
      </c>
      <c r="EM319" s="3" t="str">
        <f t="shared" ref="EM319" ca="1" si="15580">IF($B319="","",DX319*(1+rate_A*EJ$1/365))</f>
        <v/>
      </c>
      <c r="EN319" s="3" t="str">
        <f t="shared" ref="EN319" ca="1" si="15581">IF($B319="","",DY319*(1+rate_joint*EJ$1/365))</f>
        <v/>
      </c>
      <c r="EO319" s="5" t="str">
        <f t="shared" ca="1" si="12886"/>
        <v/>
      </c>
      <c r="EP319" s="5" t="str" cm="1">
        <f t="array" aca="1" ref="EP319" ca="1">IF(EO319="","",_xlfn.IFS(EO319&lt;='Hidden inputs'!$C$15,EO319*'Hidden inputs'!$D$15,EO319&lt;='Hidden inputs'!$C$16,'Hidden inputs'!$C$15*'Hidden inputs'!$D$15+(EO319-'Hidden inputs'!$B$16)*'Hidden inputs'!$D$16,EO319&lt;='Hidden inputs'!$C$17,'Hidden inputs'!$C$15*'Hidden inputs'!$D$15+('Hidden inputs'!$C$16-'Hidden inputs'!$B$16)*'Hidden inputs'!$D$16+(EO319-'Hidden inputs'!$B$17)*'Hidden inputs'!$D$17,EO319&gt;'Hidden inputs'!$B$18,'Hidden inputs'!$C$15*'Hidden inputs'!$D$15+('Hidden inputs'!$C$16-'Hidden inputs'!$B$16)*'Hidden inputs'!$D$16+('Hidden inputs'!$C$17-'Hidden inputs'!$B$17)*'Hidden inputs'!$D$17+(EO319-'Hidden inputs'!$B$18)*'Hidden inputs'!$D$18))</f>
        <v/>
      </c>
      <c r="EQ319" s="10" t="str">
        <f t="shared" ca="1" si="12887"/>
        <v/>
      </c>
      <c r="ER319" s="5" t="str">
        <f t="shared" ca="1" si="12797"/>
        <v/>
      </c>
      <c r="ES319" s="5" t="str">
        <f t="shared" ca="1" si="12798"/>
        <v/>
      </c>
      <c r="ET319" s="5" t="str">
        <f ca="1">IF($B319="","",'Hidden inputs'!$D$11*EK319+'Hidden inputs'!$E$11*EL319)</f>
        <v/>
      </c>
      <c r="EU319" s="11" t="str">
        <f t="shared" ca="1" si="12707"/>
        <v/>
      </c>
      <c r="EV319" s="9" t="str">
        <f t="shared" ca="1" si="12799"/>
        <v/>
      </c>
      <c r="EW319" s="3" t="str">
        <f t="shared" ca="1" si="12800"/>
        <v/>
      </c>
      <c r="EX319" s="5" t="str" cm="1">
        <f t="array" aca="1" ref="EX319" ca="1">IF($B319="","",IF(EW319=0,0,IF(DD_Payment="",0,IF(EW319&lt;_xlfn.IFS(DD_Frequency="Monthly",1,DD_Frequency="Quarterly",IF(MONTH(EW$2)=1,1,IF(MONTH(EW$2)=4,1,IF(MONTH(EW$2)=7,1,IF(MONTH(EW$2)=10,1,0)))),DD_Frequency="Annually",IF(MONTH(EW$2)=1,1,0))*DD_Payment,EW319,_xlfn.IFS(DD_Frequency="Monthly",1,DD_Frequency="Quarterly",IF(MONTH(EW$2)=1,1,IF(MONTH(EW$2)=4,1,IF(MONTH(EW$2)=7,1,IF(MONTH(EW$2)=10,1,0)))),DD_Frequency="Annually",IF(MONTH(EW$2)=1,1,0))*DD_Payment))))</f>
        <v/>
      </c>
      <c r="EY319" s="3" t="str">
        <f t="shared" ref="EY319" ca="1" si="15582">IF($B319="","",IF(EW319&gt;EX319,(EW319-EX319/2)*(rate_A*(EY$1/365)),0))</f>
        <v/>
      </c>
      <c r="EZ319" s="3" t="str">
        <f t="shared" ca="1" si="12889"/>
        <v/>
      </c>
      <c r="FA319" s="3" t="str">
        <f t="shared" ref="FA319" ca="1" si="15583">IF($B319="","",EL319*(1+rate_A*EY$1/365))</f>
        <v/>
      </c>
      <c r="FB319" s="3" t="str">
        <f t="shared" ref="FB319" ca="1" si="15584">IF($B319="","",EM319*(1+rate_A*EY$1/365))</f>
        <v/>
      </c>
      <c r="FC319" s="3" t="str">
        <f t="shared" ref="FC319" ca="1" si="15585">IF($B319="","",EN319*(1+rate_joint*EY$1/365))</f>
        <v/>
      </c>
      <c r="FD319" s="5" t="str">
        <f t="shared" ca="1" si="12893"/>
        <v/>
      </c>
      <c r="FE319" s="5" t="str" cm="1">
        <f t="array" aca="1" ref="FE319" ca="1">IF(FD319="","",_xlfn.IFS(FD319&lt;='Hidden inputs'!$C$15,FD319*'Hidden inputs'!$D$15,FD319&lt;='Hidden inputs'!$C$16,'Hidden inputs'!$C$15*'Hidden inputs'!$D$15+(FD319-'Hidden inputs'!$B$16)*'Hidden inputs'!$D$16,FD319&lt;='Hidden inputs'!$C$17,'Hidden inputs'!$C$15*'Hidden inputs'!$D$15+('Hidden inputs'!$C$16-'Hidden inputs'!$B$16)*'Hidden inputs'!$D$16+(FD319-'Hidden inputs'!$B$17)*'Hidden inputs'!$D$17,FD319&gt;'Hidden inputs'!$B$18,'Hidden inputs'!$C$15*'Hidden inputs'!$D$15+('Hidden inputs'!$C$16-'Hidden inputs'!$B$16)*'Hidden inputs'!$D$16+('Hidden inputs'!$C$17-'Hidden inputs'!$B$17)*'Hidden inputs'!$D$17+(FD319-'Hidden inputs'!$B$18)*'Hidden inputs'!$D$18))</f>
        <v/>
      </c>
      <c r="FF319" s="10" t="str">
        <f t="shared" ca="1" si="12894"/>
        <v/>
      </c>
      <c r="FG319" s="5" t="str">
        <f t="shared" ca="1" si="12805"/>
        <v/>
      </c>
      <c r="FH319" s="5" t="str">
        <f t="shared" ca="1" si="12806"/>
        <v/>
      </c>
      <c r="FI319" s="5" t="str">
        <f ca="1">IF($B319="","",'Hidden inputs'!$D$11*EZ319+'Hidden inputs'!$E$11*FA319)</f>
        <v/>
      </c>
      <c r="FJ319" s="11" t="str">
        <f t="shared" ca="1" si="12712"/>
        <v/>
      </c>
      <c r="FK319" s="9" t="str">
        <f t="shared" ca="1" si="12807"/>
        <v/>
      </c>
      <c r="FL319" s="3" t="str">
        <f t="shared" ca="1" si="12808"/>
        <v/>
      </c>
      <c r="FM319" s="5" t="str" cm="1">
        <f t="array" aca="1" ref="FM319" ca="1">IF($B319="","",IF(FL319=0,0,IF(DD_Payment="",0,IF(FL319&lt;_xlfn.IFS(DD_Frequency="Monthly",1,DD_Frequency="Quarterly",IF(MONTH(FL$2)=1,1,IF(MONTH(FL$2)=4,1,IF(MONTH(FL$2)=7,1,IF(MONTH(FL$2)=10,1,0)))),DD_Frequency="Annually",IF(MONTH(FL$2)=1,1,0))*DD_Payment,FL319,_xlfn.IFS(DD_Frequency="Monthly",1,DD_Frequency="Quarterly",IF(MONTH(FL$2)=1,1,IF(MONTH(FL$2)=4,1,IF(MONTH(FL$2)=7,1,IF(MONTH(FL$2)=10,1,0)))),DD_Frequency="Annually",IF(MONTH(FL$2)=1,1,0))*DD_Payment))))</f>
        <v/>
      </c>
      <c r="FN319" s="3" t="str">
        <f t="shared" ref="FN319" ca="1" si="15586">IF($B319="","",IF(FL319&gt;FM319,(FL319-FM319/2)*(rate_A*(FN$1/365)),0))</f>
        <v/>
      </c>
      <c r="FO319" s="3" t="str">
        <f t="shared" ca="1" si="12896"/>
        <v/>
      </c>
      <c r="FP319" s="3" t="str">
        <f t="shared" ref="FP319" ca="1" si="15587">IF($B319="","",FA319*(1+rate_A*FN$1/365))</f>
        <v/>
      </c>
      <c r="FQ319" s="3" t="str">
        <f t="shared" ref="FQ319" ca="1" si="15588">IF($B319="","",FB319*(1+rate_A*FN$1/365))</f>
        <v/>
      </c>
      <c r="FR319" s="3" t="str">
        <f t="shared" ref="FR319" ca="1" si="15589">IF($B319="","",FC319*(1+rate_joint*FN$1/365))</f>
        <v/>
      </c>
      <c r="FS319" s="5" t="str">
        <f t="shared" ca="1" si="12900"/>
        <v/>
      </c>
      <c r="FT319" s="5" t="str" cm="1">
        <f t="array" aca="1" ref="FT319" ca="1">IF(FS319="","",_xlfn.IFS(FS319&lt;='Hidden inputs'!$C$15,FS319*'Hidden inputs'!$D$15,FS319&lt;='Hidden inputs'!$C$16,'Hidden inputs'!$C$15*'Hidden inputs'!$D$15+(FS319-'Hidden inputs'!$B$16)*'Hidden inputs'!$D$16,FS319&lt;='Hidden inputs'!$C$17,'Hidden inputs'!$C$15*'Hidden inputs'!$D$15+('Hidden inputs'!$C$16-'Hidden inputs'!$B$16)*'Hidden inputs'!$D$16+(FS319-'Hidden inputs'!$B$17)*'Hidden inputs'!$D$17,FS319&gt;'Hidden inputs'!$B$18,'Hidden inputs'!$C$15*'Hidden inputs'!$D$15+('Hidden inputs'!$C$16-'Hidden inputs'!$B$16)*'Hidden inputs'!$D$16+('Hidden inputs'!$C$17-'Hidden inputs'!$B$17)*'Hidden inputs'!$D$17+(FS319-'Hidden inputs'!$B$18)*'Hidden inputs'!$D$18))</f>
        <v/>
      </c>
      <c r="FU319" s="10" t="str">
        <f t="shared" ca="1" si="12901"/>
        <v/>
      </c>
      <c r="FV319" s="5" t="str">
        <f t="shared" ca="1" si="12813"/>
        <v/>
      </c>
      <c r="FW319" s="5" t="str">
        <f t="shared" ca="1" si="12814"/>
        <v/>
      </c>
      <c r="FX319" s="5" t="str">
        <f ca="1">IF($B319="","",'Hidden inputs'!$D$11*FO319+'Hidden inputs'!$E$11*FP319)</f>
        <v/>
      </c>
      <c r="FY319" s="11" t="str">
        <f t="shared" ca="1" si="12717"/>
        <v/>
      </c>
      <c r="FZ319" s="9" t="str">
        <f t="shared" ca="1" si="12815"/>
        <v/>
      </c>
      <c r="GA319" s="5" t="str">
        <f t="shared" ca="1" si="12816"/>
        <v/>
      </c>
      <c r="GB319" s="5" t="str">
        <f t="shared" ca="1" si="12817"/>
        <v/>
      </c>
      <c r="GC319" s="5" t="str">
        <f t="shared" ca="1" si="12718"/>
        <v/>
      </c>
      <c r="GD319" s="5" t="str">
        <f t="shared" ca="1" si="12719"/>
        <v/>
      </c>
    </row>
    <row r="320" spans="1:186" x14ac:dyDescent="0.35">
      <c r="A320" s="2"/>
      <c r="B320" s="6" t="str">
        <f t="shared" ca="1" si="12720"/>
        <v/>
      </c>
      <c r="C320" s="5" t="str">
        <f t="shared" ca="1" si="12818"/>
        <v/>
      </c>
      <c r="D320" s="5" t="str" cm="1">
        <f t="array" aca="1" ref="D320" ca="1">IF($B320="","",IF(C320=0,0,IF(DD_Payment="",0,IF(C320&lt;_xlfn.IFS(DD_Frequency="Monthly",1,DD_Frequency="Quarterly",IF(MONTH(C$2)=1,1,IF(MONTH(C$2)=4,1,IF(MONTH(C$2)=7,1,IF(MONTH(C$2)=10,1,0)))),DD_Frequency="Annually",IF(MONTH(C$2)=1,1,0))*DD_Payment,C320,_xlfn.IFS(DD_Frequency="Monthly",1,DD_Frequency="Quarterly",IF(MONTH(C$2)=1,1,IF(MONTH(C$2)=4,1,IF(MONTH(C$2)=7,1,IF(MONTH(C$2)=10,1,0)))),DD_Frequency="Annually",IF(MONTH(C$2)=1,1,0))*DD_Payment))))</f>
        <v/>
      </c>
      <c r="E320" s="5" t="str">
        <f t="shared" ref="E320" ca="1" si="15590">IF(B320="","",IF(C320&gt;D320,(C320-D320/2)*(rate_A*(E$1/365)),0))</f>
        <v/>
      </c>
      <c r="F320" s="5" t="str">
        <f t="shared" ca="1" si="12722"/>
        <v/>
      </c>
      <c r="G320" s="5" t="str">
        <f t="shared" ref="G320" ca="1" si="15591">IF(B320="","",G319*(1+rate_A*E$1/365))</f>
        <v/>
      </c>
      <c r="H320" s="5" t="str">
        <f t="shared" ref="H320" ca="1" si="15592">IF(B320="","",H319*(1+rate_A*E$1/365))</f>
        <v/>
      </c>
      <c r="I320" s="5" t="str">
        <f t="shared" ref="I320" ca="1" si="15593">IF(B320="","",I319*(1+rate_joint*E$1/365))</f>
        <v/>
      </c>
      <c r="J320" s="5" t="str">
        <f t="shared" ca="1" si="12823"/>
        <v/>
      </c>
      <c r="K320" s="5" t="str" cm="1">
        <f t="array" aca="1" ref="K320" ca="1">IF(J320="","",_xlfn.IFS(J320&lt;='Hidden inputs'!$C$15,J320*'Hidden inputs'!$D$15,J320&lt;='Hidden inputs'!$C$16,'Hidden inputs'!$C$15*'Hidden inputs'!$D$15+(J320-'Hidden inputs'!$B$16)*'Hidden inputs'!$D$16,J320&lt;='Hidden inputs'!$C$17,'Hidden inputs'!$C$15*'Hidden inputs'!$D$15+('Hidden inputs'!$C$16-'Hidden inputs'!$B$16)*'Hidden inputs'!$D$16+(J320-'Hidden inputs'!$B$17)*'Hidden inputs'!$D$17,J320&gt;'Hidden inputs'!$B$18,'Hidden inputs'!$C$15*'Hidden inputs'!$D$15+('Hidden inputs'!$C$16-'Hidden inputs'!$B$16)*'Hidden inputs'!$D$16+('Hidden inputs'!$C$17-'Hidden inputs'!$B$17)*'Hidden inputs'!$D$17+(J320-'Hidden inputs'!$B$18)*'Hidden inputs'!$D$18))</f>
        <v/>
      </c>
      <c r="L320" s="11" t="str">
        <f t="shared" ca="1" si="12824"/>
        <v/>
      </c>
      <c r="M320" s="5" t="str">
        <f t="shared" ca="1" si="12726"/>
        <v/>
      </c>
      <c r="N320" s="5" t="str">
        <f t="shared" ca="1" si="12727"/>
        <v/>
      </c>
      <c r="O320" s="5" t="str">
        <f ca="1">IF(B320="","",'Hidden inputs'!$D$11*F320+'Hidden inputs'!$E$11*G320)</f>
        <v/>
      </c>
      <c r="P320" s="11" t="str">
        <f t="shared" ca="1" si="12661"/>
        <v/>
      </c>
      <c r="Q320" s="20" t="str">
        <f t="shared" ca="1" si="12662"/>
        <v/>
      </c>
      <c r="R320" s="3" t="str">
        <f t="shared" ca="1" si="12728"/>
        <v/>
      </c>
      <c r="S320" s="5" t="str" cm="1">
        <f t="array" aca="1" ref="S320" ca="1">IF($B320="","",IF(R320=0,0,IF(DD_Payment="",0,IF(R320&lt;_xlfn.IFS(DD_Frequency="Monthly",1,DD_Frequency="Quarterly",IF(MONTH(R$2)=1,1,IF(MONTH(R$2)=4,1,IF(MONTH(R$2)=7,1,IF(MONTH(R$2)=10,1,0)))),DD_Frequency="Annually",IF(MONTH(R$2)=1,1,0))*DD_Payment,R320,_xlfn.IFS(DD_Frequency="Monthly",1,DD_Frequency="Quarterly",IF(MONTH(R$2)=1,1,IF(MONTH(R$2)=4,1,IF(MONTH(R$2)=7,1,IF(MONTH(R$2)=10,1,0)))),DD_Frequency="Annually",IF(MONTH(R$2)=1,1,0))*DD_Payment))))</f>
        <v/>
      </c>
      <c r="T320" s="3" t="str">
        <f t="shared" ref="T320" ca="1" si="15594">IF(B320="","",IF(R320&gt;S320,(R320-S320/2)*(rate_A*((T$1+A320)/365)),0))</f>
        <v/>
      </c>
      <c r="U320" s="3" t="str">
        <f t="shared" ca="1" si="12730"/>
        <v/>
      </c>
      <c r="V320" s="3" t="str">
        <f t="shared" ref="V320" ca="1" si="15595">IF(B320="","",G320*(1+rate_A*(T$1+A320)/365))</f>
        <v/>
      </c>
      <c r="W320" s="3" t="str">
        <f t="shared" ref="W320" ca="1" si="15596">IF(B320="","",H320*(1+rate_A*(T$1+A320)/365))</f>
        <v/>
      </c>
      <c r="X320" s="3" t="str">
        <f t="shared" ref="X320" ca="1" si="15597">IF(B320="","",I320*(1+rate_joint*(T$1+A320)/365))</f>
        <v/>
      </c>
      <c r="Y320" s="5" t="str">
        <f t="shared" ca="1" si="12829"/>
        <v/>
      </c>
      <c r="Z320" s="5" t="str" cm="1">
        <f t="array" aca="1" ref="Z320" ca="1">IF(Y320="","",_xlfn.IFS(Y320&lt;='Hidden inputs'!$C$15,Y320*'Hidden inputs'!$D$15,Y320&lt;='Hidden inputs'!$C$16,'Hidden inputs'!$C$15*'Hidden inputs'!$D$15+(Y320-'Hidden inputs'!$B$16)*'Hidden inputs'!$D$16,Y320&lt;='Hidden inputs'!$C$17,'Hidden inputs'!$C$15*'Hidden inputs'!$D$15+('Hidden inputs'!$C$16-'Hidden inputs'!$B$16)*'Hidden inputs'!$D$16+(Y320-'Hidden inputs'!$B$17)*'Hidden inputs'!$D$17,Y320&gt;'Hidden inputs'!$B$18,'Hidden inputs'!$C$15*'Hidden inputs'!$D$15+('Hidden inputs'!$C$16-'Hidden inputs'!$B$16)*'Hidden inputs'!$D$16+('Hidden inputs'!$C$17-'Hidden inputs'!$B$17)*'Hidden inputs'!$D$17+(Y320-'Hidden inputs'!$B$18)*'Hidden inputs'!$D$18))</f>
        <v/>
      </c>
      <c r="AA320" s="10" t="str">
        <f t="shared" ca="1" si="12830"/>
        <v/>
      </c>
      <c r="AB320" s="5" t="str">
        <f t="shared" ca="1" si="12734"/>
        <v/>
      </c>
      <c r="AC320" s="5" t="str">
        <f t="shared" ca="1" si="12831"/>
        <v/>
      </c>
      <c r="AD320" s="5" t="str">
        <f ca="1">IF(B320="","",'Hidden inputs'!$D$11*U320+'Hidden inputs'!$E$11*V320)</f>
        <v/>
      </c>
      <c r="AE320" s="11" t="str">
        <f t="shared" ca="1" si="12667"/>
        <v/>
      </c>
      <c r="AF320" s="9" t="str">
        <f t="shared" ca="1" si="12735"/>
        <v/>
      </c>
      <c r="AG320" s="3" t="str">
        <f t="shared" ca="1" si="12736"/>
        <v/>
      </c>
      <c r="AH320" s="5" t="str" cm="1">
        <f t="array" aca="1" ref="AH320" ca="1">IF($B320="","",IF(AG320=0,0,IF(DD_Payment="",0,IF(AG320&lt;_xlfn.IFS(DD_Frequency="Monthly",1,DD_Frequency="Quarterly",IF(MONTH(AG$2)=1,1,IF(MONTH(AG$2)=4,1,IF(MONTH(AG$2)=7,1,IF(MONTH(AG$2)=10,1,0)))),DD_Frequency="Annually",IF(MONTH(AG$2)=1,1,0))*DD_Payment,AG320,_xlfn.IFS(DD_Frequency="Monthly",1,DD_Frequency="Quarterly",IF(MONTH(AG$2)=1,1,IF(MONTH(AG$2)=4,1,IF(MONTH(AG$2)=7,1,IF(MONTH(AG$2)=10,1,0)))),DD_Frequency="Annually",IF(MONTH(AG$2)=1,1,0))*DD_Payment))))</f>
        <v/>
      </c>
      <c r="AI320" s="3" t="str">
        <f t="shared" ref="AI320" ca="1" si="15598">IF($B320="","",IF(AG320&gt;AH320,(AG320-AH320/2)*(rate_A*(AI$1/365)),0))</f>
        <v/>
      </c>
      <c r="AJ320" s="3" t="str">
        <f t="shared" ca="1" si="12833"/>
        <v/>
      </c>
      <c r="AK320" s="3" t="str">
        <f t="shared" ref="AK320" ca="1" si="15599">IF($B320="","",V320*(1+rate_A*AI$1/365))</f>
        <v/>
      </c>
      <c r="AL320" s="3" t="str">
        <f t="shared" ref="AL320" ca="1" si="15600">IF($B320="","",W320*(1+rate_A*AI$1/365))</f>
        <v/>
      </c>
      <c r="AM320" s="3" t="str">
        <f t="shared" ref="AM320" ca="1" si="15601">IF($B320="","",X320*(1+rate_joint*AI$1/365))</f>
        <v/>
      </c>
      <c r="AN320" s="5" t="str">
        <f t="shared" ca="1" si="12837"/>
        <v/>
      </c>
      <c r="AO320" s="5" t="str" cm="1">
        <f t="array" aca="1" ref="AO320" ca="1">IF(AN320="","",_xlfn.IFS(AN320&lt;='Hidden inputs'!$C$15,AN320*'Hidden inputs'!$D$15,AN320&lt;='Hidden inputs'!$C$16,'Hidden inputs'!$C$15*'Hidden inputs'!$D$15+(AN320-'Hidden inputs'!$B$16)*'Hidden inputs'!$D$16,AN320&lt;='Hidden inputs'!$C$17,'Hidden inputs'!$C$15*'Hidden inputs'!$D$15+('Hidden inputs'!$C$16-'Hidden inputs'!$B$16)*'Hidden inputs'!$D$16+(AN320-'Hidden inputs'!$B$17)*'Hidden inputs'!$D$17,AN320&gt;'Hidden inputs'!$B$18,'Hidden inputs'!$C$15*'Hidden inputs'!$D$15+('Hidden inputs'!$C$16-'Hidden inputs'!$B$16)*'Hidden inputs'!$D$16+('Hidden inputs'!$C$17-'Hidden inputs'!$B$17)*'Hidden inputs'!$D$17+(AN320-'Hidden inputs'!$B$18)*'Hidden inputs'!$D$18))</f>
        <v/>
      </c>
      <c r="AP320" s="10" t="str">
        <f t="shared" ca="1" si="12838"/>
        <v/>
      </c>
      <c r="AQ320" s="5" t="str">
        <f t="shared" ca="1" si="12741"/>
        <v/>
      </c>
      <c r="AR320" s="5" t="str">
        <f t="shared" ca="1" si="12742"/>
        <v/>
      </c>
      <c r="AS320" s="5" t="str">
        <f ca="1">IF($B320="","",'Hidden inputs'!$D$11*AJ320+'Hidden inputs'!$E$11*AK320)</f>
        <v/>
      </c>
      <c r="AT320" s="11" t="str">
        <f t="shared" ca="1" si="12672"/>
        <v/>
      </c>
      <c r="AU320" s="9" t="str">
        <f t="shared" ca="1" si="12743"/>
        <v/>
      </c>
      <c r="AV320" s="3" t="str">
        <f t="shared" ca="1" si="12744"/>
        <v/>
      </c>
      <c r="AW320" s="5" t="str" cm="1">
        <f t="array" aca="1" ref="AW320" ca="1">IF($B320="","",IF(AV320=0,0,IF(DD_Payment="",0,IF(AV320&lt;_xlfn.IFS(DD_Frequency="Monthly",1,DD_Frequency="Quarterly",IF(MONTH(AV$2)=1,1,IF(MONTH(AV$2)=4,1,IF(MONTH(AV$2)=7,1,IF(MONTH(AV$2)=10,1,0)))),DD_Frequency="Annually",IF(MONTH(AV$2)=1,1,0))*DD_Payment,AV320,_xlfn.IFS(DD_Frequency="Monthly",1,DD_Frequency="Quarterly",IF(MONTH(AV$2)=1,1,IF(MONTH(AV$2)=4,1,IF(MONTH(AV$2)=7,1,IF(MONTH(AV$2)=10,1,0)))),DD_Frequency="Annually",IF(MONTH(AV$2)=1,1,0))*DD_Payment))))</f>
        <v/>
      </c>
      <c r="AX320" s="3" t="str">
        <f t="shared" ref="AX320" ca="1" si="15602">IF($B320="","",IF(AV320&gt;AW320,(AV320-AW320/2)*(rate_A*(AX$1/365)),0))</f>
        <v/>
      </c>
      <c r="AY320" s="3" t="str">
        <f t="shared" ca="1" si="12840"/>
        <v/>
      </c>
      <c r="AZ320" s="3" t="str">
        <f t="shared" ref="AZ320" ca="1" si="15603">IF($B320="","",AK320*(1+rate_A*AX$1/365))</f>
        <v/>
      </c>
      <c r="BA320" s="3" t="str">
        <f t="shared" ref="BA320" ca="1" si="15604">IF($B320="","",AL320*(1+rate_A*AX$1/365))</f>
        <v/>
      </c>
      <c r="BB320" s="3" t="str">
        <f t="shared" ref="BB320" ca="1" si="15605">IF($B320="","",AM320*(1+rate_joint*AX$1/365))</f>
        <v/>
      </c>
      <c r="BC320" s="5" t="str">
        <f t="shared" ca="1" si="12844"/>
        <v/>
      </c>
      <c r="BD320" s="5" t="str" cm="1">
        <f t="array" aca="1" ref="BD320" ca="1">IF(BC320="","",_xlfn.IFS(BC320&lt;='Hidden inputs'!$C$15,BC320*'Hidden inputs'!$D$15,BC320&lt;='Hidden inputs'!$C$16,'Hidden inputs'!$C$15*'Hidden inputs'!$D$15+(BC320-'Hidden inputs'!$B$16)*'Hidden inputs'!$D$16,BC320&lt;='Hidden inputs'!$C$17,'Hidden inputs'!$C$15*'Hidden inputs'!$D$15+('Hidden inputs'!$C$16-'Hidden inputs'!$B$16)*'Hidden inputs'!$D$16+(BC320-'Hidden inputs'!$B$17)*'Hidden inputs'!$D$17,BC320&gt;'Hidden inputs'!$B$18,'Hidden inputs'!$C$15*'Hidden inputs'!$D$15+('Hidden inputs'!$C$16-'Hidden inputs'!$B$16)*'Hidden inputs'!$D$16+('Hidden inputs'!$C$17-'Hidden inputs'!$B$17)*'Hidden inputs'!$D$17+(BC320-'Hidden inputs'!$B$18)*'Hidden inputs'!$D$18))</f>
        <v/>
      </c>
      <c r="BE320" s="10" t="str">
        <f t="shared" ca="1" si="12845"/>
        <v/>
      </c>
      <c r="BF320" s="5" t="str">
        <f t="shared" ca="1" si="12749"/>
        <v/>
      </c>
      <c r="BG320" s="5" t="str">
        <f t="shared" ca="1" si="12750"/>
        <v/>
      </c>
      <c r="BH320" s="5" t="str">
        <f ca="1">IF($B320="","",'Hidden inputs'!$D$11*AY320+'Hidden inputs'!$E$11*AZ320)</f>
        <v/>
      </c>
      <c r="BI320" s="11" t="str">
        <f t="shared" ca="1" si="12677"/>
        <v/>
      </c>
      <c r="BJ320" s="9" t="str">
        <f t="shared" ca="1" si="12751"/>
        <v/>
      </c>
      <c r="BK320" s="3" t="str">
        <f t="shared" ca="1" si="12752"/>
        <v/>
      </c>
      <c r="BL320" s="5" t="str" cm="1">
        <f t="array" aca="1" ref="BL320" ca="1">IF($B320="","",IF(BK320=0,0,IF(DD_Payment="",0,IF(BK320&lt;_xlfn.IFS(DD_Frequency="Monthly",1,DD_Frequency="Quarterly",IF(MONTH(BK$2)=1,1,IF(MONTH(BK$2)=4,1,IF(MONTH(BK$2)=7,1,IF(MONTH(BK$2)=10,1,0)))),DD_Frequency="Annually",IF(MONTH(BK$2)=1,1,0))*DD_Payment,BK320,_xlfn.IFS(DD_Frequency="Monthly",1,DD_Frequency="Quarterly",IF(MONTH(BK$2)=1,1,IF(MONTH(BK$2)=4,1,IF(MONTH(BK$2)=7,1,IF(MONTH(BK$2)=10,1,0)))),DD_Frequency="Annually",IF(MONTH(BK$2)=1,1,0))*DD_Payment))))</f>
        <v/>
      </c>
      <c r="BM320" s="3" t="str">
        <f t="shared" ref="BM320" ca="1" si="15606">IF($B320="","",IF(BK320&gt;BL320,(BK320-BL320/2)*(rate_A*(BM$1/365)),0))</f>
        <v/>
      </c>
      <c r="BN320" s="3" t="str">
        <f t="shared" ca="1" si="12847"/>
        <v/>
      </c>
      <c r="BO320" s="3" t="str">
        <f t="shared" ref="BO320" ca="1" si="15607">IF($B320="","",AZ320*(1+rate_A*BM$1/365))</f>
        <v/>
      </c>
      <c r="BP320" s="3" t="str">
        <f t="shared" ref="BP320" ca="1" si="15608">IF($B320="","",BA320*(1+rate_A*BM$1/365))</f>
        <v/>
      </c>
      <c r="BQ320" s="3" t="str">
        <f t="shared" ref="BQ320" ca="1" si="15609">IF($B320="","",BB320*(1+rate_joint*BM$1/365))</f>
        <v/>
      </c>
      <c r="BR320" s="5" t="str">
        <f t="shared" ca="1" si="12851"/>
        <v/>
      </c>
      <c r="BS320" s="5" t="str" cm="1">
        <f t="array" aca="1" ref="BS320" ca="1">IF(BR320="","",_xlfn.IFS(BR320&lt;='Hidden inputs'!$C$15,BR320*'Hidden inputs'!$D$15,BR320&lt;='Hidden inputs'!$C$16,'Hidden inputs'!$C$15*'Hidden inputs'!$D$15+(BR320-'Hidden inputs'!$B$16)*'Hidden inputs'!$D$16,BR320&lt;='Hidden inputs'!$C$17,'Hidden inputs'!$C$15*'Hidden inputs'!$D$15+('Hidden inputs'!$C$16-'Hidden inputs'!$B$16)*'Hidden inputs'!$D$16+(BR320-'Hidden inputs'!$B$17)*'Hidden inputs'!$D$17,BR320&gt;'Hidden inputs'!$B$18,'Hidden inputs'!$C$15*'Hidden inputs'!$D$15+('Hidden inputs'!$C$16-'Hidden inputs'!$B$16)*'Hidden inputs'!$D$16+('Hidden inputs'!$C$17-'Hidden inputs'!$B$17)*'Hidden inputs'!$D$17+(BR320-'Hidden inputs'!$B$18)*'Hidden inputs'!$D$18))</f>
        <v/>
      </c>
      <c r="BT320" s="10" t="str">
        <f t="shared" ca="1" si="12852"/>
        <v/>
      </c>
      <c r="BU320" s="5" t="str">
        <f t="shared" ca="1" si="12757"/>
        <v/>
      </c>
      <c r="BV320" s="5" t="str">
        <f t="shared" ca="1" si="12758"/>
        <v/>
      </c>
      <c r="BW320" s="5" t="str">
        <f ca="1">IF($B320="","",'Hidden inputs'!$D$11*BN320+'Hidden inputs'!$E$11*BO320)</f>
        <v/>
      </c>
      <c r="BX320" s="11" t="str">
        <f t="shared" ca="1" si="12682"/>
        <v/>
      </c>
      <c r="BY320" s="9" t="str">
        <f t="shared" ca="1" si="12759"/>
        <v/>
      </c>
      <c r="BZ320" s="3" t="str">
        <f t="shared" ca="1" si="12760"/>
        <v/>
      </c>
      <c r="CA320" s="5" t="str" cm="1">
        <f t="array" aca="1" ref="CA320" ca="1">IF($B320="","",IF(BZ320=0,0,IF(DD_Payment="",0,IF(BZ320&lt;_xlfn.IFS(DD_Frequency="Monthly",1,DD_Frequency="Quarterly",IF(MONTH(BZ$2)=1,1,IF(MONTH(BZ$2)=4,1,IF(MONTH(BZ$2)=7,1,IF(MONTH(BZ$2)=10,1,0)))),DD_Frequency="Annually",IF(MONTH(BZ$2)=1,1,0))*DD_Payment,BZ320,_xlfn.IFS(DD_Frequency="Monthly",1,DD_Frequency="Quarterly",IF(MONTH(BZ$2)=1,1,IF(MONTH(BZ$2)=4,1,IF(MONTH(BZ$2)=7,1,IF(MONTH(BZ$2)=10,1,0)))),DD_Frequency="Annually",IF(MONTH(BZ$2)=1,1,0))*DD_Payment))))</f>
        <v/>
      </c>
      <c r="CB320" s="3" t="str">
        <f t="shared" ref="CB320" ca="1" si="15610">IF($B320="","",IF(BZ320&gt;CA320,(BZ320-CA320/2)*(rate_A*(CB$1/365)),0))</f>
        <v/>
      </c>
      <c r="CC320" s="3" t="str">
        <f t="shared" ca="1" si="12854"/>
        <v/>
      </c>
      <c r="CD320" s="3" t="str">
        <f t="shared" ref="CD320" ca="1" si="15611">IF($B320="","",BO320*(1+rate_A*CB$1/365))</f>
        <v/>
      </c>
      <c r="CE320" s="3" t="str">
        <f t="shared" ref="CE320" ca="1" si="15612">IF($B320="","",BP320*(1+rate_A*CB$1/365))</f>
        <v/>
      </c>
      <c r="CF320" s="3" t="str">
        <f t="shared" ref="CF320" ca="1" si="15613">IF($B320="","",BQ320*(1+rate_joint*CB$1/365))</f>
        <v/>
      </c>
      <c r="CG320" s="5" t="str">
        <f t="shared" ca="1" si="12858"/>
        <v/>
      </c>
      <c r="CH320" s="5" t="str" cm="1">
        <f t="array" aca="1" ref="CH320" ca="1">IF(CG320="","",_xlfn.IFS(CG320&lt;='Hidden inputs'!$C$15,CG320*'Hidden inputs'!$D$15,CG320&lt;='Hidden inputs'!$C$16,'Hidden inputs'!$C$15*'Hidden inputs'!$D$15+(CG320-'Hidden inputs'!$B$16)*'Hidden inputs'!$D$16,CG320&lt;='Hidden inputs'!$C$17,'Hidden inputs'!$C$15*'Hidden inputs'!$D$15+('Hidden inputs'!$C$16-'Hidden inputs'!$B$16)*'Hidden inputs'!$D$16+(CG320-'Hidden inputs'!$B$17)*'Hidden inputs'!$D$17,CG320&gt;'Hidden inputs'!$B$18,'Hidden inputs'!$C$15*'Hidden inputs'!$D$15+('Hidden inputs'!$C$16-'Hidden inputs'!$B$16)*'Hidden inputs'!$D$16+('Hidden inputs'!$C$17-'Hidden inputs'!$B$17)*'Hidden inputs'!$D$17+(CG320-'Hidden inputs'!$B$18)*'Hidden inputs'!$D$18))</f>
        <v/>
      </c>
      <c r="CI320" s="10" t="str">
        <f t="shared" ca="1" si="12859"/>
        <v/>
      </c>
      <c r="CJ320" s="5" t="str">
        <f t="shared" ca="1" si="12765"/>
        <v/>
      </c>
      <c r="CK320" s="5" t="str">
        <f t="shared" ca="1" si="12766"/>
        <v/>
      </c>
      <c r="CL320" s="5" t="str">
        <f ca="1">IF($B320="","",'Hidden inputs'!$D$11*CC320+'Hidden inputs'!$E$11*CD320)</f>
        <v/>
      </c>
      <c r="CM320" s="11" t="str">
        <f t="shared" ca="1" si="12687"/>
        <v/>
      </c>
      <c r="CN320" s="9" t="str">
        <f t="shared" ca="1" si="12767"/>
        <v/>
      </c>
      <c r="CO320" s="3" t="str">
        <f t="shared" ca="1" si="12768"/>
        <v/>
      </c>
      <c r="CP320" s="5" t="str" cm="1">
        <f t="array" aca="1" ref="CP320" ca="1">IF($B320="","",IF(CO320=0,0,IF(DD_Payment="",0,IF(CO320&lt;_xlfn.IFS(DD_Frequency="Monthly",1,DD_Frequency="Quarterly",IF(MONTH(CO$2)=1,1,IF(MONTH(CO$2)=4,1,IF(MONTH(CO$2)=7,1,IF(MONTH(CO$2)=10,1,0)))),DD_Frequency="Annually",IF(MONTH(CO$2)=1,1,0))*DD_Payment,CO320,_xlfn.IFS(DD_Frequency="Monthly",1,DD_Frequency="Quarterly",IF(MONTH(CO$2)=1,1,IF(MONTH(CO$2)=4,1,IF(MONTH(CO$2)=7,1,IF(MONTH(CO$2)=10,1,0)))),DD_Frequency="Annually",IF(MONTH(CO$2)=1,1,0))*DD_Payment))))</f>
        <v/>
      </c>
      <c r="CQ320" s="3" t="str">
        <f t="shared" ref="CQ320" ca="1" si="15614">IF($B320="","",IF(CO320&gt;CP320,(CO320-CP320/2)*(rate_A*(CQ$1/365)),0))</f>
        <v/>
      </c>
      <c r="CR320" s="3" t="str">
        <f t="shared" ca="1" si="12861"/>
        <v/>
      </c>
      <c r="CS320" s="3" t="str">
        <f t="shared" ref="CS320" ca="1" si="15615">IF($B320="","",CD320*(1+rate_A*CQ$1/365))</f>
        <v/>
      </c>
      <c r="CT320" s="3" t="str">
        <f t="shared" ref="CT320" ca="1" si="15616">IF($B320="","",CE320*(1+rate_A*CQ$1/365))</f>
        <v/>
      </c>
      <c r="CU320" s="3" t="str">
        <f t="shared" ref="CU320" ca="1" si="15617">IF($B320="","",CF320*(1+rate_joint*CQ$1/365))</f>
        <v/>
      </c>
      <c r="CV320" s="5" t="str">
        <f t="shared" ca="1" si="12865"/>
        <v/>
      </c>
      <c r="CW320" s="5" t="str" cm="1">
        <f t="array" aca="1" ref="CW320" ca="1">IF(CV320="","",_xlfn.IFS(CV320&lt;='Hidden inputs'!$C$15,CV320*'Hidden inputs'!$D$15,CV320&lt;='Hidden inputs'!$C$16,'Hidden inputs'!$C$15*'Hidden inputs'!$D$15+(CV320-'Hidden inputs'!$B$16)*'Hidden inputs'!$D$16,CV320&lt;='Hidden inputs'!$C$17,'Hidden inputs'!$C$15*'Hidden inputs'!$D$15+('Hidden inputs'!$C$16-'Hidden inputs'!$B$16)*'Hidden inputs'!$D$16+(CV320-'Hidden inputs'!$B$17)*'Hidden inputs'!$D$17,CV320&gt;'Hidden inputs'!$B$18,'Hidden inputs'!$C$15*'Hidden inputs'!$D$15+('Hidden inputs'!$C$16-'Hidden inputs'!$B$16)*'Hidden inputs'!$D$16+('Hidden inputs'!$C$17-'Hidden inputs'!$B$17)*'Hidden inputs'!$D$17+(CV320-'Hidden inputs'!$B$18)*'Hidden inputs'!$D$18))</f>
        <v/>
      </c>
      <c r="CX320" s="10" t="str">
        <f t="shared" ca="1" si="12866"/>
        <v/>
      </c>
      <c r="CY320" s="5" t="str">
        <f t="shared" ca="1" si="12773"/>
        <v/>
      </c>
      <c r="CZ320" s="5" t="str">
        <f t="shared" ca="1" si="12774"/>
        <v/>
      </c>
      <c r="DA320" s="5" t="str">
        <f ca="1">IF($B320="","",'Hidden inputs'!$D$11*CR320+'Hidden inputs'!$E$11*CS320)</f>
        <v/>
      </c>
      <c r="DB320" s="11" t="str">
        <f t="shared" ca="1" si="12692"/>
        <v/>
      </c>
      <c r="DC320" s="9" t="str">
        <f t="shared" ca="1" si="12775"/>
        <v/>
      </c>
      <c r="DD320" s="3" t="str">
        <f t="shared" ca="1" si="12776"/>
        <v/>
      </c>
      <c r="DE320" s="5" t="str" cm="1">
        <f t="array" aca="1" ref="DE320" ca="1">IF($B320="","",IF(DD320=0,0,IF(DD_Payment="",0,IF(DD320&lt;_xlfn.IFS(DD_Frequency="Monthly",1,DD_Frequency="Quarterly",IF(MONTH(DD$2)=1,1,IF(MONTH(DD$2)=4,1,IF(MONTH(DD$2)=7,1,IF(MONTH(DD$2)=10,1,0)))),DD_Frequency="Annually",IF(MONTH(DD$2)=1,1,0))*DD_Payment,DD320,_xlfn.IFS(DD_Frequency="Monthly",1,DD_Frequency="Quarterly",IF(MONTH(DD$2)=1,1,IF(MONTH(DD$2)=4,1,IF(MONTH(DD$2)=7,1,IF(MONTH(DD$2)=10,1,0)))),DD_Frequency="Annually",IF(MONTH(DD$2)=1,1,0))*DD_Payment))))</f>
        <v/>
      </c>
      <c r="DF320" s="3" t="str">
        <f t="shared" ref="DF320" ca="1" si="15618">IF($B320="","",IF(DD320&gt;DE320,(DD320-DE320/2)*(rate_A*(DF$1/365)),0))</f>
        <v/>
      </c>
      <c r="DG320" s="3" t="str">
        <f t="shared" ca="1" si="12868"/>
        <v/>
      </c>
      <c r="DH320" s="3" t="str">
        <f t="shared" ref="DH320" ca="1" si="15619">IF($B320="","",CS320*(1+rate_A*DF$1/365))</f>
        <v/>
      </c>
      <c r="DI320" s="3" t="str">
        <f t="shared" ref="DI320" ca="1" si="15620">IF($B320="","",CT320*(1+rate_A*DF$1/365))</f>
        <v/>
      </c>
      <c r="DJ320" s="3" t="str">
        <f t="shared" ref="DJ320" ca="1" si="15621">IF($B320="","",CU320*(1+rate_joint*DF$1/365))</f>
        <v/>
      </c>
      <c r="DK320" s="5" t="str">
        <f t="shared" ca="1" si="12872"/>
        <v/>
      </c>
      <c r="DL320" s="5" t="str" cm="1">
        <f t="array" aca="1" ref="DL320" ca="1">IF(DK320="","",_xlfn.IFS(DK320&lt;='Hidden inputs'!$C$15,DK320*'Hidden inputs'!$D$15,DK320&lt;='Hidden inputs'!$C$16,'Hidden inputs'!$C$15*'Hidden inputs'!$D$15+(DK320-'Hidden inputs'!$B$16)*'Hidden inputs'!$D$16,DK320&lt;='Hidden inputs'!$C$17,'Hidden inputs'!$C$15*'Hidden inputs'!$D$15+('Hidden inputs'!$C$16-'Hidden inputs'!$B$16)*'Hidden inputs'!$D$16+(DK320-'Hidden inputs'!$B$17)*'Hidden inputs'!$D$17,DK320&gt;'Hidden inputs'!$B$18,'Hidden inputs'!$C$15*'Hidden inputs'!$D$15+('Hidden inputs'!$C$16-'Hidden inputs'!$B$16)*'Hidden inputs'!$D$16+('Hidden inputs'!$C$17-'Hidden inputs'!$B$17)*'Hidden inputs'!$D$17+(DK320-'Hidden inputs'!$B$18)*'Hidden inputs'!$D$18))</f>
        <v/>
      </c>
      <c r="DM320" s="10" t="str">
        <f t="shared" ca="1" si="12873"/>
        <v/>
      </c>
      <c r="DN320" s="5" t="str">
        <f t="shared" ca="1" si="12781"/>
        <v/>
      </c>
      <c r="DO320" s="5" t="str">
        <f t="shared" ca="1" si="12782"/>
        <v/>
      </c>
      <c r="DP320" s="5" t="str">
        <f ca="1">IF($B320="","",'Hidden inputs'!$D$11*DG320+'Hidden inputs'!$E$11*DH320)</f>
        <v/>
      </c>
      <c r="DQ320" s="11" t="str">
        <f t="shared" ca="1" si="12697"/>
        <v/>
      </c>
      <c r="DR320" s="9" t="str">
        <f t="shared" ca="1" si="12783"/>
        <v/>
      </c>
      <c r="DS320" s="3" t="str">
        <f t="shared" ca="1" si="12784"/>
        <v/>
      </c>
      <c r="DT320" s="5" t="str" cm="1">
        <f t="array" aca="1" ref="DT320" ca="1">IF($B320="","",IF(DS320=0,0,IF(DD_Payment="",0,IF(DS320&lt;_xlfn.IFS(DD_Frequency="Monthly",1,DD_Frequency="Quarterly",IF(MONTH(DS$2)=1,1,IF(MONTH(DS$2)=4,1,IF(MONTH(DS$2)=7,1,IF(MONTH(DS$2)=10,1,0)))),DD_Frequency="Annually",IF(MONTH(DS$2)=1,1,0))*DD_Payment,DS320,_xlfn.IFS(DD_Frequency="Monthly",1,DD_Frequency="Quarterly",IF(MONTH(DS$2)=1,1,IF(MONTH(DS$2)=4,1,IF(MONTH(DS$2)=7,1,IF(MONTH(DS$2)=10,1,0)))),DD_Frequency="Annually",IF(MONTH(DS$2)=1,1,0))*DD_Payment))))</f>
        <v/>
      </c>
      <c r="DU320" s="3" t="str">
        <f t="shared" ref="DU320" ca="1" si="15622">IF($B320="","",IF(DS320&gt;DT320,(DS320-DT320/2)*(rate_A*(DU$1/365)),0))</f>
        <v/>
      </c>
      <c r="DV320" s="3" t="str">
        <f t="shared" ca="1" si="12875"/>
        <v/>
      </c>
      <c r="DW320" s="3" t="str">
        <f t="shared" ref="DW320" ca="1" si="15623">IF($B320="","",DH320*(1+rate_A*DU$1/365))</f>
        <v/>
      </c>
      <c r="DX320" s="3" t="str">
        <f t="shared" ref="DX320" ca="1" si="15624">IF($B320="","",DI320*(1+rate_A*DU$1/365))</f>
        <v/>
      </c>
      <c r="DY320" s="3" t="str">
        <f t="shared" ref="DY320" ca="1" si="15625">IF($B320="","",DJ320*(1+rate_joint*DU$1/365))</f>
        <v/>
      </c>
      <c r="DZ320" s="5" t="str">
        <f t="shared" ca="1" si="12879"/>
        <v/>
      </c>
      <c r="EA320" s="5" t="str" cm="1">
        <f t="array" aca="1" ref="EA320" ca="1">IF(DZ320="","",_xlfn.IFS(DZ320&lt;='Hidden inputs'!$C$15,DZ320*'Hidden inputs'!$D$15,DZ320&lt;='Hidden inputs'!$C$16,'Hidden inputs'!$C$15*'Hidden inputs'!$D$15+(DZ320-'Hidden inputs'!$B$16)*'Hidden inputs'!$D$16,DZ320&lt;='Hidden inputs'!$C$17,'Hidden inputs'!$C$15*'Hidden inputs'!$D$15+('Hidden inputs'!$C$16-'Hidden inputs'!$B$16)*'Hidden inputs'!$D$16+(DZ320-'Hidden inputs'!$B$17)*'Hidden inputs'!$D$17,DZ320&gt;'Hidden inputs'!$B$18,'Hidden inputs'!$C$15*'Hidden inputs'!$D$15+('Hidden inputs'!$C$16-'Hidden inputs'!$B$16)*'Hidden inputs'!$D$16+('Hidden inputs'!$C$17-'Hidden inputs'!$B$17)*'Hidden inputs'!$D$17+(DZ320-'Hidden inputs'!$B$18)*'Hidden inputs'!$D$18))</f>
        <v/>
      </c>
      <c r="EB320" s="10" t="str">
        <f t="shared" ca="1" si="12880"/>
        <v/>
      </c>
      <c r="EC320" s="5" t="str">
        <f t="shared" ca="1" si="12789"/>
        <v/>
      </c>
      <c r="ED320" s="5" t="str">
        <f t="shared" ca="1" si="12790"/>
        <v/>
      </c>
      <c r="EE320" s="5" t="str">
        <f ca="1">IF($B320="","",'Hidden inputs'!$D$11*DV320+'Hidden inputs'!$E$11*DW320)</f>
        <v/>
      </c>
      <c r="EF320" s="11" t="str">
        <f t="shared" ca="1" si="12702"/>
        <v/>
      </c>
      <c r="EG320" s="9" t="str">
        <f t="shared" ca="1" si="12791"/>
        <v/>
      </c>
      <c r="EH320" s="3" t="str">
        <f t="shared" ca="1" si="12792"/>
        <v/>
      </c>
      <c r="EI320" s="5" t="str" cm="1">
        <f t="array" aca="1" ref="EI320" ca="1">IF($B320="","",IF(EH320=0,0,IF(DD_Payment="",0,IF(EH320&lt;_xlfn.IFS(DD_Frequency="Monthly",1,DD_Frequency="Quarterly",IF(MONTH(EH$2)=1,1,IF(MONTH(EH$2)=4,1,IF(MONTH(EH$2)=7,1,IF(MONTH(EH$2)=10,1,0)))),DD_Frequency="Annually",IF(MONTH(EH$2)=1,1,0))*DD_Payment,EH320,_xlfn.IFS(DD_Frequency="Monthly",1,DD_Frequency="Quarterly",IF(MONTH(EH$2)=1,1,IF(MONTH(EH$2)=4,1,IF(MONTH(EH$2)=7,1,IF(MONTH(EH$2)=10,1,0)))),DD_Frequency="Annually",IF(MONTH(EH$2)=1,1,0))*DD_Payment))))</f>
        <v/>
      </c>
      <c r="EJ320" s="3" t="str">
        <f t="shared" ref="EJ320" ca="1" si="15626">IF($B320="","",IF(EH320&gt;EI320,(EH320-EI320/2)*(rate_A*(EJ$1/365)),0))</f>
        <v/>
      </c>
      <c r="EK320" s="3" t="str">
        <f t="shared" ca="1" si="12882"/>
        <v/>
      </c>
      <c r="EL320" s="3" t="str">
        <f t="shared" ref="EL320" ca="1" si="15627">IF($B320="","",DW320*(1+rate_A*EJ$1/365))</f>
        <v/>
      </c>
      <c r="EM320" s="3" t="str">
        <f t="shared" ref="EM320" ca="1" si="15628">IF($B320="","",DX320*(1+rate_A*EJ$1/365))</f>
        <v/>
      </c>
      <c r="EN320" s="3" t="str">
        <f t="shared" ref="EN320" ca="1" si="15629">IF($B320="","",DY320*(1+rate_joint*EJ$1/365))</f>
        <v/>
      </c>
      <c r="EO320" s="5" t="str">
        <f t="shared" ca="1" si="12886"/>
        <v/>
      </c>
      <c r="EP320" s="5" t="str" cm="1">
        <f t="array" aca="1" ref="EP320" ca="1">IF(EO320="","",_xlfn.IFS(EO320&lt;='Hidden inputs'!$C$15,EO320*'Hidden inputs'!$D$15,EO320&lt;='Hidden inputs'!$C$16,'Hidden inputs'!$C$15*'Hidden inputs'!$D$15+(EO320-'Hidden inputs'!$B$16)*'Hidden inputs'!$D$16,EO320&lt;='Hidden inputs'!$C$17,'Hidden inputs'!$C$15*'Hidden inputs'!$D$15+('Hidden inputs'!$C$16-'Hidden inputs'!$B$16)*'Hidden inputs'!$D$16+(EO320-'Hidden inputs'!$B$17)*'Hidden inputs'!$D$17,EO320&gt;'Hidden inputs'!$B$18,'Hidden inputs'!$C$15*'Hidden inputs'!$D$15+('Hidden inputs'!$C$16-'Hidden inputs'!$B$16)*'Hidden inputs'!$D$16+('Hidden inputs'!$C$17-'Hidden inputs'!$B$17)*'Hidden inputs'!$D$17+(EO320-'Hidden inputs'!$B$18)*'Hidden inputs'!$D$18))</f>
        <v/>
      </c>
      <c r="EQ320" s="10" t="str">
        <f t="shared" ca="1" si="12887"/>
        <v/>
      </c>
      <c r="ER320" s="5" t="str">
        <f t="shared" ca="1" si="12797"/>
        <v/>
      </c>
      <c r="ES320" s="5" t="str">
        <f t="shared" ca="1" si="12798"/>
        <v/>
      </c>
      <c r="ET320" s="5" t="str">
        <f ca="1">IF($B320="","",'Hidden inputs'!$D$11*EK320+'Hidden inputs'!$E$11*EL320)</f>
        <v/>
      </c>
      <c r="EU320" s="11" t="str">
        <f t="shared" ca="1" si="12707"/>
        <v/>
      </c>
      <c r="EV320" s="9" t="str">
        <f t="shared" ca="1" si="12799"/>
        <v/>
      </c>
      <c r="EW320" s="3" t="str">
        <f t="shared" ca="1" si="12800"/>
        <v/>
      </c>
      <c r="EX320" s="5" t="str" cm="1">
        <f t="array" aca="1" ref="EX320" ca="1">IF($B320="","",IF(EW320=0,0,IF(DD_Payment="",0,IF(EW320&lt;_xlfn.IFS(DD_Frequency="Monthly",1,DD_Frequency="Quarterly",IF(MONTH(EW$2)=1,1,IF(MONTH(EW$2)=4,1,IF(MONTH(EW$2)=7,1,IF(MONTH(EW$2)=10,1,0)))),DD_Frequency="Annually",IF(MONTH(EW$2)=1,1,0))*DD_Payment,EW320,_xlfn.IFS(DD_Frequency="Monthly",1,DD_Frequency="Quarterly",IF(MONTH(EW$2)=1,1,IF(MONTH(EW$2)=4,1,IF(MONTH(EW$2)=7,1,IF(MONTH(EW$2)=10,1,0)))),DD_Frequency="Annually",IF(MONTH(EW$2)=1,1,0))*DD_Payment))))</f>
        <v/>
      </c>
      <c r="EY320" s="3" t="str">
        <f t="shared" ref="EY320" ca="1" si="15630">IF($B320="","",IF(EW320&gt;EX320,(EW320-EX320/2)*(rate_A*(EY$1/365)),0))</f>
        <v/>
      </c>
      <c r="EZ320" s="3" t="str">
        <f t="shared" ca="1" si="12889"/>
        <v/>
      </c>
      <c r="FA320" s="3" t="str">
        <f t="shared" ref="FA320" ca="1" si="15631">IF($B320="","",EL320*(1+rate_A*EY$1/365))</f>
        <v/>
      </c>
      <c r="FB320" s="3" t="str">
        <f t="shared" ref="FB320" ca="1" si="15632">IF($B320="","",EM320*(1+rate_A*EY$1/365))</f>
        <v/>
      </c>
      <c r="FC320" s="3" t="str">
        <f t="shared" ref="FC320" ca="1" si="15633">IF($B320="","",EN320*(1+rate_joint*EY$1/365))</f>
        <v/>
      </c>
      <c r="FD320" s="5" t="str">
        <f t="shared" ca="1" si="12893"/>
        <v/>
      </c>
      <c r="FE320" s="5" t="str" cm="1">
        <f t="array" aca="1" ref="FE320" ca="1">IF(FD320="","",_xlfn.IFS(FD320&lt;='Hidden inputs'!$C$15,FD320*'Hidden inputs'!$D$15,FD320&lt;='Hidden inputs'!$C$16,'Hidden inputs'!$C$15*'Hidden inputs'!$D$15+(FD320-'Hidden inputs'!$B$16)*'Hidden inputs'!$D$16,FD320&lt;='Hidden inputs'!$C$17,'Hidden inputs'!$C$15*'Hidden inputs'!$D$15+('Hidden inputs'!$C$16-'Hidden inputs'!$B$16)*'Hidden inputs'!$D$16+(FD320-'Hidden inputs'!$B$17)*'Hidden inputs'!$D$17,FD320&gt;'Hidden inputs'!$B$18,'Hidden inputs'!$C$15*'Hidden inputs'!$D$15+('Hidden inputs'!$C$16-'Hidden inputs'!$B$16)*'Hidden inputs'!$D$16+('Hidden inputs'!$C$17-'Hidden inputs'!$B$17)*'Hidden inputs'!$D$17+(FD320-'Hidden inputs'!$B$18)*'Hidden inputs'!$D$18))</f>
        <v/>
      </c>
      <c r="FF320" s="10" t="str">
        <f t="shared" ca="1" si="12894"/>
        <v/>
      </c>
      <c r="FG320" s="5" t="str">
        <f t="shared" ca="1" si="12805"/>
        <v/>
      </c>
      <c r="FH320" s="5" t="str">
        <f t="shared" ca="1" si="12806"/>
        <v/>
      </c>
      <c r="FI320" s="5" t="str">
        <f ca="1">IF($B320="","",'Hidden inputs'!$D$11*EZ320+'Hidden inputs'!$E$11*FA320)</f>
        <v/>
      </c>
      <c r="FJ320" s="11" t="str">
        <f t="shared" ca="1" si="12712"/>
        <v/>
      </c>
      <c r="FK320" s="9" t="str">
        <f t="shared" ca="1" si="12807"/>
        <v/>
      </c>
      <c r="FL320" s="3" t="str">
        <f t="shared" ca="1" si="12808"/>
        <v/>
      </c>
      <c r="FM320" s="5" t="str" cm="1">
        <f t="array" aca="1" ref="FM320" ca="1">IF($B320="","",IF(FL320=0,0,IF(DD_Payment="",0,IF(FL320&lt;_xlfn.IFS(DD_Frequency="Monthly",1,DD_Frequency="Quarterly",IF(MONTH(FL$2)=1,1,IF(MONTH(FL$2)=4,1,IF(MONTH(FL$2)=7,1,IF(MONTH(FL$2)=10,1,0)))),DD_Frequency="Annually",IF(MONTH(FL$2)=1,1,0))*DD_Payment,FL320,_xlfn.IFS(DD_Frequency="Monthly",1,DD_Frequency="Quarterly",IF(MONTH(FL$2)=1,1,IF(MONTH(FL$2)=4,1,IF(MONTH(FL$2)=7,1,IF(MONTH(FL$2)=10,1,0)))),DD_Frequency="Annually",IF(MONTH(FL$2)=1,1,0))*DD_Payment))))</f>
        <v/>
      </c>
      <c r="FN320" s="3" t="str">
        <f t="shared" ref="FN320" ca="1" si="15634">IF($B320="","",IF(FL320&gt;FM320,(FL320-FM320/2)*(rate_A*(FN$1/365)),0))</f>
        <v/>
      </c>
      <c r="FO320" s="3" t="str">
        <f t="shared" ca="1" si="12896"/>
        <v/>
      </c>
      <c r="FP320" s="3" t="str">
        <f t="shared" ref="FP320" ca="1" si="15635">IF($B320="","",FA320*(1+rate_A*FN$1/365))</f>
        <v/>
      </c>
      <c r="FQ320" s="3" t="str">
        <f t="shared" ref="FQ320" ca="1" si="15636">IF($B320="","",FB320*(1+rate_A*FN$1/365))</f>
        <v/>
      </c>
      <c r="FR320" s="3" t="str">
        <f t="shared" ref="FR320" ca="1" si="15637">IF($B320="","",FC320*(1+rate_joint*FN$1/365))</f>
        <v/>
      </c>
      <c r="FS320" s="5" t="str">
        <f t="shared" ca="1" si="12900"/>
        <v/>
      </c>
      <c r="FT320" s="5" t="str" cm="1">
        <f t="array" aca="1" ref="FT320" ca="1">IF(FS320="","",_xlfn.IFS(FS320&lt;='Hidden inputs'!$C$15,FS320*'Hidden inputs'!$D$15,FS320&lt;='Hidden inputs'!$C$16,'Hidden inputs'!$C$15*'Hidden inputs'!$D$15+(FS320-'Hidden inputs'!$B$16)*'Hidden inputs'!$D$16,FS320&lt;='Hidden inputs'!$C$17,'Hidden inputs'!$C$15*'Hidden inputs'!$D$15+('Hidden inputs'!$C$16-'Hidden inputs'!$B$16)*'Hidden inputs'!$D$16+(FS320-'Hidden inputs'!$B$17)*'Hidden inputs'!$D$17,FS320&gt;'Hidden inputs'!$B$18,'Hidden inputs'!$C$15*'Hidden inputs'!$D$15+('Hidden inputs'!$C$16-'Hidden inputs'!$B$16)*'Hidden inputs'!$D$16+('Hidden inputs'!$C$17-'Hidden inputs'!$B$17)*'Hidden inputs'!$D$17+(FS320-'Hidden inputs'!$B$18)*'Hidden inputs'!$D$18))</f>
        <v/>
      </c>
      <c r="FU320" s="10" t="str">
        <f t="shared" ca="1" si="12901"/>
        <v/>
      </c>
      <c r="FV320" s="5" t="str">
        <f t="shared" ca="1" si="12813"/>
        <v/>
      </c>
      <c r="FW320" s="5" t="str">
        <f t="shared" ca="1" si="12814"/>
        <v/>
      </c>
      <c r="FX320" s="5" t="str">
        <f ca="1">IF($B320="","",'Hidden inputs'!$D$11*FO320+'Hidden inputs'!$E$11*FP320)</f>
        <v/>
      </c>
      <c r="FY320" s="11" t="str">
        <f t="shared" ca="1" si="12717"/>
        <v/>
      </c>
      <c r="FZ320" s="9" t="str">
        <f t="shared" ca="1" si="12815"/>
        <v/>
      </c>
      <c r="GA320" s="5" t="str">
        <f t="shared" ca="1" si="12816"/>
        <v/>
      </c>
      <c r="GB320" s="5" t="str">
        <f t="shared" ca="1" si="12817"/>
        <v/>
      </c>
      <c r="GC320" s="5" t="str">
        <f t="shared" ca="1" si="12718"/>
        <v/>
      </c>
      <c r="GD320" s="5" t="str">
        <f t="shared" ca="1" si="12719"/>
        <v/>
      </c>
    </row>
    <row r="321" spans="1:186" x14ac:dyDescent="0.35">
      <c r="A321" s="2"/>
      <c r="B321" s="6" t="str">
        <f t="shared" ca="1" si="12720"/>
        <v/>
      </c>
      <c r="C321" s="5" t="str">
        <f t="shared" ca="1" si="12818"/>
        <v/>
      </c>
      <c r="D321" s="5" t="str" cm="1">
        <f t="array" aca="1" ref="D321" ca="1">IF($B321="","",IF(C321=0,0,IF(DD_Payment="",0,IF(C321&lt;_xlfn.IFS(DD_Frequency="Monthly",1,DD_Frequency="Quarterly",IF(MONTH(C$2)=1,1,IF(MONTH(C$2)=4,1,IF(MONTH(C$2)=7,1,IF(MONTH(C$2)=10,1,0)))),DD_Frequency="Annually",IF(MONTH(C$2)=1,1,0))*DD_Payment,C321,_xlfn.IFS(DD_Frequency="Monthly",1,DD_Frequency="Quarterly",IF(MONTH(C$2)=1,1,IF(MONTH(C$2)=4,1,IF(MONTH(C$2)=7,1,IF(MONTH(C$2)=10,1,0)))),DD_Frequency="Annually",IF(MONTH(C$2)=1,1,0))*DD_Payment))))</f>
        <v/>
      </c>
      <c r="E321" s="5" t="str">
        <f t="shared" ref="E321" ca="1" si="15638">IF(B321="","",IF(C321&gt;D321,(C321-D321/2)*(rate_A*(E$1/365)),0))</f>
        <v/>
      </c>
      <c r="F321" s="5" t="str">
        <f t="shared" ca="1" si="12722"/>
        <v/>
      </c>
      <c r="G321" s="5" t="str">
        <f t="shared" ref="G321" ca="1" si="15639">IF(B321="","",G320*(1+rate_A*E$1/365))</f>
        <v/>
      </c>
      <c r="H321" s="5" t="str">
        <f t="shared" ref="H321" ca="1" si="15640">IF(B321="","",H320*(1+rate_A*E$1/365))</f>
        <v/>
      </c>
      <c r="I321" s="5" t="str">
        <f t="shared" ref="I321" ca="1" si="15641">IF(B321="","",I320*(1+rate_joint*E$1/365))</f>
        <v/>
      </c>
      <c r="J321" s="5" t="str">
        <f t="shared" ca="1" si="12823"/>
        <v/>
      </c>
      <c r="K321" s="5" t="str" cm="1">
        <f t="array" aca="1" ref="K321" ca="1">IF(J321="","",_xlfn.IFS(J321&lt;='Hidden inputs'!$C$15,J321*'Hidden inputs'!$D$15,J321&lt;='Hidden inputs'!$C$16,'Hidden inputs'!$C$15*'Hidden inputs'!$D$15+(J321-'Hidden inputs'!$B$16)*'Hidden inputs'!$D$16,J321&lt;='Hidden inputs'!$C$17,'Hidden inputs'!$C$15*'Hidden inputs'!$D$15+('Hidden inputs'!$C$16-'Hidden inputs'!$B$16)*'Hidden inputs'!$D$16+(J321-'Hidden inputs'!$B$17)*'Hidden inputs'!$D$17,J321&gt;'Hidden inputs'!$B$18,'Hidden inputs'!$C$15*'Hidden inputs'!$D$15+('Hidden inputs'!$C$16-'Hidden inputs'!$B$16)*'Hidden inputs'!$D$16+('Hidden inputs'!$C$17-'Hidden inputs'!$B$17)*'Hidden inputs'!$D$17+(J321-'Hidden inputs'!$B$18)*'Hidden inputs'!$D$18))</f>
        <v/>
      </c>
      <c r="L321" s="11" t="str">
        <f t="shared" ca="1" si="12824"/>
        <v/>
      </c>
      <c r="M321" s="5" t="str">
        <f t="shared" ca="1" si="12726"/>
        <v/>
      </c>
      <c r="N321" s="5" t="str">
        <f t="shared" ca="1" si="12727"/>
        <v/>
      </c>
      <c r="O321" s="5" t="str">
        <f ca="1">IF(B321="","",'Hidden inputs'!$D$11*F321+'Hidden inputs'!$E$11*G321)</f>
        <v/>
      </c>
      <c r="P321" s="11" t="str">
        <f t="shared" ca="1" si="12661"/>
        <v/>
      </c>
      <c r="Q321" s="20" t="str">
        <f t="shared" ca="1" si="12662"/>
        <v/>
      </c>
      <c r="R321" s="3" t="str">
        <f t="shared" ca="1" si="12728"/>
        <v/>
      </c>
      <c r="S321" s="5" t="str" cm="1">
        <f t="array" aca="1" ref="S321" ca="1">IF($B321="","",IF(R321=0,0,IF(DD_Payment="",0,IF(R321&lt;_xlfn.IFS(DD_Frequency="Monthly",1,DD_Frequency="Quarterly",IF(MONTH(R$2)=1,1,IF(MONTH(R$2)=4,1,IF(MONTH(R$2)=7,1,IF(MONTH(R$2)=10,1,0)))),DD_Frequency="Annually",IF(MONTH(R$2)=1,1,0))*DD_Payment,R321,_xlfn.IFS(DD_Frequency="Monthly",1,DD_Frequency="Quarterly",IF(MONTH(R$2)=1,1,IF(MONTH(R$2)=4,1,IF(MONTH(R$2)=7,1,IF(MONTH(R$2)=10,1,0)))),DD_Frequency="Annually",IF(MONTH(R$2)=1,1,0))*DD_Payment))))</f>
        <v/>
      </c>
      <c r="T321" s="3" t="str">
        <f t="shared" ref="T321" ca="1" si="15642">IF(B321="","",IF(R321&gt;S321,(R321-S321/2)*(rate_A*((T$1+A321)/365)),0))</f>
        <v/>
      </c>
      <c r="U321" s="3" t="str">
        <f t="shared" ca="1" si="12730"/>
        <v/>
      </c>
      <c r="V321" s="3" t="str">
        <f t="shared" ref="V321" ca="1" si="15643">IF(B321="","",G321*(1+rate_A*(T$1+A321)/365))</f>
        <v/>
      </c>
      <c r="W321" s="3" t="str">
        <f t="shared" ref="W321" ca="1" si="15644">IF(B321="","",H321*(1+rate_A*(T$1+A321)/365))</f>
        <v/>
      </c>
      <c r="X321" s="3" t="str">
        <f t="shared" ref="X321" ca="1" si="15645">IF(B321="","",I321*(1+rate_joint*(T$1+A321)/365))</f>
        <v/>
      </c>
      <c r="Y321" s="5" t="str">
        <f t="shared" ca="1" si="12829"/>
        <v/>
      </c>
      <c r="Z321" s="5" t="str" cm="1">
        <f t="array" aca="1" ref="Z321" ca="1">IF(Y321="","",_xlfn.IFS(Y321&lt;='Hidden inputs'!$C$15,Y321*'Hidden inputs'!$D$15,Y321&lt;='Hidden inputs'!$C$16,'Hidden inputs'!$C$15*'Hidden inputs'!$D$15+(Y321-'Hidden inputs'!$B$16)*'Hidden inputs'!$D$16,Y321&lt;='Hidden inputs'!$C$17,'Hidden inputs'!$C$15*'Hidden inputs'!$D$15+('Hidden inputs'!$C$16-'Hidden inputs'!$B$16)*'Hidden inputs'!$D$16+(Y321-'Hidden inputs'!$B$17)*'Hidden inputs'!$D$17,Y321&gt;'Hidden inputs'!$B$18,'Hidden inputs'!$C$15*'Hidden inputs'!$D$15+('Hidden inputs'!$C$16-'Hidden inputs'!$B$16)*'Hidden inputs'!$D$16+('Hidden inputs'!$C$17-'Hidden inputs'!$B$17)*'Hidden inputs'!$D$17+(Y321-'Hidden inputs'!$B$18)*'Hidden inputs'!$D$18))</f>
        <v/>
      </c>
      <c r="AA321" s="10" t="str">
        <f t="shared" ca="1" si="12830"/>
        <v/>
      </c>
      <c r="AB321" s="5" t="str">
        <f t="shared" ca="1" si="12734"/>
        <v/>
      </c>
      <c r="AC321" s="5" t="str">
        <f t="shared" ca="1" si="12831"/>
        <v/>
      </c>
      <c r="AD321" s="5" t="str">
        <f ca="1">IF(B321="","",'Hidden inputs'!$D$11*U321+'Hidden inputs'!$E$11*V321)</f>
        <v/>
      </c>
      <c r="AE321" s="11" t="str">
        <f t="shared" ca="1" si="12667"/>
        <v/>
      </c>
      <c r="AF321" s="9" t="str">
        <f t="shared" ca="1" si="12735"/>
        <v/>
      </c>
      <c r="AG321" s="3" t="str">
        <f t="shared" ca="1" si="12736"/>
        <v/>
      </c>
      <c r="AH321" s="5" t="str" cm="1">
        <f t="array" aca="1" ref="AH321" ca="1">IF($B321="","",IF(AG321=0,0,IF(DD_Payment="",0,IF(AG321&lt;_xlfn.IFS(DD_Frequency="Monthly",1,DD_Frequency="Quarterly",IF(MONTH(AG$2)=1,1,IF(MONTH(AG$2)=4,1,IF(MONTH(AG$2)=7,1,IF(MONTH(AG$2)=10,1,0)))),DD_Frequency="Annually",IF(MONTH(AG$2)=1,1,0))*DD_Payment,AG321,_xlfn.IFS(DD_Frequency="Monthly",1,DD_Frequency="Quarterly",IF(MONTH(AG$2)=1,1,IF(MONTH(AG$2)=4,1,IF(MONTH(AG$2)=7,1,IF(MONTH(AG$2)=10,1,0)))),DD_Frequency="Annually",IF(MONTH(AG$2)=1,1,0))*DD_Payment))))</f>
        <v/>
      </c>
      <c r="AI321" s="3" t="str">
        <f t="shared" ref="AI321" ca="1" si="15646">IF($B321="","",IF(AG321&gt;AH321,(AG321-AH321/2)*(rate_A*(AI$1/365)),0))</f>
        <v/>
      </c>
      <c r="AJ321" s="3" t="str">
        <f t="shared" ca="1" si="12833"/>
        <v/>
      </c>
      <c r="AK321" s="3" t="str">
        <f t="shared" ref="AK321" ca="1" si="15647">IF($B321="","",V321*(1+rate_A*AI$1/365))</f>
        <v/>
      </c>
      <c r="AL321" s="3" t="str">
        <f t="shared" ref="AL321" ca="1" si="15648">IF($B321="","",W321*(1+rate_A*AI$1/365))</f>
        <v/>
      </c>
      <c r="AM321" s="3" t="str">
        <f t="shared" ref="AM321" ca="1" si="15649">IF($B321="","",X321*(1+rate_joint*AI$1/365))</f>
        <v/>
      </c>
      <c r="AN321" s="5" t="str">
        <f t="shared" ca="1" si="12837"/>
        <v/>
      </c>
      <c r="AO321" s="5" t="str" cm="1">
        <f t="array" aca="1" ref="AO321" ca="1">IF(AN321="","",_xlfn.IFS(AN321&lt;='Hidden inputs'!$C$15,AN321*'Hidden inputs'!$D$15,AN321&lt;='Hidden inputs'!$C$16,'Hidden inputs'!$C$15*'Hidden inputs'!$D$15+(AN321-'Hidden inputs'!$B$16)*'Hidden inputs'!$D$16,AN321&lt;='Hidden inputs'!$C$17,'Hidden inputs'!$C$15*'Hidden inputs'!$D$15+('Hidden inputs'!$C$16-'Hidden inputs'!$B$16)*'Hidden inputs'!$D$16+(AN321-'Hidden inputs'!$B$17)*'Hidden inputs'!$D$17,AN321&gt;'Hidden inputs'!$B$18,'Hidden inputs'!$C$15*'Hidden inputs'!$D$15+('Hidden inputs'!$C$16-'Hidden inputs'!$B$16)*'Hidden inputs'!$D$16+('Hidden inputs'!$C$17-'Hidden inputs'!$B$17)*'Hidden inputs'!$D$17+(AN321-'Hidden inputs'!$B$18)*'Hidden inputs'!$D$18))</f>
        <v/>
      </c>
      <c r="AP321" s="10" t="str">
        <f t="shared" ca="1" si="12838"/>
        <v/>
      </c>
      <c r="AQ321" s="5" t="str">
        <f t="shared" ca="1" si="12741"/>
        <v/>
      </c>
      <c r="AR321" s="5" t="str">
        <f t="shared" ca="1" si="12742"/>
        <v/>
      </c>
      <c r="AS321" s="5" t="str">
        <f ca="1">IF($B321="","",'Hidden inputs'!$D$11*AJ321+'Hidden inputs'!$E$11*AK321)</f>
        <v/>
      </c>
      <c r="AT321" s="11" t="str">
        <f t="shared" ca="1" si="12672"/>
        <v/>
      </c>
      <c r="AU321" s="9" t="str">
        <f t="shared" ca="1" si="12743"/>
        <v/>
      </c>
      <c r="AV321" s="3" t="str">
        <f t="shared" ca="1" si="12744"/>
        <v/>
      </c>
      <c r="AW321" s="5" t="str" cm="1">
        <f t="array" aca="1" ref="AW321" ca="1">IF($B321="","",IF(AV321=0,0,IF(DD_Payment="",0,IF(AV321&lt;_xlfn.IFS(DD_Frequency="Monthly",1,DD_Frequency="Quarterly",IF(MONTH(AV$2)=1,1,IF(MONTH(AV$2)=4,1,IF(MONTH(AV$2)=7,1,IF(MONTH(AV$2)=10,1,0)))),DD_Frequency="Annually",IF(MONTH(AV$2)=1,1,0))*DD_Payment,AV321,_xlfn.IFS(DD_Frequency="Monthly",1,DD_Frequency="Quarterly",IF(MONTH(AV$2)=1,1,IF(MONTH(AV$2)=4,1,IF(MONTH(AV$2)=7,1,IF(MONTH(AV$2)=10,1,0)))),DD_Frequency="Annually",IF(MONTH(AV$2)=1,1,0))*DD_Payment))))</f>
        <v/>
      </c>
      <c r="AX321" s="3" t="str">
        <f t="shared" ref="AX321" ca="1" si="15650">IF($B321="","",IF(AV321&gt;AW321,(AV321-AW321/2)*(rate_A*(AX$1/365)),0))</f>
        <v/>
      </c>
      <c r="AY321" s="3" t="str">
        <f t="shared" ca="1" si="12840"/>
        <v/>
      </c>
      <c r="AZ321" s="3" t="str">
        <f t="shared" ref="AZ321" ca="1" si="15651">IF($B321="","",AK321*(1+rate_A*AX$1/365))</f>
        <v/>
      </c>
      <c r="BA321" s="3" t="str">
        <f t="shared" ref="BA321" ca="1" si="15652">IF($B321="","",AL321*(1+rate_A*AX$1/365))</f>
        <v/>
      </c>
      <c r="BB321" s="3" t="str">
        <f t="shared" ref="BB321" ca="1" si="15653">IF($B321="","",AM321*(1+rate_joint*AX$1/365))</f>
        <v/>
      </c>
      <c r="BC321" s="5" t="str">
        <f t="shared" ca="1" si="12844"/>
        <v/>
      </c>
      <c r="BD321" s="5" t="str" cm="1">
        <f t="array" aca="1" ref="BD321" ca="1">IF(BC321="","",_xlfn.IFS(BC321&lt;='Hidden inputs'!$C$15,BC321*'Hidden inputs'!$D$15,BC321&lt;='Hidden inputs'!$C$16,'Hidden inputs'!$C$15*'Hidden inputs'!$D$15+(BC321-'Hidden inputs'!$B$16)*'Hidden inputs'!$D$16,BC321&lt;='Hidden inputs'!$C$17,'Hidden inputs'!$C$15*'Hidden inputs'!$D$15+('Hidden inputs'!$C$16-'Hidden inputs'!$B$16)*'Hidden inputs'!$D$16+(BC321-'Hidden inputs'!$B$17)*'Hidden inputs'!$D$17,BC321&gt;'Hidden inputs'!$B$18,'Hidden inputs'!$C$15*'Hidden inputs'!$D$15+('Hidden inputs'!$C$16-'Hidden inputs'!$B$16)*'Hidden inputs'!$D$16+('Hidden inputs'!$C$17-'Hidden inputs'!$B$17)*'Hidden inputs'!$D$17+(BC321-'Hidden inputs'!$B$18)*'Hidden inputs'!$D$18))</f>
        <v/>
      </c>
      <c r="BE321" s="10" t="str">
        <f t="shared" ca="1" si="12845"/>
        <v/>
      </c>
      <c r="BF321" s="5" t="str">
        <f t="shared" ca="1" si="12749"/>
        <v/>
      </c>
      <c r="BG321" s="5" t="str">
        <f t="shared" ca="1" si="12750"/>
        <v/>
      </c>
      <c r="BH321" s="5" t="str">
        <f ca="1">IF($B321="","",'Hidden inputs'!$D$11*AY321+'Hidden inputs'!$E$11*AZ321)</f>
        <v/>
      </c>
      <c r="BI321" s="11" t="str">
        <f t="shared" ca="1" si="12677"/>
        <v/>
      </c>
      <c r="BJ321" s="9" t="str">
        <f t="shared" ca="1" si="12751"/>
        <v/>
      </c>
      <c r="BK321" s="3" t="str">
        <f t="shared" ca="1" si="12752"/>
        <v/>
      </c>
      <c r="BL321" s="5" t="str" cm="1">
        <f t="array" aca="1" ref="BL321" ca="1">IF($B321="","",IF(BK321=0,0,IF(DD_Payment="",0,IF(BK321&lt;_xlfn.IFS(DD_Frequency="Monthly",1,DD_Frequency="Quarterly",IF(MONTH(BK$2)=1,1,IF(MONTH(BK$2)=4,1,IF(MONTH(BK$2)=7,1,IF(MONTH(BK$2)=10,1,0)))),DD_Frequency="Annually",IF(MONTH(BK$2)=1,1,0))*DD_Payment,BK321,_xlfn.IFS(DD_Frequency="Monthly",1,DD_Frequency="Quarterly",IF(MONTH(BK$2)=1,1,IF(MONTH(BK$2)=4,1,IF(MONTH(BK$2)=7,1,IF(MONTH(BK$2)=10,1,0)))),DD_Frequency="Annually",IF(MONTH(BK$2)=1,1,0))*DD_Payment))))</f>
        <v/>
      </c>
      <c r="BM321" s="3" t="str">
        <f t="shared" ref="BM321" ca="1" si="15654">IF($B321="","",IF(BK321&gt;BL321,(BK321-BL321/2)*(rate_A*(BM$1/365)),0))</f>
        <v/>
      </c>
      <c r="BN321" s="3" t="str">
        <f t="shared" ca="1" si="12847"/>
        <v/>
      </c>
      <c r="BO321" s="3" t="str">
        <f t="shared" ref="BO321" ca="1" si="15655">IF($B321="","",AZ321*(1+rate_A*BM$1/365))</f>
        <v/>
      </c>
      <c r="BP321" s="3" t="str">
        <f t="shared" ref="BP321" ca="1" si="15656">IF($B321="","",BA321*(1+rate_A*BM$1/365))</f>
        <v/>
      </c>
      <c r="BQ321" s="3" t="str">
        <f t="shared" ref="BQ321" ca="1" si="15657">IF($B321="","",BB321*(1+rate_joint*BM$1/365))</f>
        <v/>
      </c>
      <c r="BR321" s="5" t="str">
        <f t="shared" ca="1" si="12851"/>
        <v/>
      </c>
      <c r="BS321" s="5" t="str" cm="1">
        <f t="array" aca="1" ref="BS321" ca="1">IF(BR321="","",_xlfn.IFS(BR321&lt;='Hidden inputs'!$C$15,BR321*'Hidden inputs'!$D$15,BR321&lt;='Hidden inputs'!$C$16,'Hidden inputs'!$C$15*'Hidden inputs'!$D$15+(BR321-'Hidden inputs'!$B$16)*'Hidden inputs'!$D$16,BR321&lt;='Hidden inputs'!$C$17,'Hidden inputs'!$C$15*'Hidden inputs'!$D$15+('Hidden inputs'!$C$16-'Hidden inputs'!$B$16)*'Hidden inputs'!$D$16+(BR321-'Hidden inputs'!$B$17)*'Hidden inputs'!$D$17,BR321&gt;'Hidden inputs'!$B$18,'Hidden inputs'!$C$15*'Hidden inputs'!$D$15+('Hidden inputs'!$C$16-'Hidden inputs'!$B$16)*'Hidden inputs'!$D$16+('Hidden inputs'!$C$17-'Hidden inputs'!$B$17)*'Hidden inputs'!$D$17+(BR321-'Hidden inputs'!$B$18)*'Hidden inputs'!$D$18))</f>
        <v/>
      </c>
      <c r="BT321" s="10" t="str">
        <f t="shared" ca="1" si="12852"/>
        <v/>
      </c>
      <c r="BU321" s="5" t="str">
        <f t="shared" ca="1" si="12757"/>
        <v/>
      </c>
      <c r="BV321" s="5" t="str">
        <f t="shared" ca="1" si="12758"/>
        <v/>
      </c>
      <c r="BW321" s="5" t="str">
        <f ca="1">IF($B321="","",'Hidden inputs'!$D$11*BN321+'Hidden inputs'!$E$11*BO321)</f>
        <v/>
      </c>
      <c r="BX321" s="11" t="str">
        <f t="shared" ca="1" si="12682"/>
        <v/>
      </c>
      <c r="BY321" s="9" t="str">
        <f t="shared" ca="1" si="12759"/>
        <v/>
      </c>
      <c r="BZ321" s="3" t="str">
        <f t="shared" ca="1" si="12760"/>
        <v/>
      </c>
      <c r="CA321" s="5" t="str" cm="1">
        <f t="array" aca="1" ref="CA321" ca="1">IF($B321="","",IF(BZ321=0,0,IF(DD_Payment="",0,IF(BZ321&lt;_xlfn.IFS(DD_Frequency="Monthly",1,DD_Frequency="Quarterly",IF(MONTH(BZ$2)=1,1,IF(MONTH(BZ$2)=4,1,IF(MONTH(BZ$2)=7,1,IF(MONTH(BZ$2)=10,1,0)))),DD_Frequency="Annually",IF(MONTH(BZ$2)=1,1,0))*DD_Payment,BZ321,_xlfn.IFS(DD_Frequency="Monthly",1,DD_Frequency="Quarterly",IF(MONTH(BZ$2)=1,1,IF(MONTH(BZ$2)=4,1,IF(MONTH(BZ$2)=7,1,IF(MONTH(BZ$2)=10,1,0)))),DD_Frequency="Annually",IF(MONTH(BZ$2)=1,1,0))*DD_Payment))))</f>
        <v/>
      </c>
      <c r="CB321" s="3" t="str">
        <f t="shared" ref="CB321" ca="1" si="15658">IF($B321="","",IF(BZ321&gt;CA321,(BZ321-CA321/2)*(rate_A*(CB$1/365)),0))</f>
        <v/>
      </c>
      <c r="CC321" s="3" t="str">
        <f t="shared" ca="1" si="12854"/>
        <v/>
      </c>
      <c r="CD321" s="3" t="str">
        <f t="shared" ref="CD321" ca="1" si="15659">IF($B321="","",BO321*(1+rate_A*CB$1/365))</f>
        <v/>
      </c>
      <c r="CE321" s="3" t="str">
        <f t="shared" ref="CE321" ca="1" si="15660">IF($B321="","",BP321*(1+rate_A*CB$1/365))</f>
        <v/>
      </c>
      <c r="CF321" s="3" t="str">
        <f t="shared" ref="CF321" ca="1" si="15661">IF($B321="","",BQ321*(1+rate_joint*CB$1/365))</f>
        <v/>
      </c>
      <c r="CG321" s="5" t="str">
        <f t="shared" ca="1" si="12858"/>
        <v/>
      </c>
      <c r="CH321" s="5" t="str" cm="1">
        <f t="array" aca="1" ref="CH321" ca="1">IF(CG321="","",_xlfn.IFS(CG321&lt;='Hidden inputs'!$C$15,CG321*'Hidden inputs'!$D$15,CG321&lt;='Hidden inputs'!$C$16,'Hidden inputs'!$C$15*'Hidden inputs'!$D$15+(CG321-'Hidden inputs'!$B$16)*'Hidden inputs'!$D$16,CG321&lt;='Hidden inputs'!$C$17,'Hidden inputs'!$C$15*'Hidden inputs'!$D$15+('Hidden inputs'!$C$16-'Hidden inputs'!$B$16)*'Hidden inputs'!$D$16+(CG321-'Hidden inputs'!$B$17)*'Hidden inputs'!$D$17,CG321&gt;'Hidden inputs'!$B$18,'Hidden inputs'!$C$15*'Hidden inputs'!$D$15+('Hidden inputs'!$C$16-'Hidden inputs'!$B$16)*'Hidden inputs'!$D$16+('Hidden inputs'!$C$17-'Hidden inputs'!$B$17)*'Hidden inputs'!$D$17+(CG321-'Hidden inputs'!$B$18)*'Hidden inputs'!$D$18))</f>
        <v/>
      </c>
      <c r="CI321" s="10" t="str">
        <f t="shared" ca="1" si="12859"/>
        <v/>
      </c>
      <c r="CJ321" s="5" t="str">
        <f t="shared" ca="1" si="12765"/>
        <v/>
      </c>
      <c r="CK321" s="5" t="str">
        <f t="shared" ca="1" si="12766"/>
        <v/>
      </c>
      <c r="CL321" s="5" t="str">
        <f ca="1">IF($B321="","",'Hidden inputs'!$D$11*CC321+'Hidden inputs'!$E$11*CD321)</f>
        <v/>
      </c>
      <c r="CM321" s="11" t="str">
        <f t="shared" ca="1" si="12687"/>
        <v/>
      </c>
      <c r="CN321" s="9" t="str">
        <f t="shared" ca="1" si="12767"/>
        <v/>
      </c>
      <c r="CO321" s="3" t="str">
        <f t="shared" ca="1" si="12768"/>
        <v/>
      </c>
      <c r="CP321" s="5" t="str" cm="1">
        <f t="array" aca="1" ref="CP321" ca="1">IF($B321="","",IF(CO321=0,0,IF(DD_Payment="",0,IF(CO321&lt;_xlfn.IFS(DD_Frequency="Monthly",1,DD_Frequency="Quarterly",IF(MONTH(CO$2)=1,1,IF(MONTH(CO$2)=4,1,IF(MONTH(CO$2)=7,1,IF(MONTH(CO$2)=10,1,0)))),DD_Frequency="Annually",IF(MONTH(CO$2)=1,1,0))*DD_Payment,CO321,_xlfn.IFS(DD_Frequency="Monthly",1,DD_Frequency="Quarterly",IF(MONTH(CO$2)=1,1,IF(MONTH(CO$2)=4,1,IF(MONTH(CO$2)=7,1,IF(MONTH(CO$2)=10,1,0)))),DD_Frequency="Annually",IF(MONTH(CO$2)=1,1,0))*DD_Payment))))</f>
        <v/>
      </c>
      <c r="CQ321" s="3" t="str">
        <f t="shared" ref="CQ321" ca="1" si="15662">IF($B321="","",IF(CO321&gt;CP321,(CO321-CP321/2)*(rate_A*(CQ$1/365)),0))</f>
        <v/>
      </c>
      <c r="CR321" s="3" t="str">
        <f t="shared" ca="1" si="12861"/>
        <v/>
      </c>
      <c r="CS321" s="3" t="str">
        <f t="shared" ref="CS321" ca="1" si="15663">IF($B321="","",CD321*(1+rate_A*CQ$1/365))</f>
        <v/>
      </c>
      <c r="CT321" s="3" t="str">
        <f t="shared" ref="CT321" ca="1" si="15664">IF($B321="","",CE321*(1+rate_A*CQ$1/365))</f>
        <v/>
      </c>
      <c r="CU321" s="3" t="str">
        <f t="shared" ref="CU321" ca="1" si="15665">IF($B321="","",CF321*(1+rate_joint*CQ$1/365))</f>
        <v/>
      </c>
      <c r="CV321" s="5" t="str">
        <f t="shared" ca="1" si="12865"/>
        <v/>
      </c>
      <c r="CW321" s="5" t="str" cm="1">
        <f t="array" aca="1" ref="CW321" ca="1">IF(CV321="","",_xlfn.IFS(CV321&lt;='Hidden inputs'!$C$15,CV321*'Hidden inputs'!$D$15,CV321&lt;='Hidden inputs'!$C$16,'Hidden inputs'!$C$15*'Hidden inputs'!$D$15+(CV321-'Hidden inputs'!$B$16)*'Hidden inputs'!$D$16,CV321&lt;='Hidden inputs'!$C$17,'Hidden inputs'!$C$15*'Hidden inputs'!$D$15+('Hidden inputs'!$C$16-'Hidden inputs'!$B$16)*'Hidden inputs'!$D$16+(CV321-'Hidden inputs'!$B$17)*'Hidden inputs'!$D$17,CV321&gt;'Hidden inputs'!$B$18,'Hidden inputs'!$C$15*'Hidden inputs'!$D$15+('Hidden inputs'!$C$16-'Hidden inputs'!$B$16)*'Hidden inputs'!$D$16+('Hidden inputs'!$C$17-'Hidden inputs'!$B$17)*'Hidden inputs'!$D$17+(CV321-'Hidden inputs'!$B$18)*'Hidden inputs'!$D$18))</f>
        <v/>
      </c>
      <c r="CX321" s="10" t="str">
        <f t="shared" ca="1" si="12866"/>
        <v/>
      </c>
      <c r="CY321" s="5" t="str">
        <f t="shared" ca="1" si="12773"/>
        <v/>
      </c>
      <c r="CZ321" s="5" t="str">
        <f t="shared" ca="1" si="12774"/>
        <v/>
      </c>
      <c r="DA321" s="5" t="str">
        <f ca="1">IF($B321="","",'Hidden inputs'!$D$11*CR321+'Hidden inputs'!$E$11*CS321)</f>
        <v/>
      </c>
      <c r="DB321" s="11" t="str">
        <f t="shared" ca="1" si="12692"/>
        <v/>
      </c>
      <c r="DC321" s="9" t="str">
        <f t="shared" ca="1" si="12775"/>
        <v/>
      </c>
      <c r="DD321" s="3" t="str">
        <f t="shared" ca="1" si="12776"/>
        <v/>
      </c>
      <c r="DE321" s="5" t="str" cm="1">
        <f t="array" aca="1" ref="DE321" ca="1">IF($B321="","",IF(DD321=0,0,IF(DD_Payment="",0,IF(DD321&lt;_xlfn.IFS(DD_Frequency="Monthly",1,DD_Frequency="Quarterly",IF(MONTH(DD$2)=1,1,IF(MONTH(DD$2)=4,1,IF(MONTH(DD$2)=7,1,IF(MONTH(DD$2)=10,1,0)))),DD_Frequency="Annually",IF(MONTH(DD$2)=1,1,0))*DD_Payment,DD321,_xlfn.IFS(DD_Frequency="Monthly",1,DD_Frequency="Quarterly",IF(MONTH(DD$2)=1,1,IF(MONTH(DD$2)=4,1,IF(MONTH(DD$2)=7,1,IF(MONTH(DD$2)=10,1,0)))),DD_Frequency="Annually",IF(MONTH(DD$2)=1,1,0))*DD_Payment))))</f>
        <v/>
      </c>
      <c r="DF321" s="3" t="str">
        <f t="shared" ref="DF321" ca="1" si="15666">IF($B321="","",IF(DD321&gt;DE321,(DD321-DE321/2)*(rate_A*(DF$1/365)),0))</f>
        <v/>
      </c>
      <c r="DG321" s="3" t="str">
        <f t="shared" ca="1" si="12868"/>
        <v/>
      </c>
      <c r="DH321" s="3" t="str">
        <f t="shared" ref="DH321" ca="1" si="15667">IF($B321="","",CS321*(1+rate_A*DF$1/365))</f>
        <v/>
      </c>
      <c r="DI321" s="3" t="str">
        <f t="shared" ref="DI321" ca="1" si="15668">IF($B321="","",CT321*(1+rate_A*DF$1/365))</f>
        <v/>
      </c>
      <c r="DJ321" s="3" t="str">
        <f t="shared" ref="DJ321" ca="1" si="15669">IF($B321="","",CU321*(1+rate_joint*DF$1/365))</f>
        <v/>
      </c>
      <c r="DK321" s="5" t="str">
        <f t="shared" ca="1" si="12872"/>
        <v/>
      </c>
      <c r="DL321" s="5" t="str" cm="1">
        <f t="array" aca="1" ref="DL321" ca="1">IF(DK321="","",_xlfn.IFS(DK321&lt;='Hidden inputs'!$C$15,DK321*'Hidden inputs'!$D$15,DK321&lt;='Hidden inputs'!$C$16,'Hidden inputs'!$C$15*'Hidden inputs'!$D$15+(DK321-'Hidden inputs'!$B$16)*'Hidden inputs'!$D$16,DK321&lt;='Hidden inputs'!$C$17,'Hidden inputs'!$C$15*'Hidden inputs'!$D$15+('Hidden inputs'!$C$16-'Hidden inputs'!$B$16)*'Hidden inputs'!$D$16+(DK321-'Hidden inputs'!$B$17)*'Hidden inputs'!$D$17,DK321&gt;'Hidden inputs'!$B$18,'Hidden inputs'!$C$15*'Hidden inputs'!$D$15+('Hidden inputs'!$C$16-'Hidden inputs'!$B$16)*'Hidden inputs'!$D$16+('Hidden inputs'!$C$17-'Hidden inputs'!$B$17)*'Hidden inputs'!$D$17+(DK321-'Hidden inputs'!$B$18)*'Hidden inputs'!$D$18))</f>
        <v/>
      </c>
      <c r="DM321" s="10" t="str">
        <f t="shared" ca="1" si="12873"/>
        <v/>
      </c>
      <c r="DN321" s="5" t="str">
        <f t="shared" ca="1" si="12781"/>
        <v/>
      </c>
      <c r="DO321" s="5" t="str">
        <f t="shared" ca="1" si="12782"/>
        <v/>
      </c>
      <c r="DP321" s="5" t="str">
        <f ca="1">IF($B321="","",'Hidden inputs'!$D$11*DG321+'Hidden inputs'!$E$11*DH321)</f>
        <v/>
      </c>
      <c r="DQ321" s="11" t="str">
        <f t="shared" ca="1" si="12697"/>
        <v/>
      </c>
      <c r="DR321" s="9" t="str">
        <f t="shared" ca="1" si="12783"/>
        <v/>
      </c>
      <c r="DS321" s="3" t="str">
        <f t="shared" ca="1" si="12784"/>
        <v/>
      </c>
      <c r="DT321" s="5" t="str" cm="1">
        <f t="array" aca="1" ref="DT321" ca="1">IF($B321="","",IF(DS321=0,0,IF(DD_Payment="",0,IF(DS321&lt;_xlfn.IFS(DD_Frequency="Monthly",1,DD_Frequency="Quarterly",IF(MONTH(DS$2)=1,1,IF(MONTH(DS$2)=4,1,IF(MONTH(DS$2)=7,1,IF(MONTH(DS$2)=10,1,0)))),DD_Frequency="Annually",IF(MONTH(DS$2)=1,1,0))*DD_Payment,DS321,_xlfn.IFS(DD_Frequency="Monthly",1,DD_Frequency="Quarterly",IF(MONTH(DS$2)=1,1,IF(MONTH(DS$2)=4,1,IF(MONTH(DS$2)=7,1,IF(MONTH(DS$2)=10,1,0)))),DD_Frequency="Annually",IF(MONTH(DS$2)=1,1,0))*DD_Payment))))</f>
        <v/>
      </c>
      <c r="DU321" s="3" t="str">
        <f t="shared" ref="DU321" ca="1" si="15670">IF($B321="","",IF(DS321&gt;DT321,(DS321-DT321/2)*(rate_A*(DU$1/365)),0))</f>
        <v/>
      </c>
      <c r="DV321" s="3" t="str">
        <f t="shared" ca="1" si="12875"/>
        <v/>
      </c>
      <c r="DW321" s="3" t="str">
        <f t="shared" ref="DW321" ca="1" si="15671">IF($B321="","",DH321*(1+rate_A*DU$1/365))</f>
        <v/>
      </c>
      <c r="DX321" s="3" t="str">
        <f t="shared" ref="DX321" ca="1" si="15672">IF($B321="","",DI321*(1+rate_A*DU$1/365))</f>
        <v/>
      </c>
      <c r="DY321" s="3" t="str">
        <f t="shared" ref="DY321" ca="1" si="15673">IF($B321="","",DJ321*(1+rate_joint*DU$1/365))</f>
        <v/>
      </c>
      <c r="DZ321" s="5" t="str">
        <f t="shared" ca="1" si="12879"/>
        <v/>
      </c>
      <c r="EA321" s="5" t="str" cm="1">
        <f t="array" aca="1" ref="EA321" ca="1">IF(DZ321="","",_xlfn.IFS(DZ321&lt;='Hidden inputs'!$C$15,DZ321*'Hidden inputs'!$D$15,DZ321&lt;='Hidden inputs'!$C$16,'Hidden inputs'!$C$15*'Hidden inputs'!$D$15+(DZ321-'Hidden inputs'!$B$16)*'Hidden inputs'!$D$16,DZ321&lt;='Hidden inputs'!$C$17,'Hidden inputs'!$C$15*'Hidden inputs'!$D$15+('Hidden inputs'!$C$16-'Hidden inputs'!$B$16)*'Hidden inputs'!$D$16+(DZ321-'Hidden inputs'!$B$17)*'Hidden inputs'!$D$17,DZ321&gt;'Hidden inputs'!$B$18,'Hidden inputs'!$C$15*'Hidden inputs'!$D$15+('Hidden inputs'!$C$16-'Hidden inputs'!$B$16)*'Hidden inputs'!$D$16+('Hidden inputs'!$C$17-'Hidden inputs'!$B$17)*'Hidden inputs'!$D$17+(DZ321-'Hidden inputs'!$B$18)*'Hidden inputs'!$D$18))</f>
        <v/>
      </c>
      <c r="EB321" s="10" t="str">
        <f t="shared" ca="1" si="12880"/>
        <v/>
      </c>
      <c r="EC321" s="5" t="str">
        <f t="shared" ca="1" si="12789"/>
        <v/>
      </c>
      <c r="ED321" s="5" t="str">
        <f t="shared" ca="1" si="12790"/>
        <v/>
      </c>
      <c r="EE321" s="5" t="str">
        <f ca="1">IF($B321="","",'Hidden inputs'!$D$11*DV321+'Hidden inputs'!$E$11*DW321)</f>
        <v/>
      </c>
      <c r="EF321" s="11" t="str">
        <f t="shared" ca="1" si="12702"/>
        <v/>
      </c>
      <c r="EG321" s="9" t="str">
        <f t="shared" ca="1" si="12791"/>
        <v/>
      </c>
      <c r="EH321" s="3" t="str">
        <f t="shared" ca="1" si="12792"/>
        <v/>
      </c>
      <c r="EI321" s="5" t="str" cm="1">
        <f t="array" aca="1" ref="EI321" ca="1">IF($B321="","",IF(EH321=0,0,IF(DD_Payment="",0,IF(EH321&lt;_xlfn.IFS(DD_Frequency="Monthly",1,DD_Frequency="Quarterly",IF(MONTH(EH$2)=1,1,IF(MONTH(EH$2)=4,1,IF(MONTH(EH$2)=7,1,IF(MONTH(EH$2)=10,1,0)))),DD_Frequency="Annually",IF(MONTH(EH$2)=1,1,0))*DD_Payment,EH321,_xlfn.IFS(DD_Frequency="Monthly",1,DD_Frequency="Quarterly",IF(MONTH(EH$2)=1,1,IF(MONTH(EH$2)=4,1,IF(MONTH(EH$2)=7,1,IF(MONTH(EH$2)=10,1,0)))),DD_Frequency="Annually",IF(MONTH(EH$2)=1,1,0))*DD_Payment))))</f>
        <v/>
      </c>
      <c r="EJ321" s="3" t="str">
        <f t="shared" ref="EJ321" ca="1" si="15674">IF($B321="","",IF(EH321&gt;EI321,(EH321-EI321/2)*(rate_A*(EJ$1/365)),0))</f>
        <v/>
      </c>
      <c r="EK321" s="3" t="str">
        <f t="shared" ca="1" si="12882"/>
        <v/>
      </c>
      <c r="EL321" s="3" t="str">
        <f t="shared" ref="EL321" ca="1" si="15675">IF($B321="","",DW321*(1+rate_A*EJ$1/365))</f>
        <v/>
      </c>
      <c r="EM321" s="3" t="str">
        <f t="shared" ref="EM321" ca="1" si="15676">IF($B321="","",DX321*(1+rate_A*EJ$1/365))</f>
        <v/>
      </c>
      <c r="EN321" s="3" t="str">
        <f t="shared" ref="EN321" ca="1" si="15677">IF($B321="","",DY321*(1+rate_joint*EJ$1/365))</f>
        <v/>
      </c>
      <c r="EO321" s="5" t="str">
        <f t="shared" ca="1" si="12886"/>
        <v/>
      </c>
      <c r="EP321" s="5" t="str" cm="1">
        <f t="array" aca="1" ref="EP321" ca="1">IF(EO321="","",_xlfn.IFS(EO321&lt;='Hidden inputs'!$C$15,EO321*'Hidden inputs'!$D$15,EO321&lt;='Hidden inputs'!$C$16,'Hidden inputs'!$C$15*'Hidden inputs'!$D$15+(EO321-'Hidden inputs'!$B$16)*'Hidden inputs'!$D$16,EO321&lt;='Hidden inputs'!$C$17,'Hidden inputs'!$C$15*'Hidden inputs'!$D$15+('Hidden inputs'!$C$16-'Hidden inputs'!$B$16)*'Hidden inputs'!$D$16+(EO321-'Hidden inputs'!$B$17)*'Hidden inputs'!$D$17,EO321&gt;'Hidden inputs'!$B$18,'Hidden inputs'!$C$15*'Hidden inputs'!$D$15+('Hidden inputs'!$C$16-'Hidden inputs'!$B$16)*'Hidden inputs'!$D$16+('Hidden inputs'!$C$17-'Hidden inputs'!$B$17)*'Hidden inputs'!$D$17+(EO321-'Hidden inputs'!$B$18)*'Hidden inputs'!$D$18))</f>
        <v/>
      </c>
      <c r="EQ321" s="10" t="str">
        <f t="shared" ca="1" si="12887"/>
        <v/>
      </c>
      <c r="ER321" s="5" t="str">
        <f t="shared" ca="1" si="12797"/>
        <v/>
      </c>
      <c r="ES321" s="5" t="str">
        <f t="shared" ca="1" si="12798"/>
        <v/>
      </c>
      <c r="ET321" s="5" t="str">
        <f ca="1">IF($B321="","",'Hidden inputs'!$D$11*EK321+'Hidden inputs'!$E$11*EL321)</f>
        <v/>
      </c>
      <c r="EU321" s="11" t="str">
        <f t="shared" ca="1" si="12707"/>
        <v/>
      </c>
      <c r="EV321" s="9" t="str">
        <f t="shared" ca="1" si="12799"/>
        <v/>
      </c>
      <c r="EW321" s="3" t="str">
        <f t="shared" ca="1" si="12800"/>
        <v/>
      </c>
      <c r="EX321" s="5" t="str" cm="1">
        <f t="array" aca="1" ref="EX321" ca="1">IF($B321="","",IF(EW321=0,0,IF(DD_Payment="",0,IF(EW321&lt;_xlfn.IFS(DD_Frequency="Monthly",1,DD_Frequency="Quarterly",IF(MONTH(EW$2)=1,1,IF(MONTH(EW$2)=4,1,IF(MONTH(EW$2)=7,1,IF(MONTH(EW$2)=10,1,0)))),DD_Frequency="Annually",IF(MONTH(EW$2)=1,1,0))*DD_Payment,EW321,_xlfn.IFS(DD_Frequency="Monthly",1,DD_Frequency="Quarterly",IF(MONTH(EW$2)=1,1,IF(MONTH(EW$2)=4,1,IF(MONTH(EW$2)=7,1,IF(MONTH(EW$2)=10,1,0)))),DD_Frequency="Annually",IF(MONTH(EW$2)=1,1,0))*DD_Payment))))</f>
        <v/>
      </c>
      <c r="EY321" s="3" t="str">
        <f t="shared" ref="EY321" ca="1" si="15678">IF($B321="","",IF(EW321&gt;EX321,(EW321-EX321/2)*(rate_A*(EY$1/365)),0))</f>
        <v/>
      </c>
      <c r="EZ321" s="3" t="str">
        <f t="shared" ca="1" si="12889"/>
        <v/>
      </c>
      <c r="FA321" s="3" t="str">
        <f t="shared" ref="FA321" ca="1" si="15679">IF($B321="","",EL321*(1+rate_A*EY$1/365))</f>
        <v/>
      </c>
      <c r="FB321" s="3" t="str">
        <f t="shared" ref="FB321" ca="1" si="15680">IF($B321="","",EM321*(1+rate_A*EY$1/365))</f>
        <v/>
      </c>
      <c r="FC321" s="3" t="str">
        <f t="shared" ref="FC321" ca="1" si="15681">IF($B321="","",EN321*(1+rate_joint*EY$1/365))</f>
        <v/>
      </c>
      <c r="FD321" s="5" t="str">
        <f t="shared" ca="1" si="12893"/>
        <v/>
      </c>
      <c r="FE321" s="5" t="str" cm="1">
        <f t="array" aca="1" ref="FE321" ca="1">IF(FD321="","",_xlfn.IFS(FD321&lt;='Hidden inputs'!$C$15,FD321*'Hidden inputs'!$D$15,FD321&lt;='Hidden inputs'!$C$16,'Hidden inputs'!$C$15*'Hidden inputs'!$D$15+(FD321-'Hidden inputs'!$B$16)*'Hidden inputs'!$D$16,FD321&lt;='Hidden inputs'!$C$17,'Hidden inputs'!$C$15*'Hidden inputs'!$D$15+('Hidden inputs'!$C$16-'Hidden inputs'!$B$16)*'Hidden inputs'!$D$16+(FD321-'Hidden inputs'!$B$17)*'Hidden inputs'!$D$17,FD321&gt;'Hidden inputs'!$B$18,'Hidden inputs'!$C$15*'Hidden inputs'!$D$15+('Hidden inputs'!$C$16-'Hidden inputs'!$B$16)*'Hidden inputs'!$D$16+('Hidden inputs'!$C$17-'Hidden inputs'!$B$17)*'Hidden inputs'!$D$17+(FD321-'Hidden inputs'!$B$18)*'Hidden inputs'!$D$18))</f>
        <v/>
      </c>
      <c r="FF321" s="10" t="str">
        <f t="shared" ca="1" si="12894"/>
        <v/>
      </c>
      <c r="FG321" s="5" t="str">
        <f t="shared" ca="1" si="12805"/>
        <v/>
      </c>
      <c r="FH321" s="5" t="str">
        <f t="shared" ca="1" si="12806"/>
        <v/>
      </c>
      <c r="FI321" s="5" t="str">
        <f ca="1">IF($B321="","",'Hidden inputs'!$D$11*EZ321+'Hidden inputs'!$E$11*FA321)</f>
        <v/>
      </c>
      <c r="FJ321" s="11" t="str">
        <f t="shared" ca="1" si="12712"/>
        <v/>
      </c>
      <c r="FK321" s="9" t="str">
        <f t="shared" ca="1" si="12807"/>
        <v/>
      </c>
      <c r="FL321" s="3" t="str">
        <f t="shared" ca="1" si="12808"/>
        <v/>
      </c>
      <c r="FM321" s="5" t="str" cm="1">
        <f t="array" aca="1" ref="FM321" ca="1">IF($B321="","",IF(FL321=0,0,IF(DD_Payment="",0,IF(FL321&lt;_xlfn.IFS(DD_Frequency="Monthly",1,DD_Frequency="Quarterly",IF(MONTH(FL$2)=1,1,IF(MONTH(FL$2)=4,1,IF(MONTH(FL$2)=7,1,IF(MONTH(FL$2)=10,1,0)))),DD_Frequency="Annually",IF(MONTH(FL$2)=1,1,0))*DD_Payment,FL321,_xlfn.IFS(DD_Frequency="Monthly",1,DD_Frequency="Quarterly",IF(MONTH(FL$2)=1,1,IF(MONTH(FL$2)=4,1,IF(MONTH(FL$2)=7,1,IF(MONTH(FL$2)=10,1,0)))),DD_Frequency="Annually",IF(MONTH(FL$2)=1,1,0))*DD_Payment))))</f>
        <v/>
      </c>
      <c r="FN321" s="3" t="str">
        <f t="shared" ref="FN321" ca="1" si="15682">IF($B321="","",IF(FL321&gt;FM321,(FL321-FM321/2)*(rate_A*(FN$1/365)),0))</f>
        <v/>
      </c>
      <c r="FO321" s="3" t="str">
        <f t="shared" ca="1" si="12896"/>
        <v/>
      </c>
      <c r="FP321" s="3" t="str">
        <f t="shared" ref="FP321" ca="1" si="15683">IF($B321="","",FA321*(1+rate_A*FN$1/365))</f>
        <v/>
      </c>
      <c r="FQ321" s="3" t="str">
        <f t="shared" ref="FQ321" ca="1" si="15684">IF($B321="","",FB321*(1+rate_A*FN$1/365))</f>
        <v/>
      </c>
      <c r="FR321" s="3" t="str">
        <f t="shared" ref="FR321" ca="1" si="15685">IF($B321="","",FC321*(1+rate_joint*FN$1/365))</f>
        <v/>
      </c>
      <c r="FS321" s="5" t="str">
        <f t="shared" ca="1" si="12900"/>
        <v/>
      </c>
      <c r="FT321" s="5" t="str" cm="1">
        <f t="array" aca="1" ref="FT321" ca="1">IF(FS321="","",_xlfn.IFS(FS321&lt;='Hidden inputs'!$C$15,FS321*'Hidden inputs'!$D$15,FS321&lt;='Hidden inputs'!$C$16,'Hidden inputs'!$C$15*'Hidden inputs'!$D$15+(FS321-'Hidden inputs'!$B$16)*'Hidden inputs'!$D$16,FS321&lt;='Hidden inputs'!$C$17,'Hidden inputs'!$C$15*'Hidden inputs'!$D$15+('Hidden inputs'!$C$16-'Hidden inputs'!$B$16)*'Hidden inputs'!$D$16+(FS321-'Hidden inputs'!$B$17)*'Hidden inputs'!$D$17,FS321&gt;'Hidden inputs'!$B$18,'Hidden inputs'!$C$15*'Hidden inputs'!$D$15+('Hidden inputs'!$C$16-'Hidden inputs'!$B$16)*'Hidden inputs'!$D$16+('Hidden inputs'!$C$17-'Hidden inputs'!$B$17)*'Hidden inputs'!$D$17+(FS321-'Hidden inputs'!$B$18)*'Hidden inputs'!$D$18))</f>
        <v/>
      </c>
      <c r="FU321" s="10" t="str">
        <f t="shared" ca="1" si="12901"/>
        <v/>
      </c>
      <c r="FV321" s="5" t="str">
        <f t="shared" ca="1" si="12813"/>
        <v/>
      </c>
      <c r="FW321" s="5" t="str">
        <f t="shared" ca="1" si="12814"/>
        <v/>
      </c>
      <c r="FX321" s="5" t="str">
        <f ca="1">IF($B321="","",'Hidden inputs'!$D$11*FO321+'Hidden inputs'!$E$11*FP321)</f>
        <v/>
      </c>
      <c r="FY321" s="11" t="str">
        <f t="shared" ca="1" si="12717"/>
        <v/>
      </c>
      <c r="FZ321" s="9" t="str">
        <f t="shared" ca="1" si="12815"/>
        <v/>
      </c>
      <c r="GA321" s="5" t="str">
        <f t="shared" ca="1" si="12816"/>
        <v/>
      </c>
      <c r="GB321" s="5" t="str">
        <f t="shared" ca="1" si="12817"/>
        <v/>
      </c>
      <c r="GC321" s="5" t="str">
        <f t="shared" ca="1" si="12718"/>
        <v/>
      </c>
      <c r="GD321" s="5" t="str">
        <f t="shared" ca="1" si="12719"/>
        <v/>
      </c>
    </row>
    <row r="322" spans="1:186" x14ac:dyDescent="0.35">
      <c r="A322" s="2"/>
      <c r="B322" s="6" t="str">
        <f t="shared" ca="1" si="12720"/>
        <v/>
      </c>
      <c r="C322" s="5" t="str">
        <f t="shared" ca="1" si="12818"/>
        <v/>
      </c>
      <c r="D322" s="5" t="str" cm="1">
        <f t="array" aca="1" ref="D322" ca="1">IF($B322="","",IF(C322=0,0,IF(DD_Payment="",0,IF(C322&lt;_xlfn.IFS(DD_Frequency="Monthly",1,DD_Frequency="Quarterly",IF(MONTH(C$2)=1,1,IF(MONTH(C$2)=4,1,IF(MONTH(C$2)=7,1,IF(MONTH(C$2)=10,1,0)))),DD_Frequency="Annually",IF(MONTH(C$2)=1,1,0))*DD_Payment,C322,_xlfn.IFS(DD_Frequency="Monthly",1,DD_Frequency="Quarterly",IF(MONTH(C$2)=1,1,IF(MONTH(C$2)=4,1,IF(MONTH(C$2)=7,1,IF(MONTH(C$2)=10,1,0)))),DD_Frequency="Annually",IF(MONTH(C$2)=1,1,0))*DD_Payment))))</f>
        <v/>
      </c>
      <c r="E322" s="5" t="str">
        <f t="shared" ref="E322" ca="1" si="15686">IF(B322="","",IF(C322&gt;D322,(C322-D322/2)*(rate_A*(E$1/365)),0))</f>
        <v/>
      </c>
      <c r="F322" s="5" t="str">
        <f t="shared" ca="1" si="12722"/>
        <v/>
      </c>
      <c r="G322" s="5" t="str">
        <f t="shared" ref="G322" ca="1" si="15687">IF(B322="","",G321*(1+rate_A*E$1/365))</f>
        <v/>
      </c>
      <c r="H322" s="5" t="str">
        <f t="shared" ref="H322" ca="1" si="15688">IF(B322="","",H321*(1+rate_A*E$1/365))</f>
        <v/>
      </c>
      <c r="I322" s="5" t="str">
        <f t="shared" ref="I322" ca="1" si="15689">IF(B322="","",I321*(1+rate_joint*E$1/365))</f>
        <v/>
      </c>
      <c r="J322" s="5" t="str">
        <f t="shared" ca="1" si="12823"/>
        <v/>
      </c>
      <c r="K322" s="5" t="str" cm="1">
        <f t="array" aca="1" ref="K322" ca="1">IF(J322="","",_xlfn.IFS(J322&lt;='Hidden inputs'!$C$15,J322*'Hidden inputs'!$D$15,J322&lt;='Hidden inputs'!$C$16,'Hidden inputs'!$C$15*'Hidden inputs'!$D$15+(J322-'Hidden inputs'!$B$16)*'Hidden inputs'!$D$16,J322&lt;='Hidden inputs'!$C$17,'Hidden inputs'!$C$15*'Hidden inputs'!$D$15+('Hidden inputs'!$C$16-'Hidden inputs'!$B$16)*'Hidden inputs'!$D$16+(J322-'Hidden inputs'!$B$17)*'Hidden inputs'!$D$17,J322&gt;'Hidden inputs'!$B$18,'Hidden inputs'!$C$15*'Hidden inputs'!$D$15+('Hidden inputs'!$C$16-'Hidden inputs'!$B$16)*'Hidden inputs'!$D$16+('Hidden inputs'!$C$17-'Hidden inputs'!$B$17)*'Hidden inputs'!$D$17+(J322-'Hidden inputs'!$B$18)*'Hidden inputs'!$D$18))</f>
        <v/>
      </c>
      <c r="L322" s="11" t="str">
        <f t="shared" ca="1" si="12824"/>
        <v/>
      </c>
      <c r="M322" s="5" t="str">
        <f t="shared" ca="1" si="12726"/>
        <v/>
      </c>
      <c r="N322" s="5" t="str">
        <f t="shared" ca="1" si="12727"/>
        <v/>
      </c>
      <c r="O322" s="5" t="str">
        <f ca="1">IF(B322="","",'Hidden inputs'!$D$11*F322+'Hidden inputs'!$E$11*G322)</f>
        <v/>
      </c>
      <c r="P322" s="11" t="str">
        <f t="shared" ca="1" si="12661"/>
        <v/>
      </c>
      <c r="Q322" s="20" t="str">
        <f t="shared" ca="1" si="12662"/>
        <v/>
      </c>
      <c r="R322" s="3" t="str">
        <f t="shared" ca="1" si="12728"/>
        <v/>
      </c>
      <c r="S322" s="5" t="str" cm="1">
        <f t="array" aca="1" ref="S322" ca="1">IF($B322="","",IF(R322=0,0,IF(DD_Payment="",0,IF(R322&lt;_xlfn.IFS(DD_Frequency="Monthly",1,DD_Frequency="Quarterly",IF(MONTH(R$2)=1,1,IF(MONTH(R$2)=4,1,IF(MONTH(R$2)=7,1,IF(MONTH(R$2)=10,1,0)))),DD_Frequency="Annually",IF(MONTH(R$2)=1,1,0))*DD_Payment,R322,_xlfn.IFS(DD_Frequency="Monthly",1,DD_Frequency="Quarterly",IF(MONTH(R$2)=1,1,IF(MONTH(R$2)=4,1,IF(MONTH(R$2)=7,1,IF(MONTH(R$2)=10,1,0)))),DD_Frequency="Annually",IF(MONTH(R$2)=1,1,0))*DD_Payment))))</f>
        <v/>
      </c>
      <c r="T322" s="3" t="str">
        <f t="shared" ref="T322" ca="1" si="15690">IF(B322="","",IF(R322&gt;S322,(R322-S322/2)*(rate_A*((T$1+A322)/365)),0))</f>
        <v/>
      </c>
      <c r="U322" s="3" t="str">
        <f t="shared" ca="1" si="12730"/>
        <v/>
      </c>
      <c r="V322" s="3" t="str">
        <f t="shared" ref="V322" ca="1" si="15691">IF(B322="","",G322*(1+rate_A*(T$1+A322)/365))</f>
        <v/>
      </c>
      <c r="W322" s="3" t="str">
        <f t="shared" ref="W322" ca="1" si="15692">IF(B322="","",H322*(1+rate_A*(T$1+A322)/365))</f>
        <v/>
      </c>
      <c r="X322" s="3" t="str">
        <f t="shared" ref="X322" ca="1" si="15693">IF(B322="","",I322*(1+rate_joint*(T$1+A322)/365))</f>
        <v/>
      </c>
      <c r="Y322" s="5" t="str">
        <f t="shared" ca="1" si="12829"/>
        <v/>
      </c>
      <c r="Z322" s="5" t="str" cm="1">
        <f t="array" aca="1" ref="Z322" ca="1">IF(Y322="","",_xlfn.IFS(Y322&lt;='Hidden inputs'!$C$15,Y322*'Hidden inputs'!$D$15,Y322&lt;='Hidden inputs'!$C$16,'Hidden inputs'!$C$15*'Hidden inputs'!$D$15+(Y322-'Hidden inputs'!$B$16)*'Hidden inputs'!$D$16,Y322&lt;='Hidden inputs'!$C$17,'Hidden inputs'!$C$15*'Hidden inputs'!$D$15+('Hidden inputs'!$C$16-'Hidden inputs'!$B$16)*'Hidden inputs'!$D$16+(Y322-'Hidden inputs'!$B$17)*'Hidden inputs'!$D$17,Y322&gt;'Hidden inputs'!$B$18,'Hidden inputs'!$C$15*'Hidden inputs'!$D$15+('Hidden inputs'!$C$16-'Hidden inputs'!$B$16)*'Hidden inputs'!$D$16+('Hidden inputs'!$C$17-'Hidden inputs'!$B$17)*'Hidden inputs'!$D$17+(Y322-'Hidden inputs'!$B$18)*'Hidden inputs'!$D$18))</f>
        <v/>
      </c>
      <c r="AA322" s="10" t="str">
        <f t="shared" ca="1" si="12830"/>
        <v/>
      </c>
      <c r="AB322" s="5" t="str">
        <f t="shared" ca="1" si="12734"/>
        <v/>
      </c>
      <c r="AC322" s="5" t="str">
        <f t="shared" ca="1" si="12831"/>
        <v/>
      </c>
      <c r="AD322" s="5" t="str">
        <f ca="1">IF(B322="","",'Hidden inputs'!$D$11*U322+'Hidden inputs'!$E$11*V322)</f>
        <v/>
      </c>
      <c r="AE322" s="11" t="str">
        <f t="shared" ca="1" si="12667"/>
        <v/>
      </c>
      <c r="AF322" s="9" t="str">
        <f t="shared" ca="1" si="12735"/>
        <v/>
      </c>
      <c r="AG322" s="3" t="str">
        <f t="shared" ca="1" si="12736"/>
        <v/>
      </c>
      <c r="AH322" s="5" t="str" cm="1">
        <f t="array" aca="1" ref="AH322" ca="1">IF($B322="","",IF(AG322=0,0,IF(DD_Payment="",0,IF(AG322&lt;_xlfn.IFS(DD_Frequency="Monthly",1,DD_Frequency="Quarterly",IF(MONTH(AG$2)=1,1,IF(MONTH(AG$2)=4,1,IF(MONTH(AG$2)=7,1,IF(MONTH(AG$2)=10,1,0)))),DD_Frequency="Annually",IF(MONTH(AG$2)=1,1,0))*DD_Payment,AG322,_xlfn.IFS(DD_Frequency="Monthly",1,DD_Frequency="Quarterly",IF(MONTH(AG$2)=1,1,IF(MONTH(AG$2)=4,1,IF(MONTH(AG$2)=7,1,IF(MONTH(AG$2)=10,1,0)))),DD_Frequency="Annually",IF(MONTH(AG$2)=1,1,0))*DD_Payment))))</f>
        <v/>
      </c>
      <c r="AI322" s="3" t="str">
        <f t="shared" ref="AI322" ca="1" si="15694">IF($B322="","",IF(AG322&gt;AH322,(AG322-AH322/2)*(rate_A*(AI$1/365)),0))</f>
        <v/>
      </c>
      <c r="AJ322" s="3" t="str">
        <f t="shared" ca="1" si="12833"/>
        <v/>
      </c>
      <c r="AK322" s="3" t="str">
        <f t="shared" ref="AK322" ca="1" si="15695">IF($B322="","",V322*(1+rate_A*AI$1/365))</f>
        <v/>
      </c>
      <c r="AL322" s="3" t="str">
        <f t="shared" ref="AL322" ca="1" si="15696">IF($B322="","",W322*(1+rate_A*AI$1/365))</f>
        <v/>
      </c>
      <c r="AM322" s="3" t="str">
        <f t="shared" ref="AM322" ca="1" si="15697">IF($B322="","",X322*(1+rate_joint*AI$1/365))</f>
        <v/>
      </c>
      <c r="AN322" s="5" t="str">
        <f t="shared" ca="1" si="12837"/>
        <v/>
      </c>
      <c r="AO322" s="5" t="str" cm="1">
        <f t="array" aca="1" ref="AO322" ca="1">IF(AN322="","",_xlfn.IFS(AN322&lt;='Hidden inputs'!$C$15,AN322*'Hidden inputs'!$D$15,AN322&lt;='Hidden inputs'!$C$16,'Hidden inputs'!$C$15*'Hidden inputs'!$D$15+(AN322-'Hidden inputs'!$B$16)*'Hidden inputs'!$D$16,AN322&lt;='Hidden inputs'!$C$17,'Hidden inputs'!$C$15*'Hidden inputs'!$D$15+('Hidden inputs'!$C$16-'Hidden inputs'!$B$16)*'Hidden inputs'!$D$16+(AN322-'Hidden inputs'!$B$17)*'Hidden inputs'!$D$17,AN322&gt;'Hidden inputs'!$B$18,'Hidden inputs'!$C$15*'Hidden inputs'!$D$15+('Hidden inputs'!$C$16-'Hidden inputs'!$B$16)*'Hidden inputs'!$D$16+('Hidden inputs'!$C$17-'Hidden inputs'!$B$17)*'Hidden inputs'!$D$17+(AN322-'Hidden inputs'!$B$18)*'Hidden inputs'!$D$18))</f>
        <v/>
      </c>
      <c r="AP322" s="10" t="str">
        <f t="shared" ca="1" si="12838"/>
        <v/>
      </c>
      <c r="AQ322" s="5" t="str">
        <f t="shared" ca="1" si="12741"/>
        <v/>
      </c>
      <c r="AR322" s="5" t="str">
        <f t="shared" ca="1" si="12742"/>
        <v/>
      </c>
      <c r="AS322" s="5" t="str">
        <f ca="1">IF($B322="","",'Hidden inputs'!$D$11*AJ322+'Hidden inputs'!$E$11*AK322)</f>
        <v/>
      </c>
      <c r="AT322" s="11" t="str">
        <f t="shared" ca="1" si="12672"/>
        <v/>
      </c>
      <c r="AU322" s="9" t="str">
        <f t="shared" ca="1" si="12743"/>
        <v/>
      </c>
      <c r="AV322" s="3" t="str">
        <f t="shared" ca="1" si="12744"/>
        <v/>
      </c>
      <c r="AW322" s="5" t="str" cm="1">
        <f t="array" aca="1" ref="AW322" ca="1">IF($B322="","",IF(AV322=0,0,IF(DD_Payment="",0,IF(AV322&lt;_xlfn.IFS(DD_Frequency="Monthly",1,DD_Frequency="Quarterly",IF(MONTH(AV$2)=1,1,IF(MONTH(AV$2)=4,1,IF(MONTH(AV$2)=7,1,IF(MONTH(AV$2)=10,1,0)))),DD_Frequency="Annually",IF(MONTH(AV$2)=1,1,0))*DD_Payment,AV322,_xlfn.IFS(DD_Frequency="Monthly",1,DD_Frequency="Quarterly",IF(MONTH(AV$2)=1,1,IF(MONTH(AV$2)=4,1,IF(MONTH(AV$2)=7,1,IF(MONTH(AV$2)=10,1,0)))),DD_Frequency="Annually",IF(MONTH(AV$2)=1,1,0))*DD_Payment))))</f>
        <v/>
      </c>
      <c r="AX322" s="3" t="str">
        <f t="shared" ref="AX322" ca="1" si="15698">IF($B322="","",IF(AV322&gt;AW322,(AV322-AW322/2)*(rate_A*(AX$1/365)),0))</f>
        <v/>
      </c>
      <c r="AY322" s="3" t="str">
        <f t="shared" ca="1" si="12840"/>
        <v/>
      </c>
      <c r="AZ322" s="3" t="str">
        <f t="shared" ref="AZ322" ca="1" si="15699">IF($B322="","",AK322*(1+rate_A*AX$1/365))</f>
        <v/>
      </c>
      <c r="BA322" s="3" t="str">
        <f t="shared" ref="BA322" ca="1" si="15700">IF($B322="","",AL322*(1+rate_A*AX$1/365))</f>
        <v/>
      </c>
      <c r="BB322" s="3" t="str">
        <f t="shared" ref="BB322" ca="1" si="15701">IF($B322="","",AM322*(1+rate_joint*AX$1/365))</f>
        <v/>
      </c>
      <c r="BC322" s="5" t="str">
        <f t="shared" ca="1" si="12844"/>
        <v/>
      </c>
      <c r="BD322" s="5" t="str" cm="1">
        <f t="array" aca="1" ref="BD322" ca="1">IF(BC322="","",_xlfn.IFS(BC322&lt;='Hidden inputs'!$C$15,BC322*'Hidden inputs'!$D$15,BC322&lt;='Hidden inputs'!$C$16,'Hidden inputs'!$C$15*'Hidden inputs'!$D$15+(BC322-'Hidden inputs'!$B$16)*'Hidden inputs'!$D$16,BC322&lt;='Hidden inputs'!$C$17,'Hidden inputs'!$C$15*'Hidden inputs'!$D$15+('Hidden inputs'!$C$16-'Hidden inputs'!$B$16)*'Hidden inputs'!$D$16+(BC322-'Hidden inputs'!$B$17)*'Hidden inputs'!$D$17,BC322&gt;'Hidden inputs'!$B$18,'Hidden inputs'!$C$15*'Hidden inputs'!$D$15+('Hidden inputs'!$C$16-'Hidden inputs'!$B$16)*'Hidden inputs'!$D$16+('Hidden inputs'!$C$17-'Hidden inputs'!$B$17)*'Hidden inputs'!$D$17+(BC322-'Hidden inputs'!$B$18)*'Hidden inputs'!$D$18))</f>
        <v/>
      </c>
      <c r="BE322" s="10" t="str">
        <f t="shared" ca="1" si="12845"/>
        <v/>
      </c>
      <c r="BF322" s="5" t="str">
        <f t="shared" ca="1" si="12749"/>
        <v/>
      </c>
      <c r="BG322" s="5" t="str">
        <f t="shared" ca="1" si="12750"/>
        <v/>
      </c>
      <c r="BH322" s="5" t="str">
        <f ca="1">IF($B322="","",'Hidden inputs'!$D$11*AY322+'Hidden inputs'!$E$11*AZ322)</f>
        <v/>
      </c>
      <c r="BI322" s="11" t="str">
        <f t="shared" ca="1" si="12677"/>
        <v/>
      </c>
      <c r="BJ322" s="9" t="str">
        <f t="shared" ca="1" si="12751"/>
        <v/>
      </c>
      <c r="BK322" s="3" t="str">
        <f t="shared" ca="1" si="12752"/>
        <v/>
      </c>
      <c r="BL322" s="5" t="str" cm="1">
        <f t="array" aca="1" ref="BL322" ca="1">IF($B322="","",IF(BK322=0,0,IF(DD_Payment="",0,IF(BK322&lt;_xlfn.IFS(DD_Frequency="Monthly",1,DD_Frequency="Quarterly",IF(MONTH(BK$2)=1,1,IF(MONTH(BK$2)=4,1,IF(MONTH(BK$2)=7,1,IF(MONTH(BK$2)=10,1,0)))),DD_Frequency="Annually",IF(MONTH(BK$2)=1,1,0))*DD_Payment,BK322,_xlfn.IFS(DD_Frequency="Monthly",1,DD_Frequency="Quarterly",IF(MONTH(BK$2)=1,1,IF(MONTH(BK$2)=4,1,IF(MONTH(BK$2)=7,1,IF(MONTH(BK$2)=10,1,0)))),DD_Frequency="Annually",IF(MONTH(BK$2)=1,1,0))*DD_Payment))))</f>
        <v/>
      </c>
      <c r="BM322" s="3" t="str">
        <f t="shared" ref="BM322" ca="1" si="15702">IF($B322="","",IF(BK322&gt;BL322,(BK322-BL322/2)*(rate_A*(BM$1/365)),0))</f>
        <v/>
      </c>
      <c r="BN322" s="3" t="str">
        <f t="shared" ca="1" si="12847"/>
        <v/>
      </c>
      <c r="BO322" s="3" t="str">
        <f t="shared" ref="BO322" ca="1" si="15703">IF($B322="","",AZ322*(1+rate_A*BM$1/365))</f>
        <v/>
      </c>
      <c r="BP322" s="3" t="str">
        <f t="shared" ref="BP322" ca="1" si="15704">IF($B322="","",BA322*(1+rate_A*BM$1/365))</f>
        <v/>
      </c>
      <c r="BQ322" s="3" t="str">
        <f t="shared" ref="BQ322" ca="1" si="15705">IF($B322="","",BB322*(1+rate_joint*BM$1/365))</f>
        <v/>
      </c>
      <c r="BR322" s="5" t="str">
        <f t="shared" ca="1" si="12851"/>
        <v/>
      </c>
      <c r="BS322" s="5" t="str" cm="1">
        <f t="array" aca="1" ref="BS322" ca="1">IF(BR322="","",_xlfn.IFS(BR322&lt;='Hidden inputs'!$C$15,BR322*'Hidden inputs'!$D$15,BR322&lt;='Hidden inputs'!$C$16,'Hidden inputs'!$C$15*'Hidden inputs'!$D$15+(BR322-'Hidden inputs'!$B$16)*'Hidden inputs'!$D$16,BR322&lt;='Hidden inputs'!$C$17,'Hidden inputs'!$C$15*'Hidden inputs'!$D$15+('Hidden inputs'!$C$16-'Hidden inputs'!$B$16)*'Hidden inputs'!$D$16+(BR322-'Hidden inputs'!$B$17)*'Hidden inputs'!$D$17,BR322&gt;'Hidden inputs'!$B$18,'Hidden inputs'!$C$15*'Hidden inputs'!$D$15+('Hidden inputs'!$C$16-'Hidden inputs'!$B$16)*'Hidden inputs'!$D$16+('Hidden inputs'!$C$17-'Hidden inputs'!$B$17)*'Hidden inputs'!$D$17+(BR322-'Hidden inputs'!$B$18)*'Hidden inputs'!$D$18))</f>
        <v/>
      </c>
      <c r="BT322" s="10" t="str">
        <f t="shared" ca="1" si="12852"/>
        <v/>
      </c>
      <c r="BU322" s="5" t="str">
        <f t="shared" ca="1" si="12757"/>
        <v/>
      </c>
      <c r="BV322" s="5" t="str">
        <f t="shared" ca="1" si="12758"/>
        <v/>
      </c>
      <c r="BW322" s="5" t="str">
        <f ca="1">IF($B322="","",'Hidden inputs'!$D$11*BN322+'Hidden inputs'!$E$11*BO322)</f>
        <v/>
      </c>
      <c r="BX322" s="11" t="str">
        <f t="shared" ca="1" si="12682"/>
        <v/>
      </c>
      <c r="BY322" s="9" t="str">
        <f t="shared" ca="1" si="12759"/>
        <v/>
      </c>
      <c r="BZ322" s="3" t="str">
        <f t="shared" ca="1" si="12760"/>
        <v/>
      </c>
      <c r="CA322" s="5" t="str" cm="1">
        <f t="array" aca="1" ref="CA322" ca="1">IF($B322="","",IF(BZ322=0,0,IF(DD_Payment="",0,IF(BZ322&lt;_xlfn.IFS(DD_Frequency="Monthly",1,DD_Frequency="Quarterly",IF(MONTH(BZ$2)=1,1,IF(MONTH(BZ$2)=4,1,IF(MONTH(BZ$2)=7,1,IF(MONTH(BZ$2)=10,1,0)))),DD_Frequency="Annually",IF(MONTH(BZ$2)=1,1,0))*DD_Payment,BZ322,_xlfn.IFS(DD_Frequency="Monthly",1,DD_Frequency="Quarterly",IF(MONTH(BZ$2)=1,1,IF(MONTH(BZ$2)=4,1,IF(MONTH(BZ$2)=7,1,IF(MONTH(BZ$2)=10,1,0)))),DD_Frequency="Annually",IF(MONTH(BZ$2)=1,1,0))*DD_Payment))))</f>
        <v/>
      </c>
      <c r="CB322" s="3" t="str">
        <f t="shared" ref="CB322" ca="1" si="15706">IF($B322="","",IF(BZ322&gt;CA322,(BZ322-CA322/2)*(rate_A*(CB$1/365)),0))</f>
        <v/>
      </c>
      <c r="CC322" s="3" t="str">
        <f t="shared" ca="1" si="12854"/>
        <v/>
      </c>
      <c r="CD322" s="3" t="str">
        <f t="shared" ref="CD322" ca="1" si="15707">IF($B322="","",BO322*(1+rate_A*CB$1/365))</f>
        <v/>
      </c>
      <c r="CE322" s="3" t="str">
        <f t="shared" ref="CE322" ca="1" si="15708">IF($B322="","",BP322*(1+rate_A*CB$1/365))</f>
        <v/>
      </c>
      <c r="CF322" s="3" t="str">
        <f t="shared" ref="CF322" ca="1" si="15709">IF($B322="","",BQ322*(1+rate_joint*CB$1/365))</f>
        <v/>
      </c>
      <c r="CG322" s="5" t="str">
        <f t="shared" ca="1" si="12858"/>
        <v/>
      </c>
      <c r="CH322" s="5" t="str" cm="1">
        <f t="array" aca="1" ref="CH322" ca="1">IF(CG322="","",_xlfn.IFS(CG322&lt;='Hidden inputs'!$C$15,CG322*'Hidden inputs'!$D$15,CG322&lt;='Hidden inputs'!$C$16,'Hidden inputs'!$C$15*'Hidden inputs'!$D$15+(CG322-'Hidden inputs'!$B$16)*'Hidden inputs'!$D$16,CG322&lt;='Hidden inputs'!$C$17,'Hidden inputs'!$C$15*'Hidden inputs'!$D$15+('Hidden inputs'!$C$16-'Hidden inputs'!$B$16)*'Hidden inputs'!$D$16+(CG322-'Hidden inputs'!$B$17)*'Hidden inputs'!$D$17,CG322&gt;'Hidden inputs'!$B$18,'Hidden inputs'!$C$15*'Hidden inputs'!$D$15+('Hidden inputs'!$C$16-'Hidden inputs'!$B$16)*'Hidden inputs'!$D$16+('Hidden inputs'!$C$17-'Hidden inputs'!$B$17)*'Hidden inputs'!$D$17+(CG322-'Hidden inputs'!$B$18)*'Hidden inputs'!$D$18))</f>
        <v/>
      </c>
      <c r="CI322" s="10" t="str">
        <f t="shared" ca="1" si="12859"/>
        <v/>
      </c>
      <c r="CJ322" s="5" t="str">
        <f t="shared" ca="1" si="12765"/>
        <v/>
      </c>
      <c r="CK322" s="5" t="str">
        <f t="shared" ca="1" si="12766"/>
        <v/>
      </c>
      <c r="CL322" s="5" t="str">
        <f ca="1">IF($B322="","",'Hidden inputs'!$D$11*CC322+'Hidden inputs'!$E$11*CD322)</f>
        <v/>
      </c>
      <c r="CM322" s="11" t="str">
        <f t="shared" ca="1" si="12687"/>
        <v/>
      </c>
      <c r="CN322" s="9" t="str">
        <f t="shared" ca="1" si="12767"/>
        <v/>
      </c>
      <c r="CO322" s="3" t="str">
        <f t="shared" ca="1" si="12768"/>
        <v/>
      </c>
      <c r="CP322" s="5" t="str" cm="1">
        <f t="array" aca="1" ref="CP322" ca="1">IF($B322="","",IF(CO322=0,0,IF(DD_Payment="",0,IF(CO322&lt;_xlfn.IFS(DD_Frequency="Monthly",1,DD_Frequency="Quarterly",IF(MONTH(CO$2)=1,1,IF(MONTH(CO$2)=4,1,IF(MONTH(CO$2)=7,1,IF(MONTH(CO$2)=10,1,0)))),DD_Frequency="Annually",IF(MONTH(CO$2)=1,1,0))*DD_Payment,CO322,_xlfn.IFS(DD_Frequency="Monthly",1,DD_Frequency="Quarterly",IF(MONTH(CO$2)=1,1,IF(MONTH(CO$2)=4,1,IF(MONTH(CO$2)=7,1,IF(MONTH(CO$2)=10,1,0)))),DD_Frequency="Annually",IF(MONTH(CO$2)=1,1,0))*DD_Payment))))</f>
        <v/>
      </c>
      <c r="CQ322" s="3" t="str">
        <f t="shared" ref="CQ322" ca="1" si="15710">IF($B322="","",IF(CO322&gt;CP322,(CO322-CP322/2)*(rate_A*(CQ$1/365)),0))</f>
        <v/>
      </c>
      <c r="CR322" s="3" t="str">
        <f t="shared" ca="1" si="12861"/>
        <v/>
      </c>
      <c r="CS322" s="3" t="str">
        <f t="shared" ref="CS322" ca="1" si="15711">IF($B322="","",CD322*(1+rate_A*CQ$1/365))</f>
        <v/>
      </c>
      <c r="CT322" s="3" t="str">
        <f t="shared" ref="CT322" ca="1" si="15712">IF($B322="","",CE322*(1+rate_A*CQ$1/365))</f>
        <v/>
      </c>
      <c r="CU322" s="3" t="str">
        <f t="shared" ref="CU322" ca="1" si="15713">IF($B322="","",CF322*(1+rate_joint*CQ$1/365))</f>
        <v/>
      </c>
      <c r="CV322" s="5" t="str">
        <f t="shared" ca="1" si="12865"/>
        <v/>
      </c>
      <c r="CW322" s="5" t="str" cm="1">
        <f t="array" aca="1" ref="CW322" ca="1">IF(CV322="","",_xlfn.IFS(CV322&lt;='Hidden inputs'!$C$15,CV322*'Hidden inputs'!$D$15,CV322&lt;='Hidden inputs'!$C$16,'Hidden inputs'!$C$15*'Hidden inputs'!$D$15+(CV322-'Hidden inputs'!$B$16)*'Hidden inputs'!$D$16,CV322&lt;='Hidden inputs'!$C$17,'Hidden inputs'!$C$15*'Hidden inputs'!$D$15+('Hidden inputs'!$C$16-'Hidden inputs'!$B$16)*'Hidden inputs'!$D$16+(CV322-'Hidden inputs'!$B$17)*'Hidden inputs'!$D$17,CV322&gt;'Hidden inputs'!$B$18,'Hidden inputs'!$C$15*'Hidden inputs'!$D$15+('Hidden inputs'!$C$16-'Hidden inputs'!$B$16)*'Hidden inputs'!$D$16+('Hidden inputs'!$C$17-'Hidden inputs'!$B$17)*'Hidden inputs'!$D$17+(CV322-'Hidden inputs'!$B$18)*'Hidden inputs'!$D$18))</f>
        <v/>
      </c>
      <c r="CX322" s="10" t="str">
        <f t="shared" ca="1" si="12866"/>
        <v/>
      </c>
      <c r="CY322" s="5" t="str">
        <f t="shared" ca="1" si="12773"/>
        <v/>
      </c>
      <c r="CZ322" s="5" t="str">
        <f t="shared" ca="1" si="12774"/>
        <v/>
      </c>
      <c r="DA322" s="5" t="str">
        <f ca="1">IF($B322="","",'Hidden inputs'!$D$11*CR322+'Hidden inputs'!$E$11*CS322)</f>
        <v/>
      </c>
      <c r="DB322" s="11" t="str">
        <f t="shared" ca="1" si="12692"/>
        <v/>
      </c>
      <c r="DC322" s="9" t="str">
        <f t="shared" ca="1" si="12775"/>
        <v/>
      </c>
      <c r="DD322" s="3" t="str">
        <f t="shared" ca="1" si="12776"/>
        <v/>
      </c>
      <c r="DE322" s="5" t="str" cm="1">
        <f t="array" aca="1" ref="DE322" ca="1">IF($B322="","",IF(DD322=0,0,IF(DD_Payment="",0,IF(DD322&lt;_xlfn.IFS(DD_Frequency="Monthly",1,DD_Frequency="Quarterly",IF(MONTH(DD$2)=1,1,IF(MONTH(DD$2)=4,1,IF(MONTH(DD$2)=7,1,IF(MONTH(DD$2)=10,1,0)))),DD_Frequency="Annually",IF(MONTH(DD$2)=1,1,0))*DD_Payment,DD322,_xlfn.IFS(DD_Frequency="Monthly",1,DD_Frequency="Quarterly",IF(MONTH(DD$2)=1,1,IF(MONTH(DD$2)=4,1,IF(MONTH(DD$2)=7,1,IF(MONTH(DD$2)=10,1,0)))),DD_Frequency="Annually",IF(MONTH(DD$2)=1,1,0))*DD_Payment))))</f>
        <v/>
      </c>
      <c r="DF322" s="3" t="str">
        <f t="shared" ref="DF322" ca="1" si="15714">IF($B322="","",IF(DD322&gt;DE322,(DD322-DE322/2)*(rate_A*(DF$1/365)),0))</f>
        <v/>
      </c>
      <c r="DG322" s="3" t="str">
        <f t="shared" ca="1" si="12868"/>
        <v/>
      </c>
      <c r="DH322" s="3" t="str">
        <f t="shared" ref="DH322" ca="1" si="15715">IF($B322="","",CS322*(1+rate_A*DF$1/365))</f>
        <v/>
      </c>
      <c r="DI322" s="3" t="str">
        <f t="shared" ref="DI322" ca="1" si="15716">IF($B322="","",CT322*(1+rate_A*DF$1/365))</f>
        <v/>
      </c>
      <c r="DJ322" s="3" t="str">
        <f t="shared" ref="DJ322" ca="1" si="15717">IF($B322="","",CU322*(1+rate_joint*DF$1/365))</f>
        <v/>
      </c>
      <c r="DK322" s="5" t="str">
        <f t="shared" ca="1" si="12872"/>
        <v/>
      </c>
      <c r="DL322" s="5" t="str" cm="1">
        <f t="array" aca="1" ref="DL322" ca="1">IF(DK322="","",_xlfn.IFS(DK322&lt;='Hidden inputs'!$C$15,DK322*'Hidden inputs'!$D$15,DK322&lt;='Hidden inputs'!$C$16,'Hidden inputs'!$C$15*'Hidden inputs'!$D$15+(DK322-'Hidden inputs'!$B$16)*'Hidden inputs'!$D$16,DK322&lt;='Hidden inputs'!$C$17,'Hidden inputs'!$C$15*'Hidden inputs'!$D$15+('Hidden inputs'!$C$16-'Hidden inputs'!$B$16)*'Hidden inputs'!$D$16+(DK322-'Hidden inputs'!$B$17)*'Hidden inputs'!$D$17,DK322&gt;'Hidden inputs'!$B$18,'Hidden inputs'!$C$15*'Hidden inputs'!$D$15+('Hidden inputs'!$C$16-'Hidden inputs'!$B$16)*'Hidden inputs'!$D$16+('Hidden inputs'!$C$17-'Hidden inputs'!$B$17)*'Hidden inputs'!$D$17+(DK322-'Hidden inputs'!$B$18)*'Hidden inputs'!$D$18))</f>
        <v/>
      </c>
      <c r="DM322" s="10" t="str">
        <f t="shared" ca="1" si="12873"/>
        <v/>
      </c>
      <c r="DN322" s="5" t="str">
        <f t="shared" ca="1" si="12781"/>
        <v/>
      </c>
      <c r="DO322" s="5" t="str">
        <f t="shared" ca="1" si="12782"/>
        <v/>
      </c>
      <c r="DP322" s="5" t="str">
        <f ca="1">IF($B322="","",'Hidden inputs'!$D$11*DG322+'Hidden inputs'!$E$11*DH322)</f>
        <v/>
      </c>
      <c r="DQ322" s="11" t="str">
        <f t="shared" ca="1" si="12697"/>
        <v/>
      </c>
      <c r="DR322" s="9" t="str">
        <f t="shared" ca="1" si="12783"/>
        <v/>
      </c>
      <c r="DS322" s="3" t="str">
        <f t="shared" ca="1" si="12784"/>
        <v/>
      </c>
      <c r="DT322" s="5" t="str" cm="1">
        <f t="array" aca="1" ref="DT322" ca="1">IF($B322="","",IF(DS322=0,0,IF(DD_Payment="",0,IF(DS322&lt;_xlfn.IFS(DD_Frequency="Monthly",1,DD_Frequency="Quarterly",IF(MONTH(DS$2)=1,1,IF(MONTH(DS$2)=4,1,IF(MONTH(DS$2)=7,1,IF(MONTH(DS$2)=10,1,0)))),DD_Frequency="Annually",IF(MONTH(DS$2)=1,1,0))*DD_Payment,DS322,_xlfn.IFS(DD_Frequency="Monthly",1,DD_Frequency="Quarterly",IF(MONTH(DS$2)=1,1,IF(MONTH(DS$2)=4,1,IF(MONTH(DS$2)=7,1,IF(MONTH(DS$2)=10,1,0)))),DD_Frequency="Annually",IF(MONTH(DS$2)=1,1,0))*DD_Payment))))</f>
        <v/>
      </c>
      <c r="DU322" s="3" t="str">
        <f t="shared" ref="DU322" ca="1" si="15718">IF($B322="","",IF(DS322&gt;DT322,(DS322-DT322/2)*(rate_A*(DU$1/365)),0))</f>
        <v/>
      </c>
      <c r="DV322" s="3" t="str">
        <f t="shared" ca="1" si="12875"/>
        <v/>
      </c>
      <c r="DW322" s="3" t="str">
        <f t="shared" ref="DW322" ca="1" si="15719">IF($B322="","",DH322*(1+rate_A*DU$1/365))</f>
        <v/>
      </c>
      <c r="DX322" s="3" t="str">
        <f t="shared" ref="DX322" ca="1" si="15720">IF($B322="","",DI322*(1+rate_A*DU$1/365))</f>
        <v/>
      </c>
      <c r="DY322" s="3" t="str">
        <f t="shared" ref="DY322" ca="1" si="15721">IF($B322="","",DJ322*(1+rate_joint*DU$1/365))</f>
        <v/>
      </c>
      <c r="DZ322" s="5" t="str">
        <f t="shared" ca="1" si="12879"/>
        <v/>
      </c>
      <c r="EA322" s="5" t="str" cm="1">
        <f t="array" aca="1" ref="EA322" ca="1">IF(DZ322="","",_xlfn.IFS(DZ322&lt;='Hidden inputs'!$C$15,DZ322*'Hidden inputs'!$D$15,DZ322&lt;='Hidden inputs'!$C$16,'Hidden inputs'!$C$15*'Hidden inputs'!$D$15+(DZ322-'Hidden inputs'!$B$16)*'Hidden inputs'!$D$16,DZ322&lt;='Hidden inputs'!$C$17,'Hidden inputs'!$C$15*'Hidden inputs'!$D$15+('Hidden inputs'!$C$16-'Hidden inputs'!$B$16)*'Hidden inputs'!$D$16+(DZ322-'Hidden inputs'!$B$17)*'Hidden inputs'!$D$17,DZ322&gt;'Hidden inputs'!$B$18,'Hidden inputs'!$C$15*'Hidden inputs'!$D$15+('Hidden inputs'!$C$16-'Hidden inputs'!$B$16)*'Hidden inputs'!$D$16+('Hidden inputs'!$C$17-'Hidden inputs'!$B$17)*'Hidden inputs'!$D$17+(DZ322-'Hidden inputs'!$B$18)*'Hidden inputs'!$D$18))</f>
        <v/>
      </c>
      <c r="EB322" s="10" t="str">
        <f t="shared" ca="1" si="12880"/>
        <v/>
      </c>
      <c r="EC322" s="5" t="str">
        <f t="shared" ca="1" si="12789"/>
        <v/>
      </c>
      <c r="ED322" s="5" t="str">
        <f t="shared" ca="1" si="12790"/>
        <v/>
      </c>
      <c r="EE322" s="5" t="str">
        <f ca="1">IF($B322="","",'Hidden inputs'!$D$11*DV322+'Hidden inputs'!$E$11*DW322)</f>
        <v/>
      </c>
      <c r="EF322" s="11" t="str">
        <f t="shared" ca="1" si="12702"/>
        <v/>
      </c>
      <c r="EG322" s="9" t="str">
        <f t="shared" ca="1" si="12791"/>
        <v/>
      </c>
      <c r="EH322" s="3" t="str">
        <f t="shared" ca="1" si="12792"/>
        <v/>
      </c>
      <c r="EI322" s="5" t="str" cm="1">
        <f t="array" aca="1" ref="EI322" ca="1">IF($B322="","",IF(EH322=0,0,IF(DD_Payment="",0,IF(EH322&lt;_xlfn.IFS(DD_Frequency="Monthly",1,DD_Frequency="Quarterly",IF(MONTH(EH$2)=1,1,IF(MONTH(EH$2)=4,1,IF(MONTH(EH$2)=7,1,IF(MONTH(EH$2)=10,1,0)))),DD_Frequency="Annually",IF(MONTH(EH$2)=1,1,0))*DD_Payment,EH322,_xlfn.IFS(DD_Frequency="Monthly",1,DD_Frequency="Quarterly",IF(MONTH(EH$2)=1,1,IF(MONTH(EH$2)=4,1,IF(MONTH(EH$2)=7,1,IF(MONTH(EH$2)=10,1,0)))),DD_Frequency="Annually",IF(MONTH(EH$2)=1,1,0))*DD_Payment))))</f>
        <v/>
      </c>
      <c r="EJ322" s="3" t="str">
        <f t="shared" ref="EJ322" ca="1" si="15722">IF($B322="","",IF(EH322&gt;EI322,(EH322-EI322/2)*(rate_A*(EJ$1/365)),0))</f>
        <v/>
      </c>
      <c r="EK322" s="3" t="str">
        <f t="shared" ca="1" si="12882"/>
        <v/>
      </c>
      <c r="EL322" s="3" t="str">
        <f t="shared" ref="EL322" ca="1" si="15723">IF($B322="","",DW322*(1+rate_A*EJ$1/365))</f>
        <v/>
      </c>
      <c r="EM322" s="3" t="str">
        <f t="shared" ref="EM322" ca="1" si="15724">IF($B322="","",DX322*(1+rate_A*EJ$1/365))</f>
        <v/>
      </c>
      <c r="EN322" s="3" t="str">
        <f t="shared" ref="EN322" ca="1" si="15725">IF($B322="","",DY322*(1+rate_joint*EJ$1/365))</f>
        <v/>
      </c>
      <c r="EO322" s="5" t="str">
        <f t="shared" ca="1" si="12886"/>
        <v/>
      </c>
      <c r="EP322" s="5" t="str" cm="1">
        <f t="array" aca="1" ref="EP322" ca="1">IF(EO322="","",_xlfn.IFS(EO322&lt;='Hidden inputs'!$C$15,EO322*'Hidden inputs'!$D$15,EO322&lt;='Hidden inputs'!$C$16,'Hidden inputs'!$C$15*'Hidden inputs'!$D$15+(EO322-'Hidden inputs'!$B$16)*'Hidden inputs'!$D$16,EO322&lt;='Hidden inputs'!$C$17,'Hidden inputs'!$C$15*'Hidden inputs'!$D$15+('Hidden inputs'!$C$16-'Hidden inputs'!$B$16)*'Hidden inputs'!$D$16+(EO322-'Hidden inputs'!$B$17)*'Hidden inputs'!$D$17,EO322&gt;'Hidden inputs'!$B$18,'Hidden inputs'!$C$15*'Hidden inputs'!$D$15+('Hidden inputs'!$C$16-'Hidden inputs'!$B$16)*'Hidden inputs'!$D$16+('Hidden inputs'!$C$17-'Hidden inputs'!$B$17)*'Hidden inputs'!$D$17+(EO322-'Hidden inputs'!$B$18)*'Hidden inputs'!$D$18))</f>
        <v/>
      </c>
      <c r="EQ322" s="10" t="str">
        <f t="shared" ca="1" si="12887"/>
        <v/>
      </c>
      <c r="ER322" s="5" t="str">
        <f t="shared" ca="1" si="12797"/>
        <v/>
      </c>
      <c r="ES322" s="5" t="str">
        <f t="shared" ca="1" si="12798"/>
        <v/>
      </c>
      <c r="ET322" s="5" t="str">
        <f ca="1">IF($B322="","",'Hidden inputs'!$D$11*EK322+'Hidden inputs'!$E$11*EL322)</f>
        <v/>
      </c>
      <c r="EU322" s="11" t="str">
        <f t="shared" ca="1" si="12707"/>
        <v/>
      </c>
      <c r="EV322" s="9" t="str">
        <f t="shared" ca="1" si="12799"/>
        <v/>
      </c>
      <c r="EW322" s="3" t="str">
        <f t="shared" ca="1" si="12800"/>
        <v/>
      </c>
      <c r="EX322" s="5" t="str" cm="1">
        <f t="array" aca="1" ref="EX322" ca="1">IF($B322="","",IF(EW322=0,0,IF(DD_Payment="",0,IF(EW322&lt;_xlfn.IFS(DD_Frequency="Monthly",1,DD_Frequency="Quarterly",IF(MONTH(EW$2)=1,1,IF(MONTH(EW$2)=4,1,IF(MONTH(EW$2)=7,1,IF(MONTH(EW$2)=10,1,0)))),DD_Frequency="Annually",IF(MONTH(EW$2)=1,1,0))*DD_Payment,EW322,_xlfn.IFS(DD_Frequency="Monthly",1,DD_Frequency="Quarterly",IF(MONTH(EW$2)=1,1,IF(MONTH(EW$2)=4,1,IF(MONTH(EW$2)=7,1,IF(MONTH(EW$2)=10,1,0)))),DD_Frequency="Annually",IF(MONTH(EW$2)=1,1,0))*DD_Payment))))</f>
        <v/>
      </c>
      <c r="EY322" s="3" t="str">
        <f t="shared" ref="EY322" ca="1" si="15726">IF($B322="","",IF(EW322&gt;EX322,(EW322-EX322/2)*(rate_A*(EY$1/365)),0))</f>
        <v/>
      </c>
      <c r="EZ322" s="3" t="str">
        <f t="shared" ca="1" si="12889"/>
        <v/>
      </c>
      <c r="FA322" s="3" t="str">
        <f t="shared" ref="FA322" ca="1" si="15727">IF($B322="","",EL322*(1+rate_A*EY$1/365))</f>
        <v/>
      </c>
      <c r="FB322" s="3" t="str">
        <f t="shared" ref="FB322" ca="1" si="15728">IF($B322="","",EM322*(1+rate_A*EY$1/365))</f>
        <v/>
      </c>
      <c r="FC322" s="3" t="str">
        <f t="shared" ref="FC322" ca="1" si="15729">IF($B322="","",EN322*(1+rate_joint*EY$1/365))</f>
        <v/>
      </c>
      <c r="FD322" s="5" t="str">
        <f t="shared" ca="1" si="12893"/>
        <v/>
      </c>
      <c r="FE322" s="5" t="str" cm="1">
        <f t="array" aca="1" ref="FE322" ca="1">IF(FD322="","",_xlfn.IFS(FD322&lt;='Hidden inputs'!$C$15,FD322*'Hidden inputs'!$D$15,FD322&lt;='Hidden inputs'!$C$16,'Hidden inputs'!$C$15*'Hidden inputs'!$D$15+(FD322-'Hidden inputs'!$B$16)*'Hidden inputs'!$D$16,FD322&lt;='Hidden inputs'!$C$17,'Hidden inputs'!$C$15*'Hidden inputs'!$D$15+('Hidden inputs'!$C$16-'Hidden inputs'!$B$16)*'Hidden inputs'!$D$16+(FD322-'Hidden inputs'!$B$17)*'Hidden inputs'!$D$17,FD322&gt;'Hidden inputs'!$B$18,'Hidden inputs'!$C$15*'Hidden inputs'!$D$15+('Hidden inputs'!$C$16-'Hidden inputs'!$B$16)*'Hidden inputs'!$D$16+('Hidden inputs'!$C$17-'Hidden inputs'!$B$17)*'Hidden inputs'!$D$17+(FD322-'Hidden inputs'!$B$18)*'Hidden inputs'!$D$18))</f>
        <v/>
      </c>
      <c r="FF322" s="10" t="str">
        <f t="shared" ca="1" si="12894"/>
        <v/>
      </c>
      <c r="FG322" s="5" t="str">
        <f t="shared" ca="1" si="12805"/>
        <v/>
      </c>
      <c r="FH322" s="5" t="str">
        <f t="shared" ca="1" si="12806"/>
        <v/>
      </c>
      <c r="FI322" s="5" t="str">
        <f ca="1">IF($B322="","",'Hidden inputs'!$D$11*EZ322+'Hidden inputs'!$E$11*FA322)</f>
        <v/>
      </c>
      <c r="FJ322" s="11" t="str">
        <f t="shared" ca="1" si="12712"/>
        <v/>
      </c>
      <c r="FK322" s="9" t="str">
        <f t="shared" ca="1" si="12807"/>
        <v/>
      </c>
      <c r="FL322" s="3" t="str">
        <f t="shared" ca="1" si="12808"/>
        <v/>
      </c>
      <c r="FM322" s="5" t="str" cm="1">
        <f t="array" aca="1" ref="FM322" ca="1">IF($B322="","",IF(FL322=0,0,IF(DD_Payment="",0,IF(FL322&lt;_xlfn.IFS(DD_Frequency="Monthly",1,DD_Frequency="Quarterly",IF(MONTH(FL$2)=1,1,IF(MONTH(FL$2)=4,1,IF(MONTH(FL$2)=7,1,IF(MONTH(FL$2)=10,1,0)))),DD_Frequency="Annually",IF(MONTH(FL$2)=1,1,0))*DD_Payment,FL322,_xlfn.IFS(DD_Frequency="Monthly",1,DD_Frequency="Quarterly",IF(MONTH(FL$2)=1,1,IF(MONTH(FL$2)=4,1,IF(MONTH(FL$2)=7,1,IF(MONTH(FL$2)=10,1,0)))),DD_Frequency="Annually",IF(MONTH(FL$2)=1,1,0))*DD_Payment))))</f>
        <v/>
      </c>
      <c r="FN322" s="3" t="str">
        <f t="shared" ref="FN322" ca="1" si="15730">IF($B322="","",IF(FL322&gt;FM322,(FL322-FM322/2)*(rate_A*(FN$1/365)),0))</f>
        <v/>
      </c>
      <c r="FO322" s="3" t="str">
        <f t="shared" ca="1" si="12896"/>
        <v/>
      </c>
      <c r="FP322" s="3" t="str">
        <f t="shared" ref="FP322" ca="1" si="15731">IF($B322="","",FA322*(1+rate_A*FN$1/365))</f>
        <v/>
      </c>
      <c r="FQ322" s="3" t="str">
        <f t="shared" ref="FQ322" ca="1" si="15732">IF($B322="","",FB322*(1+rate_A*FN$1/365))</f>
        <v/>
      </c>
      <c r="FR322" s="3" t="str">
        <f t="shared" ref="FR322" ca="1" si="15733">IF($B322="","",FC322*(1+rate_joint*FN$1/365))</f>
        <v/>
      </c>
      <c r="FS322" s="5" t="str">
        <f t="shared" ca="1" si="12900"/>
        <v/>
      </c>
      <c r="FT322" s="5" t="str" cm="1">
        <f t="array" aca="1" ref="FT322" ca="1">IF(FS322="","",_xlfn.IFS(FS322&lt;='Hidden inputs'!$C$15,FS322*'Hidden inputs'!$D$15,FS322&lt;='Hidden inputs'!$C$16,'Hidden inputs'!$C$15*'Hidden inputs'!$D$15+(FS322-'Hidden inputs'!$B$16)*'Hidden inputs'!$D$16,FS322&lt;='Hidden inputs'!$C$17,'Hidden inputs'!$C$15*'Hidden inputs'!$D$15+('Hidden inputs'!$C$16-'Hidden inputs'!$B$16)*'Hidden inputs'!$D$16+(FS322-'Hidden inputs'!$B$17)*'Hidden inputs'!$D$17,FS322&gt;'Hidden inputs'!$B$18,'Hidden inputs'!$C$15*'Hidden inputs'!$D$15+('Hidden inputs'!$C$16-'Hidden inputs'!$B$16)*'Hidden inputs'!$D$16+('Hidden inputs'!$C$17-'Hidden inputs'!$B$17)*'Hidden inputs'!$D$17+(FS322-'Hidden inputs'!$B$18)*'Hidden inputs'!$D$18))</f>
        <v/>
      </c>
      <c r="FU322" s="10" t="str">
        <f t="shared" ca="1" si="12901"/>
        <v/>
      </c>
      <c r="FV322" s="5" t="str">
        <f t="shared" ca="1" si="12813"/>
        <v/>
      </c>
      <c r="FW322" s="5" t="str">
        <f t="shared" ca="1" si="12814"/>
        <v/>
      </c>
      <c r="FX322" s="5" t="str">
        <f ca="1">IF($B322="","",'Hidden inputs'!$D$11*FO322+'Hidden inputs'!$E$11*FP322)</f>
        <v/>
      </c>
      <c r="FY322" s="11" t="str">
        <f t="shared" ca="1" si="12717"/>
        <v/>
      </c>
      <c r="FZ322" s="9" t="str">
        <f t="shared" ca="1" si="12815"/>
        <v/>
      </c>
      <c r="GA322" s="5" t="str">
        <f t="shared" ca="1" si="12816"/>
        <v/>
      </c>
      <c r="GB322" s="5" t="str">
        <f t="shared" ca="1" si="12817"/>
        <v/>
      </c>
      <c r="GC322" s="5" t="str">
        <f t="shared" ca="1" si="12718"/>
        <v/>
      </c>
      <c r="GD322" s="5" t="str">
        <f t="shared" ca="1" si="12719"/>
        <v/>
      </c>
    </row>
    <row r="323" spans="1:186" x14ac:dyDescent="0.35">
      <c r="A323" s="2"/>
      <c r="B323" s="6" t="str">
        <f t="shared" ca="1" si="12720"/>
        <v/>
      </c>
      <c r="C323" s="5" t="str">
        <f t="shared" ca="1" si="12818"/>
        <v/>
      </c>
      <c r="D323" s="5" t="str" cm="1">
        <f t="array" aca="1" ref="D323" ca="1">IF($B323="","",IF(C323=0,0,IF(DD_Payment="",0,IF(C323&lt;_xlfn.IFS(DD_Frequency="Monthly",1,DD_Frequency="Quarterly",IF(MONTH(C$2)=1,1,IF(MONTH(C$2)=4,1,IF(MONTH(C$2)=7,1,IF(MONTH(C$2)=10,1,0)))),DD_Frequency="Annually",IF(MONTH(C$2)=1,1,0))*DD_Payment,C323,_xlfn.IFS(DD_Frequency="Monthly",1,DD_Frequency="Quarterly",IF(MONTH(C$2)=1,1,IF(MONTH(C$2)=4,1,IF(MONTH(C$2)=7,1,IF(MONTH(C$2)=10,1,0)))),DD_Frequency="Annually",IF(MONTH(C$2)=1,1,0))*DD_Payment))))</f>
        <v/>
      </c>
      <c r="E323" s="5" t="str">
        <f t="shared" ref="E323" ca="1" si="15734">IF(B323="","",IF(C323&gt;D323,(C323-D323/2)*(rate_A*(E$1/365)),0))</f>
        <v/>
      </c>
      <c r="F323" s="5" t="str">
        <f t="shared" ca="1" si="12722"/>
        <v/>
      </c>
      <c r="G323" s="5" t="str">
        <f t="shared" ref="G323" ca="1" si="15735">IF(B323="","",G322*(1+rate_A*E$1/365))</f>
        <v/>
      </c>
      <c r="H323" s="5" t="str">
        <f t="shared" ref="H323" ca="1" si="15736">IF(B323="","",H322*(1+rate_A*E$1/365))</f>
        <v/>
      </c>
      <c r="I323" s="5" t="str">
        <f t="shared" ref="I323" ca="1" si="15737">IF(B323="","",I322*(1+rate_joint*E$1/365))</f>
        <v/>
      </c>
      <c r="J323" s="5" t="str">
        <f t="shared" ca="1" si="12823"/>
        <v/>
      </c>
      <c r="K323" s="5" t="str" cm="1">
        <f t="array" aca="1" ref="K323" ca="1">IF(J323="","",_xlfn.IFS(J323&lt;='Hidden inputs'!$C$15,J323*'Hidden inputs'!$D$15,J323&lt;='Hidden inputs'!$C$16,'Hidden inputs'!$C$15*'Hidden inputs'!$D$15+(J323-'Hidden inputs'!$B$16)*'Hidden inputs'!$D$16,J323&lt;='Hidden inputs'!$C$17,'Hidden inputs'!$C$15*'Hidden inputs'!$D$15+('Hidden inputs'!$C$16-'Hidden inputs'!$B$16)*'Hidden inputs'!$D$16+(J323-'Hidden inputs'!$B$17)*'Hidden inputs'!$D$17,J323&gt;'Hidden inputs'!$B$18,'Hidden inputs'!$C$15*'Hidden inputs'!$D$15+('Hidden inputs'!$C$16-'Hidden inputs'!$B$16)*'Hidden inputs'!$D$16+('Hidden inputs'!$C$17-'Hidden inputs'!$B$17)*'Hidden inputs'!$D$17+(J323-'Hidden inputs'!$B$18)*'Hidden inputs'!$D$18))</f>
        <v/>
      </c>
      <c r="L323" s="11" t="str">
        <f t="shared" ca="1" si="12824"/>
        <v/>
      </c>
      <c r="M323" s="5" t="str">
        <f t="shared" ca="1" si="12726"/>
        <v/>
      </c>
      <c r="N323" s="5" t="str">
        <f t="shared" ca="1" si="12727"/>
        <v/>
      </c>
      <c r="O323" s="5" t="str">
        <f ca="1">IF(B323="","",'Hidden inputs'!$D$11*F323+'Hidden inputs'!$E$11*G323)</f>
        <v/>
      </c>
      <c r="P323" s="11" t="str">
        <f t="shared" ca="1" si="12661"/>
        <v/>
      </c>
      <c r="Q323" s="20" t="str">
        <f t="shared" ca="1" si="12662"/>
        <v/>
      </c>
      <c r="R323" s="3" t="str">
        <f t="shared" ca="1" si="12728"/>
        <v/>
      </c>
      <c r="S323" s="5" t="str" cm="1">
        <f t="array" aca="1" ref="S323" ca="1">IF($B323="","",IF(R323=0,0,IF(DD_Payment="",0,IF(R323&lt;_xlfn.IFS(DD_Frequency="Monthly",1,DD_Frequency="Quarterly",IF(MONTH(R$2)=1,1,IF(MONTH(R$2)=4,1,IF(MONTH(R$2)=7,1,IF(MONTH(R$2)=10,1,0)))),DD_Frequency="Annually",IF(MONTH(R$2)=1,1,0))*DD_Payment,R323,_xlfn.IFS(DD_Frequency="Monthly",1,DD_Frequency="Quarterly",IF(MONTH(R$2)=1,1,IF(MONTH(R$2)=4,1,IF(MONTH(R$2)=7,1,IF(MONTH(R$2)=10,1,0)))),DD_Frequency="Annually",IF(MONTH(R$2)=1,1,0))*DD_Payment))))</f>
        <v/>
      </c>
      <c r="T323" s="3" t="str">
        <f t="shared" ref="T323" ca="1" si="15738">IF(B323="","",IF(R323&gt;S323,(R323-S323/2)*(rate_A*((T$1+A323)/365)),0))</f>
        <v/>
      </c>
      <c r="U323" s="3" t="str">
        <f t="shared" ca="1" si="12730"/>
        <v/>
      </c>
      <c r="V323" s="3" t="str">
        <f t="shared" ref="V323" ca="1" si="15739">IF(B323="","",G323*(1+rate_A*(T$1+A323)/365))</f>
        <v/>
      </c>
      <c r="W323" s="3" t="str">
        <f t="shared" ref="W323" ca="1" si="15740">IF(B323="","",H323*(1+rate_A*(T$1+A323)/365))</f>
        <v/>
      </c>
      <c r="X323" s="3" t="str">
        <f t="shared" ref="X323" ca="1" si="15741">IF(B323="","",I323*(1+rate_joint*(T$1+A323)/365))</f>
        <v/>
      </c>
      <c r="Y323" s="5" t="str">
        <f t="shared" ca="1" si="12829"/>
        <v/>
      </c>
      <c r="Z323" s="5" t="str" cm="1">
        <f t="array" aca="1" ref="Z323" ca="1">IF(Y323="","",_xlfn.IFS(Y323&lt;='Hidden inputs'!$C$15,Y323*'Hidden inputs'!$D$15,Y323&lt;='Hidden inputs'!$C$16,'Hidden inputs'!$C$15*'Hidden inputs'!$D$15+(Y323-'Hidden inputs'!$B$16)*'Hidden inputs'!$D$16,Y323&lt;='Hidden inputs'!$C$17,'Hidden inputs'!$C$15*'Hidden inputs'!$D$15+('Hidden inputs'!$C$16-'Hidden inputs'!$B$16)*'Hidden inputs'!$D$16+(Y323-'Hidden inputs'!$B$17)*'Hidden inputs'!$D$17,Y323&gt;'Hidden inputs'!$B$18,'Hidden inputs'!$C$15*'Hidden inputs'!$D$15+('Hidden inputs'!$C$16-'Hidden inputs'!$B$16)*'Hidden inputs'!$D$16+('Hidden inputs'!$C$17-'Hidden inputs'!$B$17)*'Hidden inputs'!$D$17+(Y323-'Hidden inputs'!$B$18)*'Hidden inputs'!$D$18))</f>
        <v/>
      </c>
      <c r="AA323" s="10" t="str">
        <f t="shared" ca="1" si="12830"/>
        <v/>
      </c>
      <c r="AB323" s="5" t="str">
        <f t="shared" ca="1" si="12734"/>
        <v/>
      </c>
      <c r="AC323" s="5" t="str">
        <f t="shared" ca="1" si="12831"/>
        <v/>
      </c>
      <c r="AD323" s="5" t="str">
        <f ca="1">IF(B323="","",'Hidden inputs'!$D$11*U323+'Hidden inputs'!$E$11*V323)</f>
        <v/>
      </c>
      <c r="AE323" s="11" t="str">
        <f t="shared" ca="1" si="12667"/>
        <v/>
      </c>
      <c r="AF323" s="9" t="str">
        <f t="shared" ca="1" si="12735"/>
        <v/>
      </c>
      <c r="AG323" s="3" t="str">
        <f t="shared" ca="1" si="12736"/>
        <v/>
      </c>
      <c r="AH323" s="5" t="str" cm="1">
        <f t="array" aca="1" ref="AH323" ca="1">IF($B323="","",IF(AG323=0,0,IF(DD_Payment="",0,IF(AG323&lt;_xlfn.IFS(DD_Frequency="Monthly",1,DD_Frequency="Quarterly",IF(MONTH(AG$2)=1,1,IF(MONTH(AG$2)=4,1,IF(MONTH(AG$2)=7,1,IF(MONTH(AG$2)=10,1,0)))),DD_Frequency="Annually",IF(MONTH(AG$2)=1,1,0))*DD_Payment,AG323,_xlfn.IFS(DD_Frequency="Monthly",1,DD_Frequency="Quarterly",IF(MONTH(AG$2)=1,1,IF(MONTH(AG$2)=4,1,IF(MONTH(AG$2)=7,1,IF(MONTH(AG$2)=10,1,0)))),DD_Frequency="Annually",IF(MONTH(AG$2)=1,1,0))*DD_Payment))))</f>
        <v/>
      </c>
      <c r="AI323" s="3" t="str">
        <f t="shared" ref="AI323" ca="1" si="15742">IF($B323="","",IF(AG323&gt;AH323,(AG323-AH323/2)*(rate_A*(AI$1/365)),0))</f>
        <v/>
      </c>
      <c r="AJ323" s="3" t="str">
        <f t="shared" ca="1" si="12833"/>
        <v/>
      </c>
      <c r="AK323" s="3" t="str">
        <f t="shared" ref="AK323" ca="1" si="15743">IF($B323="","",V323*(1+rate_A*AI$1/365))</f>
        <v/>
      </c>
      <c r="AL323" s="3" t="str">
        <f t="shared" ref="AL323" ca="1" si="15744">IF($B323="","",W323*(1+rate_A*AI$1/365))</f>
        <v/>
      </c>
      <c r="AM323" s="3" t="str">
        <f t="shared" ref="AM323" ca="1" si="15745">IF($B323="","",X323*(1+rate_joint*AI$1/365))</f>
        <v/>
      </c>
      <c r="AN323" s="5" t="str">
        <f t="shared" ca="1" si="12837"/>
        <v/>
      </c>
      <c r="AO323" s="5" t="str" cm="1">
        <f t="array" aca="1" ref="AO323" ca="1">IF(AN323="","",_xlfn.IFS(AN323&lt;='Hidden inputs'!$C$15,AN323*'Hidden inputs'!$D$15,AN323&lt;='Hidden inputs'!$C$16,'Hidden inputs'!$C$15*'Hidden inputs'!$D$15+(AN323-'Hidden inputs'!$B$16)*'Hidden inputs'!$D$16,AN323&lt;='Hidden inputs'!$C$17,'Hidden inputs'!$C$15*'Hidden inputs'!$D$15+('Hidden inputs'!$C$16-'Hidden inputs'!$B$16)*'Hidden inputs'!$D$16+(AN323-'Hidden inputs'!$B$17)*'Hidden inputs'!$D$17,AN323&gt;'Hidden inputs'!$B$18,'Hidden inputs'!$C$15*'Hidden inputs'!$D$15+('Hidden inputs'!$C$16-'Hidden inputs'!$B$16)*'Hidden inputs'!$D$16+('Hidden inputs'!$C$17-'Hidden inputs'!$B$17)*'Hidden inputs'!$D$17+(AN323-'Hidden inputs'!$B$18)*'Hidden inputs'!$D$18))</f>
        <v/>
      </c>
      <c r="AP323" s="10" t="str">
        <f t="shared" ca="1" si="12838"/>
        <v/>
      </c>
      <c r="AQ323" s="5" t="str">
        <f t="shared" ca="1" si="12741"/>
        <v/>
      </c>
      <c r="AR323" s="5" t="str">
        <f t="shared" ca="1" si="12742"/>
        <v/>
      </c>
      <c r="AS323" s="5" t="str">
        <f ca="1">IF($B323="","",'Hidden inputs'!$D$11*AJ323+'Hidden inputs'!$E$11*AK323)</f>
        <v/>
      </c>
      <c r="AT323" s="11" t="str">
        <f t="shared" ca="1" si="12672"/>
        <v/>
      </c>
      <c r="AU323" s="9" t="str">
        <f t="shared" ca="1" si="12743"/>
        <v/>
      </c>
      <c r="AV323" s="3" t="str">
        <f t="shared" ca="1" si="12744"/>
        <v/>
      </c>
      <c r="AW323" s="5" t="str" cm="1">
        <f t="array" aca="1" ref="AW323" ca="1">IF($B323="","",IF(AV323=0,0,IF(DD_Payment="",0,IF(AV323&lt;_xlfn.IFS(DD_Frequency="Monthly",1,DD_Frequency="Quarterly",IF(MONTH(AV$2)=1,1,IF(MONTH(AV$2)=4,1,IF(MONTH(AV$2)=7,1,IF(MONTH(AV$2)=10,1,0)))),DD_Frequency="Annually",IF(MONTH(AV$2)=1,1,0))*DD_Payment,AV323,_xlfn.IFS(DD_Frequency="Monthly",1,DD_Frequency="Quarterly",IF(MONTH(AV$2)=1,1,IF(MONTH(AV$2)=4,1,IF(MONTH(AV$2)=7,1,IF(MONTH(AV$2)=10,1,0)))),DD_Frequency="Annually",IF(MONTH(AV$2)=1,1,0))*DD_Payment))))</f>
        <v/>
      </c>
      <c r="AX323" s="3" t="str">
        <f t="shared" ref="AX323" ca="1" si="15746">IF($B323="","",IF(AV323&gt;AW323,(AV323-AW323/2)*(rate_A*(AX$1/365)),0))</f>
        <v/>
      </c>
      <c r="AY323" s="3" t="str">
        <f t="shared" ca="1" si="12840"/>
        <v/>
      </c>
      <c r="AZ323" s="3" t="str">
        <f t="shared" ref="AZ323" ca="1" si="15747">IF($B323="","",AK323*(1+rate_A*AX$1/365))</f>
        <v/>
      </c>
      <c r="BA323" s="3" t="str">
        <f t="shared" ref="BA323" ca="1" si="15748">IF($B323="","",AL323*(1+rate_A*AX$1/365))</f>
        <v/>
      </c>
      <c r="BB323" s="3" t="str">
        <f t="shared" ref="BB323" ca="1" si="15749">IF($B323="","",AM323*(1+rate_joint*AX$1/365))</f>
        <v/>
      </c>
      <c r="BC323" s="5" t="str">
        <f t="shared" ca="1" si="12844"/>
        <v/>
      </c>
      <c r="BD323" s="5" t="str" cm="1">
        <f t="array" aca="1" ref="BD323" ca="1">IF(BC323="","",_xlfn.IFS(BC323&lt;='Hidden inputs'!$C$15,BC323*'Hidden inputs'!$D$15,BC323&lt;='Hidden inputs'!$C$16,'Hidden inputs'!$C$15*'Hidden inputs'!$D$15+(BC323-'Hidden inputs'!$B$16)*'Hidden inputs'!$D$16,BC323&lt;='Hidden inputs'!$C$17,'Hidden inputs'!$C$15*'Hidden inputs'!$D$15+('Hidden inputs'!$C$16-'Hidden inputs'!$B$16)*'Hidden inputs'!$D$16+(BC323-'Hidden inputs'!$B$17)*'Hidden inputs'!$D$17,BC323&gt;'Hidden inputs'!$B$18,'Hidden inputs'!$C$15*'Hidden inputs'!$D$15+('Hidden inputs'!$C$16-'Hidden inputs'!$B$16)*'Hidden inputs'!$D$16+('Hidden inputs'!$C$17-'Hidden inputs'!$B$17)*'Hidden inputs'!$D$17+(BC323-'Hidden inputs'!$B$18)*'Hidden inputs'!$D$18))</f>
        <v/>
      </c>
      <c r="BE323" s="10" t="str">
        <f t="shared" ca="1" si="12845"/>
        <v/>
      </c>
      <c r="BF323" s="5" t="str">
        <f t="shared" ca="1" si="12749"/>
        <v/>
      </c>
      <c r="BG323" s="5" t="str">
        <f t="shared" ca="1" si="12750"/>
        <v/>
      </c>
      <c r="BH323" s="5" t="str">
        <f ca="1">IF($B323="","",'Hidden inputs'!$D$11*AY323+'Hidden inputs'!$E$11*AZ323)</f>
        <v/>
      </c>
      <c r="BI323" s="11" t="str">
        <f t="shared" ca="1" si="12677"/>
        <v/>
      </c>
      <c r="BJ323" s="9" t="str">
        <f t="shared" ca="1" si="12751"/>
        <v/>
      </c>
      <c r="BK323" s="3" t="str">
        <f t="shared" ca="1" si="12752"/>
        <v/>
      </c>
      <c r="BL323" s="5" t="str" cm="1">
        <f t="array" aca="1" ref="BL323" ca="1">IF($B323="","",IF(BK323=0,0,IF(DD_Payment="",0,IF(BK323&lt;_xlfn.IFS(DD_Frequency="Monthly",1,DD_Frequency="Quarterly",IF(MONTH(BK$2)=1,1,IF(MONTH(BK$2)=4,1,IF(MONTH(BK$2)=7,1,IF(MONTH(BK$2)=10,1,0)))),DD_Frequency="Annually",IF(MONTH(BK$2)=1,1,0))*DD_Payment,BK323,_xlfn.IFS(DD_Frequency="Monthly",1,DD_Frequency="Quarterly",IF(MONTH(BK$2)=1,1,IF(MONTH(BK$2)=4,1,IF(MONTH(BK$2)=7,1,IF(MONTH(BK$2)=10,1,0)))),DD_Frequency="Annually",IF(MONTH(BK$2)=1,1,0))*DD_Payment))))</f>
        <v/>
      </c>
      <c r="BM323" s="3" t="str">
        <f t="shared" ref="BM323" ca="1" si="15750">IF($B323="","",IF(BK323&gt;BL323,(BK323-BL323/2)*(rate_A*(BM$1/365)),0))</f>
        <v/>
      </c>
      <c r="BN323" s="3" t="str">
        <f t="shared" ca="1" si="12847"/>
        <v/>
      </c>
      <c r="BO323" s="3" t="str">
        <f t="shared" ref="BO323" ca="1" si="15751">IF($B323="","",AZ323*(1+rate_A*BM$1/365))</f>
        <v/>
      </c>
      <c r="BP323" s="3" t="str">
        <f t="shared" ref="BP323" ca="1" si="15752">IF($B323="","",BA323*(1+rate_A*BM$1/365))</f>
        <v/>
      </c>
      <c r="BQ323" s="3" t="str">
        <f t="shared" ref="BQ323" ca="1" si="15753">IF($B323="","",BB323*(1+rate_joint*BM$1/365))</f>
        <v/>
      </c>
      <c r="BR323" s="5" t="str">
        <f t="shared" ca="1" si="12851"/>
        <v/>
      </c>
      <c r="BS323" s="5" t="str" cm="1">
        <f t="array" aca="1" ref="BS323" ca="1">IF(BR323="","",_xlfn.IFS(BR323&lt;='Hidden inputs'!$C$15,BR323*'Hidden inputs'!$D$15,BR323&lt;='Hidden inputs'!$C$16,'Hidden inputs'!$C$15*'Hidden inputs'!$D$15+(BR323-'Hidden inputs'!$B$16)*'Hidden inputs'!$D$16,BR323&lt;='Hidden inputs'!$C$17,'Hidden inputs'!$C$15*'Hidden inputs'!$D$15+('Hidden inputs'!$C$16-'Hidden inputs'!$B$16)*'Hidden inputs'!$D$16+(BR323-'Hidden inputs'!$B$17)*'Hidden inputs'!$D$17,BR323&gt;'Hidden inputs'!$B$18,'Hidden inputs'!$C$15*'Hidden inputs'!$D$15+('Hidden inputs'!$C$16-'Hidden inputs'!$B$16)*'Hidden inputs'!$D$16+('Hidden inputs'!$C$17-'Hidden inputs'!$B$17)*'Hidden inputs'!$D$17+(BR323-'Hidden inputs'!$B$18)*'Hidden inputs'!$D$18))</f>
        <v/>
      </c>
      <c r="BT323" s="10" t="str">
        <f t="shared" ca="1" si="12852"/>
        <v/>
      </c>
      <c r="BU323" s="5" t="str">
        <f t="shared" ca="1" si="12757"/>
        <v/>
      </c>
      <c r="BV323" s="5" t="str">
        <f t="shared" ca="1" si="12758"/>
        <v/>
      </c>
      <c r="BW323" s="5" t="str">
        <f ca="1">IF($B323="","",'Hidden inputs'!$D$11*BN323+'Hidden inputs'!$E$11*BO323)</f>
        <v/>
      </c>
      <c r="BX323" s="11" t="str">
        <f t="shared" ca="1" si="12682"/>
        <v/>
      </c>
      <c r="BY323" s="9" t="str">
        <f t="shared" ca="1" si="12759"/>
        <v/>
      </c>
      <c r="BZ323" s="3" t="str">
        <f t="shared" ca="1" si="12760"/>
        <v/>
      </c>
      <c r="CA323" s="5" t="str" cm="1">
        <f t="array" aca="1" ref="CA323" ca="1">IF($B323="","",IF(BZ323=0,0,IF(DD_Payment="",0,IF(BZ323&lt;_xlfn.IFS(DD_Frequency="Monthly",1,DD_Frequency="Quarterly",IF(MONTH(BZ$2)=1,1,IF(MONTH(BZ$2)=4,1,IF(MONTH(BZ$2)=7,1,IF(MONTH(BZ$2)=10,1,0)))),DD_Frequency="Annually",IF(MONTH(BZ$2)=1,1,0))*DD_Payment,BZ323,_xlfn.IFS(DD_Frequency="Monthly",1,DD_Frequency="Quarterly",IF(MONTH(BZ$2)=1,1,IF(MONTH(BZ$2)=4,1,IF(MONTH(BZ$2)=7,1,IF(MONTH(BZ$2)=10,1,0)))),DD_Frequency="Annually",IF(MONTH(BZ$2)=1,1,0))*DD_Payment))))</f>
        <v/>
      </c>
      <c r="CB323" s="3" t="str">
        <f t="shared" ref="CB323" ca="1" si="15754">IF($B323="","",IF(BZ323&gt;CA323,(BZ323-CA323/2)*(rate_A*(CB$1/365)),0))</f>
        <v/>
      </c>
      <c r="CC323" s="3" t="str">
        <f t="shared" ca="1" si="12854"/>
        <v/>
      </c>
      <c r="CD323" s="3" t="str">
        <f t="shared" ref="CD323" ca="1" si="15755">IF($B323="","",BO323*(1+rate_A*CB$1/365))</f>
        <v/>
      </c>
      <c r="CE323" s="3" t="str">
        <f t="shared" ref="CE323" ca="1" si="15756">IF($B323="","",BP323*(1+rate_A*CB$1/365))</f>
        <v/>
      </c>
      <c r="CF323" s="3" t="str">
        <f t="shared" ref="CF323" ca="1" si="15757">IF($B323="","",BQ323*(1+rate_joint*CB$1/365))</f>
        <v/>
      </c>
      <c r="CG323" s="5" t="str">
        <f t="shared" ca="1" si="12858"/>
        <v/>
      </c>
      <c r="CH323" s="5" t="str" cm="1">
        <f t="array" aca="1" ref="CH323" ca="1">IF(CG323="","",_xlfn.IFS(CG323&lt;='Hidden inputs'!$C$15,CG323*'Hidden inputs'!$D$15,CG323&lt;='Hidden inputs'!$C$16,'Hidden inputs'!$C$15*'Hidden inputs'!$D$15+(CG323-'Hidden inputs'!$B$16)*'Hidden inputs'!$D$16,CG323&lt;='Hidden inputs'!$C$17,'Hidden inputs'!$C$15*'Hidden inputs'!$D$15+('Hidden inputs'!$C$16-'Hidden inputs'!$B$16)*'Hidden inputs'!$D$16+(CG323-'Hidden inputs'!$B$17)*'Hidden inputs'!$D$17,CG323&gt;'Hidden inputs'!$B$18,'Hidden inputs'!$C$15*'Hidden inputs'!$D$15+('Hidden inputs'!$C$16-'Hidden inputs'!$B$16)*'Hidden inputs'!$D$16+('Hidden inputs'!$C$17-'Hidden inputs'!$B$17)*'Hidden inputs'!$D$17+(CG323-'Hidden inputs'!$B$18)*'Hidden inputs'!$D$18))</f>
        <v/>
      </c>
      <c r="CI323" s="10" t="str">
        <f t="shared" ca="1" si="12859"/>
        <v/>
      </c>
      <c r="CJ323" s="5" t="str">
        <f t="shared" ca="1" si="12765"/>
        <v/>
      </c>
      <c r="CK323" s="5" t="str">
        <f t="shared" ca="1" si="12766"/>
        <v/>
      </c>
      <c r="CL323" s="5" t="str">
        <f ca="1">IF($B323="","",'Hidden inputs'!$D$11*CC323+'Hidden inputs'!$E$11*CD323)</f>
        <v/>
      </c>
      <c r="CM323" s="11" t="str">
        <f t="shared" ca="1" si="12687"/>
        <v/>
      </c>
      <c r="CN323" s="9" t="str">
        <f t="shared" ca="1" si="12767"/>
        <v/>
      </c>
      <c r="CO323" s="3" t="str">
        <f t="shared" ca="1" si="12768"/>
        <v/>
      </c>
      <c r="CP323" s="5" t="str" cm="1">
        <f t="array" aca="1" ref="CP323" ca="1">IF($B323="","",IF(CO323=0,0,IF(DD_Payment="",0,IF(CO323&lt;_xlfn.IFS(DD_Frequency="Monthly",1,DD_Frequency="Quarterly",IF(MONTH(CO$2)=1,1,IF(MONTH(CO$2)=4,1,IF(MONTH(CO$2)=7,1,IF(MONTH(CO$2)=10,1,0)))),DD_Frequency="Annually",IF(MONTH(CO$2)=1,1,0))*DD_Payment,CO323,_xlfn.IFS(DD_Frequency="Monthly",1,DD_Frequency="Quarterly",IF(MONTH(CO$2)=1,1,IF(MONTH(CO$2)=4,1,IF(MONTH(CO$2)=7,1,IF(MONTH(CO$2)=10,1,0)))),DD_Frequency="Annually",IF(MONTH(CO$2)=1,1,0))*DD_Payment))))</f>
        <v/>
      </c>
      <c r="CQ323" s="3" t="str">
        <f t="shared" ref="CQ323" ca="1" si="15758">IF($B323="","",IF(CO323&gt;CP323,(CO323-CP323/2)*(rate_A*(CQ$1/365)),0))</f>
        <v/>
      </c>
      <c r="CR323" s="3" t="str">
        <f t="shared" ca="1" si="12861"/>
        <v/>
      </c>
      <c r="CS323" s="3" t="str">
        <f t="shared" ref="CS323" ca="1" si="15759">IF($B323="","",CD323*(1+rate_A*CQ$1/365))</f>
        <v/>
      </c>
      <c r="CT323" s="3" t="str">
        <f t="shared" ref="CT323" ca="1" si="15760">IF($B323="","",CE323*(1+rate_A*CQ$1/365))</f>
        <v/>
      </c>
      <c r="CU323" s="3" t="str">
        <f t="shared" ref="CU323" ca="1" si="15761">IF($B323="","",CF323*(1+rate_joint*CQ$1/365))</f>
        <v/>
      </c>
      <c r="CV323" s="5" t="str">
        <f t="shared" ca="1" si="12865"/>
        <v/>
      </c>
      <c r="CW323" s="5" t="str" cm="1">
        <f t="array" aca="1" ref="CW323" ca="1">IF(CV323="","",_xlfn.IFS(CV323&lt;='Hidden inputs'!$C$15,CV323*'Hidden inputs'!$D$15,CV323&lt;='Hidden inputs'!$C$16,'Hidden inputs'!$C$15*'Hidden inputs'!$D$15+(CV323-'Hidden inputs'!$B$16)*'Hidden inputs'!$D$16,CV323&lt;='Hidden inputs'!$C$17,'Hidden inputs'!$C$15*'Hidden inputs'!$D$15+('Hidden inputs'!$C$16-'Hidden inputs'!$B$16)*'Hidden inputs'!$D$16+(CV323-'Hidden inputs'!$B$17)*'Hidden inputs'!$D$17,CV323&gt;'Hidden inputs'!$B$18,'Hidden inputs'!$C$15*'Hidden inputs'!$D$15+('Hidden inputs'!$C$16-'Hidden inputs'!$B$16)*'Hidden inputs'!$D$16+('Hidden inputs'!$C$17-'Hidden inputs'!$B$17)*'Hidden inputs'!$D$17+(CV323-'Hidden inputs'!$B$18)*'Hidden inputs'!$D$18))</f>
        <v/>
      </c>
      <c r="CX323" s="10" t="str">
        <f t="shared" ca="1" si="12866"/>
        <v/>
      </c>
      <c r="CY323" s="5" t="str">
        <f t="shared" ca="1" si="12773"/>
        <v/>
      </c>
      <c r="CZ323" s="5" t="str">
        <f t="shared" ca="1" si="12774"/>
        <v/>
      </c>
      <c r="DA323" s="5" t="str">
        <f ca="1">IF($B323="","",'Hidden inputs'!$D$11*CR323+'Hidden inputs'!$E$11*CS323)</f>
        <v/>
      </c>
      <c r="DB323" s="11" t="str">
        <f t="shared" ca="1" si="12692"/>
        <v/>
      </c>
      <c r="DC323" s="9" t="str">
        <f t="shared" ca="1" si="12775"/>
        <v/>
      </c>
      <c r="DD323" s="3" t="str">
        <f t="shared" ca="1" si="12776"/>
        <v/>
      </c>
      <c r="DE323" s="5" t="str" cm="1">
        <f t="array" aca="1" ref="DE323" ca="1">IF($B323="","",IF(DD323=0,0,IF(DD_Payment="",0,IF(DD323&lt;_xlfn.IFS(DD_Frequency="Monthly",1,DD_Frequency="Quarterly",IF(MONTH(DD$2)=1,1,IF(MONTH(DD$2)=4,1,IF(MONTH(DD$2)=7,1,IF(MONTH(DD$2)=10,1,0)))),DD_Frequency="Annually",IF(MONTH(DD$2)=1,1,0))*DD_Payment,DD323,_xlfn.IFS(DD_Frequency="Monthly",1,DD_Frequency="Quarterly",IF(MONTH(DD$2)=1,1,IF(MONTH(DD$2)=4,1,IF(MONTH(DD$2)=7,1,IF(MONTH(DD$2)=10,1,0)))),DD_Frequency="Annually",IF(MONTH(DD$2)=1,1,0))*DD_Payment))))</f>
        <v/>
      </c>
      <c r="DF323" s="3" t="str">
        <f t="shared" ref="DF323" ca="1" si="15762">IF($B323="","",IF(DD323&gt;DE323,(DD323-DE323/2)*(rate_A*(DF$1/365)),0))</f>
        <v/>
      </c>
      <c r="DG323" s="3" t="str">
        <f t="shared" ca="1" si="12868"/>
        <v/>
      </c>
      <c r="DH323" s="3" t="str">
        <f t="shared" ref="DH323" ca="1" si="15763">IF($B323="","",CS323*(1+rate_A*DF$1/365))</f>
        <v/>
      </c>
      <c r="DI323" s="3" t="str">
        <f t="shared" ref="DI323" ca="1" si="15764">IF($B323="","",CT323*(1+rate_A*DF$1/365))</f>
        <v/>
      </c>
      <c r="DJ323" s="3" t="str">
        <f t="shared" ref="DJ323" ca="1" si="15765">IF($B323="","",CU323*(1+rate_joint*DF$1/365))</f>
        <v/>
      </c>
      <c r="DK323" s="5" t="str">
        <f t="shared" ca="1" si="12872"/>
        <v/>
      </c>
      <c r="DL323" s="5" t="str" cm="1">
        <f t="array" aca="1" ref="DL323" ca="1">IF(DK323="","",_xlfn.IFS(DK323&lt;='Hidden inputs'!$C$15,DK323*'Hidden inputs'!$D$15,DK323&lt;='Hidden inputs'!$C$16,'Hidden inputs'!$C$15*'Hidden inputs'!$D$15+(DK323-'Hidden inputs'!$B$16)*'Hidden inputs'!$D$16,DK323&lt;='Hidden inputs'!$C$17,'Hidden inputs'!$C$15*'Hidden inputs'!$D$15+('Hidden inputs'!$C$16-'Hidden inputs'!$B$16)*'Hidden inputs'!$D$16+(DK323-'Hidden inputs'!$B$17)*'Hidden inputs'!$D$17,DK323&gt;'Hidden inputs'!$B$18,'Hidden inputs'!$C$15*'Hidden inputs'!$D$15+('Hidden inputs'!$C$16-'Hidden inputs'!$B$16)*'Hidden inputs'!$D$16+('Hidden inputs'!$C$17-'Hidden inputs'!$B$17)*'Hidden inputs'!$D$17+(DK323-'Hidden inputs'!$B$18)*'Hidden inputs'!$D$18))</f>
        <v/>
      </c>
      <c r="DM323" s="10" t="str">
        <f t="shared" ca="1" si="12873"/>
        <v/>
      </c>
      <c r="DN323" s="5" t="str">
        <f t="shared" ca="1" si="12781"/>
        <v/>
      </c>
      <c r="DO323" s="5" t="str">
        <f t="shared" ca="1" si="12782"/>
        <v/>
      </c>
      <c r="DP323" s="5" t="str">
        <f ca="1">IF($B323="","",'Hidden inputs'!$D$11*DG323+'Hidden inputs'!$E$11*DH323)</f>
        <v/>
      </c>
      <c r="DQ323" s="11" t="str">
        <f t="shared" ca="1" si="12697"/>
        <v/>
      </c>
      <c r="DR323" s="9" t="str">
        <f t="shared" ca="1" si="12783"/>
        <v/>
      </c>
      <c r="DS323" s="3" t="str">
        <f t="shared" ca="1" si="12784"/>
        <v/>
      </c>
      <c r="DT323" s="5" t="str" cm="1">
        <f t="array" aca="1" ref="DT323" ca="1">IF($B323="","",IF(DS323=0,0,IF(DD_Payment="",0,IF(DS323&lt;_xlfn.IFS(DD_Frequency="Monthly",1,DD_Frequency="Quarterly",IF(MONTH(DS$2)=1,1,IF(MONTH(DS$2)=4,1,IF(MONTH(DS$2)=7,1,IF(MONTH(DS$2)=10,1,0)))),DD_Frequency="Annually",IF(MONTH(DS$2)=1,1,0))*DD_Payment,DS323,_xlfn.IFS(DD_Frequency="Monthly",1,DD_Frequency="Quarterly",IF(MONTH(DS$2)=1,1,IF(MONTH(DS$2)=4,1,IF(MONTH(DS$2)=7,1,IF(MONTH(DS$2)=10,1,0)))),DD_Frequency="Annually",IF(MONTH(DS$2)=1,1,0))*DD_Payment))))</f>
        <v/>
      </c>
      <c r="DU323" s="3" t="str">
        <f t="shared" ref="DU323" ca="1" si="15766">IF($B323="","",IF(DS323&gt;DT323,(DS323-DT323/2)*(rate_A*(DU$1/365)),0))</f>
        <v/>
      </c>
      <c r="DV323" s="3" t="str">
        <f t="shared" ca="1" si="12875"/>
        <v/>
      </c>
      <c r="DW323" s="3" t="str">
        <f t="shared" ref="DW323" ca="1" si="15767">IF($B323="","",DH323*(1+rate_A*DU$1/365))</f>
        <v/>
      </c>
      <c r="DX323" s="3" t="str">
        <f t="shared" ref="DX323" ca="1" si="15768">IF($B323="","",DI323*(1+rate_A*DU$1/365))</f>
        <v/>
      </c>
      <c r="DY323" s="3" t="str">
        <f t="shared" ref="DY323" ca="1" si="15769">IF($B323="","",DJ323*(1+rate_joint*DU$1/365))</f>
        <v/>
      </c>
      <c r="DZ323" s="5" t="str">
        <f t="shared" ca="1" si="12879"/>
        <v/>
      </c>
      <c r="EA323" s="5" t="str" cm="1">
        <f t="array" aca="1" ref="EA323" ca="1">IF(DZ323="","",_xlfn.IFS(DZ323&lt;='Hidden inputs'!$C$15,DZ323*'Hidden inputs'!$D$15,DZ323&lt;='Hidden inputs'!$C$16,'Hidden inputs'!$C$15*'Hidden inputs'!$D$15+(DZ323-'Hidden inputs'!$B$16)*'Hidden inputs'!$D$16,DZ323&lt;='Hidden inputs'!$C$17,'Hidden inputs'!$C$15*'Hidden inputs'!$D$15+('Hidden inputs'!$C$16-'Hidden inputs'!$B$16)*'Hidden inputs'!$D$16+(DZ323-'Hidden inputs'!$B$17)*'Hidden inputs'!$D$17,DZ323&gt;'Hidden inputs'!$B$18,'Hidden inputs'!$C$15*'Hidden inputs'!$D$15+('Hidden inputs'!$C$16-'Hidden inputs'!$B$16)*'Hidden inputs'!$D$16+('Hidden inputs'!$C$17-'Hidden inputs'!$B$17)*'Hidden inputs'!$D$17+(DZ323-'Hidden inputs'!$B$18)*'Hidden inputs'!$D$18))</f>
        <v/>
      </c>
      <c r="EB323" s="10" t="str">
        <f t="shared" ca="1" si="12880"/>
        <v/>
      </c>
      <c r="EC323" s="5" t="str">
        <f t="shared" ca="1" si="12789"/>
        <v/>
      </c>
      <c r="ED323" s="5" t="str">
        <f t="shared" ca="1" si="12790"/>
        <v/>
      </c>
      <c r="EE323" s="5" t="str">
        <f ca="1">IF($B323="","",'Hidden inputs'!$D$11*DV323+'Hidden inputs'!$E$11*DW323)</f>
        <v/>
      </c>
      <c r="EF323" s="11" t="str">
        <f t="shared" ca="1" si="12702"/>
        <v/>
      </c>
      <c r="EG323" s="9" t="str">
        <f t="shared" ca="1" si="12791"/>
        <v/>
      </c>
      <c r="EH323" s="3" t="str">
        <f t="shared" ca="1" si="12792"/>
        <v/>
      </c>
      <c r="EI323" s="5" t="str" cm="1">
        <f t="array" aca="1" ref="EI323" ca="1">IF($B323="","",IF(EH323=0,0,IF(DD_Payment="",0,IF(EH323&lt;_xlfn.IFS(DD_Frequency="Monthly",1,DD_Frequency="Quarterly",IF(MONTH(EH$2)=1,1,IF(MONTH(EH$2)=4,1,IF(MONTH(EH$2)=7,1,IF(MONTH(EH$2)=10,1,0)))),DD_Frequency="Annually",IF(MONTH(EH$2)=1,1,0))*DD_Payment,EH323,_xlfn.IFS(DD_Frequency="Monthly",1,DD_Frequency="Quarterly",IF(MONTH(EH$2)=1,1,IF(MONTH(EH$2)=4,1,IF(MONTH(EH$2)=7,1,IF(MONTH(EH$2)=10,1,0)))),DD_Frequency="Annually",IF(MONTH(EH$2)=1,1,0))*DD_Payment))))</f>
        <v/>
      </c>
      <c r="EJ323" s="3" t="str">
        <f t="shared" ref="EJ323" ca="1" si="15770">IF($B323="","",IF(EH323&gt;EI323,(EH323-EI323/2)*(rate_A*(EJ$1/365)),0))</f>
        <v/>
      </c>
      <c r="EK323" s="3" t="str">
        <f t="shared" ca="1" si="12882"/>
        <v/>
      </c>
      <c r="EL323" s="3" t="str">
        <f t="shared" ref="EL323" ca="1" si="15771">IF($B323="","",DW323*(1+rate_A*EJ$1/365))</f>
        <v/>
      </c>
      <c r="EM323" s="3" t="str">
        <f t="shared" ref="EM323" ca="1" si="15772">IF($B323="","",DX323*(1+rate_A*EJ$1/365))</f>
        <v/>
      </c>
      <c r="EN323" s="3" t="str">
        <f t="shared" ref="EN323" ca="1" si="15773">IF($B323="","",DY323*(1+rate_joint*EJ$1/365))</f>
        <v/>
      </c>
      <c r="EO323" s="5" t="str">
        <f t="shared" ca="1" si="12886"/>
        <v/>
      </c>
      <c r="EP323" s="5" t="str" cm="1">
        <f t="array" aca="1" ref="EP323" ca="1">IF(EO323="","",_xlfn.IFS(EO323&lt;='Hidden inputs'!$C$15,EO323*'Hidden inputs'!$D$15,EO323&lt;='Hidden inputs'!$C$16,'Hidden inputs'!$C$15*'Hidden inputs'!$D$15+(EO323-'Hidden inputs'!$B$16)*'Hidden inputs'!$D$16,EO323&lt;='Hidden inputs'!$C$17,'Hidden inputs'!$C$15*'Hidden inputs'!$D$15+('Hidden inputs'!$C$16-'Hidden inputs'!$B$16)*'Hidden inputs'!$D$16+(EO323-'Hidden inputs'!$B$17)*'Hidden inputs'!$D$17,EO323&gt;'Hidden inputs'!$B$18,'Hidden inputs'!$C$15*'Hidden inputs'!$D$15+('Hidden inputs'!$C$16-'Hidden inputs'!$B$16)*'Hidden inputs'!$D$16+('Hidden inputs'!$C$17-'Hidden inputs'!$B$17)*'Hidden inputs'!$D$17+(EO323-'Hidden inputs'!$B$18)*'Hidden inputs'!$D$18))</f>
        <v/>
      </c>
      <c r="EQ323" s="10" t="str">
        <f t="shared" ca="1" si="12887"/>
        <v/>
      </c>
      <c r="ER323" s="5" t="str">
        <f t="shared" ca="1" si="12797"/>
        <v/>
      </c>
      <c r="ES323" s="5" t="str">
        <f t="shared" ca="1" si="12798"/>
        <v/>
      </c>
      <c r="ET323" s="5" t="str">
        <f ca="1">IF($B323="","",'Hidden inputs'!$D$11*EK323+'Hidden inputs'!$E$11*EL323)</f>
        <v/>
      </c>
      <c r="EU323" s="11" t="str">
        <f t="shared" ca="1" si="12707"/>
        <v/>
      </c>
      <c r="EV323" s="9" t="str">
        <f t="shared" ca="1" si="12799"/>
        <v/>
      </c>
      <c r="EW323" s="3" t="str">
        <f t="shared" ca="1" si="12800"/>
        <v/>
      </c>
      <c r="EX323" s="5" t="str" cm="1">
        <f t="array" aca="1" ref="EX323" ca="1">IF($B323="","",IF(EW323=0,0,IF(DD_Payment="",0,IF(EW323&lt;_xlfn.IFS(DD_Frequency="Monthly",1,DD_Frequency="Quarterly",IF(MONTH(EW$2)=1,1,IF(MONTH(EW$2)=4,1,IF(MONTH(EW$2)=7,1,IF(MONTH(EW$2)=10,1,0)))),DD_Frequency="Annually",IF(MONTH(EW$2)=1,1,0))*DD_Payment,EW323,_xlfn.IFS(DD_Frequency="Monthly",1,DD_Frequency="Quarterly",IF(MONTH(EW$2)=1,1,IF(MONTH(EW$2)=4,1,IF(MONTH(EW$2)=7,1,IF(MONTH(EW$2)=10,1,0)))),DD_Frequency="Annually",IF(MONTH(EW$2)=1,1,0))*DD_Payment))))</f>
        <v/>
      </c>
      <c r="EY323" s="3" t="str">
        <f t="shared" ref="EY323" ca="1" si="15774">IF($B323="","",IF(EW323&gt;EX323,(EW323-EX323/2)*(rate_A*(EY$1/365)),0))</f>
        <v/>
      </c>
      <c r="EZ323" s="3" t="str">
        <f t="shared" ca="1" si="12889"/>
        <v/>
      </c>
      <c r="FA323" s="3" t="str">
        <f t="shared" ref="FA323" ca="1" si="15775">IF($B323="","",EL323*(1+rate_A*EY$1/365))</f>
        <v/>
      </c>
      <c r="FB323" s="3" t="str">
        <f t="shared" ref="FB323" ca="1" si="15776">IF($B323="","",EM323*(1+rate_A*EY$1/365))</f>
        <v/>
      </c>
      <c r="FC323" s="3" t="str">
        <f t="shared" ref="FC323" ca="1" si="15777">IF($B323="","",EN323*(1+rate_joint*EY$1/365))</f>
        <v/>
      </c>
      <c r="FD323" s="5" t="str">
        <f t="shared" ca="1" si="12893"/>
        <v/>
      </c>
      <c r="FE323" s="5" t="str" cm="1">
        <f t="array" aca="1" ref="FE323" ca="1">IF(FD323="","",_xlfn.IFS(FD323&lt;='Hidden inputs'!$C$15,FD323*'Hidden inputs'!$D$15,FD323&lt;='Hidden inputs'!$C$16,'Hidden inputs'!$C$15*'Hidden inputs'!$D$15+(FD323-'Hidden inputs'!$B$16)*'Hidden inputs'!$D$16,FD323&lt;='Hidden inputs'!$C$17,'Hidden inputs'!$C$15*'Hidden inputs'!$D$15+('Hidden inputs'!$C$16-'Hidden inputs'!$B$16)*'Hidden inputs'!$D$16+(FD323-'Hidden inputs'!$B$17)*'Hidden inputs'!$D$17,FD323&gt;'Hidden inputs'!$B$18,'Hidden inputs'!$C$15*'Hidden inputs'!$D$15+('Hidden inputs'!$C$16-'Hidden inputs'!$B$16)*'Hidden inputs'!$D$16+('Hidden inputs'!$C$17-'Hidden inputs'!$B$17)*'Hidden inputs'!$D$17+(FD323-'Hidden inputs'!$B$18)*'Hidden inputs'!$D$18))</f>
        <v/>
      </c>
      <c r="FF323" s="10" t="str">
        <f t="shared" ca="1" si="12894"/>
        <v/>
      </c>
      <c r="FG323" s="5" t="str">
        <f t="shared" ca="1" si="12805"/>
        <v/>
      </c>
      <c r="FH323" s="5" t="str">
        <f t="shared" ca="1" si="12806"/>
        <v/>
      </c>
      <c r="FI323" s="5" t="str">
        <f ca="1">IF($B323="","",'Hidden inputs'!$D$11*EZ323+'Hidden inputs'!$E$11*FA323)</f>
        <v/>
      </c>
      <c r="FJ323" s="11" t="str">
        <f t="shared" ca="1" si="12712"/>
        <v/>
      </c>
      <c r="FK323" s="9" t="str">
        <f t="shared" ca="1" si="12807"/>
        <v/>
      </c>
      <c r="FL323" s="3" t="str">
        <f t="shared" ca="1" si="12808"/>
        <v/>
      </c>
      <c r="FM323" s="5" t="str" cm="1">
        <f t="array" aca="1" ref="FM323" ca="1">IF($B323="","",IF(FL323=0,0,IF(DD_Payment="",0,IF(FL323&lt;_xlfn.IFS(DD_Frequency="Monthly",1,DD_Frequency="Quarterly",IF(MONTH(FL$2)=1,1,IF(MONTH(FL$2)=4,1,IF(MONTH(FL$2)=7,1,IF(MONTH(FL$2)=10,1,0)))),DD_Frequency="Annually",IF(MONTH(FL$2)=1,1,0))*DD_Payment,FL323,_xlfn.IFS(DD_Frequency="Monthly",1,DD_Frequency="Quarterly",IF(MONTH(FL$2)=1,1,IF(MONTH(FL$2)=4,1,IF(MONTH(FL$2)=7,1,IF(MONTH(FL$2)=10,1,0)))),DD_Frequency="Annually",IF(MONTH(FL$2)=1,1,0))*DD_Payment))))</f>
        <v/>
      </c>
      <c r="FN323" s="3" t="str">
        <f t="shared" ref="FN323" ca="1" si="15778">IF($B323="","",IF(FL323&gt;FM323,(FL323-FM323/2)*(rate_A*(FN$1/365)),0))</f>
        <v/>
      </c>
      <c r="FO323" s="3" t="str">
        <f t="shared" ca="1" si="12896"/>
        <v/>
      </c>
      <c r="FP323" s="3" t="str">
        <f t="shared" ref="FP323" ca="1" si="15779">IF($B323="","",FA323*(1+rate_A*FN$1/365))</f>
        <v/>
      </c>
      <c r="FQ323" s="3" t="str">
        <f t="shared" ref="FQ323" ca="1" si="15780">IF($B323="","",FB323*(1+rate_A*FN$1/365))</f>
        <v/>
      </c>
      <c r="FR323" s="3" t="str">
        <f t="shared" ref="FR323" ca="1" si="15781">IF($B323="","",FC323*(1+rate_joint*FN$1/365))</f>
        <v/>
      </c>
      <c r="FS323" s="5" t="str">
        <f t="shared" ca="1" si="12900"/>
        <v/>
      </c>
      <c r="FT323" s="5" t="str" cm="1">
        <f t="array" aca="1" ref="FT323" ca="1">IF(FS323="","",_xlfn.IFS(FS323&lt;='Hidden inputs'!$C$15,FS323*'Hidden inputs'!$D$15,FS323&lt;='Hidden inputs'!$C$16,'Hidden inputs'!$C$15*'Hidden inputs'!$D$15+(FS323-'Hidden inputs'!$B$16)*'Hidden inputs'!$D$16,FS323&lt;='Hidden inputs'!$C$17,'Hidden inputs'!$C$15*'Hidden inputs'!$D$15+('Hidden inputs'!$C$16-'Hidden inputs'!$B$16)*'Hidden inputs'!$D$16+(FS323-'Hidden inputs'!$B$17)*'Hidden inputs'!$D$17,FS323&gt;'Hidden inputs'!$B$18,'Hidden inputs'!$C$15*'Hidden inputs'!$D$15+('Hidden inputs'!$C$16-'Hidden inputs'!$B$16)*'Hidden inputs'!$D$16+('Hidden inputs'!$C$17-'Hidden inputs'!$B$17)*'Hidden inputs'!$D$17+(FS323-'Hidden inputs'!$B$18)*'Hidden inputs'!$D$18))</f>
        <v/>
      </c>
      <c r="FU323" s="10" t="str">
        <f t="shared" ca="1" si="12901"/>
        <v/>
      </c>
      <c r="FV323" s="5" t="str">
        <f t="shared" ca="1" si="12813"/>
        <v/>
      </c>
      <c r="FW323" s="5" t="str">
        <f t="shared" ca="1" si="12814"/>
        <v/>
      </c>
      <c r="FX323" s="5" t="str">
        <f ca="1">IF($B323="","",'Hidden inputs'!$D$11*FO323+'Hidden inputs'!$E$11*FP323)</f>
        <v/>
      </c>
      <c r="FY323" s="11" t="str">
        <f t="shared" ca="1" si="12717"/>
        <v/>
      </c>
      <c r="FZ323" s="9" t="str">
        <f t="shared" ca="1" si="12815"/>
        <v/>
      </c>
      <c r="GA323" s="5" t="str">
        <f t="shared" ca="1" si="12816"/>
        <v/>
      </c>
      <c r="GB323" s="5" t="str">
        <f t="shared" ca="1" si="12817"/>
        <v/>
      </c>
      <c r="GC323" s="5" t="str">
        <f t="shared" ca="1" si="12718"/>
        <v/>
      </c>
      <c r="GD323" s="5" t="str">
        <f t="shared" ca="1" si="12719"/>
        <v/>
      </c>
    </row>
    <row r="324" spans="1:186" x14ac:dyDescent="0.35">
      <c r="A324" s="2"/>
      <c r="B324" s="6" t="str">
        <f t="shared" ca="1" si="12720"/>
        <v/>
      </c>
      <c r="C324" s="5" t="str">
        <f t="shared" ca="1" si="12818"/>
        <v/>
      </c>
      <c r="D324" s="5" t="str" cm="1">
        <f t="array" aca="1" ref="D324" ca="1">IF($B324="","",IF(C324=0,0,IF(DD_Payment="",0,IF(C324&lt;_xlfn.IFS(DD_Frequency="Monthly",1,DD_Frequency="Quarterly",IF(MONTH(C$2)=1,1,IF(MONTH(C$2)=4,1,IF(MONTH(C$2)=7,1,IF(MONTH(C$2)=10,1,0)))),DD_Frequency="Annually",IF(MONTH(C$2)=1,1,0))*DD_Payment,C324,_xlfn.IFS(DD_Frequency="Monthly",1,DD_Frequency="Quarterly",IF(MONTH(C$2)=1,1,IF(MONTH(C$2)=4,1,IF(MONTH(C$2)=7,1,IF(MONTH(C$2)=10,1,0)))),DD_Frequency="Annually",IF(MONTH(C$2)=1,1,0))*DD_Payment))))</f>
        <v/>
      </c>
      <c r="E324" s="5" t="str">
        <f t="shared" ref="E324" ca="1" si="15782">IF(B324="","",IF(C324&gt;D324,(C324-D324/2)*(rate_A*(E$1/365)),0))</f>
        <v/>
      </c>
      <c r="F324" s="5" t="str">
        <f t="shared" ca="1" si="12722"/>
        <v/>
      </c>
      <c r="G324" s="5" t="str">
        <f t="shared" ref="G324" ca="1" si="15783">IF(B324="","",G323*(1+rate_A*E$1/365))</f>
        <v/>
      </c>
      <c r="H324" s="5" t="str">
        <f t="shared" ref="H324" ca="1" si="15784">IF(B324="","",H323*(1+rate_A*E$1/365))</f>
        <v/>
      </c>
      <c r="I324" s="5" t="str">
        <f t="shared" ref="I324" ca="1" si="15785">IF(B324="","",I323*(1+rate_joint*E$1/365))</f>
        <v/>
      </c>
      <c r="J324" s="5" t="str">
        <f t="shared" ca="1" si="12823"/>
        <v/>
      </c>
      <c r="K324" s="5" t="str" cm="1">
        <f t="array" aca="1" ref="K324" ca="1">IF(J324="","",_xlfn.IFS(J324&lt;='Hidden inputs'!$C$15,J324*'Hidden inputs'!$D$15,J324&lt;='Hidden inputs'!$C$16,'Hidden inputs'!$C$15*'Hidden inputs'!$D$15+(J324-'Hidden inputs'!$B$16)*'Hidden inputs'!$D$16,J324&lt;='Hidden inputs'!$C$17,'Hidden inputs'!$C$15*'Hidden inputs'!$D$15+('Hidden inputs'!$C$16-'Hidden inputs'!$B$16)*'Hidden inputs'!$D$16+(J324-'Hidden inputs'!$B$17)*'Hidden inputs'!$D$17,J324&gt;'Hidden inputs'!$B$18,'Hidden inputs'!$C$15*'Hidden inputs'!$D$15+('Hidden inputs'!$C$16-'Hidden inputs'!$B$16)*'Hidden inputs'!$D$16+('Hidden inputs'!$C$17-'Hidden inputs'!$B$17)*'Hidden inputs'!$D$17+(J324-'Hidden inputs'!$B$18)*'Hidden inputs'!$D$18))</f>
        <v/>
      </c>
      <c r="L324" s="11" t="str">
        <f t="shared" ca="1" si="12824"/>
        <v/>
      </c>
      <c r="M324" s="5" t="str">
        <f t="shared" ca="1" si="12726"/>
        <v/>
      </c>
      <c r="N324" s="5" t="str">
        <f t="shared" ca="1" si="12727"/>
        <v/>
      </c>
      <c r="O324" s="5" t="str">
        <f ca="1">IF(B324="","",'Hidden inputs'!$D$11*F324+'Hidden inputs'!$E$11*G324)</f>
        <v/>
      </c>
      <c r="P324" s="11" t="str">
        <f t="shared" ca="1" si="12661"/>
        <v/>
      </c>
      <c r="Q324" s="20" t="str">
        <f t="shared" ca="1" si="12662"/>
        <v/>
      </c>
      <c r="R324" s="3" t="str">
        <f t="shared" ca="1" si="12728"/>
        <v/>
      </c>
      <c r="S324" s="5" t="str" cm="1">
        <f t="array" aca="1" ref="S324" ca="1">IF($B324="","",IF(R324=0,0,IF(DD_Payment="",0,IF(R324&lt;_xlfn.IFS(DD_Frequency="Monthly",1,DD_Frequency="Quarterly",IF(MONTH(R$2)=1,1,IF(MONTH(R$2)=4,1,IF(MONTH(R$2)=7,1,IF(MONTH(R$2)=10,1,0)))),DD_Frequency="Annually",IF(MONTH(R$2)=1,1,0))*DD_Payment,R324,_xlfn.IFS(DD_Frequency="Monthly",1,DD_Frequency="Quarterly",IF(MONTH(R$2)=1,1,IF(MONTH(R$2)=4,1,IF(MONTH(R$2)=7,1,IF(MONTH(R$2)=10,1,0)))),DD_Frequency="Annually",IF(MONTH(R$2)=1,1,0))*DD_Payment))))</f>
        <v/>
      </c>
      <c r="T324" s="3" t="str">
        <f t="shared" ref="T324" ca="1" si="15786">IF(B324="","",IF(R324&gt;S324,(R324-S324/2)*(rate_A*((T$1+A324)/365)),0))</f>
        <v/>
      </c>
      <c r="U324" s="3" t="str">
        <f t="shared" ca="1" si="12730"/>
        <v/>
      </c>
      <c r="V324" s="3" t="str">
        <f t="shared" ref="V324" ca="1" si="15787">IF(B324="","",G324*(1+rate_A*(T$1+A324)/365))</f>
        <v/>
      </c>
      <c r="W324" s="3" t="str">
        <f t="shared" ref="W324" ca="1" si="15788">IF(B324="","",H324*(1+rate_A*(T$1+A324)/365))</f>
        <v/>
      </c>
      <c r="X324" s="3" t="str">
        <f t="shared" ref="X324" ca="1" si="15789">IF(B324="","",I324*(1+rate_joint*(T$1+A324)/365))</f>
        <v/>
      </c>
      <c r="Y324" s="5" t="str">
        <f t="shared" ca="1" si="12829"/>
        <v/>
      </c>
      <c r="Z324" s="5" t="str" cm="1">
        <f t="array" aca="1" ref="Z324" ca="1">IF(Y324="","",_xlfn.IFS(Y324&lt;='Hidden inputs'!$C$15,Y324*'Hidden inputs'!$D$15,Y324&lt;='Hidden inputs'!$C$16,'Hidden inputs'!$C$15*'Hidden inputs'!$D$15+(Y324-'Hidden inputs'!$B$16)*'Hidden inputs'!$D$16,Y324&lt;='Hidden inputs'!$C$17,'Hidden inputs'!$C$15*'Hidden inputs'!$D$15+('Hidden inputs'!$C$16-'Hidden inputs'!$B$16)*'Hidden inputs'!$D$16+(Y324-'Hidden inputs'!$B$17)*'Hidden inputs'!$D$17,Y324&gt;'Hidden inputs'!$B$18,'Hidden inputs'!$C$15*'Hidden inputs'!$D$15+('Hidden inputs'!$C$16-'Hidden inputs'!$B$16)*'Hidden inputs'!$D$16+('Hidden inputs'!$C$17-'Hidden inputs'!$B$17)*'Hidden inputs'!$D$17+(Y324-'Hidden inputs'!$B$18)*'Hidden inputs'!$D$18))</f>
        <v/>
      </c>
      <c r="AA324" s="10" t="str">
        <f t="shared" ca="1" si="12830"/>
        <v/>
      </c>
      <c r="AB324" s="5" t="str">
        <f t="shared" ca="1" si="12734"/>
        <v/>
      </c>
      <c r="AC324" s="5" t="str">
        <f t="shared" ca="1" si="12831"/>
        <v/>
      </c>
      <c r="AD324" s="5" t="str">
        <f ca="1">IF(B324="","",'Hidden inputs'!$D$11*U324+'Hidden inputs'!$E$11*V324)</f>
        <v/>
      </c>
      <c r="AE324" s="11" t="str">
        <f t="shared" ca="1" si="12667"/>
        <v/>
      </c>
      <c r="AF324" s="9" t="str">
        <f t="shared" ca="1" si="12735"/>
        <v/>
      </c>
      <c r="AG324" s="3" t="str">
        <f t="shared" ca="1" si="12736"/>
        <v/>
      </c>
      <c r="AH324" s="5" t="str" cm="1">
        <f t="array" aca="1" ref="AH324" ca="1">IF($B324="","",IF(AG324=0,0,IF(DD_Payment="",0,IF(AG324&lt;_xlfn.IFS(DD_Frequency="Monthly",1,DD_Frequency="Quarterly",IF(MONTH(AG$2)=1,1,IF(MONTH(AG$2)=4,1,IF(MONTH(AG$2)=7,1,IF(MONTH(AG$2)=10,1,0)))),DD_Frequency="Annually",IF(MONTH(AG$2)=1,1,0))*DD_Payment,AG324,_xlfn.IFS(DD_Frequency="Monthly",1,DD_Frequency="Quarterly",IF(MONTH(AG$2)=1,1,IF(MONTH(AG$2)=4,1,IF(MONTH(AG$2)=7,1,IF(MONTH(AG$2)=10,1,0)))),DD_Frequency="Annually",IF(MONTH(AG$2)=1,1,0))*DD_Payment))))</f>
        <v/>
      </c>
      <c r="AI324" s="3" t="str">
        <f t="shared" ref="AI324" ca="1" si="15790">IF($B324="","",IF(AG324&gt;AH324,(AG324-AH324/2)*(rate_A*(AI$1/365)),0))</f>
        <v/>
      </c>
      <c r="AJ324" s="3" t="str">
        <f t="shared" ca="1" si="12833"/>
        <v/>
      </c>
      <c r="AK324" s="3" t="str">
        <f t="shared" ref="AK324" ca="1" si="15791">IF($B324="","",V324*(1+rate_A*AI$1/365))</f>
        <v/>
      </c>
      <c r="AL324" s="3" t="str">
        <f t="shared" ref="AL324" ca="1" si="15792">IF($B324="","",W324*(1+rate_A*AI$1/365))</f>
        <v/>
      </c>
      <c r="AM324" s="3" t="str">
        <f t="shared" ref="AM324" ca="1" si="15793">IF($B324="","",X324*(1+rate_joint*AI$1/365))</f>
        <v/>
      </c>
      <c r="AN324" s="5" t="str">
        <f t="shared" ca="1" si="12837"/>
        <v/>
      </c>
      <c r="AO324" s="5" t="str" cm="1">
        <f t="array" aca="1" ref="AO324" ca="1">IF(AN324="","",_xlfn.IFS(AN324&lt;='Hidden inputs'!$C$15,AN324*'Hidden inputs'!$D$15,AN324&lt;='Hidden inputs'!$C$16,'Hidden inputs'!$C$15*'Hidden inputs'!$D$15+(AN324-'Hidden inputs'!$B$16)*'Hidden inputs'!$D$16,AN324&lt;='Hidden inputs'!$C$17,'Hidden inputs'!$C$15*'Hidden inputs'!$D$15+('Hidden inputs'!$C$16-'Hidden inputs'!$B$16)*'Hidden inputs'!$D$16+(AN324-'Hidden inputs'!$B$17)*'Hidden inputs'!$D$17,AN324&gt;'Hidden inputs'!$B$18,'Hidden inputs'!$C$15*'Hidden inputs'!$D$15+('Hidden inputs'!$C$16-'Hidden inputs'!$B$16)*'Hidden inputs'!$D$16+('Hidden inputs'!$C$17-'Hidden inputs'!$B$17)*'Hidden inputs'!$D$17+(AN324-'Hidden inputs'!$B$18)*'Hidden inputs'!$D$18))</f>
        <v/>
      </c>
      <c r="AP324" s="10" t="str">
        <f t="shared" ca="1" si="12838"/>
        <v/>
      </c>
      <c r="AQ324" s="5" t="str">
        <f t="shared" ca="1" si="12741"/>
        <v/>
      </c>
      <c r="AR324" s="5" t="str">
        <f t="shared" ca="1" si="12742"/>
        <v/>
      </c>
      <c r="AS324" s="5" t="str">
        <f ca="1">IF($B324="","",'Hidden inputs'!$D$11*AJ324+'Hidden inputs'!$E$11*AK324)</f>
        <v/>
      </c>
      <c r="AT324" s="11" t="str">
        <f t="shared" ca="1" si="12672"/>
        <v/>
      </c>
      <c r="AU324" s="9" t="str">
        <f t="shared" ca="1" si="12743"/>
        <v/>
      </c>
      <c r="AV324" s="3" t="str">
        <f t="shared" ca="1" si="12744"/>
        <v/>
      </c>
      <c r="AW324" s="5" t="str" cm="1">
        <f t="array" aca="1" ref="AW324" ca="1">IF($B324="","",IF(AV324=0,0,IF(DD_Payment="",0,IF(AV324&lt;_xlfn.IFS(DD_Frequency="Monthly",1,DD_Frequency="Quarterly",IF(MONTH(AV$2)=1,1,IF(MONTH(AV$2)=4,1,IF(MONTH(AV$2)=7,1,IF(MONTH(AV$2)=10,1,0)))),DD_Frequency="Annually",IF(MONTH(AV$2)=1,1,0))*DD_Payment,AV324,_xlfn.IFS(DD_Frequency="Monthly",1,DD_Frequency="Quarterly",IF(MONTH(AV$2)=1,1,IF(MONTH(AV$2)=4,1,IF(MONTH(AV$2)=7,1,IF(MONTH(AV$2)=10,1,0)))),DD_Frequency="Annually",IF(MONTH(AV$2)=1,1,0))*DD_Payment))))</f>
        <v/>
      </c>
      <c r="AX324" s="3" t="str">
        <f t="shared" ref="AX324" ca="1" si="15794">IF($B324="","",IF(AV324&gt;AW324,(AV324-AW324/2)*(rate_A*(AX$1/365)),0))</f>
        <v/>
      </c>
      <c r="AY324" s="3" t="str">
        <f t="shared" ca="1" si="12840"/>
        <v/>
      </c>
      <c r="AZ324" s="3" t="str">
        <f t="shared" ref="AZ324" ca="1" si="15795">IF($B324="","",AK324*(1+rate_A*AX$1/365))</f>
        <v/>
      </c>
      <c r="BA324" s="3" t="str">
        <f t="shared" ref="BA324" ca="1" si="15796">IF($B324="","",AL324*(1+rate_A*AX$1/365))</f>
        <v/>
      </c>
      <c r="BB324" s="3" t="str">
        <f t="shared" ref="BB324" ca="1" si="15797">IF($B324="","",AM324*(1+rate_joint*AX$1/365))</f>
        <v/>
      </c>
      <c r="BC324" s="5" t="str">
        <f t="shared" ca="1" si="12844"/>
        <v/>
      </c>
      <c r="BD324" s="5" t="str" cm="1">
        <f t="array" aca="1" ref="BD324" ca="1">IF(BC324="","",_xlfn.IFS(BC324&lt;='Hidden inputs'!$C$15,BC324*'Hidden inputs'!$D$15,BC324&lt;='Hidden inputs'!$C$16,'Hidden inputs'!$C$15*'Hidden inputs'!$D$15+(BC324-'Hidden inputs'!$B$16)*'Hidden inputs'!$D$16,BC324&lt;='Hidden inputs'!$C$17,'Hidden inputs'!$C$15*'Hidden inputs'!$D$15+('Hidden inputs'!$C$16-'Hidden inputs'!$B$16)*'Hidden inputs'!$D$16+(BC324-'Hidden inputs'!$B$17)*'Hidden inputs'!$D$17,BC324&gt;'Hidden inputs'!$B$18,'Hidden inputs'!$C$15*'Hidden inputs'!$D$15+('Hidden inputs'!$C$16-'Hidden inputs'!$B$16)*'Hidden inputs'!$D$16+('Hidden inputs'!$C$17-'Hidden inputs'!$B$17)*'Hidden inputs'!$D$17+(BC324-'Hidden inputs'!$B$18)*'Hidden inputs'!$D$18))</f>
        <v/>
      </c>
      <c r="BE324" s="10" t="str">
        <f t="shared" ca="1" si="12845"/>
        <v/>
      </c>
      <c r="BF324" s="5" t="str">
        <f t="shared" ca="1" si="12749"/>
        <v/>
      </c>
      <c r="BG324" s="5" t="str">
        <f t="shared" ca="1" si="12750"/>
        <v/>
      </c>
      <c r="BH324" s="5" t="str">
        <f ca="1">IF($B324="","",'Hidden inputs'!$D$11*AY324+'Hidden inputs'!$E$11*AZ324)</f>
        <v/>
      </c>
      <c r="BI324" s="11" t="str">
        <f t="shared" ca="1" si="12677"/>
        <v/>
      </c>
      <c r="BJ324" s="9" t="str">
        <f t="shared" ca="1" si="12751"/>
        <v/>
      </c>
      <c r="BK324" s="3" t="str">
        <f t="shared" ca="1" si="12752"/>
        <v/>
      </c>
      <c r="BL324" s="5" t="str" cm="1">
        <f t="array" aca="1" ref="BL324" ca="1">IF($B324="","",IF(BK324=0,0,IF(DD_Payment="",0,IF(BK324&lt;_xlfn.IFS(DD_Frequency="Monthly",1,DD_Frequency="Quarterly",IF(MONTH(BK$2)=1,1,IF(MONTH(BK$2)=4,1,IF(MONTH(BK$2)=7,1,IF(MONTH(BK$2)=10,1,0)))),DD_Frequency="Annually",IF(MONTH(BK$2)=1,1,0))*DD_Payment,BK324,_xlfn.IFS(DD_Frequency="Monthly",1,DD_Frequency="Quarterly",IF(MONTH(BK$2)=1,1,IF(MONTH(BK$2)=4,1,IF(MONTH(BK$2)=7,1,IF(MONTH(BK$2)=10,1,0)))),DD_Frequency="Annually",IF(MONTH(BK$2)=1,1,0))*DD_Payment))))</f>
        <v/>
      </c>
      <c r="BM324" s="3" t="str">
        <f t="shared" ref="BM324" ca="1" si="15798">IF($B324="","",IF(BK324&gt;BL324,(BK324-BL324/2)*(rate_A*(BM$1/365)),0))</f>
        <v/>
      </c>
      <c r="BN324" s="3" t="str">
        <f t="shared" ca="1" si="12847"/>
        <v/>
      </c>
      <c r="BO324" s="3" t="str">
        <f t="shared" ref="BO324" ca="1" si="15799">IF($B324="","",AZ324*(1+rate_A*BM$1/365))</f>
        <v/>
      </c>
      <c r="BP324" s="3" t="str">
        <f t="shared" ref="BP324" ca="1" si="15800">IF($B324="","",BA324*(1+rate_A*BM$1/365))</f>
        <v/>
      </c>
      <c r="BQ324" s="3" t="str">
        <f t="shared" ref="BQ324" ca="1" si="15801">IF($B324="","",BB324*(1+rate_joint*BM$1/365))</f>
        <v/>
      </c>
      <c r="BR324" s="5" t="str">
        <f t="shared" ca="1" si="12851"/>
        <v/>
      </c>
      <c r="BS324" s="5" t="str" cm="1">
        <f t="array" aca="1" ref="BS324" ca="1">IF(BR324="","",_xlfn.IFS(BR324&lt;='Hidden inputs'!$C$15,BR324*'Hidden inputs'!$D$15,BR324&lt;='Hidden inputs'!$C$16,'Hidden inputs'!$C$15*'Hidden inputs'!$D$15+(BR324-'Hidden inputs'!$B$16)*'Hidden inputs'!$D$16,BR324&lt;='Hidden inputs'!$C$17,'Hidden inputs'!$C$15*'Hidden inputs'!$D$15+('Hidden inputs'!$C$16-'Hidden inputs'!$B$16)*'Hidden inputs'!$D$16+(BR324-'Hidden inputs'!$B$17)*'Hidden inputs'!$D$17,BR324&gt;'Hidden inputs'!$B$18,'Hidden inputs'!$C$15*'Hidden inputs'!$D$15+('Hidden inputs'!$C$16-'Hidden inputs'!$B$16)*'Hidden inputs'!$D$16+('Hidden inputs'!$C$17-'Hidden inputs'!$B$17)*'Hidden inputs'!$D$17+(BR324-'Hidden inputs'!$B$18)*'Hidden inputs'!$D$18))</f>
        <v/>
      </c>
      <c r="BT324" s="10" t="str">
        <f t="shared" ca="1" si="12852"/>
        <v/>
      </c>
      <c r="BU324" s="5" t="str">
        <f t="shared" ca="1" si="12757"/>
        <v/>
      </c>
      <c r="BV324" s="5" t="str">
        <f t="shared" ca="1" si="12758"/>
        <v/>
      </c>
      <c r="BW324" s="5" t="str">
        <f ca="1">IF($B324="","",'Hidden inputs'!$D$11*BN324+'Hidden inputs'!$E$11*BO324)</f>
        <v/>
      </c>
      <c r="BX324" s="11" t="str">
        <f t="shared" ca="1" si="12682"/>
        <v/>
      </c>
      <c r="BY324" s="9" t="str">
        <f t="shared" ca="1" si="12759"/>
        <v/>
      </c>
      <c r="BZ324" s="3" t="str">
        <f t="shared" ca="1" si="12760"/>
        <v/>
      </c>
      <c r="CA324" s="5" t="str" cm="1">
        <f t="array" aca="1" ref="CA324" ca="1">IF($B324="","",IF(BZ324=0,0,IF(DD_Payment="",0,IF(BZ324&lt;_xlfn.IFS(DD_Frequency="Monthly",1,DD_Frequency="Quarterly",IF(MONTH(BZ$2)=1,1,IF(MONTH(BZ$2)=4,1,IF(MONTH(BZ$2)=7,1,IF(MONTH(BZ$2)=10,1,0)))),DD_Frequency="Annually",IF(MONTH(BZ$2)=1,1,0))*DD_Payment,BZ324,_xlfn.IFS(DD_Frequency="Monthly",1,DD_Frequency="Quarterly",IF(MONTH(BZ$2)=1,1,IF(MONTH(BZ$2)=4,1,IF(MONTH(BZ$2)=7,1,IF(MONTH(BZ$2)=10,1,0)))),DD_Frequency="Annually",IF(MONTH(BZ$2)=1,1,0))*DD_Payment))))</f>
        <v/>
      </c>
      <c r="CB324" s="3" t="str">
        <f t="shared" ref="CB324" ca="1" si="15802">IF($B324="","",IF(BZ324&gt;CA324,(BZ324-CA324/2)*(rate_A*(CB$1/365)),0))</f>
        <v/>
      </c>
      <c r="CC324" s="3" t="str">
        <f t="shared" ca="1" si="12854"/>
        <v/>
      </c>
      <c r="CD324" s="3" t="str">
        <f t="shared" ref="CD324" ca="1" si="15803">IF($B324="","",BO324*(1+rate_A*CB$1/365))</f>
        <v/>
      </c>
      <c r="CE324" s="3" t="str">
        <f t="shared" ref="CE324" ca="1" si="15804">IF($B324="","",BP324*(1+rate_A*CB$1/365))</f>
        <v/>
      </c>
      <c r="CF324" s="3" t="str">
        <f t="shared" ref="CF324" ca="1" si="15805">IF($B324="","",BQ324*(1+rate_joint*CB$1/365))</f>
        <v/>
      </c>
      <c r="CG324" s="5" t="str">
        <f t="shared" ca="1" si="12858"/>
        <v/>
      </c>
      <c r="CH324" s="5" t="str" cm="1">
        <f t="array" aca="1" ref="CH324" ca="1">IF(CG324="","",_xlfn.IFS(CG324&lt;='Hidden inputs'!$C$15,CG324*'Hidden inputs'!$D$15,CG324&lt;='Hidden inputs'!$C$16,'Hidden inputs'!$C$15*'Hidden inputs'!$D$15+(CG324-'Hidden inputs'!$B$16)*'Hidden inputs'!$D$16,CG324&lt;='Hidden inputs'!$C$17,'Hidden inputs'!$C$15*'Hidden inputs'!$D$15+('Hidden inputs'!$C$16-'Hidden inputs'!$B$16)*'Hidden inputs'!$D$16+(CG324-'Hidden inputs'!$B$17)*'Hidden inputs'!$D$17,CG324&gt;'Hidden inputs'!$B$18,'Hidden inputs'!$C$15*'Hidden inputs'!$D$15+('Hidden inputs'!$C$16-'Hidden inputs'!$B$16)*'Hidden inputs'!$D$16+('Hidden inputs'!$C$17-'Hidden inputs'!$B$17)*'Hidden inputs'!$D$17+(CG324-'Hidden inputs'!$B$18)*'Hidden inputs'!$D$18))</f>
        <v/>
      </c>
      <c r="CI324" s="10" t="str">
        <f t="shared" ca="1" si="12859"/>
        <v/>
      </c>
      <c r="CJ324" s="5" t="str">
        <f t="shared" ca="1" si="12765"/>
        <v/>
      </c>
      <c r="CK324" s="5" t="str">
        <f t="shared" ca="1" si="12766"/>
        <v/>
      </c>
      <c r="CL324" s="5" t="str">
        <f ca="1">IF($B324="","",'Hidden inputs'!$D$11*CC324+'Hidden inputs'!$E$11*CD324)</f>
        <v/>
      </c>
      <c r="CM324" s="11" t="str">
        <f t="shared" ca="1" si="12687"/>
        <v/>
      </c>
      <c r="CN324" s="9" t="str">
        <f t="shared" ca="1" si="12767"/>
        <v/>
      </c>
      <c r="CO324" s="3" t="str">
        <f t="shared" ca="1" si="12768"/>
        <v/>
      </c>
      <c r="CP324" s="5" t="str" cm="1">
        <f t="array" aca="1" ref="CP324" ca="1">IF($B324="","",IF(CO324=0,0,IF(DD_Payment="",0,IF(CO324&lt;_xlfn.IFS(DD_Frequency="Monthly",1,DD_Frequency="Quarterly",IF(MONTH(CO$2)=1,1,IF(MONTH(CO$2)=4,1,IF(MONTH(CO$2)=7,1,IF(MONTH(CO$2)=10,1,0)))),DD_Frequency="Annually",IF(MONTH(CO$2)=1,1,0))*DD_Payment,CO324,_xlfn.IFS(DD_Frequency="Monthly",1,DD_Frequency="Quarterly",IF(MONTH(CO$2)=1,1,IF(MONTH(CO$2)=4,1,IF(MONTH(CO$2)=7,1,IF(MONTH(CO$2)=10,1,0)))),DD_Frequency="Annually",IF(MONTH(CO$2)=1,1,0))*DD_Payment))))</f>
        <v/>
      </c>
      <c r="CQ324" s="3" t="str">
        <f t="shared" ref="CQ324" ca="1" si="15806">IF($B324="","",IF(CO324&gt;CP324,(CO324-CP324/2)*(rate_A*(CQ$1/365)),0))</f>
        <v/>
      </c>
      <c r="CR324" s="3" t="str">
        <f t="shared" ca="1" si="12861"/>
        <v/>
      </c>
      <c r="CS324" s="3" t="str">
        <f t="shared" ref="CS324" ca="1" si="15807">IF($B324="","",CD324*(1+rate_A*CQ$1/365))</f>
        <v/>
      </c>
      <c r="CT324" s="3" t="str">
        <f t="shared" ref="CT324" ca="1" si="15808">IF($B324="","",CE324*(1+rate_A*CQ$1/365))</f>
        <v/>
      </c>
      <c r="CU324" s="3" t="str">
        <f t="shared" ref="CU324" ca="1" si="15809">IF($B324="","",CF324*(1+rate_joint*CQ$1/365))</f>
        <v/>
      </c>
      <c r="CV324" s="5" t="str">
        <f t="shared" ca="1" si="12865"/>
        <v/>
      </c>
      <c r="CW324" s="5" t="str" cm="1">
        <f t="array" aca="1" ref="CW324" ca="1">IF(CV324="","",_xlfn.IFS(CV324&lt;='Hidden inputs'!$C$15,CV324*'Hidden inputs'!$D$15,CV324&lt;='Hidden inputs'!$C$16,'Hidden inputs'!$C$15*'Hidden inputs'!$D$15+(CV324-'Hidden inputs'!$B$16)*'Hidden inputs'!$D$16,CV324&lt;='Hidden inputs'!$C$17,'Hidden inputs'!$C$15*'Hidden inputs'!$D$15+('Hidden inputs'!$C$16-'Hidden inputs'!$B$16)*'Hidden inputs'!$D$16+(CV324-'Hidden inputs'!$B$17)*'Hidden inputs'!$D$17,CV324&gt;'Hidden inputs'!$B$18,'Hidden inputs'!$C$15*'Hidden inputs'!$D$15+('Hidden inputs'!$C$16-'Hidden inputs'!$B$16)*'Hidden inputs'!$D$16+('Hidden inputs'!$C$17-'Hidden inputs'!$B$17)*'Hidden inputs'!$D$17+(CV324-'Hidden inputs'!$B$18)*'Hidden inputs'!$D$18))</f>
        <v/>
      </c>
      <c r="CX324" s="10" t="str">
        <f t="shared" ca="1" si="12866"/>
        <v/>
      </c>
      <c r="CY324" s="5" t="str">
        <f t="shared" ca="1" si="12773"/>
        <v/>
      </c>
      <c r="CZ324" s="5" t="str">
        <f t="shared" ca="1" si="12774"/>
        <v/>
      </c>
      <c r="DA324" s="5" t="str">
        <f ca="1">IF($B324="","",'Hidden inputs'!$D$11*CR324+'Hidden inputs'!$E$11*CS324)</f>
        <v/>
      </c>
      <c r="DB324" s="11" t="str">
        <f t="shared" ca="1" si="12692"/>
        <v/>
      </c>
      <c r="DC324" s="9" t="str">
        <f t="shared" ca="1" si="12775"/>
        <v/>
      </c>
      <c r="DD324" s="3" t="str">
        <f t="shared" ca="1" si="12776"/>
        <v/>
      </c>
      <c r="DE324" s="5" t="str" cm="1">
        <f t="array" aca="1" ref="DE324" ca="1">IF($B324="","",IF(DD324=0,0,IF(DD_Payment="",0,IF(DD324&lt;_xlfn.IFS(DD_Frequency="Monthly",1,DD_Frequency="Quarterly",IF(MONTH(DD$2)=1,1,IF(MONTH(DD$2)=4,1,IF(MONTH(DD$2)=7,1,IF(MONTH(DD$2)=10,1,0)))),DD_Frequency="Annually",IF(MONTH(DD$2)=1,1,0))*DD_Payment,DD324,_xlfn.IFS(DD_Frequency="Monthly",1,DD_Frequency="Quarterly",IF(MONTH(DD$2)=1,1,IF(MONTH(DD$2)=4,1,IF(MONTH(DD$2)=7,1,IF(MONTH(DD$2)=10,1,0)))),DD_Frequency="Annually",IF(MONTH(DD$2)=1,1,0))*DD_Payment))))</f>
        <v/>
      </c>
      <c r="DF324" s="3" t="str">
        <f t="shared" ref="DF324" ca="1" si="15810">IF($B324="","",IF(DD324&gt;DE324,(DD324-DE324/2)*(rate_A*(DF$1/365)),0))</f>
        <v/>
      </c>
      <c r="DG324" s="3" t="str">
        <f t="shared" ca="1" si="12868"/>
        <v/>
      </c>
      <c r="DH324" s="3" t="str">
        <f t="shared" ref="DH324" ca="1" si="15811">IF($B324="","",CS324*(1+rate_A*DF$1/365))</f>
        <v/>
      </c>
      <c r="DI324" s="3" t="str">
        <f t="shared" ref="DI324" ca="1" si="15812">IF($B324="","",CT324*(1+rate_A*DF$1/365))</f>
        <v/>
      </c>
      <c r="DJ324" s="3" t="str">
        <f t="shared" ref="DJ324" ca="1" si="15813">IF($B324="","",CU324*(1+rate_joint*DF$1/365))</f>
        <v/>
      </c>
      <c r="DK324" s="5" t="str">
        <f t="shared" ca="1" si="12872"/>
        <v/>
      </c>
      <c r="DL324" s="5" t="str" cm="1">
        <f t="array" aca="1" ref="DL324" ca="1">IF(DK324="","",_xlfn.IFS(DK324&lt;='Hidden inputs'!$C$15,DK324*'Hidden inputs'!$D$15,DK324&lt;='Hidden inputs'!$C$16,'Hidden inputs'!$C$15*'Hidden inputs'!$D$15+(DK324-'Hidden inputs'!$B$16)*'Hidden inputs'!$D$16,DK324&lt;='Hidden inputs'!$C$17,'Hidden inputs'!$C$15*'Hidden inputs'!$D$15+('Hidden inputs'!$C$16-'Hidden inputs'!$B$16)*'Hidden inputs'!$D$16+(DK324-'Hidden inputs'!$B$17)*'Hidden inputs'!$D$17,DK324&gt;'Hidden inputs'!$B$18,'Hidden inputs'!$C$15*'Hidden inputs'!$D$15+('Hidden inputs'!$C$16-'Hidden inputs'!$B$16)*'Hidden inputs'!$D$16+('Hidden inputs'!$C$17-'Hidden inputs'!$B$17)*'Hidden inputs'!$D$17+(DK324-'Hidden inputs'!$B$18)*'Hidden inputs'!$D$18))</f>
        <v/>
      </c>
      <c r="DM324" s="10" t="str">
        <f t="shared" ca="1" si="12873"/>
        <v/>
      </c>
      <c r="DN324" s="5" t="str">
        <f t="shared" ca="1" si="12781"/>
        <v/>
      </c>
      <c r="DO324" s="5" t="str">
        <f t="shared" ca="1" si="12782"/>
        <v/>
      </c>
      <c r="DP324" s="5" t="str">
        <f ca="1">IF($B324="","",'Hidden inputs'!$D$11*DG324+'Hidden inputs'!$E$11*DH324)</f>
        <v/>
      </c>
      <c r="DQ324" s="11" t="str">
        <f t="shared" ca="1" si="12697"/>
        <v/>
      </c>
      <c r="DR324" s="9" t="str">
        <f t="shared" ca="1" si="12783"/>
        <v/>
      </c>
      <c r="DS324" s="3" t="str">
        <f t="shared" ca="1" si="12784"/>
        <v/>
      </c>
      <c r="DT324" s="5" t="str" cm="1">
        <f t="array" aca="1" ref="DT324" ca="1">IF($B324="","",IF(DS324=0,0,IF(DD_Payment="",0,IF(DS324&lt;_xlfn.IFS(DD_Frequency="Monthly",1,DD_Frequency="Quarterly",IF(MONTH(DS$2)=1,1,IF(MONTH(DS$2)=4,1,IF(MONTH(DS$2)=7,1,IF(MONTH(DS$2)=10,1,0)))),DD_Frequency="Annually",IF(MONTH(DS$2)=1,1,0))*DD_Payment,DS324,_xlfn.IFS(DD_Frequency="Monthly",1,DD_Frequency="Quarterly",IF(MONTH(DS$2)=1,1,IF(MONTH(DS$2)=4,1,IF(MONTH(DS$2)=7,1,IF(MONTH(DS$2)=10,1,0)))),DD_Frequency="Annually",IF(MONTH(DS$2)=1,1,0))*DD_Payment))))</f>
        <v/>
      </c>
      <c r="DU324" s="3" t="str">
        <f t="shared" ref="DU324" ca="1" si="15814">IF($B324="","",IF(DS324&gt;DT324,(DS324-DT324/2)*(rate_A*(DU$1/365)),0))</f>
        <v/>
      </c>
      <c r="DV324" s="3" t="str">
        <f t="shared" ca="1" si="12875"/>
        <v/>
      </c>
      <c r="DW324" s="3" t="str">
        <f t="shared" ref="DW324" ca="1" si="15815">IF($B324="","",DH324*(1+rate_A*DU$1/365))</f>
        <v/>
      </c>
      <c r="DX324" s="3" t="str">
        <f t="shared" ref="DX324" ca="1" si="15816">IF($B324="","",DI324*(1+rate_A*DU$1/365))</f>
        <v/>
      </c>
      <c r="DY324" s="3" t="str">
        <f t="shared" ref="DY324" ca="1" si="15817">IF($B324="","",DJ324*(1+rate_joint*DU$1/365))</f>
        <v/>
      </c>
      <c r="DZ324" s="5" t="str">
        <f t="shared" ca="1" si="12879"/>
        <v/>
      </c>
      <c r="EA324" s="5" t="str" cm="1">
        <f t="array" aca="1" ref="EA324" ca="1">IF(DZ324="","",_xlfn.IFS(DZ324&lt;='Hidden inputs'!$C$15,DZ324*'Hidden inputs'!$D$15,DZ324&lt;='Hidden inputs'!$C$16,'Hidden inputs'!$C$15*'Hidden inputs'!$D$15+(DZ324-'Hidden inputs'!$B$16)*'Hidden inputs'!$D$16,DZ324&lt;='Hidden inputs'!$C$17,'Hidden inputs'!$C$15*'Hidden inputs'!$D$15+('Hidden inputs'!$C$16-'Hidden inputs'!$B$16)*'Hidden inputs'!$D$16+(DZ324-'Hidden inputs'!$B$17)*'Hidden inputs'!$D$17,DZ324&gt;'Hidden inputs'!$B$18,'Hidden inputs'!$C$15*'Hidden inputs'!$D$15+('Hidden inputs'!$C$16-'Hidden inputs'!$B$16)*'Hidden inputs'!$D$16+('Hidden inputs'!$C$17-'Hidden inputs'!$B$17)*'Hidden inputs'!$D$17+(DZ324-'Hidden inputs'!$B$18)*'Hidden inputs'!$D$18))</f>
        <v/>
      </c>
      <c r="EB324" s="10" t="str">
        <f t="shared" ca="1" si="12880"/>
        <v/>
      </c>
      <c r="EC324" s="5" t="str">
        <f t="shared" ca="1" si="12789"/>
        <v/>
      </c>
      <c r="ED324" s="5" t="str">
        <f t="shared" ca="1" si="12790"/>
        <v/>
      </c>
      <c r="EE324" s="5" t="str">
        <f ca="1">IF($B324="","",'Hidden inputs'!$D$11*DV324+'Hidden inputs'!$E$11*DW324)</f>
        <v/>
      </c>
      <c r="EF324" s="11" t="str">
        <f t="shared" ca="1" si="12702"/>
        <v/>
      </c>
      <c r="EG324" s="9" t="str">
        <f t="shared" ca="1" si="12791"/>
        <v/>
      </c>
      <c r="EH324" s="3" t="str">
        <f t="shared" ca="1" si="12792"/>
        <v/>
      </c>
      <c r="EI324" s="5" t="str" cm="1">
        <f t="array" aca="1" ref="EI324" ca="1">IF($B324="","",IF(EH324=0,0,IF(DD_Payment="",0,IF(EH324&lt;_xlfn.IFS(DD_Frequency="Monthly",1,DD_Frequency="Quarterly",IF(MONTH(EH$2)=1,1,IF(MONTH(EH$2)=4,1,IF(MONTH(EH$2)=7,1,IF(MONTH(EH$2)=10,1,0)))),DD_Frequency="Annually",IF(MONTH(EH$2)=1,1,0))*DD_Payment,EH324,_xlfn.IFS(DD_Frequency="Monthly",1,DD_Frequency="Quarterly",IF(MONTH(EH$2)=1,1,IF(MONTH(EH$2)=4,1,IF(MONTH(EH$2)=7,1,IF(MONTH(EH$2)=10,1,0)))),DD_Frequency="Annually",IF(MONTH(EH$2)=1,1,0))*DD_Payment))))</f>
        <v/>
      </c>
      <c r="EJ324" s="3" t="str">
        <f t="shared" ref="EJ324" ca="1" si="15818">IF($B324="","",IF(EH324&gt;EI324,(EH324-EI324/2)*(rate_A*(EJ$1/365)),0))</f>
        <v/>
      </c>
      <c r="EK324" s="3" t="str">
        <f t="shared" ca="1" si="12882"/>
        <v/>
      </c>
      <c r="EL324" s="3" t="str">
        <f t="shared" ref="EL324" ca="1" si="15819">IF($B324="","",DW324*(1+rate_A*EJ$1/365))</f>
        <v/>
      </c>
      <c r="EM324" s="3" t="str">
        <f t="shared" ref="EM324" ca="1" si="15820">IF($B324="","",DX324*(1+rate_A*EJ$1/365))</f>
        <v/>
      </c>
      <c r="EN324" s="3" t="str">
        <f t="shared" ref="EN324" ca="1" si="15821">IF($B324="","",DY324*(1+rate_joint*EJ$1/365))</f>
        <v/>
      </c>
      <c r="EO324" s="5" t="str">
        <f t="shared" ca="1" si="12886"/>
        <v/>
      </c>
      <c r="EP324" s="5" t="str" cm="1">
        <f t="array" aca="1" ref="EP324" ca="1">IF(EO324="","",_xlfn.IFS(EO324&lt;='Hidden inputs'!$C$15,EO324*'Hidden inputs'!$D$15,EO324&lt;='Hidden inputs'!$C$16,'Hidden inputs'!$C$15*'Hidden inputs'!$D$15+(EO324-'Hidden inputs'!$B$16)*'Hidden inputs'!$D$16,EO324&lt;='Hidden inputs'!$C$17,'Hidden inputs'!$C$15*'Hidden inputs'!$D$15+('Hidden inputs'!$C$16-'Hidden inputs'!$B$16)*'Hidden inputs'!$D$16+(EO324-'Hidden inputs'!$B$17)*'Hidden inputs'!$D$17,EO324&gt;'Hidden inputs'!$B$18,'Hidden inputs'!$C$15*'Hidden inputs'!$D$15+('Hidden inputs'!$C$16-'Hidden inputs'!$B$16)*'Hidden inputs'!$D$16+('Hidden inputs'!$C$17-'Hidden inputs'!$B$17)*'Hidden inputs'!$D$17+(EO324-'Hidden inputs'!$B$18)*'Hidden inputs'!$D$18))</f>
        <v/>
      </c>
      <c r="EQ324" s="10" t="str">
        <f t="shared" ca="1" si="12887"/>
        <v/>
      </c>
      <c r="ER324" s="5" t="str">
        <f t="shared" ca="1" si="12797"/>
        <v/>
      </c>
      <c r="ES324" s="5" t="str">
        <f t="shared" ca="1" si="12798"/>
        <v/>
      </c>
      <c r="ET324" s="5" t="str">
        <f ca="1">IF($B324="","",'Hidden inputs'!$D$11*EK324+'Hidden inputs'!$E$11*EL324)</f>
        <v/>
      </c>
      <c r="EU324" s="11" t="str">
        <f t="shared" ca="1" si="12707"/>
        <v/>
      </c>
      <c r="EV324" s="9" t="str">
        <f t="shared" ca="1" si="12799"/>
        <v/>
      </c>
      <c r="EW324" s="3" t="str">
        <f t="shared" ca="1" si="12800"/>
        <v/>
      </c>
      <c r="EX324" s="5" t="str" cm="1">
        <f t="array" aca="1" ref="EX324" ca="1">IF($B324="","",IF(EW324=0,0,IF(DD_Payment="",0,IF(EW324&lt;_xlfn.IFS(DD_Frequency="Monthly",1,DD_Frequency="Quarterly",IF(MONTH(EW$2)=1,1,IF(MONTH(EW$2)=4,1,IF(MONTH(EW$2)=7,1,IF(MONTH(EW$2)=10,1,0)))),DD_Frequency="Annually",IF(MONTH(EW$2)=1,1,0))*DD_Payment,EW324,_xlfn.IFS(DD_Frequency="Monthly",1,DD_Frequency="Quarterly",IF(MONTH(EW$2)=1,1,IF(MONTH(EW$2)=4,1,IF(MONTH(EW$2)=7,1,IF(MONTH(EW$2)=10,1,0)))),DD_Frequency="Annually",IF(MONTH(EW$2)=1,1,0))*DD_Payment))))</f>
        <v/>
      </c>
      <c r="EY324" s="3" t="str">
        <f t="shared" ref="EY324" ca="1" si="15822">IF($B324="","",IF(EW324&gt;EX324,(EW324-EX324/2)*(rate_A*(EY$1/365)),0))</f>
        <v/>
      </c>
      <c r="EZ324" s="3" t="str">
        <f t="shared" ca="1" si="12889"/>
        <v/>
      </c>
      <c r="FA324" s="3" t="str">
        <f t="shared" ref="FA324" ca="1" si="15823">IF($B324="","",EL324*(1+rate_A*EY$1/365))</f>
        <v/>
      </c>
      <c r="FB324" s="3" t="str">
        <f t="shared" ref="FB324" ca="1" si="15824">IF($B324="","",EM324*(1+rate_A*EY$1/365))</f>
        <v/>
      </c>
      <c r="FC324" s="3" t="str">
        <f t="shared" ref="FC324" ca="1" si="15825">IF($B324="","",EN324*(1+rate_joint*EY$1/365))</f>
        <v/>
      </c>
      <c r="FD324" s="5" t="str">
        <f t="shared" ca="1" si="12893"/>
        <v/>
      </c>
      <c r="FE324" s="5" t="str" cm="1">
        <f t="array" aca="1" ref="FE324" ca="1">IF(FD324="","",_xlfn.IFS(FD324&lt;='Hidden inputs'!$C$15,FD324*'Hidden inputs'!$D$15,FD324&lt;='Hidden inputs'!$C$16,'Hidden inputs'!$C$15*'Hidden inputs'!$D$15+(FD324-'Hidden inputs'!$B$16)*'Hidden inputs'!$D$16,FD324&lt;='Hidden inputs'!$C$17,'Hidden inputs'!$C$15*'Hidden inputs'!$D$15+('Hidden inputs'!$C$16-'Hidden inputs'!$B$16)*'Hidden inputs'!$D$16+(FD324-'Hidden inputs'!$B$17)*'Hidden inputs'!$D$17,FD324&gt;'Hidden inputs'!$B$18,'Hidden inputs'!$C$15*'Hidden inputs'!$D$15+('Hidden inputs'!$C$16-'Hidden inputs'!$B$16)*'Hidden inputs'!$D$16+('Hidden inputs'!$C$17-'Hidden inputs'!$B$17)*'Hidden inputs'!$D$17+(FD324-'Hidden inputs'!$B$18)*'Hidden inputs'!$D$18))</f>
        <v/>
      </c>
      <c r="FF324" s="10" t="str">
        <f t="shared" ca="1" si="12894"/>
        <v/>
      </c>
      <c r="FG324" s="5" t="str">
        <f t="shared" ca="1" si="12805"/>
        <v/>
      </c>
      <c r="FH324" s="5" t="str">
        <f t="shared" ca="1" si="12806"/>
        <v/>
      </c>
      <c r="FI324" s="5" t="str">
        <f ca="1">IF($B324="","",'Hidden inputs'!$D$11*EZ324+'Hidden inputs'!$E$11*FA324)</f>
        <v/>
      </c>
      <c r="FJ324" s="11" t="str">
        <f t="shared" ca="1" si="12712"/>
        <v/>
      </c>
      <c r="FK324" s="9" t="str">
        <f t="shared" ca="1" si="12807"/>
        <v/>
      </c>
      <c r="FL324" s="3" t="str">
        <f t="shared" ca="1" si="12808"/>
        <v/>
      </c>
      <c r="FM324" s="5" t="str" cm="1">
        <f t="array" aca="1" ref="FM324" ca="1">IF($B324="","",IF(FL324=0,0,IF(DD_Payment="",0,IF(FL324&lt;_xlfn.IFS(DD_Frequency="Monthly",1,DD_Frequency="Quarterly",IF(MONTH(FL$2)=1,1,IF(MONTH(FL$2)=4,1,IF(MONTH(FL$2)=7,1,IF(MONTH(FL$2)=10,1,0)))),DD_Frequency="Annually",IF(MONTH(FL$2)=1,1,0))*DD_Payment,FL324,_xlfn.IFS(DD_Frequency="Monthly",1,DD_Frequency="Quarterly",IF(MONTH(FL$2)=1,1,IF(MONTH(FL$2)=4,1,IF(MONTH(FL$2)=7,1,IF(MONTH(FL$2)=10,1,0)))),DD_Frequency="Annually",IF(MONTH(FL$2)=1,1,0))*DD_Payment))))</f>
        <v/>
      </c>
      <c r="FN324" s="3" t="str">
        <f t="shared" ref="FN324" ca="1" si="15826">IF($B324="","",IF(FL324&gt;FM324,(FL324-FM324/2)*(rate_A*(FN$1/365)),0))</f>
        <v/>
      </c>
      <c r="FO324" s="3" t="str">
        <f t="shared" ca="1" si="12896"/>
        <v/>
      </c>
      <c r="FP324" s="3" t="str">
        <f t="shared" ref="FP324" ca="1" si="15827">IF($B324="","",FA324*(1+rate_A*FN$1/365))</f>
        <v/>
      </c>
      <c r="FQ324" s="3" t="str">
        <f t="shared" ref="FQ324" ca="1" si="15828">IF($B324="","",FB324*(1+rate_A*FN$1/365))</f>
        <v/>
      </c>
      <c r="FR324" s="3" t="str">
        <f t="shared" ref="FR324" ca="1" si="15829">IF($B324="","",FC324*(1+rate_joint*FN$1/365))</f>
        <v/>
      </c>
      <c r="FS324" s="5" t="str">
        <f t="shared" ca="1" si="12900"/>
        <v/>
      </c>
      <c r="FT324" s="5" t="str" cm="1">
        <f t="array" aca="1" ref="FT324" ca="1">IF(FS324="","",_xlfn.IFS(FS324&lt;='Hidden inputs'!$C$15,FS324*'Hidden inputs'!$D$15,FS324&lt;='Hidden inputs'!$C$16,'Hidden inputs'!$C$15*'Hidden inputs'!$D$15+(FS324-'Hidden inputs'!$B$16)*'Hidden inputs'!$D$16,FS324&lt;='Hidden inputs'!$C$17,'Hidden inputs'!$C$15*'Hidden inputs'!$D$15+('Hidden inputs'!$C$16-'Hidden inputs'!$B$16)*'Hidden inputs'!$D$16+(FS324-'Hidden inputs'!$B$17)*'Hidden inputs'!$D$17,FS324&gt;'Hidden inputs'!$B$18,'Hidden inputs'!$C$15*'Hidden inputs'!$D$15+('Hidden inputs'!$C$16-'Hidden inputs'!$B$16)*'Hidden inputs'!$D$16+('Hidden inputs'!$C$17-'Hidden inputs'!$B$17)*'Hidden inputs'!$D$17+(FS324-'Hidden inputs'!$B$18)*'Hidden inputs'!$D$18))</f>
        <v/>
      </c>
      <c r="FU324" s="10" t="str">
        <f t="shared" ca="1" si="12901"/>
        <v/>
      </c>
      <c r="FV324" s="5" t="str">
        <f t="shared" ca="1" si="12813"/>
        <v/>
      </c>
      <c r="FW324" s="5" t="str">
        <f t="shared" ca="1" si="12814"/>
        <v/>
      </c>
      <c r="FX324" s="5" t="str">
        <f ca="1">IF($B324="","",'Hidden inputs'!$D$11*FO324+'Hidden inputs'!$E$11*FP324)</f>
        <v/>
      </c>
      <c r="FY324" s="11" t="str">
        <f t="shared" ca="1" si="12717"/>
        <v/>
      </c>
      <c r="FZ324" s="9" t="str">
        <f t="shared" ca="1" si="12815"/>
        <v/>
      </c>
      <c r="GA324" s="5" t="str">
        <f t="shared" ca="1" si="12816"/>
        <v/>
      </c>
      <c r="GB324" s="5" t="str">
        <f t="shared" ca="1" si="12817"/>
        <v/>
      </c>
      <c r="GC324" s="5" t="str">
        <f t="shared" ca="1" si="12718"/>
        <v/>
      </c>
      <c r="GD324" s="5" t="str">
        <f t="shared" ca="1" si="12719"/>
        <v/>
      </c>
    </row>
    <row r="325" spans="1:186" x14ac:dyDescent="0.35">
      <c r="A325" s="2"/>
      <c r="B325" s="6" t="str">
        <f t="shared" ca="1" si="12720"/>
        <v/>
      </c>
      <c r="C325" s="5" t="str">
        <f t="shared" ca="1" si="12818"/>
        <v/>
      </c>
      <c r="D325" s="5" t="str" cm="1">
        <f t="array" aca="1" ref="D325" ca="1">IF($B325="","",IF(C325=0,0,IF(DD_Payment="",0,IF(C325&lt;_xlfn.IFS(DD_Frequency="Monthly",1,DD_Frequency="Quarterly",IF(MONTH(C$2)=1,1,IF(MONTH(C$2)=4,1,IF(MONTH(C$2)=7,1,IF(MONTH(C$2)=10,1,0)))),DD_Frequency="Annually",IF(MONTH(C$2)=1,1,0))*DD_Payment,C325,_xlfn.IFS(DD_Frequency="Monthly",1,DD_Frequency="Quarterly",IF(MONTH(C$2)=1,1,IF(MONTH(C$2)=4,1,IF(MONTH(C$2)=7,1,IF(MONTH(C$2)=10,1,0)))),DD_Frequency="Annually",IF(MONTH(C$2)=1,1,0))*DD_Payment))))</f>
        <v/>
      </c>
      <c r="E325" s="5" t="str">
        <f t="shared" ref="E325" ca="1" si="15830">IF(B325="","",IF(C325&gt;D325,(C325-D325/2)*(rate_A*(E$1/365)),0))</f>
        <v/>
      </c>
      <c r="F325" s="5" t="str">
        <f t="shared" ca="1" si="12722"/>
        <v/>
      </c>
      <c r="G325" s="5" t="str">
        <f t="shared" ref="G325" ca="1" si="15831">IF(B325="","",G324*(1+rate_A*E$1/365))</f>
        <v/>
      </c>
      <c r="H325" s="5" t="str">
        <f t="shared" ref="H325" ca="1" si="15832">IF(B325="","",H324*(1+rate_A*E$1/365))</f>
        <v/>
      </c>
      <c r="I325" s="5" t="str">
        <f t="shared" ref="I325" ca="1" si="15833">IF(B325="","",I324*(1+rate_joint*E$1/365))</f>
        <v/>
      </c>
      <c r="J325" s="5" t="str">
        <f t="shared" ca="1" si="12823"/>
        <v/>
      </c>
      <c r="K325" s="5" t="str" cm="1">
        <f t="array" aca="1" ref="K325" ca="1">IF(J325="","",_xlfn.IFS(J325&lt;='Hidden inputs'!$C$15,J325*'Hidden inputs'!$D$15,J325&lt;='Hidden inputs'!$C$16,'Hidden inputs'!$C$15*'Hidden inputs'!$D$15+(J325-'Hidden inputs'!$B$16)*'Hidden inputs'!$D$16,J325&lt;='Hidden inputs'!$C$17,'Hidden inputs'!$C$15*'Hidden inputs'!$D$15+('Hidden inputs'!$C$16-'Hidden inputs'!$B$16)*'Hidden inputs'!$D$16+(J325-'Hidden inputs'!$B$17)*'Hidden inputs'!$D$17,J325&gt;'Hidden inputs'!$B$18,'Hidden inputs'!$C$15*'Hidden inputs'!$D$15+('Hidden inputs'!$C$16-'Hidden inputs'!$B$16)*'Hidden inputs'!$D$16+('Hidden inputs'!$C$17-'Hidden inputs'!$B$17)*'Hidden inputs'!$D$17+(J325-'Hidden inputs'!$B$18)*'Hidden inputs'!$D$18))</f>
        <v/>
      </c>
      <c r="L325" s="11" t="str">
        <f t="shared" ca="1" si="12824"/>
        <v/>
      </c>
      <c r="M325" s="5" t="str">
        <f t="shared" ca="1" si="12726"/>
        <v/>
      </c>
      <c r="N325" s="5" t="str">
        <f t="shared" ca="1" si="12727"/>
        <v/>
      </c>
      <c r="O325" s="5" t="str">
        <f ca="1">IF(B325="","",'Hidden inputs'!$D$11*F325+'Hidden inputs'!$E$11*G325)</f>
        <v/>
      </c>
      <c r="P325" s="11" t="str">
        <f t="shared" ref="P325:P377" ca="1" si="15834">IF($B325="","",$P$4)</f>
        <v/>
      </c>
      <c r="Q325" s="20" t="str">
        <f t="shared" ref="Q325:Q377" ca="1" si="15835">IF($B325="","",P325*F325)</f>
        <v/>
      </c>
      <c r="R325" s="3" t="str">
        <f t="shared" ca="1" si="12728"/>
        <v/>
      </c>
      <c r="S325" s="5" t="str" cm="1">
        <f t="array" aca="1" ref="S325" ca="1">IF($B325="","",IF(R325=0,0,IF(DD_Payment="",0,IF(R325&lt;_xlfn.IFS(DD_Frequency="Monthly",1,DD_Frequency="Quarterly",IF(MONTH(R$2)=1,1,IF(MONTH(R$2)=4,1,IF(MONTH(R$2)=7,1,IF(MONTH(R$2)=10,1,0)))),DD_Frequency="Annually",IF(MONTH(R$2)=1,1,0))*DD_Payment,R325,_xlfn.IFS(DD_Frequency="Monthly",1,DD_Frequency="Quarterly",IF(MONTH(R$2)=1,1,IF(MONTH(R$2)=4,1,IF(MONTH(R$2)=7,1,IF(MONTH(R$2)=10,1,0)))),DD_Frequency="Annually",IF(MONTH(R$2)=1,1,0))*DD_Payment))))</f>
        <v/>
      </c>
      <c r="T325" s="3" t="str">
        <f t="shared" ref="T325" ca="1" si="15836">IF(B325="","",IF(R325&gt;S325,(R325-S325/2)*(rate_A*((T$1+A325)/365)),0))</f>
        <v/>
      </c>
      <c r="U325" s="3" t="str">
        <f t="shared" ca="1" si="12730"/>
        <v/>
      </c>
      <c r="V325" s="3" t="str">
        <f t="shared" ref="V325" ca="1" si="15837">IF(B325="","",G325*(1+rate_A*(T$1+A325)/365))</f>
        <v/>
      </c>
      <c r="W325" s="3" t="str">
        <f t="shared" ref="W325" ca="1" si="15838">IF(B325="","",H325*(1+rate_A*(T$1+A325)/365))</f>
        <v/>
      </c>
      <c r="X325" s="3" t="str">
        <f t="shared" ref="X325" ca="1" si="15839">IF(B325="","",I325*(1+rate_joint*(T$1+A325)/365))</f>
        <v/>
      </c>
      <c r="Y325" s="5" t="str">
        <f t="shared" ca="1" si="12829"/>
        <v/>
      </c>
      <c r="Z325" s="5" t="str" cm="1">
        <f t="array" aca="1" ref="Z325" ca="1">IF(Y325="","",_xlfn.IFS(Y325&lt;='Hidden inputs'!$C$15,Y325*'Hidden inputs'!$D$15,Y325&lt;='Hidden inputs'!$C$16,'Hidden inputs'!$C$15*'Hidden inputs'!$D$15+(Y325-'Hidden inputs'!$B$16)*'Hidden inputs'!$D$16,Y325&lt;='Hidden inputs'!$C$17,'Hidden inputs'!$C$15*'Hidden inputs'!$D$15+('Hidden inputs'!$C$16-'Hidden inputs'!$B$16)*'Hidden inputs'!$D$16+(Y325-'Hidden inputs'!$B$17)*'Hidden inputs'!$D$17,Y325&gt;'Hidden inputs'!$B$18,'Hidden inputs'!$C$15*'Hidden inputs'!$D$15+('Hidden inputs'!$C$16-'Hidden inputs'!$B$16)*'Hidden inputs'!$D$16+('Hidden inputs'!$C$17-'Hidden inputs'!$B$17)*'Hidden inputs'!$D$17+(Y325-'Hidden inputs'!$B$18)*'Hidden inputs'!$D$18))</f>
        <v/>
      </c>
      <c r="AA325" s="10" t="str">
        <f t="shared" ca="1" si="12830"/>
        <v/>
      </c>
      <c r="AB325" s="5" t="str">
        <f t="shared" ca="1" si="12734"/>
        <v/>
      </c>
      <c r="AC325" s="5" t="str">
        <f t="shared" ca="1" si="12831"/>
        <v/>
      </c>
      <c r="AD325" s="5" t="str">
        <f ca="1">IF(B325="","",'Hidden inputs'!$D$11*U325+'Hidden inputs'!$E$11*V325)</f>
        <v/>
      </c>
      <c r="AE325" s="11" t="str">
        <f t="shared" ref="AE325:AE377" ca="1" si="15840">IF($B325="","",$P$4)</f>
        <v/>
      </c>
      <c r="AF325" s="9" t="str">
        <f t="shared" ca="1" si="12735"/>
        <v/>
      </c>
      <c r="AG325" s="3" t="str">
        <f t="shared" ca="1" si="12736"/>
        <v/>
      </c>
      <c r="AH325" s="5" t="str" cm="1">
        <f t="array" aca="1" ref="AH325" ca="1">IF($B325="","",IF(AG325=0,0,IF(DD_Payment="",0,IF(AG325&lt;_xlfn.IFS(DD_Frequency="Monthly",1,DD_Frequency="Quarterly",IF(MONTH(AG$2)=1,1,IF(MONTH(AG$2)=4,1,IF(MONTH(AG$2)=7,1,IF(MONTH(AG$2)=10,1,0)))),DD_Frequency="Annually",IF(MONTH(AG$2)=1,1,0))*DD_Payment,AG325,_xlfn.IFS(DD_Frequency="Monthly",1,DD_Frequency="Quarterly",IF(MONTH(AG$2)=1,1,IF(MONTH(AG$2)=4,1,IF(MONTH(AG$2)=7,1,IF(MONTH(AG$2)=10,1,0)))),DD_Frequency="Annually",IF(MONTH(AG$2)=1,1,0))*DD_Payment))))</f>
        <v/>
      </c>
      <c r="AI325" s="3" t="str">
        <f t="shared" ref="AI325" ca="1" si="15841">IF($B325="","",IF(AG325&gt;AH325,(AG325-AH325/2)*(rate_A*(AI$1/365)),0))</f>
        <v/>
      </c>
      <c r="AJ325" s="3" t="str">
        <f t="shared" ca="1" si="12833"/>
        <v/>
      </c>
      <c r="AK325" s="3" t="str">
        <f t="shared" ref="AK325" ca="1" si="15842">IF($B325="","",V325*(1+rate_A*AI$1/365))</f>
        <v/>
      </c>
      <c r="AL325" s="3" t="str">
        <f t="shared" ref="AL325" ca="1" si="15843">IF($B325="","",W325*(1+rate_A*AI$1/365))</f>
        <v/>
      </c>
      <c r="AM325" s="3" t="str">
        <f t="shared" ref="AM325" ca="1" si="15844">IF($B325="","",X325*(1+rate_joint*AI$1/365))</f>
        <v/>
      </c>
      <c r="AN325" s="5" t="str">
        <f t="shared" ca="1" si="12837"/>
        <v/>
      </c>
      <c r="AO325" s="5" t="str" cm="1">
        <f t="array" aca="1" ref="AO325" ca="1">IF(AN325="","",_xlfn.IFS(AN325&lt;='Hidden inputs'!$C$15,AN325*'Hidden inputs'!$D$15,AN325&lt;='Hidden inputs'!$C$16,'Hidden inputs'!$C$15*'Hidden inputs'!$D$15+(AN325-'Hidden inputs'!$B$16)*'Hidden inputs'!$D$16,AN325&lt;='Hidden inputs'!$C$17,'Hidden inputs'!$C$15*'Hidden inputs'!$D$15+('Hidden inputs'!$C$16-'Hidden inputs'!$B$16)*'Hidden inputs'!$D$16+(AN325-'Hidden inputs'!$B$17)*'Hidden inputs'!$D$17,AN325&gt;'Hidden inputs'!$B$18,'Hidden inputs'!$C$15*'Hidden inputs'!$D$15+('Hidden inputs'!$C$16-'Hidden inputs'!$B$16)*'Hidden inputs'!$D$16+('Hidden inputs'!$C$17-'Hidden inputs'!$B$17)*'Hidden inputs'!$D$17+(AN325-'Hidden inputs'!$B$18)*'Hidden inputs'!$D$18))</f>
        <v/>
      </c>
      <c r="AP325" s="10" t="str">
        <f t="shared" ca="1" si="12838"/>
        <v/>
      </c>
      <c r="AQ325" s="5" t="str">
        <f t="shared" ca="1" si="12741"/>
        <v/>
      </c>
      <c r="AR325" s="5" t="str">
        <f t="shared" ca="1" si="12742"/>
        <v/>
      </c>
      <c r="AS325" s="5" t="str">
        <f ca="1">IF($B325="","",'Hidden inputs'!$D$11*AJ325+'Hidden inputs'!$E$11*AK325)</f>
        <v/>
      </c>
      <c r="AT325" s="11" t="str">
        <f t="shared" ref="AT325:AT377" ca="1" si="15845">IF($B325="","",$P$4)</f>
        <v/>
      </c>
      <c r="AU325" s="9" t="str">
        <f t="shared" ca="1" si="12743"/>
        <v/>
      </c>
      <c r="AV325" s="3" t="str">
        <f t="shared" ca="1" si="12744"/>
        <v/>
      </c>
      <c r="AW325" s="5" t="str" cm="1">
        <f t="array" aca="1" ref="AW325" ca="1">IF($B325="","",IF(AV325=0,0,IF(DD_Payment="",0,IF(AV325&lt;_xlfn.IFS(DD_Frequency="Monthly",1,DD_Frequency="Quarterly",IF(MONTH(AV$2)=1,1,IF(MONTH(AV$2)=4,1,IF(MONTH(AV$2)=7,1,IF(MONTH(AV$2)=10,1,0)))),DD_Frequency="Annually",IF(MONTH(AV$2)=1,1,0))*DD_Payment,AV325,_xlfn.IFS(DD_Frequency="Monthly",1,DD_Frequency="Quarterly",IF(MONTH(AV$2)=1,1,IF(MONTH(AV$2)=4,1,IF(MONTH(AV$2)=7,1,IF(MONTH(AV$2)=10,1,0)))),DD_Frequency="Annually",IF(MONTH(AV$2)=1,1,0))*DD_Payment))))</f>
        <v/>
      </c>
      <c r="AX325" s="3" t="str">
        <f t="shared" ref="AX325" ca="1" si="15846">IF($B325="","",IF(AV325&gt;AW325,(AV325-AW325/2)*(rate_A*(AX$1/365)),0))</f>
        <v/>
      </c>
      <c r="AY325" s="3" t="str">
        <f t="shared" ca="1" si="12840"/>
        <v/>
      </c>
      <c r="AZ325" s="3" t="str">
        <f t="shared" ref="AZ325" ca="1" si="15847">IF($B325="","",AK325*(1+rate_A*AX$1/365))</f>
        <v/>
      </c>
      <c r="BA325" s="3" t="str">
        <f t="shared" ref="BA325" ca="1" si="15848">IF($B325="","",AL325*(1+rate_A*AX$1/365))</f>
        <v/>
      </c>
      <c r="BB325" s="3" t="str">
        <f t="shared" ref="BB325" ca="1" si="15849">IF($B325="","",AM325*(1+rate_joint*AX$1/365))</f>
        <v/>
      </c>
      <c r="BC325" s="5" t="str">
        <f t="shared" ca="1" si="12844"/>
        <v/>
      </c>
      <c r="BD325" s="5" t="str" cm="1">
        <f t="array" aca="1" ref="BD325" ca="1">IF(BC325="","",_xlfn.IFS(BC325&lt;='Hidden inputs'!$C$15,BC325*'Hidden inputs'!$D$15,BC325&lt;='Hidden inputs'!$C$16,'Hidden inputs'!$C$15*'Hidden inputs'!$D$15+(BC325-'Hidden inputs'!$B$16)*'Hidden inputs'!$D$16,BC325&lt;='Hidden inputs'!$C$17,'Hidden inputs'!$C$15*'Hidden inputs'!$D$15+('Hidden inputs'!$C$16-'Hidden inputs'!$B$16)*'Hidden inputs'!$D$16+(BC325-'Hidden inputs'!$B$17)*'Hidden inputs'!$D$17,BC325&gt;'Hidden inputs'!$B$18,'Hidden inputs'!$C$15*'Hidden inputs'!$D$15+('Hidden inputs'!$C$16-'Hidden inputs'!$B$16)*'Hidden inputs'!$D$16+('Hidden inputs'!$C$17-'Hidden inputs'!$B$17)*'Hidden inputs'!$D$17+(BC325-'Hidden inputs'!$B$18)*'Hidden inputs'!$D$18))</f>
        <v/>
      </c>
      <c r="BE325" s="10" t="str">
        <f t="shared" ca="1" si="12845"/>
        <v/>
      </c>
      <c r="BF325" s="5" t="str">
        <f t="shared" ca="1" si="12749"/>
        <v/>
      </c>
      <c r="BG325" s="5" t="str">
        <f t="shared" ca="1" si="12750"/>
        <v/>
      </c>
      <c r="BH325" s="5" t="str">
        <f ca="1">IF($B325="","",'Hidden inputs'!$D$11*AY325+'Hidden inputs'!$E$11*AZ325)</f>
        <v/>
      </c>
      <c r="BI325" s="11" t="str">
        <f t="shared" ref="BI325:BI377" ca="1" si="15850">IF($B325="","",$P$4)</f>
        <v/>
      </c>
      <c r="BJ325" s="9" t="str">
        <f t="shared" ca="1" si="12751"/>
        <v/>
      </c>
      <c r="BK325" s="3" t="str">
        <f t="shared" ca="1" si="12752"/>
        <v/>
      </c>
      <c r="BL325" s="5" t="str" cm="1">
        <f t="array" aca="1" ref="BL325" ca="1">IF($B325="","",IF(BK325=0,0,IF(DD_Payment="",0,IF(BK325&lt;_xlfn.IFS(DD_Frequency="Monthly",1,DD_Frequency="Quarterly",IF(MONTH(BK$2)=1,1,IF(MONTH(BK$2)=4,1,IF(MONTH(BK$2)=7,1,IF(MONTH(BK$2)=10,1,0)))),DD_Frequency="Annually",IF(MONTH(BK$2)=1,1,0))*DD_Payment,BK325,_xlfn.IFS(DD_Frequency="Monthly",1,DD_Frequency="Quarterly",IF(MONTH(BK$2)=1,1,IF(MONTH(BK$2)=4,1,IF(MONTH(BK$2)=7,1,IF(MONTH(BK$2)=10,1,0)))),DD_Frequency="Annually",IF(MONTH(BK$2)=1,1,0))*DD_Payment))))</f>
        <v/>
      </c>
      <c r="BM325" s="3" t="str">
        <f t="shared" ref="BM325" ca="1" si="15851">IF($B325="","",IF(BK325&gt;BL325,(BK325-BL325/2)*(rate_A*(BM$1/365)),0))</f>
        <v/>
      </c>
      <c r="BN325" s="3" t="str">
        <f t="shared" ca="1" si="12847"/>
        <v/>
      </c>
      <c r="BO325" s="3" t="str">
        <f t="shared" ref="BO325" ca="1" si="15852">IF($B325="","",AZ325*(1+rate_A*BM$1/365))</f>
        <v/>
      </c>
      <c r="BP325" s="3" t="str">
        <f t="shared" ref="BP325" ca="1" si="15853">IF($B325="","",BA325*(1+rate_A*BM$1/365))</f>
        <v/>
      </c>
      <c r="BQ325" s="3" t="str">
        <f t="shared" ref="BQ325" ca="1" si="15854">IF($B325="","",BB325*(1+rate_joint*BM$1/365))</f>
        <v/>
      </c>
      <c r="BR325" s="5" t="str">
        <f t="shared" ca="1" si="12851"/>
        <v/>
      </c>
      <c r="BS325" s="5" t="str" cm="1">
        <f t="array" aca="1" ref="BS325" ca="1">IF(BR325="","",_xlfn.IFS(BR325&lt;='Hidden inputs'!$C$15,BR325*'Hidden inputs'!$D$15,BR325&lt;='Hidden inputs'!$C$16,'Hidden inputs'!$C$15*'Hidden inputs'!$D$15+(BR325-'Hidden inputs'!$B$16)*'Hidden inputs'!$D$16,BR325&lt;='Hidden inputs'!$C$17,'Hidden inputs'!$C$15*'Hidden inputs'!$D$15+('Hidden inputs'!$C$16-'Hidden inputs'!$B$16)*'Hidden inputs'!$D$16+(BR325-'Hidden inputs'!$B$17)*'Hidden inputs'!$D$17,BR325&gt;'Hidden inputs'!$B$18,'Hidden inputs'!$C$15*'Hidden inputs'!$D$15+('Hidden inputs'!$C$16-'Hidden inputs'!$B$16)*'Hidden inputs'!$D$16+('Hidden inputs'!$C$17-'Hidden inputs'!$B$17)*'Hidden inputs'!$D$17+(BR325-'Hidden inputs'!$B$18)*'Hidden inputs'!$D$18))</f>
        <v/>
      </c>
      <c r="BT325" s="10" t="str">
        <f t="shared" ca="1" si="12852"/>
        <v/>
      </c>
      <c r="BU325" s="5" t="str">
        <f t="shared" ca="1" si="12757"/>
        <v/>
      </c>
      <c r="BV325" s="5" t="str">
        <f t="shared" ca="1" si="12758"/>
        <v/>
      </c>
      <c r="BW325" s="5" t="str">
        <f ca="1">IF($B325="","",'Hidden inputs'!$D$11*BN325+'Hidden inputs'!$E$11*BO325)</f>
        <v/>
      </c>
      <c r="BX325" s="11" t="str">
        <f t="shared" ref="BX325:BX377" ca="1" si="15855">IF($B325="","",$P$4)</f>
        <v/>
      </c>
      <c r="BY325" s="9" t="str">
        <f t="shared" ca="1" si="12759"/>
        <v/>
      </c>
      <c r="BZ325" s="3" t="str">
        <f t="shared" ca="1" si="12760"/>
        <v/>
      </c>
      <c r="CA325" s="5" t="str" cm="1">
        <f t="array" aca="1" ref="CA325" ca="1">IF($B325="","",IF(BZ325=0,0,IF(DD_Payment="",0,IF(BZ325&lt;_xlfn.IFS(DD_Frequency="Monthly",1,DD_Frequency="Quarterly",IF(MONTH(BZ$2)=1,1,IF(MONTH(BZ$2)=4,1,IF(MONTH(BZ$2)=7,1,IF(MONTH(BZ$2)=10,1,0)))),DD_Frequency="Annually",IF(MONTH(BZ$2)=1,1,0))*DD_Payment,BZ325,_xlfn.IFS(DD_Frequency="Monthly",1,DD_Frequency="Quarterly",IF(MONTH(BZ$2)=1,1,IF(MONTH(BZ$2)=4,1,IF(MONTH(BZ$2)=7,1,IF(MONTH(BZ$2)=10,1,0)))),DD_Frequency="Annually",IF(MONTH(BZ$2)=1,1,0))*DD_Payment))))</f>
        <v/>
      </c>
      <c r="CB325" s="3" t="str">
        <f t="shared" ref="CB325" ca="1" si="15856">IF($B325="","",IF(BZ325&gt;CA325,(BZ325-CA325/2)*(rate_A*(CB$1/365)),0))</f>
        <v/>
      </c>
      <c r="CC325" s="3" t="str">
        <f t="shared" ca="1" si="12854"/>
        <v/>
      </c>
      <c r="CD325" s="3" t="str">
        <f t="shared" ref="CD325" ca="1" si="15857">IF($B325="","",BO325*(1+rate_A*CB$1/365))</f>
        <v/>
      </c>
      <c r="CE325" s="3" t="str">
        <f t="shared" ref="CE325" ca="1" si="15858">IF($B325="","",BP325*(1+rate_A*CB$1/365))</f>
        <v/>
      </c>
      <c r="CF325" s="3" t="str">
        <f t="shared" ref="CF325" ca="1" si="15859">IF($B325="","",BQ325*(1+rate_joint*CB$1/365))</f>
        <v/>
      </c>
      <c r="CG325" s="5" t="str">
        <f t="shared" ca="1" si="12858"/>
        <v/>
      </c>
      <c r="CH325" s="5" t="str" cm="1">
        <f t="array" aca="1" ref="CH325" ca="1">IF(CG325="","",_xlfn.IFS(CG325&lt;='Hidden inputs'!$C$15,CG325*'Hidden inputs'!$D$15,CG325&lt;='Hidden inputs'!$C$16,'Hidden inputs'!$C$15*'Hidden inputs'!$D$15+(CG325-'Hidden inputs'!$B$16)*'Hidden inputs'!$D$16,CG325&lt;='Hidden inputs'!$C$17,'Hidden inputs'!$C$15*'Hidden inputs'!$D$15+('Hidden inputs'!$C$16-'Hidden inputs'!$B$16)*'Hidden inputs'!$D$16+(CG325-'Hidden inputs'!$B$17)*'Hidden inputs'!$D$17,CG325&gt;'Hidden inputs'!$B$18,'Hidden inputs'!$C$15*'Hidden inputs'!$D$15+('Hidden inputs'!$C$16-'Hidden inputs'!$B$16)*'Hidden inputs'!$D$16+('Hidden inputs'!$C$17-'Hidden inputs'!$B$17)*'Hidden inputs'!$D$17+(CG325-'Hidden inputs'!$B$18)*'Hidden inputs'!$D$18))</f>
        <v/>
      </c>
      <c r="CI325" s="10" t="str">
        <f t="shared" ca="1" si="12859"/>
        <v/>
      </c>
      <c r="CJ325" s="5" t="str">
        <f t="shared" ca="1" si="12765"/>
        <v/>
      </c>
      <c r="CK325" s="5" t="str">
        <f t="shared" ca="1" si="12766"/>
        <v/>
      </c>
      <c r="CL325" s="5" t="str">
        <f ca="1">IF($B325="","",'Hidden inputs'!$D$11*CC325+'Hidden inputs'!$E$11*CD325)</f>
        <v/>
      </c>
      <c r="CM325" s="11" t="str">
        <f t="shared" ref="CM325:CM377" ca="1" si="15860">IF($B325="","",$P$4)</f>
        <v/>
      </c>
      <c r="CN325" s="9" t="str">
        <f t="shared" ca="1" si="12767"/>
        <v/>
      </c>
      <c r="CO325" s="3" t="str">
        <f t="shared" ca="1" si="12768"/>
        <v/>
      </c>
      <c r="CP325" s="5" t="str" cm="1">
        <f t="array" aca="1" ref="CP325" ca="1">IF($B325="","",IF(CO325=0,0,IF(DD_Payment="",0,IF(CO325&lt;_xlfn.IFS(DD_Frequency="Monthly",1,DD_Frequency="Quarterly",IF(MONTH(CO$2)=1,1,IF(MONTH(CO$2)=4,1,IF(MONTH(CO$2)=7,1,IF(MONTH(CO$2)=10,1,0)))),DD_Frequency="Annually",IF(MONTH(CO$2)=1,1,0))*DD_Payment,CO325,_xlfn.IFS(DD_Frequency="Monthly",1,DD_Frequency="Quarterly",IF(MONTH(CO$2)=1,1,IF(MONTH(CO$2)=4,1,IF(MONTH(CO$2)=7,1,IF(MONTH(CO$2)=10,1,0)))),DD_Frequency="Annually",IF(MONTH(CO$2)=1,1,0))*DD_Payment))))</f>
        <v/>
      </c>
      <c r="CQ325" s="3" t="str">
        <f t="shared" ref="CQ325" ca="1" si="15861">IF($B325="","",IF(CO325&gt;CP325,(CO325-CP325/2)*(rate_A*(CQ$1/365)),0))</f>
        <v/>
      </c>
      <c r="CR325" s="3" t="str">
        <f t="shared" ca="1" si="12861"/>
        <v/>
      </c>
      <c r="CS325" s="3" t="str">
        <f t="shared" ref="CS325" ca="1" si="15862">IF($B325="","",CD325*(1+rate_A*CQ$1/365))</f>
        <v/>
      </c>
      <c r="CT325" s="3" t="str">
        <f t="shared" ref="CT325" ca="1" si="15863">IF($B325="","",CE325*(1+rate_A*CQ$1/365))</f>
        <v/>
      </c>
      <c r="CU325" s="3" t="str">
        <f t="shared" ref="CU325" ca="1" si="15864">IF($B325="","",CF325*(1+rate_joint*CQ$1/365))</f>
        <v/>
      </c>
      <c r="CV325" s="5" t="str">
        <f t="shared" ca="1" si="12865"/>
        <v/>
      </c>
      <c r="CW325" s="5" t="str" cm="1">
        <f t="array" aca="1" ref="CW325" ca="1">IF(CV325="","",_xlfn.IFS(CV325&lt;='Hidden inputs'!$C$15,CV325*'Hidden inputs'!$D$15,CV325&lt;='Hidden inputs'!$C$16,'Hidden inputs'!$C$15*'Hidden inputs'!$D$15+(CV325-'Hidden inputs'!$B$16)*'Hidden inputs'!$D$16,CV325&lt;='Hidden inputs'!$C$17,'Hidden inputs'!$C$15*'Hidden inputs'!$D$15+('Hidden inputs'!$C$16-'Hidden inputs'!$B$16)*'Hidden inputs'!$D$16+(CV325-'Hidden inputs'!$B$17)*'Hidden inputs'!$D$17,CV325&gt;'Hidden inputs'!$B$18,'Hidden inputs'!$C$15*'Hidden inputs'!$D$15+('Hidden inputs'!$C$16-'Hidden inputs'!$B$16)*'Hidden inputs'!$D$16+('Hidden inputs'!$C$17-'Hidden inputs'!$B$17)*'Hidden inputs'!$D$17+(CV325-'Hidden inputs'!$B$18)*'Hidden inputs'!$D$18))</f>
        <v/>
      </c>
      <c r="CX325" s="10" t="str">
        <f t="shared" ca="1" si="12866"/>
        <v/>
      </c>
      <c r="CY325" s="5" t="str">
        <f t="shared" ca="1" si="12773"/>
        <v/>
      </c>
      <c r="CZ325" s="5" t="str">
        <f t="shared" ca="1" si="12774"/>
        <v/>
      </c>
      <c r="DA325" s="5" t="str">
        <f ca="1">IF($B325="","",'Hidden inputs'!$D$11*CR325+'Hidden inputs'!$E$11*CS325)</f>
        <v/>
      </c>
      <c r="DB325" s="11" t="str">
        <f t="shared" ref="DB325:DB377" ca="1" si="15865">IF($B325="","",$P$4)</f>
        <v/>
      </c>
      <c r="DC325" s="9" t="str">
        <f t="shared" ca="1" si="12775"/>
        <v/>
      </c>
      <c r="DD325" s="3" t="str">
        <f t="shared" ca="1" si="12776"/>
        <v/>
      </c>
      <c r="DE325" s="5" t="str" cm="1">
        <f t="array" aca="1" ref="DE325" ca="1">IF($B325="","",IF(DD325=0,0,IF(DD_Payment="",0,IF(DD325&lt;_xlfn.IFS(DD_Frequency="Monthly",1,DD_Frequency="Quarterly",IF(MONTH(DD$2)=1,1,IF(MONTH(DD$2)=4,1,IF(MONTH(DD$2)=7,1,IF(MONTH(DD$2)=10,1,0)))),DD_Frequency="Annually",IF(MONTH(DD$2)=1,1,0))*DD_Payment,DD325,_xlfn.IFS(DD_Frequency="Monthly",1,DD_Frequency="Quarterly",IF(MONTH(DD$2)=1,1,IF(MONTH(DD$2)=4,1,IF(MONTH(DD$2)=7,1,IF(MONTH(DD$2)=10,1,0)))),DD_Frequency="Annually",IF(MONTH(DD$2)=1,1,0))*DD_Payment))))</f>
        <v/>
      </c>
      <c r="DF325" s="3" t="str">
        <f t="shared" ref="DF325" ca="1" si="15866">IF($B325="","",IF(DD325&gt;DE325,(DD325-DE325/2)*(rate_A*(DF$1/365)),0))</f>
        <v/>
      </c>
      <c r="DG325" s="3" t="str">
        <f t="shared" ca="1" si="12868"/>
        <v/>
      </c>
      <c r="DH325" s="3" t="str">
        <f t="shared" ref="DH325" ca="1" si="15867">IF($B325="","",CS325*(1+rate_A*DF$1/365))</f>
        <v/>
      </c>
      <c r="DI325" s="3" t="str">
        <f t="shared" ref="DI325" ca="1" si="15868">IF($B325="","",CT325*(1+rate_A*DF$1/365))</f>
        <v/>
      </c>
      <c r="DJ325" s="3" t="str">
        <f t="shared" ref="DJ325" ca="1" si="15869">IF($B325="","",CU325*(1+rate_joint*DF$1/365))</f>
        <v/>
      </c>
      <c r="DK325" s="5" t="str">
        <f t="shared" ca="1" si="12872"/>
        <v/>
      </c>
      <c r="DL325" s="5" t="str" cm="1">
        <f t="array" aca="1" ref="DL325" ca="1">IF(DK325="","",_xlfn.IFS(DK325&lt;='Hidden inputs'!$C$15,DK325*'Hidden inputs'!$D$15,DK325&lt;='Hidden inputs'!$C$16,'Hidden inputs'!$C$15*'Hidden inputs'!$D$15+(DK325-'Hidden inputs'!$B$16)*'Hidden inputs'!$D$16,DK325&lt;='Hidden inputs'!$C$17,'Hidden inputs'!$C$15*'Hidden inputs'!$D$15+('Hidden inputs'!$C$16-'Hidden inputs'!$B$16)*'Hidden inputs'!$D$16+(DK325-'Hidden inputs'!$B$17)*'Hidden inputs'!$D$17,DK325&gt;'Hidden inputs'!$B$18,'Hidden inputs'!$C$15*'Hidden inputs'!$D$15+('Hidden inputs'!$C$16-'Hidden inputs'!$B$16)*'Hidden inputs'!$D$16+('Hidden inputs'!$C$17-'Hidden inputs'!$B$17)*'Hidden inputs'!$D$17+(DK325-'Hidden inputs'!$B$18)*'Hidden inputs'!$D$18))</f>
        <v/>
      </c>
      <c r="DM325" s="10" t="str">
        <f t="shared" ca="1" si="12873"/>
        <v/>
      </c>
      <c r="DN325" s="5" t="str">
        <f t="shared" ca="1" si="12781"/>
        <v/>
      </c>
      <c r="DO325" s="5" t="str">
        <f t="shared" ca="1" si="12782"/>
        <v/>
      </c>
      <c r="DP325" s="5" t="str">
        <f ca="1">IF($B325="","",'Hidden inputs'!$D$11*DG325+'Hidden inputs'!$E$11*DH325)</f>
        <v/>
      </c>
      <c r="DQ325" s="11" t="str">
        <f t="shared" ref="DQ325:DQ377" ca="1" si="15870">IF($B325="","",$P$4)</f>
        <v/>
      </c>
      <c r="DR325" s="9" t="str">
        <f t="shared" ca="1" si="12783"/>
        <v/>
      </c>
      <c r="DS325" s="3" t="str">
        <f t="shared" ca="1" si="12784"/>
        <v/>
      </c>
      <c r="DT325" s="5" t="str" cm="1">
        <f t="array" aca="1" ref="DT325" ca="1">IF($B325="","",IF(DS325=0,0,IF(DD_Payment="",0,IF(DS325&lt;_xlfn.IFS(DD_Frequency="Monthly",1,DD_Frequency="Quarterly",IF(MONTH(DS$2)=1,1,IF(MONTH(DS$2)=4,1,IF(MONTH(DS$2)=7,1,IF(MONTH(DS$2)=10,1,0)))),DD_Frequency="Annually",IF(MONTH(DS$2)=1,1,0))*DD_Payment,DS325,_xlfn.IFS(DD_Frequency="Monthly",1,DD_Frequency="Quarterly",IF(MONTH(DS$2)=1,1,IF(MONTH(DS$2)=4,1,IF(MONTH(DS$2)=7,1,IF(MONTH(DS$2)=10,1,0)))),DD_Frequency="Annually",IF(MONTH(DS$2)=1,1,0))*DD_Payment))))</f>
        <v/>
      </c>
      <c r="DU325" s="3" t="str">
        <f t="shared" ref="DU325" ca="1" si="15871">IF($B325="","",IF(DS325&gt;DT325,(DS325-DT325/2)*(rate_A*(DU$1/365)),0))</f>
        <v/>
      </c>
      <c r="DV325" s="3" t="str">
        <f t="shared" ca="1" si="12875"/>
        <v/>
      </c>
      <c r="DW325" s="3" t="str">
        <f t="shared" ref="DW325" ca="1" si="15872">IF($B325="","",DH325*(1+rate_A*DU$1/365))</f>
        <v/>
      </c>
      <c r="DX325" s="3" t="str">
        <f t="shared" ref="DX325" ca="1" si="15873">IF($B325="","",DI325*(1+rate_A*DU$1/365))</f>
        <v/>
      </c>
      <c r="DY325" s="3" t="str">
        <f t="shared" ref="DY325" ca="1" si="15874">IF($B325="","",DJ325*(1+rate_joint*DU$1/365))</f>
        <v/>
      </c>
      <c r="DZ325" s="5" t="str">
        <f t="shared" ca="1" si="12879"/>
        <v/>
      </c>
      <c r="EA325" s="5" t="str" cm="1">
        <f t="array" aca="1" ref="EA325" ca="1">IF(DZ325="","",_xlfn.IFS(DZ325&lt;='Hidden inputs'!$C$15,DZ325*'Hidden inputs'!$D$15,DZ325&lt;='Hidden inputs'!$C$16,'Hidden inputs'!$C$15*'Hidden inputs'!$D$15+(DZ325-'Hidden inputs'!$B$16)*'Hidden inputs'!$D$16,DZ325&lt;='Hidden inputs'!$C$17,'Hidden inputs'!$C$15*'Hidden inputs'!$D$15+('Hidden inputs'!$C$16-'Hidden inputs'!$B$16)*'Hidden inputs'!$D$16+(DZ325-'Hidden inputs'!$B$17)*'Hidden inputs'!$D$17,DZ325&gt;'Hidden inputs'!$B$18,'Hidden inputs'!$C$15*'Hidden inputs'!$D$15+('Hidden inputs'!$C$16-'Hidden inputs'!$B$16)*'Hidden inputs'!$D$16+('Hidden inputs'!$C$17-'Hidden inputs'!$B$17)*'Hidden inputs'!$D$17+(DZ325-'Hidden inputs'!$B$18)*'Hidden inputs'!$D$18))</f>
        <v/>
      </c>
      <c r="EB325" s="10" t="str">
        <f t="shared" ca="1" si="12880"/>
        <v/>
      </c>
      <c r="EC325" s="5" t="str">
        <f t="shared" ca="1" si="12789"/>
        <v/>
      </c>
      <c r="ED325" s="5" t="str">
        <f t="shared" ca="1" si="12790"/>
        <v/>
      </c>
      <c r="EE325" s="5" t="str">
        <f ca="1">IF($B325="","",'Hidden inputs'!$D$11*DV325+'Hidden inputs'!$E$11*DW325)</f>
        <v/>
      </c>
      <c r="EF325" s="11" t="str">
        <f t="shared" ref="EF325:EF377" ca="1" si="15875">IF($B325="","",$P$4)</f>
        <v/>
      </c>
      <c r="EG325" s="9" t="str">
        <f t="shared" ca="1" si="12791"/>
        <v/>
      </c>
      <c r="EH325" s="3" t="str">
        <f t="shared" ca="1" si="12792"/>
        <v/>
      </c>
      <c r="EI325" s="5" t="str" cm="1">
        <f t="array" aca="1" ref="EI325" ca="1">IF($B325="","",IF(EH325=0,0,IF(DD_Payment="",0,IF(EH325&lt;_xlfn.IFS(DD_Frequency="Monthly",1,DD_Frequency="Quarterly",IF(MONTH(EH$2)=1,1,IF(MONTH(EH$2)=4,1,IF(MONTH(EH$2)=7,1,IF(MONTH(EH$2)=10,1,0)))),DD_Frequency="Annually",IF(MONTH(EH$2)=1,1,0))*DD_Payment,EH325,_xlfn.IFS(DD_Frequency="Monthly",1,DD_Frequency="Quarterly",IF(MONTH(EH$2)=1,1,IF(MONTH(EH$2)=4,1,IF(MONTH(EH$2)=7,1,IF(MONTH(EH$2)=10,1,0)))),DD_Frequency="Annually",IF(MONTH(EH$2)=1,1,0))*DD_Payment))))</f>
        <v/>
      </c>
      <c r="EJ325" s="3" t="str">
        <f t="shared" ref="EJ325" ca="1" si="15876">IF($B325="","",IF(EH325&gt;EI325,(EH325-EI325/2)*(rate_A*(EJ$1/365)),0))</f>
        <v/>
      </c>
      <c r="EK325" s="3" t="str">
        <f t="shared" ca="1" si="12882"/>
        <v/>
      </c>
      <c r="EL325" s="3" t="str">
        <f t="shared" ref="EL325" ca="1" si="15877">IF($B325="","",DW325*(1+rate_A*EJ$1/365))</f>
        <v/>
      </c>
      <c r="EM325" s="3" t="str">
        <f t="shared" ref="EM325" ca="1" si="15878">IF($B325="","",DX325*(1+rate_A*EJ$1/365))</f>
        <v/>
      </c>
      <c r="EN325" s="3" t="str">
        <f t="shared" ref="EN325" ca="1" si="15879">IF($B325="","",DY325*(1+rate_joint*EJ$1/365))</f>
        <v/>
      </c>
      <c r="EO325" s="5" t="str">
        <f t="shared" ca="1" si="12886"/>
        <v/>
      </c>
      <c r="EP325" s="5" t="str" cm="1">
        <f t="array" aca="1" ref="EP325" ca="1">IF(EO325="","",_xlfn.IFS(EO325&lt;='Hidden inputs'!$C$15,EO325*'Hidden inputs'!$D$15,EO325&lt;='Hidden inputs'!$C$16,'Hidden inputs'!$C$15*'Hidden inputs'!$D$15+(EO325-'Hidden inputs'!$B$16)*'Hidden inputs'!$D$16,EO325&lt;='Hidden inputs'!$C$17,'Hidden inputs'!$C$15*'Hidden inputs'!$D$15+('Hidden inputs'!$C$16-'Hidden inputs'!$B$16)*'Hidden inputs'!$D$16+(EO325-'Hidden inputs'!$B$17)*'Hidden inputs'!$D$17,EO325&gt;'Hidden inputs'!$B$18,'Hidden inputs'!$C$15*'Hidden inputs'!$D$15+('Hidden inputs'!$C$16-'Hidden inputs'!$B$16)*'Hidden inputs'!$D$16+('Hidden inputs'!$C$17-'Hidden inputs'!$B$17)*'Hidden inputs'!$D$17+(EO325-'Hidden inputs'!$B$18)*'Hidden inputs'!$D$18))</f>
        <v/>
      </c>
      <c r="EQ325" s="10" t="str">
        <f t="shared" ca="1" si="12887"/>
        <v/>
      </c>
      <c r="ER325" s="5" t="str">
        <f t="shared" ca="1" si="12797"/>
        <v/>
      </c>
      <c r="ES325" s="5" t="str">
        <f t="shared" ca="1" si="12798"/>
        <v/>
      </c>
      <c r="ET325" s="5" t="str">
        <f ca="1">IF($B325="","",'Hidden inputs'!$D$11*EK325+'Hidden inputs'!$E$11*EL325)</f>
        <v/>
      </c>
      <c r="EU325" s="11" t="str">
        <f t="shared" ref="EU325:EU377" ca="1" si="15880">IF($B325="","",$P$4)</f>
        <v/>
      </c>
      <c r="EV325" s="9" t="str">
        <f t="shared" ca="1" si="12799"/>
        <v/>
      </c>
      <c r="EW325" s="3" t="str">
        <f t="shared" ca="1" si="12800"/>
        <v/>
      </c>
      <c r="EX325" s="5" t="str" cm="1">
        <f t="array" aca="1" ref="EX325" ca="1">IF($B325="","",IF(EW325=0,0,IF(DD_Payment="",0,IF(EW325&lt;_xlfn.IFS(DD_Frequency="Monthly",1,DD_Frequency="Quarterly",IF(MONTH(EW$2)=1,1,IF(MONTH(EW$2)=4,1,IF(MONTH(EW$2)=7,1,IF(MONTH(EW$2)=10,1,0)))),DD_Frequency="Annually",IF(MONTH(EW$2)=1,1,0))*DD_Payment,EW325,_xlfn.IFS(DD_Frequency="Monthly",1,DD_Frequency="Quarterly",IF(MONTH(EW$2)=1,1,IF(MONTH(EW$2)=4,1,IF(MONTH(EW$2)=7,1,IF(MONTH(EW$2)=10,1,0)))),DD_Frequency="Annually",IF(MONTH(EW$2)=1,1,0))*DD_Payment))))</f>
        <v/>
      </c>
      <c r="EY325" s="3" t="str">
        <f t="shared" ref="EY325" ca="1" si="15881">IF($B325="","",IF(EW325&gt;EX325,(EW325-EX325/2)*(rate_A*(EY$1/365)),0))</f>
        <v/>
      </c>
      <c r="EZ325" s="3" t="str">
        <f t="shared" ca="1" si="12889"/>
        <v/>
      </c>
      <c r="FA325" s="3" t="str">
        <f t="shared" ref="FA325" ca="1" si="15882">IF($B325="","",EL325*(1+rate_A*EY$1/365))</f>
        <v/>
      </c>
      <c r="FB325" s="3" t="str">
        <f t="shared" ref="FB325" ca="1" si="15883">IF($B325="","",EM325*(1+rate_A*EY$1/365))</f>
        <v/>
      </c>
      <c r="FC325" s="3" t="str">
        <f t="shared" ref="FC325" ca="1" si="15884">IF($B325="","",EN325*(1+rate_joint*EY$1/365))</f>
        <v/>
      </c>
      <c r="FD325" s="5" t="str">
        <f t="shared" ca="1" si="12893"/>
        <v/>
      </c>
      <c r="FE325" s="5" t="str" cm="1">
        <f t="array" aca="1" ref="FE325" ca="1">IF(FD325="","",_xlfn.IFS(FD325&lt;='Hidden inputs'!$C$15,FD325*'Hidden inputs'!$D$15,FD325&lt;='Hidden inputs'!$C$16,'Hidden inputs'!$C$15*'Hidden inputs'!$D$15+(FD325-'Hidden inputs'!$B$16)*'Hidden inputs'!$D$16,FD325&lt;='Hidden inputs'!$C$17,'Hidden inputs'!$C$15*'Hidden inputs'!$D$15+('Hidden inputs'!$C$16-'Hidden inputs'!$B$16)*'Hidden inputs'!$D$16+(FD325-'Hidden inputs'!$B$17)*'Hidden inputs'!$D$17,FD325&gt;'Hidden inputs'!$B$18,'Hidden inputs'!$C$15*'Hidden inputs'!$D$15+('Hidden inputs'!$C$16-'Hidden inputs'!$B$16)*'Hidden inputs'!$D$16+('Hidden inputs'!$C$17-'Hidden inputs'!$B$17)*'Hidden inputs'!$D$17+(FD325-'Hidden inputs'!$B$18)*'Hidden inputs'!$D$18))</f>
        <v/>
      </c>
      <c r="FF325" s="10" t="str">
        <f t="shared" ca="1" si="12894"/>
        <v/>
      </c>
      <c r="FG325" s="5" t="str">
        <f t="shared" ca="1" si="12805"/>
        <v/>
      </c>
      <c r="FH325" s="5" t="str">
        <f t="shared" ca="1" si="12806"/>
        <v/>
      </c>
      <c r="FI325" s="5" t="str">
        <f ca="1">IF($B325="","",'Hidden inputs'!$D$11*EZ325+'Hidden inputs'!$E$11*FA325)</f>
        <v/>
      </c>
      <c r="FJ325" s="11" t="str">
        <f t="shared" ref="FJ325:FJ377" ca="1" si="15885">IF($B325="","",$P$4)</f>
        <v/>
      </c>
      <c r="FK325" s="9" t="str">
        <f t="shared" ca="1" si="12807"/>
        <v/>
      </c>
      <c r="FL325" s="3" t="str">
        <f t="shared" ca="1" si="12808"/>
        <v/>
      </c>
      <c r="FM325" s="5" t="str" cm="1">
        <f t="array" aca="1" ref="FM325" ca="1">IF($B325="","",IF(FL325=0,0,IF(DD_Payment="",0,IF(FL325&lt;_xlfn.IFS(DD_Frequency="Monthly",1,DD_Frequency="Quarterly",IF(MONTH(FL$2)=1,1,IF(MONTH(FL$2)=4,1,IF(MONTH(FL$2)=7,1,IF(MONTH(FL$2)=10,1,0)))),DD_Frequency="Annually",IF(MONTH(FL$2)=1,1,0))*DD_Payment,FL325,_xlfn.IFS(DD_Frequency="Monthly",1,DD_Frequency="Quarterly",IF(MONTH(FL$2)=1,1,IF(MONTH(FL$2)=4,1,IF(MONTH(FL$2)=7,1,IF(MONTH(FL$2)=10,1,0)))),DD_Frequency="Annually",IF(MONTH(FL$2)=1,1,0))*DD_Payment))))</f>
        <v/>
      </c>
      <c r="FN325" s="3" t="str">
        <f t="shared" ref="FN325" ca="1" si="15886">IF($B325="","",IF(FL325&gt;FM325,(FL325-FM325/2)*(rate_A*(FN$1/365)),0))</f>
        <v/>
      </c>
      <c r="FO325" s="3" t="str">
        <f t="shared" ca="1" si="12896"/>
        <v/>
      </c>
      <c r="FP325" s="3" t="str">
        <f t="shared" ref="FP325" ca="1" si="15887">IF($B325="","",FA325*(1+rate_A*FN$1/365))</f>
        <v/>
      </c>
      <c r="FQ325" s="3" t="str">
        <f t="shared" ref="FQ325" ca="1" si="15888">IF($B325="","",FB325*(1+rate_A*FN$1/365))</f>
        <v/>
      </c>
      <c r="FR325" s="3" t="str">
        <f t="shared" ref="FR325" ca="1" si="15889">IF($B325="","",FC325*(1+rate_joint*FN$1/365))</f>
        <v/>
      </c>
      <c r="FS325" s="5" t="str">
        <f t="shared" ca="1" si="12900"/>
        <v/>
      </c>
      <c r="FT325" s="5" t="str" cm="1">
        <f t="array" aca="1" ref="FT325" ca="1">IF(FS325="","",_xlfn.IFS(FS325&lt;='Hidden inputs'!$C$15,FS325*'Hidden inputs'!$D$15,FS325&lt;='Hidden inputs'!$C$16,'Hidden inputs'!$C$15*'Hidden inputs'!$D$15+(FS325-'Hidden inputs'!$B$16)*'Hidden inputs'!$D$16,FS325&lt;='Hidden inputs'!$C$17,'Hidden inputs'!$C$15*'Hidden inputs'!$D$15+('Hidden inputs'!$C$16-'Hidden inputs'!$B$16)*'Hidden inputs'!$D$16+(FS325-'Hidden inputs'!$B$17)*'Hidden inputs'!$D$17,FS325&gt;'Hidden inputs'!$B$18,'Hidden inputs'!$C$15*'Hidden inputs'!$D$15+('Hidden inputs'!$C$16-'Hidden inputs'!$B$16)*'Hidden inputs'!$D$16+('Hidden inputs'!$C$17-'Hidden inputs'!$B$17)*'Hidden inputs'!$D$17+(FS325-'Hidden inputs'!$B$18)*'Hidden inputs'!$D$18))</f>
        <v/>
      </c>
      <c r="FU325" s="10" t="str">
        <f t="shared" ca="1" si="12901"/>
        <v/>
      </c>
      <c r="FV325" s="5" t="str">
        <f t="shared" ca="1" si="12813"/>
        <v/>
      </c>
      <c r="FW325" s="5" t="str">
        <f t="shared" ca="1" si="12814"/>
        <v/>
      </c>
      <c r="FX325" s="5" t="str">
        <f ca="1">IF($B325="","",'Hidden inputs'!$D$11*FO325+'Hidden inputs'!$E$11*FP325)</f>
        <v/>
      </c>
      <c r="FY325" s="11" t="str">
        <f t="shared" ref="FY325:FY377" ca="1" si="15890">IF($B325="","",$P$4)</f>
        <v/>
      </c>
      <c r="FZ325" s="9" t="str">
        <f t="shared" ca="1" si="12815"/>
        <v/>
      </c>
      <c r="GA325" s="5" t="str">
        <f t="shared" ca="1" si="12816"/>
        <v/>
      </c>
      <c r="GB325" s="5" t="str">
        <f t="shared" ca="1" si="12817"/>
        <v/>
      </c>
      <c r="GC325" s="5" t="str">
        <f t="shared" ref="GC325:GC377" ca="1" si="15891">IF(EV325="","",GA325-GB325)</f>
        <v/>
      </c>
      <c r="GD325" s="5" t="str">
        <f t="shared" ref="GD325:GD377" ca="1" si="15892">IF(EV325="","",FO325+FP325+FQ325)</f>
        <v/>
      </c>
    </row>
    <row r="326" spans="1:186" x14ac:dyDescent="0.35">
      <c r="A326" s="2"/>
      <c r="B326" s="6" t="str">
        <f t="shared" ref="B326:B377" ca="1" si="15893">IFERROR(IF(B325+2&gt;$B$5+term,"",B325+1),"")</f>
        <v/>
      </c>
      <c r="C326" s="5" t="str">
        <f t="shared" ca="1" si="12818"/>
        <v/>
      </c>
      <c r="D326" s="5" t="str" cm="1">
        <f t="array" aca="1" ref="D326" ca="1">IF($B326="","",IF(C326=0,0,IF(DD_Payment="",0,IF(C326&lt;_xlfn.IFS(DD_Frequency="Monthly",1,DD_Frequency="Quarterly",IF(MONTH(C$2)=1,1,IF(MONTH(C$2)=4,1,IF(MONTH(C$2)=7,1,IF(MONTH(C$2)=10,1,0)))),DD_Frequency="Annually",IF(MONTH(C$2)=1,1,0))*DD_Payment,C326,_xlfn.IFS(DD_Frequency="Monthly",1,DD_Frequency="Quarterly",IF(MONTH(C$2)=1,1,IF(MONTH(C$2)=4,1,IF(MONTH(C$2)=7,1,IF(MONTH(C$2)=10,1,0)))),DD_Frequency="Annually",IF(MONTH(C$2)=1,1,0))*DD_Payment))))</f>
        <v/>
      </c>
      <c r="E326" s="5" t="str">
        <f t="shared" ref="E326" ca="1" si="15894">IF(B326="","",IF(C326&gt;D326,(C326-D326/2)*(rate_A*(E$1/365)),0))</f>
        <v/>
      </c>
      <c r="F326" s="5" t="str">
        <f t="shared" ref="F326:F377" ca="1" si="15895">IF(B326="","",C326-D326+E326)</f>
        <v/>
      </c>
      <c r="G326" s="5" t="str">
        <f t="shared" ref="G326" ca="1" si="15896">IF(B326="","",G325*(1+rate_A*E$1/365))</f>
        <v/>
      </c>
      <c r="H326" s="5" t="str">
        <f t="shared" ref="H326" ca="1" si="15897">IF(B326="","",H325*(1+rate_A*E$1/365))</f>
        <v/>
      </c>
      <c r="I326" s="5" t="str">
        <f t="shared" ref="I326" ca="1" si="15898">IF(B326="","",I325*(1+rate_joint*E$1/365))</f>
        <v/>
      </c>
      <c r="J326" s="5" t="str">
        <f t="shared" ca="1" si="12823"/>
        <v/>
      </c>
      <c r="K326" s="5" t="str" cm="1">
        <f t="array" aca="1" ref="K326" ca="1">IF(J326="","",_xlfn.IFS(J326&lt;='Hidden inputs'!$C$15,J326*'Hidden inputs'!$D$15,J326&lt;='Hidden inputs'!$C$16,'Hidden inputs'!$C$15*'Hidden inputs'!$D$15+(J326-'Hidden inputs'!$B$16)*'Hidden inputs'!$D$16,J326&lt;='Hidden inputs'!$C$17,'Hidden inputs'!$C$15*'Hidden inputs'!$D$15+('Hidden inputs'!$C$16-'Hidden inputs'!$B$16)*'Hidden inputs'!$D$16+(J326-'Hidden inputs'!$B$17)*'Hidden inputs'!$D$17,J326&gt;'Hidden inputs'!$B$18,'Hidden inputs'!$C$15*'Hidden inputs'!$D$15+('Hidden inputs'!$C$16-'Hidden inputs'!$B$16)*'Hidden inputs'!$D$16+('Hidden inputs'!$C$17-'Hidden inputs'!$B$17)*'Hidden inputs'!$D$17+(J326-'Hidden inputs'!$B$18)*'Hidden inputs'!$D$18))</f>
        <v/>
      </c>
      <c r="L326" s="11" t="str">
        <f t="shared" ca="1" si="12824"/>
        <v/>
      </c>
      <c r="M326" s="5" t="str">
        <f t="shared" ref="M326:M377" ca="1" si="15899">IF(B326="","",L326*(F326+G326+H326))</f>
        <v/>
      </c>
      <c r="N326" s="5" t="str">
        <f t="shared" ref="N326:N377" ca="1" si="15900">IF(B326="","",L326*F326)</f>
        <v/>
      </c>
      <c r="O326" s="5" t="str">
        <f ca="1">IF(B326="","",'Hidden inputs'!$D$11*F326+'Hidden inputs'!$E$11*G326)</f>
        <v/>
      </c>
      <c r="P326" s="11" t="str">
        <f t="shared" ca="1" si="15834"/>
        <v/>
      </c>
      <c r="Q326" s="20" t="str">
        <f t="shared" ca="1" si="15835"/>
        <v/>
      </c>
      <c r="R326" s="3" t="str">
        <f t="shared" ref="R326:R377" ca="1" si="15901">IF(B326="","",F326)</f>
        <v/>
      </c>
      <c r="S326" s="5" t="str" cm="1">
        <f t="array" aca="1" ref="S326" ca="1">IF($B326="","",IF(R326=0,0,IF(DD_Payment="",0,IF(R326&lt;_xlfn.IFS(DD_Frequency="Monthly",1,DD_Frequency="Quarterly",IF(MONTH(R$2)=1,1,IF(MONTH(R$2)=4,1,IF(MONTH(R$2)=7,1,IF(MONTH(R$2)=10,1,0)))),DD_Frequency="Annually",IF(MONTH(R$2)=1,1,0))*DD_Payment,R326,_xlfn.IFS(DD_Frequency="Monthly",1,DD_Frequency="Quarterly",IF(MONTH(R$2)=1,1,IF(MONTH(R$2)=4,1,IF(MONTH(R$2)=7,1,IF(MONTH(R$2)=10,1,0)))),DD_Frequency="Annually",IF(MONTH(R$2)=1,1,0))*DD_Payment))))</f>
        <v/>
      </c>
      <c r="T326" s="3" t="str">
        <f t="shared" ref="T326" ca="1" si="15902">IF(B326="","",IF(R326&gt;S326,(R326-S326/2)*(rate_A*((T$1+A326)/365)),0))</f>
        <v/>
      </c>
      <c r="U326" s="3" t="str">
        <f t="shared" ref="U326:U377" ca="1" si="15903">IF(B326="","",R326-S326+T326)</f>
        <v/>
      </c>
      <c r="V326" s="3" t="str">
        <f t="shared" ref="V326" ca="1" si="15904">IF(B326="","",G326*(1+rate_A*(T$1+A326)/365))</f>
        <v/>
      </c>
      <c r="W326" s="3" t="str">
        <f t="shared" ref="W326" ca="1" si="15905">IF(B326="","",H326*(1+rate_A*(T$1+A326)/365))</f>
        <v/>
      </c>
      <c r="X326" s="3" t="str">
        <f t="shared" ref="X326" ca="1" si="15906">IF(B326="","",I326*(1+rate_joint*(T$1+A326)/365))</f>
        <v/>
      </c>
      <c r="Y326" s="5" t="str">
        <f t="shared" ca="1" si="12829"/>
        <v/>
      </c>
      <c r="Z326" s="5" t="str" cm="1">
        <f t="array" aca="1" ref="Z326" ca="1">IF(Y326="","",_xlfn.IFS(Y326&lt;='Hidden inputs'!$C$15,Y326*'Hidden inputs'!$D$15,Y326&lt;='Hidden inputs'!$C$16,'Hidden inputs'!$C$15*'Hidden inputs'!$D$15+(Y326-'Hidden inputs'!$B$16)*'Hidden inputs'!$D$16,Y326&lt;='Hidden inputs'!$C$17,'Hidden inputs'!$C$15*'Hidden inputs'!$D$15+('Hidden inputs'!$C$16-'Hidden inputs'!$B$16)*'Hidden inputs'!$D$16+(Y326-'Hidden inputs'!$B$17)*'Hidden inputs'!$D$17,Y326&gt;'Hidden inputs'!$B$18,'Hidden inputs'!$C$15*'Hidden inputs'!$D$15+('Hidden inputs'!$C$16-'Hidden inputs'!$B$16)*'Hidden inputs'!$D$16+('Hidden inputs'!$C$17-'Hidden inputs'!$B$17)*'Hidden inputs'!$D$17+(Y326-'Hidden inputs'!$B$18)*'Hidden inputs'!$D$18))</f>
        <v/>
      </c>
      <c r="AA326" s="10" t="str">
        <f t="shared" ca="1" si="12830"/>
        <v/>
      </c>
      <c r="AB326" s="5" t="str">
        <f t="shared" ref="AB326:AB377" ca="1" si="15907">IF(B326="","",AA326*(U326+V326+W326))</f>
        <v/>
      </c>
      <c r="AC326" s="5" t="str">
        <f t="shared" ca="1" si="12831"/>
        <v/>
      </c>
      <c r="AD326" s="5" t="str">
        <f ca="1">IF(B326="","",'Hidden inputs'!$D$11*U326+'Hidden inputs'!$E$11*V326)</f>
        <v/>
      </c>
      <c r="AE326" s="11" t="str">
        <f t="shared" ca="1" si="15840"/>
        <v/>
      </c>
      <c r="AF326" s="9" t="str">
        <f t="shared" ref="AF326:AF377" ca="1" si="15908">IF(B326="","",AE326*U326)</f>
        <v/>
      </c>
      <c r="AG326" s="3" t="str">
        <f t="shared" ref="AG326:AG377" ca="1" si="15909">IF($B326="","",U326)</f>
        <v/>
      </c>
      <c r="AH326" s="5" t="str" cm="1">
        <f t="array" aca="1" ref="AH326" ca="1">IF($B326="","",IF(AG326=0,0,IF(DD_Payment="",0,IF(AG326&lt;_xlfn.IFS(DD_Frequency="Monthly",1,DD_Frequency="Quarterly",IF(MONTH(AG$2)=1,1,IF(MONTH(AG$2)=4,1,IF(MONTH(AG$2)=7,1,IF(MONTH(AG$2)=10,1,0)))),DD_Frequency="Annually",IF(MONTH(AG$2)=1,1,0))*DD_Payment,AG326,_xlfn.IFS(DD_Frequency="Monthly",1,DD_Frequency="Quarterly",IF(MONTH(AG$2)=1,1,IF(MONTH(AG$2)=4,1,IF(MONTH(AG$2)=7,1,IF(MONTH(AG$2)=10,1,0)))),DD_Frequency="Annually",IF(MONTH(AG$2)=1,1,0))*DD_Payment))))</f>
        <v/>
      </c>
      <c r="AI326" s="3" t="str">
        <f t="shared" ref="AI326" ca="1" si="15910">IF($B326="","",IF(AG326&gt;AH326,(AG326-AH326/2)*(rate_A*(AI$1/365)),0))</f>
        <v/>
      </c>
      <c r="AJ326" s="3" t="str">
        <f t="shared" ca="1" si="12833"/>
        <v/>
      </c>
      <c r="AK326" s="3" t="str">
        <f t="shared" ref="AK326" ca="1" si="15911">IF($B326="","",V326*(1+rate_A*AI$1/365))</f>
        <v/>
      </c>
      <c r="AL326" s="3" t="str">
        <f t="shared" ref="AL326" ca="1" si="15912">IF($B326="","",W326*(1+rate_A*AI$1/365))</f>
        <v/>
      </c>
      <c r="AM326" s="3" t="str">
        <f t="shared" ref="AM326" ca="1" si="15913">IF($B326="","",X326*(1+rate_joint*AI$1/365))</f>
        <v/>
      </c>
      <c r="AN326" s="5" t="str">
        <f t="shared" ca="1" si="12837"/>
        <v/>
      </c>
      <c r="AO326" s="5" t="str" cm="1">
        <f t="array" aca="1" ref="AO326" ca="1">IF(AN326="","",_xlfn.IFS(AN326&lt;='Hidden inputs'!$C$15,AN326*'Hidden inputs'!$D$15,AN326&lt;='Hidden inputs'!$C$16,'Hidden inputs'!$C$15*'Hidden inputs'!$D$15+(AN326-'Hidden inputs'!$B$16)*'Hidden inputs'!$D$16,AN326&lt;='Hidden inputs'!$C$17,'Hidden inputs'!$C$15*'Hidden inputs'!$D$15+('Hidden inputs'!$C$16-'Hidden inputs'!$B$16)*'Hidden inputs'!$D$16+(AN326-'Hidden inputs'!$B$17)*'Hidden inputs'!$D$17,AN326&gt;'Hidden inputs'!$B$18,'Hidden inputs'!$C$15*'Hidden inputs'!$D$15+('Hidden inputs'!$C$16-'Hidden inputs'!$B$16)*'Hidden inputs'!$D$16+('Hidden inputs'!$C$17-'Hidden inputs'!$B$17)*'Hidden inputs'!$D$17+(AN326-'Hidden inputs'!$B$18)*'Hidden inputs'!$D$18))</f>
        <v/>
      </c>
      <c r="AP326" s="10" t="str">
        <f t="shared" ca="1" si="12838"/>
        <v/>
      </c>
      <c r="AQ326" s="5" t="str">
        <f t="shared" ref="AQ326:AQ377" ca="1" si="15914">IF($B326="","",AP326*(AJ326+AK326+AL326))</f>
        <v/>
      </c>
      <c r="AR326" s="5" t="str">
        <f t="shared" ref="AR326:AR377" ca="1" si="15915">IF($B326="","",AP326*AJ326)</f>
        <v/>
      </c>
      <c r="AS326" s="5" t="str">
        <f ca="1">IF($B326="","",'Hidden inputs'!$D$11*AJ326+'Hidden inputs'!$E$11*AK326)</f>
        <v/>
      </c>
      <c r="AT326" s="11" t="str">
        <f t="shared" ca="1" si="15845"/>
        <v/>
      </c>
      <c r="AU326" s="9" t="str">
        <f t="shared" ref="AU326:AU377" ca="1" si="15916">IF(Q326="","",AT326*AJ326)</f>
        <v/>
      </c>
      <c r="AV326" s="3" t="str">
        <f t="shared" ref="AV326:AV377" ca="1" si="15917">IF($B326="","",AJ326)</f>
        <v/>
      </c>
      <c r="AW326" s="5" t="str" cm="1">
        <f t="array" aca="1" ref="AW326" ca="1">IF($B326="","",IF(AV326=0,0,IF(DD_Payment="",0,IF(AV326&lt;_xlfn.IFS(DD_Frequency="Monthly",1,DD_Frequency="Quarterly",IF(MONTH(AV$2)=1,1,IF(MONTH(AV$2)=4,1,IF(MONTH(AV$2)=7,1,IF(MONTH(AV$2)=10,1,0)))),DD_Frequency="Annually",IF(MONTH(AV$2)=1,1,0))*DD_Payment,AV326,_xlfn.IFS(DD_Frequency="Monthly",1,DD_Frequency="Quarterly",IF(MONTH(AV$2)=1,1,IF(MONTH(AV$2)=4,1,IF(MONTH(AV$2)=7,1,IF(MONTH(AV$2)=10,1,0)))),DD_Frequency="Annually",IF(MONTH(AV$2)=1,1,0))*DD_Payment))))</f>
        <v/>
      </c>
      <c r="AX326" s="3" t="str">
        <f t="shared" ref="AX326" ca="1" si="15918">IF($B326="","",IF(AV326&gt;AW326,(AV326-AW326/2)*(rate_A*(AX$1/365)),0))</f>
        <v/>
      </c>
      <c r="AY326" s="3" t="str">
        <f t="shared" ca="1" si="12840"/>
        <v/>
      </c>
      <c r="AZ326" s="3" t="str">
        <f t="shared" ref="AZ326" ca="1" si="15919">IF($B326="","",AK326*(1+rate_A*AX$1/365))</f>
        <v/>
      </c>
      <c r="BA326" s="3" t="str">
        <f t="shared" ref="BA326" ca="1" si="15920">IF($B326="","",AL326*(1+rate_A*AX$1/365))</f>
        <v/>
      </c>
      <c r="BB326" s="3" t="str">
        <f t="shared" ref="BB326" ca="1" si="15921">IF($B326="","",AM326*(1+rate_joint*AX$1/365))</f>
        <v/>
      </c>
      <c r="BC326" s="5" t="str">
        <f t="shared" ca="1" si="12844"/>
        <v/>
      </c>
      <c r="BD326" s="5" t="str" cm="1">
        <f t="array" aca="1" ref="BD326" ca="1">IF(BC326="","",_xlfn.IFS(BC326&lt;='Hidden inputs'!$C$15,BC326*'Hidden inputs'!$D$15,BC326&lt;='Hidden inputs'!$C$16,'Hidden inputs'!$C$15*'Hidden inputs'!$D$15+(BC326-'Hidden inputs'!$B$16)*'Hidden inputs'!$D$16,BC326&lt;='Hidden inputs'!$C$17,'Hidden inputs'!$C$15*'Hidden inputs'!$D$15+('Hidden inputs'!$C$16-'Hidden inputs'!$B$16)*'Hidden inputs'!$D$16+(BC326-'Hidden inputs'!$B$17)*'Hidden inputs'!$D$17,BC326&gt;'Hidden inputs'!$B$18,'Hidden inputs'!$C$15*'Hidden inputs'!$D$15+('Hidden inputs'!$C$16-'Hidden inputs'!$B$16)*'Hidden inputs'!$D$16+('Hidden inputs'!$C$17-'Hidden inputs'!$B$17)*'Hidden inputs'!$D$17+(BC326-'Hidden inputs'!$B$18)*'Hidden inputs'!$D$18))</f>
        <v/>
      </c>
      <c r="BE326" s="10" t="str">
        <f t="shared" ca="1" si="12845"/>
        <v/>
      </c>
      <c r="BF326" s="5" t="str">
        <f t="shared" ref="BF326:BF377" ca="1" si="15922">IF($B326="","",BE326*(AY326+AZ326+BA326))</f>
        <v/>
      </c>
      <c r="BG326" s="5" t="str">
        <f t="shared" ref="BG326:BG377" ca="1" si="15923">IF($B326="","",BE326*AY326)</f>
        <v/>
      </c>
      <c r="BH326" s="5" t="str">
        <f ca="1">IF($B326="","",'Hidden inputs'!$D$11*AY326+'Hidden inputs'!$E$11*AZ326)</f>
        <v/>
      </c>
      <c r="BI326" s="11" t="str">
        <f t="shared" ca="1" si="15850"/>
        <v/>
      </c>
      <c r="BJ326" s="9" t="str">
        <f t="shared" ref="BJ326:BJ377" ca="1" si="15924">IF(AF326="","",BI326*AY326)</f>
        <v/>
      </c>
      <c r="BK326" s="3" t="str">
        <f t="shared" ref="BK326:BK377" ca="1" si="15925">IF($B326="","",AY326)</f>
        <v/>
      </c>
      <c r="BL326" s="5" t="str" cm="1">
        <f t="array" aca="1" ref="BL326" ca="1">IF($B326="","",IF(BK326=0,0,IF(DD_Payment="",0,IF(BK326&lt;_xlfn.IFS(DD_Frequency="Monthly",1,DD_Frequency="Quarterly",IF(MONTH(BK$2)=1,1,IF(MONTH(BK$2)=4,1,IF(MONTH(BK$2)=7,1,IF(MONTH(BK$2)=10,1,0)))),DD_Frequency="Annually",IF(MONTH(BK$2)=1,1,0))*DD_Payment,BK326,_xlfn.IFS(DD_Frequency="Monthly",1,DD_Frequency="Quarterly",IF(MONTH(BK$2)=1,1,IF(MONTH(BK$2)=4,1,IF(MONTH(BK$2)=7,1,IF(MONTH(BK$2)=10,1,0)))),DD_Frequency="Annually",IF(MONTH(BK$2)=1,1,0))*DD_Payment))))</f>
        <v/>
      </c>
      <c r="BM326" s="3" t="str">
        <f t="shared" ref="BM326" ca="1" si="15926">IF($B326="","",IF(BK326&gt;BL326,(BK326-BL326/2)*(rate_A*(BM$1/365)),0))</f>
        <v/>
      </c>
      <c r="BN326" s="3" t="str">
        <f t="shared" ca="1" si="12847"/>
        <v/>
      </c>
      <c r="BO326" s="3" t="str">
        <f t="shared" ref="BO326" ca="1" si="15927">IF($B326="","",AZ326*(1+rate_A*BM$1/365))</f>
        <v/>
      </c>
      <c r="BP326" s="3" t="str">
        <f t="shared" ref="BP326" ca="1" si="15928">IF($B326="","",BA326*(1+rate_A*BM$1/365))</f>
        <v/>
      </c>
      <c r="BQ326" s="3" t="str">
        <f t="shared" ref="BQ326" ca="1" si="15929">IF($B326="","",BB326*(1+rate_joint*BM$1/365))</f>
        <v/>
      </c>
      <c r="BR326" s="5" t="str">
        <f t="shared" ca="1" si="12851"/>
        <v/>
      </c>
      <c r="BS326" s="5" t="str" cm="1">
        <f t="array" aca="1" ref="BS326" ca="1">IF(BR326="","",_xlfn.IFS(BR326&lt;='Hidden inputs'!$C$15,BR326*'Hidden inputs'!$D$15,BR326&lt;='Hidden inputs'!$C$16,'Hidden inputs'!$C$15*'Hidden inputs'!$D$15+(BR326-'Hidden inputs'!$B$16)*'Hidden inputs'!$D$16,BR326&lt;='Hidden inputs'!$C$17,'Hidden inputs'!$C$15*'Hidden inputs'!$D$15+('Hidden inputs'!$C$16-'Hidden inputs'!$B$16)*'Hidden inputs'!$D$16+(BR326-'Hidden inputs'!$B$17)*'Hidden inputs'!$D$17,BR326&gt;'Hidden inputs'!$B$18,'Hidden inputs'!$C$15*'Hidden inputs'!$D$15+('Hidden inputs'!$C$16-'Hidden inputs'!$B$16)*'Hidden inputs'!$D$16+('Hidden inputs'!$C$17-'Hidden inputs'!$B$17)*'Hidden inputs'!$D$17+(BR326-'Hidden inputs'!$B$18)*'Hidden inputs'!$D$18))</f>
        <v/>
      </c>
      <c r="BT326" s="10" t="str">
        <f t="shared" ca="1" si="12852"/>
        <v/>
      </c>
      <c r="BU326" s="5" t="str">
        <f t="shared" ref="BU326:BU377" ca="1" si="15930">IF($B326="","",BT326*(BN326+BO326+BP326))</f>
        <v/>
      </c>
      <c r="BV326" s="5" t="str">
        <f t="shared" ref="BV326:BV377" ca="1" si="15931">IF($B326="","",BT326*BN326)</f>
        <v/>
      </c>
      <c r="BW326" s="5" t="str">
        <f ca="1">IF($B326="","",'Hidden inputs'!$D$11*BN326+'Hidden inputs'!$E$11*BO326)</f>
        <v/>
      </c>
      <c r="BX326" s="11" t="str">
        <f t="shared" ca="1" si="15855"/>
        <v/>
      </c>
      <c r="BY326" s="9" t="str">
        <f t="shared" ref="BY326:BY377" ca="1" si="15932">IF(AU326="","",BX326*BN326)</f>
        <v/>
      </c>
      <c r="BZ326" s="3" t="str">
        <f t="shared" ref="BZ326:BZ377" ca="1" si="15933">IF($B326="","",BN326)</f>
        <v/>
      </c>
      <c r="CA326" s="5" t="str" cm="1">
        <f t="array" aca="1" ref="CA326" ca="1">IF($B326="","",IF(BZ326=0,0,IF(DD_Payment="",0,IF(BZ326&lt;_xlfn.IFS(DD_Frequency="Monthly",1,DD_Frequency="Quarterly",IF(MONTH(BZ$2)=1,1,IF(MONTH(BZ$2)=4,1,IF(MONTH(BZ$2)=7,1,IF(MONTH(BZ$2)=10,1,0)))),DD_Frequency="Annually",IF(MONTH(BZ$2)=1,1,0))*DD_Payment,BZ326,_xlfn.IFS(DD_Frequency="Monthly",1,DD_Frequency="Quarterly",IF(MONTH(BZ$2)=1,1,IF(MONTH(BZ$2)=4,1,IF(MONTH(BZ$2)=7,1,IF(MONTH(BZ$2)=10,1,0)))),DD_Frequency="Annually",IF(MONTH(BZ$2)=1,1,0))*DD_Payment))))</f>
        <v/>
      </c>
      <c r="CB326" s="3" t="str">
        <f t="shared" ref="CB326" ca="1" si="15934">IF($B326="","",IF(BZ326&gt;CA326,(BZ326-CA326/2)*(rate_A*(CB$1/365)),0))</f>
        <v/>
      </c>
      <c r="CC326" s="3" t="str">
        <f t="shared" ca="1" si="12854"/>
        <v/>
      </c>
      <c r="CD326" s="3" t="str">
        <f t="shared" ref="CD326" ca="1" si="15935">IF($B326="","",BO326*(1+rate_A*CB$1/365))</f>
        <v/>
      </c>
      <c r="CE326" s="3" t="str">
        <f t="shared" ref="CE326" ca="1" si="15936">IF($B326="","",BP326*(1+rate_A*CB$1/365))</f>
        <v/>
      </c>
      <c r="CF326" s="3" t="str">
        <f t="shared" ref="CF326" ca="1" si="15937">IF($B326="","",BQ326*(1+rate_joint*CB$1/365))</f>
        <v/>
      </c>
      <c r="CG326" s="5" t="str">
        <f t="shared" ca="1" si="12858"/>
        <v/>
      </c>
      <c r="CH326" s="5" t="str" cm="1">
        <f t="array" aca="1" ref="CH326" ca="1">IF(CG326="","",_xlfn.IFS(CG326&lt;='Hidden inputs'!$C$15,CG326*'Hidden inputs'!$D$15,CG326&lt;='Hidden inputs'!$C$16,'Hidden inputs'!$C$15*'Hidden inputs'!$D$15+(CG326-'Hidden inputs'!$B$16)*'Hidden inputs'!$D$16,CG326&lt;='Hidden inputs'!$C$17,'Hidden inputs'!$C$15*'Hidden inputs'!$D$15+('Hidden inputs'!$C$16-'Hidden inputs'!$B$16)*'Hidden inputs'!$D$16+(CG326-'Hidden inputs'!$B$17)*'Hidden inputs'!$D$17,CG326&gt;'Hidden inputs'!$B$18,'Hidden inputs'!$C$15*'Hidden inputs'!$D$15+('Hidden inputs'!$C$16-'Hidden inputs'!$B$16)*'Hidden inputs'!$D$16+('Hidden inputs'!$C$17-'Hidden inputs'!$B$17)*'Hidden inputs'!$D$17+(CG326-'Hidden inputs'!$B$18)*'Hidden inputs'!$D$18))</f>
        <v/>
      </c>
      <c r="CI326" s="10" t="str">
        <f t="shared" ca="1" si="12859"/>
        <v/>
      </c>
      <c r="CJ326" s="5" t="str">
        <f t="shared" ref="CJ326:CJ377" ca="1" si="15938">IF($B326="","",CI326*(CC326+CD326+CE326))</f>
        <v/>
      </c>
      <c r="CK326" s="5" t="str">
        <f t="shared" ref="CK326:CK377" ca="1" si="15939">IF($B326="","",CI326*CC326)</f>
        <v/>
      </c>
      <c r="CL326" s="5" t="str">
        <f ca="1">IF($B326="","",'Hidden inputs'!$D$11*CC326+'Hidden inputs'!$E$11*CD326)</f>
        <v/>
      </c>
      <c r="CM326" s="11" t="str">
        <f t="shared" ca="1" si="15860"/>
        <v/>
      </c>
      <c r="CN326" s="9" t="str">
        <f t="shared" ref="CN326:CN377" ca="1" si="15940">IF(BJ326="","",CM326*CC326)</f>
        <v/>
      </c>
      <c r="CO326" s="3" t="str">
        <f t="shared" ref="CO326:CO377" ca="1" si="15941">IF($B326="","",CC326)</f>
        <v/>
      </c>
      <c r="CP326" s="5" t="str" cm="1">
        <f t="array" aca="1" ref="CP326" ca="1">IF($B326="","",IF(CO326=0,0,IF(DD_Payment="",0,IF(CO326&lt;_xlfn.IFS(DD_Frequency="Monthly",1,DD_Frequency="Quarterly",IF(MONTH(CO$2)=1,1,IF(MONTH(CO$2)=4,1,IF(MONTH(CO$2)=7,1,IF(MONTH(CO$2)=10,1,0)))),DD_Frequency="Annually",IF(MONTH(CO$2)=1,1,0))*DD_Payment,CO326,_xlfn.IFS(DD_Frequency="Monthly",1,DD_Frequency="Quarterly",IF(MONTH(CO$2)=1,1,IF(MONTH(CO$2)=4,1,IF(MONTH(CO$2)=7,1,IF(MONTH(CO$2)=10,1,0)))),DD_Frequency="Annually",IF(MONTH(CO$2)=1,1,0))*DD_Payment))))</f>
        <v/>
      </c>
      <c r="CQ326" s="3" t="str">
        <f t="shared" ref="CQ326" ca="1" si="15942">IF($B326="","",IF(CO326&gt;CP326,(CO326-CP326/2)*(rate_A*(CQ$1/365)),0))</f>
        <v/>
      </c>
      <c r="CR326" s="3" t="str">
        <f t="shared" ca="1" si="12861"/>
        <v/>
      </c>
      <c r="CS326" s="3" t="str">
        <f t="shared" ref="CS326" ca="1" si="15943">IF($B326="","",CD326*(1+rate_A*CQ$1/365))</f>
        <v/>
      </c>
      <c r="CT326" s="3" t="str">
        <f t="shared" ref="CT326" ca="1" si="15944">IF($B326="","",CE326*(1+rate_A*CQ$1/365))</f>
        <v/>
      </c>
      <c r="CU326" s="3" t="str">
        <f t="shared" ref="CU326" ca="1" si="15945">IF($B326="","",CF326*(1+rate_joint*CQ$1/365))</f>
        <v/>
      </c>
      <c r="CV326" s="5" t="str">
        <f t="shared" ca="1" si="12865"/>
        <v/>
      </c>
      <c r="CW326" s="5" t="str" cm="1">
        <f t="array" aca="1" ref="CW326" ca="1">IF(CV326="","",_xlfn.IFS(CV326&lt;='Hidden inputs'!$C$15,CV326*'Hidden inputs'!$D$15,CV326&lt;='Hidden inputs'!$C$16,'Hidden inputs'!$C$15*'Hidden inputs'!$D$15+(CV326-'Hidden inputs'!$B$16)*'Hidden inputs'!$D$16,CV326&lt;='Hidden inputs'!$C$17,'Hidden inputs'!$C$15*'Hidden inputs'!$D$15+('Hidden inputs'!$C$16-'Hidden inputs'!$B$16)*'Hidden inputs'!$D$16+(CV326-'Hidden inputs'!$B$17)*'Hidden inputs'!$D$17,CV326&gt;'Hidden inputs'!$B$18,'Hidden inputs'!$C$15*'Hidden inputs'!$D$15+('Hidden inputs'!$C$16-'Hidden inputs'!$B$16)*'Hidden inputs'!$D$16+('Hidden inputs'!$C$17-'Hidden inputs'!$B$17)*'Hidden inputs'!$D$17+(CV326-'Hidden inputs'!$B$18)*'Hidden inputs'!$D$18))</f>
        <v/>
      </c>
      <c r="CX326" s="10" t="str">
        <f t="shared" ca="1" si="12866"/>
        <v/>
      </c>
      <c r="CY326" s="5" t="str">
        <f t="shared" ref="CY326:CY377" ca="1" si="15946">IF($B326="","",CX326*(CR326+CS326+CT326))</f>
        <v/>
      </c>
      <c r="CZ326" s="5" t="str">
        <f t="shared" ref="CZ326:CZ377" ca="1" si="15947">IF($B326="","",CX326*CR326)</f>
        <v/>
      </c>
      <c r="DA326" s="5" t="str">
        <f ca="1">IF($B326="","",'Hidden inputs'!$D$11*CR326+'Hidden inputs'!$E$11*CS326)</f>
        <v/>
      </c>
      <c r="DB326" s="11" t="str">
        <f t="shared" ca="1" si="15865"/>
        <v/>
      </c>
      <c r="DC326" s="9" t="str">
        <f t="shared" ref="DC326:DC377" ca="1" si="15948">IF(BY326="","",DB326*CR326)</f>
        <v/>
      </c>
      <c r="DD326" s="3" t="str">
        <f t="shared" ref="DD326:DD377" ca="1" si="15949">IF($B326="","",CR326)</f>
        <v/>
      </c>
      <c r="DE326" s="5" t="str" cm="1">
        <f t="array" aca="1" ref="DE326" ca="1">IF($B326="","",IF(DD326=0,0,IF(DD_Payment="",0,IF(DD326&lt;_xlfn.IFS(DD_Frequency="Monthly",1,DD_Frequency="Quarterly",IF(MONTH(DD$2)=1,1,IF(MONTH(DD$2)=4,1,IF(MONTH(DD$2)=7,1,IF(MONTH(DD$2)=10,1,0)))),DD_Frequency="Annually",IF(MONTH(DD$2)=1,1,0))*DD_Payment,DD326,_xlfn.IFS(DD_Frequency="Monthly",1,DD_Frequency="Quarterly",IF(MONTH(DD$2)=1,1,IF(MONTH(DD$2)=4,1,IF(MONTH(DD$2)=7,1,IF(MONTH(DD$2)=10,1,0)))),DD_Frequency="Annually",IF(MONTH(DD$2)=1,1,0))*DD_Payment))))</f>
        <v/>
      </c>
      <c r="DF326" s="3" t="str">
        <f t="shared" ref="DF326" ca="1" si="15950">IF($B326="","",IF(DD326&gt;DE326,(DD326-DE326/2)*(rate_A*(DF$1/365)),0))</f>
        <v/>
      </c>
      <c r="DG326" s="3" t="str">
        <f t="shared" ca="1" si="12868"/>
        <v/>
      </c>
      <c r="DH326" s="3" t="str">
        <f t="shared" ref="DH326" ca="1" si="15951">IF($B326="","",CS326*(1+rate_A*DF$1/365))</f>
        <v/>
      </c>
      <c r="DI326" s="3" t="str">
        <f t="shared" ref="DI326" ca="1" si="15952">IF($B326="","",CT326*(1+rate_A*DF$1/365))</f>
        <v/>
      </c>
      <c r="DJ326" s="3" t="str">
        <f t="shared" ref="DJ326" ca="1" si="15953">IF($B326="","",CU326*(1+rate_joint*DF$1/365))</f>
        <v/>
      </c>
      <c r="DK326" s="5" t="str">
        <f t="shared" ca="1" si="12872"/>
        <v/>
      </c>
      <c r="DL326" s="5" t="str" cm="1">
        <f t="array" aca="1" ref="DL326" ca="1">IF(DK326="","",_xlfn.IFS(DK326&lt;='Hidden inputs'!$C$15,DK326*'Hidden inputs'!$D$15,DK326&lt;='Hidden inputs'!$C$16,'Hidden inputs'!$C$15*'Hidden inputs'!$D$15+(DK326-'Hidden inputs'!$B$16)*'Hidden inputs'!$D$16,DK326&lt;='Hidden inputs'!$C$17,'Hidden inputs'!$C$15*'Hidden inputs'!$D$15+('Hidden inputs'!$C$16-'Hidden inputs'!$B$16)*'Hidden inputs'!$D$16+(DK326-'Hidden inputs'!$B$17)*'Hidden inputs'!$D$17,DK326&gt;'Hidden inputs'!$B$18,'Hidden inputs'!$C$15*'Hidden inputs'!$D$15+('Hidden inputs'!$C$16-'Hidden inputs'!$B$16)*'Hidden inputs'!$D$16+('Hidden inputs'!$C$17-'Hidden inputs'!$B$17)*'Hidden inputs'!$D$17+(DK326-'Hidden inputs'!$B$18)*'Hidden inputs'!$D$18))</f>
        <v/>
      </c>
      <c r="DM326" s="10" t="str">
        <f t="shared" ca="1" si="12873"/>
        <v/>
      </c>
      <c r="DN326" s="5" t="str">
        <f t="shared" ref="DN326:DN377" ca="1" si="15954">IF($B326="","",DM326*(DG326+DH326+DI326))</f>
        <v/>
      </c>
      <c r="DO326" s="5" t="str">
        <f t="shared" ref="DO326:DO377" ca="1" si="15955">IF($B326="","",DM326*DG326)</f>
        <v/>
      </c>
      <c r="DP326" s="5" t="str">
        <f ca="1">IF($B326="","",'Hidden inputs'!$D$11*DG326+'Hidden inputs'!$E$11*DH326)</f>
        <v/>
      </c>
      <c r="DQ326" s="11" t="str">
        <f t="shared" ca="1" si="15870"/>
        <v/>
      </c>
      <c r="DR326" s="9" t="str">
        <f t="shared" ref="DR326:DR377" ca="1" si="15956">IF(CN326="","",DQ326*DG326)</f>
        <v/>
      </c>
      <c r="DS326" s="3" t="str">
        <f t="shared" ref="DS326:DS377" ca="1" si="15957">IF($B326="","",DG326)</f>
        <v/>
      </c>
      <c r="DT326" s="5" t="str" cm="1">
        <f t="array" aca="1" ref="DT326" ca="1">IF($B326="","",IF(DS326=0,0,IF(DD_Payment="",0,IF(DS326&lt;_xlfn.IFS(DD_Frequency="Monthly",1,DD_Frequency="Quarterly",IF(MONTH(DS$2)=1,1,IF(MONTH(DS$2)=4,1,IF(MONTH(DS$2)=7,1,IF(MONTH(DS$2)=10,1,0)))),DD_Frequency="Annually",IF(MONTH(DS$2)=1,1,0))*DD_Payment,DS326,_xlfn.IFS(DD_Frequency="Monthly",1,DD_Frequency="Quarterly",IF(MONTH(DS$2)=1,1,IF(MONTH(DS$2)=4,1,IF(MONTH(DS$2)=7,1,IF(MONTH(DS$2)=10,1,0)))),DD_Frequency="Annually",IF(MONTH(DS$2)=1,1,0))*DD_Payment))))</f>
        <v/>
      </c>
      <c r="DU326" s="3" t="str">
        <f t="shared" ref="DU326" ca="1" si="15958">IF($B326="","",IF(DS326&gt;DT326,(DS326-DT326/2)*(rate_A*(DU$1/365)),0))</f>
        <v/>
      </c>
      <c r="DV326" s="3" t="str">
        <f t="shared" ca="1" si="12875"/>
        <v/>
      </c>
      <c r="DW326" s="3" t="str">
        <f t="shared" ref="DW326" ca="1" si="15959">IF($B326="","",DH326*(1+rate_A*DU$1/365))</f>
        <v/>
      </c>
      <c r="DX326" s="3" t="str">
        <f t="shared" ref="DX326" ca="1" si="15960">IF($B326="","",DI326*(1+rate_A*DU$1/365))</f>
        <v/>
      </c>
      <c r="DY326" s="3" t="str">
        <f t="shared" ref="DY326" ca="1" si="15961">IF($B326="","",DJ326*(1+rate_joint*DU$1/365))</f>
        <v/>
      </c>
      <c r="DZ326" s="5" t="str">
        <f t="shared" ca="1" si="12879"/>
        <v/>
      </c>
      <c r="EA326" s="5" t="str" cm="1">
        <f t="array" aca="1" ref="EA326" ca="1">IF(DZ326="","",_xlfn.IFS(DZ326&lt;='Hidden inputs'!$C$15,DZ326*'Hidden inputs'!$D$15,DZ326&lt;='Hidden inputs'!$C$16,'Hidden inputs'!$C$15*'Hidden inputs'!$D$15+(DZ326-'Hidden inputs'!$B$16)*'Hidden inputs'!$D$16,DZ326&lt;='Hidden inputs'!$C$17,'Hidden inputs'!$C$15*'Hidden inputs'!$D$15+('Hidden inputs'!$C$16-'Hidden inputs'!$B$16)*'Hidden inputs'!$D$16+(DZ326-'Hidden inputs'!$B$17)*'Hidden inputs'!$D$17,DZ326&gt;'Hidden inputs'!$B$18,'Hidden inputs'!$C$15*'Hidden inputs'!$D$15+('Hidden inputs'!$C$16-'Hidden inputs'!$B$16)*'Hidden inputs'!$D$16+('Hidden inputs'!$C$17-'Hidden inputs'!$B$17)*'Hidden inputs'!$D$17+(DZ326-'Hidden inputs'!$B$18)*'Hidden inputs'!$D$18))</f>
        <v/>
      </c>
      <c r="EB326" s="10" t="str">
        <f t="shared" ca="1" si="12880"/>
        <v/>
      </c>
      <c r="EC326" s="5" t="str">
        <f t="shared" ref="EC326:EC377" ca="1" si="15962">IF($B326="","",EB326*(DV326+DW326+DX326))</f>
        <v/>
      </c>
      <c r="ED326" s="5" t="str">
        <f t="shared" ref="ED326:ED377" ca="1" si="15963">IF($B326="","",EB326*DV326)</f>
        <v/>
      </c>
      <c r="EE326" s="5" t="str">
        <f ca="1">IF($B326="","",'Hidden inputs'!$D$11*DV326+'Hidden inputs'!$E$11*DW326)</f>
        <v/>
      </c>
      <c r="EF326" s="11" t="str">
        <f t="shared" ca="1" si="15875"/>
        <v/>
      </c>
      <c r="EG326" s="9" t="str">
        <f t="shared" ref="EG326:EG377" ca="1" si="15964">IF(DC326="","",EF326*DV326)</f>
        <v/>
      </c>
      <c r="EH326" s="3" t="str">
        <f t="shared" ref="EH326:EH377" ca="1" si="15965">IF($B326="","",DV326)</f>
        <v/>
      </c>
      <c r="EI326" s="5" t="str" cm="1">
        <f t="array" aca="1" ref="EI326" ca="1">IF($B326="","",IF(EH326=0,0,IF(DD_Payment="",0,IF(EH326&lt;_xlfn.IFS(DD_Frequency="Monthly",1,DD_Frequency="Quarterly",IF(MONTH(EH$2)=1,1,IF(MONTH(EH$2)=4,1,IF(MONTH(EH$2)=7,1,IF(MONTH(EH$2)=10,1,0)))),DD_Frequency="Annually",IF(MONTH(EH$2)=1,1,0))*DD_Payment,EH326,_xlfn.IFS(DD_Frequency="Monthly",1,DD_Frequency="Quarterly",IF(MONTH(EH$2)=1,1,IF(MONTH(EH$2)=4,1,IF(MONTH(EH$2)=7,1,IF(MONTH(EH$2)=10,1,0)))),DD_Frequency="Annually",IF(MONTH(EH$2)=1,1,0))*DD_Payment))))</f>
        <v/>
      </c>
      <c r="EJ326" s="3" t="str">
        <f t="shared" ref="EJ326" ca="1" si="15966">IF($B326="","",IF(EH326&gt;EI326,(EH326-EI326/2)*(rate_A*(EJ$1/365)),0))</f>
        <v/>
      </c>
      <c r="EK326" s="3" t="str">
        <f t="shared" ca="1" si="12882"/>
        <v/>
      </c>
      <c r="EL326" s="3" t="str">
        <f t="shared" ref="EL326" ca="1" si="15967">IF($B326="","",DW326*(1+rate_A*EJ$1/365))</f>
        <v/>
      </c>
      <c r="EM326" s="3" t="str">
        <f t="shared" ref="EM326" ca="1" si="15968">IF($B326="","",DX326*(1+rate_A*EJ$1/365))</f>
        <v/>
      </c>
      <c r="EN326" s="3" t="str">
        <f t="shared" ref="EN326" ca="1" si="15969">IF($B326="","",DY326*(1+rate_joint*EJ$1/365))</f>
        <v/>
      </c>
      <c r="EO326" s="5" t="str">
        <f t="shared" ca="1" si="12886"/>
        <v/>
      </c>
      <c r="EP326" s="5" t="str" cm="1">
        <f t="array" aca="1" ref="EP326" ca="1">IF(EO326="","",_xlfn.IFS(EO326&lt;='Hidden inputs'!$C$15,EO326*'Hidden inputs'!$D$15,EO326&lt;='Hidden inputs'!$C$16,'Hidden inputs'!$C$15*'Hidden inputs'!$D$15+(EO326-'Hidden inputs'!$B$16)*'Hidden inputs'!$D$16,EO326&lt;='Hidden inputs'!$C$17,'Hidden inputs'!$C$15*'Hidden inputs'!$D$15+('Hidden inputs'!$C$16-'Hidden inputs'!$B$16)*'Hidden inputs'!$D$16+(EO326-'Hidden inputs'!$B$17)*'Hidden inputs'!$D$17,EO326&gt;'Hidden inputs'!$B$18,'Hidden inputs'!$C$15*'Hidden inputs'!$D$15+('Hidden inputs'!$C$16-'Hidden inputs'!$B$16)*'Hidden inputs'!$D$16+('Hidden inputs'!$C$17-'Hidden inputs'!$B$17)*'Hidden inputs'!$D$17+(EO326-'Hidden inputs'!$B$18)*'Hidden inputs'!$D$18))</f>
        <v/>
      </c>
      <c r="EQ326" s="10" t="str">
        <f t="shared" ca="1" si="12887"/>
        <v/>
      </c>
      <c r="ER326" s="5" t="str">
        <f t="shared" ref="ER326:ER377" ca="1" si="15970">IF($B326="","",EQ326*(EK326+EL326+EM326))</f>
        <v/>
      </c>
      <c r="ES326" s="5" t="str">
        <f t="shared" ref="ES326:ES377" ca="1" si="15971">IF($B326="","",EQ326*EK326)</f>
        <v/>
      </c>
      <c r="ET326" s="5" t="str">
        <f ca="1">IF($B326="","",'Hidden inputs'!$D$11*EK326+'Hidden inputs'!$E$11*EL326)</f>
        <v/>
      </c>
      <c r="EU326" s="11" t="str">
        <f t="shared" ca="1" si="15880"/>
        <v/>
      </c>
      <c r="EV326" s="9" t="str">
        <f t="shared" ref="EV326:EV377" ca="1" si="15972">IF(DR326="","",EU326*EK326)</f>
        <v/>
      </c>
      <c r="EW326" s="3" t="str">
        <f t="shared" ref="EW326:EW377" ca="1" si="15973">IF($B326="","",EK326)</f>
        <v/>
      </c>
      <c r="EX326" s="5" t="str" cm="1">
        <f t="array" aca="1" ref="EX326" ca="1">IF($B326="","",IF(EW326=0,0,IF(DD_Payment="",0,IF(EW326&lt;_xlfn.IFS(DD_Frequency="Monthly",1,DD_Frequency="Quarterly",IF(MONTH(EW$2)=1,1,IF(MONTH(EW$2)=4,1,IF(MONTH(EW$2)=7,1,IF(MONTH(EW$2)=10,1,0)))),DD_Frequency="Annually",IF(MONTH(EW$2)=1,1,0))*DD_Payment,EW326,_xlfn.IFS(DD_Frequency="Monthly",1,DD_Frequency="Quarterly",IF(MONTH(EW$2)=1,1,IF(MONTH(EW$2)=4,1,IF(MONTH(EW$2)=7,1,IF(MONTH(EW$2)=10,1,0)))),DD_Frequency="Annually",IF(MONTH(EW$2)=1,1,0))*DD_Payment))))</f>
        <v/>
      </c>
      <c r="EY326" s="3" t="str">
        <f t="shared" ref="EY326" ca="1" si="15974">IF($B326="","",IF(EW326&gt;EX326,(EW326-EX326/2)*(rate_A*(EY$1/365)),0))</f>
        <v/>
      </c>
      <c r="EZ326" s="3" t="str">
        <f t="shared" ca="1" si="12889"/>
        <v/>
      </c>
      <c r="FA326" s="3" t="str">
        <f t="shared" ref="FA326" ca="1" si="15975">IF($B326="","",EL326*(1+rate_A*EY$1/365))</f>
        <v/>
      </c>
      <c r="FB326" s="3" t="str">
        <f t="shared" ref="FB326" ca="1" si="15976">IF($B326="","",EM326*(1+rate_A*EY$1/365))</f>
        <v/>
      </c>
      <c r="FC326" s="3" t="str">
        <f t="shared" ref="FC326" ca="1" si="15977">IF($B326="","",EN326*(1+rate_joint*EY$1/365))</f>
        <v/>
      </c>
      <c r="FD326" s="5" t="str">
        <f t="shared" ca="1" si="12893"/>
        <v/>
      </c>
      <c r="FE326" s="5" t="str" cm="1">
        <f t="array" aca="1" ref="FE326" ca="1">IF(FD326="","",_xlfn.IFS(FD326&lt;='Hidden inputs'!$C$15,FD326*'Hidden inputs'!$D$15,FD326&lt;='Hidden inputs'!$C$16,'Hidden inputs'!$C$15*'Hidden inputs'!$D$15+(FD326-'Hidden inputs'!$B$16)*'Hidden inputs'!$D$16,FD326&lt;='Hidden inputs'!$C$17,'Hidden inputs'!$C$15*'Hidden inputs'!$D$15+('Hidden inputs'!$C$16-'Hidden inputs'!$B$16)*'Hidden inputs'!$D$16+(FD326-'Hidden inputs'!$B$17)*'Hidden inputs'!$D$17,FD326&gt;'Hidden inputs'!$B$18,'Hidden inputs'!$C$15*'Hidden inputs'!$D$15+('Hidden inputs'!$C$16-'Hidden inputs'!$B$16)*'Hidden inputs'!$D$16+('Hidden inputs'!$C$17-'Hidden inputs'!$B$17)*'Hidden inputs'!$D$17+(FD326-'Hidden inputs'!$B$18)*'Hidden inputs'!$D$18))</f>
        <v/>
      </c>
      <c r="FF326" s="10" t="str">
        <f t="shared" ca="1" si="12894"/>
        <v/>
      </c>
      <c r="FG326" s="5" t="str">
        <f t="shared" ref="FG326:FG377" ca="1" si="15978">IF($B326="","",FF326*(EZ326+FA326+FB326))</f>
        <v/>
      </c>
      <c r="FH326" s="5" t="str">
        <f t="shared" ref="FH326:FH377" ca="1" si="15979">IF($B326="","",FF326*EZ326)</f>
        <v/>
      </c>
      <c r="FI326" s="5" t="str">
        <f ca="1">IF($B326="","",'Hidden inputs'!$D$11*EZ326+'Hidden inputs'!$E$11*FA326)</f>
        <v/>
      </c>
      <c r="FJ326" s="11" t="str">
        <f t="shared" ca="1" si="15885"/>
        <v/>
      </c>
      <c r="FK326" s="9" t="str">
        <f t="shared" ref="FK326:FK377" ca="1" si="15980">IF(EG326="","",FJ326*EZ326)</f>
        <v/>
      </c>
      <c r="FL326" s="3" t="str">
        <f t="shared" ref="FL326:FL377" ca="1" si="15981">IF($B326="","",EZ326)</f>
        <v/>
      </c>
      <c r="FM326" s="5" t="str" cm="1">
        <f t="array" aca="1" ref="FM326" ca="1">IF($B326="","",IF(FL326=0,0,IF(DD_Payment="",0,IF(FL326&lt;_xlfn.IFS(DD_Frequency="Monthly",1,DD_Frequency="Quarterly",IF(MONTH(FL$2)=1,1,IF(MONTH(FL$2)=4,1,IF(MONTH(FL$2)=7,1,IF(MONTH(FL$2)=10,1,0)))),DD_Frequency="Annually",IF(MONTH(FL$2)=1,1,0))*DD_Payment,FL326,_xlfn.IFS(DD_Frequency="Monthly",1,DD_Frequency="Quarterly",IF(MONTH(FL$2)=1,1,IF(MONTH(FL$2)=4,1,IF(MONTH(FL$2)=7,1,IF(MONTH(FL$2)=10,1,0)))),DD_Frequency="Annually",IF(MONTH(FL$2)=1,1,0))*DD_Payment))))</f>
        <v/>
      </c>
      <c r="FN326" s="3" t="str">
        <f t="shared" ref="FN326" ca="1" si="15982">IF($B326="","",IF(FL326&gt;FM326,(FL326-FM326/2)*(rate_A*(FN$1/365)),0))</f>
        <v/>
      </c>
      <c r="FO326" s="3" t="str">
        <f t="shared" ca="1" si="12896"/>
        <v/>
      </c>
      <c r="FP326" s="3" t="str">
        <f t="shared" ref="FP326" ca="1" si="15983">IF($B326="","",FA326*(1+rate_A*FN$1/365))</f>
        <v/>
      </c>
      <c r="FQ326" s="3" t="str">
        <f t="shared" ref="FQ326" ca="1" si="15984">IF($B326="","",FB326*(1+rate_A*FN$1/365))</f>
        <v/>
      </c>
      <c r="FR326" s="3" t="str">
        <f t="shared" ref="FR326" ca="1" si="15985">IF($B326="","",FC326*(1+rate_joint*FN$1/365))</f>
        <v/>
      </c>
      <c r="FS326" s="5" t="str">
        <f t="shared" ca="1" si="12900"/>
        <v/>
      </c>
      <c r="FT326" s="5" t="str" cm="1">
        <f t="array" aca="1" ref="FT326" ca="1">IF(FS326="","",_xlfn.IFS(FS326&lt;='Hidden inputs'!$C$15,FS326*'Hidden inputs'!$D$15,FS326&lt;='Hidden inputs'!$C$16,'Hidden inputs'!$C$15*'Hidden inputs'!$D$15+(FS326-'Hidden inputs'!$B$16)*'Hidden inputs'!$D$16,FS326&lt;='Hidden inputs'!$C$17,'Hidden inputs'!$C$15*'Hidden inputs'!$D$15+('Hidden inputs'!$C$16-'Hidden inputs'!$B$16)*'Hidden inputs'!$D$16+(FS326-'Hidden inputs'!$B$17)*'Hidden inputs'!$D$17,FS326&gt;'Hidden inputs'!$B$18,'Hidden inputs'!$C$15*'Hidden inputs'!$D$15+('Hidden inputs'!$C$16-'Hidden inputs'!$B$16)*'Hidden inputs'!$D$16+('Hidden inputs'!$C$17-'Hidden inputs'!$B$17)*'Hidden inputs'!$D$17+(FS326-'Hidden inputs'!$B$18)*'Hidden inputs'!$D$18))</f>
        <v/>
      </c>
      <c r="FU326" s="10" t="str">
        <f t="shared" ca="1" si="12901"/>
        <v/>
      </c>
      <c r="FV326" s="5" t="str">
        <f t="shared" ref="FV326:FV377" ca="1" si="15986">IF($B326="","",FU326*(FO326+FP326+FQ326))</f>
        <v/>
      </c>
      <c r="FW326" s="5" t="str">
        <f t="shared" ref="FW326:FW377" ca="1" si="15987">IF($B326="","",FU326*FO326)</f>
        <v/>
      </c>
      <c r="FX326" s="5" t="str">
        <f ca="1">IF($B326="","",'Hidden inputs'!$D$11*FO326+'Hidden inputs'!$E$11*FP326)</f>
        <v/>
      </c>
      <c r="FY326" s="11" t="str">
        <f t="shared" ca="1" si="15890"/>
        <v/>
      </c>
      <c r="FZ326" s="9" t="str">
        <f t="shared" ref="FZ326:FZ377" ca="1" si="15988">IF(EV326="","",FY326*FO326)</f>
        <v/>
      </c>
      <c r="GA326" s="5" t="str">
        <f t="shared" ref="GA326:GA377" ca="1" si="15989">IF(EV326="","",(N326+AC326+AR326+BG326+BV326+CK326+CZ326+DO326+ED326+ES326+FH326+FW326)/12)</f>
        <v/>
      </c>
      <c r="GB326" s="5" t="str">
        <f t="shared" ref="GB326:GB377" ca="1" si="15990">IF(EV326="","",(Q326+AF326+AU326+BJ326+BY326+CN326+DC326+DR326+EG326+EV326+FK326+FZ326)/12)</f>
        <v/>
      </c>
      <c r="GC326" s="5" t="str">
        <f t="shared" ca="1" si="15891"/>
        <v/>
      </c>
      <c r="GD326" s="5" t="str">
        <f t="shared" ca="1" si="15892"/>
        <v/>
      </c>
    </row>
    <row r="327" spans="1:186" x14ac:dyDescent="0.35">
      <c r="A327" s="2"/>
      <c r="B327" s="6" t="str">
        <f t="shared" ca="1" si="15893"/>
        <v/>
      </c>
      <c r="C327" s="5" t="str">
        <f t="shared" ref="C327:C377" ca="1" si="15991">IF(B327="","",MAX(FO326,0))</f>
        <v/>
      </c>
      <c r="D327" s="5" t="str" cm="1">
        <f t="array" aca="1" ref="D327" ca="1">IF($B327="","",IF(C327=0,0,IF(DD_Payment="",0,IF(C327&lt;_xlfn.IFS(DD_Frequency="Monthly",1,DD_Frequency="Quarterly",IF(MONTH(C$2)=1,1,IF(MONTH(C$2)=4,1,IF(MONTH(C$2)=7,1,IF(MONTH(C$2)=10,1,0)))),DD_Frequency="Annually",IF(MONTH(C$2)=1,1,0))*DD_Payment,C327,_xlfn.IFS(DD_Frequency="Monthly",1,DD_Frequency="Quarterly",IF(MONTH(C$2)=1,1,IF(MONTH(C$2)=4,1,IF(MONTH(C$2)=7,1,IF(MONTH(C$2)=10,1,0)))),DD_Frequency="Annually",IF(MONTH(C$2)=1,1,0))*DD_Payment))))</f>
        <v/>
      </c>
      <c r="E327" s="5" t="str">
        <f t="shared" ref="E327" ca="1" si="15992">IF(B327="","",IF(C327&gt;D327,(C327-D327/2)*(rate_A*(E$1/365)),0))</f>
        <v/>
      </c>
      <c r="F327" s="5" t="str">
        <f t="shared" ca="1" si="15895"/>
        <v/>
      </c>
      <c r="G327" s="5" t="str">
        <f t="shared" ref="G327" ca="1" si="15993">IF(B327="","",G326*(1+rate_A*E$1/365))</f>
        <v/>
      </c>
      <c r="H327" s="5" t="str">
        <f t="shared" ref="H327" ca="1" si="15994">IF(B327="","",H326*(1+rate_A*E$1/365))</f>
        <v/>
      </c>
      <c r="I327" s="5" t="str">
        <f t="shared" ref="I327" ca="1" si="15995">IF(B327="","",I326*(1+rate_joint*E$1/365))</f>
        <v/>
      </c>
      <c r="J327" s="5" t="str">
        <f t="shared" ref="J327:J377" ca="1" si="15996">IF($B327="","",F327+G327+H327+I327)</f>
        <v/>
      </c>
      <c r="K327" s="5" t="str" cm="1">
        <f t="array" aca="1" ref="K327" ca="1">IF(J327="","",_xlfn.IFS(J327&lt;='Hidden inputs'!$C$15,J327*'Hidden inputs'!$D$15,J327&lt;='Hidden inputs'!$C$16,'Hidden inputs'!$C$15*'Hidden inputs'!$D$15+(J327-'Hidden inputs'!$B$16)*'Hidden inputs'!$D$16,J327&lt;='Hidden inputs'!$C$17,'Hidden inputs'!$C$15*'Hidden inputs'!$D$15+('Hidden inputs'!$C$16-'Hidden inputs'!$B$16)*'Hidden inputs'!$D$16+(J327-'Hidden inputs'!$B$17)*'Hidden inputs'!$D$17,J327&gt;'Hidden inputs'!$B$18,'Hidden inputs'!$C$15*'Hidden inputs'!$D$15+('Hidden inputs'!$C$16-'Hidden inputs'!$B$16)*'Hidden inputs'!$D$16+('Hidden inputs'!$C$17-'Hidden inputs'!$B$17)*'Hidden inputs'!$D$17+(J327-'Hidden inputs'!$B$18)*'Hidden inputs'!$D$18))</f>
        <v/>
      </c>
      <c r="L327" s="11" t="str">
        <f t="shared" ref="L327:L377" ca="1" si="15997">IF(B327="","",IF(J327=0,0,K327/J327))</f>
        <v/>
      </c>
      <c r="M327" s="5" t="str">
        <f t="shared" ca="1" si="15899"/>
        <v/>
      </c>
      <c r="N327" s="5" t="str">
        <f t="shared" ca="1" si="15900"/>
        <v/>
      </c>
      <c r="O327" s="5" t="str">
        <f ca="1">IF(B327="","",'Hidden inputs'!$D$11*F327+'Hidden inputs'!$E$11*G327)</f>
        <v/>
      </c>
      <c r="P327" s="11" t="str">
        <f t="shared" ca="1" si="15834"/>
        <v/>
      </c>
      <c r="Q327" s="20" t="str">
        <f t="shared" ca="1" si="15835"/>
        <v/>
      </c>
      <c r="R327" s="3" t="str">
        <f t="shared" ca="1" si="15901"/>
        <v/>
      </c>
      <c r="S327" s="5" t="str" cm="1">
        <f t="array" aca="1" ref="S327" ca="1">IF($B327="","",IF(R327=0,0,IF(DD_Payment="",0,IF(R327&lt;_xlfn.IFS(DD_Frequency="Monthly",1,DD_Frequency="Quarterly",IF(MONTH(R$2)=1,1,IF(MONTH(R$2)=4,1,IF(MONTH(R$2)=7,1,IF(MONTH(R$2)=10,1,0)))),DD_Frequency="Annually",IF(MONTH(R$2)=1,1,0))*DD_Payment,R327,_xlfn.IFS(DD_Frequency="Monthly",1,DD_Frequency="Quarterly",IF(MONTH(R$2)=1,1,IF(MONTH(R$2)=4,1,IF(MONTH(R$2)=7,1,IF(MONTH(R$2)=10,1,0)))),DD_Frequency="Annually",IF(MONTH(R$2)=1,1,0))*DD_Payment))))</f>
        <v/>
      </c>
      <c r="T327" s="3" t="str">
        <f t="shared" ref="T327" ca="1" si="15998">IF(B327="","",IF(R327&gt;S327,(R327-S327/2)*(rate_A*((T$1+A327)/365)),0))</f>
        <v/>
      </c>
      <c r="U327" s="3" t="str">
        <f t="shared" ca="1" si="15903"/>
        <v/>
      </c>
      <c r="V327" s="3" t="str">
        <f t="shared" ref="V327" ca="1" si="15999">IF(B327="","",G327*(1+rate_A*(T$1+A327)/365))</f>
        <v/>
      </c>
      <c r="W327" s="3" t="str">
        <f t="shared" ref="W327" ca="1" si="16000">IF(B327="","",H327*(1+rate_A*(T$1+A327)/365))</f>
        <v/>
      </c>
      <c r="X327" s="3" t="str">
        <f t="shared" ref="X327" ca="1" si="16001">IF(B327="","",I327*(1+rate_joint*(T$1+A327)/365))</f>
        <v/>
      </c>
      <c r="Y327" s="5" t="str">
        <f t="shared" ref="Y327:Y377" ca="1" si="16002">IF($B327="","",U327+V327+W327+X327)</f>
        <v/>
      </c>
      <c r="Z327" s="5" t="str" cm="1">
        <f t="array" aca="1" ref="Z327" ca="1">IF(Y327="","",_xlfn.IFS(Y327&lt;='Hidden inputs'!$C$15,Y327*'Hidden inputs'!$D$15,Y327&lt;='Hidden inputs'!$C$16,'Hidden inputs'!$C$15*'Hidden inputs'!$D$15+(Y327-'Hidden inputs'!$B$16)*'Hidden inputs'!$D$16,Y327&lt;='Hidden inputs'!$C$17,'Hidden inputs'!$C$15*'Hidden inputs'!$D$15+('Hidden inputs'!$C$16-'Hidden inputs'!$B$16)*'Hidden inputs'!$D$16+(Y327-'Hidden inputs'!$B$17)*'Hidden inputs'!$D$17,Y327&gt;'Hidden inputs'!$B$18,'Hidden inputs'!$C$15*'Hidden inputs'!$D$15+('Hidden inputs'!$C$16-'Hidden inputs'!$B$16)*'Hidden inputs'!$D$16+('Hidden inputs'!$C$17-'Hidden inputs'!$B$17)*'Hidden inputs'!$D$17+(Y327-'Hidden inputs'!$B$18)*'Hidden inputs'!$D$18))</f>
        <v/>
      </c>
      <c r="AA327" s="10" t="str">
        <f t="shared" ref="AA327:AA377" ca="1" si="16003">IF(B327="","",IF(Y327=0,0,Z327/Y327))</f>
        <v/>
      </c>
      <c r="AB327" s="5" t="str">
        <f t="shared" ca="1" si="15907"/>
        <v/>
      </c>
      <c r="AC327" s="5" t="str">
        <f t="shared" ref="AC327:AC377" ca="1" si="16004">IF(B327="","",AA327*U327)</f>
        <v/>
      </c>
      <c r="AD327" s="5" t="str">
        <f ca="1">IF(B327="","",'Hidden inputs'!$D$11*U327+'Hidden inputs'!$E$11*V327)</f>
        <v/>
      </c>
      <c r="AE327" s="11" t="str">
        <f t="shared" ca="1" si="15840"/>
        <v/>
      </c>
      <c r="AF327" s="9" t="str">
        <f t="shared" ca="1" si="15908"/>
        <v/>
      </c>
      <c r="AG327" s="3" t="str">
        <f t="shared" ca="1" si="15909"/>
        <v/>
      </c>
      <c r="AH327" s="5" t="str" cm="1">
        <f t="array" aca="1" ref="AH327" ca="1">IF($B327="","",IF(AG327=0,0,IF(DD_Payment="",0,IF(AG327&lt;_xlfn.IFS(DD_Frequency="Monthly",1,DD_Frequency="Quarterly",IF(MONTH(AG$2)=1,1,IF(MONTH(AG$2)=4,1,IF(MONTH(AG$2)=7,1,IF(MONTH(AG$2)=10,1,0)))),DD_Frequency="Annually",IF(MONTH(AG$2)=1,1,0))*DD_Payment,AG327,_xlfn.IFS(DD_Frequency="Monthly",1,DD_Frequency="Quarterly",IF(MONTH(AG$2)=1,1,IF(MONTH(AG$2)=4,1,IF(MONTH(AG$2)=7,1,IF(MONTH(AG$2)=10,1,0)))),DD_Frequency="Annually",IF(MONTH(AG$2)=1,1,0))*DD_Payment))))</f>
        <v/>
      </c>
      <c r="AI327" s="3" t="str">
        <f t="shared" ref="AI327" ca="1" si="16005">IF($B327="","",IF(AG327&gt;AH327,(AG327-AH327/2)*(rate_A*(AI$1/365)),0))</f>
        <v/>
      </c>
      <c r="AJ327" s="3" t="str">
        <f t="shared" ref="AJ327:AJ377" ca="1" si="16006">IF($B327="","",AG327-AH327+AI327)</f>
        <v/>
      </c>
      <c r="AK327" s="3" t="str">
        <f t="shared" ref="AK327" ca="1" si="16007">IF($B327="","",V327*(1+rate_A*AI$1/365))</f>
        <v/>
      </c>
      <c r="AL327" s="3" t="str">
        <f t="shared" ref="AL327" ca="1" si="16008">IF($B327="","",W327*(1+rate_A*AI$1/365))</f>
        <v/>
      </c>
      <c r="AM327" s="3" t="str">
        <f t="shared" ref="AM327" ca="1" si="16009">IF($B327="","",X327*(1+rate_joint*AI$1/365))</f>
        <v/>
      </c>
      <c r="AN327" s="5" t="str">
        <f t="shared" ref="AN327:AN377" ca="1" si="16010">IF($B327="","",AJ327+AK327+AL327+AM327)</f>
        <v/>
      </c>
      <c r="AO327" s="5" t="str" cm="1">
        <f t="array" aca="1" ref="AO327" ca="1">IF(AN327="","",_xlfn.IFS(AN327&lt;='Hidden inputs'!$C$15,AN327*'Hidden inputs'!$D$15,AN327&lt;='Hidden inputs'!$C$16,'Hidden inputs'!$C$15*'Hidden inputs'!$D$15+(AN327-'Hidden inputs'!$B$16)*'Hidden inputs'!$D$16,AN327&lt;='Hidden inputs'!$C$17,'Hidden inputs'!$C$15*'Hidden inputs'!$D$15+('Hidden inputs'!$C$16-'Hidden inputs'!$B$16)*'Hidden inputs'!$D$16+(AN327-'Hidden inputs'!$B$17)*'Hidden inputs'!$D$17,AN327&gt;'Hidden inputs'!$B$18,'Hidden inputs'!$C$15*'Hidden inputs'!$D$15+('Hidden inputs'!$C$16-'Hidden inputs'!$B$16)*'Hidden inputs'!$D$16+('Hidden inputs'!$C$17-'Hidden inputs'!$B$17)*'Hidden inputs'!$D$17+(AN327-'Hidden inputs'!$B$18)*'Hidden inputs'!$D$18))</f>
        <v/>
      </c>
      <c r="AP327" s="10" t="str">
        <f t="shared" ref="AP327:AP377" ca="1" si="16011">IF($B327="","",IF(AN327=0,0,AO327/AN327))</f>
        <v/>
      </c>
      <c r="AQ327" s="5" t="str">
        <f t="shared" ca="1" si="15914"/>
        <v/>
      </c>
      <c r="AR327" s="5" t="str">
        <f t="shared" ca="1" si="15915"/>
        <v/>
      </c>
      <c r="AS327" s="5" t="str">
        <f ca="1">IF($B327="","",'Hidden inputs'!$D$11*AJ327+'Hidden inputs'!$E$11*AK327)</f>
        <v/>
      </c>
      <c r="AT327" s="11" t="str">
        <f t="shared" ca="1" si="15845"/>
        <v/>
      </c>
      <c r="AU327" s="9" t="str">
        <f t="shared" ca="1" si="15916"/>
        <v/>
      </c>
      <c r="AV327" s="3" t="str">
        <f t="shared" ca="1" si="15917"/>
        <v/>
      </c>
      <c r="AW327" s="5" t="str" cm="1">
        <f t="array" aca="1" ref="AW327" ca="1">IF($B327="","",IF(AV327=0,0,IF(DD_Payment="",0,IF(AV327&lt;_xlfn.IFS(DD_Frequency="Monthly",1,DD_Frequency="Quarterly",IF(MONTH(AV$2)=1,1,IF(MONTH(AV$2)=4,1,IF(MONTH(AV$2)=7,1,IF(MONTH(AV$2)=10,1,0)))),DD_Frequency="Annually",IF(MONTH(AV$2)=1,1,0))*DD_Payment,AV327,_xlfn.IFS(DD_Frequency="Monthly",1,DD_Frequency="Quarterly",IF(MONTH(AV$2)=1,1,IF(MONTH(AV$2)=4,1,IF(MONTH(AV$2)=7,1,IF(MONTH(AV$2)=10,1,0)))),DD_Frequency="Annually",IF(MONTH(AV$2)=1,1,0))*DD_Payment))))</f>
        <v/>
      </c>
      <c r="AX327" s="3" t="str">
        <f t="shared" ref="AX327" ca="1" si="16012">IF($B327="","",IF(AV327&gt;AW327,(AV327-AW327/2)*(rate_A*(AX$1/365)),0))</f>
        <v/>
      </c>
      <c r="AY327" s="3" t="str">
        <f t="shared" ref="AY327:AY377" ca="1" si="16013">IF($B327="","",AV327-AW327+AX327)</f>
        <v/>
      </c>
      <c r="AZ327" s="3" t="str">
        <f t="shared" ref="AZ327" ca="1" si="16014">IF($B327="","",AK327*(1+rate_A*AX$1/365))</f>
        <v/>
      </c>
      <c r="BA327" s="3" t="str">
        <f t="shared" ref="BA327" ca="1" si="16015">IF($B327="","",AL327*(1+rate_A*AX$1/365))</f>
        <v/>
      </c>
      <c r="BB327" s="3" t="str">
        <f t="shared" ref="BB327" ca="1" si="16016">IF($B327="","",AM327*(1+rate_joint*AX$1/365))</f>
        <v/>
      </c>
      <c r="BC327" s="5" t="str">
        <f t="shared" ref="BC327:BC377" ca="1" si="16017">IF($B327="","",AY327+AZ327+BA327+BB327)</f>
        <v/>
      </c>
      <c r="BD327" s="5" t="str" cm="1">
        <f t="array" aca="1" ref="BD327" ca="1">IF(BC327="","",_xlfn.IFS(BC327&lt;='Hidden inputs'!$C$15,BC327*'Hidden inputs'!$D$15,BC327&lt;='Hidden inputs'!$C$16,'Hidden inputs'!$C$15*'Hidden inputs'!$D$15+(BC327-'Hidden inputs'!$B$16)*'Hidden inputs'!$D$16,BC327&lt;='Hidden inputs'!$C$17,'Hidden inputs'!$C$15*'Hidden inputs'!$D$15+('Hidden inputs'!$C$16-'Hidden inputs'!$B$16)*'Hidden inputs'!$D$16+(BC327-'Hidden inputs'!$B$17)*'Hidden inputs'!$D$17,BC327&gt;'Hidden inputs'!$B$18,'Hidden inputs'!$C$15*'Hidden inputs'!$D$15+('Hidden inputs'!$C$16-'Hidden inputs'!$B$16)*'Hidden inputs'!$D$16+('Hidden inputs'!$C$17-'Hidden inputs'!$B$17)*'Hidden inputs'!$D$17+(BC327-'Hidden inputs'!$B$18)*'Hidden inputs'!$D$18))</f>
        <v/>
      </c>
      <c r="BE327" s="10" t="str">
        <f t="shared" ref="BE327:BE377" ca="1" si="16018">IF($B327="","",IF(BC327=0,0,BD327/BC327))</f>
        <v/>
      </c>
      <c r="BF327" s="5" t="str">
        <f t="shared" ca="1" si="15922"/>
        <v/>
      </c>
      <c r="BG327" s="5" t="str">
        <f t="shared" ca="1" si="15923"/>
        <v/>
      </c>
      <c r="BH327" s="5" t="str">
        <f ca="1">IF($B327="","",'Hidden inputs'!$D$11*AY327+'Hidden inputs'!$E$11*AZ327)</f>
        <v/>
      </c>
      <c r="BI327" s="11" t="str">
        <f t="shared" ca="1" si="15850"/>
        <v/>
      </c>
      <c r="BJ327" s="9" t="str">
        <f t="shared" ca="1" si="15924"/>
        <v/>
      </c>
      <c r="BK327" s="3" t="str">
        <f t="shared" ca="1" si="15925"/>
        <v/>
      </c>
      <c r="BL327" s="5" t="str" cm="1">
        <f t="array" aca="1" ref="BL327" ca="1">IF($B327="","",IF(BK327=0,0,IF(DD_Payment="",0,IF(BK327&lt;_xlfn.IFS(DD_Frequency="Monthly",1,DD_Frequency="Quarterly",IF(MONTH(BK$2)=1,1,IF(MONTH(BK$2)=4,1,IF(MONTH(BK$2)=7,1,IF(MONTH(BK$2)=10,1,0)))),DD_Frequency="Annually",IF(MONTH(BK$2)=1,1,0))*DD_Payment,BK327,_xlfn.IFS(DD_Frequency="Monthly",1,DD_Frequency="Quarterly",IF(MONTH(BK$2)=1,1,IF(MONTH(BK$2)=4,1,IF(MONTH(BK$2)=7,1,IF(MONTH(BK$2)=10,1,0)))),DD_Frequency="Annually",IF(MONTH(BK$2)=1,1,0))*DD_Payment))))</f>
        <v/>
      </c>
      <c r="BM327" s="3" t="str">
        <f t="shared" ref="BM327" ca="1" si="16019">IF($B327="","",IF(BK327&gt;BL327,(BK327-BL327/2)*(rate_A*(BM$1/365)),0))</f>
        <v/>
      </c>
      <c r="BN327" s="3" t="str">
        <f t="shared" ref="BN327:BN377" ca="1" si="16020">IF($B327="","",BK327-BL327+BM327)</f>
        <v/>
      </c>
      <c r="BO327" s="3" t="str">
        <f t="shared" ref="BO327" ca="1" si="16021">IF($B327="","",AZ327*(1+rate_A*BM$1/365))</f>
        <v/>
      </c>
      <c r="BP327" s="3" t="str">
        <f t="shared" ref="BP327" ca="1" si="16022">IF($B327="","",BA327*(1+rate_A*BM$1/365))</f>
        <v/>
      </c>
      <c r="BQ327" s="3" t="str">
        <f t="shared" ref="BQ327" ca="1" si="16023">IF($B327="","",BB327*(1+rate_joint*BM$1/365))</f>
        <v/>
      </c>
      <c r="BR327" s="5" t="str">
        <f t="shared" ref="BR327:BR377" ca="1" si="16024">IF($B327="","",BN327+BO327+BP327+BQ327)</f>
        <v/>
      </c>
      <c r="BS327" s="5" t="str" cm="1">
        <f t="array" aca="1" ref="BS327" ca="1">IF(BR327="","",_xlfn.IFS(BR327&lt;='Hidden inputs'!$C$15,BR327*'Hidden inputs'!$D$15,BR327&lt;='Hidden inputs'!$C$16,'Hidden inputs'!$C$15*'Hidden inputs'!$D$15+(BR327-'Hidden inputs'!$B$16)*'Hidden inputs'!$D$16,BR327&lt;='Hidden inputs'!$C$17,'Hidden inputs'!$C$15*'Hidden inputs'!$D$15+('Hidden inputs'!$C$16-'Hidden inputs'!$B$16)*'Hidden inputs'!$D$16+(BR327-'Hidden inputs'!$B$17)*'Hidden inputs'!$D$17,BR327&gt;'Hidden inputs'!$B$18,'Hidden inputs'!$C$15*'Hidden inputs'!$D$15+('Hidden inputs'!$C$16-'Hidden inputs'!$B$16)*'Hidden inputs'!$D$16+('Hidden inputs'!$C$17-'Hidden inputs'!$B$17)*'Hidden inputs'!$D$17+(BR327-'Hidden inputs'!$B$18)*'Hidden inputs'!$D$18))</f>
        <v/>
      </c>
      <c r="BT327" s="10" t="str">
        <f t="shared" ref="BT327:BT377" ca="1" si="16025">IF($B327="","",IF(BR327=0,0,BS327/BR327))</f>
        <v/>
      </c>
      <c r="BU327" s="5" t="str">
        <f t="shared" ca="1" si="15930"/>
        <v/>
      </c>
      <c r="BV327" s="5" t="str">
        <f t="shared" ca="1" si="15931"/>
        <v/>
      </c>
      <c r="BW327" s="5" t="str">
        <f ca="1">IF($B327="","",'Hidden inputs'!$D$11*BN327+'Hidden inputs'!$E$11*BO327)</f>
        <v/>
      </c>
      <c r="BX327" s="11" t="str">
        <f t="shared" ca="1" si="15855"/>
        <v/>
      </c>
      <c r="BY327" s="9" t="str">
        <f t="shared" ca="1" si="15932"/>
        <v/>
      </c>
      <c r="BZ327" s="3" t="str">
        <f t="shared" ca="1" si="15933"/>
        <v/>
      </c>
      <c r="CA327" s="5" t="str" cm="1">
        <f t="array" aca="1" ref="CA327" ca="1">IF($B327="","",IF(BZ327=0,0,IF(DD_Payment="",0,IF(BZ327&lt;_xlfn.IFS(DD_Frequency="Monthly",1,DD_Frequency="Quarterly",IF(MONTH(BZ$2)=1,1,IF(MONTH(BZ$2)=4,1,IF(MONTH(BZ$2)=7,1,IF(MONTH(BZ$2)=10,1,0)))),DD_Frequency="Annually",IF(MONTH(BZ$2)=1,1,0))*DD_Payment,BZ327,_xlfn.IFS(DD_Frequency="Monthly",1,DD_Frequency="Quarterly",IF(MONTH(BZ$2)=1,1,IF(MONTH(BZ$2)=4,1,IF(MONTH(BZ$2)=7,1,IF(MONTH(BZ$2)=10,1,0)))),DD_Frequency="Annually",IF(MONTH(BZ$2)=1,1,0))*DD_Payment))))</f>
        <v/>
      </c>
      <c r="CB327" s="3" t="str">
        <f t="shared" ref="CB327" ca="1" si="16026">IF($B327="","",IF(BZ327&gt;CA327,(BZ327-CA327/2)*(rate_A*(CB$1/365)),0))</f>
        <v/>
      </c>
      <c r="CC327" s="3" t="str">
        <f t="shared" ref="CC327:CC377" ca="1" si="16027">IF($B327="","",BZ327-CA327+CB327)</f>
        <v/>
      </c>
      <c r="CD327" s="3" t="str">
        <f t="shared" ref="CD327" ca="1" si="16028">IF($B327="","",BO327*(1+rate_A*CB$1/365))</f>
        <v/>
      </c>
      <c r="CE327" s="3" t="str">
        <f t="shared" ref="CE327" ca="1" si="16029">IF($B327="","",BP327*(1+rate_A*CB$1/365))</f>
        <v/>
      </c>
      <c r="CF327" s="3" t="str">
        <f t="shared" ref="CF327" ca="1" si="16030">IF($B327="","",BQ327*(1+rate_joint*CB$1/365))</f>
        <v/>
      </c>
      <c r="CG327" s="5" t="str">
        <f t="shared" ref="CG327:CG377" ca="1" si="16031">IF($B327="","",CC327+CD327+CE327+CF327)</f>
        <v/>
      </c>
      <c r="CH327" s="5" t="str" cm="1">
        <f t="array" aca="1" ref="CH327" ca="1">IF(CG327="","",_xlfn.IFS(CG327&lt;='Hidden inputs'!$C$15,CG327*'Hidden inputs'!$D$15,CG327&lt;='Hidden inputs'!$C$16,'Hidden inputs'!$C$15*'Hidden inputs'!$D$15+(CG327-'Hidden inputs'!$B$16)*'Hidden inputs'!$D$16,CG327&lt;='Hidden inputs'!$C$17,'Hidden inputs'!$C$15*'Hidden inputs'!$D$15+('Hidden inputs'!$C$16-'Hidden inputs'!$B$16)*'Hidden inputs'!$D$16+(CG327-'Hidden inputs'!$B$17)*'Hidden inputs'!$D$17,CG327&gt;'Hidden inputs'!$B$18,'Hidden inputs'!$C$15*'Hidden inputs'!$D$15+('Hidden inputs'!$C$16-'Hidden inputs'!$B$16)*'Hidden inputs'!$D$16+('Hidden inputs'!$C$17-'Hidden inputs'!$B$17)*'Hidden inputs'!$D$17+(CG327-'Hidden inputs'!$B$18)*'Hidden inputs'!$D$18))</f>
        <v/>
      </c>
      <c r="CI327" s="10" t="str">
        <f t="shared" ref="CI327:CI377" ca="1" si="16032">IF($B327="","",IF(CG327=0,0,CH327/CG327))</f>
        <v/>
      </c>
      <c r="CJ327" s="5" t="str">
        <f t="shared" ca="1" si="15938"/>
        <v/>
      </c>
      <c r="CK327" s="5" t="str">
        <f t="shared" ca="1" si="15939"/>
        <v/>
      </c>
      <c r="CL327" s="5" t="str">
        <f ca="1">IF($B327="","",'Hidden inputs'!$D$11*CC327+'Hidden inputs'!$E$11*CD327)</f>
        <v/>
      </c>
      <c r="CM327" s="11" t="str">
        <f t="shared" ca="1" si="15860"/>
        <v/>
      </c>
      <c r="CN327" s="9" t="str">
        <f t="shared" ca="1" si="15940"/>
        <v/>
      </c>
      <c r="CO327" s="3" t="str">
        <f t="shared" ca="1" si="15941"/>
        <v/>
      </c>
      <c r="CP327" s="5" t="str" cm="1">
        <f t="array" aca="1" ref="CP327" ca="1">IF($B327="","",IF(CO327=0,0,IF(DD_Payment="",0,IF(CO327&lt;_xlfn.IFS(DD_Frequency="Monthly",1,DD_Frequency="Quarterly",IF(MONTH(CO$2)=1,1,IF(MONTH(CO$2)=4,1,IF(MONTH(CO$2)=7,1,IF(MONTH(CO$2)=10,1,0)))),DD_Frequency="Annually",IF(MONTH(CO$2)=1,1,0))*DD_Payment,CO327,_xlfn.IFS(DD_Frequency="Monthly",1,DD_Frequency="Quarterly",IF(MONTH(CO$2)=1,1,IF(MONTH(CO$2)=4,1,IF(MONTH(CO$2)=7,1,IF(MONTH(CO$2)=10,1,0)))),DD_Frequency="Annually",IF(MONTH(CO$2)=1,1,0))*DD_Payment))))</f>
        <v/>
      </c>
      <c r="CQ327" s="3" t="str">
        <f t="shared" ref="CQ327" ca="1" si="16033">IF($B327="","",IF(CO327&gt;CP327,(CO327-CP327/2)*(rate_A*(CQ$1/365)),0))</f>
        <v/>
      </c>
      <c r="CR327" s="3" t="str">
        <f t="shared" ref="CR327:CR377" ca="1" si="16034">IF($B327="","",CO327-CP327+CQ327)</f>
        <v/>
      </c>
      <c r="CS327" s="3" t="str">
        <f t="shared" ref="CS327" ca="1" si="16035">IF($B327="","",CD327*(1+rate_A*CQ$1/365))</f>
        <v/>
      </c>
      <c r="CT327" s="3" t="str">
        <f t="shared" ref="CT327" ca="1" si="16036">IF($B327="","",CE327*(1+rate_A*CQ$1/365))</f>
        <v/>
      </c>
      <c r="CU327" s="3" t="str">
        <f t="shared" ref="CU327" ca="1" si="16037">IF($B327="","",CF327*(1+rate_joint*CQ$1/365))</f>
        <v/>
      </c>
      <c r="CV327" s="5" t="str">
        <f t="shared" ref="CV327:CV377" ca="1" si="16038">IF($B327="","",CR327+CS327+CT327+CU327)</f>
        <v/>
      </c>
      <c r="CW327" s="5" t="str" cm="1">
        <f t="array" aca="1" ref="CW327" ca="1">IF(CV327="","",_xlfn.IFS(CV327&lt;='Hidden inputs'!$C$15,CV327*'Hidden inputs'!$D$15,CV327&lt;='Hidden inputs'!$C$16,'Hidden inputs'!$C$15*'Hidden inputs'!$D$15+(CV327-'Hidden inputs'!$B$16)*'Hidden inputs'!$D$16,CV327&lt;='Hidden inputs'!$C$17,'Hidden inputs'!$C$15*'Hidden inputs'!$D$15+('Hidden inputs'!$C$16-'Hidden inputs'!$B$16)*'Hidden inputs'!$D$16+(CV327-'Hidden inputs'!$B$17)*'Hidden inputs'!$D$17,CV327&gt;'Hidden inputs'!$B$18,'Hidden inputs'!$C$15*'Hidden inputs'!$D$15+('Hidden inputs'!$C$16-'Hidden inputs'!$B$16)*'Hidden inputs'!$D$16+('Hidden inputs'!$C$17-'Hidden inputs'!$B$17)*'Hidden inputs'!$D$17+(CV327-'Hidden inputs'!$B$18)*'Hidden inputs'!$D$18))</f>
        <v/>
      </c>
      <c r="CX327" s="10" t="str">
        <f t="shared" ref="CX327:CX377" ca="1" si="16039">IF($B327="","",IF(CV327=0,0,CW327/CV327))</f>
        <v/>
      </c>
      <c r="CY327" s="5" t="str">
        <f t="shared" ca="1" si="15946"/>
        <v/>
      </c>
      <c r="CZ327" s="5" t="str">
        <f t="shared" ca="1" si="15947"/>
        <v/>
      </c>
      <c r="DA327" s="5" t="str">
        <f ca="1">IF($B327="","",'Hidden inputs'!$D$11*CR327+'Hidden inputs'!$E$11*CS327)</f>
        <v/>
      </c>
      <c r="DB327" s="11" t="str">
        <f t="shared" ca="1" si="15865"/>
        <v/>
      </c>
      <c r="DC327" s="9" t="str">
        <f t="shared" ca="1" si="15948"/>
        <v/>
      </c>
      <c r="DD327" s="3" t="str">
        <f t="shared" ca="1" si="15949"/>
        <v/>
      </c>
      <c r="DE327" s="5" t="str" cm="1">
        <f t="array" aca="1" ref="DE327" ca="1">IF($B327="","",IF(DD327=0,0,IF(DD_Payment="",0,IF(DD327&lt;_xlfn.IFS(DD_Frequency="Monthly",1,DD_Frequency="Quarterly",IF(MONTH(DD$2)=1,1,IF(MONTH(DD$2)=4,1,IF(MONTH(DD$2)=7,1,IF(MONTH(DD$2)=10,1,0)))),DD_Frequency="Annually",IF(MONTH(DD$2)=1,1,0))*DD_Payment,DD327,_xlfn.IFS(DD_Frequency="Monthly",1,DD_Frequency="Quarterly",IF(MONTH(DD$2)=1,1,IF(MONTH(DD$2)=4,1,IF(MONTH(DD$2)=7,1,IF(MONTH(DD$2)=10,1,0)))),DD_Frequency="Annually",IF(MONTH(DD$2)=1,1,0))*DD_Payment))))</f>
        <v/>
      </c>
      <c r="DF327" s="3" t="str">
        <f t="shared" ref="DF327" ca="1" si="16040">IF($B327="","",IF(DD327&gt;DE327,(DD327-DE327/2)*(rate_A*(DF$1/365)),0))</f>
        <v/>
      </c>
      <c r="DG327" s="3" t="str">
        <f t="shared" ref="DG327:DG377" ca="1" si="16041">IF($B327="","",DD327-DE327+DF327)</f>
        <v/>
      </c>
      <c r="DH327" s="3" t="str">
        <f t="shared" ref="DH327" ca="1" si="16042">IF($B327="","",CS327*(1+rate_A*DF$1/365))</f>
        <v/>
      </c>
      <c r="DI327" s="3" t="str">
        <f t="shared" ref="DI327" ca="1" si="16043">IF($B327="","",CT327*(1+rate_A*DF$1/365))</f>
        <v/>
      </c>
      <c r="DJ327" s="3" t="str">
        <f t="shared" ref="DJ327" ca="1" si="16044">IF($B327="","",CU327*(1+rate_joint*DF$1/365))</f>
        <v/>
      </c>
      <c r="DK327" s="5" t="str">
        <f t="shared" ref="DK327:DK377" ca="1" si="16045">IF($B327="","",DG327+DH327+DI327+DJ327)</f>
        <v/>
      </c>
      <c r="DL327" s="5" t="str" cm="1">
        <f t="array" aca="1" ref="DL327" ca="1">IF(DK327="","",_xlfn.IFS(DK327&lt;='Hidden inputs'!$C$15,DK327*'Hidden inputs'!$D$15,DK327&lt;='Hidden inputs'!$C$16,'Hidden inputs'!$C$15*'Hidden inputs'!$D$15+(DK327-'Hidden inputs'!$B$16)*'Hidden inputs'!$D$16,DK327&lt;='Hidden inputs'!$C$17,'Hidden inputs'!$C$15*'Hidden inputs'!$D$15+('Hidden inputs'!$C$16-'Hidden inputs'!$B$16)*'Hidden inputs'!$D$16+(DK327-'Hidden inputs'!$B$17)*'Hidden inputs'!$D$17,DK327&gt;'Hidden inputs'!$B$18,'Hidden inputs'!$C$15*'Hidden inputs'!$D$15+('Hidden inputs'!$C$16-'Hidden inputs'!$B$16)*'Hidden inputs'!$D$16+('Hidden inputs'!$C$17-'Hidden inputs'!$B$17)*'Hidden inputs'!$D$17+(DK327-'Hidden inputs'!$B$18)*'Hidden inputs'!$D$18))</f>
        <v/>
      </c>
      <c r="DM327" s="10" t="str">
        <f t="shared" ref="DM327:DM377" ca="1" si="16046">IF($B327="","",IF(DK327=0,0,DL327/DK327))</f>
        <v/>
      </c>
      <c r="DN327" s="5" t="str">
        <f t="shared" ca="1" si="15954"/>
        <v/>
      </c>
      <c r="DO327" s="5" t="str">
        <f t="shared" ca="1" si="15955"/>
        <v/>
      </c>
      <c r="DP327" s="5" t="str">
        <f ca="1">IF($B327="","",'Hidden inputs'!$D$11*DG327+'Hidden inputs'!$E$11*DH327)</f>
        <v/>
      </c>
      <c r="DQ327" s="11" t="str">
        <f t="shared" ca="1" si="15870"/>
        <v/>
      </c>
      <c r="DR327" s="9" t="str">
        <f t="shared" ca="1" si="15956"/>
        <v/>
      </c>
      <c r="DS327" s="3" t="str">
        <f t="shared" ca="1" si="15957"/>
        <v/>
      </c>
      <c r="DT327" s="5" t="str" cm="1">
        <f t="array" aca="1" ref="DT327" ca="1">IF($B327="","",IF(DS327=0,0,IF(DD_Payment="",0,IF(DS327&lt;_xlfn.IFS(DD_Frequency="Monthly",1,DD_Frequency="Quarterly",IF(MONTH(DS$2)=1,1,IF(MONTH(DS$2)=4,1,IF(MONTH(DS$2)=7,1,IF(MONTH(DS$2)=10,1,0)))),DD_Frequency="Annually",IF(MONTH(DS$2)=1,1,0))*DD_Payment,DS327,_xlfn.IFS(DD_Frequency="Monthly",1,DD_Frequency="Quarterly",IF(MONTH(DS$2)=1,1,IF(MONTH(DS$2)=4,1,IF(MONTH(DS$2)=7,1,IF(MONTH(DS$2)=10,1,0)))),DD_Frequency="Annually",IF(MONTH(DS$2)=1,1,0))*DD_Payment))))</f>
        <v/>
      </c>
      <c r="DU327" s="3" t="str">
        <f t="shared" ref="DU327" ca="1" si="16047">IF($B327="","",IF(DS327&gt;DT327,(DS327-DT327/2)*(rate_A*(DU$1/365)),0))</f>
        <v/>
      </c>
      <c r="DV327" s="3" t="str">
        <f t="shared" ref="DV327:DV377" ca="1" si="16048">IF($B327="","",DS327-DT327+DU327)</f>
        <v/>
      </c>
      <c r="DW327" s="3" t="str">
        <f t="shared" ref="DW327" ca="1" si="16049">IF($B327="","",DH327*(1+rate_A*DU$1/365))</f>
        <v/>
      </c>
      <c r="DX327" s="3" t="str">
        <f t="shared" ref="DX327" ca="1" si="16050">IF($B327="","",DI327*(1+rate_A*DU$1/365))</f>
        <v/>
      </c>
      <c r="DY327" s="3" t="str">
        <f t="shared" ref="DY327" ca="1" si="16051">IF($B327="","",DJ327*(1+rate_joint*DU$1/365))</f>
        <v/>
      </c>
      <c r="DZ327" s="5" t="str">
        <f t="shared" ref="DZ327:DZ377" ca="1" si="16052">IF($B327="","",DV327+DW327+DX327+DY327)</f>
        <v/>
      </c>
      <c r="EA327" s="5" t="str" cm="1">
        <f t="array" aca="1" ref="EA327" ca="1">IF(DZ327="","",_xlfn.IFS(DZ327&lt;='Hidden inputs'!$C$15,DZ327*'Hidden inputs'!$D$15,DZ327&lt;='Hidden inputs'!$C$16,'Hidden inputs'!$C$15*'Hidden inputs'!$D$15+(DZ327-'Hidden inputs'!$B$16)*'Hidden inputs'!$D$16,DZ327&lt;='Hidden inputs'!$C$17,'Hidden inputs'!$C$15*'Hidden inputs'!$D$15+('Hidden inputs'!$C$16-'Hidden inputs'!$B$16)*'Hidden inputs'!$D$16+(DZ327-'Hidden inputs'!$B$17)*'Hidden inputs'!$D$17,DZ327&gt;'Hidden inputs'!$B$18,'Hidden inputs'!$C$15*'Hidden inputs'!$D$15+('Hidden inputs'!$C$16-'Hidden inputs'!$B$16)*'Hidden inputs'!$D$16+('Hidden inputs'!$C$17-'Hidden inputs'!$B$17)*'Hidden inputs'!$D$17+(DZ327-'Hidden inputs'!$B$18)*'Hidden inputs'!$D$18))</f>
        <v/>
      </c>
      <c r="EB327" s="10" t="str">
        <f t="shared" ref="EB327:EB377" ca="1" si="16053">IF($B327="","",IF(DZ327=0,0,EA327/DZ327))</f>
        <v/>
      </c>
      <c r="EC327" s="5" t="str">
        <f t="shared" ca="1" si="15962"/>
        <v/>
      </c>
      <c r="ED327" s="5" t="str">
        <f t="shared" ca="1" si="15963"/>
        <v/>
      </c>
      <c r="EE327" s="5" t="str">
        <f ca="1">IF($B327="","",'Hidden inputs'!$D$11*DV327+'Hidden inputs'!$E$11*DW327)</f>
        <v/>
      </c>
      <c r="EF327" s="11" t="str">
        <f t="shared" ca="1" si="15875"/>
        <v/>
      </c>
      <c r="EG327" s="9" t="str">
        <f t="shared" ca="1" si="15964"/>
        <v/>
      </c>
      <c r="EH327" s="3" t="str">
        <f t="shared" ca="1" si="15965"/>
        <v/>
      </c>
      <c r="EI327" s="5" t="str" cm="1">
        <f t="array" aca="1" ref="EI327" ca="1">IF($B327="","",IF(EH327=0,0,IF(DD_Payment="",0,IF(EH327&lt;_xlfn.IFS(DD_Frequency="Monthly",1,DD_Frequency="Quarterly",IF(MONTH(EH$2)=1,1,IF(MONTH(EH$2)=4,1,IF(MONTH(EH$2)=7,1,IF(MONTH(EH$2)=10,1,0)))),DD_Frequency="Annually",IF(MONTH(EH$2)=1,1,0))*DD_Payment,EH327,_xlfn.IFS(DD_Frequency="Monthly",1,DD_Frequency="Quarterly",IF(MONTH(EH$2)=1,1,IF(MONTH(EH$2)=4,1,IF(MONTH(EH$2)=7,1,IF(MONTH(EH$2)=10,1,0)))),DD_Frequency="Annually",IF(MONTH(EH$2)=1,1,0))*DD_Payment))))</f>
        <v/>
      </c>
      <c r="EJ327" s="3" t="str">
        <f t="shared" ref="EJ327" ca="1" si="16054">IF($B327="","",IF(EH327&gt;EI327,(EH327-EI327/2)*(rate_A*(EJ$1/365)),0))</f>
        <v/>
      </c>
      <c r="EK327" s="3" t="str">
        <f t="shared" ref="EK327:EK377" ca="1" si="16055">IF($B327="","",EH327-EI327+EJ327)</f>
        <v/>
      </c>
      <c r="EL327" s="3" t="str">
        <f t="shared" ref="EL327" ca="1" si="16056">IF($B327="","",DW327*(1+rate_A*EJ$1/365))</f>
        <v/>
      </c>
      <c r="EM327" s="3" t="str">
        <f t="shared" ref="EM327" ca="1" si="16057">IF($B327="","",DX327*(1+rate_A*EJ$1/365))</f>
        <v/>
      </c>
      <c r="EN327" s="3" t="str">
        <f t="shared" ref="EN327" ca="1" si="16058">IF($B327="","",DY327*(1+rate_joint*EJ$1/365))</f>
        <v/>
      </c>
      <c r="EO327" s="5" t="str">
        <f t="shared" ref="EO327:EO377" ca="1" si="16059">IF($B327="","",EK327+EL327+EM327+EN327)</f>
        <v/>
      </c>
      <c r="EP327" s="5" t="str" cm="1">
        <f t="array" aca="1" ref="EP327" ca="1">IF(EO327="","",_xlfn.IFS(EO327&lt;='Hidden inputs'!$C$15,EO327*'Hidden inputs'!$D$15,EO327&lt;='Hidden inputs'!$C$16,'Hidden inputs'!$C$15*'Hidden inputs'!$D$15+(EO327-'Hidden inputs'!$B$16)*'Hidden inputs'!$D$16,EO327&lt;='Hidden inputs'!$C$17,'Hidden inputs'!$C$15*'Hidden inputs'!$D$15+('Hidden inputs'!$C$16-'Hidden inputs'!$B$16)*'Hidden inputs'!$D$16+(EO327-'Hidden inputs'!$B$17)*'Hidden inputs'!$D$17,EO327&gt;'Hidden inputs'!$B$18,'Hidden inputs'!$C$15*'Hidden inputs'!$D$15+('Hidden inputs'!$C$16-'Hidden inputs'!$B$16)*'Hidden inputs'!$D$16+('Hidden inputs'!$C$17-'Hidden inputs'!$B$17)*'Hidden inputs'!$D$17+(EO327-'Hidden inputs'!$B$18)*'Hidden inputs'!$D$18))</f>
        <v/>
      </c>
      <c r="EQ327" s="10" t="str">
        <f t="shared" ref="EQ327:EQ377" ca="1" si="16060">IF($B327="","",IF(EO327=0,0,EP327/EO327))</f>
        <v/>
      </c>
      <c r="ER327" s="5" t="str">
        <f t="shared" ca="1" si="15970"/>
        <v/>
      </c>
      <c r="ES327" s="5" t="str">
        <f t="shared" ca="1" si="15971"/>
        <v/>
      </c>
      <c r="ET327" s="5" t="str">
        <f ca="1">IF($B327="","",'Hidden inputs'!$D$11*EK327+'Hidden inputs'!$E$11*EL327)</f>
        <v/>
      </c>
      <c r="EU327" s="11" t="str">
        <f t="shared" ca="1" si="15880"/>
        <v/>
      </c>
      <c r="EV327" s="9" t="str">
        <f t="shared" ca="1" si="15972"/>
        <v/>
      </c>
      <c r="EW327" s="3" t="str">
        <f t="shared" ca="1" si="15973"/>
        <v/>
      </c>
      <c r="EX327" s="5" t="str" cm="1">
        <f t="array" aca="1" ref="EX327" ca="1">IF($B327="","",IF(EW327=0,0,IF(DD_Payment="",0,IF(EW327&lt;_xlfn.IFS(DD_Frequency="Monthly",1,DD_Frequency="Quarterly",IF(MONTH(EW$2)=1,1,IF(MONTH(EW$2)=4,1,IF(MONTH(EW$2)=7,1,IF(MONTH(EW$2)=10,1,0)))),DD_Frequency="Annually",IF(MONTH(EW$2)=1,1,0))*DD_Payment,EW327,_xlfn.IFS(DD_Frequency="Monthly",1,DD_Frequency="Quarterly",IF(MONTH(EW$2)=1,1,IF(MONTH(EW$2)=4,1,IF(MONTH(EW$2)=7,1,IF(MONTH(EW$2)=10,1,0)))),DD_Frequency="Annually",IF(MONTH(EW$2)=1,1,0))*DD_Payment))))</f>
        <v/>
      </c>
      <c r="EY327" s="3" t="str">
        <f t="shared" ref="EY327" ca="1" si="16061">IF($B327="","",IF(EW327&gt;EX327,(EW327-EX327/2)*(rate_A*(EY$1/365)),0))</f>
        <v/>
      </c>
      <c r="EZ327" s="3" t="str">
        <f t="shared" ref="EZ327:EZ377" ca="1" si="16062">IF($B327="","",EW327-EX327+EY327)</f>
        <v/>
      </c>
      <c r="FA327" s="3" t="str">
        <f t="shared" ref="FA327" ca="1" si="16063">IF($B327="","",EL327*(1+rate_A*EY$1/365))</f>
        <v/>
      </c>
      <c r="FB327" s="3" t="str">
        <f t="shared" ref="FB327" ca="1" si="16064">IF($B327="","",EM327*(1+rate_A*EY$1/365))</f>
        <v/>
      </c>
      <c r="FC327" s="3" t="str">
        <f t="shared" ref="FC327" ca="1" si="16065">IF($B327="","",EN327*(1+rate_joint*EY$1/365))</f>
        <v/>
      </c>
      <c r="FD327" s="5" t="str">
        <f t="shared" ref="FD327:FD377" ca="1" si="16066">IF($B327="","",EZ327+FA327+FB327+FC327)</f>
        <v/>
      </c>
      <c r="FE327" s="5" t="str" cm="1">
        <f t="array" aca="1" ref="FE327" ca="1">IF(FD327="","",_xlfn.IFS(FD327&lt;='Hidden inputs'!$C$15,FD327*'Hidden inputs'!$D$15,FD327&lt;='Hidden inputs'!$C$16,'Hidden inputs'!$C$15*'Hidden inputs'!$D$15+(FD327-'Hidden inputs'!$B$16)*'Hidden inputs'!$D$16,FD327&lt;='Hidden inputs'!$C$17,'Hidden inputs'!$C$15*'Hidden inputs'!$D$15+('Hidden inputs'!$C$16-'Hidden inputs'!$B$16)*'Hidden inputs'!$D$16+(FD327-'Hidden inputs'!$B$17)*'Hidden inputs'!$D$17,FD327&gt;'Hidden inputs'!$B$18,'Hidden inputs'!$C$15*'Hidden inputs'!$D$15+('Hidden inputs'!$C$16-'Hidden inputs'!$B$16)*'Hidden inputs'!$D$16+('Hidden inputs'!$C$17-'Hidden inputs'!$B$17)*'Hidden inputs'!$D$17+(FD327-'Hidden inputs'!$B$18)*'Hidden inputs'!$D$18))</f>
        <v/>
      </c>
      <c r="FF327" s="10" t="str">
        <f t="shared" ref="FF327:FF377" ca="1" si="16067">IF($B327="","",IF(FD327=0,0,FE327/FD327))</f>
        <v/>
      </c>
      <c r="FG327" s="5" t="str">
        <f t="shared" ca="1" si="15978"/>
        <v/>
      </c>
      <c r="FH327" s="5" t="str">
        <f t="shared" ca="1" si="15979"/>
        <v/>
      </c>
      <c r="FI327" s="5" t="str">
        <f ca="1">IF($B327="","",'Hidden inputs'!$D$11*EZ327+'Hidden inputs'!$E$11*FA327)</f>
        <v/>
      </c>
      <c r="FJ327" s="11" t="str">
        <f t="shared" ca="1" si="15885"/>
        <v/>
      </c>
      <c r="FK327" s="9" t="str">
        <f t="shared" ca="1" si="15980"/>
        <v/>
      </c>
      <c r="FL327" s="3" t="str">
        <f t="shared" ca="1" si="15981"/>
        <v/>
      </c>
      <c r="FM327" s="5" t="str" cm="1">
        <f t="array" aca="1" ref="FM327" ca="1">IF($B327="","",IF(FL327=0,0,IF(DD_Payment="",0,IF(FL327&lt;_xlfn.IFS(DD_Frequency="Monthly",1,DD_Frequency="Quarterly",IF(MONTH(FL$2)=1,1,IF(MONTH(FL$2)=4,1,IF(MONTH(FL$2)=7,1,IF(MONTH(FL$2)=10,1,0)))),DD_Frequency="Annually",IF(MONTH(FL$2)=1,1,0))*DD_Payment,FL327,_xlfn.IFS(DD_Frequency="Monthly",1,DD_Frequency="Quarterly",IF(MONTH(FL$2)=1,1,IF(MONTH(FL$2)=4,1,IF(MONTH(FL$2)=7,1,IF(MONTH(FL$2)=10,1,0)))),DD_Frequency="Annually",IF(MONTH(FL$2)=1,1,0))*DD_Payment))))</f>
        <v/>
      </c>
      <c r="FN327" s="3" t="str">
        <f t="shared" ref="FN327" ca="1" si="16068">IF($B327="","",IF(FL327&gt;FM327,(FL327-FM327/2)*(rate_A*(FN$1/365)),0))</f>
        <v/>
      </c>
      <c r="FO327" s="3" t="str">
        <f t="shared" ref="FO327:FO377" ca="1" si="16069">IF($B327="","",FL327-FM327+FN327)</f>
        <v/>
      </c>
      <c r="FP327" s="3" t="str">
        <f t="shared" ref="FP327" ca="1" si="16070">IF($B327="","",FA327*(1+rate_A*FN$1/365))</f>
        <v/>
      </c>
      <c r="FQ327" s="3" t="str">
        <f t="shared" ref="FQ327" ca="1" si="16071">IF($B327="","",FB327*(1+rate_A*FN$1/365))</f>
        <v/>
      </c>
      <c r="FR327" s="3" t="str">
        <f t="shared" ref="FR327" ca="1" si="16072">IF($B327="","",FC327*(1+rate_joint*FN$1/365))</f>
        <v/>
      </c>
      <c r="FS327" s="5" t="str">
        <f t="shared" ref="FS327:FS377" ca="1" si="16073">IF($B327="","",FO327+FP327+FQ327+FR327)</f>
        <v/>
      </c>
      <c r="FT327" s="5" t="str" cm="1">
        <f t="array" aca="1" ref="FT327" ca="1">IF(FS327="","",_xlfn.IFS(FS327&lt;='Hidden inputs'!$C$15,FS327*'Hidden inputs'!$D$15,FS327&lt;='Hidden inputs'!$C$16,'Hidden inputs'!$C$15*'Hidden inputs'!$D$15+(FS327-'Hidden inputs'!$B$16)*'Hidden inputs'!$D$16,FS327&lt;='Hidden inputs'!$C$17,'Hidden inputs'!$C$15*'Hidden inputs'!$D$15+('Hidden inputs'!$C$16-'Hidden inputs'!$B$16)*'Hidden inputs'!$D$16+(FS327-'Hidden inputs'!$B$17)*'Hidden inputs'!$D$17,FS327&gt;'Hidden inputs'!$B$18,'Hidden inputs'!$C$15*'Hidden inputs'!$D$15+('Hidden inputs'!$C$16-'Hidden inputs'!$B$16)*'Hidden inputs'!$D$16+('Hidden inputs'!$C$17-'Hidden inputs'!$B$17)*'Hidden inputs'!$D$17+(FS327-'Hidden inputs'!$B$18)*'Hidden inputs'!$D$18))</f>
        <v/>
      </c>
      <c r="FU327" s="10" t="str">
        <f t="shared" ref="FU327:FU377" ca="1" si="16074">IF($B327="","",IF(FS327=0,0,FT327/FS327))</f>
        <v/>
      </c>
      <c r="FV327" s="5" t="str">
        <f t="shared" ca="1" si="15986"/>
        <v/>
      </c>
      <c r="FW327" s="5" t="str">
        <f t="shared" ca="1" si="15987"/>
        <v/>
      </c>
      <c r="FX327" s="5" t="str">
        <f ca="1">IF($B327="","",'Hidden inputs'!$D$11*FO327+'Hidden inputs'!$E$11*FP327)</f>
        <v/>
      </c>
      <c r="FY327" s="11" t="str">
        <f t="shared" ca="1" si="15890"/>
        <v/>
      </c>
      <c r="FZ327" s="9" t="str">
        <f t="shared" ca="1" si="15988"/>
        <v/>
      </c>
      <c r="GA327" s="5" t="str">
        <f t="shared" ca="1" si="15989"/>
        <v/>
      </c>
      <c r="GB327" s="5" t="str">
        <f t="shared" ca="1" si="15990"/>
        <v/>
      </c>
      <c r="GC327" s="5" t="str">
        <f t="shared" ca="1" si="15891"/>
        <v/>
      </c>
      <c r="GD327" s="5" t="str">
        <f t="shared" ca="1" si="15892"/>
        <v/>
      </c>
    </row>
    <row r="328" spans="1:186" x14ac:dyDescent="0.35">
      <c r="A328" s="2"/>
      <c r="B328" s="6" t="str">
        <f t="shared" ca="1" si="15893"/>
        <v/>
      </c>
      <c r="C328" s="5" t="str">
        <f t="shared" ca="1" si="15991"/>
        <v/>
      </c>
      <c r="D328" s="5" t="str" cm="1">
        <f t="array" aca="1" ref="D328" ca="1">IF($B328="","",IF(C328=0,0,IF(DD_Payment="",0,IF(C328&lt;_xlfn.IFS(DD_Frequency="Monthly",1,DD_Frequency="Quarterly",IF(MONTH(C$2)=1,1,IF(MONTH(C$2)=4,1,IF(MONTH(C$2)=7,1,IF(MONTH(C$2)=10,1,0)))),DD_Frequency="Annually",IF(MONTH(C$2)=1,1,0))*DD_Payment,C328,_xlfn.IFS(DD_Frequency="Monthly",1,DD_Frequency="Quarterly",IF(MONTH(C$2)=1,1,IF(MONTH(C$2)=4,1,IF(MONTH(C$2)=7,1,IF(MONTH(C$2)=10,1,0)))),DD_Frequency="Annually",IF(MONTH(C$2)=1,1,0))*DD_Payment))))</f>
        <v/>
      </c>
      <c r="E328" s="5" t="str">
        <f t="shared" ref="E328" ca="1" si="16075">IF(B328="","",IF(C328&gt;D328,(C328-D328/2)*(rate_A*(E$1/365)),0))</f>
        <v/>
      </c>
      <c r="F328" s="5" t="str">
        <f t="shared" ca="1" si="15895"/>
        <v/>
      </c>
      <c r="G328" s="5" t="str">
        <f t="shared" ref="G328" ca="1" si="16076">IF(B328="","",G327*(1+rate_A*E$1/365))</f>
        <v/>
      </c>
      <c r="H328" s="5" t="str">
        <f t="shared" ref="H328" ca="1" si="16077">IF(B328="","",H327*(1+rate_A*E$1/365))</f>
        <v/>
      </c>
      <c r="I328" s="5" t="str">
        <f t="shared" ref="I328" ca="1" si="16078">IF(B328="","",I327*(1+rate_joint*E$1/365))</f>
        <v/>
      </c>
      <c r="J328" s="5" t="str">
        <f t="shared" ca="1" si="15996"/>
        <v/>
      </c>
      <c r="K328" s="5" t="str" cm="1">
        <f t="array" aca="1" ref="K328" ca="1">IF(J328="","",_xlfn.IFS(J328&lt;='Hidden inputs'!$C$15,J328*'Hidden inputs'!$D$15,J328&lt;='Hidden inputs'!$C$16,'Hidden inputs'!$C$15*'Hidden inputs'!$D$15+(J328-'Hidden inputs'!$B$16)*'Hidden inputs'!$D$16,J328&lt;='Hidden inputs'!$C$17,'Hidden inputs'!$C$15*'Hidden inputs'!$D$15+('Hidden inputs'!$C$16-'Hidden inputs'!$B$16)*'Hidden inputs'!$D$16+(J328-'Hidden inputs'!$B$17)*'Hidden inputs'!$D$17,J328&gt;'Hidden inputs'!$B$18,'Hidden inputs'!$C$15*'Hidden inputs'!$D$15+('Hidden inputs'!$C$16-'Hidden inputs'!$B$16)*'Hidden inputs'!$D$16+('Hidden inputs'!$C$17-'Hidden inputs'!$B$17)*'Hidden inputs'!$D$17+(J328-'Hidden inputs'!$B$18)*'Hidden inputs'!$D$18))</f>
        <v/>
      </c>
      <c r="L328" s="11" t="str">
        <f t="shared" ca="1" si="15997"/>
        <v/>
      </c>
      <c r="M328" s="5" t="str">
        <f t="shared" ca="1" si="15899"/>
        <v/>
      </c>
      <c r="N328" s="5" t="str">
        <f t="shared" ca="1" si="15900"/>
        <v/>
      </c>
      <c r="O328" s="5" t="str">
        <f ca="1">IF(B328="","",'Hidden inputs'!$D$11*F328+'Hidden inputs'!$E$11*G328)</f>
        <v/>
      </c>
      <c r="P328" s="11" t="str">
        <f t="shared" ca="1" si="15834"/>
        <v/>
      </c>
      <c r="Q328" s="20" t="str">
        <f t="shared" ca="1" si="15835"/>
        <v/>
      </c>
      <c r="R328" s="3" t="str">
        <f t="shared" ca="1" si="15901"/>
        <v/>
      </c>
      <c r="S328" s="5" t="str" cm="1">
        <f t="array" aca="1" ref="S328" ca="1">IF($B328="","",IF(R328=0,0,IF(DD_Payment="",0,IF(R328&lt;_xlfn.IFS(DD_Frequency="Monthly",1,DD_Frequency="Quarterly",IF(MONTH(R$2)=1,1,IF(MONTH(R$2)=4,1,IF(MONTH(R$2)=7,1,IF(MONTH(R$2)=10,1,0)))),DD_Frequency="Annually",IF(MONTH(R$2)=1,1,0))*DD_Payment,R328,_xlfn.IFS(DD_Frequency="Monthly",1,DD_Frequency="Quarterly",IF(MONTH(R$2)=1,1,IF(MONTH(R$2)=4,1,IF(MONTH(R$2)=7,1,IF(MONTH(R$2)=10,1,0)))),DD_Frequency="Annually",IF(MONTH(R$2)=1,1,0))*DD_Payment))))</f>
        <v/>
      </c>
      <c r="T328" s="3" t="str">
        <f t="shared" ref="T328" ca="1" si="16079">IF(B328="","",IF(R328&gt;S328,(R328-S328/2)*(rate_A*((T$1+A328)/365)),0))</f>
        <v/>
      </c>
      <c r="U328" s="3" t="str">
        <f t="shared" ca="1" si="15903"/>
        <v/>
      </c>
      <c r="V328" s="3" t="str">
        <f t="shared" ref="V328" ca="1" si="16080">IF(B328="","",G328*(1+rate_A*(T$1+A328)/365))</f>
        <v/>
      </c>
      <c r="W328" s="3" t="str">
        <f t="shared" ref="W328" ca="1" si="16081">IF(B328="","",H328*(1+rate_A*(T$1+A328)/365))</f>
        <v/>
      </c>
      <c r="X328" s="3" t="str">
        <f t="shared" ref="X328" ca="1" si="16082">IF(B328="","",I328*(1+rate_joint*(T$1+A328)/365))</f>
        <v/>
      </c>
      <c r="Y328" s="5" t="str">
        <f t="shared" ca="1" si="16002"/>
        <v/>
      </c>
      <c r="Z328" s="5" t="str" cm="1">
        <f t="array" aca="1" ref="Z328" ca="1">IF(Y328="","",_xlfn.IFS(Y328&lt;='Hidden inputs'!$C$15,Y328*'Hidden inputs'!$D$15,Y328&lt;='Hidden inputs'!$C$16,'Hidden inputs'!$C$15*'Hidden inputs'!$D$15+(Y328-'Hidden inputs'!$B$16)*'Hidden inputs'!$D$16,Y328&lt;='Hidden inputs'!$C$17,'Hidden inputs'!$C$15*'Hidden inputs'!$D$15+('Hidden inputs'!$C$16-'Hidden inputs'!$B$16)*'Hidden inputs'!$D$16+(Y328-'Hidden inputs'!$B$17)*'Hidden inputs'!$D$17,Y328&gt;'Hidden inputs'!$B$18,'Hidden inputs'!$C$15*'Hidden inputs'!$D$15+('Hidden inputs'!$C$16-'Hidden inputs'!$B$16)*'Hidden inputs'!$D$16+('Hidden inputs'!$C$17-'Hidden inputs'!$B$17)*'Hidden inputs'!$D$17+(Y328-'Hidden inputs'!$B$18)*'Hidden inputs'!$D$18))</f>
        <v/>
      </c>
      <c r="AA328" s="10" t="str">
        <f t="shared" ca="1" si="16003"/>
        <v/>
      </c>
      <c r="AB328" s="5" t="str">
        <f t="shared" ca="1" si="15907"/>
        <v/>
      </c>
      <c r="AC328" s="5" t="str">
        <f t="shared" ca="1" si="16004"/>
        <v/>
      </c>
      <c r="AD328" s="5" t="str">
        <f ca="1">IF(B328="","",'Hidden inputs'!$D$11*U328+'Hidden inputs'!$E$11*V328)</f>
        <v/>
      </c>
      <c r="AE328" s="11" t="str">
        <f t="shared" ca="1" si="15840"/>
        <v/>
      </c>
      <c r="AF328" s="9" t="str">
        <f t="shared" ca="1" si="15908"/>
        <v/>
      </c>
      <c r="AG328" s="3" t="str">
        <f t="shared" ca="1" si="15909"/>
        <v/>
      </c>
      <c r="AH328" s="5" t="str" cm="1">
        <f t="array" aca="1" ref="AH328" ca="1">IF($B328="","",IF(AG328=0,0,IF(DD_Payment="",0,IF(AG328&lt;_xlfn.IFS(DD_Frequency="Monthly",1,DD_Frequency="Quarterly",IF(MONTH(AG$2)=1,1,IF(MONTH(AG$2)=4,1,IF(MONTH(AG$2)=7,1,IF(MONTH(AG$2)=10,1,0)))),DD_Frequency="Annually",IF(MONTH(AG$2)=1,1,0))*DD_Payment,AG328,_xlfn.IFS(DD_Frequency="Monthly",1,DD_Frequency="Quarterly",IF(MONTH(AG$2)=1,1,IF(MONTH(AG$2)=4,1,IF(MONTH(AG$2)=7,1,IF(MONTH(AG$2)=10,1,0)))),DD_Frequency="Annually",IF(MONTH(AG$2)=1,1,0))*DD_Payment))))</f>
        <v/>
      </c>
      <c r="AI328" s="3" t="str">
        <f t="shared" ref="AI328" ca="1" si="16083">IF($B328="","",IF(AG328&gt;AH328,(AG328-AH328/2)*(rate_A*(AI$1/365)),0))</f>
        <v/>
      </c>
      <c r="AJ328" s="3" t="str">
        <f t="shared" ca="1" si="16006"/>
        <v/>
      </c>
      <c r="AK328" s="3" t="str">
        <f t="shared" ref="AK328" ca="1" si="16084">IF($B328="","",V328*(1+rate_A*AI$1/365))</f>
        <v/>
      </c>
      <c r="AL328" s="3" t="str">
        <f t="shared" ref="AL328" ca="1" si="16085">IF($B328="","",W328*(1+rate_A*AI$1/365))</f>
        <v/>
      </c>
      <c r="AM328" s="3" t="str">
        <f t="shared" ref="AM328" ca="1" si="16086">IF($B328="","",X328*(1+rate_joint*AI$1/365))</f>
        <v/>
      </c>
      <c r="AN328" s="5" t="str">
        <f t="shared" ca="1" si="16010"/>
        <v/>
      </c>
      <c r="AO328" s="5" t="str" cm="1">
        <f t="array" aca="1" ref="AO328" ca="1">IF(AN328="","",_xlfn.IFS(AN328&lt;='Hidden inputs'!$C$15,AN328*'Hidden inputs'!$D$15,AN328&lt;='Hidden inputs'!$C$16,'Hidden inputs'!$C$15*'Hidden inputs'!$D$15+(AN328-'Hidden inputs'!$B$16)*'Hidden inputs'!$D$16,AN328&lt;='Hidden inputs'!$C$17,'Hidden inputs'!$C$15*'Hidden inputs'!$D$15+('Hidden inputs'!$C$16-'Hidden inputs'!$B$16)*'Hidden inputs'!$D$16+(AN328-'Hidden inputs'!$B$17)*'Hidden inputs'!$D$17,AN328&gt;'Hidden inputs'!$B$18,'Hidden inputs'!$C$15*'Hidden inputs'!$D$15+('Hidden inputs'!$C$16-'Hidden inputs'!$B$16)*'Hidden inputs'!$D$16+('Hidden inputs'!$C$17-'Hidden inputs'!$B$17)*'Hidden inputs'!$D$17+(AN328-'Hidden inputs'!$B$18)*'Hidden inputs'!$D$18))</f>
        <v/>
      </c>
      <c r="AP328" s="10" t="str">
        <f t="shared" ca="1" si="16011"/>
        <v/>
      </c>
      <c r="AQ328" s="5" t="str">
        <f t="shared" ca="1" si="15914"/>
        <v/>
      </c>
      <c r="AR328" s="5" t="str">
        <f t="shared" ca="1" si="15915"/>
        <v/>
      </c>
      <c r="AS328" s="5" t="str">
        <f ca="1">IF($B328="","",'Hidden inputs'!$D$11*AJ328+'Hidden inputs'!$E$11*AK328)</f>
        <v/>
      </c>
      <c r="AT328" s="11" t="str">
        <f t="shared" ca="1" si="15845"/>
        <v/>
      </c>
      <c r="AU328" s="9" t="str">
        <f t="shared" ca="1" si="15916"/>
        <v/>
      </c>
      <c r="AV328" s="3" t="str">
        <f t="shared" ca="1" si="15917"/>
        <v/>
      </c>
      <c r="AW328" s="5" t="str" cm="1">
        <f t="array" aca="1" ref="AW328" ca="1">IF($B328="","",IF(AV328=0,0,IF(DD_Payment="",0,IF(AV328&lt;_xlfn.IFS(DD_Frequency="Monthly",1,DD_Frequency="Quarterly",IF(MONTH(AV$2)=1,1,IF(MONTH(AV$2)=4,1,IF(MONTH(AV$2)=7,1,IF(MONTH(AV$2)=10,1,0)))),DD_Frequency="Annually",IF(MONTH(AV$2)=1,1,0))*DD_Payment,AV328,_xlfn.IFS(DD_Frequency="Monthly",1,DD_Frequency="Quarterly",IF(MONTH(AV$2)=1,1,IF(MONTH(AV$2)=4,1,IF(MONTH(AV$2)=7,1,IF(MONTH(AV$2)=10,1,0)))),DD_Frequency="Annually",IF(MONTH(AV$2)=1,1,0))*DD_Payment))))</f>
        <v/>
      </c>
      <c r="AX328" s="3" t="str">
        <f t="shared" ref="AX328" ca="1" si="16087">IF($B328="","",IF(AV328&gt;AW328,(AV328-AW328/2)*(rate_A*(AX$1/365)),0))</f>
        <v/>
      </c>
      <c r="AY328" s="3" t="str">
        <f t="shared" ca="1" si="16013"/>
        <v/>
      </c>
      <c r="AZ328" s="3" t="str">
        <f t="shared" ref="AZ328" ca="1" si="16088">IF($B328="","",AK328*(1+rate_A*AX$1/365))</f>
        <v/>
      </c>
      <c r="BA328" s="3" t="str">
        <f t="shared" ref="BA328" ca="1" si="16089">IF($B328="","",AL328*(1+rate_A*AX$1/365))</f>
        <v/>
      </c>
      <c r="BB328" s="3" t="str">
        <f t="shared" ref="BB328" ca="1" si="16090">IF($B328="","",AM328*(1+rate_joint*AX$1/365))</f>
        <v/>
      </c>
      <c r="BC328" s="5" t="str">
        <f t="shared" ca="1" si="16017"/>
        <v/>
      </c>
      <c r="BD328" s="5" t="str" cm="1">
        <f t="array" aca="1" ref="BD328" ca="1">IF(BC328="","",_xlfn.IFS(BC328&lt;='Hidden inputs'!$C$15,BC328*'Hidden inputs'!$D$15,BC328&lt;='Hidden inputs'!$C$16,'Hidden inputs'!$C$15*'Hidden inputs'!$D$15+(BC328-'Hidden inputs'!$B$16)*'Hidden inputs'!$D$16,BC328&lt;='Hidden inputs'!$C$17,'Hidden inputs'!$C$15*'Hidden inputs'!$D$15+('Hidden inputs'!$C$16-'Hidden inputs'!$B$16)*'Hidden inputs'!$D$16+(BC328-'Hidden inputs'!$B$17)*'Hidden inputs'!$D$17,BC328&gt;'Hidden inputs'!$B$18,'Hidden inputs'!$C$15*'Hidden inputs'!$D$15+('Hidden inputs'!$C$16-'Hidden inputs'!$B$16)*'Hidden inputs'!$D$16+('Hidden inputs'!$C$17-'Hidden inputs'!$B$17)*'Hidden inputs'!$D$17+(BC328-'Hidden inputs'!$B$18)*'Hidden inputs'!$D$18))</f>
        <v/>
      </c>
      <c r="BE328" s="10" t="str">
        <f t="shared" ca="1" si="16018"/>
        <v/>
      </c>
      <c r="BF328" s="5" t="str">
        <f t="shared" ca="1" si="15922"/>
        <v/>
      </c>
      <c r="BG328" s="5" t="str">
        <f t="shared" ca="1" si="15923"/>
        <v/>
      </c>
      <c r="BH328" s="5" t="str">
        <f ca="1">IF($B328="","",'Hidden inputs'!$D$11*AY328+'Hidden inputs'!$E$11*AZ328)</f>
        <v/>
      </c>
      <c r="BI328" s="11" t="str">
        <f t="shared" ca="1" si="15850"/>
        <v/>
      </c>
      <c r="BJ328" s="9" t="str">
        <f t="shared" ca="1" si="15924"/>
        <v/>
      </c>
      <c r="BK328" s="3" t="str">
        <f t="shared" ca="1" si="15925"/>
        <v/>
      </c>
      <c r="BL328" s="5" t="str" cm="1">
        <f t="array" aca="1" ref="BL328" ca="1">IF($B328="","",IF(BK328=0,0,IF(DD_Payment="",0,IF(BK328&lt;_xlfn.IFS(DD_Frequency="Monthly",1,DD_Frequency="Quarterly",IF(MONTH(BK$2)=1,1,IF(MONTH(BK$2)=4,1,IF(MONTH(BK$2)=7,1,IF(MONTH(BK$2)=10,1,0)))),DD_Frequency="Annually",IF(MONTH(BK$2)=1,1,0))*DD_Payment,BK328,_xlfn.IFS(DD_Frequency="Monthly",1,DD_Frequency="Quarterly",IF(MONTH(BK$2)=1,1,IF(MONTH(BK$2)=4,1,IF(MONTH(BK$2)=7,1,IF(MONTH(BK$2)=10,1,0)))),DD_Frequency="Annually",IF(MONTH(BK$2)=1,1,0))*DD_Payment))))</f>
        <v/>
      </c>
      <c r="BM328" s="3" t="str">
        <f t="shared" ref="BM328" ca="1" si="16091">IF($B328="","",IF(BK328&gt;BL328,(BK328-BL328/2)*(rate_A*(BM$1/365)),0))</f>
        <v/>
      </c>
      <c r="BN328" s="3" t="str">
        <f t="shared" ca="1" si="16020"/>
        <v/>
      </c>
      <c r="BO328" s="3" t="str">
        <f t="shared" ref="BO328" ca="1" si="16092">IF($B328="","",AZ328*(1+rate_A*BM$1/365))</f>
        <v/>
      </c>
      <c r="BP328" s="3" t="str">
        <f t="shared" ref="BP328" ca="1" si="16093">IF($B328="","",BA328*(1+rate_A*BM$1/365))</f>
        <v/>
      </c>
      <c r="BQ328" s="3" t="str">
        <f t="shared" ref="BQ328" ca="1" si="16094">IF($B328="","",BB328*(1+rate_joint*BM$1/365))</f>
        <v/>
      </c>
      <c r="BR328" s="5" t="str">
        <f t="shared" ca="1" si="16024"/>
        <v/>
      </c>
      <c r="BS328" s="5" t="str" cm="1">
        <f t="array" aca="1" ref="BS328" ca="1">IF(BR328="","",_xlfn.IFS(BR328&lt;='Hidden inputs'!$C$15,BR328*'Hidden inputs'!$D$15,BR328&lt;='Hidden inputs'!$C$16,'Hidden inputs'!$C$15*'Hidden inputs'!$D$15+(BR328-'Hidden inputs'!$B$16)*'Hidden inputs'!$D$16,BR328&lt;='Hidden inputs'!$C$17,'Hidden inputs'!$C$15*'Hidden inputs'!$D$15+('Hidden inputs'!$C$16-'Hidden inputs'!$B$16)*'Hidden inputs'!$D$16+(BR328-'Hidden inputs'!$B$17)*'Hidden inputs'!$D$17,BR328&gt;'Hidden inputs'!$B$18,'Hidden inputs'!$C$15*'Hidden inputs'!$D$15+('Hidden inputs'!$C$16-'Hidden inputs'!$B$16)*'Hidden inputs'!$D$16+('Hidden inputs'!$C$17-'Hidden inputs'!$B$17)*'Hidden inputs'!$D$17+(BR328-'Hidden inputs'!$B$18)*'Hidden inputs'!$D$18))</f>
        <v/>
      </c>
      <c r="BT328" s="10" t="str">
        <f t="shared" ca="1" si="16025"/>
        <v/>
      </c>
      <c r="BU328" s="5" t="str">
        <f t="shared" ca="1" si="15930"/>
        <v/>
      </c>
      <c r="BV328" s="5" t="str">
        <f t="shared" ca="1" si="15931"/>
        <v/>
      </c>
      <c r="BW328" s="5" t="str">
        <f ca="1">IF($B328="","",'Hidden inputs'!$D$11*BN328+'Hidden inputs'!$E$11*BO328)</f>
        <v/>
      </c>
      <c r="BX328" s="11" t="str">
        <f t="shared" ca="1" si="15855"/>
        <v/>
      </c>
      <c r="BY328" s="9" t="str">
        <f t="shared" ca="1" si="15932"/>
        <v/>
      </c>
      <c r="BZ328" s="3" t="str">
        <f t="shared" ca="1" si="15933"/>
        <v/>
      </c>
      <c r="CA328" s="5" t="str" cm="1">
        <f t="array" aca="1" ref="CA328" ca="1">IF($B328="","",IF(BZ328=0,0,IF(DD_Payment="",0,IF(BZ328&lt;_xlfn.IFS(DD_Frequency="Monthly",1,DD_Frequency="Quarterly",IF(MONTH(BZ$2)=1,1,IF(MONTH(BZ$2)=4,1,IF(MONTH(BZ$2)=7,1,IF(MONTH(BZ$2)=10,1,0)))),DD_Frequency="Annually",IF(MONTH(BZ$2)=1,1,0))*DD_Payment,BZ328,_xlfn.IFS(DD_Frequency="Monthly",1,DD_Frequency="Quarterly",IF(MONTH(BZ$2)=1,1,IF(MONTH(BZ$2)=4,1,IF(MONTH(BZ$2)=7,1,IF(MONTH(BZ$2)=10,1,0)))),DD_Frequency="Annually",IF(MONTH(BZ$2)=1,1,0))*DD_Payment))))</f>
        <v/>
      </c>
      <c r="CB328" s="3" t="str">
        <f t="shared" ref="CB328" ca="1" si="16095">IF($B328="","",IF(BZ328&gt;CA328,(BZ328-CA328/2)*(rate_A*(CB$1/365)),0))</f>
        <v/>
      </c>
      <c r="CC328" s="3" t="str">
        <f t="shared" ca="1" si="16027"/>
        <v/>
      </c>
      <c r="CD328" s="3" t="str">
        <f t="shared" ref="CD328" ca="1" si="16096">IF($B328="","",BO328*(1+rate_A*CB$1/365))</f>
        <v/>
      </c>
      <c r="CE328" s="3" t="str">
        <f t="shared" ref="CE328" ca="1" si="16097">IF($B328="","",BP328*(1+rate_A*CB$1/365))</f>
        <v/>
      </c>
      <c r="CF328" s="3" t="str">
        <f t="shared" ref="CF328" ca="1" si="16098">IF($B328="","",BQ328*(1+rate_joint*CB$1/365))</f>
        <v/>
      </c>
      <c r="CG328" s="5" t="str">
        <f t="shared" ca="1" si="16031"/>
        <v/>
      </c>
      <c r="CH328" s="5" t="str" cm="1">
        <f t="array" aca="1" ref="CH328" ca="1">IF(CG328="","",_xlfn.IFS(CG328&lt;='Hidden inputs'!$C$15,CG328*'Hidden inputs'!$D$15,CG328&lt;='Hidden inputs'!$C$16,'Hidden inputs'!$C$15*'Hidden inputs'!$D$15+(CG328-'Hidden inputs'!$B$16)*'Hidden inputs'!$D$16,CG328&lt;='Hidden inputs'!$C$17,'Hidden inputs'!$C$15*'Hidden inputs'!$D$15+('Hidden inputs'!$C$16-'Hidden inputs'!$B$16)*'Hidden inputs'!$D$16+(CG328-'Hidden inputs'!$B$17)*'Hidden inputs'!$D$17,CG328&gt;'Hidden inputs'!$B$18,'Hidden inputs'!$C$15*'Hidden inputs'!$D$15+('Hidden inputs'!$C$16-'Hidden inputs'!$B$16)*'Hidden inputs'!$D$16+('Hidden inputs'!$C$17-'Hidden inputs'!$B$17)*'Hidden inputs'!$D$17+(CG328-'Hidden inputs'!$B$18)*'Hidden inputs'!$D$18))</f>
        <v/>
      </c>
      <c r="CI328" s="10" t="str">
        <f t="shared" ca="1" si="16032"/>
        <v/>
      </c>
      <c r="CJ328" s="5" t="str">
        <f t="shared" ca="1" si="15938"/>
        <v/>
      </c>
      <c r="CK328" s="5" t="str">
        <f t="shared" ca="1" si="15939"/>
        <v/>
      </c>
      <c r="CL328" s="5" t="str">
        <f ca="1">IF($B328="","",'Hidden inputs'!$D$11*CC328+'Hidden inputs'!$E$11*CD328)</f>
        <v/>
      </c>
      <c r="CM328" s="11" t="str">
        <f t="shared" ca="1" si="15860"/>
        <v/>
      </c>
      <c r="CN328" s="9" t="str">
        <f t="shared" ca="1" si="15940"/>
        <v/>
      </c>
      <c r="CO328" s="3" t="str">
        <f t="shared" ca="1" si="15941"/>
        <v/>
      </c>
      <c r="CP328" s="5" t="str" cm="1">
        <f t="array" aca="1" ref="CP328" ca="1">IF($B328="","",IF(CO328=0,0,IF(DD_Payment="",0,IF(CO328&lt;_xlfn.IFS(DD_Frequency="Monthly",1,DD_Frequency="Quarterly",IF(MONTH(CO$2)=1,1,IF(MONTH(CO$2)=4,1,IF(MONTH(CO$2)=7,1,IF(MONTH(CO$2)=10,1,0)))),DD_Frequency="Annually",IF(MONTH(CO$2)=1,1,0))*DD_Payment,CO328,_xlfn.IFS(DD_Frequency="Monthly",1,DD_Frequency="Quarterly",IF(MONTH(CO$2)=1,1,IF(MONTH(CO$2)=4,1,IF(MONTH(CO$2)=7,1,IF(MONTH(CO$2)=10,1,0)))),DD_Frequency="Annually",IF(MONTH(CO$2)=1,1,0))*DD_Payment))))</f>
        <v/>
      </c>
      <c r="CQ328" s="3" t="str">
        <f t="shared" ref="CQ328" ca="1" si="16099">IF($B328="","",IF(CO328&gt;CP328,(CO328-CP328/2)*(rate_A*(CQ$1/365)),0))</f>
        <v/>
      </c>
      <c r="CR328" s="3" t="str">
        <f t="shared" ca="1" si="16034"/>
        <v/>
      </c>
      <c r="CS328" s="3" t="str">
        <f t="shared" ref="CS328" ca="1" si="16100">IF($B328="","",CD328*(1+rate_A*CQ$1/365))</f>
        <v/>
      </c>
      <c r="CT328" s="3" t="str">
        <f t="shared" ref="CT328" ca="1" si="16101">IF($B328="","",CE328*(1+rate_A*CQ$1/365))</f>
        <v/>
      </c>
      <c r="CU328" s="3" t="str">
        <f t="shared" ref="CU328" ca="1" si="16102">IF($B328="","",CF328*(1+rate_joint*CQ$1/365))</f>
        <v/>
      </c>
      <c r="CV328" s="5" t="str">
        <f t="shared" ca="1" si="16038"/>
        <v/>
      </c>
      <c r="CW328" s="5" t="str" cm="1">
        <f t="array" aca="1" ref="CW328" ca="1">IF(CV328="","",_xlfn.IFS(CV328&lt;='Hidden inputs'!$C$15,CV328*'Hidden inputs'!$D$15,CV328&lt;='Hidden inputs'!$C$16,'Hidden inputs'!$C$15*'Hidden inputs'!$D$15+(CV328-'Hidden inputs'!$B$16)*'Hidden inputs'!$D$16,CV328&lt;='Hidden inputs'!$C$17,'Hidden inputs'!$C$15*'Hidden inputs'!$D$15+('Hidden inputs'!$C$16-'Hidden inputs'!$B$16)*'Hidden inputs'!$D$16+(CV328-'Hidden inputs'!$B$17)*'Hidden inputs'!$D$17,CV328&gt;'Hidden inputs'!$B$18,'Hidden inputs'!$C$15*'Hidden inputs'!$D$15+('Hidden inputs'!$C$16-'Hidden inputs'!$B$16)*'Hidden inputs'!$D$16+('Hidden inputs'!$C$17-'Hidden inputs'!$B$17)*'Hidden inputs'!$D$17+(CV328-'Hidden inputs'!$B$18)*'Hidden inputs'!$D$18))</f>
        <v/>
      </c>
      <c r="CX328" s="10" t="str">
        <f t="shared" ca="1" si="16039"/>
        <v/>
      </c>
      <c r="CY328" s="5" t="str">
        <f t="shared" ca="1" si="15946"/>
        <v/>
      </c>
      <c r="CZ328" s="5" t="str">
        <f t="shared" ca="1" si="15947"/>
        <v/>
      </c>
      <c r="DA328" s="5" t="str">
        <f ca="1">IF($B328="","",'Hidden inputs'!$D$11*CR328+'Hidden inputs'!$E$11*CS328)</f>
        <v/>
      </c>
      <c r="DB328" s="11" t="str">
        <f t="shared" ca="1" si="15865"/>
        <v/>
      </c>
      <c r="DC328" s="9" t="str">
        <f t="shared" ca="1" si="15948"/>
        <v/>
      </c>
      <c r="DD328" s="3" t="str">
        <f t="shared" ca="1" si="15949"/>
        <v/>
      </c>
      <c r="DE328" s="5" t="str" cm="1">
        <f t="array" aca="1" ref="DE328" ca="1">IF($B328="","",IF(DD328=0,0,IF(DD_Payment="",0,IF(DD328&lt;_xlfn.IFS(DD_Frequency="Monthly",1,DD_Frequency="Quarterly",IF(MONTH(DD$2)=1,1,IF(MONTH(DD$2)=4,1,IF(MONTH(DD$2)=7,1,IF(MONTH(DD$2)=10,1,0)))),DD_Frequency="Annually",IF(MONTH(DD$2)=1,1,0))*DD_Payment,DD328,_xlfn.IFS(DD_Frequency="Monthly",1,DD_Frequency="Quarterly",IF(MONTH(DD$2)=1,1,IF(MONTH(DD$2)=4,1,IF(MONTH(DD$2)=7,1,IF(MONTH(DD$2)=10,1,0)))),DD_Frequency="Annually",IF(MONTH(DD$2)=1,1,0))*DD_Payment))))</f>
        <v/>
      </c>
      <c r="DF328" s="3" t="str">
        <f t="shared" ref="DF328" ca="1" si="16103">IF($B328="","",IF(DD328&gt;DE328,(DD328-DE328/2)*(rate_A*(DF$1/365)),0))</f>
        <v/>
      </c>
      <c r="DG328" s="3" t="str">
        <f t="shared" ca="1" si="16041"/>
        <v/>
      </c>
      <c r="DH328" s="3" t="str">
        <f t="shared" ref="DH328" ca="1" si="16104">IF($B328="","",CS328*(1+rate_A*DF$1/365))</f>
        <v/>
      </c>
      <c r="DI328" s="3" t="str">
        <f t="shared" ref="DI328" ca="1" si="16105">IF($B328="","",CT328*(1+rate_A*DF$1/365))</f>
        <v/>
      </c>
      <c r="DJ328" s="3" t="str">
        <f t="shared" ref="DJ328" ca="1" si="16106">IF($B328="","",CU328*(1+rate_joint*DF$1/365))</f>
        <v/>
      </c>
      <c r="DK328" s="5" t="str">
        <f t="shared" ca="1" si="16045"/>
        <v/>
      </c>
      <c r="DL328" s="5" t="str" cm="1">
        <f t="array" aca="1" ref="DL328" ca="1">IF(DK328="","",_xlfn.IFS(DK328&lt;='Hidden inputs'!$C$15,DK328*'Hidden inputs'!$D$15,DK328&lt;='Hidden inputs'!$C$16,'Hidden inputs'!$C$15*'Hidden inputs'!$D$15+(DK328-'Hidden inputs'!$B$16)*'Hidden inputs'!$D$16,DK328&lt;='Hidden inputs'!$C$17,'Hidden inputs'!$C$15*'Hidden inputs'!$D$15+('Hidden inputs'!$C$16-'Hidden inputs'!$B$16)*'Hidden inputs'!$D$16+(DK328-'Hidden inputs'!$B$17)*'Hidden inputs'!$D$17,DK328&gt;'Hidden inputs'!$B$18,'Hidden inputs'!$C$15*'Hidden inputs'!$D$15+('Hidden inputs'!$C$16-'Hidden inputs'!$B$16)*'Hidden inputs'!$D$16+('Hidden inputs'!$C$17-'Hidden inputs'!$B$17)*'Hidden inputs'!$D$17+(DK328-'Hidden inputs'!$B$18)*'Hidden inputs'!$D$18))</f>
        <v/>
      </c>
      <c r="DM328" s="10" t="str">
        <f t="shared" ca="1" si="16046"/>
        <v/>
      </c>
      <c r="DN328" s="5" t="str">
        <f t="shared" ca="1" si="15954"/>
        <v/>
      </c>
      <c r="DO328" s="5" t="str">
        <f t="shared" ca="1" si="15955"/>
        <v/>
      </c>
      <c r="DP328" s="5" t="str">
        <f ca="1">IF($B328="","",'Hidden inputs'!$D$11*DG328+'Hidden inputs'!$E$11*DH328)</f>
        <v/>
      </c>
      <c r="DQ328" s="11" t="str">
        <f t="shared" ca="1" si="15870"/>
        <v/>
      </c>
      <c r="DR328" s="9" t="str">
        <f t="shared" ca="1" si="15956"/>
        <v/>
      </c>
      <c r="DS328" s="3" t="str">
        <f t="shared" ca="1" si="15957"/>
        <v/>
      </c>
      <c r="DT328" s="5" t="str" cm="1">
        <f t="array" aca="1" ref="DT328" ca="1">IF($B328="","",IF(DS328=0,0,IF(DD_Payment="",0,IF(DS328&lt;_xlfn.IFS(DD_Frequency="Monthly",1,DD_Frequency="Quarterly",IF(MONTH(DS$2)=1,1,IF(MONTH(DS$2)=4,1,IF(MONTH(DS$2)=7,1,IF(MONTH(DS$2)=10,1,0)))),DD_Frequency="Annually",IF(MONTH(DS$2)=1,1,0))*DD_Payment,DS328,_xlfn.IFS(DD_Frequency="Monthly",1,DD_Frequency="Quarterly",IF(MONTH(DS$2)=1,1,IF(MONTH(DS$2)=4,1,IF(MONTH(DS$2)=7,1,IF(MONTH(DS$2)=10,1,0)))),DD_Frequency="Annually",IF(MONTH(DS$2)=1,1,0))*DD_Payment))))</f>
        <v/>
      </c>
      <c r="DU328" s="3" t="str">
        <f t="shared" ref="DU328" ca="1" si="16107">IF($B328="","",IF(DS328&gt;DT328,(DS328-DT328/2)*(rate_A*(DU$1/365)),0))</f>
        <v/>
      </c>
      <c r="DV328" s="3" t="str">
        <f t="shared" ca="1" si="16048"/>
        <v/>
      </c>
      <c r="DW328" s="3" t="str">
        <f t="shared" ref="DW328" ca="1" si="16108">IF($B328="","",DH328*(1+rate_A*DU$1/365))</f>
        <v/>
      </c>
      <c r="DX328" s="3" t="str">
        <f t="shared" ref="DX328" ca="1" si="16109">IF($B328="","",DI328*(1+rate_A*DU$1/365))</f>
        <v/>
      </c>
      <c r="DY328" s="3" t="str">
        <f t="shared" ref="DY328" ca="1" si="16110">IF($B328="","",DJ328*(1+rate_joint*DU$1/365))</f>
        <v/>
      </c>
      <c r="DZ328" s="5" t="str">
        <f t="shared" ca="1" si="16052"/>
        <v/>
      </c>
      <c r="EA328" s="5" t="str" cm="1">
        <f t="array" aca="1" ref="EA328" ca="1">IF(DZ328="","",_xlfn.IFS(DZ328&lt;='Hidden inputs'!$C$15,DZ328*'Hidden inputs'!$D$15,DZ328&lt;='Hidden inputs'!$C$16,'Hidden inputs'!$C$15*'Hidden inputs'!$D$15+(DZ328-'Hidden inputs'!$B$16)*'Hidden inputs'!$D$16,DZ328&lt;='Hidden inputs'!$C$17,'Hidden inputs'!$C$15*'Hidden inputs'!$D$15+('Hidden inputs'!$C$16-'Hidden inputs'!$B$16)*'Hidden inputs'!$D$16+(DZ328-'Hidden inputs'!$B$17)*'Hidden inputs'!$D$17,DZ328&gt;'Hidden inputs'!$B$18,'Hidden inputs'!$C$15*'Hidden inputs'!$D$15+('Hidden inputs'!$C$16-'Hidden inputs'!$B$16)*'Hidden inputs'!$D$16+('Hidden inputs'!$C$17-'Hidden inputs'!$B$17)*'Hidden inputs'!$D$17+(DZ328-'Hidden inputs'!$B$18)*'Hidden inputs'!$D$18))</f>
        <v/>
      </c>
      <c r="EB328" s="10" t="str">
        <f t="shared" ca="1" si="16053"/>
        <v/>
      </c>
      <c r="EC328" s="5" t="str">
        <f t="shared" ca="1" si="15962"/>
        <v/>
      </c>
      <c r="ED328" s="5" t="str">
        <f t="shared" ca="1" si="15963"/>
        <v/>
      </c>
      <c r="EE328" s="5" t="str">
        <f ca="1">IF($B328="","",'Hidden inputs'!$D$11*DV328+'Hidden inputs'!$E$11*DW328)</f>
        <v/>
      </c>
      <c r="EF328" s="11" t="str">
        <f t="shared" ca="1" si="15875"/>
        <v/>
      </c>
      <c r="EG328" s="9" t="str">
        <f t="shared" ca="1" si="15964"/>
        <v/>
      </c>
      <c r="EH328" s="3" t="str">
        <f t="shared" ca="1" si="15965"/>
        <v/>
      </c>
      <c r="EI328" s="5" t="str" cm="1">
        <f t="array" aca="1" ref="EI328" ca="1">IF($B328="","",IF(EH328=0,0,IF(DD_Payment="",0,IF(EH328&lt;_xlfn.IFS(DD_Frequency="Monthly",1,DD_Frequency="Quarterly",IF(MONTH(EH$2)=1,1,IF(MONTH(EH$2)=4,1,IF(MONTH(EH$2)=7,1,IF(MONTH(EH$2)=10,1,0)))),DD_Frequency="Annually",IF(MONTH(EH$2)=1,1,0))*DD_Payment,EH328,_xlfn.IFS(DD_Frequency="Monthly",1,DD_Frequency="Quarterly",IF(MONTH(EH$2)=1,1,IF(MONTH(EH$2)=4,1,IF(MONTH(EH$2)=7,1,IF(MONTH(EH$2)=10,1,0)))),DD_Frequency="Annually",IF(MONTH(EH$2)=1,1,0))*DD_Payment))))</f>
        <v/>
      </c>
      <c r="EJ328" s="3" t="str">
        <f t="shared" ref="EJ328" ca="1" si="16111">IF($B328="","",IF(EH328&gt;EI328,(EH328-EI328/2)*(rate_A*(EJ$1/365)),0))</f>
        <v/>
      </c>
      <c r="EK328" s="3" t="str">
        <f t="shared" ca="1" si="16055"/>
        <v/>
      </c>
      <c r="EL328" s="3" t="str">
        <f t="shared" ref="EL328" ca="1" si="16112">IF($B328="","",DW328*(1+rate_A*EJ$1/365))</f>
        <v/>
      </c>
      <c r="EM328" s="3" t="str">
        <f t="shared" ref="EM328" ca="1" si="16113">IF($B328="","",DX328*(1+rate_A*EJ$1/365))</f>
        <v/>
      </c>
      <c r="EN328" s="3" t="str">
        <f t="shared" ref="EN328" ca="1" si="16114">IF($B328="","",DY328*(1+rate_joint*EJ$1/365))</f>
        <v/>
      </c>
      <c r="EO328" s="5" t="str">
        <f t="shared" ca="1" si="16059"/>
        <v/>
      </c>
      <c r="EP328" s="5" t="str" cm="1">
        <f t="array" aca="1" ref="EP328" ca="1">IF(EO328="","",_xlfn.IFS(EO328&lt;='Hidden inputs'!$C$15,EO328*'Hidden inputs'!$D$15,EO328&lt;='Hidden inputs'!$C$16,'Hidden inputs'!$C$15*'Hidden inputs'!$D$15+(EO328-'Hidden inputs'!$B$16)*'Hidden inputs'!$D$16,EO328&lt;='Hidden inputs'!$C$17,'Hidden inputs'!$C$15*'Hidden inputs'!$D$15+('Hidden inputs'!$C$16-'Hidden inputs'!$B$16)*'Hidden inputs'!$D$16+(EO328-'Hidden inputs'!$B$17)*'Hidden inputs'!$D$17,EO328&gt;'Hidden inputs'!$B$18,'Hidden inputs'!$C$15*'Hidden inputs'!$D$15+('Hidden inputs'!$C$16-'Hidden inputs'!$B$16)*'Hidden inputs'!$D$16+('Hidden inputs'!$C$17-'Hidden inputs'!$B$17)*'Hidden inputs'!$D$17+(EO328-'Hidden inputs'!$B$18)*'Hidden inputs'!$D$18))</f>
        <v/>
      </c>
      <c r="EQ328" s="10" t="str">
        <f t="shared" ca="1" si="16060"/>
        <v/>
      </c>
      <c r="ER328" s="5" t="str">
        <f t="shared" ca="1" si="15970"/>
        <v/>
      </c>
      <c r="ES328" s="5" t="str">
        <f t="shared" ca="1" si="15971"/>
        <v/>
      </c>
      <c r="ET328" s="5" t="str">
        <f ca="1">IF($B328="","",'Hidden inputs'!$D$11*EK328+'Hidden inputs'!$E$11*EL328)</f>
        <v/>
      </c>
      <c r="EU328" s="11" t="str">
        <f t="shared" ca="1" si="15880"/>
        <v/>
      </c>
      <c r="EV328" s="9" t="str">
        <f t="shared" ca="1" si="15972"/>
        <v/>
      </c>
      <c r="EW328" s="3" t="str">
        <f t="shared" ca="1" si="15973"/>
        <v/>
      </c>
      <c r="EX328" s="5" t="str" cm="1">
        <f t="array" aca="1" ref="EX328" ca="1">IF($B328="","",IF(EW328=0,0,IF(DD_Payment="",0,IF(EW328&lt;_xlfn.IFS(DD_Frequency="Monthly",1,DD_Frequency="Quarterly",IF(MONTH(EW$2)=1,1,IF(MONTH(EW$2)=4,1,IF(MONTH(EW$2)=7,1,IF(MONTH(EW$2)=10,1,0)))),DD_Frequency="Annually",IF(MONTH(EW$2)=1,1,0))*DD_Payment,EW328,_xlfn.IFS(DD_Frequency="Monthly",1,DD_Frequency="Quarterly",IF(MONTH(EW$2)=1,1,IF(MONTH(EW$2)=4,1,IF(MONTH(EW$2)=7,1,IF(MONTH(EW$2)=10,1,0)))),DD_Frequency="Annually",IF(MONTH(EW$2)=1,1,0))*DD_Payment))))</f>
        <v/>
      </c>
      <c r="EY328" s="3" t="str">
        <f t="shared" ref="EY328" ca="1" si="16115">IF($B328="","",IF(EW328&gt;EX328,(EW328-EX328/2)*(rate_A*(EY$1/365)),0))</f>
        <v/>
      </c>
      <c r="EZ328" s="3" t="str">
        <f t="shared" ca="1" si="16062"/>
        <v/>
      </c>
      <c r="FA328" s="3" t="str">
        <f t="shared" ref="FA328" ca="1" si="16116">IF($B328="","",EL328*(1+rate_A*EY$1/365))</f>
        <v/>
      </c>
      <c r="FB328" s="3" t="str">
        <f t="shared" ref="FB328" ca="1" si="16117">IF($B328="","",EM328*(1+rate_A*EY$1/365))</f>
        <v/>
      </c>
      <c r="FC328" s="3" t="str">
        <f t="shared" ref="FC328" ca="1" si="16118">IF($B328="","",EN328*(1+rate_joint*EY$1/365))</f>
        <v/>
      </c>
      <c r="FD328" s="5" t="str">
        <f t="shared" ca="1" si="16066"/>
        <v/>
      </c>
      <c r="FE328" s="5" t="str" cm="1">
        <f t="array" aca="1" ref="FE328" ca="1">IF(FD328="","",_xlfn.IFS(FD328&lt;='Hidden inputs'!$C$15,FD328*'Hidden inputs'!$D$15,FD328&lt;='Hidden inputs'!$C$16,'Hidden inputs'!$C$15*'Hidden inputs'!$D$15+(FD328-'Hidden inputs'!$B$16)*'Hidden inputs'!$D$16,FD328&lt;='Hidden inputs'!$C$17,'Hidden inputs'!$C$15*'Hidden inputs'!$D$15+('Hidden inputs'!$C$16-'Hidden inputs'!$B$16)*'Hidden inputs'!$D$16+(FD328-'Hidden inputs'!$B$17)*'Hidden inputs'!$D$17,FD328&gt;'Hidden inputs'!$B$18,'Hidden inputs'!$C$15*'Hidden inputs'!$D$15+('Hidden inputs'!$C$16-'Hidden inputs'!$B$16)*'Hidden inputs'!$D$16+('Hidden inputs'!$C$17-'Hidden inputs'!$B$17)*'Hidden inputs'!$D$17+(FD328-'Hidden inputs'!$B$18)*'Hidden inputs'!$D$18))</f>
        <v/>
      </c>
      <c r="FF328" s="10" t="str">
        <f t="shared" ca="1" si="16067"/>
        <v/>
      </c>
      <c r="FG328" s="5" t="str">
        <f t="shared" ca="1" si="15978"/>
        <v/>
      </c>
      <c r="FH328" s="5" t="str">
        <f t="shared" ca="1" si="15979"/>
        <v/>
      </c>
      <c r="FI328" s="5" t="str">
        <f ca="1">IF($B328="","",'Hidden inputs'!$D$11*EZ328+'Hidden inputs'!$E$11*FA328)</f>
        <v/>
      </c>
      <c r="FJ328" s="11" t="str">
        <f t="shared" ca="1" si="15885"/>
        <v/>
      </c>
      <c r="FK328" s="9" t="str">
        <f t="shared" ca="1" si="15980"/>
        <v/>
      </c>
      <c r="FL328" s="3" t="str">
        <f t="shared" ca="1" si="15981"/>
        <v/>
      </c>
      <c r="FM328" s="5" t="str" cm="1">
        <f t="array" aca="1" ref="FM328" ca="1">IF($B328="","",IF(FL328=0,0,IF(DD_Payment="",0,IF(FL328&lt;_xlfn.IFS(DD_Frequency="Monthly",1,DD_Frequency="Quarterly",IF(MONTH(FL$2)=1,1,IF(MONTH(FL$2)=4,1,IF(MONTH(FL$2)=7,1,IF(MONTH(FL$2)=10,1,0)))),DD_Frequency="Annually",IF(MONTH(FL$2)=1,1,0))*DD_Payment,FL328,_xlfn.IFS(DD_Frequency="Monthly",1,DD_Frequency="Quarterly",IF(MONTH(FL$2)=1,1,IF(MONTH(FL$2)=4,1,IF(MONTH(FL$2)=7,1,IF(MONTH(FL$2)=10,1,0)))),DD_Frequency="Annually",IF(MONTH(FL$2)=1,1,0))*DD_Payment))))</f>
        <v/>
      </c>
      <c r="FN328" s="3" t="str">
        <f t="shared" ref="FN328" ca="1" si="16119">IF($B328="","",IF(FL328&gt;FM328,(FL328-FM328/2)*(rate_A*(FN$1/365)),0))</f>
        <v/>
      </c>
      <c r="FO328" s="3" t="str">
        <f t="shared" ca="1" si="16069"/>
        <v/>
      </c>
      <c r="FP328" s="3" t="str">
        <f t="shared" ref="FP328" ca="1" si="16120">IF($B328="","",FA328*(1+rate_A*FN$1/365))</f>
        <v/>
      </c>
      <c r="FQ328" s="3" t="str">
        <f t="shared" ref="FQ328" ca="1" si="16121">IF($B328="","",FB328*(1+rate_A*FN$1/365))</f>
        <v/>
      </c>
      <c r="FR328" s="3" t="str">
        <f t="shared" ref="FR328" ca="1" si="16122">IF($B328="","",FC328*(1+rate_joint*FN$1/365))</f>
        <v/>
      </c>
      <c r="FS328" s="5" t="str">
        <f t="shared" ca="1" si="16073"/>
        <v/>
      </c>
      <c r="FT328" s="5" t="str" cm="1">
        <f t="array" aca="1" ref="FT328" ca="1">IF(FS328="","",_xlfn.IFS(FS328&lt;='Hidden inputs'!$C$15,FS328*'Hidden inputs'!$D$15,FS328&lt;='Hidden inputs'!$C$16,'Hidden inputs'!$C$15*'Hidden inputs'!$D$15+(FS328-'Hidden inputs'!$B$16)*'Hidden inputs'!$D$16,FS328&lt;='Hidden inputs'!$C$17,'Hidden inputs'!$C$15*'Hidden inputs'!$D$15+('Hidden inputs'!$C$16-'Hidden inputs'!$B$16)*'Hidden inputs'!$D$16+(FS328-'Hidden inputs'!$B$17)*'Hidden inputs'!$D$17,FS328&gt;'Hidden inputs'!$B$18,'Hidden inputs'!$C$15*'Hidden inputs'!$D$15+('Hidden inputs'!$C$16-'Hidden inputs'!$B$16)*'Hidden inputs'!$D$16+('Hidden inputs'!$C$17-'Hidden inputs'!$B$17)*'Hidden inputs'!$D$17+(FS328-'Hidden inputs'!$B$18)*'Hidden inputs'!$D$18))</f>
        <v/>
      </c>
      <c r="FU328" s="10" t="str">
        <f t="shared" ca="1" si="16074"/>
        <v/>
      </c>
      <c r="FV328" s="5" t="str">
        <f t="shared" ca="1" si="15986"/>
        <v/>
      </c>
      <c r="FW328" s="5" t="str">
        <f t="shared" ca="1" si="15987"/>
        <v/>
      </c>
      <c r="FX328" s="5" t="str">
        <f ca="1">IF($B328="","",'Hidden inputs'!$D$11*FO328+'Hidden inputs'!$E$11*FP328)</f>
        <v/>
      </c>
      <c r="FY328" s="11" t="str">
        <f t="shared" ca="1" si="15890"/>
        <v/>
      </c>
      <c r="FZ328" s="9" t="str">
        <f t="shared" ca="1" si="15988"/>
        <v/>
      </c>
      <c r="GA328" s="5" t="str">
        <f t="shared" ca="1" si="15989"/>
        <v/>
      </c>
      <c r="GB328" s="5" t="str">
        <f t="shared" ca="1" si="15990"/>
        <v/>
      </c>
      <c r="GC328" s="5" t="str">
        <f t="shared" ca="1" si="15891"/>
        <v/>
      </c>
      <c r="GD328" s="5" t="str">
        <f t="shared" ca="1" si="15892"/>
        <v/>
      </c>
    </row>
    <row r="329" spans="1:186" x14ac:dyDescent="0.35">
      <c r="A329" s="2"/>
      <c r="B329" s="6" t="str">
        <f t="shared" ca="1" si="15893"/>
        <v/>
      </c>
      <c r="C329" s="5" t="str">
        <f t="shared" ca="1" si="15991"/>
        <v/>
      </c>
      <c r="D329" s="5" t="str" cm="1">
        <f t="array" aca="1" ref="D329" ca="1">IF($B329="","",IF(C329=0,0,IF(DD_Payment="",0,IF(C329&lt;_xlfn.IFS(DD_Frequency="Monthly",1,DD_Frequency="Quarterly",IF(MONTH(C$2)=1,1,IF(MONTH(C$2)=4,1,IF(MONTH(C$2)=7,1,IF(MONTH(C$2)=10,1,0)))),DD_Frequency="Annually",IF(MONTH(C$2)=1,1,0))*DD_Payment,C329,_xlfn.IFS(DD_Frequency="Monthly",1,DD_Frequency="Quarterly",IF(MONTH(C$2)=1,1,IF(MONTH(C$2)=4,1,IF(MONTH(C$2)=7,1,IF(MONTH(C$2)=10,1,0)))),DD_Frequency="Annually",IF(MONTH(C$2)=1,1,0))*DD_Payment))))</f>
        <v/>
      </c>
      <c r="E329" s="5" t="str">
        <f t="shared" ref="E329" ca="1" si="16123">IF(B329="","",IF(C329&gt;D329,(C329-D329/2)*(rate_A*(E$1/365)),0))</f>
        <v/>
      </c>
      <c r="F329" s="5" t="str">
        <f t="shared" ca="1" si="15895"/>
        <v/>
      </c>
      <c r="G329" s="5" t="str">
        <f t="shared" ref="G329" ca="1" si="16124">IF(B329="","",G328*(1+rate_A*E$1/365))</f>
        <v/>
      </c>
      <c r="H329" s="5" t="str">
        <f t="shared" ref="H329" ca="1" si="16125">IF(B329="","",H328*(1+rate_A*E$1/365))</f>
        <v/>
      </c>
      <c r="I329" s="5" t="str">
        <f t="shared" ref="I329" ca="1" si="16126">IF(B329="","",I328*(1+rate_joint*E$1/365))</f>
        <v/>
      </c>
      <c r="J329" s="5" t="str">
        <f t="shared" ca="1" si="15996"/>
        <v/>
      </c>
      <c r="K329" s="5" t="str" cm="1">
        <f t="array" aca="1" ref="K329" ca="1">IF(J329="","",_xlfn.IFS(J329&lt;='Hidden inputs'!$C$15,J329*'Hidden inputs'!$D$15,J329&lt;='Hidden inputs'!$C$16,'Hidden inputs'!$C$15*'Hidden inputs'!$D$15+(J329-'Hidden inputs'!$B$16)*'Hidden inputs'!$D$16,J329&lt;='Hidden inputs'!$C$17,'Hidden inputs'!$C$15*'Hidden inputs'!$D$15+('Hidden inputs'!$C$16-'Hidden inputs'!$B$16)*'Hidden inputs'!$D$16+(J329-'Hidden inputs'!$B$17)*'Hidden inputs'!$D$17,J329&gt;'Hidden inputs'!$B$18,'Hidden inputs'!$C$15*'Hidden inputs'!$D$15+('Hidden inputs'!$C$16-'Hidden inputs'!$B$16)*'Hidden inputs'!$D$16+('Hidden inputs'!$C$17-'Hidden inputs'!$B$17)*'Hidden inputs'!$D$17+(J329-'Hidden inputs'!$B$18)*'Hidden inputs'!$D$18))</f>
        <v/>
      </c>
      <c r="L329" s="11" t="str">
        <f t="shared" ca="1" si="15997"/>
        <v/>
      </c>
      <c r="M329" s="5" t="str">
        <f t="shared" ca="1" si="15899"/>
        <v/>
      </c>
      <c r="N329" s="5" t="str">
        <f t="shared" ca="1" si="15900"/>
        <v/>
      </c>
      <c r="O329" s="5" t="str">
        <f ca="1">IF(B329="","",'Hidden inputs'!$D$11*F329+'Hidden inputs'!$E$11*G329)</f>
        <v/>
      </c>
      <c r="P329" s="11" t="str">
        <f t="shared" ca="1" si="15834"/>
        <v/>
      </c>
      <c r="Q329" s="20" t="str">
        <f t="shared" ca="1" si="15835"/>
        <v/>
      </c>
      <c r="R329" s="3" t="str">
        <f t="shared" ca="1" si="15901"/>
        <v/>
      </c>
      <c r="S329" s="5" t="str" cm="1">
        <f t="array" aca="1" ref="S329" ca="1">IF($B329="","",IF(R329=0,0,IF(DD_Payment="",0,IF(R329&lt;_xlfn.IFS(DD_Frequency="Monthly",1,DD_Frequency="Quarterly",IF(MONTH(R$2)=1,1,IF(MONTH(R$2)=4,1,IF(MONTH(R$2)=7,1,IF(MONTH(R$2)=10,1,0)))),DD_Frequency="Annually",IF(MONTH(R$2)=1,1,0))*DD_Payment,R329,_xlfn.IFS(DD_Frequency="Monthly",1,DD_Frequency="Quarterly",IF(MONTH(R$2)=1,1,IF(MONTH(R$2)=4,1,IF(MONTH(R$2)=7,1,IF(MONTH(R$2)=10,1,0)))),DD_Frequency="Annually",IF(MONTH(R$2)=1,1,0))*DD_Payment))))</f>
        <v/>
      </c>
      <c r="T329" s="3" t="str">
        <f t="shared" ref="T329" ca="1" si="16127">IF(B329="","",IF(R329&gt;S329,(R329-S329/2)*(rate_A*((T$1+A329)/365)),0))</f>
        <v/>
      </c>
      <c r="U329" s="3" t="str">
        <f t="shared" ca="1" si="15903"/>
        <v/>
      </c>
      <c r="V329" s="3" t="str">
        <f t="shared" ref="V329" ca="1" si="16128">IF(B329="","",G329*(1+rate_A*(T$1+A329)/365))</f>
        <v/>
      </c>
      <c r="W329" s="3" t="str">
        <f t="shared" ref="W329" ca="1" si="16129">IF(B329="","",H329*(1+rate_A*(T$1+A329)/365))</f>
        <v/>
      </c>
      <c r="X329" s="3" t="str">
        <f t="shared" ref="X329" ca="1" si="16130">IF(B329="","",I329*(1+rate_joint*(T$1+A329)/365))</f>
        <v/>
      </c>
      <c r="Y329" s="5" t="str">
        <f t="shared" ca="1" si="16002"/>
        <v/>
      </c>
      <c r="Z329" s="5" t="str" cm="1">
        <f t="array" aca="1" ref="Z329" ca="1">IF(Y329="","",_xlfn.IFS(Y329&lt;='Hidden inputs'!$C$15,Y329*'Hidden inputs'!$D$15,Y329&lt;='Hidden inputs'!$C$16,'Hidden inputs'!$C$15*'Hidden inputs'!$D$15+(Y329-'Hidden inputs'!$B$16)*'Hidden inputs'!$D$16,Y329&lt;='Hidden inputs'!$C$17,'Hidden inputs'!$C$15*'Hidden inputs'!$D$15+('Hidden inputs'!$C$16-'Hidden inputs'!$B$16)*'Hidden inputs'!$D$16+(Y329-'Hidden inputs'!$B$17)*'Hidden inputs'!$D$17,Y329&gt;'Hidden inputs'!$B$18,'Hidden inputs'!$C$15*'Hidden inputs'!$D$15+('Hidden inputs'!$C$16-'Hidden inputs'!$B$16)*'Hidden inputs'!$D$16+('Hidden inputs'!$C$17-'Hidden inputs'!$B$17)*'Hidden inputs'!$D$17+(Y329-'Hidden inputs'!$B$18)*'Hidden inputs'!$D$18))</f>
        <v/>
      </c>
      <c r="AA329" s="10" t="str">
        <f t="shared" ca="1" si="16003"/>
        <v/>
      </c>
      <c r="AB329" s="5" t="str">
        <f t="shared" ca="1" si="15907"/>
        <v/>
      </c>
      <c r="AC329" s="5" t="str">
        <f t="shared" ca="1" si="16004"/>
        <v/>
      </c>
      <c r="AD329" s="5" t="str">
        <f ca="1">IF(B329="","",'Hidden inputs'!$D$11*U329+'Hidden inputs'!$E$11*V329)</f>
        <v/>
      </c>
      <c r="AE329" s="11" t="str">
        <f t="shared" ca="1" si="15840"/>
        <v/>
      </c>
      <c r="AF329" s="9" t="str">
        <f t="shared" ca="1" si="15908"/>
        <v/>
      </c>
      <c r="AG329" s="3" t="str">
        <f t="shared" ca="1" si="15909"/>
        <v/>
      </c>
      <c r="AH329" s="5" t="str" cm="1">
        <f t="array" aca="1" ref="AH329" ca="1">IF($B329="","",IF(AG329=0,0,IF(DD_Payment="",0,IF(AG329&lt;_xlfn.IFS(DD_Frequency="Monthly",1,DD_Frequency="Quarterly",IF(MONTH(AG$2)=1,1,IF(MONTH(AG$2)=4,1,IF(MONTH(AG$2)=7,1,IF(MONTH(AG$2)=10,1,0)))),DD_Frequency="Annually",IF(MONTH(AG$2)=1,1,0))*DD_Payment,AG329,_xlfn.IFS(DD_Frequency="Monthly",1,DD_Frequency="Quarterly",IF(MONTH(AG$2)=1,1,IF(MONTH(AG$2)=4,1,IF(MONTH(AG$2)=7,1,IF(MONTH(AG$2)=10,1,0)))),DD_Frequency="Annually",IF(MONTH(AG$2)=1,1,0))*DD_Payment))))</f>
        <v/>
      </c>
      <c r="AI329" s="3" t="str">
        <f t="shared" ref="AI329" ca="1" si="16131">IF($B329="","",IF(AG329&gt;AH329,(AG329-AH329/2)*(rate_A*(AI$1/365)),0))</f>
        <v/>
      </c>
      <c r="AJ329" s="3" t="str">
        <f t="shared" ca="1" si="16006"/>
        <v/>
      </c>
      <c r="AK329" s="3" t="str">
        <f t="shared" ref="AK329" ca="1" si="16132">IF($B329="","",V329*(1+rate_A*AI$1/365))</f>
        <v/>
      </c>
      <c r="AL329" s="3" t="str">
        <f t="shared" ref="AL329" ca="1" si="16133">IF($B329="","",W329*(1+rate_A*AI$1/365))</f>
        <v/>
      </c>
      <c r="AM329" s="3" t="str">
        <f t="shared" ref="AM329" ca="1" si="16134">IF($B329="","",X329*(1+rate_joint*AI$1/365))</f>
        <v/>
      </c>
      <c r="AN329" s="5" t="str">
        <f t="shared" ca="1" si="16010"/>
        <v/>
      </c>
      <c r="AO329" s="5" t="str" cm="1">
        <f t="array" aca="1" ref="AO329" ca="1">IF(AN329="","",_xlfn.IFS(AN329&lt;='Hidden inputs'!$C$15,AN329*'Hidden inputs'!$D$15,AN329&lt;='Hidden inputs'!$C$16,'Hidden inputs'!$C$15*'Hidden inputs'!$D$15+(AN329-'Hidden inputs'!$B$16)*'Hidden inputs'!$D$16,AN329&lt;='Hidden inputs'!$C$17,'Hidden inputs'!$C$15*'Hidden inputs'!$D$15+('Hidden inputs'!$C$16-'Hidden inputs'!$B$16)*'Hidden inputs'!$D$16+(AN329-'Hidden inputs'!$B$17)*'Hidden inputs'!$D$17,AN329&gt;'Hidden inputs'!$B$18,'Hidden inputs'!$C$15*'Hidden inputs'!$D$15+('Hidden inputs'!$C$16-'Hidden inputs'!$B$16)*'Hidden inputs'!$D$16+('Hidden inputs'!$C$17-'Hidden inputs'!$B$17)*'Hidden inputs'!$D$17+(AN329-'Hidden inputs'!$B$18)*'Hidden inputs'!$D$18))</f>
        <v/>
      </c>
      <c r="AP329" s="10" t="str">
        <f t="shared" ca="1" si="16011"/>
        <v/>
      </c>
      <c r="AQ329" s="5" t="str">
        <f t="shared" ca="1" si="15914"/>
        <v/>
      </c>
      <c r="AR329" s="5" t="str">
        <f t="shared" ca="1" si="15915"/>
        <v/>
      </c>
      <c r="AS329" s="5" t="str">
        <f ca="1">IF($B329="","",'Hidden inputs'!$D$11*AJ329+'Hidden inputs'!$E$11*AK329)</f>
        <v/>
      </c>
      <c r="AT329" s="11" t="str">
        <f t="shared" ca="1" si="15845"/>
        <v/>
      </c>
      <c r="AU329" s="9" t="str">
        <f t="shared" ca="1" si="15916"/>
        <v/>
      </c>
      <c r="AV329" s="3" t="str">
        <f t="shared" ca="1" si="15917"/>
        <v/>
      </c>
      <c r="AW329" s="5" t="str" cm="1">
        <f t="array" aca="1" ref="AW329" ca="1">IF($B329="","",IF(AV329=0,0,IF(DD_Payment="",0,IF(AV329&lt;_xlfn.IFS(DD_Frequency="Monthly",1,DD_Frequency="Quarterly",IF(MONTH(AV$2)=1,1,IF(MONTH(AV$2)=4,1,IF(MONTH(AV$2)=7,1,IF(MONTH(AV$2)=10,1,0)))),DD_Frequency="Annually",IF(MONTH(AV$2)=1,1,0))*DD_Payment,AV329,_xlfn.IFS(DD_Frequency="Monthly",1,DD_Frequency="Quarterly",IF(MONTH(AV$2)=1,1,IF(MONTH(AV$2)=4,1,IF(MONTH(AV$2)=7,1,IF(MONTH(AV$2)=10,1,0)))),DD_Frequency="Annually",IF(MONTH(AV$2)=1,1,0))*DD_Payment))))</f>
        <v/>
      </c>
      <c r="AX329" s="3" t="str">
        <f t="shared" ref="AX329" ca="1" si="16135">IF($B329="","",IF(AV329&gt;AW329,(AV329-AW329/2)*(rate_A*(AX$1/365)),0))</f>
        <v/>
      </c>
      <c r="AY329" s="3" t="str">
        <f t="shared" ca="1" si="16013"/>
        <v/>
      </c>
      <c r="AZ329" s="3" t="str">
        <f t="shared" ref="AZ329" ca="1" si="16136">IF($B329="","",AK329*(1+rate_A*AX$1/365))</f>
        <v/>
      </c>
      <c r="BA329" s="3" t="str">
        <f t="shared" ref="BA329" ca="1" si="16137">IF($B329="","",AL329*(1+rate_A*AX$1/365))</f>
        <v/>
      </c>
      <c r="BB329" s="3" t="str">
        <f t="shared" ref="BB329" ca="1" si="16138">IF($B329="","",AM329*(1+rate_joint*AX$1/365))</f>
        <v/>
      </c>
      <c r="BC329" s="5" t="str">
        <f t="shared" ca="1" si="16017"/>
        <v/>
      </c>
      <c r="BD329" s="5" t="str" cm="1">
        <f t="array" aca="1" ref="BD329" ca="1">IF(BC329="","",_xlfn.IFS(BC329&lt;='Hidden inputs'!$C$15,BC329*'Hidden inputs'!$D$15,BC329&lt;='Hidden inputs'!$C$16,'Hidden inputs'!$C$15*'Hidden inputs'!$D$15+(BC329-'Hidden inputs'!$B$16)*'Hidden inputs'!$D$16,BC329&lt;='Hidden inputs'!$C$17,'Hidden inputs'!$C$15*'Hidden inputs'!$D$15+('Hidden inputs'!$C$16-'Hidden inputs'!$B$16)*'Hidden inputs'!$D$16+(BC329-'Hidden inputs'!$B$17)*'Hidden inputs'!$D$17,BC329&gt;'Hidden inputs'!$B$18,'Hidden inputs'!$C$15*'Hidden inputs'!$D$15+('Hidden inputs'!$C$16-'Hidden inputs'!$B$16)*'Hidden inputs'!$D$16+('Hidden inputs'!$C$17-'Hidden inputs'!$B$17)*'Hidden inputs'!$D$17+(BC329-'Hidden inputs'!$B$18)*'Hidden inputs'!$D$18))</f>
        <v/>
      </c>
      <c r="BE329" s="10" t="str">
        <f t="shared" ca="1" si="16018"/>
        <v/>
      </c>
      <c r="BF329" s="5" t="str">
        <f t="shared" ca="1" si="15922"/>
        <v/>
      </c>
      <c r="BG329" s="5" t="str">
        <f t="shared" ca="1" si="15923"/>
        <v/>
      </c>
      <c r="BH329" s="5" t="str">
        <f ca="1">IF($B329="","",'Hidden inputs'!$D$11*AY329+'Hidden inputs'!$E$11*AZ329)</f>
        <v/>
      </c>
      <c r="BI329" s="11" t="str">
        <f t="shared" ca="1" si="15850"/>
        <v/>
      </c>
      <c r="BJ329" s="9" t="str">
        <f t="shared" ca="1" si="15924"/>
        <v/>
      </c>
      <c r="BK329" s="3" t="str">
        <f t="shared" ca="1" si="15925"/>
        <v/>
      </c>
      <c r="BL329" s="5" t="str" cm="1">
        <f t="array" aca="1" ref="BL329" ca="1">IF($B329="","",IF(BK329=0,0,IF(DD_Payment="",0,IF(BK329&lt;_xlfn.IFS(DD_Frequency="Monthly",1,DD_Frequency="Quarterly",IF(MONTH(BK$2)=1,1,IF(MONTH(BK$2)=4,1,IF(MONTH(BK$2)=7,1,IF(MONTH(BK$2)=10,1,0)))),DD_Frequency="Annually",IF(MONTH(BK$2)=1,1,0))*DD_Payment,BK329,_xlfn.IFS(DD_Frequency="Monthly",1,DD_Frequency="Quarterly",IF(MONTH(BK$2)=1,1,IF(MONTH(BK$2)=4,1,IF(MONTH(BK$2)=7,1,IF(MONTH(BK$2)=10,1,0)))),DD_Frequency="Annually",IF(MONTH(BK$2)=1,1,0))*DD_Payment))))</f>
        <v/>
      </c>
      <c r="BM329" s="3" t="str">
        <f t="shared" ref="BM329" ca="1" si="16139">IF($B329="","",IF(BK329&gt;BL329,(BK329-BL329/2)*(rate_A*(BM$1/365)),0))</f>
        <v/>
      </c>
      <c r="BN329" s="3" t="str">
        <f t="shared" ca="1" si="16020"/>
        <v/>
      </c>
      <c r="BO329" s="3" t="str">
        <f t="shared" ref="BO329" ca="1" si="16140">IF($B329="","",AZ329*(1+rate_A*BM$1/365))</f>
        <v/>
      </c>
      <c r="BP329" s="3" t="str">
        <f t="shared" ref="BP329" ca="1" si="16141">IF($B329="","",BA329*(1+rate_A*BM$1/365))</f>
        <v/>
      </c>
      <c r="BQ329" s="3" t="str">
        <f t="shared" ref="BQ329" ca="1" si="16142">IF($B329="","",BB329*(1+rate_joint*BM$1/365))</f>
        <v/>
      </c>
      <c r="BR329" s="5" t="str">
        <f t="shared" ca="1" si="16024"/>
        <v/>
      </c>
      <c r="BS329" s="5" t="str" cm="1">
        <f t="array" aca="1" ref="BS329" ca="1">IF(BR329="","",_xlfn.IFS(BR329&lt;='Hidden inputs'!$C$15,BR329*'Hidden inputs'!$D$15,BR329&lt;='Hidden inputs'!$C$16,'Hidden inputs'!$C$15*'Hidden inputs'!$D$15+(BR329-'Hidden inputs'!$B$16)*'Hidden inputs'!$D$16,BR329&lt;='Hidden inputs'!$C$17,'Hidden inputs'!$C$15*'Hidden inputs'!$D$15+('Hidden inputs'!$C$16-'Hidden inputs'!$B$16)*'Hidden inputs'!$D$16+(BR329-'Hidden inputs'!$B$17)*'Hidden inputs'!$D$17,BR329&gt;'Hidden inputs'!$B$18,'Hidden inputs'!$C$15*'Hidden inputs'!$D$15+('Hidden inputs'!$C$16-'Hidden inputs'!$B$16)*'Hidden inputs'!$D$16+('Hidden inputs'!$C$17-'Hidden inputs'!$B$17)*'Hidden inputs'!$D$17+(BR329-'Hidden inputs'!$B$18)*'Hidden inputs'!$D$18))</f>
        <v/>
      </c>
      <c r="BT329" s="10" t="str">
        <f t="shared" ca="1" si="16025"/>
        <v/>
      </c>
      <c r="BU329" s="5" t="str">
        <f t="shared" ca="1" si="15930"/>
        <v/>
      </c>
      <c r="BV329" s="5" t="str">
        <f t="shared" ca="1" si="15931"/>
        <v/>
      </c>
      <c r="BW329" s="5" t="str">
        <f ca="1">IF($B329="","",'Hidden inputs'!$D$11*BN329+'Hidden inputs'!$E$11*BO329)</f>
        <v/>
      </c>
      <c r="BX329" s="11" t="str">
        <f t="shared" ca="1" si="15855"/>
        <v/>
      </c>
      <c r="BY329" s="9" t="str">
        <f t="shared" ca="1" si="15932"/>
        <v/>
      </c>
      <c r="BZ329" s="3" t="str">
        <f t="shared" ca="1" si="15933"/>
        <v/>
      </c>
      <c r="CA329" s="5" t="str" cm="1">
        <f t="array" aca="1" ref="CA329" ca="1">IF($B329="","",IF(BZ329=0,0,IF(DD_Payment="",0,IF(BZ329&lt;_xlfn.IFS(DD_Frequency="Monthly",1,DD_Frequency="Quarterly",IF(MONTH(BZ$2)=1,1,IF(MONTH(BZ$2)=4,1,IF(MONTH(BZ$2)=7,1,IF(MONTH(BZ$2)=10,1,0)))),DD_Frequency="Annually",IF(MONTH(BZ$2)=1,1,0))*DD_Payment,BZ329,_xlfn.IFS(DD_Frequency="Monthly",1,DD_Frequency="Quarterly",IF(MONTH(BZ$2)=1,1,IF(MONTH(BZ$2)=4,1,IF(MONTH(BZ$2)=7,1,IF(MONTH(BZ$2)=10,1,0)))),DD_Frequency="Annually",IF(MONTH(BZ$2)=1,1,0))*DD_Payment))))</f>
        <v/>
      </c>
      <c r="CB329" s="3" t="str">
        <f t="shared" ref="CB329" ca="1" si="16143">IF($B329="","",IF(BZ329&gt;CA329,(BZ329-CA329/2)*(rate_A*(CB$1/365)),0))</f>
        <v/>
      </c>
      <c r="CC329" s="3" t="str">
        <f t="shared" ca="1" si="16027"/>
        <v/>
      </c>
      <c r="CD329" s="3" t="str">
        <f t="shared" ref="CD329" ca="1" si="16144">IF($B329="","",BO329*(1+rate_A*CB$1/365))</f>
        <v/>
      </c>
      <c r="CE329" s="3" t="str">
        <f t="shared" ref="CE329" ca="1" si="16145">IF($B329="","",BP329*(1+rate_A*CB$1/365))</f>
        <v/>
      </c>
      <c r="CF329" s="3" t="str">
        <f t="shared" ref="CF329" ca="1" si="16146">IF($B329="","",BQ329*(1+rate_joint*CB$1/365))</f>
        <v/>
      </c>
      <c r="CG329" s="5" t="str">
        <f t="shared" ca="1" si="16031"/>
        <v/>
      </c>
      <c r="CH329" s="5" t="str" cm="1">
        <f t="array" aca="1" ref="CH329" ca="1">IF(CG329="","",_xlfn.IFS(CG329&lt;='Hidden inputs'!$C$15,CG329*'Hidden inputs'!$D$15,CG329&lt;='Hidden inputs'!$C$16,'Hidden inputs'!$C$15*'Hidden inputs'!$D$15+(CG329-'Hidden inputs'!$B$16)*'Hidden inputs'!$D$16,CG329&lt;='Hidden inputs'!$C$17,'Hidden inputs'!$C$15*'Hidden inputs'!$D$15+('Hidden inputs'!$C$16-'Hidden inputs'!$B$16)*'Hidden inputs'!$D$16+(CG329-'Hidden inputs'!$B$17)*'Hidden inputs'!$D$17,CG329&gt;'Hidden inputs'!$B$18,'Hidden inputs'!$C$15*'Hidden inputs'!$D$15+('Hidden inputs'!$C$16-'Hidden inputs'!$B$16)*'Hidden inputs'!$D$16+('Hidden inputs'!$C$17-'Hidden inputs'!$B$17)*'Hidden inputs'!$D$17+(CG329-'Hidden inputs'!$B$18)*'Hidden inputs'!$D$18))</f>
        <v/>
      </c>
      <c r="CI329" s="10" t="str">
        <f t="shared" ca="1" si="16032"/>
        <v/>
      </c>
      <c r="CJ329" s="5" t="str">
        <f t="shared" ca="1" si="15938"/>
        <v/>
      </c>
      <c r="CK329" s="5" t="str">
        <f t="shared" ca="1" si="15939"/>
        <v/>
      </c>
      <c r="CL329" s="5" t="str">
        <f ca="1">IF($B329="","",'Hidden inputs'!$D$11*CC329+'Hidden inputs'!$E$11*CD329)</f>
        <v/>
      </c>
      <c r="CM329" s="11" t="str">
        <f t="shared" ca="1" si="15860"/>
        <v/>
      </c>
      <c r="CN329" s="9" t="str">
        <f t="shared" ca="1" si="15940"/>
        <v/>
      </c>
      <c r="CO329" s="3" t="str">
        <f t="shared" ca="1" si="15941"/>
        <v/>
      </c>
      <c r="CP329" s="5" t="str" cm="1">
        <f t="array" aca="1" ref="CP329" ca="1">IF($B329="","",IF(CO329=0,0,IF(DD_Payment="",0,IF(CO329&lt;_xlfn.IFS(DD_Frequency="Monthly",1,DD_Frequency="Quarterly",IF(MONTH(CO$2)=1,1,IF(MONTH(CO$2)=4,1,IF(MONTH(CO$2)=7,1,IF(MONTH(CO$2)=10,1,0)))),DD_Frequency="Annually",IF(MONTH(CO$2)=1,1,0))*DD_Payment,CO329,_xlfn.IFS(DD_Frequency="Monthly",1,DD_Frequency="Quarterly",IF(MONTH(CO$2)=1,1,IF(MONTH(CO$2)=4,1,IF(MONTH(CO$2)=7,1,IF(MONTH(CO$2)=10,1,0)))),DD_Frequency="Annually",IF(MONTH(CO$2)=1,1,0))*DD_Payment))))</f>
        <v/>
      </c>
      <c r="CQ329" s="3" t="str">
        <f t="shared" ref="CQ329" ca="1" si="16147">IF($B329="","",IF(CO329&gt;CP329,(CO329-CP329/2)*(rate_A*(CQ$1/365)),0))</f>
        <v/>
      </c>
      <c r="CR329" s="3" t="str">
        <f t="shared" ca="1" si="16034"/>
        <v/>
      </c>
      <c r="CS329" s="3" t="str">
        <f t="shared" ref="CS329" ca="1" si="16148">IF($B329="","",CD329*(1+rate_A*CQ$1/365))</f>
        <v/>
      </c>
      <c r="CT329" s="3" t="str">
        <f t="shared" ref="CT329" ca="1" si="16149">IF($B329="","",CE329*(1+rate_A*CQ$1/365))</f>
        <v/>
      </c>
      <c r="CU329" s="3" t="str">
        <f t="shared" ref="CU329" ca="1" si="16150">IF($B329="","",CF329*(1+rate_joint*CQ$1/365))</f>
        <v/>
      </c>
      <c r="CV329" s="5" t="str">
        <f t="shared" ca="1" si="16038"/>
        <v/>
      </c>
      <c r="CW329" s="5" t="str" cm="1">
        <f t="array" aca="1" ref="CW329" ca="1">IF(CV329="","",_xlfn.IFS(CV329&lt;='Hidden inputs'!$C$15,CV329*'Hidden inputs'!$D$15,CV329&lt;='Hidden inputs'!$C$16,'Hidden inputs'!$C$15*'Hidden inputs'!$D$15+(CV329-'Hidden inputs'!$B$16)*'Hidden inputs'!$D$16,CV329&lt;='Hidden inputs'!$C$17,'Hidden inputs'!$C$15*'Hidden inputs'!$D$15+('Hidden inputs'!$C$16-'Hidden inputs'!$B$16)*'Hidden inputs'!$D$16+(CV329-'Hidden inputs'!$B$17)*'Hidden inputs'!$D$17,CV329&gt;'Hidden inputs'!$B$18,'Hidden inputs'!$C$15*'Hidden inputs'!$D$15+('Hidden inputs'!$C$16-'Hidden inputs'!$B$16)*'Hidden inputs'!$D$16+('Hidden inputs'!$C$17-'Hidden inputs'!$B$17)*'Hidden inputs'!$D$17+(CV329-'Hidden inputs'!$B$18)*'Hidden inputs'!$D$18))</f>
        <v/>
      </c>
      <c r="CX329" s="10" t="str">
        <f t="shared" ca="1" si="16039"/>
        <v/>
      </c>
      <c r="CY329" s="5" t="str">
        <f t="shared" ca="1" si="15946"/>
        <v/>
      </c>
      <c r="CZ329" s="5" t="str">
        <f t="shared" ca="1" si="15947"/>
        <v/>
      </c>
      <c r="DA329" s="5" t="str">
        <f ca="1">IF($B329="","",'Hidden inputs'!$D$11*CR329+'Hidden inputs'!$E$11*CS329)</f>
        <v/>
      </c>
      <c r="DB329" s="11" t="str">
        <f t="shared" ca="1" si="15865"/>
        <v/>
      </c>
      <c r="DC329" s="9" t="str">
        <f t="shared" ca="1" si="15948"/>
        <v/>
      </c>
      <c r="DD329" s="3" t="str">
        <f t="shared" ca="1" si="15949"/>
        <v/>
      </c>
      <c r="DE329" s="5" t="str" cm="1">
        <f t="array" aca="1" ref="DE329" ca="1">IF($B329="","",IF(DD329=0,0,IF(DD_Payment="",0,IF(DD329&lt;_xlfn.IFS(DD_Frequency="Monthly",1,DD_Frequency="Quarterly",IF(MONTH(DD$2)=1,1,IF(MONTH(DD$2)=4,1,IF(MONTH(DD$2)=7,1,IF(MONTH(DD$2)=10,1,0)))),DD_Frequency="Annually",IF(MONTH(DD$2)=1,1,0))*DD_Payment,DD329,_xlfn.IFS(DD_Frequency="Monthly",1,DD_Frequency="Quarterly",IF(MONTH(DD$2)=1,1,IF(MONTH(DD$2)=4,1,IF(MONTH(DD$2)=7,1,IF(MONTH(DD$2)=10,1,0)))),DD_Frequency="Annually",IF(MONTH(DD$2)=1,1,0))*DD_Payment))))</f>
        <v/>
      </c>
      <c r="DF329" s="3" t="str">
        <f t="shared" ref="DF329" ca="1" si="16151">IF($B329="","",IF(DD329&gt;DE329,(DD329-DE329/2)*(rate_A*(DF$1/365)),0))</f>
        <v/>
      </c>
      <c r="DG329" s="3" t="str">
        <f t="shared" ca="1" si="16041"/>
        <v/>
      </c>
      <c r="DH329" s="3" t="str">
        <f t="shared" ref="DH329" ca="1" si="16152">IF($B329="","",CS329*(1+rate_A*DF$1/365))</f>
        <v/>
      </c>
      <c r="DI329" s="3" t="str">
        <f t="shared" ref="DI329" ca="1" si="16153">IF($B329="","",CT329*(1+rate_A*DF$1/365))</f>
        <v/>
      </c>
      <c r="DJ329" s="3" t="str">
        <f t="shared" ref="DJ329" ca="1" si="16154">IF($B329="","",CU329*(1+rate_joint*DF$1/365))</f>
        <v/>
      </c>
      <c r="DK329" s="5" t="str">
        <f t="shared" ca="1" si="16045"/>
        <v/>
      </c>
      <c r="DL329" s="5" t="str" cm="1">
        <f t="array" aca="1" ref="DL329" ca="1">IF(DK329="","",_xlfn.IFS(DK329&lt;='Hidden inputs'!$C$15,DK329*'Hidden inputs'!$D$15,DK329&lt;='Hidden inputs'!$C$16,'Hidden inputs'!$C$15*'Hidden inputs'!$D$15+(DK329-'Hidden inputs'!$B$16)*'Hidden inputs'!$D$16,DK329&lt;='Hidden inputs'!$C$17,'Hidden inputs'!$C$15*'Hidden inputs'!$D$15+('Hidden inputs'!$C$16-'Hidden inputs'!$B$16)*'Hidden inputs'!$D$16+(DK329-'Hidden inputs'!$B$17)*'Hidden inputs'!$D$17,DK329&gt;'Hidden inputs'!$B$18,'Hidden inputs'!$C$15*'Hidden inputs'!$D$15+('Hidden inputs'!$C$16-'Hidden inputs'!$B$16)*'Hidden inputs'!$D$16+('Hidden inputs'!$C$17-'Hidden inputs'!$B$17)*'Hidden inputs'!$D$17+(DK329-'Hidden inputs'!$B$18)*'Hidden inputs'!$D$18))</f>
        <v/>
      </c>
      <c r="DM329" s="10" t="str">
        <f t="shared" ca="1" si="16046"/>
        <v/>
      </c>
      <c r="DN329" s="5" t="str">
        <f t="shared" ca="1" si="15954"/>
        <v/>
      </c>
      <c r="DO329" s="5" t="str">
        <f t="shared" ca="1" si="15955"/>
        <v/>
      </c>
      <c r="DP329" s="5" t="str">
        <f ca="1">IF($B329="","",'Hidden inputs'!$D$11*DG329+'Hidden inputs'!$E$11*DH329)</f>
        <v/>
      </c>
      <c r="DQ329" s="11" t="str">
        <f t="shared" ca="1" si="15870"/>
        <v/>
      </c>
      <c r="DR329" s="9" t="str">
        <f t="shared" ca="1" si="15956"/>
        <v/>
      </c>
      <c r="DS329" s="3" t="str">
        <f t="shared" ca="1" si="15957"/>
        <v/>
      </c>
      <c r="DT329" s="5" t="str" cm="1">
        <f t="array" aca="1" ref="DT329" ca="1">IF($B329="","",IF(DS329=0,0,IF(DD_Payment="",0,IF(DS329&lt;_xlfn.IFS(DD_Frequency="Monthly",1,DD_Frequency="Quarterly",IF(MONTH(DS$2)=1,1,IF(MONTH(DS$2)=4,1,IF(MONTH(DS$2)=7,1,IF(MONTH(DS$2)=10,1,0)))),DD_Frequency="Annually",IF(MONTH(DS$2)=1,1,0))*DD_Payment,DS329,_xlfn.IFS(DD_Frequency="Monthly",1,DD_Frequency="Quarterly",IF(MONTH(DS$2)=1,1,IF(MONTH(DS$2)=4,1,IF(MONTH(DS$2)=7,1,IF(MONTH(DS$2)=10,1,0)))),DD_Frequency="Annually",IF(MONTH(DS$2)=1,1,0))*DD_Payment))))</f>
        <v/>
      </c>
      <c r="DU329" s="3" t="str">
        <f t="shared" ref="DU329" ca="1" si="16155">IF($B329="","",IF(DS329&gt;DT329,(DS329-DT329/2)*(rate_A*(DU$1/365)),0))</f>
        <v/>
      </c>
      <c r="DV329" s="3" t="str">
        <f t="shared" ca="1" si="16048"/>
        <v/>
      </c>
      <c r="DW329" s="3" t="str">
        <f t="shared" ref="DW329" ca="1" si="16156">IF($B329="","",DH329*(1+rate_A*DU$1/365))</f>
        <v/>
      </c>
      <c r="DX329" s="3" t="str">
        <f t="shared" ref="DX329" ca="1" si="16157">IF($B329="","",DI329*(1+rate_A*DU$1/365))</f>
        <v/>
      </c>
      <c r="DY329" s="3" t="str">
        <f t="shared" ref="DY329" ca="1" si="16158">IF($B329="","",DJ329*(1+rate_joint*DU$1/365))</f>
        <v/>
      </c>
      <c r="DZ329" s="5" t="str">
        <f t="shared" ca="1" si="16052"/>
        <v/>
      </c>
      <c r="EA329" s="5" t="str" cm="1">
        <f t="array" aca="1" ref="EA329" ca="1">IF(DZ329="","",_xlfn.IFS(DZ329&lt;='Hidden inputs'!$C$15,DZ329*'Hidden inputs'!$D$15,DZ329&lt;='Hidden inputs'!$C$16,'Hidden inputs'!$C$15*'Hidden inputs'!$D$15+(DZ329-'Hidden inputs'!$B$16)*'Hidden inputs'!$D$16,DZ329&lt;='Hidden inputs'!$C$17,'Hidden inputs'!$C$15*'Hidden inputs'!$D$15+('Hidden inputs'!$C$16-'Hidden inputs'!$B$16)*'Hidden inputs'!$D$16+(DZ329-'Hidden inputs'!$B$17)*'Hidden inputs'!$D$17,DZ329&gt;'Hidden inputs'!$B$18,'Hidden inputs'!$C$15*'Hidden inputs'!$D$15+('Hidden inputs'!$C$16-'Hidden inputs'!$B$16)*'Hidden inputs'!$D$16+('Hidden inputs'!$C$17-'Hidden inputs'!$B$17)*'Hidden inputs'!$D$17+(DZ329-'Hidden inputs'!$B$18)*'Hidden inputs'!$D$18))</f>
        <v/>
      </c>
      <c r="EB329" s="10" t="str">
        <f t="shared" ca="1" si="16053"/>
        <v/>
      </c>
      <c r="EC329" s="5" t="str">
        <f t="shared" ca="1" si="15962"/>
        <v/>
      </c>
      <c r="ED329" s="5" t="str">
        <f t="shared" ca="1" si="15963"/>
        <v/>
      </c>
      <c r="EE329" s="5" t="str">
        <f ca="1">IF($B329="","",'Hidden inputs'!$D$11*DV329+'Hidden inputs'!$E$11*DW329)</f>
        <v/>
      </c>
      <c r="EF329" s="11" t="str">
        <f t="shared" ca="1" si="15875"/>
        <v/>
      </c>
      <c r="EG329" s="9" t="str">
        <f t="shared" ca="1" si="15964"/>
        <v/>
      </c>
      <c r="EH329" s="3" t="str">
        <f t="shared" ca="1" si="15965"/>
        <v/>
      </c>
      <c r="EI329" s="5" t="str" cm="1">
        <f t="array" aca="1" ref="EI329" ca="1">IF($B329="","",IF(EH329=0,0,IF(DD_Payment="",0,IF(EH329&lt;_xlfn.IFS(DD_Frequency="Monthly",1,DD_Frequency="Quarterly",IF(MONTH(EH$2)=1,1,IF(MONTH(EH$2)=4,1,IF(MONTH(EH$2)=7,1,IF(MONTH(EH$2)=10,1,0)))),DD_Frequency="Annually",IF(MONTH(EH$2)=1,1,0))*DD_Payment,EH329,_xlfn.IFS(DD_Frequency="Monthly",1,DD_Frequency="Quarterly",IF(MONTH(EH$2)=1,1,IF(MONTH(EH$2)=4,1,IF(MONTH(EH$2)=7,1,IF(MONTH(EH$2)=10,1,0)))),DD_Frequency="Annually",IF(MONTH(EH$2)=1,1,0))*DD_Payment))))</f>
        <v/>
      </c>
      <c r="EJ329" s="3" t="str">
        <f t="shared" ref="EJ329" ca="1" si="16159">IF($B329="","",IF(EH329&gt;EI329,(EH329-EI329/2)*(rate_A*(EJ$1/365)),0))</f>
        <v/>
      </c>
      <c r="EK329" s="3" t="str">
        <f t="shared" ca="1" si="16055"/>
        <v/>
      </c>
      <c r="EL329" s="3" t="str">
        <f t="shared" ref="EL329" ca="1" si="16160">IF($B329="","",DW329*(1+rate_A*EJ$1/365))</f>
        <v/>
      </c>
      <c r="EM329" s="3" t="str">
        <f t="shared" ref="EM329" ca="1" si="16161">IF($B329="","",DX329*(1+rate_A*EJ$1/365))</f>
        <v/>
      </c>
      <c r="EN329" s="3" t="str">
        <f t="shared" ref="EN329" ca="1" si="16162">IF($B329="","",DY329*(1+rate_joint*EJ$1/365))</f>
        <v/>
      </c>
      <c r="EO329" s="5" t="str">
        <f t="shared" ca="1" si="16059"/>
        <v/>
      </c>
      <c r="EP329" s="5" t="str" cm="1">
        <f t="array" aca="1" ref="EP329" ca="1">IF(EO329="","",_xlfn.IFS(EO329&lt;='Hidden inputs'!$C$15,EO329*'Hidden inputs'!$D$15,EO329&lt;='Hidden inputs'!$C$16,'Hidden inputs'!$C$15*'Hidden inputs'!$D$15+(EO329-'Hidden inputs'!$B$16)*'Hidden inputs'!$D$16,EO329&lt;='Hidden inputs'!$C$17,'Hidden inputs'!$C$15*'Hidden inputs'!$D$15+('Hidden inputs'!$C$16-'Hidden inputs'!$B$16)*'Hidden inputs'!$D$16+(EO329-'Hidden inputs'!$B$17)*'Hidden inputs'!$D$17,EO329&gt;'Hidden inputs'!$B$18,'Hidden inputs'!$C$15*'Hidden inputs'!$D$15+('Hidden inputs'!$C$16-'Hidden inputs'!$B$16)*'Hidden inputs'!$D$16+('Hidden inputs'!$C$17-'Hidden inputs'!$B$17)*'Hidden inputs'!$D$17+(EO329-'Hidden inputs'!$B$18)*'Hidden inputs'!$D$18))</f>
        <v/>
      </c>
      <c r="EQ329" s="10" t="str">
        <f t="shared" ca="1" si="16060"/>
        <v/>
      </c>
      <c r="ER329" s="5" t="str">
        <f t="shared" ca="1" si="15970"/>
        <v/>
      </c>
      <c r="ES329" s="5" t="str">
        <f t="shared" ca="1" si="15971"/>
        <v/>
      </c>
      <c r="ET329" s="5" t="str">
        <f ca="1">IF($B329="","",'Hidden inputs'!$D$11*EK329+'Hidden inputs'!$E$11*EL329)</f>
        <v/>
      </c>
      <c r="EU329" s="11" t="str">
        <f t="shared" ca="1" si="15880"/>
        <v/>
      </c>
      <c r="EV329" s="9" t="str">
        <f t="shared" ca="1" si="15972"/>
        <v/>
      </c>
      <c r="EW329" s="3" t="str">
        <f t="shared" ca="1" si="15973"/>
        <v/>
      </c>
      <c r="EX329" s="5" t="str" cm="1">
        <f t="array" aca="1" ref="EX329" ca="1">IF($B329="","",IF(EW329=0,0,IF(DD_Payment="",0,IF(EW329&lt;_xlfn.IFS(DD_Frequency="Monthly",1,DD_Frequency="Quarterly",IF(MONTH(EW$2)=1,1,IF(MONTH(EW$2)=4,1,IF(MONTH(EW$2)=7,1,IF(MONTH(EW$2)=10,1,0)))),DD_Frequency="Annually",IF(MONTH(EW$2)=1,1,0))*DD_Payment,EW329,_xlfn.IFS(DD_Frequency="Monthly",1,DD_Frequency="Quarterly",IF(MONTH(EW$2)=1,1,IF(MONTH(EW$2)=4,1,IF(MONTH(EW$2)=7,1,IF(MONTH(EW$2)=10,1,0)))),DD_Frequency="Annually",IF(MONTH(EW$2)=1,1,0))*DD_Payment))))</f>
        <v/>
      </c>
      <c r="EY329" s="3" t="str">
        <f t="shared" ref="EY329" ca="1" si="16163">IF($B329="","",IF(EW329&gt;EX329,(EW329-EX329/2)*(rate_A*(EY$1/365)),0))</f>
        <v/>
      </c>
      <c r="EZ329" s="3" t="str">
        <f t="shared" ca="1" si="16062"/>
        <v/>
      </c>
      <c r="FA329" s="3" t="str">
        <f t="shared" ref="FA329" ca="1" si="16164">IF($B329="","",EL329*(1+rate_A*EY$1/365))</f>
        <v/>
      </c>
      <c r="FB329" s="3" t="str">
        <f t="shared" ref="FB329" ca="1" si="16165">IF($B329="","",EM329*(1+rate_A*EY$1/365))</f>
        <v/>
      </c>
      <c r="FC329" s="3" t="str">
        <f t="shared" ref="FC329" ca="1" si="16166">IF($B329="","",EN329*(1+rate_joint*EY$1/365))</f>
        <v/>
      </c>
      <c r="FD329" s="5" t="str">
        <f t="shared" ca="1" si="16066"/>
        <v/>
      </c>
      <c r="FE329" s="5" t="str" cm="1">
        <f t="array" aca="1" ref="FE329" ca="1">IF(FD329="","",_xlfn.IFS(FD329&lt;='Hidden inputs'!$C$15,FD329*'Hidden inputs'!$D$15,FD329&lt;='Hidden inputs'!$C$16,'Hidden inputs'!$C$15*'Hidden inputs'!$D$15+(FD329-'Hidden inputs'!$B$16)*'Hidden inputs'!$D$16,FD329&lt;='Hidden inputs'!$C$17,'Hidden inputs'!$C$15*'Hidden inputs'!$D$15+('Hidden inputs'!$C$16-'Hidden inputs'!$B$16)*'Hidden inputs'!$D$16+(FD329-'Hidden inputs'!$B$17)*'Hidden inputs'!$D$17,FD329&gt;'Hidden inputs'!$B$18,'Hidden inputs'!$C$15*'Hidden inputs'!$D$15+('Hidden inputs'!$C$16-'Hidden inputs'!$B$16)*'Hidden inputs'!$D$16+('Hidden inputs'!$C$17-'Hidden inputs'!$B$17)*'Hidden inputs'!$D$17+(FD329-'Hidden inputs'!$B$18)*'Hidden inputs'!$D$18))</f>
        <v/>
      </c>
      <c r="FF329" s="10" t="str">
        <f t="shared" ca="1" si="16067"/>
        <v/>
      </c>
      <c r="FG329" s="5" t="str">
        <f t="shared" ca="1" si="15978"/>
        <v/>
      </c>
      <c r="FH329" s="5" t="str">
        <f t="shared" ca="1" si="15979"/>
        <v/>
      </c>
      <c r="FI329" s="5" t="str">
        <f ca="1">IF($B329="","",'Hidden inputs'!$D$11*EZ329+'Hidden inputs'!$E$11*FA329)</f>
        <v/>
      </c>
      <c r="FJ329" s="11" t="str">
        <f t="shared" ca="1" si="15885"/>
        <v/>
      </c>
      <c r="FK329" s="9" t="str">
        <f t="shared" ca="1" si="15980"/>
        <v/>
      </c>
      <c r="FL329" s="3" t="str">
        <f t="shared" ca="1" si="15981"/>
        <v/>
      </c>
      <c r="FM329" s="5" t="str" cm="1">
        <f t="array" aca="1" ref="FM329" ca="1">IF($B329="","",IF(FL329=0,0,IF(DD_Payment="",0,IF(FL329&lt;_xlfn.IFS(DD_Frequency="Monthly",1,DD_Frequency="Quarterly",IF(MONTH(FL$2)=1,1,IF(MONTH(FL$2)=4,1,IF(MONTH(FL$2)=7,1,IF(MONTH(FL$2)=10,1,0)))),DD_Frequency="Annually",IF(MONTH(FL$2)=1,1,0))*DD_Payment,FL329,_xlfn.IFS(DD_Frequency="Monthly",1,DD_Frequency="Quarterly",IF(MONTH(FL$2)=1,1,IF(MONTH(FL$2)=4,1,IF(MONTH(FL$2)=7,1,IF(MONTH(FL$2)=10,1,0)))),DD_Frequency="Annually",IF(MONTH(FL$2)=1,1,0))*DD_Payment))))</f>
        <v/>
      </c>
      <c r="FN329" s="3" t="str">
        <f t="shared" ref="FN329" ca="1" si="16167">IF($B329="","",IF(FL329&gt;FM329,(FL329-FM329/2)*(rate_A*(FN$1/365)),0))</f>
        <v/>
      </c>
      <c r="FO329" s="3" t="str">
        <f t="shared" ca="1" si="16069"/>
        <v/>
      </c>
      <c r="FP329" s="3" t="str">
        <f t="shared" ref="FP329" ca="1" si="16168">IF($B329="","",FA329*(1+rate_A*FN$1/365))</f>
        <v/>
      </c>
      <c r="FQ329" s="3" t="str">
        <f t="shared" ref="FQ329" ca="1" si="16169">IF($B329="","",FB329*(1+rate_A*FN$1/365))</f>
        <v/>
      </c>
      <c r="FR329" s="3" t="str">
        <f t="shared" ref="FR329" ca="1" si="16170">IF($B329="","",FC329*(1+rate_joint*FN$1/365))</f>
        <v/>
      </c>
      <c r="FS329" s="5" t="str">
        <f t="shared" ca="1" si="16073"/>
        <v/>
      </c>
      <c r="FT329" s="5" t="str" cm="1">
        <f t="array" aca="1" ref="FT329" ca="1">IF(FS329="","",_xlfn.IFS(FS329&lt;='Hidden inputs'!$C$15,FS329*'Hidden inputs'!$D$15,FS329&lt;='Hidden inputs'!$C$16,'Hidden inputs'!$C$15*'Hidden inputs'!$D$15+(FS329-'Hidden inputs'!$B$16)*'Hidden inputs'!$D$16,FS329&lt;='Hidden inputs'!$C$17,'Hidden inputs'!$C$15*'Hidden inputs'!$D$15+('Hidden inputs'!$C$16-'Hidden inputs'!$B$16)*'Hidden inputs'!$D$16+(FS329-'Hidden inputs'!$B$17)*'Hidden inputs'!$D$17,FS329&gt;'Hidden inputs'!$B$18,'Hidden inputs'!$C$15*'Hidden inputs'!$D$15+('Hidden inputs'!$C$16-'Hidden inputs'!$B$16)*'Hidden inputs'!$D$16+('Hidden inputs'!$C$17-'Hidden inputs'!$B$17)*'Hidden inputs'!$D$17+(FS329-'Hidden inputs'!$B$18)*'Hidden inputs'!$D$18))</f>
        <v/>
      </c>
      <c r="FU329" s="10" t="str">
        <f t="shared" ca="1" si="16074"/>
        <v/>
      </c>
      <c r="FV329" s="5" t="str">
        <f t="shared" ca="1" si="15986"/>
        <v/>
      </c>
      <c r="FW329" s="5" t="str">
        <f t="shared" ca="1" si="15987"/>
        <v/>
      </c>
      <c r="FX329" s="5" t="str">
        <f ca="1">IF($B329="","",'Hidden inputs'!$D$11*FO329+'Hidden inputs'!$E$11*FP329)</f>
        <v/>
      </c>
      <c r="FY329" s="11" t="str">
        <f t="shared" ca="1" si="15890"/>
        <v/>
      </c>
      <c r="FZ329" s="9" t="str">
        <f t="shared" ca="1" si="15988"/>
        <v/>
      </c>
      <c r="GA329" s="5" t="str">
        <f t="shared" ca="1" si="15989"/>
        <v/>
      </c>
      <c r="GB329" s="5" t="str">
        <f t="shared" ca="1" si="15990"/>
        <v/>
      </c>
      <c r="GC329" s="5" t="str">
        <f t="shared" ca="1" si="15891"/>
        <v/>
      </c>
      <c r="GD329" s="5" t="str">
        <f t="shared" ca="1" si="15892"/>
        <v/>
      </c>
    </row>
    <row r="330" spans="1:186" x14ac:dyDescent="0.35">
      <c r="A330" s="2"/>
      <c r="B330" s="6" t="str">
        <f t="shared" ca="1" si="15893"/>
        <v/>
      </c>
      <c r="C330" s="5" t="str">
        <f t="shared" ca="1" si="15991"/>
        <v/>
      </c>
      <c r="D330" s="5" t="str" cm="1">
        <f t="array" aca="1" ref="D330" ca="1">IF($B330="","",IF(C330=0,0,IF(DD_Payment="",0,IF(C330&lt;_xlfn.IFS(DD_Frequency="Monthly",1,DD_Frequency="Quarterly",IF(MONTH(C$2)=1,1,IF(MONTH(C$2)=4,1,IF(MONTH(C$2)=7,1,IF(MONTH(C$2)=10,1,0)))),DD_Frequency="Annually",IF(MONTH(C$2)=1,1,0))*DD_Payment,C330,_xlfn.IFS(DD_Frequency="Monthly",1,DD_Frequency="Quarterly",IF(MONTH(C$2)=1,1,IF(MONTH(C$2)=4,1,IF(MONTH(C$2)=7,1,IF(MONTH(C$2)=10,1,0)))),DD_Frequency="Annually",IF(MONTH(C$2)=1,1,0))*DD_Payment))))</f>
        <v/>
      </c>
      <c r="E330" s="5" t="str">
        <f t="shared" ref="E330" ca="1" si="16171">IF(B330="","",IF(C330&gt;D330,(C330-D330/2)*(rate_A*(E$1/365)),0))</f>
        <v/>
      </c>
      <c r="F330" s="5" t="str">
        <f t="shared" ca="1" si="15895"/>
        <v/>
      </c>
      <c r="G330" s="5" t="str">
        <f t="shared" ref="G330" ca="1" si="16172">IF(B330="","",G329*(1+rate_A*E$1/365))</f>
        <v/>
      </c>
      <c r="H330" s="5" t="str">
        <f t="shared" ref="H330" ca="1" si="16173">IF(B330="","",H329*(1+rate_A*E$1/365))</f>
        <v/>
      </c>
      <c r="I330" s="5" t="str">
        <f t="shared" ref="I330" ca="1" si="16174">IF(B330="","",I329*(1+rate_joint*E$1/365))</f>
        <v/>
      </c>
      <c r="J330" s="5" t="str">
        <f t="shared" ca="1" si="15996"/>
        <v/>
      </c>
      <c r="K330" s="5" t="str" cm="1">
        <f t="array" aca="1" ref="K330" ca="1">IF(J330="","",_xlfn.IFS(J330&lt;='Hidden inputs'!$C$15,J330*'Hidden inputs'!$D$15,J330&lt;='Hidden inputs'!$C$16,'Hidden inputs'!$C$15*'Hidden inputs'!$D$15+(J330-'Hidden inputs'!$B$16)*'Hidden inputs'!$D$16,J330&lt;='Hidden inputs'!$C$17,'Hidden inputs'!$C$15*'Hidden inputs'!$D$15+('Hidden inputs'!$C$16-'Hidden inputs'!$B$16)*'Hidden inputs'!$D$16+(J330-'Hidden inputs'!$B$17)*'Hidden inputs'!$D$17,J330&gt;'Hidden inputs'!$B$18,'Hidden inputs'!$C$15*'Hidden inputs'!$D$15+('Hidden inputs'!$C$16-'Hidden inputs'!$B$16)*'Hidden inputs'!$D$16+('Hidden inputs'!$C$17-'Hidden inputs'!$B$17)*'Hidden inputs'!$D$17+(J330-'Hidden inputs'!$B$18)*'Hidden inputs'!$D$18))</f>
        <v/>
      </c>
      <c r="L330" s="11" t="str">
        <f t="shared" ca="1" si="15997"/>
        <v/>
      </c>
      <c r="M330" s="5" t="str">
        <f t="shared" ca="1" si="15899"/>
        <v/>
      </c>
      <c r="N330" s="5" t="str">
        <f t="shared" ca="1" si="15900"/>
        <v/>
      </c>
      <c r="O330" s="5" t="str">
        <f ca="1">IF(B330="","",'Hidden inputs'!$D$11*F330+'Hidden inputs'!$E$11*G330)</f>
        <v/>
      </c>
      <c r="P330" s="11" t="str">
        <f t="shared" ca="1" si="15834"/>
        <v/>
      </c>
      <c r="Q330" s="20" t="str">
        <f t="shared" ca="1" si="15835"/>
        <v/>
      </c>
      <c r="R330" s="3" t="str">
        <f t="shared" ca="1" si="15901"/>
        <v/>
      </c>
      <c r="S330" s="5" t="str" cm="1">
        <f t="array" aca="1" ref="S330" ca="1">IF($B330="","",IF(R330=0,0,IF(DD_Payment="",0,IF(R330&lt;_xlfn.IFS(DD_Frequency="Monthly",1,DD_Frequency="Quarterly",IF(MONTH(R$2)=1,1,IF(MONTH(R$2)=4,1,IF(MONTH(R$2)=7,1,IF(MONTH(R$2)=10,1,0)))),DD_Frequency="Annually",IF(MONTH(R$2)=1,1,0))*DD_Payment,R330,_xlfn.IFS(DD_Frequency="Monthly",1,DD_Frequency="Quarterly",IF(MONTH(R$2)=1,1,IF(MONTH(R$2)=4,1,IF(MONTH(R$2)=7,1,IF(MONTH(R$2)=10,1,0)))),DD_Frequency="Annually",IF(MONTH(R$2)=1,1,0))*DD_Payment))))</f>
        <v/>
      </c>
      <c r="T330" s="3" t="str">
        <f t="shared" ref="T330" ca="1" si="16175">IF(B330="","",IF(R330&gt;S330,(R330-S330/2)*(rate_A*((T$1+A330)/365)),0))</f>
        <v/>
      </c>
      <c r="U330" s="3" t="str">
        <f t="shared" ca="1" si="15903"/>
        <v/>
      </c>
      <c r="V330" s="3" t="str">
        <f t="shared" ref="V330" ca="1" si="16176">IF(B330="","",G330*(1+rate_A*(T$1+A330)/365))</f>
        <v/>
      </c>
      <c r="W330" s="3" t="str">
        <f t="shared" ref="W330" ca="1" si="16177">IF(B330="","",H330*(1+rate_A*(T$1+A330)/365))</f>
        <v/>
      </c>
      <c r="X330" s="3" t="str">
        <f t="shared" ref="X330" ca="1" si="16178">IF(B330="","",I330*(1+rate_joint*(T$1+A330)/365))</f>
        <v/>
      </c>
      <c r="Y330" s="5" t="str">
        <f t="shared" ca="1" si="16002"/>
        <v/>
      </c>
      <c r="Z330" s="5" t="str" cm="1">
        <f t="array" aca="1" ref="Z330" ca="1">IF(Y330="","",_xlfn.IFS(Y330&lt;='Hidden inputs'!$C$15,Y330*'Hidden inputs'!$D$15,Y330&lt;='Hidden inputs'!$C$16,'Hidden inputs'!$C$15*'Hidden inputs'!$D$15+(Y330-'Hidden inputs'!$B$16)*'Hidden inputs'!$D$16,Y330&lt;='Hidden inputs'!$C$17,'Hidden inputs'!$C$15*'Hidden inputs'!$D$15+('Hidden inputs'!$C$16-'Hidden inputs'!$B$16)*'Hidden inputs'!$D$16+(Y330-'Hidden inputs'!$B$17)*'Hidden inputs'!$D$17,Y330&gt;'Hidden inputs'!$B$18,'Hidden inputs'!$C$15*'Hidden inputs'!$D$15+('Hidden inputs'!$C$16-'Hidden inputs'!$B$16)*'Hidden inputs'!$D$16+('Hidden inputs'!$C$17-'Hidden inputs'!$B$17)*'Hidden inputs'!$D$17+(Y330-'Hidden inputs'!$B$18)*'Hidden inputs'!$D$18))</f>
        <v/>
      </c>
      <c r="AA330" s="10" t="str">
        <f t="shared" ca="1" si="16003"/>
        <v/>
      </c>
      <c r="AB330" s="5" t="str">
        <f t="shared" ca="1" si="15907"/>
        <v/>
      </c>
      <c r="AC330" s="5" t="str">
        <f t="shared" ca="1" si="16004"/>
        <v/>
      </c>
      <c r="AD330" s="5" t="str">
        <f ca="1">IF(B330="","",'Hidden inputs'!$D$11*U330+'Hidden inputs'!$E$11*V330)</f>
        <v/>
      </c>
      <c r="AE330" s="11" t="str">
        <f t="shared" ca="1" si="15840"/>
        <v/>
      </c>
      <c r="AF330" s="9" t="str">
        <f t="shared" ca="1" si="15908"/>
        <v/>
      </c>
      <c r="AG330" s="3" t="str">
        <f t="shared" ca="1" si="15909"/>
        <v/>
      </c>
      <c r="AH330" s="5" t="str" cm="1">
        <f t="array" aca="1" ref="AH330" ca="1">IF($B330="","",IF(AG330=0,0,IF(DD_Payment="",0,IF(AG330&lt;_xlfn.IFS(DD_Frequency="Monthly",1,DD_Frequency="Quarterly",IF(MONTH(AG$2)=1,1,IF(MONTH(AG$2)=4,1,IF(MONTH(AG$2)=7,1,IF(MONTH(AG$2)=10,1,0)))),DD_Frequency="Annually",IF(MONTH(AG$2)=1,1,0))*DD_Payment,AG330,_xlfn.IFS(DD_Frequency="Monthly",1,DD_Frequency="Quarterly",IF(MONTH(AG$2)=1,1,IF(MONTH(AG$2)=4,1,IF(MONTH(AG$2)=7,1,IF(MONTH(AG$2)=10,1,0)))),DD_Frequency="Annually",IF(MONTH(AG$2)=1,1,0))*DD_Payment))))</f>
        <v/>
      </c>
      <c r="AI330" s="3" t="str">
        <f t="shared" ref="AI330" ca="1" si="16179">IF($B330="","",IF(AG330&gt;AH330,(AG330-AH330/2)*(rate_A*(AI$1/365)),0))</f>
        <v/>
      </c>
      <c r="AJ330" s="3" t="str">
        <f t="shared" ca="1" si="16006"/>
        <v/>
      </c>
      <c r="AK330" s="3" t="str">
        <f t="shared" ref="AK330" ca="1" si="16180">IF($B330="","",V330*(1+rate_A*AI$1/365))</f>
        <v/>
      </c>
      <c r="AL330" s="3" t="str">
        <f t="shared" ref="AL330" ca="1" si="16181">IF($B330="","",W330*(1+rate_A*AI$1/365))</f>
        <v/>
      </c>
      <c r="AM330" s="3" t="str">
        <f t="shared" ref="AM330" ca="1" si="16182">IF($B330="","",X330*(1+rate_joint*AI$1/365))</f>
        <v/>
      </c>
      <c r="AN330" s="5" t="str">
        <f t="shared" ca="1" si="16010"/>
        <v/>
      </c>
      <c r="AO330" s="5" t="str" cm="1">
        <f t="array" aca="1" ref="AO330" ca="1">IF(AN330="","",_xlfn.IFS(AN330&lt;='Hidden inputs'!$C$15,AN330*'Hidden inputs'!$D$15,AN330&lt;='Hidden inputs'!$C$16,'Hidden inputs'!$C$15*'Hidden inputs'!$D$15+(AN330-'Hidden inputs'!$B$16)*'Hidden inputs'!$D$16,AN330&lt;='Hidden inputs'!$C$17,'Hidden inputs'!$C$15*'Hidden inputs'!$D$15+('Hidden inputs'!$C$16-'Hidden inputs'!$B$16)*'Hidden inputs'!$D$16+(AN330-'Hidden inputs'!$B$17)*'Hidden inputs'!$D$17,AN330&gt;'Hidden inputs'!$B$18,'Hidden inputs'!$C$15*'Hidden inputs'!$D$15+('Hidden inputs'!$C$16-'Hidden inputs'!$B$16)*'Hidden inputs'!$D$16+('Hidden inputs'!$C$17-'Hidden inputs'!$B$17)*'Hidden inputs'!$D$17+(AN330-'Hidden inputs'!$B$18)*'Hidden inputs'!$D$18))</f>
        <v/>
      </c>
      <c r="AP330" s="10" t="str">
        <f t="shared" ca="1" si="16011"/>
        <v/>
      </c>
      <c r="AQ330" s="5" t="str">
        <f t="shared" ca="1" si="15914"/>
        <v/>
      </c>
      <c r="AR330" s="5" t="str">
        <f t="shared" ca="1" si="15915"/>
        <v/>
      </c>
      <c r="AS330" s="5" t="str">
        <f ca="1">IF($B330="","",'Hidden inputs'!$D$11*AJ330+'Hidden inputs'!$E$11*AK330)</f>
        <v/>
      </c>
      <c r="AT330" s="11" t="str">
        <f t="shared" ca="1" si="15845"/>
        <v/>
      </c>
      <c r="AU330" s="9" t="str">
        <f t="shared" ca="1" si="15916"/>
        <v/>
      </c>
      <c r="AV330" s="3" t="str">
        <f t="shared" ca="1" si="15917"/>
        <v/>
      </c>
      <c r="AW330" s="5" t="str" cm="1">
        <f t="array" aca="1" ref="AW330" ca="1">IF($B330="","",IF(AV330=0,0,IF(DD_Payment="",0,IF(AV330&lt;_xlfn.IFS(DD_Frequency="Monthly",1,DD_Frequency="Quarterly",IF(MONTH(AV$2)=1,1,IF(MONTH(AV$2)=4,1,IF(MONTH(AV$2)=7,1,IF(MONTH(AV$2)=10,1,0)))),DD_Frequency="Annually",IF(MONTH(AV$2)=1,1,0))*DD_Payment,AV330,_xlfn.IFS(DD_Frequency="Monthly",1,DD_Frequency="Quarterly",IF(MONTH(AV$2)=1,1,IF(MONTH(AV$2)=4,1,IF(MONTH(AV$2)=7,1,IF(MONTH(AV$2)=10,1,0)))),DD_Frequency="Annually",IF(MONTH(AV$2)=1,1,0))*DD_Payment))))</f>
        <v/>
      </c>
      <c r="AX330" s="3" t="str">
        <f t="shared" ref="AX330" ca="1" si="16183">IF($B330="","",IF(AV330&gt;AW330,(AV330-AW330/2)*(rate_A*(AX$1/365)),0))</f>
        <v/>
      </c>
      <c r="AY330" s="3" t="str">
        <f t="shared" ca="1" si="16013"/>
        <v/>
      </c>
      <c r="AZ330" s="3" t="str">
        <f t="shared" ref="AZ330" ca="1" si="16184">IF($B330="","",AK330*(1+rate_A*AX$1/365))</f>
        <v/>
      </c>
      <c r="BA330" s="3" t="str">
        <f t="shared" ref="BA330" ca="1" si="16185">IF($B330="","",AL330*(1+rate_A*AX$1/365))</f>
        <v/>
      </c>
      <c r="BB330" s="3" t="str">
        <f t="shared" ref="BB330" ca="1" si="16186">IF($B330="","",AM330*(1+rate_joint*AX$1/365))</f>
        <v/>
      </c>
      <c r="BC330" s="5" t="str">
        <f t="shared" ca="1" si="16017"/>
        <v/>
      </c>
      <c r="BD330" s="5" t="str" cm="1">
        <f t="array" aca="1" ref="BD330" ca="1">IF(BC330="","",_xlfn.IFS(BC330&lt;='Hidden inputs'!$C$15,BC330*'Hidden inputs'!$D$15,BC330&lt;='Hidden inputs'!$C$16,'Hidden inputs'!$C$15*'Hidden inputs'!$D$15+(BC330-'Hidden inputs'!$B$16)*'Hidden inputs'!$D$16,BC330&lt;='Hidden inputs'!$C$17,'Hidden inputs'!$C$15*'Hidden inputs'!$D$15+('Hidden inputs'!$C$16-'Hidden inputs'!$B$16)*'Hidden inputs'!$D$16+(BC330-'Hidden inputs'!$B$17)*'Hidden inputs'!$D$17,BC330&gt;'Hidden inputs'!$B$18,'Hidden inputs'!$C$15*'Hidden inputs'!$D$15+('Hidden inputs'!$C$16-'Hidden inputs'!$B$16)*'Hidden inputs'!$D$16+('Hidden inputs'!$C$17-'Hidden inputs'!$B$17)*'Hidden inputs'!$D$17+(BC330-'Hidden inputs'!$B$18)*'Hidden inputs'!$D$18))</f>
        <v/>
      </c>
      <c r="BE330" s="10" t="str">
        <f t="shared" ca="1" si="16018"/>
        <v/>
      </c>
      <c r="BF330" s="5" t="str">
        <f t="shared" ca="1" si="15922"/>
        <v/>
      </c>
      <c r="BG330" s="5" t="str">
        <f t="shared" ca="1" si="15923"/>
        <v/>
      </c>
      <c r="BH330" s="5" t="str">
        <f ca="1">IF($B330="","",'Hidden inputs'!$D$11*AY330+'Hidden inputs'!$E$11*AZ330)</f>
        <v/>
      </c>
      <c r="BI330" s="11" t="str">
        <f t="shared" ca="1" si="15850"/>
        <v/>
      </c>
      <c r="BJ330" s="9" t="str">
        <f t="shared" ca="1" si="15924"/>
        <v/>
      </c>
      <c r="BK330" s="3" t="str">
        <f t="shared" ca="1" si="15925"/>
        <v/>
      </c>
      <c r="BL330" s="5" t="str" cm="1">
        <f t="array" aca="1" ref="BL330" ca="1">IF($B330="","",IF(BK330=0,0,IF(DD_Payment="",0,IF(BK330&lt;_xlfn.IFS(DD_Frequency="Monthly",1,DD_Frequency="Quarterly",IF(MONTH(BK$2)=1,1,IF(MONTH(BK$2)=4,1,IF(MONTH(BK$2)=7,1,IF(MONTH(BK$2)=10,1,0)))),DD_Frequency="Annually",IF(MONTH(BK$2)=1,1,0))*DD_Payment,BK330,_xlfn.IFS(DD_Frequency="Monthly",1,DD_Frequency="Quarterly",IF(MONTH(BK$2)=1,1,IF(MONTH(BK$2)=4,1,IF(MONTH(BK$2)=7,1,IF(MONTH(BK$2)=10,1,0)))),DD_Frequency="Annually",IF(MONTH(BK$2)=1,1,0))*DD_Payment))))</f>
        <v/>
      </c>
      <c r="BM330" s="3" t="str">
        <f t="shared" ref="BM330" ca="1" si="16187">IF($B330="","",IF(BK330&gt;BL330,(BK330-BL330/2)*(rate_A*(BM$1/365)),0))</f>
        <v/>
      </c>
      <c r="BN330" s="3" t="str">
        <f t="shared" ca="1" si="16020"/>
        <v/>
      </c>
      <c r="BO330" s="3" t="str">
        <f t="shared" ref="BO330" ca="1" si="16188">IF($B330="","",AZ330*(1+rate_A*BM$1/365))</f>
        <v/>
      </c>
      <c r="BP330" s="3" t="str">
        <f t="shared" ref="BP330" ca="1" si="16189">IF($B330="","",BA330*(1+rate_A*BM$1/365))</f>
        <v/>
      </c>
      <c r="BQ330" s="3" t="str">
        <f t="shared" ref="BQ330" ca="1" si="16190">IF($B330="","",BB330*(1+rate_joint*BM$1/365))</f>
        <v/>
      </c>
      <c r="BR330" s="5" t="str">
        <f t="shared" ca="1" si="16024"/>
        <v/>
      </c>
      <c r="BS330" s="5" t="str" cm="1">
        <f t="array" aca="1" ref="BS330" ca="1">IF(BR330="","",_xlfn.IFS(BR330&lt;='Hidden inputs'!$C$15,BR330*'Hidden inputs'!$D$15,BR330&lt;='Hidden inputs'!$C$16,'Hidden inputs'!$C$15*'Hidden inputs'!$D$15+(BR330-'Hidden inputs'!$B$16)*'Hidden inputs'!$D$16,BR330&lt;='Hidden inputs'!$C$17,'Hidden inputs'!$C$15*'Hidden inputs'!$D$15+('Hidden inputs'!$C$16-'Hidden inputs'!$B$16)*'Hidden inputs'!$D$16+(BR330-'Hidden inputs'!$B$17)*'Hidden inputs'!$D$17,BR330&gt;'Hidden inputs'!$B$18,'Hidden inputs'!$C$15*'Hidden inputs'!$D$15+('Hidden inputs'!$C$16-'Hidden inputs'!$B$16)*'Hidden inputs'!$D$16+('Hidden inputs'!$C$17-'Hidden inputs'!$B$17)*'Hidden inputs'!$D$17+(BR330-'Hidden inputs'!$B$18)*'Hidden inputs'!$D$18))</f>
        <v/>
      </c>
      <c r="BT330" s="10" t="str">
        <f t="shared" ca="1" si="16025"/>
        <v/>
      </c>
      <c r="BU330" s="5" t="str">
        <f t="shared" ca="1" si="15930"/>
        <v/>
      </c>
      <c r="BV330" s="5" t="str">
        <f t="shared" ca="1" si="15931"/>
        <v/>
      </c>
      <c r="BW330" s="5" t="str">
        <f ca="1">IF($B330="","",'Hidden inputs'!$D$11*BN330+'Hidden inputs'!$E$11*BO330)</f>
        <v/>
      </c>
      <c r="BX330" s="11" t="str">
        <f t="shared" ca="1" si="15855"/>
        <v/>
      </c>
      <c r="BY330" s="9" t="str">
        <f t="shared" ca="1" si="15932"/>
        <v/>
      </c>
      <c r="BZ330" s="3" t="str">
        <f t="shared" ca="1" si="15933"/>
        <v/>
      </c>
      <c r="CA330" s="5" t="str" cm="1">
        <f t="array" aca="1" ref="CA330" ca="1">IF($B330="","",IF(BZ330=0,0,IF(DD_Payment="",0,IF(BZ330&lt;_xlfn.IFS(DD_Frequency="Monthly",1,DD_Frequency="Quarterly",IF(MONTH(BZ$2)=1,1,IF(MONTH(BZ$2)=4,1,IF(MONTH(BZ$2)=7,1,IF(MONTH(BZ$2)=10,1,0)))),DD_Frequency="Annually",IF(MONTH(BZ$2)=1,1,0))*DD_Payment,BZ330,_xlfn.IFS(DD_Frequency="Monthly",1,DD_Frequency="Quarterly",IF(MONTH(BZ$2)=1,1,IF(MONTH(BZ$2)=4,1,IF(MONTH(BZ$2)=7,1,IF(MONTH(BZ$2)=10,1,0)))),DD_Frequency="Annually",IF(MONTH(BZ$2)=1,1,0))*DD_Payment))))</f>
        <v/>
      </c>
      <c r="CB330" s="3" t="str">
        <f t="shared" ref="CB330" ca="1" si="16191">IF($B330="","",IF(BZ330&gt;CA330,(BZ330-CA330/2)*(rate_A*(CB$1/365)),0))</f>
        <v/>
      </c>
      <c r="CC330" s="3" t="str">
        <f t="shared" ca="1" si="16027"/>
        <v/>
      </c>
      <c r="CD330" s="3" t="str">
        <f t="shared" ref="CD330" ca="1" si="16192">IF($B330="","",BO330*(1+rate_A*CB$1/365))</f>
        <v/>
      </c>
      <c r="CE330" s="3" t="str">
        <f t="shared" ref="CE330" ca="1" si="16193">IF($B330="","",BP330*(1+rate_A*CB$1/365))</f>
        <v/>
      </c>
      <c r="CF330" s="3" t="str">
        <f t="shared" ref="CF330" ca="1" si="16194">IF($B330="","",BQ330*(1+rate_joint*CB$1/365))</f>
        <v/>
      </c>
      <c r="CG330" s="5" t="str">
        <f t="shared" ca="1" si="16031"/>
        <v/>
      </c>
      <c r="CH330" s="5" t="str" cm="1">
        <f t="array" aca="1" ref="CH330" ca="1">IF(CG330="","",_xlfn.IFS(CG330&lt;='Hidden inputs'!$C$15,CG330*'Hidden inputs'!$D$15,CG330&lt;='Hidden inputs'!$C$16,'Hidden inputs'!$C$15*'Hidden inputs'!$D$15+(CG330-'Hidden inputs'!$B$16)*'Hidden inputs'!$D$16,CG330&lt;='Hidden inputs'!$C$17,'Hidden inputs'!$C$15*'Hidden inputs'!$D$15+('Hidden inputs'!$C$16-'Hidden inputs'!$B$16)*'Hidden inputs'!$D$16+(CG330-'Hidden inputs'!$B$17)*'Hidden inputs'!$D$17,CG330&gt;'Hidden inputs'!$B$18,'Hidden inputs'!$C$15*'Hidden inputs'!$D$15+('Hidden inputs'!$C$16-'Hidden inputs'!$B$16)*'Hidden inputs'!$D$16+('Hidden inputs'!$C$17-'Hidden inputs'!$B$17)*'Hidden inputs'!$D$17+(CG330-'Hidden inputs'!$B$18)*'Hidden inputs'!$D$18))</f>
        <v/>
      </c>
      <c r="CI330" s="10" t="str">
        <f t="shared" ca="1" si="16032"/>
        <v/>
      </c>
      <c r="CJ330" s="5" t="str">
        <f t="shared" ca="1" si="15938"/>
        <v/>
      </c>
      <c r="CK330" s="5" t="str">
        <f t="shared" ca="1" si="15939"/>
        <v/>
      </c>
      <c r="CL330" s="5" t="str">
        <f ca="1">IF($B330="","",'Hidden inputs'!$D$11*CC330+'Hidden inputs'!$E$11*CD330)</f>
        <v/>
      </c>
      <c r="CM330" s="11" t="str">
        <f t="shared" ca="1" si="15860"/>
        <v/>
      </c>
      <c r="CN330" s="9" t="str">
        <f t="shared" ca="1" si="15940"/>
        <v/>
      </c>
      <c r="CO330" s="3" t="str">
        <f t="shared" ca="1" si="15941"/>
        <v/>
      </c>
      <c r="CP330" s="5" t="str" cm="1">
        <f t="array" aca="1" ref="CP330" ca="1">IF($B330="","",IF(CO330=0,0,IF(DD_Payment="",0,IF(CO330&lt;_xlfn.IFS(DD_Frequency="Monthly",1,DD_Frequency="Quarterly",IF(MONTH(CO$2)=1,1,IF(MONTH(CO$2)=4,1,IF(MONTH(CO$2)=7,1,IF(MONTH(CO$2)=10,1,0)))),DD_Frequency="Annually",IF(MONTH(CO$2)=1,1,0))*DD_Payment,CO330,_xlfn.IFS(DD_Frequency="Monthly",1,DD_Frequency="Quarterly",IF(MONTH(CO$2)=1,1,IF(MONTH(CO$2)=4,1,IF(MONTH(CO$2)=7,1,IF(MONTH(CO$2)=10,1,0)))),DD_Frequency="Annually",IF(MONTH(CO$2)=1,1,0))*DD_Payment))))</f>
        <v/>
      </c>
      <c r="CQ330" s="3" t="str">
        <f t="shared" ref="CQ330" ca="1" si="16195">IF($B330="","",IF(CO330&gt;CP330,(CO330-CP330/2)*(rate_A*(CQ$1/365)),0))</f>
        <v/>
      </c>
      <c r="CR330" s="3" t="str">
        <f t="shared" ca="1" si="16034"/>
        <v/>
      </c>
      <c r="CS330" s="3" t="str">
        <f t="shared" ref="CS330" ca="1" si="16196">IF($B330="","",CD330*(1+rate_A*CQ$1/365))</f>
        <v/>
      </c>
      <c r="CT330" s="3" t="str">
        <f t="shared" ref="CT330" ca="1" si="16197">IF($B330="","",CE330*(1+rate_A*CQ$1/365))</f>
        <v/>
      </c>
      <c r="CU330" s="3" t="str">
        <f t="shared" ref="CU330" ca="1" si="16198">IF($B330="","",CF330*(1+rate_joint*CQ$1/365))</f>
        <v/>
      </c>
      <c r="CV330" s="5" t="str">
        <f t="shared" ca="1" si="16038"/>
        <v/>
      </c>
      <c r="CW330" s="5" t="str" cm="1">
        <f t="array" aca="1" ref="CW330" ca="1">IF(CV330="","",_xlfn.IFS(CV330&lt;='Hidden inputs'!$C$15,CV330*'Hidden inputs'!$D$15,CV330&lt;='Hidden inputs'!$C$16,'Hidden inputs'!$C$15*'Hidden inputs'!$D$15+(CV330-'Hidden inputs'!$B$16)*'Hidden inputs'!$D$16,CV330&lt;='Hidden inputs'!$C$17,'Hidden inputs'!$C$15*'Hidden inputs'!$D$15+('Hidden inputs'!$C$16-'Hidden inputs'!$B$16)*'Hidden inputs'!$D$16+(CV330-'Hidden inputs'!$B$17)*'Hidden inputs'!$D$17,CV330&gt;'Hidden inputs'!$B$18,'Hidden inputs'!$C$15*'Hidden inputs'!$D$15+('Hidden inputs'!$C$16-'Hidden inputs'!$B$16)*'Hidden inputs'!$D$16+('Hidden inputs'!$C$17-'Hidden inputs'!$B$17)*'Hidden inputs'!$D$17+(CV330-'Hidden inputs'!$B$18)*'Hidden inputs'!$D$18))</f>
        <v/>
      </c>
      <c r="CX330" s="10" t="str">
        <f t="shared" ca="1" si="16039"/>
        <v/>
      </c>
      <c r="CY330" s="5" t="str">
        <f t="shared" ca="1" si="15946"/>
        <v/>
      </c>
      <c r="CZ330" s="5" t="str">
        <f t="shared" ca="1" si="15947"/>
        <v/>
      </c>
      <c r="DA330" s="5" t="str">
        <f ca="1">IF($B330="","",'Hidden inputs'!$D$11*CR330+'Hidden inputs'!$E$11*CS330)</f>
        <v/>
      </c>
      <c r="DB330" s="11" t="str">
        <f t="shared" ca="1" si="15865"/>
        <v/>
      </c>
      <c r="DC330" s="9" t="str">
        <f t="shared" ca="1" si="15948"/>
        <v/>
      </c>
      <c r="DD330" s="3" t="str">
        <f t="shared" ca="1" si="15949"/>
        <v/>
      </c>
      <c r="DE330" s="5" t="str" cm="1">
        <f t="array" aca="1" ref="DE330" ca="1">IF($B330="","",IF(DD330=0,0,IF(DD_Payment="",0,IF(DD330&lt;_xlfn.IFS(DD_Frequency="Monthly",1,DD_Frequency="Quarterly",IF(MONTH(DD$2)=1,1,IF(MONTH(DD$2)=4,1,IF(MONTH(DD$2)=7,1,IF(MONTH(DD$2)=10,1,0)))),DD_Frequency="Annually",IF(MONTH(DD$2)=1,1,0))*DD_Payment,DD330,_xlfn.IFS(DD_Frequency="Monthly",1,DD_Frequency="Quarterly",IF(MONTH(DD$2)=1,1,IF(MONTH(DD$2)=4,1,IF(MONTH(DD$2)=7,1,IF(MONTH(DD$2)=10,1,0)))),DD_Frequency="Annually",IF(MONTH(DD$2)=1,1,0))*DD_Payment))))</f>
        <v/>
      </c>
      <c r="DF330" s="3" t="str">
        <f t="shared" ref="DF330" ca="1" si="16199">IF($B330="","",IF(DD330&gt;DE330,(DD330-DE330/2)*(rate_A*(DF$1/365)),0))</f>
        <v/>
      </c>
      <c r="DG330" s="3" t="str">
        <f t="shared" ca="1" si="16041"/>
        <v/>
      </c>
      <c r="DH330" s="3" t="str">
        <f t="shared" ref="DH330" ca="1" si="16200">IF($B330="","",CS330*(1+rate_A*DF$1/365))</f>
        <v/>
      </c>
      <c r="DI330" s="3" t="str">
        <f t="shared" ref="DI330" ca="1" si="16201">IF($B330="","",CT330*(1+rate_A*DF$1/365))</f>
        <v/>
      </c>
      <c r="DJ330" s="3" t="str">
        <f t="shared" ref="DJ330" ca="1" si="16202">IF($B330="","",CU330*(1+rate_joint*DF$1/365))</f>
        <v/>
      </c>
      <c r="DK330" s="5" t="str">
        <f t="shared" ca="1" si="16045"/>
        <v/>
      </c>
      <c r="DL330" s="5" t="str" cm="1">
        <f t="array" aca="1" ref="DL330" ca="1">IF(DK330="","",_xlfn.IFS(DK330&lt;='Hidden inputs'!$C$15,DK330*'Hidden inputs'!$D$15,DK330&lt;='Hidden inputs'!$C$16,'Hidden inputs'!$C$15*'Hidden inputs'!$D$15+(DK330-'Hidden inputs'!$B$16)*'Hidden inputs'!$D$16,DK330&lt;='Hidden inputs'!$C$17,'Hidden inputs'!$C$15*'Hidden inputs'!$D$15+('Hidden inputs'!$C$16-'Hidden inputs'!$B$16)*'Hidden inputs'!$D$16+(DK330-'Hidden inputs'!$B$17)*'Hidden inputs'!$D$17,DK330&gt;'Hidden inputs'!$B$18,'Hidden inputs'!$C$15*'Hidden inputs'!$D$15+('Hidden inputs'!$C$16-'Hidden inputs'!$B$16)*'Hidden inputs'!$D$16+('Hidden inputs'!$C$17-'Hidden inputs'!$B$17)*'Hidden inputs'!$D$17+(DK330-'Hidden inputs'!$B$18)*'Hidden inputs'!$D$18))</f>
        <v/>
      </c>
      <c r="DM330" s="10" t="str">
        <f t="shared" ca="1" si="16046"/>
        <v/>
      </c>
      <c r="DN330" s="5" t="str">
        <f t="shared" ca="1" si="15954"/>
        <v/>
      </c>
      <c r="DO330" s="5" t="str">
        <f t="shared" ca="1" si="15955"/>
        <v/>
      </c>
      <c r="DP330" s="5" t="str">
        <f ca="1">IF($B330="","",'Hidden inputs'!$D$11*DG330+'Hidden inputs'!$E$11*DH330)</f>
        <v/>
      </c>
      <c r="DQ330" s="11" t="str">
        <f t="shared" ca="1" si="15870"/>
        <v/>
      </c>
      <c r="DR330" s="9" t="str">
        <f t="shared" ca="1" si="15956"/>
        <v/>
      </c>
      <c r="DS330" s="3" t="str">
        <f t="shared" ca="1" si="15957"/>
        <v/>
      </c>
      <c r="DT330" s="5" t="str" cm="1">
        <f t="array" aca="1" ref="DT330" ca="1">IF($B330="","",IF(DS330=0,0,IF(DD_Payment="",0,IF(DS330&lt;_xlfn.IFS(DD_Frequency="Monthly",1,DD_Frequency="Quarterly",IF(MONTH(DS$2)=1,1,IF(MONTH(DS$2)=4,1,IF(MONTH(DS$2)=7,1,IF(MONTH(DS$2)=10,1,0)))),DD_Frequency="Annually",IF(MONTH(DS$2)=1,1,0))*DD_Payment,DS330,_xlfn.IFS(DD_Frequency="Monthly",1,DD_Frequency="Quarterly",IF(MONTH(DS$2)=1,1,IF(MONTH(DS$2)=4,1,IF(MONTH(DS$2)=7,1,IF(MONTH(DS$2)=10,1,0)))),DD_Frequency="Annually",IF(MONTH(DS$2)=1,1,0))*DD_Payment))))</f>
        <v/>
      </c>
      <c r="DU330" s="3" t="str">
        <f t="shared" ref="DU330" ca="1" si="16203">IF($B330="","",IF(DS330&gt;DT330,(DS330-DT330/2)*(rate_A*(DU$1/365)),0))</f>
        <v/>
      </c>
      <c r="DV330" s="3" t="str">
        <f t="shared" ca="1" si="16048"/>
        <v/>
      </c>
      <c r="DW330" s="3" t="str">
        <f t="shared" ref="DW330" ca="1" si="16204">IF($B330="","",DH330*(1+rate_A*DU$1/365))</f>
        <v/>
      </c>
      <c r="DX330" s="3" t="str">
        <f t="shared" ref="DX330" ca="1" si="16205">IF($B330="","",DI330*(1+rate_A*DU$1/365))</f>
        <v/>
      </c>
      <c r="DY330" s="3" t="str">
        <f t="shared" ref="DY330" ca="1" si="16206">IF($B330="","",DJ330*(1+rate_joint*DU$1/365))</f>
        <v/>
      </c>
      <c r="DZ330" s="5" t="str">
        <f t="shared" ca="1" si="16052"/>
        <v/>
      </c>
      <c r="EA330" s="5" t="str" cm="1">
        <f t="array" aca="1" ref="EA330" ca="1">IF(DZ330="","",_xlfn.IFS(DZ330&lt;='Hidden inputs'!$C$15,DZ330*'Hidden inputs'!$D$15,DZ330&lt;='Hidden inputs'!$C$16,'Hidden inputs'!$C$15*'Hidden inputs'!$D$15+(DZ330-'Hidden inputs'!$B$16)*'Hidden inputs'!$D$16,DZ330&lt;='Hidden inputs'!$C$17,'Hidden inputs'!$C$15*'Hidden inputs'!$D$15+('Hidden inputs'!$C$16-'Hidden inputs'!$B$16)*'Hidden inputs'!$D$16+(DZ330-'Hidden inputs'!$B$17)*'Hidden inputs'!$D$17,DZ330&gt;'Hidden inputs'!$B$18,'Hidden inputs'!$C$15*'Hidden inputs'!$D$15+('Hidden inputs'!$C$16-'Hidden inputs'!$B$16)*'Hidden inputs'!$D$16+('Hidden inputs'!$C$17-'Hidden inputs'!$B$17)*'Hidden inputs'!$D$17+(DZ330-'Hidden inputs'!$B$18)*'Hidden inputs'!$D$18))</f>
        <v/>
      </c>
      <c r="EB330" s="10" t="str">
        <f t="shared" ca="1" si="16053"/>
        <v/>
      </c>
      <c r="EC330" s="5" t="str">
        <f t="shared" ca="1" si="15962"/>
        <v/>
      </c>
      <c r="ED330" s="5" t="str">
        <f t="shared" ca="1" si="15963"/>
        <v/>
      </c>
      <c r="EE330" s="5" t="str">
        <f ca="1">IF($B330="","",'Hidden inputs'!$D$11*DV330+'Hidden inputs'!$E$11*DW330)</f>
        <v/>
      </c>
      <c r="EF330" s="11" t="str">
        <f t="shared" ca="1" si="15875"/>
        <v/>
      </c>
      <c r="EG330" s="9" t="str">
        <f t="shared" ca="1" si="15964"/>
        <v/>
      </c>
      <c r="EH330" s="3" t="str">
        <f t="shared" ca="1" si="15965"/>
        <v/>
      </c>
      <c r="EI330" s="5" t="str" cm="1">
        <f t="array" aca="1" ref="EI330" ca="1">IF($B330="","",IF(EH330=0,0,IF(DD_Payment="",0,IF(EH330&lt;_xlfn.IFS(DD_Frequency="Monthly",1,DD_Frequency="Quarterly",IF(MONTH(EH$2)=1,1,IF(MONTH(EH$2)=4,1,IF(MONTH(EH$2)=7,1,IF(MONTH(EH$2)=10,1,0)))),DD_Frequency="Annually",IF(MONTH(EH$2)=1,1,0))*DD_Payment,EH330,_xlfn.IFS(DD_Frequency="Monthly",1,DD_Frequency="Quarterly",IF(MONTH(EH$2)=1,1,IF(MONTH(EH$2)=4,1,IF(MONTH(EH$2)=7,1,IF(MONTH(EH$2)=10,1,0)))),DD_Frequency="Annually",IF(MONTH(EH$2)=1,1,0))*DD_Payment))))</f>
        <v/>
      </c>
      <c r="EJ330" s="3" t="str">
        <f t="shared" ref="EJ330" ca="1" si="16207">IF($B330="","",IF(EH330&gt;EI330,(EH330-EI330/2)*(rate_A*(EJ$1/365)),0))</f>
        <v/>
      </c>
      <c r="EK330" s="3" t="str">
        <f t="shared" ca="1" si="16055"/>
        <v/>
      </c>
      <c r="EL330" s="3" t="str">
        <f t="shared" ref="EL330" ca="1" si="16208">IF($B330="","",DW330*(1+rate_A*EJ$1/365))</f>
        <v/>
      </c>
      <c r="EM330" s="3" t="str">
        <f t="shared" ref="EM330" ca="1" si="16209">IF($B330="","",DX330*(1+rate_A*EJ$1/365))</f>
        <v/>
      </c>
      <c r="EN330" s="3" t="str">
        <f t="shared" ref="EN330" ca="1" si="16210">IF($B330="","",DY330*(1+rate_joint*EJ$1/365))</f>
        <v/>
      </c>
      <c r="EO330" s="5" t="str">
        <f t="shared" ca="1" si="16059"/>
        <v/>
      </c>
      <c r="EP330" s="5" t="str" cm="1">
        <f t="array" aca="1" ref="EP330" ca="1">IF(EO330="","",_xlfn.IFS(EO330&lt;='Hidden inputs'!$C$15,EO330*'Hidden inputs'!$D$15,EO330&lt;='Hidden inputs'!$C$16,'Hidden inputs'!$C$15*'Hidden inputs'!$D$15+(EO330-'Hidden inputs'!$B$16)*'Hidden inputs'!$D$16,EO330&lt;='Hidden inputs'!$C$17,'Hidden inputs'!$C$15*'Hidden inputs'!$D$15+('Hidden inputs'!$C$16-'Hidden inputs'!$B$16)*'Hidden inputs'!$D$16+(EO330-'Hidden inputs'!$B$17)*'Hidden inputs'!$D$17,EO330&gt;'Hidden inputs'!$B$18,'Hidden inputs'!$C$15*'Hidden inputs'!$D$15+('Hidden inputs'!$C$16-'Hidden inputs'!$B$16)*'Hidden inputs'!$D$16+('Hidden inputs'!$C$17-'Hidden inputs'!$B$17)*'Hidden inputs'!$D$17+(EO330-'Hidden inputs'!$B$18)*'Hidden inputs'!$D$18))</f>
        <v/>
      </c>
      <c r="EQ330" s="10" t="str">
        <f t="shared" ca="1" si="16060"/>
        <v/>
      </c>
      <c r="ER330" s="5" t="str">
        <f t="shared" ca="1" si="15970"/>
        <v/>
      </c>
      <c r="ES330" s="5" t="str">
        <f t="shared" ca="1" si="15971"/>
        <v/>
      </c>
      <c r="ET330" s="5" t="str">
        <f ca="1">IF($B330="","",'Hidden inputs'!$D$11*EK330+'Hidden inputs'!$E$11*EL330)</f>
        <v/>
      </c>
      <c r="EU330" s="11" t="str">
        <f t="shared" ca="1" si="15880"/>
        <v/>
      </c>
      <c r="EV330" s="9" t="str">
        <f t="shared" ca="1" si="15972"/>
        <v/>
      </c>
      <c r="EW330" s="3" t="str">
        <f t="shared" ca="1" si="15973"/>
        <v/>
      </c>
      <c r="EX330" s="5" t="str" cm="1">
        <f t="array" aca="1" ref="EX330" ca="1">IF($B330="","",IF(EW330=0,0,IF(DD_Payment="",0,IF(EW330&lt;_xlfn.IFS(DD_Frequency="Monthly",1,DD_Frequency="Quarterly",IF(MONTH(EW$2)=1,1,IF(MONTH(EW$2)=4,1,IF(MONTH(EW$2)=7,1,IF(MONTH(EW$2)=10,1,0)))),DD_Frequency="Annually",IF(MONTH(EW$2)=1,1,0))*DD_Payment,EW330,_xlfn.IFS(DD_Frequency="Monthly",1,DD_Frequency="Quarterly",IF(MONTH(EW$2)=1,1,IF(MONTH(EW$2)=4,1,IF(MONTH(EW$2)=7,1,IF(MONTH(EW$2)=10,1,0)))),DD_Frequency="Annually",IF(MONTH(EW$2)=1,1,0))*DD_Payment))))</f>
        <v/>
      </c>
      <c r="EY330" s="3" t="str">
        <f t="shared" ref="EY330" ca="1" si="16211">IF($B330="","",IF(EW330&gt;EX330,(EW330-EX330/2)*(rate_A*(EY$1/365)),0))</f>
        <v/>
      </c>
      <c r="EZ330" s="3" t="str">
        <f t="shared" ca="1" si="16062"/>
        <v/>
      </c>
      <c r="FA330" s="3" t="str">
        <f t="shared" ref="FA330" ca="1" si="16212">IF($B330="","",EL330*(1+rate_A*EY$1/365))</f>
        <v/>
      </c>
      <c r="FB330" s="3" t="str">
        <f t="shared" ref="FB330" ca="1" si="16213">IF($B330="","",EM330*(1+rate_A*EY$1/365))</f>
        <v/>
      </c>
      <c r="FC330" s="3" t="str">
        <f t="shared" ref="FC330" ca="1" si="16214">IF($B330="","",EN330*(1+rate_joint*EY$1/365))</f>
        <v/>
      </c>
      <c r="FD330" s="5" t="str">
        <f t="shared" ca="1" si="16066"/>
        <v/>
      </c>
      <c r="FE330" s="5" t="str" cm="1">
        <f t="array" aca="1" ref="FE330" ca="1">IF(FD330="","",_xlfn.IFS(FD330&lt;='Hidden inputs'!$C$15,FD330*'Hidden inputs'!$D$15,FD330&lt;='Hidden inputs'!$C$16,'Hidden inputs'!$C$15*'Hidden inputs'!$D$15+(FD330-'Hidden inputs'!$B$16)*'Hidden inputs'!$D$16,FD330&lt;='Hidden inputs'!$C$17,'Hidden inputs'!$C$15*'Hidden inputs'!$D$15+('Hidden inputs'!$C$16-'Hidden inputs'!$B$16)*'Hidden inputs'!$D$16+(FD330-'Hidden inputs'!$B$17)*'Hidden inputs'!$D$17,FD330&gt;'Hidden inputs'!$B$18,'Hidden inputs'!$C$15*'Hidden inputs'!$D$15+('Hidden inputs'!$C$16-'Hidden inputs'!$B$16)*'Hidden inputs'!$D$16+('Hidden inputs'!$C$17-'Hidden inputs'!$B$17)*'Hidden inputs'!$D$17+(FD330-'Hidden inputs'!$B$18)*'Hidden inputs'!$D$18))</f>
        <v/>
      </c>
      <c r="FF330" s="10" t="str">
        <f t="shared" ca="1" si="16067"/>
        <v/>
      </c>
      <c r="FG330" s="5" t="str">
        <f t="shared" ca="1" si="15978"/>
        <v/>
      </c>
      <c r="FH330" s="5" t="str">
        <f t="shared" ca="1" si="15979"/>
        <v/>
      </c>
      <c r="FI330" s="5" t="str">
        <f ca="1">IF($B330="","",'Hidden inputs'!$D$11*EZ330+'Hidden inputs'!$E$11*FA330)</f>
        <v/>
      </c>
      <c r="FJ330" s="11" t="str">
        <f t="shared" ca="1" si="15885"/>
        <v/>
      </c>
      <c r="FK330" s="9" t="str">
        <f t="shared" ca="1" si="15980"/>
        <v/>
      </c>
      <c r="FL330" s="3" t="str">
        <f t="shared" ca="1" si="15981"/>
        <v/>
      </c>
      <c r="FM330" s="5" t="str" cm="1">
        <f t="array" aca="1" ref="FM330" ca="1">IF($B330="","",IF(FL330=0,0,IF(DD_Payment="",0,IF(FL330&lt;_xlfn.IFS(DD_Frequency="Monthly",1,DD_Frequency="Quarterly",IF(MONTH(FL$2)=1,1,IF(MONTH(FL$2)=4,1,IF(MONTH(FL$2)=7,1,IF(MONTH(FL$2)=10,1,0)))),DD_Frequency="Annually",IF(MONTH(FL$2)=1,1,0))*DD_Payment,FL330,_xlfn.IFS(DD_Frequency="Monthly",1,DD_Frequency="Quarterly",IF(MONTH(FL$2)=1,1,IF(MONTH(FL$2)=4,1,IF(MONTH(FL$2)=7,1,IF(MONTH(FL$2)=10,1,0)))),DD_Frequency="Annually",IF(MONTH(FL$2)=1,1,0))*DD_Payment))))</f>
        <v/>
      </c>
      <c r="FN330" s="3" t="str">
        <f t="shared" ref="FN330" ca="1" si="16215">IF($B330="","",IF(FL330&gt;FM330,(FL330-FM330/2)*(rate_A*(FN$1/365)),0))</f>
        <v/>
      </c>
      <c r="FO330" s="3" t="str">
        <f t="shared" ca="1" si="16069"/>
        <v/>
      </c>
      <c r="FP330" s="3" t="str">
        <f t="shared" ref="FP330" ca="1" si="16216">IF($B330="","",FA330*(1+rate_A*FN$1/365))</f>
        <v/>
      </c>
      <c r="FQ330" s="3" t="str">
        <f t="shared" ref="FQ330" ca="1" si="16217">IF($B330="","",FB330*(1+rate_A*FN$1/365))</f>
        <v/>
      </c>
      <c r="FR330" s="3" t="str">
        <f t="shared" ref="FR330" ca="1" si="16218">IF($B330="","",FC330*(1+rate_joint*FN$1/365))</f>
        <v/>
      </c>
      <c r="FS330" s="5" t="str">
        <f t="shared" ca="1" si="16073"/>
        <v/>
      </c>
      <c r="FT330" s="5" t="str" cm="1">
        <f t="array" aca="1" ref="FT330" ca="1">IF(FS330="","",_xlfn.IFS(FS330&lt;='Hidden inputs'!$C$15,FS330*'Hidden inputs'!$D$15,FS330&lt;='Hidden inputs'!$C$16,'Hidden inputs'!$C$15*'Hidden inputs'!$D$15+(FS330-'Hidden inputs'!$B$16)*'Hidden inputs'!$D$16,FS330&lt;='Hidden inputs'!$C$17,'Hidden inputs'!$C$15*'Hidden inputs'!$D$15+('Hidden inputs'!$C$16-'Hidden inputs'!$B$16)*'Hidden inputs'!$D$16+(FS330-'Hidden inputs'!$B$17)*'Hidden inputs'!$D$17,FS330&gt;'Hidden inputs'!$B$18,'Hidden inputs'!$C$15*'Hidden inputs'!$D$15+('Hidden inputs'!$C$16-'Hidden inputs'!$B$16)*'Hidden inputs'!$D$16+('Hidden inputs'!$C$17-'Hidden inputs'!$B$17)*'Hidden inputs'!$D$17+(FS330-'Hidden inputs'!$B$18)*'Hidden inputs'!$D$18))</f>
        <v/>
      </c>
      <c r="FU330" s="10" t="str">
        <f t="shared" ca="1" si="16074"/>
        <v/>
      </c>
      <c r="FV330" s="5" t="str">
        <f t="shared" ca="1" si="15986"/>
        <v/>
      </c>
      <c r="FW330" s="5" t="str">
        <f t="shared" ca="1" si="15987"/>
        <v/>
      </c>
      <c r="FX330" s="5" t="str">
        <f ca="1">IF($B330="","",'Hidden inputs'!$D$11*FO330+'Hidden inputs'!$E$11*FP330)</f>
        <v/>
      </c>
      <c r="FY330" s="11" t="str">
        <f t="shared" ca="1" si="15890"/>
        <v/>
      </c>
      <c r="FZ330" s="9" t="str">
        <f t="shared" ca="1" si="15988"/>
        <v/>
      </c>
      <c r="GA330" s="5" t="str">
        <f t="shared" ca="1" si="15989"/>
        <v/>
      </c>
      <c r="GB330" s="5" t="str">
        <f t="shared" ca="1" si="15990"/>
        <v/>
      </c>
      <c r="GC330" s="5" t="str">
        <f t="shared" ca="1" si="15891"/>
        <v/>
      </c>
      <c r="GD330" s="5" t="str">
        <f t="shared" ca="1" si="15892"/>
        <v/>
      </c>
    </row>
    <row r="331" spans="1:186" x14ac:dyDescent="0.35">
      <c r="A331" s="2"/>
      <c r="B331" s="6" t="str">
        <f t="shared" ca="1" si="15893"/>
        <v/>
      </c>
      <c r="C331" s="5" t="str">
        <f t="shared" ca="1" si="15991"/>
        <v/>
      </c>
      <c r="D331" s="5" t="str" cm="1">
        <f t="array" aca="1" ref="D331" ca="1">IF($B331="","",IF(C331=0,0,IF(DD_Payment="",0,IF(C331&lt;_xlfn.IFS(DD_Frequency="Monthly",1,DD_Frequency="Quarterly",IF(MONTH(C$2)=1,1,IF(MONTH(C$2)=4,1,IF(MONTH(C$2)=7,1,IF(MONTH(C$2)=10,1,0)))),DD_Frequency="Annually",IF(MONTH(C$2)=1,1,0))*DD_Payment,C331,_xlfn.IFS(DD_Frequency="Monthly",1,DD_Frequency="Quarterly",IF(MONTH(C$2)=1,1,IF(MONTH(C$2)=4,1,IF(MONTH(C$2)=7,1,IF(MONTH(C$2)=10,1,0)))),DD_Frequency="Annually",IF(MONTH(C$2)=1,1,0))*DD_Payment))))</f>
        <v/>
      </c>
      <c r="E331" s="5" t="str">
        <f t="shared" ref="E331" ca="1" si="16219">IF(B331="","",IF(C331&gt;D331,(C331-D331/2)*(rate_A*(E$1/365)),0))</f>
        <v/>
      </c>
      <c r="F331" s="5" t="str">
        <f t="shared" ca="1" si="15895"/>
        <v/>
      </c>
      <c r="G331" s="5" t="str">
        <f t="shared" ref="G331" ca="1" si="16220">IF(B331="","",G330*(1+rate_A*E$1/365))</f>
        <v/>
      </c>
      <c r="H331" s="5" t="str">
        <f t="shared" ref="H331" ca="1" si="16221">IF(B331="","",H330*(1+rate_A*E$1/365))</f>
        <v/>
      </c>
      <c r="I331" s="5" t="str">
        <f t="shared" ref="I331" ca="1" si="16222">IF(B331="","",I330*(1+rate_joint*E$1/365))</f>
        <v/>
      </c>
      <c r="J331" s="5" t="str">
        <f t="shared" ca="1" si="15996"/>
        <v/>
      </c>
      <c r="K331" s="5" t="str" cm="1">
        <f t="array" aca="1" ref="K331" ca="1">IF(J331="","",_xlfn.IFS(J331&lt;='Hidden inputs'!$C$15,J331*'Hidden inputs'!$D$15,J331&lt;='Hidden inputs'!$C$16,'Hidden inputs'!$C$15*'Hidden inputs'!$D$15+(J331-'Hidden inputs'!$B$16)*'Hidden inputs'!$D$16,J331&lt;='Hidden inputs'!$C$17,'Hidden inputs'!$C$15*'Hidden inputs'!$D$15+('Hidden inputs'!$C$16-'Hidden inputs'!$B$16)*'Hidden inputs'!$D$16+(J331-'Hidden inputs'!$B$17)*'Hidden inputs'!$D$17,J331&gt;'Hidden inputs'!$B$18,'Hidden inputs'!$C$15*'Hidden inputs'!$D$15+('Hidden inputs'!$C$16-'Hidden inputs'!$B$16)*'Hidden inputs'!$D$16+('Hidden inputs'!$C$17-'Hidden inputs'!$B$17)*'Hidden inputs'!$D$17+(J331-'Hidden inputs'!$B$18)*'Hidden inputs'!$D$18))</f>
        <v/>
      </c>
      <c r="L331" s="11" t="str">
        <f t="shared" ca="1" si="15997"/>
        <v/>
      </c>
      <c r="M331" s="5" t="str">
        <f t="shared" ca="1" si="15899"/>
        <v/>
      </c>
      <c r="N331" s="5" t="str">
        <f t="shared" ca="1" si="15900"/>
        <v/>
      </c>
      <c r="O331" s="5" t="str">
        <f ca="1">IF(B331="","",'Hidden inputs'!$D$11*F331+'Hidden inputs'!$E$11*G331)</f>
        <v/>
      </c>
      <c r="P331" s="11" t="str">
        <f t="shared" ca="1" si="15834"/>
        <v/>
      </c>
      <c r="Q331" s="20" t="str">
        <f t="shared" ca="1" si="15835"/>
        <v/>
      </c>
      <c r="R331" s="3" t="str">
        <f t="shared" ca="1" si="15901"/>
        <v/>
      </c>
      <c r="S331" s="5" t="str" cm="1">
        <f t="array" aca="1" ref="S331" ca="1">IF($B331="","",IF(R331=0,0,IF(DD_Payment="",0,IF(R331&lt;_xlfn.IFS(DD_Frequency="Monthly",1,DD_Frequency="Quarterly",IF(MONTH(R$2)=1,1,IF(MONTH(R$2)=4,1,IF(MONTH(R$2)=7,1,IF(MONTH(R$2)=10,1,0)))),DD_Frequency="Annually",IF(MONTH(R$2)=1,1,0))*DD_Payment,R331,_xlfn.IFS(DD_Frequency="Monthly",1,DD_Frequency="Quarterly",IF(MONTH(R$2)=1,1,IF(MONTH(R$2)=4,1,IF(MONTH(R$2)=7,1,IF(MONTH(R$2)=10,1,0)))),DD_Frequency="Annually",IF(MONTH(R$2)=1,1,0))*DD_Payment))))</f>
        <v/>
      </c>
      <c r="T331" s="3" t="str">
        <f t="shared" ref="T331" ca="1" si="16223">IF(B331="","",IF(R331&gt;S331,(R331-S331/2)*(rate_A*((T$1+A331)/365)),0))</f>
        <v/>
      </c>
      <c r="U331" s="3" t="str">
        <f t="shared" ca="1" si="15903"/>
        <v/>
      </c>
      <c r="V331" s="3" t="str">
        <f t="shared" ref="V331" ca="1" si="16224">IF(B331="","",G331*(1+rate_A*(T$1+A331)/365))</f>
        <v/>
      </c>
      <c r="W331" s="3" t="str">
        <f t="shared" ref="W331" ca="1" si="16225">IF(B331="","",H331*(1+rate_A*(T$1+A331)/365))</f>
        <v/>
      </c>
      <c r="X331" s="3" t="str">
        <f t="shared" ref="X331" ca="1" si="16226">IF(B331="","",I331*(1+rate_joint*(T$1+A331)/365))</f>
        <v/>
      </c>
      <c r="Y331" s="5" t="str">
        <f t="shared" ca="1" si="16002"/>
        <v/>
      </c>
      <c r="Z331" s="5" t="str" cm="1">
        <f t="array" aca="1" ref="Z331" ca="1">IF(Y331="","",_xlfn.IFS(Y331&lt;='Hidden inputs'!$C$15,Y331*'Hidden inputs'!$D$15,Y331&lt;='Hidden inputs'!$C$16,'Hidden inputs'!$C$15*'Hidden inputs'!$D$15+(Y331-'Hidden inputs'!$B$16)*'Hidden inputs'!$D$16,Y331&lt;='Hidden inputs'!$C$17,'Hidden inputs'!$C$15*'Hidden inputs'!$D$15+('Hidden inputs'!$C$16-'Hidden inputs'!$B$16)*'Hidden inputs'!$D$16+(Y331-'Hidden inputs'!$B$17)*'Hidden inputs'!$D$17,Y331&gt;'Hidden inputs'!$B$18,'Hidden inputs'!$C$15*'Hidden inputs'!$D$15+('Hidden inputs'!$C$16-'Hidden inputs'!$B$16)*'Hidden inputs'!$D$16+('Hidden inputs'!$C$17-'Hidden inputs'!$B$17)*'Hidden inputs'!$D$17+(Y331-'Hidden inputs'!$B$18)*'Hidden inputs'!$D$18))</f>
        <v/>
      </c>
      <c r="AA331" s="10" t="str">
        <f t="shared" ca="1" si="16003"/>
        <v/>
      </c>
      <c r="AB331" s="5" t="str">
        <f t="shared" ca="1" si="15907"/>
        <v/>
      </c>
      <c r="AC331" s="5" t="str">
        <f t="shared" ca="1" si="16004"/>
        <v/>
      </c>
      <c r="AD331" s="5" t="str">
        <f ca="1">IF(B331="","",'Hidden inputs'!$D$11*U331+'Hidden inputs'!$E$11*V331)</f>
        <v/>
      </c>
      <c r="AE331" s="11" t="str">
        <f t="shared" ca="1" si="15840"/>
        <v/>
      </c>
      <c r="AF331" s="9" t="str">
        <f t="shared" ca="1" si="15908"/>
        <v/>
      </c>
      <c r="AG331" s="3" t="str">
        <f t="shared" ca="1" si="15909"/>
        <v/>
      </c>
      <c r="AH331" s="5" t="str" cm="1">
        <f t="array" aca="1" ref="AH331" ca="1">IF($B331="","",IF(AG331=0,0,IF(DD_Payment="",0,IF(AG331&lt;_xlfn.IFS(DD_Frequency="Monthly",1,DD_Frequency="Quarterly",IF(MONTH(AG$2)=1,1,IF(MONTH(AG$2)=4,1,IF(MONTH(AG$2)=7,1,IF(MONTH(AG$2)=10,1,0)))),DD_Frequency="Annually",IF(MONTH(AG$2)=1,1,0))*DD_Payment,AG331,_xlfn.IFS(DD_Frequency="Monthly",1,DD_Frequency="Quarterly",IF(MONTH(AG$2)=1,1,IF(MONTH(AG$2)=4,1,IF(MONTH(AG$2)=7,1,IF(MONTH(AG$2)=10,1,0)))),DD_Frequency="Annually",IF(MONTH(AG$2)=1,1,0))*DD_Payment))))</f>
        <v/>
      </c>
      <c r="AI331" s="3" t="str">
        <f t="shared" ref="AI331" ca="1" si="16227">IF($B331="","",IF(AG331&gt;AH331,(AG331-AH331/2)*(rate_A*(AI$1/365)),0))</f>
        <v/>
      </c>
      <c r="AJ331" s="3" t="str">
        <f t="shared" ca="1" si="16006"/>
        <v/>
      </c>
      <c r="AK331" s="3" t="str">
        <f t="shared" ref="AK331" ca="1" si="16228">IF($B331="","",V331*(1+rate_A*AI$1/365))</f>
        <v/>
      </c>
      <c r="AL331" s="3" t="str">
        <f t="shared" ref="AL331" ca="1" si="16229">IF($B331="","",W331*(1+rate_A*AI$1/365))</f>
        <v/>
      </c>
      <c r="AM331" s="3" t="str">
        <f t="shared" ref="AM331" ca="1" si="16230">IF($B331="","",X331*(1+rate_joint*AI$1/365))</f>
        <v/>
      </c>
      <c r="AN331" s="5" t="str">
        <f t="shared" ca="1" si="16010"/>
        <v/>
      </c>
      <c r="AO331" s="5" t="str" cm="1">
        <f t="array" aca="1" ref="AO331" ca="1">IF(AN331="","",_xlfn.IFS(AN331&lt;='Hidden inputs'!$C$15,AN331*'Hidden inputs'!$D$15,AN331&lt;='Hidden inputs'!$C$16,'Hidden inputs'!$C$15*'Hidden inputs'!$D$15+(AN331-'Hidden inputs'!$B$16)*'Hidden inputs'!$D$16,AN331&lt;='Hidden inputs'!$C$17,'Hidden inputs'!$C$15*'Hidden inputs'!$D$15+('Hidden inputs'!$C$16-'Hidden inputs'!$B$16)*'Hidden inputs'!$D$16+(AN331-'Hidden inputs'!$B$17)*'Hidden inputs'!$D$17,AN331&gt;'Hidden inputs'!$B$18,'Hidden inputs'!$C$15*'Hidden inputs'!$D$15+('Hidden inputs'!$C$16-'Hidden inputs'!$B$16)*'Hidden inputs'!$D$16+('Hidden inputs'!$C$17-'Hidden inputs'!$B$17)*'Hidden inputs'!$D$17+(AN331-'Hidden inputs'!$B$18)*'Hidden inputs'!$D$18))</f>
        <v/>
      </c>
      <c r="AP331" s="10" t="str">
        <f t="shared" ca="1" si="16011"/>
        <v/>
      </c>
      <c r="AQ331" s="5" t="str">
        <f t="shared" ca="1" si="15914"/>
        <v/>
      </c>
      <c r="AR331" s="5" t="str">
        <f t="shared" ca="1" si="15915"/>
        <v/>
      </c>
      <c r="AS331" s="5" t="str">
        <f ca="1">IF($B331="","",'Hidden inputs'!$D$11*AJ331+'Hidden inputs'!$E$11*AK331)</f>
        <v/>
      </c>
      <c r="AT331" s="11" t="str">
        <f t="shared" ca="1" si="15845"/>
        <v/>
      </c>
      <c r="AU331" s="9" t="str">
        <f t="shared" ca="1" si="15916"/>
        <v/>
      </c>
      <c r="AV331" s="3" t="str">
        <f t="shared" ca="1" si="15917"/>
        <v/>
      </c>
      <c r="AW331" s="5" t="str" cm="1">
        <f t="array" aca="1" ref="AW331" ca="1">IF($B331="","",IF(AV331=0,0,IF(DD_Payment="",0,IF(AV331&lt;_xlfn.IFS(DD_Frequency="Monthly",1,DD_Frequency="Quarterly",IF(MONTH(AV$2)=1,1,IF(MONTH(AV$2)=4,1,IF(MONTH(AV$2)=7,1,IF(MONTH(AV$2)=10,1,0)))),DD_Frequency="Annually",IF(MONTH(AV$2)=1,1,0))*DD_Payment,AV331,_xlfn.IFS(DD_Frequency="Monthly",1,DD_Frequency="Quarterly",IF(MONTH(AV$2)=1,1,IF(MONTH(AV$2)=4,1,IF(MONTH(AV$2)=7,1,IF(MONTH(AV$2)=10,1,0)))),DD_Frequency="Annually",IF(MONTH(AV$2)=1,1,0))*DD_Payment))))</f>
        <v/>
      </c>
      <c r="AX331" s="3" t="str">
        <f t="shared" ref="AX331" ca="1" si="16231">IF($B331="","",IF(AV331&gt;AW331,(AV331-AW331/2)*(rate_A*(AX$1/365)),0))</f>
        <v/>
      </c>
      <c r="AY331" s="3" t="str">
        <f t="shared" ca="1" si="16013"/>
        <v/>
      </c>
      <c r="AZ331" s="3" t="str">
        <f t="shared" ref="AZ331" ca="1" si="16232">IF($B331="","",AK331*(1+rate_A*AX$1/365))</f>
        <v/>
      </c>
      <c r="BA331" s="3" t="str">
        <f t="shared" ref="BA331" ca="1" si="16233">IF($B331="","",AL331*(1+rate_A*AX$1/365))</f>
        <v/>
      </c>
      <c r="BB331" s="3" t="str">
        <f t="shared" ref="BB331" ca="1" si="16234">IF($B331="","",AM331*(1+rate_joint*AX$1/365))</f>
        <v/>
      </c>
      <c r="BC331" s="5" t="str">
        <f t="shared" ca="1" si="16017"/>
        <v/>
      </c>
      <c r="BD331" s="5" t="str" cm="1">
        <f t="array" aca="1" ref="BD331" ca="1">IF(BC331="","",_xlfn.IFS(BC331&lt;='Hidden inputs'!$C$15,BC331*'Hidden inputs'!$D$15,BC331&lt;='Hidden inputs'!$C$16,'Hidden inputs'!$C$15*'Hidden inputs'!$D$15+(BC331-'Hidden inputs'!$B$16)*'Hidden inputs'!$D$16,BC331&lt;='Hidden inputs'!$C$17,'Hidden inputs'!$C$15*'Hidden inputs'!$D$15+('Hidden inputs'!$C$16-'Hidden inputs'!$B$16)*'Hidden inputs'!$D$16+(BC331-'Hidden inputs'!$B$17)*'Hidden inputs'!$D$17,BC331&gt;'Hidden inputs'!$B$18,'Hidden inputs'!$C$15*'Hidden inputs'!$D$15+('Hidden inputs'!$C$16-'Hidden inputs'!$B$16)*'Hidden inputs'!$D$16+('Hidden inputs'!$C$17-'Hidden inputs'!$B$17)*'Hidden inputs'!$D$17+(BC331-'Hidden inputs'!$B$18)*'Hidden inputs'!$D$18))</f>
        <v/>
      </c>
      <c r="BE331" s="10" t="str">
        <f t="shared" ca="1" si="16018"/>
        <v/>
      </c>
      <c r="BF331" s="5" t="str">
        <f t="shared" ca="1" si="15922"/>
        <v/>
      </c>
      <c r="BG331" s="5" t="str">
        <f t="shared" ca="1" si="15923"/>
        <v/>
      </c>
      <c r="BH331" s="5" t="str">
        <f ca="1">IF($B331="","",'Hidden inputs'!$D$11*AY331+'Hidden inputs'!$E$11*AZ331)</f>
        <v/>
      </c>
      <c r="BI331" s="11" t="str">
        <f t="shared" ca="1" si="15850"/>
        <v/>
      </c>
      <c r="BJ331" s="9" t="str">
        <f t="shared" ca="1" si="15924"/>
        <v/>
      </c>
      <c r="BK331" s="3" t="str">
        <f t="shared" ca="1" si="15925"/>
        <v/>
      </c>
      <c r="BL331" s="5" t="str" cm="1">
        <f t="array" aca="1" ref="BL331" ca="1">IF($B331="","",IF(BK331=0,0,IF(DD_Payment="",0,IF(BK331&lt;_xlfn.IFS(DD_Frequency="Monthly",1,DD_Frequency="Quarterly",IF(MONTH(BK$2)=1,1,IF(MONTH(BK$2)=4,1,IF(MONTH(BK$2)=7,1,IF(MONTH(BK$2)=10,1,0)))),DD_Frequency="Annually",IF(MONTH(BK$2)=1,1,0))*DD_Payment,BK331,_xlfn.IFS(DD_Frequency="Monthly",1,DD_Frequency="Quarterly",IF(MONTH(BK$2)=1,1,IF(MONTH(BK$2)=4,1,IF(MONTH(BK$2)=7,1,IF(MONTH(BK$2)=10,1,0)))),DD_Frequency="Annually",IF(MONTH(BK$2)=1,1,0))*DD_Payment))))</f>
        <v/>
      </c>
      <c r="BM331" s="3" t="str">
        <f t="shared" ref="BM331" ca="1" si="16235">IF($B331="","",IF(BK331&gt;BL331,(BK331-BL331/2)*(rate_A*(BM$1/365)),0))</f>
        <v/>
      </c>
      <c r="BN331" s="3" t="str">
        <f t="shared" ca="1" si="16020"/>
        <v/>
      </c>
      <c r="BO331" s="3" t="str">
        <f t="shared" ref="BO331" ca="1" si="16236">IF($B331="","",AZ331*(1+rate_A*BM$1/365))</f>
        <v/>
      </c>
      <c r="BP331" s="3" t="str">
        <f t="shared" ref="BP331" ca="1" si="16237">IF($B331="","",BA331*(1+rate_A*BM$1/365))</f>
        <v/>
      </c>
      <c r="BQ331" s="3" t="str">
        <f t="shared" ref="BQ331" ca="1" si="16238">IF($B331="","",BB331*(1+rate_joint*BM$1/365))</f>
        <v/>
      </c>
      <c r="BR331" s="5" t="str">
        <f t="shared" ca="1" si="16024"/>
        <v/>
      </c>
      <c r="BS331" s="5" t="str" cm="1">
        <f t="array" aca="1" ref="BS331" ca="1">IF(BR331="","",_xlfn.IFS(BR331&lt;='Hidden inputs'!$C$15,BR331*'Hidden inputs'!$D$15,BR331&lt;='Hidden inputs'!$C$16,'Hidden inputs'!$C$15*'Hidden inputs'!$D$15+(BR331-'Hidden inputs'!$B$16)*'Hidden inputs'!$D$16,BR331&lt;='Hidden inputs'!$C$17,'Hidden inputs'!$C$15*'Hidden inputs'!$D$15+('Hidden inputs'!$C$16-'Hidden inputs'!$B$16)*'Hidden inputs'!$D$16+(BR331-'Hidden inputs'!$B$17)*'Hidden inputs'!$D$17,BR331&gt;'Hidden inputs'!$B$18,'Hidden inputs'!$C$15*'Hidden inputs'!$D$15+('Hidden inputs'!$C$16-'Hidden inputs'!$B$16)*'Hidden inputs'!$D$16+('Hidden inputs'!$C$17-'Hidden inputs'!$B$17)*'Hidden inputs'!$D$17+(BR331-'Hidden inputs'!$B$18)*'Hidden inputs'!$D$18))</f>
        <v/>
      </c>
      <c r="BT331" s="10" t="str">
        <f t="shared" ca="1" si="16025"/>
        <v/>
      </c>
      <c r="BU331" s="5" t="str">
        <f t="shared" ca="1" si="15930"/>
        <v/>
      </c>
      <c r="BV331" s="5" t="str">
        <f t="shared" ca="1" si="15931"/>
        <v/>
      </c>
      <c r="BW331" s="5" t="str">
        <f ca="1">IF($B331="","",'Hidden inputs'!$D$11*BN331+'Hidden inputs'!$E$11*BO331)</f>
        <v/>
      </c>
      <c r="BX331" s="11" t="str">
        <f t="shared" ca="1" si="15855"/>
        <v/>
      </c>
      <c r="BY331" s="9" t="str">
        <f t="shared" ca="1" si="15932"/>
        <v/>
      </c>
      <c r="BZ331" s="3" t="str">
        <f t="shared" ca="1" si="15933"/>
        <v/>
      </c>
      <c r="CA331" s="5" t="str" cm="1">
        <f t="array" aca="1" ref="CA331" ca="1">IF($B331="","",IF(BZ331=0,0,IF(DD_Payment="",0,IF(BZ331&lt;_xlfn.IFS(DD_Frequency="Monthly",1,DD_Frequency="Quarterly",IF(MONTH(BZ$2)=1,1,IF(MONTH(BZ$2)=4,1,IF(MONTH(BZ$2)=7,1,IF(MONTH(BZ$2)=10,1,0)))),DD_Frequency="Annually",IF(MONTH(BZ$2)=1,1,0))*DD_Payment,BZ331,_xlfn.IFS(DD_Frequency="Monthly",1,DD_Frequency="Quarterly",IF(MONTH(BZ$2)=1,1,IF(MONTH(BZ$2)=4,1,IF(MONTH(BZ$2)=7,1,IF(MONTH(BZ$2)=10,1,0)))),DD_Frequency="Annually",IF(MONTH(BZ$2)=1,1,0))*DD_Payment))))</f>
        <v/>
      </c>
      <c r="CB331" s="3" t="str">
        <f t="shared" ref="CB331" ca="1" si="16239">IF($B331="","",IF(BZ331&gt;CA331,(BZ331-CA331/2)*(rate_A*(CB$1/365)),0))</f>
        <v/>
      </c>
      <c r="CC331" s="3" t="str">
        <f t="shared" ca="1" si="16027"/>
        <v/>
      </c>
      <c r="CD331" s="3" t="str">
        <f t="shared" ref="CD331" ca="1" si="16240">IF($B331="","",BO331*(1+rate_A*CB$1/365))</f>
        <v/>
      </c>
      <c r="CE331" s="3" t="str">
        <f t="shared" ref="CE331" ca="1" si="16241">IF($B331="","",BP331*(1+rate_A*CB$1/365))</f>
        <v/>
      </c>
      <c r="CF331" s="3" t="str">
        <f t="shared" ref="CF331" ca="1" si="16242">IF($B331="","",BQ331*(1+rate_joint*CB$1/365))</f>
        <v/>
      </c>
      <c r="CG331" s="5" t="str">
        <f t="shared" ca="1" si="16031"/>
        <v/>
      </c>
      <c r="CH331" s="5" t="str" cm="1">
        <f t="array" aca="1" ref="CH331" ca="1">IF(CG331="","",_xlfn.IFS(CG331&lt;='Hidden inputs'!$C$15,CG331*'Hidden inputs'!$D$15,CG331&lt;='Hidden inputs'!$C$16,'Hidden inputs'!$C$15*'Hidden inputs'!$D$15+(CG331-'Hidden inputs'!$B$16)*'Hidden inputs'!$D$16,CG331&lt;='Hidden inputs'!$C$17,'Hidden inputs'!$C$15*'Hidden inputs'!$D$15+('Hidden inputs'!$C$16-'Hidden inputs'!$B$16)*'Hidden inputs'!$D$16+(CG331-'Hidden inputs'!$B$17)*'Hidden inputs'!$D$17,CG331&gt;'Hidden inputs'!$B$18,'Hidden inputs'!$C$15*'Hidden inputs'!$D$15+('Hidden inputs'!$C$16-'Hidden inputs'!$B$16)*'Hidden inputs'!$D$16+('Hidden inputs'!$C$17-'Hidden inputs'!$B$17)*'Hidden inputs'!$D$17+(CG331-'Hidden inputs'!$B$18)*'Hidden inputs'!$D$18))</f>
        <v/>
      </c>
      <c r="CI331" s="10" t="str">
        <f t="shared" ca="1" si="16032"/>
        <v/>
      </c>
      <c r="CJ331" s="5" t="str">
        <f t="shared" ca="1" si="15938"/>
        <v/>
      </c>
      <c r="CK331" s="5" t="str">
        <f t="shared" ca="1" si="15939"/>
        <v/>
      </c>
      <c r="CL331" s="5" t="str">
        <f ca="1">IF($B331="","",'Hidden inputs'!$D$11*CC331+'Hidden inputs'!$E$11*CD331)</f>
        <v/>
      </c>
      <c r="CM331" s="11" t="str">
        <f t="shared" ca="1" si="15860"/>
        <v/>
      </c>
      <c r="CN331" s="9" t="str">
        <f t="shared" ca="1" si="15940"/>
        <v/>
      </c>
      <c r="CO331" s="3" t="str">
        <f t="shared" ca="1" si="15941"/>
        <v/>
      </c>
      <c r="CP331" s="5" t="str" cm="1">
        <f t="array" aca="1" ref="CP331" ca="1">IF($B331="","",IF(CO331=0,0,IF(DD_Payment="",0,IF(CO331&lt;_xlfn.IFS(DD_Frequency="Monthly",1,DD_Frequency="Quarterly",IF(MONTH(CO$2)=1,1,IF(MONTH(CO$2)=4,1,IF(MONTH(CO$2)=7,1,IF(MONTH(CO$2)=10,1,0)))),DD_Frequency="Annually",IF(MONTH(CO$2)=1,1,0))*DD_Payment,CO331,_xlfn.IFS(DD_Frequency="Monthly",1,DD_Frequency="Quarterly",IF(MONTH(CO$2)=1,1,IF(MONTH(CO$2)=4,1,IF(MONTH(CO$2)=7,1,IF(MONTH(CO$2)=10,1,0)))),DD_Frequency="Annually",IF(MONTH(CO$2)=1,1,0))*DD_Payment))))</f>
        <v/>
      </c>
      <c r="CQ331" s="3" t="str">
        <f t="shared" ref="CQ331" ca="1" si="16243">IF($B331="","",IF(CO331&gt;CP331,(CO331-CP331/2)*(rate_A*(CQ$1/365)),0))</f>
        <v/>
      </c>
      <c r="CR331" s="3" t="str">
        <f t="shared" ca="1" si="16034"/>
        <v/>
      </c>
      <c r="CS331" s="3" t="str">
        <f t="shared" ref="CS331" ca="1" si="16244">IF($B331="","",CD331*(1+rate_A*CQ$1/365))</f>
        <v/>
      </c>
      <c r="CT331" s="3" t="str">
        <f t="shared" ref="CT331" ca="1" si="16245">IF($B331="","",CE331*(1+rate_A*CQ$1/365))</f>
        <v/>
      </c>
      <c r="CU331" s="3" t="str">
        <f t="shared" ref="CU331" ca="1" si="16246">IF($B331="","",CF331*(1+rate_joint*CQ$1/365))</f>
        <v/>
      </c>
      <c r="CV331" s="5" t="str">
        <f t="shared" ca="1" si="16038"/>
        <v/>
      </c>
      <c r="CW331" s="5" t="str" cm="1">
        <f t="array" aca="1" ref="CW331" ca="1">IF(CV331="","",_xlfn.IFS(CV331&lt;='Hidden inputs'!$C$15,CV331*'Hidden inputs'!$D$15,CV331&lt;='Hidden inputs'!$C$16,'Hidden inputs'!$C$15*'Hidden inputs'!$D$15+(CV331-'Hidden inputs'!$B$16)*'Hidden inputs'!$D$16,CV331&lt;='Hidden inputs'!$C$17,'Hidden inputs'!$C$15*'Hidden inputs'!$D$15+('Hidden inputs'!$C$16-'Hidden inputs'!$B$16)*'Hidden inputs'!$D$16+(CV331-'Hidden inputs'!$B$17)*'Hidden inputs'!$D$17,CV331&gt;'Hidden inputs'!$B$18,'Hidden inputs'!$C$15*'Hidden inputs'!$D$15+('Hidden inputs'!$C$16-'Hidden inputs'!$B$16)*'Hidden inputs'!$D$16+('Hidden inputs'!$C$17-'Hidden inputs'!$B$17)*'Hidden inputs'!$D$17+(CV331-'Hidden inputs'!$B$18)*'Hidden inputs'!$D$18))</f>
        <v/>
      </c>
      <c r="CX331" s="10" t="str">
        <f t="shared" ca="1" si="16039"/>
        <v/>
      </c>
      <c r="CY331" s="5" t="str">
        <f t="shared" ca="1" si="15946"/>
        <v/>
      </c>
      <c r="CZ331" s="5" t="str">
        <f t="shared" ca="1" si="15947"/>
        <v/>
      </c>
      <c r="DA331" s="5" t="str">
        <f ca="1">IF($B331="","",'Hidden inputs'!$D$11*CR331+'Hidden inputs'!$E$11*CS331)</f>
        <v/>
      </c>
      <c r="DB331" s="11" t="str">
        <f t="shared" ca="1" si="15865"/>
        <v/>
      </c>
      <c r="DC331" s="9" t="str">
        <f t="shared" ca="1" si="15948"/>
        <v/>
      </c>
      <c r="DD331" s="3" t="str">
        <f t="shared" ca="1" si="15949"/>
        <v/>
      </c>
      <c r="DE331" s="5" t="str" cm="1">
        <f t="array" aca="1" ref="DE331" ca="1">IF($B331="","",IF(DD331=0,0,IF(DD_Payment="",0,IF(DD331&lt;_xlfn.IFS(DD_Frequency="Monthly",1,DD_Frequency="Quarterly",IF(MONTH(DD$2)=1,1,IF(MONTH(DD$2)=4,1,IF(MONTH(DD$2)=7,1,IF(MONTH(DD$2)=10,1,0)))),DD_Frequency="Annually",IF(MONTH(DD$2)=1,1,0))*DD_Payment,DD331,_xlfn.IFS(DD_Frequency="Monthly",1,DD_Frequency="Quarterly",IF(MONTH(DD$2)=1,1,IF(MONTH(DD$2)=4,1,IF(MONTH(DD$2)=7,1,IF(MONTH(DD$2)=10,1,0)))),DD_Frequency="Annually",IF(MONTH(DD$2)=1,1,0))*DD_Payment))))</f>
        <v/>
      </c>
      <c r="DF331" s="3" t="str">
        <f t="shared" ref="DF331" ca="1" si="16247">IF($B331="","",IF(DD331&gt;DE331,(DD331-DE331/2)*(rate_A*(DF$1/365)),0))</f>
        <v/>
      </c>
      <c r="DG331" s="3" t="str">
        <f t="shared" ca="1" si="16041"/>
        <v/>
      </c>
      <c r="DH331" s="3" t="str">
        <f t="shared" ref="DH331" ca="1" si="16248">IF($B331="","",CS331*(1+rate_A*DF$1/365))</f>
        <v/>
      </c>
      <c r="DI331" s="3" t="str">
        <f t="shared" ref="DI331" ca="1" si="16249">IF($B331="","",CT331*(1+rate_A*DF$1/365))</f>
        <v/>
      </c>
      <c r="DJ331" s="3" t="str">
        <f t="shared" ref="DJ331" ca="1" si="16250">IF($B331="","",CU331*(1+rate_joint*DF$1/365))</f>
        <v/>
      </c>
      <c r="DK331" s="5" t="str">
        <f t="shared" ca="1" si="16045"/>
        <v/>
      </c>
      <c r="DL331" s="5" t="str" cm="1">
        <f t="array" aca="1" ref="DL331" ca="1">IF(DK331="","",_xlfn.IFS(DK331&lt;='Hidden inputs'!$C$15,DK331*'Hidden inputs'!$D$15,DK331&lt;='Hidden inputs'!$C$16,'Hidden inputs'!$C$15*'Hidden inputs'!$D$15+(DK331-'Hidden inputs'!$B$16)*'Hidden inputs'!$D$16,DK331&lt;='Hidden inputs'!$C$17,'Hidden inputs'!$C$15*'Hidden inputs'!$D$15+('Hidden inputs'!$C$16-'Hidden inputs'!$B$16)*'Hidden inputs'!$D$16+(DK331-'Hidden inputs'!$B$17)*'Hidden inputs'!$D$17,DK331&gt;'Hidden inputs'!$B$18,'Hidden inputs'!$C$15*'Hidden inputs'!$D$15+('Hidden inputs'!$C$16-'Hidden inputs'!$B$16)*'Hidden inputs'!$D$16+('Hidden inputs'!$C$17-'Hidden inputs'!$B$17)*'Hidden inputs'!$D$17+(DK331-'Hidden inputs'!$B$18)*'Hidden inputs'!$D$18))</f>
        <v/>
      </c>
      <c r="DM331" s="10" t="str">
        <f t="shared" ca="1" si="16046"/>
        <v/>
      </c>
      <c r="DN331" s="5" t="str">
        <f t="shared" ca="1" si="15954"/>
        <v/>
      </c>
      <c r="DO331" s="5" t="str">
        <f t="shared" ca="1" si="15955"/>
        <v/>
      </c>
      <c r="DP331" s="5" t="str">
        <f ca="1">IF($B331="","",'Hidden inputs'!$D$11*DG331+'Hidden inputs'!$E$11*DH331)</f>
        <v/>
      </c>
      <c r="DQ331" s="11" t="str">
        <f t="shared" ca="1" si="15870"/>
        <v/>
      </c>
      <c r="DR331" s="9" t="str">
        <f t="shared" ca="1" si="15956"/>
        <v/>
      </c>
      <c r="DS331" s="3" t="str">
        <f t="shared" ca="1" si="15957"/>
        <v/>
      </c>
      <c r="DT331" s="5" t="str" cm="1">
        <f t="array" aca="1" ref="DT331" ca="1">IF($B331="","",IF(DS331=0,0,IF(DD_Payment="",0,IF(DS331&lt;_xlfn.IFS(DD_Frequency="Monthly",1,DD_Frequency="Quarterly",IF(MONTH(DS$2)=1,1,IF(MONTH(DS$2)=4,1,IF(MONTH(DS$2)=7,1,IF(MONTH(DS$2)=10,1,0)))),DD_Frequency="Annually",IF(MONTH(DS$2)=1,1,0))*DD_Payment,DS331,_xlfn.IFS(DD_Frequency="Monthly",1,DD_Frequency="Quarterly",IF(MONTH(DS$2)=1,1,IF(MONTH(DS$2)=4,1,IF(MONTH(DS$2)=7,1,IF(MONTH(DS$2)=10,1,0)))),DD_Frequency="Annually",IF(MONTH(DS$2)=1,1,0))*DD_Payment))))</f>
        <v/>
      </c>
      <c r="DU331" s="3" t="str">
        <f t="shared" ref="DU331" ca="1" si="16251">IF($B331="","",IF(DS331&gt;DT331,(DS331-DT331/2)*(rate_A*(DU$1/365)),0))</f>
        <v/>
      </c>
      <c r="DV331" s="3" t="str">
        <f t="shared" ca="1" si="16048"/>
        <v/>
      </c>
      <c r="DW331" s="3" t="str">
        <f t="shared" ref="DW331" ca="1" si="16252">IF($B331="","",DH331*(1+rate_A*DU$1/365))</f>
        <v/>
      </c>
      <c r="DX331" s="3" t="str">
        <f t="shared" ref="DX331" ca="1" si="16253">IF($B331="","",DI331*(1+rate_A*DU$1/365))</f>
        <v/>
      </c>
      <c r="DY331" s="3" t="str">
        <f t="shared" ref="DY331" ca="1" si="16254">IF($B331="","",DJ331*(1+rate_joint*DU$1/365))</f>
        <v/>
      </c>
      <c r="DZ331" s="5" t="str">
        <f t="shared" ca="1" si="16052"/>
        <v/>
      </c>
      <c r="EA331" s="5" t="str" cm="1">
        <f t="array" aca="1" ref="EA331" ca="1">IF(DZ331="","",_xlfn.IFS(DZ331&lt;='Hidden inputs'!$C$15,DZ331*'Hidden inputs'!$D$15,DZ331&lt;='Hidden inputs'!$C$16,'Hidden inputs'!$C$15*'Hidden inputs'!$D$15+(DZ331-'Hidden inputs'!$B$16)*'Hidden inputs'!$D$16,DZ331&lt;='Hidden inputs'!$C$17,'Hidden inputs'!$C$15*'Hidden inputs'!$D$15+('Hidden inputs'!$C$16-'Hidden inputs'!$B$16)*'Hidden inputs'!$D$16+(DZ331-'Hidden inputs'!$B$17)*'Hidden inputs'!$D$17,DZ331&gt;'Hidden inputs'!$B$18,'Hidden inputs'!$C$15*'Hidden inputs'!$D$15+('Hidden inputs'!$C$16-'Hidden inputs'!$B$16)*'Hidden inputs'!$D$16+('Hidden inputs'!$C$17-'Hidden inputs'!$B$17)*'Hidden inputs'!$D$17+(DZ331-'Hidden inputs'!$B$18)*'Hidden inputs'!$D$18))</f>
        <v/>
      </c>
      <c r="EB331" s="10" t="str">
        <f t="shared" ca="1" si="16053"/>
        <v/>
      </c>
      <c r="EC331" s="5" t="str">
        <f t="shared" ca="1" si="15962"/>
        <v/>
      </c>
      <c r="ED331" s="5" t="str">
        <f t="shared" ca="1" si="15963"/>
        <v/>
      </c>
      <c r="EE331" s="5" t="str">
        <f ca="1">IF($B331="","",'Hidden inputs'!$D$11*DV331+'Hidden inputs'!$E$11*DW331)</f>
        <v/>
      </c>
      <c r="EF331" s="11" t="str">
        <f t="shared" ca="1" si="15875"/>
        <v/>
      </c>
      <c r="EG331" s="9" t="str">
        <f t="shared" ca="1" si="15964"/>
        <v/>
      </c>
      <c r="EH331" s="3" t="str">
        <f t="shared" ca="1" si="15965"/>
        <v/>
      </c>
      <c r="EI331" s="5" t="str" cm="1">
        <f t="array" aca="1" ref="EI331" ca="1">IF($B331="","",IF(EH331=0,0,IF(DD_Payment="",0,IF(EH331&lt;_xlfn.IFS(DD_Frequency="Monthly",1,DD_Frequency="Quarterly",IF(MONTH(EH$2)=1,1,IF(MONTH(EH$2)=4,1,IF(MONTH(EH$2)=7,1,IF(MONTH(EH$2)=10,1,0)))),DD_Frequency="Annually",IF(MONTH(EH$2)=1,1,0))*DD_Payment,EH331,_xlfn.IFS(DD_Frequency="Monthly",1,DD_Frequency="Quarterly",IF(MONTH(EH$2)=1,1,IF(MONTH(EH$2)=4,1,IF(MONTH(EH$2)=7,1,IF(MONTH(EH$2)=10,1,0)))),DD_Frequency="Annually",IF(MONTH(EH$2)=1,1,0))*DD_Payment))))</f>
        <v/>
      </c>
      <c r="EJ331" s="3" t="str">
        <f t="shared" ref="EJ331" ca="1" si="16255">IF($B331="","",IF(EH331&gt;EI331,(EH331-EI331/2)*(rate_A*(EJ$1/365)),0))</f>
        <v/>
      </c>
      <c r="EK331" s="3" t="str">
        <f t="shared" ca="1" si="16055"/>
        <v/>
      </c>
      <c r="EL331" s="3" t="str">
        <f t="shared" ref="EL331" ca="1" si="16256">IF($B331="","",DW331*(1+rate_A*EJ$1/365))</f>
        <v/>
      </c>
      <c r="EM331" s="3" t="str">
        <f t="shared" ref="EM331" ca="1" si="16257">IF($B331="","",DX331*(1+rate_A*EJ$1/365))</f>
        <v/>
      </c>
      <c r="EN331" s="3" t="str">
        <f t="shared" ref="EN331" ca="1" si="16258">IF($B331="","",DY331*(1+rate_joint*EJ$1/365))</f>
        <v/>
      </c>
      <c r="EO331" s="5" t="str">
        <f t="shared" ca="1" si="16059"/>
        <v/>
      </c>
      <c r="EP331" s="5" t="str" cm="1">
        <f t="array" aca="1" ref="EP331" ca="1">IF(EO331="","",_xlfn.IFS(EO331&lt;='Hidden inputs'!$C$15,EO331*'Hidden inputs'!$D$15,EO331&lt;='Hidden inputs'!$C$16,'Hidden inputs'!$C$15*'Hidden inputs'!$D$15+(EO331-'Hidden inputs'!$B$16)*'Hidden inputs'!$D$16,EO331&lt;='Hidden inputs'!$C$17,'Hidden inputs'!$C$15*'Hidden inputs'!$D$15+('Hidden inputs'!$C$16-'Hidden inputs'!$B$16)*'Hidden inputs'!$D$16+(EO331-'Hidden inputs'!$B$17)*'Hidden inputs'!$D$17,EO331&gt;'Hidden inputs'!$B$18,'Hidden inputs'!$C$15*'Hidden inputs'!$D$15+('Hidden inputs'!$C$16-'Hidden inputs'!$B$16)*'Hidden inputs'!$D$16+('Hidden inputs'!$C$17-'Hidden inputs'!$B$17)*'Hidden inputs'!$D$17+(EO331-'Hidden inputs'!$B$18)*'Hidden inputs'!$D$18))</f>
        <v/>
      </c>
      <c r="EQ331" s="10" t="str">
        <f t="shared" ca="1" si="16060"/>
        <v/>
      </c>
      <c r="ER331" s="5" t="str">
        <f t="shared" ca="1" si="15970"/>
        <v/>
      </c>
      <c r="ES331" s="5" t="str">
        <f t="shared" ca="1" si="15971"/>
        <v/>
      </c>
      <c r="ET331" s="5" t="str">
        <f ca="1">IF($B331="","",'Hidden inputs'!$D$11*EK331+'Hidden inputs'!$E$11*EL331)</f>
        <v/>
      </c>
      <c r="EU331" s="11" t="str">
        <f t="shared" ca="1" si="15880"/>
        <v/>
      </c>
      <c r="EV331" s="9" t="str">
        <f t="shared" ca="1" si="15972"/>
        <v/>
      </c>
      <c r="EW331" s="3" t="str">
        <f t="shared" ca="1" si="15973"/>
        <v/>
      </c>
      <c r="EX331" s="5" t="str" cm="1">
        <f t="array" aca="1" ref="EX331" ca="1">IF($B331="","",IF(EW331=0,0,IF(DD_Payment="",0,IF(EW331&lt;_xlfn.IFS(DD_Frequency="Monthly",1,DD_Frequency="Quarterly",IF(MONTH(EW$2)=1,1,IF(MONTH(EW$2)=4,1,IF(MONTH(EW$2)=7,1,IF(MONTH(EW$2)=10,1,0)))),DD_Frequency="Annually",IF(MONTH(EW$2)=1,1,0))*DD_Payment,EW331,_xlfn.IFS(DD_Frequency="Monthly",1,DD_Frequency="Quarterly",IF(MONTH(EW$2)=1,1,IF(MONTH(EW$2)=4,1,IF(MONTH(EW$2)=7,1,IF(MONTH(EW$2)=10,1,0)))),DD_Frequency="Annually",IF(MONTH(EW$2)=1,1,0))*DD_Payment))))</f>
        <v/>
      </c>
      <c r="EY331" s="3" t="str">
        <f t="shared" ref="EY331" ca="1" si="16259">IF($B331="","",IF(EW331&gt;EX331,(EW331-EX331/2)*(rate_A*(EY$1/365)),0))</f>
        <v/>
      </c>
      <c r="EZ331" s="3" t="str">
        <f t="shared" ca="1" si="16062"/>
        <v/>
      </c>
      <c r="FA331" s="3" t="str">
        <f t="shared" ref="FA331" ca="1" si="16260">IF($B331="","",EL331*(1+rate_A*EY$1/365))</f>
        <v/>
      </c>
      <c r="FB331" s="3" t="str">
        <f t="shared" ref="FB331" ca="1" si="16261">IF($B331="","",EM331*(1+rate_A*EY$1/365))</f>
        <v/>
      </c>
      <c r="FC331" s="3" t="str">
        <f t="shared" ref="FC331" ca="1" si="16262">IF($B331="","",EN331*(1+rate_joint*EY$1/365))</f>
        <v/>
      </c>
      <c r="FD331" s="5" t="str">
        <f t="shared" ca="1" si="16066"/>
        <v/>
      </c>
      <c r="FE331" s="5" t="str" cm="1">
        <f t="array" aca="1" ref="FE331" ca="1">IF(FD331="","",_xlfn.IFS(FD331&lt;='Hidden inputs'!$C$15,FD331*'Hidden inputs'!$D$15,FD331&lt;='Hidden inputs'!$C$16,'Hidden inputs'!$C$15*'Hidden inputs'!$D$15+(FD331-'Hidden inputs'!$B$16)*'Hidden inputs'!$D$16,FD331&lt;='Hidden inputs'!$C$17,'Hidden inputs'!$C$15*'Hidden inputs'!$D$15+('Hidden inputs'!$C$16-'Hidden inputs'!$B$16)*'Hidden inputs'!$D$16+(FD331-'Hidden inputs'!$B$17)*'Hidden inputs'!$D$17,FD331&gt;'Hidden inputs'!$B$18,'Hidden inputs'!$C$15*'Hidden inputs'!$D$15+('Hidden inputs'!$C$16-'Hidden inputs'!$B$16)*'Hidden inputs'!$D$16+('Hidden inputs'!$C$17-'Hidden inputs'!$B$17)*'Hidden inputs'!$D$17+(FD331-'Hidden inputs'!$B$18)*'Hidden inputs'!$D$18))</f>
        <v/>
      </c>
      <c r="FF331" s="10" t="str">
        <f t="shared" ca="1" si="16067"/>
        <v/>
      </c>
      <c r="FG331" s="5" t="str">
        <f t="shared" ca="1" si="15978"/>
        <v/>
      </c>
      <c r="FH331" s="5" t="str">
        <f t="shared" ca="1" si="15979"/>
        <v/>
      </c>
      <c r="FI331" s="5" t="str">
        <f ca="1">IF($B331="","",'Hidden inputs'!$D$11*EZ331+'Hidden inputs'!$E$11*FA331)</f>
        <v/>
      </c>
      <c r="FJ331" s="11" t="str">
        <f t="shared" ca="1" si="15885"/>
        <v/>
      </c>
      <c r="FK331" s="9" t="str">
        <f t="shared" ca="1" si="15980"/>
        <v/>
      </c>
      <c r="FL331" s="3" t="str">
        <f t="shared" ca="1" si="15981"/>
        <v/>
      </c>
      <c r="FM331" s="5" t="str" cm="1">
        <f t="array" aca="1" ref="FM331" ca="1">IF($B331="","",IF(FL331=0,0,IF(DD_Payment="",0,IF(FL331&lt;_xlfn.IFS(DD_Frequency="Monthly",1,DD_Frequency="Quarterly",IF(MONTH(FL$2)=1,1,IF(MONTH(FL$2)=4,1,IF(MONTH(FL$2)=7,1,IF(MONTH(FL$2)=10,1,0)))),DD_Frequency="Annually",IF(MONTH(FL$2)=1,1,0))*DD_Payment,FL331,_xlfn.IFS(DD_Frequency="Monthly",1,DD_Frequency="Quarterly",IF(MONTH(FL$2)=1,1,IF(MONTH(FL$2)=4,1,IF(MONTH(FL$2)=7,1,IF(MONTH(FL$2)=10,1,0)))),DD_Frequency="Annually",IF(MONTH(FL$2)=1,1,0))*DD_Payment))))</f>
        <v/>
      </c>
      <c r="FN331" s="3" t="str">
        <f t="shared" ref="FN331" ca="1" si="16263">IF($B331="","",IF(FL331&gt;FM331,(FL331-FM331/2)*(rate_A*(FN$1/365)),0))</f>
        <v/>
      </c>
      <c r="FO331" s="3" t="str">
        <f t="shared" ca="1" si="16069"/>
        <v/>
      </c>
      <c r="FP331" s="3" t="str">
        <f t="shared" ref="FP331" ca="1" si="16264">IF($B331="","",FA331*(1+rate_A*FN$1/365))</f>
        <v/>
      </c>
      <c r="FQ331" s="3" t="str">
        <f t="shared" ref="FQ331" ca="1" si="16265">IF($B331="","",FB331*(1+rate_A*FN$1/365))</f>
        <v/>
      </c>
      <c r="FR331" s="3" t="str">
        <f t="shared" ref="FR331" ca="1" si="16266">IF($B331="","",FC331*(1+rate_joint*FN$1/365))</f>
        <v/>
      </c>
      <c r="FS331" s="5" t="str">
        <f t="shared" ca="1" si="16073"/>
        <v/>
      </c>
      <c r="FT331" s="5" t="str" cm="1">
        <f t="array" aca="1" ref="FT331" ca="1">IF(FS331="","",_xlfn.IFS(FS331&lt;='Hidden inputs'!$C$15,FS331*'Hidden inputs'!$D$15,FS331&lt;='Hidden inputs'!$C$16,'Hidden inputs'!$C$15*'Hidden inputs'!$D$15+(FS331-'Hidden inputs'!$B$16)*'Hidden inputs'!$D$16,FS331&lt;='Hidden inputs'!$C$17,'Hidden inputs'!$C$15*'Hidden inputs'!$D$15+('Hidden inputs'!$C$16-'Hidden inputs'!$B$16)*'Hidden inputs'!$D$16+(FS331-'Hidden inputs'!$B$17)*'Hidden inputs'!$D$17,FS331&gt;'Hidden inputs'!$B$18,'Hidden inputs'!$C$15*'Hidden inputs'!$D$15+('Hidden inputs'!$C$16-'Hidden inputs'!$B$16)*'Hidden inputs'!$D$16+('Hidden inputs'!$C$17-'Hidden inputs'!$B$17)*'Hidden inputs'!$D$17+(FS331-'Hidden inputs'!$B$18)*'Hidden inputs'!$D$18))</f>
        <v/>
      </c>
      <c r="FU331" s="10" t="str">
        <f t="shared" ca="1" si="16074"/>
        <v/>
      </c>
      <c r="FV331" s="5" t="str">
        <f t="shared" ca="1" si="15986"/>
        <v/>
      </c>
      <c r="FW331" s="5" t="str">
        <f t="shared" ca="1" si="15987"/>
        <v/>
      </c>
      <c r="FX331" s="5" t="str">
        <f ca="1">IF($B331="","",'Hidden inputs'!$D$11*FO331+'Hidden inputs'!$E$11*FP331)</f>
        <v/>
      </c>
      <c r="FY331" s="11" t="str">
        <f t="shared" ca="1" si="15890"/>
        <v/>
      </c>
      <c r="FZ331" s="9" t="str">
        <f t="shared" ca="1" si="15988"/>
        <v/>
      </c>
      <c r="GA331" s="5" t="str">
        <f t="shared" ca="1" si="15989"/>
        <v/>
      </c>
      <c r="GB331" s="5" t="str">
        <f t="shared" ca="1" si="15990"/>
        <v/>
      </c>
      <c r="GC331" s="5" t="str">
        <f t="shared" ca="1" si="15891"/>
        <v/>
      </c>
      <c r="GD331" s="5" t="str">
        <f t="shared" ca="1" si="15892"/>
        <v/>
      </c>
    </row>
    <row r="332" spans="1:186" x14ac:dyDescent="0.35">
      <c r="A332" s="2"/>
      <c r="B332" s="6" t="str">
        <f t="shared" ca="1" si="15893"/>
        <v/>
      </c>
      <c r="C332" s="5" t="str">
        <f t="shared" ca="1" si="15991"/>
        <v/>
      </c>
      <c r="D332" s="5" t="str" cm="1">
        <f t="array" aca="1" ref="D332" ca="1">IF($B332="","",IF(C332=0,0,IF(DD_Payment="",0,IF(C332&lt;_xlfn.IFS(DD_Frequency="Monthly",1,DD_Frequency="Quarterly",IF(MONTH(C$2)=1,1,IF(MONTH(C$2)=4,1,IF(MONTH(C$2)=7,1,IF(MONTH(C$2)=10,1,0)))),DD_Frequency="Annually",IF(MONTH(C$2)=1,1,0))*DD_Payment,C332,_xlfn.IFS(DD_Frequency="Monthly",1,DD_Frequency="Quarterly",IF(MONTH(C$2)=1,1,IF(MONTH(C$2)=4,1,IF(MONTH(C$2)=7,1,IF(MONTH(C$2)=10,1,0)))),DD_Frequency="Annually",IF(MONTH(C$2)=1,1,0))*DD_Payment))))</f>
        <v/>
      </c>
      <c r="E332" s="5" t="str">
        <f t="shared" ref="E332" ca="1" si="16267">IF(B332="","",IF(C332&gt;D332,(C332-D332/2)*(rate_A*(E$1/365)),0))</f>
        <v/>
      </c>
      <c r="F332" s="5" t="str">
        <f t="shared" ca="1" si="15895"/>
        <v/>
      </c>
      <c r="G332" s="5" t="str">
        <f t="shared" ref="G332" ca="1" si="16268">IF(B332="","",G331*(1+rate_A*E$1/365))</f>
        <v/>
      </c>
      <c r="H332" s="5" t="str">
        <f t="shared" ref="H332" ca="1" si="16269">IF(B332="","",H331*(1+rate_A*E$1/365))</f>
        <v/>
      </c>
      <c r="I332" s="5" t="str">
        <f t="shared" ref="I332" ca="1" si="16270">IF(B332="","",I331*(1+rate_joint*E$1/365))</f>
        <v/>
      </c>
      <c r="J332" s="5" t="str">
        <f t="shared" ca="1" si="15996"/>
        <v/>
      </c>
      <c r="K332" s="5" t="str" cm="1">
        <f t="array" aca="1" ref="K332" ca="1">IF(J332="","",_xlfn.IFS(J332&lt;='Hidden inputs'!$C$15,J332*'Hidden inputs'!$D$15,J332&lt;='Hidden inputs'!$C$16,'Hidden inputs'!$C$15*'Hidden inputs'!$D$15+(J332-'Hidden inputs'!$B$16)*'Hidden inputs'!$D$16,J332&lt;='Hidden inputs'!$C$17,'Hidden inputs'!$C$15*'Hidden inputs'!$D$15+('Hidden inputs'!$C$16-'Hidden inputs'!$B$16)*'Hidden inputs'!$D$16+(J332-'Hidden inputs'!$B$17)*'Hidden inputs'!$D$17,J332&gt;'Hidden inputs'!$B$18,'Hidden inputs'!$C$15*'Hidden inputs'!$D$15+('Hidden inputs'!$C$16-'Hidden inputs'!$B$16)*'Hidden inputs'!$D$16+('Hidden inputs'!$C$17-'Hidden inputs'!$B$17)*'Hidden inputs'!$D$17+(J332-'Hidden inputs'!$B$18)*'Hidden inputs'!$D$18))</f>
        <v/>
      </c>
      <c r="L332" s="11" t="str">
        <f t="shared" ca="1" si="15997"/>
        <v/>
      </c>
      <c r="M332" s="5" t="str">
        <f t="shared" ca="1" si="15899"/>
        <v/>
      </c>
      <c r="N332" s="5" t="str">
        <f t="shared" ca="1" si="15900"/>
        <v/>
      </c>
      <c r="O332" s="5" t="str">
        <f ca="1">IF(B332="","",'Hidden inputs'!$D$11*F332+'Hidden inputs'!$E$11*G332)</f>
        <v/>
      </c>
      <c r="P332" s="11" t="str">
        <f t="shared" ca="1" si="15834"/>
        <v/>
      </c>
      <c r="Q332" s="20" t="str">
        <f t="shared" ca="1" si="15835"/>
        <v/>
      </c>
      <c r="R332" s="3" t="str">
        <f t="shared" ca="1" si="15901"/>
        <v/>
      </c>
      <c r="S332" s="5" t="str" cm="1">
        <f t="array" aca="1" ref="S332" ca="1">IF($B332="","",IF(R332=0,0,IF(DD_Payment="",0,IF(R332&lt;_xlfn.IFS(DD_Frequency="Monthly",1,DD_Frequency="Quarterly",IF(MONTH(R$2)=1,1,IF(MONTH(R$2)=4,1,IF(MONTH(R$2)=7,1,IF(MONTH(R$2)=10,1,0)))),DD_Frequency="Annually",IF(MONTH(R$2)=1,1,0))*DD_Payment,R332,_xlfn.IFS(DD_Frequency="Monthly",1,DD_Frequency="Quarterly",IF(MONTH(R$2)=1,1,IF(MONTH(R$2)=4,1,IF(MONTH(R$2)=7,1,IF(MONTH(R$2)=10,1,0)))),DD_Frequency="Annually",IF(MONTH(R$2)=1,1,0))*DD_Payment))))</f>
        <v/>
      </c>
      <c r="T332" s="3" t="str">
        <f t="shared" ref="T332" ca="1" si="16271">IF(B332="","",IF(R332&gt;S332,(R332-S332/2)*(rate_A*((T$1+A332)/365)),0))</f>
        <v/>
      </c>
      <c r="U332" s="3" t="str">
        <f t="shared" ca="1" si="15903"/>
        <v/>
      </c>
      <c r="V332" s="3" t="str">
        <f t="shared" ref="V332" ca="1" si="16272">IF(B332="","",G332*(1+rate_A*(T$1+A332)/365))</f>
        <v/>
      </c>
      <c r="W332" s="3" t="str">
        <f t="shared" ref="W332" ca="1" si="16273">IF(B332="","",H332*(1+rate_A*(T$1+A332)/365))</f>
        <v/>
      </c>
      <c r="X332" s="3" t="str">
        <f t="shared" ref="X332" ca="1" si="16274">IF(B332="","",I332*(1+rate_joint*(T$1+A332)/365))</f>
        <v/>
      </c>
      <c r="Y332" s="5" t="str">
        <f t="shared" ca="1" si="16002"/>
        <v/>
      </c>
      <c r="Z332" s="5" t="str" cm="1">
        <f t="array" aca="1" ref="Z332" ca="1">IF(Y332="","",_xlfn.IFS(Y332&lt;='Hidden inputs'!$C$15,Y332*'Hidden inputs'!$D$15,Y332&lt;='Hidden inputs'!$C$16,'Hidden inputs'!$C$15*'Hidden inputs'!$D$15+(Y332-'Hidden inputs'!$B$16)*'Hidden inputs'!$D$16,Y332&lt;='Hidden inputs'!$C$17,'Hidden inputs'!$C$15*'Hidden inputs'!$D$15+('Hidden inputs'!$C$16-'Hidden inputs'!$B$16)*'Hidden inputs'!$D$16+(Y332-'Hidden inputs'!$B$17)*'Hidden inputs'!$D$17,Y332&gt;'Hidden inputs'!$B$18,'Hidden inputs'!$C$15*'Hidden inputs'!$D$15+('Hidden inputs'!$C$16-'Hidden inputs'!$B$16)*'Hidden inputs'!$D$16+('Hidden inputs'!$C$17-'Hidden inputs'!$B$17)*'Hidden inputs'!$D$17+(Y332-'Hidden inputs'!$B$18)*'Hidden inputs'!$D$18))</f>
        <v/>
      </c>
      <c r="AA332" s="10" t="str">
        <f t="shared" ca="1" si="16003"/>
        <v/>
      </c>
      <c r="AB332" s="5" t="str">
        <f t="shared" ca="1" si="15907"/>
        <v/>
      </c>
      <c r="AC332" s="5" t="str">
        <f t="shared" ca="1" si="16004"/>
        <v/>
      </c>
      <c r="AD332" s="5" t="str">
        <f ca="1">IF(B332="","",'Hidden inputs'!$D$11*U332+'Hidden inputs'!$E$11*V332)</f>
        <v/>
      </c>
      <c r="AE332" s="11" t="str">
        <f t="shared" ca="1" si="15840"/>
        <v/>
      </c>
      <c r="AF332" s="9" t="str">
        <f t="shared" ca="1" si="15908"/>
        <v/>
      </c>
      <c r="AG332" s="3" t="str">
        <f t="shared" ca="1" si="15909"/>
        <v/>
      </c>
      <c r="AH332" s="5" t="str" cm="1">
        <f t="array" aca="1" ref="AH332" ca="1">IF($B332="","",IF(AG332=0,0,IF(DD_Payment="",0,IF(AG332&lt;_xlfn.IFS(DD_Frequency="Monthly",1,DD_Frequency="Quarterly",IF(MONTH(AG$2)=1,1,IF(MONTH(AG$2)=4,1,IF(MONTH(AG$2)=7,1,IF(MONTH(AG$2)=10,1,0)))),DD_Frequency="Annually",IF(MONTH(AG$2)=1,1,0))*DD_Payment,AG332,_xlfn.IFS(DD_Frequency="Monthly",1,DD_Frequency="Quarterly",IF(MONTH(AG$2)=1,1,IF(MONTH(AG$2)=4,1,IF(MONTH(AG$2)=7,1,IF(MONTH(AG$2)=10,1,0)))),DD_Frequency="Annually",IF(MONTH(AG$2)=1,1,0))*DD_Payment))))</f>
        <v/>
      </c>
      <c r="AI332" s="3" t="str">
        <f t="shared" ref="AI332" ca="1" si="16275">IF($B332="","",IF(AG332&gt;AH332,(AG332-AH332/2)*(rate_A*(AI$1/365)),0))</f>
        <v/>
      </c>
      <c r="AJ332" s="3" t="str">
        <f t="shared" ca="1" si="16006"/>
        <v/>
      </c>
      <c r="AK332" s="3" t="str">
        <f t="shared" ref="AK332" ca="1" si="16276">IF($B332="","",V332*(1+rate_A*AI$1/365))</f>
        <v/>
      </c>
      <c r="AL332" s="3" t="str">
        <f t="shared" ref="AL332" ca="1" si="16277">IF($B332="","",W332*(1+rate_A*AI$1/365))</f>
        <v/>
      </c>
      <c r="AM332" s="3" t="str">
        <f t="shared" ref="AM332" ca="1" si="16278">IF($B332="","",X332*(1+rate_joint*AI$1/365))</f>
        <v/>
      </c>
      <c r="AN332" s="5" t="str">
        <f t="shared" ca="1" si="16010"/>
        <v/>
      </c>
      <c r="AO332" s="5" t="str" cm="1">
        <f t="array" aca="1" ref="AO332" ca="1">IF(AN332="","",_xlfn.IFS(AN332&lt;='Hidden inputs'!$C$15,AN332*'Hidden inputs'!$D$15,AN332&lt;='Hidden inputs'!$C$16,'Hidden inputs'!$C$15*'Hidden inputs'!$D$15+(AN332-'Hidden inputs'!$B$16)*'Hidden inputs'!$D$16,AN332&lt;='Hidden inputs'!$C$17,'Hidden inputs'!$C$15*'Hidden inputs'!$D$15+('Hidden inputs'!$C$16-'Hidden inputs'!$B$16)*'Hidden inputs'!$D$16+(AN332-'Hidden inputs'!$B$17)*'Hidden inputs'!$D$17,AN332&gt;'Hidden inputs'!$B$18,'Hidden inputs'!$C$15*'Hidden inputs'!$D$15+('Hidden inputs'!$C$16-'Hidden inputs'!$B$16)*'Hidden inputs'!$D$16+('Hidden inputs'!$C$17-'Hidden inputs'!$B$17)*'Hidden inputs'!$D$17+(AN332-'Hidden inputs'!$B$18)*'Hidden inputs'!$D$18))</f>
        <v/>
      </c>
      <c r="AP332" s="10" t="str">
        <f t="shared" ca="1" si="16011"/>
        <v/>
      </c>
      <c r="AQ332" s="5" t="str">
        <f t="shared" ca="1" si="15914"/>
        <v/>
      </c>
      <c r="AR332" s="5" t="str">
        <f t="shared" ca="1" si="15915"/>
        <v/>
      </c>
      <c r="AS332" s="5" t="str">
        <f ca="1">IF($B332="","",'Hidden inputs'!$D$11*AJ332+'Hidden inputs'!$E$11*AK332)</f>
        <v/>
      </c>
      <c r="AT332" s="11" t="str">
        <f t="shared" ca="1" si="15845"/>
        <v/>
      </c>
      <c r="AU332" s="9" t="str">
        <f t="shared" ca="1" si="15916"/>
        <v/>
      </c>
      <c r="AV332" s="3" t="str">
        <f t="shared" ca="1" si="15917"/>
        <v/>
      </c>
      <c r="AW332" s="5" t="str" cm="1">
        <f t="array" aca="1" ref="AW332" ca="1">IF($B332="","",IF(AV332=0,0,IF(DD_Payment="",0,IF(AV332&lt;_xlfn.IFS(DD_Frequency="Monthly",1,DD_Frequency="Quarterly",IF(MONTH(AV$2)=1,1,IF(MONTH(AV$2)=4,1,IF(MONTH(AV$2)=7,1,IF(MONTH(AV$2)=10,1,0)))),DD_Frequency="Annually",IF(MONTH(AV$2)=1,1,0))*DD_Payment,AV332,_xlfn.IFS(DD_Frequency="Monthly",1,DD_Frequency="Quarterly",IF(MONTH(AV$2)=1,1,IF(MONTH(AV$2)=4,1,IF(MONTH(AV$2)=7,1,IF(MONTH(AV$2)=10,1,0)))),DD_Frequency="Annually",IF(MONTH(AV$2)=1,1,0))*DD_Payment))))</f>
        <v/>
      </c>
      <c r="AX332" s="3" t="str">
        <f t="shared" ref="AX332" ca="1" si="16279">IF($B332="","",IF(AV332&gt;AW332,(AV332-AW332/2)*(rate_A*(AX$1/365)),0))</f>
        <v/>
      </c>
      <c r="AY332" s="3" t="str">
        <f t="shared" ca="1" si="16013"/>
        <v/>
      </c>
      <c r="AZ332" s="3" t="str">
        <f t="shared" ref="AZ332" ca="1" si="16280">IF($B332="","",AK332*(1+rate_A*AX$1/365))</f>
        <v/>
      </c>
      <c r="BA332" s="3" t="str">
        <f t="shared" ref="BA332" ca="1" si="16281">IF($B332="","",AL332*(1+rate_A*AX$1/365))</f>
        <v/>
      </c>
      <c r="BB332" s="3" t="str">
        <f t="shared" ref="BB332" ca="1" si="16282">IF($B332="","",AM332*(1+rate_joint*AX$1/365))</f>
        <v/>
      </c>
      <c r="BC332" s="5" t="str">
        <f t="shared" ca="1" si="16017"/>
        <v/>
      </c>
      <c r="BD332" s="5" t="str" cm="1">
        <f t="array" aca="1" ref="BD332" ca="1">IF(BC332="","",_xlfn.IFS(BC332&lt;='Hidden inputs'!$C$15,BC332*'Hidden inputs'!$D$15,BC332&lt;='Hidden inputs'!$C$16,'Hidden inputs'!$C$15*'Hidden inputs'!$D$15+(BC332-'Hidden inputs'!$B$16)*'Hidden inputs'!$D$16,BC332&lt;='Hidden inputs'!$C$17,'Hidden inputs'!$C$15*'Hidden inputs'!$D$15+('Hidden inputs'!$C$16-'Hidden inputs'!$B$16)*'Hidden inputs'!$D$16+(BC332-'Hidden inputs'!$B$17)*'Hidden inputs'!$D$17,BC332&gt;'Hidden inputs'!$B$18,'Hidden inputs'!$C$15*'Hidden inputs'!$D$15+('Hidden inputs'!$C$16-'Hidden inputs'!$B$16)*'Hidden inputs'!$D$16+('Hidden inputs'!$C$17-'Hidden inputs'!$B$17)*'Hidden inputs'!$D$17+(BC332-'Hidden inputs'!$B$18)*'Hidden inputs'!$D$18))</f>
        <v/>
      </c>
      <c r="BE332" s="10" t="str">
        <f t="shared" ca="1" si="16018"/>
        <v/>
      </c>
      <c r="BF332" s="5" t="str">
        <f t="shared" ca="1" si="15922"/>
        <v/>
      </c>
      <c r="BG332" s="5" t="str">
        <f t="shared" ca="1" si="15923"/>
        <v/>
      </c>
      <c r="BH332" s="5" t="str">
        <f ca="1">IF($B332="","",'Hidden inputs'!$D$11*AY332+'Hidden inputs'!$E$11*AZ332)</f>
        <v/>
      </c>
      <c r="BI332" s="11" t="str">
        <f t="shared" ca="1" si="15850"/>
        <v/>
      </c>
      <c r="BJ332" s="9" t="str">
        <f t="shared" ca="1" si="15924"/>
        <v/>
      </c>
      <c r="BK332" s="3" t="str">
        <f t="shared" ca="1" si="15925"/>
        <v/>
      </c>
      <c r="BL332" s="5" t="str" cm="1">
        <f t="array" aca="1" ref="BL332" ca="1">IF($B332="","",IF(BK332=0,0,IF(DD_Payment="",0,IF(BK332&lt;_xlfn.IFS(DD_Frequency="Monthly",1,DD_Frequency="Quarterly",IF(MONTH(BK$2)=1,1,IF(MONTH(BK$2)=4,1,IF(MONTH(BK$2)=7,1,IF(MONTH(BK$2)=10,1,0)))),DD_Frequency="Annually",IF(MONTH(BK$2)=1,1,0))*DD_Payment,BK332,_xlfn.IFS(DD_Frequency="Monthly",1,DD_Frequency="Quarterly",IF(MONTH(BK$2)=1,1,IF(MONTH(BK$2)=4,1,IF(MONTH(BK$2)=7,1,IF(MONTH(BK$2)=10,1,0)))),DD_Frequency="Annually",IF(MONTH(BK$2)=1,1,0))*DD_Payment))))</f>
        <v/>
      </c>
      <c r="BM332" s="3" t="str">
        <f t="shared" ref="BM332" ca="1" si="16283">IF($B332="","",IF(BK332&gt;BL332,(BK332-BL332/2)*(rate_A*(BM$1/365)),0))</f>
        <v/>
      </c>
      <c r="BN332" s="3" t="str">
        <f t="shared" ca="1" si="16020"/>
        <v/>
      </c>
      <c r="BO332" s="3" t="str">
        <f t="shared" ref="BO332" ca="1" si="16284">IF($B332="","",AZ332*(1+rate_A*BM$1/365))</f>
        <v/>
      </c>
      <c r="BP332" s="3" t="str">
        <f t="shared" ref="BP332" ca="1" si="16285">IF($B332="","",BA332*(1+rate_A*BM$1/365))</f>
        <v/>
      </c>
      <c r="BQ332" s="3" t="str">
        <f t="shared" ref="BQ332" ca="1" si="16286">IF($B332="","",BB332*(1+rate_joint*BM$1/365))</f>
        <v/>
      </c>
      <c r="BR332" s="5" t="str">
        <f t="shared" ca="1" si="16024"/>
        <v/>
      </c>
      <c r="BS332" s="5" t="str" cm="1">
        <f t="array" aca="1" ref="BS332" ca="1">IF(BR332="","",_xlfn.IFS(BR332&lt;='Hidden inputs'!$C$15,BR332*'Hidden inputs'!$D$15,BR332&lt;='Hidden inputs'!$C$16,'Hidden inputs'!$C$15*'Hidden inputs'!$D$15+(BR332-'Hidden inputs'!$B$16)*'Hidden inputs'!$D$16,BR332&lt;='Hidden inputs'!$C$17,'Hidden inputs'!$C$15*'Hidden inputs'!$D$15+('Hidden inputs'!$C$16-'Hidden inputs'!$B$16)*'Hidden inputs'!$D$16+(BR332-'Hidden inputs'!$B$17)*'Hidden inputs'!$D$17,BR332&gt;'Hidden inputs'!$B$18,'Hidden inputs'!$C$15*'Hidden inputs'!$D$15+('Hidden inputs'!$C$16-'Hidden inputs'!$B$16)*'Hidden inputs'!$D$16+('Hidden inputs'!$C$17-'Hidden inputs'!$B$17)*'Hidden inputs'!$D$17+(BR332-'Hidden inputs'!$B$18)*'Hidden inputs'!$D$18))</f>
        <v/>
      </c>
      <c r="BT332" s="10" t="str">
        <f t="shared" ca="1" si="16025"/>
        <v/>
      </c>
      <c r="BU332" s="5" t="str">
        <f t="shared" ca="1" si="15930"/>
        <v/>
      </c>
      <c r="BV332" s="5" t="str">
        <f t="shared" ca="1" si="15931"/>
        <v/>
      </c>
      <c r="BW332" s="5" t="str">
        <f ca="1">IF($B332="","",'Hidden inputs'!$D$11*BN332+'Hidden inputs'!$E$11*BO332)</f>
        <v/>
      </c>
      <c r="BX332" s="11" t="str">
        <f t="shared" ca="1" si="15855"/>
        <v/>
      </c>
      <c r="BY332" s="9" t="str">
        <f t="shared" ca="1" si="15932"/>
        <v/>
      </c>
      <c r="BZ332" s="3" t="str">
        <f t="shared" ca="1" si="15933"/>
        <v/>
      </c>
      <c r="CA332" s="5" t="str" cm="1">
        <f t="array" aca="1" ref="CA332" ca="1">IF($B332="","",IF(BZ332=0,0,IF(DD_Payment="",0,IF(BZ332&lt;_xlfn.IFS(DD_Frequency="Monthly",1,DD_Frequency="Quarterly",IF(MONTH(BZ$2)=1,1,IF(MONTH(BZ$2)=4,1,IF(MONTH(BZ$2)=7,1,IF(MONTH(BZ$2)=10,1,0)))),DD_Frequency="Annually",IF(MONTH(BZ$2)=1,1,0))*DD_Payment,BZ332,_xlfn.IFS(DD_Frequency="Monthly",1,DD_Frequency="Quarterly",IF(MONTH(BZ$2)=1,1,IF(MONTH(BZ$2)=4,1,IF(MONTH(BZ$2)=7,1,IF(MONTH(BZ$2)=10,1,0)))),DD_Frequency="Annually",IF(MONTH(BZ$2)=1,1,0))*DD_Payment))))</f>
        <v/>
      </c>
      <c r="CB332" s="3" t="str">
        <f t="shared" ref="CB332" ca="1" si="16287">IF($B332="","",IF(BZ332&gt;CA332,(BZ332-CA332/2)*(rate_A*(CB$1/365)),0))</f>
        <v/>
      </c>
      <c r="CC332" s="3" t="str">
        <f t="shared" ca="1" si="16027"/>
        <v/>
      </c>
      <c r="CD332" s="3" t="str">
        <f t="shared" ref="CD332" ca="1" si="16288">IF($B332="","",BO332*(1+rate_A*CB$1/365))</f>
        <v/>
      </c>
      <c r="CE332" s="3" t="str">
        <f t="shared" ref="CE332" ca="1" si="16289">IF($B332="","",BP332*(1+rate_A*CB$1/365))</f>
        <v/>
      </c>
      <c r="CF332" s="3" t="str">
        <f t="shared" ref="CF332" ca="1" si="16290">IF($B332="","",BQ332*(1+rate_joint*CB$1/365))</f>
        <v/>
      </c>
      <c r="CG332" s="5" t="str">
        <f t="shared" ca="1" si="16031"/>
        <v/>
      </c>
      <c r="CH332" s="5" t="str" cm="1">
        <f t="array" aca="1" ref="CH332" ca="1">IF(CG332="","",_xlfn.IFS(CG332&lt;='Hidden inputs'!$C$15,CG332*'Hidden inputs'!$D$15,CG332&lt;='Hidden inputs'!$C$16,'Hidden inputs'!$C$15*'Hidden inputs'!$D$15+(CG332-'Hidden inputs'!$B$16)*'Hidden inputs'!$D$16,CG332&lt;='Hidden inputs'!$C$17,'Hidden inputs'!$C$15*'Hidden inputs'!$D$15+('Hidden inputs'!$C$16-'Hidden inputs'!$B$16)*'Hidden inputs'!$D$16+(CG332-'Hidden inputs'!$B$17)*'Hidden inputs'!$D$17,CG332&gt;'Hidden inputs'!$B$18,'Hidden inputs'!$C$15*'Hidden inputs'!$D$15+('Hidden inputs'!$C$16-'Hidden inputs'!$B$16)*'Hidden inputs'!$D$16+('Hidden inputs'!$C$17-'Hidden inputs'!$B$17)*'Hidden inputs'!$D$17+(CG332-'Hidden inputs'!$B$18)*'Hidden inputs'!$D$18))</f>
        <v/>
      </c>
      <c r="CI332" s="10" t="str">
        <f t="shared" ca="1" si="16032"/>
        <v/>
      </c>
      <c r="CJ332" s="5" t="str">
        <f t="shared" ca="1" si="15938"/>
        <v/>
      </c>
      <c r="CK332" s="5" t="str">
        <f t="shared" ca="1" si="15939"/>
        <v/>
      </c>
      <c r="CL332" s="5" t="str">
        <f ca="1">IF($B332="","",'Hidden inputs'!$D$11*CC332+'Hidden inputs'!$E$11*CD332)</f>
        <v/>
      </c>
      <c r="CM332" s="11" t="str">
        <f t="shared" ca="1" si="15860"/>
        <v/>
      </c>
      <c r="CN332" s="9" t="str">
        <f t="shared" ca="1" si="15940"/>
        <v/>
      </c>
      <c r="CO332" s="3" t="str">
        <f t="shared" ca="1" si="15941"/>
        <v/>
      </c>
      <c r="CP332" s="5" t="str" cm="1">
        <f t="array" aca="1" ref="CP332" ca="1">IF($B332="","",IF(CO332=0,0,IF(DD_Payment="",0,IF(CO332&lt;_xlfn.IFS(DD_Frequency="Monthly",1,DD_Frequency="Quarterly",IF(MONTH(CO$2)=1,1,IF(MONTH(CO$2)=4,1,IF(MONTH(CO$2)=7,1,IF(MONTH(CO$2)=10,1,0)))),DD_Frequency="Annually",IF(MONTH(CO$2)=1,1,0))*DD_Payment,CO332,_xlfn.IFS(DD_Frequency="Monthly",1,DD_Frequency="Quarterly",IF(MONTH(CO$2)=1,1,IF(MONTH(CO$2)=4,1,IF(MONTH(CO$2)=7,1,IF(MONTH(CO$2)=10,1,0)))),DD_Frequency="Annually",IF(MONTH(CO$2)=1,1,0))*DD_Payment))))</f>
        <v/>
      </c>
      <c r="CQ332" s="3" t="str">
        <f t="shared" ref="CQ332" ca="1" si="16291">IF($B332="","",IF(CO332&gt;CP332,(CO332-CP332/2)*(rate_A*(CQ$1/365)),0))</f>
        <v/>
      </c>
      <c r="CR332" s="3" t="str">
        <f t="shared" ca="1" si="16034"/>
        <v/>
      </c>
      <c r="CS332" s="3" t="str">
        <f t="shared" ref="CS332" ca="1" si="16292">IF($B332="","",CD332*(1+rate_A*CQ$1/365))</f>
        <v/>
      </c>
      <c r="CT332" s="3" t="str">
        <f t="shared" ref="CT332" ca="1" si="16293">IF($B332="","",CE332*(1+rate_A*CQ$1/365))</f>
        <v/>
      </c>
      <c r="CU332" s="3" t="str">
        <f t="shared" ref="CU332" ca="1" si="16294">IF($B332="","",CF332*(1+rate_joint*CQ$1/365))</f>
        <v/>
      </c>
      <c r="CV332" s="5" t="str">
        <f t="shared" ca="1" si="16038"/>
        <v/>
      </c>
      <c r="CW332" s="5" t="str" cm="1">
        <f t="array" aca="1" ref="CW332" ca="1">IF(CV332="","",_xlfn.IFS(CV332&lt;='Hidden inputs'!$C$15,CV332*'Hidden inputs'!$D$15,CV332&lt;='Hidden inputs'!$C$16,'Hidden inputs'!$C$15*'Hidden inputs'!$D$15+(CV332-'Hidden inputs'!$B$16)*'Hidden inputs'!$D$16,CV332&lt;='Hidden inputs'!$C$17,'Hidden inputs'!$C$15*'Hidden inputs'!$D$15+('Hidden inputs'!$C$16-'Hidden inputs'!$B$16)*'Hidden inputs'!$D$16+(CV332-'Hidden inputs'!$B$17)*'Hidden inputs'!$D$17,CV332&gt;'Hidden inputs'!$B$18,'Hidden inputs'!$C$15*'Hidden inputs'!$D$15+('Hidden inputs'!$C$16-'Hidden inputs'!$B$16)*'Hidden inputs'!$D$16+('Hidden inputs'!$C$17-'Hidden inputs'!$B$17)*'Hidden inputs'!$D$17+(CV332-'Hidden inputs'!$B$18)*'Hidden inputs'!$D$18))</f>
        <v/>
      </c>
      <c r="CX332" s="10" t="str">
        <f t="shared" ca="1" si="16039"/>
        <v/>
      </c>
      <c r="CY332" s="5" t="str">
        <f t="shared" ca="1" si="15946"/>
        <v/>
      </c>
      <c r="CZ332" s="5" t="str">
        <f t="shared" ca="1" si="15947"/>
        <v/>
      </c>
      <c r="DA332" s="5" t="str">
        <f ca="1">IF($B332="","",'Hidden inputs'!$D$11*CR332+'Hidden inputs'!$E$11*CS332)</f>
        <v/>
      </c>
      <c r="DB332" s="11" t="str">
        <f t="shared" ca="1" si="15865"/>
        <v/>
      </c>
      <c r="DC332" s="9" t="str">
        <f t="shared" ca="1" si="15948"/>
        <v/>
      </c>
      <c r="DD332" s="3" t="str">
        <f t="shared" ca="1" si="15949"/>
        <v/>
      </c>
      <c r="DE332" s="5" t="str" cm="1">
        <f t="array" aca="1" ref="DE332" ca="1">IF($B332="","",IF(DD332=0,0,IF(DD_Payment="",0,IF(DD332&lt;_xlfn.IFS(DD_Frequency="Monthly",1,DD_Frequency="Quarterly",IF(MONTH(DD$2)=1,1,IF(MONTH(DD$2)=4,1,IF(MONTH(DD$2)=7,1,IF(MONTH(DD$2)=10,1,0)))),DD_Frequency="Annually",IF(MONTH(DD$2)=1,1,0))*DD_Payment,DD332,_xlfn.IFS(DD_Frequency="Monthly",1,DD_Frequency="Quarterly",IF(MONTH(DD$2)=1,1,IF(MONTH(DD$2)=4,1,IF(MONTH(DD$2)=7,1,IF(MONTH(DD$2)=10,1,0)))),DD_Frequency="Annually",IF(MONTH(DD$2)=1,1,0))*DD_Payment))))</f>
        <v/>
      </c>
      <c r="DF332" s="3" t="str">
        <f t="shared" ref="DF332" ca="1" si="16295">IF($B332="","",IF(DD332&gt;DE332,(DD332-DE332/2)*(rate_A*(DF$1/365)),0))</f>
        <v/>
      </c>
      <c r="DG332" s="3" t="str">
        <f t="shared" ca="1" si="16041"/>
        <v/>
      </c>
      <c r="DH332" s="3" t="str">
        <f t="shared" ref="DH332" ca="1" si="16296">IF($B332="","",CS332*(1+rate_A*DF$1/365))</f>
        <v/>
      </c>
      <c r="DI332" s="3" t="str">
        <f t="shared" ref="DI332" ca="1" si="16297">IF($B332="","",CT332*(1+rate_A*DF$1/365))</f>
        <v/>
      </c>
      <c r="DJ332" s="3" t="str">
        <f t="shared" ref="DJ332" ca="1" si="16298">IF($B332="","",CU332*(1+rate_joint*DF$1/365))</f>
        <v/>
      </c>
      <c r="DK332" s="5" t="str">
        <f t="shared" ca="1" si="16045"/>
        <v/>
      </c>
      <c r="DL332" s="5" t="str" cm="1">
        <f t="array" aca="1" ref="DL332" ca="1">IF(DK332="","",_xlfn.IFS(DK332&lt;='Hidden inputs'!$C$15,DK332*'Hidden inputs'!$D$15,DK332&lt;='Hidden inputs'!$C$16,'Hidden inputs'!$C$15*'Hidden inputs'!$D$15+(DK332-'Hidden inputs'!$B$16)*'Hidden inputs'!$D$16,DK332&lt;='Hidden inputs'!$C$17,'Hidden inputs'!$C$15*'Hidden inputs'!$D$15+('Hidden inputs'!$C$16-'Hidden inputs'!$B$16)*'Hidden inputs'!$D$16+(DK332-'Hidden inputs'!$B$17)*'Hidden inputs'!$D$17,DK332&gt;'Hidden inputs'!$B$18,'Hidden inputs'!$C$15*'Hidden inputs'!$D$15+('Hidden inputs'!$C$16-'Hidden inputs'!$B$16)*'Hidden inputs'!$D$16+('Hidden inputs'!$C$17-'Hidden inputs'!$B$17)*'Hidden inputs'!$D$17+(DK332-'Hidden inputs'!$B$18)*'Hidden inputs'!$D$18))</f>
        <v/>
      </c>
      <c r="DM332" s="10" t="str">
        <f t="shared" ca="1" si="16046"/>
        <v/>
      </c>
      <c r="DN332" s="5" t="str">
        <f t="shared" ca="1" si="15954"/>
        <v/>
      </c>
      <c r="DO332" s="5" t="str">
        <f t="shared" ca="1" si="15955"/>
        <v/>
      </c>
      <c r="DP332" s="5" t="str">
        <f ca="1">IF($B332="","",'Hidden inputs'!$D$11*DG332+'Hidden inputs'!$E$11*DH332)</f>
        <v/>
      </c>
      <c r="DQ332" s="11" t="str">
        <f t="shared" ca="1" si="15870"/>
        <v/>
      </c>
      <c r="DR332" s="9" t="str">
        <f t="shared" ca="1" si="15956"/>
        <v/>
      </c>
      <c r="DS332" s="3" t="str">
        <f t="shared" ca="1" si="15957"/>
        <v/>
      </c>
      <c r="DT332" s="5" t="str" cm="1">
        <f t="array" aca="1" ref="DT332" ca="1">IF($B332="","",IF(DS332=0,0,IF(DD_Payment="",0,IF(DS332&lt;_xlfn.IFS(DD_Frequency="Monthly",1,DD_Frequency="Quarterly",IF(MONTH(DS$2)=1,1,IF(MONTH(DS$2)=4,1,IF(MONTH(DS$2)=7,1,IF(MONTH(DS$2)=10,1,0)))),DD_Frequency="Annually",IF(MONTH(DS$2)=1,1,0))*DD_Payment,DS332,_xlfn.IFS(DD_Frequency="Monthly",1,DD_Frequency="Quarterly",IF(MONTH(DS$2)=1,1,IF(MONTH(DS$2)=4,1,IF(MONTH(DS$2)=7,1,IF(MONTH(DS$2)=10,1,0)))),DD_Frequency="Annually",IF(MONTH(DS$2)=1,1,0))*DD_Payment))))</f>
        <v/>
      </c>
      <c r="DU332" s="3" t="str">
        <f t="shared" ref="DU332" ca="1" si="16299">IF($B332="","",IF(DS332&gt;DT332,(DS332-DT332/2)*(rate_A*(DU$1/365)),0))</f>
        <v/>
      </c>
      <c r="DV332" s="3" t="str">
        <f t="shared" ca="1" si="16048"/>
        <v/>
      </c>
      <c r="DW332" s="3" t="str">
        <f t="shared" ref="DW332" ca="1" si="16300">IF($B332="","",DH332*(1+rate_A*DU$1/365))</f>
        <v/>
      </c>
      <c r="DX332" s="3" t="str">
        <f t="shared" ref="DX332" ca="1" si="16301">IF($B332="","",DI332*(1+rate_A*DU$1/365))</f>
        <v/>
      </c>
      <c r="DY332" s="3" t="str">
        <f t="shared" ref="DY332" ca="1" si="16302">IF($B332="","",DJ332*(1+rate_joint*DU$1/365))</f>
        <v/>
      </c>
      <c r="DZ332" s="5" t="str">
        <f t="shared" ca="1" si="16052"/>
        <v/>
      </c>
      <c r="EA332" s="5" t="str" cm="1">
        <f t="array" aca="1" ref="EA332" ca="1">IF(DZ332="","",_xlfn.IFS(DZ332&lt;='Hidden inputs'!$C$15,DZ332*'Hidden inputs'!$D$15,DZ332&lt;='Hidden inputs'!$C$16,'Hidden inputs'!$C$15*'Hidden inputs'!$D$15+(DZ332-'Hidden inputs'!$B$16)*'Hidden inputs'!$D$16,DZ332&lt;='Hidden inputs'!$C$17,'Hidden inputs'!$C$15*'Hidden inputs'!$D$15+('Hidden inputs'!$C$16-'Hidden inputs'!$B$16)*'Hidden inputs'!$D$16+(DZ332-'Hidden inputs'!$B$17)*'Hidden inputs'!$D$17,DZ332&gt;'Hidden inputs'!$B$18,'Hidden inputs'!$C$15*'Hidden inputs'!$D$15+('Hidden inputs'!$C$16-'Hidden inputs'!$B$16)*'Hidden inputs'!$D$16+('Hidden inputs'!$C$17-'Hidden inputs'!$B$17)*'Hidden inputs'!$D$17+(DZ332-'Hidden inputs'!$B$18)*'Hidden inputs'!$D$18))</f>
        <v/>
      </c>
      <c r="EB332" s="10" t="str">
        <f t="shared" ca="1" si="16053"/>
        <v/>
      </c>
      <c r="EC332" s="5" t="str">
        <f t="shared" ca="1" si="15962"/>
        <v/>
      </c>
      <c r="ED332" s="5" t="str">
        <f t="shared" ca="1" si="15963"/>
        <v/>
      </c>
      <c r="EE332" s="5" t="str">
        <f ca="1">IF($B332="","",'Hidden inputs'!$D$11*DV332+'Hidden inputs'!$E$11*DW332)</f>
        <v/>
      </c>
      <c r="EF332" s="11" t="str">
        <f t="shared" ca="1" si="15875"/>
        <v/>
      </c>
      <c r="EG332" s="9" t="str">
        <f t="shared" ca="1" si="15964"/>
        <v/>
      </c>
      <c r="EH332" s="3" t="str">
        <f t="shared" ca="1" si="15965"/>
        <v/>
      </c>
      <c r="EI332" s="5" t="str" cm="1">
        <f t="array" aca="1" ref="EI332" ca="1">IF($B332="","",IF(EH332=0,0,IF(DD_Payment="",0,IF(EH332&lt;_xlfn.IFS(DD_Frequency="Monthly",1,DD_Frequency="Quarterly",IF(MONTH(EH$2)=1,1,IF(MONTH(EH$2)=4,1,IF(MONTH(EH$2)=7,1,IF(MONTH(EH$2)=10,1,0)))),DD_Frequency="Annually",IF(MONTH(EH$2)=1,1,0))*DD_Payment,EH332,_xlfn.IFS(DD_Frequency="Monthly",1,DD_Frequency="Quarterly",IF(MONTH(EH$2)=1,1,IF(MONTH(EH$2)=4,1,IF(MONTH(EH$2)=7,1,IF(MONTH(EH$2)=10,1,0)))),DD_Frequency="Annually",IF(MONTH(EH$2)=1,1,0))*DD_Payment))))</f>
        <v/>
      </c>
      <c r="EJ332" s="3" t="str">
        <f t="shared" ref="EJ332" ca="1" si="16303">IF($B332="","",IF(EH332&gt;EI332,(EH332-EI332/2)*(rate_A*(EJ$1/365)),0))</f>
        <v/>
      </c>
      <c r="EK332" s="3" t="str">
        <f t="shared" ca="1" si="16055"/>
        <v/>
      </c>
      <c r="EL332" s="3" t="str">
        <f t="shared" ref="EL332" ca="1" si="16304">IF($B332="","",DW332*(1+rate_A*EJ$1/365))</f>
        <v/>
      </c>
      <c r="EM332" s="3" t="str">
        <f t="shared" ref="EM332" ca="1" si="16305">IF($B332="","",DX332*(1+rate_A*EJ$1/365))</f>
        <v/>
      </c>
      <c r="EN332" s="3" t="str">
        <f t="shared" ref="EN332" ca="1" si="16306">IF($B332="","",DY332*(1+rate_joint*EJ$1/365))</f>
        <v/>
      </c>
      <c r="EO332" s="5" t="str">
        <f t="shared" ca="1" si="16059"/>
        <v/>
      </c>
      <c r="EP332" s="5" t="str" cm="1">
        <f t="array" aca="1" ref="EP332" ca="1">IF(EO332="","",_xlfn.IFS(EO332&lt;='Hidden inputs'!$C$15,EO332*'Hidden inputs'!$D$15,EO332&lt;='Hidden inputs'!$C$16,'Hidden inputs'!$C$15*'Hidden inputs'!$D$15+(EO332-'Hidden inputs'!$B$16)*'Hidden inputs'!$D$16,EO332&lt;='Hidden inputs'!$C$17,'Hidden inputs'!$C$15*'Hidden inputs'!$D$15+('Hidden inputs'!$C$16-'Hidden inputs'!$B$16)*'Hidden inputs'!$D$16+(EO332-'Hidden inputs'!$B$17)*'Hidden inputs'!$D$17,EO332&gt;'Hidden inputs'!$B$18,'Hidden inputs'!$C$15*'Hidden inputs'!$D$15+('Hidden inputs'!$C$16-'Hidden inputs'!$B$16)*'Hidden inputs'!$D$16+('Hidden inputs'!$C$17-'Hidden inputs'!$B$17)*'Hidden inputs'!$D$17+(EO332-'Hidden inputs'!$B$18)*'Hidden inputs'!$D$18))</f>
        <v/>
      </c>
      <c r="EQ332" s="10" t="str">
        <f t="shared" ca="1" si="16060"/>
        <v/>
      </c>
      <c r="ER332" s="5" t="str">
        <f t="shared" ca="1" si="15970"/>
        <v/>
      </c>
      <c r="ES332" s="5" t="str">
        <f t="shared" ca="1" si="15971"/>
        <v/>
      </c>
      <c r="ET332" s="5" t="str">
        <f ca="1">IF($B332="","",'Hidden inputs'!$D$11*EK332+'Hidden inputs'!$E$11*EL332)</f>
        <v/>
      </c>
      <c r="EU332" s="11" t="str">
        <f t="shared" ca="1" si="15880"/>
        <v/>
      </c>
      <c r="EV332" s="9" t="str">
        <f t="shared" ca="1" si="15972"/>
        <v/>
      </c>
      <c r="EW332" s="3" t="str">
        <f t="shared" ca="1" si="15973"/>
        <v/>
      </c>
      <c r="EX332" s="5" t="str" cm="1">
        <f t="array" aca="1" ref="EX332" ca="1">IF($B332="","",IF(EW332=0,0,IF(DD_Payment="",0,IF(EW332&lt;_xlfn.IFS(DD_Frequency="Monthly",1,DD_Frequency="Quarterly",IF(MONTH(EW$2)=1,1,IF(MONTH(EW$2)=4,1,IF(MONTH(EW$2)=7,1,IF(MONTH(EW$2)=10,1,0)))),DD_Frequency="Annually",IF(MONTH(EW$2)=1,1,0))*DD_Payment,EW332,_xlfn.IFS(DD_Frequency="Monthly",1,DD_Frequency="Quarterly",IF(MONTH(EW$2)=1,1,IF(MONTH(EW$2)=4,1,IF(MONTH(EW$2)=7,1,IF(MONTH(EW$2)=10,1,0)))),DD_Frequency="Annually",IF(MONTH(EW$2)=1,1,0))*DD_Payment))))</f>
        <v/>
      </c>
      <c r="EY332" s="3" t="str">
        <f t="shared" ref="EY332" ca="1" si="16307">IF($B332="","",IF(EW332&gt;EX332,(EW332-EX332/2)*(rate_A*(EY$1/365)),0))</f>
        <v/>
      </c>
      <c r="EZ332" s="3" t="str">
        <f t="shared" ca="1" si="16062"/>
        <v/>
      </c>
      <c r="FA332" s="3" t="str">
        <f t="shared" ref="FA332" ca="1" si="16308">IF($B332="","",EL332*(1+rate_A*EY$1/365))</f>
        <v/>
      </c>
      <c r="FB332" s="3" t="str">
        <f t="shared" ref="FB332" ca="1" si="16309">IF($B332="","",EM332*(1+rate_A*EY$1/365))</f>
        <v/>
      </c>
      <c r="FC332" s="3" t="str">
        <f t="shared" ref="FC332" ca="1" si="16310">IF($B332="","",EN332*(1+rate_joint*EY$1/365))</f>
        <v/>
      </c>
      <c r="FD332" s="5" t="str">
        <f t="shared" ca="1" si="16066"/>
        <v/>
      </c>
      <c r="FE332" s="5" t="str" cm="1">
        <f t="array" aca="1" ref="FE332" ca="1">IF(FD332="","",_xlfn.IFS(FD332&lt;='Hidden inputs'!$C$15,FD332*'Hidden inputs'!$D$15,FD332&lt;='Hidden inputs'!$C$16,'Hidden inputs'!$C$15*'Hidden inputs'!$D$15+(FD332-'Hidden inputs'!$B$16)*'Hidden inputs'!$D$16,FD332&lt;='Hidden inputs'!$C$17,'Hidden inputs'!$C$15*'Hidden inputs'!$D$15+('Hidden inputs'!$C$16-'Hidden inputs'!$B$16)*'Hidden inputs'!$D$16+(FD332-'Hidden inputs'!$B$17)*'Hidden inputs'!$D$17,FD332&gt;'Hidden inputs'!$B$18,'Hidden inputs'!$C$15*'Hidden inputs'!$D$15+('Hidden inputs'!$C$16-'Hidden inputs'!$B$16)*'Hidden inputs'!$D$16+('Hidden inputs'!$C$17-'Hidden inputs'!$B$17)*'Hidden inputs'!$D$17+(FD332-'Hidden inputs'!$B$18)*'Hidden inputs'!$D$18))</f>
        <v/>
      </c>
      <c r="FF332" s="10" t="str">
        <f t="shared" ca="1" si="16067"/>
        <v/>
      </c>
      <c r="FG332" s="5" t="str">
        <f t="shared" ca="1" si="15978"/>
        <v/>
      </c>
      <c r="FH332" s="5" t="str">
        <f t="shared" ca="1" si="15979"/>
        <v/>
      </c>
      <c r="FI332" s="5" t="str">
        <f ca="1">IF($B332="","",'Hidden inputs'!$D$11*EZ332+'Hidden inputs'!$E$11*FA332)</f>
        <v/>
      </c>
      <c r="FJ332" s="11" t="str">
        <f t="shared" ca="1" si="15885"/>
        <v/>
      </c>
      <c r="FK332" s="9" t="str">
        <f t="shared" ca="1" si="15980"/>
        <v/>
      </c>
      <c r="FL332" s="3" t="str">
        <f t="shared" ca="1" si="15981"/>
        <v/>
      </c>
      <c r="FM332" s="5" t="str" cm="1">
        <f t="array" aca="1" ref="FM332" ca="1">IF($B332="","",IF(FL332=0,0,IF(DD_Payment="",0,IF(FL332&lt;_xlfn.IFS(DD_Frequency="Monthly",1,DD_Frequency="Quarterly",IF(MONTH(FL$2)=1,1,IF(MONTH(FL$2)=4,1,IF(MONTH(FL$2)=7,1,IF(MONTH(FL$2)=10,1,0)))),DD_Frequency="Annually",IF(MONTH(FL$2)=1,1,0))*DD_Payment,FL332,_xlfn.IFS(DD_Frequency="Monthly",1,DD_Frequency="Quarterly",IF(MONTH(FL$2)=1,1,IF(MONTH(FL$2)=4,1,IF(MONTH(FL$2)=7,1,IF(MONTH(FL$2)=10,1,0)))),DD_Frequency="Annually",IF(MONTH(FL$2)=1,1,0))*DD_Payment))))</f>
        <v/>
      </c>
      <c r="FN332" s="3" t="str">
        <f t="shared" ref="FN332" ca="1" si="16311">IF($B332="","",IF(FL332&gt;FM332,(FL332-FM332/2)*(rate_A*(FN$1/365)),0))</f>
        <v/>
      </c>
      <c r="FO332" s="3" t="str">
        <f t="shared" ca="1" si="16069"/>
        <v/>
      </c>
      <c r="FP332" s="3" t="str">
        <f t="shared" ref="FP332" ca="1" si="16312">IF($B332="","",FA332*(1+rate_A*FN$1/365))</f>
        <v/>
      </c>
      <c r="FQ332" s="3" t="str">
        <f t="shared" ref="FQ332" ca="1" si="16313">IF($B332="","",FB332*(1+rate_A*FN$1/365))</f>
        <v/>
      </c>
      <c r="FR332" s="3" t="str">
        <f t="shared" ref="FR332" ca="1" si="16314">IF($B332="","",FC332*(1+rate_joint*FN$1/365))</f>
        <v/>
      </c>
      <c r="FS332" s="5" t="str">
        <f t="shared" ca="1" si="16073"/>
        <v/>
      </c>
      <c r="FT332" s="5" t="str" cm="1">
        <f t="array" aca="1" ref="FT332" ca="1">IF(FS332="","",_xlfn.IFS(FS332&lt;='Hidden inputs'!$C$15,FS332*'Hidden inputs'!$D$15,FS332&lt;='Hidden inputs'!$C$16,'Hidden inputs'!$C$15*'Hidden inputs'!$D$15+(FS332-'Hidden inputs'!$B$16)*'Hidden inputs'!$D$16,FS332&lt;='Hidden inputs'!$C$17,'Hidden inputs'!$C$15*'Hidden inputs'!$D$15+('Hidden inputs'!$C$16-'Hidden inputs'!$B$16)*'Hidden inputs'!$D$16+(FS332-'Hidden inputs'!$B$17)*'Hidden inputs'!$D$17,FS332&gt;'Hidden inputs'!$B$18,'Hidden inputs'!$C$15*'Hidden inputs'!$D$15+('Hidden inputs'!$C$16-'Hidden inputs'!$B$16)*'Hidden inputs'!$D$16+('Hidden inputs'!$C$17-'Hidden inputs'!$B$17)*'Hidden inputs'!$D$17+(FS332-'Hidden inputs'!$B$18)*'Hidden inputs'!$D$18))</f>
        <v/>
      </c>
      <c r="FU332" s="10" t="str">
        <f t="shared" ca="1" si="16074"/>
        <v/>
      </c>
      <c r="FV332" s="5" t="str">
        <f t="shared" ca="1" si="15986"/>
        <v/>
      </c>
      <c r="FW332" s="5" t="str">
        <f t="shared" ca="1" si="15987"/>
        <v/>
      </c>
      <c r="FX332" s="5" t="str">
        <f ca="1">IF($B332="","",'Hidden inputs'!$D$11*FO332+'Hidden inputs'!$E$11*FP332)</f>
        <v/>
      </c>
      <c r="FY332" s="11" t="str">
        <f t="shared" ca="1" si="15890"/>
        <v/>
      </c>
      <c r="FZ332" s="9" t="str">
        <f t="shared" ca="1" si="15988"/>
        <v/>
      </c>
      <c r="GA332" s="5" t="str">
        <f t="shared" ca="1" si="15989"/>
        <v/>
      </c>
      <c r="GB332" s="5" t="str">
        <f t="shared" ca="1" si="15990"/>
        <v/>
      </c>
      <c r="GC332" s="5" t="str">
        <f t="shared" ca="1" si="15891"/>
        <v/>
      </c>
      <c r="GD332" s="5" t="str">
        <f t="shared" ca="1" si="15892"/>
        <v/>
      </c>
    </row>
    <row r="333" spans="1:186" x14ac:dyDescent="0.35">
      <c r="A333" s="2"/>
      <c r="B333" s="6" t="str">
        <f t="shared" ca="1" si="15893"/>
        <v/>
      </c>
      <c r="C333" s="5" t="str">
        <f t="shared" ca="1" si="15991"/>
        <v/>
      </c>
      <c r="D333" s="5" t="str" cm="1">
        <f t="array" aca="1" ref="D333" ca="1">IF($B333="","",IF(C333=0,0,IF(DD_Payment="",0,IF(C333&lt;_xlfn.IFS(DD_Frequency="Monthly",1,DD_Frequency="Quarterly",IF(MONTH(C$2)=1,1,IF(MONTH(C$2)=4,1,IF(MONTH(C$2)=7,1,IF(MONTH(C$2)=10,1,0)))),DD_Frequency="Annually",IF(MONTH(C$2)=1,1,0))*DD_Payment,C333,_xlfn.IFS(DD_Frequency="Monthly",1,DD_Frequency="Quarterly",IF(MONTH(C$2)=1,1,IF(MONTH(C$2)=4,1,IF(MONTH(C$2)=7,1,IF(MONTH(C$2)=10,1,0)))),DD_Frequency="Annually",IF(MONTH(C$2)=1,1,0))*DD_Payment))))</f>
        <v/>
      </c>
      <c r="E333" s="5" t="str">
        <f t="shared" ref="E333" ca="1" si="16315">IF(B333="","",IF(C333&gt;D333,(C333-D333/2)*(rate_A*(E$1/365)),0))</f>
        <v/>
      </c>
      <c r="F333" s="5" t="str">
        <f t="shared" ca="1" si="15895"/>
        <v/>
      </c>
      <c r="G333" s="5" t="str">
        <f t="shared" ref="G333" ca="1" si="16316">IF(B333="","",G332*(1+rate_A*E$1/365))</f>
        <v/>
      </c>
      <c r="H333" s="5" t="str">
        <f t="shared" ref="H333" ca="1" si="16317">IF(B333="","",H332*(1+rate_A*E$1/365))</f>
        <v/>
      </c>
      <c r="I333" s="5" t="str">
        <f t="shared" ref="I333" ca="1" si="16318">IF(B333="","",I332*(1+rate_joint*E$1/365))</f>
        <v/>
      </c>
      <c r="J333" s="5" t="str">
        <f t="shared" ca="1" si="15996"/>
        <v/>
      </c>
      <c r="K333" s="5" t="str" cm="1">
        <f t="array" aca="1" ref="K333" ca="1">IF(J333="","",_xlfn.IFS(J333&lt;='Hidden inputs'!$C$15,J333*'Hidden inputs'!$D$15,J333&lt;='Hidden inputs'!$C$16,'Hidden inputs'!$C$15*'Hidden inputs'!$D$15+(J333-'Hidden inputs'!$B$16)*'Hidden inputs'!$D$16,J333&lt;='Hidden inputs'!$C$17,'Hidden inputs'!$C$15*'Hidden inputs'!$D$15+('Hidden inputs'!$C$16-'Hidden inputs'!$B$16)*'Hidden inputs'!$D$16+(J333-'Hidden inputs'!$B$17)*'Hidden inputs'!$D$17,J333&gt;'Hidden inputs'!$B$18,'Hidden inputs'!$C$15*'Hidden inputs'!$D$15+('Hidden inputs'!$C$16-'Hidden inputs'!$B$16)*'Hidden inputs'!$D$16+('Hidden inputs'!$C$17-'Hidden inputs'!$B$17)*'Hidden inputs'!$D$17+(J333-'Hidden inputs'!$B$18)*'Hidden inputs'!$D$18))</f>
        <v/>
      </c>
      <c r="L333" s="11" t="str">
        <f t="shared" ca="1" si="15997"/>
        <v/>
      </c>
      <c r="M333" s="5" t="str">
        <f t="shared" ca="1" si="15899"/>
        <v/>
      </c>
      <c r="N333" s="5" t="str">
        <f t="shared" ca="1" si="15900"/>
        <v/>
      </c>
      <c r="O333" s="5" t="str">
        <f ca="1">IF(B333="","",'Hidden inputs'!$D$11*F333+'Hidden inputs'!$E$11*G333)</f>
        <v/>
      </c>
      <c r="P333" s="11" t="str">
        <f t="shared" ca="1" si="15834"/>
        <v/>
      </c>
      <c r="Q333" s="20" t="str">
        <f t="shared" ca="1" si="15835"/>
        <v/>
      </c>
      <c r="R333" s="3" t="str">
        <f t="shared" ca="1" si="15901"/>
        <v/>
      </c>
      <c r="S333" s="5" t="str" cm="1">
        <f t="array" aca="1" ref="S333" ca="1">IF($B333="","",IF(R333=0,0,IF(DD_Payment="",0,IF(R333&lt;_xlfn.IFS(DD_Frequency="Monthly",1,DD_Frequency="Quarterly",IF(MONTH(R$2)=1,1,IF(MONTH(R$2)=4,1,IF(MONTH(R$2)=7,1,IF(MONTH(R$2)=10,1,0)))),DD_Frequency="Annually",IF(MONTH(R$2)=1,1,0))*DD_Payment,R333,_xlfn.IFS(DD_Frequency="Monthly",1,DD_Frequency="Quarterly",IF(MONTH(R$2)=1,1,IF(MONTH(R$2)=4,1,IF(MONTH(R$2)=7,1,IF(MONTH(R$2)=10,1,0)))),DD_Frequency="Annually",IF(MONTH(R$2)=1,1,0))*DD_Payment))))</f>
        <v/>
      </c>
      <c r="T333" s="3" t="str">
        <f t="shared" ref="T333" ca="1" si="16319">IF(B333="","",IF(R333&gt;S333,(R333-S333/2)*(rate_A*((T$1+A333)/365)),0))</f>
        <v/>
      </c>
      <c r="U333" s="3" t="str">
        <f t="shared" ca="1" si="15903"/>
        <v/>
      </c>
      <c r="V333" s="3" t="str">
        <f t="shared" ref="V333" ca="1" si="16320">IF(B333="","",G333*(1+rate_A*(T$1+A333)/365))</f>
        <v/>
      </c>
      <c r="W333" s="3" t="str">
        <f t="shared" ref="W333" ca="1" si="16321">IF(B333="","",H333*(1+rate_A*(T$1+A333)/365))</f>
        <v/>
      </c>
      <c r="X333" s="3" t="str">
        <f t="shared" ref="X333" ca="1" si="16322">IF(B333="","",I333*(1+rate_joint*(T$1+A333)/365))</f>
        <v/>
      </c>
      <c r="Y333" s="5" t="str">
        <f t="shared" ca="1" si="16002"/>
        <v/>
      </c>
      <c r="Z333" s="5" t="str" cm="1">
        <f t="array" aca="1" ref="Z333" ca="1">IF(Y333="","",_xlfn.IFS(Y333&lt;='Hidden inputs'!$C$15,Y333*'Hidden inputs'!$D$15,Y333&lt;='Hidden inputs'!$C$16,'Hidden inputs'!$C$15*'Hidden inputs'!$D$15+(Y333-'Hidden inputs'!$B$16)*'Hidden inputs'!$D$16,Y333&lt;='Hidden inputs'!$C$17,'Hidden inputs'!$C$15*'Hidden inputs'!$D$15+('Hidden inputs'!$C$16-'Hidden inputs'!$B$16)*'Hidden inputs'!$D$16+(Y333-'Hidden inputs'!$B$17)*'Hidden inputs'!$D$17,Y333&gt;'Hidden inputs'!$B$18,'Hidden inputs'!$C$15*'Hidden inputs'!$D$15+('Hidden inputs'!$C$16-'Hidden inputs'!$B$16)*'Hidden inputs'!$D$16+('Hidden inputs'!$C$17-'Hidden inputs'!$B$17)*'Hidden inputs'!$D$17+(Y333-'Hidden inputs'!$B$18)*'Hidden inputs'!$D$18))</f>
        <v/>
      </c>
      <c r="AA333" s="10" t="str">
        <f t="shared" ca="1" si="16003"/>
        <v/>
      </c>
      <c r="AB333" s="5" t="str">
        <f t="shared" ca="1" si="15907"/>
        <v/>
      </c>
      <c r="AC333" s="5" t="str">
        <f t="shared" ca="1" si="16004"/>
        <v/>
      </c>
      <c r="AD333" s="5" t="str">
        <f ca="1">IF(B333="","",'Hidden inputs'!$D$11*U333+'Hidden inputs'!$E$11*V333)</f>
        <v/>
      </c>
      <c r="AE333" s="11" t="str">
        <f t="shared" ca="1" si="15840"/>
        <v/>
      </c>
      <c r="AF333" s="9" t="str">
        <f t="shared" ca="1" si="15908"/>
        <v/>
      </c>
      <c r="AG333" s="3" t="str">
        <f t="shared" ca="1" si="15909"/>
        <v/>
      </c>
      <c r="AH333" s="5" t="str" cm="1">
        <f t="array" aca="1" ref="AH333" ca="1">IF($B333="","",IF(AG333=0,0,IF(DD_Payment="",0,IF(AG333&lt;_xlfn.IFS(DD_Frequency="Monthly",1,DD_Frequency="Quarterly",IF(MONTH(AG$2)=1,1,IF(MONTH(AG$2)=4,1,IF(MONTH(AG$2)=7,1,IF(MONTH(AG$2)=10,1,0)))),DD_Frequency="Annually",IF(MONTH(AG$2)=1,1,0))*DD_Payment,AG333,_xlfn.IFS(DD_Frequency="Monthly",1,DD_Frequency="Quarterly",IF(MONTH(AG$2)=1,1,IF(MONTH(AG$2)=4,1,IF(MONTH(AG$2)=7,1,IF(MONTH(AG$2)=10,1,0)))),DD_Frequency="Annually",IF(MONTH(AG$2)=1,1,0))*DD_Payment))))</f>
        <v/>
      </c>
      <c r="AI333" s="3" t="str">
        <f t="shared" ref="AI333" ca="1" si="16323">IF($B333="","",IF(AG333&gt;AH333,(AG333-AH333/2)*(rate_A*(AI$1/365)),0))</f>
        <v/>
      </c>
      <c r="AJ333" s="3" t="str">
        <f t="shared" ca="1" si="16006"/>
        <v/>
      </c>
      <c r="AK333" s="3" t="str">
        <f t="shared" ref="AK333" ca="1" si="16324">IF($B333="","",V333*(1+rate_A*AI$1/365))</f>
        <v/>
      </c>
      <c r="AL333" s="3" t="str">
        <f t="shared" ref="AL333" ca="1" si="16325">IF($B333="","",W333*(1+rate_A*AI$1/365))</f>
        <v/>
      </c>
      <c r="AM333" s="3" t="str">
        <f t="shared" ref="AM333" ca="1" si="16326">IF($B333="","",X333*(1+rate_joint*AI$1/365))</f>
        <v/>
      </c>
      <c r="AN333" s="5" t="str">
        <f t="shared" ca="1" si="16010"/>
        <v/>
      </c>
      <c r="AO333" s="5" t="str" cm="1">
        <f t="array" aca="1" ref="AO333" ca="1">IF(AN333="","",_xlfn.IFS(AN333&lt;='Hidden inputs'!$C$15,AN333*'Hidden inputs'!$D$15,AN333&lt;='Hidden inputs'!$C$16,'Hidden inputs'!$C$15*'Hidden inputs'!$D$15+(AN333-'Hidden inputs'!$B$16)*'Hidden inputs'!$D$16,AN333&lt;='Hidden inputs'!$C$17,'Hidden inputs'!$C$15*'Hidden inputs'!$D$15+('Hidden inputs'!$C$16-'Hidden inputs'!$B$16)*'Hidden inputs'!$D$16+(AN333-'Hidden inputs'!$B$17)*'Hidden inputs'!$D$17,AN333&gt;'Hidden inputs'!$B$18,'Hidden inputs'!$C$15*'Hidden inputs'!$D$15+('Hidden inputs'!$C$16-'Hidden inputs'!$B$16)*'Hidden inputs'!$D$16+('Hidden inputs'!$C$17-'Hidden inputs'!$B$17)*'Hidden inputs'!$D$17+(AN333-'Hidden inputs'!$B$18)*'Hidden inputs'!$D$18))</f>
        <v/>
      </c>
      <c r="AP333" s="10" t="str">
        <f t="shared" ca="1" si="16011"/>
        <v/>
      </c>
      <c r="AQ333" s="5" t="str">
        <f t="shared" ca="1" si="15914"/>
        <v/>
      </c>
      <c r="AR333" s="5" t="str">
        <f t="shared" ca="1" si="15915"/>
        <v/>
      </c>
      <c r="AS333" s="5" t="str">
        <f ca="1">IF($B333="","",'Hidden inputs'!$D$11*AJ333+'Hidden inputs'!$E$11*AK333)</f>
        <v/>
      </c>
      <c r="AT333" s="11" t="str">
        <f t="shared" ca="1" si="15845"/>
        <v/>
      </c>
      <c r="AU333" s="9" t="str">
        <f t="shared" ca="1" si="15916"/>
        <v/>
      </c>
      <c r="AV333" s="3" t="str">
        <f t="shared" ca="1" si="15917"/>
        <v/>
      </c>
      <c r="AW333" s="5" t="str" cm="1">
        <f t="array" aca="1" ref="AW333" ca="1">IF($B333="","",IF(AV333=0,0,IF(DD_Payment="",0,IF(AV333&lt;_xlfn.IFS(DD_Frequency="Monthly",1,DD_Frequency="Quarterly",IF(MONTH(AV$2)=1,1,IF(MONTH(AV$2)=4,1,IF(MONTH(AV$2)=7,1,IF(MONTH(AV$2)=10,1,0)))),DD_Frequency="Annually",IF(MONTH(AV$2)=1,1,0))*DD_Payment,AV333,_xlfn.IFS(DD_Frequency="Monthly",1,DD_Frequency="Quarterly",IF(MONTH(AV$2)=1,1,IF(MONTH(AV$2)=4,1,IF(MONTH(AV$2)=7,1,IF(MONTH(AV$2)=10,1,0)))),DD_Frequency="Annually",IF(MONTH(AV$2)=1,1,0))*DD_Payment))))</f>
        <v/>
      </c>
      <c r="AX333" s="3" t="str">
        <f t="shared" ref="AX333" ca="1" si="16327">IF($B333="","",IF(AV333&gt;AW333,(AV333-AW333/2)*(rate_A*(AX$1/365)),0))</f>
        <v/>
      </c>
      <c r="AY333" s="3" t="str">
        <f t="shared" ca="1" si="16013"/>
        <v/>
      </c>
      <c r="AZ333" s="3" t="str">
        <f t="shared" ref="AZ333" ca="1" si="16328">IF($B333="","",AK333*(1+rate_A*AX$1/365))</f>
        <v/>
      </c>
      <c r="BA333" s="3" t="str">
        <f t="shared" ref="BA333" ca="1" si="16329">IF($B333="","",AL333*(1+rate_A*AX$1/365))</f>
        <v/>
      </c>
      <c r="BB333" s="3" t="str">
        <f t="shared" ref="BB333" ca="1" si="16330">IF($B333="","",AM333*(1+rate_joint*AX$1/365))</f>
        <v/>
      </c>
      <c r="BC333" s="5" t="str">
        <f t="shared" ca="1" si="16017"/>
        <v/>
      </c>
      <c r="BD333" s="5" t="str" cm="1">
        <f t="array" aca="1" ref="BD333" ca="1">IF(BC333="","",_xlfn.IFS(BC333&lt;='Hidden inputs'!$C$15,BC333*'Hidden inputs'!$D$15,BC333&lt;='Hidden inputs'!$C$16,'Hidden inputs'!$C$15*'Hidden inputs'!$D$15+(BC333-'Hidden inputs'!$B$16)*'Hidden inputs'!$D$16,BC333&lt;='Hidden inputs'!$C$17,'Hidden inputs'!$C$15*'Hidden inputs'!$D$15+('Hidden inputs'!$C$16-'Hidden inputs'!$B$16)*'Hidden inputs'!$D$16+(BC333-'Hidden inputs'!$B$17)*'Hidden inputs'!$D$17,BC333&gt;'Hidden inputs'!$B$18,'Hidden inputs'!$C$15*'Hidden inputs'!$D$15+('Hidden inputs'!$C$16-'Hidden inputs'!$B$16)*'Hidden inputs'!$D$16+('Hidden inputs'!$C$17-'Hidden inputs'!$B$17)*'Hidden inputs'!$D$17+(BC333-'Hidden inputs'!$B$18)*'Hidden inputs'!$D$18))</f>
        <v/>
      </c>
      <c r="BE333" s="10" t="str">
        <f t="shared" ca="1" si="16018"/>
        <v/>
      </c>
      <c r="BF333" s="5" t="str">
        <f t="shared" ca="1" si="15922"/>
        <v/>
      </c>
      <c r="BG333" s="5" t="str">
        <f t="shared" ca="1" si="15923"/>
        <v/>
      </c>
      <c r="BH333" s="5" t="str">
        <f ca="1">IF($B333="","",'Hidden inputs'!$D$11*AY333+'Hidden inputs'!$E$11*AZ333)</f>
        <v/>
      </c>
      <c r="BI333" s="11" t="str">
        <f t="shared" ca="1" si="15850"/>
        <v/>
      </c>
      <c r="BJ333" s="9" t="str">
        <f t="shared" ca="1" si="15924"/>
        <v/>
      </c>
      <c r="BK333" s="3" t="str">
        <f t="shared" ca="1" si="15925"/>
        <v/>
      </c>
      <c r="BL333" s="5" t="str" cm="1">
        <f t="array" aca="1" ref="BL333" ca="1">IF($B333="","",IF(BK333=0,0,IF(DD_Payment="",0,IF(BK333&lt;_xlfn.IFS(DD_Frequency="Monthly",1,DD_Frequency="Quarterly",IF(MONTH(BK$2)=1,1,IF(MONTH(BK$2)=4,1,IF(MONTH(BK$2)=7,1,IF(MONTH(BK$2)=10,1,0)))),DD_Frequency="Annually",IF(MONTH(BK$2)=1,1,0))*DD_Payment,BK333,_xlfn.IFS(DD_Frequency="Monthly",1,DD_Frequency="Quarterly",IF(MONTH(BK$2)=1,1,IF(MONTH(BK$2)=4,1,IF(MONTH(BK$2)=7,1,IF(MONTH(BK$2)=10,1,0)))),DD_Frequency="Annually",IF(MONTH(BK$2)=1,1,0))*DD_Payment))))</f>
        <v/>
      </c>
      <c r="BM333" s="3" t="str">
        <f t="shared" ref="BM333" ca="1" si="16331">IF($B333="","",IF(BK333&gt;BL333,(BK333-BL333/2)*(rate_A*(BM$1/365)),0))</f>
        <v/>
      </c>
      <c r="BN333" s="3" t="str">
        <f t="shared" ca="1" si="16020"/>
        <v/>
      </c>
      <c r="BO333" s="3" t="str">
        <f t="shared" ref="BO333" ca="1" si="16332">IF($B333="","",AZ333*(1+rate_A*BM$1/365))</f>
        <v/>
      </c>
      <c r="BP333" s="3" t="str">
        <f t="shared" ref="BP333" ca="1" si="16333">IF($B333="","",BA333*(1+rate_A*BM$1/365))</f>
        <v/>
      </c>
      <c r="BQ333" s="3" t="str">
        <f t="shared" ref="BQ333" ca="1" si="16334">IF($B333="","",BB333*(1+rate_joint*BM$1/365))</f>
        <v/>
      </c>
      <c r="BR333" s="5" t="str">
        <f t="shared" ca="1" si="16024"/>
        <v/>
      </c>
      <c r="BS333" s="5" t="str" cm="1">
        <f t="array" aca="1" ref="BS333" ca="1">IF(BR333="","",_xlfn.IFS(BR333&lt;='Hidden inputs'!$C$15,BR333*'Hidden inputs'!$D$15,BR333&lt;='Hidden inputs'!$C$16,'Hidden inputs'!$C$15*'Hidden inputs'!$D$15+(BR333-'Hidden inputs'!$B$16)*'Hidden inputs'!$D$16,BR333&lt;='Hidden inputs'!$C$17,'Hidden inputs'!$C$15*'Hidden inputs'!$D$15+('Hidden inputs'!$C$16-'Hidden inputs'!$B$16)*'Hidden inputs'!$D$16+(BR333-'Hidden inputs'!$B$17)*'Hidden inputs'!$D$17,BR333&gt;'Hidden inputs'!$B$18,'Hidden inputs'!$C$15*'Hidden inputs'!$D$15+('Hidden inputs'!$C$16-'Hidden inputs'!$B$16)*'Hidden inputs'!$D$16+('Hidden inputs'!$C$17-'Hidden inputs'!$B$17)*'Hidden inputs'!$D$17+(BR333-'Hidden inputs'!$B$18)*'Hidden inputs'!$D$18))</f>
        <v/>
      </c>
      <c r="BT333" s="10" t="str">
        <f t="shared" ca="1" si="16025"/>
        <v/>
      </c>
      <c r="BU333" s="5" t="str">
        <f t="shared" ca="1" si="15930"/>
        <v/>
      </c>
      <c r="BV333" s="5" t="str">
        <f t="shared" ca="1" si="15931"/>
        <v/>
      </c>
      <c r="BW333" s="5" t="str">
        <f ca="1">IF($B333="","",'Hidden inputs'!$D$11*BN333+'Hidden inputs'!$E$11*BO333)</f>
        <v/>
      </c>
      <c r="BX333" s="11" t="str">
        <f t="shared" ca="1" si="15855"/>
        <v/>
      </c>
      <c r="BY333" s="9" t="str">
        <f t="shared" ca="1" si="15932"/>
        <v/>
      </c>
      <c r="BZ333" s="3" t="str">
        <f t="shared" ca="1" si="15933"/>
        <v/>
      </c>
      <c r="CA333" s="5" t="str" cm="1">
        <f t="array" aca="1" ref="CA333" ca="1">IF($B333="","",IF(BZ333=0,0,IF(DD_Payment="",0,IF(BZ333&lt;_xlfn.IFS(DD_Frequency="Monthly",1,DD_Frequency="Quarterly",IF(MONTH(BZ$2)=1,1,IF(MONTH(BZ$2)=4,1,IF(MONTH(BZ$2)=7,1,IF(MONTH(BZ$2)=10,1,0)))),DD_Frequency="Annually",IF(MONTH(BZ$2)=1,1,0))*DD_Payment,BZ333,_xlfn.IFS(DD_Frequency="Monthly",1,DD_Frequency="Quarterly",IF(MONTH(BZ$2)=1,1,IF(MONTH(BZ$2)=4,1,IF(MONTH(BZ$2)=7,1,IF(MONTH(BZ$2)=10,1,0)))),DD_Frequency="Annually",IF(MONTH(BZ$2)=1,1,0))*DD_Payment))))</f>
        <v/>
      </c>
      <c r="CB333" s="3" t="str">
        <f t="shared" ref="CB333" ca="1" si="16335">IF($B333="","",IF(BZ333&gt;CA333,(BZ333-CA333/2)*(rate_A*(CB$1/365)),0))</f>
        <v/>
      </c>
      <c r="CC333" s="3" t="str">
        <f t="shared" ca="1" si="16027"/>
        <v/>
      </c>
      <c r="CD333" s="3" t="str">
        <f t="shared" ref="CD333" ca="1" si="16336">IF($B333="","",BO333*(1+rate_A*CB$1/365))</f>
        <v/>
      </c>
      <c r="CE333" s="3" t="str">
        <f t="shared" ref="CE333" ca="1" si="16337">IF($B333="","",BP333*(1+rate_A*CB$1/365))</f>
        <v/>
      </c>
      <c r="CF333" s="3" t="str">
        <f t="shared" ref="CF333" ca="1" si="16338">IF($B333="","",BQ333*(1+rate_joint*CB$1/365))</f>
        <v/>
      </c>
      <c r="CG333" s="5" t="str">
        <f t="shared" ca="1" si="16031"/>
        <v/>
      </c>
      <c r="CH333" s="5" t="str" cm="1">
        <f t="array" aca="1" ref="CH333" ca="1">IF(CG333="","",_xlfn.IFS(CG333&lt;='Hidden inputs'!$C$15,CG333*'Hidden inputs'!$D$15,CG333&lt;='Hidden inputs'!$C$16,'Hidden inputs'!$C$15*'Hidden inputs'!$D$15+(CG333-'Hidden inputs'!$B$16)*'Hidden inputs'!$D$16,CG333&lt;='Hidden inputs'!$C$17,'Hidden inputs'!$C$15*'Hidden inputs'!$D$15+('Hidden inputs'!$C$16-'Hidden inputs'!$B$16)*'Hidden inputs'!$D$16+(CG333-'Hidden inputs'!$B$17)*'Hidden inputs'!$D$17,CG333&gt;'Hidden inputs'!$B$18,'Hidden inputs'!$C$15*'Hidden inputs'!$D$15+('Hidden inputs'!$C$16-'Hidden inputs'!$B$16)*'Hidden inputs'!$D$16+('Hidden inputs'!$C$17-'Hidden inputs'!$B$17)*'Hidden inputs'!$D$17+(CG333-'Hidden inputs'!$B$18)*'Hidden inputs'!$D$18))</f>
        <v/>
      </c>
      <c r="CI333" s="10" t="str">
        <f t="shared" ca="1" si="16032"/>
        <v/>
      </c>
      <c r="CJ333" s="5" t="str">
        <f t="shared" ca="1" si="15938"/>
        <v/>
      </c>
      <c r="CK333" s="5" t="str">
        <f t="shared" ca="1" si="15939"/>
        <v/>
      </c>
      <c r="CL333" s="5" t="str">
        <f ca="1">IF($B333="","",'Hidden inputs'!$D$11*CC333+'Hidden inputs'!$E$11*CD333)</f>
        <v/>
      </c>
      <c r="CM333" s="11" t="str">
        <f t="shared" ca="1" si="15860"/>
        <v/>
      </c>
      <c r="CN333" s="9" t="str">
        <f t="shared" ca="1" si="15940"/>
        <v/>
      </c>
      <c r="CO333" s="3" t="str">
        <f t="shared" ca="1" si="15941"/>
        <v/>
      </c>
      <c r="CP333" s="5" t="str" cm="1">
        <f t="array" aca="1" ref="CP333" ca="1">IF($B333="","",IF(CO333=0,0,IF(DD_Payment="",0,IF(CO333&lt;_xlfn.IFS(DD_Frequency="Monthly",1,DD_Frequency="Quarterly",IF(MONTH(CO$2)=1,1,IF(MONTH(CO$2)=4,1,IF(MONTH(CO$2)=7,1,IF(MONTH(CO$2)=10,1,0)))),DD_Frequency="Annually",IF(MONTH(CO$2)=1,1,0))*DD_Payment,CO333,_xlfn.IFS(DD_Frequency="Monthly",1,DD_Frequency="Quarterly",IF(MONTH(CO$2)=1,1,IF(MONTH(CO$2)=4,1,IF(MONTH(CO$2)=7,1,IF(MONTH(CO$2)=10,1,0)))),DD_Frequency="Annually",IF(MONTH(CO$2)=1,1,0))*DD_Payment))))</f>
        <v/>
      </c>
      <c r="CQ333" s="3" t="str">
        <f t="shared" ref="CQ333" ca="1" si="16339">IF($B333="","",IF(CO333&gt;CP333,(CO333-CP333/2)*(rate_A*(CQ$1/365)),0))</f>
        <v/>
      </c>
      <c r="CR333" s="3" t="str">
        <f t="shared" ca="1" si="16034"/>
        <v/>
      </c>
      <c r="CS333" s="3" t="str">
        <f t="shared" ref="CS333" ca="1" si="16340">IF($B333="","",CD333*(1+rate_A*CQ$1/365))</f>
        <v/>
      </c>
      <c r="CT333" s="3" t="str">
        <f t="shared" ref="CT333" ca="1" si="16341">IF($B333="","",CE333*(1+rate_A*CQ$1/365))</f>
        <v/>
      </c>
      <c r="CU333" s="3" t="str">
        <f t="shared" ref="CU333" ca="1" si="16342">IF($B333="","",CF333*(1+rate_joint*CQ$1/365))</f>
        <v/>
      </c>
      <c r="CV333" s="5" t="str">
        <f t="shared" ca="1" si="16038"/>
        <v/>
      </c>
      <c r="CW333" s="5" t="str" cm="1">
        <f t="array" aca="1" ref="CW333" ca="1">IF(CV333="","",_xlfn.IFS(CV333&lt;='Hidden inputs'!$C$15,CV333*'Hidden inputs'!$D$15,CV333&lt;='Hidden inputs'!$C$16,'Hidden inputs'!$C$15*'Hidden inputs'!$D$15+(CV333-'Hidden inputs'!$B$16)*'Hidden inputs'!$D$16,CV333&lt;='Hidden inputs'!$C$17,'Hidden inputs'!$C$15*'Hidden inputs'!$D$15+('Hidden inputs'!$C$16-'Hidden inputs'!$B$16)*'Hidden inputs'!$D$16+(CV333-'Hidden inputs'!$B$17)*'Hidden inputs'!$D$17,CV333&gt;'Hidden inputs'!$B$18,'Hidden inputs'!$C$15*'Hidden inputs'!$D$15+('Hidden inputs'!$C$16-'Hidden inputs'!$B$16)*'Hidden inputs'!$D$16+('Hidden inputs'!$C$17-'Hidden inputs'!$B$17)*'Hidden inputs'!$D$17+(CV333-'Hidden inputs'!$B$18)*'Hidden inputs'!$D$18))</f>
        <v/>
      </c>
      <c r="CX333" s="10" t="str">
        <f t="shared" ca="1" si="16039"/>
        <v/>
      </c>
      <c r="CY333" s="5" t="str">
        <f t="shared" ca="1" si="15946"/>
        <v/>
      </c>
      <c r="CZ333" s="5" t="str">
        <f t="shared" ca="1" si="15947"/>
        <v/>
      </c>
      <c r="DA333" s="5" t="str">
        <f ca="1">IF($B333="","",'Hidden inputs'!$D$11*CR333+'Hidden inputs'!$E$11*CS333)</f>
        <v/>
      </c>
      <c r="DB333" s="11" t="str">
        <f t="shared" ca="1" si="15865"/>
        <v/>
      </c>
      <c r="DC333" s="9" t="str">
        <f t="shared" ca="1" si="15948"/>
        <v/>
      </c>
      <c r="DD333" s="3" t="str">
        <f t="shared" ca="1" si="15949"/>
        <v/>
      </c>
      <c r="DE333" s="5" t="str" cm="1">
        <f t="array" aca="1" ref="DE333" ca="1">IF($B333="","",IF(DD333=0,0,IF(DD_Payment="",0,IF(DD333&lt;_xlfn.IFS(DD_Frequency="Monthly",1,DD_Frequency="Quarterly",IF(MONTH(DD$2)=1,1,IF(MONTH(DD$2)=4,1,IF(MONTH(DD$2)=7,1,IF(MONTH(DD$2)=10,1,0)))),DD_Frequency="Annually",IF(MONTH(DD$2)=1,1,0))*DD_Payment,DD333,_xlfn.IFS(DD_Frequency="Monthly",1,DD_Frequency="Quarterly",IF(MONTH(DD$2)=1,1,IF(MONTH(DD$2)=4,1,IF(MONTH(DD$2)=7,1,IF(MONTH(DD$2)=10,1,0)))),DD_Frequency="Annually",IF(MONTH(DD$2)=1,1,0))*DD_Payment))))</f>
        <v/>
      </c>
      <c r="DF333" s="3" t="str">
        <f t="shared" ref="DF333" ca="1" si="16343">IF($B333="","",IF(DD333&gt;DE333,(DD333-DE333/2)*(rate_A*(DF$1/365)),0))</f>
        <v/>
      </c>
      <c r="DG333" s="3" t="str">
        <f t="shared" ca="1" si="16041"/>
        <v/>
      </c>
      <c r="DH333" s="3" t="str">
        <f t="shared" ref="DH333" ca="1" si="16344">IF($B333="","",CS333*(1+rate_A*DF$1/365))</f>
        <v/>
      </c>
      <c r="DI333" s="3" t="str">
        <f t="shared" ref="DI333" ca="1" si="16345">IF($B333="","",CT333*(1+rate_A*DF$1/365))</f>
        <v/>
      </c>
      <c r="DJ333" s="3" t="str">
        <f t="shared" ref="DJ333" ca="1" si="16346">IF($B333="","",CU333*(1+rate_joint*DF$1/365))</f>
        <v/>
      </c>
      <c r="DK333" s="5" t="str">
        <f t="shared" ca="1" si="16045"/>
        <v/>
      </c>
      <c r="DL333" s="5" t="str" cm="1">
        <f t="array" aca="1" ref="DL333" ca="1">IF(DK333="","",_xlfn.IFS(DK333&lt;='Hidden inputs'!$C$15,DK333*'Hidden inputs'!$D$15,DK333&lt;='Hidden inputs'!$C$16,'Hidden inputs'!$C$15*'Hidden inputs'!$D$15+(DK333-'Hidden inputs'!$B$16)*'Hidden inputs'!$D$16,DK333&lt;='Hidden inputs'!$C$17,'Hidden inputs'!$C$15*'Hidden inputs'!$D$15+('Hidden inputs'!$C$16-'Hidden inputs'!$B$16)*'Hidden inputs'!$D$16+(DK333-'Hidden inputs'!$B$17)*'Hidden inputs'!$D$17,DK333&gt;'Hidden inputs'!$B$18,'Hidden inputs'!$C$15*'Hidden inputs'!$D$15+('Hidden inputs'!$C$16-'Hidden inputs'!$B$16)*'Hidden inputs'!$D$16+('Hidden inputs'!$C$17-'Hidden inputs'!$B$17)*'Hidden inputs'!$D$17+(DK333-'Hidden inputs'!$B$18)*'Hidden inputs'!$D$18))</f>
        <v/>
      </c>
      <c r="DM333" s="10" t="str">
        <f t="shared" ca="1" si="16046"/>
        <v/>
      </c>
      <c r="DN333" s="5" t="str">
        <f t="shared" ca="1" si="15954"/>
        <v/>
      </c>
      <c r="DO333" s="5" t="str">
        <f t="shared" ca="1" si="15955"/>
        <v/>
      </c>
      <c r="DP333" s="5" t="str">
        <f ca="1">IF($B333="","",'Hidden inputs'!$D$11*DG333+'Hidden inputs'!$E$11*DH333)</f>
        <v/>
      </c>
      <c r="DQ333" s="11" t="str">
        <f t="shared" ca="1" si="15870"/>
        <v/>
      </c>
      <c r="DR333" s="9" t="str">
        <f t="shared" ca="1" si="15956"/>
        <v/>
      </c>
      <c r="DS333" s="3" t="str">
        <f t="shared" ca="1" si="15957"/>
        <v/>
      </c>
      <c r="DT333" s="5" t="str" cm="1">
        <f t="array" aca="1" ref="DT333" ca="1">IF($B333="","",IF(DS333=0,0,IF(DD_Payment="",0,IF(DS333&lt;_xlfn.IFS(DD_Frequency="Monthly",1,DD_Frequency="Quarterly",IF(MONTH(DS$2)=1,1,IF(MONTH(DS$2)=4,1,IF(MONTH(DS$2)=7,1,IF(MONTH(DS$2)=10,1,0)))),DD_Frequency="Annually",IF(MONTH(DS$2)=1,1,0))*DD_Payment,DS333,_xlfn.IFS(DD_Frequency="Monthly",1,DD_Frequency="Quarterly",IF(MONTH(DS$2)=1,1,IF(MONTH(DS$2)=4,1,IF(MONTH(DS$2)=7,1,IF(MONTH(DS$2)=10,1,0)))),DD_Frequency="Annually",IF(MONTH(DS$2)=1,1,0))*DD_Payment))))</f>
        <v/>
      </c>
      <c r="DU333" s="3" t="str">
        <f t="shared" ref="DU333" ca="1" si="16347">IF($B333="","",IF(DS333&gt;DT333,(DS333-DT333/2)*(rate_A*(DU$1/365)),0))</f>
        <v/>
      </c>
      <c r="DV333" s="3" t="str">
        <f t="shared" ca="1" si="16048"/>
        <v/>
      </c>
      <c r="DW333" s="3" t="str">
        <f t="shared" ref="DW333" ca="1" si="16348">IF($B333="","",DH333*(1+rate_A*DU$1/365))</f>
        <v/>
      </c>
      <c r="DX333" s="3" t="str">
        <f t="shared" ref="DX333" ca="1" si="16349">IF($B333="","",DI333*(1+rate_A*DU$1/365))</f>
        <v/>
      </c>
      <c r="DY333" s="3" t="str">
        <f t="shared" ref="DY333" ca="1" si="16350">IF($B333="","",DJ333*(1+rate_joint*DU$1/365))</f>
        <v/>
      </c>
      <c r="DZ333" s="5" t="str">
        <f t="shared" ca="1" si="16052"/>
        <v/>
      </c>
      <c r="EA333" s="5" t="str" cm="1">
        <f t="array" aca="1" ref="EA333" ca="1">IF(DZ333="","",_xlfn.IFS(DZ333&lt;='Hidden inputs'!$C$15,DZ333*'Hidden inputs'!$D$15,DZ333&lt;='Hidden inputs'!$C$16,'Hidden inputs'!$C$15*'Hidden inputs'!$D$15+(DZ333-'Hidden inputs'!$B$16)*'Hidden inputs'!$D$16,DZ333&lt;='Hidden inputs'!$C$17,'Hidden inputs'!$C$15*'Hidden inputs'!$D$15+('Hidden inputs'!$C$16-'Hidden inputs'!$B$16)*'Hidden inputs'!$D$16+(DZ333-'Hidden inputs'!$B$17)*'Hidden inputs'!$D$17,DZ333&gt;'Hidden inputs'!$B$18,'Hidden inputs'!$C$15*'Hidden inputs'!$D$15+('Hidden inputs'!$C$16-'Hidden inputs'!$B$16)*'Hidden inputs'!$D$16+('Hidden inputs'!$C$17-'Hidden inputs'!$B$17)*'Hidden inputs'!$D$17+(DZ333-'Hidden inputs'!$B$18)*'Hidden inputs'!$D$18))</f>
        <v/>
      </c>
      <c r="EB333" s="10" t="str">
        <f t="shared" ca="1" si="16053"/>
        <v/>
      </c>
      <c r="EC333" s="5" t="str">
        <f t="shared" ca="1" si="15962"/>
        <v/>
      </c>
      <c r="ED333" s="5" t="str">
        <f t="shared" ca="1" si="15963"/>
        <v/>
      </c>
      <c r="EE333" s="5" t="str">
        <f ca="1">IF($B333="","",'Hidden inputs'!$D$11*DV333+'Hidden inputs'!$E$11*DW333)</f>
        <v/>
      </c>
      <c r="EF333" s="11" t="str">
        <f t="shared" ca="1" si="15875"/>
        <v/>
      </c>
      <c r="EG333" s="9" t="str">
        <f t="shared" ca="1" si="15964"/>
        <v/>
      </c>
      <c r="EH333" s="3" t="str">
        <f t="shared" ca="1" si="15965"/>
        <v/>
      </c>
      <c r="EI333" s="5" t="str" cm="1">
        <f t="array" aca="1" ref="EI333" ca="1">IF($B333="","",IF(EH333=0,0,IF(DD_Payment="",0,IF(EH333&lt;_xlfn.IFS(DD_Frequency="Monthly",1,DD_Frequency="Quarterly",IF(MONTH(EH$2)=1,1,IF(MONTH(EH$2)=4,1,IF(MONTH(EH$2)=7,1,IF(MONTH(EH$2)=10,1,0)))),DD_Frequency="Annually",IF(MONTH(EH$2)=1,1,0))*DD_Payment,EH333,_xlfn.IFS(DD_Frequency="Monthly",1,DD_Frequency="Quarterly",IF(MONTH(EH$2)=1,1,IF(MONTH(EH$2)=4,1,IF(MONTH(EH$2)=7,1,IF(MONTH(EH$2)=10,1,0)))),DD_Frequency="Annually",IF(MONTH(EH$2)=1,1,0))*DD_Payment))))</f>
        <v/>
      </c>
      <c r="EJ333" s="3" t="str">
        <f t="shared" ref="EJ333" ca="1" si="16351">IF($B333="","",IF(EH333&gt;EI333,(EH333-EI333/2)*(rate_A*(EJ$1/365)),0))</f>
        <v/>
      </c>
      <c r="EK333" s="3" t="str">
        <f t="shared" ca="1" si="16055"/>
        <v/>
      </c>
      <c r="EL333" s="3" t="str">
        <f t="shared" ref="EL333" ca="1" si="16352">IF($B333="","",DW333*(1+rate_A*EJ$1/365))</f>
        <v/>
      </c>
      <c r="EM333" s="3" t="str">
        <f t="shared" ref="EM333" ca="1" si="16353">IF($B333="","",DX333*(1+rate_A*EJ$1/365))</f>
        <v/>
      </c>
      <c r="EN333" s="3" t="str">
        <f t="shared" ref="EN333" ca="1" si="16354">IF($B333="","",DY333*(1+rate_joint*EJ$1/365))</f>
        <v/>
      </c>
      <c r="EO333" s="5" t="str">
        <f t="shared" ca="1" si="16059"/>
        <v/>
      </c>
      <c r="EP333" s="5" t="str" cm="1">
        <f t="array" aca="1" ref="EP333" ca="1">IF(EO333="","",_xlfn.IFS(EO333&lt;='Hidden inputs'!$C$15,EO333*'Hidden inputs'!$D$15,EO333&lt;='Hidden inputs'!$C$16,'Hidden inputs'!$C$15*'Hidden inputs'!$D$15+(EO333-'Hidden inputs'!$B$16)*'Hidden inputs'!$D$16,EO333&lt;='Hidden inputs'!$C$17,'Hidden inputs'!$C$15*'Hidden inputs'!$D$15+('Hidden inputs'!$C$16-'Hidden inputs'!$B$16)*'Hidden inputs'!$D$16+(EO333-'Hidden inputs'!$B$17)*'Hidden inputs'!$D$17,EO333&gt;'Hidden inputs'!$B$18,'Hidden inputs'!$C$15*'Hidden inputs'!$D$15+('Hidden inputs'!$C$16-'Hidden inputs'!$B$16)*'Hidden inputs'!$D$16+('Hidden inputs'!$C$17-'Hidden inputs'!$B$17)*'Hidden inputs'!$D$17+(EO333-'Hidden inputs'!$B$18)*'Hidden inputs'!$D$18))</f>
        <v/>
      </c>
      <c r="EQ333" s="10" t="str">
        <f t="shared" ca="1" si="16060"/>
        <v/>
      </c>
      <c r="ER333" s="5" t="str">
        <f t="shared" ca="1" si="15970"/>
        <v/>
      </c>
      <c r="ES333" s="5" t="str">
        <f t="shared" ca="1" si="15971"/>
        <v/>
      </c>
      <c r="ET333" s="5" t="str">
        <f ca="1">IF($B333="","",'Hidden inputs'!$D$11*EK333+'Hidden inputs'!$E$11*EL333)</f>
        <v/>
      </c>
      <c r="EU333" s="11" t="str">
        <f t="shared" ca="1" si="15880"/>
        <v/>
      </c>
      <c r="EV333" s="9" t="str">
        <f t="shared" ca="1" si="15972"/>
        <v/>
      </c>
      <c r="EW333" s="3" t="str">
        <f t="shared" ca="1" si="15973"/>
        <v/>
      </c>
      <c r="EX333" s="5" t="str" cm="1">
        <f t="array" aca="1" ref="EX333" ca="1">IF($B333="","",IF(EW333=0,0,IF(DD_Payment="",0,IF(EW333&lt;_xlfn.IFS(DD_Frequency="Monthly",1,DD_Frequency="Quarterly",IF(MONTH(EW$2)=1,1,IF(MONTH(EW$2)=4,1,IF(MONTH(EW$2)=7,1,IF(MONTH(EW$2)=10,1,0)))),DD_Frequency="Annually",IF(MONTH(EW$2)=1,1,0))*DD_Payment,EW333,_xlfn.IFS(DD_Frequency="Monthly",1,DD_Frequency="Quarterly",IF(MONTH(EW$2)=1,1,IF(MONTH(EW$2)=4,1,IF(MONTH(EW$2)=7,1,IF(MONTH(EW$2)=10,1,0)))),DD_Frequency="Annually",IF(MONTH(EW$2)=1,1,0))*DD_Payment))))</f>
        <v/>
      </c>
      <c r="EY333" s="3" t="str">
        <f t="shared" ref="EY333" ca="1" si="16355">IF($B333="","",IF(EW333&gt;EX333,(EW333-EX333/2)*(rate_A*(EY$1/365)),0))</f>
        <v/>
      </c>
      <c r="EZ333" s="3" t="str">
        <f t="shared" ca="1" si="16062"/>
        <v/>
      </c>
      <c r="FA333" s="3" t="str">
        <f t="shared" ref="FA333" ca="1" si="16356">IF($B333="","",EL333*(1+rate_A*EY$1/365))</f>
        <v/>
      </c>
      <c r="FB333" s="3" t="str">
        <f t="shared" ref="FB333" ca="1" si="16357">IF($B333="","",EM333*(1+rate_A*EY$1/365))</f>
        <v/>
      </c>
      <c r="FC333" s="3" t="str">
        <f t="shared" ref="FC333" ca="1" si="16358">IF($B333="","",EN333*(1+rate_joint*EY$1/365))</f>
        <v/>
      </c>
      <c r="FD333" s="5" t="str">
        <f t="shared" ca="1" si="16066"/>
        <v/>
      </c>
      <c r="FE333" s="5" t="str" cm="1">
        <f t="array" aca="1" ref="FE333" ca="1">IF(FD333="","",_xlfn.IFS(FD333&lt;='Hidden inputs'!$C$15,FD333*'Hidden inputs'!$D$15,FD333&lt;='Hidden inputs'!$C$16,'Hidden inputs'!$C$15*'Hidden inputs'!$D$15+(FD333-'Hidden inputs'!$B$16)*'Hidden inputs'!$D$16,FD333&lt;='Hidden inputs'!$C$17,'Hidden inputs'!$C$15*'Hidden inputs'!$D$15+('Hidden inputs'!$C$16-'Hidden inputs'!$B$16)*'Hidden inputs'!$D$16+(FD333-'Hidden inputs'!$B$17)*'Hidden inputs'!$D$17,FD333&gt;'Hidden inputs'!$B$18,'Hidden inputs'!$C$15*'Hidden inputs'!$D$15+('Hidden inputs'!$C$16-'Hidden inputs'!$B$16)*'Hidden inputs'!$D$16+('Hidden inputs'!$C$17-'Hidden inputs'!$B$17)*'Hidden inputs'!$D$17+(FD333-'Hidden inputs'!$B$18)*'Hidden inputs'!$D$18))</f>
        <v/>
      </c>
      <c r="FF333" s="10" t="str">
        <f t="shared" ca="1" si="16067"/>
        <v/>
      </c>
      <c r="FG333" s="5" t="str">
        <f t="shared" ca="1" si="15978"/>
        <v/>
      </c>
      <c r="FH333" s="5" t="str">
        <f t="shared" ca="1" si="15979"/>
        <v/>
      </c>
      <c r="FI333" s="5" t="str">
        <f ca="1">IF($B333="","",'Hidden inputs'!$D$11*EZ333+'Hidden inputs'!$E$11*FA333)</f>
        <v/>
      </c>
      <c r="FJ333" s="11" t="str">
        <f t="shared" ca="1" si="15885"/>
        <v/>
      </c>
      <c r="FK333" s="9" t="str">
        <f t="shared" ca="1" si="15980"/>
        <v/>
      </c>
      <c r="FL333" s="3" t="str">
        <f t="shared" ca="1" si="15981"/>
        <v/>
      </c>
      <c r="FM333" s="5" t="str" cm="1">
        <f t="array" aca="1" ref="FM333" ca="1">IF($B333="","",IF(FL333=0,0,IF(DD_Payment="",0,IF(FL333&lt;_xlfn.IFS(DD_Frequency="Monthly",1,DD_Frequency="Quarterly",IF(MONTH(FL$2)=1,1,IF(MONTH(FL$2)=4,1,IF(MONTH(FL$2)=7,1,IF(MONTH(FL$2)=10,1,0)))),DD_Frequency="Annually",IF(MONTH(FL$2)=1,1,0))*DD_Payment,FL333,_xlfn.IFS(DD_Frequency="Monthly",1,DD_Frequency="Quarterly",IF(MONTH(FL$2)=1,1,IF(MONTH(FL$2)=4,1,IF(MONTH(FL$2)=7,1,IF(MONTH(FL$2)=10,1,0)))),DD_Frequency="Annually",IF(MONTH(FL$2)=1,1,0))*DD_Payment))))</f>
        <v/>
      </c>
      <c r="FN333" s="3" t="str">
        <f t="shared" ref="FN333" ca="1" si="16359">IF($B333="","",IF(FL333&gt;FM333,(FL333-FM333/2)*(rate_A*(FN$1/365)),0))</f>
        <v/>
      </c>
      <c r="FO333" s="3" t="str">
        <f t="shared" ca="1" si="16069"/>
        <v/>
      </c>
      <c r="FP333" s="3" t="str">
        <f t="shared" ref="FP333" ca="1" si="16360">IF($B333="","",FA333*(1+rate_A*FN$1/365))</f>
        <v/>
      </c>
      <c r="FQ333" s="3" t="str">
        <f t="shared" ref="FQ333" ca="1" si="16361">IF($B333="","",FB333*(1+rate_A*FN$1/365))</f>
        <v/>
      </c>
      <c r="FR333" s="3" t="str">
        <f t="shared" ref="FR333" ca="1" si="16362">IF($B333="","",FC333*(1+rate_joint*FN$1/365))</f>
        <v/>
      </c>
      <c r="FS333" s="5" t="str">
        <f t="shared" ca="1" si="16073"/>
        <v/>
      </c>
      <c r="FT333" s="5" t="str" cm="1">
        <f t="array" aca="1" ref="FT333" ca="1">IF(FS333="","",_xlfn.IFS(FS333&lt;='Hidden inputs'!$C$15,FS333*'Hidden inputs'!$D$15,FS333&lt;='Hidden inputs'!$C$16,'Hidden inputs'!$C$15*'Hidden inputs'!$D$15+(FS333-'Hidden inputs'!$B$16)*'Hidden inputs'!$D$16,FS333&lt;='Hidden inputs'!$C$17,'Hidden inputs'!$C$15*'Hidden inputs'!$D$15+('Hidden inputs'!$C$16-'Hidden inputs'!$B$16)*'Hidden inputs'!$D$16+(FS333-'Hidden inputs'!$B$17)*'Hidden inputs'!$D$17,FS333&gt;'Hidden inputs'!$B$18,'Hidden inputs'!$C$15*'Hidden inputs'!$D$15+('Hidden inputs'!$C$16-'Hidden inputs'!$B$16)*'Hidden inputs'!$D$16+('Hidden inputs'!$C$17-'Hidden inputs'!$B$17)*'Hidden inputs'!$D$17+(FS333-'Hidden inputs'!$B$18)*'Hidden inputs'!$D$18))</f>
        <v/>
      </c>
      <c r="FU333" s="10" t="str">
        <f t="shared" ca="1" si="16074"/>
        <v/>
      </c>
      <c r="FV333" s="5" t="str">
        <f t="shared" ca="1" si="15986"/>
        <v/>
      </c>
      <c r="FW333" s="5" t="str">
        <f t="shared" ca="1" si="15987"/>
        <v/>
      </c>
      <c r="FX333" s="5" t="str">
        <f ca="1">IF($B333="","",'Hidden inputs'!$D$11*FO333+'Hidden inputs'!$E$11*FP333)</f>
        <v/>
      </c>
      <c r="FY333" s="11" t="str">
        <f t="shared" ca="1" si="15890"/>
        <v/>
      </c>
      <c r="FZ333" s="9" t="str">
        <f t="shared" ca="1" si="15988"/>
        <v/>
      </c>
      <c r="GA333" s="5" t="str">
        <f t="shared" ca="1" si="15989"/>
        <v/>
      </c>
      <c r="GB333" s="5" t="str">
        <f t="shared" ca="1" si="15990"/>
        <v/>
      </c>
      <c r="GC333" s="5" t="str">
        <f t="shared" ca="1" si="15891"/>
        <v/>
      </c>
      <c r="GD333" s="5" t="str">
        <f t="shared" ca="1" si="15892"/>
        <v/>
      </c>
    </row>
    <row r="334" spans="1:186" x14ac:dyDescent="0.35">
      <c r="A334" s="2"/>
      <c r="B334" s="6" t="str">
        <f t="shared" ca="1" si="15893"/>
        <v/>
      </c>
      <c r="C334" s="5" t="str">
        <f t="shared" ca="1" si="15991"/>
        <v/>
      </c>
      <c r="D334" s="5" t="str" cm="1">
        <f t="array" aca="1" ref="D334" ca="1">IF($B334="","",IF(C334=0,0,IF(DD_Payment="",0,IF(C334&lt;_xlfn.IFS(DD_Frequency="Monthly",1,DD_Frequency="Quarterly",IF(MONTH(C$2)=1,1,IF(MONTH(C$2)=4,1,IF(MONTH(C$2)=7,1,IF(MONTH(C$2)=10,1,0)))),DD_Frequency="Annually",IF(MONTH(C$2)=1,1,0))*DD_Payment,C334,_xlfn.IFS(DD_Frequency="Monthly",1,DD_Frequency="Quarterly",IF(MONTH(C$2)=1,1,IF(MONTH(C$2)=4,1,IF(MONTH(C$2)=7,1,IF(MONTH(C$2)=10,1,0)))),DD_Frequency="Annually",IF(MONTH(C$2)=1,1,0))*DD_Payment))))</f>
        <v/>
      </c>
      <c r="E334" s="5" t="str">
        <f t="shared" ref="E334" ca="1" si="16363">IF(B334="","",IF(C334&gt;D334,(C334-D334/2)*(rate_A*(E$1/365)),0))</f>
        <v/>
      </c>
      <c r="F334" s="5" t="str">
        <f t="shared" ca="1" si="15895"/>
        <v/>
      </c>
      <c r="G334" s="5" t="str">
        <f t="shared" ref="G334" ca="1" si="16364">IF(B334="","",G333*(1+rate_A*E$1/365))</f>
        <v/>
      </c>
      <c r="H334" s="5" t="str">
        <f t="shared" ref="H334" ca="1" si="16365">IF(B334="","",H333*(1+rate_A*E$1/365))</f>
        <v/>
      </c>
      <c r="I334" s="5" t="str">
        <f t="shared" ref="I334" ca="1" si="16366">IF(B334="","",I333*(1+rate_joint*E$1/365))</f>
        <v/>
      </c>
      <c r="J334" s="5" t="str">
        <f t="shared" ca="1" si="15996"/>
        <v/>
      </c>
      <c r="K334" s="5" t="str" cm="1">
        <f t="array" aca="1" ref="K334" ca="1">IF(J334="","",_xlfn.IFS(J334&lt;='Hidden inputs'!$C$15,J334*'Hidden inputs'!$D$15,J334&lt;='Hidden inputs'!$C$16,'Hidden inputs'!$C$15*'Hidden inputs'!$D$15+(J334-'Hidden inputs'!$B$16)*'Hidden inputs'!$D$16,J334&lt;='Hidden inputs'!$C$17,'Hidden inputs'!$C$15*'Hidden inputs'!$D$15+('Hidden inputs'!$C$16-'Hidden inputs'!$B$16)*'Hidden inputs'!$D$16+(J334-'Hidden inputs'!$B$17)*'Hidden inputs'!$D$17,J334&gt;'Hidden inputs'!$B$18,'Hidden inputs'!$C$15*'Hidden inputs'!$D$15+('Hidden inputs'!$C$16-'Hidden inputs'!$B$16)*'Hidden inputs'!$D$16+('Hidden inputs'!$C$17-'Hidden inputs'!$B$17)*'Hidden inputs'!$D$17+(J334-'Hidden inputs'!$B$18)*'Hidden inputs'!$D$18))</f>
        <v/>
      </c>
      <c r="L334" s="11" t="str">
        <f t="shared" ca="1" si="15997"/>
        <v/>
      </c>
      <c r="M334" s="5" t="str">
        <f t="shared" ca="1" si="15899"/>
        <v/>
      </c>
      <c r="N334" s="5" t="str">
        <f t="shared" ca="1" si="15900"/>
        <v/>
      </c>
      <c r="O334" s="5" t="str">
        <f ca="1">IF(B334="","",'Hidden inputs'!$D$11*F334+'Hidden inputs'!$E$11*G334)</f>
        <v/>
      </c>
      <c r="P334" s="11" t="str">
        <f t="shared" ca="1" si="15834"/>
        <v/>
      </c>
      <c r="Q334" s="20" t="str">
        <f t="shared" ca="1" si="15835"/>
        <v/>
      </c>
      <c r="R334" s="3" t="str">
        <f t="shared" ca="1" si="15901"/>
        <v/>
      </c>
      <c r="S334" s="5" t="str" cm="1">
        <f t="array" aca="1" ref="S334" ca="1">IF($B334="","",IF(R334=0,0,IF(DD_Payment="",0,IF(R334&lt;_xlfn.IFS(DD_Frequency="Monthly",1,DD_Frequency="Quarterly",IF(MONTH(R$2)=1,1,IF(MONTH(R$2)=4,1,IF(MONTH(R$2)=7,1,IF(MONTH(R$2)=10,1,0)))),DD_Frequency="Annually",IF(MONTH(R$2)=1,1,0))*DD_Payment,R334,_xlfn.IFS(DD_Frequency="Monthly",1,DD_Frequency="Quarterly",IF(MONTH(R$2)=1,1,IF(MONTH(R$2)=4,1,IF(MONTH(R$2)=7,1,IF(MONTH(R$2)=10,1,0)))),DD_Frequency="Annually",IF(MONTH(R$2)=1,1,0))*DD_Payment))))</f>
        <v/>
      </c>
      <c r="T334" s="3" t="str">
        <f t="shared" ref="T334" ca="1" si="16367">IF(B334="","",IF(R334&gt;S334,(R334-S334/2)*(rate_A*((T$1+A334)/365)),0))</f>
        <v/>
      </c>
      <c r="U334" s="3" t="str">
        <f t="shared" ca="1" si="15903"/>
        <v/>
      </c>
      <c r="V334" s="3" t="str">
        <f t="shared" ref="V334" ca="1" si="16368">IF(B334="","",G334*(1+rate_A*(T$1+A334)/365))</f>
        <v/>
      </c>
      <c r="W334" s="3" t="str">
        <f t="shared" ref="W334" ca="1" si="16369">IF(B334="","",H334*(1+rate_A*(T$1+A334)/365))</f>
        <v/>
      </c>
      <c r="X334" s="3" t="str">
        <f t="shared" ref="X334" ca="1" si="16370">IF(B334="","",I334*(1+rate_joint*(T$1+A334)/365))</f>
        <v/>
      </c>
      <c r="Y334" s="5" t="str">
        <f t="shared" ca="1" si="16002"/>
        <v/>
      </c>
      <c r="Z334" s="5" t="str" cm="1">
        <f t="array" aca="1" ref="Z334" ca="1">IF(Y334="","",_xlfn.IFS(Y334&lt;='Hidden inputs'!$C$15,Y334*'Hidden inputs'!$D$15,Y334&lt;='Hidden inputs'!$C$16,'Hidden inputs'!$C$15*'Hidden inputs'!$D$15+(Y334-'Hidden inputs'!$B$16)*'Hidden inputs'!$D$16,Y334&lt;='Hidden inputs'!$C$17,'Hidden inputs'!$C$15*'Hidden inputs'!$D$15+('Hidden inputs'!$C$16-'Hidden inputs'!$B$16)*'Hidden inputs'!$D$16+(Y334-'Hidden inputs'!$B$17)*'Hidden inputs'!$D$17,Y334&gt;'Hidden inputs'!$B$18,'Hidden inputs'!$C$15*'Hidden inputs'!$D$15+('Hidden inputs'!$C$16-'Hidden inputs'!$B$16)*'Hidden inputs'!$D$16+('Hidden inputs'!$C$17-'Hidden inputs'!$B$17)*'Hidden inputs'!$D$17+(Y334-'Hidden inputs'!$B$18)*'Hidden inputs'!$D$18))</f>
        <v/>
      </c>
      <c r="AA334" s="10" t="str">
        <f t="shared" ca="1" si="16003"/>
        <v/>
      </c>
      <c r="AB334" s="5" t="str">
        <f t="shared" ca="1" si="15907"/>
        <v/>
      </c>
      <c r="AC334" s="5" t="str">
        <f t="shared" ca="1" si="16004"/>
        <v/>
      </c>
      <c r="AD334" s="5" t="str">
        <f ca="1">IF(B334="","",'Hidden inputs'!$D$11*U334+'Hidden inputs'!$E$11*V334)</f>
        <v/>
      </c>
      <c r="AE334" s="11" t="str">
        <f t="shared" ca="1" si="15840"/>
        <v/>
      </c>
      <c r="AF334" s="9" t="str">
        <f t="shared" ca="1" si="15908"/>
        <v/>
      </c>
      <c r="AG334" s="3" t="str">
        <f t="shared" ca="1" si="15909"/>
        <v/>
      </c>
      <c r="AH334" s="5" t="str" cm="1">
        <f t="array" aca="1" ref="AH334" ca="1">IF($B334="","",IF(AG334=0,0,IF(DD_Payment="",0,IF(AG334&lt;_xlfn.IFS(DD_Frequency="Monthly",1,DD_Frequency="Quarterly",IF(MONTH(AG$2)=1,1,IF(MONTH(AG$2)=4,1,IF(MONTH(AG$2)=7,1,IF(MONTH(AG$2)=10,1,0)))),DD_Frequency="Annually",IF(MONTH(AG$2)=1,1,0))*DD_Payment,AG334,_xlfn.IFS(DD_Frequency="Monthly",1,DD_Frequency="Quarterly",IF(MONTH(AG$2)=1,1,IF(MONTH(AG$2)=4,1,IF(MONTH(AG$2)=7,1,IF(MONTH(AG$2)=10,1,0)))),DD_Frequency="Annually",IF(MONTH(AG$2)=1,1,0))*DD_Payment))))</f>
        <v/>
      </c>
      <c r="AI334" s="3" t="str">
        <f t="shared" ref="AI334" ca="1" si="16371">IF($B334="","",IF(AG334&gt;AH334,(AG334-AH334/2)*(rate_A*(AI$1/365)),0))</f>
        <v/>
      </c>
      <c r="AJ334" s="3" t="str">
        <f t="shared" ca="1" si="16006"/>
        <v/>
      </c>
      <c r="AK334" s="3" t="str">
        <f t="shared" ref="AK334" ca="1" si="16372">IF($B334="","",V334*(1+rate_A*AI$1/365))</f>
        <v/>
      </c>
      <c r="AL334" s="3" t="str">
        <f t="shared" ref="AL334" ca="1" si="16373">IF($B334="","",W334*(1+rate_A*AI$1/365))</f>
        <v/>
      </c>
      <c r="AM334" s="3" t="str">
        <f t="shared" ref="AM334" ca="1" si="16374">IF($B334="","",X334*(1+rate_joint*AI$1/365))</f>
        <v/>
      </c>
      <c r="AN334" s="5" t="str">
        <f t="shared" ca="1" si="16010"/>
        <v/>
      </c>
      <c r="AO334" s="5" t="str" cm="1">
        <f t="array" aca="1" ref="AO334" ca="1">IF(AN334="","",_xlfn.IFS(AN334&lt;='Hidden inputs'!$C$15,AN334*'Hidden inputs'!$D$15,AN334&lt;='Hidden inputs'!$C$16,'Hidden inputs'!$C$15*'Hidden inputs'!$D$15+(AN334-'Hidden inputs'!$B$16)*'Hidden inputs'!$D$16,AN334&lt;='Hidden inputs'!$C$17,'Hidden inputs'!$C$15*'Hidden inputs'!$D$15+('Hidden inputs'!$C$16-'Hidden inputs'!$B$16)*'Hidden inputs'!$D$16+(AN334-'Hidden inputs'!$B$17)*'Hidden inputs'!$D$17,AN334&gt;'Hidden inputs'!$B$18,'Hidden inputs'!$C$15*'Hidden inputs'!$D$15+('Hidden inputs'!$C$16-'Hidden inputs'!$B$16)*'Hidden inputs'!$D$16+('Hidden inputs'!$C$17-'Hidden inputs'!$B$17)*'Hidden inputs'!$D$17+(AN334-'Hidden inputs'!$B$18)*'Hidden inputs'!$D$18))</f>
        <v/>
      </c>
      <c r="AP334" s="10" t="str">
        <f t="shared" ca="1" si="16011"/>
        <v/>
      </c>
      <c r="AQ334" s="5" t="str">
        <f t="shared" ca="1" si="15914"/>
        <v/>
      </c>
      <c r="AR334" s="5" t="str">
        <f t="shared" ca="1" si="15915"/>
        <v/>
      </c>
      <c r="AS334" s="5" t="str">
        <f ca="1">IF($B334="","",'Hidden inputs'!$D$11*AJ334+'Hidden inputs'!$E$11*AK334)</f>
        <v/>
      </c>
      <c r="AT334" s="11" t="str">
        <f t="shared" ca="1" si="15845"/>
        <v/>
      </c>
      <c r="AU334" s="9" t="str">
        <f t="shared" ca="1" si="15916"/>
        <v/>
      </c>
      <c r="AV334" s="3" t="str">
        <f t="shared" ca="1" si="15917"/>
        <v/>
      </c>
      <c r="AW334" s="5" t="str" cm="1">
        <f t="array" aca="1" ref="AW334" ca="1">IF($B334="","",IF(AV334=0,0,IF(DD_Payment="",0,IF(AV334&lt;_xlfn.IFS(DD_Frequency="Monthly",1,DD_Frequency="Quarterly",IF(MONTH(AV$2)=1,1,IF(MONTH(AV$2)=4,1,IF(MONTH(AV$2)=7,1,IF(MONTH(AV$2)=10,1,0)))),DD_Frequency="Annually",IF(MONTH(AV$2)=1,1,0))*DD_Payment,AV334,_xlfn.IFS(DD_Frequency="Monthly",1,DD_Frequency="Quarterly",IF(MONTH(AV$2)=1,1,IF(MONTH(AV$2)=4,1,IF(MONTH(AV$2)=7,1,IF(MONTH(AV$2)=10,1,0)))),DD_Frequency="Annually",IF(MONTH(AV$2)=1,1,0))*DD_Payment))))</f>
        <v/>
      </c>
      <c r="AX334" s="3" t="str">
        <f t="shared" ref="AX334" ca="1" si="16375">IF($B334="","",IF(AV334&gt;AW334,(AV334-AW334/2)*(rate_A*(AX$1/365)),0))</f>
        <v/>
      </c>
      <c r="AY334" s="3" t="str">
        <f t="shared" ca="1" si="16013"/>
        <v/>
      </c>
      <c r="AZ334" s="3" t="str">
        <f t="shared" ref="AZ334" ca="1" si="16376">IF($B334="","",AK334*(1+rate_A*AX$1/365))</f>
        <v/>
      </c>
      <c r="BA334" s="3" t="str">
        <f t="shared" ref="BA334" ca="1" si="16377">IF($B334="","",AL334*(1+rate_A*AX$1/365))</f>
        <v/>
      </c>
      <c r="BB334" s="3" t="str">
        <f t="shared" ref="BB334" ca="1" si="16378">IF($B334="","",AM334*(1+rate_joint*AX$1/365))</f>
        <v/>
      </c>
      <c r="BC334" s="5" t="str">
        <f t="shared" ca="1" si="16017"/>
        <v/>
      </c>
      <c r="BD334" s="5" t="str" cm="1">
        <f t="array" aca="1" ref="BD334" ca="1">IF(BC334="","",_xlfn.IFS(BC334&lt;='Hidden inputs'!$C$15,BC334*'Hidden inputs'!$D$15,BC334&lt;='Hidden inputs'!$C$16,'Hidden inputs'!$C$15*'Hidden inputs'!$D$15+(BC334-'Hidden inputs'!$B$16)*'Hidden inputs'!$D$16,BC334&lt;='Hidden inputs'!$C$17,'Hidden inputs'!$C$15*'Hidden inputs'!$D$15+('Hidden inputs'!$C$16-'Hidden inputs'!$B$16)*'Hidden inputs'!$D$16+(BC334-'Hidden inputs'!$B$17)*'Hidden inputs'!$D$17,BC334&gt;'Hidden inputs'!$B$18,'Hidden inputs'!$C$15*'Hidden inputs'!$D$15+('Hidden inputs'!$C$16-'Hidden inputs'!$B$16)*'Hidden inputs'!$D$16+('Hidden inputs'!$C$17-'Hidden inputs'!$B$17)*'Hidden inputs'!$D$17+(BC334-'Hidden inputs'!$B$18)*'Hidden inputs'!$D$18))</f>
        <v/>
      </c>
      <c r="BE334" s="10" t="str">
        <f t="shared" ca="1" si="16018"/>
        <v/>
      </c>
      <c r="BF334" s="5" t="str">
        <f t="shared" ca="1" si="15922"/>
        <v/>
      </c>
      <c r="BG334" s="5" t="str">
        <f t="shared" ca="1" si="15923"/>
        <v/>
      </c>
      <c r="BH334" s="5" t="str">
        <f ca="1">IF($B334="","",'Hidden inputs'!$D$11*AY334+'Hidden inputs'!$E$11*AZ334)</f>
        <v/>
      </c>
      <c r="BI334" s="11" t="str">
        <f t="shared" ca="1" si="15850"/>
        <v/>
      </c>
      <c r="BJ334" s="9" t="str">
        <f t="shared" ca="1" si="15924"/>
        <v/>
      </c>
      <c r="BK334" s="3" t="str">
        <f t="shared" ca="1" si="15925"/>
        <v/>
      </c>
      <c r="BL334" s="5" t="str" cm="1">
        <f t="array" aca="1" ref="BL334" ca="1">IF($B334="","",IF(BK334=0,0,IF(DD_Payment="",0,IF(BK334&lt;_xlfn.IFS(DD_Frequency="Monthly",1,DD_Frequency="Quarterly",IF(MONTH(BK$2)=1,1,IF(MONTH(BK$2)=4,1,IF(MONTH(BK$2)=7,1,IF(MONTH(BK$2)=10,1,0)))),DD_Frequency="Annually",IF(MONTH(BK$2)=1,1,0))*DD_Payment,BK334,_xlfn.IFS(DD_Frequency="Monthly",1,DD_Frequency="Quarterly",IF(MONTH(BK$2)=1,1,IF(MONTH(BK$2)=4,1,IF(MONTH(BK$2)=7,1,IF(MONTH(BK$2)=10,1,0)))),DD_Frequency="Annually",IF(MONTH(BK$2)=1,1,0))*DD_Payment))))</f>
        <v/>
      </c>
      <c r="BM334" s="3" t="str">
        <f t="shared" ref="BM334" ca="1" si="16379">IF($B334="","",IF(BK334&gt;BL334,(BK334-BL334/2)*(rate_A*(BM$1/365)),0))</f>
        <v/>
      </c>
      <c r="BN334" s="3" t="str">
        <f t="shared" ca="1" si="16020"/>
        <v/>
      </c>
      <c r="BO334" s="3" t="str">
        <f t="shared" ref="BO334" ca="1" si="16380">IF($B334="","",AZ334*(1+rate_A*BM$1/365))</f>
        <v/>
      </c>
      <c r="BP334" s="3" t="str">
        <f t="shared" ref="BP334" ca="1" si="16381">IF($B334="","",BA334*(1+rate_A*BM$1/365))</f>
        <v/>
      </c>
      <c r="BQ334" s="3" t="str">
        <f t="shared" ref="BQ334" ca="1" si="16382">IF($B334="","",BB334*(1+rate_joint*BM$1/365))</f>
        <v/>
      </c>
      <c r="BR334" s="5" t="str">
        <f t="shared" ca="1" si="16024"/>
        <v/>
      </c>
      <c r="BS334" s="5" t="str" cm="1">
        <f t="array" aca="1" ref="BS334" ca="1">IF(BR334="","",_xlfn.IFS(BR334&lt;='Hidden inputs'!$C$15,BR334*'Hidden inputs'!$D$15,BR334&lt;='Hidden inputs'!$C$16,'Hidden inputs'!$C$15*'Hidden inputs'!$D$15+(BR334-'Hidden inputs'!$B$16)*'Hidden inputs'!$D$16,BR334&lt;='Hidden inputs'!$C$17,'Hidden inputs'!$C$15*'Hidden inputs'!$D$15+('Hidden inputs'!$C$16-'Hidden inputs'!$B$16)*'Hidden inputs'!$D$16+(BR334-'Hidden inputs'!$B$17)*'Hidden inputs'!$D$17,BR334&gt;'Hidden inputs'!$B$18,'Hidden inputs'!$C$15*'Hidden inputs'!$D$15+('Hidden inputs'!$C$16-'Hidden inputs'!$B$16)*'Hidden inputs'!$D$16+('Hidden inputs'!$C$17-'Hidden inputs'!$B$17)*'Hidden inputs'!$D$17+(BR334-'Hidden inputs'!$B$18)*'Hidden inputs'!$D$18))</f>
        <v/>
      </c>
      <c r="BT334" s="10" t="str">
        <f t="shared" ca="1" si="16025"/>
        <v/>
      </c>
      <c r="BU334" s="5" t="str">
        <f t="shared" ca="1" si="15930"/>
        <v/>
      </c>
      <c r="BV334" s="5" t="str">
        <f t="shared" ca="1" si="15931"/>
        <v/>
      </c>
      <c r="BW334" s="5" t="str">
        <f ca="1">IF($B334="","",'Hidden inputs'!$D$11*BN334+'Hidden inputs'!$E$11*BO334)</f>
        <v/>
      </c>
      <c r="BX334" s="11" t="str">
        <f t="shared" ca="1" si="15855"/>
        <v/>
      </c>
      <c r="BY334" s="9" t="str">
        <f t="shared" ca="1" si="15932"/>
        <v/>
      </c>
      <c r="BZ334" s="3" t="str">
        <f t="shared" ca="1" si="15933"/>
        <v/>
      </c>
      <c r="CA334" s="5" t="str" cm="1">
        <f t="array" aca="1" ref="CA334" ca="1">IF($B334="","",IF(BZ334=0,0,IF(DD_Payment="",0,IF(BZ334&lt;_xlfn.IFS(DD_Frequency="Monthly",1,DD_Frequency="Quarterly",IF(MONTH(BZ$2)=1,1,IF(MONTH(BZ$2)=4,1,IF(MONTH(BZ$2)=7,1,IF(MONTH(BZ$2)=10,1,0)))),DD_Frequency="Annually",IF(MONTH(BZ$2)=1,1,0))*DD_Payment,BZ334,_xlfn.IFS(DD_Frequency="Monthly",1,DD_Frequency="Quarterly",IF(MONTH(BZ$2)=1,1,IF(MONTH(BZ$2)=4,1,IF(MONTH(BZ$2)=7,1,IF(MONTH(BZ$2)=10,1,0)))),DD_Frequency="Annually",IF(MONTH(BZ$2)=1,1,0))*DD_Payment))))</f>
        <v/>
      </c>
      <c r="CB334" s="3" t="str">
        <f t="shared" ref="CB334" ca="1" si="16383">IF($B334="","",IF(BZ334&gt;CA334,(BZ334-CA334/2)*(rate_A*(CB$1/365)),0))</f>
        <v/>
      </c>
      <c r="CC334" s="3" t="str">
        <f t="shared" ca="1" si="16027"/>
        <v/>
      </c>
      <c r="CD334" s="3" t="str">
        <f t="shared" ref="CD334" ca="1" si="16384">IF($B334="","",BO334*(1+rate_A*CB$1/365))</f>
        <v/>
      </c>
      <c r="CE334" s="3" t="str">
        <f t="shared" ref="CE334" ca="1" si="16385">IF($B334="","",BP334*(1+rate_A*CB$1/365))</f>
        <v/>
      </c>
      <c r="CF334" s="3" t="str">
        <f t="shared" ref="CF334" ca="1" si="16386">IF($B334="","",BQ334*(1+rate_joint*CB$1/365))</f>
        <v/>
      </c>
      <c r="CG334" s="5" t="str">
        <f t="shared" ca="1" si="16031"/>
        <v/>
      </c>
      <c r="CH334" s="5" t="str" cm="1">
        <f t="array" aca="1" ref="CH334" ca="1">IF(CG334="","",_xlfn.IFS(CG334&lt;='Hidden inputs'!$C$15,CG334*'Hidden inputs'!$D$15,CG334&lt;='Hidden inputs'!$C$16,'Hidden inputs'!$C$15*'Hidden inputs'!$D$15+(CG334-'Hidden inputs'!$B$16)*'Hidden inputs'!$D$16,CG334&lt;='Hidden inputs'!$C$17,'Hidden inputs'!$C$15*'Hidden inputs'!$D$15+('Hidden inputs'!$C$16-'Hidden inputs'!$B$16)*'Hidden inputs'!$D$16+(CG334-'Hidden inputs'!$B$17)*'Hidden inputs'!$D$17,CG334&gt;'Hidden inputs'!$B$18,'Hidden inputs'!$C$15*'Hidden inputs'!$D$15+('Hidden inputs'!$C$16-'Hidden inputs'!$B$16)*'Hidden inputs'!$D$16+('Hidden inputs'!$C$17-'Hidden inputs'!$B$17)*'Hidden inputs'!$D$17+(CG334-'Hidden inputs'!$B$18)*'Hidden inputs'!$D$18))</f>
        <v/>
      </c>
      <c r="CI334" s="10" t="str">
        <f t="shared" ca="1" si="16032"/>
        <v/>
      </c>
      <c r="CJ334" s="5" t="str">
        <f t="shared" ca="1" si="15938"/>
        <v/>
      </c>
      <c r="CK334" s="5" t="str">
        <f t="shared" ca="1" si="15939"/>
        <v/>
      </c>
      <c r="CL334" s="5" t="str">
        <f ca="1">IF($B334="","",'Hidden inputs'!$D$11*CC334+'Hidden inputs'!$E$11*CD334)</f>
        <v/>
      </c>
      <c r="CM334" s="11" t="str">
        <f t="shared" ca="1" si="15860"/>
        <v/>
      </c>
      <c r="CN334" s="9" t="str">
        <f t="shared" ca="1" si="15940"/>
        <v/>
      </c>
      <c r="CO334" s="3" t="str">
        <f t="shared" ca="1" si="15941"/>
        <v/>
      </c>
      <c r="CP334" s="5" t="str" cm="1">
        <f t="array" aca="1" ref="CP334" ca="1">IF($B334="","",IF(CO334=0,0,IF(DD_Payment="",0,IF(CO334&lt;_xlfn.IFS(DD_Frequency="Monthly",1,DD_Frequency="Quarterly",IF(MONTH(CO$2)=1,1,IF(MONTH(CO$2)=4,1,IF(MONTH(CO$2)=7,1,IF(MONTH(CO$2)=10,1,0)))),DD_Frequency="Annually",IF(MONTH(CO$2)=1,1,0))*DD_Payment,CO334,_xlfn.IFS(DD_Frequency="Monthly",1,DD_Frequency="Quarterly",IF(MONTH(CO$2)=1,1,IF(MONTH(CO$2)=4,1,IF(MONTH(CO$2)=7,1,IF(MONTH(CO$2)=10,1,0)))),DD_Frequency="Annually",IF(MONTH(CO$2)=1,1,0))*DD_Payment))))</f>
        <v/>
      </c>
      <c r="CQ334" s="3" t="str">
        <f t="shared" ref="CQ334" ca="1" si="16387">IF($B334="","",IF(CO334&gt;CP334,(CO334-CP334/2)*(rate_A*(CQ$1/365)),0))</f>
        <v/>
      </c>
      <c r="CR334" s="3" t="str">
        <f t="shared" ca="1" si="16034"/>
        <v/>
      </c>
      <c r="CS334" s="3" t="str">
        <f t="shared" ref="CS334" ca="1" si="16388">IF($B334="","",CD334*(1+rate_A*CQ$1/365))</f>
        <v/>
      </c>
      <c r="CT334" s="3" t="str">
        <f t="shared" ref="CT334" ca="1" si="16389">IF($B334="","",CE334*(1+rate_A*CQ$1/365))</f>
        <v/>
      </c>
      <c r="CU334" s="3" t="str">
        <f t="shared" ref="CU334" ca="1" si="16390">IF($B334="","",CF334*(1+rate_joint*CQ$1/365))</f>
        <v/>
      </c>
      <c r="CV334" s="5" t="str">
        <f t="shared" ca="1" si="16038"/>
        <v/>
      </c>
      <c r="CW334" s="5" t="str" cm="1">
        <f t="array" aca="1" ref="CW334" ca="1">IF(CV334="","",_xlfn.IFS(CV334&lt;='Hidden inputs'!$C$15,CV334*'Hidden inputs'!$D$15,CV334&lt;='Hidden inputs'!$C$16,'Hidden inputs'!$C$15*'Hidden inputs'!$D$15+(CV334-'Hidden inputs'!$B$16)*'Hidden inputs'!$D$16,CV334&lt;='Hidden inputs'!$C$17,'Hidden inputs'!$C$15*'Hidden inputs'!$D$15+('Hidden inputs'!$C$16-'Hidden inputs'!$B$16)*'Hidden inputs'!$D$16+(CV334-'Hidden inputs'!$B$17)*'Hidden inputs'!$D$17,CV334&gt;'Hidden inputs'!$B$18,'Hidden inputs'!$C$15*'Hidden inputs'!$D$15+('Hidden inputs'!$C$16-'Hidden inputs'!$B$16)*'Hidden inputs'!$D$16+('Hidden inputs'!$C$17-'Hidden inputs'!$B$17)*'Hidden inputs'!$D$17+(CV334-'Hidden inputs'!$B$18)*'Hidden inputs'!$D$18))</f>
        <v/>
      </c>
      <c r="CX334" s="10" t="str">
        <f t="shared" ca="1" si="16039"/>
        <v/>
      </c>
      <c r="CY334" s="5" t="str">
        <f t="shared" ca="1" si="15946"/>
        <v/>
      </c>
      <c r="CZ334" s="5" t="str">
        <f t="shared" ca="1" si="15947"/>
        <v/>
      </c>
      <c r="DA334" s="5" t="str">
        <f ca="1">IF($B334="","",'Hidden inputs'!$D$11*CR334+'Hidden inputs'!$E$11*CS334)</f>
        <v/>
      </c>
      <c r="DB334" s="11" t="str">
        <f t="shared" ca="1" si="15865"/>
        <v/>
      </c>
      <c r="DC334" s="9" t="str">
        <f t="shared" ca="1" si="15948"/>
        <v/>
      </c>
      <c r="DD334" s="3" t="str">
        <f t="shared" ca="1" si="15949"/>
        <v/>
      </c>
      <c r="DE334" s="5" t="str" cm="1">
        <f t="array" aca="1" ref="DE334" ca="1">IF($B334="","",IF(DD334=0,0,IF(DD_Payment="",0,IF(DD334&lt;_xlfn.IFS(DD_Frequency="Monthly",1,DD_Frequency="Quarterly",IF(MONTH(DD$2)=1,1,IF(MONTH(DD$2)=4,1,IF(MONTH(DD$2)=7,1,IF(MONTH(DD$2)=10,1,0)))),DD_Frequency="Annually",IF(MONTH(DD$2)=1,1,0))*DD_Payment,DD334,_xlfn.IFS(DD_Frequency="Monthly",1,DD_Frequency="Quarterly",IF(MONTH(DD$2)=1,1,IF(MONTH(DD$2)=4,1,IF(MONTH(DD$2)=7,1,IF(MONTH(DD$2)=10,1,0)))),DD_Frequency="Annually",IF(MONTH(DD$2)=1,1,0))*DD_Payment))))</f>
        <v/>
      </c>
      <c r="DF334" s="3" t="str">
        <f t="shared" ref="DF334" ca="1" si="16391">IF($B334="","",IF(DD334&gt;DE334,(DD334-DE334/2)*(rate_A*(DF$1/365)),0))</f>
        <v/>
      </c>
      <c r="DG334" s="3" t="str">
        <f t="shared" ca="1" si="16041"/>
        <v/>
      </c>
      <c r="DH334" s="3" t="str">
        <f t="shared" ref="DH334" ca="1" si="16392">IF($B334="","",CS334*(1+rate_A*DF$1/365))</f>
        <v/>
      </c>
      <c r="DI334" s="3" t="str">
        <f t="shared" ref="DI334" ca="1" si="16393">IF($B334="","",CT334*(1+rate_A*DF$1/365))</f>
        <v/>
      </c>
      <c r="DJ334" s="3" t="str">
        <f t="shared" ref="DJ334" ca="1" si="16394">IF($B334="","",CU334*(1+rate_joint*DF$1/365))</f>
        <v/>
      </c>
      <c r="DK334" s="5" t="str">
        <f t="shared" ca="1" si="16045"/>
        <v/>
      </c>
      <c r="DL334" s="5" t="str" cm="1">
        <f t="array" aca="1" ref="DL334" ca="1">IF(DK334="","",_xlfn.IFS(DK334&lt;='Hidden inputs'!$C$15,DK334*'Hidden inputs'!$D$15,DK334&lt;='Hidden inputs'!$C$16,'Hidden inputs'!$C$15*'Hidden inputs'!$D$15+(DK334-'Hidden inputs'!$B$16)*'Hidden inputs'!$D$16,DK334&lt;='Hidden inputs'!$C$17,'Hidden inputs'!$C$15*'Hidden inputs'!$D$15+('Hidden inputs'!$C$16-'Hidden inputs'!$B$16)*'Hidden inputs'!$D$16+(DK334-'Hidden inputs'!$B$17)*'Hidden inputs'!$D$17,DK334&gt;'Hidden inputs'!$B$18,'Hidden inputs'!$C$15*'Hidden inputs'!$D$15+('Hidden inputs'!$C$16-'Hidden inputs'!$B$16)*'Hidden inputs'!$D$16+('Hidden inputs'!$C$17-'Hidden inputs'!$B$17)*'Hidden inputs'!$D$17+(DK334-'Hidden inputs'!$B$18)*'Hidden inputs'!$D$18))</f>
        <v/>
      </c>
      <c r="DM334" s="10" t="str">
        <f t="shared" ca="1" si="16046"/>
        <v/>
      </c>
      <c r="DN334" s="5" t="str">
        <f t="shared" ca="1" si="15954"/>
        <v/>
      </c>
      <c r="DO334" s="5" t="str">
        <f t="shared" ca="1" si="15955"/>
        <v/>
      </c>
      <c r="DP334" s="5" t="str">
        <f ca="1">IF($B334="","",'Hidden inputs'!$D$11*DG334+'Hidden inputs'!$E$11*DH334)</f>
        <v/>
      </c>
      <c r="DQ334" s="11" t="str">
        <f t="shared" ca="1" si="15870"/>
        <v/>
      </c>
      <c r="DR334" s="9" t="str">
        <f t="shared" ca="1" si="15956"/>
        <v/>
      </c>
      <c r="DS334" s="3" t="str">
        <f t="shared" ca="1" si="15957"/>
        <v/>
      </c>
      <c r="DT334" s="5" t="str" cm="1">
        <f t="array" aca="1" ref="DT334" ca="1">IF($B334="","",IF(DS334=0,0,IF(DD_Payment="",0,IF(DS334&lt;_xlfn.IFS(DD_Frequency="Monthly",1,DD_Frequency="Quarterly",IF(MONTH(DS$2)=1,1,IF(MONTH(DS$2)=4,1,IF(MONTH(DS$2)=7,1,IF(MONTH(DS$2)=10,1,0)))),DD_Frequency="Annually",IF(MONTH(DS$2)=1,1,0))*DD_Payment,DS334,_xlfn.IFS(DD_Frequency="Monthly",1,DD_Frequency="Quarterly",IF(MONTH(DS$2)=1,1,IF(MONTH(DS$2)=4,1,IF(MONTH(DS$2)=7,1,IF(MONTH(DS$2)=10,1,0)))),DD_Frequency="Annually",IF(MONTH(DS$2)=1,1,0))*DD_Payment))))</f>
        <v/>
      </c>
      <c r="DU334" s="3" t="str">
        <f t="shared" ref="DU334" ca="1" si="16395">IF($B334="","",IF(DS334&gt;DT334,(DS334-DT334/2)*(rate_A*(DU$1/365)),0))</f>
        <v/>
      </c>
      <c r="DV334" s="3" t="str">
        <f t="shared" ca="1" si="16048"/>
        <v/>
      </c>
      <c r="DW334" s="3" t="str">
        <f t="shared" ref="DW334" ca="1" si="16396">IF($B334="","",DH334*(1+rate_A*DU$1/365))</f>
        <v/>
      </c>
      <c r="DX334" s="3" t="str">
        <f t="shared" ref="DX334" ca="1" si="16397">IF($B334="","",DI334*(1+rate_A*DU$1/365))</f>
        <v/>
      </c>
      <c r="DY334" s="3" t="str">
        <f t="shared" ref="DY334" ca="1" si="16398">IF($B334="","",DJ334*(1+rate_joint*DU$1/365))</f>
        <v/>
      </c>
      <c r="DZ334" s="5" t="str">
        <f t="shared" ca="1" si="16052"/>
        <v/>
      </c>
      <c r="EA334" s="5" t="str" cm="1">
        <f t="array" aca="1" ref="EA334" ca="1">IF(DZ334="","",_xlfn.IFS(DZ334&lt;='Hidden inputs'!$C$15,DZ334*'Hidden inputs'!$D$15,DZ334&lt;='Hidden inputs'!$C$16,'Hidden inputs'!$C$15*'Hidden inputs'!$D$15+(DZ334-'Hidden inputs'!$B$16)*'Hidden inputs'!$D$16,DZ334&lt;='Hidden inputs'!$C$17,'Hidden inputs'!$C$15*'Hidden inputs'!$D$15+('Hidden inputs'!$C$16-'Hidden inputs'!$B$16)*'Hidden inputs'!$D$16+(DZ334-'Hidden inputs'!$B$17)*'Hidden inputs'!$D$17,DZ334&gt;'Hidden inputs'!$B$18,'Hidden inputs'!$C$15*'Hidden inputs'!$D$15+('Hidden inputs'!$C$16-'Hidden inputs'!$B$16)*'Hidden inputs'!$D$16+('Hidden inputs'!$C$17-'Hidden inputs'!$B$17)*'Hidden inputs'!$D$17+(DZ334-'Hidden inputs'!$B$18)*'Hidden inputs'!$D$18))</f>
        <v/>
      </c>
      <c r="EB334" s="10" t="str">
        <f t="shared" ca="1" si="16053"/>
        <v/>
      </c>
      <c r="EC334" s="5" t="str">
        <f t="shared" ca="1" si="15962"/>
        <v/>
      </c>
      <c r="ED334" s="5" t="str">
        <f t="shared" ca="1" si="15963"/>
        <v/>
      </c>
      <c r="EE334" s="5" t="str">
        <f ca="1">IF($B334="","",'Hidden inputs'!$D$11*DV334+'Hidden inputs'!$E$11*DW334)</f>
        <v/>
      </c>
      <c r="EF334" s="11" t="str">
        <f t="shared" ca="1" si="15875"/>
        <v/>
      </c>
      <c r="EG334" s="9" t="str">
        <f t="shared" ca="1" si="15964"/>
        <v/>
      </c>
      <c r="EH334" s="3" t="str">
        <f t="shared" ca="1" si="15965"/>
        <v/>
      </c>
      <c r="EI334" s="5" t="str" cm="1">
        <f t="array" aca="1" ref="EI334" ca="1">IF($B334="","",IF(EH334=0,0,IF(DD_Payment="",0,IF(EH334&lt;_xlfn.IFS(DD_Frequency="Monthly",1,DD_Frequency="Quarterly",IF(MONTH(EH$2)=1,1,IF(MONTH(EH$2)=4,1,IF(MONTH(EH$2)=7,1,IF(MONTH(EH$2)=10,1,0)))),DD_Frequency="Annually",IF(MONTH(EH$2)=1,1,0))*DD_Payment,EH334,_xlfn.IFS(DD_Frequency="Monthly",1,DD_Frequency="Quarterly",IF(MONTH(EH$2)=1,1,IF(MONTH(EH$2)=4,1,IF(MONTH(EH$2)=7,1,IF(MONTH(EH$2)=10,1,0)))),DD_Frequency="Annually",IF(MONTH(EH$2)=1,1,0))*DD_Payment))))</f>
        <v/>
      </c>
      <c r="EJ334" s="3" t="str">
        <f t="shared" ref="EJ334" ca="1" si="16399">IF($B334="","",IF(EH334&gt;EI334,(EH334-EI334/2)*(rate_A*(EJ$1/365)),0))</f>
        <v/>
      </c>
      <c r="EK334" s="3" t="str">
        <f t="shared" ca="1" si="16055"/>
        <v/>
      </c>
      <c r="EL334" s="3" t="str">
        <f t="shared" ref="EL334" ca="1" si="16400">IF($B334="","",DW334*(1+rate_A*EJ$1/365))</f>
        <v/>
      </c>
      <c r="EM334" s="3" t="str">
        <f t="shared" ref="EM334" ca="1" si="16401">IF($B334="","",DX334*(1+rate_A*EJ$1/365))</f>
        <v/>
      </c>
      <c r="EN334" s="3" t="str">
        <f t="shared" ref="EN334" ca="1" si="16402">IF($B334="","",DY334*(1+rate_joint*EJ$1/365))</f>
        <v/>
      </c>
      <c r="EO334" s="5" t="str">
        <f t="shared" ca="1" si="16059"/>
        <v/>
      </c>
      <c r="EP334" s="5" t="str" cm="1">
        <f t="array" aca="1" ref="EP334" ca="1">IF(EO334="","",_xlfn.IFS(EO334&lt;='Hidden inputs'!$C$15,EO334*'Hidden inputs'!$D$15,EO334&lt;='Hidden inputs'!$C$16,'Hidden inputs'!$C$15*'Hidden inputs'!$D$15+(EO334-'Hidden inputs'!$B$16)*'Hidden inputs'!$D$16,EO334&lt;='Hidden inputs'!$C$17,'Hidden inputs'!$C$15*'Hidden inputs'!$D$15+('Hidden inputs'!$C$16-'Hidden inputs'!$B$16)*'Hidden inputs'!$D$16+(EO334-'Hidden inputs'!$B$17)*'Hidden inputs'!$D$17,EO334&gt;'Hidden inputs'!$B$18,'Hidden inputs'!$C$15*'Hidden inputs'!$D$15+('Hidden inputs'!$C$16-'Hidden inputs'!$B$16)*'Hidden inputs'!$D$16+('Hidden inputs'!$C$17-'Hidden inputs'!$B$17)*'Hidden inputs'!$D$17+(EO334-'Hidden inputs'!$B$18)*'Hidden inputs'!$D$18))</f>
        <v/>
      </c>
      <c r="EQ334" s="10" t="str">
        <f t="shared" ca="1" si="16060"/>
        <v/>
      </c>
      <c r="ER334" s="5" t="str">
        <f t="shared" ca="1" si="15970"/>
        <v/>
      </c>
      <c r="ES334" s="5" t="str">
        <f t="shared" ca="1" si="15971"/>
        <v/>
      </c>
      <c r="ET334" s="5" t="str">
        <f ca="1">IF($B334="","",'Hidden inputs'!$D$11*EK334+'Hidden inputs'!$E$11*EL334)</f>
        <v/>
      </c>
      <c r="EU334" s="11" t="str">
        <f t="shared" ca="1" si="15880"/>
        <v/>
      </c>
      <c r="EV334" s="9" t="str">
        <f t="shared" ca="1" si="15972"/>
        <v/>
      </c>
      <c r="EW334" s="3" t="str">
        <f t="shared" ca="1" si="15973"/>
        <v/>
      </c>
      <c r="EX334" s="5" t="str" cm="1">
        <f t="array" aca="1" ref="EX334" ca="1">IF($B334="","",IF(EW334=0,0,IF(DD_Payment="",0,IF(EW334&lt;_xlfn.IFS(DD_Frequency="Monthly",1,DD_Frequency="Quarterly",IF(MONTH(EW$2)=1,1,IF(MONTH(EW$2)=4,1,IF(MONTH(EW$2)=7,1,IF(MONTH(EW$2)=10,1,0)))),DD_Frequency="Annually",IF(MONTH(EW$2)=1,1,0))*DD_Payment,EW334,_xlfn.IFS(DD_Frequency="Monthly",1,DD_Frequency="Quarterly",IF(MONTH(EW$2)=1,1,IF(MONTH(EW$2)=4,1,IF(MONTH(EW$2)=7,1,IF(MONTH(EW$2)=10,1,0)))),DD_Frequency="Annually",IF(MONTH(EW$2)=1,1,0))*DD_Payment))))</f>
        <v/>
      </c>
      <c r="EY334" s="3" t="str">
        <f t="shared" ref="EY334" ca="1" si="16403">IF($B334="","",IF(EW334&gt;EX334,(EW334-EX334/2)*(rate_A*(EY$1/365)),0))</f>
        <v/>
      </c>
      <c r="EZ334" s="3" t="str">
        <f t="shared" ca="1" si="16062"/>
        <v/>
      </c>
      <c r="FA334" s="3" t="str">
        <f t="shared" ref="FA334" ca="1" si="16404">IF($B334="","",EL334*(1+rate_A*EY$1/365))</f>
        <v/>
      </c>
      <c r="FB334" s="3" t="str">
        <f t="shared" ref="FB334" ca="1" si="16405">IF($B334="","",EM334*(1+rate_A*EY$1/365))</f>
        <v/>
      </c>
      <c r="FC334" s="3" t="str">
        <f t="shared" ref="FC334" ca="1" si="16406">IF($B334="","",EN334*(1+rate_joint*EY$1/365))</f>
        <v/>
      </c>
      <c r="FD334" s="5" t="str">
        <f t="shared" ca="1" si="16066"/>
        <v/>
      </c>
      <c r="FE334" s="5" t="str" cm="1">
        <f t="array" aca="1" ref="FE334" ca="1">IF(FD334="","",_xlfn.IFS(FD334&lt;='Hidden inputs'!$C$15,FD334*'Hidden inputs'!$D$15,FD334&lt;='Hidden inputs'!$C$16,'Hidden inputs'!$C$15*'Hidden inputs'!$D$15+(FD334-'Hidden inputs'!$B$16)*'Hidden inputs'!$D$16,FD334&lt;='Hidden inputs'!$C$17,'Hidden inputs'!$C$15*'Hidden inputs'!$D$15+('Hidden inputs'!$C$16-'Hidden inputs'!$B$16)*'Hidden inputs'!$D$16+(FD334-'Hidden inputs'!$B$17)*'Hidden inputs'!$D$17,FD334&gt;'Hidden inputs'!$B$18,'Hidden inputs'!$C$15*'Hidden inputs'!$D$15+('Hidden inputs'!$C$16-'Hidden inputs'!$B$16)*'Hidden inputs'!$D$16+('Hidden inputs'!$C$17-'Hidden inputs'!$B$17)*'Hidden inputs'!$D$17+(FD334-'Hidden inputs'!$B$18)*'Hidden inputs'!$D$18))</f>
        <v/>
      </c>
      <c r="FF334" s="10" t="str">
        <f t="shared" ca="1" si="16067"/>
        <v/>
      </c>
      <c r="FG334" s="5" t="str">
        <f t="shared" ca="1" si="15978"/>
        <v/>
      </c>
      <c r="FH334" s="5" t="str">
        <f t="shared" ca="1" si="15979"/>
        <v/>
      </c>
      <c r="FI334" s="5" t="str">
        <f ca="1">IF($B334="","",'Hidden inputs'!$D$11*EZ334+'Hidden inputs'!$E$11*FA334)</f>
        <v/>
      </c>
      <c r="FJ334" s="11" t="str">
        <f t="shared" ca="1" si="15885"/>
        <v/>
      </c>
      <c r="FK334" s="9" t="str">
        <f t="shared" ca="1" si="15980"/>
        <v/>
      </c>
      <c r="FL334" s="3" t="str">
        <f t="shared" ca="1" si="15981"/>
        <v/>
      </c>
      <c r="FM334" s="5" t="str" cm="1">
        <f t="array" aca="1" ref="FM334" ca="1">IF($B334="","",IF(FL334=0,0,IF(DD_Payment="",0,IF(FL334&lt;_xlfn.IFS(DD_Frequency="Monthly",1,DD_Frequency="Quarterly",IF(MONTH(FL$2)=1,1,IF(MONTH(FL$2)=4,1,IF(MONTH(FL$2)=7,1,IF(MONTH(FL$2)=10,1,0)))),DD_Frequency="Annually",IF(MONTH(FL$2)=1,1,0))*DD_Payment,FL334,_xlfn.IFS(DD_Frequency="Monthly",1,DD_Frequency="Quarterly",IF(MONTH(FL$2)=1,1,IF(MONTH(FL$2)=4,1,IF(MONTH(FL$2)=7,1,IF(MONTH(FL$2)=10,1,0)))),DD_Frequency="Annually",IF(MONTH(FL$2)=1,1,0))*DD_Payment))))</f>
        <v/>
      </c>
      <c r="FN334" s="3" t="str">
        <f t="shared" ref="FN334" ca="1" si="16407">IF($B334="","",IF(FL334&gt;FM334,(FL334-FM334/2)*(rate_A*(FN$1/365)),0))</f>
        <v/>
      </c>
      <c r="FO334" s="3" t="str">
        <f t="shared" ca="1" si="16069"/>
        <v/>
      </c>
      <c r="FP334" s="3" t="str">
        <f t="shared" ref="FP334" ca="1" si="16408">IF($B334="","",FA334*(1+rate_A*FN$1/365))</f>
        <v/>
      </c>
      <c r="FQ334" s="3" t="str">
        <f t="shared" ref="FQ334" ca="1" si="16409">IF($B334="","",FB334*(1+rate_A*FN$1/365))</f>
        <v/>
      </c>
      <c r="FR334" s="3" t="str">
        <f t="shared" ref="FR334" ca="1" si="16410">IF($B334="","",FC334*(1+rate_joint*FN$1/365))</f>
        <v/>
      </c>
      <c r="FS334" s="5" t="str">
        <f t="shared" ca="1" si="16073"/>
        <v/>
      </c>
      <c r="FT334" s="5" t="str" cm="1">
        <f t="array" aca="1" ref="FT334" ca="1">IF(FS334="","",_xlfn.IFS(FS334&lt;='Hidden inputs'!$C$15,FS334*'Hidden inputs'!$D$15,FS334&lt;='Hidden inputs'!$C$16,'Hidden inputs'!$C$15*'Hidden inputs'!$D$15+(FS334-'Hidden inputs'!$B$16)*'Hidden inputs'!$D$16,FS334&lt;='Hidden inputs'!$C$17,'Hidden inputs'!$C$15*'Hidden inputs'!$D$15+('Hidden inputs'!$C$16-'Hidden inputs'!$B$16)*'Hidden inputs'!$D$16+(FS334-'Hidden inputs'!$B$17)*'Hidden inputs'!$D$17,FS334&gt;'Hidden inputs'!$B$18,'Hidden inputs'!$C$15*'Hidden inputs'!$D$15+('Hidden inputs'!$C$16-'Hidden inputs'!$B$16)*'Hidden inputs'!$D$16+('Hidden inputs'!$C$17-'Hidden inputs'!$B$17)*'Hidden inputs'!$D$17+(FS334-'Hidden inputs'!$B$18)*'Hidden inputs'!$D$18))</f>
        <v/>
      </c>
      <c r="FU334" s="10" t="str">
        <f t="shared" ca="1" si="16074"/>
        <v/>
      </c>
      <c r="FV334" s="5" t="str">
        <f t="shared" ca="1" si="15986"/>
        <v/>
      </c>
      <c r="FW334" s="5" t="str">
        <f t="shared" ca="1" si="15987"/>
        <v/>
      </c>
      <c r="FX334" s="5" t="str">
        <f ca="1">IF($B334="","",'Hidden inputs'!$D$11*FO334+'Hidden inputs'!$E$11*FP334)</f>
        <v/>
      </c>
      <c r="FY334" s="11" t="str">
        <f t="shared" ca="1" si="15890"/>
        <v/>
      </c>
      <c r="FZ334" s="9" t="str">
        <f t="shared" ca="1" si="15988"/>
        <v/>
      </c>
      <c r="GA334" s="5" t="str">
        <f t="shared" ca="1" si="15989"/>
        <v/>
      </c>
      <c r="GB334" s="5" t="str">
        <f t="shared" ca="1" si="15990"/>
        <v/>
      </c>
      <c r="GC334" s="5" t="str">
        <f t="shared" ca="1" si="15891"/>
        <v/>
      </c>
      <c r="GD334" s="5" t="str">
        <f t="shared" ca="1" si="15892"/>
        <v/>
      </c>
    </row>
    <row r="335" spans="1:186" x14ac:dyDescent="0.35">
      <c r="A335" s="2"/>
      <c r="B335" s="6" t="str">
        <f t="shared" ca="1" si="15893"/>
        <v/>
      </c>
      <c r="C335" s="5" t="str">
        <f t="shared" ca="1" si="15991"/>
        <v/>
      </c>
      <c r="D335" s="5" t="str" cm="1">
        <f t="array" aca="1" ref="D335" ca="1">IF($B335="","",IF(C335=0,0,IF(DD_Payment="",0,IF(C335&lt;_xlfn.IFS(DD_Frequency="Monthly",1,DD_Frequency="Quarterly",IF(MONTH(C$2)=1,1,IF(MONTH(C$2)=4,1,IF(MONTH(C$2)=7,1,IF(MONTH(C$2)=10,1,0)))),DD_Frequency="Annually",IF(MONTH(C$2)=1,1,0))*DD_Payment,C335,_xlfn.IFS(DD_Frequency="Monthly",1,DD_Frequency="Quarterly",IF(MONTH(C$2)=1,1,IF(MONTH(C$2)=4,1,IF(MONTH(C$2)=7,1,IF(MONTH(C$2)=10,1,0)))),DD_Frequency="Annually",IF(MONTH(C$2)=1,1,0))*DD_Payment))))</f>
        <v/>
      </c>
      <c r="E335" s="5" t="str">
        <f t="shared" ref="E335" ca="1" si="16411">IF(B335="","",IF(C335&gt;D335,(C335-D335/2)*(rate_A*(E$1/365)),0))</f>
        <v/>
      </c>
      <c r="F335" s="5" t="str">
        <f t="shared" ca="1" si="15895"/>
        <v/>
      </c>
      <c r="G335" s="5" t="str">
        <f t="shared" ref="G335" ca="1" si="16412">IF(B335="","",G334*(1+rate_A*E$1/365))</f>
        <v/>
      </c>
      <c r="H335" s="5" t="str">
        <f t="shared" ref="H335" ca="1" si="16413">IF(B335="","",H334*(1+rate_A*E$1/365))</f>
        <v/>
      </c>
      <c r="I335" s="5" t="str">
        <f t="shared" ref="I335" ca="1" si="16414">IF(B335="","",I334*(1+rate_joint*E$1/365))</f>
        <v/>
      </c>
      <c r="J335" s="5" t="str">
        <f t="shared" ca="1" si="15996"/>
        <v/>
      </c>
      <c r="K335" s="5" t="str" cm="1">
        <f t="array" aca="1" ref="K335" ca="1">IF(J335="","",_xlfn.IFS(J335&lt;='Hidden inputs'!$C$15,J335*'Hidden inputs'!$D$15,J335&lt;='Hidden inputs'!$C$16,'Hidden inputs'!$C$15*'Hidden inputs'!$D$15+(J335-'Hidden inputs'!$B$16)*'Hidden inputs'!$D$16,J335&lt;='Hidden inputs'!$C$17,'Hidden inputs'!$C$15*'Hidden inputs'!$D$15+('Hidden inputs'!$C$16-'Hidden inputs'!$B$16)*'Hidden inputs'!$D$16+(J335-'Hidden inputs'!$B$17)*'Hidden inputs'!$D$17,J335&gt;'Hidden inputs'!$B$18,'Hidden inputs'!$C$15*'Hidden inputs'!$D$15+('Hidden inputs'!$C$16-'Hidden inputs'!$B$16)*'Hidden inputs'!$D$16+('Hidden inputs'!$C$17-'Hidden inputs'!$B$17)*'Hidden inputs'!$D$17+(J335-'Hidden inputs'!$B$18)*'Hidden inputs'!$D$18))</f>
        <v/>
      </c>
      <c r="L335" s="11" t="str">
        <f t="shared" ca="1" si="15997"/>
        <v/>
      </c>
      <c r="M335" s="5" t="str">
        <f t="shared" ca="1" si="15899"/>
        <v/>
      </c>
      <c r="N335" s="5" t="str">
        <f t="shared" ca="1" si="15900"/>
        <v/>
      </c>
      <c r="O335" s="5" t="str">
        <f ca="1">IF(B335="","",'Hidden inputs'!$D$11*F335+'Hidden inputs'!$E$11*G335)</f>
        <v/>
      </c>
      <c r="P335" s="11" t="str">
        <f t="shared" ca="1" si="15834"/>
        <v/>
      </c>
      <c r="Q335" s="20" t="str">
        <f t="shared" ca="1" si="15835"/>
        <v/>
      </c>
      <c r="R335" s="3" t="str">
        <f t="shared" ca="1" si="15901"/>
        <v/>
      </c>
      <c r="S335" s="5" t="str" cm="1">
        <f t="array" aca="1" ref="S335" ca="1">IF($B335="","",IF(R335=0,0,IF(DD_Payment="",0,IF(R335&lt;_xlfn.IFS(DD_Frequency="Monthly",1,DD_Frequency="Quarterly",IF(MONTH(R$2)=1,1,IF(MONTH(R$2)=4,1,IF(MONTH(R$2)=7,1,IF(MONTH(R$2)=10,1,0)))),DD_Frequency="Annually",IF(MONTH(R$2)=1,1,0))*DD_Payment,R335,_xlfn.IFS(DD_Frequency="Monthly",1,DD_Frequency="Quarterly",IF(MONTH(R$2)=1,1,IF(MONTH(R$2)=4,1,IF(MONTH(R$2)=7,1,IF(MONTH(R$2)=10,1,0)))),DD_Frequency="Annually",IF(MONTH(R$2)=1,1,0))*DD_Payment))))</f>
        <v/>
      </c>
      <c r="T335" s="3" t="str">
        <f t="shared" ref="T335" ca="1" si="16415">IF(B335="","",IF(R335&gt;S335,(R335-S335/2)*(rate_A*((T$1+A335)/365)),0))</f>
        <v/>
      </c>
      <c r="U335" s="3" t="str">
        <f t="shared" ca="1" si="15903"/>
        <v/>
      </c>
      <c r="V335" s="3" t="str">
        <f t="shared" ref="V335" ca="1" si="16416">IF(B335="","",G335*(1+rate_A*(T$1+A335)/365))</f>
        <v/>
      </c>
      <c r="W335" s="3" t="str">
        <f t="shared" ref="W335" ca="1" si="16417">IF(B335="","",H335*(1+rate_A*(T$1+A335)/365))</f>
        <v/>
      </c>
      <c r="X335" s="3" t="str">
        <f t="shared" ref="X335" ca="1" si="16418">IF(B335="","",I335*(1+rate_joint*(T$1+A335)/365))</f>
        <v/>
      </c>
      <c r="Y335" s="5" t="str">
        <f t="shared" ca="1" si="16002"/>
        <v/>
      </c>
      <c r="Z335" s="5" t="str" cm="1">
        <f t="array" aca="1" ref="Z335" ca="1">IF(Y335="","",_xlfn.IFS(Y335&lt;='Hidden inputs'!$C$15,Y335*'Hidden inputs'!$D$15,Y335&lt;='Hidden inputs'!$C$16,'Hidden inputs'!$C$15*'Hidden inputs'!$D$15+(Y335-'Hidden inputs'!$B$16)*'Hidden inputs'!$D$16,Y335&lt;='Hidden inputs'!$C$17,'Hidden inputs'!$C$15*'Hidden inputs'!$D$15+('Hidden inputs'!$C$16-'Hidden inputs'!$B$16)*'Hidden inputs'!$D$16+(Y335-'Hidden inputs'!$B$17)*'Hidden inputs'!$D$17,Y335&gt;'Hidden inputs'!$B$18,'Hidden inputs'!$C$15*'Hidden inputs'!$D$15+('Hidden inputs'!$C$16-'Hidden inputs'!$B$16)*'Hidden inputs'!$D$16+('Hidden inputs'!$C$17-'Hidden inputs'!$B$17)*'Hidden inputs'!$D$17+(Y335-'Hidden inputs'!$B$18)*'Hidden inputs'!$D$18))</f>
        <v/>
      </c>
      <c r="AA335" s="10" t="str">
        <f t="shared" ca="1" si="16003"/>
        <v/>
      </c>
      <c r="AB335" s="5" t="str">
        <f t="shared" ca="1" si="15907"/>
        <v/>
      </c>
      <c r="AC335" s="5" t="str">
        <f t="shared" ca="1" si="16004"/>
        <v/>
      </c>
      <c r="AD335" s="5" t="str">
        <f ca="1">IF(B335="","",'Hidden inputs'!$D$11*U335+'Hidden inputs'!$E$11*V335)</f>
        <v/>
      </c>
      <c r="AE335" s="11" t="str">
        <f t="shared" ca="1" si="15840"/>
        <v/>
      </c>
      <c r="AF335" s="9" t="str">
        <f t="shared" ca="1" si="15908"/>
        <v/>
      </c>
      <c r="AG335" s="3" t="str">
        <f t="shared" ca="1" si="15909"/>
        <v/>
      </c>
      <c r="AH335" s="5" t="str" cm="1">
        <f t="array" aca="1" ref="AH335" ca="1">IF($B335="","",IF(AG335=0,0,IF(DD_Payment="",0,IF(AG335&lt;_xlfn.IFS(DD_Frequency="Monthly",1,DD_Frequency="Quarterly",IF(MONTH(AG$2)=1,1,IF(MONTH(AG$2)=4,1,IF(MONTH(AG$2)=7,1,IF(MONTH(AG$2)=10,1,0)))),DD_Frequency="Annually",IF(MONTH(AG$2)=1,1,0))*DD_Payment,AG335,_xlfn.IFS(DD_Frequency="Monthly",1,DD_Frequency="Quarterly",IF(MONTH(AG$2)=1,1,IF(MONTH(AG$2)=4,1,IF(MONTH(AG$2)=7,1,IF(MONTH(AG$2)=10,1,0)))),DD_Frequency="Annually",IF(MONTH(AG$2)=1,1,0))*DD_Payment))))</f>
        <v/>
      </c>
      <c r="AI335" s="3" t="str">
        <f t="shared" ref="AI335" ca="1" si="16419">IF($B335="","",IF(AG335&gt;AH335,(AG335-AH335/2)*(rate_A*(AI$1/365)),0))</f>
        <v/>
      </c>
      <c r="AJ335" s="3" t="str">
        <f t="shared" ca="1" si="16006"/>
        <v/>
      </c>
      <c r="AK335" s="3" t="str">
        <f t="shared" ref="AK335" ca="1" si="16420">IF($B335="","",V335*(1+rate_A*AI$1/365))</f>
        <v/>
      </c>
      <c r="AL335" s="3" t="str">
        <f t="shared" ref="AL335" ca="1" si="16421">IF($B335="","",W335*(1+rate_A*AI$1/365))</f>
        <v/>
      </c>
      <c r="AM335" s="3" t="str">
        <f t="shared" ref="AM335" ca="1" si="16422">IF($B335="","",X335*(1+rate_joint*AI$1/365))</f>
        <v/>
      </c>
      <c r="AN335" s="5" t="str">
        <f t="shared" ca="1" si="16010"/>
        <v/>
      </c>
      <c r="AO335" s="5" t="str" cm="1">
        <f t="array" aca="1" ref="AO335" ca="1">IF(AN335="","",_xlfn.IFS(AN335&lt;='Hidden inputs'!$C$15,AN335*'Hidden inputs'!$D$15,AN335&lt;='Hidden inputs'!$C$16,'Hidden inputs'!$C$15*'Hidden inputs'!$D$15+(AN335-'Hidden inputs'!$B$16)*'Hidden inputs'!$D$16,AN335&lt;='Hidden inputs'!$C$17,'Hidden inputs'!$C$15*'Hidden inputs'!$D$15+('Hidden inputs'!$C$16-'Hidden inputs'!$B$16)*'Hidden inputs'!$D$16+(AN335-'Hidden inputs'!$B$17)*'Hidden inputs'!$D$17,AN335&gt;'Hidden inputs'!$B$18,'Hidden inputs'!$C$15*'Hidden inputs'!$D$15+('Hidden inputs'!$C$16-'Hidden inputs'!$B$16)*'Hidden inputs'!$D$16+('Hidden inputs'!$C$17-'Hidden inputs'!$B$17)*'Hidden inputs'!$D$17+(AN335-'Hidden inputs'!$B$18)*'Hidden inputs'!$D$18))</f>
        <v/>
      </c>
      <c r="AP335" s="10" t="str">
        <f t="shared" ca="1" si="16011"/>
        <v/>
      </c>
      <c r="AQ335" s="5" t="str">
        <f t="shared" ca="1" si="15914"/>
        <v/>
      </c>
      <c r="AR335" s="5" t="str">
        <f t="shared" ca="1" si="15915"/>
        <v/>
      </c>
      <c r="AS335" s="5" t="str">
        <f ca="1">IF($B335="","",'Hidden inputs'!$D$11*AJ335+'Hidden inputs'!$E$11*AK335)</f>
        <v/>
      </c>
      <c r="AT335" s="11" t="str">
        <f t="shared" ca="1" si="15845"/>
        <v/>
      </c>
      <c r="AU335" s="9" t="str">
        <f t="shared" ca="1" si="15916"/>
        <v/>
      </c>
      <c r="AV335" s="3" t="str">
        <f t="shared" ca="1" si="15917"/>
        <v/>
      </c>
      <c r="AW335" s="5" t="str" cm="1">
        <f t="array" aca="1" ref="AW335" ca="1">IF($B335="","",IF(AV335=0,0,IF(DD_Payment="",0,IF(AV335&lt;_xlfn.IFS(DD_Frequency="Monthly",1,DD_Frequency="Quarterly",IF(MONTH(AV$2)=1,1,IF(MONTH(AV$2)=4,1,IF(MONTH(AV$2)=7,1,IF(MONTH(AV$2)=10,1,0)))),DD_Frequency="Annually",IF(MONTH(AV$2)=1,1,0))*DD_Payment,AV335,_xlfn.IFS(DD_Frequency="Monthly",1,DD_Frequency="Quarterly",IF(MONTH(AV$2)=1,1,IF(MONTH(AV$2)=4,1,IF(MONTH(AV$2)=7,1,IF(MONTH(AV$2)=10,1,0)))),DD_Frequency="Annually",IF(MONTH(AV$2)=1,1,0))*DD_Payment))))</f>
        <v/>
      </c>
      <c r="AX335" s="3" t="str">
        <f t="shared" ref="AX335" ca="1" si="16423">IF($B335="","",IF(AV335&gt;AW335,(AV335-AW335/2)*(rate_A*(AX$1/365)),0))</f>
        <v/>
      </c>
      <c r="AY335" s="3" t="str">
        <f t="shared" ca="1" si="16013"/>
        <v/>
      </c>
      <c r="AZ335" s="3" t="str">
        <f t="shared" ref="AZ335" ca="1" si="16424">IF($B335="","",AK335*(1+rate_A*AX$1/365))</f>
        <v/>
      </c>
      <c r="BA335" s="3" t="str">
        <f t="shared" ref="BA335" ca="1" si="16425">IF($B335="","",AL335*(1+rate_A*AX$1/365))</f>
        <v/>
      </c>
      <c r="BB335" s="3" t="str">
        <f t="shared" ref="BB335" ca="1" si="16426">IF($B335="","",AM335*(1+rate_joint*AX$1/365))</f>
        <v/>
      </c>
      <c r="BC335" s="5" t="str">
        <f t="shared" ca="1" si="16017"/>
        <v/>
      </c>
      <c r="BD335" s="5" t="str" cm="1">
        <f t="array" aca="1" ref="BD335" ca="1">IF(BC335="","",_xlfn.IFS(BC335&lt;='Hidden inputs'!$C$15,BC335*'Hidden inputs'!$D$15,BC335&lt;='Hidden inputs'!$C$16,'Hidden inputs'!$C$15*'Hidden inputs'!$D$15+(BC335-'Hidden inputs'!$B$16)*'Hidden inputs'!$D$16,BC335&lt;='Hidden inputs'!$C$17,'Hidden inputs'!$C$15*'Hidden inputs'!$D$15+('Hidden inputs'!$C$16-'Hidden inputs'!$B$16)*'Hidden inputs'!$D$16+(BC335-'Hidden inputs'!$B$17)*'Hidden inputs'!$D$17,BC335&gt;'Hidden inputs'!$B$18,'Hidden inputs'!$C$15*'Hidden inputs'!$D$15+('Hidden inputs'!$C$16-'Hidden inputs'!$B$16)*'Hidden inputs'!$D$16+('Hidden inputs'!$C$17-'Hidden inputs'!$B$17)*'Hidden inputs'!$D$17+(BC335-'Hidden inputs'!$B$18)*'Hidden inputs'!$D$18))</f>
        <v/>
      </c>
      <c r="BE335" s="10" t="str">
        <f t="shared" ca="1" si="16018"/>
        <v/>
      </c>
      <c r="BF335" s="5" t="str">
        <f t="shared" ca="1" si="15922"/>
        <v/>
      </c>
      <c r="BG335" s="5" t="str">
        <f t="shared" ca="1" si="15923"/>
        <v/>
      </c>
      <c r="BH335" s="5" t="str">
        <f ca="1">IF($B335="","",'Hidden inputs'!$D$11*AY335+'Hidden inputs'!$E$11*AZ335)</f>
        <v/>
      </c>
      <c r="BI335" s="11" t="str">
        <f t="shared" ca="1" si="15850"/>
        <v/>
      </c>
      <c r="BJ335" s="9" t="str">
        <f t="shared" ca="1" si="15924"/>
        <v/>
      </c>
      <c r="BK335" s="3" t="str">
        <f t="shared" ca="1" si="15925"/>
        <v/>
      </c>
      <c r="BL335" s="5" t="str" cm="1">
        <f t="array" aca="1" ref="BL335" ca="1">IF($B335="","",IF(BK335=0,0,IF(DD_Payment="",0,IF(BK335&lt;_xlfn.IFS(DD_Frequency="Monthly",1,DD_Frequency="Quarterly",IF(MONTH(BK$2)=1,1,IF(MONTH(BK$2)=4,1,IF(MONTH(BK$2)=7,1,IF(MONTH(BK$2)=10,1,0)))),DD_Frequency="Annually",IF(MONTH(BK$2)=1,1,0))*DD_Payment,BK335,_xlfn.IFS(DD_Frequency="Monthly",1,DD_Frequency="Quarterly",IF(MONTH(BK$2)=1,1,IF(MONTH(BK$2)=4,1,IF(MONTH(BK$2)=7,1,IF(MONTH(BK$2)=10,1,0)))),DD_Frequency="Annually",IF(MONTH(BK$2)=1,1,0))*DD_Payment))))</f>
        <v/>
      </c>
      <c r="BM335" s="3" t="str">
        <f t="shared" ref="BM335" ca="1" si="16427">IF($B335="","",IF(BK335&gt;BL335,(BK335-BL335/2)*(rate_A*(BM$1/365)),0))</f>
        <v/>
      </c>
      <c r="BN335" s="3" t="str">
        <f t="shared" ca="1" si="16020"/>
        <v/>
      </c>
      <c r="BO335" s="3" t="str">
        <f t="shared" ref="BO335" ca="1" si="16428">IF($B335="","",AZ335*(1+rate_A*BM$1/365))</f>
        <v/>
      </c>
      <c r="BP335" s="3" t="str">
        <f t="shared" ref="BP335" ca="1" si="16429">IF($B335="","",BA335*(1+rate_A*BM$1/365))</f>
        <v/>
      </c>
      <c r="BQ335" s="3" t="str">
        <f t="shared" ref="BQ335" ca="1" si="16430">IF($B335="","",BB335*(1+rate_joint*BM$1/365))</f>
        <v/>
      </c>
      <c r="BR335" s="5" t="str">
        <f t="shared" ca="1" si="16024"/>
        <v/>
      </c>
      <c r="BS335" s="5" t="str" cm="1">
        <f t="array" aca="1" ref="BS335" ca="1">IF(BR335="","",_xlfn.IFS(BR335&lt;='Hidden inputs'!$C$15,BR335*'Hidden inputs'!$D$15,BR335&lt;='Hidden inputs'!$C$16,'Hidden inputs'!$C$15*'Hidden inputs'!$D$15+(BR335-'Hidden inputs'!$B$16)*'Hidden inputs'!$D$16,BR335&lt;='Hidden inputs'!$C$17,'Hidden inputs'!$C$15*'Hidden inputs'!$D$15+('Hidden inputs'!$C$16-'Hidden inputs'!$B$16)*'Hidden inputs'!$D$16+(BR335-'Hidden inputs'!$B$17)*'Hidden inputs'!$D$17,BR335&gt;'Hidden inputs'!$B$18,'Hidden inputs'!$C$15*'Hidden inputs'!$D$15+('Hidden inputs'!$C$16-'Hidden inputs'!$B$16)*'Hidden inputs'!$D$16+('Hidden inputs'!$C$17-'Hidden inputs'!$B$17)*'Hidden inputs'!$D$17+(BR335-'Hidden inputs'!$B$18)*'Hidden inputs'!$D$18))</f>
        <v/>
      </c>
      <c r="BT335" s="10" t="str">
        <f t="shared" ca="1" si="16025"/>
        <v/>
      </c>
      <c r="BU335" s="5" t="str">
        <f t="shared" ca="1" si="15930"/>
        <v/>
      </c>
      <c r="BV335" s="5" t="str">
        <f t="shared" ca="1" si="15931"/>
        <v/>
      </c>
      <c r="BW335" s="5" t="str">
        <f ca="1">IF($B335="","",'Hidden inputs'!$D$11*BN335+'Hidden inputs'!$E$11*BO335)</f>
        <v/>
      </c>
      <c r="BX335" s="11" t="str">
        <f t="shared" ca="1" si="15855"/>
        <v/>
      </c>
      <c r="BY335" s="9" t="str">
        <f t="shared" ca="1" si="15932"/>
        <v/>
      </c>
      <c r="BZ335" s="3" t="str">
        <f t="shared" ca="1" si="15933"/>
        <v/>
      </c>
      <c r="CA335" s="5" t="str" cm="1">
        <f t="array" aca="1" ref="CA335" ca="1">IF($B335="","",IF(BZ335=0,0,IF(DD_Payment="",0,IF(BZ335&lt;_xlfn.IFS(DD_Frequency="Monthly",1,DD_Frequency="Quarterly",IF(MONTH(BZ$2)=1,1,IF(MONTH(BZ$2)=4,1,IF(MONTH(BZ$2)=7,1,IF(MONTH(BZ$2)=10,1,0)))),DD_Frequency="Annually",IF(MONTH(BZ$2)=1,1,0))*DD_Payment,BZ335,_xlfn.IFS(DD_Frequency="Monthly",1,DD_Frequency="Quarterly",IF(MONTH(BZ$2)=1,1,IF(MONTH(BZ$2)=4,1,IF(MONTH(BZ$2)=7,1,IF(MONTH(BZ$2)=10,1,0)))),DD_Frequency="Annually",IF(MONTH(BZ$2)=1,1,0))*DD_Payment))))</f>
        <v/>
      </c>
      <c r="CB335" s="3" t="str">
        <f t="shared" ref="CB335" ca="1" si="16431">IF($B335="","",IF(BZ335&gt;CA335,(BZ335-CA335/2)*(rate_A*(CB$1/365)),0))</f>
        <v/>
      </c>
      <c r="CC335" s="3" t="str">
        <f t="shared" ca="1" si="16027"/>
        <v/>
      </c>
      <c r="CD335" s="3" t="str">
        <f t="shared" ref="CD335" ca="1" si="16432">IF($B335="","",BO335*(1+rate_A*CB$1/365))</f>
        <v/>
      </c>
      <c r="CE335" s="3" t="str">
        <f t="shared" ref="CE335" ca="1" si="16433">IF($B335="","",BP335*(1+rate_A*CB$1/365))</f>
        <v/>
      </c>
      <c r="CF335" s="3" t="str">
        <f t="shared" ref="CF335" ca="1" si="16434">IF($B335="","",BQ335*(1+rate_joint*CB$1/365))</f>
        <v/>
      </c>
      <c r="CG335" s="5" t="str">
        <f t="shared" ca="1" si="16031"/>
        <v/>
      </c>
      <c r="CH335" s="5" t="str" cm="1">
        <f t="array" aca="1" ref="CH335" ca="1">IF(CG335="","",_xlfn.IFS(CG335&lt;='Hidden inputs'!$C$15,CG335*'Hidden inputs'!$D$15,CG335&lt;='Hidden inputs'!$C$16,'Hidden inputs'!$C$15*'Hidden inputs'!$D$15+(CG335-'Hidden inputs'!$B$16)*'Hidden inputs'!$D$16,CG335&lt;='Hidden inputs'!$C$17,'Hidden inputs'!$C$15*'Hidden inputs'!$D$15+('Hidden inputs'!$C$16-'Hidden inputs'!$B$16)*'Hidden inputs'!$D$16+(CG335-'Hidden inputs'!$B$17)*'Hidden inputs'!$D$17,CG335&gt;'Hidden inputs'!$B$18,'Hidden inputs'!$C$15*'Hidden inputs'!$D$15+('Hidden inputs'!$C$16-'Hidden inputs'!$B$16)*'Hidden inputs'!$D$16+('Hidden inputs'!$C$17-'Hidden inputs'!$B$17)*'Hidden inputs'!$D$17+(CG335-'Hidden inputs'!$B$18)*'Hidden inputs'!$D$18))</f>
        <v/>
      </c>
      <c r="CI335" s="10" t="str">
        <f t="shared" ca="1" si="16032"/>
        <v/>
      </c>
      <c r="CJ335" s="5" t="str">
        <f t="shared" ca="1" si="15938"/>
        <v/>
      </c>
      <c r="CK335" s="5" t="str">
        <f t="shared" ca="1" si="15939"/>
        <v/>
      </c>
      <c r="CL335" s="5" t="str">
        <f ca="1">IF($B335="","",'Hidden inputs'!$D$11*CC335+'Hidden inputs'!$E$11*CD335)</f>
        <v/>
      </c>
      <c r="CM335" s="11" t="str">
        <f t="shared" ca="1" si="15860"/>
        <v/>
      </c>
      <c r="CN335" s="9" t="str">
        <f t="shared" ca="1" si="15940"/>
        <v/>
      </c>
      <c r="CO335" s="3" t="str">
        <f t="shared" ca="1" si="15941"/>
        <v/>
      </c>
      <c r="CP335" s="5" t="str" cm="1">
        <f t="array" aca="1" ref="CP335" ca="1">IF($B335="","",IF(CO335=0,0,IF(DD_Payment="",0,IF(CO335&lt;_xlfn.IFS(DD_Frequency="Monthly",1,DD_Frequency="Quarterly",IF(MONTH(CO$2)=1,1,IF(MONTH(CO$2)=4,1,IF(MONTH(CO$2)=7,1,IF(MONTH(CO$2)=10,1,0)))),DD_Frequency="Annually",IF(MONTH(CO$2)=1,1,0))*DD_Payment,CO335,_xlfn.IFS(DD_Frequency="Monthly",1,DD_Frequency="Quarterly",IF(MONTH(CO$2)=1,1,IF(MONTH(CO$2)=4,1,IF(MONTH(CO$2)=7,1,IF(MONTH(CO$2)=10,1,0)))),DD_Frequency="Annually",IF(MONTH(CO$2)=1,1,0))*DD_Payment))))</f>
        <v/>
      </c>
      <c r="CQ335" s="3" t="str">
        <f t="shared" ref="CQ335" ca="1" si="16435">IF($B335="","",IF(CO335&gt;CP335,(CO335-CP335/2)*(rate_A*(CQ$1/365)),0))</f>
        <v/>
      </c>
      <c r="CR335" s="3" t="str">
        <f t="shared" ca="1" si="16034"/>
        <v/>
      </c>
      <c r="CS335" s="3" t="str">
        <f t="shared" ref="CS335" ca="1" si="16436">IF($B335="","",CD335*(1+rate_A*CQ$1/365))</f>
        <v/>
      </c>
      <c r="CT335" s="3" t="str">
        <f t="shared" ref="CT335" ca="1" si="16437">IF($B335="","",CE335*(1+rate_A*CQ$1/365))</f>
        <v/>
      </c>
      <c r="CU335" s="3" t="str">
        <f t="shared" ref="CU335" ca="1" si="16438">IF($B335="","",CF335*(1+rate_joint*CQ$1/365))</f>
        <v/>
      </c>
      <c r="CV335" s="5" t="str">
        <f t="shared" ca="1" si="16038"/>
        <v/>
      </c>
      <c r="CW335" s="5" t="str" cm="1">
        <f t="array" aca="1" ref="CW335" ca="1">IF(CV335="","",_xlfn.IFS(CV335&lt;='Hidden inputs'!$C$15,CV335*'Hidden inputs'!$D$15,CV335&lt;='Hidden inputs'!$C$16,'Hidden inputs'!$C$15*'Hidden inputs'!$D$15+(CV335-'Hidden inputs'!$B$16)*'Hidden inputs'!$D$16,CV335&lt;='Hidden inputs'!$C$17,'Hidden inputs'!$C$15*'Hidden inputs'!$D$15+('Hidden inputs'!$C$16-'Hidden inputs'!$B$16)*'Hidden inputs'!$D$16+(CV335-'Hidden inputs'!$B$17)*'Hidden inputs'!$D$17,CV335&gt;'Hidden inputs'!$B$18,'Hidden inputs'!$C$15*'Hidden inputs'!$D$15+('Hidden inputs'!$C$16-'Hidden inputs'!$B$16)*'Hidden inputs'!$D$16+('Hidden inputs'!$C$17-'Hidden inputs'!$B$17)*'Hidden inputs'!$D$17+(CV335-'Hidden inputs'!$B$18)*'Hidden inputs'!$D$18))</f>
        <v/>
      </c>
      <c r="CX335" s="10" t="str">
        <f t="shared" ca="1" si="16039"/>
        <v/>
      </c>
      <c r="CY335" s="5" t="str">
        <f t="shared" ca="1" si="15946"/>
        <v/>
      </c>
      <c r="CZ335" s="5" t="str">
        <f t="shared" ca="1" si="15947"/>
        <v/>
      </c>
      <c r="DA335" s="5" t="str">
        <f ca="1">IF($B335="","",'Hidden inputs'!$D$11*CR335+'Hidden inputs'!$E$11*CS335)</f>
        <v/>
      </c>
      <c r="DB335" s="11" t="str">
        <f t="shared" ca="1" si="15865"/>
        <v/>
      </c>
      <c r="DC335" s="9" t="str">
        <f t="shared" ca="1" si="15948"/>
        <v/>
      </c>
      <c r="DD335" s="3" t="str">
        <f t="shared" ca="1" si="15949"/>
        <v/>
      </c>
      <c r="DE335" s="5" t="str" cm="1">
        <f t="array" aca="1" ref="DE335" ca="1">IF($B335="","",IF(DD335=0,0,IF(DD_Payment="",0,IF(DD335&lt;_xlfn.IFS(DD_Frequency="Monthly",1,DD_Frequency="Quarterly",IF(MONTH(DD$2)=1,1,IF(MONTH(DD$2)=4,1,IF(MONTH(DD$2)=7,1,IF(MONTH(DD$2)=10,1,0)))),DD_Frequency="Annually",IF(MONTH(DD$2)=1,1,0))*DD_Payment,DD335,_xlfn.IFS(DD_Frequency="Monthly",1,DD_Frequency="Quarterly",IF(MONTH(DD$2)=1,1,IF(MONTH(DD$2)=4,1,IF(MONTH(DD$2)=7,1,IF(MONTH(DD$2)=10,1,0)))),DD_Frequency="Annually",IF(MONTH(DD$2)=1,1,0))*DD_Payment))))</f>
        <v/>
      </c>
      <c r="DF335" s="3" t="str">
        <f t="shared" ref="DF335" ca="1" si="16439">IF($B335="","",IF(DD335&gt;DE335,(DD335-DE335/2)*(rate_A*(DF$1/365)),0))</f>
        <v/>
      </c>
      <c r="DG335" s="3" t="str">
        <f t="shared" ca="1" si="16041"/>
        <v/>
      </c>
      <c r="DH335" s="3" t="str">
        <f t="shared" ref="DH335" ca="1" si="16440">IF($B335="","",CS335*(1+rate_A*DF$1/365))</f>
        <v/>
      </c>
      <c r="DI335" s="3" t="str">
        <f t="shared" ref="DI335" ca="1" si="16441">IF($B335="","",CT335*(1+rate_A*DF$1/365))</f>
        <v/>
      </c>
      <c r="DJ335" s="3" t="str">
        <f t="shared" ref="DJ335" ca="1" si="16442">IF($B335="","",CU335*(1+rate_joint*DF$1/365))</f>
        <v/>
      </c>
      <c r="DK335" s="5" t="str">
        <f t="shared" ca="1" si="16045"/>
        <v/>
      </c>
      <c r="DL335" s="5" t="str" cm="1">
        <f t="array" aca="1" ref="DL335" ca="1">IF(DK335="","",_xlfn.IFS(DK335&lt;='Hidden inputs'!$C$15,DK335*'Hidden inputs'!$D$15,DK335&lt;='Hidden inputs'!$C$16,'Hidden inputs'!$C$15*'Hidden inputs'!$D$15+(DK335-'Hidden inputs'!$B$16)*'Hidden inputs'!$D$16,DK335&lt;='Hidden inputs'!$C$17,'Hidden inputs'!$C$15*'Hidden inputs'!$D$15+('Hidden inputs'!$C$16-'Hidden inputs'!$B$16)*'Hidden inputs'!$D$16+(DK335-'Hidden inputs'!$B$17)*'Hidden inputs'!$D$17,DK335&gt;'Hidden inputs'!$B$18,'Hidden inputs'!$C$15*'Hidden inputs'!$D$15+('Hidden inputs'!$C$16-'Hidden inputs'!$B$16)*'Hidden inputs'!$D$16+('Hidden inputs'!$C$17-'Hidden inputs'!$B$17)*'Hidden inputs'!$D$17+(DK335-'Hidden inputs'!$B$18)*'Hidden inputs'!$D$18))</f>
        <v/>
      </c>
      <c r="DM335" s="10" t="str">
        <f t="shared" ca="1" si="16046"/>
        <v/>
      </c>
      <c r="DN335" s="5" t="str">
        <f t="shared" ca="1" si="15954"/>
        <v/>
      </c>
      <c r="DO335" s="5" t="str">
        <f t="shared" ca="1" si="15955"/>
        <v/>
      </c>
      <c r="DP335" s="5" t="str">
        <f ca="1">IF($B335="","",'Hidden inputs'!$D$11*DG335+'Hidden inputs'!$E$11*DH335)</f>
        <v/>
      </c>
      <c r="DQ335" s="11" t="str">
        <f t="shared" ca="1" si="15870"/>
        <v/>
      </c>
      <c r="DR335" s="9" t="str">
        <f t="shared" ca="1" si="15956"/>
        <v/>
      </c>
      <c r="DS335" s="3" t="str">
        <f t="shared" ca="1" si="15957"/>
        <v/>
      </c>
      <c r="DT335" s="5" t="str" cm="1">
        <f t="array" aca="1" ref="DT335" ca="1">IF($B335="","",IF(DS335=0,0,IF(DD_Payment="",0,IF(DS335&lt;_xlfn.IFS(DD_Frequency="Monthly",1,DD_Frequency="Quarterly",IF(MONTH(DS$2)=1,1,IF(MONTH(DS$2)=4,1,IF(MONTH(DS$2)=7,1,IF(MONTH(DS$2)=10,1,0)))),DD_Frequency="Annually",IF(MONTH(DS$2)=1,1,0))*DD_Payment,DS335,_xlfn.IFS(DD_Frequency="Monthly",1,DD_Frequency="Quarterly",IF(MONTH(DS$2)=1,1,IF(MONTH(DS$2)=4,1,IF(MONTH(DS$2)=7,1,IF(MONTH(DS$2)=10,1,0)))),DD_Frequency="Annually",IF(MONTH(DS$2)=1,1,0))*DD_Payment))))</f>
        <v/>
      </c>
      <c r="DU335" s="3" t="str">
        <f t="shared" ref="DU335" ca="1" si="16443">IF($B335="","",IF(DS335&gt;DT335,(DS335-DT335/2)*(rate_A*(DU$1/365)),0))</f>
        <v/>
      </c>
      <c r="DV335" s="3" t="str">
        <f t="shared" ca="1" si="16048"/>
        <v/>
      </c>
      <c r="DW335" s="3" t="str">
        <f t="shared" ref="DW335" ca="1" si="16444">IF($B335="","",DH335*(1+rate_A*DU$1/365))</f>
        <v/>
      </c>
      <c r="DX335" s="3" t="str">
        <f t="shared" ref="DX335" ca="1" si="16445">IF($B335="","",DI335*(1+rate_A*DU$1/365))</f>
        <v/>
      </c>
      <c r="DY335" s="3" t="str">
        <f t="shared" ref="DY335" ca="1" si="16446">IF($B335="","",DJ335*(1+rate_joint*DU$1/365))</f>
        <v/>
      </c>
      <c r="DZ335" s="5" t="str">
        <f t="shared" ca="1" si="16052"/>
        <v/>
      </c>
      <c r="EA335" s="5" t="str" cm="1">
        <f t="array" aca="1" ref="EA335" ca="1">IF(DZ335="","",_xlfn.IFS(DZ335&lt;='Hidden inputs'!$C$15,DZ335*'Hidden inputs'!$D$15,DZ335&lt;='Hidden inputs'!$C$16,'Hidden inputs'!$C$15*'Hidden inputs'!$D$15+(DZ335-'Hidden inputs'!$B$16)*'Hidden inputs'!$D$16,DZ335&lt;='Hidden inputs'!$C$17,'Hidden inputs'!$C$15*'Hidden inputs'!$D$15+('Hidden inputs'!$C$16-'Hidden inputs'!$B$16)*'Hidden inputs'!$D$16+(DZ335-'Hidden inputs'!$B$17)*'Hidden inputs'!$D$17,DZ335&gt;'Hidden inputs'!$B$18,'Hidden inputs'!$C$15*'Hidden inputs'!$D$15+('Hidden inputs'!$C$16-'Hidden inputs'!$B$16)*'Hidden inputs'!$D$16+('Hidden inputs'!$C$17-'Hidden inputs'!$B$17)*'Hidden inputs'!$D$17+(DZ335-'Hidden inputs'!$B$18)*'Hidden inputs'!$D$18))</f>
        <v/>
      </c>
      <c r="EB335" s="10" t="str">
        <f t="shared" ca="1" si="16053"/>
        <v/>
      </c>
      <c r="EC335" s="5" t="str">
        <f t="shared" ca="1" si="15962"/>
        <v/>
      </c>
      <c r="ED335" s="5" t="str">
        <f t="shared" ca="1" si="15963"/>
        <v/>
      </c>
      <c r="EE335" s="5" t="str">
        <f ca="1">IF($B335="","",'Hidden inputs'!$D$11*DV335+'Hidden inputs'!$E$11*DW335)</f>
        <v/>
      </c>
      <c r="EF335" s="11" t="str">
        <f t="shared" ca="1" si="15875"/>
        <v/>
      </c>
      <c r="EG335" s="9" t="str">
        <f t="shared" ca="1" si="15964"/>
        <v/>
      </c>
      <c r="EH335" s="3" t="str">
        <f t="shared" ca="1" si="15965"/>
        <v/>
      </c>
      <c r="EI335" s="5" t="str" cm="1">
        <f t="array" aca="1" ref="EI335" ca="1">IF($B335="","",IF(EH335=0,0,IF(DD_Payment="",0,IF(EH335&lt;_xlfn.IFS(DD_Frequency="Monthly",1,DD_Frequency="Quarterly",IF(MONTH(EH$2)=1,1,IF(MONTH(EH$2)=4,1,IF(MONTH(EH$2)=7,1,IF(MONTH(EH$2)=10,1,0)))),DD_Frequency="Annually",IF(MONTH(EH$2)=1,1,0))*DD_Payment,EH335,_xlfn.IFS(DD_Frequency="Monthly",1,DD_Frequency="Quarterly",IF(MONTH(EH$2)=1,1,IF(MONTH(EH$2)=4,1,IF(MONTH(EH$2)=7,1,IF(MONTH(EH$2)=10,1,0)))),DD_Frequency="Annually",IF(MONTH(EH$2)=1,1,0))*DD_Payment))))</f>
        <v/>
      </c>
      <c r="EJ335" s="3" t="str">
        <f t="shared" ref="EJ335" ca="1" si="16447">IF($B335="","",IF(EH335&gt;EI335,(EH335-EI335/2)*(rate_A*(EJ$1/365)),0))</f>
        <v/>
      </c>
      <c r="EK335" s="3" t="str">
        <f t="shared" ca="1" si="16055"/>
        <v/>
      </c>
      <c r="EL335" s="3" t="str">
        <f t="shared" ref="EL335" ca="1" si="16448">IF($B335="","",DW335*(1+rate_A*EJ$1/365))</f>
        <v/>
      </c>
      <c r="EM335" s="3" t="str">
        <f t="shared" ref="EM335" ca="1" si="16449">IF($B335="","",DX335*(1+rate_A*EJ$1/365))</f>
        <v/>
      </c>
      <c r="EN335" s="3" t="str">
        <f t="shared" ref="EN335" ca="1" si="16450">IF($B335="","",DY335*(1+rate_joint*EJ$1/365))</f>
        <v/>
      </c>
      <c r="EO335" s="5" t="str">
        <f t="shared" ca="1" si="16059"/>
        <v/>
      </c>
      <c r="EP335" s="5" t="str" cm="1">
        <f t="array" aca="1" ref="EP335" ca="1">IF(EO335="","",_xlfn.IFS(EO335&lt;='Hidden inputs'!$C$15,EO335*'Hidden inputs'!$D$15,EO335&lt;='Hidden inputs'!$C$16,'Hidden inputs'!$C$15*'Hidden inputs'!$D$15+(EO335-'Hidden inputs'!$B$16)*'Hidden inputs'!$D$16,EO335&lt;='Hidden inputs'!$C$17,'Hidden inputs'!$C$15*'Hidden inputs'!$D$15+('Hidden inputs'!$C$16-'Hidden inputs'!$B$16)*'Hidden inputs'!$D$16+(EO335-'Hidden inputs'!$B$17)*'Hidden inputs'!$D$17,EO335&gt;'Hidden inputs'!$B$18,'Hidden inputs'!$C$15*'Hidden inputs'!$D$15+('Hidden inputs'!$C$16-'Hidden inputs'!$B$16)*'Hidden inputs'!$D$16+('Hidden inputs'!$C$17-'Hidden inputs'!$B$17)*'Hidden inputs'!$D$17+(EO335-'Hidden inputs'!$B$18)*'Hidden inputs'!$D$18))</f>
        <v/>
      </c>
      <c r="EQ335" s="10" t="str">
        <f t="shared" ca="1" si="16060"/>
        <v/>
      </c>
      <c r="ER335" s="5" t="str">
        <f t="shared" ca="1" si="15970"/>
        <v/>
      </c>
      <c r="ES335" s="5" t="str">
        <f t="shared" ca="1" si="15971"/>
        <v/>
      </c>
      <c r="ET335" s="5" t="str">
        <f ca="1">IF($B335="","",'Hidden inputs'!$D$11*EK335+'Hidden inputs'!$E$11*EL335)</f>
        <v/>
      </c>
      <c r="EU335" s="11" t="str">
        <f t="shared" ca="1" si="15880"/>
        <v/>
      </c>
      <c r="EV335" s="9" t="str">
        <f t="shared" ca="1" si="15972"/>
        <v/>
      </c>
      <c r="EW335" s="3" t="str">
        <f t="shared" ca="1" si="15973"/>
        <v/>
      </c>
      <c r="EX335" s="5" t="str" cm="1">
        <f t="array" aca="1" ref="EX335" ca="1">IF($B335="","",IF(EW335=0,0,IF(DD_Payment="",0,IF(EW335&lt;_xlfn.IFS(DD_Frequency="Monthly",1,DD_Frequency="Quarterly",IF(MONTH(EW$2)=1,1,IF(MONTH(EW$2)=4,1,IF(MONTH(EW$2)=7,1,IF(MONTH(EW$2)=10,1,0)))),DD_Frequency="Annually",IF(MONTH(EW$2)=1,1,0))*DD_Payment,EW335,_xlfn.IFS(DD_Frequency="Monthly",1,DD_Frequency="Quarterly",IF(MONTH(EW$2)=1,1,IF(MONTH(EW$2)=4,1,IF(MONTH(EW$2)=7,1,IF(MONTH(EW$2)=10,1,0)))),DD_Frequency="Annually",IF(MONTH(EW$2)=1,1,0))*DD_Payment))))</f>
        <v/>
      </c>
      <c r="EY335" s="3" t="str">
        <f t="shared" ref="EY335" ca="1" si="16451">IF($B335="","",IF(EW335&gt;EX335,(EW335-EX335/2)*(rate_A*(EY$1/365)),0))</f>
        <v/>
      </c>
      <c r="EZ335" s="3" t="str">
        <f t="shared" ca="1" si="16062"/>
        <v/>
      </c>
      <c r="FA335" s="3" t="str">
        <f t="shared" ref="FA335" ca="1" si="16452">IF($B335="","",EL335*(1+rate_A*EY$1/365))</f>
        <v/>
      </c>
      <c r="FB335" s="3" t="str">
        <f t="shared" ref="FB335" ca="1" si="16453">IF($B335="","",EM335*(1+rate_A*EY$1/365))</f>
        <v/>
      </c>
      <c r="FC335" s="3" t="str">
        <f t="shared" ref="FC335" ca="1" si="16454">IF($B335="","",EN335*(1+rate_joint*EY$1/365))</f>
        <v/>
      </c>
      <c r="FD335" s="5" t="str">
        <f t="shared" ca="1" si="16066"/>
        <v/>
      </c>
      <c r="FE335" s="5" t="str" cm="1">
        <f t="array" aca="1" ref="FE335" ca="1">IF(FD335="","",_xlfn.IFS(FD335&lt;='Hidden inputs'!$C$15,FD335*'Hidden inputs'!$D$15,FD335&lt;='Hidden inputs'!$C$16,'Hidden inputs'!$C$15*'Hidden inputs'!$D$15+(FD335-'Hidden inputs'!$B$16)*'Hidden inputs'!$D$16,FD335&lt;='Hidden inputs'!$C$17,'Hidden inputs'!$C$15*'Hidden inputs'!$D$15+('Hidden inputs'!$C$16-'Hidden inputs'!$B$16)*'Hidden inputs'!$D$16+(FD335-'Hidden inputs'!$B$17)*'Hidden inputs'!$D$17,FD335&gt;'Hidden inputs'!$B$18,'Hidden inputs'!$C$15*'Hidden inputs'!$D$15+('Hidden inputs'!$C$16-'Hidden inputs'!$B$16)*'Hidden inputs'!$D$16+('Hidden inputs'!$C$17-'Hidden inputs'!$B$17)*'Hidden inputs'!$D$17+(FD335-'Hidden inputs'!$B$18)*'Hidden inputs'!$D$18))</f>
        <v/>
      </c>
      <c r="FF335" s="10" t="str">
        <f t="shared" ca="1" si="16067"/>
        <v/>
      </c>
      <c r="FG335" s="5" t="str">
        <f t="shared" ca="1" si="15978"/>
        <v/>
      </c>
      <c r="FH335" s="5" t="str">
        <f t="shared" ca="1" si="15979"/>
        <v/>
      </c>
      <c r="FI335" s="5" t="str">
        <f ca="1">IF($B335="","",'Hidden inputs'!$D$11*EZ335+'Hidden inputs'!$E$11*FA335)</f>
        <v/>
      </c>
      <c r="FJ335" s="11" t="str">
        <f t="shared" ca="1" si="15885"/>
        <v/>
      </c>
      <c r="FK335" s="9" t="str">
        <f t="shared" ca="1" si="15980"/>
        <v/>
      </c>
      <c r="FL335" s="3" t="str">
        <f t="shared" ca="1" si="15981"/>
        <v/>
      </c>
      <c r="FM335" s="5" t="str" cm="1">
        <f t="array" aca="1" ref="FM335" ca="1">IF($B335="","",IF(FL335=0,0,IF(DD_Payment="",0,IF(FL335&lt;_xlfn.IFS(DD_Frequency="Monthly",1,DD_Frequency="Quarterly",IF(MONTH(FL$2)=1,1,IF(MONTH(FL$2)=4,1,IF(MONTH(FL$2)=7,1,IF(MONTH(FL$2)=10,1,0)))),DD_Frequency="Annually",IF(MONTH(FL$2)=1,1,0))*DD_Payment,FL335,_xlfn.IFS(DD_Frequency="Monthly",1,DD_Frequency="Quarterly",IF(MONTH(FL$2)=1,1,IF(MONTH(FL$2)=4,1,IF(MONTH(FL$2)=7,1,IF(MONTH(FL$2)=10,1,0)))),DD_Frequency="Annually",IF(MONTH(FL$2)=1,1,0))*DD_Payment))))</f>
        <v/>
      </c>
      <c r="FN335" s="3" t="str">
        <f t="shared" ref="FN335" ca="1" si="16455">IF($B335="","",IF(FL335&gt;FM335,(FL335-FM335/2)*(rate_A*(FN$1/365)),0))</f>
        <v/>
      </c>
      <c r="FO335" s="3" t="str">
        <f t="shared" ca="1" si="16069"/>
        <v/>
      </c>
      <c r="FP335" s="3" t="str">
        <f t="shared" ref="FP335" ca="1" si="16456">IF($B335="","",FA335*(1+rate_A*FN$1/365))</f>
        <v/>
      </c>
      <c r="FQ335" s="3" t="str">
        <f t="shared" ref="FQ335" ca="1" si="16457">IF($B335="","",FB335*(1+rate_A*FN$1/365))</f>
        <v/>
      </c>
      <c r="FR335" s="3" t="str">
        <f t="shared" ref="FR335" ca="1" si="16458">IF($B335="","",FC335*(1+rate_joint*FN$1/365))</f>
        <v/>
      </c>
      <c r="FS335" s="5" t="str">
        <f t="shared" ca="1" si="16073"/>
        <v/>
      </c>
      <c r="FT335" s="5" t="str" cm="1">
        <f t="array" aca="1" ref="FT335" ca="1">IF(FS335="","",_xlfn.IFS(FS335&lt;='Hidden inputs'!$C$15,FS335*'Hidden inputs'!$D$15,FS335&lt;='Hidden inputs'!$C$16,'Hidden inputs'!$C$15*'Hidden inputs'!$D$15+(FS335-'Hidden inputs'!$B$16)*'Hidden inputs'!$D$16,FS335&lt;='Hidden inputs'!$C$17,'Hidden inputs'!$C$15*'Hidden inputs'!$D$15+('Hidden inputs'!$C$16-'Hidden inputs'!$B$16)*'Hidden inputs'!$D$16+(FS335-'Hidden inputs'!$B$17)*'Hidden inputs'!$D$17,FS335&gt;'Hidden inputs'!$B$18,'Hidden inputs'!$C$15*'Hidden inputs'!$D$15+('Hidden inputs'!$C$16-'Hidden inputs'!$B$16)*'Hidden inputs'!$D$16+('Hidden inputs'!$C$17-'Hidden inputs'!$B$17)*'Hidden inputs'!$D$17+(FS335-'Hidden inputs'!$B$18)*'Hidden inputs'!$D$18))</f>
        <v/>
      </c>
      <c r="FU335" s="10" t="str">
        <f t="shared" ca="1" si="16074"/>
        <v/>
      </c>
      <c r="FV335" s="5" t="str">
        <f t="shared" ca="1" si="15986"/>
        <v/>
      </c>
      <c r="FW335" s="5" t="str">
        <f t="shared" ca="1" si="15987"/>
        <v/>
      </c>
      <c r="FX335" s="5" t="str">
        <f ca="1">IF($B335="","",'Hidden inputs'!$D$11*FO335+'Hidden inputs'!$E$11*FP335)</f>
        <v/>
      </c>
      <c r="FY335" s="11" t="str">
        <f t="shared" ca="1" si="15890"/>
        <v/>
      </c>
      <c r="FZ335" s="9" t="str">
        <f t="shared" ca="1" si="15988"/>
        <v/>
      </c>
      <c r="GA335" s="5" t="str">
        <f t="shared" ca="1" si="15989"/>
        <v/>
      </c>
      <c r="GB335" s="5" t="str">
        <f t="shared" ca="1" si="15990"/>
        <v/>
      </c>
      <c r="GC335" s="5" t="str">
        <f t="shared" ca="1" si="15891"/>
        <v/>
      </c>
      <c r="GD335" s="5" t="str">
        <f t="shared" ca="1" si="15892"/>
        <v/>
      </c>
    </row>
    <row r="336" spans="1:186" x14ac:dyDescent="0.35">
      <c r="A336" s="2"/>
      <c r="B336" s="6" t="str">
        <f t="shared" ca="1" si="15893"/>
        <v/>
      </c>
      <c r="C336" s="5" t="str">
        <f t="shared" ca="1" si="15991"/>
        <v/>
      </c>
      <c r="D336" s="5" t="str" cm="1">
        <f t="array" aca="1" ref="D336" ca="1">IF($B336="","",IF(C336=0,0,IF(DD_Payment="",0,IF(C336&lt;_xlfn.IFS(DD_Frequency="Monthly",1,DD_Frequency="Quarterly",IF(MONTH(C$2)=1,1,IF(MONTH(C$2)=4,1,IF(MONTH(C$2)=7,1,IF(MONTH(C$2)=10,1,0)))),DD_Frequency="Annually",IF(MONTH(C$2)=1,1,0))*DD_Payment,C336,_xlfn.IFS(DD_Frequency="Monthly",1,DD_Frequency="Quarterly",IF(MONTH(C$2)=1,1,IF(MONTH(C$2)=4,1,IF(MONTH(C$2)=7,1,IF(MONTH(C$2)=10,1,0)))),DD_Frequency="Annually",IF(MONTH(C$2)=1,1,0))*DD_Payment))))</f>
        <v/>
      </c>
      <c r="E336" s="5" t="str">
        <f t="shared" ref="E336" ca="1" si="16459">IF(B336="","",IF(C336&gt;D336,(C336-D336/2)*(rate_A*(E$1/365)),0))</f>
        <v/>
      </c>
      <c r="F336" s="5" t="str">
        <f t="shared" ca="1" si="15895"/>
        <v/>
      </c>
      <c r="G336" s="5" t="str">
        <f t="shared" ref="G336" ca="1" si="16460">IF(B336="","",G335*(1+rate_A*E$1/365))</f>
        <v/>
      </c>
      <c r="H336" s="5" t="str">
        <f t="shared" ref="H336" ca="1" si="16461">IF(B336="","",H335*(1+rate_A*E$1/365))</f>
        <v/>
      </c>
      <c r="I336" s="5" t="str">
        <f t="shared" ref="I336" ca="1" si="16462">IF(B336="","",I335*(1+rate_joint*E$1/365))</f>
        <v/>
      </c>
      <c r="J336" s="5" t="str">
        <f t="shared" ca="1" si="15996"/>
        <v/>
      </c>
      <c r="K336" s="5" t="str" cm="1">
        <f t="array" aca="1" ref="K336" ca="1">IF(J336="","",_xlfn.IFS(J336&lt;='Hidden inputs'!$C$15,J336*'Hidden inputs'!$D$15,J336&lt;='Hidden inputs'!$C$16,'Hidden inputs'!$C$15*'Hidden inputs'!$D$15+(J336-'Hidden inputs'!$B$16)*'Hidden inputs'!$D$16,J336&lt;='Hidden inputs'!$C$17,'Hidden inputs'!$C$15*'Hidden inputs'!$D$15+('Hidden inputs'!$C$16-'Hidden inputs'!$B$16)*'Hidden inputs'!$D$16+(J336-'Hidden inputs'!$B$17)*'Hidden inputs'!$D$17,J336&gt;'Hidden inputs'!$B$18,'Hidden inputs'!$C$15*'Hidden inputs'!$D$15+('Hidden inputs'!$C$16-'Hidden inputs'!$B$16)*'Hidden inputs'!$D$16+('Hidden inputs'!$C$17-'Hidden inputs'!$B$17)*'Hidden inputs'!$D$17+(J336-'Hidden inputs'!$B$18)*'Hidden inputs'!$D$18))</f>
        <v/>
      </c>
      <c r="L336" s="11" t="str">
        <f t="shared" ca="1" si="15997"/>
        <v/>
      </c>
      <c r="M336" s="5" t="str">
        <f t="shared" ca="1" si="15899"/>
        <v/>
      </c>
      <c r="N336" s="5" t="str">
        <f t="shared" ca="1" si="15900"/>
        <v/>
      </c>
      <c r="O336" s="5" t="str">
        <f ca="1">IF(B336="","",'Hidden inputs'!$D$11*F336+'Hidden inputs'!$E$11*G336)</f>
        <v/>
      </c>
      <c r="P336" s="11" t="str">
        <f t="shared" ca="1" si="15834"/>
        <v/>
      </c>
      <c r="Q336" s="20" t="str">
        <f t="shared" ca="1" si="15835"/>
        <v/>
      </c>
      <c r="R336" s="3" t="str">
        <f t="shared" ca="1" si="15901"/>
        <v/>
      </c>
      <c r="S336" s="5" t="str" cm="1">
        <f t="array" aca="1" ref="S336" ca="1">IF($B336="","",IF(R336=0,0,IF(DD_Payment="",0,IF(R336&lt;_xlfn.IFS(DD_Frequency="Monthly",1,DD_Frequency="Quarterly",IF(MONTH(R$2)=1,1,IF(MONTH(R$2)=4,1,IF(MONTH(R$2)=7,1,IF(MONTH(R$2)=10,1,0)))),DD_Frequency="Annually",IF(MONTH(R$2)=1,1,0))*DD_Payment,R336,_xlfn.IFS(DD_Frequency="Monthly",1,DD_Frequency="Quarterly",IF(MONTH(R$2)=1,1,IF(MONTH(R$2)=4,1,IF(MONTH(R$2)=7,1,IF(MONTH(R$2)=10,1,0)))),DD_Frequency="Annually",IF(MONTH(R$2)=1,1,0))*DD_Payment))))</f>
        <v/>
      </c>
      <c r="T336" s="3" t="str">
        <f t="shared" ref="T336" ca="1" si="16463">IF(B336="","",IF(R336&gt;S336,(R336-S336/2)*(rate_A*((T$1+A336)/365)),0))</f>
        <v/>
      </c>
      <c r="U336" s="3" t="str">
        <f t="shared" ca="1" si="15903"/>
        <v/>
      </c>
      <c r="V336" s="3" t="str">
        <f t="shared" ref="V336" ca="1" si="16464">IF(B336="","",G336*(1+rate_A*(T$1+A336)/365))</f>
        <v/>
      </c>
      <c r="W336" s="3" t="str">
        <f t="shared" ref="W336" ca="1" si="16465">IF(B336="","",H336*(1+rate_A*(T$1+A336)/365))</f>
        <v/>
      </c>
      <c r="X336" s="3" t="str">
        <f t="shared" ref="X336" ca="1" si="16466">IF(B336="","",I336*(1+rate_joint*(T$1+A336)/365))</f>
        <v/>
      </c>
      <c r="Y336" s="5" t="str">
        <f t="shared" ca="1" si="16002"/>
        <v/>
      </c>
      <c r="Z336" s="5" t="str" cm="1">
        <f t="array" aca="1" ref="Z336" ca="1">IF(Y336="","",_xlfn.IFS(Y336&lt;='Hidden inputs'!$C$15,Y336*'Hidden inputs'!$D$15,Y336&lt;='Hidden inputs'!$C$16,'Hidden inputs'!$C$15*'Hidden inputs'!$D$15+(Y336-'Hidden inputs'!$B$16)*'Hidden inputs'!$D$16,Y336&lt;='Hidden inputs'!$C$17,'Hidden inputs'!$C$15*'Hidden inputs'!$D$15+('Hidden inputs'!$C$16-'Hidden inputs'!$B$16)*'Hidden inputs'!$D$16+(Y336-'Hidden inputs'!$B$17)*'Hidden inputs'!$D$17,Y336&gt;'Hidden inputs'!$B$18,'Hidden inputs'!$C$15*'Hidden inputs'!$D$15+('Hidden inputs'!$C$16-'Hidden inputs'!$B$16)*'Hidden inputs'!$D$16+('Hidden inputs'!$C$17-'Hidden inputs'!$B$17)*'Hidden inputs'!$D$17+(Y336-'Hidden inputs'!$B$18)*'Hidden inputs'!$D$18))</f>
        <v/>
      </c>
      <c r="AA336" s="10" t="str">
        <f t="shared" ca="1" si="16003"/>
        <v/>
      </c>
      <c r="AB336" s="5" t="str">
        <f t="shared" ca="1" si="15907"/>
        <v/>
      </c>
      <c r="AC336" s="5" t="str">
        <f t="shared" ca="1" si="16004"/>
        <v/>
      </c>
      <c r="AD336" s="5" t="str">
        <f ca="1">IF(B336="","",'Hidden inputs'!$D$11*U336+'Hidden inputs'!$E$11*V336)</f>
        <v/>
      </c>
      <c r="AE336" s="11" t="str">
        <f t="shared" ca="1" si="15840"/>
        <v/>
      </c>
      <c r="AF336" s="9" t="str">
        <f t="shared" ca="1" si="15908"/>
        <v/>
      </c>
      <c r="AG336" s="3" t="str">
        <f t="shared" ca="1" si="15909"/>
        <v/>
      </c>
      <c r="AH336" s="5" t="str" cm="1">
        <f t="array" aca="1" ref="AH336" ca="1">IF($B336="","",IF(AG336=0,0,IF(DD_Payment="",0,IF(AG336&lt;_xlfn.IFS(DD_Frequency="Monthly",1,DD_Frequency="Quarterly",IF(MONTH(AG$2)=1,1,IF(MONTH(AG$2)=4,1,IF(MONTH(AG$2)=7,1,IF(MONTH(AG$2)=10,1,0)))),DD_Frequency="Annually",IF(MONTH(AG$2)=1,1,0))*DD_Payment,AG336,_xlfn.IFS(DD_Frequency="Monthly",1,DD_Frequency="Quarterly",IF(MONTH(AG$2)=1,1,IF(MONTH(AG$2)=4,1,IF(MONTH(AG$2)=7,1,IF(MONTH(AG$2)=10,1,0)))),DD_Frequency="Annually",IF(MONTH(AG$2)=1,1,0))*DD_Payment))))</f>
        <v/>
      </c>
      <c r="AI336" s="3" t="str">
        <f t="shared" ref="AI336" ca="1" si="16467">IF($B336="","",IF(AG336&gt;AH336,(AG336-AH336/2)*(rate_A*(AI$1/365)),0))</f>
        <v/>
      </c>
      <c r="AJ336" s="3" t="str">
        <f t="shared" ca="1" si="16006"/>
        <v/>
      </c>
      <c r="AK336" s="3" t="str">
        <f t="shared" ref="AK336" ca="1" si="16468">IF($B336="","",V336*(1+rate_A*AI$1/365))</f>
        <v/>
      </c>
      <c r="AL336" s="3" t="str">
        <f t="shared" ref="AL336" ca="1" si="16469">IF($B336="","",W336*(1+rate_A*AI$1/365))</f>
        <v/>
      </c>
      <c r="AM336" s="3" t="str">
        <f t="shared" ref="AM336" ca="1" si="16470">IF($B336="","",X336*(1+rate_joint*AI$1/365))</f>
        <v/>
      </c>
      <c r="AN336" s="5" t="str">
        <f t="shared" ca="1" si="16010"/>
        <v/>
      </c>
      <c r="AO336" s="5" t="str" cm="1">
        <f t="array" aca="1" ref="AO336" ca="1">IF(AN336="","",_xlfn.IFS(AN336&lt;='Hidden inputs'!$C$15,AN336*'Hidden inputs'!$D$15,AN336&lt;='Hidden inputs'!$C$16,'Hidden inputs'!$C$15*'Hidden inputs'!$D$15+(AN336-'Hidden inputs'!$B$16)*'Hidden inputs'!$D$16,AN336&lt;='Hidden inputs'!$C$17,'Hidden inputs'!$C$15*'Hidden inputs'!$D$15+('Hidden inputs'!$C$16-'Hidden inputs'!$B$16)*'Hidden inputs'!$D$16+(AN336-'Hidden inputs'!$B$17)*'Hidden inputs'!$D$17,AN336&gt;'Hidden inputs'!$B$18,'Hidden inputs'!$C$15*'Hidden inputs'!$D$15+('Hidden inputs'!$C$16-'Hidden inputs'!$B$16)*'Hidden inputs'!$D$16+('Hidden inputs'!$C$17-'Hidden inputs'!$B$17)*'Hidden inputs'!$D$17+(AN336-'Hidden inputs'!$B$18)*'Hidden inputs'!$D$18))</f>
        <v/>
      </c>
      <c r="AP336" s="10" t="str">
        <f t="shared" ca="1" si="16011"/>
        <v/>
      </c>
      <c r="AQ336" s="5" t="str">
        <f t="shared" ca="1" si="15914"/>
        <v/>
      </c>
      <c r="AR336" s="5" t="str">
        <f t="shared" ca="1" si="15915"/>
        <v/>
      </c>
      <c r="AS336" s="5" t="str">
        <f ca="1">IF($B336="","",'Hidden inputs'!$D$11*AJ336+'Hidden inputs'!$E$11*AK336)</f>
        <v/>
      </c>
      <c r="AT336" s="11" t="str">
        <f t="shared" ca="1" si="15845"/>
        <v/>
      </c>
      <c r="AU336" s="9" t="str">
        <f t="shared" ca="1" si="15916"/>
        <v/>
      </c>
      <c r="AV336" s="3" t="str">
        <f t="shared" ca="1" si="15917"/>
        <v/>
      </c>
      <c r="AW336" s="5" t="str" cm="1">
        <f t="array" aca="1" ref="AW336" ca="1">IF($B336="","",IF(AV336=0,0,IF(DD_Payment="",0,IF(AV336&lt;_xlfn.IFS(DD_Frequency="Monthly",1,DD_Frequency="Quarterly",IF(MONTH(AV$2)=1,1,IF(MONTH(AV$2)=4,1,IF(MONTH(AV$2)=7,1,IF(MONTH(AV$2)=10,1,0)))),DD_Frequency="Annually",IF(MONTH(AV$2)=1,1,0))*DD_Payment,AV336,_xlfn.IFS(DD_Frequency="Monthly",1,DD_Frequency="Quarterly",IF(MONTH(AV$2)=1,1,IF(MONTH(AV$2)=4,1,IF(MONTH(AV$2)=7,1,IF(MONTH(AV$2)=10,1,0)))),DD_Frequency="Annually",IF(MONTH(AV$2)=1,1,0))*DD_Payment))))</f>
        <v/>
      </c>
      <c r="AX336" s="3" t="str">
        <f t="shared" ref="AX336" ca="1" si="16471">IF($B336="","",IF(AV336&gt;AW336,(AV336-AW336/2)*(rate_A*(AX$1/365)),0))</f>
        <v/>
      </c>
      <c r="AY336" s="3" t="str">
        <f t="shared" ca="1" si="16013"/>
        <v/>
      </c>
      <c r="AZ336" s="3" t="str">
        <f t="shared" ref="AZ336" ca="1" si="16472">IF($B336="","",AK336*(1+rate_A*AX$1/365))</f>
        <v/>
      </c>
      <c r="BA336" s="3" t="str">
        <f t="shared" ref="BA336" ca="1" si="16473">IF($B336="","",AL336*(1+rate_A*AX$1/365))</f>
        <v/>
      </c>
      <c r="BB336" s="3" t="str">
        <f t="shared" ref="BB336" ca="1" si="16474">IF($B336="","",AM336*(1+rate_joint*AX$1/365))</f>
        <v/>
      </c>
      <c r="BC336" s="5" t="str">
        <f t="shared" ca="1" si="16017"/>
        <v/>
      </c>
      <c r="BD336" s="5" t="str" cm="1">
        <f t="array" aca="1" ref="BD336" ca="1">IF(BC336="","",_xlfn.IFS(BC336&lt;='Hidden inputs'!$C$15,BC336*'Hidden inputs'!$D$15,BC336&lt;='Hidden inputs'!$C$16,'Hidden inputs'!$C$15*'Hidden inputs'!$D$15+(BC336-'Hidden inputs'!$B$16)*'Hidden inputs'!$D$16,BC336&lt;='Hidden inputs'!$C$17,'Hidden inputs'!$C$15*'Hidden inputs'!$D$15+('Hidden inputs'!$C$16-'Hidden inputs'!$B$16)*'Hidden inputs'!$D$16+(BC336-'Hidden inputs'!$B$17)*'Hidden inputs'!$D$17,BC336&gt;'Hidden inputs'!$B$18,'Hidden inputs'!$C$15*'Hidden inputs'!$D$15+('Hidden inputs'!$C$16-'Hidden inputs'!$B$16)*'Hidden inputs'!$D$16+('Hidden inputs'!$C$17-'Hidden inputs'!$B$17)*'Hidden inputs'!$D$17+(BC336-'Hidden inputs'!$B$18)*'Hidden inputs'!$D$18))</f>
        <v/>
      </c>
      <c r="BE336" s="10" t="str">
        <f t="shared" ca="1" si="16018"/>
        <v/>
      </c>
      <c r="BF336" s="5" t="str">
        <f t="shared" ca="1" si="15922"/>
        <v/>
      </c>
      <c r="BG336" s="5" t="str">
        <f t="shared" ca="1" si="15923"/>
        <v/>
      </c>
      <c r="BH336" s="5" t="str">
        <f ca="1">IF($B336="","",'Hidden inputs'!$D$11*AY336+'Hidden inputs'!$E$11*AZ336)</f>
        <v/>
      </c>
      <c r="BI336" s="11" t="str">
        <f t="shared" ca="1" si="15850"/>
        <v/>
      </c>
      <c r="BJ336" s="9" t="str">
        <f t="shared" ca="1" si="15924"/>
        <v/>
      </c>
      <c r="BK336" s="3" t="str">
        <f t="shared" ca="1" si="15925"/>
        <v/>
      </c>
      <c r="BL336" s="5" t="str" cm="1">
        <f t="array" aca="1" ref="BL336" ca="1">IF($B336="","",IF(BK336=0,0,IF(DD_Payment="",0,IF(BK336&lt;_xlfn.IFS(DD_Frequency="Monthly",1,DD_Frequency="Quarterly",IF(MONTH(BK$2)=1,1,IF(MONTH(BK$2)=4,1,IF(MONTH(BK$2)=7,1,IF(MONTH(BK$2)=10,1,0)))),DD_Frequency="Annually",IF(MONTH(BK$2)=1,1,0))*DD_Payment,BK336,_xlfn.IFS(DD_Frequency="Monthly",1,DD_Frequency="Quarterly",IF(MONTH(BK$2)=1,1,IF(MONTH(BK$2)=4,1,IF(MONTH(BK$2)=7,1,IF(MONTH(BK$2)=10,1,0)))),DD_Frequency="Annually",IF(MONTH(BK$2)=1,1,0))*DD_Payment))))</f>
        <v/>
      </c>
      <c r="BM336" s="3" t="str">
        <f t="shared" ref="BM336" ca="1" si="16475">IF($B336="","",IF(BK336&gt;BL336,(BK336-BL336/2)*(rate_A*(BM$1/365)),0))</f>
        <v/>
      </c>
      <c r="BN336" s="3" t="str">
        <f t="shared" ca="1" si="16020"/>
        <v/>
      </c>
      <c r="BO336" s="3" t="str">
        <f t="shared" ref="BO336" ca="1" si="16476">IF($B336="","",AZ336*(1+rate_A*BM$1/365))</f>
        <v/>
      </c>
      <c r="BP336" s="3" t="str">
        <f t="shared" ref="BP336" ca="1" si="16477">IF($B336="","",BA336*(1+rate_A*BM$1/365))</f>
        <v/>
      </c>
      <c r="BQ336" s="3" t="str">
        <f t="shared" ref="BQ336" ca="1" si="16478">IF($B336="","",BB336*(1+rate_joint*BM$1/365))</f>
        <v/>
      </c>
      <c r="BR336" s="5" t="str">
        <f t="shared" ca="1" si="16024"/>
        <v/>
      </c>
      <c r="BS336" s="5" t="str" cm="1">
        <f t="array" aca="1" ref="BS336" ca="1">IF(BR336="","",_xlfn.IFS(BR336&lt;='Hidden inputs'!$C$15,BR336*'Hidden inputs'!$D$15,BR336&lt;='Hidden inputs'!$C$16,'Hidden inputs'!$C$15*'Hidden inputs'!$D$15+(BR336-'Hidden inputs'!$B$16)*'Hidden inputs'!$D$16,BR336&lt;='Hidden inputs'!$C$17,'Hidden inputs'!$C$15*'Hidden inputs'!$D$15+('Hidden inputs'!$C$16-'Hidden inputs'!$B$16)*'Hidden inputs'!$D$16+(BR336-'Hidden inputs'!$B$17)*'Hidden inputs'!$D$17,BR336&gt;'Hidden inputs'!$B$18,'Hidden inputs'!$C$15*'Hidden inputs'!$D$15+('Hidden inputs'!$C$16-'Hidden inputs'!$B$16)*'Hidden inputs'!$D$16+('Hidden inputs'!$C$17-'Hidden inputs'!$B$17)*'Hidden inputs'!$D$17+(BR336-'Hidden inputs'!$B$18)*'Hidden inputs'!$D$18))</f>
        <v/>
      </c>
      <c r="BT336" s="10" t="str">
        <f t="shared" ca="1" si="16025"/>
        <v/>
      </c>
      <c r="BU336" s="5" t="str">
        <f t="shared" ca="1" si="15930"/>
        <v/>
      </c>
      <c r="BV336" s="5" t="str">
        <f t="shared" ca="1" si="15931"/>
        <v/>
      </c>
      <c r="BW336" s="5" t="str">
        <f ca="1">IF($B336="","",'Hidden inputs'!$D$11*BN336+'Hidden inputs'!$E$11*BO336)</f>
        <v/>
      </c>
      <c r="BX336" s="11" t="str">
        <f t="shared" ca="1" si="15855"/>
        <v/>
      </c>
      <c r="BY336" s="9" t="str">
        <f t="shared" ca="1" si="15932"/>
        <v/>
      </c>
      <c r="BZ336" s="3" t="str">
        <f t="shared" ca="1" si="15933"/>
        <v/>
      </c>
      <c r="CA336" s="5" t="str" cm="1">
        <f t="array" aca="1" ref="CA336" ca="1">IF($B336="","",IF(BZ336=0,0,IF(DD_Payment="",0,IF(BZ336&lt;_xlfn.IFS(DD_Frequency="Monthly",1,DD_Frequency="Quarterly",IF(MONTH(BZ$2)=1,1,IF(MONTH(BZ$2)=4,1,IF(MONTH(BZ$2)=7,1,IF(MONTH(BZ$2)=10,1,0)))),DD_Frequency="Annually",IF(MONTH(BZ$2)=1,1,0))*DD_Payment,BZ336,_xlfn.IFS(DD_Frequency="Monthly",1,DD_Frequency="Quarterly",IF(MONTH(BZ$2)=1,1,IF(MONTH(BZ$2)=4,1,IF(MONTH(BZ$2)=7,1,IF(MONTH(BZ$2)=10,1,0)))),DD_Frequency="Annually",IF(MONTH(BZ$2)=1,1,0))*DD_Payment))))</f>
        <v/>
      </c>
      <c r="CB336" s="3" t="str">
        <f t="shared" ref="CB336" ca="1" si="16479">IF($B336="","",IF(BZ336&gt;CA336,(BZ336-CA336/2)*(rate_A*(CB$1/365)),0))</f>
        <v/>
      </c>
      <c r="CC336" s="3" t="str">
        <f t="shared" ca="1" si="16027"/>
        <v/>
      </c>
      <c r="CD336" s="3" t="str">
        <f t="shared" ref="CD336" ca="1" si="16480">IF($B336="","",BO336*(1+rate_A*CB$1/365))</f>
        <v/>
      </c>
      <c r="CE336" s="3" t="str">
        <f t="shared" ref="CE336" ca="1" si="16481">IF($B336="","",BP336*(1+rate_A*CB$1/365))</f>
        <v/>
      </c>
      <c r="CF336" s="3" t="str">
        <f t="shared" ref="CF336" ca="1" si="16482">IF($B336="","",BQ336*(1+rate_joint*CB$1/365))</f>
        <v/>
      </c>
      <c r="CG336" s="5" t="str">
        <f t="shared" ca="1" si="16031"/>
        <v/>
      </c>
      <c r="CH336" s="5" t="str" cm="1">
        <f t="array" aca="1" ref="CH336" ca="1">IF(CG336="","",_xlfn.IFS(CG336&lt;='Hidden inputs'!$C$15,CG336*'Hidden inputs'!$D$15,CG336&lt;='Hidden inputs'!$C$16,'Hidden inputs'!$C$15*'Hidden inputs'!$D$15+(CG336-'Hidden inputs'!$B$16)*'Hidden inputs'!$D$16,CG336&lt;='Hidden inputs'!$C$17,'Hidden inputs'!$C$15*'Hidden inputs'!$D$15+('Hidden inputs'!$C$16-'Hidden inputs'!$B$16)*'Hidden inputs'!$D$16+(CG336-'Hidden inputs'!$B$17)*'Hidden inputs'!$D$17,CG336&gt;'Hidden inputs'!$B$18,'Hidden inputs'!$C$15*'Hidden inputs'!$D$15+('Hidden inputs'!$C$16-'Hidden inputs'!$B$16)*'Hidden inputs'!$D$16+('Hidden inputs'!$C$17-'Hidden inputs'!$B$17)*'Hidden inputs'!$D$17+(CG336-'Hidden inputs'!$B$18)*'Hidden inputs'!$D$18))</f>
        <v/>
      </c>
      <c r="CI336" s="10" t="str">
        <f t="shared" ca="1" si="16032"/>
        <v/>
      </c>
      <c r="CJ336" s="5" t="str">
        <f t="shared" ca="1" si="15938"/>
        <v/>
      </c>
      <c r="CK336" s="5" t="str">
        <f t="shared" ca="1" si="15939"/>
        <v/>
      </c>
      <c r="CL336" s="5" t="str">
        <f ca="1">IF($B336="","",'Hidden inputs'!$D$11*CC336+'Hidden inputs'!$E$11*CD336)</f>
        <v/>
      </c>
      <c r="CM336" s="11" t="str">
        <f t="shared" ca="1" si="15860"/>
        <v/>
      </c>
      <c r="CN336" s="9" t="str">
        <f t="shared" ca="1" si="15940"/>
        <v/>
      </c>
      <c r="CO336" s="3" t="str">
        <f t="shared" ca="1" si="15941"/>
        <v/>
      </c>
      <c r="CP336" s="5" t="str" cm="1">
        <f t="array" aca="1" ref="CP336" ca="1">IF($B336="","",IF(CO336=0,0,IF(DD_Payment="",0,IF(CO336&lt;_xlfn.IFS(DD_Frequency="Monthly",1,DD_Frequency="Quarterly",IF(MONTH(CO$2)=1,1,IF(MONTH(CO$2)=4,1,IF(MONTH(CO$2)=7,1,IF(MONTH(CO$2)=10,1,0)))),DD_Frequency="Annually",IF(MONTH(CO$2)=1,1,0))*DD_Payment,CO336,_xlfn.IFS(DD_Frequency="Monthly",1,DD_Frequency="Quarterly",IF(MONTH(CO$2)=1,1,IF(MONTH(CO$2)=4,1,IF(MONTH(CO$2)=7,1,IF(MONTH(CO$2)=10,1,0)))),DD_Frequency="Annually",IF(MONTH(CO$2)=1,1,0))*DD_Payment))))</f>
        <v/>
      </c>
      <c r="CQ336" s="3" t="str">
        <f t="shared" ref="CQ336" ca="1" si="16483">IF($B336="","",IF(CO336&gt;CP336,(CO336-CP336/2)*(rate_A*(CQ$1/365)),0))</f>
        <v/>
      </c>
      <c r="CR336" s="3" t="str">
        <f t="shared" ca="1" si="16034"/>
        <v/>
      </c>
      <c r="CS336" s="3" t="str">
        <f t="shared" ref="CS336" ca="1" si="16484">IF($B336="","",CD336*(1+rate_A*CQ$1/365))</f>
        <v/>
      </c>
      <c r="CT336" s="3" t="str">
        <f t="shared" ref="CT336" ca="1" si="16485">IF($B336="","",CE336*(1+rate_A*CQ$1/365))</f>
        <v/>
      </c>
      <c r="CU336" s="3" t="str">
        <f t="shared" ref="CU336" ca="1" si="16486">IF($B336="","",CF336*(1+rate_joint*CQ$1/365))</f>
        <v/>
      </c>
      <c r="CV336" s="5" t="str">
        <f t="shared" ca="1" si="16038"/>
        <v/>
      </c>
      <c r="CW336" s="5" t="str" cm="1">
        <f t="array" aca="1" ref="CW336" ca="1">IF(CV336="","",_xlfn.IFS(CV336&lt;='Hidden inputs'!$C$15,CV336*'Hidden inputs'!$D$15,CV336&lt;='Hidden inputs'!$C$16,'Hidden inputs'!$C$15*'Hidden inputs'!$D$15+(CV336-'Hidden inputs'!$B$16)*'Hidden inputs'!$D$16,CV336&lt;='Hidden inputs'!$C$17,'Hidden inputs'!$C$15*'Hidden inputs'!$D$15+('Hidden inputs'!$C$16-'Hidden inputs'!$B$16)*'Hidden inputs'!$D$16+(CV336-'Hidden inputs'!$B$17)*'Hidden inputs'!$D$17,CV336&gt;'Hidden inputs'!$B$18,'Hidden inputs'!$C$15*'Hidden inputs'!$D$15+('Hidden inputs'!$C$16-'Hidden inputs'!$B$16)*'Hidden inputs'!$D$16+('Hidden inputs'!$C$17-'Hidden inputs'!$B$17)*'Hidden inputs'!$D$17+(CV336-'Hidden inputs'!$B$18)*'Hidden inputs'!$D$18))</f>
        <v/>
      </c>
      <c r="CX336" s="10" t="str">
        <f t="shared" ca="1" si="16039"/>
        <v/>
      </c>
      <c r="CY336" s="5" t="str">
        <f t="shared" ca="1" si="15946"/>
        <v/>
      </c>
      <c r="CZ336" s="5" t="str">
        <f t="shared" ca="1" si="15947"/>
        <v/>
      </c>
      <c r="DA336" s="5" t="str">
        <f ca="1">IF($B336="","",'Hidden inputs'!$D$11*CR336+'Hidden inputs'!$E$11*CS336)</f>
        <v/>
      </c>
      <c r="DB336" s="11" t="str">
        <f t="shared" ca="1" si="15865"/>
        <v/>
      </c>
      <c r="DC336" s="9" t="str">
        <f t="shared" ca="1" si="15948"/>
        <v/>
      </c>
      <c r="DD336" s="3" t="str">
        <f t="shared" ca="1" si="15949"/>
        <v/>
      </c>
      <c r="DE336" s="5" t="str" cm="1">
        <f t="array" aca="1" ref="DE336" ca="1">IF($B336="","",IF(DD336=0,0,IF(DD_Payment="",0,IF(DD336&lt;_xlfn.IFS(DD_Frequency="Monthly",1,DD_Frequency="Quarterly",IF(MONTH(DD$2)=1,1,IF(MONTH(DD$2)=4,1,IF(MONTH(DD$2)=7,1,IF(MONTH(DD$2)=10,1,0)))),DD_Frequency="Annually",IF(MONTH(DD$2)=1,1,0))*DD_Payment,DD336,_xlfn.IFS(DD_Frequency="Monthly",1,DD_Frequency="Quarterly",IF(MONTH(DD$2)=1,1,IF(MONTH(DD$2)=4,1,IF(MONTH(DD$2)=7,1,IF(MONTH(DD$2)=10,1,0)))),DD_Frequency="Annually",IF(MONTH(DD$2)=1,1,0))*DD_Payment))))</f>
        <v/>
      </c>
      <c r="DF336" s="3" t="str">
        <f t="shared" ref="DF336" ca="1" si="16487">IF($B336="","",IF(DD336&gt;DE336,(DD336-DE336/2)*(rate_A*(DF$1/365)),0))</f>
        <v/>
      </c>
      <c r="DG336" s="3" t="str">
        <f t="shared" ca="1" si="16041"/>
        <v/>
      </c>
      <c r="DH336" s="3" t="str">
        <f t="shared" ref="DH336" ca="1" si="16488">IF($B336="","",CS336*(1+rate_A*DF$1/365))</f>
        <v/>
      </c>
      <c r="DI336" s="3" t="str">
        <f t="shared" ref="DI336" ca="1" si="16489">IF($B336="","",CT336*(1+rate_A*DF$1/365))</f>
        <v/>
      </c>
      <c r="DJ336" s="3" t="str">
        <f t="shared" ref="DJ336" ca="1" si="16490">IF($B336="","",CU336*(1+rate_joint*DF$1/365))</f>
        <v/>
      </c>
      <c r="DK336" s="5" t="str">
        <f t="shared" ca="1" si="16045"/>
        <v/>
      </c>
      <c r="DL336" s="5" t="str" cm="1">
        <f t="array" aca="1" ref="DL336" ca="1">IF(DK336="","",_xlfn.IFS(DK336&lt;='Hidden inputs'!$C$15,DK336*'Hidden inputs'!$D$15,DK336&lt;='Hidden inputs'!$C$16,'Hidden inputs'!$C$15*'Hidden inputs'!$D$15+(DK336-'Hidden inputs'!$B$16)*'Hidden inputs'!$D$16,DK336&lt;='Hidden inputs'!$C$17,'Hidden inputs'!$C$15*'Hidden inputs'!$D$15+('Hidden inputs'!$C$16-'Hidden inputs'!$B$16)*'Hidden inputs'!$D$16+(DK336-'Hidden inputs'!$B$17)*'Hidden inputs'!$D$17,DK336&gt;'Hidden inputs'!$B$18,'Hidden inputs'!$C$15*'Hidden inputs'!$D$15+('Hidden inputs'!$C$16-'Hidden inputs'!$B$16)*'Hidden inputs'!$D$16+('Hidden inputs'!$C$17-'Hidden inputs'!$B$17)*'Hidden inputs'!$D$17+(DK336-'Hidden inputs'!$B$18)*'Hidden inputs'!$D$18))</f>
        <v/>
      </c>
      <c r="DM336" s="10" t="str">
        <f t="shared" ca="1" si="16046"/>
        <v/>
      </c>
      <c r="DN336" s="5" t="str">
        <f t="shared" ca="1" si="15954"/>
        <v/>
      </c>
      <c r="DO336" s="5" t="str">
        <f t="shared" ca="1" si="15955"/>
        <v/>
      </c>
      <c r="DP336" s="5" t="str">
        <f ca="1">IF($B336="","",'Hidden inputs'!$D$11*DG336+'Hidden inputs'!$E$11*DH336)</f>
        <v/>
      </c>
      <c r="DQ336" s="11" t="str">
        <f t="shared" ca="1" si="15870"/>
        <v/>
      </c>
      <c r="DR336" s="9" t="str">
        <f t="shared" ca="1" si="15956"/>
        <v/>
      </c>
      <c r="DS336" s="3" t="str">
        <f t="shared" ca="1" si="15957"/>
        <v/>
      </c>
      <c r="DT336" s="5" t="str" cm="1">
        <f t="array" aca="1" ref="DT336" ca="1">IF($B336="","",IF(DS336=0,0,IF(DD_Payment="",0,IF(DS336&lt;_xlfn.IFS(DD_Frequency="Monthly",1,DD_Frequency="Quarterly",IF(MONTH(DS$2)=1,1,IF(MONTH(DS$2)=4,1,IF(MONTH(DS$2)=7,1,IF(MONTH(DS$2)=10,1,0)))),DD_Frequency="Annually",IF(MONTH(DS$2)=1,1,0))*DD_Payment,DS336,_xlfn.IFS(DD_Frequency="Monthly",1,DD_Frequency="Quarterly",IF(MONTH(DS$2)=1,1,IF(MONTH(DS$2)=4,1,IF(MONTH(DS$2)=7,1,IF(MONTH(DS$2)=10,1,0)))),DD_Frequency="Annually",IF(MONTH(DS$2)=1,1,0))*DD_Payment))))</f>
        <v/>
      </c>
      <c r="DU336" s="3" t="str">
        <f t="shared" ref="DU336" ca="1" si="16491">IF($B336="","",IF(DS336&gt;DT336,(DS336-DT336/2)*(rate_A*(DU$1/365)),0))</f>
        <v/>
      </c>
      <c r="DV336" s="3" t="str">
        <f t="shared" ca="1" si="16048"/>
        <v/>
      </c>
      <c r="DW336" s="3" t="str">
        <f t="shared" ref="DW336" ca="1" si="16492">IF($B336="","",DH336*(1+rate_A*DU$1/365))</f>
        <v/>
      </c>
      <c r="DX336" s="3" t="str">
        <f t="shared" ref="DX336" ca="1" si="16493">IF($B336="","",DI336*(1+rate_A*DU$1/365))</f>
        <v/>
      </c>
      <c r="DY336" s="3" t="str">
        <f t="shared" ref="DY336" ca="1" si="16494">IF($B336="","",DJ336*(1+rate_joint*DU$1/365))</f>
        <v/>
      </c>
      <c r="DZ336" s="5" t="str">
        <f t="shared" ca="1" si="16052"/>
        <v/>
      </c>
      <c r="EA336" s="5" t="str" cm="1">
        <f t="array" aca="1" ref="EA336" ca="1">IF(DZ336="","",_xlfn.IFS(DZ336&lt;='Hidden inputs'!$C$15,DZ336*'Hidden inputs'!$D$15,DZ336&lt;='Hidden inputs'!$C$16,'Hidden inputs'!$C$15*'Hidden inputs'!$D$15+(DZ336-'Hidden inputs'!$B$16)*'Hidden inputs'!$D$16,DZ336&lt;='Hidden inputs'!$C$17,'Hidden inputs'!$C$15*'Hidden inputs'!$D$15+('Hidden inputs'!$C$16-'Hidden inputs'!$B$16)*'Hidden inputs'!$D$16+(DZ336-'Hidden inputs'!$B$17)*'Hidden inputs'!$D$17,DZ336&gt;'Hidden inputs'!$B$18,'Hidden inputs'!$C$15*'Hidden inputs'!$D$15+('Hidden inputs'!$C$16-'Hidden inputs'!$B$16)*'Hidden inputs'!$D$16+('Hidden inputs'!$C$17-'Hidden inputs'!$B$17)*'Hidden inputs'!$D$17+(DZ336-'Hidden inputs'!$B$18)*'Hidden inputs'!$D$18))</f>
        <v/>
      </c>
      <c r="EB336" s="10" t="str">
        <f t="shared" ca="1" si="16053"/>
        <v/>
      </c>
      <c r="EC336" s="5" t="str">
        <f t="shared" ca="1" si="15962"/>
        <v/>
      </c>
      <c r="ED336" s="5" t="str">
        <f t="shared" ca="1" si="15963"/>
        <v/>
      </c>
      <c r="EE336" s="5" t="str">
        <f ca="1">IF($B336="","",'Hidden inputs'!$D$11*DV336+'Hidden inputs'!$E$11*DW336)</f>
        <v/>
      </c>
      <c r="EF336" s="11" t="str">
        <f t="shared" ca="1" si="15875"/>
        <v/>
      </c>
      <c r="EG336" s="9" t="str">
        <f t="shared" ca="1" si="15964"/>
        <v/>
      </c>
      <c r="EH336" s="3" t="str">
        <f t="shared" ca="1" si="15965"/>
        <v/>
      </c>
      <c r="EI336" s="5" t="str" cm="1">
        <f t="array" aca="1" ref="EI336" ca="1">IF($B336="","",IF(EH336=0,0,IF(DD_Payment="",0,IF(EH336&lt;_xlfn.IFS(DD_Frequency="Monthly",1,DD_Frequency="Quarterly",IF(MONTH(EH$2)=1,1,IF(MONTH(EH$2)=4,1,IF(MONTH(EH$2)=7,1,IF(MONTH(EH$2)=10,1,0)))),DD_Frequency="Annually",IF(MONTH(EH$2)=1,1,0))*DD_Payment,EH336,_xlfn.IFS(DD_Frequency="Monthly",1,DD_Frequency="Quarterly",IF(MONTH(EH$2)=1,1,IF(MONTH(EH$2)=4,1,IF(MONTH(EH$2)=7,1,IF(MONTH(EH$2)=10,1,0)))),DD_Frequency="Annually",IF(MONTH(EH$2)=1,1,0))*DD_Payment))))</f>
        <v/>
      </c>
      <c r="EJ336" s="3" t="str">
        <f t="shared" ref="EJ336" ca="1" si="16495">IF($B336="","",IF(EH336&gt;EI336,(EH336-EI336/2)*(rate_A*(EJ$1/365)),0))</f>
        <v/>
      </c>
      <c r="EK336" s="3" t="str">
        <f t="shared" ca="1" si="16055"/>
        <v/>
      </c>
      <c r="EL336" s="3" t="str">
        <f t="shared" ref="EL336" ca="1" si="16496">IF($B336="","",DW336*(1+rate_A*EJ$1/365))</f>
        <v/>
      </c>
      <c r="EM336" s="3" t="str">
        <f t="shared" ref="EM336" ca="1" si="16497">IF($B336="","",DX336*(1+rate_A*EJ$1/365))</f>
        <v/>
      </c>
      <c r="EN336" s="3" t="str">
        <f t="shared" ref="EN336" ca="1" si="16498">IF($B336="","",DY336*(1+rate_joint*EJ$1/365))</f>
        <v/>
      </c>
      <c r="EO336" s="5" t="str">
        <f t="shared" ca="1" si="16059"/>
        <v/>
      </c>
      <c r="EP336" s="5" t="str" cm="1">
        <f t="array" aca="1" ref="EP336" ca="1">IF(EO336="","",_xlfn.IFS(EO336&lt;='Hidden inputs'!$C$15,EO336*'Hidden inputs'!$D$15,EO336&lt;='Hidden inputs'!$C$16,'Hidden inputs'!$C$15*'Hidden inputs'!$D$15+(EO336-'Hidden inputs'!$B$16)*'Hidden inputs'!$D$16,EO336&lt;='Hidden inputs'!$C$17,'Hidden inputs'!$C$15*'Hidden inputs'!$D$15+('Hidden inputs'!$C$16-'Hidden inputs'!$B$16)*'Hidden inputs'!$D$16+(EO336-'Hidden inputs'!$B$17)*'Hidden inputs'!$D$17,EO336&gt;'Hidden inputs'!$B$18,'Hidden inputs'!$C$15*'Hidden inputs'!$D$15+('Hidden inputs'!$C$16-'Hidden inputs'!$B$16)*'Hidden inputs'!$D$16+('Hidden inputs'!$C$17-'Hidden inputs'!$B$17)*'Hidden inputs'!$D$17+(EO336-'Hidden inputs'!$B$18)*'Hidden inputs'!$D$18))</f>
        <v/>
      </c>
      <c r="EQ336" s="10" t="str">
        <f t="shared" ca="1" si="16060"/>
        <v/>
      </c>
      <c r="ER336" s="5" t="str">
        <f t="shared" ca="1" si="15970"/>
        <v/>
      </c>
      <c r="ES336" s="5" t="str">
        <f t="shared" ca="1" si="15971"/>
        <v/>
      </c>
      <c r="ET336" s="5" t="str">
        <f ca="1">IF($B336="","",'Hidden inputs'!$D$11*EK336+'Hidden inputs'!$E$11*EL336)</f>
        <v/>
      </c>
      <c r="EU336" s="11" t="str">
        <f t="shared" ca="1" si="15880"/>
        <v/>
      </c>
      <c r="EV336" s="9" t="str">
        <f t="shared" ca="1" si="15972"/>
        <v/>
      </c>
      <c r="EW336" s="3" t="str">
        <f t="shared" ca="1" si="15973"/>
        <v/>
      </c>
      <c r="EX336" s="5" t="str" cm="1">
        <f t="array" aca="1" ref="EX336" ca="1">IF($B336="","",IF(EW336=0,0,IF(DD_Payment="",0,IF(EW336&lt;_xlfn.IFS(DD_Frequency="Monthly",1,DD_Frequency="Quarterly",IF(MONTH(EW$2)=1,1,IF(MONTH(EW$2)=4,1,IF(MONTH(EW$2)=7,1,IF(MONTH(EW$2)=10,1,0)))),DD_Frequency="Annually",IF(MONTH(EW$2)=1,1,0))*DD_Payment,EW336,_xlfn.IFS(DD_Frequency="Monthly",1,DD_Frequency="Quarterly",IF(MONTH(EW$2)=1,1,IF(MONTH(EW$2)=4,1,IF(MONTH(EW$2)=7,1,IF(MONTH(EW$2)=10,1,0)))),DD_Frequency="Annually",IF(MONTH(EW$2)=1,1,0))*DD_Payment))))</f>
        <v/>
      </c>
      <c r="EY336" s="3" t="str">
        <f t="shared" ref="EY336" ca="1" si="16499">IF($B336="","",IF(EW336&gt;EX336,(EW336-EX336/2)*(rate_A*(EY$1/365)),0))</f>
        <v/>
      </c>
      <c r="EZ336" s="3" t="str">
        <f t="shared" ca="1" si="16062"/>
        <v/>
      </c>
      <c r="FA336" s="3" t="str">
        <f t="shared" ref="FA336" ca="1" si="16500">IF($B336="","",EL336*(1+rate_A*EY$1/365))</f>
        <v/>
      </c>
      <c r="FB336" s="3" t="str">
        <f t="shared" ref="FB336" ca="1" si="16501">IF($B336="","",EM336*(1+rate_A*EY$1/365))</f>
        <v/>
      </c>
      <c r="FC336" s="3" t="str">
        <f t="shared" ref="FC336" ca="1" si="16502">IF($B336="","",EN336*(1+rate_joint*EY$1/365))</f>
        <v/>
      </c>
      <c r="FD336" s="5" t="str">
        <f t="shared" ca="1" si="16066"/>
        <v/>
      </c>
      <c r="FE336" s="5" t="str" cm="1">
        <f t="array" aca="1" ref="FE336" ca="1">IF(FD336="","",_xlfn.IFS(FD336&lt;='Hidden inputs'!$C$15,FD336*'Hidden inputs'!$D$15,FD336&lt;='Hidden inputs'!$C$16,'Hidden inputs'!$C$15*'Hidden inputs'!$D$15+(FD336-'Hidden inputs'!$B$16)*'Hidden inputs'!$D$16,FD336&lt;='Hidden inputs'!$C$17,'Hidden inputs'!$C$15*'Hidden inputs'!$D$15+('Hidden inputs'!$C$16-'Hidden inputs'!$B$16)*'Hidden inputs'!$D$16+(FD336-'Hidden inputs'!$B$17)*'Hidden inputs'!$D$17,FD336&gt;'Hidden inputs'!$B$18,'Hidden inputs'!$C$15*'Hidden inputs'!$D$15+('Hidden inputs'!$C$16-'Hidden inputs'!$B$16)*'Hidden inputs'!$D$16+('Hidden inputs'!$C$17-'Hidden inputs'!$B$17)*'Hidden inputs'!$D$17+(FD336-'Hidden inputs'!$B$18)*'Hidden inputs'!$D$18))</f>
        <v/>
      </c>
      <c r="FF336" s="10" t="str">
        <f t="shared" ca="1" si="16067"/>
        <v/>
      </c>
      <c r="FG336" s="5" t="str">
        <f t="shared" ca="1" si="15978"/>
        <v/>
      </c>
      <c r="FH336" s="5" t="str">
        <f t="shared" ca="1" si="15979"/>
        <v/>
      </c>
      <c r="FI336" s="5" t="str">
        <f ca="1">IF($B336="","",'Hidden inputs'!$D$11*EZ336+'Hidden inputs'!$E$11*FA336)</f>
        <v/>
      </c>
      <c r="FJ336" s="11" t="str">
        <f t="shared" ca="1" si="15885"/>
        <v/>
      </c>
      <c r="FK336" s="9" t="str">
        <f t="shared" ca="1" si="15980"/>
        <v/>
      </c>
      <c r="FL336" s="3" t="str">
        <f t="shared" ca="1" si="15981"/>
        <v/>
      </c>
      <c r="FM336" s="5" t="str" cm="1">
        <f t="array" aca="1" ref="FM336" ca="1">IF($B336="","",IF(FL336=0,0,IF(DD_Payment="",0,IF(FL336&lt;_xlfn.IFS(DD_Frequency="Monthly",1,DD_Frequency="Quarterly",IF(MONTH(FL$2)=1,1,IF(MONTH(FL$2)=4,1,IF(MONTH(FL$2)=7,1,IF(MONTH(FL$2)=10,1,0)))),DD_Frequency="Annually",IF(MONTH(FL$2)=1,1,0))*DD_Payment,FL336,_xlfn.IFS(DD_Frequency="Monthly",1,DD_Frequency="Quarterly",IF(MONTH(FL$2)=1,1,IF(MONTH(FL$2)=4,1,IF(MONTH(FL$2)=7,1,IF(MONTH(FL$2)=10,1,0)))),DD_Frequency="Annually",IF(MONTH(FL$2)=1,1,0))*DD_Payment))))</f>
        <v/>
      </c>
      <c r="FN336" s="3" t="str">
        <f t="shared" ref="FN336" ca="1" si="16503">IF($B336="","",IF(FL336&gt;FM336,(FL336-FM336/2)*(rate_A*(FN$1/365)),0))</f>
        <v/>
      </c>
      <c r="FO336" s="3" t="str">
        <f t="shared" ca="1" si="16069"/>
        <v/>
      </c>
      <c r="FP336" s="3" t="str">
        <f t="shared" ref="FP336" ca="1" si="16504">IF($B336="","",FA336*(1+rate_A*FN$1/365))</f>
        <v/>
      </c>
      <c r="FQ336" s="3" t="str">
        <f t="shared" ref="FQ336" ca="1" si="16505">IF($B336="","",FB336*(1+rate_A*FN$1/365))</f>
        <v/>
      </c>
      <c r="FR336" s="3" t="str">
        <f t="shared" ref="FR336" ca="1" si="16506">IF($B336="","",FC336*(1+rate_joint*FN$1/365))</f>
        <v/>
      </c>
      <c r="FS336" s="5" t="str">
        <f t="shared" ca="1" si="16073"/>
        <v/>
      </c>
      <c r="FT336" s="5" t="str" cm="1">
        <f t="array" aca="1" ref="FT336" ca="1">IF(FS336="","",_xlfn.IFS(FS336&lt;='Hidden inputs'!$C$15,FS336*'Hidden inputs'!$D$15,FS336&lt;='Hidden inputs'!$C$16,'Hidden inputs'!$C$15*'Hidden inputs'!$D$15+(FS336-'Hidden inputs'!$B$16)*'Hidden inputs'!$D$16,FS336&lt;='Hidden inputs'!$C$17,'Hidden inputs'!$C$15*'Hidden inputs'!$D$15+('Hidden inputs'!$C$16-'Hidden inputs'!$B$16)*'Hidden inputs'!$D$16+(FS336-'Hidden inputs'!$B$17)*'Hidden inputs'!$D$17,FS336&gt;'Hidden inputs'!$B$18,'Hidden inputs'!$C$15*'Hidden inputs'!$D$15+('Hidden inputs'!$C$16-'Hidden inputs'!$B$16)*'Hidden inputs'!$D$16+('Hidden inputs'!$C$17-'Hidden inputs'!$B$17)*'Hidden inputs'!$D$17+(FS336-'Hidden inputs'!$B$18)*'Hidden inputs'!$D$18))</f>
        <v/>
      </c>
      <c r="FU336" s="10" t="str">
        <f t="shared" ca="1" si="16074"/>
        <v/>
      </c>
      <c r="FV336" s="5" t="str">
        <f t="shared" ca="1" si="15986"/>
        <v/>
      </c>
      <c r="FW336" s="5" t="str">
        <f t="shared" ca="1" si="15987"/>
        <v/>
      </c>
      <c r="FX336" s="5" t="str">
        <f ca="1">IF($B336="","",'Hidden inputs'!$D$11*FO336+'Hidden inputs'!$E$11*FP336)</f>
        <v/>
      </c>
      <c r="FY336" s="11" t="str">
        <f t="shared" ca="1" si="15890"/>
        <v/>
      </c>
      <c r="FZ336" s="9" t="str">
        <f t="shared" ca="1" si="15988"/>
        <v/>
      </c>
      <c r="GA336" s="5" t="str">
        <f t="shared" ca="1" si="15989"/>
        <v/>
      </c>
      <c r="GB336" s="5" t="str">
        <f t="shared" ca="1" si="15990"/>
        <v/>
      </c>
      <c r="GC336" s="5" t="str">
        <f t="shared" ca="1" si="15891"/>
        <v/>
      </c>
      <c r="GD336" s="5" t="str">
        <f t="shared" ca="1" si="15892"/>
        <v/>
      </c>
    </row>
    <row r="337" spans="1:186" x14ac:dyDescent="0.35">
      <c r="A337" s="2"/>
      <c r="B337" s="6" t="str">
        <f t="shared" ca="1" si="15893"/>
        <v/>
      </c>
      <c r="C337" s="5" t="str">
        <f t="shared" ca="1" si="15991"/>
        <v/>
      </c>
      <c r="D337" s="5" t="str" cm="1">
        <f t="array" aca="1" ref="D337" ca="1">IF($B337="","",IF(C337=0,0,IF(DD_Payment="",0,IF(C337&lt;_xlfn.IFS(DD_Frequency="Monthly",1,DD_Frequency="Quarterly",IF(MONTH(C$2)=1,1,IF(MONTH(C$2)=4,1,IF(MONTH(C$2)=7,1,IF(MONTH(C$2)=10,1,0)))),DD_Frequency="Annually",IF(MONTH(C$2)=1,1,0))*DD_Payment,C337,_xlfn.IFS(DD_Frequency="Monthly",1,DD_Frequency="Quarterly",IF(MONTH(C$2)=1,1,IF(MONTH(C$2)=4,1,IF(MONTH(C$2)=7,1,IF(MONTH(C$2)=10,1,0)))),DD_Frequency="Annually",IF(MONTH(C$2)=1,1,0))*DD_Payment))))</f>
        <v/>
      </c>
      <c r="E337" s="5" t="str">
        <f t="shared" ref="E337" ca="1" si="16507">IF(B337="","",IF(C337&gt;D337,(C337-D337/2)*(rate_A*(E$1/365)),0))</f>
        <v/>
      </c>
      <c r="F337" s="5" t="str">
        <f t="shared" ca="1" si="15895"/>
        <v/>
      </c>
      <c r="G337" s="5" t="str">
        <f t="shared" ref="G337" ca="1" si="16508">IF(B337="","",G336*(1+rate_A*E$1/365))</f>
        <v/>
      </c>
      <c r="H337" s="5" t="str">
        <f t="shared" ref="H337" ca="1" si="16509">IF(B337="","",H336*(1+rate_A*E$1/365))</f>
        <v/>
      </c>
      <c r="I337" s="5" t="str">
        <f t="shared" ref="I337" ca="1" si="16510">IF(B337="","",I336*(1+rate_joint*E$1/365))</f>
        <v/>
      </c>
      <c r="J337" s="5" t="str">
        <f t="shared" ca="1" si="15996"/>
        <v/>
      </c>
      <c r="K337" s="5" t="str" cm="1">
        <f t="array" aca="1" ref="K337" ca="1">IF(J337="","",_xlfn.IFS(J337&lt;='Hidden inputs'!$C$15,J337*'Hidden inputs'!$D$15,J337&lt;='Hidden inputs'!$C$16,'Hidden inputs'!$C$15*'Hidden inputs'!$D$15+(J337-'Hidden inputs'!$B$16)*'Hidden inputs'!$D$16,J337&lt;='Hidden inputs'!$C$17,'Hidden inputs'!$C$15*'Hidden inputs'!$D$15+('Hidden inputs'!$C$16-'Hidden inputs'!$B$16)*'Hidden inputs'!$D$16+(J337-'Hidden inputs'!$B$17)*'Hidden inputs'!$D$17,J337&gt;'Hidden inputs'!$B$18,'Hidden inputs'!$C$15*'Hidden inputs'!$D$15+('Hidden inputs'!$C$16-'Hidden inputs'!$B$16)*'Hidden inputs'!$D$16+('Hidden inputs'!$C$17-'Hidden inputs'!$B$17)*'Hidden inputs'!$D$17+(J337-'Hidden inputs'!$B$18)*'Hidden inputs'!$D$18))</f>
        <v/>
      </c>
      <c r="L337" s="11" t="str">
        <f t="shared" ca="1" si="15997"/>
        <v/>
      </c>
      <c r="M337" s="5" t="str">
        <f t="shared" ca="1" si="15899"/>
        <v/>
      </c>
      <c r="N337" s="5" t="str">
        <f t="shared" ca="1" si="15900"/>
        <v/>
      </c>
      <c r="O337" s="5" t="str">
        <f ca="1">IF(B337="","",'Hidden inputs'!$D$11*F337+'Hidden inputs'!$E$11*G337)</f>
        <v/>
      </c>
      <c r="P337" s="11" t="str">
        <f t="shared" ca="1" si="15834"/>
        <v/>
      </c>
      <c r="Q337" s="20" t="str">
        <f t="shared" ca="1" si="15835"/>
        <v/>
      </c>
      <c r="R337" s="3" t="str">
        <f t="shared" ca="1" si="15901"/>
        <v/>
      </c>
      <c r="S337" s="5" t="str" cm="1">
        <f t="array" aca="1" ref="S337" ca="1">IF($B337="","",IF(R337=0,0,IF(DD_Payment="",0,IF(R337&lt;_xlfn.IFS(DD_Frequency="Monthly",1,DD_Frequency="Quarterly",IF(MONTH(R$2)=1,1,IF(MONTH(R$2)=4,1,IF(MONTH(R$2)=7,1,IF(MONTH(R$2)=10,1,0)))),DD_Frequency="Annually",IF(MONTH(R$2)=1,1,0))*DD_Payment,R337,_xlfn.IFS(DD_Frequency="Monthly",1,DD_Frequency="Quarterly",IF(MONTH(R$2)=1,1,IF(MONTH(R$2)=4,1,IF(MONTH(R$2)=7,1,IF(MONTH(R$2)=10,1,0)))),DD_Frequency="Annually",IF(MONTH(R$2)=1,1,0))*DD_Payment))))</f>
        <v/>
      </c>
      <c r="T337" s="3" t="str">
        <f t="shared" ref="T337" ca="1" si="16511">IF(B337="","",IF(R337&gt;S337,(R337-S337/2)*(rate_A*((T$1+A337)/365)),0))</f>
        <v/>
      </c>
      <c r="U337" s="3" t="str">
        <f t="shared" ca="1" si="15903"/>
        <v/>
      </c>
      <c r="V337" s="3" t="str">
        <f t="shared" ref="V337" ca="1" si="16512">IF(B337="","",G337*(1+rate_A*(T$1+A337)/365))</f>
        <v/>
      </c>
      <c r="W337" s="3" t="str">
        <f t="shared" ref="W337" ca="1" si="16513">IF(B337="","",H337*(1+rate_A*(T$1+A337)/365))</f>
        <v/>
      </c>
      <c r="X337" s="3" t="str">
        <f t="shared" ref="X337" ca="1" si="16514">IF(B337="","",I337*(1+rate_joint*(T$1+A337)/365))</f>
        <v/>
      </c>
      <c r="Y337" s="5" t="str">
        <f t="shared" ca="1" si="16002"/>
        <v/>
      </c>
      <c r="Z337" s="5" t="str" cm="1">
        <f t="array" aca="1" ref="Z337" ca="1">IF(Y337="","",_xlfn.IFS(Y337&lt;='Hidden inputs'!$C$15,Y337*'Hidden inputs'!$D$15,Y337&lt;='Hidden inputs'!$C$16,'Hidden inputs'!$C$15*'Hidden inputs'!$D$15+(Y337-'Hidden inputs'!$B$16)*'Hidden inputs'!$D$16,Y337&lt;='Hidden inputs'!$C$17,'Hidden inputs'!$C$15*'Hidden inputs'!$D$15+('Hidden inputs'!$C$16-'Hidden inputs'!$B$16)*'Hidden inputs'!$D$16+(Y337-'Hidden inputs'!$B$17)*'Hidden inputs'!$D$17,Y337&gt;'Hidden inputs'!$B$18,'Hidden inputs'!$C$15*'Hidden inputs'!$D$15+('Hidden inputs'!$C$16-'Hidden inputs'!$B$16)*'Hidden inputs'!$D$16+('Hidden inputs'!$C$17-'Hidden inputs'!$B$17)*'Hidden inputs'!$D$17+(Y337-'Hidden inputs'!$B$18)*'Hidden inputs'!$D$18))</f>
        <v/>
      </c>
      <c r="AA337" s="10" t="str">
        <f t="shared" ca="1" si="16003"/>
        <v/>
      </c>
      <c r="AB337" s="5" t="str">
        <f t="shared" ca="1" si="15907"/>
        <v/>
      </c>
      <c r="AC337" s="5" t="str">
        <f t="shared" ca="1" si="16004"/>
        <v/>
      </c>
      <c r="AD337" s="5" t="str">
        <f ca="1">IF(B337="","",'Hidden inputs'!$D$11*U337+'Hidden inputs'!$E$11*V337)</f>
        <v/>
      </c>
      <c r="AE337" s="11" t="str">
        <f t="shared" ca="1" si="15840"/>
        <v/>
      </c>
      <c r="AF337" s="9" t="str">
        <f t="shared" ca="1" si="15908"/>
        <v/>
      </c>
      <c r="AG337" s="3" t="str">
        <f t="shared" ca="1" si="15909"/>
        <v/>
      </c>
      <c r="AH337" s="5" t="str" cm="1">
        <f t="array" aca="1" ref="AH337" ca="1">IF($B337="","",IF(AG337=0,0,IF(DD_Payment="",0,IF(AG337&lt;_xlfn.IFS(DD_Frequency="Monthly",1,DD_Frequency="Quarterly",IF(MONTH(AG$2)=1,1,IF(MONTH(AG$2)=4,1,IF(MONTH(AG$2)=7,1,IF(MONTH(AG$2)=10,1,0)))),DD_Frequency="Annually",IF(MONTH(AG$2)=1,1,0))*DD_Payment,AG337,_xlfn.IFS(DD_Frequency="Monthly",1,DD_Frequency="Quarterly",IF(MONTH(AG$2)=1,1,IF(MONTH(AG$2)=4,1,IF(MONTH(AG$2)=7,1,IF(MONTH(AG$2)=10,1,0)))),DD_Frequency="Annually",IF(MONTH(AG$2)=1,1,0))*DD_Payment))))</f>
        <v/>
      </c>
      <c r="AI337" s="3" t="str">
        <f t="shared" ref="AI337" ca="1" si="16515">IF($B337="","",IF(AG337&gt;AH337,(AG337-AH337/2)*(rate_A*(AI$1/365)),0))</f>
        <v/>
      </c>
      <c r="AJ337" s="3" t="str">
        <f t="shared" ca="1" si="16006"/>
        <v/>
      </c>
      <c r="AK337" s="3" t="str">
        <f t="shared" ref="AK337" ca="1" si="16516">IF($B337="","",V337*(1+rate_A*AI$1/365))</f>
        <v/>
      </c>
      <c r="AL337" s="3" t="str">
        <f t="shared" ref="AL337" ca="1" si="16517">IF($B337="","",W337*(1+rate_A*AI$1/365))</f>
        <v/>
      </c>
      <c r="AM337" s="3" t="str">
        <f t="shared" ref="AM337" ca="1" si="16518">IF($B337="","",X337*(1+rate_joint*AI$1/365))</f>
        <v/>
      </c>
      <c r="AN337" s="5" t="str">
        <f t="shared" ca="1" si="16010"/>
        <v/>
      </c>
      <c r="AO337" s="5" t="str" cm="1">
        <f t="array" aca="1" ref="AO337" ca="1">IF(AN337="","",_xlfn.IFS(AN337&lt;='Hidden inputs'!$C$15,AN337*'Hidden inputs'!$D$15,AN337&lt;='Hidden inputs'!$C$16,'Hidden inputs'!$C$15*'Hidden inputs'!$D$15+(AN337-'Hidden inputs'!$B$16)*'Hidden inputs'!$D$16,AN337&lt;='Hidden inputs'!$C$17,'Hidden inputs'!$C$15*'Hidden inputs'!$D$15+('Hidden inputs'!$C$16-'Hidden inputs'!$B$16)*'Hidden inputs'!$D$16+(AN337-'Hidden inputs'!$B$17)*'Hidden inputs'!$D$17,AN337&gt;'Hidden inputs'!$B$18,'Hidden inputs'!$C$15*'Hidden inputs'!$D$15+('Hidden inputs'!$C$16-'Hidden inputs'!$B$16)*'Hidden inputs'!$D$16+('Hidden inputs'!$C$17-'Hidden inputs'!$B$17)*'Hidden inputs'!$D$17+(AN337-'Hidden inputs'!$B$18)*'Hidden inputs'!$D$18))</f>
        <v/>
      </c>
      <c r="AP337" s="10" t="str">
        <f t="shared" ca="1" si="16011"/>
        <v/>
      </c>
      <c r="AQ337" s="5" t="str">
        <f t="shared" ca="1" si="15914"/>
        <v/>
      </c>
      <c r="AR337" s="5" t="str">
        <f t="shared" ca="1" si="15915"/>
        <v/>
      </c>
      <c r="AS337" s="5" t="str">
        <f ca="1">IF($B337="","",'Hidden inputs'!$D$11*AJ337+'Hidden inputs'!$E$11*AK337)</f>
        <v/>
      </c>
      <c r="AT337" s="11" t="str">
        <f t="shared" ca="1" si="15845"/>
        <v/>
      </c>
      <c r="AU337" s="9" t="str">
        <f t="shared" ca="1" si="15916"/>
        <v/>
      </c>
      <c r="AV337" s="3" t="str">
        <f t="shared" ca="1" si="15917"/>
        <v/>
      </c>
      <c r="AW337" s="5" t="str" cm="1">
        <f t="array" aca="1" ref="AW337" ca="1">IF($B337="","",IF(AV337=0,0,IF(DD_Payment="",0,IF(AV337&lt;_xlfn.IFS(DD_Frequency="Monthly",1,DD_Frequency="Quarterly",IF(MONTH(AV$2)=1,1,IF(MONTH(AV$2)=4,1,IF(MONTH(AV$2)=7,1,IF(MONTH(AV$2)=10,1,0)))),DD_Frequency="Annually",IF(MONTH(AV$2)=1,1,0))*DD_Payment,AV337,_xlfn.IFS(DD_Frequency="Monthly",1,DD_Frequency="Quarterly",IF(MONTH(AV$2)=1,1,IF(MONTH(AV$2)=4,1,IF(MONTH(AV$2)=7,1,IF(MONTH(AV$2)=10,1,0)))),DD_Frequency="Annually",IF(MONTH(AV$2)=1,1,0))*DD_Payment))))</f>
        <v/>
      </c>
      <c r="AX337" s="3" t="str">
        <f t="shared" ref="AX337" ca="1" si="16519">IF($B337="","",IF(AV337&gt;AW337,(AV337-AW337/2)*(rate_A*(AX$1/365)),0))</f>
        <v/>
      </c>
      <c r="AY337" s="3" t="str">
        <f t="shared" ca="1" si="16013"/>
        <v/>
      </c>
      <c r="AZ337" s="3" t="str">
        <f t="shared" ref="AZ337" ca="1" si="16520">IF($B337="","",AK337*(1+rate_A*AX$1/365))</f>
        <v/>
      </c>
      <c r="BA337" s="3" t="str">
        <f t="shared" ref="BA337" ca="1" si="16521">IF($B337="","",AL337*(1+rate_A*AX$1/365))</f>
        <v/>
      </c>
      <c r="BB337" s="3" t="str">
        <f t="shared" ref="BB337" ca="1" si="16522">IF($B337="","",AM337*(1+rate_joint*AX$1/365))</f>
        <v/>
      </c>
      <c r="BC337" s="5" t="str">
        <f t="shared" ca="1" si="16017"/>
        <v/>
      </c>
      <c r="BD337" s="5" t="str" cm="1">
        <f t="array" aca="1" ref="BD337" ca="1">IF(BC337="","",_xlfn.IFS(BC337&lt;='Hidden inputs'!$C$15,BC337*'Hidden inputs'!$D$15,BC337&lt;='Hidden inputs'!$C$16,'Hidden inputs'!$C$15*'Hidden inputs'!$D$15+(BC337-'Hidden inputs'!$B$16)*'Hidden inputs'!$D$16,BC337&lt;='Hidden inputs'!$C$17,'Hidden inputs'!$C$15*'Hidden inputs'!$D$15+('Hidden inputs'!$C$16-'Hidden inputs'!$B$16)*'Hidden inputs'!$D$16+(BC337-'Hidden inputs'!$B$17)*'Hidden inputs'!$D$17,BC337&gt;'Hidden inputs'!$B$18,'Hidden inputs'!$C$15*'Hidden inputs'!$D$15+('Hidden inputs'!$C$16-'Hidden inputs'!$B$16)*'Hidden inputs'!$D$16+('Hidden inputs'!$C$17-'Hidden inputs'!$B$17)*'Hidden inputs'!$D$17+(BC337-'Hidden inputs'!$B$18)*'Hidden inputs'!$D$18))</f>
        <v/>
      </c>
      <c r="BE337" s="10" t="str">
        <f t="shared" ca="1" si="16018"/>
        <v/>
      </c>
      <c r="BF337" s="5" t="str">
        <f t="shared" ca="1" si="15922"/>
        <v/>
      </c>
      <c r="BG337" s="5" t="str">
        <f t="shared" ca="1" si="15923"/>
        <v/>
      </c>
      <c r="BH337" s="5" t="str">
        <f ca="1">IF($B337="","",'Hidden inputs'!$D$11*AY337+'Hidden inputs'!$E$11*AZ337)</f>
        <v/>
      </c>
      <c r="BI337" s="11" t="str">
        <f t="shared" ca="1" si="15850"/>
        <v/>
      </c>
      <c r="BJ337" s="9" t="str">
        <f t="shared" ca="1" si="15924"/>
        <v/>
      </c>
      <c r="BK337" s="3" t="str">
        <f t="shared" ca="1" si="15925"/>
        <v/>
      </c>
      <c r="BL337" s="5" t="str" cm="1">
        <f t="array" aca="1" ref="BL337" ca="1">IF($B337="","",IF(BK337=0,0,IF(DD_Payment="",0,IF(BK337&lt;_xlfn.IFS(DD_Frequency="Monthly",1,DD_Frequency="Quarterly",IF(MONTH(BK$2)=1,1,IF(MONTH(BK$2)=4,1,IF(MONTH(BK$2)=7,1,IF(MONTH(BK$2)=10,1,0)))),DD_Frequency="Annually",IF(MONTH(BK$2)=1,1,0))*DD_Payment,BK337,_xlfn.IFS(DD_Frequency="Monthly",1,DD_Frequency="Quarterly",IF(MONTH(BK$2)=1,1,IF(MONTH(BK$2)=4,1,IF(MONTH(BK$2)=7,1,IF(MONTH(BK$2)=10,1,0)))),DD_Frequency="Annually",IF(MONTH(BK$2)=1,1,0))*DD_Payment))))</f>
        <v/>
      </c>
      <c r="BM337" s="3" t="str">
        <f t="shared" ref="BM337" ca="1" si="16523">IF($B337="","",IF(BK337&gt;BL337,(BK337-BL337/2)*(rate_A*(BM$1/365)),0))</f>
        <v/>
      </c>
      <c r="BN337" s="3" t="str">
        <f t="shared" ca="1" si="16020"/>
        <v/>
      </c>
      <c r="BO337" s="3" t="str">
        <f t="shared" ref="BO337" ca="1" si="16524">IF($B337="","",AZ337*(1+rate_A*BM$1/365))</f>
        <v/>
      </c>
      <c r="BP337" s="3" t="str">
        <f t="shared" ref="BP337" ca="1" si="16525">IF($B337="","",BA337*(1+rate_A*BM$1/365))</f>
        <v/>
      </c>
      <c r="BQ337" s="3" t="str">
        <f t="shared" ref="BQ337" ca="1" si="16526">IF($B337="","",BB337*(1+rate_joint*BM$1/365))</f>
        <v/>
      </c>
      <c r="BR337" s="5" t="str">
        <f t="shared" ca="1" si="16024"/>
        <v/>
      </c>
      <c r="BS337" s="5" t="str" cm="1">
        <f t="array" aca="1" ref="BS337" ca="1">IF(BR337="","",_xlfn.IFS(BR337&lt;='Hidden inputs'!$C$15,BR337*'Hidden inputs'!$D$15,BR337&lt;='Hidden inputs'!$C$16,'Hidden inputs'!$C$15*'Hidden inputs'!$D$15+(BR337-'Hidden inputs'!$B$16)*'Hidden inputs'!$D$16,BR337&lt;='Hidden inputs'!$C$17,'Hidden inputs'!$C$15*'Hidden inputs'!$D$15+('Hidden inputs'!$C$16-'Hidden inputs'!$B$16)*'Hidden inputs'!$D$16+(BR337-'Hidden inputs'!$B$17)*'Hidden inputs'!$D$17,BR337&gt;'Hidden inputs'!$B$18,'Hidden inputs'!$C$15*'Hidden inputs'!$D$15+('Hidden inputs'!$C$16-'Hidden inputs'!$B$16)*'Hidden inputs'!$D$16+('Hidden inputs'!$C$17-'Hidden inputs'!$B$17)*'Hidden inputs'!$D$17+(BR337-'Hidden inputs'!$B$18)*'Hidden inputs'!$D$18))</f>
        <v/>
      </c>
      <c r="BT337" s="10" t="str">
        <f t="shared" ca="1" si="16025"/>
        <v/>
      </c>
      <c r="BU337" s="5" t="str">
        <f t="shared" ca="1" si="15930"/>
        <v/>
      </c>
      <c r="BV337" s="5" t="str">
        <f t="shared" ca="1" si="15931"/>
        <v/>
      </c>
      <c r="BW337" s="5" t="str">
        <f ca="1">IF($B337="","",'Hidden inputs'!$D$11*BN337+'Hidden inputs'!$E$11*BO337)</f>
        <v/>
      </c>
      <c r="BX337" s="11" t="str">
        <f t="shared" ca="1" si="15855"/>
        <v/>
      </c>
      <c r="BY337" s="9" t="str">
        <f t="shared" ca="1" si="15932"/>
        <v/>
      </c>
      <c r="BZ337" s="3" t="str">
        <f t="shared" ca="1" si="15933"/>
        <v/>
      </c>
      <c r="CA337" s="5" t="str" cm="1">
        <f t="array" aca="1" ref="CA337" ca="1">IF($B337="","",IF(BZ337=0,0,IF(DD_Payment="",0,IF(BZ337&lt;_xlfn.IFS(DD_Frequency="Monthly",1,DD_Frequency="Quarterly",IF(MONTH(BZ$2)=1,1,IF(MONTH(BZ$2)=4,1,IF(MONTH(BZ$2)=7,1,IF(MONTH(BZ$2)=10,1,0)))),DD_Frequency="Annually",IF(MONTH(BZ$2)=1,1,0))*DD_Payment,BZ337,_xlfn.IFS(DD_Frequency="Monthly",1,DD_Frequency="Quarterly",IF(MONTH(BZ$2)=1,1,IF(MONTH(BZ$2)=4,1,IF(MONTH(BZ$2)=7,1,IF(MONTH(BZ$2)=10,1,0)))),DD_Frequency="Annually",IF(MONTH(BZ$2)=1,1,0))*DD_Payment))))</f>
        <v/>
      </c>
      <c r="CB337" s="3" t="str">
        <f t="shared" ref="CB337" ca="1" si="16527">IF($B337="","",IF(BZ337&gt;CA337,(BZ337-CA337/2)*(rate_A*(CB$1/365)),0))</f>
        <v/>
      </c>
      <c r="CC337" s="3" t="str">
        <f t="shared" ca="1" si="16027"/>
        <v/>
      </c>
      <c r="CD337" s="3" t="str">
        <f t="shared" ref="CD337" ca="1" si="16528">IF($B337="","",BO337*(1+rate_A*CB$1/365))</f>
        <v/>
      </c>
      <c r="CE337" s="3" t="str">
        <f t="shared" ref="CE337" ca="1" si="16529">IF($B337="","",BP337*(1+rate_A*CB$1/365))</f>
        <v/>
      </c>
      <c r="CF337" s="3" t="str">
        <f t="shared" ref="CF337" ca="1" si="16530">IF($B337="","",BQ337*(1+rate_joint*CB$1/365))</f>
        <v/>
      </c>
      <c r="CG337" s="5" t="str">
        <f t="shared" ca="1" si="16031"/>
        <v/>
      </c>
      <c r="CH337" s="5" t="str" cm="1">
        <f t="array" aca="1" ref="CH337" ca="1">IF(CG337="","",_xlfn.IFS(CG337&lt;='Hidden inputs'!$C$15,CG337*'Hidden inputs'!$D$15,CG337&lt;='Hidden inputs'!$C$16,'Hidden inputs'!$C$15*'Hidden inputs'!$D$15+(CG337-'Hidden inputs'!$B$16)*'Hidden inputs'!$D$16,CG337&lt;='Hidden inputs'!$C$17,'Hidden inputs'!$C$15*'Hidden inputs'!$D$15+('Hidden inputs'!$C$16-'Hidden inputs'!$B$16)*'Hidden inputs'!$D$16+(CG337-'Hidden inputs'!$B$17)*'Hidden inputs'!$D$17,CG337&gt;'Hidden inputs'!$B$18,'Hidden inputs'!$C$15*'Hidden inputs'!$D$15+('Hidden inputs'!$C$16-'Hidden inputs'!$B$16)*'Hidden inputs'!$D$16+('Hidden inputs'!$C$17-'Hidden inputs'!$B$17)*'Hidden inputs'!$D$17+(CG337-'Hidden inputs'!$B$18)*'Hidden inputs'!$D$18))</f>
        <v/>
      </c>
      <c r="CI337" s="10" t="str">
        <f t="shared" ca="1" si="16032"/>
        <v/>
      </c>
      <c r="CJ337" s="5" t="str">
        <f t="shared" ca="1" si="15938"/>
        <v/>
      </c>
      <c r="CK337" s="5" t="str">
        <f t="shared" ca="1" si="15939"/>
        <v/>
      </c>
      <c r="CL337" s="5" t="str">
        <f ca="1">IF($B337="","",'Hidden inputs'!$D$11*CC337+'Hidden inputs'!$E$11*CD337)</f>
        <v/>
      </c>
      <c r="CM337" s="11" t="str">
        <f t="shared" ca="1" si="15860"/>
        <v/>
      </c>
      <c r="CN337" s="9" t="str">
        <f t="shared" ca="1" si="15940"/>
        <v/>
      </c>
      <c r="CO337" s="3" t="str">
        <f t="shared" ca="1" si="15941"/>
        <v/>
      </c>
      <c r="CP337" s="5" t="str" cm="1">
        <f t="array" aca="1" ref="CP337" ca="1">IF($B337="","",IF(CO337=0,0,IF(DD_Payment="",0,IF(CO337&lt;_xlfn.IFS(DD_Frequency="Monthly",1,DD_Frequency="Quarterly",IF(MONTH(CO$2)=1,1,IF(MONTH(CO$2)=4,1,IF(MONTH(CO$2)=7,1,IF(MONTH(CO$2)=10,1,0)))),DD_Frequency="Annually",IF(MONTH(CO$2)=1,1,0))*DD_Payment,CO337,_xlfn.IFS(DD_Frequency="Monthly",1,DD_Frequency="Quarterly",IF(MONTH(CO$2)=1,1,IF(MONTH(CO$2)=4,1,IF(MONTH(CO$2)=7,1,IF(MONTH(CO$2)=10,1,0)))),DD_Frequency="Annually",IF(MONTH(CO$2)=1,1,0))*DD_Payment))))</f>
        <v/>
      </c>
      <c r="CQ337" s="3" t="str">
        <f t="shared" ref="CQ337" ca="1" si="16531">IF($B337="","",IF(CO337&gt;CP337,(CO337-CP337/2)*(rate_A*(CQ$1/365)),0))</f>
        <v/>
      </c>
      <c r="CR337" s="3" t="str">
        <f t="shared" ca="1" si="16034"/>
        <v/>
      </c>
      <c r="CS337" s="3" t="str">
        <f t="shared" ref="CS337" ca="1" si="16532">IF($B337="","",CD337*(1+rate_A*CQ$1/365))</f>
        <v/>
      </c>
      <c r="CT337" s="3" t="str">
        <f t="shared" ref="CT337" ca="1" si="16533">IF($B337="","",CE337*(1+rate_A*CQ$1/365))</f>
        <v/>
      </c>
      <c r="CU337" s="3" t="str">
        <f t="shared" ref="CU337" ca="1" si="16534">IF($B337="","",CF337*(1+rate_joint*CQ$1/365))</f>
        <v/>
      </c>
      <c r="CV337" s="5" t="str">
        <f t="shared" ca="1" si="16038"/>
        <v/>
      </c>
      <c r="CW337" s="5" t="str" cm="1">
        <f t="array" aca="1" ref="CW337" ca="1">IF(CV337="","",_xlfn.IFS(CV337&lt;='Hidden inputs'!$C$15,CV337*'Hidden inputs'!$D$15,CV337&lt;='Hidden inputs'!$C$16,'Hidden inputs'!$C$15*'Hidden inputs'!$D$15+(CV337-'Hidden inputs'!$B$16)*'Hidden inputs'!$D$16,CV337&lt;='Hidden inputs'!$C$17,'Hidden inputs'!$C$15*'Hidden inputs'!$D$15+('Hidden inputs'!$C$16-'Hidden inputs'!$B$16)*'Hidden inputs'!$D$16+(CV337-'Hidden inputs'!$B$17)*'Hidden inputs'!$D$17,CV337&gt;'Hidden inputs'!$B$18,'Hidden inputs'!$C$15*'Hidden inputs'!$D$15+('Hidden inputs'!$C$16-'Hidden inputs'!$B$16)*'Hidden inputs'!$D$16+('Hidden inputs'!$C$17-'Hidden inputs'!$B$17)*'Hidden inputs'!$D$17+(CV337-'Hidden inputs'!$B$18)*'Hidden inputs'!$D$18))</f>
        <v/>
      </c>
      <c r="CX337" s="10" t="str">
        <f t="shared" ca="1" si="16039"/>
        <v/>
      </c>
      <c r="CY337" s="5" t="str">
        <f t="shared" ca="1" si="15946"/>
        <v/>
      </c>
      <c r="CZ337" s="5" t="str">
        <f t="shared" ca="1" si="15947"/>
        <v/>
      </c>
      <c r="DA337" s="5" t="str">
        <f ca="1">IF($B337="","",'Hidden inputs'!$D$11*CR337+'Hidden inputs'!$E$11*CS337)</f>
        <v/>
      </c>
      <c r="DB337" s="11" t="str">
        <f t="shared" ca="1" si="15865"/>
        <v/>
      </c>
      <c r="DC337" s="9" t="str">
        <f t="shared" ca="1" si="15948"/>
        <v/>
      </c>
      <c r="DD337" s="3" t="str">
        <f t="shared" ca="1" si="15949"/>
        <v/>
      </c>
      <c r="DE337" s="5" t="str" cm="1">
        <f t="array" aca="1" ref="DE337" ca="1">IF($B337="","",IF(DD337=0,0,IF(DD_Payment="",0,IF(DD337&lt;_xlfn.IFS(DD_Frequency="Monthly",1,DD_Frequency="Quarterly",IF(MONTH(DD$2)=1,1,IF(MONTH(DD$2)=4,1,IF(MONTH(DD$2)=7,1,IF(MONTH(DD$2)=10,1,0)))),DD_Frequency="Annually",IF(MONTH(DD$2)=1,1,0))*DD_Payment,DD337,_xlfn.IFS(DD_Frequency="Monthly",1,DD_Frequency="Quarterly",IF(MONTH(DD$2)=1,1,IF(MONTH(DD$2)=4,1,IF(MONTH(DD$2)=7,1,IF(MONTH(DD$2)=10,1,0)))),DD_Frequency="Annually",IF(MONTH(DD$2)=1,1,0))*DD_Payment))))</f>
        <v/>
      </c>
      <c r="DF337" s="3" t="str">
        <f t="shared" ref="DF337" ca="1" si="16535">IF($B337="","",IF(DD337&gt;DE337,(DD337-DE337/2)*(rate_A*(DF$1/365)),0))</f>
        <v/>
      </c>
      <c r="DG337" s="3" t="str">
        <f t="shared" ca="1" si="16041"/>
        <v/>
      </c>
      <c r="DH337" s="3" t="str">
        <f t="shared" ref="DH337" ca="1" si="16536">IF($B337="","",CS337*(1+rate_A*DF$1/365))</f>
        <v/>
      </c>
      <c r="DI337" s="3" t="str">
        <f t="shared" ref="DI337" ca="1" si="16537">IF($B337="","",CT337*(1+rate_A*DF$1/365))</f>
        <v/>
      </c>
      <c r="DJ337" s="3" t="str">
        <f t="shared" ref="DJ337" ca="1" si="16538">IF($B337="","",CU337*(1+rate_joint*DF$1/365))</f>
        <v/>
      </c>
      <c r="DK337" s="5" t="str">
        <f t="shared" ca="1" si="16045"/>
        <v/>
      </c>
      <c r="DL337" s="5" t="str" cm="1">
        <f t="array" aca="1" ref="DL337" ca="1">IF(DK337="","",_xlfn.IFS(DK337&lt;='Hidden inputs'!$C$15,DK337*'Hidden inputs'!$D$15,DK337&lt;='Hidden inputs'!$C$16,'Hidden inputs'!$C$15*'Hidden inputs'!$D$15+(DK337-'Hidden inputs'!$B$16)*'Hidden inputs'!$D$16,DK337&lt;='Hidden inputs'!$C$17,'Hidden inputs'!$C$15*'Hidden inputs'!$D$15+('Hidden inputs'!$C$16-'Hidden inputs'!$B$16)*'Hidden inputs'!$D$16+(DK337-'Hidden inputs'!$B$17)*'Hidden inputs'!$D$17,DK337&gt;'Hidden inputs'!$B$18,'Hidden inputs'!$C$15*'Hidden inputs'!$D$15+('Hidden inputs'!$C$16-'Hidden inputs'!$B$16)*'Hidden inputs'!$D$16+('Hidden inputs'!$C$17-'Hidden inputs'!$B$17)*'Hidden inputs'!$D$17+(DK337-'Hidden inputs'!$B$18)*'Hidden inputs'!$D$18))</f>
        <v/>
      </c>
      <c r="DM337" s="10" t="str">
        <f t="shared" ca="1" si="16046"/>
        <v/>
      </c>
      <c r="DN337" s="5" t="str">
        <f t="shared" ca="1" si="15954"/>
        <v/>
      </c>
      <c r="DO337" s="5" t="str">
        <f t="shared" ca="1" si="15955"/>
        <v/>
      </c>
      <c r="DP337" s="5" t="str">
        <f ca="1">IF($B337="","",'Hidden inputs'!$D$11*DG337+'Hidden inputs'!$E$11*DH337)</f>
        <v/>
      </c>
      <c r="DQ337" s="11" t="str">
        <f t="shared" ca="1" si="15870"/>
        <v/>
      </c>
      <c r="DR337" s="9" t="str">
        <f t="shared" ca="1" si="15956"/>
        <v/>
      </c>
      <c r="DS337" s="3" t="str">
        <f t="shared" ca="1" si="15957"/>
        <v/>
      </c>
      <c r="DT337" s="5" t="str" cm="1">
        <f t="array" aca="1" ref="DT337" ca="1">IF($B337="","",IF(DS337=0,0,IF(DD_Payment="",0,IF(DS337&lt;_xlfn.IFS(DD_Frequency="Monthly",1,DD_Frequency="Quarterly",IF(MONTH(DS$2)=1,1,IF(MONTH(DS$2)=4,1,IF(MONTH(DS$2)=7,1,IF(MONTH(DS$2)=10,1,0)))),DD_Frequency="Annually",IF(MONTH(DS$2)=1,1,0))*DD_Payment,DS337,_xlfn.IFS(DD_Frequency="Monthly",1,DD_Frequency="Quarterly",IF(MONTH(DS$2)=1,1,IF(MONTH(DS$2)=4,1,IF(MONTH(DS$2)=7,1,IF(MONTH(DS$2)=10,1,0)))),DD_Frequency="Annually",IF(MONTH(DS$2)=1,1,0))*DD_Payment))))</f>
        <v/>
      </c>
      <c r="DU337" s="3" t="str">
        <f t="shared" ref="DU337" ca="1" si="16539">IF($B337="","",IF(DS337&gt;DT337,(DS337-DT337/2)*(rate_A*(DU$1/365)),0))</f>
        <v/>
      </c>
      <c r="DV337" s="3" t="str">
        <f t="shared" ca="1" si="16048"/>
        <v/>
      </c>
      <c r="DW337" s="3" t="str">
        <f t="shared" ref="DW337" ca="1" si="16540">IF($B337="","",DH337*(1+rate_A*DU$1/365))</f>
        <v/>
      </c>
      <c r="DX337" s="3" t="str">
        <f t="shared" ref="DX337" ca="1" si="16541">IF($B337="","",DI337*(1+rate_A*DU$1/365))</f>
        <v/>
      </c>
      <c r="DY337" s="3" t="str">
        <f t="shared" ref="DY337" ca="1" si="16542">IF($B337="","",DJ337*(1+rate_joint*DU$1/365))</f>
        <v/>
      </c>
      <c r="DZ337" s="5" t="str">
        <f t="shared" ca="1" si="16052"/>
        <v/>
      </c>
      <c r="EA337" s="5" t="str" cm="1">
        <f t="array" aca="1" ref="EA337" ca="1">IF(DZ337="","",_xlfn.IFS(DZ337&lt;='Hidden inputs'!$C$15,DZ337*'Hidden inputs'!$D$15,DZ337&lt;='Hidden inputs'!$C$16,'Hidden inputs'!$C$15*'Hidden inputs'!$D$15+(DZ337-'Hidden inputs'!$B$16)*'Hidden inputs'!$D$16,DZ337&lt;='Hidden inputs'!$C$17,'Hidden inputs'!$C$15*'Hidden inputs'!$D$15+('Hidden inputs'!$C$16-'Hidden inputs'!$B$16)*'Hidden inputs'!$D$16+(DZ337-'Hidden inputs'!$B$17)*'Hidden inputs'!$D$17,DZ337&gt;'Hidden inputs'!$B$18,'Hidden inputs'!$C$15*'Hidden inputs'!$D$15+('Hidden inputs'!$C$16-'Hidden inputs'!$B$16)*'Hidden inputs'!$D$16+('Hidden inputs'!$C$17-'Hidden inputs'!$B$17)*'Hidden inputs'!$D$17+(DZ337-'Hidden inputs'!$B$18)*'Hidden inputs'!$D$18))</f>
        <v/>
      </c>
      <c r="EB337" s="10" t="str">
        <f t="shared" ca="1" si="16053"/>
        <v/>
      </c>
      <c r="EC337" s="5" t="str">
        <f t="shared" ca="1" si="15962"/>
        <v/>
      </c>
      <c r="ED337" s="5" t="str">
        <f t="shared" ca="1" si="15963"/>
        <v/>
      </c>
      <c r="EE337" s="5" t="str">
        <f ca="1">IF($B337="","",'Hidden inputs'!$D$11*DV337+'Hidden inputs'!$E$11*DW337)</f>
        <v/>
      </c>
      <c r="EF337" s="11" t="str">
        <f t="shared" ca="1" si="15875"/>
        <v/>
      </c>
      <c r="EG337" s="9" t="str">
        <f t="shared" ca="1" si="15964"/>
        <v/>
      </c>
      <c r="EH337" s="3" t="str">
        <f t="shared" ca="1" si="15965"/>
        <v/>
      </c>
      <c r="EI337" s="5" t="str" cm="1">
        <f t="array" aca="1" ref="EI337" ca="1">IF($B337="","",IF(EH337=0,0,IF(DD_Payment="",0,IF(EH337&lt;_xlfn.IFS(DD_Frequency="Monthly",1,DD_Frequency="Quarterly",IF(MONTH(EH$2)=1,1,IF(MONTH(EH$2)=4,1,IF(MONTH(EH$2)=7,1,IF(MONTH(EH$2)=10,1,0)))),DD_Frequency="Annually",IF(MONTH(EH$2)=1,1,0))*DD_Payment,EH337,_xlfn.IFS(DD_Frequency="Monthly",1,DD_Frequency="Quarterly",IF(MONTH(EH$2)=1,1,IF(MONTH(EH$2)=4,1,IF(MONTH(EH$2)=7,1,IF(MONTH(EH$2)=10,1,0)))),DD_Frequency="Annually",IF(MONTH(EH$2)=1,1,0))*DD_Payment))))</f>
        <v/>
      </c>
      <c r="EJ337" s="3" t="str">
        <f t="shared" ref="EJ337" ca="1" si="16543">IF($B337="","",IF(EH337&gt;EI337,(EH337-EI337/2)*(rate_A*(EJ$1/365)),0))</f>
        <v/>
      </c>
      <c r="EK337" s="3" t="str">
        <f t="shared" ca="1" si="16055"/>
        <v/>
      </c>
      <c r="EL337" s="3" t="str">
        <f t="shared" ref="EL337" ca="1" si="16544">IF($B337="","",DW337*(1+rate_A*EJ$1/365))</f>
        <v/>
      </c>
      <c r="EM337" s="3" t="str">
        <f t="shared" ref="EM337" ca="1" si="16545">IF($B337="","",DX337*(1+rate_A*EJ$1/365))</f>
        <v/>
      </c>
      <c r="EN337" s="3" t="str">
        <f t="shared" ref="EN337" ca="1" si="16546">IF($B337="","",DY337*(1+rate_joint*EJ$1/365))</f>
        <v/>
      </c>
      <c r="EO337" s="5" t="str">
        <f t="shared" ca="1" si="16059"/>
        <v/>
      </c>
      <c r="EP337" s="5" t="str" cm="1">
        <f t="array" aca="1" ref="EP337" ca="1">IF(EO337="","",_xlfn.IFS(EO337&lt;='Hidden inputs'!$C$15,EO337*'Hidden inputs'!$D$15,EO337&lt;='Hidden inputs'!$C$16,'Hidden inputs'!$C$15*'Hidden inputs'!$D$15+(EO337-'Hidden inputs'!$B$16)*'Hidden inputs'!$D$16,EO337&lt;='Hidden inputs'!$C$17,'Hidden inputs'!$C$15*'Hidden inputs'!$D$15+('Hidden inputs'!$C$16-'Hidden inputs'!$B$16)*'Hidden inputs'!$D$16+(EO337-'Hidden inputs'!$B$17)*'Hidden inputs'!$D$17,EO337&gt;'Hidden inputs'!$B$18,'Hidden inputs'!$C$15*'Hidden inputs'!$D$15+('Hidden inputs'!$C$16-'Hidden inputs'!$B$16)*'Hidden inputs'!$D$16+('Hidden inputs'!$C$17-'Hidden inputs'!$B$17)*'Hidden inputs'!$D$17+(EO337-'Hidden inputs'!$B$18)*'Hidden inputs'!$D$18))</f>
        <v/>
      </c>
      <c r="EQ337" s="10" t="str">
        <f t="shared" ca="1" si="16060"/>
        <v/>
      </c>
      <c r="ER337" s="5" t="str">
        <f t="shared" ca="1" si="15970"/>
        <v/>
      </c>
      <c r="ES337" s="5" t="str">
        <f t="shared" ca="1" si="15971"/>
        <v/>
      </c>
      <c r="ET337" s="5" t="str">
        <f ca="1">IF($B337="","",'Hidden inputs'!$D$11*EK337+'Hidden inputs'!$E$11*EL337)</f>
        <v/>
      </c>
      <c r="EU337" s="11" t="str">
        <f t="shared" ca="1" si="15880"/>
        <v/>
      </c>
      <c r="EV337" s="9" t="str">
        <f t="shared" ca="1" si="15972"/>
        <v/>
      </c>
      <c r="EW337" s="3" t="str">
        <f t="shared" ca="1" si="15973"/>
        <v/>
      </c>
      <c r="EX337" s="5" t="str" cm="1">
        <f t="array" aca="1" ref="EX337" ca="1">IF($B337="","",IF(EW337=0,0,IF(DD_Payment="",0,IF(EW337&lt;_xlfn.IFS(DD_Frequency="Monthly",1,DD_Frequency="Quarterly",IF(MONTH(EW$2)=1,1,IF(MONTH(EW$2)=4,1,IF(MONTH(EW$2)=7,1,IF(MONTH(EW$2)=10,1,0)))),DD_Frequency="Annually",IF(MONTH(EW$2)=1,1,0))*DD_Payment,EW337,_xlfn.IFS(DD_Frequency="Monthly",1,DD_Frequency="Quarterly",IF(MONTH(EW$2)=1,1,IF(MONTH(EW$2)=4,1,IF(MONTH(EW$2)=7,1,IF(MONTH(EW$2)=10,1,0)))),DD_Frequency="Annually",IF(MONTH(EW$2)=1,1,0))*DD_Payment))))</f>
        <v/>
      </c>
      <c r="EY337" s="3" t="str">
        <f t="shared" ref="EY337" ca="1" si="16547">IF($B337="","",IF(EW337&gt;EX337,(EW337-EX337/2)*(rate_A*(EY$1/365)),0))</f>
        <v/>
      </c>
      <c r="EZ337" s="3" t="str">
        <f t="shared" ca="1" si="16062"/>
        <v/>
      </c>
      <c r="FA337" s="3" t="str">
        <f t="shared" ref="FA337" ca="1" si="16548">IF($B337="","",EL337*(1+rate_A*EY$1/365))</f>
        <v/>
      </c>
      <c r="FB337" s="3" t="str">
        <f t="shared" ref="FB337" ca="1" si="16549">IF($B337="","",EM337*(1+rate_A*EY$1/365))</f>
        <v/>
      </c>
      <c r="FC337" s="3" t="str">
        <f t="shared" ref="FC337" ca="1" si="16550">IF($B337="","",EN337*(1+rate_joint*EY$1/365))</f>
        <v/>
      </c>
      <c r="FD337" s="5" t="str">
        <f t="shared" ca="1" si="16066"/>
        <v/>
      </c>
      <c r="FE337" s="5" t="str" cm="1">
        <f t="array" aca="1" ref="FE337" ca="1">IF(FD337="","",_xlfn.IFS(FD337&lt;='Hidden inputs'!$C$15,FD337*'Hidden inputs'!$D$15,FD337&lt;='Hidden inputs'!$C$16,'Hidden inputs'!$C$15*'Hidden inputs'!$D$15+(FD337-'Hidden inputs'!$B$16)*'Hidden inputs'!$D$16,FD337&lt;='Hidden inputs'!$C$17,'Hidden inputs'!$C$15*'Hidden inputs'!$D$15+('Hidden inputs'!$C$16-'Hidden inputs'!$B$16)*'Hidden inputs'!$D$16+(FD337-'Hidden inputs'!$B$17)*'Hidden inputs'!$D$17,FD337&gt;'Hidden inputs'!$B$18,'Hidden inputs'!$C$15*'Hidden inputs'!$D$15+('Hidden inputs'!$C$16-'Hidden inputs'!$B$16)*'Hidden inputs'!$D$16+('Hidden inputs'!$C$17-'Hidden inputs'!$B$17)*'Hidden inputs'!$D$17+(FD337-'Hidden inputs'!$B$18)*'Hidden inputs'!$D$18))</f>
        <v/>
      </c>
      <c r="FF337" s="10" t="str">
        <f t="shared" ca="1" si="16067"/>
        <v/>
      </c>
      <c r="FG337" s="5" t="str">
        <f t="shared" ca="1" si="15978"/>
        <v/>
      </c>
      <c r="FH337" s="5" t="str">
        <f t="shared" ca="1" si="15979"/>
        <v/>
      </c>
      <c r="FI337" s="5" t="str">
        <f ca="1">IF($B337="","",'Hidden inputs'!$D$11*EZ337+'Hidden inputs'!$E$11*FA337)</f>
        <v/>
      </c>
      <c r="FJ337" s="11" t="str">
        <f t="shared" ca="1" si="15885"/>
        <v/>
      </c>
      <c r="FK337" s="9" t="str">
        <f t="shared" ca="1" si="15980"/>
        <v/>
      </c>
      <c r="FL337" s="3" t="str">
        <f t="shared" ca="1" si="15981"/>
        <v/>
      </c>
      <c r="FM337" s="5" t="str" cm="1">
        <f t="array" aca="1" ref="FM337" ca="1">IF($B337="","",IF(FL337=0,0,IF(DD_Payment="",0,IF(FL337&lt;_xlfn.IFS(DD_Frequency="Monthly",1,DD_Frequency="Quarterly",IF(MONTH(FL$2)=1,1,IF(MONTH(FL$2)=4,1,IF(MONTH(FL$2)=7,1,IF(MONTH(FL$2)=10,1,0)))),DD_Frequency="Annually",IF(MONTH(FL$2)=1,1,0))*DD_Payment,FL337,_xlfn.IFS(DD_Frequency="Monthly",1,DD_Frequency="Quarterly",IF(MONTH(FL$2)=1,1,IF(MONTH(FL$2)=4,1,IF(MONTH(FL$2)=7,1,IF(MONTH(FL$2)=10,1,0)))),DD_Frequency="Annually",IF(MONTH(FL$2)=1,1,0))*DD_Payment))))</f>
        <v/>
      </c>
      <c r="FN337" s="3" t="str">
        <f t="shared" ref="FN337" ca="1" si="16551">IF($B337="","",IF(FL337&gt;FM337,(FL337-FM337/2)*(rate_A*(FN$1/365)),0))</f>
        <v/>
      </c>
      <c r="FO337" s="3" t="str">
        <f t="shared" ca="1" si="16069"/>
        <v/>
      </c>
      <c r="FP337" s="3" t="str">
        <f t="shared" ref="FP337" ca="1" si="16552">IF($B337="","",FA337*(1+rate_A*FN$1/365))</f>
        <v/>
      </c>
      <c r="FQ337" s="3" t="str">
        <f t="shared" ref="FQ337" ca="1" si="16553">IF($B337="","",FB337*(1+rate_A*FN$1/365))</f>
        <v/>
      </c>
      <c r="FR337" s="3" t="str">
        <f t="shared" ref="FR337" ca="1" si="16554">IF($B337="","",FC337*(1+rate_joint*FN$1/365))</f>
        <v/>
      </c>
      <c r="FS337" s="5" t="str">
        <f t="shared" ca="1" si="16073"/>
        <v/>
      </c>
      <c r="FT337" s="5" t="str" cm="1">
        <f t="array" aca="1" ref="FT337" ca="1">IF(FS337="","",_xlfn.IFS(FS337&lt;='Hidden inputs'!$C$15,FS337*'Hidden inputs'!$D$15,FS337&lt;='Hidden inputs'!$C$16,'Hidden inputs'!$C$15*'Hidden inputs'!$D$15+(FS337-'Hidden inputs'!$B$16)*'Hidden inputs'!$D$16,FS337&lt;='Hidden inputs'!$C$17,'Hidden inputs'!$C$15*'Hidden inputs'!$D$15+('Hidden inputs'!$C$16-'Hidden inputs'!$B$16)*'Hidden inputs'!$D$16+(FS337-'Hidden inputs'!$B$17)*'Hidden inputs'!$D$17,FS337&gt;'Hidden inputs'!$B$18,'Hidden inputs'!$C$15*'Hidden inputs'!$D$15+('Hidden inputs'!$C$16-'Hidden inputs'!$B$16)*'Hidden inputs'!$D$16+('Hidden inputs'!$C$17-'Hidden inputs'!$B$17)*'Hidden inputs'!$D$17+(FS337-'Hidden inputs'!$B$18)*'Hidden inputs'!$D$18))</f>
        <v/>
      </c>
      <c r="FU337" s="10" t="str">
        <f t="shared" ca="1" si="16074"/>
        <v/>
      </c>
      <c r="FV337" s="5" t="str">
        <f t="shared" ca="1" si="15986"/>
        <v/>
      </c>
      <c r="FW337" s="5" t="str">
        <f t="shared" ca="1" si="15987"/>
        <v/>
      </c>
      <c r="FX337" s="5" t="str">
        <f ca="1">IF($B337="","",'Hidden inputs'!$D$11*FO337+'Hidden inputs'!$E$11*FP337)</f>
        <v/>
      </c>
      <c r="FY337" s="11" t="str">
        <f t="shared" ca="1" si="15890"/>
        <v/>
      </c>
      <c r="FZ337" s="9" t="str">
        <f t="shared" ca="1" si="15988"/>
        <v/>
      </c>
      <c r="GA337" s="5" t="str">
        <f t="shared" ca="1" si="15989"/>
        <v/>
      </c>
      <c r="GB337" s="5" t="str">
        <f t="shared" ca="1" si="15990"/>
        <v/>
      </c>
      <c r="GC337" s="5" t="str">
        <f t="shared" ca="1" si="15891"/>
        <v/>
      </c>
      <c r="GD337" s="5" t="str">
        <f t="shared" ca="1" si="15892"/>
        <v/>
      </c>
    </row>
    <row r="338" spans="1:186" x14ac:dyDescent="0.35">
      <c r="A338" s="2"/>
      <c r="B338" s="6" t="str">
        <f t="shared" ca="1" si="15893"/>
        <v/>
      </c>
      <c r="C338" s="5" t="str">
        <f t="shared" ca="1" si="15991"/>
        <v/>
      </c>
      <c r="D338" s="5" t="str" cm="1">
        <f t="array" aca="1" ref="D338" ca="1">IF($B338="","",IF(C338=0,0,IF(DD_Payment="",0,IF(C338&lt;_xlfn.IFS(DD_Frequency="Monthly",1,DD_Frequency="Quarterly",IF(MONTH(C$2)=1,1,IF(MONTH(C$2)=4,1,IF(MONTH(C$2)=7,1,IF(MONTH(C$2)=10,1,0)))),DD_Frequency="Annually",IF(MONTH(C$2)=1,1,0))*DD_Payment,C338,_xlfn.IFS(DD_Frequency="Monthly",1,DD_Frequency="Quarterly",IF(MONTH(C$2)=1,1,IF(MONTH(C$2)=4,1,IF(MONTH(C$2)=7,1,IF(MONTH(C$2)=10,1,0)))),DD_Frequency="Annually",IF(MONTH(C$2)=1,1,0))*DD_Payment))))</f>
        <v/>
      </c>
      <c r="E338" s="5" t="str">
        <f t="shared" ref="E338" ca="1" si="16555">IF(B338="","",IF(C338&gt;D338,(C338-D338/2)*(rate_A*(E$1/365)),0))</f>
        <v/>
      </c>
      <c r="F338" s="5" t="str">
        <f t="shared" ca="1" si="15895"/>
        <v/>
      </c>
      <c r="G338" s="5" t="str">
        <f t="shared" ref="G338" ca="1" si="16556">IF(B338="","",G337*(1+rate_A*E$1/365))</f>
        <v/>
      </c>
      <c r="H338" s="5" t="str">
        <f t="shared" ref="H338" ca="1" si="16557">IF(B338="","",H337*(1+rate_A*E$1/365))</f>
        <v/>
      </c>
      <c r="I338" s="5" t="str">
        <f t="shared" ref="I338" ca="1" si="16558">IF(B338="","",I337*(1+rate_joint*E$1/365))</f>
        <v/>
      </c>
      <c r="J338" s="5" t="str">
        <f t="shared" ca="1" si="15996"/>
        <v/>
      </c>
      <c r="K338" s="5" t="str" cm="1">
        <f t="array" aca="1" ref="K338" ca="1">IF(J338="","",_xlfn.IFS(J338&lt;='Hidden inputs'!$C$15,J338*'Hidden inputs'!$D$15,J338&lt;='Hidden inputs'!$C$16,'Hidden inputs'!$C$15*'Hidden inputs'!$D$15+(J338-'Hidden inputs'!$B$16)*'Hidden inputs'!$D$16,J338&lt;='Hidden inputs'!$C$17,'Hidden inputs'!$C$15*'Hidden inputs'!$D$15+('Hidden inputs'!$C$16-'Hidden inputs'!$B$16)*'Hidden inputs'!$D$16+(J338-'Hidden inputs'!$B$17)*'Hidden inputs'!$D$17,J338&gt;'Hidden inputs'!$B$18,'Hidden inputs'!$C$15*'Hidden inputs'!$D$15+('Hidden inputs'!$C$16-'Hidden inputs'!$B$16)*'Hidden inputs'!$D$16+('Hidden inputs'!$C$17-'Hidden inputs'!$B$17)*'Hidden inputs'!$D$17+(J338-'Hidden inputs'!$B$18)*'Hidden inputs'!$D$18))</f>
        <v/>
      </c>
      <c r="L338" s="11" t="str">
        <f t="shared" ca="1" si="15997"/>
        <v/>
      </c>
      <c r="M338" s="5" t="str">
        <f t="shared" ca="1" si="15899"/>
        <v/>
      </c>
      <c r="N338" s="5" t="str">
        <f t="shared" ca="1" si="15900"/>
        <v/>
      </c>
      <c r="O338" s="5" t="str">
        <f ca="1">IF(B338="","",'Hidden inputs'!$D$11*F338+'Hidden inputs'!$E$11*G338)</f>
        <v/>
      </c>
      <c r="P338" s="11" t="str">
        <f t="shared" ca="1" si="15834"/>
        <v/>
      </c>
      <c r="Q338" s="20" t="str">
        <f t="shared" ca="1" si="15835"/>
        <v/>
      </c>
      <c r="R338" s="3" t="str">
        <f t="shared" ca="1" si="15901"/>
        <v/>
      </c>
      <c r="S338" s="5" t="str" cm="1">
        <f t="array" aca="1" ref="S338" ca="1">IF($B338="","",IF(R338=0,0,IF(DD_Payment="",0,IF(R338&lt;_xlfn.IFS(DD_Frequency="Monthly",1,DD_Frequency="Quarterly",IF(MONTH(R$2)=1,1,IF(MONTH(R$2)=4,1,IF(MONTH(R$2)=7,1,IF(MONTH(R$2)=10,1,0)))),DD_Frequency="Annually",IF(MONTH(R$2)=1,1,0))*DD_Payment,R338,_xlfn.IFS(DD_Frequency="Monthly",1,DD_Frequency="Quarterly",IF(MONTH(R$2)=1,1,IF(MONTH(R$2)=4,1,IF(MONTH(R$2)=7,1,IF(MONTH(R$2)=10,1,0)))),DD_Frequency="Annually",IF(MONTH(R$2)=1,1,0))*DD_Payment))))</f>
        <v/>
      </c>
      <c r="T338" s="3" t="str">
        <f t="shared" ref="T338" ca="1" si="16559">IF(B338="","",IF(R338&gt;S338,(R338-S338/2)*(rate_A*((T$1+A338)/365)),0))</f>
        <v/>
      </c>
      <c r="U338" s="3" t="str">
        <f t="shared" ca="1" si="15903"/>
        <v/>
      </c>
      <c r="V338" s="3" t="str">
        <f t="shared" ref="V338" ca="1" si="16560">IF(B338="","",G338*(1+rate_A*(T$1+A338)/365))</f>
        <v/>
      </c>
      <c r="W338" s="3" t="str">
        <f t="shared" ref="W338" ca="1" si="16561">IF(B338="","",H338*(1+rate_A*(T$1+A338)/365))</f>
        <v/>
      </c>
      <c r="X338" s="3" t="str">
        <f t="shared" ref="X338" ca="1" si="16562">IF(B338="","",I338*(1+rate_joint*(T$1+A338)/365))</f>
        <v/>
      </c>
      <c r="Y338" s="5" t="str">
        <f t="shared" ca="1" si="16002"/>
        <v/>
      </c>
      <c r="Z338" s="5" t="str" cm="1">
        <f t="array" aca="1" ref="Z338" ca="1">IF(Y338="","",_xlfn.IFS(Y338&lt;='Hidden inputs'!$C$15,Y338*'Hidden inputs'!$D$15,Y338&lt;='Hidden inputs'!$C$16,'Hidden inputs'!$C$15*'Hidden inputs'!$D$15+(Y338-'Hidden inputs'!$B$16)*'Hidden inputs'!$D$16,Y338&lt;='Hidden inputs'!$C$17,'Hidden inputs'!$C$15*'Hidden inputs'!$D$15+('Hidden inputs'!$C$16-'Hidden inputs'!$B$16)*'Hidden inputs'!$D$16+(Y338-'Hidden inputs'!$B$17)*'Hidden inputs'!$D$17,Y338&gt;'Hidden inputs'!$B$18,'Hidden inputs'!$C$15*'Hidden inputs'!$D$15+('Hidden inputs'!$C$16-'Hidden inputs'!$B$16)*'Hidden inputs'!$D$16+('Hidden inputs'!$C$17-'Hidden inputs'!$B$17)*'Hidden inputs'!$D$17+(Y338-'Hidden inputs'!$B$18)*'Hidden inputs'!$D$18))</f>
        <v/>
      </c>
      <c r="AA338" s="10" t="str">
        <f t="shared" ca="1" si="16003"/>
        <v/>
      </c>
      <c r="AB338" s="5" t="str">
        <f t="shared" ca="1" si="15907"/>
        <v/>
      </c>
      <c r="AC338" s="5" t="str">
        <f t="shared" ca="1" si="16004"/>
        <v/>
      </c>
      <c r="AD338" s="5" t="str">
        <f ca="1">IF(B338="","",'Hidden inputs'!$D$11*U338+'Hidden inputs'!$E$11*V338)</f>
        <v/>
      </c>
      <c r="AE338" s="11" t="str">
        <f t="shared" ca="1" si="15840"/>
        <v/>
      </c>
      <c r="AF338" s="9" t="str">
        <f t="shared" ca="1" si="15908"/>
        <v/>
      </c>
      <c r="AG338" s="3" t="str">
        <f t="shared" ca="1" si="15909"/>
        <v/>
      </c>
      <c r="AH338" s="5" t="str" cm="1">
        <f t="array" aca="1" ref="AH338" ca="1">IF($B338="","",IF(AG338=0,0,IF(DD_Payment="",0,IF(AG338&lt;_xlfn.IFS(DD_Frequency="Monthly",1,DD_Frequency="Quarterly",IF(MONTH(AG$2)=1,1,IF(MONTH(AG$2)=4,1,IF(MONTH(AG$2)=7,1,IF(MONTH(AG$2)=10,1,0)))),DD_Frequency="Annually",IF(MONTH(AG$2)=1,1,0))*DD_Payment,AG338,_xlfn.IFS(DD_Frequency="Monthly",1,DD_Frequency="Quarterly",IF(MONTH(AG$2)=1,1,IF(MONTH(AG$2)=4,1,IF(MONTH(AG$2)=7,1,IF(MONTH(AG$2)=10,1,0)))),DD_Frequency="Annually",IF(MONTH(AG$2)=1,1,0))*DD_Payment))))</f>
        <v/>
      </c>
      <c r="AI338" s="3" t="str">
        <f t="shared" ref="AI338" ca="1" si="16563">IF($B338="","",IF(AG338&gt;AH338,(AG338-AH338/2)*(rate_A*(AI$1/365)),0))</f>
        <v/>
      </c>
      <c r="AJ338" s="3" t="str">
        <f t="shared" ca="1" si="16006"/>
        <v/>
      </c>
      <c r="AK338" s="3" t="str">
        <f t="shared" ref="AK338" ca="1" si="16564">IF($B338="","",V338*(1+rate_A*AI$1/365))</f>
        <v/>
      </c>
      <c r="AL338" s="3" t="str">
        <f t="shared" ref="AL338" ca="1" si="16565">IF($B338="","",W338*(1+rate_A*AI$1/365))</f>
        <v/>
      </c>
      <c r="AM338" s="3" t="str">
        <f t="shared" ref="AM338" ca="1" si="16566">IF($B338="","",X338*(1+rate_joint*AI$1/365))</f>
        <v/>
      </c>
      <c r="AN338" s="5" t="str">
        <f t="shared" ca="1" si="16010"/>
        <v/>
      </c>
      <c r="AO338" s="5" t="str" cm="1">
        <f t="array" aca="1" ref="AO338" ca="1">IF(AN338="","",_xlfn.IFS(AN338&lt;='Hidden inputs'!$C$15,AN338*'Hidden inputs'!$D$15,AN338&lt;='Hidden inputs'!$C$16,'Hidden inputs'!$C$15*'Hidden inputs'!$D$15+(AN338-'Hidden inputs'!$B$16)*'Hidden inputs'!$D$16,AN338&lt;='Hidden inputs'!$C$17,'Hidden inputs'!$C$15*'Hidden inputs'!$D$15+('Hidden inputs'!$C$16-'Hidden inputs'!$B$16)*'Hidden inputs'!$D$16+(AN338-'Hidden inputs'!$B$17)*'Hidden inputs'!$D$17,AN338&gt;'Hidden inputs'!$B$18,'Hidden inputs'!$C$15*'Hidden inputs'!$D$15+('Hidden inputs'!$C$16-'Hidden inputs'!$B$16)*'Hidden inputs'!$D$16+('Hidden inputs'!$C$17-'Hidden inputs'!$B$17)*'Hidden inputs'!$D$17+(AN338-'Hidden inputs'!$B$18)*'Hidden inputs'!$D$18))</f>
        <v/>
      </c>
      <c r="AP338" s="10" t="str">
        <f t="shared" ca="1" si="16011"/>
        <v/>
      </c>
      <c r="AQ338" s="5" t="str">
        <f t="shared" ca="1" si="15914"/>
        <v/>
      </c>
      <c r="AR338" s="5" t="str">
        <f t="shared" ca="1" si="15915"/>
        <v/>
      </c>
      <c r="AS338" s="5" t="str">
        <f ca="1">IF($B338="","",'Hidden inputs'!$D$11*AJ338+'Hidden inputs'!$E$11*AK338)</f>
        <v/>
      </c>
      <c r="AT338" s="11" t="str">
        <f t="shared" ca="1" si="15845"/>
        <v/>
      </c>
      <c r="AU338" s="9" t="str">
        <f t="shared" ca="1" si="15916"/>
        <v/>
      </c>
      <c r="AV338" s="3" t="str">
        <f t="shared" ca="1" si="15917"/>
        <v/>
      </c>
      <c r="AW338" s="5" t="str" cm="1">
        <f t="array" aca="1" ref="AW338" ca="1">IF($B338="","",IF(AV338=0,0,IF(DD_Payment="",0,IF(AV338&lt;_xlfn.IFS(DD_Frequency="Monthly",1,DD_Frequency="Quarterly",IF(MONTH(AV$2)=1,1,IF(MONTH(AV$2)=4,1,IF(MONTH(AV$2)=7,1,IF(MONTH(AV$2)=10,1,0)))),DD_Frequency="Annually",IF(MONTH(AV$2)=1,1,0))*DD_Payment,AV338,_xlfn.IFS(DD_Frequency="Monthly",1,DD_Frequency="Quarterly",IF(MONTH(AV$2)=1,1,IF(MONTH(AV$2)=4,1,IF(MONTH(AV$2)=7,1,IF(MONTH(AV$2)=10,1,0)))),DD_Frequency="Annually",IF(MONTH(AV$2)=1,1,0))*DD_Payment))))</f>
        <v/>
      </c>
      <c r="AX338" s="3" t="str">
        <f t="shared" ref="AX338" ca="1" si="16567">IF($B338="","",IF(AV338&gt;AW338,(AV338-AW338/2)*(rate_A*(AX$1/365)),0))</f>
        <v/>
      </c>
      <c r="AY338" s="3" t="str">
        <f t="shared" ca="1" si="16013"/>
        <v/>
      </c>
      <c r="AZ338" s="3" t="str">
        <f t="shared" ref="AZ338" ca="1" si="16568">IF($B338="","",AK338*(1+rate_A*AX$1/365))</f>
        <v/>
      </c>
      <c r="BA338" s="3" t="str">
        <f t="shared" ref="BA338" ca="1" si="16569">IF($B338="","",AL338*(1+rate_A*AX$1/365))</f>
        <v/>
      </c>
      <c r="BB338" s="3" t="str">
        <f t="shared" ref="BB338" ca="1" si="16570">IF($B338="","",AM338*(1+rate_joint*AX$1/365))</f>
        <v/>
      </c>
      <c r="BC338" s="5" t="str">
        <f t="shared" ca="1" si="16017"/>
        <v/>
      </c>
      <c r="BD338" s="5" t="str" cm="1">
        <f t="array" aca="1" ref="BD338" ca="1">IF(BC338="","",_xlfn.IFS(BC338&lt;='Hidden inputs'!$C$15,BC338*'Hidden inputs'!$D$15,BC338&lt;='Hidden inputs'!$C$16,'Hidden inputs'!$C$15*'Hidden inputs'!$D$15+(BC338-'Hidden inputs'!$B$16)*'Hidden inputs'!$D$16,BC338&lt;='Hidden inputs'!$C$17,'Hidden inputs'!$C$15*'Hidden inputs'!$D$15+('Hidden inputs'!$C$16-'Hidden inputs'!$B$16)*'Hidden inputs'!$D$16+(BC338-'Hidden inputs'!$B$17)*'Hidden inputs'!$D$17,BC338&gt;'Hidden inputs'!$B$18,'Hidden inputs'!$C$15*'Hidden inputs'!$D$15+('Hidden inputs'!$C$16-'Hidden inputs'!$B$16)*'Hidden inputs'!$D$16+('Hidden inputs'!$C$17-'Hidden inputs'!$B$17)*'Hidden inputs'!$D$17+(BC338-'Hidden inputs'!$B$18)*'Hidden inputs'!$D$18))</f>
        <v/>
      </c>
      <c r="BE338" s="10" t="str">
        <f t="shared" ca="1" si="16018"/>
        <v/>
      </c>
      <c r="BF338" s="5" t="str">
        <f t="shared" ca="1" si="15922"/>
        <v/>
      </c>
      <c r="BG338" s="5" t="str">
        <f t="shared" ca="1" si="15923"/>
        <v/>
      </c>
      <c r="BH338" s="5" t="str">
        <f ca="1">IF($B338="","",'Hidden inputs'!$D$11*AY338+'Hidden inputs'!$E$11*AZ338)</f>
        <v/>
      </c>
      <c r="BI338" s="11" t="str">
        <f t="shared" ca="1" si="15850"/>
        <v/>
      </c>
      <c r="BJ338" s="9" t="str">
        <f t="shared" ca="1" si="15924"/>
        <v/>
      </c>
      <c r="BK338" s="3" t="str">
        <f t="shared" ca="1" si="15925"/>
        <v/>
      </c>
      <c r="BL338" s="5" t="str" cm="1">
        <f t="array" aca="1" ref="BL338" ca="1">IF($B338="","",IF(BK338=0,0,IF(DD_Payment="",0,IF(BK338&lt;_xlfn.IFS(DD_Frequency="Monthly",1,DD_Frequency="Quarterly",IF(MONTH(BK$2)=1,1,IF(MONTH(BK$2)=4,1,IF(MONTH(BK$2)=7,1,IF(MONTH(BK$2)=10,1,0)))),DD_Frequency="Annually",IF(MONTH(BK$2)=1,1,0))*DD_Payment,BK338,_xlfn.IFS(DD_Frequency="Monthly",1,DD_Frequency="Quarterly",IF(MONTH(BK$2)=1,1,IF(MONTH(BK$2)=4,1,IF(MONTH(BK$2)=7,1,IF(MONTH(BK$2)=10,1,0)))),DD_Frequency="Annually",IF(MONTH(BK$2)=1,1,0))*DD_Payment))))</f>
        <v/>
      </c>
      <c r="BM338" s="3" t="str">
        <f t="shared" ref="BM338" ca="1" si="16571">IF($B338="","",IF(BK338&gt;BL338,(BK338-BL338/2)*(rate_A*(BM$1/365)),0))</f>
        <v/>
      </c>
      <c r="BN338" s="3" t="str">
        <f t="shared" ca="1" si="16020"/>
        <v/>
      </c>
      <c r="BO338" s="3" t="str">
        <f t="shared" ref="BO338" ca="1" si="16572">IF($B338="","",AZ338*(1+rate_A*BM$1/365))</f>
        <v/>
      </c>
      <c r="BP338" s="3" t="str">
        <f t="shared" ref="BP338" ca="1" si="16573">IF($B338="","",BA338*(1+rate_A*BM$1/365))</f>
        <v/>
      </c>
      <c r="BQ338" s="3" t="str">
        <f t="shared" ref="BQ338" ca="1" si="16574">IF($B338="","",BB338*(1+rate_joint*BM$1/365))</f>
        <v/>
      </c>
      <c r="BR338" s="5" t="str">
        <f t="shared" ca="1" si="16024"/>
        <v/>
      </c>
      <c r="BS338" s="5" t="str" cm="1">
        <f t="array" aca="1" ref="BS338" ca="1">IF(BR338="","",_xlfn.IFS(BR338&lt;='Hidden inputs'!$C$15,BR338*'Hidden inputs'!$D$15,BR338&lt;='Hidden inputs'!$C$16,'Hidden inputs'!$C$15*'Hidden inputs'!$D$15+(BR338-'Hidden inputs'!$B$16)*'Hidden inputs'!$D$16,BR338&lt;='Hidden inputs'!$C$17,'Hidden inputs'!$C$15*'Hidden inputs'!$D$15+('Hidden inputs'!$C$16-'Hidden inputs'!$B$16)*'Hidden inputs'!$D$16+(BR338-'Hidden inputs'!$B$17)*'Hidden inputs'!$D$17,BR338&gt;'Hidden inputs'!$B$18,'Hidden inputs'!$C$15*'Hidden inputs'!$D$15+('Hidden inputs'!$C$16-'Hidden inputs'!$B$16)*'Hidden inputs'!$D$16+('Hidden inputs'!$C$17-'Hidden inputs'!$B$17)*'Hidden inputs'!$D$17+(BR338-'Hidden inputs'!$B$18)*'Hidden inputs'!$D$18))</f>
        <v/>
      </c>
      <c r="BT338" s="10" t="str">
        <f t="shared" ca="1" si="16025"/>
        <v/>
      </c>
      <c r="BU338" s="5" t="str">
        <f t="shared" ca="1" si="15930"/>
        <v/>
      </c>
      <c r="BV338" s="5" t="str">
        <f t="shared" ca="1" si="15931"/>
        <v/>
      </c>
      <c r="BW338" s="5" t="str">
        <f ca="1">IF($B338="","",'Hidden inputs'!$D$11*BN338+'Hidden inputs'!$E$11*BO338)</f>
        <v/>
      </c>
      <c r="BX338" s="11" t="str">
        <f t="shared" ca="1" si="15855"/>
        <v/>
      </c>
      <c r="BY338" s="9" t="str">
        <f t="shared" ca="1" si="15932"/>
        <v/>
      </c>
      <c r="BZ338" s="3" t="str">
        <f t="shared" ca="1" si="15933"/>
        <v/>
      </c>
      <c r="CA338" s="5" t="str" cm="1">
        <f t="array" aca="1" ref="CA338" ca="1">IF($B338="","",IF(BZ338=0,0,IF(DD_Payment="",0,IF(BZ338&lt;_xlfn.IFS(DD_Frequency="Monthly",1,DD_Frequency="Quarterly",IF(MONTH(BZ$2)=1,1,IF(MONTH(BZ$2)=4,1,IF(MONTH(BZ$2)=7,1,IF(MONTH(BZ$2)=10,1,0)))),DD_Frequency="Annually",IF(MONTH(BZ$2)=1,1,0))*DD_Payment,BZ338,_xlfn.IFS(DD_Frequency="Monthly",1,DD_Frequency="Quarterly",IF(MONTH(BZ$2)=1,1,IF(MONTH(BZ$2)=4,1,IF(MONTH(BZ$2)=7,1,IF(MONTH(BZ$2)=10,1,0)))),DD_Frequency="Annually",IF(MONTH(BZ$2)=1,1,0))*DD_Payment))))</f>
        <v/>
      </c>
      <c r="CB338" s="3" t="str">
        <f t="shared" ref="CB338" ca="1" si="16575">IF($B338="","",IF(BZ338&gt;CA338,(BZ338-CA338/2)*(rate_A*(CB$1/365)),0))</f>
        <v/>
      </c>
      <c r="CC338" s="3" t="str">
        <f t="shared" ca="1" si="16027"/>
        <v/>
      </c>
      <c r="CD338" s="3" t="str">
        <f t="shared" ref="CD338" ca="1" si="16576">IF($B338="","",BO338*(1+rate_A*CB$1/365))</f>
        <v/>
      </c>
      <c r="CE338" s="3" t="str">
        <f t="shared" ref="CE338" ca="1" si="16577">IF($B338="","",BP338*(1+rate_A*CB$1/365))</f>
        <v/>
      </c>
      <c r="CF338" s="3" t="str">
        <f t="shared" ref="CF338" ca="1" si="16578">IF($B338="","",BQ338*(1+rate_joint*CB$1/365))</f>
        <v/>
      </c>
      <c r="CG338" s="5" t="str">
        <f t="shared" ca="1" si="16031"/>
        <v/>
      </c>
      <c r="CH338" s="5" t="str" cm="1">
        <f t="array" aca="1" ref="CH338" ca="1">IF(CG338="","",_xlfn.IFS(CG338&lt;='Hidden inputs'!$C$15,CG338*'Hidden inputs'!$D$15,CG338&lt;='Hidden inputs'!$C$16,'Hidden inputs'!$C$15*'Hidden inputs'!$D$15+(CG338-'Hidden inputs'!$B$16)*'Hidden inputs'!$D$16,CG338&lt;='Hidden inputs'!$C$17,'Hidden inputs'!$C$15*'Hidden inputs'!$D$15+('Hidden inputs'!$C$16-'Hidden inputs'!$B$16)*'Hidden inputs'!$D$16+(CG338-'Hidden inputs'!$B$17)*'Hidden inputs'!$D$17,CG338&gt;'Hidden inputs'!$B$18,'Hidden inputs'!$C$15*'Hidden inputs'!$D$15+('Hidden inputs'!$C$16-'Hidden inputs'!$B$16)*'Hidden inputs'!$D$16+('Hidden inputs'!$C$17-'Hidden inputs'!$B$17)*'Hidden inputs'!$D$17+(CG338-'Hidden inputs'!$B$18)*'Hidden inputs'!$D$18))</f>
        <v/>
      </c>
      <c r="CI338" s="10" t="str">
        <f t="shared" ca="1" si="16032"/>
        <v/>
      </c>
      <c r="CJ338" s="5" t="str">
        <f t="shared" ca="1" si="15938"/>
        <v/>
      </c>
      <c r="CK338" s="5" t="str">
        <f t="shared" ca="1" si="15939"/>
        <v/>
      </c>
      <c r="CL338" s="5" t="str">
        <f ca="1">IF($B338="","",'Hidden inputs'!$D$11*CC338+'Hidden inputs'!$E$11*CD338)</f>
        <v/>
      </c>
      <c r="CM338" s="11" t="str">
        <f t="shared" ca="1" si="15860"/>
        <v/>
      </c>
      <c r="CN338" s="9" t="str">
        <f t="shared" ca="1" si="15940"/>
        <v/>
      </c>
      <c r="CO338" s="3" t="str">
        <f t="shared" ca="1" si="15941"/>
        <v/>
      </c>
      <c r="CP338" s="5" t="str" cm="1">
        <f t="array" aca="1" ref="CP338" ca="1">IF($B338="","",IF(CO338=0,0,IF(DD_Payment="",0,IF(CO338&lt;_xlfn.IFS(DD_Frequency="Monthly",1,DD_Frequency="Quarterly",IF(MONTH(CO$2)=1,1,IF(MONTH(CO$2)=4,1,IF(MONTH(CO$2)=7,1,IF(MONTH(CO$2)=10,1,0)))),DD_Frequency="Annually",IF(MONTH(CO$2)=1,1,0))*DD_Payment,CO338,_xlfn.IFS(DD_Frequency="Monthly",1,DD_Frequency="Quarterly",IF(MONTH(CO$2)=1,1,IF(MONTH(CO$2)=4,1,IF(MONTH(CO$2)=7,1,IF(MONTH(CO$2)=10,1,0)))),DD_Frequency="Annually",IF(MONTH(CO$2)=1,1,0))*DD_Payment))))</f>
        <v/>
      </c>
      <c r="CQ338" s="3" t="str">
        <f t="shared" ref="CQ338" ca="1" si="16579">IF($B338="","",IF(CO338&gt;CP338,(CO338-CP338/2)*(rate_A*(CQ$1/365)),0))</f>
        <v/>
      </c>
      <c r="CR338" s="3" t="str">
        <f t="shared" ca="1" si="16034"/>
        <v/>
      </c>
      <c r="CS338" s="3" t="str">
        <f t="shared" ref="CS338" ca="1" si="16580">IF($B338="","",CD338*(1+rate_A*CQ$1/365))</f>
        <v/>
      </c>
      <c r="CT338" s="3" t="str">
        <f t="shared" ref="CT338" ca="1" si="16581">IF($B338="","",CE338*(1+rate_A*CQ$1/365))</f>
        <v/>
      </c>
      <c r="CU338" s="3" t="str">
        <f t="shared" ref="CU338" ca="1" si="16582">IF($B338="","",CF338*(1+rate_joint*CQ$1/365))</f>
        <v/>
      </c>
      <c r="CV338" s="5" t="str">
        <f t="shared" ca="1" si="16038"/>
        <v/>
      </c>
      <c r="CW338" s="5" t="str" cm="1">
        <f t="array" aca="1" ref="CW338" ca="1">IF(CV338="","",_xlfn.IFS(CV338&lt;='Hidden inputs'!$C$15,CV338*'Hidden inputs'!$D$15,CV338&lt;='Hidden inputs'!$C$16,'Hidden inputs'!$C$15*'Hidden inputs'!$D$15+(CV338-'Hidden inputs'!$B$16)*'Hidden inputs'!$D$16,CV338&lt;='Hidden inputs'!$C$17,'Hidden inputs'!$C$15*'Hidden inputs'!$D$15+('Hidden inputs'!$C$16-'Hidden inputs'!$B$16)*'Hidden inputs'!$D$16+(CV338-'Hidden inputs'!$B$17)*'Hidden inputs'!$D$17,CV338&gt;'Hidden inputs'!$B$18,'Hidden inputs'!$C$15*'Hidden inputs'!$D$15+('Hidden inputs'!$C$16-'Hidden inputs'!$B$16)*'Hidden inputs'!$D$16+('Hidden inputs'!$C$17-'Hidden inputs'!$B$17)*'Hidden inputs'!$D$17+(CV338-'Hidden inputs'!$B$18)*'Hidden inputs'!$D$18))</f>
        <v/>
      </c>
      <c r="CX338" s="10" t="str">
        <f t="shared" ca="1" si="16039"/>
        <v/>
      </c>
      <c r="CY338" s="5" t="str">
        <f t="shared" ca="1" si="15946"/>
        <v/>
      </c>
      <c r="CZ338" s="5" t="str">
        <f t="shared" ca="1" si="15947"/>
        <v/>
      </c>
      <c r="DA338" s="5" t="str">
        <f ca="1">IF($B338="","",'Hidden inputs'!$D$11*CR338+'Hidden inputs'!$E$11*CS338)</f>
        <v/>
      </c>
      <c r="DB338" s="11" t="str">
        <f t="shared" ca="1" si="15865"/>
        <v/>
      </c>
      <c r="DC338" s="9" t="str">
        <f t="shared" ca="1" si="15948"/>
        <v/>
      </c>
      <c r="DD338" s="3" t="str">
        <f t="shared" ca="1" si="15949"/>
        <v/>
      </c>
      <c r="DE338" s="5" t="str" cm="1">
        <f t="array" aca="1" ref="DE338" ca="1">IF($B338="","",IF(DD338=0,0,IF(DD_Payment="",0,IF(DD338&lt;_xlfn.IFS(DD_Frequency="Monthly",1,DD_Frequency="Quarterly",IF(MONTH(DD$2)=1,1,IF(MONTH(DD$2)=4,1,IF(MONTH(DD$2)=7,1,IF(MONTH(DD$2)=10,1,0)))),DD_Frequency="Annually",IF(MONTH(DD$2)=1,1,0))*DD_Payment,DD338,_xlfn.IFS(DD_Frequency="Monthly",1,DD_Frequency="Quarterly",IF(MONTH(DD$2)=1,1,IF(MONTH(DD$2)=4,1,IF(MONTH(DD$2)=7,1,IF(MONTH(DD$2)=10,1,0)))),DD_Frequency="Annually",IF(MONTH(DD$2)=1,1,0))*DD_Payment))))</f>
        <v/>
      </c>
      <c r="DF338" s="3" t="str">
        <f t="shared" ref="DF338" ca="1" si="16583">IF($B338="","",IF(DD338&gt;DE338,(DD338-DE338/2)*(rate_A*(DF$1/365)),0))</f>
        <v/>
      </c>
      <c r="DG338" s="3" t="str">
        <f t="shared" ca="1" si="16041"/>
        <v/>
      </c>
      <c r="DH338" s="3" t="str">
        <f t="shared" ref="DH338" ca="1" si="16584">IF($B338="","",CS338*(1+rate_A*DF$1/365))</f>
        <v/>
      </c>
      <c r="DI338" s="3" t="str">
        <f t="shared" ref="DI338" ca="1" si="16585">IF($B338="","",CT338*(1+rate_A*DF$1/365))</f>
        <v/>
      </c>
      <c r="DJ338" s="3" t="str">
        <f t="shared" ref="DJ338" ca="1" si="16586">IF($B338="","",CU338*(1+rate_joint*DF$1/365))</f>
        <v/>
      </c>
      <c r="DK338" s="5" t="str">
        <f t="shared" ca="1" si="16045"/>
        <v/>
      </c>
      <c r="DL338" s="5" t="str" cm="1">
        <f t="array" aca="1" ref="DL338" ca="1">IF(DK338="","",_xlfn.IFS(DK338&lt;='Hidden inputs'!$C$15,DK338*'Hidden inputs'!$D$15,DK338&lt;='Hidden inputs'!$C$16,'Hidden inputs'!$C$15*'Hidden inputs'!$D$15+(DK338-'Hidden inputs'!$B$16)*'Hidden inputs'!$D$16,DK338&lt;='Hidden inputs'!$C$17,'Hidden inputs'!$C$15*'Hidden inputs'!$D$15+('Hidden inputs'!$C$16-'Hidden inputs'!$B$16)*'Hidden inputs'!$D$16+(DK338-'Hidden inputs'!$B$17)*'Hidden inputs'!$D$17,DK338&gt;'Hidden inputs'!$B$18,'Hidden inputs'!$C$15*'Hidden inputs'!$D$15+('Hidden inputs'!$C$16-'Hidden inputs'!$B$16)*'Hidden inputs'!$D$16+('Hidden inputs'!$C$17-'Hidden inputs'!$B$17)*'Hidden inputs'!$D$17+(DK338-'Hidden inputs'!$B$18)*'Hidden inputs'!$D$18))</f>
        <v/>
      </c>
      <c r="DM338" s="10" t="str">
        <f t="shared" ca="1" si="16046"/>
        <v/>
      </c>
      <c r="DN338" s="5" t="str">
        <f t="shared" ca="1" si="15954"/>
        <v/>
      </c>
      <c r="DO338" s="5" t="str">
        <f t="shared" ca="1" si="15955"/>
        <v/>
      </c>
      <c r="DP338" s="5" t="str">
        <f ca="1">IF($B338="","",'Hidden inputs'!$D$11*DG338+'Hidden inputs'!$E$11*DH338)</f>
        <v/>
      </c>
      <c r="DQ338" s="11" t="str">
        <f t="shared" ca="1" si="15870"/>
        <v/>
      </c>
      <c r="DR338" s="9" t="str">
        <f t="shared" ca="1" si="15956"/>
        <v/>
      </c>
      <c r="DS338" s="3" t="str">
        <f t="shared" ca="1" si="15957"/>
        <v/>
      </c>
      <c r="DT338" s="5" t="str" cm="1">
        <f t="array" aca="1" ref="DT338" ca="1">IF($B338="","",IF(DS338=0,0,IF(DD_Payment="",0,IF(DS338&lt;_xlfn.IFS(DD_Frequency="Monthly",1,DD_Frequency="Quarterly",IF(MONTH(DS$2)=1,1,IF(MONTH(DS$2)=4,1,IF(MONTH(DS$2)=7,1,IF(MONTH(DS$2)=10,1,0)))),DD_Frequency="Annually",IF(MONTH(DS$2)=1,1,0))*DD_Payment,DS338,_xlfn.IFS(DD_Frequency="Monthly",1,DD_Frequency="Quarterly",IF(MONTH(DS$2)=1,1,IF(MONTH(DS$2)=4,1,IF(MONTH(DS$2)=7,1,IF(MONTH(DS$2)=10,1,0)))),DD_Frequency="Annually",IF(MONTH(DS$2)=1,1,0))*DD_Payment))))</f>
        <v/>
      </c>
      <c r="DU338" s="3" t="str">
        <f t="shared" ref="DU338" ca="1" si="16587">IF($B338="","",IF(DS338&gt;DT338,(DS338-DT338/2)*(rate_A*(DU$1/365)),0))</f>
        <v/>
      </c>
      <c r="DV338" s="3" t="str">
        <f t="shared" ca="1" si="16048"/>
        <v/>
      </c>
      <c r="DW338" s="3" t="str">
        <f t="shared" ref="DW338" ca="1" si="16588">IF($B338="","",DH338*(1+rate_A*DU$1/365))</f>
        <v/>
      </c>
      <c r="DX338" s="3" t="str">
        <f t="shared" ref="DX338" ca="1" si="16589">IF($B338="","",DI338*(1+rate_A*DU$1/365))</f>
        <v/>
      </c>
      <c r="DY338" s="3" t="str">
        <f t="shared" ref="DY338" ca="1" si="16590">IF($B338="","",DJ338*(1+rate_joint*DU$1/365))</f>
        <v/>
      </c>
      <c r="DZ338" s="5" t="str">
        <f t="shared" ca="1" si="16052"/>
        <v/>
      </c>
      <c r="EA338" s="5" t="str" cm="1">
        <f t="array" aca="1" ref="EA338" ca="1">IF(DZ338="","",_xlfn.IFS(DZ338&lt;='Hidden inputs'!$C$15,DZ338*'Hidden inputs'!$D$15,DZ338&lt;='Hidden inputs'!$C$16,'Hidden inputs'!$C$15*'Hidden inputs'!$D$15+(DZ338-'Hidden inputs'!$B$16)*'Hidden inputs'!$D$16,DZ338&lt;='Hidden inputs'!$C$17,'Hidden inputs'!$C$15*'Hidden inputs'!$D$15+('Hidden inputs'!$C$16-'Hidden inputs'!$B$16)*'Hidden inputs'!$D$16+(DZ338-'Hidden inputs'!$B$17)*'Hidden inputs'!$D$17,DZ338&gt;'Hidden inputs'!$B$18,'Hidden inputs'!$C$15*'Hidden inputs'!$D$15+('Hidden inputs'!$C$16-'Hidden inputs'!$B$16)*'Hidden inputs'!$D$16+('Hidden inputs'!$C$17-'Hidden inputs'!$B$17)*'Hidden inputs'!$D$17+(DZ338-'Hidden inputs'!$B$18)*'Hidden inputs'!$D$18))</f>
        <v/>
      </c>
      <c r="EB338" s="10" t="str">
        <f t="shared" ca="1" si="16053"/>
        <v/>
      </c>
      <c r="EC338" s="5" t="str">
        <f t="shared" ca="1" si="15962"/>
        <v/>
      </c>
      <c r="ED338" s="5" t="str">
        <f t="shared" ca="1" si="15963"/>
        <v/>
      </c>
      <c r="EE338" s="5" t="str">
        <f ca="1">IF($B338="","",'Hidden inputs'!$D$11*DV338+'Hidden inputs'!$E$11*DW338)</f>
        <v/>
      </c>
      <c r="EF338" s="11" t="str">
        <f t="shared" ca="1" si="15875"/>
        <v/>
      </c>
      <c r="EG338" s="9" t="str">
        <f t="shared" ca="1" si="15964"/>
        <v/>
      </c>
      <c r="EH338" s="3" t="str">
        <f t="shared" ca="1" si="15965"/>
        <v/>
      </c>
      <c r="EI338" s="5" t="str" cm="1">
        <f t="array" aca="1" ref="EI338" ca="1">IF($B338="","",IF(EH338=0,0,IF(DD_Payment="",0,IF(EH338&lt;_xlfn.IFS(DD_Frequency="Monthly",1,DD_Frequency="Quarterly",IF(MONTH(EH$2)=1,1,IF(MONTH(EH$2)=4,1,IF(MONTH(EH$2)=7,1,IF(MONTH(EH$2)=10,1,0)))),DD_Frequency="Annually",IF(MONTH(EH$2)=1,1,0))*DD_Payment,EH338,_xlfn.IFS(DD_Frequency="Monthly",1,DD_Frequency="Quarterly",IF(MONTH(EH$2)=1,1,IF(MONTH(EH$2)=4,1,IF(MONTH(EH$2)=7,1,IF(MONTH(EH$2)=10,1,0)))),DD_Frequency="Annually",IF(MONTH(EH$2)=1,1,0))*DD_Payment))))</f>
        <v/>
      </c>
      <c r="EJ338" s="3" t="str">
        <f t="shared" ref="EJ338" ca="1" si="16591">IF($B338="","",IF(EH338&gt;EI338,(EH338-EI338/2)*(rate_A*(EJ$1/365)),0))</f>
        <v/>
      </c>
      <c r="EK338" s="3" t="str">
        <f t="shared" ca="1" si="16055"/>
        <v/>
      </c>
      <c r="EL338" s="3" t="str">
        <f t="shared" ref="EL338" ca="1" si="16592">IF($B338="","",DW338*(1+rate_A*EJ$1/365))</f>
        <v/>
      </c>
      <c r="EM338" s="3" t="str">
        <f t="shared" ref="EM338" ca="1" si="16593">IF($B338="","",DX338*(1+rate_A*EJ$1/365))</f>
        <v/>
      </c>
      <c r="EN338" s="3" t="str">
        <f t="shared" ref="EN338" ca="1" si="16594">IF($B338="","",DY338*(1+rate_joint*EJ$1/365))</f>
        <v/>
      </c>
      <c r="EO338" s="5" t="str">
        <f t="shared" ca="1" si="16059"/>
        <v/>
      </c>
      <c r="EP338" s="5" t="str" cm="1">
        <f t="array" aca="1" ref="EP338" ca="1">IF(EO338="","",_xlfn.IFS(EO338&lt;='Hidden inputs'!$C$15,EO338*'Hidden inputs'!$D$15,EO338&lt;='Hidden inputs'!$C$16,'Hidden inputs'!$C$15*'Hidden inputs'!$D$15+(EO338-'Hidden inputs'!$B$16)*'Hidden inputs'!$D$16,EO338&lt;='Hidden inputs'!$C$17,'Hidden inputs'!$C$15*'Hidden inputs'!$D$15+('Hidden inputs'!$C$16-'Hidden inputs'!$B$16)*'Hidden inputs'!$D$16+(EO338-'Hidden inputs'!$B$17)*'Hidden inputs'!$D$17,EO338&gt;'Hidden inputs'!$B$18,'Hidden inputs'!$C$15*'Hidden inputs'!$D$15+('Hidden inputs'!$C$16-'Hidden inputs'!$B$16)*'Hidden inputs'!$D$16+('Hidden inputs'!$C$17-'Hidden inputs'!$B$17)*'Hidden inputs'!$D$17+(EO338-'Hidden inputs'!$B$18)*'Hidden inputs'!$D$18))</f>
        <v/>
      </c>
      <c r="EQ338" s="10" t="str">
        <f t="shared" ca="1" si="16060"/>
        <v/>
      </c>
      <c r="ER338" s="5" t="str">
        <f t="shared" ca="1" si="15970"/>
        <v/>
      </c>
      <c r="ES338" s="5" t="str">
        <f t="shared" ca="1" si="15971"/>
        <v/>
      </c>
      <c r="ET338" s="5" t="str">
        <f ca="1">IF($B338="","",'Hidden inputs'!$D$11*EK338+'Hidden inputs'!$E$11*EL338)</f>
        <v/>
      </c>
      <c r="EU338" s="11" t="str">
        <f t="shared" ca="1" si="15880"/>
        <v/>
      </c>
      <c r="EV338" s="9" t="str">
        <f t="shared" ca="1" si="15972"/>
        <v/>
      </c>
      <c r="EW338" s="3" t="str">
        <f t="shared" ca="1" si="15973"/>
        <v/>
      </c>
      <c r="EX338" s="5" t="str" cm="1">
        <f t="array" aca="1" ref="EX338" ca="1">IF($B338="","",IF(EW338=0,0,IF(DD_Payment="",0,IF(EW338&lt;_xlfn.IFS(DD_Frequency="Monthly",1,DD_Frequency="Quarterly",IF(MONTH(EW$2)=1,1,IF(MONTH(EW$2)=4,1,IF(MONTH(EW$2)=7,1,IF(MONTH(EW$2)=10,1,0)))),DD_Frequency="Annually",IF(MONTH(EW$2)=1,1,0))*DD_Payment,EW338,_xlfn.IFS(DD_Frequency="Monthly",1,DD_Frequency="Quarterly",IF(MONTH(EW$2)=1,1,IF(MONTH(EW$2)=4,1,IF(MONTH(EW$2)=7,1,IF(MONTH(EW$2)=10,1,0)))),DD_Frequency="Annually",IF(MONTH(EW$2)=1,1,0))*DD_Payment))))</f>
        <v/>
      </c>
      <c r="EY338" s="3" t="str">
        <f t="shared" ref="EY338" ca="1" si="16595">IF($B338="","",IF(EW338&gt;EX338,(EW338-EX338/2)*(rate_A*(EY$1/365)),0))</f>
        <v/>
      </c>
      <c r="EZ338" s="3" t="str">
        <f t="shared" ca="1" si="16062"/>
        <v/>
      </c>
      <c r="FA338" s="3" t="str">
        <f t="shared" ref="FA338" ca="1" si="16596">IF($B338="","",EL338*(1+rate_A*EY$1/365))</f>
        <v/>
      </c>
      <c r="FB338" s="3" t="str">
        <f t="shared" ref="FB338" ca="1" si="16597">IF($B338="","",EM338*(1+rate_A*EY$1/365))</f>
        <v/>
      </c>
      <c r="FC338" s="3" t="str">
        <f t="shared" ref="FC338" ca="1" si="16598">IF($B338="","",EN338*(1+rate_joint*EY$1/365))</f>
        <v/>
      </c>
      <c r="FD338" s="5" t="str">
        <f t="shared" ca="1" si="16066"/>
        <v/>
      </c>
      <c r="FE338" s="5" t="str" cm="1">
        <f t="array" aca="1" ref="FE338" ca="1">IF(FD338="","",_xlfn.IFS(FD338&lt;='Hidden inputs'!$C$15,FD338*'Hidden inputs'!$D$15,FD338&lt;='Hidden inputs'!$C$16,'Hidden inputs'!$C$15*'Hidden inputs'!$D$15+(FD338-'Hidden inputs'!$B$16)*'Hidden inputs'!$D$16,FD338&lt;='Hidden inputs'!$C$17,'Hidden inputs'!$C$15*'Hidden inputs'!$D$15+('Hidden inputs'!$C$16-'Hidden inputs'!$B$16)*'Hidden inputs'!$D$16+(FD338-'Hidden inputs'!$B$17)*'Hidden inputs'!$D$17,FD338&gt;'Hidden inputs'!$B$18,'Hidden inputs'!$C$15*'Hidden inputs'!$D$15+('Hidden inputs'!$C$16-'Hidden inputs'!$B$16)*'Hidden inputs'!$D$16+('Hidden inputs'!$C$17-'Hidden inputs'!$B$17)*'Hidden inputs'!$D$17+(FD338-'Hidden inputs'!$B$18)*'Hidden inputs'!$D$18))</f>
        <v/>
      </c>
      <c r="FF338" s="10" t="str">
        <f t="shared" ca="1" si="16067"/>
        <v/>
      </c>
      <c r="FG338" s="5" t="str">
        <f t="shared" ca="1" si="15978"/>
        <v/>
      </c>
      <c r="FH338" s="5" t="str">
        <f t="shared" ca="1" si="15979"/>
        <v/>
      </c>
      <c r="FI338" s="5" t="str">
        <f ca="1">IF($B338="","",'Hidden inputs'!$D$11*EZ338+'Hidden inputs'!$E$11*FA338)</f>
        <v/>
      </c>
      <c r="FJ338" s="11" t="str">
        <f t="shared" ca="1" si="15885"/>
        <v/>
      </c>
      <c r="FK338" s="9" t="str">
        <f t="shared" ca="1" si="15980"/>
        <v/>
      </c>
      <c r="FL338" s="3" t="str">
        <f t="shared" ca="1" si="15981"/>
        <v/>
      </c>
      <c r="FM338" s="5" t="str" cm="1">
        <f t="array" aca="1" ref="FM338" ca="1">IF($B338="","",IF(FL338=0,0,IF(DD_Payment="",0,IF(FL338&lt;_xlfn.IFS(DD_Frequency="Monthly",1,DD_Frequency="Quarterly",IF(MONTH(FL$2)=1,1,IF(MONTH(FL$2)=4,1,IF(MONTH(FL$2)=7,1,IF(MONTH(FL$2)=10,1,0)))),DD_Frequency="Annually",IF(MONTH(FL$2)=1,1,0))*DD_Payment,FL338,_xlfn.IFS(DD_Frequency="Monthly",1,DD_Frequency="Quarterly",IF(MONTH(FL$2)=1,1,IF(MONTH(FL$2)=4,1,IF(MONTH(FL$2)=7,1,IF(MONTH(FL$2)=10,1,0)))),DD_Frequency="Annually",IF(MONTH(FL$2)=1,1,0))*DD_Payment))))</f>
        <v/>
      </c>
      <c r="FN338" s="3" t="str">
        <f t="shared" ref="FN338" ca="1" si="16599">IF($B338="","",IF(FL338&gt;FM338,(FL338-FM338/2)*(rate_A*(FN$1/365)),0))</f>
        <v/>
      </c>
      <c r="FO338" s="3" t="str">
        <f t="shared" ca="1" si="16069"/>
        <v/>
      </c>
      <c r="FP338" s="3" t="str">
        <f t="shared" ref="FP338" ca="1" si="16600">IF($B338="","",FA338*(1+rate_A*FN$1/365))</f>
        <v/>
      </c>
      <c r="FQ338" s="3" t="str">
        <f t="shared" ref="FQ338" ca="1" si="16601">IF($B338="","",FB338*(1+rate_A*FN$1/365))</f>
        <v/>
      </c>
      <c r="FR338" s="3" t="str">
        <f t="shared" ref="FR338" ca="1" si="16602">IF($B338="","",FC338*(1+rate_joint*FN$1/365))</f>
        <v/>
      </c>
      <c r="FS338" s="5" t="str">
        <f t="shared" ca="1" si="16073"/>
        <v/>
      </c>
      <c r="FT338" s="5" t="str" cm="1">
        <f t="array" aca="1" ref="FT338" ca="1">IF(FS338="","",_xlfn.IFS(FS338&lt;='Hidden inputs'!$C$15,FS338*'Hidden inputs'!$D$15,FS338&lt;='Hidden inputs'!$C$16,'Hidden inputs'!$C$15*'Hidden inputs'!$D$15+(FS338-'Hidden inputs'!$B$16)*'Hidden inputs'!$D$16,FS338&lt;='Hidden inputs'!$C$17,'Hidden inputs'!$C$15*'Hidden inputs'!$D$15+('Hidden inputs'!$C$16-'Hidden inputs'!$B$16)*'Hidden inputs'!$D$16+(FS338-'Hidden inputs'!$B$17)*'Hidden inputs'!$D$17,FS338&gt;'Hidden inputs'!$B$18,'Hidden inputs'!$C$15*'Hidden inputs'!$D$15+('Hidden inputs'!$C$16-'Hidden inputs'!$B$16)*'Hidden inputs'!$D$16+('Hidden inputs'!$C$17-'Hidden inputs'!$B$17)*'Hidden inputs'!$D$17+(FS338-'Hidden inputs'!$B$18)*'Hidden inputs'!$D$18))</f>
        <v/>
      </c>
      <c r="FU338" s="10" t="str">
        <f t="shared" ca="1" si="16074"/>
        <v/>
      </c>
      <c r="FV338" s="5" t="str">
        <f t="shared" ca="1" si="15986"/>
        <v/>
      </c>
      <c r="FW338" s="5" t="str">
        <f t="shared" ca="1" si="15987"/>
        <v/>
      </c>
      <c r="FX338" s="5" t="str">
        <f ca="1">IF($B338="","",'Hidden inputs'!$D$11*FO338+'Hidden inputs'!$E$11*FP338)</f>
        <v/>
      </c>
      <c r="FY338" s="11" t="str">
        <f t="shared" ca="1" si="15890"/>
        <v/>
      </c>
      <c r="FZ338" s="9" t="str">
        <f t="shared" ca="1" si="15988"/>
        <v/>
      </c>
      <c r="GA338" s="5" t="str">
        <f t="shared" ca="1" si="15989"/>
        <v/>
      </c>
      <c r="GB338" s="5" t="str">
        <f t="shared" ca="1" si="15990"/>
        <v/>
      </c>
      <c r="GC338" s="5" t="str">
        <f t="shared" ca="1" si="15891"/>
        <v/>
      </c>
      <c r="GD338" s="5" t="str">
        <f t="shared" ca="1" si="15892"/>
        <v/>
      </c>
    </row>
    <row r="339" spans="1:186" x14ac:dyDescent="0.35">
      <c r="A339" s="2"/>
      <c r="B339" s="6" t="str">
        <f t="shared" ca="1" si="15893"/>
        <v/>
      </c>
      <c r="C339" s="5" t="str">
        <f t="shared" ca="1" si="15991"/>
        <v/>
      </c>
      <c r="D339" s="5" t="str" cm="1">
        <f t="array" aca="1" ref="D339" ca="1">IF($B339="","",IF(C339=0,0,IF(DD_Payment="",0,IF(C339&lt;_xlfn.IFS(DD_Frequency="Monthly",1,DD_Frequency="Quarterly",IF(MONTH(C$2)=1,1,IF(MONTH(C$2)=4,1,IF(MONTH(C$2)=7,1,IF(MONTH(C$2)=10,1,0)))),DD_Frequency="Annually",IF(MONTH(C$2)=1,1,0))*DD_Payment,C339,_xlfn.IFS(DD_Frequency="Monthly",1,DD_Frequency="Quarterly",IF(MONTH(C$2)=1,1,IF(MONTH(C$2)=4,1,IF(MONTH(C$2)=7,1,IF(MONTH(C$2)=10,1,0)))),DD_Frequency="Annually",IF(MONTH(C$2)=1,1,0))*DD_Payment))))</f>
        <v/>
      </c>
      <c r="E339" s="5" t="str">
        <f t="shared" ref="E339" ca="1" si="16603">IF(B339="","",IF(C339&gt;D339,(C339-D339/2)*(rate_A*(E$1/365)),0))</f>
        <v/>
      </c>
      <c r="F339" s="5" t="str">
        <f t="shared" ca="1" si="15895"/>
        <v/>
      </c>
      <c r="G339" s="5" t="str">
        <f t="shared" ref="G339" ca="1" si="16604">IF(B339="","",G338*(1+rate_A*E$1/365))</f>
        <v/>
      </c>
      <c r="H339" s="5" t="str">
        <f t="shared" ref="H339" ca="1" si="16605">IF(B339="","",H338*(1+rate_A*E$1/365))</f>
        <v/>
      </c>
      <c r="I339" s="5" t="str">
        <f t="shared" ref="I339" ca="1" si="16606">IF(B339="","",I338*(1+rate_joint*E$1/365))</f>
        <v/>
      </c>
      <c r="J339" s="5" t="str">
        <f t="shared" ca="1" si="15996"/>
        <v/>
      </c>
      <c r="K339" s="5" t="str" cm="1">
        <f t="array" aca="1" ref="K339" ca="1">IF(J339="","",_xlfn.IFS(J339&lt;='Hidden inputs'!$C$15,J339*'Hidden inputs'!$D$15,J339&lt;='Hidden inputs'!$C$16,'Hidden inputs'!$C$15*'Hidden inputs'!$D$15+(J339-'Hidden inputs'!$B$16)*'Hidden inputs'!$D$16,J339&lt;='Hidden inputs'!$C$17,'Hidden inputs'!$C$15*'Hidden inputs'!$D$15+('Hidden inputs'!$C$16-'Hidden inputs'!$B$16)*'Hidden inputs'!$D$16+(J339-'Hidden inputs'!$B$17)*'Hidden inputs'!$D$17,J339&gt;'Hidden inputs'!$B$18,'Hidden inputs'!$C$15*'Hidden inputs'!$D$15+('Hidden inputs'!$C$16-'Hidden inputs'!$B$16)*'Hidden inputs'!$D$16+('Hidden inputs'!$C$17-'Hidden inputs'!$B$17)*'Hidden inputs'!$D$17+(J339-'Hidden inputs'!$B$18)*'Hidden inputs'!$D$18))</f>
        <v/>
      </c>
      <c r="L339" s="11" t="str">
        <f t="shared" ca="1" si="15997"/>
        <v/>
      </c>
      <c r="M339" s="5" t="str">
        <f t="shared" ca="1" si="15899"/>
        <v/>
      </c>
      <c r="N339" s="5" t="str">
        <f t="shared" ca="1" si="15900"/>
        <v/>
      </c>
      <c r="O339" s="5" t="str">
        <f ca="1">IF(B339="","",'Hidden inputs'!$D$11*F339+'Hidden inputs'!$E$11*G339)</f>
        <v/>
      </c>
      <c r="P339" s="11" t="str">
        <f t="shared" ca="1" si="15834"/>
        <v/>
      </c>
      <c r="Q339" s="20" t="str">
        <f t="shared" ca="1" si="15835"/>
        <v/>
      </c>
      <c r="R339" s="3" t="str">
        <f t="shared" ca="1" si="15901"/>
        <v/>
      </c>
      <c r="S339" s="5" t="str" cm="1">
        <f t="array" aca="1" ref="S339" ca="1">IF($B339="","",IF(R339=0,0,IF(DD_Payment="",0,IF(R339&lt;_xlfn.IFS(DD_Frequency="Monthly",1,DD_Frequency="Quarterly",IF(MONTH(R$2)=1,1,IF(MONTH(R$2)=4,1,IF(MONTH(R$2)=7,1,IF(MONTH(R$2)=10,1,0)))),DD_Frequency="Annually",IF(MONTH(R$2)=1,1,0))*DD_Payment,R339,_xlfn.IFS(DD_Frequency="Monthly",1,DD_Frequency="Quarterly",IF(MONTH(R$2)=1,1,IF(MONTH(R$2)=4,1,IF(MONTH(R$2)=7,1,IF(MONTH(R$2)=10,1,0)))),DD_Frequency="Annually",IF(MONTH(R$2)=1,1,0))*DD_Payment))))</f>
        <v/>
      </c>
      <c r="T339" s="3" t="str">
        <f t="shared" ref="T339" ca="1" si="16607">IF(B339="","",IF(R339&gt;S339,(R339-S339/2)*(rate_A*((T$1+A339)/365)),0))</f>
        <v/>
      </c>
      <c r="U339" s="3" t="str">
        <f t="shared" ca="1" si="15903"/>
        <v/>
      </c>
      <c r="V339" s="3" t="str">
        <f t="shared" ref="V339" ca="1" si="16608">IF(B339="","",G339*(1+rate_A*(T$1+A339)/365))</f>
        <v/>
      </c>
      <c r="W339" s="3" t="str">
        <f t="shared" ref="W339" ca="1" si="16609">IF(B339="","",H339*(1+rate_A*(T$1+A339)/365))</f>
        <v/>
      </c>
      <c r="X339" s="3" t="str">
        <f t="shared" ref="X339" ca="1" si="16610">IF(B339="","",I339*(1+rate_joint*(T$1+A339)/365))</f>
        <v/>
      </c>
      <c r="Y339" s="5" t="str">
        <f t="shared" ca="1" si="16002"/>
        <v/>
      </c>
      <c r="Z339" s="5" t="str" cm="1">
        <f t="array" aca="1" ref="Z339" ca="1">IF(Y339="","",_xlfn.IFS(Y339&lt;='Hidden inputs'!$C$15,Y339*'Hidden inputs'!$D$15,Y339&lt;='Hidden inputs'!$C$16,'Hidden inputs'!$C$15*'Hidden inputs'!$D$15+(Y339-'Hidden inputs'!$B$16)*'Hidden inputs'!$D$16,Y339&lt;='Hidden inputs'!$C$17,'Hidden inputs'!$C$15*'Hidden inputs'!$D$15+('Hidden inputs'!$C$16-'Hidden inputs'!$B$16)*'Hidden inputs'!$D$16+(Y339-'Hidden inputs'!$B$17)*'Hidden inputs'!$D$17,Y339&gt;'Hidden inputs'!$B$18,'Hidden inputs'!$C$15*'Hidden inputs'!$D$15+('Hidden inputs'!$C$16-'Hidden inputs'!$B$16)*'Hidden inputs'!$D$16+('Hidden inputs'!$C$17-'Hidden inputs'!$B$17)*'Hidden inputs'!$D$17+(Y339-'Hidden inputs'!$B$18)*'Hidden inputs'!$D$18))</f>
        <v/>
      </c>
      <c r="AA339" s="10" t="str">
        <f t="shared" ca="1" si="16003"/>
        <v/>
      </c>
      <c r="AB339" s="5" t="str">
        <f t="shared" ca="1" si="15907"/>
        <v/>
      </c>
      <c r="AC339" s="5" t="str">
        <f t="shared" ca="1" si="16004"/>
        <v/>
      </c>
      <c r="AD339" s="5" t="str">
        <f ca="1">IF(B339="","",'Hidden inputs'!$D$11*U339+'Hidden inputs'!$E$11*V339)</f>
        <v/>
      </c>
      <c r="AE339" s="11" t="str">
        <f t="shared" ca="1" si="15840"/>
        <v/>
      </c>
      <c r="AF339" s="9" t="str">
        <f t="shared" ca="1" si="15908"/>
        <v/>
      </c>
      <c r="AG339" s="3" t="str">
        <f t="shared" ca="1" si="15909"/>
        <v/>
      </c>
      <c r="AH339" s="5" t="str" cm="1">
        <f t="array" aca="1" ref="AH339" ca="1">IF($B339="","",IF(AG339=0,0,IF(DD_Payment="",0,IF(AG339&lt;_xlfn.IFS(DD_Frequency="Monthly",1,DD_Frequency="Quarterly",IF(MONTH(AG$2)=1,1,IF(MONTH(AG$2)=4,1,IF(MONTH(AG$2)=7,1,IF(MONTH(AG$2)=10,1,0)))),DD_Frequency="Annually",IF(MONTH(AG$2)=1,1,0))*DD_Payment,AG339,_xlfn.IFS(DD_Frequency="Monthly",1,DD_Frequency="Quarterly",IF(MONTH(AG$2)=1,1,IF(MONTH(AG$2)=4,1,IF(MONTH(AG$2)=7,1,IF(MONTH(AG$2)=10,1,0)))),DD_Frequency="Annually",IF(MONTH(AG$2)=1,1,0))*DD_Payment))))</f>
        <v/>
      </c>
      <c r="AI339" s="3" t="str">
        <f t="shared" ref="AI339" ca="1" si="16611">IF($B339="","",IF(AG339&gt;AH339,(AG339-AH339/2)*(rate_A*(AI$1/365)),0))</f>
        <v/>
      </c>
      <c r="AJ339" s="3" t="str">
        <f t="shared" ca="1" si="16006"/>
        <v/>
      </c>
      <c r="AK339" s="3" t="str">
        <f t="shared" ref="AK339" ca="1" si="16612">IF($B339="","",V339*(1+rate_A*AI$1/365))</f>
        <v/>
      </c>
      <c r="AL339" s="3" t="str">
        <f t="shared" ref="AL339" ca="1" si="16613">IF($B339="","",W339*(1+rate_A*AI$1/365))</f>
        <v/>
      </c>
      <c r="AM339" s="3" t="str">
        <f t="shared" ref="AM339" ca="1" si="16614">IF($B339="","",X339*(1+rate_joint*AI$1/365))</f>
        <v/>
      </c>
      <c r="AN339" s="5" t="str">
        <f t="shared" ca="1" si="16010"/>
        <v/>
      </c>
      <c r="AO339" s="5" t="str" cm="1">
        <f t="array" aca="1" ref="AO339" ca="1">IF(AN339="","",_xlfn.IFS(AN339&lt;='Hidden inputs'!$C$15,AN339*'Hidden inputs'!$D$15,AN339&lt;='Hidden inputs'!$C$16,'Hidden inputs'!$C$15*'Hidden inputs'!$D$15+(AN339-'Hidden inputs'!$B$16)*'Hidden inputs'!$D$16,AN339&lt;='Hidden inputs'!$C$17,'Hidden inputs'!$C$15*'Hidden inputs'!$D$15+('Hidden inputs'!$C$16-'Hidden inputs'!$B$16)*'Hidden inputs'!$D$16+(AN339-'Hidden inputs'!$B$17)*'Hidden inputs'!$D$17,AN339&gt;'Hidden inputs'!$B$18,'Hidden inputs'!$C$15*'Hidden inputs'!$D$15+('Hidden inputs'!$C$16-'Hidden inputs'!$B$16)*'Hidden inputs'!$D$16+('Hidden inputs'!$C$17-'Hidden inputs'!$B$17)*'Hidden inputs'!$D$17+(AN339-'Hidden inputs'!$B$18)*'Hidden inputs'!$D$18))</f>
        <v/>
      </c>
      <c r="AP339" s="10" t="str">
        <f t="shared" ca="1" si="16011"/>
        <v/>
      </c>
      <c r="AQ339" s="5" t="str">
        <f t="shared" ca="1" si="15914"/>
        <v/>
      </c>
      <c r="AR339" s="5" t="str">
        <f t="shared" ca="1" si="15915"/>
        <v/>
      </c>
      <c r="AS339" s="5" t="str">
        <f ca="1">IF($B339="","",'Hidden inputs'!$D$11*AJ339+'Hidden inputs'!$E$11*AK339)</f>
        <v/>
      </c>
      <c r="AT339" s="11" t="str">
        <f t="shared" ca="1" si="15845"/>
        <v/>
      </c>
      <c r="AU339" s="9" t="str">
        <f t="shared" ca="1" si="15916"/>
        <v/>
      </c>
      <c r="AV339" s="3" t="str">
        <f t="shared" ca="1" si="15917"/>
        <v/>
      </c>
      <c r="AW339" s="5" t="str" cm="1">
        <f t="array" aca="1" ref="AW339" ca="1">IF($B339="","",IF(AV339=0,0,IF(DD_Payment="",0,IF(AV339&lt;_xlfn.IFS(DD_Frequency="Monthly",1,DD_Frequency="Quarterly",IF(MONTH(AV$2)=1,1,IF(MONTH(AV$2)=4,1,IF(MONTH(AV$2)=7,1,IF(MONTH(AV$2)=10,1,0)))),DD_Frequency="Annually",IF(MONTH(AV$2)=1,1,0))*DD_Payment,AV339,_xlfn.IFS(DD_Frequency="Monthly",1,DD_Frequency="Quarterly",IF(MONTH(AV$2)=1,1,IF(MONTH(AV$2)=4,1,IF(MONTH(AV$2)=7,1,IF(MONTH(AV$2)=10,1,0)))),DD_Frequency="Annually",IF(MONTH(AV$2)=1,1,0))*DD_Payment))))</f>
        <v/>
      </c>
      <c r="AX339" s="3" t="str">
        <f t="shared" ref="AX339" ca="1" si="16615">IF($B339="","",IF(AV339&gt;AW339,(AV339-AW339/2)*(rate_A*(AX$1/365)),0))</f>
        <v/>
      </c>
      <c r="AY339" s="3" t="str">
        <f t="shared" ca="1" si="16013"/>
        <v/>
      </c>
      <c r="AZ339" s="3" t="str">
        <f t="shared" ref="AZ339" ca="1" si="16616">IF($B339="","",AK339*(1+rate_A*AX$1/365))</f>
        <v/>
      </c>
      <c r="BA339" s="3" t="str">
        <f t="shared" ref="BA339" ca="1" si="16617">IF($B339="","",AL339*(1+rate_A*AX$1/365))</f>
        <v/>
      </c>
      <c r="BB339" s="3" t="str">
        <f t="shared" ref="BB339" ca="1" si="16618">IF($B339="","",AM339*(1+rate_joint*AX$1/365))</f>
        <v/>
      </c>
      <c r="BC339" s="5" t="str">
        <f t="shared" ca="1" si="16017"/>
        <v/>
      </c>
      <c r="BD339" s="5" t="str" cm="1">
        <f t="array" aca="1" ref="BD339" ca="1">IF(BC339="","",_xlfn.IFS(BC339&lt;='Hidden inputs'!$C$15,BC339*'Hidden inputs'!$D$15,BC339&lt;='Hidden inputs'!$C$16,'Hidden inputs'!$C$15*'Hidden inputs'!$D$15+(BC339-'Hidden inputs'!$B$16)*'Hidden inputs'!$D$16,BC339&lt;='Hidden inputs'!$C$17,'Hidden inputs'!$C$15*'Hidden inputs'!$D$15+('Hidden inputs'!$C$16-'Hidden inputs'!$B$16)*'Hidden inputs'!$D$16+(BC339-'Hidden inputs'!$B$17)*'Hidden inputs'!$D$17,BC339&gt;'Hidden inputs'!$B$18,'Hidden inputs'!$C$15*'Hidden inputs'!$D$15+('Hidden inputs'!$C$16-'Hidden inputs'!$B$16)*'Hidden inputs'!$D$16+('Hidden inputs'!$C$17-'Hidden inputs'!$B$17)*'Hidden inputs'!$D$17+(BC339-'Hidden inputs'!$B$18)*'Hidden inputs'!$D$18))</f>
        <v/>
      </c>
      <c r="BE339" s="10" t="str">
        <f t="shared" ca="1" si="16018"/>
        <v/>
      </c>
      <c r="BF339" s="5" t="str">
        <f t="shared" ca="1" si="15922"/>
        <v/>
      </c>
      <c r="BG339" s="5" t="str">
        <f t="shared" ca="1" si="15923"/>
        <v/>
      </c>
      <c r="BH339" s="5" t="str">
        <f ca="1">IF($B339="","",'Hidden inputs'!$D$11*AY339+'Hidden inputs'!$E$11*AZ339)</f>
        <v/>
      </c>
      <c r="BI339" s="11" t="str">
        <f t="shared" ca="1" si="15850"/>
        <v/>
      </c>
      <c r="BJ339" s="9" t="str">
        <f t="shared" ca="1" si="15924"/>
        <v/>
      </c>
      <c r="BK339" s="3" t="str">
        <f t="shared" ca="1" si="15925"/>
        <v/>
      </c>
      <c r="BL339" s="5" t="str" cm="1">
        <f t="array" aca="1" ref="BL339" ca="1">IF($B339="","",IF(BK339=0,0,IF(DD_Payment="",0,IF(BK339&lt;_xlfn.IFS(DD_Frequency="Monthly",1,DD_Frequency="Quarterly",IF(MONTH(BK$2)=1,1,IF(MONTH(BK$2)=4,1,IF(MONTH(BK$2)=7,1,IF(MONTH(BK$2)=10,1,0)))),DD_Frequency="Annually",IF(MONTH(BK$2)=1,1,0))*DD_Payment,BK339,_xlfn.IFS(DD_Frequency="Monthly",1,DD_Frequency="Quarterly",IF(MONTH(BK$2)=1,1,IF(MONTH(BK$2)=4,1,IF(MONTH(BK$2)=7,1,IF(MONTH(BK$2)=10,1,0)))),DD_Frequency="Annually",IF(MONTH(BK$2)=1,1,0))*DD_Payment))))</f>
        <v/>
      </c>
      <c r="BM339" s="3" t="str">
        <f t="shared" ref="BM339" ca="1" si="16619">IF($B339="","",IF(BK339&gt;BL339,(BK339-BL339/2)*(rate_A*(BM$1/365)),0))</f>
        <v/>
      </c>
      <c r="BN339" s="3" t="str">
        <f t="shared" ca="1" si="16020"/>
        <v/>
      </c>
      <c r="BO339" s="3" t="str">
        <f t="shared" ref="BO339" ca="1" si="16620">IF($B339="","",AZ339*(1+rate_A*BM$1/365))</f>
        <v/>
      </c>
      <c r="BP339" s="3" t="str">
        <f t="shared" ref="BP339" ca="1" si="16621">IF($B339="","",BA339*(1+rate_A*BM$1/365))</f>
        <v/>
      </c>
      <c r="BQ339" s="3" t="str">
        <f t="shared" ref="BQ339" ca="1" si="16622">IF($B339="","",BB339*(1+rate_joint*BM$1/365))</f>
        <v/>
      </c>
      <c r="BR339" s="5" t="str">
        <f t="shared" ca="1" si="16024"/>
        <v/>
      </c>
      <c r="BS339" s="5" t="str" cm="1">
        <f t="array" aca="1" ref="BS339" ca="1">IF(BR339="","",_xlfn.IFS(BR339&lt;='Hidden inputs'!$C$15,BR339*'Hidden inputs'!$D$15,BR339&lt;='Hidden inputs'!$C$16,'Hidden inputs'!$C$15*'Hidden inputs'!$D$15+(BR339-'Hidden inputs'!$B$16)*'Hidden inputs'!$D$16,BR339&lt;='Hidden inputs'!$C$17,'Hidden inputs'!$C$15*'Hidden inputs'!$D$15+('Hidden inputs'!$C$16-'Hidden inputs'!$B$16)*'Hidden inputs'!$D$16+(BR339-'Hidden inputs'!$B$17)*'Hidden inputs'!$D$17,BR339&gt;'Hidden inputs'!$B$18,'Hidden inputs'!$C$15*'Hidden inputs'!$D$15+('Hidden inputs'!$C$16-'Hidden inputs'!$B$16)*'Hidden inputs'!$D$16+('Hidden inputs'!$C$17-'Hidden inputs'!$B$17)*'Hidden inputs'!$D$17+(BR339-'Hidden inputs'!$B$18)*'Hidden inputs'!$D$18))</f>
        <v/>
      </c>
      <c r="BT339" s="10" t="str">
        <f t="shared" ca="1" si="16025"/>
        <v/>
      </c>
      <c r="BU339" s="5" t="str">
        <f t="shared" ca="1" si="15930"/>
        <v/>
      </c>
      <c r="BV339" s="5" t="str">
        <f t="shared" ca="1" si="15931"/>
        <v/>
      </c>
      <c r="BW339" s="5" t="str">
        <f ca="1">IF($B339="","",'Hidden inputs'!$D$11*BN339+'Hidden inputs'!$E$11*BO339)</f>
        <v/>
      </c>
      <c r="BX339" s="11" t="str">
        <f t="shared" ca="1" si="15855"/>
        <v/>
      </c>
      <c r="BY339" s="9" t="str">
        <f t="shared" ca="1" si="15932"/>
        <v/>
      </c>
      <c r="BZ339" s="3" t="str">
        <f t="shared" ca="1" si="15933"/>
        <v/>
      </c>
      <c r="CA339" s="5" t="str" cm="1">
        <f t="array" aca="1" ref="CA339" ca="1">IF($B339="","",IF(BZ339=0,0,IF(DD_Payment="",0,IF(BZ339&lt;_xlfn.IFS(DD_Frequency="Monthly",1,DD_Frequency="Quarterly",IF(MONTH(BZ$2)=1,1,IF(MONTH(BZ$2)=4,1,IF(MONTH(BZ$2)=7,1,IF(MONTH(BZ$2)=10,1,0)))),DD_Frequency="Annually",IF(MONTH(BZ$2)=1,1,0))*DD_Payment,BZ339,_xlfn.IFS(DD_Frequency="Monthly",1,DD_Frequency="Quarterly",IF(MONTH(BZ$2)=1,1,IF(MONTH(BZ$2)=4,1,IF(MONTH(BZ$2)=7,1,IF(MONTH(BZ$2)=10,1,0)))),DD_Frequency="Annually",IF(MONTH(BZ$2)=1,1,0))*DD_Payment))))</f>
        <v/>
      </c>
      <c r="CB339" s="3" t="str">
        <f t="shared" ref="CB339" ca="1" si="16623">IF($B339="","",IF(BZ339&gt;CA339,(BZ339-CA339/2)*(rate_A*(CB$1/365)),0))</f>
        <v/>
      </c>
      <c r="CC339" s="3" t="str">
        <f t="shared" ca="1" si="16027"/>
        <v/>
      </c>
      <c r="CD339" s="3" t="str">
        <f t="shared" ref="CD339" ca="1" si="16624">IF($B339="","",BO339*(1+rate_A*CB$1/365))</f>
        <v/>
      </c>
      <c r="CE339" s="3" t="str">
        <f t="shared" ref="CE339" ca="1" si="16625">IF($B339="","",BP339*(1+rate_A*CB$1/365))</f>
        <v/>
      </c>
      <c r="CF339" s="3" t="str">
        <f t="shared" ref="CF339" ca="1" si="16626">IF($B339="","",BQ339*(1+rate_joint*CB$1/365))</f>
        <v/>
      </c>
      <c r="CG339" s="5" t="str">
        <f t="shared" ca="1" si="16031"/>
        <v/>
      </c>
      <c r="CH339" s="5" t="str" cm="1">
        <f t="array" aca="1" ref="CH339" ca="1">IF(CG339="","",_xlfn.IFS(CG339&lt;='Hidden inputs'!$C$15,CG339*'Hidden inputs'!$D$15,CG339&lt;='Hidden inputs'!$C$16,'Hidden inputs'!$C$15*'Hidden inputs'!$D$15+(CG339-'Hidden inputs'!$B$16)*'Hidden inputs'!$D$16,CG339&lt;='Hidden inputs'!$C$17,'Hidden inputs'!$C$15*'Hidden inputs'!$D$15+('Hidden inputs'!$C$16-'Hidden inputs'!$B$16)*'Hidden inputs'!$D$16+(CG339-'Hidden inputs'!$B$17)*'Hidden inputs'!$D$17,CG339&gt;'Hidden inputs'!$B$18,'Hidden inputs'!$C$15*'Hidden inputs'!$D$15+('Hidden inputs'!$C$16-'Hidden inputs'!$B$16)*'Hidden inputs'!$D$16+('Hidden inputs'!$C$17-'Hidden inputs'!$B$17)*'Hidden inputs'!$D$17+(CG339-'Hidden inputs'!$B$18)*'Hidden inputs'!$D$18))</f>
        <v/>
      </c>
      <c r="CI339" s="10" t="str">
        <f t="shared" ca="1" si="16032"/>
        <v/>
      </c>
      <c r="CJ339" s="5" t="str">
        <f t="shared" ca="1" si="15938"/>
        <v/>
      </c>
      <c r="CK339" s="5" t="str">
        <f t="shared" ca="1" si="15939"/>
        <v/>
      </c>
      <c r="CL339" s="5" t="str">
        <f ca="1">IF($B339="","",'Hidden inputs'!$D$11*CC339+'Hidden inputs'!$E$11*CD339)</f>
        <v/>
      </c>
      <c r="CM339" s="11" t="str">
        <f t="shared" ca="1" si="15860"/>
        <v/>
      </c>
      <c r="CN339" s="9" t="str">
        <f t="shared" ca="1" si="15940"/>
        <v/>
      </c>
      <c r="CO339" s="3" t="str">
        <f t="shared" ca="1" si="15941"/>
        <v/>
      </c>
      <c r="CP339" s="5" t="str" cm="1">
        <f t="array" aca="1" ref="CP339" ca="1">IF($B339="","",IF(CO339=0,0,IF(DD_Payment="",0,IF(CO339&lt;_xlfn.IFS(DD_Frequency="Monthly",1,DD_Frequency="Quarterly",IF(MONTH(CO$2)=1,1,IF(MONTH(CO$2)=4,1,IF(MONTH(CO$2)=7,1,IF(MONTH(CO$2)=10,1,0)))),DD_Frequency="Annually",IF(MONTH(CO$2)=1,1,0))*DD_Payment,CO339,_xlfn.IFS(DD_Frequency="Monthly",1,DD_Frequency="Quarterly",IF(MONTH(CO$2)=1,1,IF(MONTH(CO$2)=4,1,IF(MONTH(CO$2)=7,1,IF(MONTH(CO$2)=10,1,0)))),DD_Frequency="Annually",IF(MONTH(CO$2)=1,1,0))*DD_Payment))))</f>
        <v/>
      </c>
      <c r="CQ339" s="3" t="str">
        <f t="shared" ref="CQ339" ca="1" si="16627">IF($B339="","",IF(CO339&gt;CP339,(CO339-CP339/2)*(rate_A*(CQ$1/365)),0))</f>
        <v/>
      </c>
      <c r="CR339" s="3" t="str">
        <f t="shared" ca="1" si="16034"/>
        <v/>
      </c>
      <c r="CS339" s="3" t="str">
        <f t="shared" ref="CS339" ca="1" si="16628">IF($B339="","",CD339*(1+rate_A*CQ$1/365))</f>
        <v/>
      </c>
      <c r="CT339" s="3" t="str">
        <f t="shared" ref="CT339" ca="1" si="16629">IF($B339="","",CE339*(1+rate_A*CQ$1/365))</f>
        <v/>
      </c>
      <c r="CU339" s="3" t="str">
        <f t="shared" ref="CU339" ca="1" si="16630">IF($B339="","",CF339*(1+rate_joint*CQ$1/365))</f>
        <v/>
      </c>
      <c r="CV339" s="5" t="str">
        <f t="shared" ca="1" si="16038"/>
        <v/>
      </c>
      <c r="CW339" s="5" t="str" cm="1">
        <f t="array" aca="1" ref="CW339" ca="1">IF(CV339="","",_xlfn.IFS(CV339&lt;='Hidden inputs'!$C$15,CV339*'Hidden inputs'!$D$15,CV339&lt;='Hidden inputs'!$C$16,'Hidden inputs'!$C$15*'Hidden inputs'!$D$15+(CV339-'Hidden inputs'!$B$16)*'Hidden inputs'!$D$16,CV339&lt;='Hidden inputs'!$C$17,'Hidden inputs'!$C$15*'Hidden inputs'!$D$15+('Hidden inputs'!$C$16-'Hidden inputs'!$B$16)*'Hidden inputs'!$D$16+(CV339-'Hidden inputs'!$B$17)*'Hidden inputs'!$D$17,CV339&gt;'Hidden inputs'!$B$18,'Hidden inputs'!$C$15*'Hidden inputs'!$D$15+('Hidden inputs'!$C$16-'Hidden inputs'!$B$16)*'Hidden inputs'!$D$16+('Hidden inputs'!$C$17-'Hidden inputs'!$B$17)*'Hidden inputs'!$D$17+(CV339-'Hidden inputs'!$B$18)*'Hidden inputs'!$D$18))</f>
        <v/>
      </c>
      <c r="CX339" s="10" t="str">
        <f t="shared" ca="1" si="16039"/>
        <v/>
      </c>
      <c r="CY339" s="5" t="str">
        <f t="shared" ca="1" si="15946"/>
        <v/>
      </c>
      <c r="CZ339" s="5" t="str">
        <f t="shared" ca="1" si="15947"/>
        <v/>
      </c>
      <c r="DA339" s="5" t="str">
        <f ca="1">IF($B339="","",'Hidden inputs'!$D$11*CR339+'Hidden inputs'!$E$11*CS339)</f>
        <v/>
      </c>
      <c r="DB339" s="11" t="str">
        <f t="shared" ca="1" si="15865"/>
        <v/>
      </c>
      <c r="DC339" s="9" t="str">
        <f t="shared" ca="1" si="15948"/>
        <v/>
      </c>
      <c r="DD339" s="3" t="str">
        <f t="shared" ca="1" si="15949"/>
        <v/>
      </c>
      <c r="DE339" s="5" t="str" cm="1">
        <f t="array" aca="1" ref="DE339" ca="1">IF($B339="","",IF(DD339=0,0,IF(DD_Payment="",0,IF(DD339&lt;_xlfn.IFS(DD_Frequency="Monthly",1,DD_Frequency="Quarterly",IF(MONTH(DD$2)=1,1,IF(MONTH(DD$2)=4,1,IF(MONTH(DD$2)=7,1,IF(MONTH(DD$2)=10,1,0)))),DD_Frequency="Annually",IF(MONTH(DD$2)=1,1,0))*DD_Payment,DD339,_xlfn.IFS(DD_Frequency="Monthly",1,DD_Frequency="Quarterly",IF(MONTH(DD$2)=1,1,IF(MONTH(DD$2)=4,1,IF(MONTH(DD$2)=7,1,IF(MONTH(DD$2)=10,1,0)))),DD_Frequency="Annually",IF(MONTH(DD$2)=1,1,0))*DD_Payment))))</f>
        <v/>
      </c>
      <c r="DF339" s="3" t="str">
        <f t="shared" ref="DF339" ca="1" si="16631">IF($B339="","",IF(DD339&gt;DE339,(DD339-DE339/2)*(rate_A*(DF$1/365)),0))</f>
        <v/>
      </c>
      <c r="DG339" s="3" t="str">
        <f t="shared" ca="1" si="16041"/>
        <v/>
      </c>
      <c r="DH339" s="3" t="str">
        <f t="shared" ref="DH339" ca="1" si="16632">IF($B339="","",CS339*(1+rate_A*DF$1/365))</f>
        <v/>
      </c>
      <c r="DI339" s="3" t="str">
        <f t="shared" ref="DI339" ca="1" si="16633">IF($B339="","",CT339*(1+rate_A*DF$1/365))</f>
        <v/>
      </c>
      <c r="DJ339" s="3" t="str">
        <f t="shared" ref="DJ339" ca="1" si="16634">IF($B339="","",CU339*(1+rate_joint*DF$1/365))</f>
        <v/>
      </c>
      <c r="DK339" s="5" t="str">
        <f t="shared" ca="1" si="16045"/>
        <v/>
      </c>
      <c r="DL339" s="5" t="str" cm="1">
        <f t="array" aca="1" ref="DL339" ca="1">IF(DK339="","",_xlfn.IFS(DK339&lt;='Hidden inputs'!$C$15,DK339*'Hidden inputs'!$D$15,DK339&lt;='Hidden inputs'!$C$16,'Hidden inputs'!$C$15*'Hidden inputs'!$D$15+(DK339-'Hidden inputs'!$B$16)*'Hidden inputs'!$D$16,DK339&lt;='Hidden inputs'!$C$17,'Hidden inputs'!$C$15*'Hidden inputs'!$D$15+('Hidden inputs'!$C$16-'Hidden inputs'!$B$16)*'Hidden inputs'!$D$16+(DK339-'Hidden inputs'!$B$17)*'Hidden inputs'!$D$17,DK339&gt;'Hidden inputs'!$B$18,'Hidden inputs'!$C$15*'Hidden inputs'!$D$15+('Hidden inputs'!$C$16-'Hidden inputs'!$B$16)*'Hidden inputs'!$D$16+('Hidden inputs'!$C$17-'Hidden inputs'!$B$17)*'Hidden inputs'!$D$17+(DK339-'Hidden inputs'!$B$18)*'Hidden inputs'!$D$18))</f>
        <v/>
      </c>
      <c r="DM339" s="10" t="str">
        <f t="shared" ca="1" si="16046"/>
        <v/>
      </c>
      <c r="DN339" s="5" t="str">
        <f t="shared" ca="1" si="15954"/>
        <v/>
      </c>
      <c r="DO339" s="5" t="str">
        <f t="shared" ca="1" si="15955"/>
        <v/>
      </c>
      <c r="DP339" s="5" t="str">
        <f ca="1">IF($B339="","",'Hidden inputs'!$D$11*DG339+'Hidden inputs'!$E$11*DH339)</f>
        <v/>
      </c>
      <c r="DQ339" s="11" t="str">
        <f t="shared" ca="1" si="15870"/>
        <v/>
      </c>
      <c r="DR339" s="9" t="str">
        <f t="shared" ca="1" si="15956"/>
        <v/>
      </c>
      <c r="DS339" s="3" t="str">
        <f t="shared" ca="1" si="15957"/>
        <v/>
      </c>
      <c r="DT339" s="5" t="str" cm="1">
        <f t="array" aca="1" ref="DT339" ca="1">IF($B339="","",IF(DS339=0,0,IF(DD_Payment="",0,IF(DS339&lt;_xlfn.IFS(DD_Frequency="Monthly",1,DD_Frequency="Quarterly",IF(MONTH(DS$2)=1,1,IF(MONTH(DS$2)=4,1,IF(MONTH(DS$2)=7,1,IF(MONTH(DS$2)=10,1,0)))),DD_Frequency="Annually",IF(MONTH(DS$2)=1,1,0))*DD_Payment,DS339,_xlfn.IFS(DD_Frequency="Monthly",1,DD_Frequency="Quarterly",IF(MONTH(DS$2)=1,1,IF(MONTH(DS$2)=4,1,IF(MONTH(DS$2)=7,1,IF(MONTH(DS$2)=10,1,0)))),DD_Frequency="Annually",IF(MONTH(DS$2)=1,1,0))*DD_Payment))))</f>
        <v/>
      </c>
      <c r="DU339" s="3" t="str">
        <f t="shared" ref="DU339" ca="1" si="16635">IF($B339="","",IF(DS339&gt;DT339,(DS339-DT339/2)*(rate_A*(DU$1/365)),0))</f>
        <v/>
      </c>
      <c r="DV339" s="3" t="str">
        <f t="shared" ca="1" si="16048"/>
        <v/>
      </c>
      <c r="DW339" s="3" t="str">
        <f t="shared" ref="DW339" ca="1" si="16636">IF($B339="","",DH339*(1+rate_A*DU$1/365))</f>
        <v/>
      </c>
      <c r="DX339" s="3" t="str">
        <f t="shared" ref="DX339" ca="1" si="16637">IF($B339="","",DI339*(1+rate_A*DU$1/365))</f>
        <v/>
      </c>
      <c r="DY339" s="3" t="str">
        <f t="shared" ref="DY339" ca="1" si="16638">IF($B339="","",DJ339*(1+rate_joint*DU$1/365))</f>
        <v/>
      </c>
      <c r="DZ339" s="5" t="str">
        <f t="shared" ca="1" si="16052"/>
        <v/>
      </c>
      <c r="EA339" s="5" t="str" cm="1">
        <f t="array" aca="1" ref="EA339" ca="1">IF(DZ339="","",_xlfn.IFS(DZ339&lt;='Hidden inputs'!$C$15,DZ339*'Hidden inputs'!$D$15,DZ339&lt;='Hidden inputs'!$C$16,'Hidden inputs'!$C$15*'Hidden inputs'!$D$15+(DZ339-'Hidden inputs'!$B$16)*'Hidden inputs'!$D$16,DZ339&lt;='Hidden inputs'!$C$17,'Hidden inputs'!$C$15*'Hidden inputs'!$D$15+('Hidden inputs'!$C$16-'Hidden inputs'!$B$16)*'Hidden inputs'!$D$16+(DZ339-'Hidden inputs'!$B$17)*'Hidden inputs'!$D$17,DZ339&gt;'Hidden inputs'!$B$18,'Hidden inputs'!$C$15*'Hidden inputs'!$D$15+('Hidden inputs'!$C$16-'Hidden inputs'!$B$16)*'Hidden inputs'!$D$16+('Hidden inputs'!$C$17-'Hidden inputs'!$B$17)*'Hidden inputs'!$D$17+(DZ339-'Hidden inputs'!$B$18)*'Hidden inputs'!$D$18))</f>
        <v/>
      </c>
      <c r="EB339" s="10" t="str">
        <f t="shared" ca="1" si="16053"/>
        <v/>
      </c>
      <c r="EC339" s="5" t="str">
        <f t="shared" ca="1" si="15962"/>
        <v/>
      </c>
      <c r="ED339" s="5" t="str">
        <f t="shared" ca="1" si="15963"/>
        <v/>
      </c>
      <c r="EE339" s="5" t="str">
        <f ca="1">IF($B339="","",'Hidden inputs'!$D$11*DV339+'Hidden inputs'!$E$11*DW339)</f>
        <v/>
      </c>
      <c r="EF339" s="11" t="str">
        <f t="shared" ca="1" si="15875"/>
        <v/>
      </c>
      <c r="EG339" s="9" t="str">
        <f t="shared" ca="1" si="15964"/>
        <v/>
      </c>
      <c r="EH339" s="3" t="str">
        <f t="shared" ca="1" si="15965"/>
        <v/>
      </c>
      <c r="EI339" s="5" t="str" cm="1">
        <f t="array" aca="1" ref="EI339" ca="1">IF($B339="","",IF(EH339=0,0,IF(DD_Payment="",0,IF(EH339&lt;_xlfn.IFS(DD_Frequency="Monthly",1,DD_Frequency="Quarterly",IF(MONTH(EH$2)=1,1,IF(MONTH(EH$2)=4,1,IF(MONTH(EH$2)=7,1,IF(MONTH(EH$2)=10,1,0)))),DD_Frequency="Annually",IF(MONTH(EH$2)=1,1,0))*DD_Payment,EH339,_xlfn.IFS(DD_Frequency="Monthly",1,DD_Frequency="Quarterly",IF(MONTH(EH$2)=1,1,IF(MONTH(EH$2)=4,1,IF(MONTH(EH$2)=7,1,IF(MONTH(EH$2)=10,1,0)))),DD_Frequency="Annually",IF(MONTH(EH$2)=1,1,0))*DD_Payment))))</f>
        <v/>
      </c>
      <c r="EJ339" s="3" t="str">
        <f t="shared" ref="EJ339" ca="1" si="16639">IF($B339="","",IF(EH339&gt;EI339,(EH339-EI339/2)*(rate_A*(EJ$1/365)),0))</f>
        <v/>
      </c>
      <c r="EK339" s="3" t="str">
        <f t="shared" ca="1" si="16055"/>
        <v/>
      </c>
      <c r="EL339" s="3" t="str">
        <f t="shared" ref="EL339" ca="1" si="16640">IF($B339="","",DW339*(1+rate_A*EJ$1/365))</f>
        <v/>
      </c>
      <c r="EM339" s="3" t="str">
        <f t="shared" ref="EM339" ca="1" si="16641">IF($B339="","",DX339*(1+rate_A*EJ$1/365))</f>
        <v/>
      </c>
      <c r="EN339" s="3" t="str">
        <f t="shared" ref="EN339" ca="1" si="16642">IF($B339="","",DY339*(1+rate_joint*EJ$1/365))</f>
        <v/>
      </c>
      <c r="EO339" s="5" t="str">
        <f t="shared" ca="1" si="16059"/>
        <v/>
      </c>
      <c r="EP339" s="5" t="str" cm="1">
        <f t="array" aca="1" ref="EP339" ca="1">IF(EO339="","",_xlfn.IFS(EO339&lt;='Hidden inputs'!$C$15,EO339*'Hidden inputs'!$D$15,EO339&lt;='Hidden inputs'!$C$16,'Hidden inputs'!$C$15*'Hidden inputs'!$D$15+(EO339-'Hidden inputs'!$B$16)*'Hidden inputs'!$D$16,EO339&lt;='Hidden inputs'!$C$17,'Hidden inputs'!$C$15*'Hidden inputs'!$D$15+('Hidden inputs'!$C$16-'Hidden inputs'!$B$16)*'Hidden inputs'!$D$16+(EO339-'Hidden inputs'!$B$17)*'Hidden inputs'!$D$17,EO339&gt;'Hidden inputs'!$B$18,'Hidden inputs'!$C$15*'Hidden inputs'!$D$15+('Hidden inputs'!$C$16-'Hidden inputs'!$B$16)*'Hidden inputs'!$D$16+('Hidden inputs'!$C$17-'Hidden inputs'!$B$17)*'Hidden inputs'!$D$17+(EO339-'Hidden inputs'!$B$18)*'Hidden inputs'!$D$18))</f>
        <v/>
      </c>
      <c r="EQ339" s="10" t="str">
        <f t="shared" ca="1" si="16060"/>
        <v/>
      </c>
      <c r="ER339" s="5" t="str">
        <f t="shared" ca="1" si="15970"/>
        <v/>
      </c>
      <c r="ES339" s="5" t="str">
        <f t="shared" ca="1" si="15971"/>
        <v/>
      </c>
      <c r="ET339" s="5" t="str">
        <f ca="1">IF($B339="","",'Hidden inputs'!$D$11*EK339+'Hidden inputs'!$E$11*EL339)</f>
        <v/>
      </c>
      <c r="EU339" s="11" t="str">
        <f t="shared" ca="1" si="15880"/>
        <v/>
      </c>
      <c r="EV339" s="9" t="str">
        <f t="shared" ca="1" si="15972"/>
        <v/>
      </c>
      <c r="EW339" s="3" t="str">
        <f t="shared" ca="1" si="15973"/>
        <v/>
      </c>
      <c r="EX339" s="5" t="str" cm="1">
        <f t="array" aca="1" ref="EX339" ca="1">IF($B339="","",IF(EW339=0,0,IF(DD_Payment="",0,IF(EW339&lt;_xlfn.IFS(DD_Frequency="Monthly",1,DD_Frequency="Quarterly",IF(MONTH(EW$2)=1,1,IF(MONTH(EW$2)=4,1,IF(MONTH(EW$2)=7,1,IF(MONTH(EW$2)=10,1,0)))),DD_Frequency="Annually",IF(MONTH(EW$2)=1,1,0))*DD_Payment,EW339,_xlfn.IFS(DD_Frequency="Monthly",1,DD_Frequency="Quarterly",IF(MONTH(EW$2)=1,1,IF(MONTH(EW$2)=4,1,IF(MONTH(EW$2)=7,1,IF(MONTH(EW$2)=10,1,0)))),DD_Frequency="Annually",IF(MONTH(EW$2)=1,1,0))*DD_Payment))))</f>
        <v/>
      </c>
      <c r="EY339" s="3" t="str">
        <f t="shared" ref="EY339" ca="1" si="16643">IF($B339="","",IF(EW339&gt;EX339,(EW339-EX339/2)*(rate_A*(EY$1/365)),0))</f>
        <v/>
      </c>
      <c r="EZ339" s="3" t="str">
        <f t="shared" ca="1" si="16062"/>
        <v/>
      </c>
      <c r="FA339" s="3" t="str">
        <f t="shared" ref="FA339" ca="1" si="16644">IF($B339="","",EL339*(1+rate_A*EY$1/365))</f>
        <v/>
      </c>
      <c r="FB339" s="3" t="str">
        <f t="shared" ref="FB339" ca="1" si="16645">IF($B339="","",EM339*(1+rate_A*EY$1/365))</f>
        <v/>
      </c>
      <c r="FC339" s="3" t="str">
        <f t="shared" ref="FC339" ca="1" si="16646">IF($B339="","",EN339*(1+rate_joint*EY$1/365))</f>
        <v/>
      </c>
      <c r="FD339" s="5" t="str">
        <f t="shared" ca="1" si="16066"/>
        <v/>
      </c>
      <c r="FE339" s="5" t="str" cm="1">
        <f t="array" aca="1" ref="FE339" ca="1">IF(FD339="","",_xlfn.IFS(FD339&lt;='Hidden inputs'!$C$15,FD339*'Hidden inputs'!$D$15,FD339&lt;='Hidden inputs'!$C$16,'Hidden inputs'!$C$15*'Hidden inputs'!$D$15+(FD339-'Hidden inputs'!$B$16)*'Hidden inputs'!$D$16,FD339&lt;='Hidden inputs'!$C$17,'Hidden inputs'!$C$15*'Hidden inputs'!$D$15+('Hidden inputs'!$C$16-'Hidden inputs'!$B$16)*'Hidden inputs'!$D$16+(FD339-'Hidden inputs'!$B$17)*'Hidden inputs'!$D$17,FD339&gt;'Hidden inputs'!$B$18,'Hidden inputs'!$C$15*'Hidden inputs'!$D$15+('Hidden inputs'!$C$16-'Hidden inputs'!$B$16)*'Hidden inputs'!$D$16+('Hidden inputs'!$C$17-'Hidden inputs'!$B$17)*'Hidden inputs'!$D$17+(FD339-'Hidden inputs'!$B$18)*'Hidden inputs'!$D$18))</f>
        <v/>
      </c>
      <c r="FF339" s="10" t="str">
        <f t="shared" ca="1" si="16067"/>
        <v/>
      </c>
      <c r="FG339" s="5" t="str">
        <f t="shared" ca="1" si="15978"/>
        <v/>
      </c>
      <c r="FH339" s="5" t="str">
        <f t="shared" ca="1" si="15979"/>
        <v/>
      </c>
      <c r="FI339" s="5" t="str">
        <f ca="1">IF($B339="","",'Hidden inputs'!$D$11*EZ339+'Hidden inputs'!$E$11*FA339)</f>
        <v/>
      </c>
      <c r="FJ339" s="11" t="str">
        <f t="shared" ca="1" si="15885"/>
        <v/>
      </c>
      <c r="FK339" s="9" t="str">
        <f t="shared" ca="1" si="15980"/>
        <v/>
      </c>
      <c r="FL339" s="3" t="str">
        <f t="shared" ca="1" si="15981"/>
        <v/>
      </c>
      <c r="FM339" s="5" t="str" cm="1">
        <f t="array" aca="1" ref="FM339" ca="1">IF($B339="","",IF(FL339=0,0,IF(DD_Payment="",0,IF(FL339&lt;_xlfn.IFS(DD_Frequency="Monthly",1,DD_Frequency="Quarterly",IF(MONTH(FL$2)=1,1,IF(MONTH(FL$2)=4,1,IF(MONTH(FL$2)=7,1,IF(MONTH(FL$2)=10,1,0)))),DD_Frequency="Annually",IF(MONTH(FL$2)=1,1,0))*DD_Payment,FL339,_xlfn.IFS(DD_Frequency="Monthly",1,DD_Frequency="Quarterly",IF(MONTH(FL$2)=1,1,IF(MONTH(FL$2)=4,1,IF(MONTH(FL$2)=7,1,IF(MONTH(FL$2)=10,1,0)))),DD_Frequency="Annually",IF(MONTH(FL$2)=1,1,0))*DD_Payment))))</f>
        <v/>
      </c>
      <c r="FN339" s="3" t="str">
        <f t="shared" ref="FN339" ca="1" si="16647">IF($B339="","",IF(FL339&gt;FM339,(FL339-FM339/2)*(rate_A*(FN$1/365)),0))</f>
        <v/>
      </c>
      <c r="FO339" s="3" t="str">
        <f t="shared" ca="1" si="16069"/>
        <v/>
      </c>
      <c r="FP339" s="3" t="str">
        <f t="shared" ref="FP339" ca="1" si="16648">IF($B339="","",FA339*(1+rate_A*FN$1/365))</f>
        <v/>
      </c>
      <c r="FQ339" s="3" t="str">
        <f t="shared" ref="FQ339" ca="1" si="16649">IF($B339="","",FB339*(1+rate_A*FN$1/365))</f>
        <v/>
      </c>
      <c r="FR339" s="3" t="str">
        <f t="shared" ref="FR339" ca="1" si="16650">IF($B339="","",FC339*(1+rate_joint*FN$1/365))</f>
        <v/>
      </c>
      <c r="FS339" s="5" t="str">
        <f t="shared" ca="1" si="16073"/>
        <v/>
      </c>
      <c r="FT339" s="5" t="str" cm="1">
        <f t="array" aca="1" ref="FT339" ca="1">IF(FS339="","",_xlfn.IFS(FS339&lt;='Hidden inputs'!$C$15,FS339*'Hidden inputs'!$D$15,FS339&lt;='Hidden inputs'!$C$16,'Hidden inputs'!$C$15*'Hidden inputs'!$D$15+(FS339-'Hidden inputs'!$B$16)*'Hidden inputs'!$D$16,FS339&lt;='Hidden inputs'!$C$17,'Hidden inputs'!$C$15*'Hidden inputs'!$D$15+('Hidden inputs'!$C$16-'Hidden inputs'!$B$16)*'Hidden inputs'!$D$16+(FS339-'Hidden inputs'!$B$17)*'Hidden inputs'!$D$17,FS339&gt;'Hidden inputs'!$B$18,'Hidden inputs'!$C$15*'Hidden inputs'!$D$15+('Hidden inputs'!$C$16-'Hidden inputs'!$B$16)*'Hidden inputs'!$D$16+('Hidden inputs'!$C$17-'Hidden inputs'!$B$17)*'Hidden inputs'!$D$17+(FS339-'Hidden inputs'!$B$18)*'Hidden inputs'!$D$18))</f>
        <v/>
      </c>
      <c r="FU339" s="10" t="str">
        <f t="shared" ca="1" si="16074"/>
        <v/>
      </c>
      <c r="FV339" s="5" t="str">
        <f t="shared" ca="1" si="15986"/>
        <v/>
      </c>
      <c r="FW339" s="5" t="str">
        <f t="shared" ca="1" si="15987"/>
        <v/>
      </c>
      <c r="FX339" s="5" t="str">
        <f ca="1">IF($B339="","",'Hidden inputs'!$D$11*FO339+'Hidden inputs'!$E$11*FP339)</f>
        <v/>
      </c>
      <c r="FY339" s="11" t="str">
        <f t="shared" ca="1" si="15890"/>
        <v/>
      </c>
      <c r="FZ339" s="9" t="str">
        <f t="shared" ca="1" si="15988"/>
        <v/>
      </c>
      <c r="GA339" s="5" t="str">
        <f t="shared" ca="1" si="15989"/>
        <v/>
      </c>
      <c r="GB339" s="5" t="str">
        <f t="shared" ca="1" si="15990"/>
        <v/>
      </c>
      <c r="GC339" s="5" t="str">
        <f t="shared" ca="1" si="15891"/>
        <v/>
      </c>
      <c r="GD339" s="5" t="str">
        <f t="shared" ca="1" si="15892"/>
        <v/>
      </c>
    </row>
    <row r="340" spans="1:186" x14ac:dyDescent="0.35">
      <c r="A340" s="2"/>
      <c r="B340" s="6" t="str">
        <f t="shared" ca="1" si="15893"/>
        <v/>
      </c>
      <c r="C340" s="5" t="str">
        <f t="shared" ca="1" si="15991"/>
        <v/>
      </c>
      <c r="D340" s="5" t="str" cm="1">
        <f t="array" aca="1" ref="D340" ca="1">IF($B340="","",IF(C340=0,0,IF(DD_Payment="",0,IF(C340&lt;_xlfn.IFS(DD_Frequency="Monthly",1,DD_Frequency="Quarterly",IF(MONTH(C$2)=1,1,IF(MONTH(C$2)=4,1,IF(MONTH(C$2)=7,1,IF(MONTH(C$2)=10,1,0)))),DD_Frequency="Annually",IF(MONTH(C$2)=1,1,0))*DD_Payment,C340,_xlfn.IFS(DD_Frequency="Monthly",1,DD_Frequency="Quarterly",IF(MONTH(C$2)=1,1,IF(MONTH(C$2)=4,1,IF(MONTH(C$2)=7,1,IF(MONTH(C$2)=10,1,0)))),DD_Frequency="Annually",IF(MONTH(C$2)=1,1,0))*DD_Payment))))</f>
        <v/>
      </c>
      <c r="E340" s="5" t="str">
        <f t="shared" ref="E340" ca="1" si="16651">IF(B340="","",IF(C340&gt;D340,(C340-D340/2)*(rate_A*(E$1/365)),0))</f>
        <v/>
      </c>
      <c r="F340" s="5" t="str">
        <f t="shared" ca="1" si="15895"/>
        <v/>
      </c>
      <c r="G340" s="5" t="str">
        <f t="shared" ref="G340" ca="1" si="16652">IF(B340="","",G339*(1+rate_A*E$1/365))</f>
        <v/>
      </c>
      <c r="H340" s="5" t="str">
        <f t="shared" ref="H340" ca="1" si="16653">IF(B340="","",H339*(1+rate_A*E$1/365))</f>
        <v/>
      </c>
      <c r="I340" s="5" t="str">
        <f t="shared" ref="I340" ca="1" si="16654">IF(B340="","",I339*(1+rate_joint*E$1/365))</f>
        <v/>
      </c>
      <c r="J340" s="5" t="str">
        <f t="shared" ca="1" si="15996"/>
        <v/>
      </c>
      <c r="K340" s="5" t="str" cm="1">
        <f t="array" aca="1" ref="K340" ca="1">IF(J340="","",_xlfn.IFS(J340&lt;='Hidden inputs'!$C$15,J340*'Hidden inputs'!$D$15,J340&lt;='Hidden inputs'!$C$16,'Hidden inputs'!$C$15*'Hidden inputs'!$D$15+(J340-'Hidden inputs'!$B$16)*'Hidden inputs'!$D$16,J340&lt;='Hidden inputs'!$C$17,'Hidden inputs'!$C$15*'Hidden inputs'!$D$15+('Hidden inputs'!$C$16-'Hidden inputs'!$B$16)*'Hidden inputs'!$D$16+(J340-'Hidden inputs'!$B$17)*'Hidden inputs'!$D$17,J340&gt;'Hidden inputs'!$B$18,'Hidden inputs'!$C$15*'Hidden inputs'!$D$15+('Hidden inputs'!$C$16-'Hidden inputs'!$B$16)*'Hidden inputs'!$D$16+('Hidden inputs'!$C$17-'Hidden inputs'!$B$17)*'Hidden inputs'!$D$17+(J340-'Hidden inputs'!$B$18)*'Hidden inputs'!$D$18))</f>
        <v/>
      </c>
      <c r="L340" s="11" t="str">
        <f t="shared" ca="1" si="15997"/>
        <v/>
      </c>
      <c r="M340" s="5" t="str">
        <f t="shared" ca="1" si="15899"/>
        <v/>
      </c>
      <c r="N340" s="5" t="str">
        <f t="shared" ca="1" si="15900"/>
        <v/>
      </c>
      <c r="O340" s="5" t="str">
        <f ca="1">IF(B340="","",'Hidden inputs'!$D$11*F340+'Hidden inputs'!$E$11*G340)</f>
        <v/>
      </c>
      <c r="P340" s="11" t="str">
        <f t="shared" ca="1" si="15834"/>
        <v/>
      </c>
      <c r="Q340" s="20" t="str">
        <f t="shared" ca="1" si="15835"/>
        <v/>
      </c>
      <c r="R340" s="3" t="str">
        <f t="shared" ca="1" si="15901"/>
        <v/>
      </c>
      <c r="S340" s="5" t="str" cm="1">
        <f t="array" aca="1" ref="S340" ca="1">IF($B340="","",IF(R340=0,0,IF(DD_Payment="",0,IF(R340&lt;_xlfn.IFS(DD_Frequency="Monthly",1,DD_Frequency="Quarterly",IF(MONTH(R$2)=1,1,IF(MONTH(R$2)=4,1,IF(MONTH(R$2)=7,1,IF(MONTH(R$2)=10,1,0)))),DD_Frequency="Annually",IF(MONTH(R$2)=1,1,0))*DD_Payment,R340,_xlfn.IFS(DD_Frequency="Monthly",1,DD_Frequency="Quarterly",IF(MONTH(R$2)=1,1,IF(MONTH(R$2)=4,1,IF(MONTH(R$2)=7,1,IF(MONTH(R$2)=10,1,0)))),DD_Frequency="Annually",IF(MONTH(R$2)=1,1,0))*DD_Payment))))</f>
        <v/>
      </c>
      <c r="T340" s="3" t="str">
        <f t="shared" ref="T340" ca="1" si="16655">IF(B340="","",IF(R340&gt;S340,(R340-S340/2)*(rate_A*((T$1+A340)/365)),0))</f>
        <v/>
      </c>
      <c r="U340" s="3" t="str">
        <f t="shared" ca="1" si="15903"/>
        <v/>
      </c>
      <c r="V340" s="3" t="str">
        <f t="shared" ref="V340" ca="1" si="16656">IF(B340="","",G340*(1+rate_A*(T$1+A340)/365))</f>
        <v/>
      </c>
      <c r="W340" s="3" t="str">
        <f t="shared" ref="W340" ca="1" si="16657">IF(B340="","",H340*(1+rate_A*(T$1+A340)/365))</f>
        <v/>
      </c>
      <c r="X340" s="3" t="str">
        <f t="shared" ref="X340" ca="1" si="16658">IF(B340="","",I340*(1+rate_joint*(T$1+A340)/365))</f>
        <v/>
      </c>
      <c r="Y340" s="5" t="str">
        <f t="shared" ca="1" si="16002"/>
        <v/>
      </c>
      <c r="Z340" s="5" t="str" cm="1">
        <f t="array" aca="1" ref="Z340" ca="1">IF(Y340="","",_xlfn.IFS(Y340&lt;='Hidden inputs'!$C$15,Y340*'Hidden inputs'!$D$15,Y340&lt;='Hidden inputs'!$C$16,'Hidden inputs'!$C$15*'Hidden inputs'!$D$15+(Y340-'Hidden inputs'!$B$16)*'Hidden inputs'!$D$16,Y340&lt;='Hidden inputs'!$C$17,'Hidden inputs'!$C$15*'Hidden inputs'!$D$15+('Hidden inputs'!$C$16-'Hidden inputs'!$B$16)*'Hidden inputs'!$D$16+(Y340-'Hidden inputs'!$B$17)*'Hidden inputs'!$D$17,Y340&gt;'Hidden inputs'!$B$18,'Hidden inputs'!$C$15*'Hidden inputs'!$D$15+('Hidden inputs'!$C$16-'Hidden inputs'!$B$16)*'Hidden inputs'!$D$16+('Hidden inputs'!$C$17-'Hidden inputs'!$B$17)*'Hidden inputs'!$D$17+(Y340-'Hidden inputs'!$B$18)*'Hidden inputs'!$D$18))</f>
        <v/>
      </c>
      <c r="AA340" s="10" t="str">
        <f t="shared" ca="1" si="16003"/>
        <v/>
      </c>
      <c r="AB340" s="5" t="str">
        <f t="shared" ca="1" si="15907"/>
        <v/>
      </c>
      <c r="AC340" s="5" t="str">
        <f t="shared" ca="1" si="16004"/>
        <v/>
      </c>
      <c r="AD340" s="5" t="str">
        <f ca="1">IF(B340="","",'Hidden inputs'!$D$11*U340+'Hidden inputs'!$E$11*V340)</f>
        <v/>
      </c>
      <c r="AE340" s="11" t="str">
        <f t="shared" ca="1" si="15840"/>
        <v/>
      </c>
      <c r="AF340" s="9" t="str">
        <f t="shared" ca="1" si="15908"/>
        <v/>
      </c>
      <c r="AG340" s="3" t="str">
        <f t="shared" ca="1" si="15909"/>
        <v/>
      </c>
      <c r="AH340" s="5" t="str" cm="1">
        <f t="array" aca="1" ref="AH340" ca="1">IF($B340="","",IF(AG340=0,0,IF(DD_Payment="",0,IF(AG340&lt;_xlfn.IFS(DD_Frequency="Monthly",1,DD_Frequency="Quarterly",IF(MONTH(AG$2)=1,1,IF(MONTH(AG$2)=4,1,IF(MONTH(AG$2)=7,1,IF(MONTH(AG$2)=10,1,0)))),DD_Frequency="Annually",IF(MONTH(AG$2)=1,1,0))*DD_Payment,AG340,_xlfn.IFS(DD_Frequency="Monthly",1,DD_Frequency="Quarterly",IF(MONTH(AG$2)=1,1,IF(MONTH(AG$2)=4,1,IF(MONTH(AG$2)=7,1,IF(MONTH(AG$2)=10,1,0)))),DD_Frequency="Annually",IF(MONTH(AG$2)=1,1,0))*DD_Payment))))</f>
        <v/>
      </c>
      <c r="AI340" s="3" t="str">
        <f t="shared" ref="AI340" ca="1" si="16659">IF($B340="","",IF(AG340&gt;AH340,(AG340-AH340/2)*(rate_A*(AI$1/365)),0))</f>
        <v/>
      </c>
      <c r="AJ340" s="3" t="str">
        <f t="shared" ca="1" si="16006"/>
        <v/>
      </c>
      <c r="AK340" s="3" t="str">
        <f t="shared" ref="AK340" ca="1" si="16660">IF($B340="","",V340*(1+rate_A*AI$1/365))</f>
        <v/>
      </c>
      <c r="AL340" s="3" t="str">
        <f t="shared" ref="AL340" ca="1" si="16661">IF($B340="","",W340*(1+rate_A*AI$1/365))</f>
        <v/>
      </c>
      <c r="AM340" s="3" t="str">
        <f t="shared" ref="AM340" ca="1" si="16662">IF($B340="","",X340*(1+rate_joint*AI$1/365))</f>
        <v/>
      </c>
      <c r="AN340" s="5" t="str">
        <f t="shared" ca="1" si="16010"/>
        <v/>
      </c>
      <c r="AO340" s="5" t="str" cm="1">
        <f t="array" aca="1" ref="AO340" ca="1">IF(AN340="","",_xlfn.IFS(AN340&lt;='Hidden inputs'!$C$15,AN340*'Hidden inputs'!$D$15,AN340&lt;='Hidden inputs'!$C$16,'Hidden inputs'!$C$15*'Hidden inputs'!$D$15+(AN340-'Hidden inputs'!$B$16)*'Hidden inputs'!$D$16,AN340&lt;='Hidden inputs'!$C$17,'Hidden inputs'!$C$15*'Hidden inputs'!$D$15+('Hidden inputs'!$C$16-'Hidden inputs'!$B$16)*'Hidden inputs'!$D$16+(AN340-'Hidden inputs'!$B$17)*'Hidden inputs'!$D$17,AN340&gt;'Hidden inputs'!$B$18,'Hidden inputs'!$C$15*'Hidden inputs'!$D$15+('Hidden inputs'!$C$16-'Hidden inputs'!$B$16)*'Hidden inputs'!$D$16+('Hidden inputs'!$C$17-'Hidden inputs'!$B$17)*'Hidden inputs'!$D$17+(AN340-'Hidden inputs'!$B$18)*'Hidden inputs'!$D$18))</f>
        <v/>
      </c>
      <c r="AP340" s="10" t="str">
        <f t="shared" ca="1" si="16011"/>
        <v/>
      </c>
      <c r="AQ340" s="5" t="str">
        <f t="shared" ca="1" si="15914"/>
        <v/>
      </c>
      <c r="AR340" s="5" t="str">
        <f t="shared" ca="1" si="15915"/>
        <v/>
      </c>
      <c r="AS340" s="5" t="str">
        <f ca="1">IF($B340="","",'Hidden inputs'!$D$11*AJ340+'Hidden inputs'!$E$11*AK340)</f>
        <v/>
      </c>
      <c r="AT340" s="11" t="str">
        <f t="shared" ca="1" si="15845"/>
        <v/>
      </c>
      <c r="AU340" s="9" t="str">
        <f t="shared" ca="1" si="15916"/>
        <v/>
      </c>
      <c r="AV340" s="3" t="str">
        <f t="shared" ca="1" si="15917"/>
        <v/>
      </c>
      <c r="AW340" s="5" t="str" cm="1">
        <f t="array" aca="1" ref="AW340" ca="1">IF($B340="","",IF(AV340=0,0,IF(DD_Payment="",0,IF(AV340&lt;_xlfn.IFS(DD_Frequency="Monthly",1,DD_Frequency="Quarterly",IF(MONTH(AV$2)=1,1,IF(MONTH(AV$2)=4,1,IF(MONTH(AV$2)=7,1,IF(MONTH(AV$2)=10,1,0)))),DD_Frequency="Annually",IF(MONTH(AV$2)=1,1,0))*DD_Payment,AV340,_xlfn.IFS(DD_Frequency="Monthly",1,DD_Frequency="Quarterly",IF(MONTH(AV$2)=1,1,IF(MONTH(AV$2)=4,1,IF(MONTH(AV$2)=7,1,IF(MONTH(AV$2)=10,1,0)))),DD_Frequency="Annually",IF(MONTH(AV$2)=1,1,0))*DD_Payment))))</f>
        <v/>
      </c>
      <c r="AX340" s="3" t="str">
        <f t="shared" ref="AX340" ca="1" si="16663">IF($B340="","",IF(AV340&gt;AW340,(AV340-AW340/2)*(rate_A*(AX$1/365)),0))</f>
        <v/>
      </c>
      <c r="AY340" s="3" t="str">
        <f t="shared" ca="1" si="16013"/>
        <v/>
      </c>
      <c r="AZ340" s="3" t="str">
        <f t="shared" ref="AZ340" ca="1" si="16664">IF($B340="","",AK340*(1+rate_A*AX$1/365))</f>
        <v/>
      </c>
      <c r="BA340" s="3" t="str">
        <f t="shared" ref="BA340" ca="1" si="16665">IF($B340="","",AL340*(1+rate_A*AX$1/365))</f>
        <v/>
      </c>
      <c r="BB340" s="3" t="str">
        <f t="shared" ref="BB340" ca="1" si="16666">IF($B340="","",AM340*(1+rate_joint*AX$1/365))</f>
        <v/>
      </c>
      <c r="BC340" s="5" t="str">
        <f t="shared" ca="1" si="16017"/>
        <v/>
      </c>
      <c r="BD340" s="5" t="str" cm="1">
        <f t="array" aca="1" ref="BD340" ca="1">IF(BC340="","",_xlfn.IFS(BC340&lt;='Hidden inputs'!$C$15,BC340*'Hidden inputs'!$D$15,BC340&lt;='Hidden inputs'!$C$16,'Hidden inputs'!$C$15*'Hidden inputs'!$D$15+(BC340-'Hidden inputs'!$B$16)*'Hidden inputs'!$D$16,BC340&lt;='Hidden inputs'!$C$17,'Hidden inputs'!$C$15*'Hidden inputs'!$D$15+('Hidden inputs'!$C$16-'Hidden inputs'!$B$16)*'Hidden inputs'!$D$16+(BC340-'Hidden inputs'!$B$17)*'Hidden inputs'!$D$17,BC340&gt;'Hidden inputs'!$B$18,'Hidden inputs'!$C$15*'Hidden inputs'!$D$15+('Hidden inputs'!$C$16-'Hidden inputs'!$B$16)*'Hidden inputs'!$D$16+('Hidden inputs'!$C$17-'Hidden inputs'!$B$17)*'Hidden inputs'!$D$17+(BC340-'Hidden inputs'!$B$18)*'Hidden inputs'!$D$18))</f>
        <v/>
      </c>
      <c r="BE340" s="10" t="str">
        <f t="shared" ca="1" si="16018"/>
        <v/>
      </c>
      <c r="BF340" s="5" t="str">
        <f t="shared" ca="1" si="15922"/>
        <v/>
      </c>
      <c r="BG340" s="5" t="str">
        <f t="shared" ca="1" si="15923"/>
        <v/>
      </c>
      <c r="BH340" s="5" t="str">
        <f ca="1">IF($B340="","",'Hidden inputs'!$D$11*AY340+'Hidden inputs'!$E$11*AZ340)</f>
        <v/>
      </c>
      <c r="BI340" s="11" t="str">
        <f t="shared" ca="1" si="15850"/>
        <v/>
      </c>
      <c r="BJ340" s="9" t="str">
        <f t="shared" ca="1" si="15924"/>
        <v/>
      </c>
      <c r="BK340" s="3" t="str">
        <f t="shared" ca="1" si="15925"/>
        <v/>
      </c>
      <c r="BL340" s="5" t="str" cm="1">
        <f t="array" aca="1" ref="BL340" ca="1">IF($B340="","",IF(BK340=0,0,IF(DD_Payment="",0,IF(BK340&lt;_xlfn.IFS(DD_Frequency="Monthly",1,DD_Frequency="Quarterly",IF(MONTH(BK$2)=1,1,IF(MONTH(BK$2)=4,1,IF(MONTH(BK$2)=7,1,IF(MONTH(BK$2)=10,1,0)))),DD_Frequency="Annually",IF(MONTH(BK$2)=1,1,0))*DD_Payment,BK340,_xlfn.IFS(DD_Frequency="Monthly",1,DD_Frequency="Quarterly",IF(MONTH(BK$2)=1,1,IF(MONTH(BK$2)=4,1,IF(MONTH(BK$2)=7,1,IF(MONTH(BK$2)=10,1,0)))),DD_Frequency="Annually",IF(MONTH(BK$2)=1,1,0))*DD_Payment))))</f>
        <v/>
      </c>
      <c r="BM340" s="3" t="str">
        <f t="shared" ref="BM340" ca="1" si="16667">IF($B340="","",IF(BK340&gt;BL340,(BK340-BL340/2)*(rate_A*(BM$1/365)),0))</f>
        <v/>
      </c>
      <c r="BN340" s="3" t="str">
        <f t="shared" ca="1" si="16020"/>
        <v/>
      </c>
      <c r="BO340" s="3" t="str">
        <f t="shared" ref="BO340" ca="1" si="16668">IF($B340="","",AZ340*(1+rate_A*BM$1/365))</f>
        <v/>
      </c>
      <c r="BP340" s="3" t="str">
        <f t="shared" ref="BP340" ca="1" si="16669">IF($B340="","",BA340*(1+rate_A*BM$1/365))</f>
        <v/>
      </c>
      <c r="BQ340" s="3" t="str">
        <f t="shared" ref="BQ340" ca="1" si="16670">IF($B340="","",BB340*(1+rate_joint*BM$1/365))</f>
        <v/>
      </c>
      <c r="BR340" s="5" t="str">
        <f t="shared" ca="1" si="16024"/>
        <v/>
      </c>
      <c r="BS340" s="5" t="str" cm="1">
        <f t="array" aca="1" ref="BS340" ca="1">IF(BR340="","",_xlfn.IFS(BR340&lt;='Hidden inputs'!$C$15,BR340*'Hidden inputs'!$D$15,BR340&lt;='Hidden inputs'!$C$16,'Hidden inputs'!$C$15*'Hidden inputs'!$D$15+(BR340-'Hidden inputs'!$B$16)*'Hidden inputs'!$D$16,BR340&lt;='Hidden inputs'!$C$17,'Hidden inputs'!$C$15*'Hidden inputs'!$D$15+('Hidden inputs'!$C$16-'Hidden inputs'!$B$16)*'Hidden inputs'!$D$16+(BR340-'Hidden inputs'!$B$17)*'Hidden inputs'!$D$17,BR340&gt;'Hidden inputs'!$B$18,'Hidden inputs'!$C$15*'Hidden inputs'!$D$15+('Hidden inputs'!$C$16-'Hidden inputs'!$B$16)*'Hidden inputs'!$D$16+('Hidden inputs'!$C$17-'Hidden inputs'!$B$17)*'Hidden inputs'!$D$17+(BR340-'Hidden inputs'!$B$18)*'Hidden inputs'!$D$18))</f>
        <v/>
      </c>
      <c r="BT340" s="10" t="str">
        <f t="shared" ca="1" si="16025"/>
        <v/>
      </c>
      <c r="BU340" s="5" t="str">
        <f t="shared" ca="1" si="15930"/>
        <v/>
      </c>
      <c r="BV340" s="5" t="str">
        <f t="shared" ca="1" si="15931"/>
        <v/>
      </c>
      <c r="BW340" s="5" t="str">
        <f ca="1">IF($B340="","",'Hidden inputs'!$D$11*BN340+'Hidden inputs'!$E$11*BO340)</f>
        <v/>
      </c>
      <c r="BX340" s="11" t="str">
        <f t="shared" ca="1" si="15855"/>
        <v/>
      </c>
      <c r="BY340" s="9" t="str">
        <f t="shared" ca="1" si="15932"/>
        <v/>
      </c>
      <c r="BZ340" s="3" t="str">
        <f t="shared" ca="1" si="15933"/>
        <v/>
      </c>
      <c r="CA340" s="5" t="str" cm="1">
        <f t="array" aca="1" ref="CA340" ca="1">IF($B340="","",IF(BZ340=0,0,IF(DD_Payment="",0,IF(BZ340&lt;_xlfn.IFS(DD_Frequency="Monthly",1,DD_Frequency="Quarterly",IF(MONTH(BZ$2)=1,1,IF(MONTH(BZ$2)=4,1,IF(MONTH(BZ$2)=7,1,IF(MONTH(BZ$2)=10,1,0)))),DD_Frequency="Annually",IF(MONTH(BZ$2)=1,1,0))*DD_Payment,BZ340,_xlfn.IFS(DD_Frequency="Monthly",1,DD_Frequency="Quarterly",IF(MONTH(BZ$2)=1,1,IF(MONTH(BZ$2)=4,1,IF(MONTH(BZ$2)=7,1,IF(MONTH(BZ$2)=10,1,0)))),DD_Frequency="Annually",IF(MONTH(BZ$2)=1,1,0))*DD_Payment))))</f>
        <v/>
      </c>
      <c r="CB340" s="3" t="str">
        <f t="shared" ref="CB340" ca="1" si="16671">IF($B340="","",IF(BZ340&gt;CA340,(BZ340-CA340/2)*(rate_A*(CB$1/365)),0))</f>
        <v/>
      </c>
      <c r="CC340" s="3" t="str">
        <f t="shared" ca="1" si="16027"/>
        <v/>
      </c>
      <c r="CD340" s="3" t="str">
        <f t="shared" ref="CD340" ca="1" si="16672">IF($B340="","",BO340*(1+rate_A*CB$1/365))</f>
        <v/>
      </c>
      <c r="CE340" s="3" t="str">
        <f t="shared" ref="CE340" ca="1" si="16673">IF($B340="","",BP340*(1+rate_A*CB$1/365))</f>
        <v/>
      </c>
      <c r="CF340" s="3" t="str">
        <f t="shared" ref="CF340" ca="1" si="16674">IF($B340="","",BQ340*(1+rate_joint*CB$1/365))</f>
        <v/>
      </c>
      <c r="CG340" s="5" t="str">
        <f t="shared" ca="1" si="16031"/>
        <v/>
      </c>
      <c r="CH340" s="5" t="str" cm="1">
        <f t="array" aca="1" ref="CH340" ca="1">IF(CG340="","",_xlfn.IFS(CG340&lt;='Hidden inputs'!$C$15,CG340*'Hidden inputs'!$D$15,CG340&lt;='Hidden inputs'!$C$16,'Hidden inputs'!$C$15*'Hidden inputs'!$D$15+(CG340-'Hidden inputs'!$B$16)*'Hidden inputs'!$D$16,CG340&lt;='Hidden inputs'!$C$17,'Hidden inputs'!$C$15*'Hidden inputs'!$D$15+('Hidden inputs'!$C$16-'Hidden inputs'!$B$16)*'Hidden inputs'!$D$16+(CG340-'Hidden inputs'!$B$17)*'Hidden inputs'!$D$17,CG340&gt;'Hidden inputs'!$B$18,'Hidden inputs'!$C$15*'Hidden inputs'!$D$15+('Hidden inputs'!$C$16-'Hidden inputs'!$B$16)*'Hidden inputs'!$D$16+('Hidden inputs'!$C$17-'Hidden inputs'!$B$17)*'Hidden inputs'!$D$17+(CG340-'Hidden inputs'!$B$18)*'Hidden inputs'!$D$18))</f>
        <v/>
      </c>
      <c r="CI340" s="10" t="str">
        <f t="shared" ca="1" si="16032"/>
        <v/>
      </c>
      <c r="CJ340" s="5" t="str">
        <f t="shared" ca="1" si="15938"/>
        <v/>
      </c>
      <c r="CK340" s="5" t="str">
        <f t="shared" ca="1" si="15939"/>
        <v/>
      </c>
      <c r="CL340" s="5" t="str">
        <f ca="1">IF($B340="","",'Hidden inputs'!$D$11*CC340+'Hidden inputs'!$E$11*CD340)</f>
        <v/>
      </c>
      <c r="CM340" s="11" t="str">
        <f t="shared" ca="1" si="15860"/>
        <v/>
      </c>
      <c r="CN340" s="9" t="str">
        <f t="shared" ca="1" si="15940"/>
        <v/>
      </c>
      <c r="CO340" s="3" t="str">
        <f t="shared" ca="1" si="15941"/>
        <v/>
      </c>
      <c r="CP340" s="5" t="str" cm="1">
        <f t="array" aca="1" ref="CP340" ca="1">IF($B340="","",IF(CO340=0,0,IF(DD_Payment="",0,IF(CO340&lt;_xlfn.IFS(DD_Frequency="Monthly",1,DD_Frequency="Quarterly",IF(MONTH(CO$2)=1,1,IF(MONTH(CO$2)=4,1,IF(MONTH(CO$2)=7,1,IF(MONTH(CO$2)=10,1,0)))),DD_Frequency="Annually",IF(MONTH(CO$2)=1,1,0))*DD_Payment,CO340,_xlfn.IFS(DD_Frequency="Monthly",1,DD_Frequency="Quarterly",IF(MONTH(CO$2)=1,1,IF(MONTH(CO$2)=4,1,IF(MONTH(CO$2)=7,1,IF(MONTH(CO$2)=10,1,0)))),DD_Frequency="Annually",IF(MONTH(CO$2)=1,1,0))*DD_Payment))))</f>
        <v/>
      </c>
      <c r="CQ340" s="3" t="str">
        <f t="shared" ref="CQ340" ca="1" si="16675">IF($B340="","",IF(CO340&gt;CP340,(CO340-CP340/2)*(rate_A*(CQ$1/365)),0))</f>
        <v/>
      </c>
      <c r="CR340" s="3" t="str">
        <f t="shared" ca="1" si="16034"/>
        <v/>
      </c>
      <c r="CS340" s="3" t="str">
        <f t="shared" ref="CS340" ca="1" si="16676">IF($B340="","",CD340*(1+rate_A*CQ$1/365))</f>
        <v/>
      </c>
      <c r="CT340" s="3" t="str">
        <f t="shared" ref="CT340" ca="1" si="16677">IF($B340="","",CE340*(1+rate_A*CQ$1/365))</f>
        <v/>
      </c>
      <c r="CU340" s="3" t="str">
        <f t="shared" ref="CU340" ca="1" si="16678">IF($B340="","",CF340*(1+rate_joint*CQ$1/365))</f>
        <v/>
      </c>
      <c r="CV340" s="5" t="str">
        <f t="shared" ca="1" si="16038"/>
        <v/>
      </c>
      <c r="CW340" s="5" t="str" cm="1">
        <f t="array" aca="1" ref="CW340" ca="1">IF(CV340="","",_xlfn.IFS(CV340&lt;='Hidden inputs'!$C$15,CV340*'Hidden inputs'!$D$15,CV340&lt;='Hidden inputs'!$C$16,'Hidden inputs'!$C$15*'Hidden inputs'!$D$15+(CV340-'Hidden inputs'!$B$16)*'Hidden inputs'!$D$16,CV340&lt;='Hidden inputs'!$C$17,'Hidden inputs'!$C$15*'Hidden inputs'!$D$15+('Hidden inputs'!$C$16-'Hidden inputs'!$B$16)*'Hidden inputs'!$D$16+(CV340-'Hidden inputs'!$B$17)*'Hidden inputs'!$D$17,CV340&gt;'Hidden inputs'!$B$18,'Hidden inputs'!$C$15*'Hidden inputs'!$D$15+('Hidden inputs'!$C$16-'Hidden inputs'!$B$16)*'Hidden inputs'!$D$16+('Hidden inputs'!$C$17-'Hidden inputs'!$B$17)*'Hidden inputs'!$D$17+(CV340-'Hidden inputs'!$B$18)*'Hidden inputs'!$D$18))</f>
        <v/>
      </c>
      <c r="CX340" s="10" t="str">
        <f t="shared" ca="1" si="16039"/>
        <v/>
      </c>
      <c r="CY340" s="5" t="str">
        <f t="shared" ca="1" si="15946"/>
        <v/>
      </c>
      <c r="CZ340" s="5" t="str">
        <f t="shared" ca="1" si="15947"/>
        <v/>
      </c>
      <c r="DA340" s="5" t="str">
        <f ca="1">IF($B340="","",'Hidden inputs'!$D$11*CR340+'Hidden inputs'!$E$11*CS340)</f>
        <v/>
      </c>
      <c r="DB340" s="11" t="str">
        <f t="shared" ca="1" si="15865"/>
        <v/>
      </c>
      <c r="DC340" s="9" t="str">
        <f t="shared" ca="1" si="15948"/>
        <v/>
      </c>
      <c r="DD340" s="3" t="str">
        <f t="shared" ca="1" si="15949"/>
        <v/>
      </c>
      <c r="DE340" s="5" t="str" cm="1">
        <f t="array" aca="1" ref="DE340" ca="1">IF($B340="","",IF(DD340=0,0,IF(DD_Payment="",0,IF(DD340&lt;_xlfn.IFS(DD_Frequency="Monthly",1,DD_Frequency="Quarterly",IF(MONTH(DD$2)=1,1,IF(MONTH(DD$2)=4,1,IF(MONTH(DD$2)=7,1,IF(MONTH(DD$2)=10,1,0)))),DD_Frequency="Annually",IF(MONTH(DD$2)=1,1,0))*DD_Payment,DD340,_xlfn.IFS(DD_Frequency="Monthly",1,DD_Frequency="Quarterly",IF(MONTH(DD$2)=1,1,IF(MONTH(DD$2)=4,1,IF(MONTH(DD$2)=7,1,IF(MONTH(DD$2)=10,1,0)))),DD_Frequency="Annually",IF(MONTH(DD$2)=1,1,0))*DD_Payment))))</f>
        <v/>
      </c>
      <c r="DF340" s="3" t="str">
        <f t="shared" ref="DF340" ca="1" si="16679">IF($B340="","",IF(DD340&gt;DE340,(DD340-DE340/2)*(rate_A*(DF$1/365)),0))</f>
        <v/>
      </c>
      <c r="DG340" s="3" t="str">
        <f t="shared" ca="1" si="16041"/>
        <v/>
      </c>
      <c r="DH340" s="3" t="str">
        <f t="shared" ref="DH340" ca="1" si="16680">IF($B340="","",CS340*(1+rate_A*DF$1/365))</f>
        <v/>
      </c>
      <c r="DI340" s="3" t="str">
        <f t="shared" ref="DI340" ca="1" si="16681">IF($B340="","",CT340*(1+rate_A*DF$1/365))</f>
        <v/>
      </c>
      <c r="DJ340" s="3" t="str">
        <f t="shared" ref="DJ340" ca="1" si="16682">IF($B340="","",CU340*(1+rate_joint*DF$1/365))</f>
        <v/>
      </c>
      <c r="DK340" s="5" t="str">
        <f t="shared" ca="1" si="16045"/>
        <v/>
      </c>
      <c r="DL340" s="5" t="str" cm="1">
        <f t="array" aca="1" ref="DL340" ca="1">IF(DK340="","",_xlfn.IFS(DK340&lt;='Hidden inputs'!$C$15,DK340*'Hidden inputs'!$D$15,DK340&lt;='Hidden inputs'!$C$16,'Hidden inputs'!$C$15*'Hidden inputs'!$D$15+(DK340-'Hidden inputs'!$B$16)*'Hidden inputs'!$D$16,DK340&lt;='Hidden inputs'!$C$17,'Hidden inputs'!$C$15*'Hidden inputs'!$D$15+('Hidden inputs'!$C$16-'Hidden inputs'!$B$16)*'Hidden inputs'!$D$16+(DK340-'Hidden inputs'!$B$17)*'Hidden inputs'!$D$17,DK340&gt;'Hidden inputs'!$B$18,'Hidden inputs'!$C$15*'Hidden inputs'!$D$15+('Hidden inputs'!$C$16-'Hidden inputs'!$B$16)*'Hidden inputs'!$D$16+('Hidden inputs'!$C$17-'Hidden inputs'!$B$17)*'Hidden inputs'!$D$17+(DK340-'Hidden inputs'!$B$18)*'Hidden inputs'!$D$18))</f>
        <v/>
      </c>
      <c r="DM340" s="10" t="str">
        <f t="shared" ca="1" si="16046"/>
        <v/>
      </c>
      <c r="DN340" s="5" t="str">
        <f t="shared" ca="1" si="15954"/>
        <v/>
      </c>
      <c r="DO340" s="5" t="str">
        <f t="shared" ca="1" si="15955"/>
        <v/>
      </c>
      <c r="DP340" s="5" t="str">
        <f ca="1">IF($B340="","",'Hidden inputs'!$D$11*DG340+'Hidden inputs'!$E$11*DH340)</f>
        <v/>
      </c>
      <c r="DQ340" s="11" t="str">
        <f t="shared" ca="1" si="15870"/>
        <v/>
      </c>
      <c r="DR340" s="9" t="str">
        <f t="shared" ca="1" si="15956"/>
        <v/>
      </c>
      <c r="DS340" s="3" t="str">
        <f t="shared" ca="1" si="15957"/>
        <v/>
      </c>
      <c r="DT340" s="5" t="str" cm="1">
        <f t="array" aca="1" ref="DT340" ca="1">IF($B340="","",IF(DS340=0,0,IF(DD_Payment="",0,IF(DS340&lt;_xlfn.IFS(DD_Frequency="Monthly",1,DD_Frequency="Quarterly",IF(MONTH(DS$2)=1,1,IF(MONTH(DS$2)=4,1,IF(MONTH(DS$2)=7,1,IF(MONTH(DS$2)=10,1,0)))),DD_Frequency="Annually",IF(MONTH(DS$2)=1,1,0))*DD_Payment,DS340,_xlfn.IFS(DD_Frequency="Monthly",1,DD_Frequency="Quarterly",IF(MONTH(DS$2)=1,1,IF(MONTH(DS$2)=4,1,IF(MONTH(DS$2)=7,1,IF(MONTH(DS$2)=10,1,0)))),DD_Frequency="Annually",IF(MONTH(DS$2)=1,1,0))*DD_Payment))))</f>
        <v/>
      </c>
      <c r="DU340" s="3" t="str">
        <f t="shared" ref="DU340" ca="1" si="16683">IF($B340="","",IF(DS340&gt;DT340,(DS340-DT340/2)*(rate_A*(DU$1/365)),0))</f>
        <v/>
      </c>
      <c r="DV340" s="3" t="str">
        <f t="shared" ca="1" si="16048"/>
        <v/>
      </c>
      <c r="DW340" s="3" t="str">
        <f t="shared" ref="DW340" ca="1" si="16684">IF($B340="","",DH340*(1+rate_A*DU$1/365))</f>
        <v/>
      </c>
      <c r="DX340" s="3" t="str">
        <f t="shared" ref="DX340" ca="1" si="16685">IF($B340="","",DI340*(1+rate_A*DU$1/365))</f>
        <v/>
      </c>
      <c r="DY340" s="3" t="str">
        <f t="shared" ref="DY340" ca="1" si="16686">IF($B340="","",DJ340*(1+rate_joint*DU$1/365))</f>
        <v/>
      </c>
      <c r="DZ340" s="5" t="str">
        <f t="shared" ca="1" si="16052"/>
        <v/>
      </c>
      <c r="EA340" s="5" t="str" cm="1">
        <f t="array" aca="1" ref="EA340" ca="1">IF(DZ340="","",_xlfn.IFS(DZ340&lt;='Hidden inputs'!$C$15,DZ340*'Hidden inputs'!$D$15,DZ340&lt;='Hidden inputs'!$C$16,'Hidden inputs'!$C$15*'Hidden inputs'!$D$15+(DZ340-'Hidden inputs'!$B$16)*'Hidden inputs'!$D$16,DZ340&lt;='Hidden inputs'!$C$17,'Hidden inputs'!$C$15*'Hidden inputs'!$D$15+('Hidden inputs'!$C$16-'Hidden inputs'!$B$16)*'Hidden inputs'!$D$16+(DZ340-'Hidden inputs'!$B$17)*'Hidden inputs'!$D$17,DZ340&gt;'Hidden inputs'!$B$18,'Hidden inputs'!$C$15*'Hidden inputs'!$D$15+('Hidden inputs'!$C$16-'Hidden inputs'!$B$16)*'Hidden inputs'!$D$16+('Hidden inputs'!$C$17-'Hidden inputs'!$B$17)*'Hidden inputs'!$D$17+(DZ340-'Hidden inputs'!$B$18)*'Hidden inputs'!$D$18))</f>
        <v/>
      </c>
      <c r="EB340" s="10" t="str">
        <f t="shared" ca="1" si="16053"/>
        <v/>
      </c>
      <c r="EC340" s="5" t="str">
        <f t="shared" ca="1" si="15962"/>
        <v/>
      </c>
      <c r="ED340" s="5" t="str">
        <f t="shared" ca="1" si="15963"/>
        <v/>
      </c>
      <c r="EE340" s="5" t="str">
        <f ca="1">IF($B340="","",'Hidden inputs'!$D$11*DV340+'Hidden inputs'!$E$11*DW340)</f>
        <v/>
      </c>
      <c r="EF340" s="11" t="str">
        <f t="shared" ca="1" si="15875"/>
        <v/>
      </c>
      <c r="EG340" s="9" t="str">
        <f t="shared" ca="1" si="15964"/>
        <v/>
      </c>
      <c r="EH340" s="3" t="str">
        <f t="shared" ca="1" si="15965"/>
        <v/>
      </c>
      <c r="EI340" s="5" t="str" cm="1">
        <f t="array" aca="1" ref="EI340" ca="1">IF($B340="","",IF(EH340=0,0,IF(DD_Payment="",0,IF(EH340&lt;_xlfn.IFS(DD_Frequency="Monthly",1,DD_Frequency="Quarterly",IF(MONTH(EH$2)=1,1,IF(MONTH(EH$2)=4,1,IF(MONTH(EH$2)=7,1,IF(MONTH(EH$2)=10,1,0)))),DD_Frequency="Annually",IF(MONTH(EH$2)=1,1,0))*DD_Payment,EH340,_xlfn.IFS(DD_Frequency="Monthly",1,DD_Frequency="Quarterly",IF(MONTH(EH$2)=1,1,IF(MONTH(EH$2)=4,1,IF(MONTH(EH$2)=7,1,IF(MONTH(EH$2)=10,1,0)))),DD_Frequency="Annually",IF(MONTH(EH$2)=1,1,0))*DD_Payment))))</f>
        <v/>
      </c>
      <c r="EJ340" s="3" t="str">
        <f t="shared" ref="EJ340" ca="1" si="16687">IF($B340="","",IF(EH340&gt;EI340,(EH340-EI340/2)*(rate_A*(EJ$1/365)),0))</f>
        <v/>
      </c>
      <c r="EK340" s="3" t="str">
        <f t="shared" ca="1" si="16055"/>
        <v/>
      </c>
      <c r="EL340" s="3" t="str">
        <f t="shared" ref="EL340" ca="1" si="16688">IF($B340="","",DW340*(1+rate_A*EJ$1/365))</f>
        <v/>
      </c>
      <c r="EM340" s="3" t="str">
        <f t="shared" ref="EM340" ca="1" si="16689">IF($B340="","",DX340*(1+rate_A*EJ$1/365))</f>
        <v/>
      </c>
      <c r="EN340" s="3" t="str">
        <f t="shared" ref="EN340" ca="1" si="16690">IF($B340="","",DY340*(1+rate_joint*EJ$1/365))</f>
        <v/>
      </c>
      <c r="EO340" s="5" t="str">
        <f t="shared" ca="1" si="16059"/>
        <v/>
      </c>
      <c r="EP340" s="5" t="str" cm="1">
        <f t="array" aca="1" ref="EP340" ca="1">IF(EO340="","",_xlfn.IFS(EO340&lt;='Hidden inputs'!$C$15,EO340*'Hidden inputs'!$D$15,EO340&lt;='Hidden inputs'!$C$16,'Hidden inputs'!$C$15*'Hidden inputs'!$D$15+(EO340-'Hidden inputs'!$B$16)*'Hidden inputs'!$D$16,EO340&lt;='Hidden inputs'!$C$17,'Hidden inputs'!$C$15*'Hidden inputs'!$D$15+('Hidden inputs'!$C$16-'Hidden inputs'!$B$16)*'Hidden inputs'!$D$16+(EO340-'Hidden inputs'!$B$17)*'Hidden inputs'!$D$17,EO340&gt;'Hidden inputs'!$B$18,'Hidden inputs'!$C$15*'Hidden inputs'!$D$15+('Hidden inputs'!$C$16-'Hidden inputs'!$B$16)*'Hidden inputs'!$D$16+('Hidden inputs'!$C$17-'Hidden inputs'!$B$17)*'Hidden inputs'!$D$17+(EO340-'Hidden inputs'!$B$18)*'Hidden inputs'!$D$18))</f>
        <v/>
      </c>
      <c r="EQ340" s="10" t="str">
        <f t="shared" ca="1" si="16060"/>
        <v/>
      </c>
      <c r="ER340" s="5" t="str">
        <f t="shared" ca="1" si="15970"/>
        <v/>
      </c>
      <c r="ES340" s="5" t="str">
        <f t="shared" ca="1" si="15971"/>
        <v/>
      </c>
      <c r="ET340" s="5" t="str">
        <f ca="1">IF($B340="","",'Hidden inputs'!$D$11*EK340+'Hidden inputs'!$E$11*EL340)</f>
        <v/>
      </c>
      <c r="EU340" s="11" t="str">
        <f t="shared" ca="1" si="15880"/>
        <v/>
      </c>
      <c r="EV340" s="9" t="str">
        <f t="shared" ca="1" si="15972"/>
        <v/>
      </c>
      <c r="EW340" s="3" t="str">
        <f t="shared" ca="1" si="15973"/>
        <v/>
      </c>
      <c r="EX340" s="5" t="str" cm="1">
        <f t="array" aca="1" ref="EX340" ca="1">IF($B340="","",IF(EW340=0,0,IF(DD_Payment="",0,IF(EW340&lt;_xlfn.IFS(DD_Frequency="Monthly",1,DD_Frequency="Quarterly",IF(MONTH(EW$2)=1,1,IF(MONTH(EW$2)=4,1,IF(MONTH(EW$2)=7,1,IF(MONTH(EW$2)=10,1,0)))),DD_Frequency="Annually",IF(MONTH(EW$2)=1,1,0))*DD_Payment,EW340,_xlfn.IFS(DD_Frequency="Monthly",1,DD_Frequency="Quarterly",IF(MONTH(EW$2)=1,1,IF(MONTH(EW$2)=4,1,IF(MONTH(EW$2)=7,1,IF(MONTH(EW$2)=10,1,0)))),DD_Frequency="Annually",IF(MONTH(EW$2)=1,1,0))*DD_Payment))))</f>
        <v/>
      </c>
      <c r="EY340" s="3" t="str">
        <f t="shared" ref="EY340" ca="1" si="16691">IF($B340="","",IF(EW340&gt;EX340,(EW340-EX340/2)*(rate_A*(EY$1/365)),0))</f>
        <v/>
      </c>
      <c r="EZ340" s="3" t="str">
        <f t="shared" ca="1" si="16062"/>
        <v/>
      </c>
      <c r="FA340" s="3" t="str">
        <f t="shared" ref="FA340" ca="1" si="16692">IF($B340="","",EL340*(1+rate_A*EY$1/365))</f>
        <v/>
      </c>
      <c r="FB340" s="3" t="str">
        <f t="shared" ref="FB340" ca="1" si="16693">IF($B340="","",EM340*(1+rate_A*EY$1/365))</f>
        <v/>
      </c>
      <c r="FC340" s="3" t="str">
        <f t="shared" ref="FC340" ca="1" si="16694">IF($B340="","",EN340*(1+rate_joint*EY$1/365))</f>
        <v/>
      </c>
      <c r="FD340" s="5" t="str">
        <f t="shared" ca="1" si="16066"/>
        <v/>
      </c>
      <c r="FE340" s="5" t="str" cm="1">
        <f t="array" aca="1" ref="FE340" ca="1">IF(FD340="","",_xlfn.IFS(FD340&lt;='Hidden inputs'!$C$15,FD340*'Hidden inputs'!$D$15,FD340&lt;='Hidden inputs'!$C$16,'Hidden inputs'!$C$15*'Hidden inputs'!$D$15+(FD340-'Hidden inputs'!$B$16)*'Hidden inputs'!$D$16,FD340&lt;='Hidden inputs'!$C$17,'Hidden inputs'!$C$15*'Hidden inputs'!$D$15+('Hidden inputs'!$C$16-'Hidden inputs'!$B$16)*'Hidden inputs'!$D$16+(FD340-'Hidden inputs'!$B$17)*'Hidden inputs'!$D$17,FD340&gt;'Hidden inputs'!$B$18,'Hidden inputs'!$C$15*'Hidden inputs'!$D$15+('Hidden inputs'!$C$16-'Hidden inputs'!$B$16)*'Hidden inputs'!$D$16+('Hidden inputs'!$C$17-'Hidden inputs'!$B$17)*'Hidden inputs'!$D$17+(FD340-'Hidden inputs'!$B$18)*'Hidden inputs'!$D$18))</f>
        <v/>
      </c>
      <c r="FF340" s="10" t="str">
        <f t="shared" ca="1" si="16067"/>
        <v/>
      </c>
      <c r="FG340" s="5" t="str">
        <f t="shared" ca="1" si="15978"/>
        <v/>
      </c>
      <c r="FH340" s="5" t="str">
        <f t="shared" ca="1" si="15979"/>
        <v/>
      </c>
      <c r="FI340" s="5" t="str">
        <f ca="1">IF($B340="","",'Hidden inputs'!$D$11*EZ340+'Hidden inputs'!$E$11*FA340)</f>
        <v/>
      </c>
      <c r="FJ340" s="11" t="str">
        <f t="shared" ca="1" si="15885"/>
        <v/>
      </c>
      <c r="FK340" s="9" t="str">
        <f t="shared" ca="1" si="15980"/>
        <v/>
      </c>
      <c r="FL340" s="3" t="str">
        <f t="shared" ca="1" si="15981"/>
        <v/>
      </c>
      <c r="FM340" s="5" t="str" cm="1">
        <f t="array" aca="1" ref="FM340" ca="1">IF($B340="","",IF(FL340=0,0,IF(DD_Payment="",0,IF(FL340&lt;_xlfn.IFS(DD_Frequency="Monthly",1,DD_Frequency="Quarterly",IF(MONTH(FL$2)=1,1,IF(MONTH(FL$2)=4,1,IF(MONTH(FL$2)=7,1,IF(MONTH(FL$2)=10,1,0)))),DD_Frequency="Annually",IF(MONTH(FL$2)=1,1,0))*DD_Payment,FL340,_xlfn.IFS(DD_Frequency="Monthly",1,DD_Frequency="Quarterly",IF(MONTH(FL$2)=1,1,IF(MONTH(FL$2)=4,1,IF(MONTH(FL$2)=7,1,IF(MONTH(FL$2)=10,1,0)))),DD_Frequency="Annually",IF(MONTH(FL$2)=1,1,0))*DD_Payment))))</f>
        <v/>
      </c>
      <c r="FN340" s="3" t="str">
        <f t="shared" ref="FN340" ca="1" si="16695">IF($B340="","",IF(FL340&gt;FM340,(FL340-FM340/2)*(rate_A*(FN$1/365)),0))</f>
        <v/>
      </c>
      <c r="FO340" s="3" t="str">
        <f t="shared" ca="1" si="16069"/>
        <v/>
      </c>
      <c r="FP340" s="3" t="str">
        <f t="shared" ref="FP340" ca="1" si="16696">IF($B340="","",FA340*(1+rate_A*FN$1/365))</f>
        <v/>
      </c>
      <c r="FQ340" s="3" t="str">
        <f t="shared" ref="FQ340" ca="1" si="16697">IF($B340="","",FB340*(1+rate_A*FN$1/365))</f>
        <v/>
      </c>
      <c r="FR340" s="3" t="str">
        <f t="shared" ref="FR340" ca="1" si="16698">IF($B340="","",FC340*(1+rate_joint*FN$1/365))</f>
        <v/>
      </c>
      <c r="FS340" s="5" t="str">
        <f t="shared" ca="1" si="16073"/>
        <v/>
      </c>
      <c r="FT340" s="5" t="str" cm="1">
        <f t="array" aca="1" ref="FT340" ca="1">IF(FS340="","",_xlfn.IFS(FS340&lt;='Hidden inputs'!$C$15,FS340*'Hidden inputs'!$D$15,FS340&lt;='Hidden inputs'!$C$16,'Hidden inputs'!$C$15*'Hidden inputs'!$D$15+(FS340-'Hidden inputs'!$B$16)*'Hidden inputs'!$D$16,FS340&lt;='Hidden inputs'!$C$17,'Hidden inputs'!$C$15*'Hidden inputs'!$D$15+('Hidden inputs'!$C$16-'Hidden inputs'!$B$16)*'Hidden inputs'!$D$16+(FS340-'Hidden inputs'!$B$17)*'Hidden inputs'!$D$17,FS340&gt;'Hidden inputs'!$B$18,'Hidden inputs'!$C$15*'Hidden inputs'!$D$15+('Hidden inputs'!$C$16-'Hidden inputs'!$B$16)*'Hidden inputs'!$D$16+('Hidden inputs'!$C$17-'Hidden inputs'!$B$17)*'Hidden inputs'!$D$17+(FS340-'Hidden inputs'!$B$18)*'Hidden inputs'!$D$18))</f>
        <v/>
      </c>
      <c r="FU340" s="10" t="str">
        <f t="shared" ca="1" si="16074"/>
        <v/>
      </c>
      <c r="FV340" s="5" t="str">
        <f t="shared" ca="1" si="15986"/>
        <v/>
      </c>
      <c r="FW340" s="5" t="str">
        <f t="shared" ca="1" si="15987"/>
        <v/>
      </c>
      <c r="FX340" s="5" t="str">
        <f ca="1">IF($B340="","",'Hidden inputs'!$D$11*FO340+'Hidden inputs'!$E$11*FP340)</f>
        <v/>
      </c>
      <c r="FY340" s="11" t="str">
        <f t="shared" ca="1" si="15890"/>
        <v/>
      </c>
      <c r="FZ340" s="9" t="str">
        <f t="shared" ca="1" si="15988"/>
        <v/>
      </c>
      <c r="GA340" s="5" t="str">
        <f t="shared" ca="1" si="15989"/>
        <v/>
      </c>
      <c r="GB340" s="5" t="str">
        <f t="shared" ca="1" si="15990"/>
        <v/>
      </c>
      <c r="GC340" s="5" t="str">
        <f t="shared" ca="1" si="15891"/>
        <v/>
      </c>
      <c r="GD340" s="5" t="str">
        <f t="shared" ca="1" si="15892"/>
        <v/>
      </c>
    </row>
    <row r="341" spans="1:186" x14ac:dyDescent="0.35">
      <c r="A341" s="2"/>
      <c r="B341" s="6" t="str">
        <f t="shared" ca="1" si="15893"/>
        <v/>
      </c>
      <c r="C341" s="5" t="str">
        <f t="shared" ca="1" si="15991"/>
        <v/>
      </c>
      <c r="D341" s="5" t="str" cm="1">
        <f t="array" aca="1" ref="D341" ca="1">IF($B341="","",IF(C341=0,0,IF(DD_Payment="",0,IF(C341&lt;_xlfn.IFS(DD_Frequency="Monthly",1,DD_Frequency="Quarterly",IF(MONTH(C$2)=1,1,IF(MONTH(C$2)=4,1,IF(MONTH(C$2)=7,1,IF(MONTH(C$2)=10,1,0)))),DD_Frequency="Annually",IF(MONTH(C$2)=1,1,0))*DD_Payment,C341,_xlfn.IFS(DD_Frequency="Monthly",1,DD_Frequency="Quarterly",IF(MONTH(C$2)=1,1,IF(MONTH(C$2)=4,1,IF(MONTH(C$2)=7,1,IF(MONTH(C$2)=10,1,0)))),DD_Frequency="Annually",IF(MONTH(C$2)=1,1,0))*DD_Payment))))</f>
        <v/>
      </c>
      <c r="E341" s="5" t="str">
        <f t="shared" ref="E341" ca="1" si="16699">IF(B341="","",IF(C341&gt;D341,(C341-D341/2)*(rate_A*(E$1/365)),0))</f>
        <v/>
      </c>
      <c r="F341" s="5" t="str">
        <f t="shared" ca="1" si="15895"/>
        <v/>
      </c>
      <c r="G341" s="5" t="str">
        <f t="shared" ref="G341" ca="1" si="16700">IF(B341="","",G340*(1+rate_A*E$1/365))</f>
        <v/>
      </c>
      <c r="H341" s="5" t="str">
        <f t="shared" ref="H341" ca="1" si="16701">IF(B341="","",H340*(1+rate_A*E$1/365))</f>
        <v/>
      </c>
      <c r="I341" s="5" t="str">
        <f t="shared" ref="I341" ca="1" si="16702">IF(B341="","",I340*(1+rate_joint*E$1/365))</f>
        <v/>
      </c>
      <c r="J341" s="5" t="str">
        <f t="shared" ca="1" si="15996"/>
        <v/>
      </c>
      <c r="K341" s="5" t="str" cm="1">
        <f t="array" aca="1" ref="K341" ca="1">IF(J341="","",_xlfn.IFS(J341&lt;='Hidden inputs'!$C$15,J341*'Hidden inputs'!$D$15,J341&lt;='Hidden inputs'!$C$16,'Hidden inputs'!$C$15*'Hidden inputs'!$D$15+(J341-'Hidden inputs'!$B$16)*'Hidden inputs'!$D$16,J341&lt;='Hidden inputs'!$C$17,'Hidden inputs'!$C$15*'Hidden inputs'!$D$15+('Hidden inputs'!$C$16-'Hidden inputs'!$B$16)*'Hidden inputs'!$D$16+(J341-'Hidden inputs'!$B$17)*'Hidden inputs'!$D$17,J341&gt;'Hidden inputs'!$B$18,'Hidden inputs'!$C$15*'Hidden inputs'!$D$15+('Hidden inputs'!$C$16-'Hidden inputs'!$B$16)*'Hidden inputs'!$D$16+('Hidden inputs'!$C$17-'Hidden inputs'!$B$17)*'Hidden inputs'!$D$17+(J341-'Hidden inputs'!$B$18)*'Hidden inputs'!$D$18))</f>
        <v/>
      </c>
      <c r="L341" s="11" t="str">
        <f t="shared" ca="1" si="15997"/>
        <v/>
      </c>
      <c r="M341" s="5" t="str">
        <f t="shared" ca="1" si="15899"/>
        <v/>
      </c>
      <c r="N341" s="5" t="str">
        <f t="shared" ca="1" si="15900"/>
        <v/>
      </c>
      <c r="O341" s="5" t="str">
        <f ca="1">IF(B341="","",'Hidden inputs'!$D$11*F341+'Hidden inputs'!$E$11*G341)</f>
        <v/>
      </c>
      <c r="P341" s="11" t="str">
        <f t="shared" ca="1" si="15834"/>
        <v/>
      </c>
      <c r="Q341" s="20" t="str">
        <f t="shared" ca="1" si="15835"/>
        <v/>
      </c>
      <c r="R341" s="3" t="str">
        <f t="shared" ca="1" si="15901"/>
        <v/>
      </c>
      <c r="S341" s="5" t="str" cm="1">
        <f t="array" aca="1" ref="S341" ca="1">IF($B341="","",IF(R341=0,0,IF(DD_Payment="",0,IF(R341&lt;_xlfn.IFS(DD_Frequency="Monthly",1,DD_Frequency="Quarterly",IF(MONTH(R$2)=1,1,IF(MONTH(R$2)=4,1,IF(MONTH(R$2)=7,1,IF(MONTH(R$2)=10,1,0)))),DD_Frequency="Annually",IF(MONTH(R$2)=1,1,0))*DD_Payment,R341,_xlfn.IFS(DD_Frequency="Monthly",1,DD_Frequency="Quarterly",IF(MONTH(R$2)=1,1,IF(MONTH(R$2)=4,1,IF(MONTH(R$2)=7,1,IF(MONTH(R$2)=10,1,0)))),DD_Frequency="Annually",IF(MONTH(R$2)=1,1,0))*DD_Payment))))</f>
        <v/>
      </c>
      <c r="T341" s="3" t="str">
        <f t="shared" ref="T341" ca="1" si="16703">IF(B341="","",IF(R341&gt;S341,(R341-S341/2)*(rate_A*((T$1+A341)/365)),0))</f>
        <v/>
      </c>
      <c r="U341" s="3" t="str">
        <f t="shared" ca="1" si="15903"/>
        <v/>
      </c>
      <c r="V341" s="3" t="str">
        <f t="shared" ref="V341" ca="1" si="16704">IF(B341="","",G341*(1+rate_A*(T$1+A341)/365))</f>
        <v/>
      </c>
      <c r="W341" s="3" t="str">
        <f t="shared" ref="W341" ca="1" si="16705">IF(B341="","",H341*(1+rate_A*(T$1+A341)/365))</f>
        <v/>
      </c>
      <c r="X341" s="3" t="str">
        <f t="shared" ref="X341" ca="1" si="16706">IF(B341="","",I341*(1+rate_joint*(T$1+A341)/365))</f>
        <v/>
      </c>
      <c r="Y341" s="5" t="str">
        <f t="shared" ca="1" si="16002"/>
        <v/>
      </c>
      <c r="Z341" s="5" t="str" cm="1">
        <f t="array" aca="1" ref="Z341" ca="1">IF(Y341="","",_xlfn.IFS(Y341&lt;='Hidden inputs'!$C$15,Y341*'Hidden inputs'!$D$15,Y341&lt;='Hidden inputs'!$C$16,'Hidden inputs'!$C$15*'Hidden inputs'!$D$15+(Y341-'Hidden inputs'!$B$16)*'Hidden inputs'!$D$16,Y341&lt;='Hidden inputs'!$C$17,'Hidden inputs'!$C$15*'Hidden inputs'!$D$15+('Hidden inputs'!$C$16-'Hidden inputs'!$B$16)*'Hidden inputs'!$D$16+(Y341-'Hidden inputs'!$B$17)*'Hidden inputs'!$D$17,Y341&gt;'Hidden inputs'!$B$18,'Hidden inputs'!$C$15*'Hidden inputs'!$D$15+('Hidden inputs'!$C$16-'Hidden inputs'!$B$16)*'Hidden inputs'!$D$16+('Hidden inputs'!$C$17-'Hidden inputs'!$B$17)*'Hidden inputs'!$D$17+(Y341-'Hidden inputs'!$B$18)*'Hidden inputs'!$D$18))</f>
        <v/>
      </c>
      <c r="AA341" s="10" t="str">
        <f t="shared" ca="1" si="16003"/>
        <v/>
      </c>
      <c r="AB341" s="5" t="str">
        <f t="shared" ca="1" si="15907"/>
        <v/>
      </c>
      <c r="AC341" s="5" t="str">
        <f t="shared" ca="1" si="16004"/>
        <v/>
      </c>
      <c r="AD341" s="5" t="str">
        <f ca="1">IF(B341="","",'Hidden inputs'!$D$11*U341+'Hidden inputs'!$E$11*V341)</f>
        <v/>
      </c>
      <c r="AE341" s="11" t="str">
        <f t="shared" ca="1" si="15840"/>
        <v/>
      </c>
      <c r="AF341" s="9" t="str">
        <f t="shared" ca="1" si="15908"/>
        <v/>
      </c>
      <c r="AG341" s="3" t="str">
        <f t="shared" ca="1" si="15909"/>
        <v/>
      </c>
      <c r="AH341" s="5" t="str" cm="1">
        <f t="array" aca="1" ref="AH341" ca="1">IF($B341="","",IF(AG341=0,0,IF(DD_Payment="",0,IF(AG341&lt;_xlfn.IFS(DD_Frequency="Monthly",1,DD_Frequency="Quarterly",IF(MONTH(AG$2)=1,1,IF(MONTH(AG$2)=4,1,IF(MONTH(AG$2)=7,1,IF(MONTH(AG$2)=10,1,0)))),DD_Frequency="Annually",IF(MONTH(AG$2)=1,1,0))*DD_Payment,AG341,_xlfn.IFS(DD_Frequency="Monthly",1,DD_Frequency="Quarterly",IF(MONTH(AG$2)=1,1,IF(MONTH(AG$2)=4,1,IF(MONTH(AG$2)=7,1,IF(MONTH(AG$2)=10,1,0)))),DD_Frequency="Annually",IF(MONTH(AG$2)=1,1,0))*DD_Payment))))</f>
        <v/>
      </c>
      <c r="AI341" s="3" t="str">
        <f t="shared" ref="AI341" ca="1" si="16707">IF($B341="","",IF(AG341&gt;AH341,(AG341-AH341/2)*(rate_A*(AI$1/365)),0))</f>
        <v/>
      </c>
      <c r="AJ341" s="3" t="str">
        <f t="shared" ca="1" si="16006"/>
        <v/>
      </c>
      <c r="AK341" s="3" t="str">
        <f t="shared" ref="AK341" ca="1" si="16708">IF($B341="","",V341*(1+rate_A*AI$1/365))</f>
        <v/>
      </c>
      <c r="AL341" s="3" t="str">
        <f t="shared" ref="AL341" ca="1" si="16709">IF($B341="","",W341*(1+rate_A*AI$1/365))</f>
        <v/>
      </c>
      <c r="AM341" s="3" t="str">
        <f t="shared" ref="AM341" ca="1" si="16710">IF($B341="","",X341*(1+rate_joint*AI$1/365))</f>
        <v/>
      </c>
      <c r="AN341" s="5" t="str">
        <f t="shared" ca="1" si="16010"/>
        <v/>
      </c>
      <c r="AO341" s="5" t="str" cm="1">
        <f t="array" aca="1" ref="AO341" ca="1">IF(AN341="","",_xlfn.IFS(AN341&lt;='Hidden inputs'!$C$15,AN341*'Hidden inputs'!$D$15,AN341&lt;='Hidden inputs'!$C$16,'Hidden inputs'!$C$15*'Hidden inputs'!$D$15+(AN341-'Hidden inputs'!$B$16)*'Hidden inputs'!$D$16,AN341&lt;='Hidden inputs'!$C$17,'Hidden inputs'!$C$15*'Hidden inputs'!$D$15+('Hidden inputs'!$C$16-'Hidden inputs'!$B$16)*'Hidden inputs'!$D$16+(AN341-'Hidden inputs'!$B$17)*'Hidden inputs'!$D$17,AN341&gt;'Hidden inputs'!$B$18,'Hidden inputs'!$C$15*'Hidden inputs'!$D$15+('Hidden inputs'!$C$16-'Hidden inputs'!$B$16)*'Hidden inputs'!$D$16+('Hidden inputs'!$C$17-'Hidden inputs'!$B$17)*'Hidden inputs'!$D$17+(AN341-'Hidden inputs'!$B$18)*'Hidden inputs'!$D$18))</f>
        <v/>
      </c>
      <c r="AP341" s="10" t="str">
        <f t="shared" ca="1" si="16011"/>
        <v/>
      </c>
      <c r="AQ341" s="5" t="str">
        <f t="shared" ca="1" si="15914"/>
        <v/>
      </c>
      <c r="AR341" s="5" t="str">
        <f t="shared" ca="1" si="15915"/>
        <v/>
      </c>
      <c r="AS341" s="5" t="str">
        <f ca="1">IF($B341="","",'Hidden inputs'!$D$11*AJ341+'Hidden inputs'!$E$11*AK341)</f>
        <v/>
      </c>
      <c r="AT341" s="11" t="str">
        <f t="shared" ca="1" si="15845"/>
        <v/>
      </c>
      <c r="AU341" s="9" t="str">
        <f t="shared" ca="1" si="15916"/>
        <v/>
      </c>
      <c r="AV341" s="3" t="str">
        <f t="shared" ca="1" si="15917"/>
        <v/>
      </c>
      <c r="AW341" s="5" t="str" cm="1">
        <f t="array" aca="1" ref="AW341" ca="1">IF($B341="","",IF(AV341=0,0,IF(DD_Payment="",0,IF(AV341&lt;_xlfn.IFS(DD_Frequency="Monthly",1,DD_Frequency="Quarterly",IF(MONTH(AV$2)=1,1,IF(MONTH(AV$2)=4,1,IF(MONTH(AV$2)=7,1,IF(MONTH(AV$2)=10,1,0)))),DD_Frequency="Annually",IF(MONTH(AV$2)=1,1,0))*DD_Payment,AV341,_xlfn.IFS(DD_Frequency="Monthly",1,DD_Frequency="Quarterly",IF(MONTH(AV$2)=1,1,IF(MONTH(AV$2)=4,1,IF(MONTH(AV$2)=7,1,IF(MONTH(AV$2)=10,1,0)))),DD_Frequency="Annually",IF(MONTH(AV$2)=1,1,0))*DD_Payment))))</f>
        <v/>
      </c>
      <c r="AX341" s="3" t="str">
        <f t="shared" ref="AX341" ca="1" si="16711">IF($B341="","",IF(AV341&gt;AW341,(AV341-AW341/2)*(rate_A*(AX$1/365)),0))</f>
        <v/>
      </c>
      <c r="AY341" s="3" t="str">
        <f t="shared" ca="1" si="16013"/>
        <v/>
      </c>
      <c r="AZ341" s="3" t="str">
        <f t="shared" ref="AZ341" ca="1" si="16712">IF($B341="","",AK341*(1+rate_A*AX$1/365))</f>
        <v/>
      </c>
      <c r="BA341" s="3" t="str">
        <f t="shared" ref="BA341" ca="1" si="16713">IF($B341="","",AL341*(1+rate_A*AX$1/365))</f>
        <v/>
      </c>
      <c r="BB341" s="3" t="str">
        <f t="shared" ref="BB341" ca="1" si="16714">IF($B341="","",AM341*(1+rate_joint*AX$1/365))</f>
        <v/>
      </c>
      <c r="BC341" s="5" t="str">
        <f t="shared" ca="1" si="16017"/>
        <v/>
      </c>
      <c r="BD341" s="5" t="str" cm="1">
        <f t="array" aca="1" ref="BD341" ca="1">IF(BC341="","",_xlfn.IFS(BC341&lt;='Hidden inputs'!$C$15,BC341*'Hidden inputs'!$D$15,BC341&lt;='Hidden inputs'!$C$16,'Hidden inputs'!$C$15*'Hidden inputs'!$D$15+(BC341-'Hidden inputs'!$B$16)*'Hidden inputs'!$D$16,BC341&lt;='Hidden inputs'!$C$17,'Hidden inputs'!$C$15*'Hidden inputs'!$D$15+('Hidden inputs'!$C$16-'Hidden inputs'!$B$16)*'Hidden inputs'!$D$16+(BC341-'Hidden inputs'!$B$17)*'Hidden inputs'!$D$17,BC341&gt;'Hidden inputs'!$B$18,'Hidden inputs'!$C$15*'Hidden inputs'!$D$15+('Hidden inputs'!$C$16-'Hidden inputs'!$B$16)*'Hidden inputs'!$D$16+('Hidden inputs'!$C$17-'Hidden inputs'!$B$17)*'Hidden inputs'!$D$17+(BC341-'Hidden inputs'!$B$18)*'Hidden inputs'!$D$18))</f>
        <v/>
      </c>
      <c r="BE341" s="10" t="str">
        <f t="shared" ca="1" si="16018"/>
        <v/>
      </c>
      <c r="BF341" s="5" t="str">
        <f t="shared" ca="1" si="15922"/>
        <v/>
      </c>
      <c r="BG341" s="5" t="str">
        <f t="shared" ca="1" si="15923"/>
        <v/>
      </c>
      <c r="BH341" s="5" t="str">
        <f ca="1">IF($B341="","",'Hidden inputs'!$D$11*AY341+'Hidden inputs'!$E$11*AZ341)</f>
        <v/>
      </c>
      <c r="BI341" s="11" t="str">
        <f t="shared" ca="1" si="15850"/>
        <v/>
      </c>
      <c r="BJ341" s="9" t="str">
        <f t="shared" ca="1" si="15924"/>
        <v/>
      </c>
      <c r="BK341" s="3" t="str">
        <f t="shared" ca="1" si="15925"/>
        <v/>
      </c>
      <c r="BL341" s="5" t="str" cm="1">
        <f t="array" aca="1" ref="BL341" ca="1">IF($B341="","",IF(BK341=0,0,IF(DD_Payment="",0,IF(BK341&lt;_xlfn.IFS(DD_Frequency="Monthly",1,DD_Frequency="Quarterly",IF(MONTH(BK$2)=1,1,IF(MONTH(BK$2)=4,1,IF(MONTH(BK$2)=7,1,IF(MONTH(BK$2)=10,1,0)))),DD_Frequency="Annually",IF(MONTH(BK$2)=1,1,0))*DD_Payment,BK341,_xlfn.IFS(DD_Frequency="Monthly",1,DD_Frequency="Quarterly",IF(MONTH(BK$2)=1,1,IF(MONTH(BK$2)=4,1,IF(MONTH(BK$2)=7,1,IF(MONTH(BK$2)=10,1,0)))),DD_Frequency="Annually",IF(MONTH(BK$2)=1,1,0))*DD_Payment))))</f>
        <v/>
      </c>
      <c r="BM341" s="3" t="str">
        <f t="shared" ref="BM341" ca="1" si="16715">IF($B341="","",IF(BK341&gt;BL341,(BK341-BL341/2)*(rate_A*(BM$1/365)),0))</f>
        <v/>
      </c>
      <c r="BN341" s="3" t="str">
        <f t="shared" ca="1" si="16020"/>
        <v/>
      </c>
      <c r="BO341" s="3" t="str">
        <f t="shared" ref="BO341" ca="1" si="16716">IF($B341="","",AZ341*(1+rate_A*BM$1/365))</f>
        <v/>
      </c>
      <c r="BP341" s="3" t="str">
        <f t="shared" ref="BP341" ca="1" si="16717">IF($B341="","",BA341*(1+rate_A*BM$1/365))</f>
        <v/>
      </c>
      <c r="BQ341" s="3" t="str">
        <f t="shared" ref="BQ341" ca="1" si="16718">IF($B341="","",BB341*(1+rate_joint*BM$1/365))</f>
        <v/>
      </c>
      <c r="BR341" s="5" t="str">
        <f t="shared" ca="1" si="16024"/>
        <v/>
      </c>
      <c r="BS341" s="5" t="str" cm="1">
        <f t="array" aca="1" ref="BS341" ca="1">IF(BR341="","",_xlfn.IFS(BR341&lt;='Hidden inputs'!$C$15,BR341*'Hidden inputs'!$D$15,BR341&lt;='Hidden inputs'!$C$16,'Hidden inputs'!$C$15*'Hidden inputs'!$D$15+(BR341-'Hidden inputs'!$B$16)*'Hidden inputs'!$D$16,BR341&lt;='Hidden inputs'!$C$17,'Hidden inputs'!$C$15*'Hidden inputs'!$D$15+('Hidden inputs'!$C$16-'Hidden inputs'!$B$16)*'Hidden inputs'!$D$16+(BR341-'Hidden inputs'!$B$17)*'Hidden inputs'!$D$17,BR341&gt;'Hidden inputs'!$B$18,'Hidden inputs'!$C$15*'Hidden inputs'!$D$15+('Hidden inputs'!$C$16-'Hidden inputs'!$B$16)*'Hidden inputs'!$D$16+('Hidden inputs'!$C$17-'Hidden inputs'!$B$17)*'Hidden inputs'!$D$17+(BR341-'Hidden inputs'!$B$18)*'Hidden inputs'!$D$18))</f>
        <v/>
      </c>
      <c r="BT341" s="10" t="str">
        <f t="shared" ca="1" si="16025"/>
        <v/>
      </c>
      <c r="BU341" s="5" t="str">
        <f t="shared" ca="1" si="15930"/>
        <v/>
      </c>
      <c r="BV341" s="5" t="str">
        <f t="shared" ca="1" si="15931"/>
        <v/>
      </c>
      <c r="BW341" s="5" t="str">
        <f ca="1">IF($B341="","",'Hidden inputs'!$D$11*BN341+'Hidden inputs'!$E$11*BO341)</f>
        <v/>
      </c>
      <c r="BX341" s="11" t="str">
        <f t="shared" ca="1" si="15855"/>
        <v/>
      </c>
      <c r="BY341" s="9" t="str">
        <f t="shared" ca="1" si="15932"/>
        <v/>
      </c>
      <c r="BZ341" s="3" t="str">
        <f t="shared" ca="1" si="15933"/>
        <v/>
      </c>
      <c r="CA341" s="5" t="str" cm="1">
        <f t="array" aca="1" ref="CA341" ca="1">IF($B341="","",IF(BZ341=0,0,IF(DD_Payment="",0,IF(BZ341&lt;_xlfn.IFS(DD_Frequency="Monthly",1,DD_Frequency="Quarterly",IF(MONTH(BZ$2)=1,1,IF(MONTH(BZ$2)=4,1,IF(MONTH(BZ$2)=7,1,IF(MONTH(BZ$2)=10,1,0)))),DD_Frequency="Annually",IF(MONTH(BZ$2)=1,1,0))*DD_Payment,BZ341,_xlfn.IFS(DD_Frequency="Monthly",1,DD_Frequency="Quarterly",IF(MONTH(BZ$2)=1,1,IF(MONTH(BZ$2)=4,1,IF(MONTH(BZ$2)=7,1,IF(MONTH(BZ$2)=10,1,0)))),DD_Frequency="Annually",IF(MONTH(BZ$2)=1,1,0))*DD_Payment))))</f>
        <v/>
      </c>
      <c r="CB341" s="3" t="str">
        <f t="shared" ref="CB341" ca="1" si="16719">IF($B341="","",IF(BZ341&gt;CA341,(BZ341-CA341/2)*(rate_A*(CB$1/365)),0))</f>
        <v/>
      </c>
      <c r="CC341" s="3" t="str">
        <f t="shared" ca="1" si="16027"/>
        <v/>
      </c>
      <c r="CD341" s="3" t="str">
        <f t="shared" ref="CD341" ca="1" si="16720">IF($B341="","",BO341*(1+rate_A*CB$1/365))</f>
        <v/>
      </c>
      <c r="CE341" s="3" t="str">
        <f t="shared" ref="CE341" ca="1" si="16721">IF($B341="","",BP341*(1+rate_A*CB$1/365))</f>
        <v/>
      </c>
      <c r="CF341" s="3" t="str">
        <f t="shared" ref="CF341" ca="1" si="16722">IF($B341="","",BQ341*(1+rate_joint*CB$1/365))</f>
        <v/>
      </c>
      <c r="CG341" s="5" t="str">
        <f t="shared" ca="1" si="16031"/>
        <v/>
      </c>
      <c r="CH341" s="5" t="str" cm="1">
        <f t="array" aca="1" ref="CH341" ca="1">IF(CG341="","",_xlfn.IFS(CG341&lt;='Hidden inputs'!$C$15,CG341*'Hidden inputs'!$D$15,CG341&lt;='Hidden inputs'!$C$16,'Hidden inputs'!$C$15*'Hidden inputs'!$D$15+(CG341-'Hidden inputs'!$B$16)*'Hidden inputs'!$D$16,CG341&lt;='Hidden inputs'!$C$17,'Hidden inputs'!$C$15*'Hidden inputs'!$D$15+('Hidden inputs'!$C$16-'Hidden inputs'!$B$16)*'Hidden inputs'!$D$16+(CG341-'Hidden inputs'!$B$17)*'Hidden inputs'!$D$17,CG341&gt;'Hidden inputs'!$B$18,'Hidden inputs'!$C$15*'Hidden inputs'!$D$15+('Hidden inputs'!$C$16-'Hidden inputs'!$B$16)*'Hidden inputs'!$D$16+('Hidden inputs'!$C$17-'Hidden inputs'!$B$17)*'Hidden inputs'!$D$17+(CG341-'Hidden inputs'!$B$18)*'Hidden inputs'!$D$18))</f>
        <v/>
      </c>
      <c r="CI341" s="10" t="str">
        <f t="shared" ca="1" si="16032"/>
        <v/>
      </c>
      <c r="CJ341" s="5" t="str">
        <f t="shared" ca="1" si="15938"/>
        <v/>
      </c>
      <c r="CK341" s="5" t="str">
        <f t="shared" ca="1" si="15939"/>
        <v/>
      </c>
      <c r="CL341" s="5" t="str">
        <f ca="1">IF($B341="","",'Hidden inputs'!$D$11*CC341+'Hidden inputs'!$E$11*CD341)</f>
        <v/>
      </c>
      <c r="CM341" s="11" t="str">
        <f t="shared" ca="1" si="15860"/>
        <v/>
      </c>
      <c r="CN341" s="9" t="str">
        <f t="shared" ca="1" si="15940"/>
        <v/>
      </c>
      <c r="CO341" s="3" t="str">
        <f t="shared" ca="1" si="15941"/>
        <v/>
      </c>
      <c r="CP341" s="5" t="str" cm="1">
        <f t="array" aca="1" ref="CP341" ca="1">IF($B341="","",IF(CO341=0,0,IF(DD_Payment="",0,IF(CO341&lt;_xlfn.IFS(DD_Frequency="Monthly",1,DD_Frequency="Quarterly",IF(MONTH(CO$2)=1,1,IF(MONTH(CO$2)=4,1,IF(MONTH(CO$2)=7,1,IF(MONTH(CO$2)=10,1,0)))),DD_Frequency="Annually",IF(MONTH(CO$2)=1,1,0))*DD_Payment,CO341,_xlfn.IFS(DD_Frequency="Monthly",1,DD_Frequency="Quarterly",IF(MONTH(CO$2)=1,1,IF(MONTH(CO$2)=4,1,IF(MONTH(CO$2)=7,1,IF(MONTH(CO$2)=10,1,0)))),DD_Frequency="Annually",IF(MONTH(CO$2)=1,1,0))*DD_Payment))))</f>
        <v/>
      </c>
      <c r="CQ341" s="3" t="str">
        <f t="shared" ref="CQ341" ca="1" si="16723">IF($B341="","",IF(CO341&gt;CP341,(CO341-CP341/2)*(rate_A*(CQ$1/365)),0))</f>
        <v/>
      </c>
      <c r="CR341" s="3" t="str">
        <f t="shared" ca="1" si="16034"/>
        <v/>
      </c>
      <c r="CS341" s="3" t="str">
        <f t="shared" ref="CS341" ca="1" si="16724">IF($B341="","",CD341*(1+rate_A*CQ$1/365))</f>
        <v/>
      </c>
      <c r="CT341" s="3" t="str">
        <f t="shared" ref="CT341" ca="1" si="16725">IF($B341="","",CE341*(1+rate_A*CQ$1/365))</f>
        <v/>
      </c>
      <c r="CU341" s="3" t="str">
        <f t="shared" ref="CU341" ca="1" si="16726">IF($B341="","",CF341*(1+rate_joint*CQ$1/365))</f>
        <v/>
      </c>
      <c r="CV341" s="5" t="str">
        <f t="shared" ca="1" si="16038"/>
        <v/>
      </c>
      <c r="CW341" s="5" t="str" cm="1">
        <f t="array" aca="1" ref="CW341" ca="1">IF(CV341="","",_xlfn.IFS(CV341&lt;='Hidden inputs'!$C$15,CV341*'Hidden inputs'!$D$15,CV341&lt;='Hidden inputs'!$C$16,'Hidden inputs'!$C$15*'Hidden inputs'!$D$15+(CV341-'Hidden inputs'!$B$16)*'Hidden inputs'!$D$16,CV341&lt;='Hidden inputs'!$C$17,'Hidden inputs'!$C$15*'Hidden inputs'!$D$15+('Hidden inputs'!$C$16-'Hidden inputs'!$B$16)*'Hidden inputs'!$D$16+(CV341-'Hidden inputs'!$B$17)*'Hidden inputs'!$D$17,CV341&gt;'Hidden inputs'!$B$18,'Hidden inputs'!$C$15*'Hidden inputs'!$D$15+('Hidden inputs'!$C$16-'Hidden inputs'!$B$16)*'Hidden inputs'!$D$16+('Hidden inputs'!$C$17-'Hidden inputs'!$B$17)*'Hidden inputs'!$D$17+(CV341-'Hidden inputs'!$B$18)*'Hidden inputs'!$D$18))</f>
        <v/>
      </c>
      <c r="CX341" s="10" t="str">
        <f t="shared" ca="1" si="16039"/>
        <v/>
      </c>
      <c r="CY341" s="5" t="str">
        <f t="shared" ca="1" si="15946"/>
        <v/>
      </c>
      <c r="CZ341" s="5" t="str">
        <f t="shared" ca="1" si="15947"/>
        <v/>
      </c>
      <c r="DA341" s="5" t="str">
        <f ca="1">IF($B341="","",'Hidden inputs'!$D$11*CR341+'Hidden inputs'!$E$11*CS341)</f>
        <v/>
      </c>
      <c r="DB341" s="11" t="str">
        <f t="shared" ca="1" si="15865"/>
        <v/>
      </c>
      <c r="DC341" s="9" t="str">
        <f t="shared" ca="1" si="15948"/>
        <v/>
      </c>
      <c r="DD341" s="3" t="str">
        <f t="shared" ca="1" si="15949"/>
        <v/>
      </c>
      <c r="DE341" s="5" t="str" cm="1">
        <f t="array" aca="1" ref="DE341" ca="1">IF($B341="","",IF(DD341=0,0,IF(DD_Payment="",0,IF(DD341&lt;_xlfn.IFS(DD_Frequency="Monthly",1,DD_Frequency="Quarterly",IF(MONTH(DD$2)=1,1,IF(MONTH(DD$2)=4,1,IF(MONTH(DD$2)=7,1,IF(MONTH(DD$2)=10,1,0)))),DD_Frequency="Annually",IF(MONTH(DD$2)=1,1,0))*DD_Payment,DD341,_xlfn.IFS(DD_Frequency="Monthly",1,DD_Frequency="Quarterly",IF(MONTH(DD$2)=1,1,IF(MONTH(DD$2)=4,1,IF(MONTH(DD$2)=7,1,IF(MONTH(DD$2)=10,1,0)))),DD_Frequency="Annually",IF(MONTH(DD$2)=1,1,0))*DD_Payment))))</f>
        <v/>
      </c>
      <c r="DF341" s="3" t="str">
        <f t="shared" ref="DF341" ca="1" si="16727">IF($B341="","",IF(DD341&gt;DE341,(DD341-DE341/2)*(rate_A*(DF$1/365)),0))</f>
        <v/>
      </c>
      <c r="DG341" s="3" t="str">
        <f t="shared" ca="1" si="16041"/>
        <v/>
      </c>
      <c r="DH341" s="3" t="str">
        <f t="shared" ref="DH341" ca="1" si="16728">IF($B341="","",CS341*(1+rate_A*DF$1/365))</f>
        <v/>
      </c>
      <c r="DI341" s="3" t="str">
        <f t="shared" ref="DI341" ca="1" si="16729">IF($B341="","",CT341*(1+rate_A*DF$1/365))</f>
        <v/>
      </c>
      <c r="DJ341" s="3" t="str">
        <f t="shared" ref="DJ341" ca="1" si="16730">IF($B341="","",CU341*(1+rate_joint*DF$1/365))</f>
        <v/>
      </c>
      <c r="DK341" s="5" t="str">
        <f t="shared" ca="1" si="16045"/>
        <v/>
      </c>
      <c r="DL341" s="5" t="str" cm="1">
        <f t="array" aca="1" ref="DL341" ca="1">IF(DK341="","",_xlfn.IFS(DK341&lt;='Hidden inputs'!$C$15,DK341*'Hidden inputs'!$D$15,DK341&lt;='Hidden inputs'!$C$16,'Hidden inputs'!$C$15*'Hidden inputs'!$D$15+(DK341-'Hidden inputs'!$B$16)*'Hidden inputs'!$D$16,DK341&lt;='Hidden inputs'!$C$17,'Hidden inputs'!$C$15*'Hidden inputs'!$D$15+('Hidden inputs'!$C$16-'Hidden inputs'!$B$16)*'Hidden inputs'!$D$16+(DK341-'Hidden inputs'!$B$17)*'Hidden inputs'!$D$17,DK341&gt;'Hidden inputs'!$B$18,'Hidden inputs'!$C$15*'Hidden inputs'!$D$15+('Hidden inputs'!$C$16-'Hidden inputs'!$B$16)*'Hidden inputs'!$D$16+('Hidden inputs'!$C$17-'Hidden inputs'!$B$17)*'Hidden inputs'!$D$17+(DK341-'Hidden inputs'!$B$18)*'Hidden inputs'!$D$18))</f>
        <v/>
      </c>
      <c r="DM341" s="10" t="str">
        <f t="shared" ca="1" si="16046"/>
        <v/>
      </c>
      <c r="DN341" s="5" t="str">
        <f t="shared" ca="1" si="15954"/>
        <v/>
      </c>
      <c r="DO341" s="5" t="str">
        <f t="shared" ca="1" si="15955"/>
        <v/>
      </c>
      <c r="DP341" s="5" t="str">
        <f ca="1">IF($B341="","",'Hidden inputs'!$D$11*DG341+'Hidden inputs'!$E$11*DH341)</f>
        <v/>
      </c>
      <c r="DQ341" s="11" t="str">
        <f t="shared" ca="1" si="15870"/>
        <v/>
      </c>
      <c r="DR341" s="9" t="str">
        <f t="shared" ca="1" si="15956"/>
        <v/>
      </c>
      <c r="DS341" s="3" t="str">
        <f t="shared" ca="1" si="15957"/>
        <v/>
      </c>
      <c r="DT341" s="5" t="str" cm="1">
        <f t="array" aca="1" ref="DT341" ca="1">IF($B341="","",IF(DS341=0,0,IF(DD_Payment="",0,IF(DS341&lt;_xlfn.IFS(DD_Frequency="Monthly",1,DD_Frequency="Quarterly",IF(MONTH(DS$2)=1,1,IF(MONTH(DS$2)=4,1,IF(MONTH(DS$2)=7,1,IF(MONTH(DS$2)=10,1,0)))),DD_Frequency="Annually",IF(MONTH(DS$2)=1,1,0))*DD_Payment,DS341,_xlfn.IFS(DD_Frequency="Monthly",1,DD_Frequency="Quarterly",IF(MONTH(DS$2)=1,1,IF(MONTH(DS$2)=4,1,IF(MONTH(DS$2)=7,1,IF(MONTH(DS$2)=10,1,0)))),DD_Frequency="Annually",IF(MONTH(DS$2)=1,1,0))*DD_Payment))))</f>
        <v/>
      </c>
      <c r="DU341" s="3" t="str">
        <f t="shared" ref="DU341" ca="1" si="16731">IF($B341="","",IF(DS341&gt;DT341,(DS341-DT341/2)*(rate_A*(DU$1/365)),0))</f>
        <v/>
      </c>
      <c r="DV341" s="3" t="str">
        <f t="shared" ca="1" si="16048"/>
        <v/>
      </c>
      <c r="DW341" s="3" t="str">
        <f t="shared" ref="DW341" ca="1" si="16732">IF($B341="","",DH341*(1+rate_A*DU$1/365))</f>
        <v/>
      </c>
      <c r="DX341" s="3" t="str">
        <f t="shared" ref="DX341" ca="1" si="16733">IF($B341="","",DI341*(1+rate_A*DU$1/365))</f>
        <v/>
      </c>
      <c r="DY341" s="3" t="str">
        <f t="shared" ref="DY341" ca="1" si="16734">IF($B341="","",DJ341*(1+rate_joint*DU$1/365))</f>
        <v/>
      </c>
      <c r="DZ341" s="5" t="str">
        <f t="shared" ca="1" si="16052"/>
        <v/>
      </c>
      <c r="EA341" s="5" t="str" cm="1">
        <f t="array" aca="1" ref="EA341" ca="1">IF(DZ341="","",_xlfn.IFS(DZ341&lt;='Hidden inputs'!$C$15,DZ341*'Hidden inputs'!$D$15,DZ341&lt;='Hidden inputs'!$C$16,'Hidden inputs'!$C$15*'Hidden inputs'!$D$15+(DZ341-'Hidden inputs'!$B$16)*'Hidden inputs'!$D$16,DZ341&lt;='Hidden inputs'!$C$17,'Hidden inputs'!$C$15*'Hidden inputs'!$D$15+('Hidden inputs'!$C$16-'Hidden inputs'!$B$16)*'Hidden inputs'!$D$16+(DZ341-'Hidden inputs'!$B$17)*'Hidden inputs'!$D$17,DZ341&gt;'Hidden inputs'!$B$18,'Hidden inputs'!$C$15*'Hidden inputs'!$D$15+('Hidden inputs'!$C$16-'Hidden inputs'!$B$16)*'Hidden inputs'!$D$16+('Hidden inputs'!$C$17-'Hidden inputs'!$B$17)*'Hidden inputs'!$D$17+(DZ341-'Hidden inputs'!$B$18)*'Hidden inputs'!$D$18))</f>
        <v/>
      </c>
      <c r="EB341" s="10" t="str">
        <f t="shared" ca="1" si="16053"/>
        <v/>
      </c>
      <c r="EC341" s="5" t="str">
        <f t="shared" ca="1" si="15962"/>
        <v/>
      </c>
      <c r="ED341" s="5" t="str">
        <f t="shared" ca="1" si="15963"/>
        <v/>
      </c>
      <c r="EE341" s="5" t="str">
        <f ca="1">IF($B341="","",'Hidden inputs'!$D$11*DV341+'Hidden inputs'!$E$11*DW341)</f>
        <v/>
      </c>
      <c r="EF341" s="11" t="str">
        <f t="shared" ca="1" si="15875"/>
        <v/>
      </c>
      <c r="EG341" s="9" t="str">
        <f t="shared" ca="1" si="15964"/>
        <v/>
      </c>
      <c r="EH341" s="3" t="str">
        <f t="shared" ca="1" si="15965"/>
        <v/>
      </c>
      <c r="EI341" s="5" t="str" cm="1">
        <f t="array" aca="1" ref="EI341" ca="1">IF($B341="","",IF(EH341=0,0,IF(DD_Payment="",0,IF(EH341&lt;_xlfn.IFS(DD_Frequency="Monthly",1,DD_Frequency="Quarterly",IF(MONTH(EH$2)=1,1,IF(MONTH(EH$2)=4,1,IF(MONTH(EH$2)=7,1,IF(MONTH(EH$2)=10,1,0)))),DD_Frequency="Annually",IF(MONTH(EH$2)=1,1,0))*DD_Payment,EH341,_xlfn.IFS(DD_Frequency="Monthly",1,DD_Frequency="Quarterly",IF(MONTH(EH$2)=1,1,IF(MONTH(EH$2)=4,1,IF(MONTH(EH$2)=7,1,IF(MONTH(EH$2)=10,1,0)))),DD_Frequency="Annually",IF(MONTH(EH$2)=1,1,0))*DD_Payment))))</f>
        <v/>
      </c>
      <c r="EJ341" s="3" t="str">
        <f t="shared" ref="EJ341" ca="1" si="16735">IF($B341="","",IF(EH341&gt;EI341,(EH341-EI341/2)*(rate_A*(EJ$1/365)),0))</f>
        <v/>
      </c>
      <c r="EK341" s="3" t="str">
        <f t="shared" ca="1" si="16055"/>
        <v/>
      </c>
      <c r="EL341" s="3" t="str">
        <f t="shared" ref="EL341" ca="1" si="16736">IF($B341="","",DW341*(1+rate_A*EJ$1/365))</f>
        <v/>
      </c>
      <c r="EM341" s="3" t="str">
        <f t="shared" ref="EM341" ca="1" si="16737">IF($B341="","",DX341*(1+rate_A*EJ$1/365))</f>
        <v/>
      </c>
      <c r="EN341" s="3" t="str">
        <f t="shared" ref="EN341" ca="1" si="16738">IF($B341="","",DY341*(1+rate_joint*EJ$1/365))</f>
        <v/>
      </c>
      <c r="EO341" s="5" t="str">
        <f t="shared" ca="1" si="16059"/>
        <v/>
      </c>
      <c r="EP341" s="5" t="str" cm="1">
        <f t="array" aca="1" ref="EP341" ca="1">IF(EO341="","",_xlfn.IFS(EO341&lt;='Hidden inputs'!$C$15,EO341*'Hidden inputs'!$D$15,EO341&lt;='Hidden inputs'!$C$16,'Hidden inputs'!$C$15*'Hidden inputs'!$D$15+(EO341-'Hidden inputs'!$B$16)*'Hidden inputs'!$D$16,EO341&lt;='Hidden inputs'!$C$17,'Hidden inputs'!$C$15*'Hidden inputs'!$D$15+('Hidden inputs'!$C$16-'Hidden inputs'!$B$16)*'Hidden inputs'!$D$16+(EO341-'Hidden inputs'!$B$17)*'Hidden inputs'!$D$17,EO341&gt;'Hidden inputs'!$B$18,'Hidden inputs'!$C$15*'Hidden inputs'!$D$15+('Hidden inputs'!$C$16-'Hidden inputs'!$B$16)*'Hidden inputs'!$D$16+('Hidden inputs'!$C$17-'Hidden inputs'!$B$17)*'Hidden inputs'!$D$17+(EO341-'Hidden inputs'!$B$18)*'Hidden inputs'!$D$18))</f>
        <v/>
      </c>
      <c r="EQ341" s="10" t="str">
        <f t="shared" ca="1" si="16060"/>
        <v/>
      </c>
      <c r="ER341" s="5" t="str">
        <f t="shared" ca="1" si="15970"/>
        <v/>
      </c>
      <c r="ES341" s="5" t="str">
        <f t="shared" ca="1" si="15971"/>
        <v/>
      </c>
      <c r="ET341" s="5" t="str">
        <f ca="1">IF($B341="","",'Hidden inputs'!$D$11*EK341+'Hidden inputs'!$E$11*EL341)</f>
        <v/>
      </c>
      <c r="EU341" s="11" t="str">
        <f t="shared" ca="1" si="15880"/>
        <v/>
      </c>
      <c r="EV341" s="9" t="str">
        <f t="shared" ca="1" si="15972"/>
        <v/>
      </c>
      <c r="EW341" s="3" t="str">
        <f t="shared" ca="1" si="15973"/>
        <v/>
      </c>
      <c r="EX341" s="5" t="str" cm="1">
        <f t="array" aca="1" ref="EX341" ca="1">IF($B341="","",IF(EW341=0,0,IF(DD_Payment="",0,IF(EW341&lt;_xlfn.IFS(DD_Frequency="Monthly",1,DD_Frequency="Quarterly",IF(MONTH(EW$2)=1,1,IF(MONTH(EW$2)=4,1,IF(MONTH(EW$2)=7,1,IF(MONTH(EW$2)=10,1,0)))),DD_Frequency="Annually",IF(MONTH(EW$2)=1,1,0))*DD_Payment,EW341,_xlfn.IFS(DD_Frequency="Monthly",1,DD_Frequency="Quarterly",IF(MONTH(EW$2)=1,1,IF(MONTH(EW$2)=4,1,IF(MONTH(EW$2)=7,1,IF(MONTH(EW$2)=10,1,0)))),DD_Frequency="Annually",IF(MONTH(EW$2)=1,1,0))*DD_Payment))))</f>
        <v/>
      </c>
      <c r="EY341" s="3" t="str">
        <f t="shared" ref="EY341" ca="1" si="16739">IF($B341="","",IF(EW341&gt;EX341,(EW341-EX341/2)*(rate_A*(EY$1/365)),0))</f>
        <v/>
      </c>
      <c r="EZ341" s="3" t="str">
        <f t="shared" ca="1" si="16062"/>
        <v/>
      </c>
      <c r="FA341" s="3" t="str">
        <f t="shared" ref="FA341" ca="1" si="16740">IF($B341="","",EL341*(1+rate_A*EY$1/365))</f>
        <v/>
      </c>
      <c r="FB341" s="3" t="str">
        <f t="shared" ref="FB341" ca="1" si="16741">IF($B341="","",EM341*(1+rate_A*EY$1/365))</f>
        <v/>
      </c>
      <c r="FC341" s="3" t="str">
        <f t="shared" ref="FC341" ca="1" si="16742">IF($B341="","",EN341*(1+rate_joint*EY$1/365))</f>
        <v/>
      </c>
      <c r="FD341" s="5" t="str">
        <f t="shared" ca="1" si="16066"/>
        <v/>
      </c>
      <c r="FE341" s="5" t="str" cm="1">
        <f t="array" aca="1" ref="FE341" ca="1">IF(FD341="","",_xlfn.IFS(FD341&lt;='Hidden inputs'!$C$15,FD341*'Hidden inputs'!$D$15,FD341&lt;='Hidden inputs'!$C$16,'Hidden inputs'!$C$15*'Hidden inputs'!$D$15+(FD341-'Hidden inputs'!$B$16)*'Hidden inputs'!$D$16,FD341&lt;='Hidden inputs'!$C$17,'Hidden inputs'!$C$15*'Hidden inputs'!$D$15+('Hidden inputs'!$C$16-'Hidden inputs'!$B$16)*'Hidden inputs'!$D$16+(FD341-'Hidden inputs'!$B$17)*'Hidden inputs'!$D$17,FD341&gt;'Hidden inputs'!$B$18,'Hidden inputs'!$C$15*'Hidden inputs'!$D$15+('Hidden inputs'!$C$16-'Hidden inputs'!$B$16)*'Hidden inputs'!$D$16+('Hidden inputs'!$C$17-'Hidden inputs'!$B$17)*'Hidden inputs'!$D$17+(FD341-'Hidden inputs'!$B$18)*'Hidden inputs'!$D$18))</f>
        <v/>
      </c>
      <c r="FF341" s="10" t="str">
        <f t="shared" ca="1" si="16067"/>
        <v/>
      </c>
      <c r="FG341" s="5" t="str">
        <f t="shared" ca="1" si="15978"/>
        <v/>
      </c>
      <c r="FH341" s="5" t="str">
        <f t="shared" ca="1" si="15979"/>
        <v/>
      </c>
      <c r="FI341" s="5" t="str">
        <f ca="1">IF($B341="","",'Hidden inputs'!$D$11*EZ341+'Hidden inputs'!$E$11*FA341)</f>
        <v/>
      </c>
      <c r="FJ341" s="11" t="str">
        <f t="shared" ca="1" si="15885"/>
        <v/>
      </c>
      <c r="FK341" s="9" t="str">
        <f t="shared" ca="1" si="15980"/>
        <v/>
      </c>
      <c r="FL341" s="3" t="str">
        <f t="shared" ca="1" si="15981"/>
        <v/>
      </c>
      <c r="FM341" s="5" t="str" cm="1">
        <f t="array" aca="1" ref="FM341" ca="1">IF($B341="","",IF(FL341=0,0,IF(DD_Payment="",0,IF(FL341&lt;_xlfn.IFS(DD_Frequency="Monthly",1,DD_Frequency="Quarterly",IF(MONTH(FL$2)=1,1,IF(MONTH(FL$2)=4,1,IF(MONTH(FL$2)=7,1,IF(MONTH(FL$2)=10,1,0)))),DD_Frequency="Annually",IF(MONTH(FL$2)=1,1,0))*DD_Payment,FL341,_xlfn.IFS(DD_Frequency="Monthly",1,DD_Frequency="Quarterly",IF(MONTH(FL$2)=1,1,IF(MONTH(FL$2)=4,1,IF(MONTH(FL$2)=7,1,IF(MONTH(FL$2)=10,1,0)))),DD_Frequency="Annually",IF(MONTH(FL$2)=1,1,0))*DD_Payment))))</f>
        <v/>
      </c>
      <c r="FN341" s="3" t="str">
        <f t="shared" ref="FN341" ca="1" si="16743">IF($B341="","",IF(FL341&gt;FM341,(FL341-FM341/2)*(rate_A*(FN$1/365)),0))</f>
        <v/>
      </c>
      <c r="FO341" s="3" t="str">
        <f t="shared" ca="1" si="16069"/>
        <v/>
      </c>
      <c r="FP341" s="3" t="str">
        <f t="shared" ref="FP341" ca="1" si="16744">IF($B341="","",FA341*(1+rate_A*FN$1/365))</f>
        <v/>
      </c>
      <c r="FQ341" s="3" t="str">
        <f t="shared" ref="FQ341" ca="1" si="16745">IF($B341="","",FB341*(1+rate_A*FN$1/365))</f>
        <v/>
      </c>
      <c r="FR341" s="3" t="str">
        <f t="shared" ref="FR341" ca="1" si="16746">IF($B341="","",FC341*(1+rate_joint*FN$1/365))</f>
        <v/>
      </c>
      <c r="FS341" s="5" t="str">
        <f t="shared" ca="1" si="16073"/>
        <v/>
      </c>
      <c r="FT341" s="5" t="str" cm="1">
        <f t="array" aca="1" ref="FT341" ca="1">IF(FS341="","",_xlfn.IFS(FS341&lt;='Hidden inputs'!$C$15,FS341*'Hidden inputs'!$D$15,FS341&lt;='Hidden inputs'!$C$16,'Hidden inputs'!$C$15*'Hidden inputs'!$D$15+(FS341-'Hidden inputs'!$B$16)*'Hidden inputs'!$D$16,FS341&lt;='Hidden inputs'!$C$17,'Hidden inputs'!$C$15*'Hidden inputs'!$D$15+('Hidden inputs'!$C$16-'Hidden inputs'!$B$16)*'Hidden inputs'!$D$16+(FS341-'Hidden inputs'!$B$17)*'Hidden inputs'!$D$17,FS341&gt;'Hidden inputs'!$B$18,'Hidden inputs'!$C$15*'Hidden inputs'!$D$15+('Hidden inputs'!$C$16-'Hidden inputs'!$B$16)*'Hidden inputs'!$D$16+('Hidden inputs'!$C$17-'Hidden inputs'!$B$17)*'Hidden inputs'!$D$17+(FS341-'Hidden inputs'!$B$18)*'Hidden inputs'!$D$18))</f>
        <v/>
      </c>
      <c r="FU341" s="10" t="str">
        <f t="shared" ca="1" si="16074"/>
        <v/>
      </c>
      <c r="FV341" s="5" t="str">
        <f t="shared" ca="1" si="15986"/>
        <v/>
      </c>
      <c r="FW341" s="5" t="str">
        <f t="shared" ca="1" si="15987"/>
        <v/>
      </c>
      <c r="FX341" s="5" t="str">
        <f ca="1">IF($B341="","",'Hidden inputs'!$D$11*FO341+'Hidden inputs'!$E$11*FP341)</f>
        <v/>
      </c>
      <c r="FY341" s="11" t="str">
        <f t="shared" ca="1" si="15890"/>
        <v/>
      </c>
      <c r="FZ341" s="9" t="str">
        <f t="shared" ca="1" si="15988"/>
        <v/>
      </c>
      <c r="GA341" s="5" t="str">
        <f t="shared" ca="1" si="15989"/>
        <v/>
      </c>
      <c r="GB341" s="5" t="str">
        <f t="shared" ca="1" si="15990"/>
        <v/>
      </c>
      <c r="GC341" s="5" t="str">
        <f t="shared" ca="1" si="15891"/>
        <v/>
      </c>
      <c r="GD341" s="5" t="str">
        <f t="shared" ca="1" si="15892"/>
        <v/>
      </c>
    </row>
    <row r="342" spans="1:186" x14ac:dyDescent="0.35">
      <c r="A342" s="2"/>
      <c r="B342" s="6" t="str">
        <f t="shared" ca="1" si="15893"/>
        <v/>
      </c>
      <c r="C342" s="5" t="str">
        <f t="shared" ca="1" si="15991"/>
        <v/>
      </c>
      <c r="D342" s="5" t="str" cm="1">
        <f t="array" aca="1" ref="D342" ca="1">IF($B342="","",IF(C342=0,0,IF(DD_Payment="",0,IF(C342&lt;_xlfn.IFS(DD_Frequency="Monthly",1,DD_Frequency="Quarterly",IF(MONTH(C$2)=1,1,IF(MONTH(C$2)=4,1,IF(MONTH(C$2)=7,1,IF(MONTH(C$2)=10,1,0)))),DD_Frequency="Annually",IF(MONTH(C$2)=1,1,0))*DD_Payment,C342,_xlfn.IFS(DD_Frequency="Monthly",1,DD_Frequency="Quarterly",IF(MONTH(C$2)=1,1,IF(MONTH(C$2)=4,1,IF(MONTH(C$2)=7,1,IF(MONTH(C$2)=10,1,0)))),DD_Frequency="Annually",IF(MONTH(C$2)=1,1,0))*DD_Payment))))</f>
        <v/>
      </c>
      <c r="E342" s="5" t="str">
        <f t="shared" ref="E342" ca="1" si="16747">IF(B342="","",IF(C342&gt;D342,(C342-D342/2)*(rate_A*(E$1/365)),0))</f>
        <v/>
      </c>
      <c r="F342" s="5" t="str">
        <f t="shared" ca="1" si="15895"/>
        <v/>
      </c>
      <c r="G342" s="5" t="str">
        <f t="shared" ref="G342" ca="1" si="16748">IF(B342="","",G341*(1+rate_A*E$1/365))</f>
        <v/>
      </c>
      <c r="H342" s="5" t="str">
        <f t="shared" ref="H342" ca="1" si="16749">IF(B342="","",H341*(1+rate_A*E$1/365))</f>
        <v/>
      </c>
      <c r="I342" s="5" t="str">
        <f t="shared" ref="I342" ca="1" si="16750">IF(B342="","",I341*(1+rate_joint*E$1/365))</f>
        <v/>
      </c>
      <c r="J342" s="5" t="str">
        <f t="shared" ca="1" si="15996"/>
        <v/>
      </c>
      <c r="K342" s="5" t="str" cm="1">
        <f t="array" aca="1" ref="K342" ca="1">IF(J342="","",_xlfn.IFS(J342&lt;='Hidden inputs'!$C$15,J342*'Hidden inputs'!$D$15,J342&lt;='Hidden inputs'!$C$16,'Hidden inputs'!$C$15*'Hidden inputs'!$D$15+(J342-'Hidden inputs'!$B$16)*'Hidden inputs'!$D$16,J342&lt;='Hidden inputs'!$C$17,'Hidden inputs'!$C$15*'Hidden inputs'!$D$15+('Hidden inputs'!$C$16-'Hidden inputs'!$B$16)*'Hidden inputs'!$D$16+(J342-'Hidden inputs'!$B$17)*'Hidden inputs'!$D$17,J342&gt;'Hidden inputs'!$B$18,'Hidden inputs'!$C$15*'Hidden inputs'!$D$15+('Hidden inputs'!$C$16-'Hidden inputs'!$B$16)*'Hidden inputs'!$D$16+('Hidden inputs'!$C$17-'Hidden inputs'!$B$17)*'Hidden inputs'!$D$17+(J342-'Hidden inputs'!$B$18)*'Hidden inputs'!$D$18))</f>
        <v/>
      </c>
      <c r="L342" s="11" t="str">
        <f t="shared" ca="1" si="15997"/>
        <v/>
      </c>
      <c r="M342" s="5" t="str">
        <f t="shared" ca="1" si="15899"/>
        <v/>
      </c>
      <c r="N342" s="5" t="str">
        <f t="shared" ca="1" si="15900"/>
        <v/>
      </c>
      <c r="O342" s="5" t="str">
        <f ca="1">IF(B342="","",'Hidden inputs'!$D$11*F342+'Hidden inputs'!$E$11*G342)</f>
        <v/>
      </c>
      <c r="P342" s="11" t="str">
        <f t="shared" ca="1" si="15834"/>
        <v/>
      </c>
      <c r="Q342" s="20" t="str">
        <f t="shared" ca="1" si="15835"/>
        <v/>
      </c>
      <c r="R342" s="3" t="str">
        <f t="shared" ca="1" si="15901"/>
        <v/>
      </c>
      <c r="S342" s="5" t="str" cm="1">
        <f t="array" aca="1" ref="S342" ca="1">IF($B342="","",IF(R342=0,0,IF(DD_Payment="",0,IF(R342&lt;_xlfn.IFS(DD_Frequency="Monthly",1,DD_Frequency="Quarterly",IF(MONTH(R$2)=1,1,IF(MONTH(R$2)=4,1,IF(MONTH(R$2)=7,1,IF(MONTH(R$2)=10,1,0)))),DD_Frequency="Annually",IF(MONTH(R$2)=1,1,0))*DD_Payment,R342,_xlfn.IFS(DD_Frequency="Monthly",1,DD_Frequency="Quarterly",IF(MONTH(R$2)=1,1,IF(MONTH(R$2)=4,1,IF(MONTH(R$2)=7,1,IF(MONTH(R$2)=10,1,0)))),DD_Frequency="Annually",IF(MONTH(R$2)=1,1,0))*DD_Payment))))</f>
        <v/>
      </c>
      <c r="T342" s="3" t="str">
        <f t="shared" ref="T342" ca="1" si="16751">IF(B342="","",IF(R342&gt;S342,(R342-S342/2)*(rate_A*((T$1+A342)/365)),0))</f>
        <v/>
      </c>
      <c r="U342" s="3" t="str">
        <f t="shared" ca="1" si="15903"/>
        <v/>
      </c>
      <c r="V342" s="3" t="str">
        <f t="shared" ref="V342" ca="1" si="16752">IF(B342="","",G342*(1+rate_A*(T$1+A342)/365))</f>
        <v/>
      </c>
      <c r="W342" s="3" t="str">
        <f t="shared" ref="W342" ca="1" si="16753">IF(B342="","",H342*(1+rate_A*(T$1+A342)/365))</f>
        <v/>
      </c>
      <c r="X342" s="3" t="str">
        <f t="shared" ref="X342" ca="1" si="16754">IF(B342="","",I342*(1+rate_joint*(T$1+A342)/365))</f>
        <v/>
      </c>
      <c r="Y342" s="5" t="str">
        <f t="shared" ca="1" si="16002"/>
        <v/>
      </c>
      <c r="Z342" s="5" t="str" cm="1">
        <f t="array" aca="1" ref="Z342" ca="1">IF(Y342="","",_xlfn.IFS(Y342&lt;='Hidden inputs'!$C$15,Y342*'Hidden inputs'!$D$15,Y342&lt;='Hidden inputs'!$C$16,'Hidden inputs'!$C$15*'Hidden inputs'!$D$15+(Y342-'Hidden inputs'!$B$16)*'Hidden inputs'!$D$16,Y342&lt;='Hidden inputs'!$C$17,'Hidden inputs'!$C$15*'Hidden inputs'!$D$15+('Hidden inputs'!$C$16-'Hidden inputs'!$B$16)*'Hidden inputs'!$D$16+(Y342-'Hidden inputs'!$B$17)*'Hidden inputs'!$D$17,Y342&gt;'Hidden inputs'!$B$18,'Hidden inputs'!$C$15*'Hidden inputs'!$D$15+('Hidden inputs'!$C$16-'Hidden inputs'!$B$16)*'Hidden inputs'!$D$16+('Hidden inputs'!$C$17-'Hidden inputs'!$B$17)*'Hidden inputs'!$D$17+(Y342-'Hidden inputs'!$B$18)*'Hidden inputs'!$D$18))</f>
        <v/>
      </c>
      <c r="AA342" s="10" t="str">
        <f t="shared" ca="1" si="16003"/>
        <v/>
      </c>
      <c r="AB342" s="5" t="str">
        <f t="shared" ca="1" si="15907"/>
        <v/>
      </c>
      <c r="AC342" s="5" t="str">
        <f t="shared" ca="1" si="16004"/>
        <v/>
      </c>
      <c r="AD342" s="5" t="str">
        <f ca="1">IF(B342="","",'Hidden inputs'!$D$11*U342+'Hidden inputs'!$E$11*V342)</f>
        <v/>
      </c>
      <c r="AE342" s="11" t="str">
        <f t="shared" ca="1" si="15840"/>
        <v/>
      </c>
      <c r="AF342" s="9" t="str">
        <f t="shared" ca="1" si="15908"/>
        <v/>
      </c>
      <c r="AG342" s="3" t="str">
        <f t="shared" ca="1" si="15909"/>
        <v/>
      </c>
      <c r="AH342" s="5" t="str" cm="1">
        <f t="array" aca="1" ref="AH342" ca="1">IF($B342="","",IF(AG342=0,0,IF(DD_Payment="",0,IF(AG342&lt;_xlfn.IFS(DD_Frequency="Monthly",1,DD_Frequency="Quarterly",IF(MONTH(AG$2)=1,1,IF(MONTH(AG$2)=4,1,IF(MONTH(AG$2)=7,1,IF(MONTH(AG$2)=10,1,0)))),DD_Frequency="Annually",IF(MONTH(AG$2)=1,1,0))*DD_Payment,AG342,_xlfn.IFS(DD_Frequency="Monthly",1,DD_Frequency="Quarterly",IF(MONTH(AG$2)=1,1,IF(MONTH(AG$2)=4,1,IF(MONTH(AG$2)=7,1,IF(MONTH(AG$2)=10,1,0)))),DD_Frequency="Annually",IF(MONTH(AG$2)=1,1,0))*DD_Payment))))</f>
        <v/>
      </c>
      <c r="AI342" s="3" t="str">
        <f t="shared" ref="AI342" ca="1" si="16755">IF($B342="","",IF(AG342&gt;AH342,(AG342-AH342/2)*(rate_A*(AI$1/365)),0))</f>
        <v/>
      </c>
      <c r="AJ342" s="3" t="str">
        <f t="shared" ca="1" si="16006"/>
        <v/>
      </c>
      <c r="AK342" s="3" t="str">
        <f t="shared" ref="AK342" ca="1" si="16756">IF($B342="","",V342*(1+rate_A*AI$1/365))</f>
        <v/>
      </c>
      <c r="AL342" s="3" t="str">
        <f t="shared" ref="AL342" ca="1" si="16757">IF($B342="","",W342*(1+rate_A*AI$1/365))</f>
        <v/>
      </c>
      <c r="AM342" s="3" t="str">
        <f t="shared" ref="AM342" ca="1" si="16758">IF($B342="","",X342*(1+rate_joint*AI$1/365))</f>
        <v/>
      </c>
      <c r="AN342" s="5" t="str">
        <f t="shared" ca="1" si="16010"/>
        <v/>
      </c>
      <c r="AO342" s="5" t="str" cm="1">
        <f t="array" aca="1" ref="AO342" ca="1">IF(AN342="","",_xlfn.IFS(AN342&lt;='Hidden inputs'!$C$15,AN342*'Hidden inputs'!$D$15,AN342&lt;='Hidden inputs'!$C$16,'Hidden inputs'!$C$15*'Hidden inputs'!$D$15+(AN342-'Hidden inputs'!$B$16)*'Hidden inputs'!$D$16,AN342&lt;='Hidden inputs'!$C$17,'Hidden inputs'!$C$15*'Hidden inputs'!$D$15+('Hidden inputs'!$C$16-'Hidden inputs'!$B$16)*'Hidden inputs'!$D$16+(AN342-'Hidden inputs'!$B$17)*'Hidden inputs'!$D$17,AN342&gt;'Hidden inputs'!$B$18,'Hidden inputs'!$C$15*'Hidden inputs'!$D$15+('Hidden inputs'!$C$16-'Hidden inputs'!$B$16)*'Hidden inputs'!$D$16+('Hidden inputs'!$C$17-'Hidden inputs'!$B$17)*'Hidden inputs'!$D$17+(AN342-'Hidden inputs'!$B$18)*'Hidden inputs'!$D$18))</f>
        <v/>
      </c>
      <c r="AP342" s="10" t="str">
        <f t="shared" ca="1" si="16011"/>
        <v/>
      </c>
      <c r="AQ342" s="5" t="str">
        <f t="shared" ca="1" si="15914"/>
        <v/>
      </c>
      <c r="AR342" s="5" t="str">
        <f t="shared" ca="1" si="15915"/>
        <v/>
      </c>
      <c r="AS342" s="5" t="str">
        <f ca="1">IF($B342="","",'Hidden inputs'!$D$11*AJ342+'Hidden inputs'!$E$11*AK342)</f>
        <v/>
      </c>
      <c r="AT342" s="11" t="str">
        <f t="shared" ca="1" si="15845"/>
        <v/>
      </c>
      <c r="AU342" s="9" t="str">
        <f t="shared" ca="1" si="15916"/>
        <v/>
      </c>
      <c r="AV342" s="3" t="str">
        <f t="shared" ca="1" si="15917"/>
        <v/>
      </c>
      <c r="AW342" s="5" t="str" cm="1">
        <f t="array" aca="1" ref="AW342" ca="1">IF($B342="","",IF(AV342=0,0,IF(DD_Payment="",0,IF(AV342&lt;_xlfn.IFS(DD_Frequency="Monthly",1,DD_Frequency="Quarterly",IF(MONTH(AV$2)=1,1,IF(MONTH(AV$2)=4,1,IF(MONTH(AV$2)=7,1,IF(MONTH(AV$2)=10,1,0)))),DD_Frequency="Annually",IF(MONTH(AV$2)=1,1,0))*DD_Payment,AV342,_xlfn.IFS(DD_Frequency="Monthly",1,DD_Frequency="Quarterly",IF(MONTH(AV$2)=1,1,IF(MONTH(AV$2)=4,1,IF(MONTH(AV$2)=7,1,IF(MONTH(AV$2)=10,1,0)))),DD_Frequency="Annually",IF(MONTH(AV$2)=1,1,0))*DD_Payment))))</f>
        <v/>
      </c>
      <c r="AX342" s="3" t="str">
        <f t="shared" ref="AX342" ca="1" si="16759">IF($B342="","",IF(AV342&gt;AW342,(AV342-AW342/2)*(rate_A*(AX$1/365)),0))</f>
        <v/>
      </c>
      <c r="AY342" s="3" t="str">
        <f t="shared" ca="1" si="16013"/>
        <v/>
      </c>
      <c r="AZ342" s="3" t="str">
        <f t="shared" ref="AZ342" ca="1" si="16760">IF($B342="","",AK342*(1+rate_A*AX$1/365))</f>
        <v/>
      </c>
      <c r="BA342" s="3" t="str">
        <f t="shared" ref="BA342" ca="1" si="16761">IF($B342="","",AL342*(1+rate_A*AX$1/365))</f>
        <v/>
      </c>
      <c r="BB342" s="3" t="str">
        <f t="shared" ref="BB342" ca="1" si="16762">IF($B342="","",AM342*(1+rate_joint*AX$1/365))</f>
        <v/>
      </c>
      <c r="BC342" s="5" t="str">
        <f t="shared" ca="1" si="16017"/>
        <v/>
      </c>
      <c r="BD342" s="5" t="str" cm="1">
        <f t="array" aca="1" ref="BD342" ca="1">IF(BC342="","",_xlfn.IFS(BC342&lt;='Hidden inputs'!$C$15,BC342*'Hidden inputs'!$D$15,BC342&lt;='Hidden inputs'!$C$16,'Hidden inputs'!$C$15*'Hidden inputs'!$D$15+(BC342-'Hidden inputs'!$B$16)*'Hidden inputs'!$D$16,BC342&lt;='Hidden inputs'!$C$17,'Hidden inputs'!$C$15*'Hidden inputs'!$D$15+('Hidden inputs'!$C$16-'Hidden inputs'!$B$16)*'Hidden inputs'!$D$16+(BC342-'Hidden inputs'!$B$17)*'Hidden inputs'!$D$17,BC342&gt;'Hidden inputs'!$B$18,'Hidden inputs'!$C$15*'Hidden inputs'!$D$15+('Hidden inputs'!$C$16-'Hidden inputs'!$B$16)*'Hidden inputs'!$D$16+('Hidden inputs'!$C$17-'Hidden inputs'!$B$17)*'Hidden inputs'!$D$17+(BC342-'Hidden inputs'!$B$18)*'Hidden inputs'!$D$18))</f>
        <v/>
      </c>
      <c r="BE342" s="10" t="str">
        <f t="shared" ca="1" si="16018"/>
        <v/>
      </c>
      <c r="BF342" s="5" t="str">
        <f t="shared" ca="1" si="15922"/>
        <v/>
      </c>
      <c r="BG342" s="5" t="str">
        <f t="shared" ca="1" si="15923"/>
        <v/>
      </c>
      <c r="BH342" s="5" t="str">
        <f ca="1">IF($B342="","",'Hidden inputs'!$D$11*AY342+'Hidden inputs'!$E$11*AZ342)</f>
        <v/>
      </c>
      <c r="BI342" s="11" t="str">
        <f t="shared" ca="1" si="15850"/>
        <v/>
      </c>
      <c r="BJ342" s="9" t="str">
        <f t="shared" ca="1" si="15924"/>
        <v/>
      </c>
      <c r="BK342" s="3" t="str">
        <f t="shared" ca="1" si="15925"/>
        <v/>
      </c>
      <c r="BL342" s="5" t="str" cm="1">
        <f t="array" aca="1" ref="BL342" ca="1">IF($B342="","",IF(BK342=0,0,IF(DD_Payment="",0,IF(BK342&lt;_xlfn.IFS(DD_Frequency="Monthly",1,DD_Frequency="Quarterly",IF(MONTH(BK$2)=1,1,IF(MONTH(BK$2)=4,1,IF(MONTH(BK$2)=7,1,IF(MONTH(BK$2)=10,1,0)))),DD_Frequency="Annually",IF(MONTH(BK$2)=1,1,0))*DD_Payment,BK342,_xlfn.IFS(DD_Frequency="Monthly",1,DD_Frequency="Quarterly",IF(MONTH(BK$2)=1,1,IF(MONTH(BK$2)=4,1,IF(MONTH(BK$2)=7,1,IF(MONTH(BK$2)=10,1,0)))),DD_Frequency="Annually",IF(MONTH(BK$2)=1,1,0))*DD_Payment))))</f>
        <v/>
      </c>
      <c r="BM342" s="3" t="str">
        <f t="shared" ref="BM342" ca="1" si="16763">IF($B342="","",IF(BK342&gt;BL342,(BK342-BL342/2)*(rate_A*(BM$1/365)),0))</f>
        <v/>
      </c>
      <c r="BN342" s="3" t="str">
        <f t="shared" ca="1" si="16020"/>
        <v/>
      </c>
      <c r="BO342" s="3" t="str">
        <f t="shared" ref="BO342" ca="1" si="16764">IF($B342="","",AZ342*(1+rate_A*BM$1/365))</f>
        <v/>
      </c>
      <c r="BP342" s="3" t="str">
        <f t="shared" ref="BP342" ca="1" si="16765">IF($B342="","",BA342*(1+rate_A*BM$1/365))</f>
        <v/>
      </c>
      <c r="BQ342" s="3" t="str">
        <f t="shared" ref="BQ342" ca="1" si="16766">IF($B342="","",BB342*(1+rate_joint*BM$1/365))</f>
        <v/>
      </c>
      <c r="BR342" s="5" t="str">
        <f t="shared" ca="1" si="16024"/>
        <v/>
      </c>
      <c r="BS342" s="5" t="str" cm="1">
        <f t="array" aca="1" ref="BS342" ca="1">IF(BR342="","",_xlfn.IFS(BR342&lt;='Hidden inputs'!$C$15,BR342*'Hidden inputs'!$D$15,BR342&lt;='Hidden inputs'!$C$16,'Hidden inputs'!$C$15*'Hidden inputs'!$D$15+(BR342-'Hidden inputs'!$B$16)*'Hidden inputs'!$D$16,BR342&lt;='Hidden inputs'!$C$17,'Hidden inputs'!$C$15*'Hidden inputs'!$D$15+('Hidden inputs'!$C$16-'Hidden inputs'!$B$16)*'Hidden inputs'!$D$16+(BR342-'Hidden inputs'!$B$17)*'Hidden inputs'!$D$17,BR342&gt;'Hidden inputs'!$B$18,'Hidden inputs'!$C$15*'Hidden inputs'!$D$15+('Hidden inputs'!$C$16-'Hidden inputs'!$B$16)*'Hidden inputs'!$D$16+('Hidden inputs'!$C$17-'Hidden inputs'!$B$17)*'Hidden inputs'!$D$17+(BR342-'Hidden inputs'!$B$18)*'Hidden inputs'!$D$18))</f>
        <v/>
      </c>
      <c r="BT342" s="10" t="str">
        <f t="shared" ca="1" si="16025"/>
        <v/>
      </c>
      <c r="BU342" s="5" t="str">
        <f t="shared" ca="1" si="15930"/>
        <v/>
      </c>
      <c r="BV342" s="5" t="str">
        <f t="shared" ca="1" si="15931"/>
        <v/>
      </c>
      <c r="BW342" s="5" t="str">
        <f ca="1">IF($B342="","",'Hidden inputs'!$D$11*BN342+'Hidden inputs'!$E$11*BO342)</f>
        <v/>
      </c>
      <c r="BX342" s="11" t="str">
        <f t="shared" ca="1" si="15855"/>
        <v/>
      </c>
      <c r="BY342" s="9" t="str">
        <f t="shared" ca="1" si="15932"/>
        <v/>
      </c>
      <c r="BZ342" s="3" t="str">
        <f t="shared" ca="1" si="15933"/>
        <v/>
      </c>
      <c r="CA342" s="5" t="str" cm="1">
        <f t="array" aca="1" ref="CA342" ca="1">IF($B342="","",IF(BZ342=0,0,IF(DD_Payment="",0,IF(BZ342&lt;_xlfn.IFS(DD_Frequency="Monthly",1,DD_Frequency="Quarterly",IF(MONTH(BZ$2)=1,1,IF(MONTH(BZ$2)=4,1,IF(MONTH(BZ$2)=7,1,IF(MONTH(BZ$2)=10,1,0)))),DD_Frequency="Annually",IF(MONTH(BZ$2)=1,1,0))*DD_Payment,BZ342,_xlfn.IFS(DD_Frequency="Monthly",1,DD_Frequency="Quarterly",IF(MONTH(BZ$2)=1,1,IF(MONTH(BZ$2)=4,1,IF(MONTH(BZ$2)=7,1,IF(MONTH(BZ$2)=10,1,0)))),DD_Frequency="Annually",IF(MONTH(BZ$2)=1,1,0))*DD_Payment))))</f>
        <v/>
      </c>
      <c r="CB342" s="3" t="str">
        <f t="shared" ref="CB342" ca="1" si="16767">IF($B342="","",IF(BZ342&gt;CA342,(BZ342-CA342/2)*(rate_A*(CB$1/365)),0))</f>
        <v/>
      </c>
      <c r="CC342" s="3" t="str">
        <f t="shared" ca="1" si="16027"/>
        <v/>
      </c>
      <c r="CD342" s="3" t="str">
        <f t="shared" ref="CD342" ca="1" si="16768">IF($B342="","",BO342*(1+rate_A*CB$1/365))</f>
        <v/>
      </c>
      <c r="CE342" s="3" t="str">
        <f t="shared" ref="CE342" ca="1" si="16769">IF($B342="","",BP342*(1+rate_A*CB$1/365))</f>
        <v/>
      </c>
      <c r="CF342" s="3" t="str">
        <f t="shared" ref="CF342" ca="1" si="16770">IF($B342="","",BQ342*(1+rate_joint*CB$1/365))</f>
        <v/>
      </c>
      <c r="CG342" s="5" t="str">
        <f t="shared" ca="1" si="16031"/>
        <v/>
      </c>
      <c r="CH342" s="5" t="str" cm="1">
        <f t="array" aca="1" ref="CH342" ca="1">IF(CG342="","",_xlfn.IFS(CG342&lt;='Hidden inputs'!$C$15,CG342*'Hidden inputs'!$D$15,CG342&lt;='Hidden inputs'!$C$16,'Hidden inputs'!$C$15*'Hidden inputs'!$D$15+(CG342-'Hidden inputs'!$B$16)*'Hidden inputs'!$D$16,CG342&lt;='Hidden inputs'!$C$17,'Hidden inputs'!$C$15*'Hidden inputs'!$D$15+('Hidden inputs'!$C$16-'Hidden inputs'!$B$16)*'Hidden inputs'!$D$16+(CG342-'Hidden inputs'!$B$17)*'Hidden inputs'!$D$17,CG342&gt;'Hidden inputs'!$B$18,'Hidden inputs'!$C$15*'Hidden inputs'!$D$15+('Hidden inputs'!$C$16-'Hidden inputs'!$B$16)*'Hidden inputs'!$D$16+('Hidden inputs'!$C$17-'Hidden inputs'!$B$17)*'Hidden inputs'!$D$17+(CG342-'Hidden inputs'!$B$18)*'Hidden inputs'!$D$18))</f>
        <v/>
      </c>
      <c r="CI342" s="10" t="str">
        <f t="shared" ca="1" si="16032"/>
        <v/>
      </c>
      <c r="CJ342" s="5" t="str">
        <f t="shared" ca="1" si="15938"/>
        <v/>
      </c>
      <c r="CK342" s="5" t="str">
        <f t="shared" ca="1" si="15939"/>
        <v/>
      </c>
      <c r="CL342" s="5" t="str">
        <f ca="1">IF($B342="","",'Hidden inputs'!$D$11*CC342+'Hidden inputs'!$E$11*CD342)</f>
        <v/>
      </c>
      <c r="CM342" s="11" t="str">
        <f t="shared" ca="1" si="15860"/>
        <v/>
      </c>
      <c r="CN342" s="9" t="str">
        <f t="shared" ca="1" si="15940"/>
        <v/>
      </c>
      <c r="CO342" s="3" t="str">
        <f t="shared" ca="1" si="15941"/>
        <v/>
      </c>
      <c r="CP342" s="5" t="str" cm="1">
        <f t="array" aca="1" ref="CP342" ca="1">IF($B342="","",IF(CO342=0,0,IF(DD_Payment="",0,IF(CO342&lt;_xlfn.IFS(DD_Frequency="Monthly",1,DD_Frequency="Quarterly",IF(MONTH(CO$2)=1,1,IF(MONTH(CO$2)=4,1,IF(MONTH(CO$2)=7,1,IF(MONTH(CO$2)=10,1,0)))),DD_Frequency="Annually",IF(MONTH(CO$2)=1,1,0))*DD_Payment,CO342,_xlfn.IFS(DD_Frequency="Monthly",1,DD_Frequency="Quarterly",IF(MONTH(CO$2)=1,1,IF(MONTH(CO$2)=4,1,IF(MONTH(CO$2)=7,1,IF(MONTH(CO$2)=10,1,0)))),DD_Frequency="Annually",IF(MONTH(CO$2)=1,1,0))*DD_Payment))))</f>
        <v/>
      </c>
      <c r="CQ342" s="3" t="str">
        <f t="shared" ref="CQ342" ca="1" si="16771">IF($B342="","",IF(CO342&gt;CP342,(CO342-CP342/2)*(rate_A*(CQ$1/365)),0))</f>
        <v/>
      </c>
      <c r="CR342" s="3" t="str">
        <f t="shared" ca="1" si="16034"/>
        <v/>
      </c>
      <c r="CS342" s="3" t="str">
        <f t="shared" ref="CS342" ca="1" si="16772">IF($B342="","",CD342*(1+rate_A*CQ$1/365))</f>
        <v/>
      </c>
      <c r="CT342" s="3" t="str">
        <f t="shared" ref="CT342" ca="1" si="16773">IF($B342="","",CE342*(1+rate_A*CQ$1/365))</f>
        <v/>
      </c>
      <c r="CU342" s="3" t="str">
        <f t="shared" ref="CU342" ca="1" si="16774">IF($B342="","",CF342*(1+rate_joint*CQ$1/365))</f>
        <v/>
      </c>
      <c r="CV342" s="5" t="str">
        <f t="shared" ca="1" si="16038"/>
        <v/>
      </c>
      <c r="CW342" s="5" t="str" cm="1">
        <f t="array" aca="1" ref="CW342" ca="1">IF(CV342="","",_xlfn.IFS(CV342&lt;='Hidden inputs'!$C$15,CV342*'Hidden inputs'!$D$15,CV342&lt;='Hidden inputs'!$C$16,'Hidden inputs'!$C$15*'Hidden inputs'!$D$15+(CV342-'Hidden inputs'!$B$16)*'Hidden inputs'!$D$16,CV342&lt;='Hidden inputs'!$C$17,'Hidden inputs'!$C$15*'Hidden inputs'!$D$15+('Hidden inputs'!$C$16-'Hidden inputs'!$B$16)*'Hidden inputs'!$D$16+(CV342-'Hidden inputs'!$B$17)*'Hidden inputs'!$D$17,CV342&gt;'Hidden inputs'!$B$18,'Hidden inputs'!$C$15*'Hidden inputs'!$D$15+('Hidden inputs'!$C$16-'Hidden inputs'!$B$16)*'Hidden inputs'!$D$16+('Hidden inputs'!$C$17-'Hidden inputs'!$B$17)*'Hidden inputs'!$D$17+(CV342-'Hidden inputs'!$B$18)*'Hidden inputs'!$D$18))</f>
        <v/>
      </c>
      <c r="CX342" s="10" t="str">
        <f t="shared" ca="1" si="16039"/>
        <v/>
      </c>
      <c r="CY342" s="5" t="str">
        <f t="shared" ca="1" si="15946"/>
        <v/>
      </c>
      <c r="CZ342" s="5" t="str">
        <f t="shared" ca="1" si="15947"/>
        <v/>
      </c>
      <c r="DA342" s="5" t="str">
        <f ca="1">IF($B342="","",'Hidden inputs'!$D$11*CR342+'Hidden inputs'!$E$11*CS342)</f>
        <v/>
      </c>
      <c r="DB342" s="11" t="str">
        <f t="shared" ca="1" si="15865"/>
        <v/>
      </c>
      <c r="DC342" s="9" t="str">
        <f t="shared" ca="1" si="15948"/>
        <v/>
      </c>
      <c r="DD342" s="3" t="str">
        <f t="shared" ca="1" si="15949"/>
        <v/>
      </c>
      <c r="DE342" s="5" t="str" cm="1">
        <f t="array" aca="1" ref="DE342" ca="1">IF($B342="","",IF(DD342=0,0,IF(DD_Payment="",0,IF(DD342&lt;_xlfn.IFS(DD_Frequency="Monthly",1,DD_Frequency="Quarterly",IF(MONTH(DD$2)=1,1,IF(MONTH(DD$2)=4,1,IF(MONTH(DD$2)=7,1,IF(MONTH(DD$2)=10,1,0)))),DD_Frequency="Annually",IF(MONTH(DD$2)=1,1,0))*DD_Payment,DD342,_xlfn.IFS(DD_Frequency="Monthly",1,DD_Frequency="Quarterly",IF(MONTH(DD$2)=1,1,IF(MONTH(DD$2)=4,1,IF(MONTH(DD$2)=7,1,IF(MONTH(DD$2)=10,1,0)))),DD_Frequency="Annually",IF(MONTH(DD$2)=1,1,0))*DD_Payment))))</f>
        <v/>
      </c>
      <c r="DF342" s="3" t="str">
        <f t="shared" ref="DF342" ca="1" si="16775">IF($B342="","",IF(DD342&gt;DE342,(DD342-DE342/2)*(rate_A*(DF$1/365)),0))</f>
        <v/>
      </c>
      <c r="DG342" s="3" t="str">
        <f t="shared" ca="1" si="16041"/>
        <v/>
      </c>
      <c r="DH342" s="3" t="str">
        <f t="shared" ref="DH342" ca="1" si="16776">IF($B342="","",CS342*(1+rate_A*DF$1/365))</f>
        <v/>
      </c>
      <c r="DI342" s="3" t="str">
        <f t="shared" ref="DI342" ca="1" si="16777">IF($B342="","",CT342*(1+rate_A*DF$1/365))</f>
        <v/>
      </c>
      <c r="DJ342" s="3" t="str">
        <f t="shared" ref="DJ342" ca="1" si="16778">IF($B342="","",CU342*(1+rate_joint*DF$1/365))</f>
        <v/>
      </c>
      <c r="DK342" s="5" t="str">
        <f t="shared" ca="1" si="16045"/>
        <v/>
      </c>
      <c r="DL342" s="5" t="str" cm="1">
        <f t="array" aca="1" ref="DL342" ca="1">IF(DK342="","",_xlfn.IFS(DK342&lt;='Hidden inputs'!$C$15,DK342*'Hidden inputs'!$D$15,DK342&lt;='Hidden inputs'!$C$16,'Hidden inputs'!$C$15*'Hidden inputs'!$D$15+(DK342-'Hidden inputs'!$B$16)*'Hidden inputs'!$D$16,DK342&lt;='Hidden inputs'!$C$17,'Hidden inputs'!$C$15*'Hidden inputs'!$D$15+('Hidden inputs'!$C$16-'Hidden inputs'!$B$16)*'Hidden inputs'!$D$16+(DK342-'Hidden inputs'!$B$17)*'Hidden inputs'!$D$17,DK342&gt;'Hidden inputs'!$B$18,'Hidden inputs'!$C$15*'Hidden inputs'!$D$15+('Hidden inputs'!$C$16-'Hidden inputs'!$B$16)*'Hidden inputs'!$D$16+('Hidden inputs'!$C$17-'Hidden inputs'!$B$17)*'Hidden inputs'!$D$17+(DK342-'Hidden inputs'!$B$18)*'Hidden inputs'!$D$18))</f>
        <v/>
      </c>
      <c r="DM342" s="10" t="str">
        <f t="shared" ca="1" si="16046"/>
        <v/>
      </c>
      <c r="DN342" s="5" t="str">
        <f t="shared" ca="1" si="15954"/>
        <v/>
      </c>
      <c r="DO342" s="5" t="str">
        <f t="shared" ca="1" si="15955"/>
        <v/>
      </c>
      <c r="DP342" s="5" t="str">
        <f ca="1">IF($B342="","",'Hidden inputs'!$D$11*DG342+'Hidden inputs'!$E$11*DH342)</f>
        <v/>
      </c>
      <c r="DQ342" s="11" t="str">
        <f t="shared" ca="1" si="15870"/>
        <v/>
      </c>
      <c r="DR342" s="9" t="str">
        <f t="shared" ca="1" si="15956"/>
        <v/>
      </c>
      <c r="DS342" s="3" t="str">
        <f t="shared" ca="1" si="15957"/>
        <v/>
      </c>
      <c r="DT342" s="5" t="str" cm="1">
        <f t="array" aca="1" ref="DT342" ca="1">IF($B342="","",IF(DS342=0,0,IF(DD_Payment="",0,IF(DS342&lt;_xlfn.IFS(DD_Frequency="Monthly",1,DD_Frequency="Quarterly",IF(MONTH(DS$2)=1,1,IF(MONTH(DS$2)=4,1,IF(MONTH(DS$2)=7,1,IF(MONTH(DS$2)=10,1,0)))),DD_Frequency="Annually",IF(MONTH(DS$2)=1,1,0))*DD_Payment,DS342,_xlfn.IFS(DD_Frequency="Monthly",1,DD_Frequency="Quarterly",IF(MONTH(DS$2)=1,1,IF(MONTH(DS$2)=4,1,IF(MONTH(DS$2)=7,1,IF(MONTH(DS$2)=10,1,0)))),DD_Frequency="Annually",IF(MONTH(DS$2)=1,1,0))*DD_Payment))))</f>
        <v/>
      </c>
      <c r="DU342" s="3" t="str">
        <f t="shared" ref="DU342" ca="1" si="16779">IF($B342="","",IF(DS342&gt;DT342,(DS342-DT342/2)*(rate_A*(DU$1/365)),0))</f>
        <v/>
      </c>
      <c r="DV342" s="3" t="str">
        <f t="shared" ca="1" si="16048"/>
        <v/>
      </c>
      <c r="DW342" s="3" t="str">
        <f t="shared" ref="DW342" ca="1" si="16780">IF($B342="","",DH342*(1+rate_A*DU$1/365))</f>
        <v/>
      </c>
      <c r="DX342" s="3" t="str">
        <f t="shared" ref="DX342" ca="1" si="16781">IF($B342="","",DI342*(1+rate_A*DU$1/365))</f>
        <v/>
      </c>
      <c r="DY342" s="3" t="str">
        <f t="shared" ref="DY342" ca="1" si="16782">IF($B342="","",DJ342*(1+rate_joint*DU$1/365))</f>
        <v/>
      </c>
      <c r="DZ342" s="5" t="str">
        <f t="shared" ca="1" si="16052"/>
        <v/>
      </c>
      <c r="EA342" s="5" t="str" cm="1">
        <f t="array" aca="1" ref="EA342" ca="1">IF(DZ342="","",_xlfn.IFS(DZ342&lt;='Hidden inputs'!$C$15,DZ342*'Hidden inputs'!$D$15,DZ342&lt;='Hidden inputs'!$C$16,'Hidden inputs'!$C$15*'Hidden inputs'!$D$15+(DZ342-'Hidden inputs'!$B$16)*'Hidden inputs'!$D$16,DZ342&lt;='Hidden inputs'!$C$17,'Hidden inputs'!$C$15*'Hidden inputs'!$D$15+('Hidden inputs'!$C$16-'Hidden inputs'!$B$16)*'Hidden inputs'!$D$16+(DZ342-'Hidden inputs'!$B$17)*'Hidden inputs'!$D$17,DZ342&gt;'Hidden inputs'!$B$18,'Hidden inputs'!$C$15*'Hidden inputs'!$D$15+('Hidden inputs'!$C$16-'Hidden inputs'!$B$16)*'Hidden inputs'!$D$16+('Hidden inputs'!$C$17-'Hidden inputs'!$B$17)*'Hidden inputs'!$D$17+(DZ342-'Hidden inputs'!$B$18)*'Hidden inputs'!$D$18))</f>
        <v/>
      </c>
      <c r="EB342" s="10" t="str">
        <f t="shared" ca="1" si="16053"/>
        <v/>
      </c>
      <c r="EC342" s="5" t="str">
        <f t="shared" ca="1" si="15962"/>
        <v/>
      </c>
      <c r="ED342" s="5" t="str">
        <f t="shared" ca="1" si="15963"/>
        <v/>
      </c>
      <c r="EE342" s="5" t="str">
        <f ca="1">IF($B342="","",'Hidden inputs'!$D$11*DV342+'Hidden inputs'!$E$11*DW342)</f>
        <v/>
      </c>
      <c r="EF342" s="11" t="str">
        <f t="shared" ca="1" si="15875"/>
        <v/>
      </c>
      <c r="EG342" s="9" t="str">
        <f t="shared" ca="1" si="15964"/>
        <v/>
      </c>
      <c r="EH342" s="3" t="str">
        <f t="shared" ca="1" si="15965"/>
        <v/>
      </c>
      <c r="EI342" s="5" t="str" cm="1">
        <f t="array" aca="1" ref="EI342" ca="1">IF($B342="","",IF(EH342=0,0,IF(DD_Payment="",0,IF(EH342&lt;_xlfn.IFS(DD_Frequency="Monthly",1,DD_Frequency="Quarterly",IF(MONTH(EH$2)=1,1,IF(MONTH(EH$2)=4,1,IF(MONTH(EH$2)=7,1,IF(MONTH(EH$2)=10,1,0)))),DD_Frequency="Annually",IF(MONTH(EH$2)=1,1,0))*DD_Payment,EH342,_xlfn.IFS(DD_Frequency="Monthly",1,DD_Frequency="Quarterly",IF(MONTH(EH$2)=1,1,IF(MONTH(EH$2)=4,1,IF(MONTH(EH$2)=7,1,IF(MONTH(EH$2)=10,1,0)))),DD_Frequency="Annually",IF(MONTH(EH$2)=1,1,0))*DD_Payment))))</f>
        <v/>
      </c>
      <c r="EJ342" s="3" t="str">
        <f t="shared" ref="EJ342" ca="1" si="16783">IF($B342="","",IF(EH342&gt;EI342,(EH342-EI342/2)*(rate_A*(EJ$1/365)),0))</f>
        <v/>
      </c>
      <c r="EK342" s="3" t="str">
        <f t="shared" ca="1" si="16055"/>
        <v/>
      </c>
      <c r="EL342" s="3" t="str">
        <f t="shared" ref="EL342" ca="1" si="16784">IF($B342="","",DW342*(1+rate_A*EJ$1/365))</f>
        <v/>
      </c>
      <c r="EM342" s="3" t="str">
        <f t="shared" ref="EM342" ca="1" si="16785">IF($B342="","",DX342*(1+rate_A*EJ$1/365))</f>
        <v/>
      </c>
      <c r="EN342" s="3" t="str">
        <f t="shared" ref="EN342" ca="1" si="16786">IF($B342="","",DY342*(1+rate_joint*EJ$1/365))</f>
        <v/>
      </c>
      <c r="EO342" s="5" t="str">
        <f t="shared" ca="1" si="16059"/>
        <v/>
      </c>
      <c r="EP342" s="5" t="str" cm="1">
        <f t="array" aca="1" ref="EP342" ca="1">IF(EO342="","",_xlfn.IFS(EO342&lt;='Hidden inputs'!$C$15,EO342*'Hidden inputs'!$D$15,EO342&lt;='Hidden inputs'!$C$16,'Hidden inputs'!$C$15*'Hidden inputs'!$D$15+(EO342-'Hidden inputs'!$B$16)*'Hidden inputs'!$D$16,EO342&lt;='Hidden inputs'!$C$17,'Hidden inputs'!$C$15*'Hidden inputs'!$D$15+('Hidden inputs'!$C$16-'Hidden inputs'!$B$16)*'Hidden inputs'!$D$16+(EO342-'Hidden inputs'!$B$17)*'Hidden inputs'!$D$17,EO342&gt;'Hidden inputs'!$B$18,'Hidden inputs'!$C$15*'Hidden inputs'!$D$15+('Hidden inputs'!$C$16-'Hidden inputs'!$B$16)*'Hidden inputs'!$D$16+('Hidden inputs'!$C$17-'Hidden inputs'!$B$17)*'Hidden inputs'!$D$17+(EO342-'Hidden inputs'!$B$18)*'Hidden inputs'!$D$18))</f>
        <v/>
      </c>
      <c r="EQ342" s="10" t="str">
        <f t="shared" ca="1" si="16060"/>
        <v/>
      </c>
      <c r="ER342" s="5" t="str">
        <f t="shared" ca="1" si="15970"/>
        <v/>
      </c>
      <c r="ES342" s="5" t="str">
        <f t="shared" ca="1" si="15971"/>
        <v/>
      </c>
      <c r="ET342" s="5" t="str">
        <f ca="1">IF($B342="","",'Hidden inputs'!$D$11*EK342+'Hidden inputs'!$E$11*EL342)</f>
        <v/>
      </c>
      <c r="EU342" s="11" t="str">
        <f t="shared" ca="1" si="15880"/>
        <v/>
      </c>
      <c r="EV342" s="9" t="str">
        <f t="shared" ca="1" si="15972"/>
        <v/>
      </c>
      <c r="EW342" s="3" t="str">
        <f t="shared" ca="1" si="15973"/>
        <v/>
      </c>
      <c r="EX342" s="5" t="str" cm="1">
        <f t="array" aca="1" ref="EX342" ca="1">IF($B342="","",IF(EW342=0,0,IF(DD_Payment="",0,IF(EW342&lt;_xlfn.IFS(DD_Frequency="Monthly",1,DD_Frequency="Quarterly",IF(MONTH(EW$2)=1,1,IF(MONTH(EW$2)=4,1,IF(MONTH(EW$2)=7,1,IF(MONTH(EW$2)=10,1,0)))),DD_Frequency="Annually",IF(MONTH(EW$2)=1,1,0))*DD_Payment,EW342,_xlfn.IFS(DD_Frequency="Monthly",1,DD_Frequency="Quarterly",IF(MONTH(EW$2)=1,1,IF(MONTH(EW$2)=4,1,IF(MONTH(EW$2)=7,1,IF(MONTH(EW$2)=10,1,0)))),DD_Frequency="Annually",IF(MONTH(EW$2)=1,1,0))*DD_Payment))))</f>
        <v/>
      </c>
      <c r="EY342" s="3" t="str">
        <f t="shared" ref="EY342" ca="1" si="16787">IF($B342="","",IF(EW342&gt;EX342,(EW342-EX342/2)*(rate_A*(EY$1/365)),0))</f>
        <v/>
      </c>
      <c r="EZ342" s="3" t="str">
        <f t="shared" ca="1" si="16062"/>
        <v/>
      </c>
      <c r="FA342" s="3" t="str">
        <f t="shared" ref="FA342" ca="1" si="16788">IF($B342="","",EL342*(1+rate_A*EY$1/365))</f>
        <v/>
      </c>
      <c r="FB342" s="3" t="str">
        <f t="shared" ref="FB342" ca="1" si="16789">IF($B342="","",EM342*(1+rate_A*EY$1/365))</f>
        <v/>
      </c>
      <c r="FC342" s="3" t="str">
        <f t="shared" ref="FC342" ca="1" si="16790">IF($B342="","",EN342*(1+rate_joint*EY$1/365))</f>
        <v/>
      </c>
      <c r="FD342" s="5" t="str">
        <f t="shared" ca="1" si="16066"/>
        <v/>
      </c>
      <c r="FE342" s="5" t="str" cm="1">
        <f t="array" aca="1" ref="FE342" ca="1">IF(FD342="","",_xlfn.IFS(FD342&lt;='Hidden inputs'!$C$15,FD342*'Hidden inputs'!$D$15,FD342&lt;='Hidden inputs'!$C$16,'Hidden inputs'!$C$15*'Hidden inputs'!$D$15+(FD342-'Hidden inputs'!$B$16)*'Hidden inputs'!$D$16,FD342&lt;='Hidden inputs'!$C$17,'Hidden inputs'!$C$15*'Hidden inputs'!$D$15+('Hidden inputs'!$C$16-'Hidden inputs'!$B$16)*'Hidden inputs'!$D$16+(FD342-'Hidden inputs'!$B$17)*'Hidden inputs'!$D$17,FD342&gt;'Hidden inputs'!$B$18,'Hidden inputs'!$C$15*'Hidden inputs'!$D$15+('Hidden inputs'!$C$16-'Hidden inputs'!$B$16)*'Hidden inputs'!$D$16+('Hidden inputs'!$C$17-'Hidden inputs'!$B$17)*'Hidden inputs'!$D$17+(FD342-'Hidden inputs'!$B$18)*'Hidden inputs'!$D$18))</f>
        <v/>
      </c>
      <c r="FF342" s="10" t="str">
        <f t="shared" ca="1" si="16067"/>
        <v/>
      </c>
      <c r="FG342" s="5" t="str">
        <f t="shared" ca="1" si="15978"/>
        <v/>
      </c>
      <c r="FH342" s="5" t="str">
        <f t="shared" ca="1" si="15979"/>
        <v/>
      </c>
      <c r="FI342" s="5" t="str">
        <f ca="1">IF($B342="","",'Hidden inputs'!$D$11*EZ342+'Hidden inputs'!$E$11*FA342)</f>
        <v/>
      </c>
      <c r="FJ342" s="11" t="str">
        <f t="shared" ca="1" si="15885"/>
        <v/>
      </c>
      <c r="FK342" s="9" t="str">
        <f t="shared" ca="1" si="15980"/>
        <v/>
      </c>
      <c r="FL342" s="3" t="str">
        <f t="shared" ca="1" si="15981"/>
        <v/>
      </c>
      <c r="FM342" s="5" t="str" cm="1">
        <f t="array" aca="1" ref="FM342" ca="1">IF($B342="","",IF(FL342=0,0,IF(DD_Payment="",0,IF(FL342&lt;_xlfn.IFS(DD_Frequency="Monthly",1,DD_Frequency="Quarterly",IF(MONTH(FL$2)=1,1,IF(MONTH(FL$2)=4,1,IF(MONTH(FL$2)=7,1,IF(MONTH(FL$2)=10,1,0)))),DD_Frequency="Annually",IF(MONTH(FL$2)=1,1,0))*DD_Payment,FL342,_xlfn.IFS(DD_Frequency="Monthly",1,DD_Frequency="Quarterly",IF(MONTH(FL$2)=1,1,IF(MONTH(FL$2)=4,1,IF(MONTH(FL$2)=7,1,IF(MONTH(FL$2)=10,1,0)))),DD_Frequency="Annually",IF(MONTH(FL$2)=1,1,0))*DD_Payment))))</f>
        <v/>
      </c>
      <c r="FN342" s="3" t="str">
        <f t="shared" ref="FN342" ca="1" si="16791">IF($B342="","",IF(FL342&gt;FM342,(FL342-FM342/2)*(rate_A*(FN$1/365)),0))</f>
        <v/>
      </c>
      <c r="FO342" s="3" t="str">
        <f t="shared" ca="1" si="16069"/>
        <v/>
      </c>
      <c r="FP342" s="3" t="str">
        <f t="shared" ref="FP342" ca="1" si="16792">IF($B342="","",FA342*(1+rate_A*FN$1/365))</f>
        <v/>
      </c>
      <c r="FQ342" s="3" t="str">
        <f t="shared" ref="FQ342" ca="1" si="16793">IF($B342="","",FB342*(1+rate_A*FN$1/365))</f>
        <v/>
      </c>
      <c r="FR342" s="3" t="str">
        <f t="shared" ref="FR342" ca="1" si="16794">IF($B342="","",FC342*(1+rate_joint*FN$1/365))</f>
        <v/>
      </c>
      <c r="FS342" s="5" t="str">
        <f t="shared" ca="1" si="16073"/>
        <v/>
      </c>
      <c r="FT342" s="5" t="str" cm="1">
        <f t="array" aca="1" ref="FT342" ca="1">IF(FS342="","",_xlfn.IFS(FS342&lt;='Hidden inputs'!$C$15,FS342*'Hidden inputs'!$D$15,FS342&lt;='Hidden inputs'!$C$16,'Hidden inputs'!$C$15*'Hidden inputs'!$D$15+(FS342-'Hidden inputs'!$B$16)*'Hidden inputs'!$D$16,FS342&lt;='Hidden inputs'!$C$17,'Hidden inputs'!$C$15*'Hidden inputs'!$D$15+('Hidden inputs'!$C$16-'Hidden inputs'!$B$16)*'Hidden inputs'!$D$16+(FS342-'Hidden inputs'!$B$17)*'Hidden inputs'!$D$17,FS342&gt;'Hidden inputs'!$B$18,'Hidden inputs'!$C$15*'Hidden inputs'!$D$15+('Hidden inputs'!$C$16-'Hidden inputs'!$B$16)*'Hidden inputs'!$D$16+('Hidden inputs'!$C$17-'Hidden inputs'!$B$17)*'Hidden inputs'!$D$17+(FS342-'Hidden inputs'!$B$18)*'Hidden inputs'!$D$18))</f>
        <v/>
      </c>
      <c r="FU342" s="10" t="str">
        <f t="shared" ca="1" si="16074"/>
        <v/>
      </c>
      <c r="FV342" s="5" t="str">
        <f t="shared" ca="1" si="15986"/>
        <v/>
      </c>
      <c r="FW342" s="5" t="str">
        <f t="shared" ca="1" si="15987"/>
        <v/>
      </c>
      <c r="FX342" s="5" t="str">
        <f ca="1">IF($B342="","",'Hidden inputs'!$D$11*FO342+'Hidden inputs'!$E$11*FP342)</f>
        <v/>
      </c>
      <c r="FY342" s="11" t="str">
        <f t="shared" ca="1" si="15890"/>
        <v/>
      </c>
      <c r="FZ342" s="9" t="str">
        <f t="shared" ca="1" si="15988"/>
        <v/>
      </c>
      <c r="GA342" s="5" t="str">
        <f t="shared" ca="1" si="15989"/>
        <v/>
      </c>
      <c r="GB342" s="5" t="str">
        <f t="shared" ca="1" si="15990"/>
        <v/>
      </c>
      <c r="GC342" s="5" t="str">
        <f t="shared" ca="1" si="15891"/>
        <v/>
      </c>
      <c r="GD342" s="5" t="str">
        <f t="shared" ca="1" si="15892"/>
        <v/>
      </c>
    </row>
    <row r="343" spans="1:186" x14ac:dyDescent="0.35">
      <c r="A343" s="2"/>
      <c r="B343" s="6" t="str">
        <f t="shared" ca="1" si="15893"/>
        <v/>
      </c>
      <c r="C343" s="5" t="str">
        <f t="shared" ca="1" si="15991"/>
        <v/>
      </c>
      <c r="D343" s="5" t="str" cm="1">
        <f t="array" aca="1" ref="D343" ca="1">IF($B343="","",IF(C343=0,0,IF(DD_Payment="",0,IF(C343&lt;_xlfn.IFS(DD_Frequency="Monthly",1,DD_Frequency="Quarterly",IF(MONTH(C$2)=1,1,IF(MONTH(C$2)=4,1,IF(MONTH(C$2)=7,1,IF(MONTH(C$2)=10,1,0)))),DD_Frequency="Annually",IF(MONTH(C$2)=1,1,0))*DD_Payment,C343,_xlfn.IFS(DD_Frequency="Monthly",1,DD_Frequency="Quarterly",IF(MONTH(C$2)=1,1,IF(MONTH(C$2)=4,1,IF(MONTH(C$2)=7,1,IF(MONTH(C$2)=10,1,0)))),DD_Frequency="Annually",IF(MONTH(C$2)=1,1,0))*DD_Payment))))</f>
        <v/>
      </c>
      <c r="E343" s="5" t="str">
        <f t="shared" ref="E343" ca="1" si="16795">IF(B343="","",IF(C343&gt;D343,(C343-D343/2)*(rate_A*(E$1/365)),0))</f>
        <v/>
      </c>
      <c r="F343" s="5" t="str">
        <f t="shared" ca="1" si="15895"/>
        <v/>
      </c>
      <c r="G343" s="5" t="str">
        <f t="shared" ref="G343" ca="1" si="16796">IF(B343="","",G342*(1+rate_A*E$1/365))</f>
        <v/>
      </c>
      <c r="H343" s="5" t="str">
        <f t="shared" ref="H343" ca="1" si="16797">IF(B343="","",H342*(1+rate_A*E$1/365))</f>
        <v/>
      </c>
      <c r="I343" s="5" t="str">
        <f t="shared" ref="I343" ca="1" si="16798">IF(B343="","",I342*(1+rate_joint*E$1/365))</f>
        <v/>
      </c>
      <c r="J343" s="5" t="str">
        <f t="shared" ca="1" si="15996"/>
        <v/>
      </c>
      <c r="K343" s="5" t="str" cm="1">
        <f t="array" aca="1" ref="K343" ca="1">IF(J343="","",_xlfn.IFS(J343&lt;='Hidden inputs'!$C$15,J343*'Hidden inputs'!$D$15,J343&lt;='Hidden inputs'!$C$16,'Hidden inputs'!$C$15*'Hidden inputs'!$D$15+(J343-'Hidden inputs'!$B$16)*'Hidden inputs'!$D$16,J343&lt;='Hidden inputs'!$C$17,'Hidden inputs'!$C$15*'Hidden inputs'!$D$15+('Hidden inputs'!$C$16-'Hidden inputs'!$B$16)*'Hidden inputs'!$D$16+(J343-'Hidden inputs'!$B$17)*'Hidden inputs'!$D$17,J343&gt;'Hidden inputs'!$B$18,'Hidden inputs'!$C$15*'Hidden inputs'!$D$15+('Hidden inputs'!$C$16-'Hidden inputs'!$B$16)*'Hidden inputs'!$D$16+('Hidden inputs'!$C$17-'Hidden inputs'!$B$17)*'Hidden inputs'!$D$17+(J343-'Hidden inputs'!$B$18)*'Hidden inputs'!$D$18))</f>
        <v/>
      </c>
      <c r="L343" s="11" t="str">
        <f t="shared" ca="1" si="15997"/>
        <v/>
      </c>
      <c r="M343" s="5" t="str">
        <f t="shared" ca="1" si="15899"/>
        <v/>
      </c>
      <c r="N343" s="5" t="str">
        <f t="shared" ca="1" si="15900"/>
        <v/>
      </c>
      <c r="O343" s="5" t="str">
        <f ca="1">IF(B343="","",'Hidden inputs'!$D$11*F343+'Hidden inputs'!$E$11*G343)</f>
        <v/>
      </c>
      <c r="P343" s="11" t="str">
        <f t="shared" ca="1" si="15834"/>
        <v/>
      </c>
      <c r="Q343" s="20" t="str">
        <f t="shared" ca="1" si="15835"/>
        <v/>
      </c>
      <c r="R343" s="3" t="str">
        <f t="shared" ca="1" si="15901"/>
        <v/>
      </c>
      <c r="S343" s="5" t="str" cm="1">
        <f t="array" aca="1" ref="S343" ca="1">IF($B343="","",IF(R343=0,0,IF(DD_Payment="",0,IF(R343&lt;_xlfn.IFS(DD_Frequency="Monthly",1,DD_Frequency="Quarterly",IF(MONTH(R$2)=1,1,IF(MONTH(R$2)=4,1,IF(MONTH(R$2)=7,1,IF(MONTH(R$2)=10,1,0)))),DD_Frequency="Annually",IF(MONTH(R$2)=1,1,0))*DD_Payment,R343,_xlfn.IFS(DD_Frequency="Monthly",1,DD_Frequency="Quarterly",IF(MONTH(R$2)=1,1,IF(MONTH(R$2)=4,1,IF(MONTH(R$2)=7,1,IF(MONTH(R$2)=10,1,0)))),DD_Frequency="Annually",IF(MONTH(R$2)=1,1,0))*DD_Payment))))</f>
        <v/>
      </c>
      <c r="T343" s="3" t="str">
        <f t="shared" ref="T343" ca="1" si="16799">IF(B343="","",IF(R343&gt;S343,(R343-S343/2)*(rate_A*((T$1+A343)/365)),0))</f>
        <v/>
      </c>
      <c r="U343" s="3" t="str">
        <f t="shared" ca="1" si="15903"/>
        <v/>
      </c>
      <c r="V343" s="3" t="str">
        <f t="shared" ref="V343" ca="1" si="16800">IF(B343="","",G343*(1+rate_A*(T$1+A343)/365))</f>
        <v/>
      </c>
      <c r="W343" s="3" t="str">
        <f t="shared" ref="W343" ca="1" si="16801">IF(B343="","",H343*(1+rate_A*(T$1+A343)/365))</f>
        <v/>
      </c>
      <c r="X343" s="3" t="str">
        <f t="shared" ref="X343" ca="1" si="16802">IF(B343="","",I343*(1+rate_joint*(T$1+A343)/365))</f>
        <v/>
      </c>
      <c r="Y343" s="5" t="str">
        <f t="shared" ca="1" si="16002"/>
        <v/>
      </c>
      <c r="Z343" s="5" t="str" cm="1">
        <f t="array" aca="1" ref="Z343" ca="1">IF(Y343="","",_xlfn.IFS(Y343&lt;='Hidden inputs'!$C$15,Y343*'Hidden inputs'!$D$15,Y343&lt;='Hidden inputs'!$C$16,'Hidden inputs'!$C$15*'Hidden inputs'!$D$15+(Y343-'Hidden inputs'!$B$16)*'Hidden inputs'!$D$16,Y343&lt;='Hidden inputs'!$C$17,'Hidden inputs'!$C$15*'Hidden inputs'!$D$15+('Hidden inputs'!$C$16-'Hidden inputs'!$B$16)*'Hidden inputs'!$D$16+(Y343-'Hidden inputs'!$B$17)*'Hidden inputs'!$D$17,Y343&gt;'Hidden inputs'!$B$18,'Hidden inputs'!$C$15*'Hidden inputs'!$D$15+('Hidden inputs'!$C$16-'Hidden inputs'!$B$16)*'Hidden inputs'!$D$16+('Hidden inputs'!$C$17-'Hidden inputs'!$B$17)*'Hidden inputs'!$D$17+(Y343-'Hidden inputs'!$B$18)*'Hidden inputs'!$D$18))</f>
        <v/>
      </c>
      <c r="AA343" s="10" t="str">
        <f t="shared" ca="1" si="16003"/>
        <v/>
      </c>
      <c r="AB343" s="5" t="str">
        <f t="shared" ca="1" si="15907"/>
        <v/>
      </c>
      <c r="AC343" s="5" t="str">
        <f t="shared" ca="1" si="16004"/>
        <v/>
      </c>
      <c r="AD343" s="5" t="str">
        <f ca="1">IF(B343="","",'Hidden inputs'!$D$11*U343+'Hidden inputs'!$E$11*V343)</f>
        <v/>
      </c>
      <c r="AE343" s="11" t="str">
        <f t="shared" ca="1" si="15840"/>
        <v/>
      </c>
      <c r="AF343" s="9" t="str">
        <f t="shared" ca="1" si="15908"/>
        <v/>
      </c>
      <c r="AG343" s="3" t="str">
        <f t="shared" ca="1" si="15909"/>
        <v/>
      </c>
      <c r="AH343" s="5" t="str" cm="1">
        <f t="array" aca="1" ref="AH343" ca="1">IF($B343="","",IF(AG343=0,0,IF(DD_Payment="",0,IF(AG343&lt;_xlfn.IFS(DD_Frequency="Monthly",1,DD_Frequency="Quarterly",IF(MONTH(AG$2)=1,1,IF(MONTH(AG$2)=4,1,IF(MONTH(AG$2)=7,1,IF(MONTH(AG$2)=10,1,0)))),DD_Frequency="Annually",IF(MONTH(AG$2)=1,1,0))*DD_Payment,AG343,_xlfn.IFS(DD_Frequency="Monthly",1,DD_Frequency="Quarterly",IF(MONTH(AG$2)=1,1,IF(MONTH(AG$2)=4,1,IF(MONTH(AG$2)=7,1,IF(MONTH(AG$2)=10,1,0)))),DD_Frequency="Annually",IF(MONTH(AG$2)=1,1,0))*DD_Payment))))</f>
        <v/>
      </c>
      <c r="AI343" s="3" t="str">
        <f t="shared" ref="AI343" ca="1" si="16803">IF($B343="","",IF(AG343&gt;AH343,(AG343-AH343/2)*(rate_A*(AI$1/365)),0))</f>
        <v/>
      </c>
      <c r="AJ343" s="3" t="str">
        <f t="shared" ca="1" si="16006"/>
        <v/>
      </c>
      <c r="AK343" s="3" t="str">
        <f t="shared" ref="AK343" ca="1" si="16804">IF($B343="","",V343*(1+rate_A*AI$1/365))</f>
        <v/>
      </c>
      <c r="AL343" s="3" t="str">
        <f t="shared" ref="AL343" ca="1" si="16805">IF($B343="","",W343*(1+rate_A*AI$1/365))</f>
        <v/>
      </c>
      <c r="AM343" s="3" t="str">
        <f t="shared" ref="AM343" ca="1" si="16806">IF($B343="","",X343*(1+rate_joint*AI$1/365))</f>
        <v/>
      </c>
      <c r="AN343" s="5" t="str">
        <f t="shared" ca="1" si="16010"/>
        <v/>
      </c>
      <c r="AO343" s="5" t="str" cm="1">
        <f t="array" aca="1" ref="AO343" ca="1">IF(AN343="","",_xlfn.IFS(AN343&lt;='Hidden inputs'!$C$15,AN343*'Hidden inputs'!$D$15,AN343&lt;='Hidden inputs'!$C$16,'Hidden inputs'!$C$15*'Hidden inputs'!$D$15+(AN343-'Hidden inputs'!$B$16)*'Hidden inputs'!$D$16,AN343&lt;='Hidden inputs'!$C$17,'Hidden inputs'!$C$15*'Hidden inputs'!$D$15+('Hidden inputs'!$C$16-'Hidden inputs'!$B$16)*'Hidden inputs'!$D$16+(AN343-'Hidden inputs'!$B$17)*'Hidden inputs'!$D$17,AN343&gt;'Hidden inputs'!$B$18,'Hidden inputs'!$C$15*'Hidden inputs'!$D$15+('Hidden inputs'!$C$16-'Hidden inputs'!$B$16)*'Hidden inputs'!$D$16+('Hidden inputs'!$C$17-'Hidden inputs'!$B$17)*'Hidden inputs'!$D$17+(AN343-'Hidden inputs'!$B$18)*'Hidden inputs'!$D$18))</f>
        <v/>
      </c>
      <c r="AP343" s="10" t="str">
        <f t="shared" ca="1" si="16011"/>
        <v/>
      </c>
      <c r="AQ343" s="5" t="str">
        <f t="shared" ca="1" si="15914"/>
        <v/>
      </c>
      <c r="AR343" s="5" t="str">
        <f t="shared" ca="1" si="15915"/>
        <v/>
      </c>
      <c r="AS343" s="5" t="str">
        <f ca="1">IF($B343="","",'Hidden inputs'!$D$11*AJ343+'Hidden inputs'!$E$11*AK343)</f>
        <v/>
      </c>
      <c r="AT343" s="11" t="str">
        <f t="shared" ca="1" si="15845"/>
        <v/>
      </c>
      <c r="AU343" s="9" t="str">
        <f t="shared" ca="1" si="15916"/>
        <v/>
      </c>
      <c r="AV343" s="3" t="str">
        <f t="shared" ca="1" si="15917"/>
        <v/>
      </c>
      <c r="AW343" s="5" t="str" cm="1">
        <f t="array" aca="1" ref="AW343" ca="1">IF($B343="","",IF(AV343=0,0,IF(DD_Payment="",0,IF(AV343&lt;_xlfn.IFS(DD_Frequency="Monthly",1,DD_Frequency="Quarterly",IF(MONTH(AV$2)=1,1,IF(MONTH(AV$2)=4,1,IF(MONTH(AV$2)=7,1,IF(MONTH(AV$2)=10,1,0)))),DD_Frequency="Annually",IF(MONTH(AV$2)=1,1,0))*DD_Payment,AV343,_xlfn.IFS(DD_Frequency="Monthly",1,DD_Frequency="Quarterly",IF(MONTH(AV$2)=1,1,IF(MONTH(AV$2)=4,1,IF(MONTH(AV$2)=7,1,IF(MONTH(AV$2)=10,1,0)))),DD_Frequency="Annually",IF(MONTH(AV$2)=1,1,0))*DD_Payment))))</f>
        <v/>
      </c>
      <c r="AX343" s="3" t="str">
        <f t="shared" ref="AX343" ca="1" si="16807">IF($B343="","",IF(AV343&gt;AW343,(AV343-AW343/2)*(rate_A*(AX$1/365)),0))</f>
        <v/>
      </c>
      <c r="AY343" s="3" t="str">
        <f t="shared" ca="1" si="16013"/>
        <v/>
      </c>
      <c r="AZ343" s="3" t="str">
        <f t="shared" ref="AZ343" ca="1" si="16808">IF($B343="","",AK343*(1+rate_A*AX$1/365))</f>
        <v/>
      </c>
      <c r="BA343" s="3" t="str">
        <f t="shared" ref="BA343" ca="1" si="16809">IF($B343="","",AL343*(1+rate_A*AX$1/365))</f>
        <v/>
      </c>
      <c r="BB343" s="3" t="str">
        <f t="shared" ref="BB343" ca="1" si="16810">IF($B343="","",AM343*(1+rate_joint*AX$1/365))</f>
        <v/>
      </c>
      <c r="BC343" s="5" t="str">
        <f t="shared" ca="1" si="16017"/>
        <v/>
      </c>
      <c r="BD343" s="5" t="str" cm="1">
        <f t="array" aca="1" ref="BD343" ca="1">IF(BC343="","",_xlfn.IFS(BC343&lt;='Hidden inputs'!$C$15,BC343*'Hidden inputs'!$D$15,BC343&lt;='Hidden inputs'!$C$16,'Hidden inputs'!$C$15*'Hidden inputs'!$D$15+(BC343-'Hidden inputs'!$B$16)*'Hidden inputs'!$D$16,BC343&lt;='Hidden inputs'!$C$17,'Hidden inputs'!$C$15*'Hidden inputs'!$D$15+('Hidden inputs'!$C$16-'Hidden inputs'!$B$16)*'Hidden inputs'!$D$16+(BC343-'Hidden inputs'!$B$17)*'Hidden inputs'!$D$17,BC343&gt;'Hidden inputs'!$B$18,'Hidden inputs'!$C$15*'Hidden inputs'!$D$15+('Hidden inputs'!$C$16-'Hidden inputs'!$B$16)*'Hidden inputs'!$D$16+('Hidden inputs'!$C$17-'Hidden inputs'!$B$17)*'Hidden inputs'!$D$17+(BC343-'Hidden inputs'!$B$18)*'Hidden inputs'!$D$18))</f>
        <v/>
      </c>
      <c r="BE343" s="10" t="str">
        <f t="shared" ca="1" si="16018"/>
        <v/>
      </c>
      <c r="BF343" s="5" t="str">
        <f t="shared" ca="1" si="15922"/>
        <v/>
      </c>
      <c r="BG343" s="5" t="str">
        <f t="shared" ca="1" si="15923"/>
        <v/>
      </c>
      <c r="BH343" s="5" t="str">
        <f ca="1">IF($B343="","",'Hidden inputs'!$D$11*AY343+'Hidden inputs'!$E$11*AZ343)</f>
        <v/>
      </c>
      <c r="BI343" s="11" t="str">
        <f t="shared" ca="1" si="15850"/>
        <v/>
      </c>
      <c r="BJ343" s="9" t="str">
        <f t="shared" ca="1" si="15924"/>
        <v/>
      </c>
      <c r="BK343" s="3" t="str">
        <f t="shared" ca="1" si="15925"/>
        <v/>
      </c>
      <c r="BL343" s="5" t="str" cm="1">
        <f t="array" aca="1" ref="BL343" ca="1">IF($B343="","",IF(BK343=0,0,IF(DD_Payment="",0,IF(BK343&lt;_xlfn.IFS(DD_Frequency="Monthly",1,DD_Frequency="Quarterly",IF(MONTH(BK$2)=1,1,IF(MONTH(BK$2)=4,1,IF(MONTH(BK$2)=7,1,IF(MONTH(BK$2)=10,1,0)))),DD_Frequency="Annually",IF(MONTH(BK$2)=1,1,0))*DD_Payment,BK343,_xlfn.IFS(DD_Frequency="Monthly",1,DD_Frequency="Quarterly",IF(MONTH(BK$2)=1,1,IF(MONTH(BK$2)=4,1,IF(MONTH(BK$2)=7,1,IF(MONTH(BK$2)=10,1,0)))),DD_Frequency="Annually",IF(MONTH(BK$2)=1,1,0))*DD_Payment))))</f>
        <v/>
      </c>
      <c r="BM343" s="3" t="str">
        <f t="shared" ref="BM343" ca="1" si="16811">IF($B343="","",IF(BK343&gt;BL343,(BK343-BL343/2)*(rate_A*(BM$1/365)),0))</f>
        <v/>
      </c>
      <c r="BN343" s="3" t="str">
        <f t="shared" ca="1" si="16020"/>
        <v/>
      </c>
      <c r="BO343" s="3" t="str">
        <f t="shared" ref="BO343" ca="1" si="16812">IF($B343="","",AZ343*(1+rate_A*BM$1/365))</f>
        <v/>
      </c>
      <c r="BP343" s="3" t="str">
        <f t="shared" ref="BP343" ca="1" si="16813">IF($B343="","",BA343*(1+rate_A*BM$1/365))</f>
        <v/>
      </c>
      <c r="BQ343" s="3" t="str">
        <f t="shared" ref="BQ343" ca="1" si="16814">IF($B343="","",BB343*(1+rate_joint*BM$1/365))</f>
        <v/>
      </c>
      <c r="BR343" s="5" t="str">
        <f t="shared" ca="1" si="16024"/>
        <v/>
      </c>
      <c r="BS343" s="5" t="str" cm="1">
        <f t="array" aca="1" ref="BS343" ca="1">IF(BR343="","",_xlfn.IFS(BR343&lt;='Hidden inputs'!$C$15,BR343*'Hidden inputs'!$D$15,BR343&lt;='Hidden inputs'!$C$16,'Hidden inputs'!$C$15*'Hidden inputs'!$D$15+(BR343-'Hidden inputs'!$B$16)*'Hidden inputs'!$D$16,BR343&lt;='Hidden inputs'!$C$17,'Hidden inputs'!$C$15*'Hidden inputs'!$D$15+('Hidden inputs'!$C$16-'Hidden inputs'!$B$16)*'Hidden inputs'!$D$16+(BR343-'Hidden inputs'!$B$17)*'Hidden inputs'!$D$17,BR343&gt;'Hidden inputs'!$B$18,'Hidden inputs'!$C$15*'Hidden inputs'!$D$15+('Hidden inputs'!$C$16-'Hidden inputs'!$B$16)*'Hidden inputs'!$D$16+('Hidden inputs'!$C$17-'Hidden inputs'!$B$17)*'Hidden inputs'!$D$17+(BR343-'Hidden inputs'!$B$18)*'Hidden inputs'!$D$18))</f>
        <v/>
      </c>
      <c r="BT343" s="10" t="str">
        <f t="shared" ca="1" si="16025"/>
        <v/>
      </c>
      <c r="BU343" s="5" t="str">
        <f t="shared" ca="1" si="15930"/>
        <v/>
      </c>
      <c r="BV343" s="5" t="str">
        <f t="shared" ca="1" si="15931"/>
        <v/>
      </c>
      <c r="BW343" s="5" t="str">
        <f ca="1">IF($B343="","",'Hidden inputs'!$D$11*BN343+'Hidden inputs'!$E$11*BO343)</f>
        <v/>
      </c>
      <c r="BX343" s="11" t="str">
        <f t="shared" ca="1" si="15855"/>
        <v/>
      </c>
      <c r="BY343" s="9" t="str">
        <f t="shared" ca="1" si="15932"/>
        <v/>
      </c>
      <c r="BZ343" s="3" t="str">
        <f t="shared" ca="1" si="15933"/>
        <v/>
      </c>
      <c r="CA343" s="5" t="str" cm="1">
        <f t="array" aca="1" ref="CA343" ca="1">IF($B343="","",IF(BZ343=0,0,IF(DD_Payment="",0,IF(BZ343&lt;_xlfn.IFS(DD_Frequency="Monthly",1,DD_Frequency="Quarterly",IF(MONTH(BZ$2)=1,1,IF(MONTH(BZ$2)=4,1,IF(MONTH(BZ$2)=7,1,IF(MONTH(BZ$2)=10,1,0)))),DD_Frequency="Annually",IF(MONTH(BZ$2)=1,1,0))*DD_Payment,BZ343,_xlfn.IFS(DD_Frequency="Monthly",1,DD_Frequency="Quarterly",IF(MONTH(BZ$2)=1,1,IF(MONTH(BZ$2)=4,1,IF(MONTH(BZ$2)=7,1,IF(MONTH(BZ$2)=10,1,0)))),DD_Frequency="Annually",IF(MONTH(BZ$2)=1,1,0))*DD_Payment))))</f>
        <v/>
      </c>
      <c r="CB343" s="3" t="str">
        <f t="shared" ref="CB343" ca="1" si="16815">IF($B343="","",IF(BZ343&gt;CA343,(BZ343-CA343/2)*(rate_A*(CB$1/365)),0))</f>
        <v/>
      </c>
      <c r="CC343" s="3" t="str">
        <f t="shared" ca="1" si="16027"/>
        <v/>
      </c>
      <c r="CD343" s="3" t="str">
        <f t="shared" ref="CD343" ca="1" si="16816">IF($B343="","",BO343*(1+rate_A*CB$1/365))</f>
        <v/>
      </c>
      <c r="CE343" s="3" t="str">
        <f t="shared" ref="CE343" ca="1" si="16817">IF($B343="","",BP343*(1+rate_A*CB$1/365))</f>
        <v/>
      </c>
      <c r="CF343" s="3" t="str">
        <f t="shared" ref="CF343" ca="1" si="16818">IF($B343="","",BQ343*(1+rate_joint*CB$1/365))</f>
        <v/>
      </c>
      <c r="CG343" s="5" t="str">
        <f t="shared" ca="1" si="16031"/>
        <v/>
      </c>
      <c r="CH343" s="5" t="str" cm="1">
        <f t="array" aca="1" ref="CH343" ca="1">IF(CG343="","",_xlfn.IFS(CG343&lt;='Hidden inputs'!$C$15,CG343*'Hidden inputs'!$D$15,CG343&lt;='Hidden inputs'!$C$16,'Hidden inputs'!$C$15*'Hidden inputs'!$D$15+(CG343-'Hidden inputs'!$B$16)*'Hidden inputs'!$D$16,CG343&lt;='Hidden inputs'!$C$17,'Hidden inputs'!$C$15*'Hidden inputs'!$D$15+('Hidden inputs'!$C$16-'Hidden inputs'!$B$16)*'Hidden inputs'!$D$16+(CG343-'Hidden inputs'!$B$17)*'Hidden inputs'!$D$17,CG343&gt;'Hidden inputs'!$B$18,'Hidden inputs'!$C$15*'Hidden inputs'!$D$15+('Hidden inputs'!$C$16-'Hidden inputs'!$B$16)*'Hidden inputs'!$D$16+('Hidden inputs'!$C$17-'Hidden inputs'!$B$17)*'Hidden inputs'!$D$17+(CG343-'Hidden inputs'!$B$18)*'Hidden inputs'!$D$18))</f>
        <v/>
      </c>
      <c r="CI343" s="10" t="str">
        <f t="shared" ca="1" si="16032"/>
        <v/>
      </c>
      <c r="CJ343" s="5" t="str">
        <f t="shared" ca="1" si="15938"/>
        <v/>
      </c>
      <c r="CK343" s="5" t="str">
        <f t="shared" ca="1" si="15939"/>
        <v/>
      </c>
      <c r="CL343" s="5" t="str">
        <f ca="1">IF($B343="","",'Hidden inputs'!$D$11*CC343+'Hidden inputs'!$E$11*CD343)</f>
        <v/>
      </c>
      <c r="CM343" s="11" t="str">
        <f t="shared" ca="1" si="15860"/>
        <v/>
      </c>
      <c r="CN343" s="9" t="str">
        <f t="shared" ca="1" si="15940"/>
        <v/>
      </c>
      <c r="CO343" s="3" t="str">
        <f t="shared" ca="1" si="15941"/>
        <v/>
      </c>
      <c r="CP343" s="5" t="str" cm="1">
        <f t="array" aca="1" ref="CP343" ca="1">IF($B343="","",IF(CO343=0,0,IF(DD_Payment="",0,IF(CO343&lt;_xlfn.IFS(DD_Frequency="Monthly",1,DD_Frequency="Quarterly",IF(MONTH(CO$2)=1,1,IF(MONTH(CO$2)=4,1,IF(MONTH(CO$2)=7,1,IF(MONTH(CO$2)=10,1,0)))),DD_Frequency="Annually",IF(MONTH(CO$2)=1,1,0))*DD_Payment,CO343,_xlfn.IFS(DD_Frequency="Monthly",1,DD_Frequency="Quarterly",IF(MONTH(CO$2)=1,1,IF(MONTH(CO$2)=4,1,IF(MONTH(CO$2)=7,1,IF(MONTH(CO$2)=10,1,0)))),DD_Frequency="Annually",IF(MONTH(CO$2)=1,1,0))*DD_Payment))))</f>
        <v/>
      </c>
      <c r="CQ343" s="3" t="str">
        <f t="shared" ref="CQ343" ca="1" si="16819">IF($B343="","",IF(CO343&gt;CP343,(CO343-CP343/2)*(rate_A*(CQ$1/365)),0))</f>
        <v/>
      </c>
      <c r="CR343" s="3" t="str">
        <f t="shared" ca="1" si="16034"/>
        <v/>
      </c>
      <c r="CS343" s="3" t="str">
        <f t="shared" ref="CS343" ca="1" si="16820">IF($B343="","",CD343*(1+rate_A*CQ$1/365))</f>
        <v/>
      </c>
      <c r="CT343" s="3" t="str">
        <f t="shared" ref="CT343" ca="1" si="16821">IF($B343="","",CE343*(1+rate_A*CQ$1/365))</f>
        <v/>
      </c>
      <c r="CU343" s="3" t="str">
        <f t="shared" ref="CU343" ca="1" si="16822">IF($B343="","",CF343*(1+rate_joint*CQ$1/365))</f>
        <v/>
      </c>
      <c r="CV343" s="5" t="str">
        <f t="shared" ca="1" si="16038"/>
        <v/>
      </c>
      <c r="CW343" s="5" t="str" cm="1">
        <f t="array" aca="1" ref="CW343" ca="1">IF(CV343="","",_xlfn.IFS(CV343&lt;='Hidden inputs'!$C$15,CV343*'Hidden inputs'!$D$15,CV343&lt;='Hidden inputs'!$C$16,'Hidden inputs'!$C$15*'Hidden inputs'!$D$15+(CV343-'Hidden inputs'!$B$16)*'Hidden inputs'!$D$16,CV343&lt;='Hidden inputs'!$C$17,'Hidden inputs'!$C$15*'Hidden inputs'!$D$15+('Hidden inputs'!$C$16-'Hidden inputs'!$B$16)*'Hidden inputs'!$D$16+(CV343-'Hidden inputs'!$B$17)*'Hidden inputs'!$D$17,CV343&gt;'Hidden inputs'!$B$18,'Hidden inputs'!$C$15*'Hidden inputs'!$D$15+('Hidden inputs'!$C$16-'Hidden inputs'!$B$16)*'Hidden inputs'!$D$16+('Hidden inputs'!$C$17-'Hidden inputs'!$B$17)*'Hidden inputs'!$D$17+(CV343-'Hidden inputs'!$B$18)*'Hidden inputs'!$D$18))</f>
        <v/>
      </c>
      <c r="CX343" s="10" t="str">
        <f t="shared" ca="1" si="16039"/>
        <v/>
      </c>
      <c r="CY343" s="5" t="str">
        <f t="shared" ca="1" si="15946"/>
        <v/>
      </c>
      <c r="CZ343" s="5" t="str">
        <f t="shared" ca="1" si="15947"/>
        <v/>
      </c>
      <c r="DA343" s="5" t="str">
        <f ca="1">IF($B343="","",'Hidden inputs'!$D$11*CR343+'Hidden inputs'!$E$11*CS343)</f>
        <v/>
      </c>
      <c r="DB343" s="11" t="str">
        <f t="shared" ca="1" si="15865"/>
        <v/>
      </c>
      <c r="DC343" s="9" t="str">
        <f t="shared" ca="1" si="15948"/>
        <v/>
      </c>
      <c r="DD343" s="3" t="str">
        <f t="shared" ca="1" si="15949"/>
        <v/>
      </c>
      <c r="DE343" s="5" t="str" cm="1">
        <f t="array" aca="1" ref="DE343" ca="1">IF($B343="","",IF(DD343=0,0,IF(DD_Payment="",0,IF(DD343&lt;_xlfn.IFS(DD_Frequency="Monthly",1,DD_Frequency="Quarterly",IF(MONTH(DD$2)=1,1,IF(MONTH(DD$2)=4,1,IF(MONTH(DD$2)=7,1,IF(MONTH(DD$2)=10,1,0)))),DD_Frequency="Annually",IF(MONTH(DD$2)=1,1,0))*DD_Payment,DD343,_xlfn.IFS(DD_Frequency="Monthly",1,DD_Frequency="Quarterly",IF(MONTH(DD$2)=1,1,IF(MONTH(DD$2)=4,1,IF(MONTH(DD$2)=7,1,IF(MONTH(DD$2)=10,1,0)))),DD_Frequency="Annually",IF(MONTH(DD$2)=1,1,0))*DD_Payment))))</f>
        <v/>
      </c>
      <c r="DF343" s="3" t="str">
        <f t="shared" ref="DF343" ca="1" si="16823">IF($B343="","",IF(DD343&gt;DE343,(DD343-DE343/2)*(rate_A*(DF$1/365)),0))</f>
        <v/>
      </c>
      <c r="DG343" s="3" t="str">
        <f t="shared" ca="1" si="16041"/>
        <v/>
      </c>
      <c r="DH343" s="3" t="str">
        <f t="shared" ref="DH343" ca="1" si="16824">IF($B343="","",CS343*(1+rate_A*DF$1/365))</f>
        <v/>
      </c>
      <c r="DI343" s="3" t="str">
        <f t="shared" ref="DI343" ca="1" si="16825">IF($B343="","",CT343*(1+rate_A*DF$1/365))</f>
        <v/>
      </c>
      <c r="DJ343" s="3" t="str">
        <f t="shared" ref="DJ343" ca="1" si="16826">IF($B343="","",CU343*(1+rate_joint*DF$1/365))</f>
        <v/>
      </c>
      <c r="DK343" s="5" t="str">
        <f t="shared" ca="1" si="16045"/>
        <v/>
      </c>
      <c r="DL343" s="5" t="str" cm="1">
        <f t="array" aca="1" ref="DL343" ca="1">IF(DK343="","",_xlfn.IFS(DK343&lt;='Hidden inputs'!$C$15,DK343*'Hidden inputs'!$D$15,DK343&lt;='Hidden inputs'!$C$16,'Hidden inputs'!$C$15*'Hidden inputs'!$D$15+(DK343-'Hidden inputs'!$B$16)*'Hidden inputs'!$D$16,DK343&lt;='Hidden inputs'!$C$17,'Hidden inputs'!$C$15*'Hidden inputs'!$D$15+('Hidden inputs'!$C$16-'Hidden inputs'!$B$16)*'Hidden inputs'!$D$16+(DK343-'Hidden inputs'!$B$17)*'Hidden inputs'!$D$17,DK343&gt;'Hidden inputs'!$B$18,'Hidden inputs'!$C$15*'Hidden inputs'!$D$15+('Hidden inputs'!$C$16-'Hidden inputs'!$B$16)*'Hidden inputs'!$D$16+('Hidden inputs'!$C$17-'Hidden inputs'!$B$17)*'Hidden inputs'!$D$17+(DK343-'Hidden inputs'!$B$18)*'Hidden inputs'!$D$18))</f>
        <v/>
      </c>
      <c r="DM343" s="10" t="str">
        <f t="shared" ca="1" si="16046"/>
        <v/>
      </c>
      <c r="DN343" s="5" t="str">
        <f t="shared" ca="1" si="15954"/>
        <v/>
      </c>
      <c r="DO343" s="5" t="str">
        <f t="shared" ca="1" si="15955"/>
        <v/>
      </c>
      <c r="DP343" s="5" t="str">
        <f ca="1">IF($B343="","",'Hidden inputs'!$D$11*DG343+'Hidden inputs'!$E$11*DH343)</f>
        <v/>
      </c>
      <c r="DQ343" s="11" t="str">
        <f t="shared" ca="1" si="15870"/>
        <v/>
      </c>
      <c r="DR343" s="9" t="str">
        <f t="shared" ca="1" si="15956"/>
        <v/>
      </c>
      <c r="DS343" s="3" t="str">
        <f t="shared" ca="1" si="15957"/>
        <v/>
      </c>
      <c r="DT343" s="5" t="str" cm="1">
        <f t="array" aca="1" ref="DT343" ca="1">IF($B343="","",IF(DS343=0,0,IF(DD_Payment="",0,IF(DS343&lt;_xlfn.IFS(DD_Frequency="Monthly",1,DD_Frequency="Quarterly",IF(MONTH(DS$2)=1,1,IF(MONTH(DS$2)=4,1,IF(MONTH(DS$2)=7,1,IF(MONTH(DS$2)=10,1,0)))),DD_Frequency="Annually",IF(MONTH(DS$2)=1,1,0))*DD_Payment,DS343,_xlfn.IFS(DD_Frequency="Monthly",1,DD_Frequency="Quarterly",IF(MONTH(DS$2)=1,1,IF(MONTH(DS$2)=4,1,IF(MONTH(DS$2)=7,1,IF(MONTH(DS$2)=10,1,0)))),DD_Frequency="Annually",IF(MONTH(DS$2)=1,1,0))*DD_Payment))))</f>
        <v/>
      </c>
      <c r="DU343" s="3" t="str">
        <f t="shared" ref="DU343" ca="1" si="16827">IF($B343="","",IF(DS343&gt;DT343,(DS343-DT343/2)*(rate_A*(DU$1/365)),0))</f>
        <v/>
      </c>
      <c r="DV343" s="3" t="str">
        <f t="shared" ca="1" si="16048"/>
        <v/>
      </c>
      <c r="DW343" s="3" t="str">
        <f t="shared" ref="DW343" ca="1" si="16828">IF($B343="","",DH343*(1+rate_A*DU$1/365))</f>
        <v/>
      </c>
      <c r="DX343" s="3" t="str">
        <f t="shared" ref="DX343" ca="1" si="16829">IF($B343="","",DI343*(1+rate_A*DU$1/365))</f>
        <v/>
      </c>
      <c r="DY343" s="3" t="str">
        <f t="shared" ref="DY343" ca="1" si="16830">IF($B343="","",DJ343*(1+rate_joint*DU$1/365))</f>
        <v/>
      </c>
      <c r="DZ343" s="5" t="str">
        <f t="shared" ca="1" si="16052"/>
        <v/>
      </c>
      <c r="EA343" s="5" t="str" cm="1">
        <f t="array" aca="1" ref="EA343" ca="1">IF(DZ343="","",_xlfn.IFS(DZ343&lt;='Hidden inputs'!$C$15,DZ343*'Hidden inputs'!$D$15,DZ343&lt;='Hidden inputs'!$C$16,'Hidden inputs'!$C$15*'Hidden inputs'!$D$15+(DZ343-'Hidden inputs'!$B$16)*'Hidden inputs'!$D$16,DZ343&lt;='Hidden inputs'!$C$17,'Hidden inputs'!$C$15*'Hidden inputs'!$D$15+('Hidden inputs'!$C$16-'Hidden inputs'!$B$16)*'Hidden inputs'!$D$16+(DZ343-'Hidden inputs'!$B$17)*'Hidden inputs'!$D$17,DZ343&gt;'Hidden inputs'!$B$18,'Hidden inputs'!$C$15*'Hidden inputs'!$D$15+('Hidden inputs'!$C$16-'Hidden inputs'!$B$16)*'Hidden inputs'!$D$16+('Hidden inputs'!$C$17-'Hidden inputs'!$B$17)*'Hidden inputs'!$D$17+(DZ343-'Hidden inputs'!$B$18)*'Hidden inputs'!$D$18))</f>
        <v/>
      </c>
      <c r="EB343" s="10" t="str">
        <f t="shared" ca="1" si="16053"/>
        <v/>
      </c>
      <c r="EC343" s="5" t="str">
        <f t="shared" ca="1" si="15962"/>
        <v/>
      </c>
      <c r="ED343" s="5" t="str">
        <f t="shared" ca="1" si="15963"/>
        <v/>
      </c>
      <c r="EE343" s="5" t="str">
        <f ca="1">IF($B343="","",'Hidden inputs'!$D$11*DV343+'Hidden inputs'!$E$11*DW343)</f>
        <v/>
      </c>
      <c r="EF343" s="11" t="str">
        <f t="shared" ca="1" si="15875"/>
        <v/>
      </c>
      <c r="EG343" s="9" t="str">
        <f t="shared" ca="1" si="15964"/>
        <v/>
      </c>
      <c r="EH343" s="3" t="str">
        <f t="shared" ca="1" si="15965"/>
        <v/>
      </c>
      <c r="EI343" s="5" t="str" cm="1">
        <f t="array" aca="1" ref="EI343" ca="1">IF($B343="","",IF(EH343=0,0,IF(DD_Payment="",0,IF(EH343&lt;_xlfn.IFS(DD_Frequency="Monthly",1,DD_Frequency="Quarterly",IF(MONTH(EH$2)=1,1,IF(MONTH(EH$2)=4,1,IF(MONTH(EH$2)=7,1,IF(MONTH(EH$2)=10,1,0)))),DD_Frequency="Annually",IF(MONTH(EH$2)=1,1,0))*DD_Payment,EH343,_xlfn.IFS(DD_Frequency="Monthly",1,DD_Frequency="Quarterly",IF(MONTH(EH$2)=1,1,IF(MONTH(EH$2)=4,1,IF(MONTH(EH$2)=7,1,IF(MONTH(EH$2)=10,1,0)))),DD_Frequency="Annually",IF(MONTH(EH$2)=1,1,0))*DD_Payment))))</f>
        <v/>
      </c>
      <c r="EJ343" s="3" t="str">
        <f t="shared" ref="EJ343" ca="1" si="16831">IF($B343="","",IF(EH343&gt;EI343,(EH343-EI343/2)*(rate_A*(EJ$1/365)),0))</f>
        <v/>
      </c>
      <c r="EK343" s="3" t="str">
        <f t="shared" ca="1" si="16055"/>
        <v/>
      </c>
      <c r="EL343" s="3" t="str">
        <f t="shared" ref="EL343" ca="1" si="16832">IF($B343="","",DW343*(1+rate_A*EJ$1/365))</f>
        <v/>
      </c>
      <c r="EM343" s="3" t="str">
        <f t="shared" ref="EM343" ca="1" si="16833">IF($B343="","",DX343*(1+rate_A*EJ$1/365))</f>
        <v/>
      </c>
      <c r="EN343" s="3" t="str">
        <f t="shared" ref="EN343" ca="1" si="16834">IF($B343="","",DY343*(1+rate_joint*EJ$1/365))</f>
        <v/>
      </c>
      <c r="EO343" s="5" t="str">
        <f t="shared" ca="1" si="16059"/>
        <v/>
      </c>
      <c r="EP343" s="5" t="str" cm="1">
        <f t="array" aca="1" ref="EP343" ca="1">IF(EO343="","",_xlfn.IFS(EO343&lt;='Hidden inputs'!$C$15,EO343*'Hidden inputs'!$D$15,EO343&lt;='Hidden inputs'!$C$16,'Hidden inputs'!$C$15*'Hidden inputs'!$D$15+(EO343-'Hidden inputs'!$B$16)*'Hidden inputs'!$D$16,EO343&lt;='Hidden inputs'!$C$17,'Hidden inputs'!$C$15*'Hidden inputs'!$D$15+('Hidden inputs'!$C$16-'Hidden inputs'!$B$16)*'Hidden inputs'!$D$16+(EO343-'Hidden inputs'!$B$17)*'Hidden inputs'!$D$17,EO343&gt;'Hidden inputs'!$B$18,'Hidden inputs'!$C$15*'Hidden inputs'!$D$15+('Hidden inputs'!$C$16-'Hidden inputs'!$B$16)*'Hidden inputs'!$D$16+('Hidden inputs'!$C$17-'Hidden inputs'!$B$17)*'Hidden inputs'!$D$17+(EO343-'Hidden inputs'!$B$18)*'Hidden inputs'!$D$18))</f>
        <v/>
      </c>
      <c r="EQ343" s="10" t="str">
        <f t="shared" ca="1" si="16060"/>
        <v/>
      </c>
      <c r="ER343" s="5" t="str">
        <f t="shared" ca="1" si="15970"/>
        <v/>
      </c>
      <c r="ES343" s="5" t="str">
        <f t="shared" ca="1" si="15971"/>
        <v/>
      </c>
      <c r="ET343" s="5" t="str">
        <f ca="1">IF($B343="","",'Hidden inputs'!$D$11*EK343+'Hidden inputs'!$E$11*EL343)</f>
        <v/>
      </c>
      <c r="EU343" s="11" t="str">
        <f t="shared" ca="1" si="15880"/>
        <v/>
      </c>
      <c r="EV343" s="9" t="str">
        <f t="shared" ca="1" si="15972"/>
        <v/>
      </c>
      <c r="EW343" s="3" t="str">
        <f t="shared" ca="1" si="15973"/>
        <v/>
      </c>
      <c r="EX343" s="5" t="str" cm="1">
        <f t="array" aca="1" ref="EX343" ca="1">IF($B343="","",IF(EW343=0,0,IF(DD_Payment="",0,IF(EW343&lt;_xlfn.IFS(DD_Frequency="Monthly",1,DD_Frequency="Quarterly",IF(MONTH(EW$2)=1,1,IF(MONTH(EW$2)=4,1,IF(MONTH(EW$2)=7,1,IF(MONTH(EW$2)=10,1,0)))),DD_Frequency="Annually",IF(MONTH(EW$2)=1,1,0))*DD_Payment,EW343,_xlfn.IFS(DD_Frequency="Monthly",1,DD_Frequency="Quarterly",IF(MONTH(EW$2)=1,1,IF(MONTH(EW$2)=4,1,IF(MONTH(EW$2)=7,1,IF(MONTH(EW$2)=10,1,0)))),DD_Frequency="Annually",IF(MONTH(EW$2)=1,1,0))*DD_Payment))))</f>
        <v/>
      </c>
      <c r="EY343" s="3" t="str">
        <f t="shared" ref="EY343" ca="1" si="16835">IF($B343="","",IF(EW343&gt;EX343,(EW343-EX343/2)*(rate_A*(EY$1/365)),0))</f>
        <v/>
      </c>
      <c r="EZ343" s="3" t="str">
        <f t="shared" ca="1" si="16062"/>
        <v/>
      </c>
      <c r="FA343" s="3" t="str">
        <f t="shared" ref="FA343" ca="1" si="16836">IF($B343="","",EL343*(1+rate_A*EY$1/365))</f>
        <v/>
      </c>
      <c r="FB343" s="3" t="str">
        <f t="shared" ref="FB343" ca="1" si="16837">IF($B343="","",EM343*(1+rate_A*EY$1/365))</f>
        <v/>
      </c>
      <c r="FC343" s="3" t="str">
        <f t="shared" ref="FC343" ca="1" si="16838">IF($B343="","",EN343*(1+rate_joint*EY$1/365))</f>
        <v/>
      </c>
      <c r="FD343" s="5" t="str">
        <f t="shared" ca="1" si="16066"/>
        <v/>
      </c>
      <c r="FE343" s="5" t="str" cm="1">
        <f t="array" aca="1" ref="FE343" ca="1">IF(FD343="","",_xlfn.IFS(FD343&lt;='Hidden inputs'!$C$15,FD343*'Hidden inputs'!$D$15,FD343&lt;='Hidden inputs'!$C$16,'Hidden inputs'!$C$15*'Hidden inputs'!$D$15+(FD343-'Hidden inputs'!$B$16)*'Hidden inputs'!$D$16,FD343&lt;='Hidden inputs'!$C$17,'Hidden inputs'!$C$15*'Hidden inputs'!$D$15+('Hidden inputs'!$C$16-'Hidden inputs'!$B$16)*'Hidden inputs'!$D$16+(FD343-'Hidden inputs'!$B$17)*'Hidden inputs'!$D$17,FD343&gt;'Hidden inputs'!$B$18,'Hidden inputs'!$C$15*'Hidden inputs'!$D$15+('Hidden inputs'!$C$16-'Hidden inputs'!$B$16)*'Hidden inputs'!$D$16+('Hidden inputs'!$C$17-'Hidden inputs'!$B$17)*'Hidden inputs'!$D$17+(FD343-'Hidden inputs'!$B$18)*'Hidden inputs'!$D$18))</f>
        <v/>
      </c>
      <c r="FF343" s="10" t="str">
        <f t="shared" ca="1" si="16067"/>
        <v/>
      </c>
      <c r="FG343" s="5" t="str">
        <f t="shared" ca="1" si="15978"/>
        <v/>
      </c>
      <c r="FH343" s="5" t="str">
        <f t="shared" ca="1" si="15979"/>
        <v/>
      </c>
      <c r="FI343" s="5" t="str">
        <f ca="1">IF($B343="","",'Hidden inputs'!$D$11*EZ343+'Hidden inputs'!$E$11*FA343)</f>
        <v/>
      </c>
      <c r="FJ343" s="11" t="str">
        <f t="shared" ca="1" si="15885"/>
        <v/>
      </c>
      <c r="FK343" s="9" t="str">
        <f t="shared" ca="1" si="15980"/>
        <v/>
      </c>
      <c r="FL343" s="3" t="str">
        <f t="shared" ca="1" si="15981"/>
        <v/>
      </c>
      <c r="FM343" s="5" t="str" cm="1">
        <f t="array" aca="1" ref="FM343" ca="1">IF($B343="","",IF(FL343=0,0,IF(DD_Payment="",0,IF(FL343&lt;_xlfn.IFS(DD_Frequency="Monthly",1,DD_Frequency="Quarterly",IF(MONTH(FL$2)=1,1,IF(MONTH(FL$2)=4,1,IF(MONTH(FL$2)=7,1,IF(MONTH(FL$2)=10,1,0)))),DD_Frequency="Annually",IF(MONTH(FL$2)=1,1,0))*DD_Payment,FL343,_xlfn.IFS(DD_Frequency="Monthly",1,DD_Frequency="Quarterly",IF(MONTH(FL$2)=1,1,IF(MONTH(FL$2)=4,1,IF(MONTH(FL$2)=7,1,IF(MONTH(FL$2)=10,1,0)))),DD_Frequency="Annually",IF(MONTH(FL$2)=1,1,0))*DD_Payment))))</f>
        <v/>
      </c>
      <c r="FN343" s="3" t="str">
        <f t="shared" ref="FN343" ca="1" si="16839">IF($B343="","",IF(FL343&gt;FM343,(FL343-FM343/2)*(rate_A*(FN$1/365)),0))</f>
        <v/>
      </c>
      <c r="FO343" s="3" t="str">
        <f t="shared" ca="1" si="16069"/>
        <v/>
      </c>
      <c r="FP343" s="3" t="str">
        <f t="shared" ref="FP343" ca="1" si="16840">IF($B343="","",FA343*(1+rate_A*FN$1/365))</f>
        <v/>
      </c>
      <c r="FQ343" s="3" t="str">
        <f t="shared" ref="FQ343" ca="1" si="16841">IF($B343="","",FB343*(1+rate_A*FN$1/365))</f>
        <v/>
      </c>
      <c r="FR343" s="3" t="str">
        <f t="shared" ref="FR343" ca="1" si="16842">IF($B343="","",FC343*(1+rate_joint*FN$1/365))</f>
        <v/>
      </c>
      <c r="FS343" s="5" t="str">
        <f t="shared" ca="1" si="16073"/>
        <v/>
      </c>
      <c r="FT343" s="5" t="str" cm="1">
        <f t="array" aca="1" ref="FT343" ca="1">IF(FS343="","",_xlfn.IFS(FS343&lt;='Hidden inputs'!$C$15,FS343*'Hidden inputs'!$D$15,FS343&lt;='Hidden inputs'!$C$16,'Hidden inputs'!$C$15*'Hidden inputs'!$D$15+(FS343-'Hidden inputs'!$B$16)*'Hidden inputs'!$D$16,FS343&lt;='Hidden inputs'!$C$17,'Hidden inputs'!$C$15*'Hidden inputs'!$D$15+('Hidden inputs'!$C$16-'Hidden inputs'!$B$16)*'Hidden inputs'!$D$16+(FS343-'Hidden inputs'!$B$17)*'Hidden inputs'!$D$17,FS343&gt;'Hidden inputs'!$B$18,'Hidden inputs'!$C$15*'Hidden inputs'!$D$15+('Hidden inputs'!$C$16-'Hidden inputs'!$B$16)*'Hidden inputs'!$D$16+('Hidden inputs'!$C$17-'Hidden inputs'!$B$17)*'Hidden inputs'!$D$17+(FS343-'Hidden inputs'!$B$18)*'Hidden inputs'!$D$18))</f>
        <v/>
      </c>
      <c r="FU343" s="10" t="str">
        <f t="shared" ca="1" si="16074"/>
        <v/>
      </c>
      <c r="FV343" s="5" t="str">
        <f t="shared" ca="1" si="15986"/>
        <v/>
      </c>
      <c r="FW343" s="5" t="str">
        <f t="shared" ca="1" si="15987"/>
        <v/>
      </c>
      <c r="FX343" s="5" t="str">
        <f ca="1">IF($B343="","",'Hidden inputs'!$D$11*FO343+'Hidden inputs'!$E$11*FP343)</f>
        <v/>
      </c>
      <c r="FY343" s="11" t="str">
        <f t="shared" ca="1" si="15890"/>
        <v/>
      </c>
      <c r="FZ343" s="9" t="str">
        <f t="shared" ca="1" si="15988"/>
        <v/>
      </c>
      <c r="GA343" s="5" t="str">
        <f t="shared" ca="1" si="15989"/>
        <v/>
      </c>
      <c r="GB343" s="5" t="str">
        <f t="shared" ca="1" si="15990"/>
        <v/>
      </c>
      <c r="GC343" s="5" t="str">
        <f t="shared" ca="1" si="15891"/>
        <v/>
      </c>
      <c r="GD343" s="5" t="str">
        <f t="shared" ca="1" si="15892"/>
        <v/>
      </c>
    </row>
    <row r="344" spans="1:186" x14ac:dyDescent="0.35">
      <c r="A344" s="2"/>
      <c r="B344" s="6" t="str">
        <f t="shared" ca="1" si="15893"/>
        <v/>
      </c>
      <c r="C344" s="5" t="str">
        <f t="shared" ca="1" si="15991"/>
        <v/>
      </c>
      <c r="D344" s="5" t="str" cm="1">
        <f t="array" aca="1" ref="D344" ca="1">IF($B344="","",IF(C344=0,0,IF(DD_Payment="",0,IF(C344&lt;_xlfn.IFS(DD_Frequency="Monthly",1,DD_Frequency="Quarterly",IF(MONTH(C$2)=1,1,IF(MONTH(C$2)=4,1,IF(MONTH(C$2)=7,1,IF(MONTH(C$2)=10,1,0)))),DD_Frequency="Annually",IF(MONTH(C$2)=1,1,0))*DD_Payment,C344,_xlfn.IFS(DD_Frequency="Monthly",1,DD_Frequency="Quarterly",IF(MONTH(C$2)=1,1,IF(MONTH(C$2)=4,1,IF(MONTH(C$2)=7,1,IF(MONTH(C$2)=10,1,0)))),DD_Frequency="Annually",IF(MONTH(C$2)=1,1,0))*DD_Payment))))</f>
        <v/>
      </c>
      <c r="E344" s="5" t="str">
        <f t="shared" ref="E344" ca="1" si="16843">IF(B344="","",IF(C344&gt;D344,(C344-D344/2)*(rate_A*(E$1/365)),0))</f>
        <v/>
      </c>
      <c r="F344" s="5" t="str">
        <f t="shared" ca="1" si="15895"/>
        <v/>
      </c>
      <c r="G344" s="5" t="str">
        <f t="shared" ref="G344" ca="1" si="16844">IF(B344="","",G343*(1+rate_A*E$1/365))</f>
        <v/>
      </c>
      <c r="H344" s="5" t="str">
        <f t="shared" ref="H344" ca="1" si="16845">IF(B344="","",H343*(1+rate_A*E$1/365))</f>
        <v/>
      </c>
      <c r="I344" s="5" t="str">
        <f t="shared" ref="I344" ca="1" si="16846">IF(B344="","",I343*(1+rate_joint*E$1/365))</f>
        <v/>
      </c>
      <c r="J344" s="5" t="str">
        <f t="shared" ca="1" si="15996"/>
        <v/>
      </c>
      <c r="K344" s="5" t="str" cm="1">
        <f t="array" aca="1" ref="K344" ca="1">IF(J344="","",_xlfn.IFS(J344&lt;='Hidden inputs'!$C$15,J344*'Hidden inputs'!$D$15,J344&lt;='Hidden inputs'!$C$16,'Hidden inputs'!$C$15*'Hidden inputs'!$D$15+(J344-'Hidden inputs'!$B$16)*'Hidden inputs'!$D$16,J344&lt;='Hidden inputs'!$C$17,'Hidden inputs'!$C$15*'Hidden inputs'!$D$15+('Hidden inputs'!$C$16-'Hidden inputs'!$B$16)*'Hidden inputs'!$D$16+(J344-'Hidden inputs'!$B$17)*'Hidden inputs'!$D$17,J344&gt;'Hidden inputs'!$B$18,'Hidden inputs'!$C$15*'Hidden inputs'!$D$15+('Hidden inputs'!$C$16-'Hidden inputs'!$B$16)*'Hidden inputs'!$D$16+('Hidden inputs'!$C$17-'Hidden inputs'!$B$17)*'Hidden inputs'!$D$17+(J344-'Hidden inputs'!$B$18)*'Hidden inputs'!$D$18))</f>
        <v/>
      </c>
      <c r="L344" s="11" t="str">
        <f t="shared" ca="1" si="15997"/>
        <v/>
      </c>
      <c r="M344" s="5" t="str">
        <f t="shared" ca="1" si="15899"/>
        <v/>
      </c>
      <c r="N344" s="5" t="str">
        <f t="shared" ca="1" si="15900"/>
        <v/>
      </c>
      <c r="O344" s="5" t="str">
        <f ca="1">IF(B344="","",'Hidden inputs'!$D$11*F344+'Hidden inputs'!$E$11*G344)</f>
        <v/>
      </c>
      <c r="P344" s="11" t="str">
        <f t="shared" ca="1" si="15834"/>
        <v/>
      </c>
      <c r="Q344" s="20" t="str">
        <f t="shared" ca="1" si="15835"/>
        <v/>
      </c>
      <c r="R344" s="3" t="str">
        <f t="shared" ca="1" si="15901"/>
        <v/>
      </c>
      <c r="S344" s="5" t="str" cm="1">
        <f t="array" aca="1" ref="S344" ca="1">IF($B344="","",IF(R344=0,0,IF(DD_Payment="",0,IF(R344&lt;_xlfn.IFS(DD_Frequency="Monthly",1,DD_Frequency="Quarterly",IF(MONTH(R$2)=1,1,IF(MONTH(R$2)=4,1,IF(MONTH(R$2)=7,1,IF(MONTH(R$2)=10,1,0)))),DD_Frequency="Annually",IF(MONTH(R$2)=1,1,0))*DD_Payment,R344,_xlfn.IFS(DD_Frequency="Monthly",1,DD_Frequency="Quarterly",IF(MONTH(R$2)=1,1,IF(MONTH(R$2)=4,1,IF(MONTH(R$2)=7,1,IF(MONTH(R$2)=10,1,0)))),DD_Frequency="Annually",IF(MONTH(R$2)=1,1,0))*DD_Payment))))</f>
        <v/>
      </c>
      <c r="T344" s="3" t="str">
        <f t="shared" ref="T344" ca="1" si="16847">IF(B344="","",IF(R344&gt;S344,(R344-S344/2)*(rate_A*((T$1+A344)/365)),0))</f>
        <v/>
      </c>
      <c r="U344" s="3" t="str">
        <f t="shared" ca="1" si="15903"/>
        <v/>
      </c>
      <c r="V344" s="3" t="str">
        <f t="shared" ref="V344" ca="1" si="16848">IF(B344="","",G344*(1+rate_A*(T$1+A344)/365))</f>
        <v/>
      </c>
      <c r="W344" s="3" t="str">
        <f t="shared" ref="W344" ca="1" si="16849">IF(B344="","",H344*(1+rate_A*(T$1+A344)/365))</f>
        <v/>
      </c>
      <c r="X344" s="3" t="str">
        <f t="shared" ref="X344" ca="1" si="16850">IF(B344="","",I344*(1+rate_joint*(T$1+A344)/365))</f>
        <v/>
      </c>
      <c r="Y344" s="5" t="str">
        <f t="shared" ca="1" si="16002"/>
        <v/>
      </c>
      <c r="Z344" s="5" t="str" cm="1">
        <f t="array" aca="1" ref="Z344" ca="1">IF(Y344="","",_xlfn.IFS(Y344&lt;='Hidden inputs'!$C$15,Y344*'Hidden inputs'!$D$15,Y344&lt;='Hidden inputs'!$C$16,'Hidden inputs'!$C$15*'Hidden inputs'!$D$15+(Y344-'Hidden inputs'!$B$16)*'Hidden inputs'!$D$16,Y344&lt;='Hidden inputs'!$C$17,'Hidden inputs'!$C$15*'Hidden inputs'!$D$15+('Hidden inputs'!$C$16-'Hidden inputs'!$B$16)*'Hidden inputs'!$D$16+(Y344-'Hidden inputs'!$B$17)*'Hidden inputs'!$D$17,Y344&gt;'Hidden inputs'!$B$18,'Hidden inputs'!$C$15*'Hidden inputs'!$D$15+('Hidden inputs'!$C$16-'Hidden inputs'!$B$16)*'Hidden inputs'!$D$16+('Hidden inputs'!$C$17-'Hidden inputs'!$B$17)*'Hidden inputs'!$D$17+(Y344-'Hidden inputs'!$B$18)*'Hidden inputs'!$D$18))</f>
        <v/>
      </c>
      <c r="AA344" s="10" t="str">
        <f t="shared" ca="1" si="16003"/>
        <v/>
      </c>
      <c r="AB344" s="5" t="str">
        <f t="shared" ca="1" si="15907"/>
        <v/>
      </c>
      <c r="AC344" s="5" t="str">
        <f t="shared" ca="1" si="16004"/>
        <v/>
      </c>
      <c r="AD344" s="5" t="str">
        <f ca="1">IF(B344="","",'Hidden inputs'!$D$11*U344+'Hidden inputs'!$E$11*V344)</f>
        <v/>
      </c>
      <c r="AE344" s="11" t="str">
        <f t="shared" ca="1" si="15840"/>
        <v/>
      </c>
      <c r="AF344" s="9" t="str">
        <f t="shared" ca="1" si="15908"/>
        <v/>
      </c>
      <c r="AG344" s="3" t="str">
        <f t="shared" ca="1" si="15909"/>
        <v/>
      </c>
      <c r="AH344" s="5" t="str" cm="1">
        <f t="array" aca="1" ref="AH344" ca="1">IF($B344="","",IF(AG344=0,0,IF(DD_Payment="",0,IF(AG344&lt;_xlfn.IFS(DD_Frequency="Monthly",1,DD_Frequency="Quarterly",IF(MONTH(AG$2)=1,1,IF(MONTH(AG$2)=4,1,IF(MONTH(AG$2)=7,1,IF(MONTH(AG$2)=10,1,0)))),DD_Frequency="Annually",IF(MONTH(AG$2)=1,1,0))*DD_Payment,AG344,_xlfn.IFS(DD_Frequency="Monthly",1,DD_Frequency="Quarterly",IF(MONTH(AG$2)=1,1,IF(MONTH(AG$2)=4,1,IF(MONTH(AG$2)=7,1,IF(MONTH(AG$2)=10,1,0)))),DD_Frequency="Annually",IF(MONTH(AG$2)=1,1,0))*DD_Payment))))</f>
        <v/>
      </c>
      <c r="AI344" s="3" t="str">
        <f t="shared" ref="AI344" ca="1" si="16851">IF($B344="","",IF(AG344&gt;AH344,(AG344-AH344/2)*(rate_A*(AI$1/365)),0))</f>
        <v/>
      </c>
      <c r="AJ344" s="3" t="str">
        <f t="shared" ca="1" si="16006"/>
        <v/>
      </c>
      <c r="AK344" s="3" t="str">
        <f t="shared" ref="AK344" ca="1" si="16852">IF($B344="","",V344*(1+rate_A*AI$1/365))</f>
        <v/>
      </c>
      <c r="AL344" s="3" t="str">
        <f t="shared" ref="AL344" ca="1" si="16853">IF($B344="","",W344*(1+rate_A*AI$1/365))</f>
        <v/>
      </c>
      <c r="AM344" s="3" t="str">
        <f t="shared" ref="AM344" ca="1" si="16854">IF($B344="","",X344*(1+rate_joint*AI$1/365))</f>
        <v/>
      </c>
      <c r="AN344" s="5" t="str">
        <f t="shared" ca="1" si="16010"/>
        <v/>
      </c>
      <c r="AO344" s="5" t="str" cm="1">
        <f t="array" aca="1" ref="AO344" ca="1">IF(AN344="","",_xlfn.IFS(AN344&lt;='Hidden inputs'!$C$15,AN344*'Hidden inputs'!$D$15,AN344&lt;='Hidden inputs'!$C$16,'Hidden inputs'!$C$15*'Hidden inputs'!$D$15+(AN344-'Hidden inputs'!$B$16)*'Hidden inputs'!$D$16,AN344&lt;='Hidden inputs'!$C$17,'Hidden inputs'!$C$15*'Hidden inputs'!$D$15+('Hidden inputs'!$C$16-'Hidden inputs'!$B$16)*'Hidden inputs'!$D$16+(AN344-'Hidden inputs'!$B$17)*'Hidden inputs'!$D$17,AN344&gt;'Hidden inputs'!$B$18,'Hidden inputs'!$C$15*'Hidden inputs'!$D$15+('Hidden inputs'!$C$16-'Hidden inputs'!$B$16)*'Hidden inputs'!$D$16+('Hidden inputs'!$C$17-'Hidden inputs'!$B$17)*'Hidden inputs'!$D$17+(AN344-'Hidden inputs'!$B$18)*'Hidden inputs'!$D$18))</f>
        <v/>
      </c>
      <c r="AP344" s="10" t="str">
        <f t="shared" ca="1" si="16011"/>
        <v/>
      </c>
      <c r="AQ344" s="5" t="str">
        <f t="shared" ca="1" si="15914"/>
        <v/>
      </c>
      <c r="AR344" s="5" t="str">
        <f t="shared" ca="1" si="15915"/>
        <v/>
      </c>
      <c r="AS344" s="5" t="str">
        <f ca="1">IF($B344="","",'Hidden inputs'!$D$11*AJ344+'Hidden inputs'!$E$11*AK344)</f>
        <v/>
      </c>
      <c r="AT344" s="11" t="str">
        <f t="shared" ca="1" si="15845"/>
        <v/>
      </c>
      <c r="AU344" s="9" t="str">
        <f t="shared" ca="1" si="15916"/>
        <v/>
      </c>
      <c r="AV344" s="3" t="str">
        <f t="shared" ca="1" si="15917"/>
        <v/>
      </c>
      <c r="AW344" s="5" t="str" cm="1">
        <f t="array" aca="1" ref="AW344" ca="1">IF($B344="","",IF(AV344=0,0,IF(DD_Payment="",0,IF(AV344&lt;_xlfn.IFS(DD_Frequency="Monthly",1,DD_Frequency="Quarterly",IF(MONTH(AV$2)=1,1,IF(MONTH(AV$2)=4,1,IF(MONTH(AV$2)=7,1,IF(MONTH(AV$2)=10,1,0)))),DD_Frequency="Annually",IF(MONTH(AV$2)=1,1,0))*DD_Payment,AV344,_xlfn.IFS(DD_Frequency="Monthly",1,DD_Frequency="Quarterly",IF(MONTH(AV$2)=1,1,IF(MONTH(AV$2)=4,1,IF(MONTH(AV$2)=7,1,IF(MONTH(AV$2)=10,1,0)))),DD_Frequency="Annually",IF(MONTH(AV$2)=1,1,0))*DD_Payment))))</f>
        <v/>
      </c>
      <c r="AX344" s="3" t="str">
        <f t="shared" ref="AX344" ca="1" si="16855">IF($B344="","",IF(AV344&gt;AW344,(AV344-AW344/2)*(rate_A*(AX$1/365)),0))</f>
        <v/>
      </c>
      <c r="AY344" s="3" t="str">
        <f t="shared" ca="1" si="16013"/>
        <v/>
      </c>
      <c r="AZ344" s="3" t="str">
        <f t="shared" ref="AZ344" ca="1" si="16856">IF($B344="","",AK344*(1+rate_A*AX$1/365))</f>
        <v/>
      </c>
      <c r="BA344" s="3" t="str">
        <f t="shared" ref="BA344" ca="1" si="16857">IF($B344="","",AL344*(1+rate_A*AX$1/365))</f>
        <v/>
      </c>
      <c r="BB344" s="3" t="str">
        <f t="shared" ref="BB344" ca="1" si="16858">IF($B344="","",AM344*(1+rate_joint*AX$1/365))</f>
        <v/>
      </c>
      <c r="BC344" s="5" t="str">
        <f t="shared" ca="1" si="16017"/>
        <v/>
      </c>
      <c r="BD344" s="5" t="str" cm="1">
        <f t="array" aca="1" ref="BD344" ca="1">IF(BC344="","",_xlfn.IFS(BC344&lt;='Hidden inputs'!$C$15,BC344*'Hidden inputs'!$D$15,BC344&lt;='Hidden inputs'!$C$16,'Hidden inputs'!$C$15*'Hidden inputs'!$D$15+(BC344-'Hidden inputs'!$B$16)*'Hidden inputs'!$D$16,BC344&lt;='Hidden inputs'!$C$17,'Hidden inputs'!$C$15*'Hidden inputs'!$D$15+('Hidden inputs'!$C$16-'Hidden inputs'!$B$16)*'Hidden inputs'!$D$16+(BC344-'Hidden inputs'!$B$17)*'Hidden inputs'!$D$17,BC344&gt;'Hidden inputs'!$B$18,'Hidden inputs'!$C$15*'Hidden inputs'!$D$15+('Hidden inputs'!$C$16-'Hidden inputs'!$B$16)*'Hidden inputs'!$D$16+('Hidden inputs'!$C$17-'Hidden inputs'!$B$17)*'Hidden inputs'!$D$17+(BC344-'Hidden inputs'!$B$18)*'Hidden inputs'!$D$18))</f>
        <v/>
      </c>
      <c r="BE344" s="10" t="str">
        <f t="shared" ca="1" si="16018"/>
        <v/>
      </c>
      <c r="BF344" s="5" t="str">
        <f t="shared" ca="1" si="15922"/>
        <v/>
      </c>
      <c r="BG344" s="5" t="str">
        <f t="shared" ca="1" si="15923"/>
        <v/>
      </c>
      <c r="BH344" s="5" t="str">
        <f ca="1">IF($B344="","",'Hidden inputs'!$D$11*AY344+'Hidden inputs'!$E$11*AZ344)</f>
        <v/>
      </c>
      <c r="BI344" s="11" t="str">
        <f t="shared" ca="1" si="15850"/>
        <v/>
      </c>
      <c r="BJ344" s="9" t="str">
        <f t="shared" ca="1" si="15924"/>
        <v/>
      </c>
      <c r="BK344" s="3" t="str">
        <f t="shared" ca="1" si="15925"/>
        <v/>
      </c>
      <c r="BL344" s="5" t="str" cm="1">
        <f t="array" aca="1" ref="BL344" ca="1">IF($B344="","",IF(BK344=0,0,IF(DD_Payment="",0,IF(BK344&lt;_xlfn.IFS(DD_Frequency="Monthly",1,DD_Frequency="Quarterly",IF(MONTH(BK$2)=1,1,IF(MONTH(BK$2)=4,1,IF(MONTH(BK$2)=7,1,IF(MONTH(BK$2)=10,1,0)))),DD_Frequency="Annually",IF(MONTH(BK$2)=1,1,0))*DD_Payment,BK344,_xlfn.IFS(DD_Frequency="Monthly",1,DD_Frequency="Quarterly",IF(MONTH(BK$2)=1,1,IF(MONTH(BK$2)=4,1,IF(MONTH(BK$2)=7,1,IF(MONTH(BK$2)=10,1,0)))),DD_Frequency="Annually",IF(MONTH(BK$2)=1,1,0))*DD_Payment))))</f>
        <v/>
      </c>
      <c r="BM344" s="3" t="str">
        <f t="shared" ref="BM344" ca="1" si="16859">IF($B344="","",IF(BK344&gt;BL344,(BK344-BL344/2)*(rate_A*(BM$1/365)),0))</f>
        <v/>
      </c>
      <c r="BN344" s="3" t="str">
        <f t="shared" ca="1" si="16020"/>
        <v/>
      </c>
      <c r="BO344" s="3" t="str">
        <f t="shared" ref="BO344" ca="1" si="16860">IF($B344="","",AZ344*(1+rate_A*BM$1/365))</f>
        <v/>
      </c>
      <c r="BP344" s="3" t="str">
        <f t="shared" ref="BP344" ca="1" si="16861">IF($B344="","",BA344*(1+rate_A*BM$1/365))</f>
        <v/>
      </c>
      <c r="BQ344" s="3" t="str">
        <f t="shared" ref="BQ344" ca="1" si="16862">IF($B344="","",BB344*(1+rate_joint*BM$1/365))</f>
        <v/>
      </c>
      <c r="BR344" s="5" t="str">
        <f t="shared" ca="1" si="16024"/>
        <v/>
      </c>
      <c r="BS344" s="5" t="str" cm="1">
        <f t="array" aca="1" ref="BS344" ca="1">IF(BR344="","",_xlfn.IFS(BR344&lt;='Hidden inputs'!$C$15,BR344*'Hidden inputs'!$D$15,BR344&lt;='Hidden inputs'!$C$16,'Hidden inputs'!$C$15*'Hidden inputs'!$D$15+(BR344-'Hidden inputs'!$B$16)*'Hidden inputs'!$D$16,BR344&lt;='Hidden inputs'!$C$17,'Hidden inputs'!$C$15*'Hidden inputs'!$D$15+('Hidden inputs'!$C$16-'Hidden inputs'!$B$16)*'Hidden inputs'!$D$16+(BR344-'Hidden inputs'!$B$17)*'Hidden inputs'!$D$17,BR344&gt;'Hidden inputs'!$B$18,'Hidden inputs'!$C$15*'Hidden inputs'!$D$15+('Hidden inputs'!$C$16-'Hidden inputs'!$B$16)*'Hidden inputs'!$D$16+('Hidden inputs'!$C$17-'Hidden inputs'!$B$17)*'Hidden inputs'!$D$17+(BR344-'Hidden inputs'!$B$18)*'Hidden inputs'!$D$18))</f>
        <v/>
      </c>
      <c r="BT344" s="10" t="str">
        <f t="shared" ca="1" si="16025"/>
        <v/>
      </c>
      <c r="BU344" s="5" t="str">
        <f t="shared" ca="1" si="15930"/>
        <v/>
      </c>
      <c r="BV344" s="5" t="str">
        <f t="shared" ca="1" si="15931"/>
        <v/>
      </c>
      <c r="BW344" s="5" t="str">
        <f ca="1">IF($B344="","",'Hidden inputs'!$D$11*BN344+'Hidden inputs'!$E$11*BO344)</f>
        <v/>
      </c>
      <c r="BX344" s="11" t="str">
        <f t="shared" ca="1" si="15855"/>
        <v/>
      </c>
      <c r="BY344" s="9" t="str">
        <f t="shared" ca="1" si="15932"/>
        <v/>
      </c>
      <c r="BZ344" s="3" t="str">
        <f t="shared" ca="1" si="15933"/>
        <v/>
      </c>
      <c r="CA344" s="5" t="str" cm="1">
        <f t="array" aca="1" ref="CA344" ca="1">IF($B344="","",IF(BZ344=0,0,IF(DD_Payment="",0,IF(BZ344&lt;_xlfn.IFS(DD_Frequency="Monthly",1,DD_Frequency="Quarterly",IF(MONTH(BZ$2)=1,1,IF(MONTH(BZ$2)=4,1,IF(MONTH(BZ$2)=7,1,IF(MONTH(BZ$2)=10,1,0)))),DD_Frequency="Annually",IF(MONTH(BZ$2)=1,1,0))*DD_Payment,BZ344,_xlfn.IFS(DD_Frequency="Monthly",1,DD_Frequency="Quarterly",IF(MONTH(BZ$2)=1,1,IF(MONTH(BZ$2)=4,1,IF(MONTH(BZ$2)=7,1,IF(MONTH(BZ$2)=10,1,0)))),DD_Frequency="Annually",IF(MONTH(BZ$2)=1,1,0))*DD_Payment))))</f>
        <v/>
      </c>
      <c r="CB344" s="3" t="str">
        <f t="shared" ref="CB344" ca="1" si="16863">IF($B344="","",IF(BZ344&gt;CA344,(BZ344-CA344/2)*(rate_A*(CB$1/365)),0))</f>
        <v/>
      </c>
      <c r="CC344" s="3" t="str">
        <f t="shared" ca="1" si="16027"/>
        <v/>
      </c>
      <c r="CD344" s="3" t="str">
        <f t="shared" ref="CD344" ca="1" si="16864">IF($B344="","",BO344*(1+rate_A*CB$1/365))</f>
        <v/>
      </c>
      <c r="CE344" s="3" t="str">
        <f t="shared" ref="CE344" ca="1" si="16865">IF($B344="","",BP344*(1+rate_A*CB$1/365))</f>
        <v/>
      </c>
      <c r="CF344" s="3" t="str">
        <f t="shared" ref="CF344" ca="1" si="16866">IF($B344="","",BQ344*(1+rate_joint*CB$1/365))</f>
        <v/>
      </c>
      <c r="CG344" s="5" t="str">
        <f t="shared" ca="1" si="16031"/>
        <v/>
      </c>
      <c r="CH344" s="5" t="str" cm="1">
        <f t="array" aca="1" ref="CH344" ca="1">IF(CG344="","",_xlfn.IFS(CG344&lt;='Hidden inputs'!$C$15,CG344*'Hidden inputs'!$D$15,CG344&lt;='Hidden inputs'!$C$16,'Hidden inputs'!$C$15*'Hidden inputs'!$D$15+(CG344-'Hidden inputs'!$B$16)*'Hidden inputs'!$D$16,CG344&lt;='Hidden inputs'!$C$17,'Hidden inputs'!$C$15*'Hidden inputs'!$D$15+('Hidden inputs'!$C$16-'Hidden inputs'!$B$16)*'Hidden inputs'!$D$16+(CG344-'Hidden inputs'!$B$17)*'Hidden inputs'!$D$17,CG344&gt;'Hidden inputs'!$B$18,'Hidden inputs'!$C$15*'Hidden inputs'!$D$15+('Hidden inputs'!$C$16-'Hidden inputs'!$B$16)*'Hidden inputs'!$D$16+('Hidden inputs'!$C$17-'Hidden inputs'!$B$17)*'Hidden inputs'!$D$17+(CG344-'Hidden inputs'!$B$18)*'Hidden inputs'!$D$18))</f>
        <v/>
      </c>
      <c r="CI344" s="10" t="str">
        <f t="shared" ca="1" si="16032"/>
        <v/>
      </c>
      <c r="CJ344" s="5" t="str">
        <f t="shared" ca="1" si="15938"/>
        <v/>
      </c>
      <c r="CK344" s="5" t="str">
        <f t="shared" ca="1" si="15939"/>
        <v/>
      </c>
      <c r="CL344" s="5" t="str">
        <f ca="1">IF($B344="","",'Hidden inputs'!$D$11*CC344+'Hidden inputs'!$E$11*CD344)</f>
        <v/>
      </c>
      <c r="CM344" s="11" t="str">
        <f t="shared" ca="1" si="15860"/>
        <v/>
      </c>
      <c r="CN344" s="9" t="str">
        <f t="shared" ca="1" si="15940"/>
        <v/>
      </c>
      <c r="CO344" s="3" t="str">
        <f t="shared" ca="1" si="15941"/>
        <v/>
      </c>
      <c r="CP344" s="5" t="str" cm="1">
        <f t="array" aca="1" ref="CP344" ca="1">IF($B344="","",IF(CO344=0,0,IF(DD_Payment="",0,IF(CO344&lt;_xlfn.IFS(DD_Frequency="Monthly",1,DD_Frequency="Quarterly",IF(MONTH(CO$2)=1,1,IF(MONTH(CO$2)=4,1,IF(MONTH(CO$2)=7,1,IF(MONTH(CO$2)=10,1,0)))),DD_Frequency="Annually",IF(MONTH(CO$2)=1,1,0))*DD_Payment,CO344,_xlfn.IFS(DD_Frequency="Monthly",1,DD_Frequency="Quarterly",IF(MONTH(CO$2)=1,1,IF(MONTH(CO$2)=4,1,IF(MONTH(CO$2)=7,1,IF(MONTH(CO$2)=10,1,0)))),DD_Frequency="Annually",IF(MONTH(CO$2)=1,1,0))*DD_Payment))))</f>
        <v/>
      </c>
      <c r="CQ344" s="3" t="str">
        <f t="shared" ref="CQ344" ca="1" si="16867">IF($B344="","",IF(CO344&gt;CP344,(CO344-CP344/2)*(rate_A*(CQ$1/365)),0))</f>
        <v/>
      </c>
      <c r="CR344" s="3" t="str">
        <f t="shared" ca="1" si="16034"/>
        <v/>
      </c>
      <c r="CS344" s="3" t="str">
        <f t="shared" ref="CS344" ca="1" si="16868">IF($B344="","",CD344*(1+rate_A*CQ$1/365))</f>
        <v/>
      </c>
      <c r="CT344" s="3" t="str">
        <f t="shared" ref="CT344" ca="1" si="16869">IF($B344="","",CE344*(1+rate_A*CQ$1/365))</f>
        <v/>
      </c>
      <c r="CU344" s="3" t="str">
        <f t="shared" ref="CU344" ca="1" si="16870">IF($B344="","",CF344*(1+rate_joint*CQ$1/365))</f>
        <v/>
      </c>
      <c r="CV344" s="5" t="str">
        <f t="shared" ca="1" si="16038"/>
        <v/>
      </c>
      <c r="CW344" s="5" t="str" cm="1">
        <f t="array" aca="1" ref="CW344" ca="1">IF(CV344="","",_xlfn.IFS(CV344&lt;='Hidden inputs'!$C$15,CV344*'Hidden inputs'!$D$15,CV344&lt;='Hidden inputs'!$C$16,'Hidden inputs'!$C$15*'Hidden inputs'!$D$15+(CV344-'Hidden inputs'!$B$16)*'Hidden inputs'!$D$16,CV344&lt;='Hidden inputs'!$C$17,'Hidden inputs'!$C$15*'Hidden inputs'!$D$15+('Hidden inputs'!$C$16-'Hidden inputs'!$B$16)*'Hidden inputs'!$D$16+(CV344-'Hidden inputs'!$B$17)*'Hidden inputs'!$D$17,CV344&gt;'Hidden inputs'!$B$18,'Hidden inputs'!$C$15*'Hidden inputs'!$D$15+('Hidden inputs'!$C$16-'Hidden inputs'!$B$16)*'Hidden inputs'!$D$16+('Hidden inputs'!$C$17-'Hidden inputs'!$B$17)*'Hidden inputs'!$D$17+(CV344-'Hidden inputs'!$B$18)*'Hidden inputs'!$D$18))</f>
        <v/>
      </c>
      <c r="CX344" s="10" t="str">
        <f t="shared" ca="1" si="16039"/>
        <v/>
      </c>
      <c r="CY344" s="5" t="str">
        <f t="shared" ca="1" si="15946"/>
        <v/>
      </c>
      <c r="CZ344" s="5" t="str">
        <f t="shared" ca="1" si="15947"/>
        <v/>
      </c>
      <c r="DA344" s="5" t="str">
        <f ca="1">IF($B344="","",'Hidden inputs'!$D$11*CR344+'Hidden inputs'!$E$11*CS344)</f>
        <v/>
      </c>
      <c r="DB344" s="11" t="str">
        <f t="shared" ca="1" si="15865"/>
        <v/>
      </c>
      <c r="DC344" s="9" t="str">
        <f t="shared" ca="1" si="15948"/>
        <v/>
      </c>
      <c r="DD344" s="3" t="str">
        <f t="shared" ca="1" si="15949"/>
        <v/>
      </c>
      <c r="DE344" s="5" t="str" cm="1">
        <f t="array" aca="1" ref="DE344" ca="1">IF($B344="","",IF(DD344=0,0,IF(DD_Payment="",0,IF(DD344&lt;_xlfn.IFS(DD_Frequency="Monthly",1,DD_Frequency="Quarterly",IF(MONTH(DD$2)=1,1,IF(MONTH(DD$2)=4,1,IF(MONTH(DD$2)=7,1,IF(MONTH(DD$2)=10,1,0)))),DD_Frequency="Annually",IF(MONTH(DD$2)=1,1,0))*DD_Payment,DD344,_xlfn.IFS(DD_Frequency="Monthly",1,DD_Frequency="Quarterly",IF(MONTH(DD$2)=1,1,IF(MONTH(DD$2)=4,1,IF(MONTH(DD$2)=7,1,IF(MONTH(DD$2)=10,1,0)))),DD_Frequency="Annually",IF(MONTH(DD$2)=1,1,0))*DD_Payment))))</f>
        <v/>
      </c>
      <c r="DF344" s="3" t="str">
        <f t="shared" ref="DF344" ca="1" si="16871">IF($B344="","",IF(DD344&gt;DE344,(DD344-DE344/2)*(rate_A*(DF$1/365)),0))</f>
        <v/>
      </c>
      <c r="DG344" s="3" t="str">
        <f t="shared" ca="1" si="16041"/>
        <v/>
      </c>
      <c r="DH344" s="3" t="str">
        <f t="shared" ref="DH344" ca="1" si="16872">IF($B344="","",CS344*(1+rate_A*DF$1/365))</f>
        <v/>
      </c>
      <c r="DI344" s="3" t="str">
        <f t="shared" ref="DI344" ca="1" si="16873">IF($B344="","",CT344*(1+rate_A*DF$1/365))</f>
        <v/>
      </c>
      <c r="DJ344" s="3" t="str">
        <f t="shared" ref="DJ344" ca="1" si="16874">IF($B344="","",CU344*(1+rate_joint*DF$1/365))</f>
        <v/>
      </c>
      <c r="DK344" s="5" t="str">
        <f t="shared" ca="1" si="16045"/>
        <v/>
      </c>
      <c r="DL344" s="5" t="str" cm="1">
        <f t="array" aca="1" ref="DL344" ca="1">IF(DK344="","",_xlfn.IFS(DK344&lt;='Hidden inputs'!$C$15,DK344*'Hidden inputs'!$D$15,DK344&lt;='Hidden inputs'!$C$16,'Hidden inputs'!$C$15*'Hidden inputs'!$D$15+(DK344-'Hidden inputs'!$B$16)*'Hidden inputs'!$D$16,DK344&lt;='Hidden inputs'!$C$17,'Hidden inputs'!$C$15*'Hidden inputs'!$D$15+('Hidden inputs'!$C$16-'Hidden inputs'!$B$16)*'Hidden inputs'!$D$16+(DK344-'Hidden inputs'!$B$17)*'Hidden inputs'!$D$17,DK344&gt;'Hidden inputs'!$B$18,'Hidden inputs'!$C$15*'Hidden inputs'!$D$15+('Hidden inputs'!$C$16-'Hidden inputs'!$B$16)*'Hidden inputs'!$D$16+('Hidden inputs'!$C$17-'Hidden inputs'!$B$17)*'Hidden inputs'!$D$17+(DK344-'Hidden inputs'!$B$18)*'Hidden inputs'!$D$18))</f>
        <v/>
      </c>
      <c r="DM344" s="10" t="str">
        <f t="shared" ca="1" si="16046"/>
        <v/>
      </c>
      <c r="DN344" s="5" t="str">
        <f t="shared" ca="1" si="15954"/>
        <v/>
      </c>
      <c r="DO344" s="5" t="str">
        <f t="shared" ca="1" si="15955"/>
        <v/>
      </c>
      <c r="DP344" s="5" t="str">
        <f ca="1">IF($B344="","",'Hidden inputs'!$D$11*DG344+'Hidden inputs'!$E$11*DH344)</f>
        <v/>
      </c>
      <c r="DQ344" s="11" t="str">
        <f t="shared" ca="1" si="15870"/>
        <v/>
      </c>
      <c r="DR344" s="9" t="str">
        <f t="shared" ca="1" si="15956"/>
        <v/>
      </c>
      <c r="DS344" s="3" t="str">
        <f t="shared" ca="1" si="15957"/>
        <v/>
      </c>
      <c r="DT344" s="5" t="str" cm="1">
        <f t="array" aca="1" ref="DT344" ca="1">IF($B344="","",IF(DS344=0,0,IF(DD_Payment="",0,IF(DS344&lt;_xlfn.IFS(DD_Frequency="Monthly",1,DD_Frequency="Quarterly",IF(MONTH(DS$2)=1,1,IF(MONTH(DS$2)=4,1,IF(MONTH(DS$2)=7,1,IF(MONTH(DS$2)=10,1,0)))),DD_Frequency="Annually",IF(MONTH(DS$2)=1,1,0))*DD_Payment,DS344,_xlfn.IFS(DD_Frequency="Monthly",1,DD_Frequency="Quarterly",IF(MONTH(DS$2)=1,1,IF(MONTH(DS$2)=4,1,IF(MONTH(DS$2)=7,1,IF(MONTH(DS$2)=10,1,0)))),DD_Frequency="Annually",IF(MONTH(DS$2)=1,1,0))*DD_Payment))))</f>
        <v/>
      </c>
      <c r="DU344" s="3" t="str">
        <f t="shared" ref="DU344" ca="1" si="16875">IF($B344="","",IF(DS344&gt;DT344,(DS344-DT344/2)*(rate_A*(DU$1/365)),0))</f>
        <v/>
      </c>
      <c r="DV344" s="3" t="str">
        <f t="shared" ca="1" si="16048"/>
        <v/>
      </c>
      <c r="DW344" s="3" t="str">
        <f t="shared" ref="DW344" ca="1" si="16876">IF($B344="","",DH344*(1+rate_A*DU$1/365))</f>
        <v/>
      </c>
      <c r="DX344" s="3" t="str">
        <f t="shared" ref="DX344" ca="1" si="16877">IF($B344="","",DI344*(1+rate_A*DU$1/365))</f>
        <v/>
      </c>
      <c r="DY344" s="3" t="str">
        <f t="shared" ref="DY344" ca="1" si="16878">IF($B344="","",DJ344*(1+rate_joint*DU$1/365))</f>
        <v/>
      </c>
      <c r="DZ344" s="5" t="str">
        <f t="shared" ca="1" si="16052"/>
        <v/>
      </c>
      <c r="EA344" s="5" t="str" cm="1">
        <f t="array" aca="1" ref="EA344" ca="1">IF(DZ344="","",_xlfn.IFS(DZ344&lt;='Hidden inputs'!$C$15,DZ344*'Hidden inputs'!$D$15,DZ344&lt;='Hidden inputs'!$C$16,'Hidden inputs'!$C$15*'Hidden inputs'!$D$15+(DZ344-'Hidden inputs'!$B$16)*'Hidden inputs'!$D$16,DZ344&lt;='Hidden inputs'!$C$17,'Hidden inputs'!$C$15*'Hidden inputs'!$D$15+('Hidden inputs'!$C$16-'Hidden inputs'!$B$16)*'Hidden inputs'!$D$16+(DZ344-'Hidden inputs'!$B$17)*'Hidden inputs'!$D$17,DZ344&gt;'Hidden inputs'!$B$18,'Hidden inputs'!$C$15*'Hidden inputs'!$D$15+('Hidden inputs'!$C$16-'Hidden inputs'!$B$16)*'Hidden inputs'!$D$16+('Hidden inputs'!$C$17-'Hidden inputs'!$B$17)*'Hidden inputs'!$D$17+(DZ344-'Hidden inputs'!$B$18)*'Hidden inputs'!$D$18))</f>
        <v/>
      </c>
      <c r="EB344" s="10" t="str">
        <f t="shared" ca="1" si="16053"/>
        <v/>
      </c>
      <c r="EC344" s="5" t="str">
        <f t="shared" ca="1" si="15962"/>
        <v/>
      </c>
      <c r="ED344" s="5" t="str">
        <f t="shared" ca="1" si="15963"/>
        <v/>
      </c>
      <c r="EE344" s="5" t="str">
        <f ca="1">IF($B344="","",'Hidden inputs'!$D$11*DV344+'Hidden inputs'!$E$11*DW344)</f>
        <v/>
      </c>
      <c r="EF344" s="11" t="str">
        <f t="shared" ca="1" si="15875"/>
        <v/>
      </c>
      <c r="EG344" s="9" t="str">
        <f t="shared" ca="1" si="15964"/>
        <v/>
      </c>
      <c r="EH344" s="3" t="str">
        <f t="shared" ca="1" si="15965"/>
        <v/>
      </c>
      <c r="EI344" s="5" t="str" cm="1">
        <f t="array" aca="1" ref="EI344" ca="1">IF($B344="","",IF(EH344=0,0,IF(DD_Payment="",0,IF(EH344&lt;_xlfn.IFS(DD_Frequency="Monthly",1,DD_Frequency="Quarterly",IF(MONTH(EH$2)=1,1,IF(MONTH(EH$2)=4,1,IF(MONTH(EH$2)=7,1,IF(MONTH(EH$2)=10,1,0)))),DD_Frequency="Annually",IF(MONTH(EH$2)=1,1,0))*DD_Payment,EH344,_xlfn.IFS(DD_Frequency="Monthly",1,DD_Frequency="Quarterly",IF(MONTH(EH$2)=1,1,IF(MONTH(EH$2)=4,1,IF(MONTH(EH$2)=7,1,IF(MONTH(EH$2)=10,1,0)))),DD_Frequency="Annually",IF(MONTH(EH$2)=1,1,0))*DD_Payment))))</f>
        <v/>
      </c>
      <c r="EJ344" s="3" t="str">
        <f t="shared" ref="EJ344" ca="1" si="16879">IF($B344="","",IF(EH344&gt;EI344,(EH344-EI344/2)*(rate_A*(EJ$1/365)),0))</f>
        <v/>
      </c>
      <c r="EK344" s="3" t="str">
        <f t="shared" ca="1" si="16055"/>
        <v/>
      </c>
      <c r="EL344" s="3" t="str">
        <f t="shared" ref="EL344" ca="1" si="16880">IF($B344="","",DW344*(1+rate_A*EJ$1/365))</f>
        <v/>
      </c>
      <c r="EM344" s="3" t="str">
        <f t="shared" ref="EM344" ca="1" si="16881">IF($B344="","",DX344*(1+rate_A*EJ$1/365))</f>
        <v/>
      </c>
      <c r="EN344" s="3" t="str">
        <f t="shared" ref="EN344" ca="1" si="16882">IF($B344="","",DY344*(1+rate_joint*EJ$1/365))</f>
        <v/>
      </c>
      <c r="EO344" s="5" t="str">
        <f t="shared" ca="1" si="16059"/>
        <v/>
      </c>
      <c r="EP344" s="5" t="str" cm="1">
        <f t="array" aca="1" ref="EP344" ca="1">IF(EO344="","",_xlfn.IFS(EO344&lt;='Hidden inputs'!$C$15,EO344*'Hidden inputs'!$D$15,EO344&lt;='Hidden inputs'!$C$16,'Hidden inputs'!$C$15*'Hidden inputs'!$D$15+(EO344-'Hidden inputs'!$B$16)*'Hidden inputs'!$D$16,EO344&lt;='Hidden inputs'!$C$17,'Hidden inputs'!$C$15*'Hidden inputs'!$D$15+('Hidden inputs'!$C$16-'Hidden inputs'!$B$16)*'Hidden inputs'!$D$16+(EO344-'Hidden inputs'!$B$17)*'Hidden inputs'!$D$17,EO344&gt;'Hidden inputs'!$B$18,'Hidden inputs'!$C$15*'Hidden inputs'!$D$15+('Hidden inputs'!$C$16-'Hidden inputs'!$B$16)*'Hidden inputs'!$D$16+('Hidden inputs'!$C$17-'Hidden inputs'!$B$17)*'Hidden inputs'!$D$17+(EO344-'Hidden inputs'!$B$18)*'Hidden inputs'!$D$18))</f>
        <v/>
      </c>
      <c r="EQ344" s="10" t="str">
        <f t="shared" ca="1" si="16060"/>
        <v/>
      </c>
      <c r="ER344" s="5" t="str">
        <f t="shared" ca="1" si="15970"/>
        <v/>
      </c>
      <c r="ES344" s="5" t="str">
        <f t="shared" ca="1" si="15971"/>
        <v/>
      </c>
      <c r="ET344" s="5" t="str">
        <f ca="1">IF($B344="","",'Hidden inputs'!$D$11*EK344+'Hidden inputs'!$E$11*EL344)</f>
        <v/>
      </c>
      <c r="EU344" s="11" t="str">
        <f t="shared" ca="1" si="15880"/>
        <v/>
      </c>
      <c r="EV344" s="9" t="str">
        <f t="shared" ca="1" si="15972"/>
        <v/>
      </c>
      <c r="EW344" s="3" t="str">
        <f t="shared" ca="1" si="15973"/>
        <v/>
      </c>
      <c r="EX344" s="5" t="str" cm="1">
        <f t="array" aca="1" ref="EX344" ca="1">IF($B344="","",IF(EW344=0,0,IF(DD_Payment="",0,IF(EW344&lt;_xlfn.IFS(DD_Frequency="Monthly",1,DD_Frequency="Quarterly",IF(MONTH(EW$2)=1,1,IF(MONTH(EW$2)=4,1,IF(MONTH(EW$2)=7,1,IF(MONTH(EW$2)=10,1,0)))),DD_Frequency="Annually",IF(MONTH(EW$2)=1,1,0))*DD_Payment,EW344,_xlfn.IFS(DD_Frequency="Monthly",1,DD_Frequency="Quarterly",IF(MONTH(EW$2)=1,1,IF(MONTH(EW$2)=4,1,IF(MONTH(EW$2)=7,1,IF(MONTH(EW$2)=10,1,0)))),DD_Frequency="Annually",IF(MONTH(EW$2)=1,1,0))*DD_Payment))))</f>
        <v/>
      </c>
      <c r="EY344" s="3" t="str">
        <f t="shared" ref="EY344" ca="1" si="16883">IF($B344="","",IF(EW344&gt;EX344,(EW344-EX344/2)*(rate_A*(EY$1/365)),0))</f>
        <v/>
      </c>
      <c r="EZ344" s="3" t="str">
        <f t="shared" ca="1" si="16062"/>
        <v/>
      </c>
      <c r="FA344" s="3" t="str">
        <f t="shared" ref="FA344" ca="1" si="16884">IF($B344="","",EL344*(1+rate_A*EY$1/365))</f>
        <v/>
      </c>
      <c r="FB344" s="3" t="str">
        <f t="shared" ref="FB344" ca="1" si="16885">IF($B344="","",EM344*(1+rate_A*EY$1/365))</f>
        <v/>
      </c>
      <c r="FC344" s="3" t="str">
        <f t="shared" ref="FC344" ca="1" si="16886">IF($B344="","",EN344*(1+rate_joint*EY$1/365))</f>
        <v/>
      </c>
      <c r="FD344" s="5" t="str">
        <f t="shared" ca="1" si="16066"/>
        <v/>
      </c>
      <c r="FE344" s="5" t="str" cm="1">
        <f t="array" aca="1" ref="FE344" ca="1">IF(FD344="","",_xlfn.IFS(FD344&lt;='Hidden inputs'!$C$15,FD344*'Hidden inputs'!$D$15,FD344&lt;='Hidden inputs'!$C$16,'Hidden inputs'!$C$15*'Hidden inputs'!$D$15+(FD344-'Hidden inputs'!$B$16)*'Hidden inputs'!$D$16,FD344&lt;='Hidden inputs'!$C$17,'Hidden inputs'!$C$15*'Hidden inputs'!$D$15+('Hidden inputs'!$C$16-'Hidden inputs'!$B$16)*'Hidden inputs'!$D$16+(FD344-'Hidden inputs'!$B$17)*'Hidden inputs'!$D$17,FD344&gt;'Hidden inputs'!$B$18,'Hidden inputs'!$C$15*'Hidden inputs'!$D$15+('Hidden inputs'!$C$16-'Hidden inputs'!$B$16)*'Hidden inputs'!$D$16+('Hidden inputs'!$C$17-'Hidden inputs'!$B$17)*'Hidden inputs'!$D$17+(FD344-'Hidden inputs'!$B$18)*'Hidden inputs'!$D$18))</f>
        <v/>
      </c>
      <c r="FF344" s="10" t="str">
        <f t="shared" ca="1" si="16067"/>
        <v/>
      </c>
      <c r="FG344" s="5" t="str">
        <f t="shared" ca="1" si="15978"/>
        <v/>
      </c>
      <c r="FH344" s="5" t="str">
        <f t="shared" ca="1" si="15979"/>
        <v/>
      </c>
      <c r="FI344" s="5" t="str">
        <f ca="1">IF($B344="","",'Hidden inputs'!$D$11*EZ344+'Hidden inputs'!$E$11*FA344)</f>
        <v/>
      </c>
      <c r="FJ344" s="11" t="str">
        <f t="shared" ca="1" si="15885"/>
        <v/>
      </c>
      <c r="FK344" s="9" t="str">
        <f t="shared" ca="1" si="15980"/>
        <v/>
      </c>
      <c r="FL344" s="3" t="str">
        <f t="shared" ca="1" si="15981"/>
        <v/>
      </c>
      <c r="FM344" s="5" t="str" cm="1">
        <f t="array" aca="1" ref="FM344" ca="1">IF($B344="","",IF(FL344=0,0,IF(DD_Payment="",0,IF(FL344&lt;_xlfn.IFS(DD_Frequency="Monthly",1,DD_Frequency="Quarterly",IF(MONTH(FL$2)=1,1,IF(MONTH(FL$2)=4,1,IF(MONTH(FL$2)=7,1,IF(MONTH(FL$2)=10,1,0)))),DD_Frequency="Annually",IF(MONTH(FL$2)=1,1,0))*DD_Payment,FL344,_xlfn.IFS(DD_Frequency="Monthly",1,DD_Frequency="Quarterly",IF(MONTH(FL$2)=1,1,IF(MONTH(FL$2)=4,1,IF(MONTH(FL$2)=7,1,IF(MONTH(FL$2)=10,1,0)))),DD_Frequency="Annually",IF(MONTH(FL$2)=1,1,0))*DD_Payment))))</f>
        <v/>
      </c>
      <c r="FN344" s="3" t="str">
        <f t="shared" ref="FN344" ca="1" si="16887">IF($B344="","",IF(FL344&gt;FM344,(FL344-FM344/2)*(rate_A*(FN$1/365)),0))</f>
        <v/>
      </c>
      <c r="FO344" s="3" t="str">
        <f t="shared" ca="1" si="16069"/>
        <v/>
      </c>
      <c r="FP344" s="3" t="str">
        <f t="shared" ref="FP344" ca="1" si="16888">IF($B344="","",FA344*(1+rate_A*FN$1/365))</f>
        <v/>
      </c>
      <c r="FQ344" s="3" t="str">
        <f t="shared" ref="FQ344" ca="1" si="16889">IF($B344="","",FB344*(1+rate_A*FN$1/365))</f>
        <v/>
      </c>
      <c r="FR344" s="3" t="str">
        <f t="shared" ref="FR344" ca="1" si="16890">IF($B344="","",FC344*(1+rate_joint*FN$1/365))</f>
        <v/>
      </c>
      <c r="FS344" s="5" t="str">
        <f t="shared" ca="1" si="16073"/>
        <v/>
      </c>
      <c r="FT344" s="5" t="str" cm="1">
        <f t="array" aca="1" ref="FT344" ca="1">IF(FS344="","",_xlfn.IFS(FS344&lt;='Hidden inputs'!$C$15,FS344*'Hidden inputs'!$D$15,FS344&lt;='Hidden inputs'!$C$16,'Hidden inputs'!$C$15*'Hidden inputs'!$D$15+(FS344-'Hidden inputs'!$B$16)*'Hidden inputs'!$D$16,FS344&lt;='Hidden inputs'!$C$17,'Hidden inputs'!$C$15*'Hidden inputs'!$D$15+('Hidden inputs'!$C$16-'Hidden inputs'!$B$16)*'Hidden inputs'!$D$16+(FS344-'Hidden inputs'!$B$17)*'Hidden inputs'!$D$17,FS344&gt;'Hidden inputs'!$B$18,'Hidden inputs'!$C$15*'Hidden inputs'!$D$15+('Hidden inputs'!$C$16-'Hidden inputs'!$B$16)*'Hidden inputs'!$D$16+('Hidden inputs'!$C$17-'Hidden inputs'!$B$17)*'Hidden inputs'!$D$17+(FS344-'Hidden inputs'!$B$18)*'Hidden inputs'!$D$18))</f>
        <v/>
      </c>
      <c r="FU344" s="10" t="str">
        <f t="shared" ca="1" si="16074"/>
        <v/>
      </c>
      <c r="FV344" s="5" t="str">
        <f t="shared" ca="1" si="15986"/>
        <v/>
      </c>
      <c r="FW344" s="5" t="str">
        <f t="shared" ca="1" si="15987"/>
        <v/>
      </c>
      <c r="FX344" s="5" t="str">
        <f ca="1">IF($B344="","",'Hidden inputs'!$D$11*FO344+'Hidden inputs'!$E$11*FP344)</f>
        <v/>
      </c>
      <c r="FY344" s="11" t="str">
        <f t="shared" ca="1" si="15890"/>
        <v/>
      </c>
      <c r="FZ344" s="9" t="str">
        <f t="shared" ca="1" si="15988"/>
        <v/>
      </c>
      <c r="GA344" s="5" t="str">
        <f t="shared" ca="1" si="15989"/>
        <v/>
      </c>
      <c r="GB344" s="5" t="str">
        <f t="shared" ca="1" si="15990"/>
        <v/>
      </c>
      <c r="GC344" s="5" t="str">
        <f t="shared" ca="1" si="15891"/>
        <v/>
      </c>
      <c r="GD344" s="5" t="str">
        <f t="shared" ca="1" si="15892"/>
        <v/>
      </c>
    </row>
    <row r="345" spans="1:186" x14ac:dyDescent="0.35">
      <c r="A345" s="2"/>
      <c r="B345" s="6" t="str">
        <f t="shared" ca="1" si="15893"/>
        <v/>
      </c>
      <c r="C345" s="5" t="str">
        <f t="shared" ca="1" si="15991"/>
        <v/>
      </c>
      <c r="D345" s="5" t="str" cm="1">
        <f t="array" aca="1" ref="D345" ca="1">IF($B345="","",IF(C345=0,0,IF(DD_Payment="",0,IF(C345&lt;_xlfn.IFS(DD_Frequency="Monthly",1,DD_Frequency="Quarterly",IF(MONTH(C$2)=1,1,IF(MONTH(C$2)=4,1,IF(MONTH(C$2)=7,1,IF(MONTH(C$2)=10,1,0)))),DD_Frequency="Annually",IF(MONTH(C$2)=1,1,0))*DD_Payment,C345,_xlfn.IFS(DD_Frequency="Monthly",1,DD_Frequency="Quarterly",IF(MONTH(C$2)=1,1,IF(MONTH(C$2)=4,1,IF(MONTH(C$2)=7,1,IF(MONTH(C$2)=10,1,0)))),DD_Frequency="Annually",IF(MONTH(C$2)=1,1,0))*DD_Payment))))</f>
        <v/>
      </c>
      <c r="E345" s="5" t="str">
        <f t="shared" ref="E345" ca="1" si="16891">IF(B345="","",IF(C345&gt;D345,(C345-D345/2)*(rate_A*(E$1/365)),0))</f>
        <v/>
      </c>
      <c r="F345" s="5" t="str">
        <f t="shared" ca="1" si="15895"/>
        <v/>
      </c>
      <c r="G345" s="5" t="str">
        <f t="shared" ref="G345" ca="1" si="16892">IF(B345="","",G344*(1+rate_A*E$1/365))</f>
        <v/>
      </c>
      <c r="H345" s="5" t="str">
        <f t="shared" ref="H345" ca="1" si="16893">IF(B345="","",H344*(1+rate_A*E$1/365))</f>
        <v/>
      </c>
      <c r="I345" s="5" t="str">
        <f t="shared" ref="I345" ca="1" si="16894">IF(B345="","",I344*(1+rate_joint*E$1/365))</f>
        <v/>
      </c>
      <c r="J345" s="5" t="str">
        <f t="shared" ca="1" si="15996"/>
        <v/>
      </c>
      <c r="K345" s="5" t="str" cm="1">
        <f t="array" aca="1" ref="K345" ca="1">IF(J345="","",_xlfn.IFS(J345&lt;='Hidden inputs'!$C$15,J345*'Hidden inputs'!$D$15,J345&lt;='Hidden inputs'!$C$16,'Hidden inputs'!$C$15*'Hidden inputs'!$D$15+(J345-'Hidden inputs'!$B$16)*'Hidden inputs'!$D$16,J345&lt;='Hidden inputs'!$C$17,'Hidden inputs'!$C$15*'Hidden inputs'!$D$15+('Hidden inputs'!$C$16-'Hidden inputs'!$B$16)*'Hidden inputs'!$D$16+(J345-'Hidden inputs'!$B$17)*'Hidden inputs'!$D$17,J345&gt;'Hidden inputs'!$B$18,'Hidden inputs'!$C$15*'Hidden inputs'!$D$15+('Hidden inputs'!$C$16-'Hidden inputs'!$B$16)*'Hidden inputs'!$D$16+('Hidden inputs'!$C$17-'Hidden inputs'!$B$17)*'Hidden inputs'!$D$17+(J345-'Hidden inputs'!$B$18)*'Hidden inputs'!$D$18))</f>
        <v/>
      </c>
      <c r="L345" s="11" t="str">
        <f t="shared" ca="1" si="15997"/>
        <v/>
      </c>
      <c r="M345" s="5" t="str">
        <f t="shared" ca="1" si="15899"/>
        <v/>
      </c>
      <c r="N345" s="5" t="str">
        <f t="shared" ca="1" si="15900"/>
        <v/>
      </c>
      <c r="O345" s="5" t="str">
        <f ca="1">IF(B345="","",'Hidden inputs'!$D$11*F345+'Hidden inputs'!$E$11*G345)</f>
        <v/>
      </c>
      <c r="P345" s="11" t="str">
        <f t="shared" ca="1" si="15834"/>
        <v/>
      </c>
      <c r="Q345" s="20" t="str">
        <f t="shared" ca="1" si="15835"/>
        <v/>
      </c>
      <c r="R345" s="3" t="str">
        <f t="shared" ca="1" si="15901"/>
        <v/>
      </c>
      <c r="S345" s="5" t="str" cm="1">
        <f t="array" aca="1" ref="S345" ca="1">IF($B345="","",IF(R345=0,0,IF(DD_Payment="",0,IF(R345&lt;_xlfn.IFS(DD_Frequency="Monthly",1,DD_Frequency="Quarterly",IF(MONTH(R$2)=1,1,IF(MONTH(R$2)=4,1,IF(MONTH(R$2)=7,1,IF(MONTH(R$2)=10,1,0)))),DD_Frequency="Annually",IF(MONTH(R$2)=1,1,0))*DD_Payment,R345,_xlfn.IFS(DD_Frequency="Monthly",1,DD_Frequency="Quarterly",IF(MONTH(R$2)=1,1,IF(MONTH(R$2)=4,1,IF(MONTH(R$2)=7,1,IF(MONTH(R$2)=10,1,0)))),DD_Frequency="Annually",IF(MONTH(R$2)=1,1,0))*DD_Payment))))</f>
        <v/>
      </c>
      <c r="T345" s="3" t="str">
        <f t="shared" ref="T345" ca="1" si="16895">IF(B345="","",IF(R345&gt;S345,(R345-S345/2)*(rate_A*((T$1+A345)/365)),0))</f>
        <v/>
      </c>
      <c r="U345" s="3" t="str">
        <f t="shared" ca="1" si="15903"/>
        <v/>
      </c>
      <c r="V345" s="3" t="str">
        <f t="shared" ref="V345" ca="1" si="16896">IF(B345="","",G345*(1+rate_A*(T$1+A345)/365))</f>
        <v/>
      </c>
      <c r="W345" s="3" t="str">
        <f t="shared" ref="W345" ca="1" si="16897">IF(B345="","",H345*(1+rate_A*(T$1+A345)/365))</f>
        <v/>
      </c>
      <c r="X345" s="3" t="str">
        <f t="shared" ref="X345" ca="1" si="16898">IF(B345="","",I345*(1+rate_joint*(T$1+A345)/365))</f>
        <v/>
      </c>
      <c r="Y345" s="5" t="str">
        <f t="shared" ca="1" si="16002"/>
        <v/>
      </c>
      <c r="Z345" s="5" t="str" cm="1">
        <f t="array" aca="1" ref="Z345" ca="1">IF(Y345="","",_xlfn.IFS(Y345&lt;='Hidden inputs'!$C$15,Y345*'Hidden inputs'!$D$15,Y345&lt;='Hidden inputs'!$C$16,'Hidden inputs'!$C$15*'Hidden inputs'!$D$15+(Y345-'Hidden inputs'!$B$16)*'Hidden inputs'!$D$16,Y345&lt;='Hidden inputs'!$C$17,'Hidden inputs'!$C$15*'Hidden inputs'!$D$15+('Hidden inputs'!$C$16-'Hidden inputs'!$B$16)*'Hidden inputs'!$D$16+(Y345-'Hidden inputs'!$B$17)*'Hidden inputs'!$D$17,Y345&gt;'Hidden inputs'!$B$18,'Hidden inputs'!$C$15*'Hidden inputs'!$D$15+('Hidden inputs'!$C$16-'Hidden inputs'!$B$16)*'Hidden inputs'!$D$16+('Hidden inputs'!$C$17-'Hidden inputs'!$B$17)*'Hidden inputs'!$D$17+(Y345-'Hidden inputs'!$B$18)*'Hidden inputs'!$D$18))</f>
        <v/>
      </c>
      <c r="AA345" s="10" t="str">
        <f t="shared" ca="1" si="16003"/>
        <v/>
      </c>
      <c r="AB345" s="5" t="str">
        <f t="shared" ca="1" si="15907"/>
        <v/>
      </c>
      <c r="AC345" s="5" t="str">
        <f t="shared" ca="1" si="16004"/>
        <v/>
      </c>
      <c r="AD345" s="5" t="str">
        <f ca="1">IF(B345="","",'Hidden inputs'!$D$11*U345+'Hidden inputs'!$E$11*V345)</f>
        <v/>
      </c>
      <c r="AE345" s="11" t="str">
        <f t="shared" ca="1" si="15840"/>
        <v/>
      </c>
      <c r="AF345" s="9" t="str">
        <f t="shared" ca="1" si="15908"/>
        <v/>
      </c>
      <c r="AG345" s="3" t="str">
        <f t="shared" ca="1" si="15909"/>
        <v/>
      </c>
      <c r="AH345" s="5" t="str" cm="1">
        <f t="array" aca="1" ref="AH345" ca="1">IF($B345="","",IF(AG345=0,0,IF(DD_Payment="",0,IF(AG345&lt;_xlfn.IFS(DD_Frequency="Monthly",1,DD_Frequency="Quarterly",IF(MONTH(AG$2)=1,1,IF(MONTH(AG$2)=4,1,IF(MONTH(AG$2)=7,1,IF(MONTH(AG$2)=10,1,0)))),DD_Frequency="Annually",IF(MONTH(AG$2)=1,1,0))*DD_Payment,AG345,_xlfn.IFS(DD_Frequency="Monthly",1,DD_Frequency="Quarterly",IF(MONTH(AG$2)=1,1,IF(MONTH(AG$2)=4,1,IF(MONTH(AG$2)=7,1,IF(MONTH(AG$2)=10,1,0)))),DD_Frequency="Annually",IF(MONTH(AG$2)=1,1,0))*DD_Payment))))</f>
        <v/>
      </c>
      <c r="AI345" s="3" t="str">
        <f t="shared" ref="AI345" ca="1" si="16899">IF($B345="","",IF(AG345&gt;AH345,(AG345-AH345/2)*(rate_A*(AI$1/365)),0))</f>
        <v/>
      </c>
      <c r="AJ345" s="3" t="str">
        <f t="shared" ca="1" si="16006"/>
        <v/>
      </c>
      <c r="AK345" s="3" t="str">
        <f t="shared" ref="AK345" ca="1" si="16900">IF($B345="","",V345*(1+rate_A*AI$1/365))</f>
        <v/>
      </c>
      <c r="AL345" s="3" t="str">
        <f t="shared" ref="AL345" ca="1" si="16901">IF($B345="","",W345*(1+rate_A*AI$1/365))</f>
        <v/>
      </c>
      <c r="AM345" s="3" t="str">
        <f t="shared" ref="AM345" ca="1" si="16902">IF($B345="","",X345*(1+rate_joint*AI$1/365))</f>
        <v/>
      </c>
      <c r="AN345" s="5" t="str">
        <f t="shared" ca="1" si="16010"/>
        <v/>
      </c>
      <c r="AO345" s="5" t="str" cm="1">
        <f t="array" aca="1" ref="AO345" ca="1">IF(AN345="","",_xlfn.IFS(AN345&lt;='Hidden inputs'!$C$15,AN345*'Hidden inputs'!$D$15,AN345&lt;='Hidden inputs'!$C$16,'Hidden inputs'!$C$15*'Hidden inputs'!$D$15+(AN345-'Hidden inputs'!$B$16)*'Hidden inputs'!$D$16,AN345&lt;='Hidden inputs'!$C$17,'Hidden inputs'!$C$15*'Hidden inputs'!$D$15+('Hidden inputs'!$C$16-'Hidden inputs'!$B$16)*'Hidden inputs'!$D$16+(AN345-'Hidden inputs'!$B$17)*'Hidden inputs'!$D$17,AN345&gt;'Hidden inputs'!$B$18,'Hidden inputs'!$C$15*'Hidden inputs'!$D$15+('Hidden inputs'!$C$16-'Hidden inputs'!$B$16)*'Hidden inputs'!$D$16+('Hidden inputs'!$C$17-'Hidden inputs'!$B$17)*'Hidden inputs'!$D$17+(AN345-'Hidden inputs'!$B$18)*'Hidden inputs'!$D$18))</f>
        <v/>
      </c>
      <c r="AP345" s="10" t="str">
        <f t="shared" ca="1" si="16011"/>
        <v/>
      </c>
      <c r="AQ345" s="5" t="str">
        <f t="shared" ca="1" si="15914"/>
        <v/>
      </c>
      <c r="AR345" s="5" t="str">
        <f t="shared" ca="1" si="15915"/>
        <v/>
      </c>
      <c r="AS345" s="5" t="str">
        <f ca="1">IF($B345="","",'Hidden inputs'!$D$11*AJ345+'Hidden inputs'!$E$11*AK345)</f>
        <v/>
      </c>
      <c r="AT345" s="11" t="str">
        <f t="shared" ca="1" si="15845"/>
        <v/>
      </c>
      <c r="AU345" s="9" t="str">
        <f t="shared" ca="1" si="15916"/>
        <v/>
      </c>
      <c r="AV345" s="3" t="str">
        <f t="shared" ca="1" si="15917"/>
        <v/>
      </c>
      <c r="AW345" s="5" t="str" cm="1">
        <f t="array" aca="1" ref="AW345" ca="1">IF($B345="","",IF(AV345=0,0,IF(DD_Payment="",0,IF(AV345&lt;_xlfn.IFS(DD_Frequency="Monthly",1,DD_Frequency="Quarterly",IF(MONTH(AV$2)=1,1,IF(MONTH(AV$2)=4,1,IF(MONTH(AV$2)=7,1,IF(MONTH(AV$2)=10,1,0)))),DD_Frequency="Annually",IF(MONTH(AV$2)=1,1,0))*DD_Payment,AV345,_xlfn.IFS(DD_Frequency="Monthly",1,DD_Frequency="Quarterly",IF(MONTH(AV$2)=1,1,IF(MONTH(AV$2)=4,1,IF(MONTH(AV$2)=7,1,IF(MONTH(AV$2)=10,1,0)))),DD_Frequency="Annually",IF(MONTH(AV$2)=1,1,0))*DD_Payment))))</f>
        <v/>
      </c>
      <c r="AX345" s="3" t="str">
        <f t="shared" ref="AX345" ca="1" si="16903">IF($B345="","",IF(AV345&gt;AW345,(AV345-AW345/2)*(rate_A*(AX$1/365)),0))</f>
        <v/>
      </c>
      <c r="AY345" s="3" t="str">
        <f t="shared" ca="1" si="16013"/>
        <v/>
      </c>
      <c r="AZ345" s="3" t="str">
        <f t="shared" ref="AZ345" ca="1" si="16904">IF($B345="","",AK345*(1+rate_A*AX$1/365))</f>
        <v/>
      </c>
      <c r="BA345" s="3" t="str">
        <f t="shared" ref="BA345" ca="1" si="16905">IF($B345="","",AL345*(1+rate_A*AX$1/365))</f>
        <v/>
      </c>
      <c r="BB345" s="3" t="str">
        <f t="shared" ref="BB345" ca="1" si="16906">IF($B345="","",AM345*(1+rate_joint*AX$1/365))</f>
        <v/>
      </c>
      <c r="BC345" s="5" t="str">
        <f t="shared" ca="1" si="16017"/>
        <v/>
      </c>
      <c r="BD345" s="5" t="str" cm="1">
        <f t="array" aca="1" ref="BD345" ca="1">IF(BC345="","",_xlfn.IFS(BC345&lt;='Hidden inputs'!$C$15,BC345*'Hidden inputs'!$D$15,BC345&lt;='Hidden inputs'!$C$16,'Hidden inputs'!$C$15*'Hidden inputs'!$D$15+(BC345-'Hidden inputs'!$B$16)*'Hidden inputs'!$D$16,BC345&lt;='Hidden inputs'!$C$17,'Hidden inputs'!$C$15*'Hidden inputs'!$D$15+('Hidden inputs'!$C$16-'Hidden inputs'!$B$16)*'Hidden inputs'!$D$16+(BC345-'Hidden inputs'!$B$17)*'Hidden inputs'!$D$17,BC345&gt;'Hidden inputs'!$B$18,'Hidden inputs'!$C$15*'Hidden inputs'!$D$15+('Hidden inputs'!$C$16-'Hidden inputs'!$B$16)*'Hidden inputs'!$D$16+('Hidden inputs'!$C$17-'Hidden inputs'!$B$17)*'Hidden inputs'!$D$17+(BC345-'Hidden inputs'!$B$18)*'Hidden inputs'!$D$18))</f>
        <v/>
      </c>
      <c r="BE345" s="10" t="str">
        <f t="shared" ca="1" si="16018"/>
        <v/>
      </c>
      <c r="BF345" s="5" t="str">
        <f t="shared" ca="1" si="15922"/>
        <v/>
      </c>
      <c r="BG345" s="5" t="str">
        <f t="shared" ca="1" si="15923"/>
        <v/>
      </c>
      <c r="BH345" s="5" t="str">
        <f ca="1">IF($B345="","",'Hidden inputs'!$D$11*AY345+'Hidden inputs'!$E$11*AZ345)</f>
        <v/>
      </c>
      <c r="BI345" s="11" t="str">
        <f t="shared" ca="1" si="15850"/>
        <v/>
      </c>
      <c r="BJ345" s="9" t="str">
        <f t="shared" ca="1" si="15924"/>
        <v/>
      </c>
      <c r="BK345" s="3" t="str">
        <f t="shared" ca="1" si="15925"/>
        <v/>
      </c>
      <c r="BL345" s="5" t="str" cm="1">
        <f t="array" aca="1" ref="BL345" ca="1">IF($B345="","",IF(BK345=0,0,IF(DD_Payment="",0,IF(BK345&lt;_xlfn.IFS(DD_Frequency="Monthly",1,DD_Frequency="Quarterly",IF(MONTH(BK$2)=1,1,IF(MONTH(BK$2)=4,1,IF(MONTH(BK$2)=7,1,IF(MONTH(BK$2)=10,1,0)))),DD_Frequency="Annually",IF(MONTH(BK$2)=1,1,0))*DD_Payment,BK345,_xlfn.IFS(DD_Frequency="Monthly",1,DD_Frequency="Quarterly",IF(MONTH(BK$2)=1,1,IF(MONTH(BK$2)=4,1,IF(MONTH(BK$2)=7,1,IF(MONTH(BK$2)=10,1,0)))),DD_Frequency="Annually",IF(MONTH(BK$2)=1,1,0))*DD_Payment))))</f>
        <v/>
      </c>
      <c r="BM345" s="3" t="str">
        <f t="shared" ref="BM345" ca="1" si="16907">IF($B345="","",IF(BK345&gt;BL345,(BK345-BL345/2)*(rate_A*(BM$1/365)),0))</f>
        <v/>
      </c>
      <c r="BN345" s="3" t="str">
        <f t="shared" ca="1" si="16020"/>
        <v/>
      </c>
      <c r="BO345" s="3" t="str">
        <f t="shared" ref="BO345" ca="1" si="16908">IF($B345="","",AZ345*(1+rate_A*BM$1/365))</f>
        <v/>
      </c>
      <c r="BP345" s="3" t="str">
        <f t="shared" ref="BP345" ca="1" si="16909">IF($B345="","",BA345*(1+rate_A*BM$1/365))</f>
        <v/>
      </c>
      <c r="BQ345" s="3" t="str">
        <f t="shared" ref="BQ345" ca="1" si="16910">IF($B345="","",BB345*(1+rate_joint*BM$1/365))</f>
        <v/>
      </c>
      <c r="BR345" s="5" t="str">
        <f t="shared" ca="1" si="16024"/>
        <v/>
      </c>
      <c r="BS345" s="5" t="str" cm="1">
        <f t="array" aca="1" ref="BS345" ca="1">IF(BR345="","",_xlfn.IFS(BR345&lt;='Hidden inputs'!$C$15,BR345*'Hidden inputs'!$D$15,BR345&lt;='Hidden inputs'!$C$16,'Hidden inputs'!$C$15*'Hidden inputs'!$D$15+(BR345-'Hidden inputs'!$B$16)*'Hidden inputs'!$D$16,BR345&lt;='Hidden inputs'!$C$17,'Hidden inputs'!$C$15*'Hidden inputs'!$D$15+('Hidden inputs'!$C$16-'Hidden inputs'!$B$16)*'Hidden inputs'!$D$16+(BR345-'Hidden inputs'!$B$17)*'Hidden inputs'!$D$17,BR345&gt;'Hidden inputs'!$B$18,'Hidden inputs'!$C$15*'Hidden inputs'!$D$15+('Hidden inputs'!$C$16-'Hidden inputs'!$B$16)*'Hidden inputs'!$D$16+('Hidden inputs'!$C$17-'Hidden inputs'!$B$17)*'Hidden inputs'!$D$17+(BR345-'Hidden inputs'!$B$18)*'Hidden inputs'!$D$18))</f>
        <v/>
      </c>
      <c r="BT345" s="10" t="str">
        <f t="shared" ca="1" si="16025"/>
        <v/>
      </c>
      <c r="BU345" s="5" t="str">
        <f t="shared" ca="1" si="15930"/>
        <v/>
      </c>
      <c r="BV345" s="5" t="str">
        <f t="shared" ca="1" si="15931"/>
        <v/>
      </c>
      <c r="BW345" s="5" t="str">
        <f ca="1">IF($B345="","",'Hidden inputs'!$D$11*BN345+'Hidden inputs'!$E$11*BO345)</f>
        <v/>
      </c>
      <c r="BX345" s="11" t="str">
        <f t="shared" ca="1" si="15855"/>
        <v/>
      </c>
      <c r="BY345" s="9" t="str">
        <f t="shared" ca="1" si="15932"/>
        <v/>
      </c>
      <c r="BZ345" s="3" t="str">
        <f t="shared" ca="1" si="15933"/>
        <v/>
      </c>
      <c r="CA345" s="5" t="str" cm="1">
        <f t="array" aca="1" ref="CA345" ca="1">IF($B345="","",IF(BZ345=0,0,IF(DD_Payment="",0,IF(BZ345&lt;_xlfn.IFS(DD_Frequency="Monthly",1,DD_Frequency="Quarterly",IF(MONTH(BZ$2)=1,1,IF(MONTH(BZ$2)=4,1,IF(MONTH(BZ$2)=7,1,IF(MONTH(BZ$2)=10,1,0)))),DD_Frequency="Annually",IF(MONTH(BZ$2)=1,1,0))*DD_Payment,BZ345,_xlfn.IFS(DD_Frequency="Monthly",1,DD_Frequency="Quarterly",IF(MONTH(BZ$2)=1,1,IF(MONTH(BZ$2)=4,1,IF(MONTH(BZ$2)=7,1,IF(MONTH(BZ$2)=10,1,0)))),DD_Frequency="Annually",IF(MONTH(BZ$2)=1,1,0))*DD_Payment))))</f>
        <v/>
      </c>
      <c r="CB345" s="3" t="str">
        <f t="shared" ref="CB345" ca="1" si="16911">IF($B345="","",IF(BZ345&gt;CA345,(BZ345-CA345/2)*(rate_A*(CB$1/365)),0))</f>
        <v/>
      </c>
      <c r="CC345" s="3" t="str">
        <f t="shared" ca="1" si="16027"/>
        <v/>
      </c>
      <c r="CD345" s="3" t="str">
        <f t="shared" ref="CD345" ca="1" si="16912">IF($B345="","",BO345*(1+rate_A*CB$1/365))</f>
        <v/>
      </c>
      <c r="CE345" s="3" t="str">
        <f t="shared" ref="CE345" ca="1" si="16913">IF($B345="","",BP345*(1+rate_A*CB$1/365))</f>
        <v/>
      </c>
      <c r="CF345" s="3" t="str">
        <f t="shared" ref="CF345" ca="1" si="16914">IF($B345="","",BQ345*(1+rate_joint*CB$1/365))</f>
        <v/>
      </c>
      <c r="CG345" s="5" t="str">
        <f t="shared" ca="1" si="16031"/>
        <v/>
      </c>
      <c r="CH345" s="5" t="str" cm="1">
        <f t="array" aca="1" ref="CH345" ca="1">IF(CG345="","",_xlfn.IFS(CG345&lt;='Hidden inputs'!$C$15,CG345*'Hidden inputs'!$D$15,CG345&lt;='Hidden inputs'!$C$16,'Hidden inputs'!$C$15*'Hidden inputs'!$D$15+(CG345-'Hidden inputs'!$B$16)*'Hidden inputs'!$D$16,CG345&lt;='Hidden inputs'!$C$17,'Hidden inputs'!$C$15*'Hidden inputs'!$D$15+('Hidden inputs'!$C$16-'Hidden inputs'!$B$16)*'Hidden inputs'!$D$16+(CG345-'Hidden inputs'!$B$17)*'Hidden inputs'!$D$17,CG345&gt;'Hidden inputs'!$B$18,'Hidden inputs'!$C$15*'Hidden inputs'!$D$15+('Hidden inputs'!$C$16-'Hidden inputs'!$B$16)*'Hidden inputs'!$D$16+('Hidden inputs'!$C$17-'Hidden inputs'!$B$17)*'Hidden inputs'!$D$17+(CG345-'Hidden inputs'!$B$18)*'Hidden inputs'!$D$18))</f>
        <v/>
      </c>
      <c r="CI345" s="10" t="str">
        <f t="shared" ca="1" si="16032"/>
        <v/>
      </c>
      <c r="CJ345" s="5" t="str">
        <f t="shared" ca="1" si="15938"/>
        <v/>
      </c>
      <c r="CK345" s="5" t="str">
        <f t="shared" ca="1" si="15939"/>
        <v/>
      </c>
      <c r="CL345" s="5" t="str">
        <f ca="1">IF($B345="","",'Hidden inputs'!$D$11*CC345+'Hidden inputs'!$E$11*CD345)</f>
        <v/>
      </c>
      <c r="CM345" s="11" t="str">
        <f t="shared" ca="1" si="15860"/>
        <v/>
      </c>
      <c r="CN345" s="9" t="str">
        <f t="shared" ca="1" si="15940"/>
        <v/>
      </c>
      <c r="CO345" s="3" t="str">
        <f t="shared" ca="1" si="15941"/>
        <v/>
      </c>
      <c r="CP345" s="5" t="str" cm="1">
        <f t="array" aca="1" ref="CP345" ca="1">IF($B345="","",IF(CO345=0,0,IF(DD_Payment="",0,IF(CO345&lt;_xlfn.IFS(DD_Frequency="Monthly",1,DD_Frequency="Quarterly",IF(MONTH(CO$2)=1,1,IF(MONTH(CO$2)=4,1,IF(MONTH(CO$2)=7,1,IF(MONTH(CO$2)=10,1,0)))),DD_Frequency="Annually",IF(MONTH(CO$2)=1,1,0))*DD_Payment,CO345,_xlfn.IFS(DD_Frequency="Monthly",1,DD_Frequency="Quarterly",IF(MONTH(CO$2)=1,1,IF(MONTH(CO$2)=4,1,IF(MONTH(CO$2)=7,1,IF(MONTH(CO$2)=10,1,0)))),DD_Frequency="Annually",IF(MONTH(CO$2)=1,1,0))*DD_Payment))))</f>
        <v/>
      </c>
      <c r="CQ345" s="3" t="str">
        <f t="shared" ref="CQ345" ca="1" si="16915">IF($B345="","",IF(CO345&gt;CP345,(CO345-CP345/2)*(rate_A*(CQ$1/365)),0))</f>
        <v/>
      </c>
      <c r="CR345" s="3" t="str">
        <f t="shared" ca="1" si="16034"/>
        <v/>
      </c>
      <c r="CS345" s="3" t="str">
        <f t="shared" ref="CS345" ca="1" si="16916">IF($B345="","",CD345*(1+rate_A*CQ$1/365))</f>
        <v/>
      </c>
      <c r="CT345" s="3" t="str">
        <f t="shared" ref="CT345" ca="1" si="16917">IF($B345="","",CE345*(1+rate_A*CQ$1/365))</f>
        <v/>
      </c>
      <c r="CU345" s="3" t="str">
        <f t="shared" ref="CU345" ca="1" si="16918">IF($B345="","",CF345*(1+rate_joint*CQ$1/365))</f>
        <v/>
      </c>
      <c r="CV345" s="5" t="str">
        <f t="shared" ca="1" si="16038"/>
        <v/>
      </c>
      <c r="CW345" s="5" t="str" cm="1">
        <f t="array" aca="1" ref="CW345" ca="1">IF(CV345="","",_xlfn.IFS(CV345&lt;='Hidden inputs'!$C$15,CV345*'Hidden inputs'!$D$15,CV345&lt;='Hidden inputs'!$C$16,'Hidden inputs'!$C$15*'Hidden inputs'!$D$15+(CV345-'Hidden inputs'!$B$16)*'Hidden inputs'!$D$16,CV345&lt;='Hidden inputs'!$C$17,'Hidden inputs'!$C$15*'Hidden inputs'!$D$15+('Hidden inputs'!$C$16-'Hidden inputs'!$B$16)*'Hidden inputs'!$D$16+(CV345-'Hidden inputs'!$B$17)*'Hidden inputs'!$D$17,CV345&gt;'Hidden inputs'!$B$18,'Hidden inputs'!$C$15*'Hidden inputs'!$D$15+('Hidden inputs'!$C$16-'Hidden inputs'!$B$16)*'Hidden inputs'!$D$16+('Hidden inputs'!$C$17-'Hidden inputs'!$B$17)*'Hidden inputs'!$D$17+(CV345-'Hidden inputs'!$B$18)*'Hidden inputs'!$D$18))</f>
        <v/>
      </c>
      <c r="CX345" s="10" t="str">
        <f t="shared" ca="1" si="16039"/>
        <v/>
      </c>
      <c r="CY345" s="5" t="str">
        <f t="shared" ca="1" si="15946"/>
        <v/>
      </c>
      <c r="CZ345" s="5" t="str">
        <f t="shared" ca="1" si="15947"/>
        <v/>
      </c>
      <c r="DA345" s="5" t="str">
        <f ca="1">IF($B345="","",'Hidden inputs'!$D$11*CR345+'Hidden inputs'!$E$11*CS345)</f>
        <v/>
      </c>
      <c r="DB345" s="11" t="str">
        <f t="shared" ca="1" si="15865"/>
        <v/>
      </c>
      <c r="DC345" s="9" t="str">
        <f t="shared" ca="1" si="15948"/>
        <v/>
      </c>
      <c r="DD345" s="3" t="str">
        <f t="shared" ca="1" si="15949"/>
        <v/>
      </c>
      <c r="DE345" s="5" t="str" cm="1">
        <f t="array" aca="1" ref="DE345" ca="1">IF($B345="","",IF(DD345=0,0,IF(DD_Payment="",0,IF(DD345&lt;_xlfn.IFS(DD_Frequency="Monthly",1,DD_Frequency="Quarterly",IF(MONTH(DD$2)=1,1,IF(MONTH(DD$2)=4,1,IF(MONTH(DD$2)=7,1,IF(MONTH(DD$2)=10,1,0)))),DD_Frequency="Annually",IF(MONTH(DD$2)=1,1,0))*DD_Payment,DD345,_xlfn.IFS(DD_Frequency="Monthly",1,DD_Frequency="Quarterly",IF(MONTH(DD$2)=1,1,IF(MONTH(DD$2)=4,1,IF(MONTH(DD$2)=7,1,IF(MONTH(DD$2)=10,1,0)))),DD_Frequency="Annually",IF(MONTH(DD$2)=1,1,0))*DD_Payment))))</f>
        <v/>
      </c>
      <c r="DF345" s="3" t="str">
        <f t="shared" ref="DF345" ca="1" si="16919">IF($B345="","",IF(DD345&gt;DE345,(DD345-DE345/2)*(rate_A*(DF$1/365)),0))</f>
        <v/>
      </c>
      <c r="DG345" s="3" t="str">
        <f t="shared" ca="1" si="16041"/>
        <v/>
      </c>
      <c r="DH345" s="3" t="str">
        <f t="shared" ref="DH345" ca="1" si="16920">IF($B345="","",CS345*(1+rate_A*DF$1/365))</f>
        <v/>
      </c>
      <c r="DI345" s="3" t="str">
        <f t="shared" ref="DI345" ca="1" si="16921">IF($B345="","",CT345*(1+rate_A*DF$1/365))</f>
        <v/>
      </c>
      <c r="DJ345" s="3" t="str">
        <f t="shared" ref="DJ345" ca="1" si="16922">IF($B345="","",CU345*(1+rate_joint*DF$1/365))</f>
        <v/>
      </c>
      <c r="DK345" s="5" t="str">
        <f t="shared" ca="1" si="16045"/>
        <v/>
      </c>
      <c r="DL345" s="5" t="str" cm="1">
        <f t="array" aca="1" ref="DL345" ca="1">IF(DK345="","",_xlfn.IFS(DK345&lt;='Hidden inputs'!$C$15,DK345*'Hidden inputs'!$D$15,DK345&lt;='Hidden inputs'!$C$16,'Hidden inputs'!$C$15*'Hidden inputs'!$D$15+(DK345-'Hidden inputs'!$B$16)*'Hidden inputs'!$D$16,DK345&lt;='Hidden inputs'!$C$17,'Hidden inputs'!$C$15*'Hidden inputs'!$D$15+('Hidden inputs'!$C$16-'Hidden inputs'!$B$16)*'Hidden inputs'!$D$16+(DK345-'Hidden inputs'!$B$17)*'Hidden inputs'!$D$17,DK345&gt;'Hidden inputs'!$B$18,'Hidden inputs'!$C$15*'Hidden inputs'!$D$15+('Hidden inputs'!$C$16-'Hidden inputs'!$B$16)*'Hidden inputs'!$D$16+('Hidden inputs'!$C$17-'Hidden inputs'!$B$17)*'Hidden inputs'!$D$17+(DK345-'Hidden inputs'!$B$18)*'Hidden inputs'!$D$18))</f>
        <v/>
      </c>
      <c r="DM345" s="10" t="str">
        <f t="shared" ca="1" si="16046"/>
        <v/>
      </c>
      <c r="DN345" s="5" t="str">
        <f t="shared" ca="1" si="15954"/>
        <v/>
      </c>
      <c r="DO345" s="5" t="str">
        <f t="shared" ca="1" si="15955"/>
        <v/>
      </c>
      <c r="DP345" s="5" t="str">
        <f ca="1">IF($B345="","",'Hidden inputs'!$D$11*DG345+'Hidden inputs'!$E$11*DH345)</f>
        <v/>
      </c>
      <c r="DQ345" s="11" t="str">
        <f t="shared" ca="1" si="15870"/>
        <v/>
      </c>
      <c r="DR345" s="9" t="str">
        <f t="shared" ca="1" si="15956"/>
        <v/>
      </c>
      <c r="DS345" s="3" t="str">
        <f t="shared" ca="1" si="15957"/>
        <v/>
      </c>
      <c r="DT345" s="5" t="str" cm="1">
        <f t="array" aca="1" ref="DT345" ca="1">IF($B345="","",IF(DS345=0,0,IF(DD_Payment="",0,IF(DS345&lt;_xlfn.IFS(DD_Frequency="Monthly",1,DD_Frequency="Quarterly",IF(MONTH(DS$2)=1,1,IF(MONTH(DS$2)=4,1,IF(MONTH(DS$2)=7,1,IF(MONTH(DS$2)=10,1,0)))),DD_Frequency="Annually",IF(MONTH(DS$2)=1,1,0))*DD_Payment,DS345,_xlfn.IFS(DD_Frequency="Monthly",1,DD_Frequency="Quarterly",IF(MONTH(DS$2)=1,1,IF(MONTH(DS$2)=4,1,IF(MONTH(DS$2)=7,1,IF(MONTH(DS$2)=10,1,0)))),DD_Frequency="Annually",IF(MONTH(DS$2)=1,1,0))*DD_Payment))))</f>
        <v/>
      </c>
      <c r="DU345" s="3" t="str">
        <f t="shared" ref="DU345" ca="1" si="16923">IF($B345="","",IF(DS345&gt;DT345,(DS345-DT345/2)*(rate_A*(DU$1/365)),0))</f>
        <v/>
      </c>
      <c r="DV345" s="3" t="str">
        <f t="shared" ca="1" si="16048"/>
        <v/>
      </c>
      <c r="DW345" s="3" t="str">
        <f t="shared" ref="DW345" ca="1" si="16924">IF($B345="","",DH345*(1+rate_A*DU$1/365))</f>
        <v/>
      </c>
      <c r="DX345" s="3" t="str">
        <f t="shared" ref="DX345" ca="1" si="16925">IF($B345="","",DI345*(1+rate_A*DU$1/365))</f>
        <v/>
      </c>
      <c r="DY345" s="3" t="str">
        <f t="shared" ref="DY345" ca="1" si="16926">IF($B345="","",DJ345*(1+rate_joint*DU$1/365))</f>
        <v/>
      </c>
      <c r="DZ345" s="5" t="str">
        <f t="shared" ca="1" si="16052"/>
        <v/>
      </c>
      <c r="EA345" s="5" t="str" cm="1">
        <f t="array" aca="1" ref="EA345" ca="1">IF(DZ345="","",_xlfn.IFS(DZ345&lt;='Hidden inputs'!$C$15,DZ345*'Hidden inputs'!$D$15,DZ345&lt;='Hidden inputs'!$C$16,'Hidden inputs'!$C$15*'Hidden inputs'!$D$15+(DZ345-'Hidden inputs'!$B$16)*'Hidden inputs'!$D$16,DZ345&lt;='Hidden inputs'!$C$17,'Hidden inputs'!$C$15*'Hidden inputs'!$D$15+('Hidden inputs'!$C$16-'Hidden inputs'!$B$16)*'Hidden inputs'!$D$16+(DZ345-'Hidden inputs'!$B$17)*'Hidden inputs'!$D$17,DZ345&gt;'Hidden inputs'!$B$18,'Hidden inputs'!$C$15*'Hidden inputs'!$D$15+('Hidden inputs'!$C$16-'Hidden inputs'!$B$16)*'Hidden inputs'!$D$16+('Hidden inputs'!$C$17-'Hidden inputs'!$B$17)*'Hidden inputs'!$D$17+(DZ345-'Hidden inputs'!$B$18)*'Hidden inputs'!$D$18))</f>
        <v/>
      </c>
      <c r="EB345" s="10" t="str">
        <f t="shared" ca="1" si="16053"/>
        <v/>
      </c>
      <c r="EC345" s="5" t="str">
        <f t="shared" ca="1" si="15962"/>
        <v/>
      </c>
      <c r="ED345" s="5" t="str">
        <f t="shared" ca="1" si="15963"/>
        <v/>
      </c>
      <c r="EE345" s="5" t="str">
        <f ca="1">IF($B345="","",'Hidden inputs'!$D$11*DV345+'Hidden inputs'!$E$11*DW345)</f>
        <v/>
      </c>
      <c r="EF345" s="11" t="str">
        <f t="shared" ca="1" si="15875"/>
        <v/>
      </c>
      <c r="EG345" s="9" t="str">
        <f t="shared" ca="1" si="15964"/>
        <v/>
      </c>
      <c r="EH345" s="3" t="str">
        <f t="shared" ca="1" si="15965"/>
        <v/>
      </c>
      <c r="EI345" s="5" t="str" cm="1">
        <f t="array" aca="1" ref="EI345" ca="1">IF($B345="","",IF(EH345=0,0,IF(DD_Payment="",0,IF(EH345&lt;_xlfn.IFS(DD_Frequency="Monthly",1,DD_Frequency="Quarterly",IF(MONTH(EH$2)=1,1,IF(MONTH(EH$2)=4,1,IF(MONTH(EH$2)=7,1,IF(MONTH(EH$2)=10,1,0)))),DD_Frequency="Annually",IF(MONTH(EH$2)=1,1,0))*DD_Payment,EH345,_xlfn.IFS(DD_Frequency="Monthly",1,DD_Frequency="Quarterly",IF(MONTH(EH$2)=1,1,IF(MONTH(EH$2)=4,1,IF(MONTH(EH$2)=7,1,IF(MONTH(EH$2)=10,1,0)))),DD_Frequency="Annually",IF(MONTH(EH$2)=1,1,0))*DD_Payment))))</f>
        <v/>
      </c>
      <c r="EJ345" s="3" t="str">
        <f t="shared" ref="EJ345" ca="1" si="16927">IF($B345="","",IF(EH345&gt;EI345,(EH345-EI345/2)*(rate_A*(EJ$1/365)),0))</f>
        <v/>
      </c>
      <c r="EK345" s="3" t="str">
        <f t="shared" ca="1" si="16055"/>
        <v/>
      </c>
      <c r="EL345" s="3" t="str">
        <f t="shared" ref="EL345" ca="1" si="16928">IF($B345="","",DW345*(1+rate_A*EJ$1/365))</f>
        <v/>
      </c>
      <c r="EM345" s="3" t="str">
        <f t="shared" ref="EM345" ca="1" si="16929">IF($B345="","",DX345*(1+rate_A*EJ$1/365))</f>
        <v/>
      </c>
      <c r="EN345" s="3" t="str">
        <f t="shared" ref="EN345" ca="1" si="16930">IF($B345="","",DY345*(1+rate_joint*EJ$1/365))</f>
        <v/>
      </c>
      <c r="EO345" s="5" t="str">
        <f t="shared" ca="1" si="16059"/>
        <v/>
      </c>
      <c r="EP345" s="5" t="str" cm="1">
        <f t="array" aca="1" ref="EP345" ca="1">IF(EO345="","",_xlfn.IFS(EO345&lt;='Hidden inputs'!$C$15,EO345*'Hidden inputs'!$D$15,EO345&lt;='Hidden inputs'!$C$16,'Hidden inputs'!$C$15*'Hidden inputs'!$D$15+(EO345-'Hidden inputs'!$B$16)*'Hidden inputs'!$D$16,EO345&lt;='Hidden inputs'!$C$17,'Hidden inputs'!$C$15*'Hidden inputs'!$D$15+('Hidden inputs'!$C$16-'Hidden inputs'!$B$16)*'Hidden inputs'!$D$16+(EO345-'Hidden inputs'!$B$17)*'Hidden inputs'!$D$17,EO345&gt;'Hidden inputs'!$B$18,'Hidden inputs'!$C$15*'Hidden inputs'!$D$15+('Hidden inputs'!$C$16-'Hidden inputs'!$B$16)*'Hidden inputs'!$D$16+('Hidden inputs'!$C$17-'Hidden inputs'!$B$17)*'Hidden inputs'!$D$17+(EO345-'Hidden inputs'!$B$18)*'Hidden inputs'!$D$18))</f>
        <v/>
      </c>
      <c r="EQ345" s="10" t="str">
        <f t="shared" ca="1" si="16060"/>
        <v/>
      </c>
      <c r="ER345" s="5" t="str">
        <f t="shared" ca="1" si="15970"/>
        <v/>
      </c>
      <c r="ES345" s="5" t="str">
        <f t="shared" ca="1" si="15971"/>
        <v/>
      </c>
      <c r="ET345" s="5" t="str">
        <f ca="1">IF($B345="","",'Hidden inputs'!$D$11*EK345+'Hidden inputs'!$E$11*EL345)</f>
        <v/>
      </c>
      <c r="EU345" s="11" t="str">
        <f t="shared" ca="1" si="15880"/>
        <v/>
      </c>
      <c r="EV345" s="9" t="str">
        <f t="shared" ca="1" si="15972"/>
        <v/>
      </c>
      <c r="EW345" s="3" t="str">
        <f t="shared" ca="1" si="15973"/>
        <v/>
      </c>
      <c r="EX345" s="5" t="str" cm="1">
        <f t="array" aca="1" ref="EX345" ca="1">IF($B345="","",IF(EW345=0,0,IF(DD_Payment="",0,IF(EW345&lt;_xlfn.IFS(DD_Frequency="Monthly",1,DD_Frequency="Quarterly",IF(MONTH(EW$2)=1,1,IF(MONTH(EW$2)=4,1,IF(MONTH(EW$2)=7,1,IF(MONTH(EW$2)=10,1,0)))),DD_Frequency="Annually",IF(MONTH(EW$2)=1,1,0))*DD_Payment,EW345,_xlfn.IFS(DD_Frequency="Monthly",1,DD_Frequency="Quarterly",IF(MONTH(EW$2)=1,1,IF(MONTH(EW$2)=4,1,IF(MONTH(EW$2)=7,1,IF(MONTH(EW$2)=10,1,0)))),DD_Frequency="Annually",IF(MONTH(EW$2)=1,1,0))*DD_Payment))))</f>
        <v/>
      </c>
      <c r="EY345" s="3" t="str">
        <f t="shared" ref="EY345" ca="1" si="16931">IF($B345="","",IF(EW345&gt;EX345,(EW345-EX345/2)*(rate_A*(EY$1/365)),0))</f>
        <v/>
      </c>
      <c r="EZ345" s="3" t="str">
        <f t="shared" ca="1" si="16062"/>
        <v/>
      </c>
      <c r="FA345" s="3" t="str">
        <f t="shared" ref="FA345" ca="1" si="16932">IF($B345="","",EL345*(1+rate_A*EY$1/365))</f>
        <v/>
      </c>
      <c r="FB345" s="3" t="str">
        <f t="shared" ref="FB345" ca="1" si="16933">IF($B345="","",EM345*(1+rate_A*EY$1/365))</f>
        <v/>
      </c>
      <c r="FC345" s="3" t="str">
        <f t="shared" ref="FC345" ca="1" si="16934">IF($B345="","",EN345*(1+rate_joint*EY$1/365))</f>
        <v/>
      </c>
      <c r="FD345" s="5" t="str">
        <f t="shared" ca="1" si="16066"/>
        <v/>
      </c>
      <c r="FE345" s="5" t="str" cm="1">
        <f t="array" aca="1" ref="FE345" ca="1">IF(FD345="","",_xlfn.IFS(FD345&lt;='Hidden inputs'!$C$15,FD345*'Hidden inputs'!$D$15,FD345&lt;='Hidden inputs'!$C$16,'Hidden inputs'!$C$15*'Hidden inputs'!$D$15+(FD345-'Hidden inputs'!$B$16)*'Hidden inputs'!$D$16,FD345&lt;='Hidden inputs'!$C$17,'Hidden inputs'!$C$15*'Hidden inputs'!$D$15+('Hidden inputs'!$C$16-'Hidden inputs'!$B$16)*'Hidden inputs'!$D$16+(FD345-'Hidden inputs'!$B$17)*'Hidden inputs'!$D$17,FD345&gt;'Hidden inputs'!$B$18,'Hidden inputs'!$C$15*'Hidden inputs'!$D$15+('Hidden inputs'!$C$16-'Hidden inputs'!$B$16)*'Hidden inputs'!$D$16+('Hidden inputs'!$C$17-'Hidden inputs'!$B$17)*'Hidden inputs'!$D$17+(FD345-'Hidden inputs'!$B$18)*'Hidden inputs'!$D$18))</f>
        <v/>
      </c>
      <c r="FF345" s="10" t="str">
        <f t="shared" ca="1" si="16067"/>
        <v/>
      </c>
      <c r="FG345" s="5" t="str">
        <f t="shared" ca="1" si="15978"/>
        <v/>
      </c>
      <c r="FH345" s="5" t="str">
        <f t="shared" ca="1" si="15979"/>
        <v/>
      </c>
      <c r="FI345" s="5" t="str">
        <f ca="1">IF($B345="","",'Hidden inputs'!$D$11*EZ345+'Hidden inputs'!$E$11*FA345)</f>
        <v/>
      </c>
      <c r="FJ345" s="11" t="str">
        <f t="shared" ca="1" si="15885"/>
        <v/>
      </c>
      <c r="FK345" s="9" t="str">
        <f t="shared" ca="1" si="15980"/>
        <v/>
      </c>
      <c r="FL345" s="3" t="str">
        <f t="shared" ca="1" si="15981"/>
        <v/>
      </c>
      <c r="FM345" s="5" t="str" cm="1">
        <f t="array" aca="1" ref="FM345" ca="1">IF($B345="","",IF(FL345=0,0,IF(DD_Payment="",0,IF(FL345&lt;_xlfn.IFS(DD_Frequency="Monthly",1,DD_Frequency="Quarterly",IF(MONTH(FL$2)=1,1,IF(MONTH(FL$2)=4,1,IF(MONTH(FL$2)=7,1,IF(MONTH(FL$2)=10,1,0)))),DD_Frequency="Annually",IF(MONTH(FL$2)=1,1,0))*DD_Payment,FL345,_xlfn.IFS(DD_Frequency="Monthly",1,DD_Frequency="Quarterly",IF(MONTH(FL$2)=1,1,IF(MONTH(FL$2)=4,1,IF(MONTH(FL$2)=7,1,IF(MONTH(FL$2)=10,1,0)))),DD_Frequency="Annually",IF(MONTH(FL$2)=1,1,0))*DD_Payment))))</f>
        <v/>
      </c>
      <c r="FN345" s="3" t="str">
        <f t="shared" ref="FN345" ca="1" si="16935">IF($B345="","",IF(FL345&gt;FM345,(FL345-FM345/2)*(rate_A*(FN$1/365)),0))</f>
        <v/>
      </c>
      <c r="FO345" s="3" t="str">
        <f t="shared" ca="1" si="16069"/>
        <v/>
      </c>
      <c r="FP345" s="3" t="str">
        <f t="shared" ref="FP345" ca="1" si="16936">IF($B345="","",FA345*(1+rate_A*FN$1/365))</f>
        <v/>
      </c>
      <c r="FQ345" s="3" t="str">
        <f t="shared" ref="FQ345" ca="1" si="16937">IF($B345="","",FB345*(1+rate_A*FN$1/365))</f>
        <v/>
      </c>
      <c r="FR345" s="3" t="str">
        <f t="shared" ref="FR345" ca="1" si="16938">IF($B345="","",FC345*(1+rate_joint*FN$1/365))</f>
        <v/>
      </c>
      <c r="FS345" s="5" t="str">
        <f t="shared" ca="1" si="16073"/>
        <v/>
      </c>
      <c r="FT345" s="5" t="str" cm="1">
        <f t="array" aca="1" ref="FT345" ca="1">IF(FS345="","",_xlfn.IFS(FS345&lt;='Hidden inputs'!$C$15,FS345*'Hidden inputs'!$D$15,FS345&lt;='Hidden inputs'!$C$16,'Hidden inputs'!$C$15*'Hidden inputs'!$D$15+(FS345-'Hidden inputs'!$B$16)*'Hidden inputs'!$D$16,FS345&lt;='Hidden inputs'!$C$17,'Hidden inputs'!$C$15*'Hidden inputs'!$D$15+('Hidden inputs'!$C$16-'Hidden inputs'!$B$16)*'Hidden inputs'!$D$16+(FS345-'Hidden inputs'!$B$17)*'Hidden inputs'!$D$17,FS345&gt;'Hidden inputs'!$B$18,'Hidden inputs'!$C$15*'Hidden inputs'!$D$15+('Hidden inputs'!$C$16-'Hidden inputs'!$B$16)*'Hidden inputs'!$D$16+('Hidden inputs'!$C$17-'Hidden inputs'!$B$17)*'Hidden inputs'!$D$17+(FS345-'Hidden inputs'!$B$18)*'Hidden inputs'!$D$18))</f>
        <v/>
      </c>
      <c r="FU345" s="10" t="str">
        <f t="shared" ca="1" si="16074"/>
        <v/>
      </c>
      <c r="FV345" s="5" t="str">
        <f t="shared" ca="1" si="15986"/>
        <v/>
      </c>
      <c r="FW345" s="5" t="str">
        <f t="shared" ca="1" si="15987"/>
        <v/>
      </c>
      <c r="FX345" s="5" t="str">
        <f ca="1">IF($B345="","",'Hidden inputs'!$D$11*FO345+'Hidden inputs'!$E$11*FP345)</f>
        <v/>
      </c>
      <c r="FY345" s="11" t="str">
        <f t="shared" ca="1" si="15890"/>
        <v/>
      </c>
      <c r="FZ345" s="9" t="str">
        <f t="shared" ca="1" si="15988"/>
        <v/>
      </c>
      <c r="GA345" s="5" t="str">
        <f t="shared" ca="1" si="15989"/>
        <v/>
      </c>
      <c r="GB345" s="5" t="str">
        <f t="shared" ca="1" si="15990"/>
        <v/>
      </c>
      <c r="GC345" s="5" t="str">
        <f t="shared" ca="1" si="15891"/>
        <v/>
      </c>
      <c r="GD345" s="5" t="str">
        <f t="shared" ca="1" si="15892"/>
        <v/>
      </c>
    </row>
    <row r="346" spans="1:186" x14ac:dyDescent="0.35">
      <c r="A346" s="2"/>
      <c r="B346" s="6" t="str">
        <f t="shared" ca="1" si="15893"/>
        <v/>
      </c>
      <c r="C346" s="5" t="str">
        <f t="shared" ca="1" si="15991"/>
        <v/>
      </c>
      <c r="D346" s="5" t="str" cm="1">
        <f t="array" aca="1" ref="D346" ca="1">IF($B346="","",IF(C346=0,0,IF(DD_Payment="",0,IF(C346&lt;_xlfn.IFS(DD_Frequency="Monthly",1,DD_Frequency="Quarterly",IF(MONTH(C$2)=1,1,IF(MONTH(C$2)=4,1,IF(MONTH(C$2)=7,1,IF(MONTH(C$2)=10,1,0)))),DD_Frequency="Annually",IF(MONTH(C$2)=1,1,0))*DD_Payment,C346,_xlfn.IFS(DD_Frequency="Monthly",1,DD_Frequency="Quarterly",IF(MONTH(C$2)=1,1,IF(MONTH(C$2)=4,1,IF(MONTH(C$2)=7,1,IF(MONTH(C$2)=10,1,0)))),DD_Frequency="Annually",IF(MONTH(C$2)=1,1,0))*DD_Payment))))</f>
        <v/>
      </c>
      <c r="E346" s="5" t="str">
        <f t="shared" ref="E346" ca="1" si="16939">IF(B346="","",IF(C346&gt;D346,(C346-D346/2)*(rate_A*(E$1/365)),0))</f>
        <v/>
      </c>
      <c r="F346" s="5" t="str">
        <f t="shared" ca="1" si="15895"/>
        <v/>
      </c>
      <c r="G346" s="5" t="str">
        <f t="shared" ref="G346" ca="1" si="16940">IF(B346="","",G345*(1+rate_A*E$1/365))</f>
        <v/>
      </c>
      <c r="H346" s="5" t="str">
        <f t="shared" ref="H346" ca="1" si="16941">IF(B346="","",H345*(1+rate_A*E$1/365))</f>
        <v/>
      </c>
      <c r="I346" s="5" t="str">
        <f t="shared" ref="I346" ca="1" si="16942">IF(B346="","",I345*(1+rate_joint*E$1/365))</f>
        <v/>
      </c>
      <c r="J346" s="5" t="str">
        <f t="shared" ca="1" si="15996"/>
        <v/>
      </c>
      <c r="K346" s="5" t="str" cm="1">
        <f t="array" aca="1" ref="K346" ca="1">IF(J346="","",_xlfn.IFS(J346&lt;='Hidden inputs'!$C$15,J346*'Hidden inputs'!$D$15,J346&lt;='Hidden inputs'!$C$16,'Hidden inputs'!$C$15*'Hidden inputs'!$D$15+(J346-'Hidden inputs'!$B$16)*'Hidden inputs'!$D$16,J346&lt;='Hidden inputs'!$C$17,'Hidden inputs'!$C$15*'Hidden inputs'!$D$15+('Hidden inputs'!$C$16-'Hidden inputs'!$B$16)*'Hidden inputs'!$D$16+(J346-'Hidden inputs'!$B$17)*'Hidden inputs'!$D$17,J346&gt;'Hidden inputs'!$B$18,'Hidden inputs'!$C$15*'Hidden inputs'!$D$15+('Hidden inputs'!$C$16-'Hidden inputs'!$B$16)*'Hidden inputs'!$D$16+('Hidden inputs'!$C$17-'Hidden inputs'!$B$17)*'Hidden inputs'!$D$17+(J346-'Hidden inputs'!$B$18)*'Hidden inputs'!$D$18))</f>
        <v/>
      </c>
      <c r="L346" s="11" t="str">
        <f t="shared" ca="1" si="15997"/>
        <v/>
      </c>
      <c r="M346" s="5" t="str">
        <f t="shared" ca="1" si="15899"/>
        <v/>
      </c>
      <c r="N346" s="5" t="str">
        <f t="shared" ca="1" si="15900"/>
        <v/>
      </c>
      <c r="O346" s="5" t="str">
        <f ca="1">IF(B346="","",'Hidden inputs'!$D$11*F346+'Hidden inputs'!$E$11*G346)</f>
        <v/>
      </c>
      <c r="P346" s="11" t="str">
        <f t="shared" ca="1" si="15834"/>
        <v/>
      </c>
      <c r="Q346" s="20" t="str">
        <f t="shared" ca="1" si="15835"/>
        <v/>
      </c>
      <c r="R346" s="3" t="str">
        <f t="shared" ca="1" si="15901"/>
        <v/>
      </c>
      <c r="S346" s="5" t="str" cm="1">
        <f t="array" aca="1" ref="S346" ca="1">IF($B346="","",IF(R346=0,0,IF(DD_Payment="",0,IF(R346&lt;_xlfn.IFS(DD_Frequency="Monthly",1,DD_Frequency="Quarterly",IF(MONTH(R$2)=1,1,IF(MONTH(R$2)=4,1,IF(MONTH(R$2)=7,1,IF(MONTH(R$2)=10,1,0)))),DD_Frequency="Annually",IF(MONTH(R$2)=1,1,0))*DD_Payment,R346,_xlfn.IFS(DD_Frequency="Monthly",1,DD_Frequency="Quarterly",IF(MONTH(R$2)=1,1,IF(MONTH(R$2)=4,1,IF(MONTH(R$2)=7,1,IF(MONTH(R$2)=10,1,0)))),DD_Frequency="Annually",IF(MONTH(R$2)=1,1,0))*DD_Payment))))</f>
        <v/>
      </c>
      <c r="T346" s="3" t="str">
        <f t="shared" ref="T346" ca="1" si="16943">IF(B346="","",IF(R346&gt;S346,(R346-S346/2)*(rate_A*((T$1+A346)/365)),0))</f>
        <v/>
      </c>
      <c r="U346" s="3" t="str">
        <f t="shared" ca="1" si="15903"/>
        <v/>
      </c>
      <c r="V346" s="3" t="str">
        <f t="shared" ref="V346" ca="1" si="16944">IF(B346="","",G346*(1+rate_A*(T$1+A346)/365))</f>
        <v/>
      </c>
      <c r="W346" s="3" t="str">
        <f t="shared" ref="W346" ca="1" si="16945">IF(B346="","",H346*(1+rate_A*(T$1+A346)/365))</f>
        <v/>
      </c>
      <c r="X346" s="3" t="str">
        <f t="shared" ref="X346" ca="1" si="16946">IF(B346="","",I346*(1+rate_joint*(T$1+A346)/365))</f>
        <v/>
      </c>
      <c r="Y346" s="5" t="str">
        <f t="shared" ca="1" si="16002"/>
        <v/>
      </c>
      <c r="Z346" s="5" t="str" cm="1">
        <f t="array" aca="1" ref="Z346" ca="1">IF(Y346="","",_xlfn.IFS(Y346&lt;='Hidden inputs'!$C$15,Y346*'Hidden inputs'!$D$15,Y346&lt;='Hidden inputs'!$C$16,'Hidden inputs'!$C$15*'Hidden inputs'!$D$15+(Y346-'Hidden inputs'!$B$16)*'Hidden inputs'!$D$16,Y346&lt;='Hidden inputs'!$C$17,'Hidden inputs'!$C$15*'Hidden inputs'!$D$15+('Hidden inputs'!$C$16-'Hidden inputs'!$B$16)*'Hidden inputs'!$D$16+(Y346-'Hidden inputs'!$B$17)*'Hidden inputs'!$D$17,Y346&gt;'Hidden inputs'!$B$18,'Hidden inputs'!$C$15*'Hidden inputs'!$D$15+('Hidden inputs'!$C$16-'Hidden inputs'!$B$16)*'Hidden inputs'!$D$16+('Hidden inputs'!$C$17-'Hidden inputs'!$B$17)*'Hidden inputs'!$D$17+(Y346-'Hidden inputs'!$B$18)*'Hidden inputs'!$D$18))</f>
        <v/>
      </c>
      <c r="AA346" s="10" t="str">
        <f t="shared" ca="1" si="16003"/>
        <v/>
      </c>
      <c r="AB346" s="5" t="str">
        <f t="shared" ca="1" si="15907"/>
        <v/>
      </c>
      <c r="AC346" s="5" t="str">
        <f t="shared" ca="1" si="16004"/>
        <v/>
      </c>
      <c r="AD346" s="5" t="str">
        <f ca="1">IF(B346="","",'Hidden inputs'!$D$11*U346+'Hidden inputs'!$E$11*V346)</f>
        <v/>
      </c>
      <c r="AE346" s="11" t="str">
        <f t="shared" ca="1" si="15840"/>
        <v/>
      </c>
      <c r="AF346" s="9" t="str">
        <f t="shared" ca="1" si="15908"/>
        <v/>
      </c>
      <c r="AG346" s="3" t="str">
        <f t="shared" ca="1" si="15909"/>
        <v/>
      </c>
      <c r="AH346" s="5" t="str" cm="1">
        <f t="array" aca="1" ref="AH346" ca="1">IF($B346="","",IF(AG346=0,0,IF(DD_Payment="",0,IF(AG346&lt;_xlfn.IFS(DD_Frequency="Monthly",1,DD_Frequency="Quarterly",IF(MONTH(AG$2)=1,1,IF(MONTH(AG$2)=4,1,IF(MONTH(AG$2)=7,1,IF(MONTH(AG$2)=10,1,0)))),DD_Frequency="Annually",IF(MONTH(AG$2)=1,1,0))*DD_Payment,AG346,_xlfn.IFS(DD_Frequency="Monthly",1,DD_Frequency="Quarterly",IF(MONTH(AG$2)=1,1,IF(MONTH(AG$2)=4,1,IF(MONTH(AG$2)=7,1,IF(MONTH(AG$2)=10,1,0)))),DD_Frequency="Annually",IF(MONTH(AG$2)=1,1,0))*DD_Payment))))</f>
        <v/>
      </c>
      <c r="AI346" s="3" t="str">
        <f t="shared" ref="AI346" ca="1" si="16947">IF($B346="","",IF(AG346&gt;AH346,(AG346-AH346/2)*(rate_A*(AI$1/365)),0))</f>
        <v/>
      </c>
      <c r="AJ346" s="3" t="str">
        <f t="shared" ca="1" si="16006"/>
        <v/>
      </c>
      <c r="AK346" s="3" t="str">
        <f t="shared" ref="AK346" ca="1" si="16948">IF($B346="","",V346*(1+rate_A*AI$1/365))</f>
        <v/>
      </c>
      <c r="AL346" s="3" t="str">
        <f t="shared" ref="AL346" ca="1" si="16949">IF($B346="","",W346*(1+rate_A*AI$1/365))</f>
        <v/>
      </c>
      <c r="AM346" s="3" t="str">
        <f t="shared" ref="AM346" ca="1" si="16950">IF($B346="","",X346*(1+rate_joint*AI$1/365))</f>
        <v/>
      </c>
      <c r="AN346" s="5" t="str">
        <f t="shared" ca="1" si="16010"/>
        <v/>
      </c>
      <c r="AO346" s="5" t="str" cm="1">
        <f t="array" aca="1" ref="AO346" ca="1">IF(AN346="","",_xlfn.IFS(AN346&lt;='Hidden inputs'!$C$15,AN346*'Hidden inputs'!$D$15,AN346&lt;='Hidden inputs'!$C$16,'Hidden inputs'!$C$15*'Hidden inputs'!$D$15+(AN346-'Hidden inputs'!$B$16)*'Hidden inputs'!$D$16,AN346&lt;='Hidden inputs'!$C$17,'Hidden inputs'!$C$15*'Hidden inputs'!$D$15+('Hidden inputs'!$C$16-'Hidden inputs'!$B$16)*'Hidden inputs'!$D$16+(AN346-'Hidden inputs'!$B$17)*'Hidden inputs'!$D$17,AN346&gt;'Hidden inputs'!$B$18,'Hidden inputs'!$C$15*'Hidden inputs'!$D$15+('Hidden inputs'!$C$16-'Hidden inputs'!$B$16)*'Hidden inputs'!$D$16+('Hidden inputs'!$C$17-'Hidden inputs'!$B$17)*'Hidden inputs'!$D$17+(AN346-'Hidden inputs'!$B$18)*'Hidden inputs'!$D$18))</f>
        <v/>
      </c>
      <c r="AP346" s="10" t="str">
        <f t="shared" ca="1" si="16011"/>
        <v/>
      </c>
      <c r="AQ346" s="5" t="str">
        <f t="shared" ca="1" si="15914"/>
        <v/>
      </c>
      <c r="AR346" s="5" t="str">
        <f t="shared" ca="1" si="15915"/>
        <v/>
      </c>
      <c r="AS346" s="5" t="str">
        <f ca="1">IF($B346="","",'Hidden inputs'!$D$11*AJ346+'Hidden inputs'!$E$11*AK346)</f>
        <v/>
      </c>
      <c r="AT346" s="11" t="str">
        <f t="shared" ca="1" si="15845"/>
        <v/>
      </c>
      <c r="AU346" s="9" t="str">
        <f t="shared" ca="1" si="15916"/>
        <v/>
      </c>
      <c r="AV346" s="3" t="str">
        <f t="shared" ca="1" si="15917"/>
        <v/>
      </c>
      <c r="AW346" s="5" t="str" cm="1">
        <f t="array" aca="1" ref="AW346" ca="1">IF($B346="","",IF(AV346=0,0,IF(DD_Payment="",0,IF(AV346&lt;_xlfn.IFS(DD_Frequency="Monthly",1,DD_Frequency="Quarterly",IF(MONTH(AV$2)=1,1,IF(MONTH(AV$2)=4,1,IF(MONTH(AV$2)=7,1,IF(MONTH(AV$2)=10,1,0)))),DD_Frequency="Annually",IF(MONTH(AV$2)=1,1,0))*DD_Payment,AV346,_xlfn.IFS(DD_Frequency="Monthly",1,DD_Frequency="Quarterly",IF(MONTH(AV$2)=1,1,IF(MONTH(AV$2)=4,1,IF(MONTH(AV$2)=7,1,IF(MONTH(AV$2)=10,1,0)))),DD_Frequency="Annually",IF(MONTH(AV$2)=1,1,0))*DD_Payment))))</f>
        <v/>
      </c>
      <c r="AX346" s="3" t="str">
        <f t="shared" ref="AX346" ca="1" si="16951">IF($B346="","",IF(AV346&gt;AW346,(AV346-AW346/2)*(rate_A*(AX$1/365)),0))</f>
        <v/>
      </c>
      <c r="AY346" s="3" t="str">
        <f t="shared" ca="1" si="16013"/>
        <v/>
      </c>
      <c r="AZ346" s="3" t="str">
        <f t="shared" ref="AZ346" ca="1" si="16952">IF($B346="","",AK346*(1+rate_A*AX$1/365))</f>
        <v/>
      </c>
      <c r="BA346" s="3" t="str">
        <f t="shared" ref="BA346" ca="1" si="16953">IF($B346="","",AL346*(1+rate_A*AX$1/365))</f>
        <v/>
      </c>
      <c r="BB346" s="3" t="str">
        <f t="shared" ref="BB346" ca="1" si="16954">IF($B346="","",AM346*(1+rate_joint*AX$1/365))</f>
        <v/>
      </c>
      <c r="BC346" s="5" t="str">
        <f t="shared" ca="1" si="16017"/>
        <v/>
      </c>
      <c r="BD346" s="5" t="str" cm="1">
        <f t="array" aca="1" ref="BD346" ca="1">IF(BC346="","",_xlfn.IFS(BC346&lt;='Hidden inputs'!$C$15,BC346*'Hidden inputs'!$D$15,BC346&lt;='Hidden inputs'!$C$16,'Hidden inputs'!$C$15*'Hidden inputs'!$D$15+(BC346-'Hidden inputs'!$B$16)*'Hidden inputs'!$D$16,BC346&lt;='Hidden inputs'!$C$17,'Hidden inputs'!$C$15*'Hidden inputs'!$D$15+('Hidden inputs'!$C$16-'Hidden inputs'!$B$16)*'Hidden inputs'!$D$16+(BC346-'Hidden inputs'!$B$17)*'Hidden inputs'!$D$17,BC346&gt;'Hidden inputs'!$B$18,'Hidden inputs'!$C$15*'Hidden inputs'!$D$15+('Hidden inputs'!$C$16-'Hidden inputs'!$B$16)*'Hidden inputs'!$D$16+('Hidden inputs'!$C$17-'Hidden inputs'!$B$17)*'Hidden inputs'!$D$17+(BC346-'Hidden inputs'!$B$18)*'Hidden inputs'!$D$18))</f>
        <v/>
      </c>
      <c r="BE346" s="10" t="str">
        <f t="shared" ca="1" si="16018"/>
        <v/>
      </c>
      <c r="BF346" s="5" t="str">
        <f t="shared" ca="1" si="15922"/>
        <v/>
      </c>
      <c r="BG346" s="5" t="str">
        <f t="shared" ca="1" si="15923"/>
        <v/>
      </c>
      <c r="BH346" s="5" t="str">
        <f ca="1">IF($B346="","",'Hidden inputs'!$D$11*AY346+'Hidden inputs'!$E$11*AZ346)</f>
        <v/>
      </c>
      <c r="BI346" s="11" t="str">
        <f t="shared" ca="1" si="15850"/>
        <v/>
      </c>
      <c r="BJ346" s="9" t="str">
        <f t="shared" ca="1" si="15924"/>
        <v/>
      </c>
      <c r="BK346" s="3" t="str">
        <f t="shared" ca="1" si="15925"/>
        <v/>
      </c>
      <c r="BL346" s="5" t="str" cm="1">
        <f t="array" aca="1" ref="BL346" ca="1">IF($B346="","",IF(BK346=0,0,IF(DD_Payment="",0,IF(BK346&lt;_xlfn.IFS(DD_Frequency="Monthly",1,DD_Frequency="Quarterly",IF(MONTH(BK$2)=1,1,IF(MONTH(BK$2)=4,1,IF(MONTH(BK$2)=7,1,IF(MONTH(BK$2)=10,1,0)))),DD_Frequency="Annually",IF(MONTH(BK$2)=1,1,0))*DD_Payment,BK346,_xlfn.IFS(DD_Frequency="Monthly",1,DD_Frequency="Quarterly",IF(MONTH(BK$2)=1,1,IF(MONTH(BK$2)=4,1,IF(MONTH(BK$2)=7,1,IF(MONTH(BK$2)=10,1,0)))),DD_Frequency="Annually",IF(MONTH(BK$2)=1,1,0))*DD_Payment))))</f>
        <v/>
      </c>
      <c r="BM346" s="3" t="str">
        <f t="shared" ref="BM346" ca="1" si="16955">IF($B346="","",IF(BK346&gt;BL346,(BK346-BL346/2)*(rate_A*(BM$1/365)),0))</f>
        <v/>
      </c>
      <c r="BN346" s="3" t="str">
        <f t="shared" ca="1" si="16020"/>
        <v/>
      </c>
      <c r="BO346" s="3" t="str">
        <f t="shared" ref="BO346" ca="1" si="16956">IF($B346="","",AZ346*(1+rate_A*BM$1/365))</f>
        <v/>
      </c>
      <c r="BP346" s="3" t="str">
        <f t="shared" ref="BP346" ca="1" si="16957">IF($B346="","",BA346*(1+rate_A*BM$1/365))</f>
        <v/>
      </c>
      <c r="BQ346" s="3" t="str">
        <f t="shared" ref="BQ346" ca="1" si="16958">IF($B346="","",BB346*(1+rate_joint*BM$1/365))</f>
        <v/>
      </c>
      <c r="BR346" s="5" t="str">
        <f t="shared" ca="1" si="16024"/>
        <v/>
      </c>
      <c r="BS346" s="5" t="str" cm="1">
        <f t="array" aca="1" ref="BS346" ca="1">IF(BR346="","",_xlfn.IFS(BR346&lt;='Hidden inputs'!$C$15,BR346*'Hidden inputs'!$D$15,BR346&lt;='Hidden inputs'!$C$16,'Hidden inputs'!$C$15*'Hidden inputs'!$D$15+(BR346-'Hidden inputs'!$B$16)*'Hidden inputs'!$D$16,BR346&lt;='Hidden inputs'!$C$17,'Hidden inputs'!$C$15*'Hidden inputs'!$D$15+('Hidden inputs'!$C$16-'Hidden inputs'!$B$16)*'Hidden inputs'!$D$16+(BR346-'Hidden inputs'!$B$17)*'Hidden inputs'!$D$17,BR346&gt;'Hidden inputs'!$B$18,'Hidden inputs'!$C$15*'Hidden inputs'!$D$15+('Hidden inputs'!$C$16-'Hidden inputs'!$B$16)*'Hidden inputs'!$D$16+('Hidden inputs'!$C$17-'Hidden inputs'!$B$17)*'Hidden inputs'!$D$17+(BR346-'Hidden inputs'!$B$18)*'Hidden inputs'!$D$18))</f>
        <v/>
      </c>
      <c r="BT346" s="10" t="str">
        <f t="shared" ca="1" si="16025"/>
        <v/>
      </c>
      <c r="BU346" s="5" t="str">
        <f t="shared" ca="1" si="15930"/>
        <v/>
      </c>
      <c r="BV346" s="5" t="str">
        <f t="shared" ca="1" si="15931"/>
        <v/>
      </c>
      <c r="BW346" s="5" t="str">
        <f ca="1">IF($B346="","",'Hidden inputs'!$D$11*BN346+'Hidden inputs'!$E$11*BO346)</f>
        <v/>
      </c>
      <c r="BX346" s="11" t="str">
        <f t="shared" ca="1" si="15855"/>
        <v/>
      </c>
      <c r="BY346" s="9" t="str">
        <f t="shared" ca="1" si="15932"/>
        <v/>
      </c>
      <c r="BZ346" s="3" t="str">
        <f t="shared" ca="1" si="15933"/>
        <v/>
      </c>
      <c r="CA346" s="5" t="str" cm="1">
        <f t="array" aca="1" ref="CA346" ca="1">IF($B346="","",IF(BZ346=0,0,IF(DD_Payment="",0,IF(BZ346&lt;_xlfn.IFS(DD_Frequency="Monthly",1,DD_Frequency="Quarterly",IF(MONTH(BZ$2)=1,1,IF(MONTH(BZ$2)=4,1,IF(MONTH(BZ$2)=7,1,IF(MONTH(BZ$2)=10,1,0)))),DD_Frequency="Annually",IF(MONTH(BZ$2)=1,1,0))*DD_Payment,BZ346,_xlfn.IFS(DD_Frequency="Monthly",1,DD_Frequency="Quarterly",IF(MONTH(BZ$2)=1,1,IF(MONTH(BZ$2)=4,1,IF(MONTH(BZ$2)=7,1,IF(MONTH(BZ$2)=10,1,0)))),DD_Frequency="Annually",IF(MONTH(BZ$2)=1,1,0))*DD_Payment))))</f>
        <v/>
      </c>
      <c r="CB346" s="3" t="str">
        <f t="shared" ref="CB346" ca="1" si="16959">IF($B346="","",IF(BZ346&gt;CA346,(BZ346-CA346/2)*(rate_A*(CB$1/365)),0))</f>
        <v/>
      </c>
      <c r="CC346" s="3" t="str">
        <f t="shared" ca="1" si="16027"/>
        <v/>
      </c>
      <c r="CD346" s="3" t="str">
        <f t="shared" ref="CD346" ca="1" si="16960">IF($B346="","",BO346*(1+rate_A*CB$1/365))</f>
        <v/>
      </c>
      <c r="CE346" s="3" t="str">
        <f t="shared" ref="CE346" ca="1" si="16961">IF($B346="","",BP346*(1+rate_A*CB$1/365))</f>
        <v/>
      </c>
      <c r="CF346" s="3" t="str">
        <f t="shared" ref="CF346" ca="1" si="16962">IF($B346="","",BQ346*(1+rate_joint*CB$1/365))</f>
        <v/>
      </c>
      <c r="CG346" s="5" t="str">
        <f t="shared" ca="1" si="16031"/>
        <v/>
      </c>
      <c r="CH346" s="5" t="str" cm="1">
        <f t="array" aca="1" ref="CH346" ca="1">IF(CG346="","",_xlfn.IFS(CG346&lt;='Hidden inputs'!$C$15,CG346*'Hidden inputs'!$D$15,CG346&lt;='Hidden inputs'!$C$16,'Hidden inputs'!$C$15*'Hidden inputs'!$D$15+(CG346-'Hidden inputs'!$B$16)*'Hidden inputs'!$D$16,CG346&lt;='Hidden inputs'!$C$17,'Hidden inputs'!$C$15*'Hidden inputs'!$D$15+('Hidden inputs'!$C$16-'Hidden inputs'!$B$16)*'Hidden inputs'!$D$16+(CG346-'Hidden inputs'!$B$17)*'Hidden inputs'!$D$17,CG346&gt;'Hidden inputs'!$B$18,'Hidden inputs'!$C$15*'Hidden inputs'!$D$15+('Hidden inputs'!$C$16-'Hidden inputs'!$B$16)*'Hidden inputs'!$D$16+('Hidden inputs'!$C$17-'Hidden inputs'!$B$17)*'Hidden inputs'!$D$17+(CG346-'Hidden inputs'!$B$18)*'Hidden inputs'!$D$18))</f>
        <v/>
      </c>
      <c r="CI346" s="10" t="str">
        <f t="shared" ca="1" si="16032"/>
        <v/>
      </c>
      <c r="CJ346" s="5" t="str">
        <f t="shared" ca="1" si="15938"/>
        <v/>
      </c>
      <c r="CK346" s="5" t="str">
        <f t="shared" ca="1" si="15939"/>
        <v/>
      </c>
      <c r="CL346" s="5" t="str">
        <f ca="1">IF($B346="","",'Hidden inputs'!$D$11*CC346+'Hidden inputs'!$E$11*CD346)</f>
        <v/>
      </c>
      <c r="CM346" s="11" t="str">
        <f t="shared" ca="1" si="15860"/>
        <v/>
      </c>
      <c r="CN346" s="9" t="str">
        <f t="shared" ca="1" si="15940"/>
        <v/>
      </c>
      <c r="CO346" s="3" t="str">
        <f t="shared" ca="1" si="15941"/>
        <v/>
      </c>
      <c r="CP346" s="5" t="str" cm="1">
        <f t="array" aca="1" ref="CP346" ca="1">IF($B346="","",IF(CO346=0,0,IF(DD_Payment="",0,IF(CO346&lt;_xlfn.IFS(DD_Frequency="Monthly",1,DD_Frequency="Quarterly",IF(MONTH(CO$2)=1,1,IF(MONTH(CO$2)=4,1,IF(MONTH(CO$2)=7,1,IF(MONTH(CO$2)=10,1,0)))),DD_Frequency="Annually",IF(MONTH(CO$2)=1,1,0))*DD_Payment,CO346,_xlfn.IFS(DD_Frequency="Monthly",1,DD_Frequency="Quarterly",IF(MONTH(CO$2)=1,1,IF(MONTH(CO$2)=4,1,IF(MONTH(CO$2)=7,1,IF(MONTH(CO$2)=10,1,0)))),DD_Frequency="Annually",IF(MONTH(CO$2)=1,1,0))*DD_Payment))))</f>
        <v/>
      </c>
      <c r="CQ346" s="3" t="str">
        <f t="shared" ref="CQ346" ca="1" si="16963">IF($B346="","",IF(CO346&gt;CP346,(CO346-CP346/2)*(rate_A*(CQ$1/365)),0))</f>
        <v/>
      </c>
      <c r="CR346" s="3" t="str">
        <f t="shared" ca="1" si="16034"/>
        <v/>
      </c>
      <c r="CS346" s="3" t="str">
        <f t="shared" ref="CS346" ca="1" si="16964">IF($B346="","",CD346*(1+rate_A*CQ$1/365))</f>
        <v/>
      </c>
      <c r="CT346" s="3" t="str">
        <f t="shared" ref="CT346" ca="1" si="16965">IF($B346="","",CE346*(1+rate_A*CQ$1/365))</f>
        <v/>
      </c>
      <c r="CU346" s="3" t="str">
        <f t="shared" ref="CU346" ca="1" si="16966">IF($B346="","",CF346*(1+rate_joint*CQ$1/365))</f>
        <v/>
      </c>
      <c r="CV346" s="5" t="str">
        <f t="shared" ca="1" si="16038"/>
        <v/>
      </c>
      <c r="CW346" s="5" t="str" cm="1">
        <f t="array" aca="1" ref="CW346" ca="1">IF(CV346="","",_xlfn.IFS(CV346&lt;='Hidden inputs'!$C$15,CV346*'Hidden inputs'!$D$15,CV346&lt;='Hidden inputs'!$C$16,'Hidden inputs'!$C$15*'Hidden inputs'!$D$15+(CV346-'Hidden inputs'!$B$16)*'Hidden inputs'!$D$16,CV346&lt;='Hidden inputs'!$C$17,'Hidden inputs'!$C$15*'Hidden inputs'!$D$15+('Hidden inputs'!$C$16-'Hidden inputs'!$B$16)*'Hidden inputs'!$D$16+(CV346-'Hidden inputs'!$B$17)*'Hidden inputs'!$D$17,CV346&gt;'Hidden inputs'!$B$18,'Hidden inputs'!$C$15*'Hidden inputs'!$D$15+('Hidden inputs'!$C$16-'Hidden inputs'!$B$16)*'Hidden inputs'!$D$16+('Hidden inputs'!$C$17-'Hidden inputs'!$B$17)*'Hidden inputs'!$D$17+(CV346-'Hidden inputs'!$B$18)*'Hidden inputs'!$D$18))</f>
        <v/>
      </c>
      <c r="CX346" s="10" t="str">
        <f t="shared" ca="1" si="16039"/>
        <v/>
      </c>
      <c r="CY346" s="5" t="str">
        <f t="shared" ca="1" si="15946"/>
        <v/>
      </c>
      <c r="CZ346" s="5" t="str">
        <f t="shared" ca="1" si="15947"/>
        <v/>
      </c>
      <c r="DA346" s="5" t="str">
        <f ca="1">IF($B346="","",'Hidden inputs'!$D$11*CR346+'Hidden inputs'!$E$11*CS346)</f>
        <v/>
      </c>
      <c r="DB346" s="11" t="str">
        <f t="shared" ca="1" si="15865"/>
        <v/>
      </c>
      <c r="DC346" s="9" t="str">
        <f t="shared" ca="1" si="15948"/>
        <v/>
      </c>
      <c r="DD346" s="3" t="str">
        <f t="shared" ca="1" si="15949"/>
        <v/>
      </c>
      <c r="DE346" s="5" t="str" cm="1">
        <f t="array" aca="1" ref="DE346" ca="1">IF($B346="","",IF(DD346=0,0,IF(DD_Payment="",0,IF(DD346&lt;_xlfn.IFS(DD_Frequency="Monthly",1,DD_Frequency="Quarterly",IF(MONTH(DD$2)=1,1,IF(MONTH(DD$2)=4,1,IF(MONTH(DD$2)=7,1,IF(MONTH(DD$2)=10,1,0)))),DD_Frequency="Annually",IF(MONTH(DD$2)=1,1,0))*DD_Payment,DD346,_xlfn.IFS(DD_Frequency="Monthly",1,DD_Frequency="Quarterly",IF(MONTH(DD$2)=1,1,IF(MONTH(DD$2)=4,1,IF(MONTH(DD$2)=7,1,IF(MONTH(DD$2)=10,1,0)))),DD_Frequency="Annually",IF(MONTH(DD$2)=1,1,0))*DD_Payment))))</f>
        <v/>
      </c>
      <c r="DF346" s="3" t="str">
        <f t="shared" ref="DF346" ca="1" si="16967">IF($B346="","",IF(DD346&gt;DE346,(DD346-DE346/2)*(rate_A*(DF$1/365)),0))</f>
        <v/>
      </c>
      <c r="DG346" s="3" t="str">
        <f t="shared" ca="1" si="16041"/>
        <v/>
      </c>
      <c r="DH346" s="3" t="str">
        <f t="shared" ref="DH346" ca="1" si="16968">IF($B346="","",CS346*(1+rate_A*DF$1/365))</f>
        <v/>
      </c>
      <c r="DI346" s="3" t="str">
        <f t="shared" ref="DI346" ca="1" si="16969">IF($B346="","",CT346*(1+rate_A*DF$1/365))</f>
        <v/>
      </c>
      <c r="DJ346" s="3" t="str">
        <f t="shared" ref="DJ346" ca="1" si="16970">IF($B346="","",CU346*(1+rate_joint*DF$1/365))</f>
        <v/>
      </c>
      <c r="DK346" s="5" t="str">
        <f t="shared" ca="1" si="16045"/>
        <v/>
      </c>
      <c r="DL346" s="5" t="str" cm="1">
        <f t="array" aca="1" ref="DL346" ca="1">IF(DK346="","",_xlfn.IFS(DK346&lt;='Hidden inputs'!$C$15,DK346*'Hidden inputs'!$D$15,DK346&lt;='Hidden inputs'!$C$16,'Hidden inputs'!$C$15*'Hidden inputs'!$D$15+(DK346-'Hidden inputs'!$B$16)*'Hidden inputs'!$D$16,DK346&lt;='Hidden inputs'!$C$17,'Hidden inputs'!$C$15*'Hidden inputs'!$D$15+('Hidden inputs'!$C$16-'Hidden inputs'!$B$16)*'Hidden inputs'!$D$16+(DK346-'Hidden inputs'!$B$17)*'Hidden inputs'!$D$17,DK346&gt;'Hidden inputs'!$B$18,'Hidden inputs'!$C$15*'Hidden inputs'!$D$15+('Hidden inputs'!$C$16-'Hidden inputs'!$B$16)*'Hidden inputs'!$D$16+('Hidden inputs'!$C$17-'Hidden inputs'!$B$17)*'Hidden inputs'!$D$17+(DK346-'Hidden inputs'!$B$18)*'Hidden inputs'!$D$18))</f>
        <v/>
      </c>
      <c r="DM346" s="10" t="str">
        <f t="shared" ca="1" si="16046"/>
        <v/>
      </c>
      <c r="DN346" s="5" t="str">
        <f t="shared" ca="1" si="15954"/>
        <v/>
      </c>
      <c r="DO346" s="5" t="str">
        <f t="shared" ca="1" si="15955"/>
        <v/>
      </c>
      <c r="DP346" s="5" t="str">
        <f ca="1">IF($B346="","",'Hidden inputs'!$D$11*DG346+'Hidden inputs'!$E$11*DH346)</f>
        <v/>
      </c>
      <c r="DQ346" s="11" t="str">
        <f t="shared" ca="1" si="15870"/>
        <v/>
      </c>
      <c r="DR346" s="9" t="str">
        <f t="shared" ca="1" si="15956"/>
        <v/>
      </c>
      <c r="DS346" s="3" t="str">
        <f t="shared" ca="1" si="15957"/>
        <v/>
      </c>
      <c r="DT346" s="5" t="str" cm="1">
        <f t="array" aca="1" ref="DT346" ca="1">IF($B346="","",IF(DS346=0,0,IF(DD_Payment="",0,IF(DS346&lt;_xlfn.IFS(DD_Frequency="Monthly",1,DD_Frequency="Quarterly",IF(MONTH(DS$2)=1,1,IF(MONTH(DS$2)=4,1,IF(MONTH(DS$2)=7,1,IF(MONTH(DS$2)=10,1,0)))),DD_Frequency="Annually",IF(MONTH(DS$2)=1,1,0))*DD_Payment,DS346,_xlfn.IFS(DD_Frequency="Monthly",1,DD_Frequency="Quarterly",IF(MONTH(DS$2)=1,1,IF(MONTH(DS$2)=4,1,IF(MONTH(DS$2)=7,1,IF(MONTH(DS$2)=10,1,0)))),DD_Frequency="Annually",IF(MONTH(DS$2)=1,1,0))*DD_Payment))))</f>
        <v/>
      </c>
      <c r="DU346" s="3" t="str">
        <f t="shared" ref="DU346" ca="1" si="16971">IF($B346="","",IF(DS346&gt;DT346,(DS346-DT346/2)*(rate_A*(DU$1/365)),0))</f>
        <v/>
      </c>
      <c r="DV346" s="3" t="str">
        <f t="shared" ca="1" si="16048"/>
        <v/>
      </c>
      <c r="DW346" s="3" t="str">
        <f t="shared" ref="DW346" ca="1" si="16972">IF($B346="","",DH346*(1+rate_A*DU$1/365))</f>
        <v/>
      </c>
      <c r="DX346" s="3" t="str">
        <f t="shared" ref="DX346" ca="1" si="16973">IF($B346="","",DI346*(1+rate_A*DU$1/365))</f>
        <v/>
      </c>
      <c r="DY346" s="3" t="str">
        <f t="shared" ref="DY346" ca="1" si="16974">IF($B346="","",DJ346*(1+rate_joint*DU$1/365))</f>
        <v/>
      </c>
      <c r="DZ346" s="5" t="str">
        <f t="shared" ca="1" si="16052"/>
        <v/>
      </c>
      <c r="EA346" s="5" t="str" cm="1">
        <f t="array" aca="1" ref="EA346" ca="1">IF(DZ346="","",_xlfn.IFS(DZ346&lt;='Hidden inputs'!$C$15,DZ346*'Hidden inputs'!$D$15,DZ346&lt;='Hidden inputs'!$C$16,'Hidden inputs'!$C$15*'Hidden inputs'!$D$15+(DZ346-'Hidden inputs'!$B$16)*'Hidden inputs'!$D$16,DZ346&lt;='Hidden inputs'!$C$17,'Hidden inputs'!$C$15*'Hidden inputs'!$D$15+('Hidden inputs'!$C$16-'Hidden inputs'!$B$16)*'Hidden inputs'!$D$16+(DZ346-'Hidden inputs'!$B$17)*'Hidden inputs'!$D$17,DZ346&gt;'Hidden inputs'!$B$18,'Hidden inputs'!$C$15*'Hidden inputs'!$D$15+('Hidden inputs'!$C$16-'Hidden inputs'!$B$16)*'Hidden inputs'!$D$16+('Hidden inputs'!$C$17-'Hidden inputs'!$B$17)*'Hidden inputs'!$D$17+(DZ346-'Hidden inputs'!$B$18)*'Hidden inputs'!$D$18))</f>
        <v/>
      </c>
      <c r="EB346" s="10" t="str">
        <f t="shared" ca="1" si="16053"/>
        <v/>
      </c>
      <c r="EC346" s="5" t="str">
        <f t="shared" ca="1" si="15962"/>
        <v/>
      </c>
      <c r="ED346" s="5" t="str">
        <f t="shared" ca="1" si="15963"/>
        <v/>
      </c>
      <c r="EE346" s="5" t="str">
        <f ca="1">IF($B346="","",'Hidden inputs'!$D$11*DV346+'Hidden inputs'!$E$11*DW346)</f>
        <v/>
      </c>
      <c r="EF346" s="11" t="str">
        <f t="shared" ca="1" si="15875"/>
        <v/>
      </c>
      <c r="EG346" s="9" t="str">
        <f t="shared" ca="1" si="15964"/>
        <v/>
      </c>
      <c r="EH346" s="3" t="str">
        <f t="shared" ca="1" si="15965"/>
        <v/>
      </c>
      <c r="EI346" s="5" t="str" cm="1">
        <f t="array" aca="1" ref="EI346" ca="1">IF($B346="","",IF(EH346=0,0,IF(DD_Payment="",0,IF(EH346&lt;_xlfn.IFS(DD_Frequency="Monthly",1,DD_Frequency="Quarterly",IF(MONTH(EH$2)=1,1,IF(MONTH(EH$2)=4,1,IF(MONTH(EH$2)=7,1,IF(MONTH(EH$2)=10,1,0)))),DD_Frequency="Annually",IF(MONTH(EH$2)=1,1,0))*DD_Payment,EH346,_xlfn.IFS(DD_Frequency="Monthly",1,DD_Frequency="Quarterly",IF(MONTH(EH$2)=1,1,IF(MONTH(EH$2)=4,1,IF(MONTH(EH$2)=7,1,IF(MONTH(EH$2)=10,1,0)))),DD_Frequency="Annually",IF(MONTH(EH$2)=1,1,0))*DD_Payment))))</f>
        <v/>
      </c>
      <c r="EJ346" s="3" t="str">
        <f t="shared" ref="EJ346" ca="1" si="16975">IF($B346="","",IF(EH346&gt;EI346,(EH346-EI346/2)*(rate_A*(EJ$1/365)),0))</f>
        <v/>
      </c>
      <c r="EK346" s="3" t="str">
        <f t="shared" ca="1" si="16055"/>
        <v/>
      </c>
      <c r="EL346" s="3" t="str">
        <f t="shared" ref="EL346" ca="1" si="16976">IF($B346="","",DW346*(1+rate_A*EJ$1/365))</f>
        <v/>
      </c>
      <c r="EM346" s="3" t="str">
        <f t="shared" ref="EM346" ca="1" si="16977">IF($B346="","",DX346*(1+rate_A*EJ$1/365))</f>
        <v/>
      </c>
      <c r="EN346" s="3" t="str">
        <f t="shared" ref="EN346" ca="1" si="16978">IF($B346="","",DY346*(1+rate_joint*EJ$1/365))</f>
        <v/>
      </c>
      <c r="EO346" s="5" t="str">
        <f t="shared" ca="1" si="16059"/>
        <v/>
      </c>
      <c r="EP346" s="5" t="str" cm="1">
        <f t="array" aca="1" ref="EP346" ca="1">IF(EO346="","",_xlfn.IFS(EO346&lt;='Hidden inputs'!$C$15,EO346*'Hidden inputs'!$D$15,EO346&lt;='Hidden inputs'!$C$16,'Hidden inputs'!$C$15*'Hidden inputs'!$D$15+(EO346-'Hidden inputs'!$B$16)*'Hidden inputs'!$D$16,EO346&lt;='Hidden inputs'!$C$17,'Hidden inputs'!$C$15*'Hidden inputs'!$D$15+('Hidden inputs'!$C$16-'Hidden inputs'!$B$16)*'Hidden inputs'!$D$16+(EO346-'Hidden inputs'!$B$17)*'Hidden inputs'!$D$17,EO346&gt;'Hidden inputs'!$B$18,'Hidden inputs'!$C$15*'Hidden inputs'!$D$15+('Hidden inputs'!$C$16-'Hidden inputs'!$B$16)*'Hidden inputs'!$D$16+('Hidden inputs'!$C$17-'Hidden inputs'!$B$17)*'Hidden inputs'!$D$17+(EO346-'Hidden inputs'!$B$18)*'Hidden inputs'!$D$18))</f>
        <v/>
      </c>
      <c r="EQ346" s="10" t="str">
        <f t="shared" ca="1" si="16060"/>
        <v/>
      </c>
      <c r="ER346" s="5" t="str">
        <f t="shared" ca="1" si="15970"/>
        <v/>
      </c>
      <c r="ES346" s="5" t="str">
        <f t="shared" ca="1" si="15971"/>
        <v/>
      </c>
      <c r="ET346" s="5" t="str">
        <f ca="1">IF($B346="","",'Hidden inputs'!$D$11*EK346+'Hidden inputs'!$E$11*EL346)</f>
        <v/>
      </c>
      <c r="EU346" s="11" t="str">
        <f t="shared" ca="1" si="15880"/>
        <v/>
      </c>
      <c r="EV346" s="9" t="str">
        <f t="shared" ca="1" si="15972"/>
        <v/>
      </c>
      <c r="EW346" s="3" t="str">
        <f t="shared" ca="1" si="15973"/>
        <v/>
      </c>
      <c r="EX346" s="5" t="str" cm="1">
        <f t="array" aca="1" ref="EX346" ca="1">IF($B346="","",IF(EW346=0,0,IF(DD_Payment="",0,IF(EW346&lt;_xlfn.IFS(DD_Frequency="Monthly",1,DD_Frequency="Quarterly",IF(MONTH(EW$2)=1,1,IF(MONTH(EW$2)=4,1,IF(MONTH(EW$2)=7,1,IF(MONTH(EW$2)=10,1,0)))),DD_Frequency="Annually",IF(MONTH(EW$2)=1,1,0))*DD_Payment,EW346,_xlfn.IFS(DD_Frequency="Monthly",1,DD_Frequency="Quarterly",IF(MONTH(EW$2)=1,1,IF(MONTH(EW$2)=4,1,IF(MONTH(EW$2)=7,1,IF(MONTH(EW$2)=10,1,0)))),DD_Frequency="Annually",IF(MONTH(EW$2)=1,1,0))*DD_Payment))))</f>
        <v/>
      </c>
      <c r="EY346" s="3" t="str">
        <f t="shared" ref="EY346" ca="1" si="16979">IF($B346="","",IF(EW346&gt;EX346,(EW346-EX346/2)*(rate_A*(EY$1/365)),0))</f>
        <v/>
      </c>
      <c r="EZ346" s="3" t="str">
        <f t="shared" ca="1" si="16062"/>
        <v/>
      </c>
      <c r="FA346" s="3" t="str">
        <f t="shared" ref="FA346" ca="1" si="16980">IF($B346="","",EL346*(1+rate_A*EY$1/365))</f>
        <v/>
      </c>
      <c r="FB346" s="3" t="str">
        <f t="shared" ref="FB346" ca="1" si="16981">IF($B346="","",EM346*(1+rate_A*EY$1/365))</f>
        <v/>
      </c>
      <c r="FC346" s="3" t="str">
        <f t="shared" ref="FC346" ca="1" si="16982">IF($B346="","",EN346*(1+rate_joint*EY$1/365))</f>
        <v/>
      </c>
      <c r="FD346" s="5" t="str">
        <f t="shared" ca="1" si="16066"/>
        <v/>
      </c>
      <c r="FE346" s="5" t="str" cm="1">
        <f t="array" aca="1" ref="FE346" ca="1">IF(FD346="","",_xlfn.IFS(FD346&lt;='Hidden inputs'!$C$15,FD346*'Hidden inputs'!$D$15,FD346&lt;='Hidden inputs'!$C$16,'Hidden inputs'!$C$15*'Hidden inputs'!$D$15+(FD346-'Hidden inputs'!$B$16)*'Hidden inputs'!$D$16,FD346&lt;='Hidden inputs'!$C$17,'Hidden inputs'!$C$15*'Hidden inputs'!$D$15+('Hidden inputs'!$C$16-'Hidden inputs'!$B$16)*'Hidden inputs'!$D$16+(FD346-'Hidden inputs'!$B$17)*'Hidden inputs'!$D$17,FD346&gt;'Hidden inputs'!$B$18,'Hidden inputs'!$C$15*'Hidden inputs'!$D$15+('Hidden inputs'!$C$16-'Hidden inputs'!$B$16)*'Hidden inputs'!$D$16+('Hidden inputs'!$C$17-'Hidden inputs'!$B$17)*'Hidden inputs'!$D$17+(FD346-'Hidden inputs'!$B$18)*'Hidden inputs'!$D$18))</f>
        <v/>
      </c>
      <c r="FF346" s="10" t="str">
        <f t="shared" ca="1" si="16067"/>
        <v/>
      </c>
      <c r="FG346" s="5" t="str">
        <f t="shared" ca="1" si="15978"/>
        <v/>
      </c>
      <c r="FH346" s="5" t="str">
        <f t="shared" ca="1" si="15979"/>
        <v/>
      </c>
      <c r="FI346" s="5" t="str">
        <f ca="1">IF($B346="","",'Hidden inputs'!$D$11*EZ346+'Hidden inputs'!$E$11*FA346)</f>
        <v/>
      </c>
      <c r="FJ346" s="11" t="str">
        <f t="shared" ca="1" si="15885"/>
        <v/>
      </c>
      <c r="FK346" s="9" t="str">
        <f t="shared" ca="1" si="15980"/>
        <v/>
      </c>
      <c r="FL346" s="3" t="str">
        <f t="shared" ca="1" si="15981"/>
        <v/>
      </c>
      <c r="FM346" s="5" t="str" cm="1">
        <f t="array" aca="1" ref="FM346" ca="1">IF($B346="","",IF(FL346=0,0,IF(DD_Payment="",0,IF(FL346&lt;_xlfn.IFS(DD_Frequency="Monthly",1,DD_Frequency="Quarterly",IF(MONTH(FL$2)=1,1,IF(MONTH(FL$2)=4,1,IF(MONTH(FL$2)=7,1,IF(MONTH(FL$2)=10,1,0)))),DD_Frequency="Annually",IF(MONTH(FL$2)=1,1,0))*DD_Payment,FL346,_xlfn.IFS(DD_Frequency="Monthly",1,DD_Frequency="Quarterly",IF(MONTH(FL$2)=1,1,IF(MONTH(FL$2)=4,1,IF(MONTH(FL$2)=7,1,IF(MONTH(FL$2)=10,1,0)))),DD_Frequency="Annually",IF(MONTH(FL$2)=1,1,0))*DD_Payment))))</f>
        <v/>
      </c>
      <c r="FN346" s="3" t="str">
        <f t="shared" ref="FN346" ca="1" si="16983">IF($B346="","",IF(FL346&gt;FM346,(FL346-FM346/2)*(rate_A*(FN$1/365)),0))</f>
        <v/>
      </c>
      <c r="FO346" s="3" t="str">
        <f t="shared" ca="1" si="16069"/>
        <v/>
      </c>
      <c r="FP346" s="3" t="str">
        <f t="shared" ref="FP346" ca="1" si="16984">IF($B346="","",FA346*(1+rate_A*FN$1/365))</f>
        <v/>
      </c>
      <c r="FQ346" s="3" t="str">
        <f t="shared" ref="FQ346" ca="1" si="16985">IF($B346="","",FB346*(1+rate_A*FN$1/365))</f>
        <v/>
      </c>
      <c r="FR346" s="3" t="str">
        <f t="shared" ref="FR346" ca="1" si="16986">IF($B346="","",FC346*(1+rate_joint*FN$1/365))</f>
        <v/>
      </c>
      <c r="FS346" s="5" t="str">
        <f t="shared" ca="1" si="16073"/>
        <v/>
      </c>
      <c r="FT346" s="5" t="str" cm="1">
        <f t="array" aca="1" ref="FT346" ca="1">IF(FS346="","",_xlfn.IFS(FS346&lt;='Hidden inputs'!$C$15,FS346*'Hidden inputs'!$D$15,FS346&lt;='Hidden inputs'!$C$16,'Hidden inputs'!$C$15*'Hidden inputs'!$D$15+(FS346-'Hidden inputs'!$B$16)*'Hidden inputs'!$D$16,FS346&lt;='Hidden inputs'!$C$17,'Hidden inputs'!$C$15*'Hidden inputs'!$D$15+('Hidden inputs'!$C$16-'Hidden inputs'!$B$16)*'Hidden inputs'!$D$16+(FS346-'Hidden inputs'!$B$17)*'Hidden inputs'!$D$17,FS346&gt;'Hidden inputs'!$B$18,'Hidden inputs'!$C$15*'Hidden inputs'!$D$15+('Hidden inputs'!$C$16-'Hidden inputs'!$B$16)*'Hidden inputs'!$D$16+('Hidden inputs'!$C$17-'Hidden inputs'!$B$17)*'Hidden inputs'!$D$17+(FS346-'Hidden inputs'!$B$18)*'Hidden inputs'!$D$18))</f>
        <v/>
      </c>
      <c r="FU346" s="10" t="str">
        <f t="shared" ca="1" si="16074"/>
        <v/>
      </c>
      <c r="FV346" s="5" t="str">
        <f t="shared" ca="1" si="15986"/>
        <v/>
      </c>
      <c r="FW346" s="5" t="str">
        <f t="shared" ca="1" si="15987"/>
        <v/>
      </c>
      <c r="FX346" s="5" t="str">
        <f ca="1">IF($B346="","",'Hidden inputs'!$D$11*FO346+'Hidden inputs'!$E$11*FP346)</f>
        <v/>
      </c>
      <c r="FY346" s="11" t="str">
        <f t="shared" ca="1" si="15890"/>
        <v/>
      </c>
      <c r="FZ346" s="9" t="str">
        <f t="shared" ca="1" si="15988"/>
        <v/>
      </c>
      <c r="GA346" s="5" t="str">
        <f t="shared" ca="1" si="15989"/>
        <v/>
      </c>
      <c r="GB346" s="5" t="str">
        <f t="shared" ca="1" si="15990"/>
        <v/>
      </c>
      <c r="GC346" s="5" t="str">
        <f t="shared" ca="1" si="15891"/>
        <v/>
      </c>
      <c r="GD346" s="5" t="str">
        <f t="shared" ca="1" si="15892"/>
        <v/>
      </c>
    </row>
    <row r="347" spans="1:186" x14ac:dyDescent="0.35">
      <c r="A347" s="2"/>
      <c r="B347" s="6" t="str">
        <f t="shared" ca="1" si="15893"/>
        <v/>
      </c>
      <c r="C347" s="5" t="str">
        <f t="shared" ca="1" si="15991"/>
        <v/>
      </c>
      <c r="D347" s="5" t="str" cm="1">
        <f t="array" aca="1" ref="D347" ca="1">IF($B347="","",IF(C347=0,0,IF(DD_Payment="",0,IF(C347&lt;_xlfn.IFS(DD_Frequency="Monthly",1,DD_Frequency="Quarterly",IF(MONTH(C$2)=1,1,IF(MONTH(C$2)=4,1,IF(MONTH(C$2)=7,1,IF(MONTH(C$2)=10,1,0)))),DD_Frequency="Annually",IF(MONTH(C$2)=1,1,0))*DD_Payment,C347,_xlfn.IFS(DD_Frequency="Monthly",1,DD_Frequency="Quarterly",IF(MONTH(C$2)=1,1,IF(MONTH(C$2)=4,1,IF(MONTH(C$2)=7,1,IF(MONTH(C$2)=10,1,0)))),DD_Frequency="Annually",IF(MONTH(C$2)=1,1,0))*DD_Payment))))</f>
        <v/>
      </c>
      <c r="E347" s="5" t="str">
        <f t="shared" ref="E347" ca="1" si="16987">IF(B347="","",IF(C347&gt;D347,(C347-D347/2)*(rate_A*(E$1/365)),0))</f>
        <v/>
      </c>
      <c r="F347" s="5" t="str">
        <f t="shared" ca="1" si="15895"/>
        <v/>
      </c>
      <c r="G347" s="5" t="str">
        <f t="shared" ref="G347" ca="1" si="16988">IF(B347="","",G346*(1+rate_A*E$1/365))</f>
        <v/>
      </c>
      <c r="H347" s="5" t="str">
        <f t="shared" ref="H347" ca="1" si="16989">IF(B347="","",H346*(1+rate_A*E$1/365))</f>
        <v/>
      </c>
      <c r="I347" s="5" t="str">
        <f t="shared" ref="I347" ca="1" si="16990">IF(B347="","",I346*(1+rate_joint*E$1/365))</f>
        <v/>
      </c>
      <c r="J347" s="5" t="str">
        <f t="shared" ca="1" si="15996"/>
        <v/>
      </c>
      <c r="K347" s="5" t="str" cm="1">
        <f t="array" aca="1" ref="K347" ca="1">IF(J347="","",_xlfn.IFS(J347&lt;='Hidden inputs'!$C$15,J347*'Hidden inputs'!$D$15,J347&lt;='Hidden inputs'!$C$16,'Hidden inputs'!$C$15*'Hidden inputs'!$D$15+(J347-'Hidden inputs'!$B$16)*'Hidden inputs'!$D$16,J347&lt;='Hidden inputs'!$C$17,'Hidden inputs'!$C$15*'Hidden inputs'!$D$15+('Hidden inputs'!$C$16-'Hidden inputs'!$B$16)*'Hidden inputs'!$D$16+(J347-'Hidden inputs'!$B$17)*'Hidden inputs'!$D$17,J347&gt;'Hidden inputs'!$B$18,'Hidden inputs'!$C$15*'Hidden inputs'!$D$15+('Hidden inputs'!$C$16-'Hidden inputs'!$B$16)*'Hidden inputs'!$D$16+('Hidden inputs'!$C$17-'Hidden inputs'!$B$17)*'Hidden inputs'!$D$17+(J347-'Hidden inputs'!$B$18)*'Hidden inputs'!$D$18))</f>
        <v/>
      </c>
      <c r="L347" s="11" t="str">
        <f t="shared" ca="1" si="15997"/>
        <v/>
      </c>
      <c r="M347" s="5" t="str">
        <f t="shared" ca="1" si="15899"/>
        <v/>
      </c>
      <c r="N347" s="5" t="str">
        <f t="shared" ca="1" si="15900"/>
        <v/>
      </c>
      <c r="O347" s="5" t="str">
        <f ca="1">IF(B347="","",'Hidden inputs'!$D$11*F347+'Hidden inputs'!$E$11*G347)</f>
        <v/>
      </c>
      <c r="P347" s="11" t="str">
        <f t="shared" ca="1" si="15834"/>
        <v/>
      </c>
      <c r="Q347" s="20" t="str">
        <f t="shared" ca="1" si="15835"/>
        <v/>
      </c>
      <c r="R347" s="3" t="str">
        <f t="shared" ca="1" si="15901"/>
        <v/>
      </c>
      <c r="S347" s="5" t="str" cm="1">
        <f t="array" aca="1" ref="S347" ca="1">IF($B347="","",IF(R347=0,0,IF(DD_Payment="",0,IF(R347&lt;_xlfn.IFS(DD_Frequency="Monthly",1,DD_Frequency="Quarterly",IF(MONTH(R$2)=1,1,IF(MONTH(R$2)=4,1,IF(MONTH(R$2)=7,1,IF(MONTH(R$2)=10,1,0)))),DD_Frequency="Annually",IF(MONTH(R$2)=1,1,0))*DD_Payment,R347,_xlfn.IFS(DD_Frequency="Monthly",1,DD_Frequency="Quarterly",IF(MONTH(R$2)=1,1,IF(MONTH(R$2)=4,1,IF(MONTH(R$2)=7,1,IF(MONTH(R$2)=10,1,0)))),DD_Frequency="Annually",IF(MONTH(R$2)=1,1,0))*DD_Payment))))</f>
        <v/>
      </c>
      <c r="T347" s="3" t="str">
        <f t="shared" ref="T347" ca="1" si="16991">IF(B347="","",IF(R347&gt;S347,(R347-S347/2)*(rate_A*((T$1+A347)/365)),0))</f>
        <v/>
      </c>
      <c r="U347" s="3" t="str">
        <f t="shared" ca="1" si="15903"/>
        <v/>
      </c>
      <c r="V347" s="3" t="str">
        <f t="shared" ref="V347" ca="1" si="16992">IF(B347="","",G347*(1+rate_A*(T$1+A347)/365))</f>
        <v/>
      </c>
      <c r="W347" s="3" t="str">
        <f t="shared" ref="W347" ca="1" si="16993">IF(B347="","",H347*(1+rate_A*(T$1+A347)/365))</f>
        <v/>
      </c>
      <c r="X347" s="3" t="str">
        <f t="shared" ref="X347" ca="1" si="16994">IF(B347="","",I347*(1+rate_joint*(T$1+A347)/365))</f>
        <v/>
      </c>
      <c r="Y347" s="5" t="str">
        <f t="shared" ca="1" si="16002"/>
        <v/>
      </c>
      <c r="Z347" s="5" t="str" cm="1">
        <f t="array" aca="1" ref="Z347" ca="1">IF(Y347="","",_xlfn.IFS(Y347&lt;='Hidden inputs'!$C$15,Y347*'Hidden inputs'!$D$15,Y347&lt;='Hidden inputs'!$C$16,'Hidden inputs'!$C$15*'Hidden inputs'!$D$15+(Y347-'Hidden inputs'!$B$16)*'Hidden inputs'!$D$16,Y347&lt;='Hidden inputs'!$C$17,'Hidden inputs'!$C$15*'Hidden inputs'!$D$15+('Hidden inputs'!$C$16-'Hidden inputs'!$B$16)*'Hidden inputs'!$D$16+(Y347-'Hidden inputs'!$B$17)*'Hidden inputs'!$D$17,Y347&gt;'Hidden inputs'!$B$18,'Hidden inputs'!$C$15*'Hidden inputs'!$D$15+('Hidden inputs'!$C$16-'Hidden inputs'!$B$16)*'Hidden inputs'!$D$16+('Hidden inputs'!$C$17-'Hidden inputs'!$B$17)*'Hidden inputs'!$D$17+(Y347-'Hidden inputs'!$B$18)*'Hidden inputs'!$D$18))</f>
        <v/>
      </c>
      <c r="AA347" s="10" t="str">
        <f t="shared" ca="1" si="16003"/>
        <v/>
      </c>
      <c r="AB347" s="5" t="str">
        <f t="shared" ca="1" si="15907"/>
        <v/>
      </c>
      <c r="AC347" s="5" t="str">
        <f t="shared" ca="1" si="16004"/>
        <v/>
      </c>
      <c r="AD347" s="5" t="str">
        <f ca="1">IF(B347="","",'Hidden inputs'!$D$11*U347+'Hidden inputs'!$E$11*V347)</f>
        <v/>
      </c>
      <c r="AE347" s="11" t="str">
        <f t="shared" ca="1" si="15840"/>
        <v/>
      </c>
      <c r="AF347" s="9" t="str">
        <f t="shared" ca="1" si="15908"/>
        <v/>
      </c>
      <c r="AG347" s="3" t="str">
        <f t="shared" ca="1" si="15909"/>
        <v/>
      </c>
      <c r="AH347" s="5" t="str" cm="1">
        <f t="array" aca="1" ref="AH347" ca="1">IF($B347="","",IF(AG347=0,0,IF(DD_Payment="",0,IF(AG347&lt;_xlfn.IFS(DD_Frequency="Monthly",1,DD_Frequency="Quarterly",IF(MONTH(AG$2)=1,1,IF(MONTH(AG$2)=4,1,IF(MONTH(AG$2)=7,1,IF(MONTH(AG$2)=10,1,0)))),DD_Frequency="Annually",IF(MONTH(AG$2)=1,1,0))*DD_Payment,AG347,_xlfn.IFS(DD_Frequency="Monthly",1,DD_Frequency="Quarterly",IF(MONTH(AG$2)=1,1,IF(MONTH(AG$2)=4,1,IF(MONTH(AG$2)=7,1,IF(MONTH(AG$2)=10,1,0)))),DD_Frequency="Annually",IF(MONTH(AG$2)=1,1,0))*DD_Payment))))</f>
        <v/>
      </c>
      <c r="AI347" s="3" t="str">
        <f t="shared" ref="AI347" ca="1" si="16995">IF($B347="","",IF(AG347&gt;AH347,(AG347-AH347/2)*(rate_A*(AI$1/365)),0))</f>
        <v/>
      </c>
      <c r="AJ347" s="3" t="str">
        <f t="shared" ca="1" si="16006"/>
        <v/>
      </c>
      <c r="AK347" s="3" t="str">
        <f t="shared" ref="AK347" ca="1" si="16996">IF($B347="","",V347*(1+rate_A*AI$1/365))</f>
        <v/>
      </c>
      <c r="AL347" s="3" t="str">
        <f t="shared" ref="AL347" ca="1" si="16997">IF($B347="","",W347*(1+rate_A*AI$1/365))</f>
        <v/>
      </c>
      <c r="AM347" s="3" t="str">
        <f t="shared" ref="AM347" ca="1" si="16998">IF($B347="","",X347*(1+rate_joint*AI$1/365))</f>
        <v/>
      </c>
      <c r="AN347" s="5" t="str">
        <f t="shared" ca="1" si="16010"/>
        <v/>
      </c>
      <c r="AO347" s="5" t="str" cm="1">
        <f t="array" aca="1" ref="AO347" ca="1">IF(AN347="","",_xlfn.IFS(AN347&lt;='Hidden inputs'!$C$15,AN347*'Hidden inputs'!$D$15,AN347&lt;='Hidden inputs'!$C$16,'Hidden inputs'!$C$15*'Hidden inputs'!$D$15+(AN347-'Hidden inputs'!$B$16)*'Hidden inputs'!$D$16,AN347&lt;='Hidden inputs'!$C$17,'Hidden inputs'!$C$15*'Hidden inputs'!$D$15+('Hidden inputs'!$C$16-'Hidden inputs'!$B$16)*'Hidden inputs'!$D$16+(AN347-'Hidden inputs'!$B$17)*'Hidden inputs'!$D$17,AN347&gt;'Hidden inputs'!$B$18,'Hidden inputs'!$C$15*'Hidden inputs'!$D$15+('Hidden inputs'!$C$16-'Hidden inputs'!$B$16)*'Hidden inputs'!$D$16+('Hidden inputs'!$C$17-'Hidden inputs'!$B$17)*'Hidden inputs'!$D$17+(AN347-'Hidden inputs'!$B$18)*'Hidden inputs'!$D$18))</f>
        <v/>
      </c>
      <c r="AP347" s="10" t="str">
        <f t="shared" ca="1" si="16011"/>
        <v/>
      </c>
      <c r="AQ347" s="5" t="str">
        <f t="shared" ca="1" si="15914"/>
        <v/>
      </c>
      <c r="AR347" s="5" t="str">
        <f t="shared" ca="1" si="15915"/>
        <v/>
      </c>
      <c r="AS347" s="5" t="str">
        <f ca="1">IF($B347="","",'Hidden inputs'!$D$11*AJ347+'Hidden inputs'!$E$11*AK347)</f>
        <v/>
      </c>
      <c r="AT347" s="11" t="str">
        <f t="shared" ca="1" si="15845"/>
        <v/>
      </c>
      <c r="AU347" s="9" t="str">
        <f t="shared" ca="1" si="15916"/>
        <v/>
      </c>
      <c r="AV347" s="3" t="str">
        <f t="shared" ca="1" si="15917"/>
        <v/>
      </c>
      <c r="AW347" s="5" t="str" cm="1">
        <f t="array" aca="1" ref="AW347" ca="1">IF($B347="","",IF(AV347=0,0,IF(DD_Payment="",0,IF(AV347&lt;_xlfn.IFS(DD_Frequency="Monthly",1,DD_Frequency="Quarterly",IF(MONTH(AV$2)=1,1,IF(MONTH(AV$2)=4,1,IF(MONTH(AV$2)=7,1,IF(MONTH(AV$2)=10,1,0)))),DD_Frequency="Annually",IF(MONTH(AV$2)=1,1,0))*DD_Payment,AV347,_xlfn.IFS(DD_Frequency="Monthly",1,DD_Frequency="Quarterly",IF(MONTH(AV$2)=1,1,IF(MONTH(AV$2)=4,1,IF(MONTH(AV$2)=7,1,IF(MONTH(AV$2)=10,1,0)))),DD_Frequency="Annually",IF(MONTH(AV$2)=1,1,0))*DD_Payment))))</f>
        <v/>
      </c>
      <c r="AX347" s="3" t="str">
        <f t="shared" ref="AX347" ca="1" si="16999">IF($B347="","",IF(AV347&gt;AW347,(AV347-AW347/2)*(rate_A*(AX$1/365)),0))</f>
        <v/>
      </c>
      <c r="AY347" s="3" t="str">
        <f t="shared" ca="1" si="16013"/>
        <v/>
      </c>
      <c r="AZ347" s="3" t="str">
        <f t="shared" ref="AZ347" ca="1" si="17000">IF($B347="","",AK347*(1+rate_A*AX$1/365))</f>
        <v/>
      </c>
      <c r="BA347" s="3" t="str">
        <f t="shared" ref="BA347" ca="1" si="17001">IF($B347="","",AL347*(1+rate_A*AX$1/365))</f>
        <v/>
      </c>
      <c r="BB347" s="3" t="str">
        <f t="shared" ref="BB347" ca="1" si="17002">IF($B347="","",AM347*(1+rate_joint*AX$1/365))</f>
        <v/>
      </c>
      <c r="BC347" s="5" t="str">
        <f t="shared" ca="1" si="16017"/>
        <v/>
      </c>
      <c r="BD347" s="5" t="str" cm="1">
        <f t="array" aca="1" ref="BD347" ca="1">IF(BC347="","",_xlfn.IFS(BC347&lt;='Hidden inputs'!$C$15,BC347*'Hidden inputs'!$D$15,BC347&lt;='Hidden inputs'!$C$16,'Hidden inputs'!$C$15*'Hidden inputs'!$D$15+(BC347-'Hidden inputs'!$B$16)*'Hidden inputs'!$D$16,BC347&lt;='Hidden inputs'!$C$17,'Hidden inputs'!$C$15*'Hidden inputs'!$D$15+('Hidden inputs'!$C$16-'Hidden inputs'!$B$16)*'Hidden inputs'!$D$16+(BC347-'Hidden inputs'!$B$17)*'Hidden inputs'!$D$17,BC347&gt;'Hidden inputs'!$B$18,'Hidden inputs'!$C$15*'Hidden inputs'!$D$15+('Hidden inputs'!$C$16-'Hidden inputs'!$B$16)*'Hidden inputs'!$D$16+('Hidden inputs'!$C$17-'Hidden inputs'!$B$17)*'Hidden inputs'!$D$17+(BC347-'Hidden inputs'!$B$18)*'Hidden inputs'!$D$18))</f>
        <v/>
      </c>
      <c r="BE347" s="10" t="str">
        <f t="shared" ca="1" si="16018"/>
        <v/>
      </c>
      <c r="BF347" s="5" t="str">
        <f t="shared" ca="1" si="15922"/>
        <v/>
      </c>
      <c r="BG347" s="5" t="str">
        <f t="shared" ca="1" si="15923"/>
        <v/>
      </c>
      <c r="BH347" s="5" t="str">
        <f ca="1">IF($B347="","",'Hidden inputs'!$D$11*AY347+'Hidden inputs'!$E$11*AZ347)</f>
        <v/>
      </c>
      <c r="BI347" s="11" t="str">
        <f t="shared" ca="1" si="15850"/>
        <v/>
      </c>
      <c r="BJ347" s="9" t="str">
        <f t="shared" ca="1" si="15924"/>
        <v/>
      </c>
      <c r="BK347" s="3" t="str">
        <f t="shared" ca="1" si="15925"/>
        <v/>
      </c>
      <c r="BL347" s="5" t="str" cm="1">
        <f t="array" aca="1" ref="BL347" ca="1">IF($B347="","",IF(BK347=0,0,IF(DD_Payment="",0,IF(BK347&lt;_xlfn.IFS(DD_Frequency="Monthly",1,DD_Frequency="Quarterly",IF(MONTH(BK$2)=1,1,IF(MONTH(BK$2)=4,1,IF(MONTH(BK$2)=7,1,IF(MONTH(BK$2)=10,1,0)))),DD_Frequency="Annually",IF(MONTH(BK$2)=1,1,0))*DD_Payment,BK347,_xlfn.IFS(DD_Frequency="Monthly",1,DD_Frequency="Quarterly",IF(MONTH(BK$2)=1,1,IF(MONTH(BK$2)=4,1,IF(MONTH(BK$2)=7,1,IF(MONTH(BK$2)=10,1,0)))),DD_Frequency="Annually",IF(MONTH(BK$2)=1,1,0))*DD_Payment))))</f>
        <v/>
      </c>
      <c r="BM347" s="3" t="str">
        <f t="shared" ref="BM347" ca="1" si="17003">IF($B347="","",IF(BK347&gt;BL347,(BK347-BL347/2)*(rate_A*(BM$1/365)),0))</f>
        <v/>
      </c>
      <c r="BN347" s="3" t="str">
        <f t="shared" ca="1" si="16020"/>
        <v/>
      </c>
      <c r="BO347" s="3" t="str">
        <f t="shared" ref="BO347" ca="1" si="17004">IF($B347="","",AZ347*(1+rate_A*BM$1/365))</f>
        <v/>
      </c>
      <c r="BP347" s="3" t="str">
        <f t="shared" ref="BP347" ca="1" si="17005">IF($B347="","",BA347*(1+rate_A*BM$1/365))</f>
        <v/>
      </c>
      <c r="BQ347" s="3" t="str">
        <f t="shared" ref="BQ347" ca="1" si="17006">IF($B347="","",BB347*(1+rate_joint*BM$1/365))</f>
        <v/>
      </c>
      <c r="BR347" s="5" t="str">
        <f t="shared" ca="1" si="16024"/>
        <v/>
      </c>
      <c r="BS347" s="5" t="str" cm="1">
        <f t="array" aca="1" ref="BS347" ca="1">IF(BR347="","",_xlfn.IFS(BR347&lt;='Hidden inputs'!$C$15,BR347*'Hidden inputs'!$D$15,BR347&lt;='Hidden inputs'!$C$16,'Hidden inputs'!$C$15*'Hidden inputs'!$D$15+(BR347-'Hidden inputs'!$B$16)*'Hidden inputs'!$D$16,BR347&lt;='Hidden inputs'!$C$17,'Hidden inputs'!$C$15*'Hidden inputs'!$D$15+('Hidden inputs'!$C$16-'Hidden inputs'!$B$16)*'Hidden inputs'!$D$16+(BR347-'Hidden inputs'!$B$17)*'Hidden inputs'!$D$17,BR347&gt;'Hidden inputs'!$B$18,'Hidden inputs'!$C$15*'Hidden inputs'!$D$15+('Hidden inputs'!$C$16-'Hidden inputs'!$B$16)*'Hidden inputs'!$D$16+('Hidden inputs'!$C$17-'Hidden inputs'!$B$17)*'Hidden inputs'!$D$17+(BR347-'Hidden inputs'!$B$18)*'Hidden inputs'!$D$18))</f>
        <v/>
      </c>
      <c r="BT347" s="10" t="str">
        <f t="shared" ca="1" si="16025"/>
        <v/>
      </c>
      <c r="BU347" s="5" t="str">
        <f t="shared" ca="1" si="15930"/>
        <v/>
      </c>
      <c r="BV347" s="5" t="str">
        <f t="shared" ca="1" si="15931"/>
        <v/>
      </c>
      <c r="BW347" s="5" t="str">
        <f ca="1">IF($B347="","",'Hidden inputs'!$D$11*BN347+'Hidden inputs'!$E$11*BO347)</f>
        <v/>
      </c>
      <c r="BX347" s="11" t="str">
        <f t="shared" ca="1" si="15855"/>
        <v/>
      </c>
      <c r="BY347" s="9" t="str">
        <f t="shared" ca="1" si="15932"/>
        <v/>
      </c>
      <c r="BZ347" s="3" t="str">
        <f t="shared" ca="1" si="15933"/>
        <v/>
      </c>
      <c r="CA347" s="5" t="str" cm="1">
        <f t="array" aca="1" ref="CA347" ca="1">IF($B347="","",IF(BZ347=0,0,IF(DD_Payment="",0,IF(BZ347&lt;_xlfn.IFS(DD_Frequency="Monthly",1,DD_Frequency="Quarterly",IF(MONTH(BZ$2)=1,1,IF(MONTH(BZ$2)=4,1,IF(MONTH(BZ$2)=7,1,IF(MONTH(BZ$2)=10,1,0)))),DD_Frequency="Annually",IF(MONTH(BZ$2)=1,1,0))*DD_Payment,BZ347,_xlfn.IFS(DD_Frequency="Monthly",1,DD_Frequency="Quarterly",IF(MONTH(BZ$2)=1,1,IF(MONTH(BZ$2)=4,1,IF(MONTH(BZ$2)=7,1,IF(MONTH(BZ$2)=10,1,0)))),DD_Frequency="Annually",IF(MONTH(BZ$2)=1,1,0))*DD_Payment))))</f>
        <v/>
      </c>
      <c r="CB347" s="3" t="str">
        <f t="shared" ref="CB347" ca="1" si="17007">IF($B347="","",IF(BZ347&gt;CA347,(BZ347-CA347/2)*(rate_A*(CB$1/365)),0))</f>
        <v/>
      </c>
      <c r="CC347" s="3" t="str">
        <f t="shared" ca="1" si="16027"/>
        <v/>
      </c>
      <c r="CD347" s="3" t="str">
        <f t="shared" ref="CD347" ca="1" si="17008">IF($B347="","",BO347*(1+rate_A*CB$1/365))</f>
        <v/>
      </c>
      <c r="CE347" s="3" t="str">
        <f t="shared" ref="CE347" ca="1" si="17009">IF($B347="","",BP347*(1+rate_A*CB$1/365))</f>
        <v/>
      </c>
      <c r="CF347" s="3" t="str">
        <f t="shared" ref="CF347" ca="1" si="17010">IF($B347="","",BQ347*(1+rate_joint*CB$1/365))</f>
        <v/>
      </c>
      <c r="CG347" s="5" t="str">
        <f t="shared" ca="1" si="16031"/>
        <v/>
      </c>
      <c r="CH347" s="5" t="str" cm="1">
        <f t="array" aca="1" ref="CH347" ca="1">IF(CG347="","",_xlfn.IFS(CG347&lt;='Hidden inputs'!$C$15,CG347*'Hidden inputs'!$D$15,CG347&lt;='Hidden inputs'!$C$16,'Hidden inputs'!$C$15*'Hidden inputs'!$D$15+(CG347-'Hidden inputs'!$B$16)*'Hidden inputs'!$D$16,CG347&lt;='Hidden inputs'!$C$17,'Hidden inputs'!$C$15*'Hidden inputs'!$D$15+('Hidden inputs'!$C$16-'Hidden inputs'!$B$16)*'Hidden inputs'!$D$16+(CG347-'Hidden inputs'!$B$17)*'Hidden inputs'!$D$17,CG347&gt;'Hidden inputs'!$B$18,'Hidden inputs'!$C$15*'Hidden inputs'!$D$15+('Hidden inputs'!$C$16-'Hidden inputs'!$B$16)*'Hidden inputs'!$D$16+('Hidden inputs'!$C$17-'Hidden inputs'!$B$17)*'Hidden inputs'!$D$17+(CG347-'Hidden inputs'!$B$18)*'Hidden inputs'!$D$18))</f>
        <v/>
      </c>
      <c r="CI347" s="10" t="str">
        <f t="shared" ca="1" si="16032"/>
        <v/>
      </c>
      <c r="CJ347" s="5" t="str">
        <f t="shared" ca="1" si="15938"/>
        <v/>
      </c>
      <c r="CK347" s="5" t="str">
        <f t="shared" ca="1" si="15939"/>
        <v/>
      </c>
      <c r="CL347" s="5" t="str">
        <f ca="1">IF($B347="","",'Hidden inputs'!$D$11*CC347+'Hidden inputs'!$E$11*CD347)</f>
        <v/>
      </c>
      <c r="CM347" s="11" t="str">
        <f t="shared" ca="1" si="15860"/>
        <v/>
      </c>
      <c r="CN347" s="9" t="str">
        <f t="shared" ca="1" si="15940"/>
        <v/>
      </c>
      <c r="CO347" s="3" t="str">
        <f t="shared" ca="1" si="15941"/>
        <v/>
      </c>
      <c r="CP347" s="5" t="str" cm="1">
        <f t="array" aca="1" ref="CP347" ca="1">IF($B347="","",IF(CO347=0,0,IF(DD_Payment="",0,IF(CO347&lt;_xlfn.IFS(DD_Frequency="Monthly",1,DD_Frequency="Quarterly",IF(MONTH(CO$2)=1,1,IF(MONTH(CO$2)=4,1,IF(MONTH(CO$2)=7,1,IF(MONTH(CO$2)=10,1,0)))),DD_Frequency="Annually",IF(MONTH(CO$2)=1,1,0))*DD_Payment,CO347,_xlfn.IFS(DD_Frequency="Monthly",1,DD_Frequency="Quarterly",IF(MONTH(CO$2)=1,1,IF(MONTH(CO$2)=4,1,IF(MONTH(CO$2)=7,1,IF(MONTH(CO$2)=10,1,0)))),DD_Frequency="Annually",IF(MONTH(CO$2)=1,1,0))*DD_Payment))))</f>
        <v/>
      </c>
      <c r="CQ347" s="3" t="str">
        <f t="shared" ref="CQ347" ca="1" si="17011">IF($B347="","",IF(CO347&gt;CP347,(CO347-CP347/2)*(rate_A*(CQ$1/365)),0))</f>
        <v/>
      </c>
      <c r="CR347" s="3" t="str">
        <f t="shared" ca="1" si="16034"/>
        <v/>
      </c>
      <c r="CS347" s="3" t="str">
        <f t="shared" ref="CS347" ca="1" si="17012">IF($B347="","",CD347*(1+rate_A*CQ$1/365))</f>
        <v/>
      </c>
      <c r="CT347" s="3" t="str">
        <f t="shared" ref="CT347" ca="1" si="17013">IF($B347="","",CE347*(1+rate_A*CQ$1/365))</f>
        <v/>
      </c>
      <c r="CU347" s="3" t="str">
        <f t="shared" ref="CU347" ca="1" si="17014">IF($B347="","",CF347*(1+rate_joint*CQ$1/365))</f>
        <v/>
      </c>
      <c r="CV347" s="5" t="str">
        <f t="shared" ca="1" si="16038"/>
        <v/>
      </c>
      <c r="CW347" s="5" t="str" cm="1">
        <f t="array" aca="1" ref="CW347" ca="1">IF(CV347="","",_xlfn.IFS(CV347&lt;='Hidden inputs'!$C$15,CV347*'Hidden inputs'!$D$15,CV347&lt;='Hidden inputs'!$C$16,'Hidden inputs'!$C$15*'Hidden inputs'!$D$15+(CV347-'Hidden inputs'!$B$16)*'Hidden inputs'!$D$16,CV347&lt;='Hidden inputs'!$C$17,'Hidden inputs'!$C$15*'Hidden inputs'!$D$15+('Hidden inputs'!$C$16-'Hidden inputs'!$B$16)*'Hidden inputs'!$D$16+(CV347-'Hidden inputs'!$B$17)*'Hidden inputs'!$D$17,CV347&gt;'Hidden inputs'!$B$18,'Hidden inputs'!$C$15*'Hidden inputs'!$D$15+('Hidden inputs'!$C$16-'Hidden inputs'!$B$16)*'Hidden inputs'!$D$16+('Hidden inputs'!$C$17-'Hidden inputs'!$B$17)*'Hidden inputs'!$D$17+(CV347-'Hidden inputs'!$B$18)*'Hidden inputs'!$D$18))</f>
        <v/>
      </c>
      <c r="CX347" s="10" t="str">
        <f t="shared" ca="1" si="16039"/>
        <v/>
      </c>
      <c r="CY347" s="5" t="str">
        <f t="shared" ca="1" si="15946"/>
        <v/>
      </c>
      <c r="CZ347" s="5" t="str">
        <f t="shared" ca="1" si="15947"/>
        <v/>
      </c>
      <c r="DA347" s="5" t="str">
        <f ca="1">IF($B347="","",'Hidden inputs'!$D$11*CR347+'Hidden inputs'!$E$11*CS347)</f>
        <v/>
      </c>
      <c r="DB347" s="11" t="str">
        <f t="shared" ca="1" si="15865"/>
        <v/>
      </c>
      <c r="DC347" s="9" t="str">
        <f t="shared" ca="1" si="15948"/>
        <v/>
      </c>
      <c r="DD347" s="3" t="str">
        <f t="shared" ca="1" si="15949"/>
        <v/>
      </c>
      <c r="DE347" s="5" t="str" cm="1">
        <f t="array" aca="1" ref="DE347" ca="1">IF($B347="","",IF(DD347=0,0,IF(DD_Payment="",0,IF(DD347&lt;_xlfn.IFS(DD_Frequency="Monthly",1,DD_Frequency="Quarterly",IF(MONTH(DD$2)=1,1,IF(MONTH(DD$2)=4,1,IF(MONTH(DD$2)=7,1,IF(MONTH(DD$2)=10,1,0)))),DD_Frequency="Annually",IF(MONTH(DD$2)=1,1,0))*DD_Payment,DD347,_xlfn.IFS(DD_Frequency="Monthly",1,DD_Frequency="Quarterly",IF(MONTH(DD$2)=1,1,IF(MONTH(DD$2)=4,1,IF(MONTH(DD$2)=7,1,IF(MONTH(DD$2)=10,1,0)))),DD_Frequency="Annually",IF(MONTH(DD$2)=1,1,0))*DD_Payment))))</f>
        <v/>
      </c>
      <c r="DF347" s="3" t="str">
        <f t="shared" ref="DF347" ca="1" si="17015">IF($B347="","",IF(DD347&gt;DE347,(DD347-DE347/2)*(rate_A*(DF$1/365)),0))</f>
        <v/>
      </c>
      <c r="DG347" s="3" t="str">
        <f t="shared" ca="1" si="16041"/>
        <v/>
      </c>
      <c r="DH347" s="3" t="str">
        <f t="shared" ref="DH347" ca="1" si="17016">IF($B347="","",CS347*(1+rate_A*DF$1/365))</f>
        <v/>
      </c>
      <c r="DI347" s="3" t="str">
        <f t="shared" ref="DI347" ca="1" si="17017">IF($B347="","",CT347*(1+rate_A*DF$1/365))</f>
        <v/>
      </c>
      <c r="DJ347" s="3" t="str">
        <f t="shared" ref="DJ347" ca="1" si="17018">IF($B347="","",CU347*(1+rate_joint*DF$1/365))</f>
        <v/>
      </c>
      <c r="DK347" s="5" t="str">
        <f t="shared" ca="1" si="16045"/>
        <v/>
      </c>
      <c r="DL347" s="5" t="str" cm="1">
        <f t="array" aca="1" ref="DL347" ca="1">IF(DK347="","",_xlfn.IFS(DK347&lt;='Hidden inputs'!$C$15,DK347*'Hidden inputs'!$D$15,DK347&lt;='Hidden inputs'!$C$16,'Hidden inputs'!$C$15*'Hidden inputs'!$D$15+(DK347-'Hidden inputs'!$B$16)*'Hidden inputs'!$D$16,DK347&lt;='Hidden inputs'!$C$17,'Hidden inputs'!$C$15*'Hidden inputs'!$D$15+('Hidden inputs'!$C$16-'Hidden inputs'!$B$16)*'Hidden inputs'!$D$16+(DK347-'Hidden inputs'!$B$17)*'Hidden inputs'!$D$17,DK347&gt;'Hidden inputs'!$B$18,'Hidden inputs'!$C$15*'Hidden inputs'!$D$15+('Hidden inputs'!$C$16-'Hidden inputs'!$B$16)*'Hidden inputs'!$D$16+('Hidden inputs'!$C$17-'Hidden inputs'!$B$17)*'Hidden inputs'!$D$17+(DK347-'Hidden inputs'!$B$18)*'Hidden inputs'!$D$18))</f>
        <v/>
      </c>
      <c r="DM347" s="10" t="str">
        <f t="shared" ca="1" si="16046"/>
        <v/>
      </c>
      <c r="DN347" s="5" t="str">
        <f t="shared" ca="1" si="15954"/>
        <v/>
      </c>
      <c r="DO347" s="5" t="str">
        <f t="shared" ca="1" si="15955"/>
        <v/>
      </c>
      <c r="DP347" s="5" t="str">
        <f ca="1">IF($B347="","",'Hidden inputs'!$D$11*DG347+'Hidden inputs'!$E$11*DH347)</f>
        <v/>
      </c>
      <c r="DQ347" s="11" t="str">
        <f t="shared" ca="1" si="15870"/>
        <v/>
      </c>
      <c r="DR347" s="9" t="str">
        <f t="shared" ca="1" si="15956"/>
        <v/>
      </c>
      <c r="DS347" s="3" t="str">
        <f t="shared" ca="1" si="15957"/>
        <v/>
      </c>
      <c r="DT347" s="5" t="str" cm="1">
        <f t="array" aca="1" ref="DT347" ca="1">IF($B347="","",IF(DS347=0,0,IF(DD_Payment="",0,IF(DS347&lt;_xlfn.IFS(DD_Frequency="Monthly",1,DD_Frequency="Quarterly",IF(MONTH(DS$2)=1,1,IF(MONTH(DS$2)=4,1,IF(MONTH(DS$2)=7,1,IF(MONTH(DS$2)=10,1,0)))),DD_Frequency="Annually",IF(MONTH(DS$2)=1,1,0))*DD_Payment,DS347,_xlfn.IFS(DD_Frequency="Monthly",1,DD_Frequency="Quarterly",IF(MONTH(DS$2)=1,1,IF(MONTH(DS$2)=4,1,IF(MONTH(DS$2)=7,1,IF(MONTH(DS$2)=10,1,0)))),DD_Frequency="Annually",IF(MONTH(DS$2)=1,1,0))*DD_Payment))))</f>
        <v/>
      </c>
      <c r="DU347" s="3" t="str">
        <f t="shared" ref="DU347" ca="1" si="17019">IF($B347="","",IF(DS347&gt;DT347,(DS347-DT347/2)*(rate_A*(DU$1/365)),0))</f>
        <v/>
      </c>
      <c r="DV347" s="3" t="str">
        <f t="shared" ca="1" si="16048"/>
        <v/>
      </c>
      <c r="DW347" s="3" t="str">
        <f t="shared" ref="DW347" ca="1" si="17020">IF($B347="","",DH347*(1+rate_A*DU$1/365))</f>
        <v/>
      </c>
      <c r="DX347" s="3" t="str">
        <f t="shared" ref="DX347" ca="1" si="17021">IF($B347="","",DI347*(1+rate_A*DU$1/365))</f>
        <v/>
      </c>
      <c r="DY347" s="3" t="str">
        <f t="shared" ref="DY347" ca="1" si="17022">IF($B347="","",DJ347*(1+rate_joint*DU$1/365))</f>
        <v/>
      </c>
      <c r="DZ347" s="5" t="str">
        <f t="shared" ca="1" si="16052"/>
        <v/>
      </c>
      <c r="EA347" s="5" t="str" cm="1">
        <f t="array" aca="1" ref="EA347" ca="1">IF(DZ347="","",_xlfn.IFS(DZ347&lt;='Hidden inputs'!$C$15,DZ347*'Hidden inputs'!$D$15,DZ347&lt;='Hidden inputs'!$C$16,'Hidden inputs'!$C$15*'Hidden inputs'!$D$15+(DZ347-'Hidden inputs'!$B$16)*'Hidden inputs'!$D$16,DZ347&lt;='Hidden inputs'!$C$17,'Hidden inputs'!$C$15*'Hidden inputs'!$D$15+('Hidden inputs'!$C$16-'Hidden inputs'!$B$16)*'Hidden inputs'!$D$16+(DZ347-'Hidden inputs'!$B$17)*'Hidden inputs'!$D$17,DZ347&gt;'Hidden inputs'!$B$18,'Hidden inputs'!$C$15*'Hidden inputs'!$D$15+('Hidden inputs'!$C$16-'Hidden inputs'!$B$16)*'Hidden inputs'!$D$16+('Hidden inputs'!$C$17-'Hidden inputs'!$B$17)*'Hidden inputs'!$D$17+(DZ347-'Hidden inputs'!$B$18)*'Hidden inputs'!$D$18))</f>
        <v/>
      </c>
      <c r="EB347" s="10" t="str">
        <f t="shared" ca="1" si="16053"/>
        <v/>
      </c>
      <c r="EC347" s="5" t="str">
        <f t="shared" ca="1" si="15962"/>
        <v/>
      </c>
      <c r="ED347" s="5" t="str">
        <f t="shared" ca="1" si="15963"/>
        <v/>
      </c>
      <c r="EE347" s="5" t="str">
        <f ca="1">IF($B347="","",'Hidden inputs'!$D$11*DV347+'Hidden inputs'!$E$11*DW347)</f>
        <v/>
      </c>
      <c r="EF347" s="11" t="str">
        <f t="shared" ca="1" si="15875"/>
        <v/>
      </c>
      <c r="EG347" s="9" t="str">
        <f t="shared" ca="1" si="15964"/>
        <v/>
      </c>
      <c r="EH347" s="3" t="str">
        <f t="shared" ca="1" si="15965"/>
        <v/>
      </c>
      <c r="EI347" s="5" t="str" cm="1">
        <f t="array" aca="1" ref="EI347" ca="1">IF($B347="","",IF(EH347=0,0,IF(DD_Payment="",0,IF(EH347&lt;_xlfn.IFS(DD_Frequency="Monthly",1,DD_Frequency="Quarterly",IF(MONTH(EH$2)=1,1,IF(MONTH(EH$2)=4,1,IF(MONTH(EH$2)=7,1,IF(MONTH(EH$2)=10,1,0)))),DD_Frequency="Annually",IF(MONTH(EH$2)=1,1,0))*DD_Payment,EH347,_xlfn.IFS(DD_Frequency="Monthly",1,DD_Frequency="Quarterly",IF(MONTH(EH$2)=1,1,IF(MONTH(EH$2)=4,1,IF(MONTH(EH$2)=7,1,IF(MONTH(EH$2)=10,1,0)))),DD_Frequency="Annually",IF(MONTH(EH$2)=1,1,0))*DD_Payment))))</f>
        <v/>
      </c>
      <c r="EJ347" s="3" t="str">
        <f t="shared" ref="EJ347" ca="1" si="17023">IF($B347="","",IF(EH347&gt;EI347,(EH347-EI347/2)*(rate_A*(EJ$1/365)),0))</f>
        <v/>
      </c>
      <c r="EK347" s="3" t="str">
        <f t="shared" ca="1" si="16055"/>
        <v/>
      </c>
      <c r="EL347" s="3" t="str">
        <f t="shared" ref="EL347" ca="1" si="17024">IF($B347="","",DW347*(1+rate_A*EJ$1/365))</f>
        <v/>
      </c>
      <c r="EM347" s="3" t="str">
        <f t="shared" ref="EM347" ca="1" si="17025">IF($B347="","",DX347*(1+rate_A*EJ$1/365))</f>
        <v/>
      </c>
      <c r="EN347" s="3" t="str">
        <f t="shared" ref="EN347" ca="1" si="17026">IF($B347="","",DY347*(1+rate_joint*EJ$1/365))</f>
        <v/>
      </c>
      <c r="EO347" s="5" t="str">
        <f t="shared" ca="1" si="16059"/>
        <v/>
      </c>
      <c r="EP347" s="5" t="str" cm="1">
        <f t="array" aca="1" ref="EP347" ca="1">IF(EO347="","",_xlfn.IFS(EO347&lt;='Hidden inputs'!$C$15,EO347*'Hidden inputs'!$D$15,EO347&lt;='Hidden inputs'!$C$16,'Hidden inputs'!$C$15*'Hidden inputs'!$D$15+(EO347-'Hidden inputs'!$B$16)*'Hidden inputs'!$D$16,EO347&lt;='Hidden inputs'!$C$17,'Hidden inputs'!$C$15*'Hidden inputs'!$D$15+('Hidden inputs'!$C$16-'Hidden inputs'!$B$16)*'Hidden inputs'!$D$16+(EO347-'Hidden inputs'!$B$17)*'Hidden inputs'!$D$17,EO347&gt;'Hidden inputs'!$B$18,'Hidden inputs'!$C$15*'Hidden inputs'!$D$15+('Hidden inputs'!$C$16-'Hidden inputs'!$B$16)*'Hidden inputs'!$D$16+('Hidden inputs'!$C$17-'Hidden inputs'!$B$17)*'Hidden inputs'!$D$17+(EO347-'Hidden inputs'!$B$18)*'Hidden inputs'!$D$18))</f>
        <v/>
      </c>
      <c r="EQ347" s="10" t="str">
        <f t="shared" ca="1" si="16060"/>
        <v/>
      </c>
      <c r="ER347" s="5" t="str">
        <f t="shared" ca="1" si="15970"/>
        <v/>
      </c>
      <c r="ES347" s="5" t="str">
        <f t="shared" ca="1" si="15971"/>
        <v/>
      </c>
      <c r="ET347" s="5" t="str">
        <f ca="1">IF($B347="","",'Hidden inputs'!$D$11*EK347+'Hidden inputs'!$E$11*EL347)</f>
        <v/>
      </c>
      <c r="EU347" s="11" t="str">
        <f t="shared" ca="1" si="15880"/>
        <v/>
      </c>
      <c r="EV347" s="9" t="str">
        <f t="shared" ca="1" si="15972"/>
        <v/>
      </c>
      <c r="EW347" s="3" t="str">
        <f t="shared" ca="1" si="15973"/>
        <v/>
      </c>
      <c r="EX347" s="5" t="str" cm="1">
        <f t="array" aca="1" ref="EX347" ca="1">IF($B347="","",IF(EW347=0,0,IF(DD_Payment="",0,IF(EW347&lt;_xlfn.IFS(DD_Frequency="Monthly",1,DD_Frequency="Quarterly",IF(MONTH(EW$2)=1,1,IF(MONTH(EW$2)=4,1,IF(MONTH(EW$2)=7,1,IF(MONTH(EW$2)=10,1,0)))),DD_Frequency="Annually",IF(MONTH(EW$2)=1,1,0))*DD_Payment,EW347,_xlfn.IFS(DD_Frequency="Monthly",1,DD_Frequency="Quarterly",IF(MONTH(EW$2)=1,1,IF(MONTH(EW$2)=4,1,IF(MONTH(EW$2)=7,1,IF(MONTH(EW$2)=10,1,0)))),DD_Frequency="Annually",IF(MONTH(EW$2)=1,1,0))*DD_Payment))))</f>
        <v/>
      </c>
      <c r="EY347" s="3" t="str">
        <f t="shared" ref="EY347" ca="1" si="17027">IF($B347="","",IF(EW347&gt;EX347,(EW347-EX347/2)*(rate_A*(EY$1/365)),0))</f>
        <v/>
      </c>
      <c r="EZ347" s="3" t="str">
        <f t="shared" ca="1" si="16062"/>
        <v/>
      </c>
      <c r="FA347" s="3" t="str">
        <f t="shared" ref="FA347" ca="1" si="17028">IF($B347="","",EL347*(1+rate_A*EY$1/365))</f>
        <v/>
      </c>
      <c r="FB347" s="3" t="str">
        <f t="shared" ref="FB347" ca="1" si="17029">IF($B347="","",EM347*(1+rate_A*EY$1/365))</f>
        <v/>
      </c>
      <c r="FC347" s="3" t="str">
        <f t="shared" ref="FC347" ca="1" si="17030">IF($B347="","",EN347*(1+rate_joint*EY$1/365))</f>
        <v/>
      </c>
      <c r="FD347" s="5" t="str">
        <f t="shared" ca="1" si="16066"/>
        <v/>
      </c>
      <c r="FE347" s="5" t="str" cm="1">
        <f t="array" aca="1" ref="FE347" ca="1">IF(FD347="","",_xlfn.IFS(FD347&lt;='Hidden inputs'!$C$15,FD347*'Hidden inputs'!$D$15,FD347&lt;='Hidden inputs'!$C$16,'Hidden inputs'!$C$15*'Hidden inputs'!$D$15+(FD347-'Hidden inputs'!$B$16)*'Hidden inputs'!$D$16,FD347&lt;='Hidden inputs'!$C$17,'Hidden inputs'!$C$15*'Hidden inputs'!$D$15+('Hidden inputs'!$C$16-'Hidden inputs'!$B$16)*'Hidden inputs'!$D$16+(FD347-'Hidden inputs'!$B$17)*'Hidden inputs'!$D$17,FD347&gt;'Hidden inputs'!$B$18,'Hidden inputs'!$C$15*'Hidden inputs'!$D$15+('Hidden inputs'!$C$16-'Hidden inputs'!$B$16)*'Hidden inputs'!$D$16+('Hidden inputs'!$C$17-'Hidden inputs'!$B$17)*'Hidden inputs'!$D$17+(FD347-'Hidden inputs'!$B$18)*'Hidden inputs'!$D$18))</f>
        <v/>
      </c>
      <c r="FF347" s="10" t="str">
        <f t="shared" ca="1" si="16067"/>
        <v/>
      </c>
      <c r="FG347" s="5" t="str">
        <f t="shared" ca="1" si="15978"/>
        <v/>
      </c>
      <c r="FH347" s="5" t="str">
        <f t="shared" ca="1" si="15979"/>
        <v/>
      </c>
      <c r="FI347" s="5" t="str">
        <f ca="1">IF($B347="","",'Hidden inputs'!$D$11*EZ347+'Hidden inputs'!$E$11*FA347)</f>
        <v/>
      </c>
      <c r="FJ347" s="11" t="str">
        <f t="shared" ca="1" si="15885"/>
        <v/>
      </c>
      <c r="FK347" s="9" t="str">
        <f t="shared" ca="1" si="15980"/>
        <v/>
      </c>
      <c r="FL347" s="3" t="str">
        <f t="shared" ca="1" si="15981"/>
        <v/>
      </c>
      <c r="FM347" s="5" t="str" cm="1">
        <f t="array" aca="1" ref="FM347" ca="1">IF($B347="","",IF(FL347=0,0,IF(DD_Payment="",0,IF(FL347&lt;_xlfn.IFS(DD_Frequency="Monthly",1,DD_Frequency="Quarterly",IF(MONTH(FL$2)=1,1,IF(MONTH(FL$2)=4,1,IF(MONTH(FL$2)=7,1,IF(MONTH(FL$2)=10,1,0)))),DD_Frequency="Annually",IF(MONTH(FL$2)=1,1,0))*DD_Payment,FL347,_xlfn.IFS(DD_Frequency="Monthly",1,DD_Frequency="Quarterly",IF(MONTH(FL$2)=1,1,IF(MONTH(FL$2)=4,1,IF(MONTH(FL$2)=7,1,IF(MONTH(FL$2)=10,1,0)))),DD_Frequency="Annually",IF(MONTH(FL$2)=1,1,0))*DD_Payment))))</f>
        <v/>
      </c>
      <c r="FN347" s="3" t="str">
        <f t="shared" ref="FN347" ca="1" si="17031">IF($B347="","",IF(FL347&gt;FM347,(FL347-FM347/2)*(rate_A*(FN$1/365)),0))</f>
        <v/>
      </c>
      <c r="FO347" s="3" t="str">
        <f t="shared" ca="1" si="16069"/>
        <v/>
      </c>
      <c r="FP347" s="3" t="str">
        <f t="shared" ref="FP347" ca="1" si="17032">IF($B347="","",FA347*(1+rate_A*FN$1/365))</f>
        <v/>
      </c>
      <c r="FQ347" s="3" t="str">
        <f t="shared" ref="FQ347" ca="1" si="17033">IF($B347="","",FB347*(1+rate_A*FN$1/365))</f>
        <v/>
      </c>
      <c r="FR347" s="3" t="str">
        <f t="shared" ref="FR347" ca="1" si="17034">IF($B347="","",FC347*(1+rate_joint*FN$1/365))</f>
        <v/>
      </c>
      <c r="FS347" s="5" t="str">
        <f t="shared" ca="1" si="16073"/>
        <v/>
      </c>
      <c r="FT347" s="5" t="str" cm="1">
        <f t="array" aca="1" ref="FT347" ca="1">IF(FS347="","",_xlfn.IFS(FS347&lt;='Hidden inputs'!$C$15,FS347*'Hidden inputs'!$D$15,FS347&lt;='Hidden inputs'!$C$16,'Hidden inputs'!$C$15*'Hidden inputs'!$D$15+(FS347-'Hidden inputs'!$B$16)*'Hidden inputs'!$D$16,FS347&lt;='Hidden inputs'!$C$17,'Hidden inputs'!$C$15*'Hidden inputs'!$D$15+('Hidden inputs'!$C$16-'Hidden inputs'!$B$16)*'Hidden inputs'!$D$16+(FS347-'Hidden inputs'!$B$17)*'Hidden inputs'!$D$17,FS347&gt;'Hidden inputs'!$B$18,'Hidden inputs'!$C$15*'Hidden inputs'!$D$15+('Hidden inputs'!$C$16-'Hidden inputs'!$B$16)*'Hidden inputs'!$D$16+('Hidden inputs'!$C$17-'Hidden inputs'!$B$17)*'Hidden inputs'!$D$17+(FS347-'Hidden inputs'!$B$18)*'Hidden inputs'!$D$18))</f>
        <v/>
      </c>
      <c r="FU347" s="10" t="str">
        <f t="shared" ca="1" si="16074"/>
        <v/>
      </c>
      <c r="FV347" s="5" t="str">
        <f t="shared" ca="1" si="15986"/>
        <v/>
      </c>
      <c r="FW347" s="5" t="str">
        <f t="shared" ca="1" si="15987"/>
        <v/>
      </c>
      <c r="FX347" s="5" t="str">
        <f ca="1">IF($B347="","",'Hidden inputs'!$D$11*FO347+'Hidden inputs'!$E$11*FP347)</f>
        <v/>
      </c>
      <c r="FY347" s="11" t="str">
        <f t="shared" ca="1" si="15890"/>
        <v/>
      </c>
      <c r="FZ347" s="9" t="str">
        <f t="shared" ca="1" si="15988"/>
        <v/>
      </c>
      <c r="GA347" s="5" t="str">
        <f t="shared" ca="1" si="15989"/>
        <v/>
      </c>
      <c r="GB347" s="5" t="str">
        <f t="shared" ca="1" si="15990"/>
        <v/>
      </c>
      <c r="GC347" s="5" t="str">
        <f t="shared" ca="1" si="15891"/>
        <v/>
      </c>
      <c r="GD347" s="5" t="str">
        <f t="shared" ca="1" si="15892"/>
        <v/>
      </c>
    </row>
    <row r="348" spans="1:186" x14ac:dyDescent="0.35">
      <c r="A348" s="2"/>
      <c r="B348" s="6" t="str">
        <f t="shared" ca="1" si="15893"/>
        <v/>
      </c>
      <c r="C348" s="5" t="str">
        <f t="shared" ca="1" si="15991"/>
        <v/>
      </c>
      <c r="D348" s="5" t="str" cm="1">
        <f t="array" aca="1" ref="D348" ca="1">IF($B348="","",IF(C348=0,0,IF(DD_Payment="",0,IF(C348&lt;_xlfn.IFS(DD_Frequency="Monthly",1,DD_Frequency="Quarterly",IF(MONTH(C$2)=1,1,IF(MONTH(C$2)=4,1,IF(MONTH(C$2)=7,1,IF(MONTH(C$2)=10,1,0)))),DD_Frequency="Annually",IF(MONTH(C$2)=1,1,0))*DD_Payment,C348,_xlfn.IFS(DD_Frequency="Monthly",1,DD_Frequency="Quarterly",IF(MONTH(C$2)=1,1,IF(MONTH(C$2)=4,1,IF(MONTH(C$2)=7,1,IF(MONTH(C$2)=10,1,0)))),DD_Frequency="Annually",IF(MONTH(C$2)=1,1,0))*DD_Payment))))</f>
        <v/>
      </c>
      <c r="E348" s="5" t="str">
        <f t="shared" ref="E348" ca="1" si="17035">IF(B348="","",IF(C348&gt;D348,(C348-D348/2)*(rate_A*(E$1/365)),0))</f>
        <v/>
      </c>
      <c r="F348" s="5" t="str">
        <f t="shared" ca="1" si="15895"/>
        <v/>
      </c>
      <c r="G348" s="5" t="str">
        <f t="shared" ref="G348" ca="1" si="17036">IF(B348="","",G347*(1+rate_A*E$1/365))</f>
        <v/>
      </c>
      <c r="H348" s="5" t="str">
        <f t="shared" ref="H348" ca="1" si="17037">IF(B348="","",H347*(1+rate_A*E$1/365))</f>
        <v/>
      </c>
      <c r="I348" s="5" t="str">
        <f t="shared" ref="I348" ca="1" si="17038">IF(B348="","",I347*(1+rate_joint*E$1/365))</f>
        <v/>
      </c>
      <c r="J348" s="5" t="str">
        <f t="shared" ca="1" si="15996"/>
        <v/>
      </c>
      <c r="K348" s="5" t="str" cm="1">
        <f t="array" aca="1" ref="K348" ca="1">IF(J348="","",_xlfn.IFS(J348&lt;='Hidden inputs'!$C$15,J348*'Hidden inputs'!$D$15,J348&lt;='Hidden inputs'!$C$16,'Hidden inputs'!$C$15*'Hidden inputs'!$D$15+(J348-'Hidden inputs'!$B$16)*'Hidden inputs'!$D$16,J348&lt;='Hidden inputs'!$C$17,'Hidden inputs'!$C$15*'Hidden inputs'!$D$15+('Hidden inputs'!$C$16-'Hidden inputs'!$B$16)*'Hidden inputs'!$D$16+(J348-'Hidden inputs'!$B$17)*'Hidden inputs'!$D$17,J348&gt;'Hidden inputs'!$B$18,'Hidden inputs'!$C$15*'Hidden inputs'!$D$15+('Hidden inputs'!$C$16-'Hidden inputs'!$B$16)*'Hidden inputs'!$D$16+('Hidden inputs'!$C$17-'Hidden inputs'!$B$17)*'Hidden inputs'!$D$17+(J348-'Hidden inputs'!$B$18)*'Hidden inputs'!$D$18))</f>
        <v/>
      </c>
      <c r="L348" s="11" t="str">
        <f t="shared" ca="1" si="15997"/>
        <v/>
      </c>
      <c r="M348" s="5" t="str">
        <f t="shared" ca="1" si="15899"/>
        <v/>
      </c>
      <c r="N348" s="5" t="str">
        <f t="shared" ca="1" si="15900"/>
        <v/>
      </c>
      <c r="O348" s="5" t="str">
        <f ca="1">IF(B348="","",'Hidden inputs'!$D$11*F348+'Hidden inputs'!$E$11*G348)</f>
        <v/>
      </c>
      <c r="P348" s="11" t="str">
        <f t="shared" ca="1" si="15834"/>
        <v/>
      </c>
      <c r="Q348" s="20" t="str">
        <f t="shared" ca="1" si="15835"/>
        <v/>
      </c>
      <c r="R348" s="3" t="str">
        <f t="shared" ca="1" si="15901"/>
        <v/>
      </c>
      <c r="S348" s="5" t="str" cm="1">
        <f t="array" aca="1" ref="S348" ca="1">IF($B348="","",IF(R348=0,0,IF(DD_Payment="",0,IF(R348&lt;_xlfn.IFS(DD_Frequency="Monthly",1,DD_Frequency="Quarterly",IF(MONTH(R$2)=1,1,IF(MONTH(R$2)=4,1,IF(MONTH(R$2)=7,1,IF(MONTH(R$2)=10,1,0)))),DD_Frequency="Annually",IF(MONTH(R$2)=1,1,0))*DD_Payment,R348,_xlfn.IFS(DD_Frequency="Monthly",1,DD_Frequency="Quarterly",IF(MONTH(R$2)=1,1,IF(MONTH(R$2)=4,1,IF(MONTH(R$2)=7,1,IF(MONTH(R$2)=10,1,0)))),DD_Frequency="Annually",IF(MONTH(R$2)=1,1,0))*DD_Payment))))</f>
        <v/>
      </c>
      <c r="T348" s="3" t="str">
        <f t="shared" ref="T348" ca="1" si="17039">IF(B348="","",IF(R348&gt;S348,(R348-S348/2)*(rate_A*((T$1+A348)/365)),0))</f>
        <v/>
      </c>
      <c r="U348" s="3" t="str">
        <f t="shared" ca="1" si="15903"/>
        <v/>
      </c>
      <c r="V348" s="3" t="str">
        <f t="shared" ref="V348" ca="1" si="17040">IF(B348="","",G348*(1+rate_A*(T$1+A348)/365))</f>
        <v/>
      </c>
      <c r="W348" s="3" t="str">
        <f t="shared" ref="W348" ca="1" si="17041">IF(B348="","",H348*(1+rate_A*(T$1+A348)/365))</f>
        <v/>
      </c>
      <c r="X348" s="3" t="str">
        <f t="shared" ref="X348" ca="1" si="17042">IF(B348="","",I348*(1+rate_joint*(T$1+A348)/365))</f>
        <v/>
      </c>
      <c r="Y348" s="5" t="str">
        <f t="shared" ca="1" si="16002"/>
        <v/>
      </c>
      <c r="Z348" s="5" t="str" cm="1">
        <f t="array" aca="1" ref="Z348" ca="1">IF(Y348="","",_xlfn.IFS(Y348&lt;='Hidden inputs'!$C$15,Y348*'Hidden inputs'!$D$15,Y348&lt;='Hidden inputs'!$C$16,'Hidden inputs'!$C$15*'Hidden inputs'!$D$15+(Y348-'Hidden inputs'!$B$16)*'Hidden inputs'!$D$16,Y348&lt;='Hidden inputs'!$C$17,'Hidden inputs'!$C$15*'Hidden inputs'!$D$15+('Hidden inputs'!$C$16-'Hidden inputs'!$B$16)*'Hidden inputs'!$D$16+(Y348-'Hidden inputs'!$B$17)*'Hidden inputs'!$D$17,Y348&gt;'Hidden inputs'!$B$18,'Hidden inputs'!$C$15*'Hidden inputs'!$D$15+('Hidden inputs'!$C$16-'Hidden inputs'!$B$16)*'Hidden inputs'!$D$16+('Hidden inputs'!$C$17-'Hidden inputs'!$B$17)*'Hidden inputs'!$D$17+(Y348-'Hidden inputs'!$B$18)*'Hidden inputs'!$D$18))</f>
        <v/>
      </c>
      <c r="AA348" s="10" t="str">
        <f t="shared" ca="1" si="16003"/>
        <v/>
      </c>
      <c r="AB348" s="5" t="str">
        <f t="shared" ca="1" si="15907"/>
        <v/>
      </c>
      <c r="AC348" s="5" t="str">
        <f t="shared" ca="1" si="16004"/>
        <v/>
      </c>
      <c r="AD348" s="5" t="str">
        <f ca="1">IF(B348="","",'Hidden inputs'!$D$11*U348+'Hidden inputs'!$E$11*V348)</f>
        <v/>
      </c>
      <c r="AE348" s="11" t="str">
        <f t="shared" ca="1" si="15840"/>
        <v/>
      </c>
      <c r="AF348" s="9" t="str">
        <f t="shared" ca="1" si="15908"/>
        <v/>
      </c>
      <c r="AG348" s="3" t="str">
        <f t="shared" ca="1" si="15909"/>
        <v/>
      </c>
      <c r="AH348" s="5" t="str" cm="1">
        <f t="array" aca="1" ref="AH348" ca="1">IF($B348="","",IF(AG348=0,0,IF(DD_Payment="",0,IF(AG348&lt;_xlfn.IFS(DD_Frequency="Monthly",1,DD_Frequency="Quarterly",IF(MONTH(AG$2)=1,1,IF(MONTH(AG$2)=4,1,IF(MONTH(AG$2)=7,1,IF(MONTH(AG$2)=10,1,0)))),DD_Frequency="Annually",IF(MONTH(AG$2)=1,1,0))*DD_Payment,AG348,_xlfn.IFS(DD_Frequency="Monthly",1,DD_Frequency="Quarterly",IF(MONTH(AG$2)=1,1,IF(MONTH(AG$2)=4,1,IF(MONTH(AG$2)=7,1,IF(MONTH(AG$2)=10,1,0)))),DD_Frequency="Annually",IF(MONTH(AG$2)=1,1,0))*DD_Payment))))</f>
        <v/>
      </c>
      <c r="AI348" s="3" t="str">
        <f t="shared" ref="AI348" ca="1" si="17043">IF($B348="","",IF(AG348&gt;AH348,(AG348-AH348/2)*(rate_A*(AI$1/365)),0))</f>
        <v/>
      </c>
      <c r="AJ348" s="3" t="str">
        <f t="shared" ca="1" si="16006"/>
        <v/>
      </c>
      <c r="AK348" s="3" t="str">
        <f t="shared" ref="AK348" ca="1" si="17044">IF($B348="","",V348*(1+rate_A*AI$1/365))</f>
        <v/>
      </c>
      <c r="AL348" s="3" t="str">
        <f t="shared" ref="AL348" ca="1" si="17045">IF($B348="","",W348*(1+rate_A*AI$1/365))</f>
        <v/>
      </c>
      <c r="AM348" s="3" t="str">
        <f t="shared" ref="AM348" ca="1" si="17046">IF($B348="","",X348*(1+rate_joint*AI$1/365))</f>
        <v/>
      </c>
      <c r="AN348" s="5" t="str">
        <f t="shared" ca="1" si="16010"/>
        <v/>
      </c>
      <c r="AO348" s="5" t="str" cm="1">
        <f t="array" aca="1" ref="AO348" ca="1">IF(AN348="","",_xlfn.IFS(AN348&lt;='Hidden inputs'!$C$15,AN348*'Hidden inputs'!$D$15,AN348&lt;='Hidden inputs'!$C$16,'Hidden inputs'!$C$15*'Hidden inputs'!$D$15+(AN348-'Hidden inputs'!$B$16)*'Hidden inputs'!$D$16,AN348&lt;='Hidden inputs'!$C$17,'Hidden inputs'!$C$15*'Hidden inputs'!$D$15+('Hidden inputs'!$C$16-'Hidden inputs'!$B$16)*'Hidden inputs'!$D$16+(AN348-'Hidden inputs'!$B$17)*'Hidden inputs'!$D$17,AN348&gt;'Hidden inputs'!$B$18,'Hidden inputs'!$C$15*'Hidden inputs'!$D$15+('Hidden inputs'!$C$16-'Hidden inputs'!$B$16)*'Hidden inputs'!$D$16+('Hidden inputs'!$C$17-'Hidden inputs'!$B$17)*'Hidden inputs'!$D$17+(AN348-'Hidden inputs'!$B$18)*'Hidden inputs'!$D$18))</f>
        <v/>
      </c>
      <c r="AP348" s="10" t="str">
        <f t="shared" ca="1" si="16011"/>
        <v/>
      </c>
      <c r="AQ348" s="5" t="str">
        <f t="shared" ca="1" si="15914"/>
        <v/>
      </c>
      <c r="AR348" s="5" t="str">
        <f t="shared" ca="1" si="15915"/>
        <v/>
      </c>
      <c r="AS348" s="5" t="str">
        <f ca="1">IF($B348="","",'Hidden inputs'!$D$11*AJ348+'Hidden inputs'!$E$11*AK348)</f>
        <v/>
      </c>
      <c r="AT348" s="11" t="str">
        <f t="shared" ca="1" si="15845"/>
        <v/>
      </c>
      <c r="AU348" s="9" t="str">
        <f t="shared" ca="1" si="15916"/>
        <v/>
      </c>
      <c r="AV348" s="3" t="str">
        <f t="shared" ca="1" si="15917"/>
        <v/>
      </c>
      <c r="AW348" s="5" t="str" cm="1">
        <f t="array" aca="1" ref="AW348" ca="1">IF($B348="","",IF(AV348=0,0,IF(DD_Payment="",0,IF(AV348&lt;_xlfn.IFS(DD_Frequency="Monthly",1,DD_Frequency="Quarterly",IF(MONTH(AV$2)=1,1,IF(MONTH(AV$2)=4,1,IF(MONTH(AV$2)=7,1,IF(MONTH(AV$2)=10,1,0)))),DD_Frequency="Annually",IF(MONTH(AV$2)=1,1,0))*DD_Payment,AV348,_xlfn.IFS(DD_Frequency="Monthly",1,DD_Frequency="Quarterly",IF(MONTH(AV$2)=1,1,IF(MONTH(AV$2)=4,1,IF(MONTH(AV$2)=7,1,IF(MONTH(AV$2)=10,1,0)))),DD_Frequency="Annually",IF(MONTH(AV$2)=1,1,0))*DD_Payment))))</f>
        <v/>
      </c>
      <c r="AX348" s="3" t="str">
        <f t="shared" ref="AX348" ca="1" si="17047">IF($B348="","",IF(AV348&gt;AW348,(AV348-AW348/2)*(rate_A*(AX$1/365)),0))</f>
        <v/>
      </c>
      <c r="AY348" s="3" t="str">
        <f t="shared" ca="1" si="16013"/>
        <v/>
      </c>
      <c r="AZ348" s="3" t="str">
        <f t="shared" ref="AZ348" ca="1" si="17048">IF($B348="","",AK348*(1+rate_A*AX$1/365))</f>
        <v/>
      </c>
      <c r="BA348" s="3" t="str">
        <f t="shared" ref="BA348" ca="1" si="17049">IF($B348="","",AL348*(1+rate_A*AX$1/365))</f>
        <v/>
      </c>
      <c r="BB348" s="3" t="str">
        <f t="shared" ref="BB348" ca="1" si="17050">IF($B348="","",AM348*(1+rate_joint*AX$1/365))</f>
        <v/>
      </c>
      <c r="BC348" s="5" t="str">
        <f t="shared" ca="1" si="16017"/>
        <v/>
      </c>
      <c r="BD348" s="5" t="str" cm="1">
        <f t="array" aca="1" ref="BD348" ca="1">IF(BC348="","",_xlfn.IFS(BC348&lt;='Hidden inputs'!$C$15,BC348*'Hidden inputs'!$D$15,BC348&lt;='Hidden inputs'!$C$16,'Hidden inputs'!$C$15*'Hidden inputs'!$D$15+(BC348-'Hidden inputs'!$B$16)*'Hidden inputs'!$D$16,BC348&lt;='Hidden inputs'!$C$17,'Hidden inputs'!$C$15*'Hidden inputs'!$D$15+('Hidden inputs'!$C$16-'Hidden inputs'!$B$16)*'Hidden inputs'!$D$16+(BC348-'Hidden inputs'!$B$17)*'Hidden inputs'!$D$17,BC348&gt;'Hidden inputs'!$B$18,'Hidden inputs'!$C$15*'Hidden inputs'!$D$15+('Hidden inputs'!$C$16-'Hidden inputs'!$B$16)*'Hidden inputs'!$D$16+('Hidden inputs'!$C$17-'Hidden inputs'!$B$17)*'Hidden inputs'!$D$17+(BC348-'Hidden inputs'!$B$18)*'Hidden inputs'!$D$18))</f>
        <v/>
      </c>
      <c r="BE348" s="10" t="str">
        <f t="shared" ca="1" si="16018"/>
        <v/>
      </c>
      <c r="BF348" s="5" t="str">
        <f t="shared" ca="1" si="15922"/>
        <v/>
      </c>
      <c r="BG348" s="5" t="str">
        <f t="shared" ca="1" si="15923"/>
        <v/>
      </c>
      <c r="BH348" s="5" t="str">
        <f ca="1">IF($B348="","",'Hidden inputs'!$D$11*AY348+'Hidden inputs'!$E$11*AZ348)</f>
        <v/>
      </c>
      <c r="BI348" s="11" t="str">
        <f t="shared" ca="1" si="15850"/>
        <v/>
      </c>
      <c r="BJ348" s="9" t="str">
        <f t="shared" ca="1" si="15924"/>
        <v/>
      </c>
      <c r="BK348" s="3" t="str">
        <f t="shared" ca="1" si="15925"/>
        <v/>
      </c>
      <c r="BL348" s="5" t="str" cm="1">
        <f t="array" aca="1" ref="BL348" ca="1">IF($B348="","",IF(BK348=0,0,IF(DD_Payment="",0,IF(BK348&lt;_xlfn.IFS(DD_Frequency="Monthly",1,DD_Frequency="Quarterly",IF(MONTH(BK$2)=1,1,IF(MONTH(BK$2)=4,1,IF(MONTH(BK$2)=7,1,IF(MONTH(BK$2)=10,1,0)))),DD_Frequency="Annually",IF(MONTH(BK$2)=1,1,0))*DD_Payment,BK348,_xlfn.IFS(DD_Frequency="Monthly",1,DD_Frequency="Quarterly",IF(MONTH(BK$2)=1,1,IF(MONTH(BK$2)=4,1,IF(MONTH(BK$2)=7,1,IF(MONTH(BK$2)=10,1,0)))),DD_Frequency="Annually",IF(MONTH(BK$2)=1,1,0))*DD_Payment))))</f>
        <v/>
      </c>
      <c r="BM348" s="3" t="str">
        <f t="shared" ref="BM348" ca="1" si="17051">IF($B348="","",IF(BK348&gt;BL348,(BK348-BL348/2)*(rate_A*(BM$1/365)),0))</f>
        <v/>
      </c>
      <c r="BN348" s="3" t="str">
        <f t="shared" ca="1" si="16020"/>
        <v/>
      </c>
      <c r="BO348" s="3" t="str">
        <f t="shared" ref="BO348" ca="1" si="17052">IF($B348="","",AZ348*(1+rate_A*BM$1/365))</f>
        <v/>
      </c>
      <c r="BP348" s="3" t="str">
        <f t="shared" ref="BP348" ca="1" si="17053">IF($B348="","",BA348*(1+rate_A*BM$1/365))</f>
        <v/>
      </c>
      <c r="BQ348" s="3" t="str">
        <f t="shared" ref="BQ348" ca="1" si="17054">IF($B348="","",BB348*(1+rate_joint*BM$1/365))</f>
        <v/>
      </c>
      <c r="BR348" s="5" t="str">
        <f t="shared" ca="1" si="16024"/>
        <v/>
      </c>
      <c r="BS348" s="5" t="str" cm="1">
        <f t="array" aca="1" ref="BS348" ca="1">IF(BR348="","",_xlfn.IFS(BR348&lt;='Hidden inputs'!$C$15,BR348*'Hidden inputs'!$D$15,BR348&lt;='Hidden inputs'!$C$16,'Hidden inputs'!$C$15*'Hidden inputs'!$D$15+(BR348-'Hidden inputs'!$B$16)*'Hidden inputs'!$D$16,BR348&lt;='Hidden inputs'!$C$17,'Hidden inputs'!$C$15*'Hidden inputs'!$D$15+('Hidden inputs'!$C$16-'Hidden inputs'!$B$16)*'Hidden inputs'!$D$16+(BR348-'Hidden inputs'!$B$17)*'Hidden inputs'!$D$17,BR348&gt;'Hidden inputs'!$B$18,'Hidden inputs'!$C$15*'Hidden inputs'!$D$15+('Hidden inputs'!$C$16-'Hidden inputs'!$B$16)*'Hidden inputs'!$D$16+('Hidden inputs'!$C$17-'Hidden inputs'!$B$17)*'Hidden inputs'!$D$17+(BR348-'Hidden inputs'!$B$18)*'Hidden inputs'!$D$18))</f>
        <v/>
      </c>
      <c r="BT348" s="10" t="str">
        <f t="shared" ca="1" si="16025"/>
        <v/>
      </c>
      <c r="BU348" s="5" t="str">
        <f t="shared" ca="1" si="15930"/>
        <v/>
      </c>
      <c r="BV348" s="5" t="str">
        <f t="shared" ca="1" si="15931"/>
        <v/>
      </c>
      <c r="BW348" s="5" t="str">
        <f ca="1">IF($B348="","",'Hidden inputs'!$D$11*BN348+'Hidden inputs'!$E$11*BO348)</f>
        <v/>
      </c>
      <c r="BX348" s="11" t="str">
        <f t="shared" ca="1" si="15855"/>
        <v/>
      </c>
      <c r="BY348" s="9" t="str">
        <f t="shared" ca="1" si="15932"/>
        <v/>
      </c>
      <c r="BZ348" s="3" t="str">
        <f t="shared" ca="1" si="15933"/>
        <v/>
      </c>
      <c r="CA348" s="5" t="str" cm="1">
        <f t="array" aca="1" ref="CA348" ca="1">IF($B348="","",IF(BZ348=0,0,IF(DD_Payment="",0,IF(BZ348&lt;_xlfn.IFS(DD_Frequency="Monthly",1,DD_Frequency="Quarterly",IF(MONTH(BZ$2)=1,1,IF(MONTH(BZ$2)=4,1,IF(MONTH(BZ$2)=7,1,IF(MONTH(BZ$2)=10,1,0)))),DD_Frequency="Annually",IF(MONTH(BZ$2)=1,1,0))*DD_Payment,BZ348,_xlfn.IFS(DD_Frequency="Monthly",1,DD_Frequency="Quarterly",IF(MONTH(BZ$2)=1,1,IF(MONTH(BZ$2)=4,1,IF(MONTH(BZ$2)=7,1,IF(MONTH(BZ$2)=10,1,0)))),DD_Frequency="Annually",IF(MONTH(BZ$2)=1,1,0))*DD_Payment))))</f>
        <v/>
      </c>
      <c r="CB348" s="3" t="str">
        <f t="shared" ref="CB348" ca="1" si="17055">IF($B348="","",IF(BZ348&gt;CA348,(BZ348-CA348/2)*(rate_A*(CB$1/365)),0))</f>
        <v/>
      </c>
      <c r="CC348" s="3" t="str">
        <f t="shared" ca="1" si="16027"/>
        <v/>
      </c>
      <c r="CD348" s="3" t="str">
        <f t="shared" ref="CD348" ca="1" si="17056">IF($B348="","",BO348*(1+rate_A*CB$1/365))</f>
        <v/>
      </c>
      <c r="CE348" s="3" t="str">
        <f t="shared" ref="CE348" ca="1" si="17057">IF($B348="","",BP348*(1+rate_A*CB$1/365))</f>
        <v/>
      </c>
      <c r="CF348" s="3" t="str">
        <f t="shared" ref="CF348" ca="1" si="17058">IF($B348="","",BQ348*(1+rate_joint*CB$1/365))</f>
        <v/>
      </c>
      <c r="CG348" s="5" t="str">
        <f t="shared" ca="1" si="16031"/>
        <v/>
      </c>
      <c r="CH348" s="5" t="str" cm="1">
        <f t="array" aca="1" ref="CH348" ca="1">IF(CG348="","",_xlfn.IFS(CG348&lt;='Hidden inputs'!$C$15,CG348*'Hidden inputs'!$D$15,CG348&lt;='Hidden inputs'!$C$16,'Hidden inputs'!$C$15*'Hidden inputs'!$D$15+(CG348-'Hidden inputs'!$B$16)*'Hidden inputs'!$D$16,CG348&lt;='Hidden inputs'!$C$17,'Hidden inputs'!$C$15*'Hidden inputs'!$D$15+('Hidden inputs'!$C$16-'Hidden inputs'!$B$16)*'Hidden inputs'!$D$16+(CG348-'Hidden inputs'!$B$17)*'Hidden inputs'!$D$17,CG348&gt;'Hidden inputs'!$B$18,'Hidden inputs'!$C$15*'Hidden inputs'!$D$15+('Hidden inputs'!$C$16-'Hidden inputs'!$B$16)*'Hidden inputs'!$D$16+('Hidden inputs'!$C$17-'Hidden inputs'!$B$17)*'Hidden inputs'!$D$17+(CG348-'Hidden inputs'!$B$18)*'Hidden inputs'!$D$18))</f>
        <v/>
      </c>
      <c r="CI348" s="10" t="str">
        <f t="shared" ca="1" si="16032"/>
        <v/>
      </c>
      <c r="CJ348" s="5" t="str">
        <f t="shared" ca="1" si="15938"/>
        <v/>
      </c>
      <c r="CK348" s="5" t="str">
        <f t="shared" ca="1" si="15939"/>
        <v/>
      </c>
      <c r="CL348" s="5" t="str">
        <f ca="1">IF($B348="","",'Hidden inputs'!$D$11*CC348+'Hidden inputs'!$E$11*CD348)</f>
        <v/>
      </c>
      <c r="CM348" s="11" t="str">
        <f t="shared" ca="1" si="15860"/>
        <v/>
      </c>
      <c r="CN348" s="9" t="str">
        <f t="shared" ca="1" si="15940"/>
        <v/>
      </c>
      <c r="CO348" s="3" t="str">
        <f t="shared" ca="1" si="15941"/>
        <v/>
      </c>
      <c r="CP348" s="5" t="str" cm="1">
        <f t="array" aca="1" ref="CP348" ca="1">IF($B348="","",IF(CO348=0,0,IF(DD_Payment="",0,IF(CO348&lt;_xlfn.IFS(DD_Frequency="Monthly",1,DD_Frequency="Quarterly",IF(MONTH(CO$2)=1,1,IF(MONTH(CO$2)=4,1,IF(MONTH(CO$2)=7,1,IF(MONTH(CO$2)=10,1,0)))),DD_Frequency="Annually",IF(MONTH(CO$2)=1,1,0))*DD_Payment,CO348,_xlfn.IFS(DD_Frequency="Monthly",1,DD_Frequency="Quarterly",IF(MONTH(CO$2)=1,1,IF(MONTH(CO$2)=4,1,IF(MONTH(CO$2)=7,1,IF(MONTH(CO$2)=10,1,0)))),DD_Frequency="Annually",IF(MONTH(CO$2)=1,1,0))*DD_Payment))))</f>
        <v/>
      </c>
      <c r="CQ348" s="3" t="str">
        <f t="shared" ref="CQ348" ca="1" si="17059">IF($B348="","",IF(CO348&gt;CP348,(CO348-CP348/2)*(rate_A*(CQ$1/365)),0))</f>
        <v/>
      </c>
      <c r="CR348" s="3" t="str">
        <f t="shared" ca="1" si="16034"/>
        <v/>
      </c>
      <c r="CS348" s="3" t="str">
        <f t="shared" ref="CS348" ca="1" si="17060">IF($B348="","",CD348*(1+rate_A*CQ$1/365))</f>
        <v/>
      </c>
      <c r="CT348" s="3" t="str">
        <f t="shared" ref="CT348" ca="1" si="17061">IF($B348="","",CE348*(1+rate_A*CQ$1/365))</f>
        <v/>
      </c>
      <c r="CU348" s="3" t="str">
        <f t="shared" ref="CU348" ca="1" si="17062">IF($B348="","",CF348*(1+rate_joint*CQ$1/365))</f>
        <v/>
      </c>
      <c r="CV348" s="5" t="str">
        <f t="shared" ca="1" si="16038"/>
        <v/>
      </c>
      <c r="CW348" s="5" t="str" cm="1">
        <f t="array" aca="1" ref="CW348" ca="1">IF(CV348="","",_xlfn.IFS(CV348&lt;='Hidden inputs'!$C$15,CV348*'Hidden inputs'!$D$15,CV348&lt;='Hidden inputs'!$C$16,'Hidden inputs'!$C$15*'Hidden inputs'!$D$15+(CV348-'Hidden inputs'!$B$16)*'Hidden inputs'!$D$16,CV348&lt;='Hidden inputs'!$C$17,'Hidden inputs'!$C$15*'Hidden inputs'!$D$15+('Hidden inputs'!$C$16-'Hidden inputs'!$B$16)*'Hidden inputs'!$D$16+(CV348-'Hidden inputs'!$B$17)*'Hidden inputs'!$D$17,CV348&gt;'Hidden inputs'!$B$18,'Hidden inputs'!$C$15*'Hidden inputs'!$D$15+('Hidden inputs'!$C$16-'Hidden inputs'!$B$16)*'Hidden inputs'!$D$16+('Hidden inputs'!$C$17-'Hidden inputs'!$B$17)*'Hidden inputs'!$D$17+(CV348-'Hidden inputs'!$B$18)*'Hidden inputs'!$D$18))</f>
        <v/>
      </c>
      <c r="CX348" s="10" t="str">
        <f t="shared" ca="1" si="16039"/>
        <v/>
      </c>
      <c r="CY348" s="5" t="str">
        <f t="shared" ca="1" si="15946"/>
        <v/>
      </c>
      <c r="CZ348" s="5" t="str">
        <f t="shared" ca="1" si="15947"/>
        <v/>
      </c>
      <c r="DA348" s="5" t="str">
        <f ca="1">IF($B348="","",'Hidden inputs'!$D$11*CR348+'Hidden inputs'!$E$11*CS348)</f>
        <v/>
      </c>
      <c r="DB348" s="11" t="str">
        <f t="shared" ca="1" si="15865"/>
        <v/>
      </c>
      <c r="DC348" s="9" t="str">
        <f t="shared" ca="1" si="15948"/>
        <v/>
      </c>
      <c r="DD348" s="3" t="str">
        <f t="shared" ca="1" si="15949"/>
        <v/>
      </c>
      <c r="DE348" s="5" t="str" cm="1">
        <f t="array" aca="1" ref="DE348" ca="1">IF($B348="","",IF(DD348=0,0,IF(DD_Payment="",0,IF(DD348&lt;_xlfn.IFS(DD_Frequency="Monthly",1,DD_Frequency="Quarterly",IF(MONTH(DD$2)=1,1,IF(MONTH(DD$2)=4,1,IF(MONTH(DD$2)=7,1,IF(MONTH(DD$2)=10,1,0)))),DD_Frequency="Annually",IF(MONTH(DD$2)=1,1,0))*DD_Payment,DD348,_xlfn.IFS(DD_Frequency="Monthly",1,DD_Frequency="Quarterly",IF(MONTH(DD$2)=1,1,IF(MONTH(DD$2)=4,1,IF(MONTH(DD$2)=7,1,IF(MONTH(DD$2)=10,1,0)))),DD_Frequency="Annually",IF(MONTH(DD$2)=1,1,0))*DD_Payment))))</f>
        <v/>
      </c>
      <c r="DF348" s="3" t="str">
        <f t="shared" ref="DF348" ca="1" si="17063">IF($B348="","",IF(DD348&gt;DE348,(DD348-DE348/2)*(rate_A*(DF$1/365)),0))</f>
        <v/>
      </c>
      <c r="DG348" s="3" t="str">
        <f t="shared" ca="1" si="16041"/>
        <v/>
      </c>
      <c r="DH348" s="3" t="str">
        <f t="shared" ref="DH348" ca="1" si="17064">IF($B348="","",CS348*(1+rate_A*DF$1/365))</f>
        <v/>
      </c>
      <c r="DI348" s="3" t="str">
        <f t="shared" ref="DI348" ca="1" si="17065">IF($B348="","",CT348*(1+rate_A*DF$1/365))</f>
        <v/>
      </c>
      <c r="DJ348" s="3" t="str">
        <f t="shared" ref="DJ348" ca="1" si="17066">IF($B348="","",CU348*(1+rate_joint*DF$1/365))</f>
        <v/>
      </c>
      <c r="DK348" s="5" t="str">
        <f t="shared" ca="1" si="16045"/>
        <v/>
      </c>
      <c r="DL348" s="5" t="str" cm="1">
        <f t="array" aca="1" ref="DL348" ca="1">IF(DK348="","",_xlfn.IFS(DK348&lt;='Hidden inputs'!$C$15,DK348*'Hidden inputs'!$D$15,DK348&lt;='Hidden inputs'!$C$16,'Hidden inputs'!$C$15*'Hidden inputs'!$D$15+(DK348-'Hidden inputs'!$B$16)*'Hidden inputs'!$D$16,DK348&lt;='Hidden inputs'!$C$17,'Hidden inputs'!$C$15*'Hidden inputs'!$D$15+('Hidden inputs'!$C$16-'Hidden inputs'!$B$16)*'Hidden inputs'!$D$16+(DK348-'Hidden inputs'!$B$17)*'Hidden inputs'!$D$17,DK348&gt;'Hidden inputs'!$B$18,'Hidden inputs'!$C$15*'Hidden inputs'!$D$15+('Hidden inputs'!$C$16-'Hidden inputs'!$B$16)*'Hidden inputs'!$D$16+('Hidden inputs'!$C$17-'Hidden inputs'!$B$17)*'Hidden inputs'!$D$17+(DK348-'Hidden inputs'!$B$18)*'Hidden inputs'!$D$18))</f>
        <v/>
      </c>
      <c r="DM348" s="10" t="str">
        <f t="shared" ca="1" si="16046"/>
        <v/>
      </c>
      <c r="DN348" s="5" t="str">
        <f t="shared" ca="1" si="15954"/>
        <v/>
      </c>
      <c r="DO348" s="5" t="str">
        <f t="shared" ca="1" si="15955"/>
        <v/>
      </c>
      <c r="DP348" s="5" t="str">
        <f ca="1">IF($B348="","",'Hidden inputs'!$D$11*DG348+'Hidden inputs'!$E$11*DH348)</f>
        <v/>
      </c>
      <c r="DQ348" s="11" t="str">
        <f t="shared" ca="1" si="15870"/>
        <v/>
      </c>
      <c r="DR348" s="9" t="str">
        <f t="shared" ca="1" si="15956"/>
        <v/>
      </c>
      <c r="DS348" s="3" t="str">
        <f t="shared" ca="1" si="15957"/>
        <v/>
      </c>
      <c r="DT348" s="5" t="str" cm="1">
        <f t="array" aca="1" ref="DT348" ca="1">IF($B348="","",IF(DS348=0,0,IF(DD_Payment="",0,IF(DS348&lt;_xlfn.IFS(DD_Frequency="Monthly",1,DD_Frequency="Quarterly",IF(MONTH(DS$2)=1,1,IF(MONTH(DS$2)=4,1,IF(MONTH(DS$2)=7,1,IF(MONTH(DS$2)=10,1,0)))),DD_Frequency="Annually",IF(MONTH(DS$2)=1,1,0))*DD_Payment,DS348,_xlfn.IFS(DD_Frequency="Monthly",1,DD_Frequency="Quarterly",IF(MONTH(DS$2)=1,1,IF(MONTH(DS$2)=4,1,IF(MONTH(DS$2)=7,1,IF(MONTH(DS$2)=10,1,0)))),DD_Frequency="Annually",IF(MONTH(DS$2)=1,1,0))*DD_Payment))))</f>
        <v/>
      </c>
      <c r="DU348" s="3" t="str">
        <f t="shared" ref="DU348" ca="1" si="17067">IF($B348="","",IF(DS348&gt;DT348,(DS348-DT348/2)*(rate_A*(DU$1/365)),0))</f>
        <v/>
      </c>
      <c r="DV348" s="3" t="str">
        <f t="shared" ca="1" si="16048"/>
        <v/>
      </c>
      <c r="DW348" s="3" t="str">
        <f t="shared" ref="DW348" ca="1" si="17068">IF($B348="","",DH348*(1+rate_A*DU$1/365))</f>
        <v/>
      </c>
      <c r="DX348" s="3" t="str">
        <f t="shared" ref="DX348" ca="1" si="17069">IF($B348="","",DI348*(1+rate_A*DU$1/365))</f>
        <v/>
      </c>
      <c r="DY348" s="3" t="str">
        <f t="shared" ref="DY348" ca="1" si="17070">IF($B348="","",DJ348*(1+rate_joint*DU$1/365))</f>
        <v/>
      </c>
      <c r="DZ348" s="5" t="str">
        <f t="shared" ca="1" si="16052"/>
        <v/>
      </c>
      <c r="EA348" s="5" t="str" cm="1">
        <f t="array" aca="1" ref="EA348" ca="1">IF(DZ348="","",_xlfn.IFS(DZ348&lt;='Hidden inputs'!$C$15,DZ348*'Hidden inputs'!$D$15,DZ348&lt;='Hidden inputs'!$C$16,'Hidden inputs'!$C$15*'Hidden inputs'!$D$15+(DZ348-'Hidden inputs'!$B$16)*'Hidden inputs'!$D$16,DZ348&lt;='Hidden inputs'!$C$17,'Hidden inputs'!$C$15*'Hidden inputs'!$D$15+('Hidden inputs'!$C$16-'Hidden inputs'!$B$16)*'Hidden inputs'!$D$16+(DZ348-'Hidden inputs'!$B$17)*'Hidden inputs'!$D$17,DZ348&gt;'Hidden inputs'!$B$18,'Hidden inputs'!$C$15*'Hidden inputs'!$D$15+('Hidden inputs'!$C$16-'Hidden inputs'!$B$16)*'Hidden inputs'!$D$16+('Hidden inputs'!$C$17-'Hidden inputs'!$B$17)*'Hidden inputs'!$D$17+(DZ348-'Hidden inputs'!$B$18)*'Hidden inputs'!$D$18))</f>
        <v/>
      </c>
      <c r="EB348" s="10" t="str">
        <f t="shared" ca="1" si="16053"/>
        <v/>
      </c>
      <c r="EC348" s="5" t="str">
        <f t="shared" ca="1" si="15962"/>
        <v/>
      </c>
      <c r="ED348" s="5" t="str">
        <f t="shared" ca="1" si="15963"/>
        <v/>
      </c>
      <c r="EE348" s="5" t="str">
        <f ca="1">IF($B348="","",'Hidden inputs'!$D$11*DV348+'Hidden inputs'!$E$11*DW348)</f>
        <v/>
      </c>
      <c r="EF348" s="11" t="str">
        <f t="shared" ca="1" si="15875"/>
        <v/>
      </c>
      <c r="EG348" s="9" t="str">
        <f t="shared" ca="1" si="15964"/>
        <v/>
      </c>
      <c r="EH348" s="3" t="str">
        <f t="shared" ca="1" si="15965"/>
        <v/>
      </c>
      <c r="EI348" s="5" t="str" cm="1">
        <f t="array" aca="1" ref="EI348" ca="1">IF($B348="","",IF(EH348=0,0,IF(DD_Payment="",0,IF(EH348&lt;_xlfn.IFS(DD_Frequency="Monthly",1,DD_Frequency="Quarterly",IF(MONTH(EH$2)=1,1,IF(MONTH(EH$2)=4,1,IF(MONTH(EH$2)=7,1,IF(MONTH(EH$2)=10,1,0)))),DD_Frequency="Annually",IF(MONTH(EH$2)=1,1,0))*DD_Payment,EH348,_xlfn.IFS(DD_Frequency="Monthly",1,DD_Frequency="Quarterly",IF(MONTH(EH$2)=1,1,IF(MONTH(EH$2)=4,1,IF(MONTH(EH$2)=7,1,IF(MONTH(EH$2)=10,1,0)))),DD_Frequency="Annually",IF(MONTH(EH$2)=1,1,0))*DD_Payment))))</f>
        <v/>
      </c>
      <c r="EJ348" s="3" t="str">
        <f t="shared" ref="EJ348" ca="1" si="17071">IF($B348="","",IF(EH348&gt;EI348,(EH348-EI348/2)*(rate_A*(EJ$1/365)),0))</f>
        <v/>
      </c>
      <c r="EK348" s="3" t="str">
        <f t="shared" ca="1" si="16055"/>
        <v/>
      </c>
      <c r="EL348" s="3" t="str">
        <f t="shared" ref="EL348" ca="1" si="17072">IF($B348="","",DW348*(1+rate_A*EJ$1/365))</f>
        <v/>
      </c>
      <c r="EM348" s="3" t="str">
        <f t="shared" ref="EM348" ca="1" si="17073">IF($B348="","",DX348*(1+rate_A*EJ$1/365))</f>
        <v/>
      </c>
      <c r="EN348" s="3" t="str">
        <f t="shared" ref="EN348" ca="1" si="17074">IF($B348="","",DY348*(1+rate_joint*EJ$1/365))</f>
        <v/>
      </c>
      <c r="EO348" s="5" t="str">
        <f t="shared" ca="1" si="16059"/>
        <v/>
      </c>
      <c r="EP348" s="5" t="str" cm="1">
        <f t="array" aca="1" ref="EP348" ca="1">IF(EO348="","",_xlfn.IFS(EO348&lt;='Hidden inputs'!$C$15,EO348*'Hidden inputs'!$D$15,EO348&lt;='Hidden inputs'!$C$16,'Hidden inputs'!$C$15*'Hidden inputs'!$D$15+(EO348-'Hidden inputs'!$B$16)*'Hidden inputs'!$D$16,EO348&lt;='Hidden inputs'!$C$17,'Hidden inputs'!$C$15*'Hidden inputs'!$D$15+('Hidden inputs'!$C$16-'Hidden inputs'!$B$16)*'Hidden inputs'!$D$16+(EO348-'Hidden inputs'!$B$17)*'Hidden inputs'!$D$17,EO348&gt;'Hidden inputs'!$B$18,'Hidden inputs'!$C$15*'Hidden inputs'!$D$15+('Hidden inputs'!$C$16-'Hidden inputs'!$B$16)*'Hidden inputs'!$D$16+('Hidden inputs'!$C$17-'Hidden inputs'!$B$17)*'Hidden inputs'!$D$17+(EO348-'Hidden inputs'!$B$18)*'Hidden inputs'!$D$18))</f>
        <v/>
      </c>
      <c r="EQ348" s="10" t="str">
        <f t="shared" ca="1" si="16060"/>
        <v/>
      </c>
      <c r="ER348" s="5" t="str">
        <f t="shared" ca="1" si="15970"/>
        <v/>
      </c>
      <c r="ES348" s="5" t="str">
        <f t="shared" ca="1" si="15971"/>
        <v/>
      </c>
      <c r="ET348" s="5" t="str">
        <f ca="1">IF($B348="","",'Hidden inputs'!$D$11*EK348+'Hidden inputs'!$E$11*EL348)</f>
        <v/>
      </c>
      <c r="EU348" s="11" t="str">
        <f t="shared" ca="1" si="15880"/>
        <v/>
      </c>
      <c r="EV348" s="9" t="str">
        <f t="shared" ca="1" si="15972"/>
        <v/>
      </c>
      <c r="EW348" s="3" t="str">
        <f t="shared" ca="1" si="15973"/>
        <v/>
      </c>
      <c r="EX348" s="5" t="str" cm="1">
        <f t="array" aca="1" ref="EX348" ca="1">IF($B348="","",IF(EW348=0,0,IF(DD_Payment="",0,IF(EW348&lt;_xlfn.IFS(DD_Frequency="Monthly",1,DD_Frequency="Quarterly",IF(MONTH(EW$2)=1,1,IF(MONTH(EW$2)=4,1,IF(MONTH(EW$2)=7,1,IF(MONTH(EW$2)=10,1,0)))),DD_Frequency="Annually",IF(MONTH(EW$2)=1,1,0))*DD_Payment,EW348,_xlfn.IFS(DD_Frequency="Monthly",1,DD_Frequency="Quarterly",IF(MONTH(EW$2)=1,1,IF(MONTH(EW$2)=4,1,IF(MONTH(EW$2)=7,1,IF(MONTH(EW$2)=10,1,0)))),DD_Frequency="Annually",IF(MONTH(EW$2)=1,1,0))*DD_Payment))))</f>
        <v/>
      </c>
      <c r="EY348" s="3" t="str">
        <f t="shared" ref="EY348" ca="1" si="17075">IF($B348="","",IF(EW348&gt;EX348,(EW348-EX348/2)*(rate_A*(EY$1/365)),0))</f>
        <v/>
      </c>
      <c r="EZ348" s="3" t="str">
        <f t="shared" ca="1" si="16062"/>
        <v/>
      </c>
      <c r="FA348" s="3" t="str">
        <f t="shared" ref="FA348" ca="1" si="17076">IF($B348="","",EL348*(1+rate_A*EY$1/365))</f>
        <v/>
      </c>
      <c r="FB348" s="3" t="str">
        <f t="shared" ref="FB348" ca="1" si="17077">IF($B348="","",EM348*(1+rate_A*EY$1/365))</f>
        <v/>
      </c>
      <c r="FC348" s="3" t="str">
        <f t="shared" ref="FC348" ca="1" si="17078">IF($B348="","",EN348*(1+rate_joint*EY$1/365))</f>
        <v/>
      </c>
      <c r="FD348" s="5" t="str">
        <f t="shared" ca="1" si="16066"/>
        <v/>
      </c>
      <c r="FE348" s="5" t="str" cm="1">
        <f t="array" aca="1" ref="FE348" ca="1">IF(FD348="","",_xlfn.IFS(FD348&lt;='Hidden inputs'!$C$15,FD348*'Hidden inputs'!$D$15,FD348&lt;='Hidden inputs'!$C$16,'Hidden inputs'!$C$15*'Hidden inputs'!$D$15+(FD348-'Hidden inputs'!$B$16)*'Hidden inputs'!$D$16,FD348&lt;='Hidden inputs'!$C$17,'Hidden inputs'!$C$15*'Hidden inputs'!$D$15+('Hidden inputs'!$C$16-'Hidden inputs'!$B$16)*'Hidden inputs'!$D$16+(FD348-'Hidden inputs'!$B$17)*'Hidden inputs'!$D$17,FD348&gt;'Hidden inputs'!$B$18,'Hidden inputs'!$C$15*'Hidden inputs'!$D$15+('Hidden inputs'!$C$16-'Hidden inputs'!$B$16)*'Hidden inputs'!$D$16+('Hidden inputs'!$C$17-'Hidden inputs'!$B$17)*'Hidden inputs'!$D$17+(FD348-'Hidden inputs'!$B$18)*'Hidden inputs'!$D$18))</f>
        <v/>
      </c>
      <c r="FF348" s="10" t="str">
        <f t="shared" ca="1" si="16067"/>
        <v/>
      </c>
      <c r="FG348" s="5" t="str">
        <f t="shared" ca="1" si="15978"/>
        <v/>
      </c>
      <c r="FH348" s="5" t="str">
        <f t="shared" ca="1" si="15979"/>
        <v/>
      </c>
      <c r="FI348" s="5" t="str">
        <f ca="1">IF($B348="","",'Hidden inputs'!$D$11*EZ348+'Hidden inputs'!$E$11*FA348)</f>
        <v/>
      </c>
      <c r="FJ348" s="11" t="str">
        <f t="shared" ca="1" si="15885"/>
        <v/>
      </c>
      <c r="FK348" s="9" t="str">
        <f t="shared" ca="1" si="15980"/>
        <v/>
      </c>
      <c r="FL348" s="3" t="str">
        <f t="shared" ca="1" si="15981"/>
        <v/>
      </c>
      <c r="FM348" s="5" t="str" cm="1">
        <f t="array" aca="1" ref="FM348" ca="1">IF($B348="","",IF(FL348=0,0,IF(DD_Payment="",0,IF(FL348&lt;_xlfn.IFS(DD_Frequency="Monthly",1,DD_Frequency="Quarterly",IF(MONTH(FL$2)=1,1,IF(MONTH(FL$2)=4,1,IF(MONTH(FL$2)=7,1,IF(MONTH(FL$2)=10,1,0)))),DD_Frequency="Annually",IF(MONTH(FL$2)=1,1,0))*DD_Payment,FL348,_xlfn.IFS(DD_Frequency="Monthly",1,DD_Frequency="Quarterly",IF(MONTH(FL$2)=1,1,IF(MONTH(FL$2)=4,1,IF(MONTH(FL$2)=7,1,IF(MONTH(FL$2)=10,1,0)))),DD_Frequency="Annually",IF(MONTH(FL$2)=1,1,0))*DD_Payment))))</f>
        <v/>
      </c>
      <c r="FN348" s="3" t="str">
        <f t="shared" ref="FN348" ca="1" si="17079">IF($B348="","",IF(FL348&gt;FM348,(FL348-FM348/2)*(rate_A*(FN$1/365)),0))</f>
        <v/>
      </c>
      <c r="FO348" s="3" t="str">
        <f t="shared" ca="1" si="16069"/>
        <v/>
      </c>
      <c r="FP348" s="3" t="str">
        <f t="shared" ref="FP348" ca="1" si="17080">IF($B348="","",FA348*(1+rate_A*FN$1/365))</f>
        <v/>
      </c>
      <c r="FQ348" s="3" t="str">
        <f t="shared" ref="FQ348" ca="1" si="17081">IF($B348="","",FB348*(1+rate_A*FN$1/365))</f>
        <v/>
      </c>
      <c r="FR348" s="3" t="str">
        <f t="shared" ref="FR348" ca="1" si="17082">IF($B348="","",FC348*(1+rate_joint*FN$1/365))</f>
        <v/>
      </c>
      <c r="FS348" s="5" t="str">
        <f t="shared" ca="1" si="16073"/>
        <v/>
      </c>
      <c r="FT348" s="5" t="str" cm="1">
        <f t="array" aca="1" ref="FT348" ca="1">IF(FS348="","",_xlfn.IFS(FS348&lt;='Hidden inputs'!$C$15,FS348*'Hidden inputs'!$D$15,FS348&lt;='Hidden inputs'!$C$16,'Hidden inputs'!$C$15*'Hidden inputs'!$D$15+(FS348-'Hidden inputs'!$B$16)*'Hidden inputs'!$D$16,FS348&lt;='Hidden inputs'!$C$17,'Hidden inputs'!$C$15*'Hidden inputs'!$D$15+('Hidden inputs'!$C$16-'Hidden inputs'!$B$16)*'Hidden inputs'!$D$16+(FS348-'Hidden inputs'!$B$17)*'Hidden inputs'!$D$17,FS348&gt;'Hidden inputs'!$B$18,'Hidden inputs'!$C$15*'Hidden inputs'!$D$15+('Hidden inputs'!$C$16-'Hidden inputs'!$B$16)*'Hidden inputs'!$D$16+('Hidden inputs'!$C$17-'Hidden inputs'!$B$17)*'Hidden inputs'!$D$17+(FS348-'Hidden inputs'!$B$18)*'Hidden inputs'!$D$18))</f>
        <v/>
      </c>
      <c r="FU348" s="10" t="str">
        <f t="shared" ca="1" si="16074"/>
        <v/>
      </c>
      <c r="FV348" s="5" t="str">
        <f t="shared" ca="1" si="15986"/>
        <v/>
      </c>
      <c r="FW348" s="5" t="str">
        <f t="shared" ca="1" si="15987"/>
        <v/>
      </c>
      <c r="FX348" s="5" t="str">
        <f ca="1">IF($B348="","",'Hidden inputs'!$D$11*FO348+'Hidden inputs'!$E$11*FP348)</f>
        <v/>
      </c>
      <c r="FY348" s="11" t="str">
        <f t="shared" ca="1" si="15890"/>
        <v/>
      </c>
      <c r="FZ348" s="9" t="str">
        <f t="shared" ca="1" si="15988"/>
        <v/>
      </c>
      <c r="GA348" s="5" t="str">
        <f t="shared" ca="1" si="15989"/>
        <v/>
      </c>
      <c r="GB348" s="5" t="str">
        <f t="shared" ca="1" si="15990"/>
        <v/>
      </c>
      <c r="GC348" s="5" t="str">
        <f t="shared" ca="1" si="15891"/>
        <v/>
      </c>
      <c r="GD348" s="5" t="str">
        <f t="shared" ca="1" si="15892"/>
        <v/>
      </c>
    </row>
    <row r="349" spans="1:186" x14ac:dyDescent="0.35">
      <c r="A349" s="2"/>
      <c r="B349" s="6" t="str">
        <f t="shared" ca="1" si="15893"/>
        <v/>
      </c>
      <c r="C349" s="5" t="str">
        <f t="shared" ca="1" si="15991"/>
        <v/>
      </c>
      <c r="D349" s="5" t="str" cm="1">
        <f t="array" aca="1" ref="D349" ca="1">IF($B349="","",IF(C349=0,0,IF(DD_Payment="",0,IF(C349&lt;_xlfn.IFS(DD_Frequency="Monthly",1,DD_Frequency="Quarterly",IF(MONTH(C$2)=1,1,IF(MONTH(C$2)=4,1,IF(MONTH(C$2)=7,1,IF(MONTH(C$2)=10,1,0)))),DD_Frequency="Annually",IF(MONTH(C$2)=1,1,0))*DD_Payment,C349,_xlfn.IFS(DD_Frequency="Monthly",1,DD_Frequency="Quarterly",IF(MONTH(C$2)=1,1,IF(MONTH(C$2)=4,1,IF(MONTH(C$2)=7,1,IF(MONTH(C$2)=10,1,0)))),DD_Frequency="Annually",IF(MONTH(C$2)=1,1,0))*DD_Payment))))</f>
        <v/>
      </c>
      <c r="E349" s="5" t="str">
        <f t="shared" ref="E349" ca="1" si="17083">IF(B349="","",IF(C349&gt;D349,(C349-D349/2)*(rate_A*(E$1/365)),0))</f>
        <v/>
      </c>
      <c r="F349" s="5" t="str">
        <f t="shared" ca="1" si="15895"/>
        <v/>
      </c>
      <c r="G349" s="5" t="str">
        <f t="shared" ref="G349" ca="1" si="17084">IF(B349="","",G348*(1+rate_A*E$1/365))</f>
        <v/>
      </c>
      <c r="H349" s="5" t="str">
        <f t="shared" ref="H349" ca="1" si="17085">IF(B349="","",H348*(1+rate_A*E$1/365))</f>
        <v/>
      </c>
      <c r="I349" s="5" t="str">
        <f t="shared" ref="I349" ca="1" si="17086">IF(B349="","",I348*(1+rate_joint*E$1/365))</f>
        <v/>
      </c>
      <c r="J349" s="5" t="str">
        <f t="shared" ca="1" si="15996"/>
        <v/>
      </c>
      <c r="K349" s="5" t="str" cm="1">
        <f t="array" aca="1" ref="K349" ca="1">IF(J349="","",_xlfn.IFS(J349&lt;='Hidden inputs'!$C$15,J349*'Hidden inputs'!$D$15,J349&lt;='Hidden inputs'!$C$16,'Hidden inputs'!$C$15*'Hidden inputs'!$D$15+(J349-'Hidden inputs'!$B$16)*'Hidden inputs'!$D$16,J349&lt;='Hidden inputs'!$C$17,'Hidden inputs'!$C$15*'Hidden inputs'!$D$15+('Hidden inputs'!$C$16-'Hidden inputs'!$B$16)*'Hidden inputs'!$D$16+(J349-'Hidden inputs'!$B$17)*'Hidden inputs'!$D$17,J349&gt;'Hidden inputs'!$B$18,'Hidden inputs'!$C$15*'Hidden inputs'!$D$15+('Hidden inputs'!$C$16-'Hidden inputs'!$B$16)*'Hidden inputs'!$D$16+('Hidden inputs'!$C$17-'Hidden inputs'!$B$17)*'Hidden inputs'!$D$17+(J349-'Hidden inputs'!$B$18)*'Hidden inputs'!$D$18))</f>
        <v/>
      </c>
      <c r="L349" s="11" t="str">
        <f t="shared" ca="1" si="15997"/>
        <v/>
      </c>
      <c r="M349" s="5" t="str">
        <f t="shared" ca="1" si="15899"/>
        <v/>
      </c>
      <c r="N349" s="5" t="str">
        <f t="shared" ca="1" si="15900"/>
        <v/>
      </c>
      <c r="O349" s="5" t="str">
        <f ca="1">IF(B349="","",'Hidden inputs'!$D$11*F349+'Hidden inputs'!$E$11*G349)</f>
        <v/>
      </c>
      <c r="P349" s="11" t="str">
        <f t="shared" ca="1" si="15834"/>
        <v/>
      </c>
      <c r="Q349" s="20" t="str">
        <f t="shared" ca="1" si="15835"/>
        <v/>
      </c>
      <c r="R349" s="3" t="str">
        <f t="shared" ca="1" si="15901"/>
        <v/>
      </c>
      <c r="S349" s="5" t="str" cm="1">
        <f t="array" aca="1" ref="S349" ca="1">IF($B349="","",IF(R349=0,0,IF(DD_Payment="",0,IF(R349&lt;_xlfn.IFS(DD_Frequency="Monthly",1,DD_Frequency="Quarterly",IF(MONTH(R$2)=1,1,IF(MONTH(R$2)=4,1,IF(MONTH(R$2)=7,1,IF(MONTH(R$2)=10,1,0)))),DD_Frequency="Annually",IF(MONTH(R$2)=1,1,0))*DD_Payment,R349,_xlfn.IFS(DD_Frequency="Monthly",1,DD_Frequency="Quarterly",IF(MONTH(R$2)=1,1,IF(MONTH(R$2)=4,1,IF(MONTH(R$2)=7,1,IF(MONTH(R$2)=10,1,0)))),DD_Frequency="Annually",IF(MONTH(R$2)=1,1,0))*DD_Payment))))</f>
        <v/>
      </c>
      <c r="T349" s="3" t="str">
        <f t="shared" ref="T349" ca="1" si="17087">IF(B349="","",IF(R349&gt;S349,(R349-S349/2)*(rate_A*((T$1+A349)/365)),0))</f>
        <v/>
      </c>
      <c r="U349" s="3" t="str">
        <f t="shared" ca="1" si="15903"/>
        <v/>
      </c>
      <c r="V349" s="3" t="str">
        <f t="shared" ref="V349" ca="1" si="17088">IF(B349="","",G349*(1+rate_A*(T$1+A349)/365))</f>
        <v/>
      </c>
      <c r="W349" s="3" t="str">
        <f t="shared" ref="W349" ca="1" si="17089">IF(B349="","",H349*(1+rate_A*(T$1+A349)/365))</f>
        <v/>
      </c>
      <c r="X349" s="3" t="str">
        <f t="shared" ref="X349" ca="1" si="17090">IF(B349="","",I349*(1+rate_joint*(T$1+A349)/365))</f>
        <v/>
      </c>
      <c r="Y349" s="5" t="str">
        <f t="shared" ca="1" si="16002"/>
        <v/>
      </c>
      <c r="Z349" s="5" t="str" cm="1">
        <f t="array" aca="1" ref="Z349" ca="1">IF(Y349="","",_xlfn.IFS(Y349&lt;='Hidden inputs'!$C$15,Y349*'Hidden inputs'!$D$15,Y349&lt;='Hidden inputs'!$C$16,'Hidden inputs'!$C$15*'Hidden inputs'!$D$15+(Y349-'Hidden inputs'!$B$16)*'Hidden inputs'!$D$16,Y349&lt;='Hidden inputs'!$C$17,'Hidden inputs'!$C$15*'Hidden inputs'!$D$15+('Hidden inputs'!$C$16-'Hidden inputs'!$B$16)*'Hidden inputs'!$D$16+(Y349-'Hidden inputs'!$B$17)*'Hidden inputs'!$D$17,Y349&gt;'Hidden inputs'!$B$18,'Hidden inputs'!$C$15*'Hidden inputs'!$D$15+('Hidden inputs'!$C$16-'Hidden inputs'!$B$16)*'Hidden inputs'!$D$16+('Hidden inputs'!$C$17-'Hidden inputs'!$B$17)*'Hidden inputs'!$D$17+(Y349-'Hidden inputs'!$B$18)*'Hidden inputs'!$D$18))</f>
        <v/>
      </c>
      <c r="AA349" s="10" t="str">
        <f t="shared" ca="1" si="16003"/>
        <v/>
      </c>
      <c r="AB349" s="5" t="str">
        <f t="shared" ca="1" si="15907"/>
        <v/>
      </c>
      <c r="AC349" s="5" t="str">
        <f t="shared" ca="1" si="16004"/>
        <v/>
      </c>
      <c r="AD349" s="5" t="str">
        <f ca="1">IF(B349="","",'Hidden inputs'!$D$11*U349+'Hidden inputs'!$E$11*V349)</f>
        <v/>
      </c>
      <c r="AE349" s="11" t="str">
        <f t="shared" ca="1" si="15840"/>
        <v/>
      </c>
      <c r="AF349" s="9" t="str">
        <f t="shared" ca="1" si="15908"/>
        <v/>
      </c>
      <c r="AG349" s="3" t="str">
        <f t="shared" ca="1" si="15909"/>
        <v/>
      </c>
      <c r="AH349" s="5" t="str" cm="1">
        <f t="array" aca="1" ref="AH349" ca="1">IF($B349="","",IF(AG349=0,0,IF(DD_Payment="",0,IF(AG349&lt;_xlfn.IFS(DD_Frequency="Monthly",1,DD_Frequency="Quarterly",IF(MONTH(AG$2)=1,1,IF(MONTH(AG$2)=4,1,IF(MONTH(AG$2)=7,1,IF(MONTH(AG$2)=10,1,0)))),DD_Frequency="Annually",IF(MONTH(AG$2)=1,1,0))*DD_Payment,AG349,_xlfn.IFS(DD_Frequency="Monthly",1,DD_Frequency="Quarterly",IF(MONTH(AG$2)=1,1,IF(MONTH(AG$2)=4,1,IF(MONTH(AG$2)=7,1,IF(MONTH(AG$2)=10,1,0)))),DD_Frequency="Annually",IF(MONTH(AG$2)=1,1,0))*DD_Payment))))</f>
        <v/>
      </c>
      <c r="AI349" s="3" t="str">
        <f t="shared" ref="AI349" ca="1" si="17091">IF($B349="","",IF(AG349&gt;AH349,(AG349-AH349/2)*(rate_A*(AI$1/365)),0))</f>
        <v/>
      </c>
      <c r="AJ349" s="3" t="str">
        <f t="shared" ca="1" si="16006"/>
        <v/>
      </c>
      <c r="AK349" s="3" t="str">
        <f t="shared" ref="AK349" ca="1" si="17092">IF($B349="","",V349*(1+rate_A*AI$1/365))</f>
        <v/>
      </c>
      <c r="AL349" s="3" t="str">
        <f t="shared" ref="AL349" ca="1" si="17093">IF($B349="","",W349*(1+rate_A*AI$1/365))</f>
        <v/>
      </c>
      <c r="AM349" s="3" t="str">
        <f t="shared" ref="AM349" ca="1" si="17094">IF($B349="","",X349*(1+rate_joint*AI$1/365))</f>
        <v/>
      </c>
      <c r="AN349" s="5" t="str">
        <f t="shared" ca="1" si="16010"/>
        <v/>
      </c>
      <c r="AO349" s="5" t="str" cm="1">
        <f t="array" aca="1" ref="AO349" ca="1">IF(AN349="","",_xlfn.IFS(AN349&lt;='Hidden inputs'!$C$15,AN349*'Hidden inputs'!$D$15,AN349&lt;='Hidden inputs'!$C$16,'Hidden inputs'!$C$15*'Hidden inputs'!$D$15+(AN349-'Hidden inputs'!$B$16)*'Hidden inputs'!$D$16,AN349&lt;='Hidden inputs'!$C$17,'Hidden inputs'!$C$15*'Hidden inputs'!$D$15+('Hidden inputs'!$C$16-'Hidden inputs'!$B$16)*'Hidden inputs'!$D$16+(AN349-'Hidden inputs'!$B$17)*'Hidden inputs'!$D$17,AN349&gt;'Hidden inputs'!$B$18,'Hidden inputs'!$C$15*'Hidden inputs'!$D$15+('Hidden inputs'!$C$16-'Hidden inputs'!$B$16)*'Hidden inputs'!$D$16+('Hidden inputs'!$C$17-'Hidden inputs'!$B$17)*'Hidden inputs'!$D$17+(AN349-'Hidden inputs'!$B$18)*'Hidden inputs'!$D$18))</f>
        <v/>
      </c>
      <c r="AP349" s="10" t="str">
        <f t="shared" ca="1" si="16011"/>
        <v/>
      </c>
      <c r="AQ349" s="5" t="str">
        <f t="shared" ca="1" si="15914"/>
        <v/>
      </c>
      <c r="AR349" s="5" t="str">
        <f t="shared" ca="1" si="15915"/>
        <v/>
      </c>
      <c r="AS349" s="5" t="str">
        <f ca="1">IF($B349="","",'Hidden inputs'!$D$11*AJ349+'Hidden inputs'!$E$11*AK349)</f>
        <v/>
      </c>
      <c r="AT349" s="11" t="str">
        <f t="shared" ca="1" si="15845"/>
        <v/>
      </c>
      <c r="AU349" s="9" t="str">
        <f t="shared" ca="1" si="15916"/>
        <v/>
      </c>
      <c r="AV349" s="3" t="str">
        <f t="shared" ca="1" si="15917"/>
        <v/>
      </c>
      <c r="AW349" s="5" t="str" cm="1">
        <f t="array" aca="1" ref="AW349" ca="1">IF($B349="","",IF(AV349=0,0,IF(DD_Payment="",0,IF(AV349&lt;_xlfn.IFS(DD_Frequency="Monthly",1,DD_Frequency="Quarterly",IF(MONTH(AV$2)=1,1,IF(MONTH(AV$2)=4,1,IF(MONTH(AV$2)=7,1,IF(MONTH(AV$2)=10,1,0)))),DD_Frequency="Annually",IF(MONTH(AV$2)=1,1,0))*DD_Payment,AV349,_xlfn.IFS(DD_Frequency="Monthly",1,DD_Frequency="Quarterly",IF(MONTH(AV$2)=1,1,IF(MONTH(AV$2)=4,1,IF(MONTH(AV$2)=7,1,IF(MONTH(AV$2)=10,1,0)))),DD_Frequency="Annually",IF(MONTH(AV$2)=1,1,0))*DD_Payment))))</f>
        <v/>
      </c>
      <c r="AX349" s="3" t="str">
        <f t="shared" ref="AX349" ca="1" si="17095">IF($B349="","",IF(AV349&gt;AW349,(AV349-AW349/2)*(rate_A*(AX$1/365)),0))</f>
        <v/>
      </c>
      <c r="AY349" s="3" t="str">
        <f t="shared" ca="1" si="16013"/>
        <v/>
      </c>
      <c r="AZ349" s="3" t="str">
        <f t="shared" ref="AZ349" ca="1" si="17096">IF($B349="","",AK349*(1+rate_A*AX$1/365))</f>
        <v/>
      </c>
      <c r="BA349" s="3" t="str">
        <f t="shared" ref="BA349" ca="1" si="17097">IF($B349="","",AL349*(1+rate_A*AX$1/365))</f>
        <v/>
      </c>
      <c r="BB349" s="3" t="str">
        <f t="shared" ref="BB349" ca="1" si="17098">IF($B349="","",AM349*(1+rate_joint*AX$1/365))</f>
        <v/>
      </c>
      <c r="BC349" s="5" t="str">
        <f t="shared" ca="1" si="16017"/>
        <v/>
      </c>
      <c r="BD349" s="5" t="str" cm="1">
        <f t="array" aca="1" ref="BD349" ca="1">IF(BC349="","",_xlfn.IFS(BC349&lt;='Hidden inputs'!$C$15,BC349*'Hidden inputs'!$D$15,BC349&lt;='Hidden inputs'!$C$16,'Hidden inputs'!$C$15*'Hidden inputs'!$D$15+(BC349-'Hidden inputs'!$B$16)*'Hidden inputs'!$D$16,BC349&lt;='Hidden inputs'!$C$17,'Hidden inputs'!$C$15*'Hidden inputs'!$D$15+('Hidden inputs'!$C$16-'Hidden inputs'!$B$16)*'Hidden inputs'!$D$16+(BC349-'Hidden inputs'!$B$17)*'Hidden inputs'!$D$17,BC349&gt;'Hidden inputs'!$B$18,'Hidden inputs'!$C$15*'Hidden inputs'!$D$15+('Hidden inputs'!$C$16-'Hidden inputs'!$B$16)*'Hidden inputs'!$D$16+('Hidden inputs'!$C$17-'Hidden inputs'!$B$17)*'Hidden inputs'!$D$17+(BC349-'Hidden inputs'!$B$18)*'Hidden inputs'!$D$18))</f>
        <v/>
      </c>
      <c r="BE349" s="10" t="str">
        <f t="shared" ca="1" si="16018"/>
        <v/>
      </c>
      <c r="BF349" s="5" t="str">
        <f t="shared" ca="1" si="15922"/>
        <v/>
      </c>
      <c r="BG349" s="5" t="str">
        <f t="shared" ca="1" si="15923"/>
        <v/>
      </c>
      <c r="BH349" s="5" t="str">
        <f ca="1">IF($B349="","",'Hidden inputs'!$D$11*AY349+'Hidden inputs'!$E$11*AZ349)</f>
        <v/>
      </c>
      <c r="BI349" s="11" t="str">
        <f t="shared" ca="1" si="15850"/>
        <v/>
      </c>
      <c r="BJ349" s="9" t="str">
        <f t="shared" ca="1" si="15924"/>
        <v/>
      </c>
      <c r="BK349" s="3" t="str">
        <f t="shared" ca="1" si="15925"/>
        <v/>
      </c>
      <c r="BL349" s="5" t="str" cm="1">
        <f t="array" aca="1" ref="BL349" ca="1">IF($B349="","",IF(BK349=0,0,IF(DD_Payment="",0,IF(BK349&lt;_xlfn.IFS(DD_Frequency="Monthly",1,DD_Frequency="Quarterly",IF(MONTH(BK$2)=1,1,IF(MONTH(BK$2)=4,1,IF(MONTH(BK$2)=7,1,IF(MONTH(BK$2)=10,1,0)))),DD_Frequency="Annually",IF(MONTH(BK$2)=1,1,0))*DD_Payment,BK349,_xlfn.IFS(DD_Frequency="Monthly",1,DD_Frequency="Quarterly",IF(MONTH(BK$2)=1,1,IF(MONTH(BK$2)=4,1,IF(MONTH(BK$2)=7,1,IF(MONTH(BK$2)=10,1,0)))),DD_Frequency="Annually",IF(MONTH(BK$2)=1,1,0))*DD_Payment))))</f>
        <v/>
      </c>
      <c r="BM349" s="3" t="str">
        <f t="shared" ref="BM349" ca="1" si="17099">IF($B349="","",IF(BK349&gt;BL349,(BK349-BL349/2)*(rate_A*(BM$1/365)),0))</f>
        <v/>
      </c>
      <c r="BN349" s="3" t="str">
        <f t="shared" ca="1" si="16020"/>
        <v/>
      </c>
      <c r="BO349" s="3" t="str">
        <f t="shared" ref="BO349" ca="1" si="17100">IF($B349="","",AZ349*(1+rate_A*BM$1/365))</f>
        <v/>
      </c>
      <c r="BP349" s="3" t="str">
        <f t="shared" ref="BP349" ca="1" si="17101">IF($B349="","",BA349*(1+rate_A*BM$1/365))</f>
        <v/>
      </c>
      <c r="BQ349" s="3" t="str">
        <f t="shared" ref="BQ349" ca="1" si="17102">IF($B349="","",BB349*(1+rate_joint*BM$1/365))</f>
        <v/>
      </c>
      <c r="BR349" s="5" t="str">
        <f t="shared" ca="1" si="16024"/>
        <v/>
      </c>
      <c r="BS349" s="5" t="str" cm="1">
        <f t="array" aca="1" ref="BS349" ca="1">IF(BR349="","",_xlfn.IFS(BR349&lt;='Hidden inputs'!$C$15,BR349*'Hidden inputs'!$D$15,BR349&lt;='Hidden inputs'!$C$16,'Hidden inputs'!$C$15*'Hidden inputs'!$D$15+(BR349-'Hidden inputs'!$B$16)*'Hidden inputs'!$D$16,BR349&lt;='Hidden inputs'!$C$17,'Hidden inputs'!$C$15*'Hidden inputs'!$D$15+('Hidden inputs'!$C$16-'Hidden inputs'!$B$16)*'Hidden inputs'!$D$16+(BR349-'Hidden inputs'!$B$17)*'Hidden inputs'!$D$17,BR349&gt;'Hidden inputs'!$B$18,'Hidden inputs'!$C$15*'Hidden inputs'!$D$15+('Hidden inputs'!$C$16-'Hidden inputs'!$B$16)*'Hidden inputs'!$D$16+('Hidden inputs'!$C$17-'Hidden inputs'!$B$17)*'Hidden inputs'!$D$17+(BR349-'Hidden inputs'!$B$18)*'Hidden inputs'!$D$18))</f>
        <v/>
      </c>
      <c r="BT349" s="10" t="str">
        <f t="shared" ca="1" si="16025"/>
        <v/>
      </c>
      <c r="BU349" s="5" t="str">
        <f t="shared" ca="1" si="15930"/>
        <v/>
      </c>
      <c r="BV349" s="5" t="str">
        <f t="shared" ca="1" si="15931"/>
        <v/>
      </c>
      <c r="BW349" s="5" t="str">
        <f ca="1">IF($B349="","",'Hidden inputs'!$D$11*BN349+'Hidden inputs'!$E$11*BO349)</f>
        <v/>
      </c>
      <c r="BX349" s="11" t="str">
        <f t="shared" ca="1" si="15855"/>
        <v/>
      </c>
      <c r="BY349" s="9" t="str">
        <f t="shared" ca="1" si="15932"/>
        <v/>
      </c>
      <c r="BZ349" s="3" t="str">
        <f t="shared" ca="1" si="15933"/>
        <v/>
      </c>
      <c r="CA349" s="5" t="str" cm="1">
        <f t="array" aca="1" ref="CA349" ca="1">IF($B349="","",IF(BZ349=0,0,IF(DD_Payment="",0,IF(BZ349&lt;_xlfn.IFS(DD_Frequency="Monthly",1,DD_Frequency="Quarterly",IF(MONTH(BZ$2)=1,1,IF(MONTH(BZ$2)=4,1,IF(MONTH(BZ$2)=7,1,IF(MONTH(BZ$2)=10,1,0)))),DD_Frequency="Annually",IF(MONTH(BZ$2)=1,1,0))*DD_Payment,BZ349,_xlfn.IFS(DD_Frequency="Monthly",1,DD_Frequency="Quarterly",IF(MONTH(BZ$2)=1,1,IF(MONTH(BZ$2)=4,1,IF(MONTH(BZ$2)=7,1,IF(MONTH(BZ$2)=10,1,0)))),DD_Frequency="Annually",IF(MONTH(BZ$2)=1,1,0))*DD_Payment))))</f>
        <v/>
      </c>
      <c r="CB349" s="3" t="str">
        <f t="shared" ref="CB349" ca="1" si="17103">IF($B349="","",IF(BZ349&gt;CA349,(BZ349-CA349/2)*(rate_A*(CB$1/365)),0))</f>
        <v/>
      </c>
      <c r="CC349" s="3" t="str">
        <f t="shared" ca="1" si="16027"/>
        <v/>
      </c>
      <c r="CD349" s="3" t="str">
        <f t="shared" ref="CD349" ca="1" si="17104">IF($B349="","",BO349*(1+rate_A*CB$1/365))</f>
        <v/>
      </c>
      <c r="CE349" s="3" t="str">
        <f t="shared" ref="CE349" ca="1" si="17105">IF($B349="","",BP349*(1+rate_A*CB$1/365))</f>
        <v/>
      </c>
      <c r="CF349" s="3" t="str">
        <f t="shared" ref="CF349" ca="1" si="17106">IF($B349="","",BQ349*(1+rate_joint*CB$1/365))</f>
        <v/>
      </c>
      <c r="CG349" s="5" t="str">
        <f t="shared" ca="1" si="16031"/>
        <v/>
      </c>
      <c r="CH349" s="5" t="str" cm="1">
        <f t="array" aca="1" ref="CH349" ca="1">IF(CG349="","",_xlfn.IFS(CG349&lt;='Hidden inputs'!$C$15,CG349*'Hidden inputs'!$D$15,CG349&lt;='Hidden inputs'!$C$16,'Hidden inputs'!$C$15*'Hidden inputs'!$D$15+(CG349-'Hidden inputs'!$B$16)*'Hidden inputs'!$D$16,CG349&lt;='Hidden inputs'!$C$17,'Hidden inputs'!$C$15*'Hidden inputs'!$D$15+('Hidden inputs'!$C$16-'Hidden inputs'!$B$16)*'Hidden inputs'!$D$16+(CG349-'Hidden inputs'!$B$17)*'Hidden inputs'!$D$17,CG349&gt;'Hidden inputs'!$B$18,'Hidden inputs'!$C$15*'Hidden inputs'!$D$15+('Hidden inputs'!$C$16-'Hidden inputs'!$B$16)*'Hidden inputs'!$D$16+('Hidden inputs'!$C$17-'Hidden inputs'!$B$17)*'Hidden inputs'!$D$17+(CG349-'Hidden inputs'!$B$18)*'Hidden inputs'!$D$18))</f>
        <v/>
      </c>
      <c r="CI349" s="10" t="str">
        <f t="shared" ca="1" si="16032"/>
        <v/>
      </c>
      <c r="CJ349" s="5" t="str">
        <f t="shared" ca="1" si="15938"/>
        <v/>
      </c>
      <c r="CK349" s="5" t="str">
        <f t="shared" ca="1" si="15939"/>
        <v/>
      </c>
      <c r="CL349" s="5" t="str">
        <f ca="1">IF($B349="","",'Hidden inputs'!$D$11*CC349+'Hidden inputs'!$E$11*CD349)</f>
        <v/>
      </c>
      <c r="CM349" s="11" t="str">
        <f t="shared" ca="1" si="15860"/>
        <v/>
      </c>
      <c r="CN349" s="9" t="str">
        <f t="shared" ca="1" si="15940"/>
        <v/>
      </c>
      <c r="CO349" s="3" t="str">
        <f t="shared" ca="1" si="15941"/>
        <v/>
      </c>
      <c r="CP349" s="5" t="str" cm="1">
        <f t="array" aca="1" ref="CP349" ca="1">IF($B349="","",IF(CO349=0,0,IF(DD_Payment="",0,IF(CO349&lt;_xlfn.IFS(DD_Frequency="Monthly",1,DD_Frequency="Quarterly",IF(MONTH(CO$2)=1,1,IF(MONTH(CO$2)=4,1,IF(MONTH(CO$2)=7,1,IF(MONTH(CO$2)=10,1,0)))),DD_Frequency="Annually",IF(MONTH(CO$2)=1,1,0))*DD_Payment,CO349,_xlfn.IFS(DD_Frequency="Monthly",1,DD_Frequency="Quarterly",IF(MONTH(CO$2)=1,1,IF(MONTH(CO$2)=4,1,IF(MONTH(CO$2)=7,1,IF(MONTH(CO$2)=10,1,0)))),DD_Frequency="Annually",IF(MONTH(CO$2)=1,1,0))*DD_Payment))))</f>
        <v/>
      </c>
      <c r="CQ349" s="3" t="str">
        <f t="shared" ref="CQ349" ca="1" si="17107">IF($B349="","",IF(CO349&gt;CP349,(CO349-CP349/2)*(rate_A*(CQ$1/365)),0))</f>
        <v/>
      </c>
      <c r="CR349" s="3" t="str">
        <f t="shared" ca="1" si="16034"/>
        <v/>
      </c>
      <c r="CS349" s="3" t="str">
        <f t="shared" ref="CS349" ca="1" si="17108">IF($B349="","",CD349*(1+rate_A*CQ$1/365))</f>
        <v/>
      </c>
      <c r="CT349" s="3" t="str">
        <f t="shared" ref="CT349" ca="1" si="17109">IF($B349="","",CE349*(1+rate_A*CQ$1/365))</f>
        <v/>
      </c>
      <c r="CU349" s="3" t="str">
        <f t="shared" ref="CU349" ca="1" si="17110">IF($B349="","",CF349*(1+rate_joint*CQ$1/365))</f>
        <v/>
      </c>
      <c r="CV349" s="5" t="str">
        <f t="shared" ca="1" si="16038"/>
        <v/>
      </c>
      <c r="CW349" s="5" t="str" cm="1">
        <f t="array" aca="1" ref="CW349" ca="1">IF(CV349="","",_xlfn.IFS(CV349&lt;='Hidden inputs'!$C$15,CV349*'Hidden inputs'!$D$15,CV349&lt;='Hidden inputs'!$C$16,'Hidden inputs'!$C$15*'Hidden inputs'!$D$15+(CV349-'Hidden inputs'!$B$16)*'Hidden inputs'!$D$16,CV349&lt;='Hidden inputs'!$C$17,'Hidden inputs'!$C$15*'Hidden inputs'!$D$15+('Hidden inputs'!$C$16-'Hidden inputs'!$B$16)*'Hidden inputs'!$D$16+(CV349-'Hidden inputs'!$B$17)*'Hidden inputs'!$D$17,CV349&gt;'Hidden inputs'!$B$18,'Hidden inputs'!$C$15*'Hidden inputs'!$D$15+('Hidden inputs'!$C$16-'Hidden inputs'!$B$16)*'Hidden inputs'!$D$16+('Hidden inputs'!$C$17-'Hidden inputs'!$B$17)*'Hidden inputs'!$D$17+(CV349-'Hidden inputs'!$B$18)*'Hidden inputs'!$D$18))</f>
        <v/>
      </c>
      <c r="CX349" s="10" t="str">
        <f t="shared" ca="1" si="16039"/>
        <v/>
      </c>
      <c r="CY349" s="5" t="str">
        <f t="shared" ca="1" si="15946"/>
        <v/>
      </c>
      <c r="CZ349" s="5" t="str">
        <f t="shared" ca="1" si="15947"/>
        <v/>
      </c>
      <c r="DA349" s="5" t="str">
        <f ca="1">IF($B349="","",'Hidden inputs'!$D$11*CR349+'Hidden inputs'!$E$11*CS349)</f>
        <v/>
      </c>
      <c r="DB349" s="11" t="str">
        <f t="shared" ca="1" si="15865"/>
        <v/>
      </c>
      <c r="DC349" s="9" t="str">
        <f t="shared" ca="1" si="15948"/>
        <v/>
      </c>
      <c r="DD349" s="3" t="str">
        <f t="shared" ca="1" si="15949"/>
        <v/>
      </c>
      <c r="DE349" s="5" t="str" cm="1">
        <f t="array" aca="1" ref="DE349" ca="1">IF($B349="","",IF(DD349=0,0,IF(DD_Payment="",0,IF(DD349&lt;_xlfn.IFS(DD_Frequency="Monthly",1,DD_Frequency="Quarterly",IF(MONTH(DD$2)=1,1,IF(MONTH(DD$2)=4,1,IF(MONTH(DD$2)=7,1,IF(MONTH(DD$2)=10,1,0)))),DD_Frequency="Annually",IF(MONTH(DD$2)=1,1,0))*DD_Payment,DD349,_xlfn.IFS(DD_Frequency="Monthly",1,DD_Frequency="Quarterly",IF(MONTH(DD$2)=1,1,IF(MONTH(DD$2)=4,1,IF(MONTH(DD$2)=7,1,IF(MONTH(DD$2)=10,1,0)))),DD_Frequency="Annually",IF(MONTH(DD$2)=1,1,0))*DD_Payment))))</f>
        <v/>
      </c>
      <c r="DF349" s="3" t="str">
        <f t="shared" ref="DF349" ca="1" si="17111">IF($B349="","",IF(DD349&gt;DE349,(DD349-DE349/2)*(rate_A*(DF$1/365)),0))</f>
        <v/>
      </c>
      <c r="DG349" s="3" t="str">
        <f t="shared" ca="1" si="16041"/>
        <v/>
      </c>
      <c r="DH349" s="3" t="str">
        <f t="shared" ref="DH349" ca="1" si="17112">IF($B349="","",CS349*(1+rate_A*DF$1/365))</f>
        <v/>
      </c>
      <c r="DI349" s="3" t="str">
        <f t="shared" ref="DI349" ca="1" si="17113">IF($B349="","",CT349*(1+rate_A*DF$1/365))</f>
        <v/>
      </c>
      <c r="DJ349" s="3" t="str">
        <f t="shared" ref="DJ349" ca="1" si="17114">IF($B349="","",CU349*(1+rate_joint*DF$1/365))</f>
        <v/>
      </c>
      <c r="DK349" s="5" t="str">
        <f t="shared" ca="1" si="16045"/>
        <v/>
      </c>
      <c r="DL349" s="5" t="str" cm="1">
        <f t="array" aca="1" ref="DL349" ca="1">IF(DK349="","",_xlfn.IFS(DK349&lt;='Hidden inputs'!$C$15,DK349*'Hidden inputs'!$D$15,DK349&lt;='Hidden inputs'!$C$16,'Hidden inputs'!$C$15*'Hidden inputs'!$D$15+(DK349-'Hidden inputs'!$B$16)*'Hidden inputs'!$D$16,DK349&lt;='Hidden inputs'!$C$17,'Hidden inputs'!$C$15*'Hidden inputs'!$D$15+('Hidden inputs'!$C$16-'Hidden inputs'!$B$16)*'Hidden inputs'!$D$16+(DK349-'Hidden inputs'!$B$17)*'Hidden inputs'!$D$17,DK349&gt;'Hidden inputs'!$B$18,'Hidden inputs'!$C$15*'Hidden inputs'!$D$15+('Hidden inputs'!$C$16-'Hidden inputs'!$B$16)*'Hidden inputs'!$D$16+('Hidden inputs'!$C$17-'Hidden inputs'!$B$17)*'Hidden inputs'!$D$17+(DK349-'Hidden inputs'!$B$18)*'Hidden inputs'!$D$18))</f>
        <v/>
      </c>
      <c r="DM349" s="10" t="str">
        <f t="shared" ca="1" si="16046"/>
        <v/>
      </c>
      <c r="DN349" s="5" t="str">
        <f t="shared" ca="1" si="15954"/>
        <v/>
      </c>
      <c r="DO349" s="5" t="str">
        <f t="shared" ca="1" si="15955"/>
        <v/>
      </c>
      <c r="DP349" s="5" t="str">
        <f ca="1">IF($B349="","",'Hidden inputs'!$D$11*DG349+'Hidden inputs'!$E$11*DH349)</f>
        <v/>
      </c>
      <c r="DQ349" s="11" t="str">
        <f t="shared" ca="1" si="15870"/>
        <v/>
      </c>
      <c r="DR349" s="9" t="str">
        <f t="shared" ca="1" si="15956"/>
        <v/>
      </c>
      <c r="DS349" s="3" t="str">
        <f t="shared" ca="1" si="15957"/>
        <v/>
      </c>
      <c r="DT349" s="5" t="str" cm="1">
        <f t="array" aca="1" ref="DT349" ca="1">IF($B349="","",IF(DS349=0,0,IF(DD_Payment="",0,IF(DS349&lt;_xlfn.IFS(DD_Frequency="Monthly",1,DD_Frequency="Quarterly",IF(MONTH(DS$2)=1,1,IF(MONTH(DS$2)=4,1,IF(MONTH(DS$2)=7,1,IF(MONTH(DS$2)=10,1,0)))),DD_Frequency="Annually",IF(MONTH(DS$2)=1,1,0))*DD_Payment,DS349,_xlfn.IFS(DD_Frequency="Monthly",1,DD_Frequency="Quarterly",IF(MONTH(DS$2)=1,1,IF(MONTH(DS$2)=4,1,IF(MONTH(DS$2)=7,1,IF(MONTH(DS$2)=10,1,0)))),DD_Frequency="Annually",IF(MONTH(DS$2)=1,1,0))*DD_Payment))))</f>
        <v/>
      </c>
      <c r="DU349" s="3" t="str">
        <f t="shared" ref="DU349" ca="1" si="17115">IF($B349="","",IF(DS349&gt;DT349,(DS349-DT349/2)*(rate_A*(DU$1/365)),0))</f>
        <v/>
      </c>
      <c r="DV349" s="3" t="str">
        <f t="shared" ca="1" si="16048"/>
        <v/>
      </c>
      <c r="DW349" s="3" t="str">
        <f t="shared" ref="DW349" ca="1" si="17116">IF($B349="","",DH349*(1+rate_A*DU$1/365))</f>
        <v/>
      </c>
      <c r="DX349" s="3" t="str">
        <f t="shared" ref="DX349" ca="1" si="17117">IF($B349="","",DI349*(1+rate_A*DU$1/365))</f>
        <v/>
      </c>
      <c r="DY349" s="3" t="str">
        <f t="shared" ref="DY349" ca="1" si="17118">IF($B349="","",DJ349*(1+rate_joint*DU$1/365))</f>
        <v/>
      </c>
      <c r="DZ349" s="5" t="str">
        <f t="shared" ca="1" si="16052"/>
        <v/>
      </c>
      <c r="EA349" s="5" t="str" cm="1">
        <f t="array" aca="1" ref="EA349" ca="1">IF(DZ349="","",_xlfn.IFS(DZ349&lt;='Hidden inputs'!$C$15,DZ349*'Hidden inputs'!$D$15,DZ349&lt;='Hidden inputs'!$C$16,'Hidden inputs'!$C$15*'Hidden inputs'!$D$15+(DZ349-'Hidden inputs'!$B$16)*'Hidden inputs'!$D$16,DZ349&lt;='Hidden inputs'!$C$17,'Hidden inputs'!$C$15*'Hidden inputs'!$D$15+('Hidden inputs'!$C$16-'Hidden inputs'!$B$16)*'Hidden inputs'!$D$16+(DZ349-'Hidden inputs'!$B$17)*'Hidden inputs'!$D$17,DZ349&gt;'Hidden inputs'!$B$18,'Hidden inputs'!$C$15*'Hidden inputs'!$D$15+('Hidden inputs'!$C$16-'Hidden inputs'!$B$16)*'Hidden inputs'!$D$16+('Hidden inputs'!$C$17-'Hidden inputs'!$B$17)*'Hidden inputs'!$D$17+(DZ349-'Hidden inputs'!$B$18)*'Hidden inputs'!$D$18))</f>
        <v/>
      </c>
      <c r="EB349" s="10" t="str">
        <f t="shared" ca="1" si="16053"/>
        <v/>
      </c>
      <c r="EC349" s="5" t="str">
        <f t="shared" ca="1" si="15962"/>
        <v/>
      </c>
      <c r="ED349" s="5" t="str">
        <f t="shared" ca="1" si="15963"/>
        <v/>
      </c>
      <c r="EE349" s="5" t="str">
        <f ca="1">IF($B349="","",'Hidden inputs'!$D$11*DV349+'Hidden inputs'!$E$11*DW349)</f>
        <v/>
      </c>
      <c r="EF349" s="11" t="str">
        <f t="shared" ca="1" si="15875"/>
        <v/>
      </c>
      <c r="EG349" s="9" t="str">
        <f t="shared" ca="1" si="15964"/>
        <v/>
      </c>
      <c r="EH349" s="3" t="str">
        <f t="shared" ca="1" si="15965"/>
        <v/>
      </c>
      <c r="EI349" s="5" t="str" cm="1">
        <f t="array" aca="1" ref="EI349" ca="1">IF($B349="","",IF(EH349=0,0,IF(DD_Payment="",0,IF(EH349&lt;_xlfn.IFS(DD_Frequency="Monthly",1,DD_Frequency="Quarterly",IF(MONTH(EH$2)=1,1,IF(MONTH(EH$2)=4,1,IF(MONTH(EH$2)=7,1,IF(MONTH(EH$2)=10,1,0)))),DD_Frequency="Annually",IF(MONTH(EH$2)=1,1,0))*DD_Payment,EH349,_xlfn.IFS(DD_Frequency="Monthly",1,DD_Frequency="Quarterly",IF(MONTH(EH$2)=1,1,IF(MONTH(EH$2)=4,1,IF(MONTH(EH$2)=7,1,IF(MONTH(EH$2)=10,1,0)))),DD_Frequency="Annually",IF(MONTH(EH$2)=1,1,0))*DD_Payment))))</f>
        <v/>
      </c>
      <c r="EJ349" s="3" t="str">
        <f t="shared" ref="EJ349" ca="1" si="17119">IF($B349="","",IF(EH349&gt;EI349,(EH349-EI349/2)*(rate_A*(EJ$1/365)),0))</f>
        <v/>
      </c>
      <c r="EK349" s="3" t="str">
        <f t="shared" ca="1" si="16055"/>
        <v/>
      </c>
      <c r="EL349" s="3" t="str">
        <f t="shared" ref="EL349" ca="1" si="17120">IF($B349="","",DW349*(1+rate_A*EJ$1/365))</f>
        <v/>
      </c>
      <c r="EM349" s="3" t="str">
        <f t="shared" ref="EM349" ca="1" si="17121">IF($B349="","",DX349*(1+rate_A*EJ$1/365))</f>
        <v/>
      </c>
      <c r="EN349" s="3" t="str">
        <f t="shared" ref="EN349" ca="1" si="17122">IF($B349="","",DY349*(1+rate_joint*EJ$1/365))</f>
        <v/>
      </c>
      <c r="EO349" s="5" t="str">
        <f t="shared" ca="1" si="16059"/>
        <v/>
      </c>
      <c r="EP349" s="5" t="str" cm="1">
        <f t="array" aca="1" ref="EP349" ca="1">IF(EO349="","",_xlfn.IFS(EO349&lt;='Hidden inputs'!$C$15,EO349*'Hidden inputs'!$D$15,EO349&lt;='Hidden inputs'!$C$16,'Hidden inputs'!$C$15*'Hidden inputs'!$D$15+(EO349-'Hidden inputs'!$B$16)*'Hidden inputs'!$D$16,EO349&lt;='Hidden inputs'!$C$17,'Hidden inputs'!$C$15*'Hidden inputs'!$D$15+('Hidden inputs'!$C$16-'Hidden inputs'!$B$16)*'Hidden inputs'!$D$16+(EO349-'Hidden inputs'!$B$17)*'Hidden inputs'!$D$17,EO349&gt;'Hidden inputs'!$B$18,'Hidden inputs'!$C$15*'Hidden inputs'!$D$15+('Hidden inputs'!$C$16-'Hidden inputs'!$B$16)*'Hidden inputs'!$D$16+('Hidden inputs'!$C$17-'Hidden inputs'!$B$17)*'Hidden inputs'!$D$17+(EO349-'Hidden inputs'!$B$18)*'Hidden inputs'!$D$18))</f>
        <v/>
      </c>
      <c r="EQ349" s="10" t="str">
        <f t="shared" ca="1" si="16060"/>
        <v/>
      </c>
      <c r="ER349" s="5" t="str">
        <f t="shared" ca="1" si="15970"/>
        <v/>
      </c>
      <c r="ES349" s="5" t="str">
        <f t="shared" ca="1" si="15971"/>
        <v/>
      </c>
      <c r="ET349" s="5" t="str">
        <f ca="1">IF($B349="","",'Hidden inputs'!$D$11*EK349+'Hidden inputs'!$E$11*EL349)</f>
        <v/>
      </c>
      <c r="EU349" s="11" t="str">
        <f t="shared" ca="1" si="15880"/>
        <v/>
      </c>
      <c r="EV349" s="9" t="str">
        <f t="shared" ca="1" si="15972"/>
        <v/>
      </c>
      <c r="EW349" s="3" t="str">
        <f t="shared" ca="1" si="15973"/>
        <v/>
      </c>
      <c r="EX349" s="5" t="str" cm="1">
        <f t="array" aca="1" ref="EX349" ca="1">IF($B349="","",IF(EW349=0,0,IF(DD_Payment="",0,IF(EW349&lt;_xlfn.IFS(DD_Frequency="Monthly",1,DD_Frequency="Quarterly",IF(MONTH(EW$2)=1,1,IF(MONTH(EW$2)=4,1,IF(MONTH(EW$2)=7,1,IF(MONTH(EW$2)=10,1,0)))),DD_Frequency="Annually",IF(MONTH(EW$2)=1,1,0))*DD_Payment,EW349,_xlfn.IFS(DD_Frequency="Monthly",1,DD_Frequency="Quarterly",IF(MONTH(EW$2)=1,1,IF(MONTH(EW$2)=4,1,IF(MONTH(EW$2)=7,1,IF(MONTH(EW$2)=10,1,0)))),DD_Frequency="Annually",IF(MONTH(EW$2)=1,1,0))*DD_Payment))))</f>
        <v/>
      </c>
      <c r="EY349" s="3" t="str">
        <f t="shared" ref="EY349" ca="1" si="17123">IF($B349="","",IF(EW349&gt;EX349,(EW349-EX349/2)*(rate_A*(EY$1/365)),0))</f>
        <v/>
      </c>
      <c r="EZ349" s="3" t="str">
        <f t="shared" ca="1" si="16062"/>
        <v/>
      </c>
      <c r="FA349" s="3" t="str">
        <f t="shared" ref="FA349" ca="1" si="17124">IF($B349="","",EL349*(1+rate_A*EY$1/365))</f>
        <v/>
      </c>
      <c r="FB349" s="3" t="str">
        <f t="shared" ref="FB349" ca="1" si="17125">IF($B349="","",EM349*(1+rate_A*EY$1/365))</f>
        <v/>
      </c>
      <c r="FC349" s="3" t="str">
        <f t="shared" ref="FC349" ca="1" si="17126">IF($B349="","",EN349*(1+rate_joint*EY$1/365))</f>
        <v/>
      </c>
      <c r="FD349" s="5" t="str">
        <f t="shared" ca="1" si="16066"/>
        <v/>
      </c>
      <c r="FE349" s="5" t="str" cm="1">
        <f t="array" aca="1" ref="FE349" ca="1">IF(FD349="","",_xlfn.IFS(FD349&lt;='Hidden inputs'!$C$15,FD349*'Hidden inputs'!$D$15,FD349&lt;='Hidden inputs'!$C$16,'Hidden inputs'!$C$15*'Hidden inputs'!$D$15+(FD349-'Hidden inputs'!$B$16)*'Hidden inputs'!$D$16,FD349&lt;='Hidden inputs'!$C$17,'Hidden inputs'!$C$15*'Hidden inputs'!$D$15+('Hidden inputs'!$C$16-'Hidden inputs'!$B$16)*'Hidden inputs'!$D$16+(FD349-'Hidden inputs'!$B$17)*'Hidden inputs'!$D$17,FD349&gt;'Hidden inputs'!$B$18,'Hidden inputs'!$C$15*'Hidden inputs'!$D$15+('Hidden inputs'!$C$16-'Hidden inputs'!$B$16)*'Hidden inputs'!$D$16+('Hidden inputs'!$C$17-'Hidden inputs'!$B$17)*'Hidden inputs'!$D$17+(FD349-'Hidden inputs'!$B$18)*'Hidden inputs'!$D$18))</f>
        <v/>
      </c>
      <c r="FF349" s="10" t="str">
        <f t="shared" ca="1" si="16067"/>
        <v/>
      </c>
      <c r="FG349" s="5" t="str">
        <f t="shared" ca="1" si="15978"/>
        <v/>
      </c>
      <c r="FH349" s="5" t="str">
        <f t="shared" ca="1" si="15979"/>
        <v/>
      </c>
      <c r="FI349" s="5" t="str">
        <f ca="1">IF($B349="","",'Hidden inputs'!$D$11*EZ349+'Hidden inputs'!$E$11*FA349)</f>
        <v/>
      </c>
      <c r="FJ349" s="11" t="str">
        <f t="shared" ca="1" si="15885"/>
        <v/>
      </c>
      <c r="FK349" s="9" t="str">
        <f t="shared" ca="1" si="15980"/>
        <v/>
      </c>
      <c r="FL349" s="3" t="str">
        <f t="shared" ca="1" si="15981"/>
        <v/>
      </c>
      <c r="FM349" s="5" t="str" cm="1">
        <f t="array" aca="1" ref="FM349" ca="1">IF($B349="","",IF(FL349=0,0,IF(DD_Payment="",0,IF(FL349&lt;_xlfn.IFS(DD_Frequency="Monthly",1,DD_Frequency="Quarterly",IF(MONTH(FL$2)=1,1,IF(MONTH(FL$2)=4,1,IF(MONTH(FL$2)=7,1,IF(MONTH(FL$2)=10,1,0)))),DD_Frequency="Annually",IF(MONTH(FL$2)=1,1,0))*DD_Payment,FL349,_xlfn.IFS(DD_Frequency="Monthly",1,DD_Frequency="Quarterly",IF(MONTH(FL$2)=1,1,IF(MONTH(FL$2)=4,1,IF(MONTH(FL$2)=7,1,IF(MONTH(FL$2)=10,1,0)))),DD_Frequency="Annually",IF(MONTH(FL$2)=1,1,0))*DD_Payment))))</f>
        <v/>
      </c>
      <c r="FN349" s="3" t="str">
        <f t="shared" ref="FN349" ca="1" si="17127">IF($B349="","",IF(FL349&gt;FM349,(FL349-FM349/2)*(rate_A*(FN$1/365)),0))</f>
        <v/>
      </c>
      <c r="FO349" s="3" t="str">
        <f t="shared" ca="1" si="16069"/>
        <v/>
      </c>
      <c r="FP349" s="3" t="str">
        <f t="shared" ref="FP349" ca="1" si="17128">IF($B349="","",FA349*(1+rate_A*FN$1/365))</f>
        <v/>
      </c>
      <c r="FQ349" s="3" t="str">
        <f t="shared" ref="FQ349" ca="1" si="17129">IF($B349="","",FB349*(1+rate_A*FN$1/365))</f>
        <v/>
      </c>
      <c r="FR349" s="3" t="str">
        <f t="shared" ref="FR349" ca="1" si="17130">IF($B349="","",FC349*(1+rate_joint*FN$1/365))</f>
        <v/>
      </c>
      <c r="FS349" s="5" t="str">
        <f t="shared" ca="1" si="16073"/>
        <v/>
      </c>
      <c r="FT349" s="5" t="str" cm="1">
        <f t="array" aca="1" ref="FT349" ca="1">IF(FS349="","",_xlfn.IFS(FS349&lt;='Hidden inputs'!$C$15,FS349*'Hidden inputs'!$D$15,FS349&lt;='Hidden inputs'!$C$16,'Hidden inputs'!$C$15*'Hidden inputs'!$D$15+(FS349-'Hidden inputs'!$B$16)*'Hidden inputs'!$D$16,FS349&lt;='Hidden inputs'!$C$17,'Hidden inputs'!$C$15*'Hidden inputs'!$D$15+('Hidden inputs'!$C$16-'Hidden inputs'!$B$16)*'Hidden inputs'!$D$16+(FS349-'Hidden inputs'!$B$17)*'Hidden inputs'!$D$17,FS349&gt;'Hidden inputs'!$B$18,'Hidden inputs'!$C$15*'Hidden inputs'!$D$15+('Hidden inputs'!$C$16-'Hidden inputs'!$B$16)*'Hidden inputs'!$D$16+('Hidden inputs'!$C$17-'Hidden inputs'!$B$17)*'Hidden inputs'!$D$17+(FS349-'Hidden inputs'!$B$18)*'Hidden inputs'!$D$18))</f>
        <v/>
      </c>
      <c r="FU349" s="10" t="str">
        <f t="shared" ca="1" si="16074"/>
        <v/>
      </c>
      <c r="FV349" s="5" t="str">
        <f t="shared" ca="1" si="15986"/>
        <v/>
      </c>
      <c r="FW349" s="5" t="str">
        <f t="shared" ca="1" si="15987"/>
        <v/>
      </c>
      <c r="FX349" s="5" t="str">
        <f ca="1">IF($B349="","",'Hidden inputs'!$D$11*FO349+'Hidden inputs'!$E$11*FP349)</f>
        <v/>
      </c>
      <c r="FY349" s="11" t="str">
        <f t="shared" ca="1" si="15890"/>
        <v/>
      </c>
      <c r="FZ349" s="9" t="str">
        <f t="shared" ca="1" si="15988"/>
        <v/>
      </c>
      <c r="GA349" s="5" t="str">
        <f t="shared" ca="1" si="15989"/>
        <v/>
      </c>
      <c r="GB349" s="5" t="str">
        <f t="shared" ca="1" si="15990"/>
        <v/>
      </c>
      <c r="GC349" s="5" t="str">
        <f t="shared" ca="1" si="15891"/>
        <v/>
      </c>
      <c r="GD349" s="5" t="str">
        <f t="shared" ca="1" si="15892"/>
        <v/>
      </c>
    </row>
    <row r="350" spans="1:186" x14ac:dyDescent="0.35">
      <c r="A350" s="2"/>
      <c r="B350" s="6" t="str">
        <f t="shared" ca="1" si="15893"/>
        <v/>
      </c>
      <c r="C350" s="5" t="str">
        <f t="shared" ca="1" si="15991"/>
        <v/>
      </c>
      <c r="D350" s="5" t="str" cm="1">
        <f t="array" aca="1" ref="D350" ca="1">IF($B350="","",IF(C350=0,0,IF(DD_Payment="",0,IF(C350&lt;_xlfn.IFS(DD_Frequency="Monthly",1,DD_Frequency="Quarterly",IF(MONTH(C$2)=1,1,IF(MONTH(C$2)=4,1,IF(MONTH(C$2)=7,1,IF(MONTH(C$2)=10,1,0)))),DD_Frequency="Annually",IF(MONTH(C$2)=1,1,0))*DD_Payment,C350,_xlfn.IFS(DD_Frequency="Monthly",1,DD_Frequency="Quarterly",IF(MONTH(C$2)=1,1,IF(MONTH(C$2)=4,1,IF(MONTH(C$2)=7,1,IF(MONTH(C$2)=10,1,0)))),DD_Frequency="Annually",IF(MONTH(C$2)=1,1,0))*DD_Payment))))</f>
        <v/>
      </c>
      <c r="E350" s="5" t="str">
        <f t="shared" ref="E350" ca="1" si="17131">IF(B350="","",IF(C350&gt;D350,(C350-D350/2)*(rate_A*(E$1/365)),0))</f>
        <v/>
      </c>
      <c r="F350" s="5" t="str">
        <f t="shared" ca="1" si="15895"/>
        <v/>
      </c>
      <c r="G350" s="5" t="str">
        <f t="shared" ref="G350" ca="1" si="17132">IF(B350="","",G349*(1+rate_A*E$1/365))</f>
        <v/>
      </c>
      <c r="H350" s="5" t="str">
        <f t="shared" ref="H350" ca="1" si="17133">IF(B350="","",H349*(1+rate_A*E$1/365))</f>
        <v/>
      </c>
      <c r="I350" s="5" t="str">
        <f t="shared" ref="I350" ca="1" si="17134">IF(B350="","",I349*(1+rate_joint*E$1/365))</f>
        <v/>
      </c>
      <c r="J350" s="5" t="str">
        <f t="shared" ca="1" si="15996"/>
        <v/>
      </c>
      <c r="K350" s="5" t="str" cm="1">
        <f t="array" aca="1" ref="K350" ca="1">IF(J350="","",_xlfn.IFS(J350&lt;='Hidden inputs'!$C$15,J350*'Hidden inputs'!$D$15,J350&lt;='Hidden inputs'!$C$16,'Hidden inputs'!$C$15*'Hidden inputs'!$D$15+(J350-'Hidden inputs'!$B$16)*'Hidden inputs'!$D$16,J350&lt;='Hidden inputs'!$C$17,'Hidden inputs'!$C$15*'Hidden inputs'!$D$15+('Hidden inputs'!$C$16-'Hidden inputs'!$B$16)*'Hidden inputs'!$D$16+(J350-'Hidden inputs'!$B$17)*'Hidden inputs'!$D$17,J350&gt;'Hidden inputs'!$B$18,'Hidden inputs'!$C$15*'Hidden inputs'!$D$15+('Hidden inputs'!$C$16-'Hidden inputs'!$B$16)*'Hidden inputs'!$D$16+('Hidden inputs'!$C$17-'Hidden inputs'!$B$17)*'Hidden inputs'!$D$17+(J350-'Hidden inputs'!$B$18)*'Hidden inputs'!$D$18))</f>
        <v/>
      </c>
      <c r="L350" s="11" t="str">
        <f t="shared" ca="1" si="15997"/>
        <v/>
      </c>
      <c r="M350" s="5" t="str">
        <f t="shared" ca="1" si="15899"/>
        <v/>
      </c>
      <c r="N350" s="5" t="str">
        <f t="shared" ca="1" si="15900"/>
        <v/>
      </c>
      <c r="O350" s="5" t="str">
        <f ca="1">IF(B350="","",'Hidden inputs'!$D$11*F350+'Hidden inputs'!$E$11*G350)</f>
        <v/>
      </c>
      <c r="P350" s="11" t="str">
        <f t="shared" ca="1" si="15834"/>
        <v/>
      </c>
      <c r="Q350" s="20" t="str">
        <f t="shared" ca="1" si="15835"/>
        <v/>
      </c>
      <c r="R350" s="3" t="str">
        <f t="shared" ca="1" si="15901"/>
        <v/>
      </c>
      <c r="S350" s="5" t="str" cm="1">
        <f t="array" aca="1" ref="S350" ca="1">IF($B350="","",IF(R350=0,0,IF(DD_Payment="",0,IF(R350&lt;_xlfn.IFS(DD_Frequency="Monthly",1,DD_Frequency="Quarterly",IF(MONTH(R$2)=1,1,IF(MONTH(R$2)=4,1,IF(MONTH(R$2)=7,1,IF(MONTH(R$2)=10,1,0)))),DD_Frequency="Annually",IF(MONTH(R$2)=1,1,0))*DD_Payment,R350,_xlfn.IFS(DD_Frequency="Monthly",1,DD_Frequency="Quarterly",IF(MONTH(R$2)=1,1,IF(MONTH(R$2)=4,1,IF(MONTH(R$2)=7,1,IF(MONTH(R$2)=10,1,0)))),DD_Frequency="Annually",IF(MONTH(R$2)=1,1,0))*DD_Payment))))</f>
        <v/>
      </c>
      <c r="T350" s="3" t="str">
        <f t="shared" ref="T350" ca="1" si="17135">IF(B350="","",IF(R350&gt;S350,(R350-S350/2)*(rate_A*((T$1+A350)/365)),0))</f>
        <v/>
      </c>
      <c r="U350" s="3" t="str">
        <f t="shared" ca="1" si="15903"/>
        <v/>
      </c>
      <c r="V350" s="3" t="str">
        <f t="shared" ref="V350" ca="1" si="17136">IF(B350="","",G350*(1+rate_A*(T$1+A350)/365))</f>
        <v/>
      </c>
      <c r="W350" s="3" t="str">
        <f t="shared" ref="W350" ca="1" si="17137">IF(B350="","",H350*(1+rate_A*(T$1+A350)/365))</f>
        <v/>
      </c>
      <c r="X350" s="3" t="str">
        <f t="shared" ref="X350" ca="1" si="17138">IF(B350="","",I350*(1+rate_joint*(T$1+A350)/365))</f>
        <v/>
      </c>
      <c r="Y350" s="5" t="str">
        <f t="shared" ca="1" si="16002"/>
        <v/>
      </c>
      <c r="Z350" s="5" t="str" cm="1">
        <f t="array" aca="1" ref="Z350" ca="1">IF(Y350="","",_xlfn.IFS(Y350&lt;='Hidden inputs'!$C$15,Y350*'Hidden inputs'!$D$15,Y350&lt;='Hidden inputs'!$C$16,'Hidden inputs'!$C$15*'Hidden inputs'!$D$15+(Y350-'Hidden inputs'!$B$16)*'Hidden inputs'!$D$16,Y350&lt;='Hidden inputs'!$C$17,'Hidden inputs'!$C$15*'Hidden inputs'!$D$15+('Hidden inputs'!$C$16-'Hidden inputs'!$B$16)*'Hidden inputs'!$D$16+(Y350-'Hidden inputs'!$B$17)*'Hidden inputs'!$D$17,Y350&gt;'Hidden inputs'!$B$18,'Hidden inputs'!$C$15*'Hidden inputs'!$D$15+('Hidden inputs'!$C$16-'Hidden inputs'!$B$16)*'Hidden inputs'!$D$16+('Hidden inputs'!$C$17-'Hidden inputs'!$B$17)*'Hidden inputs'!$D$17+(Y350-'Hidden inputs'!$B$18)*'Hidden inputs'!$D$18))</f>
        <v/>
      </c>
      <c r="AA350" s="10" t="str">
        <f t="shared" ca="1" si="16003"/>
        <v/>
      </c>
      <c r="AB350" s="5" t="str">
        <f t="shared" ca="1" si="15907"/>
        <v/>
      </c>
      <c r="AC350" s="5" t="str">
        <f t="shared" ca="1" si="16004"/>
        <v/>
      </c>
      <c r="AD350" s="5" t="str">
        <f ca="1">IF(B350="","",'Hidden inputs'!$D$11*U350+'Hidden inputs'!$E$11*V350)</f>
        <v/>
      </c>
      <c r="AE350" s="11" t="str">
        <f t="shared" ca="1" si="15840"/>
        <v/>
      </c>
      <c r="AF350" s="9" t="str">
        <f t="shared" ca="1" si="15908"/>
        <v/>
      </c>
      <c r="AG350" s="3" t="str">
        <f t="shared" ca="1" si="15909"/>
        <v/>
      </c>
      <c r="AH350" s="5" t="str" cm="1">
        <f t="array" aca="1" ref="AH350" ca="1">IF($B350="","",IF(AG350=0,0,IF(DD_Payment="",0,IF(AG350&lt;_xlfn.IFS(DD_Frequency="Monthly",1,DD_Frequency="Quarterly",IF(MONTH(AG$2)=1,1,IF(MONTH(AG$2)=4,1,IF(MONTH(AG$2)=7,1,IF(MONTH(AG$2)=10,1,0)))),DD_Frequency="Annually",IF(MONTH(AG$2)=1,1,0))*DD_Payment,AG350,_xlfn.IFS(DD_Frequency="Monthly",1,DD_Frequency="Quarterly",IF(MONTH(AG$2)=1,1,IF(MONTH(AG$2)=4,1,IF(MONTH(AG$2)=7,1,IF(MONTH(AG$2)=10,1,0)))),DD_Frequency="Annually",IF(MONTH(AG$2)=1,1,0))*DD_Payment))))</f>
        <v/>
      </c>
      <c r="AI350" s="3" t="str">
        <f t="shared" ref="AI350" ca="1" si="17139">IF($B350="","",IF(AG350&gt;AH350,(AG350-AH350/2)*(rate_A*(AI$1/365)),0))</f>
        <v/>
      </c>
      <c r="AJ350" s="3" t="str">
        <f t="shared" ca="1" si="16006"/>
        <v/>
      </c>
      <c r="AK350" s="3" t="str">
        <f t="shared" ref="AK350" ca="1" si="17140">IF($B350="","",V350*(1+rate_A*AI$1/365))</f>
        <v/>
      </c>
      <c r="AL350" s="3" t="str">
        <f t="shared" ref="AL350" ca="1" si="17141">IF($B350="","",W350*(1+rate_A*AI$1/365))</f>
        <v/>
      </c>
      <c r="AM350" s="3" t="str">
        <f t="shared" ref="AM350" ca="1" si="17142">IF($B350="","",X350*(1+rate_joint*AI$1/365))</f>
        <v/>
      </c>
      <c r="AN350" s="5" t="str">
        <f t="shared" ca="1" si="16010"/>
        <v/>
      </c>
      <c r="AO350" s="5" t="str" cm="1">
        <f t="array" aca="1" ref="AO350" ca="1">IF(AN350="","",_xlfn.IFS(AN350&lt;='Hidden inputs'!$C$15,AN350*'Hidden inputs'!$D$15,AN350&lt;='Hidden inputs'!$C$16,'Hidden inputs'!$C$15*'Hidden inputs'!$D$15+(AN350-'Hidden inputs'!$B$16)*'Hidden inputs'!$D$16,AN350&lt;='Hidden inputs'!$C$17,'Hidden inputs'!$C$15*'Hidden inputs'!$D$15+('Hidden inputs'!$C$16-'Hidden inputs'!$B$16)*'Hidden inputs'!$D$16+(AN350-'Hidden inputs'!$B$17)*'Hidden inputs'!$D$17,AN350&gt;'Hidden inputs'!$B$18,'Hidden inputs'!$C$15*'Hidden inputs'!$D$15+('Hidden inputs'!$C$16-'Hidden inputs'!$B$16)*'Hidden inputs'!$D$16+('Hidden inputs'!$C$17-'Hidden inputs'!$B$17)*'Hidden inputs'!$D$17+(AN350-'Hidden inputs'!$B$18)*'Hidden inputs'!$D$18))</f>
        <v/>
      </c>
      <c r="AP350" s="10" t="str">
        <f t="shared" ca="1" si="16011"/>
        <v/>
      </c>
      <c r="AQ350" s="5" t="str">
        <f t="shared" ca="1" si="15914"/>
        <v/>
      </c>
      <c r="AR350" s="5" t="str">
        <f t="shared" ca="1" si="15915"/>
        <v/>
      </c>
      <c r="AS350" s="5" t="str">
        <f ca="1">IF($B350="","",'Hidden inputs'!$D$11*AJ350+'Hidden inputs'!$E$11*AK350)</f>
        <v/>
      </c>
      <c r="AT350" s="11" t="str">
        <f t="shared" ca="1" si="15845"/>
        <v/>
      </c>
      <c r="AU350" s="9" t="str">
        <f t="shared" ca="1" si="15916"/>
        <v/>
      </c>
      <c r="AV350" s="3" t="str">
        <f t="shared" ca="1" si="15917"/>
        <v/>
      </c>
      <c r="AW350" s="5" t="str" cm="1">
        <f t="array" aca="1" ref="AW350" ca="1">IF($B350="","",IF(AV350=0,0,IF(DD_Payment="",0,IF(AV350&lt;_xlfn.IFS(DD_Frequency="Monthly",1,DD_Frequency="Quarterly",IF(MONTH(AV$2)=1,1,IF(MONTH(AV$2)=4,1,IF(MONTH(AV$2)=7,1,IF(MONTH(AV$2)=10,1,0)))),DD_Frequency="Annually",IF(MONTH(AV$2)=1,1,0))*DD_Payment,AV350,_xlfn.IFS(DD_Frequency="Monthly",1,DD_Frequency="Quarterly",IF(MONTH(AV$2)=1,1,IF(MONTH(AV$2)=4,1,IF(MONTH(AV$2)=7,1,IF(MONTH(AV$2)=10,1,0)))),DD_Frequency="Annually",IF(MONTH(AV$2)=1,1,0))*DD_Payment))))</f>
        <v/>
      </c>
      <c r="AX350" s="3" t="str">
        <f t="shared" ref="AX350" ca="1" si="17143">IF($B350="","",IF(AV350&gt;AW350,(AV350-AW350/2)*(rate_A*(AX$1/365)),0))</f>
        <v/>
      </c>
      <c r="AY350" s="3" t="str">
        <f t="shared" ca="1" si="16013"/>
        <v/>
      </c>
      <c r="AZ350" s="3" t="str">
        <f t="shared" ref="AZ350" ca="1" si="17144">IF($B350="","",AK350*(1+rate_A*AX$1/365))</f>
        <v/>
      </c>
      <c r="BA350" s="3" t="str">
        <f t="shared" ref="BA350" ca="1" si="17145">IF($B350="","",AL350*(1+rate_A*AX$1/365))</f>
        <v/>
      </c>
      <c r="BB350" s="3" t="str">
        <f t="shared" ref="BB350" ca="1" si="17146">IF($B350="","",AM350*(1+rate_joint*AX$1/365))</f>
        <v/>
      </c>
      <c r="BC350" s="5" t="str">
        <f t="shared" ca="1" si="16017"/>
        <v/>
      </c>
      <c r="BD350" s="5" t="str" cm="1">
        <f t="array" aca="1" ref="BD350" ca="1">IF(BC350="","",_xlfn.IFS(BC350&lt;='Hidden inputs'!$C$15,BC350*'Hidden inputs'!$D$15,BC350&lt;='Hidden inputs'!$C$16,'Hidden inputs'!$C$15*'Hidden inputs'!$D$15+(BC350-'Hidden inputs'!$B$16)*'Hidden inputs'!$D$16,BC350&lt;='Hidden inputs'!$C$17,'Hidden inputs'!$C$15*'Hidden inputs'!$D$15+('Hidden inputs'!$C$16-'Hidden inputs'!$B$16)*'Hidden inputs'!$D$16+(BC350-'Hidden inputs'!$B$17)*'Hidden inputs'!$D$17,BC350&gt;'Hidden inputs'!$B$18,'Hidden inputs'!$C$15*'Hidden inputs'!$D$15+('Hidden inputs'!$C$16-'Hidden inputs'!$B$16)*'Hidden inputs'!$D$16+('Hidden inputs'!$C$17-'Hidden inputs'!$B$17)*'Hidden inputs'!$D$17+(BC350-'Hidden inputs'!$B$18)*'Hidden inputs'!$D$18))</f>
        <v/>
      </c>
      <c r="BE350" s="10" t="str">
        <f t="shared" ca="1" si="16018"/>
        <v/>
      </c>
      <c r="BF350" s="5" t="str">
        <f t="shared" ca="1" si="15922"/>
        <v/>
      </c>
      <c r="BG350" s="5" t="str">
        <f t="shared" ca="1" si="15923"/>
        <v/>
      </c>
      <c r="BH350" s="5" t="str">
        <f ca="1">IF($B350="","",'Hidden inputs'!$D$11*AY350+'Hidden inputs'!$E$11*AZ350)</f>
        <v/>
      </c>
      <c r="BI350" s="11" t="str">
        <f t="shared" ca="1" si="15850"/>
        <v/>
      </c>
      <c r="BJ350" s="9" t="str">
        <f t="shared" ca="1" si="15924"/>
        <v/>
      </c>
      <c r="BK350" s="3" t="str">
        <f t="shared" ca="1" si="15925"/>
        <v/>
      </c>
      <c r="BL350" s="5" t="str" cm="1">
        <f t="array" aca="1" ref="BL350" ca="1">IF($B350="","",IF(BK350=0,0,IF(DD_Payment="",0,IF(BK350&lt;_xlfn.IFS(DD_Frequency="Monthly",1,DD_Frequency="Quarterly",IF(MONTH(BK$2)=1,1,IF(MONTH(BK$2)=4,1,IF(MONTH(BK$2)=7,1,IF(MONTH(BK$2)=10,1,0)))),DD_Frequency="Annually",IF(MONTH(BK$2)=1,1,0))*DD_Payment,BK350,_xlfn.IFS(DD_Frequency="Monthly",1,DD_Frequency="Quarterly",IF(MONTH(BK$2)=1,1,IF(MONTH(BK$2)=4,1,IF(MONTH(BK$2)=7,1,IF(MONTH(BK$2)=10,1,0)))),DD_Frequency="Annually",IF(MONTH(BK$2)=1,1,0))*DD_Payment))))</f>
        <v/>
      </c>
      <c r="BM350" s="3" t="str">
        <f t="shared" ref="BM350" ca="1" si="17147">IF($B350="","",IF(BK350&gt;BL350,(BK350-BL350/2)*(rate_A*(BM$1/365)),0))</f>
        <v/>
      </c>
      <c r="BN350" s="3" t="str">
        <f t="shared" ca="1" si="16020"/>
        <v/>
      </c>
      <c r="BO350" s="3" t="str">
        <f t="shared" ref="BO350" ca="1" si="17148">IF($B350="","",AZ350*(1+rate_A*BM$1/365))</f>
        <v/>
      </c>
      <c r="BP350" s="3" t="str">
        <f t="shared" ref="BP350" ca="1" si="17149">IF($B350="","",BA350*(1+rate_A*BM$1/365))</f>
        <v/>
      </c>
      <c r="BQ350" s="3" t="str">
        <f t="shared" ref="BQ350" ca="1" si="17150">IF($B350="","",BB350*(1+rate_joint*BM$1/365))</f>
        <v/>
      </c>
      <c r="BR350" s="5" t="str">
        <f t="shared" ca="1" si="16024"/>
        <v/>
      </c>
      <c r="BS350" s="5" t="str" cm="1">
        <f t="array" aca="1" ref="BS350" ca="1">IF(BR350="","",_xlfn.IFS(BR350&lt;='Hidden inputs'!$C$15,BR350*'Hidden inputs'!$D$15,BR350&lt;='Hidden inputs'!$C$16,'Hidden inputs'!$C$15*'Hidden inputs'!$D$15+(BR350-'Hidden inputs'!$B$16)*'Hidden inputs'!$D$16,BR350&lt;='Hidden inputs'!$C$17,'Hidden inputs'!$C$15*'Hidden inputs'!$D$15+('Hidden inputs'!$C$16-'Hidden inputs'!$B$16)*'Hidden inputs'!$D$16+(BR350-'Hidden inputs'!$B$17)*'Hidden inputs'!$D$17,BR350&gt;'Hidden inputs'!$B$18,'Hidden inputs'!$C$15*'Hidden inputs'!$D$15+('Hidden inputs'!$C$16-'Hidden inputs'!$B$16)*'Hidden inputs'!$D$16+('Hidden inputs'!$C$17-'Hidden inputs'!$B$17)*'Hidden inputs'!$D$17+(BR350-'Hidden inputs'!$B$18)*'Hidden inputs'!$D$18))</f>
        <v/>
      </c>
      <c r="BT350" s="10" t="str">
        <f t="shared" ca="1" si="16025"/>
        <v/>
      </c>
      <c r="BU350" s="5" t="str">
        <f t="shared" ca="1" si="15930"/>
        <v/>
      </c>
      <c r="BV350" s="5" t="str">
        <f t="shared" ca="1" si="15931"/>
        <v/>
      </c>
      <c r="BW350" s="5" t="str">
        <f ca="1">IF($B350="","",'Hidden inputs'!$D$11*BN350+'Hidden inputs'!$E$11*BO350)</f>
        <v/>
      </c>
      <c r="BX350" s="11" t="str">
        <f t="shared" ca="1" si="15855"/>
        <v/>
      </c>
      <c r="BY350" s="9" t="str">
        <f t="shared" ca="1" si="15932"/>
        <v/>
      </c>
      <c r="BZ350" s="3" t="str">
        <f t="shared" ca="1" si="15933"/>
        <v/>
      </c>
      <c r="CA350" s="5" t="str" cm="1">
        <f t="array" aca="1" ref="CA350" ca="1">IF($B350="","",IF(BZ350=0,0,IF(DD_Payment="",0,IF(BZ350&lt;_xlfn.IFS(DD_Frequency="Monthly",1,DD_Frequency="Quarterly",IF(MONTH(BZ$2)=1,1,IF(MONTH(BZ$2)=4,1,IF(MONTH(BZ$2)=7,1,IF(MONTH(BZ$2)=10,1,0)))),DD_Frequency="Annually",IF(MONTH(BZ$2)=1,1,0))*DD_Payment,BZ350,_xlfn.IFS(DD_Frequency="Monthly",1,DD_Frequency="Quarterly",IF(MONTH(BZ$2)=1,1,IF(MONTH(BZ$2)=4,1,IF(MONTH(BZ$2)=7,1,IF(MONTH(BZ$2)=10,1,0)))),DD_Frequency="Annually",IF(MONTH(BZ$2)=1,1,0))*DD_Payment))))</f>
        <v/>
      </c>
      <c r="CB350" s="3" t="str">
        <f t="shared" ref="CB350" ca="1" si="17151">IF($B350="","",IF(BZ350&gt;CA350,(BZ350-CA350/2)*(rate_A*(CB$1/365)),0))</f>
        <v/>
      </c>
      <c r="CC350" s="3" t="str">
        <f t="shared" ca="1" si="16027"/>
        <v/>
      </c>
      <c r="CD350" s="3" t="str">
        <f t="shared" ref="CD350" ca="1" si="17152">IF($B350="","",BO350*(1+rate_A*CB$1/365))</f>
        <v/>
      </c>
      <c r="CE350" s="3" t="str">
        <f t="shared" ref="CE350" ca="1" si="17153">IF($B350="","",BP350*(1+rate_A*CB$1/365))</f>
        <v/>
      </c>
      <c r="CF350" s="3" t="str">
        <f t="shared" ref="CF350" ca="1" si="17154">IF($B350="","",BQ350*(1+rate_joint*CB$1/365))</f>
        <v/>
      </c>
      <c r="CG350" s="5" t="str">
        <f t="shared" ca="1" si="16031"/>
        <v/>
      </c>
      <c r="CH350" s="5" t="str" cm="1">
        <f t="array" aca="1" ref="CH350" ca="1">IF(CG350="","",_xlfn.IFS(CG350&lt;='Hidden inputs'!$C$15,CG350*'Hidden inputs'!$D$15,CG350&lt;='Hidden inputs'!$C$16,'Hidden inputs'!$C$15*'Hidden inputs'!$D$15+(CG350-'Hidden inputs'!$B$16)*'Hidden inputs'!$D$16,CG350&lt;='Hidden inputs'!$C$17,'Hidden inputs'!$C$15*'Hidden inputs'!$D$15+('Hidden inputs'!$C$16-'Hidden inputs'!$B$16)*'Hidden inputs'!$D$16+(CG350-'Hidden inputs'!$B$17)*'Hidden inputs'!$D$17,CG350&gt;'Hidden inputs'!$B$18,'Hidden inputs'!$C$15*'Hidden inputs'!$D$15+('Hidden inputs'!$C$16-'Hidden inputs'!$B$16)*'Hidden inputs'!$D$16+('Hidden inputs'!$C$17-'Hidden inputs'!$B$17)*'Hidden inputs'!$D$17+(CG350-'Hidden inputs'!$B$18)*'Hidden inputs'!$D$18))</f>
        <v/>
      </c>
      <c r="CI350" s="10" t="str">
        <f t="shared" ca="1" si="16032"/>
        <v/>
      </c>
      <c r="CJ350" s="5" t="str">
        <f t="shared" ca="1" si="15938"/>
        <v/>
      </c>
      <c r="CK350" s="5" t="str">
        <f t="shared" ca="1" si="15939"/>
        <v/>
      </c>
      <c r="CL350" s="5" t="str">
        <f ca="1">IF($B350="","",'Hidden inputs'!$D$11*CC350+'Hidden inputs'!$E$11*CD350)</f>
        <v/>
      </c>
      <c r="CM350" s="11" t="str">
        <f t="shared" ca="1" si="15860"/>
        <v/>
      </c>
      <c r="CN350" s="9" t="str">
        <f t="shared" ca="1" si="15940"/>
        <v/>
      </c>
      <c r="CO350" s="3" t="str">
        <f t="shared" ca="1" si="15941"/>
        <v/>
      </c>
      <c r="CP350" s="5" t="str" cm="1">
        <f t="array" aca="1" ref="CP350" ca="1">IF($B350="","",IF(CO350=0,0,IF(DD_Payment="",0,IF(CO350&lt;_xlfn.IFS(DD_Frequency="Monthly",1,DD_Frequency="Quarterly",IF(MONTH(CO$2)=1,1,IF(MONTH(CO$2)=4,1,IF(MONTH(CO$2)=7,1,IF(MONTH(CO$2)=10,1,0)))),DD_Frequency="Annually",IF(MONTH(CO$2)=1,1,0))*DD_Payment,CO350,_xlfn.IFS(DD_Frequency="Monthly",1,DD_Frequency="Quarterly",IF(MONTH(CO$2)=1,1,IF(MONTH(CO$2)=4,1,IF(MONTH(CO$2)=7,1,IF(MONTH(CO$2)=10,1,0)))),DD_Frequency="Annually",IF(MONTH(CO$2)=1,1,0))*DD_Payment))))</f>
        <v/>
      </c>
      <c r="CQ350" s="3" t="str">
        <f t="shared" ref="CQ350" ca="1" si="17155">IF($B350="","",IF(CO350&gt;CP350,(CO350-CP350/2)*(rate_A*(CQ$1/365)),0))</f>
        <v/>
      </c>
      <c r="CR350" s="3" t="str">
        <f t="shared" ca="1" si="16034"/>
        <v/>
      </c>
      <c r="CS350" s="3" t="str">
        <f t="shared" ref="CS350" ca="1" si="17156">IF($B350="","",CD350*(1+rate_A*CQ$1/365))</f>
        <v/>
      </c>
      <c r="CT350" s="3" t="str">
        <f t="shared" ref="CT350" ca="1" si="17157">IF($B350="","",CE350*(1+rate_A*CQ$1/365))</f>
        <v/>
      </c>
      <c r="CU350" s="3" t="str">
        <f t="shared" ref="CU350" ca="1" si="17158">IF($B350="","",CF350*(1+rate_joint*CQ$1/365))</f>
        <v/>
      </c>
      <c r="CV350" s="5" t="str">
        <f t="shared" ca="1" si="16038"/>
        <v/>
      </c>
      <c r="CW350" s="5" t="str" cm="1">
        <f t="array" aca="1" ref="CW350" ca="1">IF(CV350="","",_xlfn.IFS(CV350&lt;='Hidden inputs'!$C$15,CV350*'Hidden inputs'!$D$15,CV350&lt;='Hidden inputs'!$C$16,'Hidden inputs'!$C$15*'Hidden inputs'!$D$15+(CV350-'Hidden inputs'!$B$16)*'Hidden inputs'!$D$16,CV350&lt;='Hidden inputs'!$C$17,'Hidden inputs'!$C$15*'Hidden inputs'!$D$15+('Hidden inputs'!$C$16-'Hidden inputs'!$B$16)*'Hidden inputs'!$D$16+(CV350-'Hidden inputs'!$B$17)*'Hidden inputs'!$D$17,CV350&gt;'Hidden inputs'!$B$18,'Hidden inputs'!$C$15*'Hidden inputs'!$D$15+('Hidden inputs'!$C$16-'Hidden inputs'!$B$16)*'Hidden inputs'!$D$16+('Hidden inputs'!$C$17-'Hidden inputs'!$B$17)*'Hidden inputs'!$D$17+(CV350-'Hidden inputs'!$B$18)*'Hidden inputs'!$D$18))</f>
        <v/>
      </c>
      <c r="CX350" s="10" t="str">
        <f t="shared" ca="1" si="16039"/>
        <v/>
      </c>
      <c r="CY350" s="5" t="str">
        <f t="shared" ca="1" si="15946"/>
        <v/>
      </c>
      <c r="CZ350" s="5" t="str">
        <f t="shared" ca="1" si="15947"/>
        <v/>
      </c>
      <c r="DA350" s="5" t="str">
        <f ca="1">IF($B350="","",'Hidden inputs'!$D$11*CR350+'Hidden inputs'!$E$11*CS350)</f>
        <v/>
      </c>
      <c r="DB350" s="11" t="str">
        <f t="shared" ca="1" si="15865"/>
        <v/>
      </c>
      <c r="DC350" s="9" t="str">
        <f t="shared" ca="1" si="15948"/>
        <v/>
      </c>
      <c r="DD350" s="3" t="str">
        <f t="shared" ca="1" si="15949"/>
        <v/>
      </c>
      <c r="DE350" s="5" t="str" cm="1">
        <f t="array" aca="1" ref="DE350" ca="1">IF($B350="","",IF(DD350=0,0,IF(DD_Payment="",0,IF(DD350&lt;_xlfn.IFS(DD_Frequency="Monthly",1,DD_Frequency="Quarterly",IF(MONTH(DD$2)=1,1,IF(MONTH(DD$2)=4,1,IF(MONTH(DD$2)=7,1,IF(MONTH(DD$2)=10,1,0)))),DD_Frequency="Annually",IF(MONTH(DD$2)=1,1,0))*DD_Payment,DD350,_xlfn.IFS(DD_Frequency="Monthly",1,DD_Frequency="Quarterly",IF(MONTH(DD$2)=1,1,IF(MONTH(DD$2)=4,1,IF(MONTH(DD$2)=7,1,IF(MONTH(DD$2)=10,1,0)))),DD_Frequency="Annually",IF(MONTH(DD$2)=1,1,0))*DD_Payment))))</f>
        <v/>
      </c>
      <c r="DF350" s="3" t="str">
        <f t="shared" ref="DF350" ca="1" si="17159">IF($B350="","",IF(DD350&gt;DE350,(DD350-DE350/2)*(rate_A*(DF$1/365)),0))</f>
        <v/>
      </c>
      <c r="DG350" s="3" t="str">
        <f t="shared" ca="1" si="16041"/>
        <v/>
      </c>
      <c r="DH350" s="3" t="str">
        <f t="shared" ref="DH350" ca="1" si="17160">IF($B350="","",CS350*(1+rate_A*DF$1/365))</f>
        <v/>
      </c>
      <c r="DI350" s="3" t="str">
        <f t="shared" ref="DI350" ca="1" si="17161">IF($B350="","",CT350*(1+rate_A*DF$1/365))</f>
        <v/>
      </c>
      <c r="DJ350" s="3" t="str">
        <f t="shared" ref="DJ350" ca="1" si="17162">IF($B350="","",CU350*(1+rate_joint*DF$1/365))</f>
        <v/>
      </c>
      <c r="DK350" s="5" t="str">
        <f t="shared" ca="1" si="16045"/>
        <v/>
      </c>
      <c r="DL350" s="5" t="str" cm="1">
        <f t="array" aca="1" ref="DL350" ca="1">IF(DK350="","",_xlfn.IFS(DK350&lt;='Hidden inputs'!$C$15,DK350*'Hidden inputs'!$D$15,DK350&lt;='Hidden inputs'!$C$16,'Hidden inputs'!$C$15*'Hidden inputs'!$D$15+(DK350-'Hidden inputs'!$B$16)*'Hidden inputs'!$D$16,DK350&lt;='Hidden inputs'!$C$17,'Hidden inputs'!$C$15*'Hidden inputs'!$D$15+('Hidden inputs'!$C$16-'Hidden inputs'!$B$16)*'Hidden inputs'!$D$16+(DK350-'Hidden inputs'!$B$17)*'Hidden inputs'!$D$17,DK350&gt;'Hidden inputs'!$B$18,'Hidden inputs'!$C$15*'Hidden inputs'!$D$15+('Hidden inputs'!$C$16-'Hidden inputs'!$B$16)*'Hidden inputs'!$D$16+('Hidden inputs'!$C$17-'Hidden inputs'!$B$17)*'Hidden inputs'!$D$17+(DK350-'Hidden inputs'!$B$18)*'Hidden inputs'!$D$18))</f>
        <v/>
      </c>
      <c r="DM350" s="10" t="str">
        <f t="shared" ca="1" si="16046"/>
        <v/>
      </c>
      <c r="DN350" s="5" t="str">
        <f t="shared" ca="1" si="15954"/>
        <v/>
      </c>
      <c r="DO350" s="5" t="str">
        <f t="shared" ca="1" si="15955"/>
        <v/>
      </c>
      <c r="DP350" s="5" t="str">
        <f ca="1">IF($B350="","",'Hidden inputs'!$D$11*DG350+'Hidden inputs'!$E$11*DH350)</f>
        <v/>
      </c>
      <c r="DQ350" s="11" t="str">
        <f t="shared" ca="1" si="15870"/>
        <v/>
      </c>
      <c r="DR350" s="9" t="str">
        <f t="shared" ca="1" si="15956"/>
        <v/>
      </c>
      <c r="DS350" s="3" t="str">
        <f t="shared" ca="1" si="15957"/>
        <v/>
      </c>
      <c r="DT350" s="5" t="str" cm="1">
        <f t="array" aca="1" ref="DT350" ca="1">IF($B350="","",IF(DS350=0,0,IF(DD_Payment="",0,IF(DS350&lt;_xlfn.IFS(DD_Frequency="Monthly",1,DD_Frequency="Quarterly",IF(MONTH(DS$2)=1,1,IF(MONTH(DS$2)=4,1,IF(MONTH(DS$2)=7,1,IF(MONTH(DS$2)=10,1,0)))),DD_Frequency="Annually",IF(MONTH(DS$2)=1,1,0))*DD_Payment,DS350,_xlfn.IFS(DD_Frequency="Monthly",1,DD_Frequency="Quarterly",IF(MONTH(DS$2)=1,1,IF(MONTH(DS$2)=4,1,IF(MONTH(DS$2)=7,1,IF(MONTH(DS$2)=10,1,0)))),DD_Frequency="Annually",IF(MONTH(DS$2)=1,1,0))*DD_Payment))))</f>
        <v/>
      </c>
      <c r="DU350" s="3" t="str">
        <f t="shared" ref="DU350" ca="1" si="17163">IF($B350="","",IF(DS350&gt;DT350,(DS350-DT350/2)*(rate_A*(DU$1/365)),0))</f>
        <v/>
      </c>
      <c r="DV350" s="3" t="str">
        <f t="shared" ca="1" si="16048"/>
        <v/>
      </c>
      <c r="DW350" s="3" t="str">
        <f t="shared" ref="DW350" ca="1" si="17164">IF($B350="","",DH350*(1+rate_A*DU$1/365))</f>
        <v/>
      </c>
      <c r="DX350" s="3" t="str">
        <f t="shared" ref="DX350" ca="1" si="17165">IF($B350="","",DI350*(1+rate_A*DU$1/365))</f>
        <v/>
      </c>
      <c r="DY350" s="3" t="str">
        <f t="shared" ref="DY350" ca="1" si="17166">IF($B350="","",DJ350*(1+rate_joint*DU$1/365))</f>
        <v/>
      </c>
      <c r="DZ350" s="5" t="str">
        <f t="shared" ca="1" si="16052"/>
        <v/>
      </c>
      <c r="EA350" s="5" t="str" cm="1">
        <f t="array" aca="1" ref="EA350" ca="1">IF(DZ350="","",_xlfn.IFS(DZ350&lt;='Hidden inputs'!$C$15,DZ350*'Hidden inputs'!$D$15,DZ350&lt;='Hidden inputs'!$C$16,'Hidden inputs'!$C$15*'Hidden inputs'!$D$15+(DZ350-'Hidden inputs'!$B$16)*'Hidden inputs'!$D$16,DZ350&lt;='Hidden inputs'!$C$17,'Hidden inputs'!$C$15*'Hidden inputs'!$D$15+('Hidden inputs'!$C$16-'Hidden inputs'!$B$16)*'Hidden inputs'!$D$16+(DZ350-'Hidden inputs'!$B$17)*'Hidden inputs'!$D$17,DZ350&gt;'Hidden inputs'!$B$18,'Hidden inputs'!$C$15*'Hidden inputs'!$D$15+('Hidden inputs'!$C$16-'Hidden inputs'!$B$16)*'Hidden inputs'!$D$16+('Hidden inputs'!$C$17-'Hidden inputs'!$B$17)*'Hidden inputs'!$D$17+(DZ350-'Hidden inputs'!$B$18)*'Hidden inputs'!$D$18))</f>
        <v/>
      </c>
      <c r="EB350" s="10" t="str">
        <f t="shared" ca="1" si="16053"/>
        <v/>
      </c>
      <c r="EC350" s="5" t="str">
        <f t="shared" ca="1" si="15962"/>
        <v/>
      </c>
      <c r="ED350" s="5" t="str">
        <f t="shared" ca="1" si="15963"/>
        <v/>
      </c>
      <c r="EE350" s="5" t="str">
        <f ca="1">IF($B350="","",'Hidden inputs'!$D$11*DV350+'Hidden inputs'!$E$11*DW350)</f>
        <v/>
      </c>
      <c r="EF350" s="11" t="str">
        <f t="shared" ca="1" si="15875"/>
        <v/>
      </c>
      <c r="EG350" s="9" t="str">
        <f t="shared" ca="1" si="15964"/>
        <v/>
      </c>
      <c r="EH350" s="3" t="str">
        <f t="shared" ca="1" si="15965"/>
        <v/>
      </c>
      <c r="EI350" s="5" t="str" cm="1">
        <f t="array" aca="1" ref="EI350" ca="1">IF($B350="","",IF(EH350=0,0,IF(DD_Payment="",0,IF(EH350&lt;_xlfn.IFS(DD_Frequency="Monthly",1,DD_Frequency="Quarterly",IF(MONTH(EH$2)=1,1,IF(MONTH(EH$2)=4,1,IF(MONTH(EH$2)=7,1,IF(MONTH(EH$2)=10,1,0)))),DD_Frequency="Annually",IF(MONTH(EH$2)=1,1,0))*DD_Payment,EH350,_xlfn.IFS(DD_Frequency="Monthly",1,DD_Frequency="Quarterly",IF(MONTH(EH$2)=1,1,IF(MONTH(EH$2)=4,1,IF(MONTH(EH$2)=7,1,IF(MONTH(EH$2)=10,1,0)))),DD_Frequency="Annually",IF(MONTH(EH$2)=1,1,0))*DD_Payment))))</f>
        <v/>
      </c>
      <c r="EJ350" s="3" t="str">
        <f t="shared" ref="EJ350" ca="1" si="17167">IF($B350="","",IF(EH350&gt;EI350,(EH350-EI350/2)*(rate_A*(EJ$1/365)),0))</f>
        <v/>
      </c>
      <c r="EK350" s="3" t="str">
        <f t="shared" ca="1" si="16055"/>
        <v/>
      </c>
      <c r="EL350" s="3" t="str">
        <f t="shared" ref="EL350" ca="1" si="17168">IF($B350="","",DW350*(1+rate_A*EJ$1/365))</f>
        <v/>
      </c>
      <c r="EM350" s="3" t="str">
        <f t="shared" ref="EM350" ca="1" si="17169">IF($B350="","",DX350*(1+rate_A*EJ$1/365))</f>
        <v/>
      </c>
      <c r="EN350" s="3" t="str">
        <f t="shared" ref="EN350" ca="1" si="17170">IF($B350="","",DY350*(1+rate_joint*EJ$1/365))</f>
        <v/>
      </c>
      <c r="EO350" s="5" t="str">
        <f t="shared" ca="1" si="16059"/>
        <v/>
      </c>
      <c r="EP350" s="5" t="str" cm="1">
        <f t="array" aca="1" ref="EP350" ca="1">IF(EO350="","",_xlfn.IFS(EO350&lt;='Hidden inputs'!$C$15,EO350*'Hidden inputs'!$D$15,EO350&lt;='Hidden inputs'!$C$16,'Hidden inputs'!$C$15*'Hidden inputs'!$D$15+(EO350-'Hidden inputs'!$B$16)*'Hidden inputs'!$D$16,EO350&lt;='Hidden inputs'!$C$17,'Hidden inputs'!$C$15*'Hidden inputs'!$D$15+('Hidden inputs'!$C$16-'Hidden inputs'!$B$16)*'Hidden inputs'!$D$16+(EO350-'Hidden inputs'!$B$17)*'Hidden inputs'!$D$17,EO350&gt;'Hidden inputs'!$B$18,'Hidden inputs'!$C$15*'Hidden inputs'!$D$15+('Hidden inputs'!$C$16-'Hidden inputs'!$B$16)*'Hidden inputs'!$D$16+('Hidden inputs'!$C$17-'Hidden inputs'!$B$17)*'Hidden inputs'!$D$17+(EO350-'Hidden inputs'!$B$18)*'Hidden inputs'!$D$18))</f>
        <v/>
      </c>
      <c r="EQ350" s="10" t="str">
        <f t="shared" ca="1" si="16060"/>
        <v/>
      </c>
      <c r="ER350" s="5" t="str">
        <f t="shared" ca="1" si="15970"/>
        <v/>
      </c>
      <c r="ES350" s="5" t="str">
        <f t="shared" ca="1" si="15971"/>
        <v/>
      </c>
      <c r="ET350" s="5" t="str">
        <f ca="1">IF($B350="","",'Hidden inputs'!$D$11*EK350+'Hidden inputs'!$E$11*EL350)</f>
        <v/>
      </c>
      <c r="EU350" s="11" t="str">
        <f t="shared" ca="1" si="15880"/>
        <v/>
      </c>
      <c r="EV350" s="9" t="str">
        <f t="shared" ca="1" si="15972"/>
        <v/>
      </c>
      <c r="EW350" s="3" t="str">
        <f t="shared" ca="1" si="15973"/>
        <v/>
      </c>
      <c r="EX350" s="5" t="str" cm="1">
        <f t="array" aca="1" ref="EX350" ca="1">IF($B350="","",IF(EW350=0,0,IF(DD_Payment="",0,IF(EW350&lt;_xlfn.IFS(DD_Frequency="Monthly",1,DD_Frequency="Quarterly",IF(MONTH(EW$2)=1,1,IF(MONTH(EW$2)=4,1,IF(MONTH(EW$2)=7,1,IF(MONTH(EW$2)=10,1,0)))),DD_Frequency="Annually",IF(MONTH(EW$2)=1,1,0))*DD_Payment,EW350,_xlfn.IFS(DD_Frequency="Monthly",1,DD_Frequency="Quarterly",IF(MONTH(EW$2)=1,1,IF(MONTH(EW$2)=4,1,IF(MONTH(EW$2)=7,1,IF(MONTH(EW$2)=10,1,0)))),DD_Frequency="Annually",IF(MONTH(EW$2)=1,1,0))*DD_Payment))))</f>
        <v/>
      </c>
      <c r="EY350" s="3" t="str">
        <f t="shared" ref="EY350" ca="1" si="17171">IF($B350="","",IF(EW350&gt;EX350,(EW350-EX350/2)*(rate_A*(EY$1/365)),0))</f>
        <v/>
      </c>
      <c r="EZ350" s="3" t="str">
        <f t="shared" ca="1" si="16062"/>
        <v/>
      </c>
      <c r="FA350" s="3" t="str">
        <f t="shared" ref="FA350" ca="1" si="17172">IF($B350="","",EL350*(1+rate_A*EY$1/365))</f>
        <v/>
      </c>
      <c r="FB350" s="3" t="str">
        <f t="shared" ref="FB350" ca="1" si="17173">IF($B350="","",EM350*(1+rate_A*EY$1/365))</f>
        <v/>
      </c>
      <c r="FC350" s="3" t="str">
        <f t="shared" ref="FC350" ca="1" si="17174">IF($B350="","",EN350*(1+rate_joint*EY$1/365))</f>
        <v/>
      </c>
      <c r="FD350" s="5" t="str">
        <f t="shared" ca="1" si="16066"/>
        <v/>
      </c>
      <c r="FE350" s="5" t="str" cm="1">
        <f t="array" aca="1" ref="FE350" ca="1">IF(FD350="","",_xlfn.IFS(FD350&lt;='Hidden inputs'!$C$15,FD350*'Hidden inputs'!$D$15,FD350&lt;='Hidden inputs'!$C$16,'Hidden inputs'!$C$15*'Hidden inputs'!$D$15+(FD350-'Hidden inputs'!$B$16)*'Hidden inputs'!$D$16,FD350&lt;='Hidden inputs'!$C$17,'Hidden inputs'!$C$15*'Hidden inputs'!$D$15+('Hidden inputs'!$C$16-'Hidden inputs'!$B$16)*'Hidden inputs'!$D$16+(FD350-'Hidden inputs'!$B$17)*'Hidden inputs'!$D$17,FD350&gt;'Hidden inputs'!$B$18,'Hidden inputs'!$C$15*'Hidden inputs'!$D$15+('Hidden inputs'!$C$16-'Hidden inputs'!$B$16)*'Hidden inputs'!$D$16+('Hidden inputs'!$C$17-'Hidden inputs'!$B$17)*'Hidden inputs'!$D$17+(FD350-'Hidden inputs'!$B$18)*'Hidden inputs'!$D$18))</f>
        <v/>
      </c>
      <c r="FF350" s="10" t="str">
        <f t="shared" ca="1" si="16067"/>
        <v/>
      </c>
      <c r="FG350" s="5" t="str">
        <f t="shared" ca="1" si="15978"/>
        <v/>
      </c>
      <c r="FH350" s="5" t="str">
        <f t="shared" ca="1" si="15979"/>
        <v/>
      </c>
      <c r="FI350" s="5" t="str">
        <f ca="1">IF($B350="","",'Hidden inputs'!$D$11*EZ350+'Hidden inputs'!$E$11*FA350)</f>
        <v/>
      </c>
      <c r="FJ350" s="11" t="str">
        <f t="shared" ca="1" si="15885"/>
        <v/>
      </c>
      <c r="FK350" s="9" t="str">
        <f t="shared" ca="1" si="15980"/>
        <v/>
      </c>
      <c r="FL350" s="3" t="str">
        <f t="shared" ca="1" si="15981"/>
        <v/>
      </c>
      <c r="FM350" s="5" t="str" cm="1">
        <f t="array" aca="1" ref="FM350" ca="1">IF($B350="","",IF(FL350=0,0,IF(DD_Payment="",0,IF(FL350&lt;_xlfn.IFS(DD_Frequency="Monthly",1,DD_Frequency="Quarterly",IF(MONTH(FL$2)=1,1,IF(MONTH(FL$2)=4,1,IF(MONTH(FL$2)=7,1,IF(MONTH(FL$2)=10,1,0)))),DD_Frequency="Annually",IF(MONTH(FL$2)=1,1,0))*DD_Payment,FL350,_xlfn.IFS(DD_Frequency="Monthly",1,DD_Frequency="Quarterly",IF(MONTH(FL$2)=1,1,IF(MONTH(FL$2)=4,1,IF(MONTH(FL$2)=7,1,IF(MONTH(FL$2)=10,1,0)))),DD_Frequency="Annually",IF(MONTH(FL$2)=1,1,0))*DD_Payment))))</f>
        <v/>
      </c>
      <c r="FN350" s="3" t="str">
        <f t="shared" ref="FN350" ca="1" si="17175">IF($B350="","",IF(FL350&gt;FM350,(FL350-FM350/2)*(rate_A*(FN$1/365)),0))</f>
        <v/>
      </c>
      <c r="FO350" s="3" t="str">
        <f t="shared" ca="1" si="16069"/>
        <v/>
      </c>
      <c r="FP350" s="3" t="str">
        <f t="shared" ref="FP350" ca="1" si="17176">IF($B350="","",FA350*(1+rate_A*FN$1/365))</f>
        <v/>
      </c>
      <c r="FQ350" s="3" t="str">
        <f t="shared" ref="FQ350" ca="1" si="17177">IF($B350="","",FB350*(1+rate_A*FN$1/365))</f>
        <v/>
      </c>
      <c r="FR350" s="3" t="str">
        <f t="shared" ref="FR350" ca="1" si="17178">IF($B350="","",FC350*(1+rate_joint*FN$1/365))</f>
        <v/>
      </c>
      <c r="FS350" s="5" t="str">
        <f t="shared" ca="1" si="16073"/>
        <v/>
      </c>
      <c r="FT350" s="5" t="str" cm="1">
        <f t="array" aca="1" ref="FT350" ca="1">IF(FS350="","",_xlfn.IFS(FS350&lt;='Hidden inputs'!$C$15,FS350*'Hidden inputs'!$D$15,FS350&lt;='Hidden inputs'!$C$16,'Hidden inputs'!$C$15*'Hidden inputs'!$D$15+(FS350-'Hidden inputs'!$B$16)*'Hidden inputs'!$D$16,FS350&lt;='Hidden inputs'!$C$17,'Hidden inputs'!$C$15*'Hidden inputs'!$D$15+('Hidden inputs'!$C$16-'Hidden inputs'!$B$16)*'Hidden inputs'!$D$16+(FS350-'Hidden inputs'!$B$17)*'Hidden inputs'!$D$17,FS350&gt;'Hidden inputs'!$B$18,'Hidden inputs'!$C$15*'Hidden inputs'!$D$15+('Hidden inputs'!$C$16-'Hidden inputs'!$B$16)*'Hidden inputs'!$D$16+('Hidden inputs'!$C$17-'Hidden inputs'!$B$17)*'Hidden inputs'!$D$17+(FS350-'Hidden inputs'!$B$18)*'Hidden inputs'!$D$18))</f>
        <v/>
      </c>
      <c r="FU350" s="10" t="str">
        <f t="shared" ca="1" si="16074"/>
        <v/>
      </c>
      <c r="FV350" s="5" t="str">
        <f t="shared" ca="1" si="15986"/>
        <v/>
      </c>
      <c r="FW350" s="5" t="str">
        <f t="shared" ca="1" si="15987"/>
        <v/>
      </c>
      <c r="FX350" s="5" t="str">
        <f ca="1">IF($B350="","",'Hidden inputs'!$D$11*FO350+'Hidden inputs'!$E$11*FP350)</f>
        <v/>
      </c>
      <c r="FY350" s="11" t="str">
        <f t="shared" ca="1" si="15890"/>
        <v/>
      </c>
      <c r="FZ350" s="9" t="str">
        <f t="shared" ca="1" si="15988"/>
        <v/>
      </c>
      <c r="GA350" s="5" t="str">
        <f t="shared" ca="1" si="15989"/>
        <v/>
      </c>
      <c r="GB350" s="5" t="str">
        <f t="shared" ca="1" si="15990"/>
        <v/>
      </c>
      <c r="GC350" s="5" t="str">
        <f t="shared" ca="1" si="15891"/>
        <v/>
      </c>
      <c r="GD350" s="5" t="str">
        <f t="shared" ca="1" si="15892"/>
        <v/>
      </c>
    </row>
    <row r="351" spans="1:186" x14ac:dyDescent="0.35">
      <c r="A351" s="2"/>
      <c r="B351" s="6" t="str">
        <f t="shared" ca="1" si="15893"/>
        <v/>
      </c>
      <c r="C351" s="5" t="str">
        <f t="shared" ca="1" si="15991"/>
        <v/>
      </c>
      <c r="D351" s="5" t="str" cm="1">
        <f t="array" aca="1" ref="D351" ca="1">IF($B351="","",IF(C351=0,0,IF(DD_Payment="",0,IF(C351&lt;_xlfn.IFS(DD_Frequency="Monthly",1,DD_Frequency="Quarterly",IF(MONTH(C$2)=1,1,IF(MONTH(C$2)=4,1,IF(MONTH(C$2)=7,1,IF(MONTH(C$2)=10,1,0)))),DD_Frequency="Annually",IF(MONTH(C$2)=1,1,0))*DD_Payment,C351,_xlfn.IFS(DD_Frequency="Monthly",1,DD_Frequency="Quarterly",IF(MONTH(C$2)=1,1,IF(MONTH(C$2)=4,1,IF(MONTH(C$2)=7,1,IF(MONTH(C$2)=10,1,0)))),DD_Frequency="Annually",IF(MONTH(C$2)=1,1,0))*DD_Payment))))</f>
        <v/>
      </c>
      <c r="E351" s="5" t="str">
        <f t="shared" ref="E351" ca="1" si="17179">IF(B351="","",IF(C351&gt;D351,(C351-D351/2)*(rate_A*(E$1/365)),0))</f>
        <v/>
      </c>
      <c r="F351" s="5" t="str">
        <f t="shared" ca="1" si="15895"/>
        <v/>
      </c>
      <c r="G351" s="5" t="str">
        <f t="shared" ref="G351" ca="1" si="17180">IF(B351="","",G350*(1+rate_A*E$1/365))</f>
        <v/>
      </c>
      <c r="H351" s="5" t="str">
        <f t="shared" ref="H351" ca="1" si="17181">IF(B351="","",H350*(1+rate_A*E$1/365))</f>
        <v/>
      </c>
      <c r="I351" s="5" t="str">
        <f t="shared" ref="I351" ca="1" si="17182">IF(B351="","",I350*(1+rate_joint*E$1/365))</f>
        <v/>
      </c>
      <c r="J351" s="5" t="str">
        <f t="shared" ca="1" si="15996"/>
        <v/>
      </c>
      <c r="K351" s="5" t="str" cm="1">
        <f t="array" aca="1" ref="K351" ca="1">IF(J351="","",_xlfn.IFS(J351&lt;='Hidden inputs'!$C$15,J351*'Hidden inputs'!$D$15,J351&lt;='Hidden inputs'!$C$16,'Hidden inputs'!$C$15*'Hidden inputs'!$D$15+(J351-'Hidden inputs'!$B$16)*'Hidden inputs'!$D$16,J351&lt;='Hidden inputs'!$C$17,'Hidden inputs'!$C$15*'Hidden inputs'!$D$15+('Hidden inputs'!$C$16-'Hidden inputs'!$B$16)*'Hidden inputs'!$D$16+(J351-'Hidden inputs'!$B$17)*'Hidden inputs'!$D$17,J351&gt;'Hidden inputs'!$B$18,'Hidden inputs'!$C$15*'Hidden inputs'!$D$15+('Hidden inputs'!$C$16-'Hidden inputs'!$B$16)*'Hidden inputs'!$D$16+('Hidden inputs'!$C$17-'Hidden inputs'!$B$17)*'Hidden inputs'!$D$17+(J351-'Hidden inputs'!$B$18)*'Hidden inputs'!$D$18))</f>
        <v/>
      </c>
      <c r="L351" s="11" t="str">
        <f t="shared" ca="1" si="15997"/>
        <v/>
      </c>
      <c r="M351" s="5" t="str">
        <f t="shared" ca="1" si="15899"/>
        <v/>
      </c>
      <c r="N351" s="5" t="str">
        <f t="shared" ca="1" si="15900"/>
        <v/>
      </c>
      <c r="O351" s="5" t="str">
        <f ca="1">IF(B351="","",'Hidden inputs'!$D$11*F351+'Hidden inputs'!$E$11*G351)</f>
        <v/>
      </c>
      <c r="P351" s="11" t="str">
        <f t="shared" ca="1" si="15834"/>
        <v/>
      </c>
      <c r="Q351" s="20" t="str">
        <f t="shared" ca="1" si="15835"/>
        <v/>
      </c>
      <c r="R351" s="3" t="str">
        <f t="shared" ca="1" si="15901"/>
        <v/>
      </c>
      <c r="S351" s="5" t="str" cm="1">
        <f t="array" aca="1" ref="S351" ca="1">IF($B351="","",IF(R351=0,0,IF(DD_Payment="",0,IF(R351&lt;_xlfn.IFS(DD_Frequency="Monthly",1,DD_Frequency="Quarterly",IF(MONTH(R$2)=1,1,IF(MONTH(R$2)=4,1,IF(MONTH(R$2)=7,1,IF(MONTH(R$2)=10,1,0)))),DD_Frequency="Annually",IF(MONTH(R$2)=1,1,0))*DD_Payment,R351,_xlfn.IFS(DD_Frequency="Monthly",1,DD_Frequency="Quarterly",IF(MONTH(R$2)=1,1,IF(MONTH(R$2)=4,1,IF(MONTH(R$2)=7,1,IF(MONTH(R$2)=10,1,0)))),DD_Frequency="Annually",IF(MONTH(R$2)=1,1,0))*DD_Payment))))</f>
        <v/>
      </c>
      <c r="T351" s="3" t="str">
        <f t="shared" ref="T351" ca="1" si="17183">IF(B351="","",IF(R351&gt;S351,(R351-S351/2)*(rate_A*((T$1+A351)/365)),0))</f>
        <v/>
      </c>
      <c r="U351" s="3" t="str">
        <f t="shared" ca="1" si="15903"/>
        <v/>
      </c>
      <c r="V351" s="3" t="str">
        <f t="shared" ref="V351" ca="1" si="17184">IF(B351="","",G351*(1+rate_A*(T$1+A351)/365))</f>
        <v/>
      </c>
      <c r="W351" s="3" t="str">
        <f t="shared" ref="W351" ca="1" si="17185">IF(B351="","",H351*(1+rate_A*(T$1+A351)/365))</f>
        <v/>
      </c>
      <c r="X351" s="3" t="str">
        <f t="shared" ref="X351" ca="1" si="17186">IF(B351="","",I351*(1+rate_joint*(T$1+A351)/365))</f>
        <v/>
      </c>
      <c r="Y351" s="5" t="str">
        <f t="shared" ca="1" si="16002"/>
        <v/>
      </c>
      <c r="Z351" s="5" t="str" cm="1">
        <f t="array" aca="1" ref="Z351" ca="1">IF(Y351="","",_xlfn.IFS(Y351&lt;='Hidden inputs'!$C$15,Y351*'Hidden inputs'!$D$15,Y351&lt;='Hidden inputs'!$C$16,'Hidden inputs'!$C$15*'Hidden inputs'!$D$15+(Y351-'Hidden inputs'!$B$16)*'Hidden inputs'!$D$16,Y351&lt;='Hidden inputs'!$C$17,'Hidden inputs'!$C$15*'Hidden inputs'!$D$15+('Hidden inputs'!$C$16-'Hidden inputs'!$B$16)*'Hidden inputs'!$D$16+(Y351-'Hidden inputs'!$B$17)*'Hidden inputs'!$D$17,Y351&gt;'Hidden inputs'!$B$18,'Hidden inputs'!$C$15*'Hidden inputs'!$D$15+('Hidden inputs'!$C$16-'Hidden inputs'!$B$16)*'Hidden inputs'!$D$16+('Hidden inputs'!$C$17-'Hidden inputs'!$B$17)*'Hidden inputs'!$D$17+(Y351-'Hidden inputs'!$B$18)*'Hidden inputs'!$D$18))</f>
        <v/>
      </c>
      <c r="AA351" s="10" t="str">
        <f t="shared" ca="1" si="16003"/>
        <v/>
      </c>
      <c r="AB351" s="5" t="str">
        <f t="shared" ca="1" si="15907"/>
        <v/>
      </c>
      <c r="AC351" s="5" t="str">
        <f t="shared" ca="1" si="16004"/>
        <v/>
      </c>
      <c r="AD351" s="5" t="str">
        <f ca="1">IF(B351="","",'Hidden inputs'!$D$11*U351+'Hidden inputs'!$E$11*V351)</f>
        <v/>
      </c>
      <c r="AE351" s="11" t="str">
        <f t="shared" ca="1" si="15840"/>
        <v/>
      </c>
      <c r="AF351" s="9" t="str">
        <f t="shared" ca="1" si="15908"/>
        <v/>
      </c>
      <c r="AG351" s="3" t="str">
        <f t="shared" ca="1" si="15909"/>
        <v/>
      </c>
      <c r="AH351" s="5" t="str" cm="1">
        <f t="array" aca="1" ref="AH351" ca="1">IF($B351="","",IF(AG351=0,0,IF(DD_Payment="",0,IF(AG351&lt;_xlfn.IFS(DD_Frequency="Monthly",1,DD_Frequency="Quarterly",IF(MONTH(AG$2)=1,1,IF(MONTH(AG$2)=4,1,IF(MONTH(AG$2)=7,1,IF(MONTH(AG$2)=10,1,0)))),DD_Frequency="Annually",IF(MONTH(AG$2)=1,1,0))*DD_Payment,AG351,_xlfn.IFS(DD_Frequency="Monthly",1,DD_Frequency="Quarterly",IF(MONTH(AG$2)=1,1,IF(MONTH(AG$2)=4,1,IF(MONTH(AG$2)=7,1,IF(MONTH(AG$2)=10,1,0)))),DD_Frequency="Annually",IF(MONTH(AG$2)=1,1,0))*DD_Payment))))</f>
        <v/>
      </c>
      <c r="AI351" s="3" t="str">
        <f t="shared" ref="AI351" ca="1" si="17187">IF($B351="","",IF(AG351&gt;AH351,(AG351-AH351/2)*(rate_A*(AI$1/365)),0))</f>
        <v/>
      </c>
      <c r="AJ351" s="3" t="str">
        <f t="shared" ca="1" si="16006"/>
        <v/>
      </c>
      <c r="AK351" s="3" t="str">
        <f t="shared" ref="AK351" ca="1" si="17188">IF($B351="","",V351*(1+rate_A*AI$1/365))</f>
        <v/>
      </c>
      <c r="AL351" s="3" t="str">
        <f t="shared" ref="AL351" ca="1" si="17189">IF($B351="","",W351*(1+rate_A*AI$1/365))</f>
        <v/>
      </c>
      <c r="AM351" s="3" t="str">
        <f t="shared" ref="AM351" ca="1" si="17190">IF($B351="","",X351*(1+rate_joint*AI$1/365))</f>
        <v/>
      </c>
      <c r="AN351" s="5" t="str">
        <f t="shared" ca="1" si="16010"/>
        <v/>
      </c>
      <c r="AO351" s="5" t="str" cm="1">
        <f t="array" aca="1" ref="AO351" ca="1">IF(AN351="","",_xlfn.IFS(AN351&lt;='Hidden inputs'!$C$15,AN351*'Hidden inputs'!$D$15,AN351&lt;='Hidden inputs'!$C$16,'Hidden inputs'!$C$15*'Hidden inputs'!$D$15+(AN351-'Hidden inputs'!$B$16)*'Hidden inputs'!$D$16,AN351&lt;='Hidden inputs'!$C$17,'Hidden inputs'!$C$15*'Hidden inputs'!$D$15+('Hidden inputs'!$C$16-'Hidden inputs'!$B$16)*'Hidden inputs'!$D$16+(AN351-'Hidden inputs'!$B$17)*'Hidden inputs'!$D$17,AN351&gt;'Hidden inputs'!$B$18,'Hidden inputs'!$C$15*'Hidden inputs'!$D$15+('Hidden inputs'!$C$16-'Hidden inputs'!$B$16)*'Hidden inputs'!$D$16+('Hidden inputs'!$C$17-'Hidden inputs'!$B$17)*'Hidden inputs'!$D$17+(AN351-'Hidden inputs'!$B$18)*'Hidden inputs'!$D$18))</f>
        <v/>
      </c>
      <c r="AP351" s="10" t="str">
        <f t="shared" ca="1" si="16011"/>
        <v/>
      </c>
      <c r="AQ351" s="5" t="str">
        <f t="shared" ca="1" si="15914"/>
        <v/>
      </c>
      <c r="AR351" s="5" t="str">
        <f t="shared" ca="1" si="15915"/>
        <v/>
      </c>
      <c r="AS351" s="5" t="str">
        <f ca="1">IF($B351="","",'Hidden inputs'!$D$11*AJ351+'Hidden inputs'!$E$11*AK351)</f>
        <v/>
      </c>
      <c r="AT351" s="11" t="str">
        <f t="shared" ca="1" si="15845"/>
        <v/>
      </c>
      <c r="AU351" s="9" t="str">
        <f t="shared" ca="1" si="15916"/>
        <v/>
      </c>
      <c r="AV351" s="3" t="str">
        <f t="shared" ca="1" si="15917"/>
        <v/>
      </c>
      <c r="AW351" s="5" t="str" cm="1">
        <f t="array" aca="1" ref="AW351" ca="1">IF($B351="","",IF(AV351=0,0,IF(DD_Payment="",0,IF(AV351&lt;_xlfn.IFS(DD_Frequency="Monthly",1,DD_Frequency="Quarterly",IF(MONTH(AV$2)=1,1,IF(MONTH(AV$2)=4,1,IF(MONTH(AV$2)=7,1,IF(MONTH(AV$2)=10,1,0)))),DD_Frequency="Annually",IF(MONTH(AV$2)=1,1,0))*DD_Payment,AV351,_xlfn.IFS(DD_Frequency="Monthly",1,DD_Frequency="Quarterly",IF(MONTH(AV$2)=1,1,IF(MONTH(AV$2)=4,1,IF(MONTH(AV$2)=7,1,IF(MONTH(AV$2)=10,1,0)))),DD_Frequency="Annually",IF(MONTH(AV$2)=1,1,0))*DD_Payment))))</f>
        <v/>
      </c>
      <c r="AX351" s="3" t="str">
        <f t="shared" ref="AX351" ca="1" si="17191">IF($B351="","",IF(AV351&gt;AW351,(AV351-AW351/2)*(rate_A*(AX$1/365)),0))</f>
        <v/>
      </c>
      <c r="AY351" s="3" t="str">
        <f t="shared" ca="1" si="16013"/>
        <v/>
      </c>
      <c r="AZ351" s="3" t="str">
        <f t="shared" ref="AZ351" ca="1" si="17192">IF($B351="","",AK351*(1+rate_A*AX$1/365))</f>
        <v/>
      </c>
      <c r="BA351" s="3" t="str">
        <f t="shared" ref="BA351" ca="1" si="17193">IF($B351="","",AL351*(1+rate_A*AX$1/365))</f>
        <v/>
      </c>
      <c r="BB351" s="3" t="str">
        <f t="shared" ref="BB351" ca="1" si="17194">IF($B351="","",AM351*(1+rate_joint*AX$1/365))</f>
        <v/>
      </c>
      <c r="BC351" s="5" t="str">
        <f t="shared" ca="1" si="16017"/>
        <v/>
      </c>
      <c r="BD351" s="5" t="str" cm="1">
        <f t="array" aca="1" ref="BD351" ca="1">IF(BC351="","",_xlfn.IFS(BC351&lt;='Hidden inputs'!$C$15,BC351*'Hidden inputs'!$D$15,BC351&lt;='Hidden inputs'!$C$16,'Hidden inputs'!$C$15*'Hidden inputs'!$D$15+(BC351-'Hidden inputs'!$B$16)*'Hidden inputs'!$D$16,BC351&lt;='Hidden inputs'!$C$17,'Hidden inputs'!$C$15*'Hidden inputs'!$D$15+('Hidden inputs'!$C$16-'Hidden inputs'!$B$16)*'Hidden inputs'!$D$16+(BC351-'Hidden inputs'!$B$17)*'Hidden inputs'!$D$17,BC351&gt;'Hidden inputs'!$B$18,'Hidden inputs'!$C$15*'Hidden inputs'!$D$15+('Hidden inputs'!$C$16-'Hidden inputs'!$B$16)*'Hidden inputs'!$D$16+('Hidden inputs'!$C$17-'Hidden inputs'!$B$17)*'Hidden inputs'!$D$17+(BC351-'Hidden inputs'!$B$18)*'Hidden inputs'!$D$18))</f>
        <v/>
      </c>
      <c r="BE351" s="10" t="str">
        <f t="shared" ca="1" si="16018"/>
        <v/>
      </c>
      <c r="BF351" s="5" t="str">
        <f t="shared" ca="1" si="15922"/>
        <v/>
      </c>
      <c r="BG351" s="5" t="str">
        <f t="shared" ca="1" si="15923"/>
        <v/>
      </c>
      <c r="BH351" s="5" t="str">
        <f ca="1">IF($B351="","",'Hidden inputs'!$D$11*AY351+'Hidden inputs'!$E$11*AZ351)</f>
        <v/>
      </c>
      <c r="BI351" s="11" t="str">
        <f t="shared" ca="1" si="15850"/>
        <v/>
      </c>
      <c r="BJ351" s="9" t="str">
        <f t="shared" ca="1" si="15924"/>
        <v/>
      </c>
      <c r="BK351" s="3" t="str">
        <f t="shared" ca="1" si="15925"/>
        <v/>
      </c>
      <c r="BL351" s="5" t="str" cm="1">
        <f t="array" aca="1" ref="BL351" ca="1">IF($B351="","",IF(BK351=0,0,IF(DD_Payment="",0,IF(BK351&lt;_xlfn.IFS(DD_Frequency="Monthly",1,DD_Frequency="Quarterly",IF(MONTH(BK$2)=1,1,IF(MONTH(BK$2)=4,1,IF(MONTH(BK$2)=7,1,IF(MONTH(BK$2)=10,1,0)))),DD_Frequency="Annually",IF(MONTH(BK$2)=1,1,0))*DD_Payment,BK351,_xlfn.IFS(DD_Frequency="Monthly",1,DD_Frequency="Quarterly",IF(MONTH(BK$2)=1,1,IF(MONTH(BK$2)=4,1,IF(MONTH(BK$2)=7,1,IF(MONTH(BK$2)=10,1,0)))),DD_Frequency="Annually",IF(MONTH(BK$2)=1,1,0))*DD_Payment))))</f>
        <v/>
      </c>
      <c r="BM351" s="3" t="str">
        <f t="shared" ref="BM351" ca="1" si="17195">IF($B351="","",IF(BK351&gt;BL351,(BK351-BL351/2)*(rate_A*(BM$1/365)),0))</f>
        <v/>
      </c>
      <c r="BN351" s="3" t="str">
        <f t="shared" ca="1" si="16020"/>
        <v/>
      </c>
      <c r="BO351" s="3" t="str">
        <f t="shared" ref="BO351" ca="1" si="17196">IF($B351="","",AZ351*(1+rate_A*BM$1/365))</f>
        <v/>
      </c>
      <c r="BP351" s="3" t="str">
        <f t="shared" ref="BP351" ca="1" si="17197">IF($B351="","",BA351*(1+rate_A*BM$1/365))</f>
        <v/>
      </c>
      <c r="BQ351" s="3" t="str">
        <f t="shared" ref="BQ351" ca="1" si="17198">IF($B351="","",BB351*(1+rate_joint*BM$1/365))</f>
        <v/>
      </c>
      <c r="BR351" s="5" t="str">
        <f t="shared" ca="1" si="16024"/>
        <v/>
      </c>
      <c r="BS351" s="5" t="str" cm="1">
        <f t="array" aca="1" ref="BS351" ca="1">IF(BR351="","",_xlfn.IFS(BR351&lt;='Hidden inputs'!$C$15,BR351*'Hidden inputs'!$D$15,BR351&lt;='Hidden inputs'!$C$16,'Hidden inputs'!$C$15*'Hidden inputs'!$D$15+(BR351-'Hidden inputs'!$B$16)*'Hidden inputs'!$D$16,BR351&lt;='Hidden inputs'!$C$17,'Hidden inputs'!$C$15*'Hidden inputs'!$D$15+('Hidden inputs'!$C$16-'Hidden inputs'!$B$16)*'Hidden inputs'!$D$16+(BR351-'Hidden inputs'!$B$17)*'Hidden inputs'!$D$17,BR351&gt;'Hidden inputs'!$B$18,'Hidden inputs'!$C$15*'Hidden inputs'!$D$15+('Hidden inputs'!$C$16-'Hidden inputs'!$B$16)*'Hidden inputs'!$D$16+('Hidden inputs'!$C$17-'Hidden inputs'!$B$17)*'Hidden inputs'!$D$17+(BR351-'Hidden inputs'!$B$18)*'Hidden inputs'!$D$18))</f>
        <v/>
      </c>
      <c r="BT351" s="10" t="str">
        <f t="shared" ca="1" si="16025"/>
        <v/>
      </c>
      <c r="BU351" s="5" t="str">
        <f t="shared" ca="1" si="15930"/>
        <v/>
      </c>
      <c r="BV351" s="5" t="str">
        <f t="shared" ca="1" si="15931"/>
        <v/>
      </c>
      <c r="BW351" s="5" t="str">
        <f ca="1">IF($B351="","",'Hidden inputs'!$D$11*BN351+'Hidden inputs'!$E$11*BO351)</f>
        <v/>
      </c>
      <c r="BX351" s="11" t="str">
        <f t="shared" ca="1" si="15855"/>
        <v/>
      </c>
      <c r="BY351" s="9" t="str">
        <f t="shared" ca="1" si="15932"/>
        <v/>
      </c>
      <c r="BZ351" s="3" t="str">
        <f t="shared" ca="1" si="15933"/>
        <v/>
      </c>
      <c r="CA351" s="5" t="str" cm="1">
        <f t="array" aca="1" ref="CA351" ca="1">IF($B351="","",IF(BZ351=0,0,IF(DD_Payment="",0,IF(BZ351&lt;_xlfn.IFS(DD_Frequency="Monthly",1,DD_Frequency="Quarterly",IF(MONTH(BZ$2)=1,1,IF(MONTH(BZ$2)=4,1,IF(MONTH(BZ$2)=7,1,IF(MONTH(BZ$2)=10,1,0)))),DD_Frequency="Annually",IF(MONTH(BZ$2)=1,1,0))*DD_Payment,BZ351,_xlfn.IFS(DD_Frequency="Monthly",1,DD_Frequency="Quarterly",IF(MONTH(BZ$2)=1,1,IF(MONTH(BZ$2)=4,1,IF(MONTH(BZ$2)=7,1,IF(MONTH(BZ$2)=10,1,0)))),DD_Frequency="Annually",IF(MONTH(BZ$2)=1,1,0))*DD_Payment))))</f>
        <v/>
      </c>
      <c r="CB351" s="3" t="str">
        <f t="shared" ref="CB351" ca="1" si="17199">IF($B351="","",IF(BZ351&gt;CA351,(BZ351-CA351/2)*(rate_A*(CB$1/365)),0))</f>
        <v/>
      </c>
      <c r="CC351" s="3" t="str">
        <f t="shared" ca="1" si="16027"/>
        <v/>
      </c>
      <c r="CD351" s="3" t="str">
        <f t="shared" ref="CD351" ca="1" si="17200">IF($B351="","",BO351*(1+rate_A*CB$1/365))</f>
        <v/>
      </c>
      <c r="CE351" s="3" t="str">
        <f t="shared" ref="CE351" ca="1" si="17201">IF($B351="","",BP351*(1+rate_A*CB$1/365))</f>
        <v/>
      </c>
      <c r="CF351" s="3" t="str">
        <f t="shared" ref="CF351" ca="1" si="17202">IF($B351="","",BQ351*(1+rate_joint*CB$1/365))</f>
        <v/>
      </c>
      <c r="CG351" s="5" t="str">
        <f t="shared" ca="1" si="16031"/>
        <v/>
      </c>
      <c r="CH351" s="5" t="str" cm="1">
        <f t="array" aca="1" ref="CH351" ca="1">IF(CG351="","",_xlfn.IFS(CG351&lt;='Hidden inputs'!$C$15,CG351*'Hidden inputs'!$D$15,CG351&lt;='Hidden inputs'!$C$16,'Hidden inputs'!$C$15*'Hidden inputs'!$D$15+(CG351-'Hidden inputs'!$B$16)*'Hidden inputs'!$D$16,CG351&lt;='Hidden inputs'!$C$17,'Hidden inputs'!$C$15*'Hidden inputs'!$D$15+('Hidden inputs'!$C$16-'Hidden inputs'!$B$16)*'Hidden inputs'!$D$16+(CG351-'Hidden inputs'!$B$17)*'Hidden inputs'!$D$17,CG351&gt;'Hidden inputs'!$B$18,'Hidden inputs'!$C$15*'Hidden inputs'!$D$15+('Hidden inputs'!$C$16-'Hidden inputs'!$B$16)*'Hidden inputs'!$D$16+('Hidden inputs'!$C$17-'Hidden inputs'!$B$17)*'Hidden inputs'!$D$17+(CG351-'Hidden inputs'!$B$18)*'Hidden inputs'!$D$18))</f>
        <v/>
      </c>
      <c r="CI351" s="10" t="str">
        <f t="shared" ca="1" si="16032"/>
        <v/>
      </c>
      <c r="CJ351" s="5" t="str">
        <f t="shared" ca="1" si="15938"/>
        <v/>
      </c>
      <c r="CK351" s="5" t="str">
        <f t="shared" ca="1" si="15939"/>
        <v/>
      </c>
      <c r="CL351" s="5" t="str">
        <f ca="1">IF($B351="","",'Hidden inputs'!$D$11*CC351+'Hidden inputs'!$E$11*CD351)</f>
        <v/>
      </c>
      <c r="CM351" s="11" t="str">
        <f t="shared" ca="1" si="15860"/>
        <v/>
      </c>
      <c r="CN351" s="9" t="str">
        <f t="shared" ca="1" si="15940"/>
        <v/>
      </c>
      <c r="CO351" s="3" t="str">
        <f t="shared" ca="1" si="15941"/>
        <v/>
      </c>
      <c r="CP351" s="5" t="str" cm="1">
        <f t="array" aca="1" ref="CP351" ca="1">IF($B351="","",IF(CO351=0,0,IF(DD_Payment="",0,IF(CO351&lt;_xlfn.IFS(DD_Frequency="Monthly",1,DD_Frequency="Quarterly",IF(MONTH(CO$2)=1,1,IF(MONTH(CO$2)=4,1,IF(MONTH(CO$2)=7,1,IF(MONTH(CO$2)=10,1,0)))),DD_Frequency="Annually",IF(MONTH(CO$2)=1,1,0))*DD_Payment,CO351,_xlfn.IFS(DD_Frequency="Monthly",1,DD_Frequency="Quarterly",IF(MONTH(CO$2)=1,1,IF(MONTH(CO$2)=4,1,IF(MONTH(CO$2)=7,1,IF(MONTH(CO$2)=10,1,0)))),DD_Frequency="Annually",IF(MONTH(CO$2)=1,1,0))*DD_Payment))))</f>
        <v/>
      </c>
      <c r="CQ351" s="3" t="str">
        <f t="shared" ref="CQ351" ca="1" si="17203">IF($B351="","",IF(CO351&gt;CP351,(CO351-CP351/2)*(rate_A*(CQ$1/365)),0))</f>
        <v/>
      </c>
      <c r="CR351" s="3" t="str">
        <f t="shared" ca="1" si="16034"/>
        <v/>
      </c>
      <c r="CS351" s="3" t="str">
        <f t="shared" ref="CS351" ca="1" si="17204">IF($B351="","",CD351*(1+rate_A*CQ$1/365))</f>
        <v/>
      </c>
      <c r="CT351" s="3" t="str">
        <f t="shared" ref="CT351" ca="1" si="17205">IF($B351="","",CE351*(1+rate_A*CQ$1/365))</f>
        <v/>
      </c>
      <c r="CU351" s="3" t="str">
        <f t="shared" ref="CU351" ca="1" si="17206">IF($B351="","",CF351*(1+rate_joint*CQ$1/365))</f>
        <v/>
      </c>
      <c r="CV351" s="5" t="str">
        <f t="shared" ca="1" si="16038"/>
        <v/>
      </c>
      <c r="CW351" s="5" t="str" cm="1">
        <f t="array" aca="1" ref="CW351" ca="1">IF(CV351="","",_xlfn.IFS(CV351&lt;='Hidden inputs'!$C$15,CV351*'Hidden inputs'!$D$15,CV351&lt;='Hidden inputs'!$C$16,'Hidden inputs'!$C$15*'Hidden inputs'!$D$15+(CV351-'Hidden inputs'!$B$16)*'Hidden inputs'!$D$16,CV351&lt;='Hidden inputs'!$C$17,'Hidden inputs'!$C$15*'Hidden inputs'!$D$15+('Hidden inputs'!$C$16-'Hidden inputs'!$B$16)*'Hidden inputs'!$D$16+(CV351-'Hidden inputs'!$B$17)*'Hidden inputs'!$D$17,CV351&gt;'Hidden inputs'!$B$18,'Hidden inputs'!$C$15*'Hidden inputs'!$D$15+('Hidden inputs'!$C$16-'Hidden inputs'!$B$16)*'Hidden inputs'!$D$16+('Hidden inputs'!$C$17-'Hidden inputs'!$B$17)*'Hidden inputs'!$D$17+(CV351-'Hidden inputs'!$B$18)*'Hidden inputs'!$D$18))</f>
        <v/>
      </c>
      <c r="CX351" s="10" t="str">
        <f t="shared" ca="1" si="16039"/>
        <v/>
      </c>
      <c r="CY351" s="5" t="str">
        <f t="shared" ca="1" si="15946"/>
        <v/>
      </c>
      <c r="CZ351" s="5" t="str">
        <f t="shared" ca="1" si="15947"/>
        <v/>
      </c>
      <c r="DA351" s="5" t="str">
        <f ca="1">IF($B351="","",'Hidden inputs'!$D$11*CR351+'Hidden inputs'!$E$11*CS351)</f>
        <v/>
      </c>
      <c r="DB351" s="11" t="str">
        <f t="shared" ca="1" si="15865"/>
        <v/>
      </c>
      <c r="DC351" s="9" t="str">
        <f t="shared" ca="1" si="15948"/>
        <v/>
      </c>
      <c r="DD351" s="3" t="str">
        <f t="shared" ca="1" si="15949"/>
        <v/>
      </c>
      <c r="DE351" s="5" t="str" cm="1">
        <f t="array" aca="1" ref="DE351" ca="1">IF($B351="","",IF(DD351=0,0,IF(DD_Payment="",0,IF(DD351&lt;_xlfn.IFS(DD_Frequency="Monthly",1,DD_Frequency="Quarterly",IF(MONTH(DD$2)=1,1,IF(MONTH(DD$2)=4,1,IF(MONTH(DD$2)=7,1,IF(MONTH(DD$2)=10,1,0)))),DD_Frequency="Annually",IF(MONTH(DD$2)=1,1,0))*DD_Payment,DD351,_xlfn.IFS(DD_Frequency="Monthly",1,DD_Frequency="Quarterly",IF(MONTH(DD$2)=1,1,IF(MONTH(DD$2)=4,1,IF(MONTH(DD$2)=7,1,IF(MONTH(DD$2)=10,1,0)))),DD_Frequency="Annually",IF(MONTH(DD$2)=1,1,0))*DD_Payment))))</f>
        <v/>
      </c>
      <c r="DF351" s="3" t="str">
        <f t="shared" ref="DF351" ca="1" si="17207">IF($B351="","",IF(DD351&gt;DE351,(DD351-DE351/2)*(rate_A*(DF$1/365)),0))</f>
        <v/>
      </c>
      <c r="DG351" s="3" t="str">
        <f t="shared" ca="1" si="16041"/>
        <v/>
      </c>
      <c r="DH351" s="3" t="str">
        <f t="shared" ref="DH351" ca="1" si="17208">IF($B351="","",CS351*(1+rate_A*DF$1/365))</f>
        <v/>
      </c>
      <c r="DI351" s="3" t="str">
        <f t="shared" ref="DI351" ca="1" si="17209">IF($B351="","",CT351*(1+rate_A*DF$1/365))</f>
        <v/>
      </c>
      <c r="DJ351" s="3" t="str">
        <f t="shared" ref="DJ351" ca="1" si="17210">IF($B351="","",CU351*(1+rate_joint*DF$1/365))</f>
        <v/>
      </c>
      <c r="DK351" s="5" t="str">
        <f t="shared" ca="1" si="16045"/>
        <v/>
      </c>
      <c r="DL351" s="5" t="str" cm="1">
        <f t="array" aca="1" ref="DL351" ca="1">IF(DK351="","",_xlfn.IFS(DK351&lt;='Hidden inputs'!$C$15,DK351*'Hidden inputs'!$D$15,DK351&lt;='Hidden inputs'!$C$16,'Hidden inputs'!$C$15*'Hidden inputs'!$D$15+(DK351-'Hidden inputs'!$B$16)*'Hidden inputs'!$D$16,DK351&lt;='Hidden inputs'!$C$17,'Hidden inputs'!$C$15*'Hidden inputs'!$D$15+('Hidden inputs'!$C$16-'Hidden inputs'!$B$16)*'Hidden inputs'!$D$16+(DK351-'Hidden inputs'!$B$17)*'Hidden inputs'!$D$17,DK351&gt;'Hidden inputs'!$B$18,'Hidden inputs'!$C$15*'Hidden inputs'!$D$15+('Hidden inputs'!$C$16-'Hidden inputs'!$B$16)*'Hidden inputs'!$D$16+('Hidden inputs'!$C$17-'Hidden inputs'!$B$17)*'Hidden inputs'!$D$17+(DK351-'Hidden inputs'!$B$18)*'Hidden inputs'!$D$18))</f>
        <v/>
      </c>
      <c r="DM351" s="10" t="str">
        <f t="shared" ca="1" si="16046"/>
        <v/>
      </c>
      <c r="DN351" s="5" t="str">
        <f t="shared" ca="1" si="15954"/>
        <v/>
      </c>
      <c r="DO351" s="5" t="str">
        <f t="shared" ca="1" si="15955"/>
        <v/>
      </c>
      <c r="DP351" s="5" t="str">
        <f ca="1">IF($B351="","",'Hidden inputs'!$D$11*DG351+'Hidden inputs'!$E$11*DH351)</f>
        <v/>
      </c>
      <c r="DQ351" s="11" t="str">
        <f t="shared" ca="1" si="15870"/>
        <v/>
      </c>
      <c r="DR351" s="9" t="str">
        <f t="shared" ca="1" si="15956"/>
        <v/>
      </c>
      <c r="DS351" s="3" t="str">
        <f t="shared" ca="1" si="15957"/>
        <v/>
      </c>
      <c r="DT351" s="5" t="str" cm="1">
        <f t="array" aca="1" ref="DT351" ca="1">IF($B351="","",IF(DS351=0,0,IF(DD_Payment="",0,IF(DS351&lt;_xlfn.IFS(DD_Frequency="Monthly",1,DD_Frequency="Quarterly",IF(MONTH(DS$2)=1,1,IF(MONTH(DS$2)=4,1,IF(MONTH(DS$2)=7,1,IF(MONTH(DS$2)=10,1,0)))),DD_Frequency="Annually",IF(MONTH(DS$2)=1,1,0))*DD_Payment,DS351,_xlfn.IFS(DD_Frequency="Monthly",1,DD_Frequency="Quarterly",IF(MONTH(DS$2)=1,1,IF(MONTH(DS$2)=4,1,IF(MONTH(DS$2)=7,1,IF(MONTH(DS$2)=10,1,0)))),DD_Frequency="Annually",IF(MONTH(DS$2)=1,1,0))*DD_Payment))))</f>
        <v/>
      </c>
      <c r="DU351" s="3" t="str">
        <f t="shared" ref="DU351" ca="1" si="17211">IF($B351="","",IF(DS351&gt;DT351,(DS351-DT351/2)*(rate_A*(DU$1/365)),0))</f>
        <v/>
      </c>
      <c r="DV351" s="3" t="str">
        <f t="shared" ca="1" si="16048"/>
        <v/>
      </c>
      <c r="DW351" s="3" t="str">
        <f t="shared" ref="DW351" ca="1" si="17212">IF($B351="","",DH351*(1+rate_A*DU$1/365))</f>
        <v/>
      </c>
      <c r="DX351" s="3" t="str">
        <f t="shared" ref="DX351" ca="1" si="17213">IF($B351="","",DI351*(1+rate_A*DU$1/365))</f>
        <v/>
      </c>
      <c r="DY351" s="3" t="str">
        <f t="shared" ref="DY351" ca="1" si="17214">IF($B351="","",DJ351*(1+rate_joint*DU$1/365))</f>
        <v/>
      </c>
      <c r="DZ351" s="5" t="str">
        <f t="shared" ca="1" si="16052"/>
        <v/>
      </c>
      <c r="EA351" s="5" t="str" cm="1">
        <f t="array" aca="1" ref="EA351" ca="1">IF(DZ351="","",_xlfn.IFS(DZ351&lt;='Hidden inputs'!$C$15,DZ351*'Hidden inputs'!$D$15,DZ351&lt;='Hidden inputs'!$C$16,'Hidden inputs'!$C$15*'Hidden inputs'!$D$15+(DZ351-'Hidden inputs'!$B$16)*'Hidden inputs'!$D$16,DZ351&lt;='Hidden inputs'!$C$17,'Hidden inputs'!$C$15*'Hidden inputs'!$D$15+('Hidden inputs'!$C$16-'Hidden inputs'!$B$16)*'Hidden inputs'!$D$16+(DZ351-'Hidden inputs'!$B$17)*'Hidden inputs'!$D$17,DZ351&gt;'Hidden inputs'!$B$18,'Hidden inputs'!$C$15*'Hidden inputs'!$D$15+('Hidden inputs'!$C$16-'Hidden inputs'!$B$16)*'Hidden inputs'!$D$16+('Hidden inputs'!$C$17-'Hidden inputs'!$B$17)*'Hidden inputs'!$D$17+(DZ351-'Hidden inputs'!$B$18)*'Hidden inputs'!$D$18))</f>
        <v/>
      </c>
      <c r="EB351" s="10" t="str">
        <f t="shared" ca="1" si="16053"/>
        <v/>
      </c>
      <c r="EC351" s="5" t="str">
        <f t="shared" ca="1" si="15962"/>
        <v/>
      </c>
      <c r="ED351" s="5" t="str">
        <f t="shared" ca="1" si="15963"/>
        <v/>
      </c>
      <c r="EE351" s="5" t="str">
        <f ca="1">IF($B351="","",'Hidden inputs'!$D$11*DV351+'Hidden inputs'!$E$11*DW351)</f>
        <v/>
      </c>
      <c r="EF351" s="11" t="str">
        <f t="shared" ca="1" si="15875"/>
        <v/>
      </c>
      <c r="EG351" s="9" t="str">
        <f t="shared" ca="1" si="15964"/>
        <v/>
      </c>
      <c r="EH351" s="3" t="str">
        <f t="shared" ca="1" si="15965"/>
        <v/>
      </c>
      <c r="EI351" s="5" t="str" cm="1">
        <f t="array" aca="1" ref="EI351" ca="1">IF($B351="","",IF(EH351=0,0,IF(DD_Payment="",0,IF(EH351&lt;_xlfn.IFS(DD_Frequency="Monthly",1,DD_Frequency="Quarterly",IF(MONTH(EH$2)=1,1,IF(MONTH(EH$2)=4,1,IF(MONTH(EH$2)=7,1,IF(MONTH(EH$2)=10,1,0)))),DD_Frequency="Annually",IF(MONTH(EH$2)=1,1,0))*DD_Payment,EH351,_xlfn.IFS(DD_Frequency="Monthly",1,DD_Frequency="Quarterly",IF(MONTH(EH$2)=1,1,IF(MONTH(EH$2)=4,1,IF(MONTH(EH$2)=7,1,IF(MONTH(EH$2)=10,1,0)))),DD_Frequency="Annually",IF(MONTH(EH$2)=1,1,0))*DD_Payment))))</f>
        <v/>
      </c>
      <c r="EJ351" s="3" t="str">
        <f t="shared" ref="EJ351" ca="1" si="17215">IF($B351="","",IF(EH351&gt;EI351,(EH351-EI351/2)*(rate_A*(EJ$1/365)),0))</f>
        <v/>
      </c>
      <c r="EK351" s="3" t="str">
        <f t="shared" ca="1" si="16055"/>
        <v/>
      </c>
      <c r="EL351" s="3" t="str">
        <f t="shared" ref="EL351" ca="1" si="17216">IF($B351="","",DW351*(1+rate_A*EJ$1/365))</f>
        <v/>
      </c>
      <c r="EM351" s="3" t="str">
        <f t="shared" ref="EM351" ca="1" si="17217">IF($B351="","",DX351*(1+rate_A*EJ$1/365))</f>
        <v/>
      </c>
      <c r="EN351" s="3" t="str">
        <f t="shared" ref="EN351" ca="1" si="17218">IF($B351="","",DY351*(1+rate_joint*EJ$1/365))</f>
        <v/>
      </c>
      <c r="EO351" s="5" t="str">
        <f t="shared" ca="1" si="16059"/>
        <v/>
      </c>
      <c r="EP351" s="5" t="str" cm="1">
        <f t="array" aca="1" ref="EP351" ca="1">IF(EO351="","",_xlfn.IFS(EO351&lt;='Hidden inputs'!$C$15,EO351*'Hidden inputs'!$D$15,EO351&lt;='Hidden inputs'!$C$16,'Hidden inputs'!$C$15*'Hidden inputs'!$D$15+(EO351-'Hidden inputs'!$B$16)*'Hidden inputs'!$D$16,EO351&lt;='Hidden inputs'!$C$17,'Hidden inputs'!$C$15*'Hidden inputs'!$D$15+('Hidden inputs'!$C$16-'Hidden inputs'!$B$16)*'Hidden inputs'!$D$16+(EO351-'Hidden inputs'!$B$17)*'Hidden inputs'!$D$17,EO351&gt;'Hidden inputs'!$B$18,'Hidden inputs'!$C$15*'Hidden inputs'!$D$15+('Hidden inputs'!$C$16-'Hidden inputs'!$B$16)*'Hidden inputs'!$D$16+('Hidden inputs'!$C$17-'Hidden inputs'!$B$17)*'Hidden inputs'!$D$17+(EO351-'Hidden inputs'!$B$18)*'Hidden inputs'!$D$18))</f>
        <v/>
      </c>
      <c r="EQ351" s="10" t="str">
        <f t="shared" ca="1" si="16060"/>
        <v/>
      </c>
      <c r="ER351" s="5" t="str">
        <f t="shared" ca="1" si="15970"/>
        <v/>
      </c>
      <c r="ES351" s="5" t="str">
        <f t="shared" ca="1" si="15971"/>
        <v/>
      </c>
      <c r="ET351" s="5" t="str">
        <f ca="1">IF($B351="","",'Hidden inputs'!$D$11*EK351+'Hidden inputs'!$E$11*EL351)</f>
        <v/>
      </c>
      <c r="EU351" s="11" t="str">
        <f t="shared" ca="1" si="15880"/>
        <v/>
      </c>
      <c r="EV351" s="9" t="str">
        <f t="shared" ca="1" si="15972"/>
        <v/>
      </c>
      <c r="EW351" s="3" t="str">
        <f t="shared" ca="1" si="15973"/>
        <v/>
      </c>
      <c r="EX351" s="5" t="str" cm="1">
        <f t="array" aca="1" ref="EX351" ca="1">IF($B351="","",IF(EW351=0,0,IF(DD_Payment="",0,IF(EW351&lt;_xlfn.IFS(DD_Frequency="Monthly",1,DD_Frequency="Quarterly",IF(MONTH(EW$2)=1,1,IF(MONTH(EW$2)=4,1,IF(MONTH(EW$2)=7,1,IF(MONTH(EW$2)=10,1,0)))),DD_Frequency="Annually",IF(MONTH(EW$2)=1,1,0))*DD_Payment,EW351,_xlfn.IFS(DD_Frequency="Monthly",1,DD_Frequency="Quarterly",IF(MONTH(EW$2)=1,1,IF(MONTH(EW$2)=4,1,IF(MONTH(EW$2)=7,1,IF(MONTH(EW$2)=10,1,0)))),DD_Frequency="Annually",IF(MONTH(EW$2)=1,1,0))*DD_Payment))))</f>
        <v/>
      </c>
      <c r="EY351" s="3" t="str">
        <f t="shared" ref="EY351" ca="1" si="17219">IF($B351="","",IF(EW351&gt;EX351,(EW351-EX351/2)*(rate_A*(EY$1/365)),0))</f>
        <v/>
      </c>
      <c r="EZ351" s="3" t="str">
        <f t="shared" ca="1" si="16062"/>
        <v/>
      </c>
      <c r="FA351" s="3" t="str">
        <f t="shared" ref="FA351" ca="1" si="17220">IF($B351="","",EL351*(1+rate_A*EY$1/365))</f>
        <v/>
      </c>
      <c r="FB351" s="3" t="str">
        <f t="shared" ref="FB351" ca="1" si="17221">IF($B351="","",EM351*(1+rate_A*EY$1/365))</f>
        <v/>
      </c>
      <c r="FC351" s="3" t="str">
        <f t="shared" ref="FC351" ca="1" si="17222">IF($B351="","",EN351*(1+rate_joint*EY$1/365))</f>
        <v/>
      </c>
      <c r="FD351" s="5" t="str">
        <f t="shared" ca="1" si="16066"/>
        <v/>
      </c>
      <c r="FE351" s="5" t="str" cm="1">
        <f t="array" aca="1" ref="FE351" ca="1">IF(FD351="","",_xlfn.IFS(FD351&lt;='Hidden inputs'!$C$15,FD351*'Hidden inputs'!$D$15,FD351&lt;='Hidden inputs'!$C$16,'Hidden inputs'!$C$15*'Hidden inputs'!$D$15+(FD351-'Hidden inputs'!$B$16)*'Hidden inputs'!$D$16,FD351&lt;='Hidden inputs'!$C$17,'Hidden inputs'!$C$15*'Hidden inputs'!$D$15+('Hidden inputs'!$C$16-'Hidden inputs'!$B$16)*'Hidden inputs'!$D$16+(FD351-'Hidden inputs'!$B$17)*'Hidden inputs'!$D$17,FD351&gt;'Hidden inputs'!$B$18,'Hidden inputs'!$C$15*'Hidden inputs'!$D$15+('Hidden inputs'!$C$16-'Hidden inputs'!$B$16)*'Hidden inputs'!$D$16+('Hidden inputs'!$C$17-'Hidden inputs'!$B$17)*'Hidden inputs'!$D$17+(FD351-'Hidden inputs'!$B$18)*'Hidden inputs'!$D$18))</f>
        <v/>
      </c>
      <c r="FF351" s="10" t="str">
        <f t="shared" ca="1" si="16067"/>
        <v/>
      </c>
      <c r="FG351" s="5" t="str">
        <f t="shared" ca="1" si="15978"/>
        <v/>
      </c>
      <c r="FH351" s="5" t="str">
        <f t="shared" ca="1" si="15979"/>
        <v/>
      </c>
      <c r="FI351" s="5" t="str">
        <f ca="1">IF($B351="","",'Hidden inputs'!$D$11*EZ351+'Hidden inputs'!$E$11*FA351)</f>
        <v/>
      </c>
      <c r="FJ351" s="11" t="str">
        <f t="shared" ca="1" si="15885"/>
        <v/>
      </c>
      <c r="FK351" s="9" t="str">
        <f t="shared" ca="1" si="15980"/>
        <v/>
      </c>
      <c r="FL351" s="3" t="str">
        <f t="shared" ca="1" si="15981"/>
        <v/>
      </c>
      <c r="FM351" s="5" t="str" cm="1">
        <f t="array" aca="1" ref="FM351" ca="1">IF($B351="","",IF(FL351=0,0,IF(DD_Payment="",0,IF(FL351&lt;_xlfn.IFS(DD_Frequency="Monthly",1,DD_Frequency="Quarterly",IF(MONTH(FL$2)=1,1,IF(MONTH(FL$2)=4,1,IF(MONTH(FL$2)=7,1,IF(MONTH(FL$2)=10,1,0)))),DD_Frequency="Annually",IF(MONTH(FL$2)=1,1,0))*DD_Payment,FL351,_xlfn.IFS(DD_Frequency="Monthly",1,DD_Frequency="Quarterly",IF(MONTH(FL$2)=1,1,IF(MONTH(FL$2)=4,1,IF(MONTH(FL$2)=7,1,IF(MONTH(FL$2)=10,1,0)))),DD_Frequency="Annually",IF(MONTH(FL$2)=1,1,0))*DD_Payment))))</f>
        <v/>
      </c>
      <c r="FN351" s="3" t="str">
        <f t="shared" ref="FN351" ca="1" si="17223">IF($B351="","",IF(FL351&gt;FM351,(FL351-FM351/2)*(rate_A*(FN$1/365)),0))</f>
        <v/>
      </c>
      <c r="FO351" s="3" t="str">
        <f t="shared" ca="1" si="16069"/>
        <v/>
      </c>
      <c r="FP351" s="3" t="str">
        <f t="shared" ref="FP351" ca="1" si="17224">IF($B351="","",FA351*(1+rate_A*FN$1/365))</f>
        <v/>
      </c>
      <c r="FQ351" s="3" t="str">
        <f t="shared" ref="FQ351" ca="1" si="17225">IF($B351="","",FB351*(1+rate_A*FN$1/365))</f>
        <v/>
      </c>
      <c r="FR351" s="3" t="str">
        <f t="shared" ref="FR351" ca="1" si="17226">IF($B351="","",FC351*(1+rate_joint*FN$1/365))</f>
        <v/>
      </c>
      <c r="FS351" s="5" t="str">
        <f t="shared" ca="1" si="16073"/>
        <v/>
      </c>
      <c r="FT351" s="5" t="str" cm="1">
        <f t="array" aca="1" ref="FT351" ca="1">IF(FS351="","",_xlfn.IFS(FS351&lt;='Hidden inputs'!$C$15,FS351*'Hidden inputs'!$D$15,FS351&lt;='Hidden inputs'!$C$16,'Hidden inputs'!$C$15*'Hidden inputs'!$D$15+(FS351-'Hidden inputs'!$B$16)*'Hidden inputs'!$D$16,FS351&lt;='Hidden inputs'!$C$17,'Hidden inputs'!$C$15*'Hidden inputs'!$D$15+('Hidden inputs'!$C$16-'Hidden inputs'!$B$16)*'Hidden inputs'!$D$16+(FS351-'Hidden inputs'!$B$17)*'Hidden inputs'!$D$17,FS351&gt;'Hidden inputs'!$B$18,'Hidden inputs'!$C$15*'Hidden inputs'!$D$15+('Hidden inputs'!$C$16-'Hidden inputs'!$B$16)*'Hidden inputs'!$D$16+('Hidden inputs'!$C$17-'Hidden inputs'!$B$17)*'Hidden inputs'!$D$17+(FS351-'Hidden inputs'!$B$18)*'Hidden inputs'!$D$18))</f>
        <v/>
      </c>
      <c r="FU351" s="10" t="str">
        <f t="shared" ca="1" si="16074"/>
        <v/>
      </c>
      <c r="FV351" s="5" t="str">
        <f t="shared" ca="1" si="15986"/>
        <v/>
      </c>
      <c r="FW351" s="5" t="str">
        <f t="shared" ca="1" si="15987"/>
        <v/>
      </c>
      <c r="FX351" s="5" t="str">
        <f ca="1">IF($B351="","",'Hidden inputs'!$D$11*FO351+'Hidden inputs'!$E$11*FP351)</f>
        <v/>
      </c>
      <c r="FY351" s="11" t="str">
        <f t="shared" ca="1" si="15890"/>
        <v/>
      </c>
      <c r="FZ351" s="9" t="str">
        <f t="shared" ca="1" si="15988"/>
        <v/>
      </c>
      <c r="GA351" s="5" t="str">
        <f t="shared" ca="1" si="15989"/>
        <v/>
      </c>
      <c r="GB351" s="5" t="str">
        <f t="shared" ca="1" si="15990"/>
        <v/>
      </c>
      <c r="GC351" s="5" t="str">
        <f t="shared" ca="1" si="15891"/>
        <v/>
      </c>
      <c r="GD351" s="5" t="str">
        <f t="shared" ca="1" si="15892"/>
        <v/>
      </c>
    </row>
    <row r="352" spans="1:186" x14ac:dyDescent="0.35">
      <c r="A352" s="2"/>
      <c r="B352" s="6" t="str">
        <f t="shared" ca="1" si="15893"/>
        <v/>
      </c>
      <c r="C352" s="5" t="str">
        <f t="shared" ca="1" si="15991"/>
        <v/>
      </c>
      <c r="D352" s="5" t="str" cm="1">
        <f t="array" aca="1" ref="D352" ca="1">IF($B352="","",IF(C352=0,0,IF(DD_Payment="",0,IF(C352&lt;_xlfn.IFS(DD_Frequency="Monthly",1,DD_Frequency="Quarterly",IF(MONTH(C$2)=1,1,IF(MONTH(C$2)=4,1,IF(MONTH(C$2)=7,1,IF(MONTH(C$2)=10,1,0)))),DD_Frequency="Annually",IF(MONTH(C$2)=1,1,0))*DD_Payment,C352,_xlfn.IFS(DD_Frequency="Monthly",1,DD_Frequency="Quarterly",IF(MONTH(C$2)=1,1,IF(MONTH(C$2)=4,1,IF(MONTH(C$2)=7,1,IF(MONTH(C$2)=10,1,0)))),DD_Frequency="Annually",IF(MONTH(C$2)=1,1,0))*DD_Payment))))</f>
        <v/>
      </c>
      <c r="E352" s="5" t="str">
        <f t="shared" ref="E352" ca="1" si="17227">IF(B352="","",IF(C352&gt;D352,(C352-D352/2)*(rate_A*(E$1/365)),0))</f>
        <v/>
      </c>
      <c r="F352" s="5" t="str">
        <f t="shared" ca="1" si="15895"/>
        <v/>
      </c>
      <c r="G352" s="5" t="str">
        <f t="shared" ref="G352" ca="1" si="17228">IF(B352="","",G351*(1+rate_A*E$1/365))</f>
        <v/>
      </c>
      <c r="H352" s="5" t="str">
        <f t="shared" ref="H352" ca="1" si="17229">IF(B352="","",H351*(1+rate_A*E$1/365))</f>
        <v/>
      </c>
      <c r="I352" s="5" t="str">
        <f t="shared" ref="I352" ca="1" si="17230">IF(B352="","",I351*(1+rate_joint*E$1/365))</f>
        <v/>
      </c>
      <c r="J352" s="5" t="str">
        <f t="shared" ca="1" si="15996"/>
        <v/>
      </c>
      <c r="K352" s="5" t="str" cm="1">
        <f t="array" aca="1" ref="K352" ca="1">IF(J352="","",_xlfn.IFS(J352&lt;='Hidden inputs'!$C$15,J352*'Hidden inputs'!$D$15,J352&lt;='Hidden inputs'!$C$16,'Hidden inputs'!$C$15*'Hidden inputs'!$D$15+(J352-'Hidden inputs'!$B$16)*'Hidden inputs'!$D$16,J352&lt;='Hidden inputs'!$C$17,'Hidden inputs'!$C$15*'Hidden inputs'!$D$15+('Hidden inputs'!$C$16-'Hidden inputs'!$B$16)*'Hidden inputs'!$D$16+(J352-'Hidden inputs'!$B$17)*'Hidden inputs'!$D$17,J352&gt;'Hidden inputs'!$B$18,'Hidden inputs'!$C$15*'Hidden inputs'!$D$15+('Hidden inputs'!$C$16-'Hidden inputs'!$B$16)*'Hidden inputs'!$D$16+('Hidden inputs'!$C$17-'Hidden inputs'!$B$17)*'Hidden inputs'!$D$17+(J352-'Hidden inputs'!$B$18)*'Hidden inputs'!$D$18))</f>
        <v/>
      </c>
      <c r="L352" s="11" t="str">
        <f t="shared" ca="1" si="15997"/>
        <v/>
      </c>
      <c r="M352" s="5" t="str">
        <f t="shared" ca="1" si="15899"/>
        <v/>
      </c>
      <c r="N352" s="5" t="str">
        <f t="shared" ca="1" si="15900"/>
        <v/>
      </c>
      <c r="O352" s="5" t="str">
        <f ca="1">IF(B352="","",'Hidden inputs'!$D$11*F352+'Hidden inputs'!$E$11*G352)</f>
        <v/>
      </c>
      <c r="P352" s="11" t="str">
        <f t="shared" ca="1" si="15834"/>
        <v/>
      </c>
      <c r="Q352" s="20" t="str">
        <f t="shared" ca="1" si="15835"/>
        <v/>
      </c>
      <c r="R352" s="3" t="str">
        <f t="shared" ca="1" si="15901"/>
        <v/>
      </c>
      <c r="S352" s="5" t="str" cm="1">
        <f t="array" aca="1" ref="S352" ca="1">IF($B352="","",IF(R352=0,0,IF(DD_Payment="",0,IF(R352&lt;_xlfn.IFS(DD_Frequency="Monthly",1,DD_Frequency="Quarterly",IF(MONTH(R$2)=1,1,IF(MONTH(R$2)=4,1,IF(MONTH(R$2)=7,1,IF(MONTH(R$2)=10,1,0)))),DD_Frequency="Annually",IF(MONTH(R$2)=1,1,0))*DD_Payment,R352,_xlfn.IFS(DD_Frequency="Monthly",1,DD_Frequency="Quarterly",IF(MONTH(R$2)=1,1,IF(MONTH(R$2)=4,1,IF(MONTH(R$2)=7,1,IF(MONTH(R$2)=10,1,0)))),DD_Frequency="Annually",IF(MONTH(R$2)=1,1,0))*DD_Payment))))</f>
        <v/>
      </c>
      <c r="T352" s="3" t="str">
        <f t="shared" ref="T352" ca="1" si="17231">IF(B352="","",IF(R352&gt;S352,(R352-S352/2)*(rate_A*((T$1+A352)/365)),0))</f>
        <v/>
      </c>
      <c r="U352" s="3" t="str">
        <f t="shared" ca="1" si="15903"/>
        <v/>
      </c>
      <c r="V352" s="3" t="str">
        <f t="shared" ref="V352" ca="1" si="17232">IF(B352="","",G352*(1+rate_A*(T$1+A352)/365))</f>
        <v/>
      </c>
      <c r="W352" s="3" t="str">
        <f t="shared" ref="W352" ca="1" si="17233">IF(B352="","",H352*(1+rate_A*(T$1+A352)/365))</f>
        <v/>
      </c>
      <c r="X352" s="3" t="str">
        <f t="shared" ref="X352" ca="1" si="17234">IF(B352="","",I352*(1+rate_joint*(T$1+A352)/365))</f>
        <v/>
      </c>
      <c r="Y352" s="5" t="str">
        <f t="shared" ca="1" si="16002"/>
        <v/>
      </c>
      <c r="Z352" s="5" t="str" cm="1">
        <f t="array" aca="1" ref="Z352" ca="1">IF(Y352="","",_xlfn.IFS(Y352&lt;='Hidden inputs'!$C$15,Y352*'Hidden inputs'!$D$15,Y352&lt;='Hidden inputs'!$C$16,'Hidden inputs'!$C$15*'Hidden inputs'!$D$15+(Y352-'Hidden inputs'!$B$16)*'Hidden inputs'!$D$16,Y352&lt;='Hidden inputs'!$C$17,'Hidden inputs'!$C$15*'Hidden inputs'!$D$15+('Hidden inputs'!$C$16-'Hidden inputs'!$B$16)*'Hidden inputs'!$D$16+(Y352-'Hidden inputs'!$B$17)*'Hidden inputs'!$D$17,Y352&gt;'Hidden inputs'!$B$18,'Hidden inputs'!$C$15*'Hidden inputs'!$D$15+('Hidden inputs'!$C$16-'Hidden inputs'!$B$16)*'Hidden inputs'!$D$16+('Hidden inputs'!$C$17-'Hidden inputs'!$B$17)*'Hidden inputs'!$D$17+(Y352-'Hidden inputs'!$B$18)*'Hidden inputs'!$D$18))</f>
        <v/>
      </c>
      <c r="AA352" s="10" t="str">
        <f t="shared" ca="1" si="16003"/>
        <v/>
      </c>
      <c r="AB352" s="5" t="str">
        <f t="shared" ca="1" si="15907"/>
        <v/>
      </c>
      <c r="AC352" s="5" t="str">
        <f t="shared" ca="1" si="16004"/>
        <v/>
      </c>
      <c r="AD352" s="5" t="str">
        <f ca="1">IF(B352="","",'Hidden inputs'!$D$11*U352+'Hidden inputs'!$E$11*V352)</f>
        <v/>
      </c>
      <c r="AE352" s="11" t="str">
        <f t="shared" ca="1" si="15840"/>
        <v/>
      </c>
      <c r="AF352" s="9" t="str">
        <f t="shared" ca="1" si="15908"/>
        <v/>
      </c>
      <c r="AG352" s="3" t="str">
        <f t="shared" ca="1" si="15909"/>
        <v/>
      </c>
      <c r="AH352" s="5" t="str" cm="1">
        <f t="array" aca="1" ref="AH352" ca="1">IF($B352="","",IF(AG352=0,0,IF(DD_Payment="",0,IF(AG352&lt;_xlfn.IFS(DD_Frequency="Monthly",1,DD_Frequency="Quarterly",IF(MONTH(AG$2)=1,1,IF(MONTH(AG$2)=4,1,IF(MONTH(AG$2)=7,1,IF(MONTH(AG$2)=10,1,0)))),DD_Frequency="Annually",IF(MONTH(AG$2)=1,1,0))*DD_Payment,AG352,_xlfn.IFS(DD_Frequency="Monthly",1,DD_Frequency="Quarterly",IF(MONTH(AG$2)=1,1,IF(MONTH(AG$2)=4,1,IF(MONTH(AG$2)=7,1,IF(MONTH(AG$2)=10,1,0)))),DD_Frequency="Annually",IF(MONTH(AG$2)=1,1,0))*DD_Payment))))</f>
        <v/>
      </c>
      <c r="AI352" s="3" t="str">
        <f t="shared" ref="AI352" ca="1" si="17235">IF($B352="","",IF(AG352&gt;AH352,(AG352-AH352/2)*(rate_A*(AI$1/365)),0))</f>
        <v/>
      </c>
      <c r="AJ352" s="3" t="str">
        <f t="shared" ca="1" si="16006"/>
        <v/>
      </c>
      <c r="AK352" s="3" t="str">
        <f t="shared" ref="AK352" ca="1" si="17236">IF($B352="","",V352*(1+rate_A*AI$1/365))</f>
        <v/>
      </c>
      <c r="AL352" s="3" t="str">
        <f t="shared" ref="AL352" ca="1" si="17237">IF($B352="","",W352*(1+rate_A*AI$1/365))</f>
        <v/>
      </c>
      <c r="AM352" s="3" t="str">
        <f t="shared" ref="AM352" ca="1" si="17238">IF($B352="","",X352*(1+rate_joint*AI$1/365))</f>
        <v/>
      </c>
      <c r="AN352" s="5" t="str">
        <f t="shared" ca="1" si="16010"/>
        <v/>
      </c>
      <c r="AO352" s="5" t="str" cm="1">
        <f t="array" aca="1" ref="AO352" ca="1">IF(AN352="","",_xlfn.IFS(AN352&lt;='Hidden inputs'!$C$15,AN352*'Hidden inputs'!$D$15,AN352&lt;='Hidden inputs'!$C$16,'Hidden inputs'!$C$15*'Hidden inputs'!$D$15+(AN352-'Hidden inputs'!$B$16)*'Hidden inputs'!$D$16,AN352&lt;='Hidden inputs'!$C$17,'Hidden inputs'!$C$15*'Hidden inputs'!$D$15+('Hidden inputs'!$C$16-'Hidden inputs'!$B$16)*'Hidden inputs'!$D$16+(AN352-'Hidden inputs'!$B$17)*'Hidden inputs'!$D$17,AN352&gt;'Hidden inputs'!$B$18,'Hidden inputs'!$C$15*'Hidden inputs'!$D$15+('Hidden inputs'!$C$16-'Hidden inputs'!$B$16)*'Hidden inputs'!$D$16+('Hidden inputs'!$C$17-'Hidden inputs'!$B$17)*'Hidden inputs'!$D$17+(AN352-'Hidden inputs'!$B$18)*'Hidden inputs'!$D$18))</f>
        <v/>
      </c>
      <c r="AP352" s="10" t="str">
        <f t="shared" ca="1" si="16011"/>
        <v/>
      </c>
      <c r="AQ352" s="5" t="str">
        <f t="shared" ca="1" si="15914"/>
        <v/>
      </c>
      <c r="AR352" s="5" t="str">
        <f t="shared" ca="1" si="15915"/>
        <v/>
      </c>
      <c r="AS352" s="5" t="str">
        <f ca="1">IF($B352="","",'Hidden inputs'!$D$11*AJ352+'Hidden inputs'!$E$11*AK352)</f>
        <v/>
      </c>
      <c r="AT352" s="11" t="str">
        <f t="shared" ca="1" si="15845"/>
        <v/>
      </c>
      <c r="AU352" s="9" t="str">
        <f t="shared" ca="1" si="15916"/>
        <v/>
      </c>
      <c r="AV352" s="3" t="str">
        <f t="shared" ca="1" si="15917"/>
        <v/>
      </c>
      <c r="AW352" s="5" t="str" cm="1">
        <f t="array" aca="1" ref="AW352" ca="1">IF($B352="","",IF(AV352=0,0,IF(DD_Payment="",0,IF(AV352&lt;_xlfn.IFS(DD_Frequency="Monthly",1,DD_Frequency="Quarterly",IF(MONTH(AV$2)=1,1,IF(MONTH(AV$2)=4,1,IF(MONTH(AV$2)=7,1,IF(MONTH(AV$2)=10,1,0)))),DD_Frequency="Annually",IF(MONTH(AV$2)=1,1,0))*DD_Payment,AV352,_xlfn.IFS(DD_Frequency="Monthly",1,DD_Frequency="Quarterly",IF(MONTH(AV$2)=1,1,IF(MONTH(AV$2)=4,1,IF(MONTH(AV$2)=7,1,IF(MONTH(AV$2)=10,1,0)))),DD_Frequency="Annually",IF(MONTH(AV$2)=1,1,0))*DD_Payment))))</f>
        <v/>
      </c>
      <c r="AX352" s="3" t="str">
        <f t="shared" ref="AX352" ca="1" si="17239">IF($B352="","",IF(AV352&gt;AW352,(AV352-AW352/2)*(rate_A*(AX$1/365)),0))</f>
        <v/>
      </c>
      <c r="AY352" s="3" t="str">
        <f t="shared" ca="1" si="16013"/>
        <v/>
      </c>
      <c r="AZ352" s="3" t="str">
        <f t="shared" ref="AZ352" ca="1" si="17240">IF($B352="","",AK352*(1+rate_A*AX$1/365))</f>
        <v/>
      </c>
      <c r="BA352" s="3" t="str">
        <f t="shared" ref="BA352" ca="1" si="17241">IF($B352="","",AL352*(1+rate_A*AX$1/365))</f>
        <v/>
      </c>
      <c r="BB352" s="3" t="str">
        <f t="shared" ref="BB352" ca="1" si="17242">IF($B352="","",AM352*(1+rate_joint*AX$1/365))</f>
        <v/>
      </c>
      <c r="BC352" s="5" t="str">
        <f t="shared" ca="1" si="16017"/>
        <v/>
      </c>
      <c r="BD352" s="5" t="str" cm="1">
        <f t="array" aca="1" ref="BD352" ca="1">IF(BC352="","",_xlfn.IFS(BC352&lt;='Hidden inputs'!$C$15,BC352*'Hidden inputs'!$D$15,BC352&lt;='Hidden inputs'!$C$16,'Hidden inputs'!$C$15*'Hidden inputs'!$D$15+(BC352-'Hidden inputs'!$B$16)*'Hidden inputs'!$D$16,BC352&lt;='Hidden inputs'!$C$17,'Hidden inputs'!$C$15*'Hidden inputs'!$D$15+('Hidden inputs'!$C$16-'Hidden inputs'!$B$16)*'Hidden inputs'!$D$16+(BC352-'Hidden inputs'!$B$17)*'Hidden inputs'!$D$17,BC352&gt;'Hidden inputs'!$B$18,'Hidden inputs'!$C$15*'Hidden inputs'!$D$15+('Hidden inputs'!$C$16-'Hidden inputs'!$B$16)*'Hidden inputs'!$D$16+('Hidden inputs'!$C$17-'Hidden inputs'!$B$17)*'Hidden inputs'!$D$17+(BC352-'Hidden inputs'!$B$18)*'Hidden inputs'!$D$18))</f>
        <v/>
      </c>
      <c r="BE352" s="10" t="str">
        <f t="shared" ca="1" si="16018"/>
        <v/>
      </c>
      <c r="BF352" s="5" t="str">
        <f t="shared" ca="1" si="15922"/>
        <v/>
      </c>
      <c r="BG352" s="5" t="str">
        <f t="shared" ca="1" si="15923"/>
        <v/>
      </c>
      <c r="BH352" s="5" t="str">
        <f ca="1">IF($B352="","",'Hidden inputs'!$D$11*AY352+'Hidden inputs'!$E$11*AZ352)</f>
        <v/>
      </c>
      <c r="BI352" s="11" t="str">
        <f t="shared" ca="1" si="15850"/>
        <v/>
      </c>
      <c r="BJ352" s="9" t="str">
        <f t="shared" ca="1" si="15924"/>
        <v/>
      </c>
      <c r="BK352" s="3" t="str">
        <f t="shared" ca="1" si="15925"/>
        <v/>
      </c>
      <c r="BL352" s="5" t="str" cm="1">
        <f t="array" aca="1" ref="BL352" ca="1">IF($B352="","",IF(BK352=0,0,IF(DD_Payment="",0,IF(BK352&lt;_xlfn.IFS(DD_Frequency="Monthly",1,DD_Frequency="Quarterly",IF(MONTH(BK$2)=1,1,IF(MONTH(BK$2)=4,1,IF(MONTH(BK$2)=7,1,IF(MONTH(BK$2)=10,1,0)))),DD_Frequency="Annually",IF(MONTH(BK$2)=1,1,0))*DD_Payment,BK352,_xlfn.IFS(DD_Frequency="Monthly",1,DD_Frequency="Quarterly",IF(MONTH(BK$2)=1,1,IF(MONTH(BK$2)=4,1,IF(MONTH(BK$2)=7,1,IF(MONTH(BK$2)=10,1,0)))),DD_Frequency="Annually",IF(MONTH(BK$2)=1,1,0))*DD_Payment))))</f>
        <v/>
      </c>
      <c r="BM352" s="3" t="str">
        <f t="shared" ref="BM352" ca="1" si="17243">IF($B352="","",IF(BK352&gt;BL352,(BK352-BL352/2)*(rate_A*(BM$1/365)),0))</f>
        <v/>
      </c>
      <c r="BN352" s="3" t="str">
        <f t="shared" ca="1" si="16020"/>
        <v/>
      </c>
      <c r="BO352" s="3" t="str">
        <f t="shared" ref="BO352" ca="1" si="17244">IF($B352="","",AZ352*(1+rate_A*BM$1/365))</f>
        <v/>
      </c>
      <c r="BP352" s="3" t="str">
        <f t="shared" ref="BP352" ca="1" si="17245">IF($B352="","",BA352*(1+rate_A*BM$1/365))</f>
        <v/>
      </c>
      <c r="BQ352" s="3" t="str">
        <f t="shared" ref="BQ352" ca="1" si="17246">IF($B352="","",BB352*(1+rate_joint*BM$1/365))</f>
        <v/>
      </c>
      <c r="BR352" s="5" t="str">
        <f t="shared" ca="1" si="16024"/>
        <v/>
      </c>
      <c r="BS352" s="5" t="str" cm="1">
        <f t="array" aca="1" ref="BS352" ca="1">IF(BR352="","",_xlfn.IFS(BR352&lt;='Hidden inputs'!$C$15,BR352*'Hidden inputs'!$D$15,BR352&lt;='Hidden inputs'!$C$16,'Hidden inputs'!$C$15*'Hidden inputs'!$D$15+(BR352-'Hidden inputs'!$B$16)*'Hidden inputs'!$D$16,BR352&lt;='Hidden inputs'!$C$17,'Hidden inputs'!$C$15*'Hidden inputs'!$D$15+('Hidden inputs'!$C$16-'Hidden inputs'!$B$16)*'Hidden inputs'!$D$16+(BR352-'Hidden inputs'!$B$17)*'Hidden inputs'!$D$17,BR352&gt;'Hidden inputs'!$B$18,'Hidden inputs'!$C$15*'Hidden inputs'!$D$15+('Hidden inputs'!$C$16-'Hidden inputs'!$B$16)*'Hidden inputs'!$D$16+('Hidden inputs'!$C$17-'Hidden inputs'!$B$17)*'Hidden inputs'!$D$17+(BR352-'Hidden inputs'!$B$18)*'Hidden inputs'!$D$18))</f>
        <v/>
      </c>
      <c r="BT352" s="10" t="str">
        <f t="shared" ca="1" si="16025"/>
        <v/>
      </c>
      <c r="BU352" s="5" t="str">
        <f t="shared" ca="1" si="15930"/>
        <v/>
      </c>
      <c r="BV352" s="5" t="str">
        <f t="shared" ca="1" si="15931"/>
        <v/>
      </c>
      <c r="BW352" s="5" t="str">
        <f ca="1">IF($B352="","",'Hidden inputs'!$D$11*BN352+'Hidden inputs'!$E$11*BO352)</f>
        <v/>
      </c>
      <c r="BX352" s="11" t="str">
        <f t="shared" ca="1" si="15855"/>
        <v/>
      </c>
      <c r="BY352" s="9" t="str">
        <f t="shared" ca="1" si="15932"/>
        <v/>
      </c>
      <c r="BZ352" s="3" t="str">
        <f t="shared" ca="1" si="15933"/>
        <v/>
      </c>
      <c r="CA352" s="5" t="str" cm="1">
        <f t="array" aca="1" ref="CA352" ca="1">IF($B352="","",IF(BZ352=0,0,IF(DD_Payment="",0,IF(BZ352&lt;_xlfn.IFS(DD_Frequency="Monthly",1,DD_Frequency="Quarterly",IF(MONTH(BZ$2)=1,1,IF(MONTH(BZ$2)=4,1,IF(MONTH(BZ$2)=7,1,IF(MONTH(BZ$2)=10,1,0)))),DD_Frequency="Annually",IF(MONTH(BZ$2)=1,1,0))*DD_Payment,BZ352,_xlfn.IFS(DD_Frequency="Monthly",1,DD_Frequency="Quarterly",IF(MONTH(BZ$2)=1,1,IF(MONTH(BZ$2)=4,1,IF(MONTH(BZ$2)=7,1,IF(MONTH(BZ$2)=10,1,0)))),DD_Frequency="Annually",IF(MONTH(BZ$2)=1,1,0))*DD_Payment))))</f>
        <v/>
      </c>
      <c r="CB352" s="3" t="str">
        <f t="shared" ref="CB352" ca="1" si="17247">IF($B352="","",IF(BZ352&gt;CA352,(BZ352-CA352/2)*(rate_A*(CB$1/365)),0))</f>
        <v/>
      </c>
      <c r="CC352" s="3" t="str">
        <f t="shared" ca="1" si="16027"/>
        <v/>
      </c>
      <c r="CD352" s="3" t="str">
        <f t="shared" ref="CD352" ca="1" si="17248">IF($B352="","",BO352*(1+rate_A*CB$1/365))</f>
        <v/>
      </c>
      <c r="CE352" s="3" t="str">
        <f t="shared" ref="CE352" ca="1" si="17249">IF($B352="","",BP352*(1+rate_A*CB$1/365))</f>
        <v/>
      </c>
      <c r="CF352" s="3" t="str">
        <f t="shared" ref="CF352" ca="1" si="17250">IF($B352="","",BQ352*(1+rate_joint*CB$1/365))</f>
        <v/>
      </c>
      <c r="CG352" s="5" t="str">
        <f t="shared" ca="1" si="16031"/>
        <v/>
      </c>
      <c r="CH352" s="5" t="str" cm="1">
        <f t="array" aca="1" ref="CH352" ca="1">IF(CG352="","",_xlfn.IFS(CG352&lt;='Hidden inputs'!$C$15,CG352*'Hidden inputs'!$D$15,CG352&lt;='Hidden inputs'!$C$16,'Hidden inputs'!$C$15*'Hidden inputs'!$D$15+(CG352-'Hidden inputs'!$B$16)*'Hidden inputs'!$D$16,CG352&lt;='Hidden inputs'!$C$17,'Hidden inputs'!$C$15*'Hidden inputs'!$D$15+('Hidden inputs'!$C$16-'Hidden inputs'!$B$16)*'Hidden inputs'!$D$16+(CG352-'Hidden inputs'!$B$17)*'Hidden inputs'!$D$17,CG352&gt;'Hidden inputs'!$B$18,'Hidden inputs'!$C$15*'Hidden inputs'!$D$15+('Hidden inputs'!$C$16-'Hidden inputs'!$B$16)*'Hidden inputs'!$D$16+('Hidden inputs'!$C$17-'Hidden inputs'!$B$17)*'Hidden inputs'!$D$17+(CG352-'Hidden inputs'!$B$18)*'Hidden inputs'!$D$18))</f>
        <v/>
      </c>
      <c r="CI352" s="10" t="str">
        <f t="shared" ca="1" si="16032"/>
        <v/>
      </c>
      <c r="CJ352" s="5" t="str">
        <f t="shared" ca="1" si="15938"/>
        <v/>
      </c>
      <c r="CK352" s="5" t="str">
        <f t="shared" ca="1" si="15939"/>
        <v/>
      </c>
      <c r="CL352" s="5" t="str">
        <f ca="1">IF($B352="","",'Hidden inputs'!$D$11*CC352+'Hidden inputs'!$E$11*CD352)</f>
        <v/>
      </c>
      <c r="CM352" s="11" t="str">
        <f t="shared" ca="1" si="15860"/>
        <v/>
      </c>
      <c r="CN352" s="9" t="str">
        <f t="shared" ca="1" si="15940"/>
        <v/>
      </c>
      <c r="CO352" s="3" t="str">
        <f t="shared" ca="1" si="15941"/>
        <v/>
      </c>
      <c r="CP352" s="5" t="str" cm="1">
        <f t="array" aca="1" ref="CP352" ca="1">IF($B352="","",IF(CO352=0,0,IF(DD_Payment="",0,IF(CO352&lt;_xlfn.IFS(DD_Frequency="Monthly",1,DD_Frequency="Quarterly",IF(MONTH(CO$2)=1,1,IF(MONTH(CO$2)=4,1,IF(MONTH(CO$2)=7,1,IF(MONTH(CO$2)=10,1,0)))),DD_Frequency="Annually",IF(MONTH(CO$2)=1,1,0))*DD_Payment,CO352,_xlfn.IFS(DD_Frequency="Monthly",1,DD_Frequency="Quarterly",IF(MONTH(CO$2)=1,1,IF(MONTH(CO$2)=4,1,IF(MONTH(CO$2)=7,1,IF(MONTH(CO$2)=10,1,0)))),DD_Frequency="Annually",IF(MONTH(CO$2)=1,1,0))*DD_Payment))))</f>
        <v/>
      </c>
      <c r="CQ352" s="3" t="str">
        <f t="shared" ref="CQ352" ca="1" si="17251">IF($B352="","",IF(CO352&gt;CP352,(CO352-CP352/2)*(rate_A*(CQ$1/365)),0))</f>
        <v/>
      </c>
      <c r="CR352" s="3" t="str">
        <f t="shared" ca="1" si="16034"/>
        <v/>
      </c>
      <c r="CS352" s="3" t="str">
        <f t="shared" ref="CS352" ca="1" si="17252">IF($B352="","",CD352*(1+rate_A*CQ$1/365))</f>
        <v/>
      </c>
      <c r="CT352" s="3" t="str">
        <f t="shared" ref="CT352" ca="1" si="17253">IF($B352="","",CE352*(1+rate_A*CQ$1/365))</f>
        <v/>
      </c>
      <c r="CU352" s="3" t="str">
        <f t="shared" ref="CU352" ca="1" si="17254">IF($B352="","",CF352*(1+rate_joint*CQ$1/365))</f>
        <v/>
      </c>
      <c r="CV352" s="5" t="str">
        <f t="shared" ca="1" si="16038"/>
        <v/>
      </c>
      <c r="CW352" s="5" t="str" cm="1">
        <f t="array" aca="1" ref="CW352" ca="1">IF(CV352="","",_xlfn.IFS(CV352&lt;='Hidden inputs'!$C$15,CV352*'Hidden inputs'!$D$15,CV352&lt;='Hidden inputs'!$C$16,'Hidden inputs'!$C$15*'Hidden inputs'!$D$15+(CV352-'Hidden inputs'!$B$16)*'Hidden inputs'!$D$16,CV352&lt;='Hidden inputs'!$C$17,'Hidden inputs'!$C$15*'Hidden inputs'!$D$15+('Hidden inputs'!$C$16-'Hidden inputs'!$B$16)*'Hidden inputs'!$D$16+(CV352-'Hidden inputs'!$B$17)*'Hidden inputs'!$D$17,CV352&gt;'Hidden inputs'!$B$18,'Hidden inputs'!$C$15*'Hidden inputs'!$D$15+('Hidden inputs'!$C$16-'Hidden inputs'!$B$16)*'Hidden inputs'!$D$16+('Hidden inputs'!$C$17-'Hidden inputs'!$B$17)*'Hidden inputs'!$D$17+(CV352-'Hidden inputs'!$B$18)*'Hidden inputs'!$D$18))</f>
        <v/>
      </c>
      <c r="CX352" s="10" t="str">
        <f t="shared" ca="1" si="16039"/>
        <v/>
      </c>
      <c r="CY352" s="5" t="str">
        <f t="shared" ca="1" si="15946"/>
        <v/>
      </c>
      <c r="CZ352" s="5" t="str">
        <f t="shared" ca="1" si="15947"/>
        <v/>
      </c>
      <c r="DA352" s="5" t="str">
        <f ca="1">IF($B352="","",'Hidden inputs'!$D$11*CR352+'Hidden inputs'!$E$11*CS352)</f>
        <v/>
      </c>
      <c r="DB352" s="11" t="str">
        <f t="shared" ca="1" si="15865"/>
        <v/>
      </c>
      <c r="DC352" s="9" t="str">
        <f t="shared" ca="1" si="15948"/>
        <v/>
      </c>
      <c r="DD352" s="3" t="str">
        <f t="shared" ca="1" si="15949"/>
        <v/>
      </c>
      <c r="DE352" s="5" t="str" cm="1">
        <f t="array" aca="1" ref="DE352" ca="1">IF($B352="","",IF(DD352=0,0,IF(DD_Payment="",0,IF(DD352&lt;_xlfn.IFS(DD_Frequency="Monthly",1,DD_Frequency="Quarterly",IF(MONTH(DD$2)=1,1,IF(MONTH(DD$2)=4,1,IF(MONTH(DD$2)=7,1,IF(MONTH(DD$2)=10,1,0)))),DD_Frequency="Annually",IF(MONTH(DD$2)=1,1,0))*DD_Payment,DD352,_xlfn.IFS(DD_Frequency="Monthly",1,DD_Frequency="Quarterly",IF(MONTH(DD$2)=1,1,IF(MONTH(DD$2)=4,1,IF(MONTH(DD$2)=7,1,IF(MONTH(DD$2)=10,1,0)))),DD_Frequency="Annually",IF(MONTH(DD$2)=1,1,0))*DD_Payment))))</f>
        <v/>
      </c>
      <c r="DF352" s="3" t="str">
        <f t="shared" ref="DF352" ca="1" si="17255">IF($B352="","",IF(DD352&gt;DE352,(DD352-DE352/2)*(rate_A*(DF$1/365)),0))</f>
        <v/>
      </c>
      <c r="DG352" s="3" t="str">
        <f t="shared" ca="1" si="16041"/>
        <v/>
      </c>
      <c r="DH352" s="3" t="str">
        <f t="shared" ref="DH352" ca="1" si="17256">IF($B352="","",CS352*(1+rate_A*DF$1/365))</f>
        <v/>
      </c>
      <c r="DI352" s="3" t="str">
        <f t="shared" ref="DI352" ca="1" si="17257">IF($B352="","",CT352*(1+rate_A*DF$1/365))</f>
        <v/>
      </c>
      <c r="DJ352" s="3" t="str">
        <f t="shared" ref="DJ352" ca="1" si="17258">IF($B352="","",CU352*(1+rate_joint*DF$1/365))</f>
        <v/>
      </c>
      <c r="DK352" s="5" t="str">
        <f t="shared" ca="1" si="16045"/>
        <v/>
      </c>
      <c r="DL352" s="5" t="str" cm="1">
        <f t="array" aca="1" ref="DL352" ca="1">IF(DK352="","",_xlfn.IFS(DK352&lt;='Hidden inputs'!$C$15,DK352*'Hidden inputs'!$D$15,DK352&lt;='Hidden inputs'!$C$16,'Hidden inputs'!$C$15*'Hidden inputs'!$D$15+(DK352-'Hidden inputs'!$B$16)*'Hidden inputs'!$D$16,DK352&lt;='Hidden inputs'!$C$17,'Hidden inputs'!$C$15*'Hidden inputs'!$D$15+('Hidden inputs'!$C$16-'Hidden inputs'!$B$16)*'Hidden inputs'!$D$16+(DK352-'Hidden inputs'!$B$17)*'Hidden inputs'!$D$17,DK352&gt;'Hidden inputs'!$B$18,'Hidden inputs'!$C$15*'Hidden inputs'!$D$15+('Hidden inputs'!$C$16-'Hidden inputs'!$B$16)*'Hidden inputs'!$D$16+('Hidden inputs'!$C$17-'Hidden inputs'!$B$17)*'Hidden inputs'!$D$17+(DK352-'Hidden inputs'!$B$18)*'Hidden inputs'!$D$18))</f>
        <v/>
      </c>
      <c r="DM352" s="10" t="str">
        <f t="shared" ca="1" si="16046"/>
        <v/>
      </c>
      <c r="DN352" s="5" t="str">
        <f t="shared" ca="1" si="15954"/>
        <v/>
      </c>
      <c r="DO352" s="5" t="str">
        <f t="shared" ca="1" si="15955"/>
        <v/>
      </c>
      <c r="DP352" s="5" t="str">
        <f ca="1">IF($B352="","",'Hidden inputs'!$D$11*DG352+'Hidden inputs'!$E$11*DH352)</f>
        <v/>
      </c>
      <c r="DQ352" s="11" t="str">
        <f t="shared" ca="1" si="15870"/>
        <v/>
      </c>
      <c r="DR352" s="9" t="str">
        <f t="shared" ca="1" si="15956"/>
        <v/>
      </c>
      <c r="DS352" s="3" t="str">
        <f t="shared" ca="1" si="15957"/>
        <v/>
      </c>
      <c r="DT352" s="5" t="str" cm="1">
        <f t="array" aca="1" ref="DT352" ca="1">IF($B352="","",IF(DS352=0,0,IF(DD_Payment="",0,IF(DS352&lt;_xlfn.IFS(DD_Frequency="Monthly",1,DD_Frequency="Quarterly",IF(MONTH(DS$2)=1,1,IF(MONTH(DS$2)=4,1,IF(MONTH(DS$2)=7,1,IF(MONTH(DS$2)=10,1,0)))),DD_Frequency="Annually",IF(MONTH(DS$2)=1,1,0))*DD_Payment,DS352,_xlfn.IFS(DD_Frequency="Monthly",1,DD_Frequency="Quarterly",IF(MONTH(DS$2)=1,1,IF(MONTH(DS$2)=4,1,IF(MONTH(DS$2)=7,1,IF(MONTH(DS$2)=10,1,0)))),DD_Frequency="Annually",IF(MONTH(DS$2)=1,1,0))*DD_Payment))))</f>
        <v/>
      </c>
      <c r="DU352" s="3" t="str">
        <f t="shared" ref="DU352" ca="1" si="17259">IF($B352="","",IF(DS352&gt;DT352,(DS352-DT352/2)*(rate_A*(DU$1/365)),0))</f>
        <v/>
      </c>
      <c r="DV352" s="3" t="str">
        <f t="shared" ca="1" si="16048"/>
        <v/>
      </c>
      <c r="DW352" s="3" t="str">
        <f t="shared" ref="DW352" ca="1" si="17260">IF($B352="","",DH352*(1+rate_A*DU$1/365))</f>
        <v/>
      </c>
      <c r="DX352" s="3" t="str">
        <f t="shared" ref="DX352" ca="1" si="17261">IF($B352="","",DI352*(1+rate_A*DU$1/365))</f>
        <v/>
      </c>
      <c r="DY352" s="3" t="str">
        <f t="shared" ref="DY352" ca="1" si="17262">IF($B352="","",DJ352*(1+rate_joint*DU$1/365))</f>
        <v/>
      </c>
      <c r="DZ352" s="5" t="str">
        <f t="shared" ca="1" si="16052"/>
        <v/>
      </c>
      <c r="EA352" s="5" t="str" cm="1">
        <f t="array" aca="1" ref="EA352" ca="1">IF(DZ352="","",_xlfn.IFS(DZ352&lt;='Hidden inputs'!$C$15,DZ352*'Hidden inputs'!$D$15,DZ352&lt;='Hidden inputs'!$C$16,'Hidden inputs'!$C$15*'Hidden inputs'!$D$15+(DZ352-'Hidden inputs'!$B$16)*'Hidden inputs'!$D$16,DZ352&lt;='Hidden inputs'!$C$17,'Hidden inputs'!$C$15*'Hidden inputs'!$D$15+('Hidden inputs'!$C$16-'Hidden inputs'!$B$16)*'Hidden inputs'!$D$16+(DZ352-'Hidden inputs'!$B$17)*'Hidden inputs'!$D$17,DZ352&gt;'Hidden inputs'!$B$18,'Hidden inputs'!$C$15*'Hidden inputs'!$D$15+('Hidden inputs'!$C$16-'Hidden inputs'!$B$16)*'Hidden inputs'!$D$16+('Hidden inputs'!$C$17-'Hidden inputs'!$B$17)*'Hidden inputs'!$D$17+(DZ352-'Hidden inputs'!$B$18)*'Hidden inputs'!$D$18))</f>
        <v/>
      </c>
      <c r="EB352" s="10" t="str">
        <f t="shared" ca="1" si="16053"/>
        <v/>
      </c>
      <c r="EC352" s="5" t="str">
        <f t="shared" ca="1" si="15962"/>
        <v/>
      </c>
      <c r="ED352" s="5" t="str">
        <f t="shared" ca="1" si="15963"/>
        <v/>
      </c>
      <c r="EE352" s="5" t="str">
        <f ca="1">IF($B352="","",'Hidden inputs'!$D$11*DV352+'Hidden inputs'!$E$11*DW352)</f>
        <v/>
      </c>
      <c r="EF352" s="11" t="str">
        <f t="shared" ca="1" si="15875"/>
        <v/>
      </c>
      <c r="EG352" s="9" t="str">
        <f t="shared" ca="1" si="15964"/>
        <v/>
      </c>
      <c r="EH352" s="3" t="str">
        <f t="shared" ca="1" si="15965"/>
        <v/>
      </c>
      <c r="EI352" s="5" t="str" cm="1">
        <f t="array" aca="1" ref="EI352" ca="1">IF($B352="","",IF(EH352=0,0,IF(DD_Payment="",0,IF(EH352&lt;_xlfn.IFS(DD_Frequency="Monthly",1,DD_Frequency="Quarterly",IF(MONTH(EH$2)=1,1,IF(MONTH(EH$2)=4,1,IF(MONTH(EH$2)=7,1,IF(MONTH(EH$2)=10,1,0)))),DD_Frequency="Annually",IF(MONTH(EH$2)=1,1,0))*DD_Payment,EH352,_xlfn.IFS(DD_Frequency="Monthly",1,DD_Frequency="Quarterly",IF(MONTH(EH$2)=1,1,IF(MONTH(EH$2)=4,1,IF(MONTH(EH$2)=7,1,IF(MONTH(EH$2)=10,1,0)))),DD_Frequency="Annually",IF(MONTH(EH$2)=1,1,0))*DD_Payment))))</f>
        <v/>
      </c>
      <c r="EJ352" s="3" t="str">
        <f t="shared" ref="EJ352" ca="1" si="17263">IF($B352="","",IF(EH352&gt;EI352,(EH352-EI352/2)*(rate_A*(EJ$1/365)),0))</f>
        <v/>
      </c>
      <c r="EK352" s="3" t="str">
        <f t="shared" ca="1" si="16055"/>
        <v/>
      </c>
      <c r="EL352" s="3" t="str">
        <f t="shared" ref="EL352" ca="1" si="17264">IF($B352="","",DW352*(1+rate_A*EJ$1/365))</f>
        <v/>
      </c>
      <c r="EM352" s="3" t="str">
        <f t="shared" ref="EM352" ca="1" si="17265">IF($B352="","",DX352*(1+rate_A*EJ$1/365))</f>
        <v/>
      </c>
      <c r="EN352" s="3" t="str">
        <f t="shared" ref="EN352" ca="1" si="17266">IF($B352="","",DY352*(1+rate_joint*EJ$1/365))</f>
        <v/>
      </c>
      <c r="EO352" s="5" t="str">
        <f t="shared" ca="1" si="16059"/>
        <v/>
      </c>
      <c r="EP352" s="5" t="str" cm="1">
        <f t="array" aca="1" ref="EP352" ca="1">IF(EO352="","",_xlfn.IFS(EO352&lt;='Hidden inputs'!$C$15,EO352*'Hidden inputs'!$D$15,EO352&lt;='Hidden inputs'!$C$16,'Hidden inputs'!$C$15*'Hidden inputs'!$D$15+(EO352-'Hidden inputs'!$B$16)*'Hidden inputs'!$D$16,EO352&lt;='Hidden inputs'!$C$17,'Hidden inputs'!$C$15*'Hidden inputs'!$D$15+('Hidden inputs'!$C$16-'Hidden inputs'!$B$16)*'Hidden inputs'!$D$16+(EO352-'Hidden inputs'!$B$17)*'Hidden inputs'!$D$17,EO352&gt;'Hidden inputs'!$B$18,'Hidden inputs'!$C$15*'Hidden inputs'!$D$15+('Hidden inputs'!$C$16-'Hidden inputs'!$B$16)*'Hidden inputs'!$D$16+('Hidden inputs'!$C$17-'Hidden inputs'!$B$17)*'Hidden inputs'!$D$17+(EO352-'Hidden inputs'!$B$18)*'Hidden inputs'!$D$18))</f>
        <v/>
      </c>
      <c r="EQ352" s="10" t="str">
        <f t="shared" ca="1" si="16060"/>
        <v/>
      </c>
      <c r="ER352" s="5" t="str">
        <f t="shared" ca="1" si="15970"/>
        <v/>
      </c>
      <c r="ES352" s="5" t="str">
        <f t="shared" ca="1" si="15971"/>
        <v/>
      </c>
      <c r="ET352" s="5" t="str">
        <f ca="1">IF($B352="","",'Hidden inputs'!$D$11*EK352+'Hidden inputs'!$E$11*EL352)</f>
        <v/>
      </c>
      <c r="EU352" s="11" t="str">
        <f t="shared" ca="1" si="15880"/>
        <v/>
      </c>
      <c r="EV352" s="9" t="str">
        <f t="shared" ca="1" si="15972"/>
        <v/>
      </c>
      <c r="EW352" s="3" t="str">
        <f t="shared" ca="1" si="15973"/>
        <v/>
      </c>
      <c r="EX352" s="5" t="str" cm="1">
        <f t="array" aca="1" ref="EX352" ca="1">IF($B352="","",IF(EW352=0,0,IF(DD_Payment="",0,IF(EW352&lt;_xlfn.IFS(DD_Frequency="Monthly",1,DD_Frequency="Quarterly",IF(MONTH(EW$2)=1,1,IF(MONTH(EW$2)=4,1,IF(MONTH(EW$2)=7,1,IF(MONTH(EW$2)=10,1,0)))),DD_Frequency="Annually",IF(MONTH(EW$2)=1,1,0))*DD_Payment,EW352,_xlfn.IFS(DD_Frequency="Monthly",1,DD_Frequency="Quarterly",IF(MONTH(EW$2)=1,1,IF(MONTH(EW$2)=4,1,IF(MONTH(EW$2)=7,1,IF(MONTH(EW$2)=10,1,0)))),DD_Frequency="Annually",IF(MONTH(EW$2)=1,1,0))*DD_Payment))))</f>
        <v/>
      </c>
      <c r="EY352" s="3" t="str">
        <f t="shared" ref="EY352" ca="1" si="17267">IF($B352="","",IF(EW352&gt;EX352,(EW352-EX352/2)*(rate_A*(EY$1/365)),0))</f>
        <v/>
      </c>
      <c r="EZ352" s="3" t="str">
        <f t="shared" ca="1" si="16062"/>
        <v/>
      </c>
      <c r="FA352" s="3" t="str">
        <f t="shared" ref="FA352" ca="1" si="17268">IF($B352="","",EL352*(1+rate_A*EY$1/365))</f>
        <v/>
      </c>
      <c r="FB352" s="3" t="str">
        <f t="shared" ref="FB352" ca="1" si="17269">IF($B352="","",EM352*(1+rate_A*EY$1/365))</f>
        <v/>
      </c>
      <c r="FC352" s="3" t="str">
        <f t="shared" ref="FC352" ca="1" si="17270">IF($B352="","",EN352*(1+rate_joint*EY$1/365))</f>
        <v/>
      </c>
      <c r="FD352" s="5" t="str">
        <f t="shared" ca="1" si="16066"/>
        <v/>
      </c>
      <c r="FE352" s="5" t="str" cm="1">
        <f t="array" aca="1" ref="FE352" ca="1">IF(FD352="","",_xlfn.IFS(FD352&lt;='Hidden inputs'!$C$15,FD352*'Hidden inputs'!$D$15,FD352&lt;='Hidden inputs'!$C$16,'Hidden inputs'!$C$15*'Hidden inputs'!$D$15+(FD352-'Hidden inputs'!$B$16)*'Hidden inputs'!$D$16,FD352&lt;='Hidden inputs'!$C$17,'Hidden inputs'!$C$15*'Hidden inputs'!$D$15+('Hidden inputs'!$C$16-'Hidden inputs'!$B$16)*'Hidden inputs'!$D$16+(FD352-'Hidden inputs'!$B$17)*'Hidden inputs'!$D$17,FD352&gt;'Hidden inputs'!$B$18,'Hidden inputs'!$C$15*'Hidden inputs'!$D$15+('Hidden inputs'!$C$16-'Hidden inputs'!$B$16)*'Hidden inputs'!$D$16+('Hidden inputs'!$C$17-'Hidden inputs'!$B$17)*'Hidden inputs'!$D$17+(FD352-'Hidden inputs'!$B$18)*'Hidden inputs'!$D$18))</f>
        <v/>
      </c>
      <c r="FF352" s="10" t="str">
        <f t="shared" ca="1" si="16067"/>
        <v/>
      </c>
      <c r="FG352" s="5" t="str">
        <f t="shared" ca="1" si="15978"/>
        <v/>
      </c>
      <c r="FH352" s="5" t="str">
        <f t="shared" ca="1" si="15979"/>
        <v/>
      </c>
      <c r="FI352" s="5" t="str">
        <f ca="1">IF($B352="","",'Hidden inputs'!$D$11*EZ352+'Hidden inputs'!$E$11*FA352)</f>
        <v/>
      </c>
      <c r="FJ352" s="11" t="str">
        <f t="shared" ca="1" si="15885"/>
        <v/>
      </c>
      <c r="FK352" s="9" t="str">
        <f t="shared" ca="1" si="15980"/>
        <v/>
      </c>
      <c r="FL352" s="3" t="str">
        <f t="shared" ca="1" si="15981"/>
        <v/>
      </c>
      <c r="FM352" s="5" t="str" cm="1">
        <f t="array" aca="1" ref="FM352" ca="1">IF($B352="","",IF(FL352=0,0,IF(DD_Payment="",0,IF(FL352&lt;_xlfn.IFS(DD_Frequency="Monthly",1,DD_Frequency="Quarterly",IF(MONTH(FL$2)=1,1,IF(MONTH(FL$2)=4,1,IF(MONTH(FL$2)=7,1,IF(MONTH(FL$2)=10,1,0)))),DD_Frequency="Annually",IF(MONTH(FL$2)=1,1,0))*DD_Payment,FL352,_xlfn.IFS(DD_Frequency="Monthly",1,DD_Frequency="Quarterly",IF(MONTH(FL$2)=1,1,IF(MONTH(FL$2)=4,1,IF(MONTH(FL$2)=7,1,IF(MONTH(FL$2)=10,1,0)))),DD_Frequency="Annually",IF(MONTH(FL$2)=1,1,0))*DD_Payment))))</f>
        <v/>
      </c>
      <c r="FN352" s="3" t="str">
        <f t="shared" ref="FN352" ca="1" si="17271">IF($B352="","",IF(FL352&gt;FM352,(FL352-FM352/2)*(rate_A*(FN$1/365)),0))</f>
        <v/>
      </c>
      <c r="FO352" s="3" t="str">
        <f t="shared" ca="1" si="16069"/>
        <v/>
      </c>
      <c r="FP352" s="3" t="str">
        <f t="shared" ref="FP352" ca="1" si="17272">IF($B352="","",FA352*(1+rate_A*FN$1/365))</f>
        <v/>
      </c>
      <c r="FQ352" s="3" t="str">
        <f t="shared" ref="FQ352" ca="1" si="17273">IF($B352="","",FB352*(1+rate_A*FN$1/365))</f>
        <v/>
      </c>
      <c r="FR352" s="3" t="str">
        <f t="shared" ref="FR352" ca="1" si="17274">IF($B352="","",FC352*(1+rate_joint*FN$1/365))</f>
        <v/>
      </c>
      <c r="FS352" s="5" t="str">
        <f t="shared" ca="1" si="16073"/>
        <v/>
      </c>
      <c r="FT352" s="5" t="str" cm="1">
        <f t="array" aca="1" ref="FT352" ca="1">IF(FS352="","",_xlfn.IFS(FS352&lt;='Hidden inputs'!$C$15,FS352*'Hidden inputs'!$D$15,FS352&lt;='Hidden inputs'!$C$16,'Hidden inputs'!$C$15*'Hidden inputs'!$D$15+(FS352-'Hidden inputs'!$B$16)*'Hidden inputs'!$D$16,FS352&lt;='Hidden inputs'!$C$17,'Hidden inputs'!$C$15*'Hidden inputs'!$D$15+('Hidden inputs'!$C$16-'Hidden inputs'!$B$16)*'Hidden inputs'!$D$16+(FS352-'Hidden inputs'!$B$17)*'Hidden inputs'!$D$17,FS352&gt;'Hidden inputs'!$B$18,'Hidden inputs'!$C$15*'Hidden inputs'!$D$15+('Hidden inputs'!$C$16-'Hidden inputs'!$B$16)*'Hidden inputs'!$D$16+('Hidden inputs'!$C$17-'Hidden inputs'!$B$17)*'Hidden inputs'!$D$17+(FS352-'Hidden inputs'!$B$18)*'Hidden inputs'!$D$18))</f>
        <v/>
      </c>
      <c r="FU352" s="10" t="str">
        <f t="shared" ca="1" si="16074"/>
        <v/>
      </c>
      <c r="FV352" s="5" t="str">
        <f t="shared" ca="1" si="15986"/>
        <v/>
      </c>
      <c r="FW352" s="5" t="str">
        <f t="shared" ca="1" si="15987"/>
        <v/>
      </c>
      <c r="FX352" s="5" t="str">
        <f ca="1">IF($B352="","",'Hidden inputs'!$D$11*FO352+'Hidden inputs'!$E$11*FP352)</f>
        <v/>
      </c>
      <c r="FY352" s="11" t="str">
        <f t="shared" ca="1" si="15890"/>
        <v/>
      </c>
      <c r="FZ352" s="9" t="str">
        <f t="shared" ca="1" si="15988"/>
        <v/>
      </c>
      <c r="GA352" s="5" t="str">
        <f t="shared" ca="1" si="15989"/>
        <v/>
      </c>
      <c r="GB352" s="5" t="str">
        <f t="shared" ca="1" si="15990"/>
        <v/>
      </c>
      <c r="GC352" s="5" t="str">
        <f t="shared" ca="1" si="15891"/>
        <v/>
      </c>
      <c r="GD352" s="5" t="str">
        <f t="shared" ca="1" si="15892"/>
        <v/>
      </c>
    </row>
    <row r="353" spans="1:186" x14ac:dyDescent="0.35">
      <c r="A353" s="2"/>
      <c r="B353" s="6" t="str">
        <f t="shared" ca="1" si="15893"/>
        <v/>
      </c>
      <c r="C353" s="5" t="str">
        <f t="shared" ca="1" si="15991"/>
        <v/>
      </c>
      <c r="D353" s="5" t="str" cm="1">
        <f t="array" aca="1" ref="D353" ca="1">IF($B353="","",IF(C353=0,0,IF(DD_Payment="",0,IF(C353&lt;_xlfn.IFS(DD_Frequency="Monthly",1,DD_Frequency="Quarterly",IF(MONTH(C$2)=1,1,IF(MONTH(C$2)=4,1,IF(MONTH(C$2)=7,1,IF(MONTH(C$2)=10,1,0)))),DD_Frequency="Annually",IF(MONTH(C$2)=1,1,0))*DD_Payment,C353,_xlfn.IFS(DD_Frequency="Monthly",1,DD_Frequency="Quarterly",IF(MONTH(C$2)=1,1,IF(MONTH(C$2)=4,1,IF(MONTH(C$2)=7,1,IF(MONTH(C$2)=10,1,0)))),DD_Frequency="Annually",IF(MONTH(C$2)=1,1,0))*DD_Payment))))</f>
        <v/>
      </c>
      <c r="E353" s="5" t="str">
        <f t="shared" ref="E353" ca="1" si="17275">IF(B353="","",IF(C353&gt;D353,(C353-D353/2)*(rate_A*(E$1/365)),0))</f>
        <v/>
      </c>
      <c r="F353" s="5" t="str">
        <f t="shared" ca="1" si="15895"/>
        <v/>
      </c>
      <c r="G353" s="5" t="str">
        <f t="shared" ref="G353" ca="1" si="17276">IF(B353="","",G352*(1+rate_A*E$1/365))</f>
        <v/>
      </c>
      <c r="H353" s="5" t="str">
        <f t="shared" ref="H353" ca="1" si="17277">IF(B353="","",H352*(1+rate_A*E$1/365))</f>
        <v/>
      </c>
      <c r="I353" s="5" t="str">
        <f t="shared" ref="I353" ca="1" si="17278">IF(B353="","",I352*(1+rate_joint*E$1/365))</f>
        <v/>
      </c>
      <c r="J353" s="5" t="str">
        <f t="shared" ca="1" si="15996"/>
        <v/>
      </c>
      <c r="K353" s="5" t="str" cm="1">
        <f t="array" aca="1" ref="K353" ca="1">IF(J353="","",_xlfn.IFS(J353&lt;='Hidden inputs'!$C$15,J353*'Hidden inputs'!$D$15,J353&lt;='Hidden inputs'!$C$16,'Hidden inputs'!$C$15*'Hidden inputs'!$D$15+(J353-'Hidden inputs'!$B$16)*'Hidden inputs'!$D$16,J353&lt;='Hidden inputs'!$C$17,'Hidden inputs'!$C$15*'Hidden inputs'!$D$15+('Hidden inputs'!$C$16-'Hidden inputs'!$B$16)*'Hidden inputs'!$D$16+(J353-'Hidden inputs'!$B$17)*'Hidden inputs'!$D$17,J353&gt;'Hidden inputs'!$B$18,'Hidden inputs'!$C$15*'Hidden inputs'!$D$15+('Hidden inputs'!$C$16-'Hidden inputs'!$B$16)*'Hidden inputs'!$D$16+('Hidden inputs'!$C$17-'Hidden inputs'!$B$17)*'Hidden inputs'!$D$17+(J353-'Hidden inputs'!$B$18)*'Hidden inputs'!$D$18))</f>
        <v/>
      </c>
      <c r="L353" s="11" t="str">
        <f t="shared" ca="1" si="15997"/>
        <v/>
      </c>
      <c r="M353" s="5" t="str">
        <f t="shared" ca="1" si="15899"/>
        <v/>
      </c>
      <c r="N353" s="5" t="str">
        <f t="shared" ca="1" si="15900"/>
        <v/>
      </c>
      <c r="O353" s="5" t="str">
        <f ca="1">IF(B353="","",'Hidden inputs'!$D$11*F353+'Hidden inputs'!$E$11*G353)</f>
        <v/>
      </c>
      <c r="P353" s="11" t="str">
        <f t="shared" ca="1" si="15834"/>
        <v/>
      </c>
      <c r="Q353" s="20" t="str">
        <f t="shared" ca="1" si="15835"/>
        <v/>
      </c>
      <c r="R353" s="3" t="str">
        <f t="shared" ca="1" si="15901"/>
        <v/>
      </c>
      <c r="S353" s="5" t="str" cm="1">
        <f t="array" aca="1" ref="S353" ca="1">IF($B353="","",IF(R353=0,0,IF(DD_Payment="",0,IF(R353&lt;_xlfn.IFS(DD_Frequency="Monthly",1,DD_Frequency="Quarterly",IF(MONTH(R$2)=1,1,IF(MONTH(R$2)=4,1,IF(MONTH(R$2)=7,1,IF(MONTH(R$2)=10,1,0)))),DD_Frequency="Annually",IF(MONTH(R$2)=1,1,0))*DD_Payment,R353,_xlfn.IFS(DD_Frequency="Monthly",1,DD_Frequency="Quarterly",IF(MONTH(R$2)=1,1,IF(MONTH(R$2)=4,1,IF(MONTH(R$2)=7,1,IF(MONTH(R$2)=10,1,0)))),DD_Frequency="Annually",IF(MONTH(R$2)=1,1,0))*DD_Payment))))</f>
        <v/>
      </c>
      <c r="T353" s="3" t="str">
        <f t="shared" ref="T353" ca="1" si="17279">IF(B353="","",IF(R353&gt;S353,(R353-S353/2)*(rate_A*((T$1+A353)/365)),0))</f>
        <v/>
      </c>
      <c r="U353" s="3" t="str">
        <f t="shared" ca="1" si="15903"/>
        <v/>
      </c>
      <c r="V353" s="3" t="str">
        <f t="shared" ref="V353" ca="1" si="17280">IF(B353="","",G353*(1+rate_A*(T$1+A353)/365))</f>
        <v/>
      </c>
      <c r="W353" s="3" t="str">
        <f t="shared" ref="W353" ca="1" si="17281">IF(B353="","",H353*(1+rate_A*(T$1+A353)/365))</f>
        <v/>
      </c>
      <c r="X353" s="3" t="str">
        <f t="shared" ref="X353" ca="1" si="17282">IF(B353="","",I353*(1+rate_joint*(T$1+A353)/365))</f>
        <v/>
      </c>
      <c r="Y353" s="5" t="str">
        <f t="shared" ca="1" si="16002"/>
        <v/>
      </c>
      <c r="Z353" s="5" t="str" cm="1">
        <f t="array" aca="1" ref="Z353" ca="1">IF(Y353="","",_xlfn.IFS(Y353&lt;='Hidden inputs'!$C$15,Y353*'Hidden inputs'!$D$15,Y353&lt;='Hidden inputs'!$C$16,'Hidden inputs'!$C$15*'Hidden inputs'!$D$15+(Y353-'Hidden inputs'!$B$16)*'Hidden inputs'!$D$16,Y353&lt;='Hidden inputs'!$C$17,'Hidden inputs'!$C$15*'Hidden inputs'!$D$15+('Hidden inputs'!$C$16-'Hidden inputs'!$B$16)*'Hidden inputs'!$D$16+(Y353-'Hidden inputs'!$B$17)*'Hidden inputs'!$D$17,Y353&gt;'Hidden inputs'!$B$18,'Hidden inputs'!$C$15*'Hidden inputs'!$D$15+('Hidden inputs'!$C$16-'Hidden inputs'!$B$16)*'Hidden inputs'!$D$16+('Hidden inputs'!$C$17-'Hidden inputs'!$B$17)*'Hidden inputs'!$D$17+(Y353-'Hidden inputs'!$B$18)*'Hidden inputs'!$D$18))</f>
        <v/>
      </c>
      <c r="AA353" s="10" t="str">
        <f t="shared" ca="1" si="16003"/>
        <v/>
      </c>
      <c r="AB353" s="5" t="str">
        <f t="shared" ca="1" si="15907"/>
        <v/>
      </c>
      <c r="AC353" s="5" t="str">
        <f t="shared" ca="1" si="16004"/>
        <v/>
      </c>
      <c r="AD353" s="5" t="str">
        <f ca="1">IF(B353="","",'Hidden inputs'!$D$11*U353+'Hidden inputs'!$E$11*V353)</f>
        <v/>
      </c>
      <c r="AE353" s="11" t="str">
        <f t="shared" ca="1" si="15840"/>
        <v/>
      </c>
      <c r="AF353" s="9" t="str">
        <f t="shared" ca="1" si="15908"/>
        <v/>
      </c>
      <c r="AG353" s="3" t="str">
        <f t="shared" ca="1" si="15909"/>
        <v/>
      </c>
      <c r="AH353" s="5" t="str" cm="1">
        <f t="array" aca="1" ref="AH353" ca="1">IF($B353="","",IF(AG353=0,0,IF(DD_Payment="",0,IF(AG353&lt;_xlfn.IFS(DD_Frequency="Monthly",1,DD_Frequency="Quarterly",IF(MONTH(AG$2)=1,1,IF(MONTH(AG$2)=4,1,IF(MONTH(AG$2)=7,1,IF(MONTH(AG$2)=10,1,0)))),DD_Frequency="Annually",IF(MONTH(AG$2)=1,1,0))*DD_Payment,AG353,_xlfn.IFS(DD_Frequency="Monthly",1,DD_Frequency="Quarterly",IF(MONTH(AG$2)=1,1,IF(MONTH(AG$2)=4,1,IF(MONTH(AG$2)=7,1,IF(MONTH(AG$2)=10,1,0)))),DD_Frequency="Annually",IF(MONTH(AG$2)=1,1,0))*DD_Payment))))</f>
        <v/>
      </c>
      <c r="AI353" s="3" t="str">
        <f t="shared" ref="AI353" ca="1" si="17283">IF($B353="","",IF(AG353&gt;AH353,(AG353-AH353/2)*(rate_A*(AI$1/365)),0))</f>
        <v/>
      </c>
      <c r="AJ353" s="3" t="str">
        <f t="shared" ca="1" si="16006"/>
        <v/>
      </c>
      <c r="AK353" s="3" t="str">
        <f t="shared" ref="AK353" ca="1" si="17284">IF($B353="","",V353*(1+rate_A*AI$1/365))</f>
        <v/>
      </c>
      <c r="AL353" s="3" t="str">
        <f t="shared" ref="AL353" ca="1" si="17285">IF($B353="","",W353*(1+rate_A*AI$1/365))</f>
        <v/>
      </c>
      <c r="AM353" s="3" t="str">
        <f t="shared" ref="AM353" ca="1" si="17286">IF($B353="","",X353*(1+rate_joint*AI$1/365))</f>
        <v/>
      </c>
      <c r="AN353" s="5" t="str">
        <f t="shared" ca="1" si="16010"/>
        <v/>
      </c>
      <c r="AO353" s="5" t="str" cm="1">
        <f t="array" aca="1" ref="AO353" ca="1">IF(AN353="","",_xlfn.IFS(AN353&lt;='Hidden inputs'!$C$15,AN353*'Hidden inputs'!$D$15,AN353&lt;='Hidden inputs'!$C$16,'Hidden inputs'!$C$15*'Hidden inputs'!$D$15+(AN353-'Hidden inputs'!$B$16)*'Hidden inputs'!$D$16,AN353&lt;='Hidden inputs'!$C$17,'Hidden inputs'!$C$15*'Hidden inputs'!$D$15+('Hidden inputs'!$C$16-'Hidden inputs'!$B$16)*'Hidden inputs'!$D$16+(AN353-'Hidden inputs'!$B$17)*'Hidden inputs'!$D$17,AN353&gt;'Hidden inputs'!$B$18,'Hidden inputs'!$C$15*'Hidden inputs'!$D$15+('Hidden inputs'!$C$16-'Hidden inputs'!$B$16)*'Hidden inputs'!$D$16+('Hidden inputs'!$C$17-'Hidden inputs'!$B$17)*'Hidden inputs'!$D$17+(AN353-'Hidden inputs'!$B$18)*'Hidden inputs'!$D$18))</f>
        <v/>
      </c>
      <c r="AP353" s="10" t="str">
        <f t="shared" ca="1" si="16011"/>
        <v/>
      </c>
      <c r="AQ353" s="5" t="str">
        <f t="shared" ca="1" si="15914"/>
        <v/>
      </c>
      <c r="AR353" s="5" t="str">
        <f t="shared" ca="1" si="15915"/>
        <v/>
      </c>
      <c r="AS353" s="5" t="str">
        <f ca="1">IF($B353="","",'Hidden inputs'!$D$11*AJ353+'Hidden inputs'!$E$11*AK353)</f>
        <v/>
      </c>
      <c r="AT353" s="11" t="str">
        <f t="shared" ca="1" si="15845"/>
        <v/>
      </c>
      <c r="AU353" s="9" t="str">
        <f t="shared" ca="1" si="15916"/>
        <v/>
      </c>
      <c r="AV353" s="3" t="str">
        <f t="shared" ca="1" si="15917"/>
        <v/>
      </c>
      <c r="AW353" s="5" t="str" cm="1">
        <f t="array" aca="1" ref="AW353" ca="1">IF($B353="","",IF(AV353=0,0,IF(DD_Payment="",0,IF(AV353&lt;_xlfn.IFS(DD_Frequency="Monthly",1,DD_Frequency="Quarterly",IF(MONTH(AV$2)=1,1,IF(MONTH(AV$2)=4,1,IF(MONTH(AV$2)=7,1,IF(MONTH(AV$2)=10,1,0)))),DD_Frequency="Annually",IF(MONTH(AV$2)=1,1,0))*DD_Payment,AV353,_xlfn.IFS(DD_Frequency="Monthly",1,DD_Frequency="Quarterly",IF(MONTH(AV$2)=1,1,IF(MONTH(AV$2)=4,1,IF(MONTH(AV$2)=7,1,IF(MONTH(AV$2)=10,1,0)))),DD_Frequency="Annually",IF(MONTH(AV$2)=1,1,0))*DD_Payment))))</f>
        <v/>
      </c>
      <c r="AX353" s="3" t="str">
        <f t="shared" ref="AX353" ca="1" si="17287">IF($B353="","",IF(AV353&gt;AW353,(AV353-AW353/2)*(rate_A*(AX$1/365)),0))</f>
        <v/>
      </c>
      <c r="AY353" s="3" t="str">
        <f t="shared" ca="1" si="16013"/>
        <v/>
      </c>
      <c r="AZ353" s="3" t="str">
        <f t="shared" ref="AZ353" ca="1" si="17288">IF($B353="","",AK353*(1+rate_A*AX$1/365))</f>
        <v/>
      </c>
      <c r="BA353" s="3" t="str">
        <f t="shared" ref="BA353" ca="1" si="17289">IF($B353="","",AL353*(1+rate_A*AX$1/365))</f>
        <v/>
      </c>
      <c r="BB353" s="3" t="str">
        <f t="shared" ref="BB353" ca="1" si="17290">IF($B353="","",AM353*(1+rate_joint*AX$1/365))</f>
        <v/>
      </c>
      <c r="BC353" s="5" t="str">
        <f t="shared" ca="1" si="16017"/>
        <v/>
      </c>
      <c r="BD353" s="5" t="str" cm="1">
        <f t="array" aca="1" ref="BD353" ca="1">IF(BC353="","",_xlfn.IFS(BC353&lt;='Hidden inputs'!$C$15,BC353*'Hidden inputs'!$D$15,BC353&lt;='Hidden inputs'!$C$16,'Hidden inputs'!$C$15*'Hidden inputs'!$D$15+(BC353-'Hidden inputs'!$B$16)*'Hidden inputs'!$D$16,BC353&lt;='Hidden inputs'!$C$17,'Hidden inputs'!$C$15*'Hidden inputs'!$D$15+('Hidden inputs'!$C$16-'Hidden inputs'!$B$16)*'Hidden inputs'!$D$16+(BC353-'Hidden inputs'!$B$17)*'Hidden inputs'!$D$17,BC353&gt;'Hidden inputs'!$B$18,'Hidden inputs'!$C$15*'Hidden inputs'!$D$15+('Hidden inputs'!$C$16-'Hidden inputs'!$B$16)*'Hidden inputs'!$D$16+('Hidden inputs'!$C$17-'Hidden inputs'!$B$17)*'Hidden inputs'!$D$17+(BC353-'Hidden inputs'!$B$18)*'Hidden inputs'!$D$18))</f>
        <v/>
      </c>
      <c r="BE353" s="10" t="str">
        <f t="shared" ca="1" si="16018"/>
        <v/>
      </c>
      <c r="BF353" s="5" t="str">
        <f t="shared" ca="1" si="15922"/>
        <v/>
      </c>
      <c r="BG353" s="5" t="str">
        <f t="shared" ca="1" si="15923"/>
        <v/>
      </c>
      <c r="BH353" s="5" t="str">
        <f ca="1">IF($B353="","",'Hidden inputs'!$D$11*AY353+'Hidden inputs'!$E$11*AZ353)</f>
        <v/>
      </c>
      <c r="BI353" s="11" t="str">
        <f t="shared" ca="1" si="15850"/>
        <v/>
      </c>
      <c r="BJ353" s="9" t="str">
        <f t="shared" ca="1" si="15924"/>
        <v/>
      </c>
      <c r="BK353" s="3" t="str">
        <f t="shared" ca="1" si="15925"/>
        <v/>
      </c>
      <c r="BL353" s="5" t="str" cm="1">
        <f t="array" aca="1" ref="BL353" ca="1">IF($B353="","",IF(BK353=0,0,IF(DD_Payment="",0,IF(BK353&lt;_xlfn.IFS(DD_Frequency="Monthly",1,DD_Frequency="Quarterly",IF(MONTH(BK$2)=1,1,IF(MONTH(BK$2)=4,1,IF(MONTH(BK$2)=7,1,IF(MONTH(BK$2)=10,1,0)))),DD_Frequency="Annually",IF(MONTH(BK$2)=1,1,0))*DD_Payment,BK353,_xlfn.IFS(DD_Frequency="Monthly",1,DD_Frequency="Quarterly",IF(MONTH(BK$2)=1,1,IF(MONTH(BK$2)=4,1,IF(MONTH(BK$2)=7,1,IF(MONTH(BK$2)=10,1,0)))),DD_Frequency="Annually",IF(MONTH(BK$2)=1,1,0))*DD_Payment))))</f>
        <v/>
      </c>
      <c r="BM353" s="3" t="str">
        <f t="shared" ref="BM353" ca="1" si="17291">IF($B353="","",IF(BK353&gt;BL353,(BK353-BL353/2)*(rate_A*(BM$1/365)),0))</f>
        <v/>
      </c>
      <c r="BN353" s="3" t="str">
        <f t="shared" ca="1" si="16020"/>
        <v/>
      </c>
      <c r="BO353" s="3" t="str">
        <f t="shared" ref="BO353" ca="1" si="17292">IF($B353="","",AZ353*(1+rate_A*BM$1/365))</f>
        <v/>
      </c>
      <c r="BP353" s="3" t="str">
        <f t="shared" ref="BP353" ca="1" si="17293">IF($B353="","",BA353*(1+rate_A*BM$1/365))</f>
        <v/>
      </c>
      <c r="BQ353" s="3" t="str">
        <f t="shared" ref="BQ353" ca="1" si="17294">IF($B353="","",BB353*(1+rate_joint*BM$1/365))</f>
        <v/>
      </c>
      <c r="BR353" s="5" t="str">
        <f t="shared" ca="1" si="16024"/>
        <v/>
      </c>
      <c r="BS353" s="5" t="str" cm="1">
        <f t="array" aca="1" ref="BS353" ca="1">IF(BR353="","",_xlfn.IFS(BR353&lt;='Hidden inputs'!$C$15,BR353*'Hidden inputs'!$D$15,BR353&lt;='Hidden inputs'!$C$16,'Hidden inputs'!$C$15*'Hidden inputs'!$D$15+(BR353-'Hidden inputs'!$B$16)*'Hidden inputs'!$D$16,BR353&lt;='Hidden inputs'!$C$17,'Hidden inputs'!$C$15*'Hidden inputs'!$D$15+('Hidden inputs'!$C$16-'Hidden inputs'!$B$16)*'Hidden inputs'!$D$16+(BR353-'Hidden inputs'!$B$17)*'Hidden inputs'!$D$17,BR353&gt;'Hidden inputs'!$B$18,'Hidden inputs'!$C$15*'Hidden inputs'!$D$15+('Hidden inputs'!$C$16-'Hidden inputs'!$B$16)*'Hidden inputs'!$D$16+('Hidden inputs'!$C$17-'Hidden inputs'!$B$17)*'Hidden inputs'!$D$17+(BR353-'Hidden inputs'!$B$18)*'Hidden inputs'!$D$18))</f>
        <v/>
      </c>
      <c r="BT353" s="10" t="str">
        <f t="shared" ca="1" si="16025"/>
        <v/>
      </c>
      <c r="BU353" s="5" t="str">
        <f t="shared" ca="1" si="15930"/>
        <v/>
      </c>
      <c r="BV353" s="5" t="str">
        <f t="shared" ca="1" si="15931"/>
        <v/>
      </c>
      <c r="BW353" s="5" t="str">
        <f ca="1">IF($B353="","",'Hidden inputs'!$D$11*BN353+'Hidden inputs'!$E$11*BO353)</f>
        <v/>
      </c>
      <c r="BX353" s="11" t="str">
        <f t="shared" ca="1" si="15855"/>
        <v/>
      </c>
      <c r="BY353" s="9" t="str">
        <f t="shared" ca="1" si="15932"/>
        <v/>
      </c>
      <c r="BZ353" s="3" t="str">
        <f t="shared" ca="1" si="15933"/>
        <v/>
      </c>
      <c r="CA353" s="5" t="str" cm="1">
        <f t="array" aca="1" ref="CA353" ca="1">IF($B353="","",IF(BZ353=0,0,IF(DD_Payment="",0,IF(BZ353&lt;_xlfn.IFS(DD_Frequency="Monthly",1,DD_Frequency="Quarterly",IF(MONTH(BZ$2)=1,1,IF(MONTH(BZ$2)=4,1,IF(MONTH(BZ$2)=7,1,IF(MONTH(BZ$2)=10,1,0)))),DD_Frequency="Annually",IF(MONTH(BZ$2)=1,1,0))*DD_Payment,BZ353,_xlfn.IFS(DD_Frequency="Monthly",1,DD_Frequency="Quarterly",IF(MONTH(BZ$2)=1,1,IF(MONTH(BZ$2)=4,1,IF(MONTH(BZ$2)=7,1,IF(MONTH(BZ$2)=10,1,0)))),DD_Frequency="Annually",IF(MONTH(BZ$2)=1,1,0))*DD_Payment))))</f>
        <v/>
      </c>
      <c r="CB353" s="3" t="str">
        <f t="shared" ref="CB353" ca="1" si="17295">IF($B353="","",IF(BZ353&gt;CA353,(BZ353-CA353/2)*(rate_A*(CB$1/365)),0))</f>
        <v/>
      </c>
      <c r="CC353" s="3" t="str">
        <f t="shared" ca="1" si="16027"/>
        <v/>
      </c>
      <c r="CD353" s="3" t="str">
        <f t="shared" ref="CD353" ca="1" si="17296">IF($B353="","",BO353*(1+rate_A*CB$1/365))</f>
        <v/>
      </c>
      <c r="CE353" s="3" t="str">
        <f t="shared" ref="CE353" ca="1" si="17297">IF($B353="","",BP353*(1+rate_A*CB$1/365))</f>
        <v/>
      </c>
      <c r="CF353" s="3" t="str">
        <f t="shared" ref="CF353" ca="1" si="17298">IF($B353="","",BQ353*(1+rate_joint*CB$1/365))</f>
        <v/>
      </c>
      <c r="CG353" s="5" t="str">
        <f t="shared" ca="1" si="16031"/>
        <v/>
      </c>
      <c r="CH353" s="5" t="str" cm="1">
        <f t="array" aca="1" ref="CH353" ca="1">IF(CG353="","",_xlfn.IFS(CG353&lt;='Hidden inputs'!$C$15,CG353*'Hidden inputs'!$D$15,CG353&lt;='Hidden inputs'!$C$16,'Hidden inputs'!$C$15*'Hidden inputs'!$D$15+(CG353-'Hidden inputs'!$B$16)*'Hidden inputs'!$D$16,CG353&lt;='Hidden inputs'!$C$17,'Hidden inputs'!$C$15*'Hidden inputs'!$D$15+('Hidden inputs'!$C$16-'Hidden inputs'!$B$16)*'Hidden inputs'!$D$16+(CG353-'Hidden inputs'!$B$17)*'Hidden inputs'!$D$17,CG353&gt;'Hidden inputs'!$B$18,'Hidden inputs'!$C$15*'Hidden inputs'!$D$15+('Hidden inputs'!$C$16-'Hidden inputs'!$B$16)*'Hidden inputs'!$D$16+('Hidden inputs'!$C$17-'Hidden inputs'!$B$17)*'Hidden inputs'!$D$17+(CG353-'Hidden inputs'!$B$18)*'Hidden inputs'!$D$18))</f>
        <v/>
      </c>
      <c r="CI353" s="10" t="str">
        <f t="shared" ca="1" si="16032"/>
        <v/>
      </c>
      <c r="CJ353" s="5" t="str">
        <f t="shared" ca="1" si="15938"/>
        <v/>
      </c>
      <c r="CK353" s="5" t="str">
        <f t="shared" ca="1" si="15939"/>
        <v/>
      </c>
      <c r="CL353" s="5" t="str">
        <f ca="1">IF($B353="","",'Hidden inputs'!$D$11*CC353+'Hidden inputs'!$E$11*CD353)</f>
        <v/>
      </c>
      <c r="CM353" s="11" t="str">
        <f t="shared" ca="1" si="15860"/>
        <v/>
      </c>
      <c r="CN353" s="9" t="str">
        <f t="shared" ca="1" si="15940"/>
        <v/>
      </c>
      <c r="CO353" s="3" t="str">
        <f t="shared" ca="1" si="15941"/>
        <v/>
      </c>
      <c r="CP353" s="5" t="str" cm="1">
        <f t="array" aca="1" ref="CP353" ca="1">IF($B353="","",IF(CO353=0,0,IF(DD_Payment="",0,IF(CO353&lt;_xlfn.IFS(DD_Frequency="Monthly",1,DD_Frequency="Quarterly",IF(MONTH(CO$2)=1,1,IF(MONTH(CO$2)=4,1,IF(MONTH(CO$2)=7,1,IF(MONTH(CO$2)=10,1,0)))),DD_Frequency="Annually",IF(MONTH(CO$2)=1,1,0))*DD_Payment,CO353,_xlfn.IFS(DD_Frequency="Monthly",1,DD_Frequency="Quarterly",IF(MONTH(CO$2)=1,1,IF(MONTH(CO$2)=4,1,IF(MONTH(CO$2)=7,1,IF(MONTH(CO$2)=10,1,0)))),DD_Frequency="Annually",IF(MONTH(CO$2)=1,1,0))*DD_Payment))))</f>
        <v/>
      </c>
      <c r="CQ353" s="3" t="str">
        <f t="shared" ref="CQ353" ca="1" si="17299">IF($B353="","",IF(CO353&gt;CP353,(CO353-CP353/2)*(rate_A*(CQ$1/365)),0))</f>
        <v/>
      </c>
      <c r="CR353" s="3" t="str">
        <f t="shared" ca="1" si="16034"/>
        <v/>
      </c>
      <c r="CS353" s="3" t="str">
        <f t="shared" ref="CS353" ca="1" si="17300">IF($B353="","",CD353*(1+rate_A*CQ$1/365))</f>
        <v/>
      </c>
      <c r="CT353" s="3" t="str">
        <f t="shared" ref="CT353" ca="1" si="17301">IF($B353="","",CE353*(1+rate_A*CQ$1/365))</f>
        <v/>
      </c>
      <c r="CU353" s="3" t="str">
        <f t="shared" ref="CU353" ca="1" si="17302">IF($B353="","",CF353*(1+rate_joint*CQ$1/365))</f>
        <v/>
      </c>
      <c r="CV353" s="5" t="str">
        <f t="shared" ca="1" si="16038"/>
        <v/>
      </c>
      <c r="CW353" s="5" t="str" cm="1">
        <f t="array" aca="1" ref="CW353" ca="1">IF(CV353="","",_xlfn.IFS(CV353&lt;='Hidden inputs'!$C$15,CV353*'Hidden inputs'!$D$15,CV353&lt;='Hidden inputs'!$C$16,'Hidden inputs'!$C$15*'Hidden inputs'!$D$15+(CV353-'Hidden inputs'!$B$16)*'Hidden inputs'!$D$16,CV353&lt;='Hidden inputs'!$C$17,'Hidden inputs'!$C$15*'Hidden inputs'!$D$15+('Hidden inputs'!$C$16-'Hidden inputs'!$B$16)*'Hidden inputs'!$D$16+(CV353-'Hidden inputs'!$B$17)*'Hidden inputs'!$D$17,CV353&gt;'Hidden inputs'!$B$18,'Hidden inputs'!$C$15*'Hidden inputs'!$D$15+('Hidden inputs'!$C$16-'Hidden inputs'!$B$16)*'Hidden inputs'!$D$16+('Hidden inputs'!$C$17-'Hidden inputs'!$B$17)*'Hidden inputs'!$D$17+(CV353-'Hidden inputs'!$B$18)*'Hidden inputs'!$D$18))</f>
        <v/>
      </c>
      <c r="CX353" s="10" t="str">
        <f t="shared" ca="1" si="16039"/>
        <v/>
      </c>
      <c r="CY353" s="5" t="str">
        <f t="shared" ca="1" si="15946"/>
        <v/>
      </c>
      <c r="CZ353" s="5" t="str">
        <f t="shared" ca="1" si="15947"/>
        <v/>
      </c>
      <c r="DA353" s="5" t="str">
        <f ca="1">IF($B353="","",'Hidden inputs'!$D$11*CR353+'Hidden inputs'!$E$11*CS353)</f>
        <v/>
      </c>
      <c r="DB353" s="11" t="str">
        <f t="shared" ca="1" si="15865"/>
        <v/>
      </c>
      <c r="DC353" s="9" t="str">
        <f t="shared" ca="1" si="15948"/>
        <v/>
      </c>
      <c r="DD353" s="3" t="str">
        <f t="shared" ca="1" si="15949"/>
        <v/>
      </c>
      <c r="DE353" s="5" t="str" cm="1">
        <f t="array" aca="1" ref="DE353" ca="1">IF($B353="","",IF(DD353=0,0,IF(DD_Payment="",0,IF(DD353&lt;_xlfn.IFS(DD_Frequency="Monthly",1,DD_Frequency="Quarterly",IF(MONTH(DD$2)=1,1,IF(MONTH(DD$2)=4,1,IF(MONTH(DD$2)=7,1,IF(MONTH(DD$2)=10,1,0)))),DD_Frequency="Annually",IF(MONTH(DD$2)=1,1,0))*DD_Payment,DD353,_xlfn.IFS(DD_Frequency="Monthly",1,DD_Frequency="Quarterly",IF(MONTH(DD$2)=1,1,IF(MONTH(DD$2)=4,1,IF(MONTH(DD$2)=7,1,IF(MONTH(DD$2)=10,1,0)))),DD_Frequency="Annually",IF(MONTH(DD$2)=1,1,0))*DD_Payment))))</f>
        <v/>
      </c>
      <c r="DF353" s="3" t="str">
        <f t="shared" ref="DF353" ca="1" si="17303">IF($B353="","",IF(DD353&gt;DE353,(DD353-DE353/2)*(rate_A*(DF$1/365)),0))</f>
        <v/>
      </c>
      <c r="DG353" s="3" t="str">
        <f t="shared" ca="1" si="16041"/>
        <v/>
      </c>
      <c r="DH353" s="3" t="str">
        <f t="shared" ref="DH353" ca="1" si="17304">IF($B353="","",CS353*(1+rate_A*DF$1/365))</f>
        <v/>
      </c>
      <c r="DI353" s="3" t="str">
        <f t="shared" ref="DI353" ca="1" si="17305">IF($B353="","",CT353*(1+rate_A*DF$1/365))</f>
        <v/>
      </c>
      <c r="DJ353" s="3" t="str">
        <f t="shared" ref="DJ353" ca="1" si="17306">IF($B353="","",CU353*(1+rate_joint*DF$1/365))</f>
        <v/>
      </c>
      <c r="DK353" s="5" t="str">
        <f t="shared" ca="1" si="16045"/>
        <v/>
      </c>
      <c r="DL353" s="5" t="str" cm="1">
        <f t="array" aca="1" ref="DL353" ca="1">IF(DK353="","",_xlfn.IFS(DK353&lt;='Hidden inputs'!$C$15,DK353*'Hidden inputs'!$D$15,DK353&lt;='Hidden inputs'!$C$16,'Hidden inputs'!$C$15*'Hidden inputs'!$D$15+(DK353-'Hidden inputs'!$B$16)*'Hidden inputs'!$D$16,DK353&lt;='Hidden inputs'!$C$17,'Hidden inputs'!$C$15*'Hidden inputs'!$D$15+('Hidden inputs'!$C$16-'Hidden inputs'!$B$16)*'Hidden inputs'!$D$16+(DK353-'Hidden inputs'!$B$17)*'Hidden inputs'!$D$17,DK353&gt;'Hidden inputs'!$B$18,'Hidden inputs'!$C$15*'Hidden inputs'!$D$15+('Hidden inputs'!$C$16-'Hidden inputs'!$B$16)*'Hidden inputs'!$D$16+('Hidden inputs'!$C$17-'Hidden inputs'!$B$17)*'Hidden inputs'!$D$17+(DK353-'Hidden inputs'!$B$18)*'Hidden inputs'!$D$18))</f>
        <v/>
      </c>
      <c r="DM353" s="10" t="str">
        <f t="shared" ca="1" si="16046"/>
        <v/>
      </c>
      <c r="DN353" s="5" t="str">
        <f t="shared" ca="1" si="15954"/>
        <v/>
      </c>
      <c r="DO353" s="5" t="str">
        <f t="shared" ca="1" si="15955"/>
        <v/>
      </c>
      <c r="DP353" s="5" t="str">
        <f ca="1">IF($B353="","",'Hidden inputs'!$D$11*DG353+'Hidden inputs'!$E$11*DH353)</f>
        <v/>
      </c>
      <c r="DQ353" s="11" t="str">
        <f t="shared" ca="1" si="15870"/>
        <v/>
      </c>
      <c r="DR353" s="9" t="str">
        <f t="shared" ca="1" si="15956"/>
        <v/>
      </c>
      <c r="DS353" s="3" t="str">
        <f t="shared" ca="1" si="15957"/>
        <v/>
      </c>
      <c r="DT353" s="5" t="str" cm="1">
        <f t="array" aca="1" ref="DT353" ca="1">IF($B353="","",IF(DS353=0,0,IF(DD_Payment="",0,IF(DS353&lt;_xlfn.IFS(DD_Frequency="Monthly",1,DD_Frequency="Quarterly",IF(MONTH(DS$2)=1,1,IF(MONTH(DS$2)=4,1,IF(MONTH(DS$2)=7,1,IF(MONTH(DS$2)=10,1,0)))),DD_Frequency="Annually",IF(MONTH(DS$2)=1,1,0))*DD_Payment,DS353,_xlfn.IFS(DD_Frequency="Monthly",1,DD_Frequency="Quarterly",IF(MONTH(DS$2)=1,1,IF(MONTH(DS$2)=4,1,IF(MONTH(DS$2)=7,1,IF(MONTH(DS$2)=10,1,0)))),DD_Frequency="Annually",IF(MONTH(DS$2)=1,1,0))*DD_Payment))))</f>
        <v/>
      </c>
      <c r="DU353" s="3" t="str">
        <f t="shared" ref="DU353" ca="1" si="17307">IF($B353="","",IF(DS353&gt;DT353,(DS353-DT353/2)*(rate_A*(DU$1/365)),0))</f>
        <v/>
      </c>
      <c r="DV353" s="3" t="str">
        <f t="shared" ca="1" si="16048"/>
        <v/>
      </c>
      <c r="DW353" s="3" t="str">
        <f t="shared" ref="DW353" ca="1" si="17308">IF($B353="","",DH353*(1+rate_A*DU$1/365))</f>
        <v/>
      </c>
      <c r="DX353" s="3" t="str">
        <f t="shared" ref="DX353" ca="1" si="17309">IF($B353="","",DI353*(1+rate_A*DU$1/365))</f>
        <v/>
      </c>
      <c r="DY353" s="3" t="str">
        <f t="shared" ref="DY353" ca="1" si="17310">IF($B353="","",DJ353*(1+rate_joint*DU$1/365))</f>
        <v/>
      </c>
      <c r="DZ353" s="5" t="str">
        <f t="shared" ca="1" si="16052"/>
        <v/>
      </c>
      <c r="EA353" s="5" t="str" cm="1">
        <f t="array" aca="1" ref="EA353" ca="1">IF(DZ353="","",_xlfn.IFS(DZ353&lt;='Hidden inputs'!$C$15,DZ353*'Hidden inputs'!$D$15,DZ353&lt;='Hidden inputs'!$C$16,'Hidden inputs'!$C$15*'Hidden inputs'!$D$15+(DZ353-'Hidden inputs'!$B$16)*'Hidden inputs'!$D$16,DZ353&lt;='Hidden inputs'!$C$17,'Hidden inputs'!$C$15*'Hidden inputs'!$D$15+('Hidden inputs'!$C$16-'Hidden inputs'!$B$16)*'Hidden inputs'!$D$16+(DZ353-'Hidden inputs'!$B$17)*'Hidden inputs'!$D$17,DZ353&gt;'Hidden inputs'!$B$18,'Hidden inputs'!$C$15*'Hidden inputs'!$D$15+('Hidden inputs'!$C$16-'Hidden inputs'!$B$16)*'Hidden inputs'!$D$16+('Hidden inputs'!$C$17-'Hidden inputs'!$B$17)*'Hidden inputs'!$D$17+(DZ353-'Hidden inputs'!$B$18)*'Hidden inputs'!$D$18))</f>
        <v/>
      </c>
      <c r="EB353" s="10" t="str">
        <f t="shared" ca="1" si="16053"/>
        <v/>
      </c>
      <c r="EC353" s="5" t="str">
        <f t="shared" ca="1" si="15962"/>
        <v/>
      </c>
      <c r="ED353" s="5" t="str">
        <f t="shared" ca="1" si="15963"/>
        <v/>
      </c>
      <c r="EE353" s="5" t="str">
        <f ca="1">IF($B353="","",'Hidden inputs'!$D$11*DV353+'Hidden inputs'!$E$11*DW353)</f>
        <v/>
      </c>
      <c r="EF353" s="11" t="str">
        <f t="shared" ca="1" si="15875"/>
        <v/>
      </c>
      <c r="EG353" s="9" t="str">
        <f t="shared" ca="1" si="15964"/>
        <v/>
      </c>
      <c r="EH353" s="3" t="str">
        <f t="shared" ca="1" si="15965"/>
        <v/>
      </c>
      <c r="EI353" s="5" t="str" cm="1">
        <f t="array" aca="1" ref="EI353" ca="1">IF($B353="","",IF(EH353=0,0,IF(DD_Payment="",0,IF(EH353&lt;_xlfn.IFS(DD_Frequency="Monthly",1,DD_Frequency="Quarterly",IF(MONTH(EH$2)=1,1,IF(MONTH(EH$2)=4,1,IF(MONTH(EH$2)=7,1,IF(MONTH(EH$2)=10,1,0)))),DD_Frequency="Annually",IF(MONTH(EH$2)=1,1,0))*DD_Payment,EH353,_xlfn.IFS(DD_Frequency="Monthly",1,DD_Frequency="Quarterly",IF(MONTH(EH$2)=1,1,IF(MONTH(EH$2)=4,1,IF(MONTH(EH$2)=7,1,IF(MONTH(EH$2)=10,1,0)))),DD_Frequency="Annually",IF(MONTH(EH$2)=1,1,0))*DD_Payment))))</f>
        <v/>
      </c>
      <c r="EJ353" s="3" t="str">
        <f t="shared" ref="EJ353" ca="1" si="17311">IF($B353="","",IF(EH353&gt;EI353,(EH353-EI353/2)*(rate_A*(EJ$1/365)),0))</f>
        <v/>
      </c>
      <c r="EK353" s="3" t="str">
        <f t="shared" ca="1" si="16055"/>
        <v/>
      </c>
      <c r="EL353" s="3" t="str">
        <f t="shared" ref="EL353" ca="1" si="17312">IF($B353="","",DW353*(1+rate_A*EJ$1/365))</f>
        <v/>
      </c>
      <c r="EM353" s="3" t="str">
        <f t="shared" ref="EM353" ca="1" si="17313">IF($B353="","",DX353*(1+rate_A*EJ$1/365))</f>
        <v/>
      </c>
      <c r="EN353" s="3" t="str">
        <f t="shared" ref="EN353" ca="1" si="17314">IF($B353="","",DY353*(1+rate_joint*EJ$1/365))</f>
        <v/>
      </c>
      <c r="EO353" s="5" t="str">
        <f t="shared" ca="1" si="16059"/>
        <v/>
      </c>
      <c r="EP353" s="5" t="str" cm="1">
        <f t="array" aca="1" ref="EP353" ca="1">IF(EO353="","",_xlfn.IFS(EO353&lt;='Hidden inputs'!$C$15,EO353*'Hidden inputs'!$D$15,EO353&lt;='Hidden inputs'!$C$16,'Hidden inputs'!$C$15*'Hidden inputs'!$D$15+(EO353-'Hidden inputs'!$B$16)*'Hidden inputs'!$D$16,EO353&lt;='Hidden inputs'!$C$17,'Hidden inputs'!$C$15*'Hidden inputs'!$D$15+('Hidden inputs'!$C$16-'Hidden inputs'!$B$16)*'Hidden inputs'!$D$16+(EO353-'Hidden inputs'!$B$17)*'Hidden inputs'!$D$17,EO353&gt;'Hidden inputs'!$B$18,'Hidden inputs'!$C$15*'Hidden inputs'!$D$15+('Hidden inputs'!$C$16-'Hidden inputs'!$B$16)*'Hidden inputs'!$D$16+('Hidden inputs'!$C$17-'Hidden inputs'!$B$17)*'Hidden inputs'!$D$17+(EO353-'Hidden inputs'!$B$18)*'Hidden inputs'!$D$18))</f>
        <v/>
      </c>
      <c r="EQ353" s="10" t="str">
        <f t="shared" ca="1" si="16060"/>
        <v/>
      </c>
      <c r="ER353" s="5" t="str">
        <f t="shared" ca="1" si="15970"/>
        <v/>
      </c>
      <c r="ES353" s="5" t="str">
        <f t="shared" ca="1" si="15971"/>
        <v/>
      </c>
      <c r="ET353" s="5" t="str">
        <f ca="1">IF($B353="","",'Hidden inputs'!$D$11*EK353+'Hidden inputs'!$E$11*EL353)</f>
        <v/>
      </c>
      <c r="EU353" s="11" t="str">
        <f t="shared" ca="1" si="15880"/>
        <v/>
      </c>
      <c r="EV353" s="9" t="str">
        <f t="shared" ca="1" si="15972"/>
        <v/>
      </c>
      <c r="EW353" s="3" t="str">
        <f t="shared" ca="1" si="15973"/>
        <v/>
      </c>
      <c r="EX353" s="5" t="str" cm="1">
        <f t="array" aca="1" ref="EX353" ca="1">IF($B353="","",IF(EW353=0,0,IF(DD_Payment="",0,IF(EW353&lt;_xlfn.IFS(DD_Frequency="Monthly",1,DD_Frequency="Quarterly",IF(MONTH(EW$2)=1,1,IF(MONTH(EW$2)=4,1,IF(MONTH(EW$2)=7,1,IF(MONTH(EW$2)=10,1,0)))),DD_Frequency="Annually",IF(MONTH(EW$2)=1,1,0))*DD_Payment,EW353,_xlfn.IFS(DD_Frequency="Monthly",1,DD_Frequency="Quarterly",IF(MONTH(EW$2)=1,1,IF(MONTH(EW$2)=4,1,IF(MONTH(EW$2)=7,1,IF(MONTH(EW$2)=10,1,0)))),DD_Frequency="Annually",IF(MONTH(EW$2)=1,1,0))*DD_Payment))))</f>
        <v/>
      </c>
      <c r="EY353" s="3" t="str">
        <f t="shared" ref="EY353" ca="1" si="17315">IF($B353="","",IF(EW353&gt;EX353,(EW353-EX353/2)*(rate_A*(EY$1/365)),0))</f>
        <v/>
      </c>
      <c r="EZ353" s="3" t="str">
        <f t="shared" ca="1" si="16062"/>
        <v/>
      </c>
      <c r="FA353" s="3" t="str">
        <f t="shared" ref="FA353" ca="1" si="17316">IF($B353="","",EL353*(1+rate_A*EY$1/365))</f>
        <v/>
      </c>
      <c r="FB353" s="3" t="str">
        <f t="shared" ref="FB353" ca="1" si="17317">IF($B353="","",EM353*(1+rate_A*EY$1/365))</f>
        <v/>
      </c>
      <c r="FC353" s="3" t="str">
        <f t="shared" ref="FC353" ca="1" si="17318">IF($B353="","",EN353*(1+rate_joint*EY$1/365))</f>
        <v/>
      </c>
      <c r="FD353" s="5" t="str">
        <f t="shared" ca="1" si="16066"/>
        <v/>
      </c>
      <c r="FE353" s="5" t="str" cm="1">
        <f t="array" aca="1" ref="FE353" ca="1">IF(FD353="","",_xlfn.IFS(FD353&lt;='Hidden inputs'!$C$15,FD353*'Hidden inputs'!$D$15,FD353&lt;='Hidden inputs'!$C$16,'Hidden inputs'!$C$15*'Hidden inputs'!$D$15+(FD353-'Hidden inputs'!$B$16)*'Hidden inputs'!$D$16,FD353&lt;='Hidden inputs'!$C$17,'Hidden inputs'!$C$15*'Hidden inputs'!$D$15+('Hidden inputs'!$C$16-'Hidden inputs'!$B$16)*'Hidden inputs'!$D$16+(FD353-'Hidden inputs'!$B$17)*'Hidden inputs'!$D$17,FD353&gt;'Hidden inputs'!$B$18,'Hidden inputs'!$C$15*'Hidden inputs'!$D$15+('Hidden inputs'!$C$16-'Hidden inputs'!$B$16)*'Hidden inputs'!$D$16+('Hidden inputs'!$C$17-'Hidden inputs'!$B$17)*'Hidden inputs'!$D$17+(FD353-'Hidden inputs'!$B$18)*'Hidden inputs'!$D$18))</f>
        <v/>
      </c>
      <c r="FF353" s="10" t="str">
        <f t="shared" ca="1" si="16067"/>
        <v/>
      </c>
      <c r="FG353" s="5" t="str">
        <f t="shared" ca="1" si="15978"/>
        <v/>
      </c>
      <c r="FH353" s="5" t="str">
        <f t="shared" ca="1" si="15979"/>
        <v/>
      </c>
      <c r="FI353" s="5" t="str">
        <f ca="1">IF($B353="","",'Hidden inputs'!$D$11*EZ353+'Hidden inputs'!$E$11*FA353)</f>
        <v/>
      </c>
      <c r="FJ353" s="11" t="str">
        <f t="shared" ca="1" si="15885"/>
        <v/>
      </c>
      <c r="FK353" s="9" t="str">
        <f t="shared" ca="1" si="15980"/>
        <v/>
      </c>
      <c r="FL353" s="3" t="str">
        <f t="shared" ca="1" si="15981"/>
        <v/>
      </c>
      <c r="FM353" s="5" t="str" cm="1">
        <f t="array" aca="1" ref="FM353" ca="1">IF($B353="","",IF(FL353=0,0,IF(DD_Payment="",0,IF(FL353&lt;_xlfn.IFS(DD_Frequency="Monthly",1,DD_Frequency="Quarterly",IF(MONTH(FL$2)=1,1,IF(MONTH(FL$2)=4,1,IF(MONTH(FL$2)=7,1,IF(MONTH(FL$2)=10,1,0)))),DD_Frequency="Annually",IF(MONTH(FL$2)=1,1,0))*DD_Payment,FL353,_xlfn.IFS(DD_Frequency="Monthly",1,DD_Frequency="Quarterly",IF(MONTH(FL$2)=1,1,IF(MONTH(FL$2)=4,1,IF(MONTH(FL$2)=7,1,IF(MONTH(FL$2)=10,1,0)))),DD_Frequency="Annually",IF(MONTH(FL$2)=1,1,0))*DD_Payment))))</f>
        <v/>
      </c>
      <c r="FN353" s="3" t="str">
        <f t="shared" ref="FN353" ca="1" si="17319">IF($B353="","",IF(FL353&gt;FM353,(FL353-FM353/2)*(rate_A*(FN$1/365)),0))</f>
        <v/>
      </c>
      <c r="FO353" s="3" t="str">
        <f t="shared" ca="1" si="16069"/>
        <v/>
      </c>
      <c r="FP353" s="3" t="str">
        <f t="shared" ref="FP353" ca="1" si="17320">IF($B353="","",FA353*(1+rate_A*FN$1/365))</f>
        <v/>
      </c>
      <c r="FQ353" s="3" t="str">
        <f t="shared" ref="FQ353" ca="1" si="17321">IF($B353="","",FB353*(1+rate_A*FN$1/365))</f>
        <v/>
      </c>
      <c r="FR353" s="3" t="str">
        <f t="shared" ref="FR353" ca="1" si="17322">IF($B353="","",FC353*(1+rate_joint*FN$1/365))</f>
        <v/>
      </c>
      <c r="FS353" s="5" t="str">
        <f t="shared" ca="1" si="16073"/>
        <v/>
      </c>
      <c r="FT353" s="5" t="str" cm="1">
        <f t="array" aca="1" ref="FT353" ca="1">IF(FS353="","",_xlfn.IFS(FS353&lt;='Hidden inputs'!$C$15,FS353*'Hidden inputs'!$D$15,FS353&lt;='Hidden inputs'!$C$16,'Hidden inputs'!$C$15*'Hidden inputs'!$D$15+(FS353-'Hidden inputs'!$B$16)*'Hidden inputs'!$D$16,FS353&lt;='Hidden inputs'!$C$17,'Hidden inputs'!$C$15*'Hidden inputs'!$D$15+('Hidden inputs'!$C$16-'Hidden inputs'!$B$16)*'Hidden inputs'!$D$16+(FS353-'Hidden inputs'!$B$17)*'Hidden inputs'!$D$17,FS353&gt;'Hidden inputs'!$B$18,'Hidden inputs'!$C$15*'Hidden inputs'!$D$15+('Hidden inputs'!$C$16-'Hidden inputs'!$B$16)*'Hidden inputs'!$D$16+('Hidden inputs'!$C$17-'Hidden inputs'!$B$17)*'Hidden inputs'!$D$17+(FS353-'Hidden inputs'!$B$18)*'Hidden inputs'!$D$18))</f>
        <v/>
      </c>
      <c r="FU353" s="10" t="str">
        <f t="shared" ca="1" si="16074"/>
        <v/>
      </c>
      <c r="FV353" s="5" t="str">
        <f t="shared" ca="1" si="15986"/>
        <v/>
      </c>
      <c r="FW353" s="5" t="str">
        <f t="shared" ca="1" si="15987"/>
        <v/>
      </c>
      <c r="FX353" s="5" t="str">
        <f ca="1">IF($B353="","",'Hidden inputs'!$D$11*FO353+'Hidden inputs'!$E$11*FP353)</f>
        <v/>
      </c>
      <c r="FY353" s="11" t="str">
        <f t="shared" ca="1" si="15890"/>
        <v/>
      </c>
      <c r="FZ353" s="9" t="str">
        <f t="shared" ca="1" si="15988"/>
        <v/>
      </c>
      <c r="GA353" s="5" t="str">
        <f t="shared" ca="1" si="15989"/>
        <v/>
      </c>
      <c r="GB353" s="5" t="str">
        <f t="shared" ca="1" si="15990"/>
        <v/>
      </c>
      <c r="GC353" s="5" t="str">
        <f t="shared" ca="1" si="15891"/>
        <v/>
      </c>
      <c r="GD353" s="5" t="str">
        <f t="shared" ca="1" si="15892"/>
        <v/>
      </c>
    </row>
    <row r="354" spans="1:186" x14ac:dyDescent="0.35">
      <c r="A354" s="2"/>
      <c r="B354" s="6" t="str">
        <f t="shared" ca="1" si="15893"/>
        <v/>
      </c>
      <c r="C354" s="5" t="str">
        <f t="shared" ca="1" si="15991"/>
        <v/>
      </c>
      <c r="D354" s="5" t="str" cm="1">
        <f t="array" aca="1" ref="D354" ca="1">IF($B354="","",IF(C354=0,0,IF(DD_Payment="",0,IF(C354&lt;_xlfn.IFS(DD_Frequency="Monthly",1,DD_Frequency="Quarterly",IF(MONTH(C$2)=1,1,IF(MONTH(C$2)=4,1,IF(MONTH(C$2)=7,1,IF(MONTH(C$2)=10,1,0)))),DD_Frequency="Annually",IF(MONTH(C$2)=1,1,0))*DD_Payment,C354,_xlfn.IFS(DD_Frequency="Monthly",1,DD_Frequency="Quarterly",IF(MONTH(C$2)=1,1,IF(MONTH(C$2)=4,1,IF(MONTH(C$2)=7,1,IF(MONTH(C$2)=10,1,0)))),DD_Frequency="Annually",IF(MONTH(C$2)=1,1,0))*DD_Payment))))</f>
        <v/>
      </c>
      <c r="E354" s="5" t="str">
        <f t="shared" ref="E354" ca="1" si="17323">IF(B354="","",IF(C354&gt;D354,(C354-D354/2)*(rate_A*(E$1/365)),0))</f>
        <v/>
      </c>
      <c r="F354" s="5" t="str">
        <f t="shared" ca="1" si="15895"/>
        <v/>
      </c>
      <c r="G354" s="5" t="str">
        <f t="shared" ref="G354" ca="1" si="17324">IF(B354="","",G353*(1+rate_A*E$1/365))</f>
        <v/>
      </c>
      <c r="H354" s="5" t="str">
        <f t="shared" ref="H354" ca="1" si="17325">IF(B354="","",H353*(1+rate_A*E$1/365))</f>
        <v/>
      </c>
      <c r="I354" s="5" t="str">
        <f t="shared" ref="I354" ca="1" si="17326">IF(B354="","",I353*(1+rate_joint*E$1/365))</f>
        <v/>
      </c>
      <c r="J354" s="5" t="str">
        <f t="shared" ca="1" si="15996"/>
        <v/>
      </c>
      <c r="K354" s="5" t="str" cm="1">
        <f t="array" aca="1" ref="K354" ca="1">IF(J354="","",_xlfn.IFS(J354&lt;='Hidden inputs'!$C$15,J354*'Hidden inputs'!$D$15,J354&lt;='Hidden inputs'!$C$16,'Hidden inputs'!$C$15*'Hidden inputs'!$D$15+(J354-'Hidden inputs'!$B$16)*'Hidden inputs'!$D$16,J354&lt;='Hidden inputs'!$C$17,'Hidden inputs'!$C$15*'Hidden inputs'!$D$15+('Hidden inputs'!$C$16-'Hidden inputs'!$B$16)*'Hidden inputs'!$D$16+(J354-'Hidden inputs'!$B$17)*'Hidden inputs'!$D$17,J354&gt;'Hidden inputs'!$B$18,'Hidden inputs'!$C$15*'Hidden inputs'!$D$15+('Hidden inputs'!$C$16-'Hidden inputs'!$B$16)*'Hidden inputs'!$D$16+('Hidden inputs'!$C$17-'Hidden inputs'!$B$17)*'Hidden inputs'!$D$17+(J354-'Hidden inputs'!$B$18)*'Hidden inputs'!$D$18))</f>
        <v/>
      </c>
      <c r="L354" s="11" t="str">
        <f t="shared" ca="1" si="15997"/>
        <v/>
      </c>
      <c r="M354" s="5" t="str">
        <f t="shared" ca="1" si="15899"/>
        <v/>
      </c>
      <c r="N354" s="5" t="str">
        <f t="shared" ca="1" si="15900"/>
        <v/>
      </c>
      <c r="O354" s="5" t="str">
        <f ca="1">IF(B354="","",'Hidden inputs'!$D$11*F354+'Hidden inputs'!$E$11*G354)</f>
        <v/>
      </c>
      <c r="P354" s="11" t="str">
        <f t="shared" ca="1" si="15834"/>
        <v/>
      </c>
      <c r="Q354" s="20" t="str">
        <f t="shared" ca="1" si="15835"/>
        <v/>
      </c>
      <c r="R354" s="3" t="str">
        <f t="shared" ca="1" si="15901"/>
        <v/>
      </c>
      <c r="S354" s="5" t="str" cm="1">
        <f t="array" aca="1" ref="S354" ca="1">IF($B354="","",IF(R354=0,0,IF(DD_Payment="",0,IF(R354&lt;_xlfn.IFS(DD_Frequency="Monthly",1,DD_Frequency="Quarterly",IF(MONTH(R$2)=1,1,IF(MONTH(R$2)=4,1,IF(MONTH(R$2)=7,1,IF(MONTH(R$2)=10,1,0)))),DD_Frequency="Annually",IF(MONTH(R$2)=1,1,0))*DD_Payment,R354,_xlfn.IFS(DD_Frequency="Monthly",1,DD_Frequency="Quarterly",IF(MONTH(R$2)=1,1,IF(MONTH(R$2)=4,1,IF(MONTH(R$2)=7,1,IF(MONTH(R$2)=10,1,0)))),DD_Frequency="Annually",IF(MONTH(R$2)=1,1,0))*DD_Payment))))</f>
        <v/>
      </c>
      <c r="T354" s="3" t="str">
        <f t="shared" ref="T354" ca="1" si="17327">IF(B354="","",IF(R354&gt;S354,(R354-S354/2)*(rate_A*((T$1+A354)/365)),0))</f>
        <v/>
      </c>
      <c r="U354" s="3" t="str">
        <f t="shared" ca="1" si="15903"/>
        <v/>
      </c>
      <c r="V354" s="3" t="str">
        <f t="shared" ref="V354" ca="1" si="17328">IF(B354="","",G354*(1+rate_A*(T$1+A354)/365))</f>
        <v/>
      </c>
      <c r="W354" s="3" t="str">
        <f t="shared" ref="W354" ca="1" si="17329">IF(B354="","",H354*(1+rate_A*(T$1+A354)/365))</f>
        <v/>
      </c>
      <c r="X354" s="3" t="str">
        <f t="shared" ref="X354" ca="1" si="17330">IF(B354="","",I354*(1+rate_joint*(T$1+A354)/365))</f>
        <v/>
      </c>
      <c r="Y354" s="5" t="str">
        <f t="shared" ca="1" si="16002"/>
        <v/>
      </c>
      <c r="Z354" s="5" t="str" cm="1">
        <f t="array" aca="1" ref="Z354" ca="1">IF(Y354="","",_xlfn.IFS(Y354&lt;='Hidden inputs'!$C$15,Y354*'Hidden inputs'!$D$15,Y354&lt;='Hidden inputs'!$C$16,'Hidden inputs'!$C$15*'Hidden inputs'!$D$15+(Y354-'Hidden inputs'!$B$16)*'Hidden inputs'!$D$16,Y354&lt;='Hidden inputs'!$C$17,'Hidden inputs'!$C$15*'Hidden inputs'!$D$15+('Hidden inputs'!$C$16-'Hidden inputs'!$B$16)*'Hidden inputs'!$D$16+(Y354-'Hidden inputs'!$B$17)*'Hidden inputs'!$D$17,Y354&gt;'Hidden inputs'!$B$18,'Hidden inputs'!$C$15*'Hidden inputs'!$D$15+('Hidden inputs'!$C$16-'Hidden inputs'!$B$16)*'Hidden inputs'!$D$16+('Hidden inputs'!$C$17-'Hidden inputs'!$B$17)*'Hidden inputs'!$D$17+(Y354-'Hidden inputs'!$B$18)*'Hidden inputs'!$D$18))</f>
        <v/>
      </c>
      <c r="AA354" s="10" t="str">
        <f t="shared" ca="1" si="16003"/>
        <v/>
      </c>
      <c r="AB354" s="5" t="str">
        <f t="shared" ca="1" si="15907"/>
        <v/>
      </c>
      <c r="AC354" s="5" t="str">
        <f t="shared" ca="1" si="16004"/>
        <v/>
      </c>
      <c r="AD354" s="5" t="str">
        <f ca="1">IF(B354="","",'Hidden inputs'!$D$11*U354+'Hidden inputs'!$E$11*V354)</f>
        <v/>
      </c>
      <c r="AE354" s="11" t="str">
        <f t="shared" ca="1" si="15840"/>
        <v/>
      </c>
      <c r="AF354" s="9" t="str">
        <f t="shared" ca="1" si="15908"/>
        <v/>
      </c>
      <c r="AG354" s="3" t="str">
        <f t="shared" ca="1" si="15909"/>
        <v/>
      </c>
      <c r="AH354" s="5" t="str" cm="1">
        <f t="array" aca="1" ref="AH354" ca="1">IF($B354="","",IF(AG354=0,0,IF(DD_Payment="",0,IF(AG354&lt;_xlfn.IFS(DD_Frequency="Monthly",1,DD_Frequency="Quarterly",IF(MONTH(AG$2)=1,1,IF(MONTH(AG$2)=4,1,IF(MONTH(AG$2)=7,1,IF(MONTH(AG$2)=10,1,0)))),DD_Frequency="Annually",IF(MONTH(AG$2)=1,1,0))*DD_Payment,AG354,_xlfn.IFS(DD_Frequency="Monthly",1,DD_Frequency="Quarterly",IF(MONTH(AG$2)=1,1,IF(MONTH(AG$2)=4,1,IF(MONTH(AG$2)=7,1,IF(MONTH(AG$2)=10,1,0)))),DD_Frequency="Annually",IF(MONTH(AG$2)=1,1,0))*DD_Payment))))</f>
        <v/>
      </c>
      <c r="AI354" s="3" t="str">
        <f t="shared" ref="AI354" ca="1" si="17331">IF($B354="","",IF(AG354&gt;AH354,(AG354-AH354/2)*(rate_A*(AI$1/365)),0))</f>
        <v/>
      </c>
      <c r="AJ354" s="3" t="str">
        <f t="shared" ca="1" si="16006"/>
        <v/>
      </c>
      <c r="AK354" s="3" t="str">
        <f t="shared" ref="AK354" ca="1" si="17332">IF($B354="","",V354*(1+rate_A*AI$1/365))</f>
        <v/>
      </c>
      <c r="AL354" s="3" t="str">
        <f t="shared" ref="AL354" ca="1" si="17333">IF($B354="","",W354*(1+rate_A*AI$1/365))</f>
        <v/>
      </c>
      <c r="AM354" s="3" t="str">
        <f t="shared" ref="AM354" ca="1" si="17334">IF($B354="","",X354*(1+rate_joint*AI$1/365))</f>
        <v/>
      </c>
      <c r="AN354" s="5" t="str">
        <f t="shared" ca="1" si="16010"/>
        <v/>
      </c>
      <c r="AO354" s="5" t="str" cm="1">
        <f t="array" aca="1" ref="AO354" ca="1">IF(AN354="","",_xlfn.IFS(AN354&lt;='Hidden inputs'!$C$15,AN354*'Hidden inputs'!$D$15,AN354&lt;='Hidden inputs'!$C$16,'Hidden inputs'!$C$15*'Hidden inputs'!$D$15+(AN354-'Hidden inputs'!$B$16)*'Hidden inputs'!$D$16,AN354&lt;='Hidden inputs'!$C$17,'Hidden inputs'!$C$15*'Hidden inputs'!$D$15+('Hidden inputs'!$C$16-'Hidden inputs'!$B$16)*'Hidden inputs'!$D$16+(AN354-'Hidden inputs'!$B$17)*'Hidden inputs'!$D$17,AN354&gt;'Hidden inputs'!$B$18,'Hidden inputs'!$C$15*'Hidden inputs'!$D$15+('Hidden inputs'!$C$16-'Hidden inputs'!$B$16)*'Hidden inputs'!$D$16+('Hidden inputs'!$C$17-'Hidden inputs'!$B$17)*'Hidden inputs'!$D$17+(AN354-'Hidden inputs'!$B$18)*'Hidden inputs'!$D$18))</f>
        <v/>
      </c>
      <c r="AP354" s="10" t="str">
        <f t="shared" ca="1" si="16011"/>
        <v/>
      </c>
      <c r="AQ354" s="5" t="str">
        <f t="shared" ca="1" si="15914"/>
        <v/>
      </c>
      <c r="AR354" s="5" t="str">
        <f t="shared" ca="1" si="15915"/>
        <v/>
      </c>
      <c r="AS354" s="5" t="str">
        <f ca="1">IF($B354="","",'Hidden inputs'!$D$11*AJ354+'Hidden inputs'!$E$11*AK354)</f>
        <v/>
      </c>
      <c r="AT354" s="11" t="str">
        <f t="shared" ca="1" si="15845"/>
        <v/>
      </c>
      <c r="AU354" s="9" t="str">
        <f t="shared" ca="1" si="15916"/>
        <v/>
      </c>
      <c r="AV354" s="3" t="str">
        <f t="shared" ca="1" si="15917"/>
        <v/>
      </c>
      <c r="AW354" s="5" t="str" cm="1">
        <f t="array" aca="1" ref="AW354" ca="1">IF($B354="","",IF(AV354=0,0,IF(DD_Payment="",0,IF(AV354&lt;_xlfn.IFS(DD_Frequency="Monthly",1,DD_Frequency="Quarterly",IF(MONTH(AV$2)=1,1,IF(MONTH(AV$2)=4,1,IF(MONTH(AV$2)=7,1,IF(MONTH(AV$2)=10,1,0)))),DD_Frequency="Annually",IF(MONTH(AV$2)=1,1,0))*DD_Payment,AV354,_xlfn.IFS(DD_Frequency="Monthly",1,DD_Frequency="Quarterly",IF(MONTH(AV$2)=1,1,IF(MONTH(AV$2)=4,1,IF(MONTH(AV$2)=7,1,IF(MONTH(AV$2)=10,1,0)))),DD_Frequency="Annually",IF(MONTH(AV$2)=1,1,0))*DD_Payment))))</f>
        <v/>
      </c>
      <c r="AX354" s="3" t="str">
        <f t="shared" ref="AX354" ca="1" si="17335">IF($B354="","",IF(AV354&gt;AW354,(AV354-AW354/2)*(rate_A*(AX$1/365)),0))</f>
        <v/>
      </c>
      <c r="AY354" s="3" t="str">
        <f t="shared" ca="1" si="16013"/>
        <v/>
      </c>
      <c r="AZ354" s="3" t="str">
        <f t="shared" ref="AZ354" ca="1" si="17336">IF($B354="","",AK354*(1+rate_A*AX$1/365))</f>
        <v/>
      </c>
      <c r="BA354" s="3" t="str">
        <f t="shared" ref="BA354" ca="1" si="17337">IF($B354="","",AL354*(1+rate_A*AX$1/365))</f>
        <v/>
      </c>
      <c r="BB354" s="3" t="str">
        <f t="shared" ref="BB354" ca="1" si="17338">IF($B354="","",AM354*(1+rate_joint*AX$1/365))</f>
        <v/>
      </c>
      <c r="BC354" s="5" t="str">
        <f t="shared" ca="1" si="16017"/>
        <v/>
      </c>
      <c r="BD354" s="5" t="str" cm="1">
        <f t="array" aca="1" ref="BD354" ca="1">IF(BC354="","",_xlfn.IFS(BC354&lt;='Hidden inputs'!$C$15,BC354*'Hidden inputs'!$D$15,BC354&lt;='Hidden inputs'!$C$16,'Hidden inputs'!$C$15*'Hidden inputs'!$D$15+(BC354-'Hidden inputs'!$B$16)*'Hidden inputs'!$D$16,BC354&lt;='Hidden inputs'!$C$17,'Hidden inputs'!$C$15*'Hidden inputs'!$D$15+('Hidden inputs'!$C$16-'Hidden inputs'!$B$16)*'Hidden inputs'!$D$16+(BC354-'Hidden inputs'!$B$17)*'Hidden inputs'!$D$17,BC354&gt;'Hidden inputs'!$B$18,'Hidden inputs'!$C$15*'Hidden inputs'!$D$15+('Hidden inputs'!$C$16-'Hidden inputs'!$B$16)*'Hidden inputs'!$D$16+('Hidden inputs'!$C$17-'Hidden inputs'!$B$17)*'Hidden inputs'!$D$17+(BC354-'Hidden inputs'!$B$18)*'Hidden inputs'!$D$18))</f>
        <v/>
      </c>
      <c r="BE354" s="10" t="str">
        <f t="shared" ca="1" si="16018"/>
        <v/>
      </c>
      <c r="BF354" s="5" t="str">
        <f t="shared" ca="1" si="15922"/>
        <v/>
      </c>
      <c r="BG354" s="5" t="str">
        <f t="shared" ca="1" si="15923"/>
        <v/>
      </c>
      <c r="BH354" s="5" t="str">
        <f ca="1">IF($B354="","",'Hidden inputs'!$D$11*AY354+'Hidden inputs'!$E$11*AZ354)</f>
        <v/>
      </c>
      <c r="BI354" s="11" t="str">
        <f t="shared" ca="1" si="15850"/>
        <v/>
      </c>
      <c r="BJ354" s="9" t="str">
        <f t="shared" ca="1" si="15924"/>
        <v/>
      </c>
      <c r="BK354" s="3" t="str">
        <f t="shared" ca="1" si="15925"/>
        <v/>
      </c>
      <c r="BL354" s="5" t="str" cm="1">
        <f t="array" aca="1" ref="BL354" ca="1">IF($B354="","",IF(BK354=0,0,IF(DD_Payment="",0,IF(BK354&lt;_xlfn.IFS(DD_Frequency="Monthly",1,DD_Frequency="Quarterly",IF(MONTH(BK$2)=1,1,IF(MONTH(BK$2)=4,1,IF(MONTH(BK$2)=7,1,IF(MONTH(BK$2)=10,1,0)))),DD_Frequency="Annually",IF(MONTH(BK$2)=1,1,0))*DD_Payment,BK354,_xlfn.IFS(DD_Frequency="Monthly",1,DD_Frequency="Quarterly",IF(MONTH(BK$2)=1,1,IF(MONTH(BK$2)=4,1,IF(MONTH(BK$2)=7,1,IF(MONTH(BK$2)=10,1,0)))),DD_Frequency="Annually",IF(MONTH(BK$2)=1,1,0))*DD_Payment))))</f>
        <v/>
      </c>
      <c r="BM354" s="3" t="str">
        <f t="shared" ref="BM354" ca="1" si="17339">IF($B354="","",IF(BK354&gt;BL354,(BK354-BL354/2)*(rate_A*(BM$1/365)),0))</f>
        <v/>
      </c>
      <c r="BN354" s="3" t="str">
        <f t="shared" ca="1" si="16020"/>
        <v/>
      </c>
      <c r="BO354" s="3" t="str">
        <f t="shared" ref="BO354" ca="1" si="17340">IF($B354="","",AZ354*(1+rate_A*BM$1/365))</f>
        <v/>
      </c>
      <c r="BP354" s="3" t="str">
        <f t="shared" ref="BP354" ca="1" si="17341">IF($B354="","",BA354*(1+rate_A*BM$1/365))</f>
        <v/>
      </c>
      <c r="BQ354" s="3" t="str">
        <f t="shared" ref="BQ354" ca="1" si="17342">IF($B354="","",BB354*(1+rate_joint*BM$1/365))</f>
        <v/>
      </c>
      <c r="BR354" s="5" t="str">
        <f t="shared" ca="1" si="16024"/>
        <v/>
      </c>
      <c r="BS354" s="5" t="str" cm="1">
        <f t="array" aca="1" ref="BS354" ca="1">IF(BR354="","",_xlfn.IFS(BR354&lt;='Hidden inputs'!$C$15,BR354*'Hidden inputs'!$D$15,BR354&lt;='Hidden inputs'!$C$16,'Hidden inputs'!$C$15*'Hidden inputs'!$D$15+(BR354-'Hidden inputs'!$B$16)*'Hidden inputs'!$D$16,BR354&lt;='Hidden inputs'!$C$17,'Hidden inputs'!$C$15*'Hidden inputs'!$D$15+('Hidden inputs'!$C$16-'Hidden inputs'!$B$16)*'Hidden inputs'!$D$16+(BR354-'Hidden inputs'!$B$17)*'Hidden inputs'!$D$17,BR354&gt;'Hidden inputs'!$B$18,'Hidden inputs'!$C$15*'Hidden inputs'!$D$15+('Hidden inputs'!$C$16-'Hidden inputs'!$B$16)*'Hidden inputs'!$D$16+('Hidden inputs'!$C$17-'Hidden inputs'!$B$17)*'Hidden inputs'!$D$17+(BR354-'Hidden inputs'!$B$18)*'Hidden inputs'!$D$18))</f>
        <v/>
      </c>
      <c r="BT354" s="10" t="str">
        <f t="shared" ca="1" si="16025"/>
        <v/>
      </c>
      <c r="BU354" s="5" t="str">
        <f t="shared" ca="1" si="15930"/>
        <v/>
      </c>
      <c r="BV354" s="5" t="str">
        <f t="shared" ca="1" si="15931"/>
        <v/>
      </c>
      <c r="BW354" s="5" t="str">
        <f ca="1">IF($B354="","",'Hidden inputs'!$D$11*BN354+'Hidden inputs'!$E$11*BO354)</f>
        <v/>
      </c>
      <c r="BX354" s="11" t="str">
        <f t="shared" ca="1" si="15855"/>
        <v/>
      </c>
      <c r="BY354" s="9" t="str">
        <f t="shared" ca="1" si="15932"/>
        <v/>
      </c>
      <c r="BZ354" s="3" t="str">
        <f t="shared" ca="1" si="15933"/>
        <v/>
      </c>
      <c r="CA354" s="5" t="str" cm="1">
        <f t="array" aca="1" ref="CA354" ca="1">IF($B354="","",IF(BZ354=0,0,IF(DD_Payment="",0,IF(BZ354&lt;_xlfn.IFS(DD_Frequency="Monthly",1,DD_Frequency="Quarterly",IF(MONTH(BZ$2)=1,1,IF(MONTH(BZ$2)=4,1,IF(MONTH(BZ$2)=7,1,IF(MONTH(BZ$2)=10,1,0)))),DD_Frequency="Annually",IF(MONTH(BZ$2)=1,1,0))*DD_Payment,BZ354,_xlfn.IFS(DD_Frequency="Monthly",1,DD_Frequency="Quarterly",IF(MONTH(BZ$2)=1,1,IF(MONTH(BZ$2)=4,1,IF(MONTH(BZ$2)=7,1,IF(MONTH(BZ$2)=10,1,0)))),DD_Frequency="Annually",IF(MONTH(BZ$2)=1,1,0))*DD_Payment))))</f>
        <v/>
      </c>
      <c r="CB354" s="3" t="str">
        <f t="shared" ref="CB354" ca="1" si="17343">IF($B354="","",IF(BZ354&gt;CA354,(BZ354-CA354/2)*(rate_A*(CB$1/365)),0))</f>
        <v/>
      </c>
      <c r="CC354" s="3" t="str">
        <f t="shared" ca="1" si="16027"/>
        <v/>
      </c>
      <c r="CD354" s="3" t="str">
        <f t="shared" ref="CD354" ca="1" si="17344">IF($B354="","",BO354*(1+rate_A*CB$1/365))</f>
        <v/>
      </c>
      <c r="CE354" s="3" t="str">
        <f t="shared" ref="CE354" ca="1" si="17345">IF($B354="","",BP354*(1+rate_A*CB$1/365))</f>
        <v/>
      </c>
      <c r="CF354" s="3" t="str">
        <f t="shared" ref="CF354" ca="1" si="17346">IF($B354="","",BQ354*(1+rate_joint*CB$1/365))</f>
        <v/>
      </c>
      <c r="CG354" s="5" t="str">
        <f t="shared" ca="1" si="16031"/>
        <v/>
      </c>
      <c r="CH354" s="5" t="str" cm="1">
        <f t="array" aca="1" ref="CH354" ca="1">IF(CG354="","",_xlfn.IFS(CG354&lt;='Hidden inputs'!$C$15,CG354*'Hidden inputs'!$D$15,CG354&lt;='Hidden inputs'!$C$16,'Hidden inputs'!$C$15*'Hidden inputs'!$D$15+(CG354-'Hidden inputs'!$B$16)*'Hidden inputs'!$D$16,CG354&lt;='Hidden inputs'!$C$17,'Hidden inputs'!$C$15*'Hidden inputs'!$D$15+('Hidden inputs'!$C$16-'Hidden inputs'!$B$16)*'Hidden inputs'!$D$16+(CG354-'Hidden inputs'!$B$17)*'Hidden inputs'!$D$17,CG354&gt;'Hidden inputs'!$B$18,'Hidden inputs'!$C$15*'Hidden inputs'!$D$15+('Hidden inputs'!$C$16-'Hidden inputs'!$B$16)*'Hidden inputs'!$D$16+('Hidden inputs'!$C$17-'Hidden inputs'!$B$17)*'Hidden inputs'!$D$17+(CG354-'Hidden inputs'!$B$18)*'Hidden inputs'!$D$18))</f>
        <v/>
      </c>
      <c r="CI354" s="10" t="str">
        <f t="shared" ca="1" si="16032"/>
        <v/>
      </c>
      <c r="CJ354" s="5" t="str">
        <f t="shared" ca="1" si="15938"/>
        <v/>
      </c>
      <c r="CK354" s="5" t="str">
        <f t="shared" ca="1" si="15939"/>
        <v/>
      </c>
      <c r="CL354" s="5" t="str">
        <f ca="1">IF($B354="","",'Hidden inputs'!$D$11*CC354+'Hidden inputs'!$E$11*CD354)</f>
        <v/>
      </c>
      <c r="CM354" s="11" t="str">
        <f t="shared" ca="1" si="15860"/>
        <v/>
      </c>
      <c r="CN354" s="9" t="str">
        <f t="shared" ca="1" si="15940"/>
        <v/>
      </c>
      <c r="CO354" s="3" t="str">
        <f t="shared" ca="1" si="15941"/>
        <v/>
      </c>
      <c r="CP354" s="5" t="str" cm="1">
        <f t="array" aca="1" ref="CP354" ca="1">IF($B354="","",IF(CO354=0,0,IF(DD_Payment="",0,IF(CO354&lt;_xlfn.IFS(DD_Frequency="Monthly",1,DD_Frequency="Quarterly",IF(MONTH(CO$2)=1,1,IF(MONTH(CO$2)=4,1,IF(MONTH(CO$2)=7,1,IF(MONTH(CO$2)=10,1,0)))),DD_Frequency="Annually",IF(MONTH(CO$2)=1,1,0))*DD_Payment,CO354,_xlfn.IFS(DD_Frequency="Monthly",1,DD_Frequency="Quarterly",IF(MONTH(CO$2)=1,1,IF(MONTH(CO$2)=4,1,IF(MONTH(CO$2)=7,1,IF(MONTH(CO$2)=10,1,0)))),DD_Frequency="Annually",IF(MONTH(CO$2)=1,1,0))*DD_Payment))))</f>
        <v/>
      </c>
      <c r="CQ354" s="3" t="str">
        <f t="shared" ref="CQ354" ca="1" si="17347">IF($B354="","",IF(CO354&gt;CP354,(CO354-CP354/2)*(rate_A*(CQ$1/365)),0))</f>
        <v/>
      </c>
      <c r="CR354" s="3" t="str">
        <f t="shared" ca="1" si="16034"/>
        <v/>
      </c>
      <c r="CS354" s="3" t="str">
        <f t="shared" ref="CS354" ca="1" si="17348">IF($B354="","",CD354*(1+rate_A*CQ$1/365))</f>
        <v/>
      </c>
      <c r="CT354" s="3" t="str">
        <f t="shared" ref="CT354" ca="1" si="17349">IF($B354="","",CE354*(1+rate_A*CQ$1/365))</f>
        <v/>
      </c>
      <c r="CU354" s="3" t="str">
        <f t="shared" ref="CU354" ca="1" si="17350">IF($B354="","",CF354*(1+rate_joint*CQ$1/365))</f>
        <v/>
      </c>
      <c r="CV354" s="5" t="str">
        <f t="shared" ca="1" si="16038"/>
        <v/>
      </c>
      <c r="CW354" s="5" t="str" cm="1">
        <f t="array" aca="1" ref="CW354" ca="1">IF(CV354="","",_xlfn.IFS(CV354&lt;='Hidden inputs'!$C$15,CV354*'Hidden inputs'!$D$15,CV354&lt;='Hidden inputs'!$C$16,'Hidden inputs'!$C$15*'Hidden inputs'!$D$15+(CV354-'Hidden inputs'!$B$16)*'Hidden inputs'!$D$16,CV354&lt;='Hidden inputs'!$C$17,'Hidden inputs'!$C$15*'Hidden inputs'!$D$15+('Hidden inputs'!$C$16-'Hidden inputs'!$B$16)*'Hidden inputs'!$D$16+(CV354-'Hidden inputs'!$B$17)*'Hidden inputs'!$D$17,CV354&gt;'Hidden inputs'!$B$18,'Hidden inputs'!$C$15*'Hidden inputs'!$D$15+('Hidden inputs'!$C$16-'Hidden inputs'!$B$16)*'Hidden inputs'!$D$16+('Hidden inputs'!$C$17-'Hidden inputs'!$B$17)*'Hidden inputs'!$D$17+(CV354-'Hidden inputs'!$B$18)*'Hidden inputs'!$D$18))</f>
        <v/>
      </c>
      <c r="CX354" s="10" t="str">
        <f t="shared" ca="1" si="16039"/>
        <v/>
      </c>
      <c r="CY354" s="5" t="str">
        <f t="shared" ca="1" si="15946"/>
        <v/>
      </c>
      <c r="CZ354" s="5" t="str">
        <f t="shared" ca="1" si="15947"/>
        <v/>
      </c>
      <c r="DA354" s="5" t="str">
        <f ca="1">IF($B354="","",'Hidden inputs'!$D$11*CR354+'Hidden inputs'!$E$11*CS354)</f>
        <v/>
      </c>
      <c r="DB354" s="11" t="str">
        <f t="shared" ca="1" si="15865"/>
        <v/>
      </c>
      <c r="DC354" s="9" t="str">
        <f t="shared" ca="1" si="15948"/>
        <v/>
      </c>
      <c r="DD354" s="3" t="str">
        <f t="shared" ca="1" si="15949"/>
        <v/>
      </c>
      <c r="DE354" s="5" t="str" cm="1">
        <f t="array" aca="1" ref="DE354" ca="1">IF($B354="","",IF(DD354=0,0,IF(DD_Payment="",0,IF(DD354&lt;_xlfn.IFS(DD_Frequency="Monthly",1,DD_Frequency="Quarterly",IF(MONTH(DD$2)=1,1,IF(MONTH(DD$2)=4,1,IF(MONTH(DD$2)=7,1,IF(MONTH(DD$2)=10,1,0)))),DD_Frequency="Annually",IF(MONTH(DD$2)=1,1,0))*DD_Payment,DD354,_xlfn.IFS(DD_Frequency="Monthly",1,DD_Frequency="Quarterly",IF(MONTH(DD$2)=1,1,IF(MONTH(DD$2)=4,1,IF(MONTH(DD$2)=7,1,IF(MONTH(DD$2)=10,1,0)))),DD_Frequency="Annually",IF(MONTH(DD$2)=1,1,0))*DD_Payment))))</f>
        <v/>
      </c>
      <c r="DF354" s="3" t="str">
        <f t="shared" ref="DF354" ca="1" si="17351">IF($B354="","",IF(DD354&gt;DE354,(DD354-DE354/2)*(rate_A*(DF$1/365)),0))</f>
        <v/>
      </c>
      <c r="DG354" s="3" t="str">
        <f t="shared" ca="1" si="16041"/>
        <v/>
      </c>
      <c r="DH354" s="3" t="str">
        <f t="shared" ref="DH354" ca="1" si="17352">IF($B354="","",CS354*(1+rate_A*DF$1/365))</f>
        <v/>
      </c>
      <c r="DI354" s="3" t="str">
        <f t="shared" ref="DI354" ca="1" si="17353">IF($B354="","",CT354*(1+rate_A*DF$1/365))</f>
        <v/>
      </c>
      <c r="DJ354" s="3" t="str">
        <f t="shared" ref="DJ354" ca="1" si="17354">IF($B354="","",CU354*(1+rate_joint*DF$1/365))</f>
        <v/>
      </c>
      <c r="DK354" s="5" t="str">
        <f t="shared" ca="1" si="16045"/>
        <v/>
      </c>
      <c r="DL354" s="5" t="str" cm="1">
        <f t="array" aca="1" ref="DL354" ca="1">IF(DK354="","",_xlfn.IFS(DK354&lt;='Hidden inputs'!$C$15,DK354*'Hidden inputs'!$D$15,DK354&lt;='Hidden inputs'!$C$16,'Hidden inputs'!$C$15*'Hidden inputs'!$D$15+(DK354-'Hidden inputs'!$B$16)*'Hidden inputs'!$D$16,DK354&lt;='Hidden inputs'!$C$17,'Hidden inputs'!$C$15*'Hidden inputs'!$D$15+('Hidden inputs'!$C$16-'Hidden inputs'!$B$16)*'Hidden inputs'!$D$16+(DK354-'Hidden inputs'!$B$17)*'Hidden inputs'!$D$17,DK354&gt;'Hidden inputs'!$B$18,'Hidden inputs'!$C$15*'Hidden inputs'!$D$15+('Hidden inputs'!$C$16-'Hidden inputs'!$B$16)*'Hidden inputs'!$D$16+('Hidden inputs'!$C$17-'Hidden inputs'!$B$17)*'Hidden inputs'!$D$17+(DK354-'Hidden inputs'!$B$18)*'Hidden inputs'!$D$18))</f>
        <v/>
      </c>
      <c r="DM354" s="10" t="str">
        <f t="shared" ca="1" si="16046"/>
        <v/>
      </c>
      <c r="DN354" s="5" t="str">
        <f t="shared" ca="1" si="15954"/>
        <v/>
      </c>
      <c r="DO354" s="5" t="str">
        <f t="shared" ca="1" si="15955"/>
        <v/>
      </c>
      <c r="DP354" s="5" t="str">
        <f ca="1">IF($B354="","",'Hidden inputs'!$D$11*DG354+'Hidden inputs'!$E$11*DH354)</f>
        <v/>
      </c>
      <c r="DQ354" s="11" t="str">
        <f t="shared" ca="1" si="15870"/>
        <v/>
      </c>
      <c r="DR354" s="9" t="str">
        <f t="shared" ca="1" si="15956"/>
        <v/>
      </c>
      <c r="DS354" s="3" t="str">
        <f t="shared" ca="1" si="15957"/>
        <v/>
      </c>
      <c r="DT354" s="5" t="str" cm="1">
        <f t="array" aca="1" ref="DT354" ca="1">IF($B354="","",IF(DS354=0,0,IF(DD_Payment="",0,IF(DS354&lt;_xlfn.IFS(DD_Frequency="Monthly",1,DD_Frequency="Quarterly",IF(MONTH(DS$2)=1,1,IF(MONTH(DS$2)=4,1,IF(MONTH(DS$2)=7,1,IF(MONTH(DS$2)=10,1,0)))),DD_Frequency="Annually",IF(MONTH(DS$2)=1,1,0))*DD_Payment,DS354,_xlfn.IFS(DD_Frequency="Monthly",1,DD_Frequency="Quarterly",IF(MONTH(DS$2)=1,1,IF(MONTH(DS$2)=4,1,IF(MONTH(DS$2)=7,1,IF(MONTH(DS$2)=10,1,0)))),DD_Frequency="Annually",IF(MONTH(DS$2)=1,1,0))*DD_Payment))))</f>
        <v/>
      </c>
      <c r="DU354" s="3" t="str">
        <f t="shared" ref="DU354" ca="1" si="17355">IF($B354="","",IF(DS354&gt;DT354,(DS354-DT354/2)*(rate_A*(DU$1/365)),0))</f>
        <v/>
      </c>
      <c r="DV354" s="3" t="str">
        <f t="shared" ca="1" si="16048"/>
        <v/>
      </c>
      <c r="DW354" s="3" t="str">
        <f t="shared" ref="DW354" ca="1" si="17356">IF($B354="","",DH354*(1+rate_A*DU$1/365))</f>
        <v/>
      </c>
      <c r="DX354" s="3" t="str">
        <f t="shared" ref="DX354" ca="1" si="17357">IF($B354="","",DI354*(1+rate_A*DU$1/365))</f>
        <v/>
      </c>
      <c r="DY354" s="3" t="str">
        <f t="shared" ref="DY354" ca="1" si="17358">IF($B354="","",DJ354*(1+rate_joint*DU$1/365))</f>
        <v/>
      </c>
      <c r="DZ354" s="5" t="str">
        <f t="shared" ca="1" si="16052"/>
        <v/>
      </c>
      <c r="EA354" s="5" t="str" cm="1">
        <f t="array" aca="1" ref="EA354" ca="1">IF(DZ354="","",_xlfn.IFS(DZ354&lt;='Hidden inputs'!$C$15,DZ354*'Hidden inputs'!$D$15,DZ354&lt;='Hidden inputs'!$C$16,'Hidden inputs'!$C$15*'Hidden inputs'!$D$15+(DZ354-'Hidden inputs'!$B$16)*'Hidden inputs'!$D$16,DZ354&lt;='Hidden inputs'!$C$17,'Hidden inputs'!$C$15*'Hidden inputs'!$D$15+('Hidden inputs'!$C$16-'Hidden inputs'!$B$16)*'Hidden inputs'!$D$16+(DZ354-'Hidden inputs'!$B$17)*'Hidden inputs'!$D$17,DZ354&gt;'Hidden inputs'!$B$18,'Hidden inputs'!$C$15*'Hidden inputs'!$D$15+('Hidden inputs'!$C$16-'Hidden inputs'!$B$16)*'Hidden inputs'!$D$16+('Hidden inputs'!$C$17-'Hidden inputs'!$B$17)*'Hidden inputs'!$D$17+(DZ354-'Hidden inputs'!$B$18)*'Hidden inputs'!$D$18))</f>
        <v/>
      </c>
      <c r="EB354" s="10" t="str">
        <f t="shared" ca="1" si="16053"/>
        <v/>
      </c>
      <c r="EC354" s="5" t="str">
        <f t="shared" ca="1" si="15962"/>
        <v/>
      </c>
      <c r="ED354" s="5" t="str">
        <f t="shared" ca="1" si="15963"/>
        <v/>
      </c>
      <c r="EE354" s="5" t="str">
        <f ca="1">IF($B354="","",'Hidden inputs'!$D$11*DV354+'Hidden inputs'!$E$11*DW354)</f>
        <v/>
      </c>
      <c r="EF354" s="11" t="str">
        <f t="shared" ca="1" si="15875"/>
        <v/>
      </c>
      <c r="EG354" s="9" t="str">
        <f t="shared" ca="1" si="15964"/>
        <v/>
      </c>
      <c r="EH354" s="3" t="str">
        <f t="shared" ca="1" si="15965"/>
        <v/>
      </c>
      <c r="EI354" s="5" t="str" cm="1">
        <f t="array" aca="1" ref="EI354" ca="1">IF($B354="","",IF(EH354=0,0,IF(DD_Payment="",0,IF(EH354&lt;_xlfn.IFS(DD_Frequency="Monthly",1,DD_Frequency="Quarterly",IF(MONTH(EH$2)=1,1,IF(MONTH(EH$2)=4,1,IF(MONTH(EH$2)=7,1,IF(MONTH(EH$2)=10,1,0)))),DD_Frequency="Annually",IF(MONTH(EH$2)=1,1,0))*DD_Payment,EH354,_xlfn.IFS(DD_Frequency="Monthly",1,DD_Frequency="Quarterly",IF(MONTH(EH$2)=1,1,IF(MONTH(EH$2)=4,1,IF(MONTH(EH$2)=7,1,IF(MONTH(EH$2)=10,1,0)))),DD_Frequency="Annually",IF(MONTH(EH$2)=1,1,0))*DD_Payment))))</f>
        <v/>
      </c>
      <c r="EJ354" s="3" t="str">
        <f t="shared" ref="EJ354" ca="1" si="17359">IF($B354="","",IF(EH354&gt;EI354,(EH354-EI354/2)*(rate_A*(EJ$1/365)),0))</f>
        <v/>
      </c>
      <c r="EK354" s="3" t="str">
        <f t="shared" ca="1" si="16055"/>
        <v/>
      </c>
      <c r="EL354" s="3" t="str">
        <f t="shared" ref="EL354" ca="1" si="17360">IF($B354="","",DW354*(1+rate_A*EJ$1/365))</f>
        <v/>
      </c>
      <c r="EM354" s="3" t="str">
        <f t="shared" ref="EM354" ca="1" si="17361">IF($B354="","",DX354*(1+rate_A*EJ$1/365))</f>
        <v/>
      </c>
      <c r="EN354" s="3" t="str">
        <f t="shared" ref="EN354" ca="1" si="17362">IF($B354="","",DY354*(1+rate_joint*EJ$1/365))</f>
        <v/>
      </c>
      <c r="EO354" s="5" t="str">
        <f t="shared" ca="1" si="16059"/>
        <v/>
      </c>
      <c r="EP354" s="5" t="str" cm="1">
        <f t="array" aca="1" ref="EP354" ca="1">IF(EO354="","",_xlfn.IFS(EO354&lt;='Hidden inputs'!$C$15,EO354*'Hidden inputs'!$D$15,EO354&lt;='Hidden inputs'!$C$16,'Hidden inputs'!$C$15*'Hidden inputs'!$D$15+(EO354-'Hidden inputs'!$B$16)*'Hidden inputs'!$D$16,EO354&lt;='Hidden inputs'!$C$17,'Hidden inputs'!$C$15*'Hidden inputs'!$D$15+('Hidden inputs'!$C$16-'Hidden inputs'!$B$16)*'Hidden inputs'!$D$16+(EO354-'Hidden inputs'!$B$17)*'Hidden inputs'!$D$17,EO354&gt;'Hidden inputs'!$B$18,'Hidden inputs'!$C$15*'Hidden inputs'!$D$15+('Hidden inputs'!$C$16-'Hidden inputs'!$B$16)*'Hidden inputs'!$D$16+('Hidden inputs'!$C$17-'Hidden inputs'!$B$17)*'Hidden inputs'!$D$17+(EO354-'Hidden inputs'!$B$18)*'Hidden inputs'!$D$18))</f>
        <v/>
      </c>
      <c r="EQ354" s="10" t="str">
        <f t="shared" ca="1" si="16060"/>
        <v/>
      </c>
      <c r="ER354" s="5" t="str">
        <f t="shared" ca="1" si="15970"/>
        <v/>
      </c>
      <c r="ES354" s="5" t="str">
        <f t="shared" ca="1" si="15971"/>
        <v/>
      </c>
      <c r="ET354" s="5" t="str">
        <f ca="1">IF($B354="","",'Hidden inputs'!$D$11*EK354+'Hidden inputs'!$E$11*EL354)</f>
        <v/>
      </c>
      <c r="EU354" s="11" t="str">
        <f t="shared" ca="1" si="15880"/>
        <v/>
      </c>
      <c r="EV354" s="9" t="str">
        <f t="shared" ca="1" si="15972"/>
        <v/>
      </c>
      <c r="EW354" s="3" t="str">
        <f t="shared" ca="1" si="15973"/>
        <v/>
      </c>
      <c r="EX354" s="5" t="str" cm="1">
        <f t="array" aca="1" ref="EX354" ca="1">IF($B354="","",IF(EW354=0,0,IF(DD_Payment="",0,IF(EW354&lt;_xlfn.IFS(DD_Frequency="Monthly",1,DD_Frequency="Quarterly",IF(MONTH(EW$2)=1,1,IF(MONTH(EW$2)=4,1,IF(MONTH(EW$2)=7,1,IF(MONTH(EW$2)=10,1,0)))),DD_Frequency="Annually",IF(MONTH(EW$2)=1,1,0))*DD_Payment,EW354,_xlfn.IFS(DD_Frequency="Monthly",1,DD_Frequency="Quarterly",IF(MONTH(EW$2)=1,1,IF(MONTH(EW$2)=4,1,IF(MONTH(EW$2)=7,1,IF(MONTH(EW$2)=10,1,0)))),DD_Frequency="Annually",IF(MONTH(EW$2)=1,1,0))*DD_Payment))))</f>
        <v/>
      </c>
      <c r="EY354" s="3" t="str">
        <f t="shared" ref="EY354" ca="1" si="17363">IF($B354="","",IF(EW354&gt;EX354,(EW354-EX354/2)*(rate_A*(EY$1/365)),0))</f>
        <v/>
      </c>
      <c r="EZ354" s="3" t="str">
        <f t="shared" ca="1" si="16062"/>
        <v/>
      </c>
      <c r="FA354" s="3" t="str">
        <f t="shared" ref="FA354" ca="1" si="17364">IF($B354="","",EL354*(1+rate_A*EY$1/365))</f>
        <v/>
      </c>
      <c r="FB354" s="3" t="str">
        <f t="shared" ref="FB354" ca="1" si="17365">IF($B354="","",EM354*(1+rate_A*EY$1/365))</f>
        <v/>
      </c>
      <c r="FC354" s="3" t="str">
        <f t="shared" ref="FC354" ca="1" si="17366">IF($B354="","",EN354*(1+rate_joint*EY$1/365))</f>
        <v/>
      </c>
      <c r="FD354" s="5" t="str">
        <f t="shared" ca="1" si="16066"/>
        <v/>
      </c>
      <c r="FE354" s="5" t="str" cm="1">
        <f t="array" aca="1" ref="FE354" ca="1">IF(FD354="","",_xlfn.IFS(FD354&lt;='Hidden inputs'!$C$15,FD354*'Hidden inputs'!$D$15,FD354&lt;='Hidden inputs'!$C$16,'Hidden inputs'!$C$15*'Hidden inputs'!$D$15+(FD354-'Hidden inputs'!$B$16)*'Hidden inputs'!$D$16,FD354&lt;='Hidden inputs'!$C$17,'Hidden inputs'!$C$15*'Hidden inputs'!$D$15+('Hidden inputs'!$C$16-'Hidden inputs'!$B$16)*'Hidden inputs'!$D$16+(FD354-'Hidden inputs'!$B$17)*'Hidden inputs'!$D$17,FD354&gt;'Hidden inputs'!$B$18,'Hidden inputs'!$C$15*'Hidden inputs'!$D$15+('Hidden inputs'!$C$16-'Hidden inputs'!$B$16)*'Hidden inputs'!$D$16+('Hidden inputs'!$C$17-'Hidden inputs'!$B$17)*'Hidden inputs'!$D$17+(FD354-'Hidden inputs'!$B$18)*'Hidden inputs'!$D$18))</f>
        <v/>
      </c>
      <c r="FF354" s="10" t="str">
        <f t="shared" ca="1" si="16067"/>
        <v/>
      </c>
      <c r="FG354" s="5" t="str">
        <f t="shared" ca="1" si="15978"/>
        <v/>
      </c>
      <c r="FH354" s="5" t="str">
        <f t="shared" ca="1" si="15979"/>
        <v/>
      </c>
      <c r="FI354" s="5" t="str">
        <f ca="1">IF($B354="","",'Hidden inputs'!$D$11*EZ354+'Hidden inputs'!$E$11*FA354)</f>
        <v/>
      </c>
      <c r="FJ354" s="11" t="str">
        <f t="shared" ca="1" si="15885"/>
        <v/>
      </c>
      <c r="FK354" s="9" t="str">
        <f t="shared" ca="1" si="15980"/>
        <v/>
      </c>
      <c r="FL354" s="3" t="str">
        <f t="shared" ca="1" si="15981"/>
        <v/>
      </c>
      <c r="FM354" s="5" t="str" cm="1">
        <f t="array" aca="1" ref="FM354" ca="1">IF($B354="","",IF(FL354=0,0,IF(DD_Payment="",0,IF(FL354&lt;_xlfn.IFS(DD_Frequency="Monthly",1,DD_Frequency="Quarterly",IF(MONTH(FL$2)=1,1,IF(MONTH(FL$2)=4,1,IF(MONTH(FL$2)=7,1,IF(MONTH(FL$2)=10,1,0)))),DD_Frequency="Annually",IF(MONTH(FL$2)=1,1,0))*DD_Payment,FL354,_xlfn.IFS(DD_Frequency="Monthly",1,DD_Frequency="Quarterly",IF(MONTH(FL$2)=1,1,IF(MONTH(FL$2)=4,1,IF(MONTH(FL$2)=7,1,IF(MONTH(FL$2)=10,1,0)))),DD_Frequency="Annually",IF(MONTH(FL$2)=1,1,0))*DD_Payment))))</f>
        <v/>
      </c>
      <c r="FN354" s="3" t="str">
        <f t="shared" ref="FN354" ca="1" si="17367">IF($B354="","",IF(FL354&gt;FM354,(FL354-FM354/2)*(rate_A*(FN$1/365)),0))</f>
        <v/>
      </c>
      <c r="FO354" s="3" t="str">
        <f t="shared" ca="1" si="16069"/>
        <v/>
      </c>
      <c r="FP354" s="3" t="str">
        <f t="shared" ref="FP354" ca="1" si="17368">IF($B354="","",FA354*(1+rate_A*FN$1/365))</f>
        <v/>
      </c>
      <c r="FQ354" s="3" t="str">
        <f t="shared" ref="FQ354" ca="1" si="17369">IF($B354="","",FB354*(1+rate_A*FN$1/365))</f>
        <v/>
      </c>
      <c r="FR354" s="3" t="str">
        <f t="shared" ref="FR354" ca="1" si="17370">IF($B354="","",FC354*(1+rate_joint*FN$1/365))</f>
        <v/>
      </c>
      <c r="FS354" s="5" t="str">
        <f t="shared" ca="1" si="16073"/>
        <v/>
      </c>
      <c r="FT354" s="5" t="str" cm="1">
        <f t="array" aca="1" ref="FT354" ca="1">IF(FS354="","",_xlfn.IFS(FS354&lt;='Hidden inputs'!$C$15,FS354*'Hidden inputs'!$D$15,FS354&lt;='Hidden inputs'!$C$16,'Hidden inputs'!$C$15*'Hidden inputs'!$D$15+(FS354-'Hidden inputs'!$B$16)*'Hidden inputs'!$D$16,FS354&lt;='Hidden inputs'!$C$17,'Hidden inputs'!$C$15*'Hidden inputs'!$D$15+('Hidden inputs'!$C$16-'Hidden inputs'!$B$16)*'Hidden inputs'!$D$16+(FS354-'Hidden inputs'!$B$17)*'Hidden inputs'!$D$17,FS354&gt;'Hidden inputs'!$B$18,'Hidden inputs'!$C$15*'Hidden inputs'!$D$15+('Hidden inputs'!$C$16-'Hidden inputs'!$B$16)*'Hidden inputs'!$D$16+('Hidden inputs'!$C$17-'Hidden inputs'!$B$17)*'Hidden inputs'!$D$17+(FS354-'Hidden inputs'!$B$18)*'Hidden inputs'!$D$18))</f>
        <v/>
      </c>
      <c r="FU354" s="10" t="str">
        <f t="shared" ca="1" si="16074"/>
        <v/>
      </c>
      <c r="FV354" s="5" t="str">
        <f t="shared" ca="1" si="15986"/>
        <v/>
      </c>
      <c r="FW354" s="5" t="str">
        <f t="shared" ca="1" si="15987"/>
        <v/>
      </c>
      <c r="FX354" s="5" t="str">
        <f ca="1">IF($B354="","",'Hidden inputs'!$D$11*FO354+'Hidden inputs'!$E$11*FP354)</f>
        <v/>
      </c>
      <c r="FY354" s="11" t="str">
        <f t="shared" ca="1" si="15890"/>
        <v/>
      </c>
      <c r="FZ354" s="9" t="str">
        <f t="shared" ca="1" si="15988"/>
        <v/>
      </c>
      <c r="GA354" s="5" t="str">
        <f t="shared" ca="1" si="15989"/>
        <v/>
      </c>
      <c r="GB354" s="5" t="str">
        <f t="shared" ca="1" si="15990"/>
        <v/>
      </c>
      <c r="GC354" s="5" t="str">
        <f t="shared" ca="1" si="15891"/>
        <v/>
      </c>
      <c r="GD354" s="5" t="str">
        <f t="shared" ca="1" si="15892"/>
        <v/>
      </c>
    </row>
    <row r="355" spans="1:186" x14ac:dyDescent="0.35">
      <c r="A355" s="2"/>
      <c r="B355" s="6" t="str">
        <f t="shared" ca="1" si="15893"/>
        <v/>
      </c>
      <c r="C355" s="5" t="str">
        <f t="shared" ca="1" si="15991"/>
        <v/>
      </c>
      <c r="D355" s="5" t="str" cm="1">
        <f t="array" aca="1" ref="D355" ca="1">IF($B355="","",IF(C355=0,0,IF(DD_Payment="",0,IF(C355&lt;_xlfn.IFS(DD_Frequency="Monthly",1,DD_Frequency="Quarterly",IF(MONTH(C$2)=1,1,IF(MONTH(C$2)=4,1,IF(MONTH(C$2)=7,1,IF(MONTH(C$2)=10,1,0)))),DD_Frequency="Annually",IF(MONTH(C$2)=1,1,0))*DD_Payment,C355,_xlfn.IFS(DD_Frequency="Monthly",1,DD_Frequency="Quarterly",IF(MONTH(C$2)=1,1,IF(MONTH(C$2)=4,1,IF(MONTH(C$2)=7,1,IF(MONTH(C$2)=10,1,0)))),DD_Frequency="Annually",IF(MONTH(C$2)=1,1,0))*DD_Payment))))</f>
        <v/>
      </c>
      <c r="E355" s="5" t="str">
        <f t="shared" ref="E355" ca="1" si="17371">IF(B355="","",IF(C355&gt;D355,(C355-D355/2)*(rate_A*(E$1/365)),0))</f>
        <v/>
      </c>
      <c r="F355" s="5" t="str">
        <f t="shared" ca="1" si="15895"/>
        <v/>
      </c>
      <c r="G355" s="5" t="str">
        <f t="shared" ref="G355" ca="1" si="17372">IF(B355="","",G354*(1+rate_A*E$1/365))</f>
        <v/>
      </c>
      <c r="H355" s="5" t="str">
        <f t="shared" ref="H355" ca="1" si="17373">IF(B355="","",H354*(1+rate_A*E$1/365))</f>
        <v/>
      </c>
      <c r="I355" s="5" t="str">
        <f t="shared" ref="I355" ca="1" si="17374">IF(B355="","",I354*(1+rate_joint*E$1/365))</f>
        <v/>
      </c>
      <c r="J355" s="5" t="str">
        <f t="shared" ca="1" si="15996"/>
        <v/>
      </c>
      <c r="K355" s="5" t="str" cm="1">
        <f t="array" aca="1" ref="K355" ca="1">IF(J355="","",_xlfn.IFS(J355&lt;='Hidden inputs'!$C$15,J355*'Hidden inputs'!$D$15,J355&lt;='Hidden inputs'!$C$16,'Hidden inputs'!$C$15*'Hidden inputs'!$D$15+(J355-'Hidden inputs'!$B$16)*'Hidden inputs'!$D$16,J355&lt;='Hidden inputs'!$C$17,'Hidden inputs'!$C$15*'Hidden inputs'!$D$15+('Hidden inputs'!$C$16-'Hidden inputs'!$B$16)*'Hidden inputs'!$D$16+(J355-'Hidden inputs'!$B$17)*'Hidden inputs'!$D$17,J355&gt;'Hidden inputs'!$B$18,'Hidden inputs'!$C$15*'Hidden inputs'!$D$15+('Hidden inputs'!$C$16-'Hidden inputs'!$B$16)*'Hidden inputs'!$D$16+('Hidden inputs'!$C$17-'Hidden inputs'!$B$17)*'Hidden inputs'!$D$17+(J355-'Hidden inputs'!$B$18)*'Hidden inputs'!$D$18))</f>
        <v/>
      </c>
      <c r="L355" s="11" t="str">
        <f t="shared" ca="1" si="15997"/>
        <v/>
      </c>
      <c r="M355" s="5" t="str">
        <f t="shared" ca="1" si="15899"/>
        <v/>
      </c>
      <c r="N355" s="5" t="str">
        <f t="shared" ca="1" si="15900"/>
        <v/>
      </c>
      <c r="O355" s="5" t="str">
        <f ca="1">IF(B355="","",'Hidden inputs'!$D$11*F355+'Hidden inputs'!$E$11*G355)</f>
        <v/>
      </c>
      <c r="P355" s="11" t="str">
        <f t="shared" ca="1" si="15834"/>
        <v/>
      </c>
      <c r="Q355" s="20" t="str">
        <f t="shared" ca="1" si="15835"/>
        <v/>
      </c>
      <c r="R355" s="3" t="str">
        <f t="shared" ca="1" si="15901"/>
        <v/>
      </c>
      <c r="S355" s="5" t="str" cm="1">
        <f t="array" aca="1" ref="S355" ca="1">IF($B355="","",IF(R355=0,0,IF(DD_Payment="",0,IF(R355&lt;_xlfn.IFS(DD_Frequency="Monthly",1,DD_Frequency="Quarterly",IF(MONTH(R$2)=1,1,IF(MONTH(R$2)=4,1,IF(MONTH(R$2)=7,1,IF(MONTH(R$2)=10,1,0)))),DD_Frequency="Annually",IF(MONTH(R$2)=1,1,0))*DD_Payment,R355,_xlfn.IFS(DD_Frequency="Monthly",1,DD_Frequency="Quarterly",IF(MONTH(R$2)=1,1,IF(MONTH(R$2)=4,1,IF(MONTH(R$2)=7,1,IF(MONTH(R$2)=10,1,0)))),DD_Frequency="Annually",IF(MONTH(R$2)=1,1,0))*DD_Payment))))</f>
        <v/>
      </c>
      <c r="T355" s="3" t="str">
        <f t="shared" ref="T355" ca="1" si="17375">IF(B355="","",IF(R355&gt;S355,(R355-S355/2)*(rate_A*((T$1+A355)/365)),0))</f>
        <v/>
      </c>
      <c r="U355" s="3" t="str">
        <f t="shared" ca="1" si="15903"/>
        <v/>
      </c>
      <c r="V355" s="3" t="str">
        <f t="shared" ref="V355" ca="1" si="17376">IF(B355="","",G355*(1+rate_A*(T$1+A355)/365))</f>
        <v/>
      </c>
      <c r="W355" s="3" t="str">
        <f t="shared" ref="W355" ca="1" si="17377">IF(B355="","",H355*(1+rate_A*(T$1+A355)/365))</f>
        <v/>
      </c>
      <c r="X355" s="3" t="str">
        <f t="shared" ref="X355" ca="1" si="17378">IF(B355="","",I355*(1+rate_joint*(T$1+A355)/365))</f>
        <v/>
      </c>
      <c r="Y355" s="5" t="str">
        <f t="shared" ca="1" si="16002"/>
        <v/>
      </c>
      <c r="Z355" s="5" t="str" cm="1">
        <f t="array" aca="1" ref="Z355" ca="1">IF(Y355="","",_xlfn.IFS(Y355&lt;='Hidden inputs'!$C$15,Y355*'Hidden inputs'!$D$15,Y355&lt;='Hidden inputs'!$C$16,'Hidden inputs'!$C$15*'Hidden inputs'!$D$15+(Y355-'Hidden inputs'!$B$16)*'Hidden inputs'!$D$16,Y355&lt;='Hidden inputs'!$C$17,'Hidden inputs'!$C$15*'Hidden inputs'!$D$15+('Hidden inputs'!$C$16-'Hidden inputs'!$B$16)*'Hidden inputs'!$D$16+(Y355-'Hidden inputs'!$B$17)*'Hidden inputs'!$D$17,Y355&gt;'Hidden inputs'!$B$18,'Hidden inputs'!$C$15*'Hidden inputs'!$D$15+('Hidden inputs'!$C$16-'Hidden inputs'!$B$16)*'Hidden inputs'!$D$16+('Hidden inputs'!$C$17-'Hidden inputs'!$B$17)*'Hidden inputs'!$D$17+(Y355-'Hidden inputs'!$B$18)*'Hidden inputs'!$D$18))</f>
        <v/>
      </c>
      <c r="AA355" s="10" t="str">
        <f t="shared" ca="1" si="16003"/>
        <v/>
      </c>
      <c r="AB355" s="5" t="str">
        <f t="shared" ca="1" si="15907"/>
        <v/>
      </c>
      <c r="AC355" s="5" t="str">
        <f t="shared" ca="1" si="16004"/>
        <v/>
      </c>
      <c r="AD355" s="5" t="str">
        <f ca="1">IF(B355="","",'Hidden inputs'!$D$11*U355+'Hidden inputs'!$E$11*V355)</f>
        <v/>
      </c>
      <c r="AE355" s="11" t="str">
        <f t="shared" ca="1" si="15840"/>
        <v/>
      </c>
      <c r="AF355" s="9" t="str">
        <f t="shared" ca="1" si="15908"/>
        <v/>
      </c>
      <c r="AG355" s="3" t="str">
        <f t="shared" ca="1" si="15909"/>
        <v/>
      </c>
      <c r="AH355" s="5" t="str" cm="1">
        <f t="array" aca="1" ref="AH355" ca="1">IF($B355="","",IF(AG355=0,0,IF(DD_Payment="",0,IF(AG355&lt;_xlfn.IFS(DD_Frequency="Monthly",1,DD_Frequency="Quarterly",IF(MONTH(AG$2)=1,1,IF(MONTH(AG$2)=4,1,IF(MONTH(AG$2)=7,1,IF(MONTH(AG$2)=10,1,0)))),DD_Frequency="Annually",IF(MONTH(AG$2)=1,1,0))*DD_Payment,AG355,_xlfn.IFS(DD_Frequency="Monthly",1,DD_Frequency="Quarterly",IF(MONTH(AG$2)=1,1,IF(MONTH(AG$2)=4,1,IF(MONTH(AG$2)=7,1,IF(MONTH(AG$2)=10,1,0)))),DD_Frequency="Annually",IF(MONTH(AG$2)=1,1,0))*DD_Payment))))</f>
        <v/>
      </c>
      <c r="AI355" s="3" t="str">
        <f t="shared" ref="AI355" ca="1" si="17379">IF($B355="","",IF(AG355&gt;AH355,(AG355-AH355/2)*(rate_A*(AI$1/365)),0))</f>
        <v/>
      </c>
      <c r="AJ355" s="3" t="str">
        <f t="shared" ca="1" si="16006"/>
        <v/>
      </c>
      <c r="AK355" s="3" t="str">
        <f t="shared" ref="AK355" ca="1" si="17380">IF($B355="","",V355*(1+rate_A*AI$1/365))</f>
        <v/>
      </c>
      <c r="AL355" s="3" t="str">
        <f t="shared" ref="AL355" ca="1" si="17381">IF($B355="","",W355*(1+rate_A*AI$1/365))</f>
        <v/>
      </c>
      <c r="AM355" s="3" t="str">
        <f t="shared" ref="AM355" ca="1" si="17382">IF($B355="","",X355*(1+rate_joint*AI$1/365))</f>
        <v/>
      </c>
      <c r="AN355" s="5" t="str">
        <f t="shared" ca="1" si="16010"/>
        <v/>
      </c>
      <c r="AO355" s="5" t="str" cm="1">
        <f t="array" aca="1" ref="AO355" ca="1">IF(AN355="","",_xlfn.IFS(AN355&lt;='Hidden inputs'!$C$15,AN355*'Hidden inputs'!$D$15,AN355&lt;='Hidden inputs'!$C$16,'Hidden inputs'!$C$15*'Hidden inputs'!$D$15+(AN355-'Hidden inputs'!$B$16)*'Hidden inputs'!$D$16,AN355&lt;='Hidden inputs'!$C$17,'Hidden inputs'!$C$15*'Hidden inputs'!$D$15+('Hidden inputs'!$C$16-'Hidden inputs'!$B$16)*'Hidden inputs'!$D$16+(AN355-'Hidden inputs'!$B$17)*'Hidden inputs'!$D$17,AN355&gt;'Hidden inputs'!$B$18,'Hidden inputs'!$C$15*'Hidden inputs'!$D$15+('Hidden inputs'!$C$16-'Hidden inputs'!$B$16)*'Hidden inputs'!$D$16+('Hidden inputs'!$C$17-'Hidden inputs'!$B$17)*'Hidden inputs'!$D$17+(AN355-'Hidden inputs'!$B$18)*'Hidden inputs'!$D$18))</f>
        <v/>
      </c>
      <c r="AP355" s="10" t="str">
        <f t="shared" ca="1" si="16011"/>
        <v/>
      </c>
      <c r="AQ355" s="5" t="str">
        <f t="shared" ca="1" si="15914"/>
        <v/>
      </c>
      <c r="AR355" s="5" t="str">
        <f t="shared" ca="1" si="15915"/>
        <v/>
      </c>
      <c r="AS355" s="5" t="str">
        <f ca="1">IF($B355="","",'Hidden inputs'!$D$11*AJ355+'Hidden inputs'!$E$11*AK355)</f>
        <v/>
      </c>
      <c r="AT355" s="11" t="str">
        <f t="shared" ca="1" si="15845"/>
        <v/>
      </c>
      <c r="AU355" s="9" t="str">
        <f t="shared" ca="1" si="15916"/>
        <v/>
      </c>
      <c r="AV355" s="3" t="str">
        <f t="shared" ca="1" si="15917"/>
        <v/>
      </c>
      <c r="AW355" s="5" t="str" cm="1">
        <f t="array" aca="1" ref="AW355" ca="1">IF($B355="","",IF(AV355=0,0,IF(DD_Payment="",0,IF(AV355&lt;_xlfn.IFS(DD_Frequency="Monthly",1,DD_Frequency="Quarterly",IF(MONTH(AV$2)=1,1,IF(MONTH(AV$2)=4,1,IF(MONTH(AV$2)=7,1,IF(MONTH(AV$2)=10,1,0)))),DD_Frequency="Annually",IF(MONTH(AV$2)=1,1,0))*DD_Payment,AV355,_xlfn.IFS(DD_Frequency="Monthly",1,DD_Frequency="Quarterly",IF(MONTH(AV$2)=1,1,IF(MONTH(AV$2)=4,1,IF(MONTH(AV$2)=7,1,IF(MONTH(AV$2)=10,1,0)))),DD_Frequency="Annually",IF(MONTH(AV$2)=1,1,0))*DD_Payment))))</f>
        <v/>
      </c>
      <c r="AX355" s="3" t="str">
        <f t="shared" ref="AX355" ca="1" si="17383">IF($B355="","",IF(AV355&gt;AW355,(AV355-AW355/2)*(rate_A*(AX$1/365)),0))</f>
        <v/>
      </c>
      <c r="AY355" s="3" t="str">
        <f t="shared" ca="1" si="16013"/>
        <v/>
      </c>
      <c r="AZ355" s="3" t="str">
        <f t="shared" ref="AZ355" ca="1" si="17384">IF($B355="","",AK355*(1+rate_A*AX$1/365))</f>
        <v/>
      </c>
      <c r="BA355" s="3" t="str">
        <f t="shared" ref="BA355" ca="1" si="17385">IF($B355="","",AL355*(1+rate_A*AX$1/365))</f>
        <v/>
      </c>
      <c r="BB355" s="3" t="str">
        <f t="shared" ref="BB355" ca="1" si="17386">IF($B355="","",AM355*(1+rate_joint*AX$1/365))</f>
        <v/>
      </c>
      <c r="BC355" s="5" t="str">
        <f t="shared" ca="1" si="16017"/>
        <v/>
      </c>
      <c r="BD355" s="5" t="str" cm="1">
        <f t="array" aca="1" ref="BD355" ca="1">IF(BC355="","",_xlfn.IFS(BC355&lt;='Hidden inputs'!$C$15,BC355*'Hidden inputs'!$D$15,BC355&lt;='Hidden inputs'!$C$16,'Hidden inputs'!$C$15*'Hidden inputs'!$D$15+(BC355-'Hidden inputs'!$B$16)*'Hidden inputs'!$D$16,BC355&lt;='Hidden inputs'!$C$17,'Hidden inputs'!$C$15*'Hidden inputs'!$D$15+('Hidden inputs'!$C$16-'Hidden inputs'!$B$16)*'Hidden inputs'!$D$16+(BC355-'Hidden inputs'!$B$17)*'Hidden inputs'!$D$17,BC355&gt;'Hidden inputs'!$B$18,'Hidden inputs'!$C$15*'Hidden inputs'!$D$15+('Hidden inputs'!$C$16-'Hidden inputs'!$B$16)*'Hidden inputs'!$D$16+('Hidden inputs'!$C$17-'Hidden inputs'!$B$17)*'Hidden inputs'!$D$17+(BC355-'Hidden inputs'!$B$18)*'Hidden inputs'!$D$18))</f>
        <v/>
      </c>
      <c r="BE355" s="10" t="str">
        <f t="shared" ca="1" si="16018"/>
        <v/>
      </c>
      <c r="BF355" s="5" t="str">
        <f t="shared" ca="1" si="15922"/>
        <v/>
      </c>
      <c r="BG355" s="5" t="str">
        <f t="shared" ca="1" si="15923"/>
        <v/>
      </c>
      <c r="BH355" s="5" t="str">
        <f ca="1">IF($B355="","",'Hidden inputs'!$D$11*AY355+'Hidden inputs'!$E$11*AZ355)</f>
        <v/>
      </c>
      <c r="BI355" s="11" t="str">
        <f t="shared" ca="1" si="15850"/>
        <v/>
      </c>
      <c r="BJ355" s="9" t="str">
        <f t="shared" ca="1" si="15924"/>
        <v/>
      </c>
      <c r="BK355" s="3" t="str">
        <f t="shared" ca="1" si="15925"/>
        <v/>
      </c>
      <c r="BL355" s="5" t="str" cm="1">
        <f t="array" aca="1" ref="BL355" ca="1">IF($B355="","",IF(BK355=0,0,IF(DD_Payment="",0,IF(BK355&lt;_xlfn.IFS(DD_Frequency="Monthly",1,DD_Frequency="Quarterly",IF(MONTH(BK$2)=1,1,IF(MONTH(BK$2)=4,1,IF(MONTH(BK$2)=7,1,IF(MONTH(BK$2)=10,1,0)))),DD_Frequency="Annually",IF(MONTH(BK$2)=1,1,0))*DD_Payment,BK355,_xlfn.IFS(DD_Frequency="Monthly",1,DD_Frequency="Quarterly",IF(MONTH(BK$2)=1,1,IF(MONTH(BK$2)=4,1,IF(MONTH(BK$2)=7,1,IF(MONTH(BK$2)=10,1,0)))),DD_Frequency="Annually",IF(MONTH(BK$2)=1,1,0))*DD_Payment))))</f>
        <v/>
      </c>
      <c r="BM355" s="3" t="str">
        <f t="shared" ref="BM355" ca="1" si="17387">IF($B355="","",IF(BK355&gt;BL355,(BK355-BL355/2)*(rate_A*(BM$1/365)),0))</f>
        <v/>
      </c>
      <c r="BN355" s="3" t="str">
        <f t="shared" ca="1" si="16020"/>
        <v/>
      </c>
      <c r="BO355" s="3" t="str">
        <f t="shared" ref="BO355" ca="1" si="17388">IF($B355="","",AZ355*(1+rate_A*BM$1/365))</f>
        <v/>
      </c>
      <c r="BP355" s="3" t="str">
        <f t="shared" ref="BP355" ca="1" si="17389">IF($B355="","",BA355*(1+rate_A*BM$1/365))</f>
        <v/>
      </c>
      <c r="BQ355" s="3" t="str">
        <f t="shared" ref="BQ355" ca="1" si="17390">IF($B355="","",BB355*(1+rate_joint*BM$1/365))</f>
        <v/>
      </c>
      <c r="BR355" s="5" t="str">
        <f t="shared" ca="1" si="16024"/>
        <v/>
      </c>
      <c r="BS355" s="5" t="str" cm="1">
        <f t="array" aca="1" ref="BS355" ca="1">IF(BR355="","",_xlfn.IFS(BR355&lt;='Hidden inputs'!$C$15,BR355*'Hidden inputs'!$D$15,BR355&lt;='Hidden inputs'!$C$16,'Hidden inputs'!$C$15*'Hidden inputs'!$D$15+(BR355-'Hidden inputs'!$B$16)*'Hidden inputs'!$D$16,BR355&lt;='Hidden inputs'!$C$17,'Hidden inputs'!$C$15*'Hidden inputs'!$D$15+('Hidden inputs'!$C$16-'Hidden inputs'!$B$16)*'Hidden inputs'!$D$16+(BR355-'Hidden inputs'!$B$17)*'Hidden inputs'!$D$17,BR355&gt;'Hidden inputs'!$B$18,'Hidden inputs'!$C$15*'Hidden inputs'!$D$15+('Hidden inputs'!$C$16-'Hidden inputs'!$B$16)*'Hidden inputs'!$D$16+('Hidden inputs'!$C$17-'Hidden inputs'!$B$17)*'Hidden inputs'!$D$17+(BR355-'Hidden inputs'!$B$18)*'Hidden inputs'!$D$18))</f>
        <v/>
      </c>
      <c r="BT355" s="10" t="str">
        <f t="shared" ca="1" si="16025"/>
        <v/>
      </c>
      <c r="BU355" s="5" t="str">
        <f t="shared" ca="1" si="15930"/>
        <v/>
      </c>
      <c r="BV355" s="5" t="str">
        <f t="shared" ca="1" si="15931"/>
        <v/>
      </c>
      <c r="BW355" s="5" t="str">
        <f ca="1">IF($B355="","",'Hidden inputs'!$D$11*BN355+'Hidden inputs'!$E$11*BO355)</f>
        <v/>
      </c>
      <c r="BX355" s="11" t="str">
        <f t="shared" ca="1" si="15855"/>
        <v/>
      </c>
      <c r="BY355" s="9" t="str">
        <f t="shared" ca="1" si="15932"/>
        <v/>
      </c>
      <c r="BZ355" s="3" t="str">
        <f t="shared" ca="1" si="15933"/>
        <v/>
      </c>
      <c r="CA355" s="5" t="str" cm="1">
        <f t="array" aca="1" ref="CA355" ca="1">IF($B355="","",IF(BZ355=0,0,IF(DD_Payment="",0,IF(BZ355&lt;_xlfn.IFS(DD_Frequency="Monthly",1,DD_Frequency="Quarterly",IF(MONTH(BZ$2)=1,1,IF(MONTH(BZ$2)=4,1,IF(MONTH(BZ$2)=7,1,IF(MONTH(BZ$2)=10,1,0)))),DD_Frequency="Annually",IF(MONTH(BZ$2)=1,1,0))*DD_Payment,BZ355,_xlfn.IFS(DD_Frequency="Monthly",1,DD_Frequency="Quarterly",IF(MONTH(BZ$2)=1,1,IF(MONTH(BZ$2)=4,1,IF(MONTH(BZ$2)=7,1,IF(MONTH(BZ$2)=10,1,0)))),DD_Frequency="Annually",IF(MONTH(BZ$2)=1,1,0))*DD_Payment))))</f>
        <v/>
      </c>
      <c r="CB355" s="3" t="str">
        <f t="shared" ref="CB355" ca="1" si="17391">IF($B355="","",IF(BZ355&gt;CA355,(BZ355-CA355/2)*(rate_A*(CB$1/365)),0))</f>
        <v/>
      </c>
      <c r="CC355" s="3" t="str">
        <f t="shared" ca="1" si="16027"/>
        <v/>
      </c>
      <c r="CD355" s="3" t="str">
        <f t="shared" ref="CD355" ca="1" si="17392">IF($B355="","",BO355*(1+rate_A*CB$1/365))</f>
        <v/>
      </c>
      <c r="CE355" s="3" t="str">
        <f t="shared" ref="CE355" ca="1" si="17393">IF($B355="","",BP355*(1+rate_A*CB$1/365))</f>
        <v/>
      </c>
      <c r="CF355" s="3" t="str">
        <f t="shared" ref="CF355" ca="1" si="17394">IF($B355="","",BQ355*(1+rate_joint*CB$1/365))</f>
        <v/>
      </c>
      <c r="CG355" s="5" t="str">
        <f t="shared" ca="1" si="16031"/>
        <v/>
      </c>
      <c r="CH355" s="5" t="str" cm="1">
        <f t="array" aca="1" ref="CH355" ca="1">IF(CG355="","",_xlfn.IFS(CG355&lt;='Hidden inputs'!$C$15,CG355*'Hidden inputs'!$D$15,CG355&lt;='Hidden inputs'!$C$16,'Hidden inputs'!$C$15*'Hidden inputs'!$D$15+(CG355-'Hidden inputs'!$B$16)*'Hidden inputs'!$D$16,CG355&lt;='Hidden inputs'!$C$17,'Hidden inputs'!$C$15*'Hidden inputs'!$D$15+('Hidden inputs'!$C$16-'Hidden inputs'!$B$16)*'Hidden inputs'!$D$16+(CG355-'Hidden inputs'!$B$17)*'Hidden inputs'!$D$17,CG355&gt;'Hidden inputs'!$B$18,'Hidden inputs'!$C$15*'Hidden inputs'!$D$15+('Hidden inputs'!$C$16-'Hidden inputs'!$B$16)*'Hidden inputs'!$D$16+('Hidden inputs'!$C$17-'Hidden inputs'!$B$17)*'Hidden inputs'!$D$17+(CG355-'Hidden inputs'!$B$18)*'Hidden inputs'!$D$18))</f>
        <v/>
      </c>
      <c r="CI355" s="10" t="str">
        <f t="shared" ca="1" si="16032"/>
        <v/>
      </c>
      <c r="CJ355" s="5" t="str">
        <f t="shared" ca="1" si="15938"/>
        <v/>
      </c>
      <c r="CK355" s="5" t="str">
        <f t="shared" ca="1" si="15939"/>
        <v/>
      </c>
      <c r="CL355" s="5" t="str">
        <f ca="1">IF($B355="","",'Hidden inputs'!$D$11*CC355+'Hidden inputs'!$E$11*CD355)</f>
        <v/>
      </c>
      <c r="CM355" s="11" t="str">
        <f t="shared" ca="1" si="15860"/>
        <v/>
      </c>
      <c r="CN355" s="9" t="str">
        <f t="shared" ca="1" si="15940"/>
        <v/>
      </c>
      <c r="CO355" s="3" t="str">
        <f t="shared" ca="1" si="15941"/>
        <v/>
      </c>
      <c r="CP355" s="5" t="str" cm="1">
        <f t="array" aca="1" ref="CP355" ca="1">IF($B355="","",IF(CO355=0,0,IF(DD_Payment="",0,IF(CO355&lt;_xlfn.IFS(DD_Frequency="Monthly",1,DD_Frequency="Quarterly",IF(MONTH(CO$2)=1,1,IF(MONTH(CO$2)=4,1,IF(MONTH(CO$2)=7,1,IF(MONTH(CO$2)=10,1,0)))),DD_Frequency="Annually",IF(MONTH(CO$2)=1,1,0))*DD_Payment,CO355,_xlfn.IFS(DD_Frequency="Monthly",1,DD_Frequency="Quarterly",IF(MONTH(CO$2)=1,1,IF(MONTH(CO$2)=4,1,IF(MONTH(CO$2)=7,1,IF(MONTH(CO$2)=10,1,0)))),DD_Frequency="Annually",IF(MONTH(CO$2)=1,1,0))*DD_Payment))))</f>
        <v/>
      </c>
      <c r="CQ355" s="3" t="str">
        <f t="shared" ref="CQ355" ca="1" si="17395">IF($B355="","",IF(CO355&gt;CP355,(CO355-CP355/2)*(rate_A*(CQ$1/365)),0))</f>
        <v/>
      </c>
      <c r="CR355" s="3" t="str">
        <f t="shared" ca="1" si="16034"/>
        <v/>
      </c>
      <c r="CS355" s="3" t="str">
        <f t="shared" ref="CS355" ca="1" si="17396">IF($B355="","",CD355*(1+rate_A*CQ$1/365))</f>
        <v/>
      </c>
      <c r="CT355" s="3" t="str">
        <f t="shared" ref="CT355" ca="1" si="17397">IF($B355="","",CE355*(1+rate_A*CQ$1/365))</f>
        <v/>
      </c>
      <c r="CU355" s="3" t="str">
        <f t="shared" ref="CU355" ca="1" si="17398">IF($B355="","",CF355*(1+rate_joint*CQ$1/365))</f>
        <v/>
      </c>
      <c r="CV355" s="5" t="str">
        <f t="shared" ca="1" si="16038"/>
        <v/>
      </c>
      <c r="CW355" s="5" t="str" cm="1">
        <f t="array" aca="1" ref="CW355" ca="1">IF(CV355="","",_xlfn.IFS(CV355&lt;='Hidden inputs'!$C$15,CV355*'Hidden inputs'!$D$15,CV355&lt;='Hidden inputs'!$C$16,'Hidden inputs'!$C$15*'Hidden inputs'!$D$15+(CV355-'Hidden inputs'!$B$16)*'Hidden inputs'!$D$16,CV355&lt;='Hidden inputs'!$C$17,'Hidden inputs'!$C$15*'Hidden inputs'!$D$15+('Hidden inputs'!$C$16-'Hidden inputs'!$B$16)*'Hidden inputs'!$D$16+(CV355-'Hidden inputs'!$B$17)*'Hidden inputs'!$D$17,CV355&gt;'Hidden inputs'!$B$18,'Hidden inputs'!$C$15*'Hidden inputs'!$D$15+('Hidden inputs'!$C$16-'Hidden inputs'!$B$16)*'Hidden inputs'!$D$16+('Hidden inputs'!$C$17-'Hidden inputs'!$B$17)*'Hidden inputs'!$D$17+(CV355-'Hidden inputs'!$B$18)*'Hidden inputs'!$D$18))</f>
        <v/>
      </c>
      <c r="CX355" s="10" t="str">
        <f t="shared" ca="1" si="16039"/>
        <v/>
      </c>
      <c r="CY355" s="5" t="str">
        <f t="shared" ca="1" si="15946"/>
        <v/>
      </c>
      <c r="CZ355" s="5" t="str">
        <f t="shared" ca="1" si="15947"/>
        <v/>
      </c>
      <c r="DA355" s="5" t="str">
        <f ca="1">IF($B355="","",'Hidden inputs'!$D$11*CR355+'Hidden inputs'!$E$11*CS355)</f>
        <v/>
      </c>
      <c r="DB355" s="11" t="str">
        <f t="shared" ca="1" si="15865"/>
        <v/>
      </c>
      <c r="DC355" s="9" t="str">
        <f t="shared" ca="1" si="15948"/>
        <v/>
      </c>
      <c r="DD355" s="3" t="str">
        <f t="shared" ca="1" si="15949"/>
        <v/>
      </c>
      <c r="DE355" s="5" t="str" cm="1">
        <f t="array" aca="1" ref="DE355" ca="1">IF($B355="","",IF(DD355=0,0,IF(DD_Payment="",0,IF(DD355&lt;_xlfn.IFS(DD_Frequency="Monthly",1,DD_Frequency="Quarterly",IF(MONTH(DD$2)=1,1,IF(MONTH(DD$2)=4,1,IF(MONTH(DD$2)=7,1,IF(MONTH(DD$2)=10,1,0)))),DD_Frequency="Annually",IF(MONTH(DD$2)=1,1,0))*DD_Payment,DD355,_xlfn.IFS(DD_Frequency="Monthly",1,DD_Frequency="Quarterly",IF(MONTH(DD$2)=1,1,IF(MONTH(DD$2)=4,1,IF(MONTH(DD$2)=7,1,IF(MONTH(DD$2)=10,1,0)))),DD_Frequency="Annually",IF(MONTH(DD$2)=1,1,0))*DD_Payment))))</f>
        <v/>
      </c>
      <c r="DF355" s="3" t="str">
        <f t="shared" ref="DF355" ca="1" si="17399">IF($B355="","",IF(DD355&gt;DE355,(DD355-DE355/2)*(rate_A*(DF$1/365)),0))</f>
        <v/>
      </c>
      <c r="DG355" s="3" t="str">
        <f t="shared" ca="1" si="16041"/>
        <v/>
      </c>
      <c r="DH355" s="3" t="str">
        <f t="shared" ref="DH355" ca="1" si="17400">IF($B355="","",CS355*(1+rate_A*DF$1/365))</f>
        <v/>
      </c>
      <c r="DI355" s="3" t="str">
        <f t="shared" ref="DI355" ca="1" si="17401">IF($B355="","",CT355*(1+rate_A*DF$1/365))</f>
        <v/>
      </c>
      <c r="DJ355" s="3" t="str">
        <f t="shared" ref="DJ355" ca="1" si="17402">IF($B355="","",CU355*(1+rate_joint*DF$1/365))</f>
        <v/>
      </c>
      <c r="DK355" s="5" t="str">
        <f t="shared" ca="1" si="16045"/>
        <v/>
      </c>
      <c r="DL355" s="5" t="str" cm="1">
        <f t="array" aca="1" ref="DL355" ca="1">IF(DK355="","",_xlfn.IFS(DK355&lt;='Hidden inputs'!$C$15,DK355*'Hidden inputs'!$D$15,DK355&lt;='Hidden inputs'!$C$16,'Hidden inputs'!$C$15*'Hidden inputs'!$D$15+(DK355-'Hidden inputs'!$B$16)*'Hidden inputs'!$D$16,DK355&lt;='Hidden inputs'!$C$17,'Hidden inputs'!$C$15*'Hidden inputs'!$D$15+('Hidden inputs'!$C$16-'Hidden inputs'!$B$16)*'Hidden inputs'!$D$16+(DK355-'Hidden inputs'!$B$17)*'Hidden inputs'!$D$17,DK355&gt;'Hidden inputs'!$B$18,'Hidden inputs'!$C$15*'Hidden inputs'!$D$15+('Hidden inputs'!$C$16-'Hidden inputs'!$B$16)*'Hidden inputs'!$D$16+('Hidden inputs'!$C$17-'Hidden inputs'!$B$17)*'Hidden inputs'!$D$17+(DK355-'Hidden inputs'!$B$18)*'Hidden inputs'!$D$18))</f>
        <v/>
      </c>
      <c r="DM355" s="10" t="str">
        <f t="shared" ca="1" si="16046"/>
        <v/>
      </c>
      <c r="DN355" s="5" t="str">
        <f t="shared" ca="1" si="15954"/>
        <v/>
      </c>
      <c r="DO355" s="5" t="str">
        <f t="shared" ca="1" si="15955"/>
        <v/>
      </c>
      <c r="DP355" s="5" t="str">
        <f ca="1">IF($B355="","",'Hidden inputs'!$D$11*DG355+'Hidden inputs'!$E$11*DH355)</f>
        <v/>
      </c>
      <c r="DQ355" s="11" t="str">
        <f t="shared" ca="1" si="15870"/>
        <v/>
      </c>
      <c r="DR355" s="9" t="str">
        <f t="shared" ca="1" si="15956"/>
        <v/>
      </c>
      <c r="DS355" s="3" t="str">
        <f t="shared" ca="1" si="15957"/>
        <v/>
      </c>
      <c r="DT355" s="5" t="str" cm="1">
        <f t="array" aca="1" ref="DT355" ca="1">IF($B355="","",IF(DS355=0,0,IF(DD_Payment="",0,IF(DS355&lt;_xlfn.IFS(DD_Frequency="Monthly",1,DD_Frequency="Quarterly",IF(MONTH(DS$2)=1,1,IF(MONTH(DS$2)=4,1,IF(MONTH(DS$2)=7,1,IF(MONTH(DS$2)=10,1,0)))),DD_Frequency="Annually",IF(MONTH(DS$2)=1,1,0))*DD_Payment,DS355,_xlfn.IFS(DD_Frequency="Monthly",1,DD_Frequency="Quarterly",IF(MONTH(DS$2)=1,1,IF(MONTH(DS$2)=4,1,IF(MONTH(DS$2)=7,1,IF(MONTH(DS$2)=10,1,0)))),DD_Frequency="Annually",IF(MONTH(DS$2)=1,1,0))*DD_Payment))))</f>
        <v/>
      </c>
      <c r="DU355" s="3" t="str">
        <f t="shared" ref="DU355" ca="1" si="17403">IF($B355="","",IF(DS355&gt;DT355,(DS355-DT355/2)*(rate_A*(DU$1/365)),0))</f>
        <v/>
      </c>
      <c r="DV355" s="3" t="str">
        <f t="shared" ca="1" si="16048"/>
        <v/>
      </c>
      <c r="DW355" s="3" t="str">
        <f t="shared" ref="DW355" ca="1" si="17404">IF($B355="","",DH355*(1+rate_A*DU$1/365))</f>
        <v/>
      </c>
      <c r="DX355" s="3" t="str">
        <f t="shared" ref="DX355" ca="1" si="17405">IF($B355="","",DI355*(1+rate_A*DU$1/365))</f>
        <v/>
      </c>
      <c r="DY355" s="3" t="str">
        <f t="shared" ref="DY355" ca="1" si="17406">IF($B355="","",DJ355*(1+rate_joint*DU$1/365))</f>
        <v/>
      </c>
      <c r="DZ355" s="5" t="str">
        <f t="shared" ca="1" si="16052"/>
        <v/>
      </c>
      <c r="EA355" s="5" t="str" cm="1">
        <f t="array" aca="1" ref="EA355" ca="1">IF(DZ355="","",_xlfn.IFS(DZ355&lt;='Hidden inputs'!$C$15,DZ355*'Hidden inputs'!$D$15,DZ355&lt;='Hidden inputs'!$C$16,'Hidden inputs'!$C$15*'Hidden inputs'!$D$15+(DZ355-'Hidden inputs'!$B$16)*'Hidden inputs'!$D$16,DZ355&lt;='Hidden inputs'!$C$17,'Hidden inputs'!$C$15*'Hidden inputs'!$D$15+('Hidden inputs'!$C$16-'Hidden inputs'!$B$16)*'Hidden inputs'!$D$16+(DZ355-'Hidden inputs'!$B$17)*'Hidden inputs'!$D$17,DZ355&gt;'Hidden inputs'!$B$18,'Hidden inputs'!$C$15*'Hidden inputs'!$D$15+('Hidden inputs'!$C$16-'Hidden inputs'!$B$16)*'Hidden inputs'!$D$16+('Hidden inputs'!$C$17-'Hidden inputs'!$B$17)*'Hidden inputs'!$D$17+(DZ355-'Hidden inputs'!$B$18)*'Hidden inputs'!$D$18))</f>
        <v/>
      </c>
      <c r="EB355" s="10" t="str">
        <f t="shared" ca="1" si="16053"/>
        <v/>
      </c>
      <c r="EC355" s="5" t="str">
        <f t="shared" ca="1" si="15962"/>
        <v/>
      </c>
      <c r="ED355" s="5" t="str">
        <f t="shared" ca="1" si="15963"/>
        <v/>
      </c>
      <c r="EE355" s="5" t="str">
        <f ca="1">IF($B355="","",'Hidden inputs'!$D$11*DV355+'Hidden inputs'!$E$11*DW355)</f>
        <v/>
      </c>
      <c r="EF355" s="11" t="str">
        <f t="shared" ca="1" si="15875"/>
        <v/>
      </c>
      <c r="EG355" s="9" t="str">
        <f t="shared" ca="1" si="15964"/>
        <v/>
      </c>
      <c r="EH355" s="3" t="str">
        <f t="shared" ca="1" si="15965"/>
        <v/>
      </c>
      <c r="EI355" s="5" t="str" cm="1">
        <f t="array" aca="1" ref="EI355" ca="1">IF($B355="","",IF(EH355=0,0,IF(DD_Payment="",0,IF(EH355&lt;_xlfn.IFS(DD_Frequency="Monthly",1,DD_Frequency="Quarterly",IF(MONTH(EH$2)=1,1,IF(MONTH(EH$2)=4,1,IF(MONTH(EH$2)=7,1,IF(MONTH(EH$2)=10,1,0)))),DD_Frequency="Annually",IF(MONTH(EH$2)=1,1,0))*DD_Payment,EH355,_xlfn.IFS(DD_Frequency="Monthly",1,DD_Frequency="Quarterly",IF(MONTH(EH$2)=1,1,IF(MONTH(EH$2)=4,1,IF(MONTH(EH$2)=7,1,IF(MONTH(EH$2)=10,1,0)))),DD_Frequency="Annually",IF(MONTH(EH$2)=1,1,0))*DD_Payment))))</f>
        <v/>
      </c>
      <c r="EJ355" s="3" t="str">
        <f t="shared" ref="EJ355" ca="1" si="17407">IF($B355="","",IF(EH355&gt;EI355,(EH355-EI355/2)*(rate_A*(EJ$1/365)),0))</f>
        <v/>
      </c>
      <c r="EK355" s="3" t="str">
        <f t="shared" ca="1" si="16055"/>
        <v/>
      </c>
      <c r="EL355" s="3" t="str">
        <f t="shared" ref="EL355" ca="1" si="17408">IF($B355="","",DW355*(1+rate_A*EJ$1/365))</f>
        <v/>
      </c>
      <c r="EM355" s="3" t="str">
        <f t="shared" ref="EM355" ca="1" si="17409">IF($B355="","",DX355*(1+rate_A*EJ$1/365))</f>
        <v/>
      </c>
      <c r="EN355" s="3" t="str">
        <f t="shared" ref="EN355" ca="1" si="17410">IF($B355="","",DY355*(1+rate_joint*EJ$1/365))</f>
        <v/>
      </c>
      <c r="EO355" s="5" t="str">
        <f t="shared" ca="1" si="16059"/>
        <v/>
      </c>
      <c r="EP355" s="5" t="str" cm="1">
        <f t="array" aca="1" ref="EP355" ca="1">IF(EO355="","",_xlfn.IFS(EO355&lt;='Hidden inputs'!$C$15,EO355*'Hidden inputs'!$D$15,EO355&lt;='Hidden inputs'!$C$16,'Hidden inputs'!$C$15*'Hidden inputs'!$D$15+(EO355-'Hidden inputs'!$B$16)*'Hidden inputs'!$D$16,EO355&lt;='Hidden inputs'!$C$17,'Hidden inputs'!$C$15*'Hidden inputs'!$D$15+('Hidden inputs'!$C$16-'Hidden inputs'!$B$16)*'Hidden inputs'!$D$16+(EO355-'Hidden inputs'!$B$17)*'Hidden inputs'!$D$17,EO355&gt;'Hidden inputs'!$B$18,'Hidden inputs'!$C$15*'Hidden inputs'!$D$15+('Hidden inputs'!$C$16-'Hidden inputs'!$B$16)*'Hidden inputs'!$D$16+('Hidden inputs'!$C$17-'Hidden inputs'!$B$17)*'Hidden inputs'!$D$17+(EO355-'Hidden inputs'!$B$18)*'Hidden inputs'!$D$18))</f>
        <v/>
      </c>
      <c r="EQ355" s="10" t="str">
        <f t="shared" ca="1" si="16060"/>
        <v/>
      </c>
      <c r="ER355" s="5" t="str">
        <f t="shared" ca="1" si="15970"/>
        <v/>
      </c>
      <c r="ES355" s="5" t="str">
        <f t="shared" ca="1" si="15971"/>
        <v/>
      </c>
      <c r="ET355" s="5" t="str">
        <f ca="1">IF($B355="","",'Hidden inputs'!$D$11*EK355+'Hidden inputs'!$E$11*EL355)</f>
        <v/>
      </c>
      <c r="EU355" s="11" t="str">
        <f t="shared" ca="1" si="15880"/>
        <v/>
      </c>
      <c r="EV355" s="9" t="str">
        <f t="shared" ca="1" si="15972"/>
        <v/>
      </c>
      <c r="EW355" s="3" t="str">
        <f t="shared" ca="1" si="15973"/>
        <v/>
      </c>
      <c r="EX355" s="5" t="str" cm="1">
        <f t="array" aca="1" ref="EX355" ca="1">IF($B355="","",IF(EW355=0,0,IF(DD_Payment="",0,IF(EW355&lt;_xlfn.IFS(DD_Frequency="Monthly",1,DD_Frequency="Quarterly",IF(MONTH(EW$2)=1,1,IF(MONTH(EW$2)=4,1,IF(MONTH(EW$2)=7,1,IF(MONTH(EW$2)=10,1,0)))),DD_Frequency="Annually",IF(MONTH(EW$2)=1,1,0))*DD_Payment,EW355,_xlfn.IFS(DD_Frequency="Monthly",1,DD_Frequency="Quarterly",IF(MONTH(EW$2)=1,1,IF(MONTH(EW$2)=4,1,IF(MONTH(EW$2)=7,1,IF(MONTH(EW$2)=10,1,0)))),DD_Frequency="Annually",IF(MONTH(EW$2)=1,1,0))*DD_Payment))))</f>
        <v/>
      </c>
      <c r="EY355" s="3" t="str">
        <f t="shared" ref="EY355" ca="1" si="17411">IF($B355="","",IF(EW355&gt;EX355,(EW355-EX355/2)*(rate_A*(EY$1/365)),0))</f>
        <v/>
      </c>
      <c r="EZ355" s="3" t="str">
        <f t="shared" ca="1" si="16062"/>
        <v/>
      </c>
      <c r="FA355" s="3" t="str">
        <f t="shared" ref="FA355" ca="1" si="17412">IF($B355="","",EL355*(1+rate_A*EY$1/365))</f>
        <v/>
      </c>
      <c r="FB355" s="3" t="str">
        <f t="shared" ref="FB355" ca="1" si="17413">IF($B355="","",EM355*(1+rate_A*EY$1/365))</f>
        <v/>
      </c>
      <c r="FC355" s="3" t="str">
        <f t="shared" ref="FC355" ca="1" si="17414">IF($B355="","",EN355*(1+rate_joint*EY$1/365))</f>
        <v/>
      </c>
      <c r="FD355" s="5" t="str">
        <f t="shared" ca="1" si="16066"/>
        <v/>
      </c>
      <c r="FE355" s="5" t="str" cm="1">
        <f t="array" aca="1" ref="FE355" ca="1">IF(FD355="","",_xlfn.IFS(FD355&lt;='Hidden inputs'!$C$15,FD355*'Hidden inputs'!$D$15,FD355&lt;='Hidden inputs'!$C$16,'Hidden inputs'!$C$15*'Hidden inputs'!$D$15+(FD355-'Hidden inputs'!$B$16)*'Hidden inputs'!$D$16,FD355&lt;='Hidden inputs'!$C$17,'Hidden inputs'!$C$15*'Hidden inputs'!$D$15+('Hidden inputs'!$C$16-'Hidden inputs'!$B$16)*'Hidden inputs'!$D$16+(FD355-'Hidden inputs'!$B$17)*'Hidden inputs'!$D$17,FD355&gt;'Hidden inputs'!$B$18,'Hidden inputs'!$C$15*'Hidden inputs'!$D$15+('Hidden inputs'!$C$16-'Hidden inputs'!$B$16)*'Hidden inputs'!$D$16+('Hidden inputs'!$C$17-'Hidden inputs'!$B$17)*'Hidden inputs'!$D$17+(FD355-'Hidden inputs'!$B$18)*'Hidden inputs'!$D$18))</f>
        <v/>
      </c>
      <c r="FF355" s="10" t="str">
        <f t="shared" ca="1" si="16067"/>
        <v/>
      </c>
      <c r="FG355" s="5" t="str">
        <f t="shared" ca="1" si="15978"/>
        <v/>
      </c>
      <c r="FH355" s="5" t="str">
        <f t="shared" ca="1" si="15979"/>
        <v/>
      </c>
      <c r="FI355" s="5" t="str">
        <f ca="1">IF($B355="","",'Hidden inputs'!$D$11*EZ355+'Hidden inputs'!$E$11*FA355)</f>
        <v/>
      </c>
      <c r="FJ355" s="11" t="str">
        <f t="shared" ca="1" si="15885"/>
        <v/>
      </c>
      <c r="FK355" s="9" t="str">
        <f t="shared" ca="1" si="15980"/>
        <v/>
      </c>
      <c r="FL355" s="3" t="str">
        <f t="shared" ca="1" si="15981"/>
        <v/>
      </c>
      <c r="FM355" s="5" t="str" cm="1">
        <f t="array" aca="1" ref="FM355" ca="1">IF($B355="","",IF(FL355=0,0,IF(DD_Payment="",0,IF(FL355&lt;_xlfn.IFS(DD_Frequency="Monthly",1,DD_Frequency="Quarterly",IF(MONTH(FL$2)=1,1,IF(MONTH(FL$2)=4,1,IF(MONTH(FL$2)=7,1,IF(MONTH(FL$2)=10,1,0)))),DD_Frequency="Annually",IF(MONTH(FL$2)=1,1,0))*DD_Payment,FL355,_xlfn.IFS(DD_Frequency="Monthly",1,DD_Frequency="Quarterly",IF(MONTH(FL$2)=1,1,IF(MONTH(FL$2)=4,1,IF(MONTH(FL$2)=7,1,IF(MONTH(FL$2)=10,1,0)))),DD_Frequency="Annually",IF(MONTH(FL$2)=1,1,0))*DD_Payment))))</f>
        <v/>
      </c>
      <c r="FN355" s="3" t="str">
        <f t="shared" ref="FN355" ca="1" si="17415">IF($B355="","",IF(FL355&gt;FM355,(FL355-FM355/2)*(rate_A*(FN$1/365)),0))</f>
        <v/>
      </c>
      <c r="FO355" s="3" t="str">
        <f t="shared" ca="1" si="16069"/>
        <v/>
      </c>
      <c r="FP355" s="3" t="str">
        <f t="shared" ref="FP355" ca="1" si="17416">IF($B355="","",FA355*(1+rate_A*FN$1/365))</f>
        <v/>
      </c>
      <c r="FQ355" s="3" t="str">
        <f t="shared" ref="FQ355" ca="1" si="17417">IF($B355="","",FB355*(1+rate_A*FN$1/365))</f>
        <v/>
      </c>
      <c r="FR355" s="3" t="str">
        <f t="shared" ref="FR355" ca="1" si="17418">IF($B355="","",FC355*(1+rate_joint*FN$1/365))</f>
        <v/>
      </c>
      <c r="FS355" s="5" t="str">
        <f t="shared" ca="1" si="16073"/>
        <v/>
      </c>
      <c r="FT355" s="5" t="str" cm="1">
        <f t="array" aca="1" ref="FT355" ca="1">IF(FS355="","",_xlfn.IFS(FS355&lt;='Hidden inputs'!$C$15,FS355*'Hidden inputs'!$D$15,FS355&lt;='Hidden inputs'!$C$16,'Hidden inputs'!$C$15*'Hidden inputs'!$D$15+(FS355-'Hidden inputs'!$B$16)*'Hidden inputs'!$D$16,FS355&lt;='Hidden inputs'!$C$17,'Hidden inputs'!$C$15*'Hidden inputs'!$D$15+('Hidden inputs'!$C$16-'Hidden inputs'!$B$16)*'Hidden inputs'!$D$16+(FS355-'Hidden inputs'!$B$17)*'Hidden inputs'!$D$17,FS355&gt;'Hidden inputs'!$B$18,'Hidden inputs'!$C$15*'Hidden inputs'!$D$15+('Hidden inputs'!$C$16-'Hidden inputs'!$B$16)*'Hidden inputs'!$D$16+('Hidden inputs'!$C$17-'Hidden inputs'!$B$17)*'Hidden inputs'!$D$17+(FS355-'Hidden inputs'!$B$18)*'Hidden inputs'!$D$18))</f>
        <v/>
      </c>
      <c r="FU355" s="10" t="str">
        <f t="shared" ca="1" si="16074"/>
        <v/>
      </c>
      <c r="FV355" s="5" t="str">
        <f t="shared" ca="1" si="15986"/>
        <v/>
      </c>
      <c r="FW355" s="5" t="str">
        <f t="shared" ca="1" si="15987"/>
        <v/>
      </c>
      <c r="FX355" s="5" t="str">
        <f ca="1">IF($B355="","",'Hidden inputs'!$D$11*FO355+'Hidden inputs'!$E$11*FP355)</f>
        <v/>
      </c>
      <c r="FY355" s="11" t="str">
        <f t="shared" ca="1" si="15890"/>
        <v/>
      </c>
      <c r="FZ355" s="9" t="str">
        <f t="shared" ca="1" si="15988"/>
        <v/>
      </c>
      <c r="GA355" s="5" t="str">
        <f t="shared" ca="1" si="15989"/>
        <v/>
      </c>
      <c r="GB355" s="5" t="str">
        <f t="shared" ca="1" si="15990"/>
        <v/>
      </c>
      <c r="GC355" s="5" t="str">
        <f t="shared" ca="1" si="15891"/>
        <v/>
      </c>
      <c r="GD355" s="5" t="str">
        <f t="shared" ca="1" si="15892"/>
        <v/>
      </c>
    </row>
    <row r="356" spans="1:186" x14ac:dyDescent="0.35">
      <c r="A356" s="2"/>
      <c r="B356" s="6" t="str">
        <f t="shared" ca="1" si="15893"/>
        <v/>
      </c>
      <c r="C356" s="5" t="str">
        <f t="shared" ca="1" si="15991"/>
        <v/>
      </c>
      <c r="D356" s="5" t="str" cm="1">
        <f t="array" aca="1" ref="D356" ca="1">IF($B356="","",IF(C356=0,0,IF(DD_Payment="",0,IF(C356&lt;_xlfn.IFS(DD_Frequency="Monthly",1,DD_Frequency="Quarterly",IF(MONTH(C$2)=1,1,IF(MONTH(C$2)=4,1,IF(MONTH(C$2)=7,1,IF(MONTH(C$2)=10,1,0)))),DD_Frequency="Annually",IF(MONTH(C$2)=1,1,0))*DD_Payment,C356,_xlfn.IFS(DD_Frequency="Monthly",1,DD_Frequency="Quarterly",IF(MONTH(C$2)=1,1,IF(MONTH(C$2)=4,1,IF(MONTH(C$2)=7,1,IF(MONTH(C$2)=10,1,0)))),DD_Frequency="Annually",IF(MONTH(C$2)=1,1,0))*DD_Payment))))</f>
        <v/>
      </c>
      <c r="E356" s="5" t="str">
        <f t="shared" ref="E356" ca="1" si="17419">IF(B356="","",IF(C356&gt;D356,(C356-D356/2)*(rate_A*(E$1/365)),0))</f>
        <v/>
      </c>
      <c r="F356" s="5" t="str">
        <f t="shared" ca="1" si="15895"/>
        <v/>
      </c>
      <c r="G356" s="5" t="str">
        <f t="shared" ref="G356" ca="1" si="17420">IF(B356="","",G355*(1+rate_A*E$1/365))</f>
        <v/>
      </c>
      <c r="H356" s="5" t="str">
        <f t="shared" ref="H356" ca="1" si="17421">IF(B356="","",H355*(1+rate_A*E$1/365))</f>
        <v/>
      </c>
      <c r="I356" s="5" t="str">
        <f t="shared" ref="I356" ca="1" si="17422">IF(B356="","",I355*(1+rate_joint*E$1/365))</f>
        <v/>
      </c>
      <c r="J356" s="5" t="str">
        <f t="shared" ca="1" si="15996"/>
        <v/>
      </c>
      <c r="K356" s="5" t="str" cm="1">
        <f t="array" aca="1" ref="K356" ca="1">IF(J356="","",_xlfn.IFS(J356&lt;='Hidden inputs'!$C$15,J356*'Hidden inputs'!$D$15,J356&lt;='Hidden inputs'!$C$16,'Hidden inputs'!$C$15*'Hidden inputs'!$D$15+(J356-'Hidden inputs'!$B$16)*'Hidden inputs'!$D$16,J356&lt;='Hidden inputs'!$C$17,'Hidden inputs'!$C$15*'Hidden inputs'!$D$15+('Hidden inputs'!$C$16-'Hidden inputs'!$B$16)*'Hidden inputs'!$D$16+(J356-'Hidden inputs'!$B$17)*'Hidden inputs'!$D$17,J356&gt;'Hidden inputs'!$B$18,'Hidden inputs'!$C$15*'Hidden inputs'!$D$15+('Hidden inputs'!$C$16-'Hidden inputs'!$B$16)*'Hidden inputs'!$D$16+('Hidden inputs'!$C$17-'Hidden inputs'!$B$17)*'Hidden inputs'!$D$17+(J356-'Hidden inputs'!$B$18)*'Hidden inputs'!$D$18))</f>
        <v/>
      </c>
      <c r="L356" s="11" t="str">
        <f t="shared" ca="1" si="15997"/>
        <v/>
      </c>
      <c r="M356" s="5" t="str">
        <f t="shared" ca="1" si="15899"/>
        <v/>
      </c>
      <c r="N356" s="5" t="str">
        <f t="shared" ca="1" si="15900"/>
        <v/>
      </c>
      <c r="O356" s="5" t="str">
        <f ca="1">IF(B356="","",'Hidden inputs'!$D$11*F356+'Hidden inputs'!$E$11*G356)</f>
        <v/>
      </c>
      <c r="P356" s="11" t="str">
        <f t="shared" ca="1" si="15834"/>
        <v/>
      </c>
      <c r="Q356" s="20" t="str">
        <f t="shared" ca="1" si="15835"/>
        <v/>
      </c>
      <c r="R356" s="3" t="str">
        <f t="shared" ca="1" si="15901"/>
        <v/>
      </c>
      <c r="S356" s="5" t="str" cm="1">
        <f t="array" aca="1" ref="S356" ca="1">IF($B356="","",IF(R356=0,0,IF(DD_Payment="",0,IF(R356&lt;_xlfn.IFS(DD_Frequency="Monthly",1,DD_Frequency="Quarterly",IF(MONTH(R$2)=1,1,IF(MONTH(R$2)=4,1,IF(MONTH(R$2)=7,1,IF(MONTH(R$2)=10,1,0)))),DD_Frequency="Annually",IF(MONTH(R$2)=1,1,0))*DD_Payment,R356,_xlfn.IFS(DD_Frequency="Monthly",1,DD_Frequency="Quarterly",IF(MONTH(R$2)=1,1,IF(MONTH(R$2)=4,1,IF(MONTH(R$2)=7,1,IF(MONTH(R$2)=10,1,0)))),DD_Frequency="Annually",IF(MONTH(R$2)=1,1,0))*DD_Payment))))</f>
        <v/>
      </c>
      <c r="T356" s="3" t="str">
        <f t="shared" ref="T356" ca="1" si="17423">IF(B356="","",IF(R356&gt;S356,(R356-S356/2)*(rate_A*((T$1+A356)/365)),0))</f>
        <v/>
      </c>
      <c r="U356" s="3" t="str">
        <f t="shared" ca="1" si="15903"/>
        <v/>
      </c>
      <c r="V356" s="3" t="str">
        <f t="shared" ref="V356" ca="1" si="17424">IF(B356="","",G356*(1+rate_A*(T$1+A356)/365))</f>
        <v/>
      </c>
      <c r="W356" s="3" t="str">
        <f t="shared" ref="W356" ca="1" si="17425">IF(B356="","",H356*(1+rate_A*(T$1+A356)/365))</f>
        <v/>
      </c>
      <c r="X356" s="3" t="str">
        <f t="shared" ref="X356" ca="1" si="17426">IF(B356="","",I356*(1+rate_joint*(T$1+A356)/365))</f>
        <v/>
      </c>
      <c r="Y356" s="5" t="str">
        <f t="shared" ca="1" si="16002"/>
        <v/>
      </c>
      <c r="Z356" s="5" t="str" cm="1">
        <f t="array" aca="1" ref="Z356" ca="1">IF(Y356="","",_xlfn.IFS(Y356&lt;='Hidden inputs'!$C$15,Y356*'Hidden inputs'!$D$15,Y356&lt;='Hidden inputs'!$C$16,'Hidden inputs'!$C$15*'Hidden inputs'!$D$15+(Y356-'Hidden inputs'!$B$16)*'Hidden inputs'!$D$16,Y356&lt;='Hidden inputs'!$C$17,'Hidden inputs'!$C$15*'Hidden inputs'!$D$15+('Hidden inputs'!$C$16-'Hidden inputs'!$B$16)*'Hidden inputs'!$D$16+(Y356-'Hidden inputs'!$B$17)*'Hidden inputs'!$D$17,Y356&gt;'Hidden inputs'!$B$18,'Hidden inputs'!$C$15*'Hidden inputs'!$D$15+('Hidden inputs'!$C$16-'Hidden inputs'!$B$16)*'Hidden inputs'!$D$16+('Hidden inputs'!$C$17-'Hidden inputs'!$B$17)*'Hidden inputs'!$D$17+(Y356-'Hidden inputs'!$B$18)*'Hidden inputs'!$D$18))</f>
        <v/>
      </c>
      <c r="AA356" s="10" t="str">
        <f t="shared" ca="1" si="16003"/>
        <v/>
      </c>
      <c r="AB356" s="5" t="str">
        <f t="shared" ca="1" si="15907"/>
        <v/>
      </c>
      <c r="AC356" s="5" t="str">
        <f t="shared" ca="1" si="16004"/>
        <v/>
      </c>
      <c r="AD356" s="5" t="str">
        <f ca="1">IF(B356="","",'Hidden inputs'!$D$11*U356+'Hidden inputs'!$E$11*V356)</f>
        <v/>
      </c>
      <c r="AE356" s="11" t="str">
        <f t="shared" ca="1" si="15840"/>
        <v/>
      </c>
      <c r="AF356" s="9" t="str">
        <f t="shared" ca="1" si="15908"/>
        <v/>
      </c>
      <c r="AG356" s="3" t="str">
        <f t="shared" ca="1" si="15909"/>
        <v/>
      </c>
      <c r="AH356" s="5" t="str" cm="1">
        <f t="array" aca="1" ref="AH356" ca="1">IF($B356="","",IF(AG356=0,0,IF(DD_Payment="",0,IF(AG356&lt;_xlfn.IFS(DD_Frequency="Monthly",1,DD_Frequency="Quarterly",IF(MONTH(AG$2)=1,1,IF(MONTH(AG$2)=4,1,IF(MONTH(AG$2)=7,1,IF(MONTH(AG$2)=10,1,0)))),DD_Frequency="Annually",IF(MONTH(AG$2)=1,1,0))*DD_Payment,AG356,_xlfn.IFS(DD_Frequency="Monthly",1,DD_Frequency="Quarterly",IF(MONTH(AG$2)=1,1,IF(MONTH(AG$2)=4,1,IF(MONTH(AG$2)=7,1,IF(MONTH(AG$2)=10,1,0)))),DD_Frequency="Annually",IF(MONTH(AG$2)=1,1,0))*DD_Payment))))</f>
        <v/>
      </c>
      <c r="AI356" s="3" t="str">
        <f t="shared" ref="AI356" ca="1" si="17427">IF($B356="","",IF(AG356&gt;AH356,(AG356-AH356/2)*(rate_A*(AI$1/365)),0))</f>
        <v/>
      </c>
      <c r="AJ356" s="3" t="str">
        <f t="shared" ca="1" si="16006"/>
        <v/>
      </c>
      <c r="AK356" s="3" t="str">
        <f t="shared" ref="AK356" ca="1" si="17428">IF($B356="","",V356*(1+rate_A*AI$1/365))</f>
        <v/>
      </c>
      <c r="AL356" s="3" t="str">
        <f t="shared" ref="AL356" ca="1" si="17429">IF($B356="","",W356*(1+rate_A*AI$1/365))</f>
        <v/>
      </c>
      <c r="AM356" s="3" t="str">
        <f t="shared" ref="AM356" ca="1" si="17430">IF($B356="","",X356*(1+rate_joint*AI$1/365))</f>
        <v/>
      </c>
      <c r="AN356" s="5" t="str">
        <f t="shared" ca="1" si="16010"/>
        <v/>
      </c>
      <c r="AO356" s="5" t="str" cm="1">
        <f t="array" aca="1" ref="AO356" ca="1">IF(AN356="","",_xlfn.IFS(AN356&lt;='Hidden inputs'!$C$15,AN356*'Hidden inputs'!$D$15,AN356&lt;='Hidden inputs'!$C$16,'Hidden inputs'!$C$15*'Hidden inputs'!$D$15+(AN356-'Hidden inputs'!$B$16)*'Hidden inputs'!$D$16,AN356&lt;='Hidden inputs'!$C$17,'Hidden inputs'!$C$15*'Hidden inputs'!$D$15+('Hidden inputs'!$C$16-'Hidden inputs'!$B$16)*'Hidden inputs'!$D$16+(AN356-'Hidden inputs'!$B$17)*'Hidden inputs'!$D$17,AN356&gt;'Hidden inputs'!$B$18,'Hidden inputs'!$C$15*'Hidden inputs'!$D$15+('Hidden inputs'!$C$16-'Hidden inputs'!$B$16)*'Hidden inputs'!$D$16+('Hidden inputs'!$C$17-'Hidden inputs'!$B$17)*'Hidden inputs'!$D$17+(AN356-'Hidden inputs'!$B$18)*'Hidden inputs'!$D$18))</f>
        <v/>
      </c>
      <c r="AP356" s="10" t="str">
        <f t="shared" ca="1" si="16011"/>
        <v/>
      </c>
      <c r="AQ356" s="5" t="str">
        <f t="shared" ca="1" si="15914"/>
        <v/>
      </c>
      <c r="AR356" s="5" t="str">
        <f t="shared" ca="1" si="15915"/>
        <v/>
      </c>
      <c r="AS356" s="5" t="str">
        <f ca="1">IF($B356="","",'Hidden inputs'!$D$11*AJ356+'Hidden inputs'!$E$11*AK356)</f>
        <v/>
      </c>
      <c r="AT356" s="11" t="str">
        <f t="shared" ca="1" si="15845"/>
        <v/>
      </c>
      <c r="AU356" s="9" t="str">
        <f t="shared" ca="1" si="15916"/>
        <v/>
      </c>
      <c r="AV356" s="3" t="str">
        <f t="shared" ca="1" si="15917"/>
        <v/>
      </c>
      <c r="AW356" s="5" t="str" cm="1">
        <f t="array" aca="1" ref="AW356" ca="1">IF($B356="","",IF(AV356=0,0,IF(DD_Payment="",0,IF(AV356&lt;_xlfn.IFS(DD_Frequency="Monthly",1,DD_Frequency="Quarterly",IF(MONTH(AV$2)=1,1,IF(MONTH(AV$2)=4,1,IF(MONTH(AV$2)=7,1,IF(MONTH(AV$2)=10,1,0)))),DD_Frequency="Annually",IF(MONTH(AV$2)=1,1,0))*DD_Payment,AV356,_xlfn.IFS(DD_Frequency="Monthly",1,DD_Frequency="Quarterly",IF(MONTH(AV$2)=1,1,IF(MONTH(AV$2)=4,1,IF(MONTH(AV$2)=7,1,IF(MONTH(AV$2)=10,1,0)))),DD_Frequency="Annually",IF(MONTH(AV$2)=1,1,0))*DD_Payment))))</f>
        <v/>
      </c>
      <c r="AX356" s="3" t="str">
        <f t="shared" ref="AX356" ca="1" si="17431">IF($B356="","",IF(AV356&gt;AW356,(AV356-AW356/2)*(rate_A*(AX$1/365)),0))</f>
        <v/>
      </c>
      <c r="AY356" s="3" t="str">
        <f t="shared" ca="1" si="16013"/>
        <v/>
      </c>
      <c r="AZ356" s="3" t="str">
        <f t="shared" ref="AZ356" ca="1" si="17432">IF($B356="","",AK356*(1+rate_A*AX$1/365))</f>
        <v/>
      </c>
      <c r="BA356" s="3" t="str">
        <f t="shared" ref="BA356" ca="1" si="17433">IF($B356="","",AL356*(1+rate_A*AX$1/365))</f>
        <v/>
      </c>
      <c r="BB356" s="3" t="str">
        <f t="shared" ref="BB356" ca="1" si="17434">IF($B356="","",AM356*(1+rate_joint*AX$1/365))</f>
        <v/>
      </c>
      <c r="BC356" s="5" t="str">
        <f t="shared" ca="1" si="16017"/>
        <v/>
      </c>
      <c r="BD356" s="5" t="str" cm="1">
        <f t="array" aca="1" ref="BD356" ca="1">IF(BC356="","",_xlfn.IFS(BC356&lt;='Hidden inputs'!$C$15,BC356*'Hidden inputs'!$D$15,BC356&lt;='Hidden inputs'!$C$16,'Hidden inputs'!$C$15*'Hidden inputs'!$D$15+(BC356-'Hidden inputs'!$B$16)*'Hidden inputs'!$D$16,BC356&lt;='Hidden inputs'!$C$17,'Hidden inputs'!$C$15*'Hidden inputs'!$D$15+('Hidden inputs'!$C$16-'Hidden inputs'!$B$16)*'Hidden inputs'!$D$16+(BC356-'Hidden inputs'!$B$17)*'Hidden inputs'!$D$17,BC356&gt;'Hidden inputs'!$B$18,'Hidden inputs'!$C$15*'Hidden inputs'!$D$15+('Hidden inputs'!$C$16-'Hidden inputs'!$B$16)*'Hidden inputs'!$D$16+('Hidden inputs'!$C$17-'Hidden inputs'!$B$17)*'Hidden inputs'!$D$17+(BC356-'Hidden inputs'!$B$18)*'Hidden inputs'!$D$18))</f>
        <v/>
      </c>
      <c r="BE356" s="10" t="str">
        <f t="shared" ca="1" si="16018"/>
        <v/>
      </c>
      <c r="BF356" s="5" t="str">
        <f t="shared" ca="1" si="15922"/>
        <v/>
      </c>
      <c r="BG356" s="5" t="str">
        <f t="shared" ca="1" si="15923"/>
        <v/>
      </c>
      <c r="BH356" s="5" t="str">
        <f ca="1">IF($B356="","",'Hidden inputs'!$D$11*AY356+'Hidden inputs'!$E$11*AZ356)</f>
        <v/>
      </c>
      <c r="BI356" s="11" t="str">
        <f t="shared" ca="1" si="15850"/>
        <v/>
      </c>
      <c r="BJ356" s="9" t="str">
        <f t="shared" ca="1" si="15924"/>
        <v/>
      </c>
      <c r="BK356" s="3" t="str">
        <f t="shared" ca="1" si="15925"/>
        <v/>
      </c>
      <c r="BL356" s="5" t="str" cm="1">
        <f t="array" aca="1" ref="BL356" ca="1">IF($B356="","",IF(BK356=0,0,IF(DD_Payment="",0,IF(BK356&lt;_xlfn.IFS(DD_Frequency="Monthly",1,DD_Frequency="Quarterly",IF(MONTH(BK$2)=1,1,IF(MONTH(BK$2)=4,1,IF(MONTH(BK$2)=7,1,IF(MONTH(BK$2)=10,1,0)))),DD_Frequency="Annually",IF(MONTH(BK$2)=1,1,0))*DD_Payment,BK356,_xlfn.IFS(DD_Frequency="Monthly",1,DD_Frequency="Quarterly",IF(MONTH(BK$2)=1,1,IF(MONTH(BK$2)=4,1,IF(MONTH(BK$2)=7,1,IF(MONTH(BK$2)=10,1,0)))),DD_Frequency="Annually",IF(MONTH(BK$2)=1,1,0))*DD_Payment))))</f>
        <v/>
      </c>
      <c r="BM356" s="3" t="str">
        <f t="shared" ref="BM356" ca="1" si="17435">IF($B356="","",IF(BK356&gt;BL356,(BK356-BL356/2)*(rate_A*(BM$1/365)),0))</f>
        <v/>
      </c>
      <c r="BN356" s="3" t="str">
        <f t="shared" ca="1" si="16020"/>
        <v/>
      </c>
      <c r="BO356" s="3" t="str">
        <f t="shared" ref="BO356" ca="1" si="17436">IF($B356="","",AZ356*(1+rate_A*BM$1/365))</f>
        <v/>
      </c>
      <c r="BP356" s="3" t="str">
        <f t="shared" ref="BP356" ca="1" si="17437">IF($B356="","",BA356*(1+rate_A*BM$1/365))</f>
        <v/>
      </c>
      <c r="BQ356" s="3" t="str">
        <f t="shared" ref="BQ356" ca="1" si="17438">IF($B356="","",BB356*(1+rate_joint*BM$1/365))</f>
        <v/>
      </c>
      <c r="BR356" s="5" t="str">
        <f t="shared" ca="1" si="16024"/>
        <v/>
      </c>
      <c r="BS356" s="5" t="str" cm="1">
        <f t="array" aca="1" ref="BS356" ca="1">IF(BR356="","",_xlfn.IFS(BR356&lt;='Hidden inputs'!$C$15,BR356*'Hidden inputs'!$D$15,BR356&lt;='Hidden inputs'!$C$16,'Hidden inputs'!$C$15*'Hidden inputs'!$D$15+(BR356-'Hidden inputs'!$B$16)*'Hidden inputs'!$D$16,BR356&lt;='Hidden inputs'!$C$17,'Hidden inputs'!$C$15*'Hidden inputs'!$D$15+('Hidden inputs'!$C$16-'Hidden inputs'!$B$16)*'Hidden inputs'!$D$16+(BR356-'Hidden inputs'!$B$17)*'Hidden inputs'!$D$17,BR356&gt;'Hidden inputs'!$B$18,'Hidden inputs'!$C$15*'Hidden inputs'!$D$15+('Hidden inputs'!$C$16-'Hidden inputs'!$B$16)*'Hidden inputs'!$D$16+('Hidden inputs'!$C$17-'Hidden inputs'!$B$17)*'Hidden inputs'!$D$17+(BR356-'Hidden inputs'!$B$18)*'Hidden inputs'!$D$18))</f>
        <v/>
      </c>
      <c r="BT356" s="10" t="str">
        <f t="shared" ca="1" si="16025"/>
        <v/>
      </c>
      <c r="BU356" s="5" t="str">
        <f t="shared" ca="1" si="15930"/>
        <v/>
      </c>
      <c r="BV356" s="5" t="str">
        <f t="shared" ca="1" si="15931"/>
        <v/>
      </c>
      <c r="BW356" s="5" t="str">
        <f ca="1">IF($B356="","",'Hidden inputs'!$D$11*BN356+'Hidden inputs'!$E$11*BO356)</f>
        <v/>
      </c>
      <c r="BX356" s="11" t="str">
        <f t="shared" ca="1" si="15855"/>
        <v/>
      </c>
      <c r="BY356" s="9" t="str">
        <f t="shared" ca="1" si="15932"/>
        <v/>
      </c>
      <c r="BZ356" s="3" t="str">
        <f t="shared" ca="1" si="15933"/>
        <v/>
      </c>
      <c r="CA356" s="5" t="str" cm="1">
        <f t="array" aca="1" ref="CA356" ca="1">IF($B356="","",IF(BZ356=0,0,IF(DD_Payment="",0,IF(BZ356&lt;_xlfn.IFS(DD_Frequency="Monthly",1,DD_Frequency="Quarterly",IF(MONTH(BZ$2)=1,1,IF(MONTH(BZ$2)=4,1,IF(MONTH(BZ$2)=7,1,IF(MONTH(BZ$2)=10,1,0)))),DD_Frequency="Annually",IF(MONTH(BZ$2)=1,1,0))*DD_Payment,BZ356,_xlfn.IFS(DD_Frequency="Monthly",1,DD_Frequency="Quarterly",IF(MONTH(BZ$2)=1,1,IF(MONTH(BZ$2)=4,1,IF(MONTH(BZ$2)=7,1,IF(MONTH(BZ$2)=10,1,0)))),DD_Frequency="Annually",IF(MONTH(BZ$2)=1,1,0))*DD_Payment))))</f>
        <v/>
      </c>
      <c r="CB356" s="3" t="str">
        <f t="shared" ref="CB356" ca="1" si="17439">IF($B356="","",IF(BZ356&gt;CA356,(BZ356-CA356/2)*(rate_A*(CB$1/365)),0))</f>
        <v/>
      </c>
      <c r="CC356" s="3" t="str">
        <f t="shared" ca="1" si="16027"/>
        <v/>
      </c>
      <c r="CD356" s="3" t="str">
        <f t="shared" ref="CD356" ca="1" si="17440">IF($B356="","",BO356*(1+rate_A*CB$1/365))</f>
        <v/>
      </c>
      <c r="CE356" s="3" t="str">
        <f t="shared" ref="CE356" ca="1" si="17441">IF($B356="","",BP356*(1+rate_A*CB$1/365))</f>
        <v/>
      </c>
      <c r="CF356" s="3" t="str">
        <f t="shared" ref="CF356" ca="1" si="17442">IF($B356="","",BQ356*(1+rate_joint*CB$1/365))</f>
        <v/>
      </c>
      <c r="CG356" s="5" t="str">
        <f t="shared" ca="1" si="16031"/>
        <v/>
      </c>
      <c r="CH356" s="5" t="str" cm="1">
        <f t="array" aca="1" ref="CH356" ca="1">IF(CG356="","",_xlfn.IFS(CG356&lt;='Hidden inputs'!$C$15,CG356*'Hidden inputs'!$D$15,CG356&lt;='Hidden inputs'!$C$16,'Hidden inputs'!$C$15*'Hidden inputs'!$D$15+(CG356-'Hidden inputs'!$B$16)*'Hidden inputs'!$D$16,CG356&lt;='Hidden inputs'!$C$17,'Hidden inputs'!$C$15*'Hidden inputs'!$D$15+('Hidden inputs'!$C$16-'Hidden inputs'!$B$16)*'Hidden inputs'!$D$16+(CG356-'Hidden inputs'!$B$17)*'Hidden inputs'!$D$17,CG356&gt;'Hidden inputs'!$B$18,'Hidden inputs'!$C$15*'Hidden inputs'!$D$15+('Hidden inputs'!$C$16-'Hidden inputs'!$B$16)*'Hidden inputs'!$D$16+('Hidden inputs'!$C$17-'Hidden inputs'!$B$17)*'Hidden inputs'!$D$17+(CG356-'Hidden inputs'!$B$18)*'Hidden inputs'!$D$18))</f>
        <v/>
      </c>
      <c r="CI356" s="10" t="str">
        <f t="shared" ca="1" si="16032"/>
        <v/>
      </c>
      <c r="CJ356" s="5" t="str">
        <f t="shared" ca="1" si="15938"/>
        <v/>
      </c>
      <c r="CK356" s="5" t="str">
        <f t="shared" ca="1" si="15939"/>
        <v/>
      </c>
      <c r="CL356" s="5" t="str">
        <f ca="1">IF($B356="","",'Hidden inputs'!$D$11*CC356+'Hidden inputs'!$E$11*CD356)</f>
        <v/>
      </c>
      <c r="CM356" s="11" t="str">
        <f t="shared" ca="1" si="15860"/>
        <v/>
      </c>
      <c r="CN356" s="9" t="str">
        <f t="shared" ca="1" si="15940"/>
        <v/>
      </c>
      <c r="CO356" s="3" t="str">
        <f t="shared" ca="1" si="15941"/>
        <v/>
      </c>
      <c r="CP356" s="5" t="str" cm="1">
        <f t="array" aca="1" ref="CP356" ca="1">IF($B356="","",IF(CO356=0,0,IF(DD_Payment="",0,IF(CO356&lt;_xlfn.IFS(DD_Frequency="Monthly",1,DD_Frequency="Quarterly",IF(MONTH(CO$2)=1,1,IF(MONTH(CO$2)=4,1,IF(MONTH(CO$2)=7,1,IF(MONTH(CO$2)=10,1,0)))),DD_Frequency="Annually",IF(MONTH(CO$2)=1,1,0))*DD_Payment,CO356,_xlfn.IFS(DD_Frequency="Monthly",1,DD_Frequency="Quarterly",IF(MONTH(CO$2)=1,1,IF(MONTH(CO$2)=4,1,IF(MONTH(CO$2)=7,1,IF(MONTH(CO$2)=10,1,0)))),DD_Frequency="Annually",IF(MONTH(CO$2)=1,1,0))*DD_Payment))))</f>
        <v/>
      </c>
      <c r="CQ356" s="3" t="str">
        <f t="shared" ref="CQ356" ca="1" si="17443">IF($B356="","",IF(CO356&gt;CP356,(CO356-CP356/2)*(rate_A*(CQ$1/365)),0))</f>
        <v/>
      </c>
      <c r="CR356" s="3" t="str">
        <f t="shared" ca="1" si="16034"/>
        <v/>
      </c>
      <c r="CS356" s="3" t="str">
        <f t="shared" ref="CS356" ca="1" si="17444">IF($B356="","",CD356*(1+rate_A*CQ$1/365))</f>
        <v/>
      </c>
      <c r="CT356" s="3" t="str">
        <f t="shared" ref="CT356" ca="1" si="17445">IF($B356="","",CE356*(1+rate_A*CQ$1/365))</f>
        <v/>
      </c>
      <c r="CU356" s="3" t="str">
        <f t="shared" ref="CU356" ca="1" si="17446">IF($B356="","",CF356*(1+rate_joint*CQ$1/365))</f>
        <v/>
      </c>
      <c r="CV356" s="5" t="str">
        <f t="shared" ca="1" si="16038"/>
        <v/>
      </c>
      <c r="CW356" s="5" t="str" cm="1">
        <f t="array" aca="1" ref="CW356" ca="1">IF(CV356="","",_xlfn.IFS(CV356&lt;='Hidden inputs'!$C$15,CV356*'Hidden inputs'!$D$15,CV356&lt;='Hidden inputs'!$C$16,'Hidden inputs'!$C$15*'Hidden inputs'!$D$15+(CV356-'Hidden inputs'!$B$16)*'Hidden inputs'!$D$16,CV356&lt;='Hidden inputs'!$C$17,'Hidden inputs'!$C$15*'Hidden inputs'!$D$15+('Hidden inputs'!$C$16-'Hidden inputs'!$B$16)*'Hidden inputs'!$D$16+(CV356-'Hidden inputs'!$B$17)*'Hidden inputs'!$D$17,CV356&gt;'Hidden inputs'!$B$18,'Hidden inputs'!$C$15*'Hidden inputs'!$D$15+('Hidden inputs'!$C$16-'Hidden inputs'!$B$16)*'Hidden inputs'!$D$16+('Hidden inputs'!$C$17-'Hidden inputs'!$B$17)*'Hidden inputs'!$D$17+(CV356-'Hidden inputs'!$B$18)*'Hidden inputs'!$D$18))</f>
        <v/>
      </c>
      <c r="CX356" s="10" t="str">
        <f t="shared" ca="1" si="16039"/>
        <v/>
      </c>
      <c r="CY356" s="5" t="str">
        <f t="shared" ca="1" si="15946"/>
        <v/>
      </c>
      <c r="CZ356" s="5" t="str">
        <f t="shared" ca="1" si="15947"/>
        <v/>
      </c>
      <c r="DA356" s="5" t="str">
        <f ca="1">IF($B356="","",'Hidden inputs'!$D$11*CR356+'Hidden inputs'!$E$11*CS356)</f>
        <v/>
      </c>
      <c r="DB356" s="11" t="str">
        <f t="shared" ca="1" si="15865"/>
        <v/>
      </c>
      <c r="DC356" s="9" t="str">
        <f t="shared" ca="1" si="15948"/>
        <v/>
      </c>
      <c r="DD356" s="3" t="str">
        <f t="shared" ca="1" si="15949"/>
        <v/>
      </c>
      <c r="DE356" s="5" t="str" cm="1">
        <f t="array" aca="1" ref="DE356" ca="1">IF($B356="","",IF(DD356=0,0,IF(DD_Payment="",0,IF(DD356&lt;_xlfn.IFS(DD_Frequency="Monthly",1,DD_Frequency="Quarterly",IF(MONTH(DD$2)=1,1,IF(MONTH(DD$2)=4,1,IF(MONTH(DD$2)=7,1,IF(MONTH(DD$2)=10,1,0)))),DD_Frequency="Annually",IF(MONTH(DD$2)=1,1,0))*DD_Payment,DD356,_xlfn.IFS(DD_Frequency="Monthly",1,DD_Frequency="Quarterly",IF(MONTH(DD$2)=1,1,IF(MONTH(DD$2)=4,1,IF(MONTH(DD$2)=7,1,IF(MONTH(DD$2)=10,1,0)))),DD_Frequency="Annually",IF(MONTH(DD$2)=1,1,0))*DD_Payment))))</f>
        <v/>
      </c>
      <c r="DF356" s="3" t="str">
        <f t="shared" ref="DF356" ca="1" si="17447">IF($B356="","",IF(DD356&gt;DE356,(DD356-DE356/2)*(rate_A*(DF$1/365)),0))</f>
        <v/>
      </c>
      <c r="DG356" s="3" t="str">
        <f t="shared" ca="1" si="16041"/>
        <v/>
      </c>
      <c r="DH356" s="3" t="str">
        <f t="shared" ref="DH356" ca="1" si="17448">IF($B356="","",CS356*(1+rate_A*DF$1/365))</f>
        <v/>
      </c>
      <c r="DI356" s="3" t="str">
        <f t="shared" ref="DI356" ca="1" si="17449">IF($B356="","",CT356*(1+rate_A*DF$1/365))</f>
        <v/>
      </c>
      <c r="DJ356" s="3" t="str">
        <f t="shared" ref="DJ356" ca="1" si="17450">IF($B356="","",CU356*(1+rate_joint*DF$1/365))</f>
        <v/>
      </c>
      <c r="DK356" s="5" t="str">
        <f t="shared" ca="1" si="16045"/>
        <v/>
      </c>
      <c r="DL356" s="5" t="str" cm="1">
        <f t="array" aca="1" ref="DL356" ca="1">IF(DK356="","",_xlfn.IFS(DK356&lt;='Hidden inputs'!$C$15,DK356*'Hidden inputs'!$D$15,DK356&lt;='Hidden inputs'!$C$16,'Hidden inputs'!$C$15*'Hidden inputs'!$D$15+(DK356-'Hidden inputs'!$B$16)*'Hidden inputs'!$D$16,DK356&lt;='Hidden inputs'!$C$17,'Hidden inputs'!$C$15*'Hidden inputs'!$D$15+('Hidden inputs'!$C$16-'Hidden inputs'!$B$16)*'Hidden inputs'!$D$16+(DK356-'Hidden inputs'!$B$17)*'Hidden inputs'!$D$17,DK356&gt;'Hidden inputs'!$B$18,'Hidden inputs'!$C$15*'Hidden inputs'!$D$15+('Hidden inputs'!$C$16-'Hidden inputs'!$B$16)*'Hidden inputs'!$D$16+('Hidden inputs'!$C$17-'Hidden inputs'!$B$17)*'Hidden inputs'!$D$17+(DK356-'Hidden inputs'!$B$18)*'Hidden inputs'!$D$18))</f>
        <v/>
      </c>
      <c r="DM356" s="10" t="str">
        <f t="shared" ca="1" si="16046"/>
        <v/>
      </c>
      <c r="DN356" s="5" t="str">
        <f t="shared" ca="1" si="15954"/>
        <v/>
      </c>
      <c r="DO356" s="5" t="str">
        <f t="shared" ca="1" si="15955"/>
        <v/>
      </c>
      <c r="DP356" s="5" t="str">
        <f ca="1">IF($B356="","",'Hidden inputs'!$D$11*DG356+'Hidden inputs'!$E$11*DH356)</f>
        <v/>
      </c>
      <c r="DQ356" s="11" t="str">
        <f t="shared" ca="1" si="15870"/>
        <v/>
      </c>
      <c r="DR356" s="9" t="str">
        <f t="shared" ca="1" si="15956"/>
        <v/>
      </c>
      <c r="DS356" s="3" t="str">
        <f t="shared" ca="1" si="15957"/>
        <v/>
      </c>
      <c r="DT356" s="5" t="str" cm="1">
        <f t="array" aca="1" ref="DT356" ca="1">IF($B356="","",IF(DS356=0,0,IF(DD_Payment="",0,IF(DS356&lt;_xlfn.IFS(DD_Frequency="Monthly",1,DD_Frequency="Quarterly",IF(MONTH(DS$2)=1,1,IF(MONTH(DS$2)=4,1,IF(MONTH(DS$2)=7,1,IF(MONTH(DS$2)=10,1,0)))),DD_Frequency="Annually",IF(MONTH(DS$2)=1,1,0))*DD_Payment,DS356,_xlfn.IFS(DD_Frequency="Monthly",1,DD_Frequency="Quarterly",IF(MONTH(DS$2)=1,1,IF(MONTH(DS$2)=4,1,IF(MONTH(DS$2)=7,1,IF(MONTH(DS$2)=10,1,0)))),DD_Frequency="Annually",IF(MONTH(DS$2)=1,1,0))*DD_Payment))))</f>
        <v/>
      </c>
      <c r="DU356" s="3" t="str">
        <f t="shared" ref="DU356" ca="1" si="17451">IF($B356="","",IF(DS356&gt;DT356,(DS356-DT356/2)*(rate_A*(DU$1/365)),0))</f>
        <v/>
      </c>
      <c r="DV356" s="3" t="str">
        <f t="shared" ca="1" si="16048"/>
        <v/>
      </c>
      <c r="DW356" s="3" t="str">
        <f t="shared" ref="DW356" ca="1" si="17452">IF($B356="","",DH356*(1+rate_A*DU$1/365))</f>
        <v/>
      </c>
      <c r="DX356" s="3" t="str">
        <f t="shared" ref="DX356" ca="1" si="17453">IF($B356="","",DI356*(1+rate_A*DU$1/365))</f>
        <v/>
      </c>
      <c r="DY356" s="3" t="str">
        <f t="shared" ref="DY356" ca="1" si="17454">IF($B356="","",DJ356*(1+rate_joint*DU$1/365))</f>
        <v/>
      </c>
      <c r="DZ356" s="5" t="str">
        <f t="shared" ca="1" si="16052"/>
        <v/>
      </c>
      <c r="EA356" s="5" t="str" cm="1">
        <f t="array" aca="1" ref="EA356" ca="1">IF(DZ356="","",_xlfn.IFS(DZ356&lt;='Hidden inputs'!$C$15,DZ356*'Hidden inputs'!$D$15,DZ356&lt;='Hidden inputs'!$C$16,'Hidden inputs'!$C$15*'Hidden inputs'!$D$15+(DZ356-'Hidden inputs'!$B$16)*'Hidden inputs'!$D$16,DZ356&lt;='Hidden inputs'!$C$17,'Hidden inputs'!$C$15*'Hidden inputs'!$D$15+('Hidden inputs'!$C$16-'Hidden inputs'!$B$16)*'Hidden inputs'!$D$16+(DZ356-'Hidden inputs'!$B$17)*'Hidden inputs'!$D$17,DZ356&gt;'Hidden inputs'!$B$18,'Hidden inputs'!$C$15*'Hidden inputs'!$D$15+('Hidden inputs'!$C$16-'Hidden inputs'!$B$16)*'Hidden inputs'!$D$16+('Hidden inputs'!$C$17-'Hidden inputs'!$B$17)*'Hidden inputs'!$D$17+(DZ356-'Hidden inputs'!$B$18)*'Hidden inputs'!$D$18))</f>
        <v/>
      </c>
      <c r="EB356" s="10" t="str">
        <f t="shared" ca="1" si="16053"/>
        <v/>
      </c>
      <c r="EC356" s="5" t="str">
        <f t="shared" ca="1" si="15962"/>
        <v/>
      </c>
      <c r="ED356" s="5" t="str">
        <f t="shared" ca="1" si="15963"/>
        <v/>
      </c>
      <c r="EE356" s="5" t="str">
        <f ca="1">IF($B356="","",'Hidden inputs'!$D$11*DV356+'Hidden inputs'!$E$11*DW356)</f>
        <v/>
      </c>
      <c r="EF356" s="11" t="str">
        <f t="shared" ca="1" si="15875"/>
        <v/>
      </c>
      <c r="EG356" s="9" t="str">
        <f t="shared" ca="1" si="15964"/>
        <v/>
      </c>
      <c r="EH356" s="3" t="str">
        <f t="shared" ca="1" si="15965"/>
        <v/>
      </c>
      <c r="EI356" s="5" t="str" cm="1">
        <f t="array" aca="1" ref="EI356" ca="1">IF($B356="","",IF(EH356=0,0,IF(DD_Payment="",0,IF(EH356&lt;_xlfn.IFS(DD_Frequency="Monthly",1,DD_Frequency="Quarterly",IF(MONTH(EH$2)=1,1,IF(MONTH(EH$2)=4,1,IF(MONTH(EH$2)=7,1,IF(MONTH(EH$2)=10,1,0)))),DD_Frequency="Annually",IF(MONTH(EH$2)=1,1,0))*DD_Payment,EH356,_xlfn.IFS(DD_Frequency="Monthly",1,DD_Frequency="Quarterly",IF(MONTH(EH$2)=1,1,IF(MONTH(EH$2)=4,1,IF(MONTH(EH$2)=7,1,IF(MONTH(EH$2)=10,1,0)))),DD_Frequency="Annually",IF(MONTH(EH$2)=1,1,0))*DD_Payment))))</f>
        <v/>
      </c>
      <c r="EJ356" s="3" t="str">
        <f t="shared" ref="EJ356" ca="1" si="17455">IF($B356="","",IF(EH356&gt;EI356,(EH356-EI356/2)*(rate_A*(EJ$1/365)),0))</f>
        <v/>
      </c>
      <c r="EK356" s="3" t="str">
        <f t="shared" ca="1" si="16055"/>
        <v/>
      </c>
      <c r="EL356" s="3" t="str">
        <f t="shared" ref="EL356" ca="1" si="17456">IF($B356="","",DW356*(1+rate_A*EJ$1/365))</f>
        <v/>
      </c>
      <c r="EM356" s="3" t="str">
        <f t="shared" ref="EM356" ca="1" si="17457">IF($B356="","",DX356*(1+rate_A*EJ$1/365))</f>
        <v/>
      </c>
      <c r="EN356" s="3" t="str">
        <f t="shared" ref="EN356" ca="1" si="17458">IF($B356="","",DY356*(1+rate_joint*EJ$1/365))</f>
        <v/>
      </c>
      <c r="EO356" s="5" t="str">
        <f t="shared" ca="1" si="16059"/>
        <v/>
      </c>
      <c r="EP356" s="5" t="str" cm="1">
        <f t="array" aca="1" ref="EP356" ca="1">IF(EO356="","",_xlfn.IFS(EO356&lt;='Hidden inputs'!$C$15,EO356*'Hidden inputs'!$D$15,EO356&lt;='Hidden inputs'!$C$16,'Hidden inputs'!$C$15*'Hidden inputs'!$D$15+(EO356-'Hidden inputs'!$B$16)*'Hidden inputs'!$D$16,EO356&lt;='Hidden inputs'!$C$17,'Hidden inputs'!$C$15*'Hidden inputs'!$D$15+('Hidden inputs'!$C$16-'Hidden inputs'!$B$16)*'Hidden inputs'!$D$16+(EO356-'Hidden inputs'!$B$17)*'Hidden inputs'!$D$17,EO356&gt;'Hidden inputs'!$B$18,'Hidden inputs'!$C$15*'Hidden inputs'!$D$15+('Hidden inputs'!$C$16-'Hidden inputs'!$B$16)*'Hidden inputs'!$D$16+('Hidden inputs'!$C$17-'Hidden inputs'!$B$17)*'Hidden inputs'!$D$17+(EO356-'Hidden inputs'!$B$18)*'Hidden inputs'!$D$18))</f>
        <v/>
      </c>
      <c r="EQ356" s="10" t="str">
        <f t="shared" ca="1" si="16060"/>
        <v/>
      </c>
      <c r="ER356" s="5" t="str">
        <f t="shared" ca="1" si="15970"/>
        <v/>
      </c>
      <c r="ES356" s="5" t="str">
        <f t="shared" ca="1" si="15971"/>
        <v/>
      </c>
      <c r="ET356" s="5" t="str">
        <f ca="1">IF($B356="","",'Hidden inputs'!$D$11*EK356+'Hidden inputs'!$E$11*EL356)</f>
        <v/>
      </c>
      <c r="EU356" s="11" t="str">
        <f t="shared" ca="1" si="15880"/>
        <v/>
      </c>
      <c r="EV356" s="9" t="str">
        <f t="shared" ca="1" si="15972"/>
        <v/>
      </c>
      <c r="EW356" s="3" t="str">
        <f t="shared" ca="1" si="15973"/>
        <v/>
      </c>
      <c r="EX356" s="5" t="str" cm="1">
        <f t="array" aca="1" ref="EX356" ca="1">IF($B356="","",IF(EW356=0,0,IF(DD_Payment="",0,IF(EW356&lt;_xlfn.IFS(DD_Frequency="Monthly",1,DD_Frequency="Quarterly",IF(MONTH(EW$2)=1,1,IF(MONTH(EW$2)=4,1,IF(MONTH(EW$2)=7,1,IF(MONTH(EW$2)=10,1,0)))),DD_Frequency="Annually",IF(MONTH(EW$2)=1,1,0))*DD_Payment,EW356,_xlfn.IFS(DD_Frequency="Monthly",1,DD_Frequency="Quarterly",IF(MONTH(EW$2)=1,1,IF(MONTH(EW$2)=4,1,IF(MONTH(EW$2)=7,1,IF(MONTH(EW$2)=10,1,0)))),DD_Frequency="Annually",IF(MONTH(EW$2)=1,1,0))*DD_Payment))))</f>
        <v/>
      </c>
      <c r="EY356" s="3" t="str">
        <f t="shared" ref="EY356" ca="1" si="17459">IF($B356="","",IF(EW356&gt;EX356,(EW356-EX356/2)*(rate_A*(EY$1/365)),0))</f>
        <v/>
      </c>
      <c r="EZ356" s="3" t="str">
        <f t="shared" ca="1" si="16062"/>
        <v/>
      </c>
      <c r="FA356" s="3" t="str">
        <f t="shared" ref="FA356" ca="1" si="17460">IF($B356="","",EL356*(1+rate_A*EY$1/365))</f>
        <v/>
      </c>
      <c r="FB356" s="3" t="str">
        <f t="shared" ref="FB356" ca="1" si="17461">IF($B356="","",EM356*(1+rate_A*EY$1/365))</f>
        <v/>
      </c>
      <c r="FC356" s="3" t="str">
        <f t="shared" ref="FC356" ca="1" si="17462">IF($B356="","",EN356*(1+rate_joint*EY$1/365))</f>
        <v/>
      </c>
      <c r="FD356" s="5" t="str">
        <f t="shared" ca="1" si="16066"/>
        <v/>
      </c>
      <c r="FE356" s="5" t="str" cm="1">
        <f t="array" aca="1" ref="FE356" ca="1">IF(FD356="","",_xlfn.IFS(FD356&lt;='Hidden inputs'!$C$15,FD356*'Hidden inputs'!$D$15,FD356&lt;='Hidden inputs'!$C$16,'Hidden inputs'!$C$15*'Hidden inputs'!$D$15+(FD356-'Hidden inputs'!$B$16)*'Hidden inputs'!$D$16,FD356&lt;='Hidden inputs'!$C$17,'Hidden inputs'!$C$15*'Hidden inputs'!$D$15+('Hidden inputs'!$C$16-'Hidden inputs'!$B$16)*'Hidden inputs'!$D$16+(FD356-'Hidden inputs'!$B$17)*'Hidden inputs'!$D$17,FD356&gt;'Hidden inputs'!$B$18,'Hidden inputs'!$C$15*'Hidden inputs'!$D$15+('Hidden inputs'!$C$16-'Hidden inputs'!$B$16)*'Hidden inputs'!$D$16+('Hidden inputs'!$C$17-'Hidden inputs'!$B$17)*'Hidden inputs'!$D$17+(FD356-'Hidden inputs'!$B$18)*'Hidden inputs'!$D$18))</f>
        <v/>
      </c>
      <c r="FF356" s="10" t="str">
        <f t="shared" ca="1" si="16067"/>
        <v/>
      </c>
      <c r="FG356" s="5" t="str">
        <f t="shared" ca="1" si="15978"/>
        <v/>
      </c>
      <c r="FH356" s="5" t="str">
        <f t="shared" ca="1" si="15979"/>
        <v/>
      </c>
      <c r="FI356" s="5" t="str">
        <f ca="1">IF($B356="","",'Hidden inputs'!$D$11*EZ356+'Hidden inputs'!$E$11*FA356)</f>
        <v/>
      </c>
      <c r="FJ356" s="11" t="str">
        <f t="shared" ca="1" si="15885"/>
        <v/>
      </c>
      <c r="FK356" s="9" t="str">
        <f t="shared" ca="1" si="15980"/>
        <v/>
      </c>
      <c r="FL356" s="3" t="str">
        <f t="shared" ca="1" si="15981"/>
        <v/>
      </c>
      <c r="FM356" s="5" t="str" cm="1">
        <f t="array" aca="1" ref="FM356" ca="1">IF($B356="","",IF(FL356=0,0,IF(DD_Payment="",0,IF(FL356&lt;_xlfn.IFS(DD_Frequency="Monthly",1,DD_Frequency="Quarterly",IF(MONTH(FL$2)=1,1,IF(MONTH(FL$2)=4,1,IF(MONTH(FL$2)=7,1,IF(MONTH(FL$2)=10,1,0)))),DD_Frequency="Annually",IF(MONTH(FL$2)=1,1,0))*DD_Payment,FL356,_xlfn.IFS(DD_Frequency="Monthly",1,DD_Frequency="Quarterly",IF(MONTH(FL$2)=1,1,IF(MONTH(FL$2)=4,1,IF(MONTH(FL$2)=7,1,IF(MONTH(FL$2)=10,1,0)))),DD_Frequency="Annually",IF(MONTH(FL$2)=1,1,0))*DD_Payment))))</f>
        <v/>
      </c>
      <c r="FN356" s="3" t="str">
        <f t="shared" ref="FN356" ca="1" si="17463">IF($B356="","",IF(FL356&gt;FM356,(FL356-FM356/2)*(rate_A*(FN$1/365)),0))</f>
        <v/>
      </c>
      <c r="FO356" s="3" t="str">
        <f t="shared" ca="1" si="16069"/>
        <v/>
      </c>
      <c r="FP356" s="3" t="str">
        <f t="shared" ref="FP356" ca="1" si="17464">IF($B356="","",FA356*(1+rate_A*FN$1/365))</f>
        <v/>
      </c>
      <c r="FQ356" s="3" t="str">
        <f t="shared" ref="FQ356" ca="1" si="17465">IF($B356="","",FB356*(1+rate_A*FN$1/365))</f>
        <v/>
      </c>
      <c r="FR356" s="3" t="str">
        <f t="shared" ref="FR356" ca="1" si="17466">IF($B356="","",FC356*(1+rate_joint*FN$1/365))</f>
        <v/>
      </c>
      <c r="FS356" s="5" t="str">
        <f t="shared" ca="1" si="16073"/>
        <v/>
      </c>
      <c r="FT356" s="5" t="str" cm="1">
        <f t="array" aca="1" ref="FT356" ca="1">IF(FS356="","",_xlfn.IFS(FS356&lt;='Hidden inputs'!$C$15,FS356*'Hidden inputs'!$D$15,FS356&lt;='Hidden inputs'!$C$16,'Hidden inputs'!$C$15*'Hidden inputs'!$D$15+(FS356-'Hidden inputs'!$B$16)*'Hidden inputs'!$D$16,FS356&lt;='Hidden inputs'!$C$17,'Hidden inputs'!$C$15*'Hidden inputs'!$D$15+('Hidden inputs'!$C$16-'Hidden inputs'!$B$16)*'Hidden inputs'!$D$16+(FS356-'Hidden inputs'!$B$17)*'Hidden inputs'!$D$17,FS356&gt;'Hidden inputs'!$B$18,'Hidden inputs'!$C$15*'Hidden inputs'!$D$15+('Hidden inputs'!$C$16-'Hidden inputs'!$B$16)*'Hidden inputs'!$D$16+('Hidden inputs'!$C$17-'Hidden inputs'!$B$17)*'Hidden inputs'!$D$17+(FS356-'Hidden inputs'!$B$18)*'Hidden inputs'!$D$18))</f>
        <v/>
      </c>
      <c r="FU356" s="10" t="str">
        <f t="shared" ca="1" si="16074"/>
        <v/>
      </c>
      <c r="FV356" s="5" t="str">
        <f t="shared" ca="1" si="15986"/>
        <v/>
      </c>
      <c r="FW356" s="5" t="str">
        <f t="shared" ca="1" si="15987"/>
        <v/>
      </c>
      <c r="FX356" s="5" t="str">
        <f ca="1">IF($B356="","",'Hidden inputs'!$D$11*FO356+'Hidden inputs'!$E$11*FP356)</f>
        <v/>
      </c>
      <c r="FY356" s="11" t="str">
        <f t="shared" ca="1" si="15890"/>
        <v/>
      </c>
      <c r="FZ356" s="9" t="str">
        <f t="shared" ca="1" si="15988"/>
        <v/>
      </c>
      <c r="GA356" s="5" t="str">
        <f t="shared" ca="1" si="15989"/>
        <v/>
      </c>
      <c r="GB356" s="5" t="str">
        <f t="shared" ca="1" si="15990"/>
        <v/>
      </c>
      <c r="GC356" s="5" t="str">
        <f t="shared" ca="1" si="15891"/>
        <v/>
      </c>
      <c r="GD356" s="5" t="str">
        <f t="shared" ca="1" si="15892"/>
        <v/>
      </c>
    </row>
    <row r="357" spans="1:186" x14ac:dyDescent="0.35">
      <c r="A357" s="2"/>
      <c r="B357" s="6" t="str">
        <f t="shared" ca="1" si="15893"/>
        <v/>
      </c>
      <c r="C357" s="5" t="str">
        <f t="shared" ca="1" si="15991"/>
        <v/>
      </c>
      <c r="D357" s="5" t="str" cm="1">
        <f t="array" aca="1" ref="D357" ca="1">IF($B357="","",IF(C357=0,0,IF(DD_Payment="",0,IF(C357&lt;_xlfn.IFS(DD_Frequency="Monthly",1,DD_Frequency="Quarterly",IF(MONTH(C$2)=1,1,IF(MONTH(C$2)=4,1,IF(MONTH(C$2)=7,1,IF(MONTH(C$2)=10,1,0)))),DD_Frequency="Annually",IF(MONTH(C$2)=1,1,0))*DD_Payment,C357,_xlfn.IFS(DD_Frequency="Monthly",1,DD_Frequency="Quarterly",IF(MONTH(C$2)=1,1,IF(MONTH(C$2)=4,1,IF(MONTH(C$2)=7,1,IF(MONTH(C$2)=10,1,0)))),DD_Frequency="Annually",IF(MONTH(C$2)=1,1,0))*DD_Payment))))</f>
        <v/>
      </c>
      <c r="E357" s="5" t="str">
        <f t="shared" ref="E357" ca="1" si="17467">IF(B357="","",IF(C357&gt;D357,(C357-D357/2)*(rate_A*(E$1/365)),0))</f>
        <v/>
      </c>
      <c r="F357" s="5" t="str">
        <f t="shared" ca="1" si="15895"/>
        <v/>
      </c>
      <c r="G357" s="5" t="str">
        <f t="shared" ref="G357" ca="1" si="17468">IF(B357="","",G356*(1+rate_A*E$1/365))</f>
        <v/>
      </c>
      <c r="H357" s="5" t="str">
        <f t="shared" ref="H357" ca="1" si="17469">IF(B357="","",H356*(1+rate_A*E$1/365))</f>
        <v/>
      </c>
      <c r="I357" s="5" t="str">
        <f t="shared" ref="I357" ca="1" si="17470">IF(B357="","",I356*(1+rate_joint*E$1/365))</f>
        <v/>
      </c>
      <c r="J357" s="5" t="str">
        <f t="shared" ca="1" si="15996"/>
        <v/>
      </c>
      <c r="K357" s="5" t="str" cm="1">
        <f t="array" aca="1" ref="K357" ca="1">IF(J357="","",_xlfn.IFS(J357&lt;='Hidden inputs'!$C$15,J357*'Hidden inputs'!$D$15,J357&lt;='Hidden inputs'!$C$16,'Hidden inputs'!$C$15*'Hidden inputs'!$D$15+(J357-'Hidden inputs'!$B$16)*'Hidden inputs'!$D$16,J357&lt;='Hidden inputs'!$C$17,'Hidden inputs'!$C$15*'Hidden inputs'!$D$15+('Hidden inputs'!$C$16-'Hidden inputs'!$B$16)*'Hidden inputs'!$D$16+(J357-'Hidden inputs'!$B$17)*'Hidden inputs'!$D$17,J357&gt;'Hidden inputs'!$B$18,'Hidden inputs'!$C$15*'Hidden inputs'!$D$15+('Hidden inputs'!$C$16-'Hidden inputs'!$B$16)*'Hidden inputs'!$D$16+('Hidden inputs'!$C$17-'Hidden inputs'!$B$17)*'Hidden inputs'!$D$17+(J357-'Hidden inputs'!$B$18)*'Hidden inputs'!$D$18))</f>
        <v/>
      </c>
      <c r="L357" s="11" t="str">
        <f t="shared" ca="1" si="15997"/>
        <v/>
      </c>
      <c r="M357" s="5" t="str">
        <f t="shared" ca="1" si="15899"/>
        <v/>
      </c>
      <c r="N357" s="5" t="str">
        <f t="shared" ca="1" si="15900"/>
        <v/>
      </c>
      <c r="O357" s="5" t="str">
        <f ca="1">IF(B357="","",'Hidden inputs'!$D$11*F357+'Hidden inputs'!$E$11*G357)</f>
        <v/>
      </c>
      <c r="P357" s="11" t="str">
        <f t="shared" ca="1" si="15834"/>
        <v/>
      </c>
      <c r="Q357" s="20" t="str">
        <f t="shared" ca="1" si="15835"/>
        <v/>
      </c>
      <c r="R357" s="3" t="str">
        <f t="shared" ca="1" si="15901"/>
        <v/>
      </c>
      <c r="S357" s="5" t="str" cm="1">
        <f t="array" aca="1" ref="S357" ca="1">IF($B357="","",IF(R357=0,0,IF(DD_Payment="",0,IF(R357&lt;_xlfn.IFS(DD_Frequency="Monthly",1,DD_Frequency="Quarterly",IF(MONTH(R$2)=1,1,IF(MONTH(R$2)=4,1,IF(MONTH(R$2)=7,1,IF(MONTH(R$2)=10,1,0)))),DD_Frequency="Annually",IF(MONTH(R$2)=1,1,0))*DD_Payment,R357,_xlfn.IFS(DD_Frequency="Monthly",1,DD_Frequency="Quarterly",IF(MONTH(R$2)=1,1,IF(MONTH(R$2)=4,1,IF(MONTH(R$2)=7,1,IF(MONTH(R$2)=10,1,0)))),DD_Frequency="Annually",IF(MONTH(R$2)=1,1,0))*DD_Payment))))</f>
        <v/>
      </c>
      <c r="T357" s="3" t="str">
        <f t="shared" ref="T357" ca="1" si="17471">IF(B357="","",IF(R357&gt;S357,(R357-S357/2)*(rate_A*((T$1+A357)/365)),0))</f>
        <v/>
      </c>
      <c r="U357" s="3" t="str">
        <f t="shared" ca="1" si="15903"/>
        <v/>
      </c>
      <c r="V357" s="3" t="str">
        <f t="shared" ref="V357" ca="1" si="17472">IF(B357="","",G357*(1+rate_A*(T$1+A357)/365))</f>
        <v/>
      </c>
      <c r="W357" s="3" t="str">
        <f t="shared" ref="W357" ca="1" si="17473">IF(B357="","",H357*(1+rate_A*(T$1+A357)/365))</f>
        <v/>
      </c>
      <c r="X357" s="3" t="str">
        <f t="shared" ref="X357" ca="1" si="17474">IF(B357="","",I357*(1+rate_joint*(T$1+A357)/365))</f>
        <v/>
      </c>
      <c r="Y357" s="5" t="str">
        <f t="shared" ca="1" si="16002"/>
        <v/>
      </c>
      <c r="Z357" s="5" t="str" cm="1">
        <f t="array" aca="1" ref="Z357" ca="1">IF(Y357="","",_xlfn.IFS(Y357&lt;='Hidden inputs'!$C$15,Y357*'Hidden inputs'!$D$15,Y357&lt;='Hidden inputs'!$C$16,'Hidden inputs'!$C$15*'Hidden inputs'!$D$15+(Y357-'Hidden inputs'!$B$16)*'Hidden inputs'!$D$16,Y357&lt;='Hidden inputs'!$C$17,'Hidden inputs'!$C$15*'Hidden inputs'!$D$15+('Hidden inputs'!$C$16-'Hidden inputs'!$B$16)*'Hidden inputs'!$D$16+(Y357-'Hidden inputs'!$B$17)*'Hidden inputs'!$D$17,Y357&gt;'Hidden inputs'!$B$18,'Hidden inputs'!$C$15*'Hidden inputs'!$D$15+('Hidden inputs'!$C$16-'Hidden inputs'!$B$16)*'Hidden inputs'!$D$16+('Hidden inputs'!$C$17-'Hidden inputs'!$B$17)*'Hidden inputs'!$D$17+(Y357-'Hidden inputs'!$B$18)*'Hidden inputs'!$D$18))</f>
        <v/>
      </c>
      <c r="AA357" s="10" t="str">
        <f t="shared" ca="1" si="16003"/>
        <v/>
      </c>
      <c r="AB357" s="5" t="str">
        <f t="shared" ca="1" si="15907"/>
        <v/>
      </c>
      <c r="AC357" s="5" t="str">
        <f t="shared" ca="1" si="16004"/>
        <v/>
      </c>
      <c r="AD357" s="5" t="str">
        <f ca="1">IF(B357="","",'Hidden inputs'!$D$11*U357+'Hidden inputs'!$E$11*V357)</f>
        <v/>
      </c>
      <c r="AE357" s="11" t="str">
        <f t="shared" ca="1" si="15840"/>
        <v/>
      </c>
      <c r="AF357" s="9" t="str">
        <f t="shared" ca="1" si="15908"/>
        <v/>
      </c>
      <c r="AG357" s="3" t="str">
        <f t="shared" ca="1" si="15909"/>
        <v/>
      </c>
      <c r="AH357" s="5" t="str" cm="1">
        <f t="array" aca="1" ref="AH357" ca="1">IF($B357="","",IF(AG357=0,0,IF(DD_Payment="",0,IF(AG357&lt;_xlfn.IFS(DD_Frequency="Monthly",1,DD_Frequency="Quarterly",IF(MONTH(AG$2)=1,1,IF(MONTH(AG$2)=4,1,IF(MONTH(AG$2)=7,1,IF(MONTH(AG$2)=10,1,0)))),DD_Frequency="Annually",IF(MONTH(AG$2)=1,1,0))*DD_Payment,AG357,_xlfn.IFS(DD_Frequency="Monthly",1,DD_Frequency="Quarterly",IF(MONTH(AG$2)=1,1,IF(MONTH(AG$2)=4,1,IF(MONTH(AG$2)=7,1,IF(MONTH(AG$2)=10,1,0)))),DD_Frequency="Annually",IF(MONTH(AG$2)=1,1,0))*DD_Payment))))</f>
        <v/>
      </c>
      <c r="AI357" s="3" t="str">
        <f t="shared" ref="AI357" ca="1" si="17475">IF($B357="","",IF(AG357&gt;AH357,(AG357-AH357/2)*(rate_A*(AI$1/365)),0))</f>
        <v/>
      </c>
      <c r="AJ357" s="3" t="str">
        <f t="shared" ca="1" si="16006"/>
        <v/>
      </c>
      <c r="AK357" s="3" t="str">
        <f t="shared" ref="AK357" ca="1" si="17476">IF($B357="","",V357*(1+rate_A*AI$1/365))</f>
        <v/>
      </c>
      <c r="AL357" s="3" t="str">
        <f t="shared" ref="AL357" ca="1" si="17477">IF($B357="","",W357*(1+rate_A*AI$1/365))</f>
        <v/>
      </c>
      <c r="AM357" s="3" t="str">
        <f t="shared" ref="AM357" ca="1" si="17478">IF($B357="","",X357*(1+rate_joint*AI$1/365))</f>
        <v/>
      </c>
      <c r="AN357" s="5" t="str">
        <f t="shared" ca="1" si="16010"/>
        <v/>
      </c>
      <c r="AO357" s="5" t="str" cm="1">
        <f t="array" aca="1" ref="AO357" ca="1">IF(AN357="","",_xlfn.IFS(AN357&lt;='Hidden inputs'!$C$15,AN357*'Hidden inputs'!$D$15,AN357&lt;='Hidden inputs'!$C$16,'Hidden inputs'!$C$15*'Hidden inputs'!$D$15+(AN357-'Hidden inputs'!$B$16)*'Hidden inputs'!$D$16,AN357&lt;='Hidden inputs'!$C$17,'Hidden inputs'!$C$15*'Hidden inputs'!$D$15+('Hidden inputs'!$C$16-'Hidden inputs'!$B$16)*'Hidden inputs'!$D$16+(AN357-'Hidden inputs'!$B$17)*'Hidden inputs'!$D$17,AN357&gt;'Hidden inputs'!$B$18,'Hidden inputs'!$C$15*'Hidden inputs'!$D$15+('Hidden inputs'!$C$16-'Hidden inputs'!$B$16)*'Hidden inputs'!$D$16+('Hidden inputs'!$C$17-'Hidden inputs'!$B$17)*'Hidden inputs'!$D$17+(AN357-'Hidden inputs'!$B$18)*'Hidden inputs'!$D$18))</f>
        <v/>
      </c>
      <c r="AP357" s="10" t="str">
        <f t="shared" ca="1" si="16011"/>
        <v/>
      </c>
      <c r="AQ357" s="5" t="str">
        <f t="shared" ca="1" si="15914"/>
        <v/>
      </c>
      <c r="AR357" s="5" t="str">
        <f t="shared" ca="1" si="15915"/>
        <v/>
      </c>
      <c r="AS357" s="5" t="str">
        <f ca="1">IF($B357="","",'Hidden inputs'!$D$11*AJ357+'Hidden inputs'!$E$11*AK357)</f>
        <v/>
      </c>
      <c r="AT357" s="11" t="str">
        <f t="shared" ca="1" si="15845"/>
        <v/>
      </c>
      <c r="AU357" s="9" t="str">
        <f t="shared" ca="1" si="15916"/>
        <v/>
      </c>
      <c r="AV357" s="3" t="str">
        <f t="shared" ca="1" si="15917"/>
        <v/>
      </c>
      <c r="AW357" s="5" t="str" cm="1">
        <f t="array" aca="1" ref="AW357" ca="1">IF($B357="","",IF(AV357=0,0,IF(DD_Payment="",0,IF(AV357&lt;_xlfn.IFS(DD_Frequency="Monthly",1,DD_Frequency="Quarterly",IF(MONTH(AV$2)=1,1,IF(MONTH(AV$2)=4,1,IF(MONTH(AV$2)=7,1,IF(MONTH(AV$2)=10,1,0)))),DD_Frequency="Annually",IF(MONTH(AV$2)=1,1,0))*DD_Payment,AV357,_xlfn.IFS(DD_Frequency="Monthly",1,DD_Frequency="Quarterly",IF(MONTH(AV$2)=1,1,IF(MONTH(AV$2)=4,1,IF(MONTH(AV$2)=7,1,IF(MONTH(AV$2)=10,1,0)))),DD_Frequency="Annually",IF(MONTH(AV$2)=1,1,0))*DD_Payment))))</f>
        <v/>
      </c>
      <c r="AX357" s="3" t="str">
        <f t="shared" ref="AX357" ca="1" si="17479">IF($B357="","",IF(AV357&gt;AW357,(AV357-AW357/2)*(rate_A*(AX$1/365)),0))</f>
        <v/>
      </c>
      <c r="AY357" s="3" t="str">
        <f t="shared" ca="1" si="16013"/>
        <v/>
      </c>
      <c r="AZ357" s="3" t="str">
        <f t="shared" ref="AZ357" ca="1" si="17480">IF($B357="","",AK357*(1+rate_A*AX$1/365))</f>
        <v/>
      </c>
      <c r="BA357" s="3" t="str">
        <f t="shared" ref="BA357" ca="1" si="17481">IF($B357="","",AL357*(1+rate_A*AX$1/365))</f>
        <v/>
      </c>
      <c r="BB357" s="3" t="str">
        <f t="shared" ref="BB357" ca="1" si="17482">IF($B357="","",AM357*(1+rate_joint*AX$1/365))</f>
        <v/>
      </c>
      <c r="BC357" s="5" t="str">
        <f t="shared" ca="1" si="16017"/>
        <v/>
      </c>
      <c r="BD357" s="5" t="str" cm="1">
        <f t="array" aca="1" ref="BD357" ca="1">IF(BC357="","",_xlfn.IFS(BC357&lt;='Hidden inputs'!$C$15,BC357*'Hidden inputs'!$D$15,BC357&lt;='Hidden inputs'!$C$16,'Hidden inputs'!$C$15*'Hidden inputs'!$D$15+(BC357-'Hidden inputs'!$B$16)*'Hidden inputs'!$D$16,BC357&lt;='Hidden inputs'!$C$17,'Hidden inputs'!$C$15*'Hidden inputs'!$D$15+('Hidden inputs'!$C$16-'Hidden inputs'!$B$16)*'Hidden inputs'!$D$16+(BC357-'Hidden inputs'!$B$17)*'Hidden inputs'!$D$17,BC357&gt;'Hidden inputs'!$B$18,'Hidden inputs'!$C$15*'Hidden inputs'!$D$15+('Hidden inputs'!$C$16-'Hidden inputs'!$B$16)*'Hidden inputs'!$D$16+('Hidden inputs'!$C$17-'Hidden inputs'!$B$17)*'Hidden inputs'!$D$17+(BC357-'Hidden inputs'!$B$18)*'Hidden inputs'!$D$18))</f>
        <v/>
      </c>
      <c r="BE357" s="10" t="str">
        <f t="shared" ca="1" si="16018"/>
        <v/>
      </c>
      <c r="BF357" s="5" t="str">
        <f t="shared" ca="1" si="15922"/>
        <v/>
      </c>
      <c r="BG357" s="5" t="str">
        <f t="shared" ca="1" si="15923"/>
        <v/>
      </c>
      <c r="BH357" s="5" t="str">
        <f ca="1">IF($B357="","",'Hidden inputs'!$D$11*AY357+'Hidden inputs'!$E$11*AZ357)</f>
        <v/>
      </c>
      <c r="BI357" s="11" t="str">
        <f t="shared" ca="1" si="15850"/>
        <v/>
      </c>
      <c r="BJ357" s="9" t="str">
        <f t="shared" ca="1" si="15924"/>
        <v/>
      </c>
      <c r="BK357" s="3" t="str">
        <f t="shared" ca="1" si="15925"/>
        <v/>
      </c>
      <c r="BL357" s="5" t="str" cm="1">
        <f t="array" aca="1" ref="BL357" ca="1">IF($B357="","",IF(BK357=0,0,IF(DD_Payment="",0,IF(BK357&lt;_xlfn.IFS(DD_Frequency="Monthly",1,DD_Frequency="Quarterly",IF(MONTH(BK$2)=1,1,IF(MONTH(BK$2)=4,1,IF(MONTH(BK$2)=7,1,IF(MONTH(BK$2)=10,1,0)))),DD_Frequency="Annually",IF(MONTH(BK$2)=1,1,0))*DD_Payment,BK357,_xlfn.IFS(DD_Frequency="Monthly",1,DD_Frequency="Quarterly",IF(MONTH(BK$2)=1,1,IF(MONTH(BK$2)=4,1,IF(MONTH(BK$2)=7,1,IF(MONTH(BK$2)=10,1,0)))),DD_Frequency="Annually",IF(MONTH(BK$2)=1,1,0))*DD_Payment))))</f>
        <v/>
      </c>
      <c r="BM357" s="3" t="str">
        <f t="shared" ref="BM357" ca="1" si="17483">IF($B357="","",IF(BK357&gt;BL357,(BK357-BL357/2)*(rate_A*(BM$1/365)),0))</f>
        <v/>
      </c>
      <c r="BN357" s="3" t="str">
        <f t="shared" ca="1" si="16020"/>
        <v/>
      </c>
      <c r="BO357" s="3" t="str">
        <f t="shared" ref="BO357" ca="1" si="17484">IF($B357="","",AZ357*(1+rate_A*BM$1/365))</f>
        <v/>
      </c>
      <c r="BP357" s="3" t="str">
        <f t="shared" ref="BP357" ca="1" si="17485">IF($B357="","",BA357*(1+rate_A*BM$1/365))</f>
        <v/>
      </c>
      <c r="BQ357" s="3" t="str">
        <f t="shared" ref="BQ357" ca="1" si="17486">IF($B357="","",BB357*(1+rate_joint*BM$1/365))</f>
        <v/>
      </c>
      <c r="BR357" s="5" t="str">
        <f t="shared" ca="1" si="16024"/>
        <v/>
      </c>
      <c r="BS357" s="5" t="str" cm="1">
        <f t="array" aca="1" ref="BS357" ca="1">IF(BR357="","",_xlfn.IFS(BR357&lt;='Hidden inputs'!$C$15,BR357*'Hidden inputs'!$D$15,BR357&lt;='Hidden inputs'!$C$16,'Hidden inputs'!$C$15*'Hidden inputs'!$D$15+(BR357-'Hidden inputs'!$B$16)*'Hidden inputs'!$D$16,BR357&lt;='Hidden inputs'!$C$17,'Hidden inputs'!$C$15*'Hidden inputs'!$D$15+('Hidden inputs'!$C$16-'Hidden inputs'!$B$16)*'Hidden inputs'!$D$16+(BR357-'Hidden inputs'!$B$17)*'Hidden inputs'!$D$17,BR357&gt;'Hidden inputs'!$B$18,'Hidden inputs'!$C$15*'Hidden inputs'!$D$15+('Hidden inputs'!$C$16-'Hidden inputs'!$B$16)*'Hidden inputs'!$D$16+('Hidden inputs'!$C$17-'Hidden inputs'!$B$17)*'Hidden inputs'!$D$17+(BR357-'Hidden inputs'!$B$18)*'Hidden inputs'!$D$18))</f>
        <v/>
      </c>
      <c r="BT357" s="10" t="str">
        <f t="shared" ca="1" si="16025"/>
        <v/>
      </c>
      <c r="BU357" s="5" t="str">
        <f t="shared" ca="1" si="15930"/>
        <v/>
      </c>
      <c r="BV357" s="5" t="str">
        <f t="shared" ca="1" si="15931"/>
        <v/>
      </c>
      <c r="BW357" s="5" t="str">
        <f ca="1">IF($B357="","",'Hidden inputs'!$D$11*BN357+'Hidden inputs'!$E$11*BO357)</f>
        <v/>
      </c>
      <c r="BX357" s="11" t="str">
        <f t="shared" ca="1" si="15855"/>
        <v/>
      </c>
      <c r="BY357" s="9" t="str">
        <f t="shared" ca="1" si="15932"/>
        <v/>
      </c>
      <c r="BZ357" s="3" t="str">
        <f t="shared" ca="1" si="15933"/>
        <v/>
      </c>
      <c r="CA357" s="5" t="str" cm="1">
        <f t="array" aca="1" ref="CA357" ca="1">IF($B357="","",IF(BZ357=0,0,IF(DD_Payment="",0,IF(BZ357&lt;_xlfn.IFS(DD_Frequency="Monthly",1,DD_Frequency="Quarterly",IF(MONTH(BZ$2)=1,1,IF(MONTH(BZ$2)=4,1,IF(MONTH(BZ$2)=7,1,IF(MONTH(BZ$2)=10,1,0)))),DD_Frequency="Annually",IF(MONTH(BZ$2)=1,1,0))*DD_Payment,BZ357,_xlfn.IFS(DD_Frequency="Monthly",1,DD_Frequency="Quarterly",IF(MONTH(BZ$2)=1,1,IF(MONTH(BZ$2)=4,1,IF(MONTH(BZ$2)=7,1,IF(MONTH(BZ$2)=10,1,0)))),DD_Frequency="Annually",IF(MONTH(BZ$2)=1,1,0))*DD_Payment))))</f>
        <v/>
      </c>
      <c r="CB357" s="3" t="str">
        <f t="shared" ref="CB357" ca="1" si="17487">IF($B357="","",IF(BZ357&gt;CA357,(BZ357-CA357/2)*(rate_A*(CB$1/365)),0))</f>
        <v/>
      </c>
      <c r="CC357" s="3" t="str">
        <f t="shared" ca="1" si="16027"/>
        <v/>
      </c>
      <c r="CD357" s="3" t="str">
        <f t="shared" ref="CD357" ca="1" si="17488">IF($B357="","",BO357*(1+rate_A*CB$1/365))</f>
        <v/>
      </c>
      <c r="CE357" s="3" t="str">
        <f t="shared" ref="CE357" ca="1" si="17489">IF($B357="","",BP357*(1+rate_A*CB$1/365))</f>
        <v/>
      </c>
      <c r="CF357" s="3" t="str">
        <f t="shared" ref="CF357" ca="1" si="17490">IF($B357="","",BQ357*(1+rate_joint*CB$1/365))</f>
        <v/>
      </c>
      <c r="CG357" s="5" t="str">
        <f t="shared" ca="1" si="16031"/>
        <v/>
      </c>
      <c r="CH357" s="5" t="str" cm="1">
        <f t="array" aca="1" ref="CH357" ca="1">IF(CG357="","",_xlfn.IFS(CG357&lt;='Hidden inputs'!$C$15,CG357*'Hidden inputs'!$D$15,CG357&lt;='Hidden inputs'!$C$16,'Hidden inputs'!$C$15*'Hidden inputs'!$D$15+(CG357-'Hidden inputs'!$B$16)*'Hidden inputs'!$D$16,CG357&lt;='Hidden inputs'!$C$17,'Hidden inputs'!$C$15*'Hidden inputs'!$D$15+('Hidden inputs'!$C$16-'Hidden inputs'!$B$16)*'Hidden inputs'!$D$16+(CG357-'Hidden inputs'!$B$17)*'Hidden inputs'!$D$17,CG357&gt;'Hidden inputs'!$B$18,'Hidden inputs'!$C$15*'Hidden inputs'!$D$15+('Hidden inputs'!$C$16-'Hidden inputs'!$B$16)*'Hidden inputs'!$D$16+('Hidden inputs'!$C$17-'Hidden inputs'!$B$17)*'Hidden inputs'!$D$17+(CG357-'Hidden inputs'!$B$18)*'Hidden inputs'!$D$18))</f>
        <v/>
      </c>
      <c r="CI357" s="10" t="str">
        <f t="shared" ca="1" si="16032"/>
        <v/>
      </c>
      <c r="CJ357" s="5" t="str">
        <f t="shared" ca="1" si="15938"/>
        <v/>
      </c>
      <c r="CK357" s="5" t="str">
        <f t="shared" ca="1" si="15939"/>
        <v/>
      </c>
      <c r="CL357" s="5" t="str">
        <f ca="1">IF($B357="","",'Hidden inputs'!$D$11*CC357+'Hidden inputs'!$E$11*CD357)</f>
        <v/>
      </c>
      <c r="CM357" s="11" t="str">
        <f t="shared" ca="1" si="15860"/>
        <v/>
      </c>
      <c r="CN357" s="9" t="str">
        <f t="shared" ca="1" si="15940"/>
        <v/>
      </c>
      <c r="CO357" s="3" t="str">
        <f t="shared" ca="1" si="15941"/>
        <v/>
      </c>
      <c r="CP357" s="5" t="str" cm="1">
        <f t="array" aca="1" ref="CP357" ca="1">IF($B357="","",IF(CO357=0,0,IF(DD_Payment="",0,IF(CO357&lt;_xlfn.IFS(DD_Frequency="Monthly",1,DD_Frequency="Quarterly",IF(MONTH(CO$2)=1,1,IF(MONTH(CO$2)=4,1,IF(MONTH(CO$2)=7,1,IF(MONTH(CO$2)=10,1,0)))),DD_Frequency="Annually",IF(MONTH(CO$2)=1,1,0))*DD_Payment,CO357,_xlfn.IFS(DD_Frequency="Monthly",1,DD_Frequency="Quarterly",IF(MONTH(CO$2)=1,1,IF(MONTH(CO$2)=4,1,IF(MONTH(CO$2)=7,1,IF(MONTH(CO$2)=10,1,0)))),DD_Frequency="Annually",IF(MONTH(CO$2)=1,1,0))*DD_Payment))))</f>
        <v/>
      </c>
      <c r="CQ357" s="3" t="str">
        <f t="shared" ref="CQ357" ca="1" si="17491">IF($B357="","",IF(CO357&gt;CP357,(CO357-CP357/2)*(rate_A*(CQ$1/365)),0))</f>
        <v/>
      </c>
      <c r="CR357" s="3" t="str">
        <f t="shared" ca="1" si="16034"/>
        <v/>
      </c>
      <c r="CS357" s="3" t="str">
        <f t="shared" ref="CS357" ca="1" si="17492">IF($B357="","",CD357*(1+rate_A*CQ$1/365))</f>
        <v/>
      </c>
      <c r="CT357" s="3" t="str">
        <f t="shared" ref="CT357" ca="1" si="17493">IF($B357="","",CE357*(1+rate_A*CQ$1/365))</f>
        <v/>
      </c>
      <c r="CU357" s="3" t="str">
        <f t="shared" ref="CU357" ca="1" si="17494">IF($B357="","",CF357*(1+rate_joint*CQ$1/365))</f>
        <v/>
      </c>
      <c r="CV357" s="5" t="str">
        <f t="shared" ca="1" si="16038"/>
        <v/>
      </c>
      <c r="CW357" s="5" t="str" cm="1">
        <f t="array" aca="1" ref="CW357" ca="1">IF(CV357="","",_xlfn.IFS(CV357&lt;='Hidden inputs'!$C$15,CV357*'Hidden inputs'!$D$15,CV357&lt;='Hidden inputs'!$C$16,'Hidden inputs'!$C$15*'Hidden inputs'!$D$15+(CV357-'Hidden inputs'!$B$16)*'Hidden inputs'!$D$16,CV357&lt;='Hidden inputs'!$C$17,'Hidden inputs'!$C$15*'Hidden inputs'!$D$15+('Hidden inputs'!$C$16-'Hidden inputs'!$B$16)*'Hidden inputs'!$D$16+(CV357-'Hidden inputs'!$B$17)*'Hidden inputs'!$D$17,CV357&gt;'Hidden inputs'!$B$18,'Hidden inputs'!$C$15*'Hidden inputs'!$D$15+('Hidden inputs'!$C$16-'Hidden inputs'!$B$16)*'Hidden inputs'!$D$16+('Hidden inputs'!$C$17-'Hidden inputs'!$B$17)*'Hidden inputs'!$D$17+(CV357-'Hidden inputs'!$B$18)*'Hidden inputs'!$D$18))</f>
        <v/>
      </c>
      <c r="CX357" s="10" t="str">
        <f t="shared" ca="1" si="16039"/>
        <v/>
      </c>
      <c r="CY357" s="5" t="str">
        <f t="shared" ca="1" si="15946"/>
        <v/>
      </c>
      <c r="CZ357" s="5" t="str">
        <f t="shared" ca="1" si="15947"/>
        <v/>
      </c>
      <c r="DA357" s="5" t="str">
        <f ca="1">IF($B357="","",'Hidden inputs'!$D$11*CR357+'Hidden inputs'!$E$11*CS357)</f>
        <v/>
      </c>
      <c r="DB357" s="11" t="str">
        <f t="shared" ca="1" si="15865"/>
        <v/>
      </c>
      <c r="DC357" s="9" t="str">
        <f t="shared" ca="1" si="15948"/>
        <v/>
      </c>
      <c r="DD357" s="3" t="str">
        <f t="shared" ca="1" si="15949"/>
        <v/>
      </c>
      <c r="DE357" s="5" t="str" cm="1">
        <f t="array" aca="1" ref="DE357" ca="1">IF($B357="","",IF(DD357=0,0,IF(DD_Payment="",0,IF(DD357&lt;_xlfn.IFS(DD_Frequency="Monthly",1,DD_Frequency="Quarterly",IF(MONTH(DD$2)=1,1,IF(MONTH(DD$2)=4,1,IF(MONTH(DD$2)=7,1,IF(MONTH(DD$2)=10,1,0)))),DD_Frequency="Annually",IF(MONTH(DD$2)=1,1,0))*DD_Payment,DD357,_xlfn.IFS(DD_Frequency="Monthly",1,DD_Frequency="Quarterly",IF(MONTH(DD$2)=1,1,IF(MONTH(DD$2)=4,1,IF(MONTH(DD$2)=7,1,IF(MONTH(DD$2)=10,1,0)))),DD_Frequency="Annually",IF(MONTH(DD$2)=1,1,0))*DD_Payment))))</f>
        <v/>
      </c>
      <c r="DF357" s="3" t="str">
        <f t="shared" ref="DF357" ca="1" si="17495">IF($B357="","",IF(DD357&gt;DE357,(DD357-DE357/2)*(rate_A*(DF$1/365)),0))</f>
        <v/>
      </c>
      <c r="DG357" s="3" t="str">
        <f t="shared" ca="1" si="16041"/>
        <v/>
      </c>
      <c r="DH357" s="3" t="str">
        <f t="shared" ref="DH357" ca="1" si="17496">IF($B357="","",CS357*(1+rate_A*DF$1/365))</f>
        <v/>
      </c>
      <c r="DI357" s="3" t="str">
        <f t="shared" ref="DI357" ca="1" si="17497">IF($B357="","",CT357*(1+rate_A*DF$1/365))</f>
        <v/>
      </c>
      <c r="DJ357" s="3" t="str">
        <f t="shared" ref="DJ357" ca="1" si="17498">IF($B357="","",CU357*(1+rate_joint*DF$1/365))</f>
        <v/>
      </c>
      <c r="DK357" s="5" t="str">
        <f t="shared" ca="1" si="16045"/>
        <v/>
      </c>
      <c r="DL357" s="5" t="str" cm="1">
        <f t="array" aca="1" ref="DL357" ca="1">IF(DK357="","",_xlfn.IFS(DK357&lt;='Hidden inputs'!$C$15,DK357*'Hidden inputs'!$D$15,DK357&lt;='Hidden inputs'!$C$16,'Hidden inputs'!$C$15*'Hidden inputs'!$D$15+(DK357-'Hidden inputs'!$B$16)*'Hidden inputs'!$D$16,DK357&lt;='Hidden inputs'!$C$17,'Hidden inputs'!$C$15*'Hidden inputs'!$D$15+('Hidden inputs'!$C$16-'Hidden inputs'!$B$16)*'Hidden inputs'!$D$16+(DK357-'Hidden inputs'!$B$17)*'Hidden inputs'!$D$17,DK357&gt;'Hidden inputs'!$B$18,'Hidden inputs'!$C$15*'Hidden inputs'!$D$15+('Hidden inputs'!$C$16-'Hidden inputs'!$B$16)*'Hidden inputs'!$D$16+('Hidden inputs'!$C$17-'Hidden inputs'!$B$17)*'Hidden inputs'!$D$17+(DK357-'Hidden inputs'!$B$18)*'Hidden inputs'!$D$18))</f>
        <v/>
      </c>
      <c r="DM357" s="10" t="str">
        <f t="shared" ca="1" si="16046"/>
        <v/>
      </c>
      <c r="DN357" s="5" t="str">
        <f t="shared" ca="1" si="15954"/>
        <v/>
      </c>
      <c r="DO357" s="5" t="str">
        <f t="shared" ca="1" si="15955"/>
        <v/>
      </c>
      <c r="DP357" s="5" t="str">
        <f ca="1">IF($B357="","",'Hidden inputs'!$D$11*DG357+'Hidden inputs'!$E$11*DH357)</f>
        <v/>
      </c>
      <c r="DQ357" s="11" t="str">
        <f t="shared" ca="1" si="15870"/>
        <v/>
      </c>
      <c r="DR357" s="9" t="str">
        <f t="shared" ca="1" si="15956"/>
        <v/>
      </c>
      <c r="DS357" s="3" t="str">
        <f t="shared" ca="1" si="15957"/>
        <v/>
      </c>
      <c r="DT357" s="5" t="str" cm="1">
        <f t="array" aca="1" ref="DT357" ca="1">IF($B357="","",IF(DS357=0,0,IF(DD_Payment="",0,IF(DS357&lt;_xlfn.IFS(DD_Frequency="Monthly",1,DD_Frequency="Quarterly",IF(MONTH(DS$2)=1,1,IF(MONTH(DS$2)=4,1,IF(MONTH(DS$2)=7,1,IF(MONTH(DS$2)=10,1,0)))),DD_Frequency="Annually",IF(MONTH(DS$2)=1,1,0))*DD_Payment,DS357,_xlfn.IFS(DD_Frequency="Monthly",1,DD_Frequency="Quarterly",IF(MONTH(DS$2)=1,1,IF(MONTH(DS$2)=4,1,IF(MONTH(DS$2)=7,1,IF(MONTH(DS$2)=10,1,0)))),DD_Frequency="Annually",IF(MONTH(DS$2)=1,1,0))*DD_Payment))))</f>
        <v/>
      </c>
      <c r="DU357" s="3" t="str">
        <f t="shared" ref="DU357" ca="1" si="17499">IF($B357="","",IF(DS357&gt;DT357,(DS357-DT357/2)*(rate_A*(DU$1/365)),0))</f>
        <v/>
      </c>
      <c r="DV357" s="3" t="str">
        <f t="shared" ca="1" si="16048"/>
        <v/>
      </c>
      <c r="DW357" s="3" t="str">
        <f t="shared" ref="DW357" ca="1" si="17500">IF($B357="","",DH357*(1+rate_A*DU$1/365))</f>
        <v/>
      </c>
      <c r="DX357" s="3" t="str">
        <f t="shared" ref="DX357" ca="1" si="17501">IF($B357="","",DI357*(1+rate_A*DU$1/365))</f>
        <v/>
      </c>
      <c r="DY357" s="3" t="str">
        <f t="shared" ref="DY357" ca="1" si="17502">IF($B357="","",DJ357*(1+rate_joint*DU$1/365))</f>
        <v/>
      </c>
      <c r="DZ357" s="5" t="str">
        <f t="shared" ca="1" si="16052"/>
        <v/>
      </c>
      <c r="EA357" s="5" t="str" cm="1">
        <f t="array" aca="1" ref="EA357" ca="1">IF(DZ357="","",_xlfn.IFS(DZ357&lt;='Hidden inputs'!$C$15,DZ357*'Hidden inputs'!$D$15,DZ357&lt;='Hidden inputs'!$C$16,'Hidden inputs'!$C$15*'Hidden inputs'!$D$15+(DZ357-'Hidden inputs'!$B$16)*'Hidden inputs'!$D$16,DZ357&lt;='Hidden inputs'!$C$17,'Hidden inputs'!$C$15*'Hidden inputs'!$D$15+('Hidden inputs'!$C$16-'Hidden inputs'!$B$16)*'Hidden inputs'!$D$16+(DZ357-'Hidden inputs'!$B$17)*'Hidden inputs'!$D$17,DZ357&gt;'Hidden inputs'!$B$18,'Hidden inputs'!$C$15*'Hidden inputs'!$D$15+('Hidden inputs'!$C$16-'Hidden inputs'!$B$16)*'Hidden inputs'!$D$16+('Hidden inputs'!$C$17-'Hidden inputs'!$B$17)*'Hidden inputs'!$D$17+(DZ357-'Hidden inputs'!$B$18)*'Hidden inputs'!$D$18))</f>
        <v/>
      </c>
      <c r="EB357" s="10" t="str">
        <f t="shared" ca="1" si="16053"/>
        <v/>
      </c>
      <c r="EC357" s="5" t="str">
        <f t="shared" ca="1" si="15962"/>
        <v/>
      </c>
      <c r="ED357" s="5" t="str">
        <f t="shared" ca="1" si="15963"/>
        <v/>
      </c>
      <c r="EE357" s="5" t="str">
        <f ca="1">IF($B357="","",'Hidden inputs'!$D$11*DV357+'Hidden inputs'!$E$11*DW357)</f>
        <v/>
      </c>
      <c r="EF357" s="11" t="str">
        <f t="shared" ca="1" si="15875"/>
        <v/>
      </c>
      <c r="EG357" s="9" t="str">
        <f t="shared" ca="1" si="15964"/>
        <v/>
      </c>
      <c r="EH357" s="3" t="str">
        <f t="shared" ca="1" si="15965"/>
        <v/>
      </c>
      <c r="EI357" s="5" t="str" cm="1">
        <f t="array" aca="1" ref="EI357" ca="1">IF($B357="","",IF(EH357=0,0,IF(DD_Payment="",0,IF(EH357&lt;_xlfn.IFS(DD_Frequency="Monthly",1,DD_Frequency="Quarterly",IF(MONTH(EH$2)=1,1,IF(MONTH(EH$2)=4,1,IF(MONTH(EH$2)=7,1,IF(MONTH(EH$2)=10,1,0)))),DD_Frequency="Annually",IF(MONTH(EH$2)=1,1,0))*DD_Payment,EH357,_xlfn.IFS(DD_Frequency="Monthly",1,DD_Frequency="Quarterly",IF(MONTH(EH$2)=1,1,IF(MONTH(EH$2)=4,1,IF(MONTH(EH$2)=7,1,IF(MONTH(EH$2)=10,1,0)))),DD_Frequency="Annually",IF(MONTH(EH$2)=1,1,0))*DD_Payment))))</f>
        <v/>
      </c>
      <c r="EJ357" s="3" t="str">
        <f t="shared" ref="EJ357" ca="1" si="17503">IF($B357="","",IF(EH357&gt;EI357,(EH357-EI357/2)*(rate_A*(EJ$1/365)),0))</f>
        <v/>
      </c>
      <c r="EK357" s="3" t="str">
        <f t="shared" ca="1" si="16055"/>
        <v/>
      </c>
      <c r="EL357" s="3" t="str">
        <f t="shared" ref="EL357" ca="1" si="17504">IF($B357="","",DW357*(1+rate_A*EJ$1/365))</f>
        <v/>
      </c>
      <c r="EM357" s="3" t="str">
        <f t="shared" ref="EM357" ca="1" si="17505">IF($B357="","",DX357*(1+rate_A*EJ$1/365))</f>
        <v/>
      </c>
      <c r="EN357" s="3" t="str">
        <f t="shared" ref="EN357" ca="1" si="17506">IF($B357="","",DY357*(1+rate_joint*EJ$1/365))</f>
        <v/>
      </c>
      <c r="EO357" s="5" t="str">
        <f t="shared" ca="1" si="16059"/>
        <v/>
      </c>
      <c r="EP357" s="5" t="str" cm="1">
        <f t="array" aca="1" ref="EP357" ca="1">IF(EO357="","",_xlfn.IFS(EO357&lt;='Hidden inputs'!$C$15,EO357*'Hidden inputs'!$D$15,EO357&lt;='Hidden inputs'!$C$16,'Hidden inputs'!$C$15*'Hidden inputs'!$D$15+(EO357-'Hidden inputs'!$B$16)*'Hidden inputs'!$D$16,EO357&lt;='Hidden inputs'!$C$17,'Hidden inputs'!$C$15*'Hidden inputs'!$D$15+('Hidden inputs'!$C$16-'Hidden inputs'!$B$16)*'Hidden inputs'!$D$16+(EO357-'Hidden inputs'!$B$17)*'Hidden inputs'!$D$17,EO357&gt;'Hidden inputs'!$B$18,'Hidden inputs'!$C$15*'Hidden inputs'!$D$15+('Hidden inputs'!$C$16-'Hidden inputs'!$B$16)*'Hidden inputs'!$D$16+('Hidden inputs'!$C$17-'Hidden inputs'!$B$17)*'Hidden inputs'!$D$17+(EO357-'Hidden inputs'!$B$18)*'Hidden inputs'!$D$18))</f>
        <v/>
      </c>
      <c r="EQ357" s="10" t="str">
        <f t="shared" ca="1" si="16060"/>
        <v/>
      </c>
      <c r="ER357" s="5" t="str">
        <f t="shared" ca="1" si="15970"/>
        <v/>
      </c>
      <c r="ES357" s="5" t="str">
        <f t="shared" ca="1" si="15971"/>
        <v/>
      </c>
      <c r="ET357" s="5" t="str">
        <f ca="1">IF($B357="","",'Hidden inputs'!$D$11*EK357+'Hidden inputs'!$E$11*EL357)</f>
        <v/>
      </c>
      <c r="EU357" s="11" t="str">
        <f t="shared" ca="1" si="15880"/>
        <v/>
      </c>
      <c r="EV357" s="9" t="str">
        <f t="shared" ca="1" si="15972"/>
        <v/>
      </c>
      <c r="EW357" s="3" t="str">
        <f t="shared" ca="1" si="15973"/>
        <v/>
      </c>
      <c r="EX357" s="5" t="str" cm="1">
        <f t="array" aca="1" ref="EX357" ca="1">IF($B357="","",IF(EW357=0,0,IF(DD_Payment="",0,IF(EW357&lt;_xlfn.IFS(DD_Frequency="Monthly",1,DD_Frequency="Quarterly",IF(MONTH(EW$2)=1,1,IF(MONTH(EW$2)=4,1,IF(MONTH(EW$2)=7,1,IF(MONTH(EW$2)=10,1,0)))),DD_Frequency="Annually",IF(MONTH(EW$2)=1,1,0))*DD_Payment,EW357,_xlfn.IFS(DD_Frequency="Monthly",1,DD_Frequency="Quarterly",IF(MONTH(EW$2)=1,1,IF(MONTH(EW$2)=4,1,IF(MONTH(EW$2)=7,1,IF(MONTH(EW$2)=10,1,0)))),DD_Frequency="Annually",IF(MONTH(EW$2)=1,1,0))*DD_Payment))))</f>
        <v/>
      </c>
      <c r="EY357" s="3" t="str">
        <f t="shared" ref="EY357" ca="1" si="17507">IF($B357="","",IF(EW357&gt;EX357,(EW357-EX357/2)*(rate_A*(EY$1/365)),0))</f>
        <v/>
      </c>
      <c r="EZ357" s="3" t="str">
        <f t="shared" ca="1" si="16062"/>
        <v/>
      </c>
      <c r="FA357" s="3" t="str">
        <f t="shared" ref="FA357" ca="1" si="17508">IF($B357="","",EL357*(1+rate_A*EY$1/365))</f>
        <v/>
      </c>
      <c r="FB357" s="3" t="str">
        <f t="shared" ref="FB357" ca="1" si="17509">IF($B357="","",EM357*(1+rate_A*EY$1/365))</f>
        <v/>
      </c>
      <c r="FC357" s="3" t="str">
        <f t="shared" ref="FC357" ca="1" si="17510">IF($B357="","",EN357*(1+rate_joint*EY$1/365))</f>
        <v/>
      </c>
      <c r="FD357" s="5" t="str">
        <f t="shared" ca="1" si="16066"/>
        <v/>
      </c>
      <c r="FE357" s="5" t="str" cm="1">
        <f t="array" aca="1" ref="FE357" ca="1">IF(FD357="","",_xlfn.IFS(FD357&lt;='Hidden inputs'!$C$15,FD357*'Hidden inputs'!$D$15,FD357&lt;='Hidden inputs'!$C$16,'Hidden inputs'!$C$15*'Hidden inputs'!$D$15+(FD357-'Hidden inputs'!$B$16)*'Hidden inputs'!$D$16,FD357&lt;='Hidden inputs'!$C$17,'Hidden inputs'!$C$15*'Hidden inputs'!$D$15+('Hidden inputs'!$C$16-'Hidden inputs'!$B$16)*'Hidden inputs'!$D$16+(FD357-'Hidden inputs'!$B$17)*'Hidden inputs'!$D$17,FD357&gt;'Hidden inputs'!$B$18,'Hidden inputs'!$C$15*'Hidden inputs'!$D$15+('Hidden inputs'!$C$16-'Hidden inputs'!$B$16)*'Hidden inputs'!$D$16+('Hidden inputs'!$C$17-'Hidden inputs'!$B$17)*'Hidden inputs'!$D$17+(FD357-'Hidden inputs'!$B$18)*'Hidden inputs'!$D$18))</f>
        <v/>
      </c>
      <c r="FF357" s="10" t="str">
        <f t="shared" ca="1" si="16067"/>
        <v/>
      </c>
      <c r="FG357" s="5" t="str">
        <f t="shared" ca="1" si="15978"/>
        <v/>
      </c>
      <c r="FH357" s="5" t="str">
        <f t="shared" ca="1" si="15979"/>
        <v/>
      </c>
      <c r="FI357" s="5" t="str">
        <f ca="1">IF($B357="","",'Hidden inputs'!$D$11*EZ357+'Hidden inputs'!$E$11*FA357)</f>
        <v/>
      </c>
      <c r="FJ357" s="11" t="str">
        <f t="shared" ca="1" si="15885"/>
        <v/>
      </c>
      <c r="FK357" s="9" t="str">
        <f t="shared" ca="1" si="15980"/>
        <v/>
      </c>
      <c r="FL357" s="3" t="str">
        <f t="shared" ca="1" si="15981"/>
        <v/>
      </c>
      <c r="FM357" s="5" t="str" cm="1">
        <f t="array" aca="1" ref="FM357" ca="1">IF($B357="","",IF(FL357=0,0,IF(DD_Payment="",0,IF(FL357&lt;_xlfn.IFS(DD_Frequency="Monthly",1,DD_Frequency="Quarterly",IF(MONTH(FL$2)=1,1,IF(MONTH(FL$2)=4,1,IF(MONTH(FL$2)=7,1,IF(MONTH(FL$2)=10,1,0)))),DD_Frequency="Annually",IF(MONTH(FL$2)=1,1,0))*DD_Payment,FL357,_xlfn.IFS(DD_Frequency="Monthly",1,DD_Frequency="Quarterly",IF(MONTH(FL$2)=1,1,IF(MONTH(FL$2)=4,1,IF(MONTH(FL$2)=7,1,IF(MONTH(FL$2)=10,1,0)))),DD_Frequency="Annually",IF(MONTH(FL$2)=1,1,0))*DD_Payment))))</f>
        <v/>
      </c>
      <c r="FN357" s="3" t="str">
        <f t="shared" ref="FN357" ca="1" si="17511">IF($B357="","",IF(FL357&gt;FM357,(FL357-FM357/2)*(rate_A*(FN$1/365)),0))</f>
        <v/>
      </c>
      <c r="FO357" s="3" t="str">
        <f t="shared" ca="1" si="16069"/>
        <v/>
      </c>
      <c r="FP357" s="3" t="str">
        <f t="shared" ref="FP357" ca="1" si="17512">IF($B357="","",FA357*(1+rate_A*FN$1/365))</f>
        <v/>
      </c>
      <c r="FQ357" s="3" t="str">
        <f t="shared" ref="FQ357" ca="1" si="17513">IF($B357="","",FB357*(1+rate_A*FN$1/365))</f>
        <v/>
      </c>
      <c r="FR357" s="3" t="str">
        <f t="shared" ref="FR357" ca="1" si="17514">IF($B357="","",FC357*(1+rate_joint*FN$1/365))</f>
        <v/>
      </c>
      <c r="FS357" s="5" t="str">
        <f t="shared" ca="1" si="16073"/>
        <v/>
      </c>
      <c r="FT357" s="5" t="str" cm="1">
        <f t="array" aca="1" ref="FT357" ca="1">IF(FS357="","",_xlfn.IFS(FS357&lt;='Hidden inputs'!$C$15,FS357*'Hidden inputs'!$D$15,FS357&lt;='Hidden inputs'!$C$16,'Hidden inputs'!$C$15*'Hidden inputs'!$D$15+(FS357-'Hidden inputs'!$B$16)*'Hidden inputs'!$D$16,FS357&lt;='Hidden inputs'!$C$17,'Hidden inputs'!$C$15*'Hidden inputs'!$D$15+('Hidden inputs'!$C$16-'Hidden inputs'!$B$16)*'Hidden inputs'!$D$16+(FS357-'Hidden inputs'!$B$17)*'Hidden inputs'!$D$17,FS357&gt;'Hidden inputs'!$B$18,'Hidden inputs'!$C$15*'Hidden inputs'!$D$15+('Hidden inputs'!$C$16-'Hidden inputs'!$B$16)*'Hidden inputs'!$D$16+('Hidden inputs'!$C$17-'Hidden inputs'!$B$17)*'Hidden inputs'!$D$17+(FS357-'Hidden inputs'!$B$18)*'Hidden inputs'!$D$18))</f>
        <v/>
      </c>
      <c r="FU357" s="10" t="str">
        <f t="shared" ca="1" si="16074"/>
        <v/>
      </c>
      <c r="FV357" s="5" t="str">
        <f t="shared" ca="1" si="15986"/>
        <v/>
      </c>
      <c r="FW357" s="5" t="str">
        <f t="shared" ca="1" si="15987"/>
        <v/>
      </c>
      <c r="FX357" s="5" t="str">
        <f ca="1">IF($B357="","",'Hidden inputs'!$D$11*FO357+'Hidden inputs'!$E$11*FP357)</f>
        <v/>
      </c>
      <c r="FY357" s="11" t="str">
        <f t="shared" ca="1" si="15890"/>
        <v/>
      </c>
      <c r="FZ357" s="9" t="str">
        <f t="shared" ca="1" si="15988"/>
        <v/>
      </c>
      <c r="GA357" s="5" t="str">
        <f t="shared" ca="1" si="15989"/>
        <v/>
      </c>
      <c r="GB357" s="5" t="str">
        <f t="shared" ca="1" si="15990"/>
        <v/>
      </c>
      <c r="GC357" s="5" t="str">
        <f t="shared" ca="1" si="15891"/>
        <v/>
      </c>
      <c r="GD357" s="5" t="str">
        <f t="shared" ca="1" si="15892"/>
        <v/>
      </c>
    </row>
    <row r="358" spans="1:186" x14ac:dyDescent="0.35">
      <c r="A358" s="2"/>
      <c r="B358" s="6" t="str">
        <f t="shared" ca="1" si="15893"/>
        <v/>
      </c>
      <c r="C358" s="5" t="str">
        <f t="shared" ca="1" si="15991"/>
        <v/>
      </c>
      <c r="D358" s="5" t="str" cm="1">
        <f t="array" aca="1" ref="D358" ca="1">IF($B358="","",IF(C358=0,0,IF(DD_Payment="",0,IF(C358&lt;_xlfn.IFS(DD_Frequency="Monthly",1,DD_Frequency="Quarterly",IF(MONTH(C$2)=1,1,IF(MONTH(C$2)=4,1,IF(MONTH(C$2)=7,1,IF(MONTH(C$2)=10,1,0)))),DD_Frequency="Annually",IF(MONTH(C$2)=1,1,0))*DD_Payment,C358,_xlfn.IFS(DD_Frequency="Monthly",1,DD_Frequency="Quarterly",IF(MONTH(C$2)=1,1,IF(MONTH(C$2)=4,1,IF(MONTH(C$2)=7,1,IF(MONTH(C$2)=10,1,0)))),DD_Frequency="Annually",IF(MONTH(C$2)=1,1,0))*DD_Payment))))</f>
        <v/>
      </c>
      <c r="E358" s="5" t="str">
        <f t="shared" ref="E358" ca="1" si="17515">IF(B358="","",IF(C358&gt;D358,(C358-D358/2)*(rate_A*(E$1/365)),0))</f>
        <v/>
      </c>
      <c r="F358" s="5" t="str">
        <f t="shared" ca="1" si="15895"/>
        <v/>
      </c>
      <c r="G358" s="5" t="str">
        <f t="shared" ref="G358" ca="1" si="17516">IF(B358="","",G357*(1+rate_A*E$1/365))</f>
        <v/>
      </c>
      <c r="H358" s="5" t="str">
        <f t="shared" ref="H358" ca="1" si="17517">IF(B358="","",H357*(1+rate_A*E$1/365))</f>
        <v/>
      </c>
      <c r="I358" s="5" t="str">
        <f t="shared" ref="I358" ca="1" si="17518">IF(B358="","",I357*(1+rate_joint*E$1/365))</f>
        <v/>
      </c>
      <c r="J358" s="5" t="str">
        <f t="shared" ca="1" si="15996"/>
        <v/>
      </c>
      <c r="K358" s="5" t="str" cm="1">
        <f t="array" aca="1" ref="K358" ca="1">IF(J358="","",_xlfn.IFS(J358&lt;='Hidden inputs'!$C$15,J358*'Hidden inputs'!$D$15,J358&lt;='Hidden inputs'!$C$16,'Hidden inputs'!$C$15*'Hidden inputs'!$D$15+(J358-'Hidden inputs'!$B$16)*'Hidden inputs'!$D$16,J358&lt;='Hidden inputs'!$C$17,'Hidden inputs'!$C$15*'Hidden inputs'!$D$15+('Hidden inputs'!$C$16-'Hidden inputs'!$B$16)*'Hidden inputs'!$D$16+(J358-'Hidden inputs'!$B$17)*'Hidden inputs'!$D$17,J358&gt;'Hidden inputs'!$B$18,'Hidden inputs'!$C$15*'Hidden inputs'!$D$15+('Hidden inputs'!$C$16-'Hidden inputs'!$B$16)*'Hidden inputs'!$D$16+('Hidden inputs'!$C$17-'Hidden inputs'!$B$17)*'Hidden inputs'!$D$17+(J358-'Hidden inputs'!$B$18)*'Hidden inputs'!$D$18))</f>
        <v/>
      </c>
      <c r="L358" s="11" t="str">
        <f t="shared" ca="1" si="15997"/>
        <v/>
      </c>
      <c r="M358" s="5" t="str">
        <f t="shared" ca="1" si="15899"/>
        <v/>
      </c>
      <c r="N358" s="5" t="str">
        <f t="shared" ca="1" si="15900"/>
        <v/>
      </c>
      <c r="O358" s="5" t="str">
        <f ca="1">IF(B358="","",'Hidden inputs'!$D$11*F358+'Hidden inputs'!$E$11*G358)</f>
        <v/>
      </c>
      <c r="P358" s="11" t="str">
        <f t="shared" ca="1" si="15834"/>
        <v/>
      </c>
      <c r="Q358" s="20" t="str">
        <f t="shared" ca="1" si="15835"/>
        <v/>
      </c>
      <c r="R358" s="3" t="str">
        <f t="shared" ca="1" si="15901"/>
        <v/>
      </c>
      <c r="S358" s="5" t="str" cm="1">
        <f t="array" aca="1" ref="S358" ca="1">IF($B358="","",IF(R358=0,0,IF(DD_Payment="",0,IF(R358&lt;_xlfn.IFS(DD_Frequency="Monthly",1,DD_Frequency="Quarterly",IF(MONTH(R$2)=1,1,IF(MONTH(R$2)=4,1,IF(MONTH(R$2)=7,1,IF(MONTH(R$2)=10,1,0)))),DD_Frequency="Annually",IF(MONTH(R$2)=1,1,0))*DD_Payment,R358,_xlfn.IFS(DD_Frequency="Monthly",1,DD_Frequency="Quarterly",IF(MONTH(R$2)=1,1,IF(MONTH(R$2)=4,1,IF(MONTH(R$2)=7,1,IF(MONTH(R$2)=10,1,0)))),DD_Frequency="Annually",IF(MONTH(R$2)=1,1,0))*DD_Payment))))</f>
        <v/>
      </c>
      <c r="T358" s="3" t="str">
        <f t="shared" ref="T358" ca="1" si="17519">IF(B358="","",IF(R358&gt;S358,(R358-S358/2)*(rate_A*((T$1+A358)/365)),0))</f>
        <v/>
      </c>
      <c r="U358" s="3" t="str">
        <f t="shared" ca="1" si="15903"/>
        <v/>
      </c>
      <c r="V358" s="3" t="str">
        <f t="shared" ref="V358" ca="1" si="17520">IF(B358="","",G358*(1+rate_A*(T$1+A358)/365))</f>
        <v/>
      </c>
      <c r="W358" s="3" t="str">
        <f t="shared" ref="W358" ca="1" si="17521">IF(B358="","",H358*(1+rate_A*(T$1+A358)/365))</f>
        <v/>
      </c>
      <c r="X358" s="3" t="str">
        <f t="shared" ref="X358" ca="1" si="17522">IF(B358="","",I358*(1+rate_joint*(T$1+A358)/365))</f>
        <v/>
      </c>
      <c r="Y358" s="5" t="str">
        <f t="shared" ca="1" si="16002"/>
        <v/>
      </c>
      <c r="Z358" s="5" t="str" cm="1">
        <f t="array" aca="1" ref="Z358" ca="1">IF(Y358="","",_xlfn.IFS(Y358&lt;='Hidden inputs'!$C$15,Y358*'Hidden inputs'!$D$15,Y358&lt;='Hidden inputs'!$C$16,'Hidden inputs'!$C$15*'Hidden inputs'!$D$15+(Y358-'Hidden inputs'!$B$16)*'Hidden inputs'!$D$16,Y358&lt;='Hidden inputs'!$C$17,'Hidden inputs'!$C$15*'Hidden inputs'!$D$15+('Hidden inputs'!$C$16-'Hidden inputs'!$B$16)*'Hidden inputs'!$D$16+(Y358-'Hidden inputs'!$B$17)*'Hidden inputs'!$D$17,Y358&gt;'Hidden inputs'!$B$18,'Hidden inputs'!$C$15*'Hidden inputs'!$D$15+('Hidden inputs'!$C$16-'Hidden inputs'!$B$16)*'Hidden inputs'!$D$16+('Hidden inputs'!$C$17-'Hidden inputs'!$B$17)*'Hidden inputs'!$D$17+(Y358-'Hidden inputs'!$B$18)*'Hidden inputs'!$D$18))</f>
        <v/>
      </c>
      <c r="AA358" s="10" t="str">
        <f t="shared" ca="1" si="16003"/>
        <v/>
      </c>
      <c r="AB358" s="5" t="str">
        <f t="shared" ca="1" si="15907"/>
        <v/>
      </c>
      <c r="AC358" s="5" t="str">
        <f t="shared" ca="1" si="16004"/>
        <v/>
      </c>
      <c r="AD358" s="5" t="str">
        <f ca="1">IF(B358="","",'Hidden inputs'!$D$11*U358+'Hidden inputs'!$E$11*V358)</f>
        <v/>
      </c>
      <c r="AE358" s="11" t="str">
        <f t="shared" ca="1" si="15840"/>
        <v/>
      </c>
      <c r="AF358" s="9" t="str">
        <f t="shared" ca="1" si="15908"/>
        <v/>
      </c>
      <c r="AG358" s="3" t="str">
        <f t="shared" ca="1" si="15909"/>
        <v/>
      </c>
      <c r="AH358" s="5" t="str" cm="1">
        <f t="array" aca="1" ref="AH358" ca="1">IF($B358="","",IF(AG358=0,0,IF(DD_Payment="",0,IF(AG358&lt;_xlfn.IFS(DD_Frequency="Monthly",1,DD_Frequency="Quarterly",IF(MONTH(AG$2)=1,1,IF(MONTH(AG$2)=4,1,IF(MONTH(AG$2)=7,1,IF(MONTH(AG$2)=10,1,0)))),DD_Frequency="Annually",IF(MONTH(AG$2)=1,1,0))*DD_Payment,AG358,_xlfn.IFS(DD_Frequency="Monthly",1,DD_Frequency="Quarterly",IF(MONTH(AG$2)=1,1,IF(MONTH(AG$2)=4,1,IF(MONTH(AG$2)=7,1,IF(MONTH(AG$2)=10,1,0)))),DD_Frequency="Annually",IF(MONTH(AG$2)=1,1,0))*DD_Payment))))</f>
        <v/>
      </c>
      <c r="AI358" s="3" t="str">
        <f t="shared" ref="AI358" ca="1" si="17523">IF($B358="","",IF(AG358&gt;AH358,(AG358-AH358/2)*(rate_A*(AI$1/365)),0))</f>
        <v/>
      </c>
      <c r="AJ358" s="3" t="str">
        <f t="shared" ca="1" si="16006"/>
        <v/>
      </c>
      <c r="AK358" s="3" t="str">
        <f t="shared" ref="AK358" ca="1" si="17524">IF($B358="","",V358*(1+rate_A*AI$1/365))</f>
        <v/>
      </c>
      <c r="AL358" s="3" t="str">
        <f t="shared" ref="AL358" ca="1" si="17525">IF($B358="","",W358*(1+rate_A*AI$1/365))</f>
        <v/>
      </c>
      <c r="AM358" s="3" t="str">
        <f t="shared" ref="AM358" ca="1" si="17526">IF($B358="","",X358*(1+rate_joint*AI$1/365))</f>
        <v/>
      </c>
      <c r="AN358" s="5" t="str">
        <f t="shared" ca="1" si="16010"/>
        <v/>
      </c>
      <c r="AO358" s="5" t="str" cm="1">
        <f t="array" aca="1" ref="AO358" ca="1">IF(AN358="","",_xlfn.IFS(AN358&lt;='Hidden inputs'!$C$15,AN358*'Hidden inputs'!$D$15,AN358&lt;='Hidden inputs'!$C$16,'Hidden inputs'!$C$15*'Hidden inputs'!$D$15+(AN358-'Hidden inputs'!$B$16)*'Hidden inputs'!$D$16,AN358&lt;='Hidden inputs'!$C$17,'Hidden inputs'!$C$15*'Hidden inputs'!$D$15+('Hidden inputs'!$C$16-'Hidden inputs'!$B$16)*'Hidden inputs'!$D$16+(AN358-'Hidden inputs'!$B$17)*'Hidden inputs'!$D$17,AN358&gt;'Hidden inputs'!$B$18,'Hidden inputs'!$C$15*'Hidden inputs'!$D$15+('Hidden inputs'!$C$16-'Hidden inputs'!$B$16)*'Hidden inputs'!$D$16+('Hidden inputs'!$C$17-'Hidden inputs'!$B$17)*'Hidden inputs'!$D$17+(AN358-'Hidden inputs'!$B$18)*'Hidden inputs'!$D$18))</f>
        <v/>
      </c>
      <c r="AP358" s="10" t="str">
        <f t="shared" ca="1" si="16011"/>
        <v/>
      </c>
      <c r="AQ358" s="5" t="str">
        <f t="shared" ca="1" si="15914"/>
        <v/>
      </c>
      <c r="AR358" s="5" t="str">
        <f t="shared" ca="1" si="15915"/>
        <v/>
      </c>
      <c r="AS358" s="5" t="str">
        <f ca="1">IF($B358="","",'Hidden inputs'!$D$11*AJ358+'Hidden inputs'!$E$11*AK358)</f>
        <v/>
      </c>
      <c r="AT358" s="11" t="str">
        <f t="shared" ca="1" si="15845"/>
        <v/>
      </c>
      <c r="AU358" s="9" t="str">
        <f t="shared" ca="1" si="15916"/>
        <v/>
      </c>
      <c r="AV358" s="3" t="str">
        <f t="shared" ca="1" si="15917"/>
        <v/>
      </c>
      <c r="AW358" s="5" t="str" cm="1">
        <f t="array" aca="1" ref="AW358" ca="1">IF($B358="","",IF(AV358=0,0,IF(DD_Payment="",0,IF(AV358&lt;_xlfn.IFS(DD_Frequency="Monthly",1,DD_Frequency="Quarterly",IF(MONTH(AV$2)=1,1,IF(MONTH(AV$2)=4,1,IF(MONTH(AV$2)=7,1,IF(MONTH(AV$2)=10,1,0)))),DD_Frequency="Annually",IF(MONTH(AV$2)=1,1,0))*DD_Payment,AV358,_xlfn.IFS(DD_Frequency="Monthly",1,DD_Frequency="Quarterly",IF(MONTH(AV$2)=1,1,IF(MONTH(AV$2)=4,1,IF(MONTH(AV$2)=7,1,IF(MONTH(AV$2)=10,1,0)))),DD_Frequency="Annually",IF(MONTH(AV$2)=1,1,0))*DD_Payment))))</f>
        <v/>
      </c>
      <c r="AX358" s="3" t="str">
        <f t="shared" ref="AX358" ca="1" si="17527">IF($B358="","",IF(AV358&gt;AW358,(AV358-AW358/2)*(rate_A*(AX$1/365)),0))</f>
        <v/>
      </c>
      <c r="AY358" s="3" t="str">
        <f t="shared" ca="1" si="16013"/>
        <v/>
      </c>
      <c r="AZ358" s="3" t="str">
        <f t="shared" ref="AZ358" ca="1" si="17528">IF($B358="","",AK358*(1+rate_A*AX$1/365))</f>
        <v/>
      </c>
      <c r="BA358" s="3" t="str">
        <f t="shared" ref="BA358" ca="1" si="17529">IF($B358="","",AL358*(1+rate_A*AX$1/365))</f>
        <v/>
      </c>
      <c r="BB358" s="3" t="str">
        <f t="shared" ref="BB358" ca="1" si="17530">IF($B358="","",AM358*(1+rate_joint*AX$1/365))</f>
        <v/>
      </c>
      <c r="BC358" s="5" t="str">
        <f t="shared" ca="1" si="16017"/>
        <v/>
      </c>
      <c r="BD358" s="5" t="str" cm="1">
        <f t="array" aca="1" ref="BD358" ca="1">IF(BC358="","",_xlfn.IFS(BC358&lt;='Hidden inputs'!$C$15,BC358*'Hidden inputs'!$D$15,BC358&lt;='Hidden inputs'!$C$16,'Hidden inputs'!$C$15*'Hidden inputs'!$D$15+(BC358-'Hidden inputs'!$B$16)*'Hidden inputs'!$D$16,BC358&lt;='Hidden inputs'!$C$17,'Hidden inputs'!$C$15*'Hidden inputs'!$D$15+('Hidden inputs'!$C$16-'Hidden inputs'!$B$16)*'Hidden inputs'!$D$16+(BC358-'Hidden inputs'!$B$17)*'Hidden inputs'!$D$17,BC358&gt;'Hidden inputs'!$B$18,'Hidden inputs'!$C$15*'Hidden inputs'!$D$15+('Hidden inputs'!$C$16-'Hidden inputs'!$B$16)*'Hidden inputs'!$D$16+('Hidden inputs'!$C$17-'Hidden inputs'!$B$17)*'Hidden inputs'!$D$17+(BC358-'Hidden inputs'!$B$18)*'Hidden inputs'!$D$18))</f>
        <v/>
      </c>
      <c r="BE358" s="10" t="str">
        <f t="shared" ca="1" si="16018"/>
        <v/>
      </c>
      <c r="BF358" s="5" t="str">
        <f t="shared" ca="1" si="15922"/>
        <v/>
      </c>
      <c r="BG358" s="5" t="str">
        <f t="shared" ca="1" si="15923"/>
        <v/>
      </c>
      <c r="BH358" s="5" t="str">
        <f ca="1">IF($B358="","",'Hidden inputs'!$D$11*AY358+'Hidden inputs'!$E$11*AZ358)</f>
        <v/>
      </c>
      <c r="BI358" s="11" t="str">
        <f t="shared" ca="1" si="15850"/>
        <v/>
      </c>
      <c r="BJ358" s="9" t="str">
        <f t="shared" ca="1" si="15924"/>
        <v/>
      </c>
      <c r="BK358" s="3" t="str">
        <f t="shared" ca="1" si="15925"/>
        <v/>
      </c>
      <c r="BL358" s="5" t="str" cm="1">
        <f t="array" aca="1" ref="BL358" ca="1">IF($B358="","",IF(BK358=0,0,IF(DD_Payment="",0,IF(BK358&lt;_xlfn.IFS(DD_Frequency="Monthly",1,DD_Frequency="Quarterly",IF(MONTH(BK$2)=1,1,IF(MONTH(BK$2)=4,1,IF(MONTH(BK$2)=7,1,IF(MONTH(BK$2)=10,1,0)))),DD_Frequency="Annually",IF(MONTH(BK$2)=1,1,0))*DD_Payment,BK358,_xlfn.IFS(DD_Frequency="Monthly",1,DD_Frequency="Quarterly",IF(MONTH(BK$2)=1,1,IF(MONTH(BK$2)=4,1,IF(MONTH(BK$2)=7,1,IF(MONTH(BK$2)=10,1,0)))),DD_Frequency="Annually",IF(MONTH(BK$2)=1,1,0))*DD_Payment))))</f>
        <v/>
      </c>
      <c r="BM358" s="3" t="str">
        <f t="shared" ref="BM358" ca="1" si="17531">IF($B358="","",IF(BK358&gt;BL358,(BK358-BL358/2)*(rate_A*(BM$1/365)),0))</f>
        <v/>
      </c>
      <c r="BN358" s="3" t="str">
        <f t="shared" ca="1" si="16020"/>
        <v/>
      </c>
      <c r="BO358" s="3" t="str">
        <f t="shared" ref="BO358" ca="1" si="17532">IF($B358="","",AZ358*(1+rate_A*BM$1/365))</f>
        <v/>
      </c>
      <c r="BP358" s="3" t="str">
        <f t="shared" ref="BP358" ca="1" si="17533">IF($B358="","",BA358*(1+rate_A*BM$1/365))</f>
        <v/>
      </c>
      <c r="BQ358" s="3" t="str">
        <f t="shared" ref="BQ358" ca="1" si="17534">IF($B358="","",BB358*(1+rate_joint*BM$1/365))</f>
        <v/>
      </c>
      <c r="BR358" s="5" t="str">
        <f t="shared" ca="1" si="16024"/>
        <v/>
      </c>
      <c r="BS358" s="5" t="str" cm="1">
        <f t="array" aca="1" ref="BS358" ca="1">IF(BR358="","",_xlfn.IFS(BR358&lt;='Hidden inputs'!$C$15,BR358*'Hidden inputs'!$D$15,BR358&lt;='Hidden inputs'!$C$16,'Hidden inputs'!$C$15*'Hidden inputs'!$D$15+(BR358-'Hidden inputs'!$B$16)*'Hidden inputs'!$D$16,BR358&lt;='Hidden inputs'!$C$17,'Hidden inputs'!$C$15*'Hidden inputs'!$D$15+('Hidden inputs'!$C$16-'Hidden inputs'!$B$16)*'Hidden inputs'!$D$16+(BR358-'Hidden inputs'!$B$17)*'Hidden inputs'!$D$17,BR358&gt;'Hidden inputs'!$B$18,'Hidden inputs'!$C$15*'Hidden inputs'!$D$15+('Hidden inputs'!$C$16-'Hidden inputs'!$B$16)*'Hidden inputs'!$D$16+('Hidden inputs'!$C$17-'Hidden inputs'!$B$17)*'Hidden inputs'!$D$17+(BR358-'Hidden inputs'!$B$18)*'Hidden inputs'!$D$18))</f>
        <v/>
      </c>
      <c r="BT358" s="10" t="str">
        <f t="shared" ca="1" si="16025"/>
        <v/>
      </c>
      <c r="BU358" s="5" t="str">
        <f t="shared" ca="1" si="15930"/>
        <v/>
      </c>
      <c r="BV358" s="5" t="str">
        <f t="shared" ca="1" si="15931"/>
        <v/>
      </c>
      <c r="BW358" s="5" t="str">
        <f ca="1">IF($B358="","",'Hidden inputs'!$D$11*BN358+'Hidden inputs'!$E$11*BO358)</f>
        <v/>
      </c>
      <c r="BX358" s="11" t="str">
        <f t="shared" ca="1" si="15855"/>
        <v/>
      </c>
      <c r="BY358" s="9" t="str">
        <f t="shared" ca="1" si="15932"/>
        <v/>
      </c>
      <c r="BZ358" s="3" t="str">
        <f t="shared" ca="1" si="15933"/>
        <v/>
      </c>
      <c r="CA358" s="5" t="str" cm="1">
        <f t="array" aca="1" ref="CA358" ca="1">IF($B358="","",IF(BZ358=0,0,IF(DD_Payment="",0,IF(BZ358&lt;_xlfn.IFS(DD_Frequency="Monthly",1,DD_Frequency="Quarterly",IF(MONTH(BZ$2)=1,1,IF(MONTH(BZ$2)=4,1,IF(MONTH(BZ$2)=7,1,IF(MONTH(BZ$2)=10,1,0)))),DD_Frequency="Annually",IF(MONTH(BZ$2)=1,1,0))*DD_Payment,BZ358,_xlfn.IFS(DD_Frequency="Monthly",1,DD_Frequency="Quarterly",IF(MONTH(BZ$2)=1,1,IF(MONTH(BZ$2)=4,1,IF(MONTH(BZ$2)=7,1,IF(MONTH(BZ$2)=10,1,0)))),DD_Frequency="Annually",IF(MONTH(BZ$2)=1,1,0))*DD_Payment))))</f>
        <v/>
      </c>
      <c r="CB358" s="3" t="str">
        <f t="shared" ref="CB358" ca="1" si="17535">IF($B358="","",IF(BZ358&gt;CA358,(BZ358-CA358/2)*(rate_A*(CB$1/365)),0))</f>
        <v/>
      </c>
      <c r="CC358" s="3" t="str">
        <f t="shared" ca="1" si="16027"/>
        <v/>
      </c>
      <c r="CD358" s="3" t="str">
        <f t="shared" ref="CD358" ca="1" si="17536">IF($B358="","",BO358*(1+rate_A*CB$1/365))</f>
        <v/>
      </c>
      <c r="CE358" s="3" t="str">
        <f t="shared" ref="CE358" ca="1" si="17537">IF($B358="","",BP358*(1+rate_A*CB$1/365))</f>
        <v/>
      </c>
      <c r="CF358" s="3" t="str">
        <f t="shared" ref="CF358" ca="1" si="17538">IF($B358="","",BQ358*(1+rate_joint*CB$1/365))</f>
        <v/>
      </c>
      <c r="CG358" s="5" t="str">
        <f t="shared" ca="1" si="16031"/>
        <v/>
      </c>
      <c r="CH358" s="5" t="str" cm="1">
        <f t="array" aca="1" ref="CH358" ca="1">IF(CG358="","",_xlfn.IFS(CG358&lt;='Hidden inputs'!$C$15,CG358*'Hidden inputs'!$D$15,CG358&lt;='Hidden inputs'!$C$16,'Hidden inputs'!$C$15*'Hidden inputs'!$D$15+(CG358-'Hidden inputs'!$B$16)*'Hidden inputs'!$D$16,CG358&lt;='Hidden inputs'!$C$17,'Hidden inputs'!$C$15*'Hidden inputs'!$D$15+('Hidden inputs'!$C$16-'Hidden inputs'!$B$16)*'Hidden inputs'!$D$16+(CG358-'Hidden inputs'!$B$17)*'Hidden inputs'!$D$17,CG358&gt;'Hidden inputs'!$B$18,'Hidden inputs'!$C$15*'Hidden inputs'!$D$15+('Hidden inputs'!$C$16-'Hidden inputs'!$B$16)*'Hidden inputs'!$D$16+('Hidden inputs'!$C$17-'Hidden inputs'!$B$17)*'Hidden inputs'!$D$17+(CG358-'Hidden inputs'!$B$18)*'Hidden inputs'!$D$18))</f>
        <v/>
      </c>
      <c r="CI358" s="10" t="str">
        <f t="shared" ca="1" si="16032"/>
        <v/>
      </c>
      <c r="CJ358" s="5" t="str">
        <f t="shared" ca="1" si="15938"/>
        <v/>
      </c>
      <c r="CK358" s="5" t="str">
        <f t="shared" ca="1" si="15939"/>
        <v/>
      </c>
      <c r="CL358" s="5" t="str">
        <f ca="1">IF($B358="","",'Hidden inputs'!$D$11*CC358+'Hidden inputs'!$E$11*CD358)</f>
        <v/>
      </c>
      <c r="CM358" s="11" t="str">
        <f t="shared" ca="1" si="15860"/>
        <v/>
      </c>
      <c r="CN358" s="9" t="str">
        <f t="shared" ca="1" si="15940"/>
        <v/>
      </c>
      <c r="CO358" s="3" t="str">
        <f t="shared" ca="1" si="15941"/>
        <v/>
      </c>
      <c r="CP358" s="5" t="str" cm="1">
        <f t="array" aca="1" ref="CP358" ca="1">IF($B358="","",IF(CO358=0,0,IF(DD_Payment="",0,IF(CO358&lt;_xlfn.IFS(DD_Frequency="Monthly",1,DD_Frequency="Quarterly",IF(MONTH(CO$2)=1,1,IF(MONTH(CO$2)=4,1,IF(MONTH(CO$2)=7,1,IF(MONTH(CO$2)=10,1,0)))),DD_Frequency="Annually",IF(MONTH(CO$2)=1,1,0))*DD_Payment,CO358,_xlfn.IFS(DD_Frequency="Monthly",1,DD_Frequency="Quarterly",IF(MONTH(CO$2)=1,1,IF(MONTH(CO$2)=4,1,IF(MONTH(CO$2)=7,1,IF(MONTH(CO$2)=10,1,0)))),DD_Frequency="Annually",IF(MONTH(CO$2)=1,1,0))*DD_Payment))))</f>
        <v/>
      </c>
      <c r="CQ358" s="3" t="str">
        <f t="shared" ref="CQ358" ca="1" si="17539">IF($B358="","",IF(CO358&gt;CP358,(CO358-CP358/2)*(rate_A*(CQ$1/365)),0))</f>
        <v/>
      </c>
      <c r="CR358" s="3" t="str">
        <f t="shared" ca="1" si="16034"/>
        <v/>
      </c>
      <c r="CS358" s="3" t="str">
        <f t="shared" ref="CS358" ca="1" si="17540">IF($B358="","",CD358*(1+rate_A*CQ$1/365))</f>
        <v/>
      </c>
      <c r="CT358" s="3" t="str">
        <f t="shared" ref="CT358" ca="1" si="17541">IF($B358="","",CE358*(1+rate_A*CQ$1/365))</f>
        <v/>
      </c>
      <c r="CU358" s="3" t="str">
        <f t="shared" ref="CU358" ca="1" si="17542">IF($B358="","",CF358*(1+rate_joint*CQ$1/365))</f>
        <v/>
      </c>
      <c r="CV358" s="5" t="str">
        <f t="shared" ca="1" si="16038"/>
        <v/>
      </c>
      <c r="CW358" s="5" t="str" cm="1">
        <f t="array" aca="1" ref="CW358" ca="1">IF(CV358="","",_xlfn.IFS(CV358&lt;='Hidden inputs'!$C$15,CV358*'Hidden inputs'!$D$15,CV358&lt;='Hidden inputs'!$C$16,'Hidden inputs'!$C$15*'Hidden inputs'!$D$15+(CV358-'Hidden inputs'!$B$16)*'Hidden inputs'!$D$16,CV358&lt;='Hidden inputs'!$C$17,'Hidden inputs'!$C$15*'Hidden inputs'!$D$15+('Hidden inputs'!$C$16-'Hidden inputs'!$B$16)*'Hidden inputs'!$D$16+(CV358-'Hidden inputs'!$B$17)*'Hidden inputs'!$D$17,CV358&gt;'Hidden inputs'!$B$18,'Hidden inputs'!$C$15*'Hidden inputs'!$D$15+('Hidden inputs'!$C$16-'Hidden inputs'!$B$16)*'Hidden inputs'!$D$16+('Hidden inputs'!$C$17-'Hidden inputs'!$B$17)*'Hidden inputs'!$D$17+(CV358-'Hidden inputs'!$B$18)*'Hidden inputs'!$D$18))</f>
        <v/>
      </c>
      <c r="CX358" s="10" t="str">
        <f t="shared" ca="1" si="16039"/>
        <v/>
      </c>
      <c r="CY358" s="5" t="str">
        <f t="shared" ca="1" si="15946"/>
        <v/>
      </c>
      <c r="CZ358" s="5" t="str">
        <f t="shared" ca="1" si="15947"/>
        <v/>
      </c>
      <c r="DA358" s="5" t="str">
        <f ca="1">IF($B358="","",'Hidden inputs'!$D$11*CR358+'Hidden inputs'!$E$11*CS358)</f>
        <v/>
      </c>
      <c r="DB358" s="11" t="str">
        <f t="shared" ca="1" si="15865"/>
        <v/>
      </c>
      <c r="DC358" s="9" t="str">
        <f t="shared" ca="1" si="15948"/>
        <v/>
      </c>
      <c r="DD358" s="3" t="str">
        <f t="shared" ca="1" si="15949"/>
        <v/>
      </c>
      <c r="DE358" s="5" t="str" cm="1">
        <f t="array" aca="1" ref="DE358" ca="1">IF($B358="","",IF(DD358=0,0,IF(DD_Payment="",0,IF(DD358&lt;_xlfn.IFS(DD_Frequency="Monthly",1,DD_Frequency="Quarterly",IF(MONTH(DD$2)=1,1,IF(MONTH(DD$2)=4,1,IF(MONTH(DD$2)=7,1,IF(MONTH(DD$2)=10,1,0)))),DD_Frequency="Annually",IF(MONTH(DD$2)=1,1,0))*DD_Payment,DD358,_xlfn.IFS(DD_Frequency="Monthly",1,DD_Frequency="Quarterly",IF(MONTH(DD$2)=1,1,IF(MONTH(DD$2)=4,1,IF(MONTH(DD$2)=7,1,IF(MONTH(DD$2)=10,1,0)))),DD_Frequency="Annually",IF(MONTH(DD$2)=1,1,0))*DD_Payment))))</f>
        <v/>
      </c>
      <c r="DF358" s="3" t="str">
        <f t="shared" ref="DF358" ca="1" si="17543">IF($B358="","",IF(DD358&gt;DE358,(DD358-DE358/2)*(rate_A*(DF$1/365)),0))</f>
        <v/>
      </c>
      <c r="DG358" s="3" t="str">
        <f t="shared" ca="1" si="16041"/>
        <v/>
      </c>
      <c r="DH358" s="3" t="str">
        <f t="shared" ref="DH358" ca="1" si="17544">IF($B358="","",CS358*(1+rate_A*DF$1/365))</f>
        <v/>
      </c>
      <c r="DI358" s="3" t="str">
        <f t="shared" ref="DI358" ca="1" si="17545">IF($B358="","",CT358*(1+rate_A*DF$1/365))</f>
        <v/>
      </c>
      <c r="DJ358" s="3" t="str">
        <f t="shared" ref="DJ358" ca="1" si="17546">IF($B358="","",CU358*(1+rate_joint*DF$1/365))</f>
        <v/>
      </c>
      <c r="DK358" s="5" t="str">
        <f t="shared" ca="1" si="16045"/>
        <v/>
      </c>
      <c r="DL358" s="5" t="str" cm="1">
        <f t="array" aca="1" ref="DL358" ca="1">IF(DK358="","",_xlfn.IFS(DK358&lt;='Hidden inputs'!$C$15,DK358*'Hidden inputs'!$D$15,DK358&lt;='Hidden inputs'!$C$16,'Hidden inputs'!$C$15*'Hidden inputs'!$D$15+(DK358-'Hidden inputs'!$B$16)*'Hidden inputs'!$D$16,DK358&lt;='Hidden inputs'!$C$17,'Hidden inputs'!$C$15*'Hidden inputs'!$D$15+('Hidden inputs'!$C$16-'Hidden inputs'!$B$16)*'Hidden inputs'!$D$16+(DK358-'Hidden inputs'!$B$17)*'Hidden inputs'!$D$17,DK358&gt;'Hidden inputs'!$B$18,'Hidden inputs'!$C$15*'Hidden inputs'!$D$15+('Hidden inputs'!$C$16-'Hidden inputs'!$B$16)*'Hidden inputs'!$D$16+('Hidden inputs'!$C$17-'Hidden inputs'!$B$17)*'Hidden inputs'!$D$17+(DK358-'Hidden inputs'!$B$18)*'Hidden inputs'!$D$18))</f>
        <v/>
      </c>
      <c r="DM358" s="10" t="str">
        <f t="shared" ca="1" si="16046"/>
        <v/>
      </c>
      <c r="DN358" s="5" t="str">
        <f t="shared" ca="1" si="15954"/>
        <v/>
      </c>
      <c r="DO358" s="5" t="str">
        <f t="shared" ca="1" si="15955"/>
        <v/>
      </c>
      <c r="DP358" s="5" t="str">
        <f ca="1">IF($B358="","",'Hidden inputs'!$D$11*DG358+'Hidden inputs'!$E$11*DH358)</f>
        <v/>
      </c>
      <c r="DQ358" s="11" t="str">
        <f t="shared" ca="1" si="15870"/>
        <v/>
      </c>
      <c r="DR358" s="9" t="str">
        <f t="shared" ca="1" si="15956"/>
        <v/>
      </c>
      <c r="DS358" s="3" t="str">
        <f t="shared" ca="1" si="15957"/>
        <v/>
      </c>
      <c r="DT358" s="5" t="str" cm="1">
        <f t="array" aca="1" ref="DT358" ca="1">IF($B358="","",IF(DS358=0,0,IF(DD_Payment="",0,IF(DS358&lt;_xlfn.IFS(DD_Frequency="Monthly",1,DD_Frequency="Quarterly",IF(MONTH(DS$2)=1,1,IF(MONTH(DS$2)=4,1,IF(MONTH(DS$2)=7,1,IF(MONTH(DS$2)=10,1,0)))),DD_Frequency="Annually",IF(MONTH(DS$2)=1,1,0))*DD_Payment,DS358,_xlfn.IFS(DD_Frequency="Monthly",1,DD_Frequency="Quarterly",IF(MONTH(DS$2)=1,1,IF(MONTH(DS$2)=4,1,IF(MONTH(DS$2)=7,1,IF(MONTH(DS$2)=10,1,0)))),DD_Frequency="Annually",IF(MONTH(DS$2)=1,1,0))*DD_Payment))))</f>
        <v/>
      </c>
      <c r="DU358" s="3" t="str">
        <f t="shared" ref="DU358" ca="1" si="17547">IF($B358="","",IF(DS358&gt;DT358,(DS358-DT358/2)*(rate_A*(DU$1/365)),0))</f>
        <v/>
      </c>
      <c r="DV358" s="3" t="str">
        <f t="shared" ca="1" si="16048"/>
        <v/>
      </c>
      <c r="DW358" s="3" t="str">
        <f t="shared" ref="DW358" ca="1" si="17548">IF($B358="","",DH358*(1+rate_A*DU$1/365))</f>
        <v/>
      </c>
      <c r="DX358" s="3" t="str">
        <f t="shared" ref="DX358" ca="1" si="17549">IF($B358="","",DI358*(1+rate_A*DU$1/365))</f>
        <v/>
      </c>
      <c r="DY358" s="3" t="str">
        <f t="shared" ref="DY358" ca="1" si="17550">IF($B358="","",DJ358*(1+rate_joint*DU$1/365))</f>
        <v/>
      </c>
      <c r="DZ358" s="5" t="str">
        <f t="shared" ca="1" si="16052"/>
        <v/>
      </c>
      <c r="EA358" s="5" t="str" cm="1">
        <f t="array" aca="1" ref="EA358" ca="1">IF(DZ358="","",_xlfn.IFS(DZ358&lt;='Hidden inputs'!$C$15,DZ358*'Hidden inputs'!$D$15,DZ358&lt;='Hidden inputs'!$C$16,'Hidden inputs'!$C$15*'Hidden inputs'!$D$15+(DZ358-'Hidden inputs'!$B$16)*'Hidden inputs'!$D$16,DZ358&lt;='Hidden inputs'!$C$17,'Hidden inputs'!$C$15*'Hidden inputs'!$D$15+('Hidden inputs'!$C$16-'Hidden inputs'!$B$16)*'Hidden inputs'!$D$16+(DZ358-'Hidden inputs'!$B$17)*'Hidden inputs'!$D$17,DZ358&gt;'Hidden inputs'!$B$18,'Hidden inputs'!$C$15*'Hidden inputs'!$D$15+('Hidden inputs'!$C$16-'Hidden inputs'!$B$16)*'Hidden inputs'!$D$16+('Hidden inputs'!$C$17-'Hidden inputs'!$B$17)*'Hidden inputs'!$D$17+(DZ358-'Hidden inputs'!$B$18)*'Hidden inputs'!$D$18))</f>
        <v/>
      </c>
      <c r="EB358" s="10" t="str">
        <f t="shared" ca="1" si="16053"/>
        <v/>
      </c>
      <c r="EC358" s="5" t="str">
        <f t="shared" ca="1" si="15962"/>
        <v/>
      </c>
      <c r="ED358" s="5" t="str">
        <f t="shared" ca="1" si="15963"/>
        <v/>
      </c>
      <c r="EE358" s="5" t="str">
        <f ca="1">IF($B358="","",'Hidden inputs'!$D$11*DV358+'Hidden inputs'!$E$11*DW358)</f>
        <v/>
      </c>
      <c r="EF358" s="11" t="str">
        <f t="shared" ca="1" si="15875"/>
        <v/>
      </c>
      <c r="EG358" s="9" t="str">
        <f t="shared" ca="1" si="15964"/>
        <v/>
      </c>
      <c r="EH358" s="3" t="str">
        <f t="shared" ca="1" si="15965"/>
        <v/>
      </c>
      <c r="EI358" s="5" t="str" cm="1">
        <f t="array" aca="1" ref="EI358" ca="1">IF($B358="","",IF(EH358=0,0,IF(DD_Payment="",0,IF(EH358&lt;_xlfn.IFS(DD_Frequency="Monthly",1,DD_Frequency="Quarterly",IF(MONTH(EH$2)=1,1,IF(MONTH(EH$2)=4,1,IF(MONTH(EH$2)=7,1,IF(MONTH(EH$2)=10,1,0)))),DD_Frequency="Annually",IF(MONTH(EH$2)=1,1,0))*DD_Payment,EH358,_xlfn.IFS(DD_Frequency="Monthly",1,DD_Frequency="Quarterly",IF(MONTH(EH$2)=1,1,IF(MONTH(EH$2)=4,1,IF(MONTH(EH$2)=7,1,IF(MONTH(EH$2)=10,1,0)))),DD_Frequency="Annually",IF(MONTH(EH$2)=1,1,0))*DD_Payment))))</f>
        <v/>
      </c>
      <c r="EJ358" s="3" t="str">
        <f t="shared" ref="EJ358" ca="1" si="17551">IF($B358="","",IF(EH358&gt;EI358,(EH358-EI358/2)*(rate_A*(EJ$1/365)),0))</f>
        <v/>
      </c>
      <c r="EK358" s="3" t="str">
        <f t="shared" ca="1" si="16055"/>
        <v/>
      </c>
      <c r="EL358" s="3" t="str">
        <f t="shared" ref="EL358" ca="1" si="17552">IF($B358="","",DW358*(1+rate_A*EJ$1/365))</f>
        <v/>
      </c>
      <c r="EM358" s="3" t="str">
        <f t="shared" ref="EM358" ca="1" si="17553">IF($B358="","",DX358*(1+rate_A*EJ$1/365))</f>
        <v/>
      </c>
      <c r="EN358" s="3" t="str">
        <f t="shared" ref="EN358" ca="1" si="17554">IF($B358="","",DY358*(1+rate_joint*EJ$1/365))</f>
        <v/>
      </c>
      <c r="EO358" s="5" t="str">
        <f t="shared" ca="1" si="16059"/>
        <v/>
      </c>
      <c r="EP358" s="5" t="str" cm="1">
        <f t="array" aca="1" ref="EP358" ca="1">IF(EO358="","",_xlfn.IFS(EO358&lt;='Hidden inputs'!$C$15,EO358*'Hidden inputs'!$D$15,EO358&lt;='Hidden inputs'!$C$16,'Hidden inputs'!$C$15*'Hidden inputs'!$D$15+(EO358-'Hidden inputs'!$B$16)*'Hidden inputs'!$D$16,EO358&lt;='Hidden inputs'!$C$17,'Hidden inputs'!$C$15*'Hidden inputs'!$D$15+('Hidden inputs'!$C$16-'Hidden inputs'!$B$16)*'Hidden inputs'!$D$16+(EO358-'Hidden inputs'!$B$17)*'Hidden inputs'!$D$17,EO358&gt;'Hidden inputs'!$B$18,'Hidden inputs'!$C$15*'Hidden inputs'!$D$15+('Hidden inputs'!$C$16-'Hidden inputs'!$B$16)*'Hidden inputs'!$D$16+('Hidden inputs'!$C$17-'Hidden inputs'!$B$17)*'Hidden inputs'!$D$17+(EO358-'Hidden inputs'!$B$18)*'Hidden inputs'!$D$18))</f>
        <v/>
      </c>
      <c r="EQ358" s="10" t="str">
        <f t="shared" ca="1" si="16060"/>
        <v/>
      </c>
      <c r="ER358" s="5" t="str">
        <f t="shared" ca="1" si="15970"/>
        <v/>
      </c>
      <c r="ES358" s="5" t="str">
        <f t="shared" ca="1" si="15971"/>
        <v/>
      </c>
      <c r="ET358" s="5" t="str">
        <f ca="1">IF($B358="","",'Hidden inputs'!$D$11*EK358+'Hidden inputs'!$E$11*EL358)</f>
        <v/>
      </c>
      <c r="EU358" s="11" t="str">
        <f t="shared" ca="1" si="15880"/>
        <v/>
      </c>
      <c r="EV358" s="9" t="str">
        <f t="shared" ca="1" si="15972"/>
        <v/>
      </c>
      <c r="EW358" s="3" t="str">
        <f t="shared" ca="1" si="15973"/>
        <v/>
      </c>
      <c r="EX358" s="5" t="str" cm="1">
        <f t="array" aca="1" ref="EX358" ca="1">IF($B358="","",IF(EW358=0,0,IF(DD_Payment="",0,IF(EW358&lt;_xlfn.IFS(DD_Frequency="Monthly",1,DD_Frequency="Quarterly",IF(MONTH(EW$2)=1,1,IF(MONTH(EW$2)=4,1,IF(MONTH(EW$2)=7,1,IF(MONTH(EW$2)=10,1,0)))),DD_Frequency="Annually",IF(MONTH(EW$2)=1,1,0))*DD_Payment,EW358,_xlfn.IFS(DD_Frequency="Monthly",1,DD_Frequency="Quarterly",IF(MONTH(EW$2)=1,1,IF(MONTH(EW$2)=4,1,IF(MONTH(EW$2)=7,1,IF(MONTH(EW$2)=10,1,0)))),DD_Frequency="Annually",IF(MONTH(EW$2)=1,1,0))*DD_Payment))))</f>
        <v/>
      </c>
      <c r="EY358" s="3" t="str">
        <f t="shared" ref="EY358" ca="1" si="17555">IF($B358="","",IF(EW358&gt;EX358,(EW358-EX358/2)*(rate_A*(EY$1/365)),0))</f>
        <v/>
      </c>
      <c r="EZ358" s="3" t="str">
        <f t="shared" ca="1" si="16062"/>
        <v/>
      </c>
      <c r="FA358" s="3" t="str">
        <f t="shared" ref="FA358" ca="1" si="17556">IF($B358="","",EL358*(1+rate_A*EY$1/365))</f>
        <v/>
      </c>
      <c r="FB358" s="3" t="str">
        <f t="shared" ref="FB358" ca="1" si="17557">IF($B358="","",EM358*(1+rate_A*EY$1/365))</f>
        <v/>
      </c>
      <c r="FC358" s="3" t="str">
        <f t="shared" ref="FC358" ca="1" si="17558">IF($B358="","",EN358*(1+rate_joint*EY$1/365))</f>
        <v/>
      </c>
      <c r="FD358" s="5" t="str">
        <f t="shared" ca="1" si="16066"/>
        <v/>
      </c>
      <c r="FE358" s="5" t="str" cm="1">
        <f t="array" aca="1" ref="FE358" ca="1">IF(FD358="","",_xlfn.IFS(FD358&lt;='Hidden inputs'!$C$15,FD358*'Hidden inputs'!$D$15,FD358&lt;='Hidden inputs'!$C$16,'Hidden inputs'!$C$15*'Hidden inputs'!$D$15+(FD358-'Hidden inputs'!$B$16)*'Hidden inputs'!$D$16,FD358&lt;='Hidden inputs'!$C$17,'Hidden inputs'!$C$15*'Hidden inputs'!$D$15+('Hidden inputs'!$C$16-'Hidden inputs'!$B$16)*'Hidden inputs'!$D$16+(FD358-'Hidden inputs'!$B$17)*'Hidden inputs'!$D$17,FD358&gt;'Hidden inputs'!$B$18,'Hidden inputs'!$C$15*'Hidden inputs'!$D$15+('Hidden inputs'!$C$16-'Hidden inputs'!$B$16)*'Hidden inputs'!$D$16+('Hidden inputs'!$C$17-'Hidden inputs'!$B$17)*'Hidden inputs'!$D$17+(FD358-'Hidden inputs'!$B$18)*'Hidden inputs'!$D$18))</f>
        <v/>
      </c>
      <c r="FF358" s="10" t="str">
        <f t="shared" ca="1" si="16067"/>
        <v/>
      </c>
      <c r="FG358" s="5" t="str">
        <f t="shared" ca="1" si="15978"/>
        <v/>
      </c>
      <c r="FH358" s="5" t="str">
        <f t="shared" ca="1" si="15979"/>
        <v/>
      </c>
      <c r="FI358" s="5" t="str">
        <f ca="1">IF($B358="","",'Hidden inputs'!$D$11*EZ358+'Hidden inputs'!$E$11*FA358)</f>
        <v/>
      </c>
      <c r="FJ358" s="11" t="str">
        <f t="shared" ca="1" si="15885"/>
        <v/>
      </c>
      <c r="FK358" s="9" t="str">
        <f t="shared" ca="1" si="15980"/>
        <v/>
      </c>
      <c r="FL358" s="3" t="str">
        <f t="shared" ca="1" si="15981"/>
        <v/>
      </c>
      <c r="FM358" s="5" t="str" cm="1">
        <f t="array" aca="1" ref="FM358" ca="1">IF($B358="","",IF(FL358=0,0,IF(DD_Payment="",0,IF(FL358&lt;_xlfn.IFS(DD_Frequency="Monthly",1,DD_Frequency="Quarterly",IF(MONTH(FL$2)=1,1,IF(MONTH(FL$2)=4,1,IF(MONTH(FL$2)=7,1,IF(MONTH(FL$2)=10,1,0)))),DD_Frequency="Annually",IF(MONTH(FL$2)=1,1,0))*DD_Payment,FL358,_xlfn.IFS(DD_Frequency="Monthly",1,DD_Frequency="Quarterly",IF(MONTH(FL$2)=1,1,IF(MONTH(FL$2)=4,1,IF(MONTH(FL$2)=7,1,IF(MONTH(FL$2)=10,1,0)))),DD_Frequency="Annually",IF(MONTH(FL$2)=1,1,0))*DD_Payment))))</f>
        <v/>
      </c>
      <c r="FN358" s="3" t="str">
        <f t="shared" ref="FN358" ca="1" si="17559">IF($B358="","",IF(FL358&gt;FM358,(FL358-FM358/2)*(rate_A*(FN$1/365)),0))</f>
        <v/>
      </c>
      <c r="FO358" s="3" t="str">
        <f t="shared" ca="1" si="16069"/>
        <v/>
      </c>
      <c r="FP358" s="3" t="str">
        <f t="shared" ref="FP358" ca="1" si="17560">IF($B358="","",FA358*(1+rate_A*FN$1/365))</f>
        <v/>
      </c>
      <c r="FQ358" s="3" t="str">
        <f t="shared" ref="FQ358" ca="1" si="17561">IF($B358="","",FB358*(1+rate_A*FN$1/365))</f>
        <v/>
      </c>
      <c r="FR358" s="3" t="str">
        <f t="shared" ref="FR358" ca="1" si="17562">IF($B358="","",FC358*(1+rate_joint*FN$1/365))</f>
        <v/>
      </c>
      <c r="FS358" s="5" t="str">
        <f t="shared" ca="1" si="16073"/>
        <v/>
      </c>
      <c r="FT358" s="5" t="str" cm="1">
        <f t="array" aca="1" ref="FT358" ca="1">IF(FS358="","",_xlfn.IFS(FS358&lt;='Hidden inputs'!$C$15,FS358*'Hidden inputs'!$D$15,FS358&lt;='Hidden inputs'!$C$16,'Hidden inputs'!$C$15*'Hidden inputs'!$D$15+(FS358-'Hidden inputs'!$B$16)*'Hidden inputs'!$D$16,FS358&lt;='Hidden inputs'!$C$17,'Hidden inputs'!$C$15*'Hidden inputs'!$D$15+('Hidden inputs'!$C$16-'Hidden inputs'!$B$16)*'Hidden inputs'!$D$16+(FS358-'Hidden inputs'!$B$17)*'Hidden inputs'!$D$17,FS358&gt;'Hidden inputs'!$B$18,'Hidden inputs'!$C$15*'Hidden inputs'!$D$15+('Hidden inputs'!$C$16-'Hidden inputs'!$B$16)*'Hidden inputs'!$D$16+('Hidden inputs'!$C$17-'Hidden inputs'!$B$17)*'Hidden inputs'!$D$17+(FS358-'Hidden inputs'!$B$18)*'Hidden inputs'!$D$18))</f>
        <v/>
      </c>
      <c r="FU358" s="10" t="str">
        <f t="shared" ca="1" si="16074"/>
        <v/>
      </c>
      <c r="FV358" s="5" t="str">
        <f t="shared" ca="1" si="15986"/>
        <v/>
      </c>
      <c r="FW358" s="5" t="str">
        <f t="shared" ca="1" si="15987"/>
        <v/>
      </c>
      <c r="FX358" s="5" t="str">
        <f ca="1">IF($B358="","",'Hidden inputs'!$D$11*FO358+'Hidden inputs'!$E$11*FP358)</f>
        <v/>
      </c>
      <c r="FY358" s="11" t="str">
        <f t="shared" ca="1" si="15890"/>
        <v/>
      </c>
      <c r="FZ358" s="9" t="str">
        <f t="shared" ca="1" si="15988"/>
        <v/>
      </c>
      <c r="GA358" s="5" t="str">
        <f t="shared" ca="1" si="15989"/>
        <v/>
      </c>
      <c r="GB358" s="5" t="str">
        <f t="shared" ca="1" si="15990"/>
        <v/>
      </c>
      <c r="GC358" s="5" t="str">
        <f t="shared" ca="1" si="15891"/>
        <v/>
      </c>
      <c r="GD358" s="5" t="str">
        <f t="shared" ca="1" si="15892"/>
        <v/>
      </c>
    </row>
    <row r="359" spans="1:186" x14ac:dyDescent="0.35">
      <c r="A359" s="2"/>
      <c r="B359" s="6" t="str">
        <f t="shared" ca="1" si="15893"/>
        <v/>
      </c>
      <c r="C359" s="5" t="str">
        <f t="shared" ca="1" si="15991"/>
        <v/>
      </c>
      <c r="D359" s="5" t="str" cm="1">
        <f t="array" aca="1" ref="D359" ca="1">IF($B359="","",IF(C359=0,0,IF(DD_Payment="",0,IF(C359&lt;_xlfn.IFS(DD_Frequency="Monthly",1,DD_Frequency="Quarterly",IF(MONTH(C$2)=1,1,IF(MONTH(C$2)=4,1,IF(MONTH(C$2)=7,1,IF(MONTH(C$2)=10,1,0)))),DD_Frequency="Annually",IF(MONTH(C$2)=1,1,0))*DD_Payment,C359,_xlfn.IFS(DD_Frequency="Monthly",1,DD_Frequency="Quarterly",IF(MONTH(C$2)=1,1,IF(MONTH(C$2)=4,1,IF(MONTH(C$2)=7,1,IF(MONTH(C$2)=10,1,0)))),DD_Frequency="Annually",IF(MONTH(C$2)=1,1,0))*DD_Payment))))</f>
        <v/>
      </c>
      <c r="E359" s="5" t="str">
        <f t="shared" ref="E359" ca="1" si="17563">IF(B359="","",IF(C359&gt;D359,(C359-D359/2)*(rate_A*(E$1/365)),0))</f>
        <v/>
      </c>
      <c r="F359" s="5" t="str">
        <f t="shared" ca="1" si="15895"/>
        <v/>
      </c>
      <c r="G359" s="5" t="str">
        <f t="shared" ref="G359" ca="1" si="17564">IF(B359="","",G358*(1+rate_A*E$1/365))</f>
        <v/>
      </c>
      <c r="H359" s="5" t="str">
        <f t="shared" ref="H359" ca="1" si="17565">IF(B359="","",H358*(1+rate_A*E$1/365))</f>
        <v/>
      </c>
      <c r="I359" s="5" t="str">
        <f t="shared" ref="I359" ca="1" si="17566">IF(B359="","",I358*(1+rate_joint*E$1/365))</f>
        <v/>
      </c>
      <c r="J359" s="5" t="str">
        <f t="shared" ca="1" si="15996"/>
        <v/>
      </c>
      <c r="K359" s="5" t="str" cm="1">
        <f t="array" aca="1" ref="K359" ca="1">IF(J359="","",_xlfn.IFS(J359&lt;='Hidden inputs'!$C$15,J359*'Hidden inputs'!$D$15,J359&lt;='Hidden inputs'!$C$16,'Hidden inputs'!$C$15*'Hidden inputs'!$D$15+(J359-'Hidden inputs'!$B$16)*'Hidden inputs'!$D$16,J359&lt;='Hidden inputs'!$C$17,'Hidden inputs'!$C$15*'Hidden inputs'!$D$15+('Hidden inputs'!$C$16-'Hidden inputs'!$B$16)*'Hidden inputs'!$D$16+(J359-'Hidden inputs'!$B$17)*'Hidden inputs'!$D$17,J359&gt;'Hidden inputs'!$B$18,'Hidden inputs'!$C$15*'Hidden inputs'!$D$15+('Hidden inputs'!$C$16-'Hidden inputs'!$B$16)*'Hidden inputs'!$D$16+('Hidden inputs'!$C$17-'Hidden inputs'!$B$17)*'Hidden inputs'!$D$17+(J359-'Hidden inputs'!$B$18)*'Hidden inputs'!$D$18))</f>
        <v/>
      </c>
      <c r="L359" s="11" t="str">
        <f t="shared" ca="1" si="15997"/>
        <v/>
      </c>
      <c r="M359" s="5" t="str">
        <f t="shared" ca="1" si="15899"/>
        <v/>
      </c>
      <c r="N359" s="5" t="str">
        <f t="shared" ca="1" si="15900"/>
        <v/>
      </c>
      <c r="O359" s="5" t="str">
        <f ca="1">IF(B359="","",'Hidden inputs'!$D$11*F359+'Hidden inputs'!$E$11*G359)</f>
        <v/>
      </c>
      <c r="P359" s="11" t="str">
        <f t="shared" ca="1" si="15834"/>
        <v/>
      </c>
      <c r="Q359" s="20" t="str">
        <f t="shared" ca="1" si="15835"/>
        <v/>
      </c>
      <c r="R359" s="3" t="str">
        <f t="shared" ca="1" si="15901"/>
        <v/>
      </c>
      <c r="S359" s="5" t="str" cm="1">
        <f t="array" aca="1" ref="S359" ca="1">IF($B359="","",IF(R359=0,0,IF(DD_Payment="",0,IF(R359&lt;_xlfn.IFS(DD_Frequency="Monthly",1,DD_Frequency="Quarterly",IF(MONTH(R$2)=1,1,IF(MONTH(R$2)=4,1,IF(MONTH(R$2)=7,1,IF(MONTH(R$2)=10,1,0)))),DD_Frequency="Annually",IF(MONTH(R$2)=1,1,0))*DD_Payment,R359,_xlfn.IFS(DD_Frequency="Monthly",1,DD_Frequency="Quarterly",IF(MONTH(R$2)=1,1,IF(MONTH(R$2)=4,1,IF(MONTH(R$2)=7,1,IF(MONTH(R$2)=10,1,0)))),DD_Frequency="Annually",IF(MONTH(R$2)=1,1,0))*DD_Payment))))</f>
        <v/>
      </c>
      <c r="T359" s="3" t="str">
        <f t="shared" ref="T359" ca="1" si="17567">IF(B359="","",IF(R359&gt;S359,(R359-S359/2)*(rate_A*((T$1+A359)/365)),0))</f>
        <v/>
      </c>
      <c r="U359" s="3" t="str">
        <f t="shared" ca="1" si="15903"/>
        <v/>
      </c>
      <c r="V359" s="3" t="str">
        <f t="shared" ref="V359" ca="1" si="17568">IF(B359="","",G359*(1+rate_A*(T$1+A359)/365))</f>
        <v/>
      </c>
      <c r="W359" s="3" t="str">
        <f t="shared" ref="W359" ca="1" si="17569">IF(B359="","",H359*(1+rate_A*(T$1+A359)/365))</f>
        <v/>
      </c>
      <c r="X359" s="3" t="str">
        <f t="shared" ref="X359" ca="1" si="17570">IF(B359="","",I359*(1+rate_joint*(T$1+A359)/365))</f>
        <v/>
      </c>
      <c r="Y359" s="5" t="str">
        <f t="shared" ca="1" si="16002"/>
        <v/>
      </c>
      <c r="Z359" s="5" t="str" cm="1">
        <f t="array" aca="1" ref="Z359" ca="1">IF(Y359="","",_xlfn.IFS(Y359&lt;='Hidden inputs'!$C$15,Y359*'Hidden inputs'!$D$15,Y359&lt;='Hidden inputs'!$C$16,'Hidden inputs'!$C$15*'Hidden inputs'!$D$15+(Y359-'Hidden inputs'!$B$16)*'Hidden inputs'!$D$16,Y359&lt;='Hidden inputs'!$C$17,'Hidden inputs'!$C$15*'Hidden inputs'!$D$15+('Hidden inputs'!$C$16-'Hidden inputs'!$B$16)*'Hidden inputs'!$D$16+(Y359-'Hidden inputs'!$B$17)*'Hidden inputs'!$D$17,Y359&gt;'Hidden inputs'!$B$18,'Hidden inputs'!$C$15*'Hidden inputs'!$D$15+('Hidden inputs'!$C$16-'Hidden inputs'!$B$16)*'Hidden inputs'!$D$16+('Hidden inputs'!$C$17-'Hidden inputs'!$B$17)*'Hidden inputs'!$D$17+(Y359-'Hidden inputs'!$B$18)*'Hidden inputs'!$D$18))</f>
        <v/>
      </c>
      <c r="AA359" s="10" t="str">
        <f t="shared" ca="1" si="16003"/>
        <v/>
      </c>
      <c r="AB359" s="5" t="str">
        <f t="shared" ca="1" si="15907"/>
        <v/>
      </c>
      <c r="AC359" s="5" t="str">
        <f t="shared" ca="1" si="16004"/>
        <v/>
      </c>
      <c r="AD359" s="5" t="str">
        <f ca="1">IF(B359="","",'Hidden inputs'!$D$11*U359+'Hidden inputs'!$E$11*V359)</f>
        <v/>
      </c>
      <c r="AE359" s="11" t="str">
        <f t="shared" ca="1" si="15840"/>
        <v/>
      </c>
      <c r="AF359" s="9" t="str">
        <f t="shared" ca="1" si="15908"/>
        <v/>
      </c>
      <c r="AG359" s="3" t="str">
        <f t="shared" ca="1" si="15909"/>
        <v/>
      </c>
      <c r="AH359" s="5" t="str" cm="1">
        <f t="array" aca="1" ref="AH359" ca="1">IF($B359="","",IF(AG359=0,0,IF(DD_Payment="",0,IF(AG359&lt;_xlfn.IFS(DD_Frequency="Monthly",1,DD_Frequency="Quarterly",IF(MONTH(AG$2)=1,1,IF(MONTH(AG$2)=4,1,IF(MONTH(AG$2)=7,1,IF(MONTH(AG$2)=10,1,0)))),DD_Frequency="Annually",IF(MONTH(AG$2)=1,1,0))*DD_Payment,AG359,_xlfn.IFS(DD_Frequency="Monthly",1,DD_Frequency="Quarterly",IF(MONTH(AG$2)=1,1,IF(MONTH(AG$2)=4,1,IF(MONTH(AG$2)=7,1,IF(MONTH(AG$2)=10,1,0)))),DD_Frequency="Annually",IF(MONTH(AG$2)=1,1,0))*DD_Payment))))</f>
        <v/>
      </c>
      <c r="AI359" s="3" t="str">
        <f t="shared" ref="AI359" ca="1" si="17571">IF($B359="","",IF(AG359&gt;AH359,(AG359-AH359/2)*(rate_A*(AI$1/365)),0))</f>
        <v/>
      </c>
      <c r="AJ359" s="3" t="str">
        <f t="shared" ca="1" si="16006"/>
        <v/>
      </c>
      <c r="AK359" s="3" t="str">
        <f t="shared" ref="AK359" ca="1" si="17572">IF($B359="","",V359*(1+rate_A*AI$1/365))</f>
        <v/>
      </c>
      <c r="AL359" s="3" t="str">
        <f t="shared" ref="AL359" ca="1" si="17573">IF($B359="","",W359*(1+rate_A*AI$1/365))</f>
        <v/>
      </c>
      <c r="AM359" s="3" t="str">
        <f t="shared" ref="AM359" ca="1" si="17574">IF($B359="","",X359*(1+rate_joint*AI$1/365))</f>
        <v/>
      </c>
      <c r="AN359" s="5" t="str">
        <f t="shared" ca="1" si="16010"/>
        <v/>
      </c>
      <c r="AO359" s="5" t="str" cm="1">
        <f t="array" aca="1" ref="AO359" ca="1">IF(AN359="","",_xlfn.IFS(AN359&lt;='Hidden inputs'!$C$15,AN359*'Hidden inputs'!$D$15,AN359&lt;='Hidden inputs'!$C$16,'Hidden inputs'!$C$15*'Hidden inputs'!$D$15+(AN359-'Hidden inputs'!$B$16)*'Hidden inputs'!$D$16,AN359&lt;='Hidden inputs'!$C$17,'Hidden inputs'!$C$15*'Hidden inputs'!$D$15+('Hidden inputs'!$C$16-'Hidden inputs'!$B$16)*'Hidden inputs'!$D$16+(AN359-'Hidden inputs'!$B$17)*'Hidden inputs'!$D$17,AN359&gt;'Hidden inputs'!$B$18,'Hidden inputs'!$C$15*'Hidden inputs'!$D$15+('Hidden inputs'!$C$16-'Hidden inputs'!$B$16)*'Hidden inputs'!$D$16+('Hidden inputs'!$C$17-'Hidden inputs'!$B$17)*'Hidden inputs'!$D$17+(AN359-'Hidden inputs'!$B$18)*'Hidden inputs'!$D$18))</f>
        <v/>
      </c>
      <c r="AP359" s="10" t="str">
        <f t="shared" ca="1" si="16011"/>
        <v/>
      </c>
      <c r="AQ359" s="5" t="str">
        <f t="shared" ca="1" si="15914"/>
        <v/>
      </c>
      <c r="AR359" s="5" t="str">
        <f t="shared" ca="1" si="15915"/>
        <v/>
      </c>
      <c r="AS359" s="5" t="str">
        <f ca="1">IF($B359="","",'Hidden inputs'!$D$11*AJ359+'Hidden inputs'!$E$11*AK359)</f>
        <v/>
      </c>
      <c r="AT359" s="11" t="str">
        <f t="shared" ca="1" si="15845"/>
        <v/>
      </c>
      <c r="AU359" s="9" t="str">
        <f t="shared" ca="1" si="15916"/>
        <v/>
      </c>
      <c r="AV359" s="3" t="str">
        <f t="shared" ca="1" si="15917"/>
        <v/>
      </c>
      <c r="AW359" s="5" t="str" cm="1">
        <f t="array" aca="1" ref="AW359" ca="1">IF($B359="","",IF(AV359=0,0,IF(DD_Payment="",0,IF(AV359&lt;_xlfn.IFS(DD_Frequency="Monthly",1,DD_Frequency="Quarterly",IF(MONTH(AV$2)=1,1,IF(MONTH(AV$2)=4,1,IF(MONTH(AV$2)=7,1,IF(MONTH(AV$2)=10,1,0)))),DD_Frequency="Annually",IF(MONTH(AV$2)=1,1,0))*DD_Payment,AV359,_xlfn.IFS(DD_Frequency="Monthly",1,DD_Frequency="Quarterly",IF(MONTH(AV$2)=1,1,IF(MONTH(AV$2)=4,1,IF(MONTH(AV$2)=7,1,IF(MONTH(AV$2)=10,1,0)))),DD_Frequency="Annually",IF(MONTH(AV$2)=1,1,0))*DD_Payment))))</f>
        <v/>
      </c>
      <c r="AX359" s="3" t="str">
        <f t="shared" ref="AX359" ca="1" si="17575">IF($B359="","",IF(AV359&gt;AW359,(AV359-AW359/2)*(rate_A*(AX$1/365)),0))</f>
        <v/>
      </c>
      <c r="AY359" s="3" t="str">
        <f t="shared" ca="1" si="16013"/>
        <v/>
      </c>
      <c r="AZ359" s="3" t="str">
        <f t="shared" ref="AZ359" ca="1" si="17576">IF($B359="","",AK359*(1+rate_A*AX$1/365))</f>
        <v/>
      </c>
      <c r="BA359" s="3" t="str">
        <f t="shared" ref="BA359" ca="1" si="17577">IF($B359="","",AL359*(1+rate_A*AX$1/365))</f>
        <v/>
      </c>
      <c r="BB359" s="3" t="str">
        <f t="shared" ref="BB359" ca="1" si="17578">IF($B359="","",AM359*(1+rate_joint*AX$1/365))</f>
        <v/>
      </c>
      <c r="BC359" s="5" t="str">
        <f t="shared" ca="1" si="16017"/>
        <v/>
      </c>
      <c r="BD359" s="5" t="str" cm="1">
        <f t="array" aca="1" ref="BD359" ca="1">IF(BC359="","",_xlfn.IFS(BC359&lt;='Hidden inputs'!$C$15,BC359*'Hidden inputs'!$D$15,BC359&lt;='Hidden inputs'!$C$16,'Hidden inputs'!$C$15*'Hidden inputs'!$D$15+(BC359-'Hidden inputs'!$B$16)*'Hidden inputs'!$D$16,BC359&lt;='Hidden inputs'!$C$17,'Hidden inputs'!$C$15*'Hidden inputs'!$D$15+('Hidden inputs'!$C$16-'Hidden inputs'!$B$16)*'Hidden inputs'!$D$16+(BC359-'Hidden inputs'!$B$17)*'Hidden inputs'!$D$17,BC359&gt;'Hidden inputs'!$B$18,'Hidden inputs'!$C$15*'Hidden inputs'!$D$15+('Hidden inputs'!$C$16-'Hidden inputs'!$B$16)*'Hidden inputs'!$D$16+('Hidden inputs'!$C$17-'Hidden inputs'!$B$17)*'Hidden inputs'!$D$17+(BC359-'Hidden inputs'!$B$18)*'Hidden inputs'!$D$18))</f>
        <v/>
      </c>
      <c r="BE359" s="10" t="str">
        <f t="shared" ca="1" si="16018"/>
        <v/>
      </c>
      <c r="BF359" s="5" t="str">
        <f t="shared" ca="1" si="15922"/>
        <v/>
      </c>
      <c r="BG359" s="5" t="str">
        <f t="shared" ca="1" si="15923"/>
        <v/>
      </c>
      <c r="BH359" s="5" t="str">
        <f ca="1">IF($B359="","",'Hidden inputs'!$D$11*AY359+'Hidden inputs'!$E$11*AZ359)</f>
        <v/>
      </c>
      <c r="BI359" s="11" t="str">
        <f t="shared" ca="1" si="15850"/>
        <v/>
      </c>
      <c r="BJ359" s="9" t="str">
        <f t="shared" ca="1" si="15924"/>
        <v/>
      </c>
      <c r="BK359" s="3" t="str">
        <f t="shared" ca="1" si="15925"/>
        <v/>
      </c>
      <c r="BL359" s="5" t="str" cm="1">
        <f t="array" aca="1" ref="BL359" ca="1">IF($B359="","",IF(BK359=0,0,IF(DD_Payment="",0,IF(BK359&lt;_xlfn.IFS(DD_Frequency="Monthly",1,DD_Frequency="Quarterly",IF(MONTH(BK$2)=1,1,IF(MONTH(BK$2)=4,1,IF(MONTH(BK$2)=7,1,IF(MONTH(BK$2)=10,1,0)))),DD_Frequency="Annually",IF(MONTH(BK$2)=1,1,0))*DD_Payment,BK359,_xlfn.IFS(DD_Frequency="Monthly",1,DD_Frequency="Quarterly",IF(MONTH(BK$2)=1,1,IF(MONTH(BK$2)=4,1,IF(MONTH(BK$2)=7,1,IF(MONTH(BK$2)=10,1,0)))),DD_Frequency="Annually",IF(MONTH(BK$2)=1,1,0))*DD_Payment))))</f>
        <v/>
      </c>
      <c r="BM359" s="3" t="str">
        <f t="shared" ref="BM359" ca="1" si="17579">IF($B359="","",IF(BK359&gt;BL359,(BK359-BL359/2)*(rate_A*(BM$1/365)),0))</f>
        <v/>
      </c>
      <c r="BN359" s="3" t="str">
        <f t="shared" ca="1" si="16020"/>
        <v/>
      </c>
      <c r="BO359" s="3" t="str">
        <f t="shared" ref="BO359" ca="1" si="17580">IF($B359="","",AZ359*(1+rate_A*BM$1/365))</f>
        <v/>
      </c>
      <c r="BP359" s="3" t="str">
        <f t="shared" ref="BP359" ca="1" si="17581">IF($B359="","",BA359*(1+rate_A*BM$1/365))</f>
        <v/>
      </c>
      <c r="BQ359" s="3" t="str">
        <f t="shared" ref="BQ359" ca="1" si="17582">IF($B359="","",BB359*(1+rate_joint*BM$1/365))</f>
        <v/>
      </c>
      <c r="BR359" s="5" t="str">
        <f t="shared" ca="1" si="16024"/>
        <v/>
      </c>
      <c r="BS359" s="5" t="str" cm="1">
        <f t="array" aca="1" ref="BS359" ca="1">IF(BR359="","",_xlfn.IFS(BR359&lt;='Hidden inputs'!$C$15,BR359*'Hidden inputs'!$D$15,BR359&lt;='Hidden inputs'!$C$16,'Hidden inputs'!$C$15*'Hidden inputs'!$D$15+(BR359-'Hidden inputs'!$B$16)*'Hidden inputs'!$D$16,BR359&lt;='Hidden inputs'!$C$17,'Hidden inputs'!$C$15*'Hidden inputs'!$D$15+('Hidden inputs'!$C$16-'Hidden inputs'!$B$16)*'Hidden inputs'!$D$16+(BR359-'Hidden inputs'!$B$17)*'Hidden inputs'!$D$17,BR359&gt;'Hidden inputs'!$B$18,'Hidden inputs'!$C$15*'Hidden inputs'!$D$15+('Hidden inputs'!$C$16-'Hidden inputs'!$B$16)*'Hidden inputs'!$D$16+('Hidden inputs'!$C$17-'Hidden inputs'!$B$17)*'Hidden inputs'!$D$17+(BR359-'Hidden inputs'!$B$18)*'Hidden inputs'!$D$18))</f>
        <v/>
      </c>
      <c r="BT359" s="10" t="str">
        <f t="shared" ca="1" si="16025"/>
        <v/>
      </c>
      <c r="BU359" s="5" t="str">
        <f t="shared" ca="1" si="15930"/>
        <v/>
      </c>
      <c r="BV359" s="5" t="str">
        <f t="shared" ca="1" si="15931"/>
        <v/>
      </c>
      <c r="BW359" s="5" t="str">
        <f ca="1">IF($B359="","",'Hidden inputs'!$D$11*BN359+'Hidden inputs'!$E$11*BO359)</f>
        <v/>
      </c>
      <c r="BX359" s="11" t="str">
        <f t="shared" ca="1" si="15855"/>
        <v/>
      </c>
      <c r="BY359" s="9" t="str">
        <f t="shared" ca="1" si="15932"/>
        <v/>
      </c>
      <c r="BZ359" s="3" t="str">
        <f t="shared" ca="1" si="15933"/>
        <v/>
      </c>
      <c r="CA359" s="5" t="str" cm="1">
        <f t="array" aca="1" ref="CA359" ca="1">IF($B359="","",IF(BZ359=0,0,IF(DD_Payment="",0,IF(BZ359&lt;_xlfn.IFS(DD_Frequency="Monthly",1,DD_Frequency="Quarterly",IF(MONTH(BZ$2)=1,1,IF(MONTH(BZ$2)=4,1,IF(MONTH(BZ$2)=7,1,IF(MONTH(BZ$2)=10,1,0)))),DD_Frequency="Annually",IF(MONTH(BZ$2)=1,1,0))*DD_Payment,BZ359,_xlfn.IFS(DD_Frequency="Monthly",1,DD_Frequency="Quarterly",IF(MONTH(BZ$2)=1,1,IF(MONTH(BZ$2)=4,1,IF(MONTH(BZ$2)=7,1,IF(MONTH(BZ$2)=10,1,0)))),DD_Frequency="Annually",IF(MONTH(BZ$2)=1,1,0))*DD_Payment))))</f>
        <v/>
      </c>
      <c r="CB359" s="3" t="str">
        <f t="shared" ref="CB359" ca="1" si="17583">IF($B359="","",IF(BZ359&gt;CA359,(BZ359-CA359/2)*(rate_A*(CB$1/365)),0))</f>
        <v/>
      </c>
      <c r="CC359" s="3" t="str">
        <f t="shared" ca="1" si="16027"/>
        <v/>
      </c>
      <c r="CD359" s="3" t="str">
        <f t="shared" ref="CD359" ca="1" si="17584">IF($B359="","",BO359*(1+rate_A*CB$1/365))</f>
        <v/>
      </c>
      <c r="CE359" s="3" t="str">
        <f t="shared" ref="CE359" ca="1" si="17585">IF($B359="","",BP359*(1+rate_A*CB$1/365))</f>
        <v/>
      </c>
      <c r="CF359" s="3" t="str">
        <f t="shared" ref="CF359" ca="1" si="17586">IF($B359="","",BQ359*(1+rate_joint*CB$1/365))</f>
        <v/>
      </c>
      <c r="CG359" s="5" t="str">
        <f t="shared" ca="1" si="16031"/>
        <v/>
      </c>
      <c r="CH359" s="5" t="str" cm="1">
        <f t="array" aca="1" ref="CH359" ca="1">IF(CG359="","",_xlfn.IFS(CG359&lt;='Hidden inputs'!$C$15,CG359*'Hidden inputs'!$D$15,CG359&lt;='Hidden inputs'!$C$16,'Hidden inputs'!$C$15*'Hidden inputs'!$D$15+(CG359-'Hidden inputs'!$B$16)*'Hidden inputs'!$D$16,CG359&lt;='Hidden inputs'!$C$17,'Hidden inputs'!$C$15*'Hidden inputs'!$D$15+('Hidden inputs'!$C$16-'Hidden inputs'!$B$16)*'Hidden inputs'!$D$16+(CG359-'Hidden inputs'!$B$17)*'Hidden inputs'!$D$17,CG359&gt;'Hidden inputs'!$B$18,'Hidden inputs'!$C$15*'Hidden inputs'!$D$15+('Hidden inputs'!$C$16-'Hidden inputs'!$B$16)*'Hidden inputs'!$D$16+('Hidden inputs'!$C$17-'Hidden inputs'!$B$17)*'Hidden inputs'!$D$17+(CG359-'Hidden inputs'!$B$18)*'Hidden inputs'!$D$18))</f>
        <v/>
      </c>
      <c r="CI359" s="10" t="str">
        <f t="shared" ca="1" si="16032"/>
        <v/>
      </c>
      <c r="CJ359" s="5" t="str">
        <f t="shared" ca="1" si="15938"/>
        <v/>
      </c>
      <c r="CK359" s="5" t="str">
        <f t="shared" ca="1" si="15939"/>
        <v/>
      </c>
      <c r="CL359" s="5" t="str">
        <f ca="1">IF($B359="","",'Hidden inputs'!$D$11*CC359+'Hidden inputs'!$E$11*CD359)</f>
        <v/>
      </c>
      <c r="CM359" s="11" t="str">
        <f t="shared" ca="1" si="15860"/>
        <v/>
      </c>
      <c r="CN359" s="9" t="str">
        <f t="shared" ca="1" si="15940"/>
        <v/>
      </c>
      <c r="CO359" s="3" t="str">
        <f t="shared" ca="1" si="15941"/>
        <v/>
      </c>
      <c r="CP359" s="5" t="str" cm="1">
        <f t="array" aca="1" ref="CP359" ca="1">IF($B359="","",IF(CO359=0,0,IF(DD_Payment="",0,IF(CO359&lt;_xlfn.IFS(DD_Frequency="Monthly",1,DD_Frequency="Quarterly",IF(MONTH(CO$2)=1,1,IF(MONTH(CO$2)=4,1,IF(MONTH(CO$2)=7,1,IF(MONTH(CO$2)=10,1,0)))),DD_Frequency="Annually",IF(MONTH(CO$2)=1,1,0))*DD_Payment,CO359,_xlfn.IFS(DD_Frequency="Monthly",1,DD_Frequency="Quarterly",IF(MONTH(CO$2)=1,1,IF(MONTH(CO$2)=4,1,IF(MONTH(CO$2)=7,1,IF(MONTH(CO$2)=10,1,0)))),DD_Frequency="Annually",IF(MONTH(CO$2)=1,1,0))*DD_Payment))))</f>
        <v/>
      </c>
      <c r="CQ359" s="3" t="str">
        <f t="shared" ref="CQ359" ca="1" si="17587">IF($B359="","",IF(CO359&gt;CP359,(CO359-CP359/2)*(rate_A*(CQ$1/365)),0))</f>
        <v/>
      </c>
      <c r="CR359" s="3" t="str">
        <f t="shared" ca="1" si="16034"/>
        <v/>
      </c>
      <c r="CS359" s="3" t="str">
        <f t="shared" ref="CS359" ca="1" si="17588">IF($B359="","",CD359*(1+rate_A*CQ$1/365))</f>
        <v/>
      </c>
      <c r="CT359" s="3" t="str">
        <f t="shared" ref="CT359" ca="1" si="17589">IF($B359="","",CE359*(1+rate_A*CQ$1/365))</f>
        <v/>
      </c>
      <c r="CU359" s="3" t="str">
        <f t="shared" ref="CU359" ca="1" si="17590">IF($B359="","",CF359*(1+rate_joint*CQ$1/365))</f>
        <v/>
      </c>
      <c r="CV359" s="5" t="str">
        <f t="shared" ca="1" si="16038"/>
        <v/>
      </c>
      <c r="CW359" s="5" t="str" cm="1">
        <f t="array" aca="1" ref="CW359" ca="1">IF(CV359="","",_xlfn.IFS(CV359&lt;='Hidden inputs'!$C$15,CV359*'Hidden inputs'!$D$15,CV359&lt;='Hidden inputs'!$C$16,'Hidden inputs'!$C$15*'Hidden inputs'!$D$15+(CV359-'Hidden inputs'!$B$16)*'Hidden inputs'!$D$16,CV359&lt;='Hidden inputs'!$C$17,'Hidden inputs'!$C$15*'Hidden inputs'!$D$15+('Hidden inputs'!$C$16-'Hidden inputs'!$B$16)*'Hidden inputs'!$D$16+(CV359-'Hidden inputs'!$B$17)*'Hidden inputs'!$D$17,CV359&gt;'Hidden inputs'!$B$18,'Hidden inputs'!$C$15*'Hidden inputs'!$D$15+('Hidden inputs'!$C$16-'Hidden inputs'!$B$16)*'Hidden inputs'!$D$16+('Hidden inputs'!$C$17-'Hidden inputs'!$B$17)*'Hidden inputs'!$D$17+(CV359-'Hidden inputs'!$B$18)*'Hidden inputs'!$D$18))</f>
        <v/>
      </c>
      <c r="CX359" s="10" t="str">
        <f t="shared" ca="1" si="16039"/>
        <v/>
      </c>
      <c r="CY359" s="5" t="str">
        <f t="shared" ca="1" si="15946"/>
        <v/>
      </c>
      <c r="CZ359" s="5" t="str">
        <f t="shared" ca="1" si="15947"/>
        <v/>
      </c>
      <c r="DA359" s="5" t="str">
        <f ca="1">IF($B359="","",'Hidden inputs'!$D$11*CR359+'Hidden inputs'!$E$11*CS359)</f>
        <v/>
      </c>
      <c r="DB359" s="11" t="str">
        <f t="shared" ca="1" si="15865"/>
        <v/>
      </c>
      <c r="DC359" s="9" t="str">
        <f t="shared" ca="1" si="15948"/>
        <v/>
      </c>
      <c r="DD359" s="3" t="str">
        <f t="shared" ca="1" si="15949"/>
        <v/>
      </c>
      <c r="DE359" s="5" t="str" cm="1">
        <f t="array" aca="1" ref="DE359" ca="1">IF($B359="","",IF(DD359=0,0,IF(DD_Payment="",0,IF(DD359&lt;_xlfn.IFS(DD_Frequency="Monthly",1,DD_Frequency="Quarterly",IF(MONTH(DD$2)=1,1,IF(MONTH(DD$2)=4,1,IF(MONTH(DD$2)=7,1,IF(MONTH(DD$2)=10,1,0)))),DD_Frequency="Annually",IF(MONTH(DD$2)=1,1,0))*DD_Payment,DD359,_xlfn.IFS(DD_Frequency="Monthly",1,DD_Frequency="Quarterly",IF(MONTH(DD$2)=1,1,IF(MONTH(DD$2)=4,1,IF(MONTH(DD$2)=7,1,IF(MONTH(DD$2)=10,1,0)))),DD_Frequency="Annually",IF(MONTH(DD$2)=1,1,0))*DD_Payment))))</f>
        <v/>
      </c>
      <c r="DF359" s="3" t="str">
        <f t="shared" ref="DF359" ca="1" si="17591">IF($B359="","",IF(DD359&gt;DE359,(DD359-DE359/2)*(rate_A*(DF$1/365)),0))</f>
        <v/>
      </c>
      <c r="DG359" s="3" t="str">
        <f t="shared" ca="1" si="16041"/>
        <v/>
      </c>
      <c r="DH359" s="3" t="str">
        <f t="shared" ref="DH359" ca="1" si="17592">IF($B359="","",CS359*(1+rate_A*DF$1/365))</f>
        <v/>
      </c>
      <c r="DI359" s="3" t="str">
        <f t="shared" ref="DI359" ca="1" si="17593">IF($B359="","",CT359*(1+rate_A*DF$1/365))</f>
        <v/>
      </c>
      <c r="DJ359" s="3" t="str">
        <f t="shared" ref="DJ359" ca="1" si="17594">IF($B359="","",CU359*(1+rate_joint*DF$1/365))</f>
        <v/>
      </c>
      <c r="DK359" s="5" t="str">
        <f t="shared" ca="1" si="16045"/>
        <v/>
      </c>
      <c r="DL359" s="5" t="str" cm="1">
        <f t="array" aca="1" ref="DL359" ca="1">IF(DK359="","",_xlfn.IFS(DK359&lt;='Hidden inputs'!$C$15,DK359*'Hidden inputs'!$D$15,DK359&lt;='Hidden inputs'!$C$16,'Hidden inputs'!$C$15*'Hidden inputs'!$D$15+(DK359-'Hidden inputs'!$B$16)*'Hidden inputs'!$D$16,DK359&lt;='Hidden inputs'!$C$17,'Hidden inputs'!$C$15*'Hidden inputs'!$D$15+('Hidden inputs'!$C$16-'Hidden inputs'!$B$16)*'Hidden inputs'!$D$16+(DK359-'Hidden inputs'!$B$17)*'Hidden inputs'!$D$17,DK359&gt;'Hidden inputs'!$B$18,'Hidden inputs'!$C$15*'Hidden inputs'!$D$15+('Hidden inputs'!$C$16-'Hidden inputs'!$B$16)*'Hidden inputs'!$D$16+('Hidden inputs'!$C$17-'Hidden inputs'!$B$17)*'Hidden inputs'!$D$17+(DK359-'Hidden inputs'!$B$18)*'Hidden inputs'!$D$18))</f>
        <v/>
      </c>
      <c r="DM359" s="10" t="str">
        <f t="shared" ca="1" si="16046"/>
        <v/>
      </c>
      <c r="DN359" s="5" t="str">
        <f t="shared" ca="1" si="15954"/>
        <v/>
      </c>
      <c r="DO359" s="5" t="str">
        <f t="shared" ca="1" si="15955"/>
        <v/>
      </c>
      <c r="DP359" s="5" t="str">
        <f ca="1">IF($B359="","",'Hidden inputs'!$D$11*DG359+'Hidden inputs'!$E$11*DH359)</f>
        <v/>
      </c>
      <c r="DQ359" s="11" t="str">
        <f t="shared" ca="1" si="15870"/>
        <v/>
      </c>
      <c r="DR359" s="9" t="str">
        <f t="shared" ca="1" si="15956"/>
        <v/>
      </c>
      <c r="DS359" s="3" t="str">
        <f t="shared" ca="1" si="15957"/>
        <v/>
      </c>
      <c r="DT359" s="5" t="str" cm="1">
        <f t="array" aca="1" ref="DT359" ca="1">IF($B359="","",IF(DS359=0,0,IF(DD_Payment="",0,IF(DS359&lt;_xlfn.IFS(DD_Frequency="Monthly",1,DD_Frequency="Quarterly",IF(MONTH(DS$2)=1,1,IF(MONTH(DS$2)=4,1,IF(MONTH(DS$2)=7,1,IF(MONTH(DS$2)=10,1,0)))),DD_Frequency="Annually",IF(MONTH(DS$2)=1,1,0))*DD_Payment,DS359,_xlfn.IFS(DD_Frequency="Monthly",1,DD_Frequency="Quarterly",IF(MONTH(DS$2)=1,1,IF(MONTH(DS$2)=4,1,IF(MONTH(DS$2)=7,1,IF(MONTH(DS$2)=10,1,0)))),DD_Frequency="Annually",IF(MONTH(DS$2)=1,1,0))*DD_Payment))))</f>
        <v/>
      </c>
      <c r="DU359" s="3" t="str">
        <f t="shared" ref="DU359" ca="1" si="17595">IF($B359="","",IF(DS359&gt;DT359,(DS359-DT359/2)*(rate_A*(DU$1/365)),0))</f>
        <v/>
      </c>
      <c r="DV359" s="3" t="str">
        <f t="shared" ca="1" si="16048"/>
        <v/>
      </c>
      <c r="DW359" s="3" t="str">
        <f t="shared" ref="DW359" ca="1" si="17596">IF($B359="","",DH359*(1+rate_A*DU$1/365))</f>
        <v/>
      </c>
      <c r="DX359" s="3" t="str">
        <f t="shared" ref="DX359" ca="1" si="17597">IF($B359="","",DI359*(1+rate_A*DU$1/365))</f>
        <v/>
      </c>
      <c r="DY359" s="3" t="str">
        <f t="shared" ref="DY359" ca="1" si="17598">IF($B359="","",DJ359*(1+rate_joint*DU$1/365))</f>
        <v/>
      </c>
      <c r="DZ359" s="5" t="str">
        <f t="shared" ca="1" si="16052"/>
        <v/>
      </c>
      <c r="EA359" s="5" t="str" cm="1">
        <f t="array" aca="1" ref="EA359" ca="1">IF(DZ359="","",_xlfn.IFS(DZ359&lt;='Hidden inputs'!$C$15,DZ359*'Hidden inputs'!$D$15,DZ359&lt;='Hidden inputs'!$C$16,'Hidden inputs'!$C$15*'Hidden inputs'!$D$15+(DZ359-'Hidden inputs'!$B$16)*'Hidden inputs'!$D$16,DZ359&lt;='Hidden inputs'!$C$17,'Hidden inputs'!$C$15*'Hidden inputs'!$D$15+('Hidden inputs'!$C$16-'Hidden inputs'!$B$16)*'Hidden inputs'!$D$16+(DZ359-'Hidden inputs'!$B$17)*'Hidden inputs'!$D$17,DZ359&gt;'Hidden inputs'!$B$18,'Hidden inputs'!$C$15*'Hidden inputs'!$D$15+('Hidden inputs'!$C$16-'Hidden inputs'!$B$16)*'Hidden inputs'!$D$16+('Hidden inputs'!$C$17-'Hidden inputs'!$B$17)*'Hidden inputs'!$D$17+(DZ359-'Hidden inputs'!$B$18)*'Hidden inputs'!$D$18))</f>
        <v/>
      </c>
      <c r="EB359" s="10" t="str">
        <f t="shared" ca="1" si="16053"/>
        <v/>
      </c>
      <c r="EC359" s="5" t="str">
        <f t="shared" ca="1" si="15962"/>
        <v/>
      </c>
      <c r="ED359" s="5" t="str">
        <f t="shared" ca="1" si="15963"/>
        <v/>
      </c>
      <c r="EE359" s="5" t="str">
        <f ca="1">IF($B359="","",'Hidden inputs'!$D$11*DV359+'Hidden inputs'!$E$11*DW359)</f>
        <v/>
      </c>
      <c r="EF359" s="11" t="str">
        <f t="shared" ca="1" si="15875"/>
        <v/>
      </c>
      <c r="EG359" s="9" t="str">
        <f t="shared" ca="1" si="15964"/>
        <v/>
      </c>
      <c r="EH359" s="3" t="str">
        <f t="shared" ca="1" si="15965"/>
        <v/>
      </c>
      <c r="EI359" s="5" t="str" cm="1">
        <f t="array" aca="1" ref="EI359" ca="1">IF($B359="","",IF(EH359=0,0,IF(DD_Payment="",0,IF(EH359&lt;_xlfn.IFS(DD_Frequency="Monthly",1,DD_Frequency="Quarterly",IF(MONTH(EH$2)=1,1,IF(MONTH(EH$2)=4,1,IF(MONTH(EH$2)=7,1,IF(MONTH(EH$2)=10,1,0)))),DD_Frequency="Annually",IF(MONTH(EH$2)=1,1,0))*DD_Payment,EH359,_xlfn.IFS(DD_Frequency="Monthly",1,DD_Frequency="Quarterly",IF(MONTH(EH$2)=1,1,IF(MONTH(EH$2)=4,1,IF(MONTH(EH$2)=7,1,IF(MONTH(EH$2)=10,1,0)))),DD_Frequency="Annually",IF(MONTH(EH$2)=1,1,0))*DD_Payment))))</f>
        <v/>
      </c>
      <c r="EJ359" s="3" t="str">
        <f t="shared" ref="EJ359" ca="1" si="17599">IF($B359="","",IF(EH359&gt;EI359,(EH359-EI359/2)*(rate_A*(EJ$1/365)),0))</f>
        <v/>
      </c>
      <c r="EK359" s="3" t="str">
        <f t="shared" ca="1" si="16055"/>
        <v/>
      </c>
      <c r="EL359" s="3" t="str">
        <f t="shared" ref="EL359" ca="1" si="17600">IF($B359="","",DW359*(1+rate_A*EJ$1/365))</f>
        <v/>
      </c>
      <c r="EM359" s="3" t="str">
        <f t="shared" ref="EM359" ca="1" si="17601">IF($B359="","",DX359*(1+rate_A*EJ$1/365))</f>
        <v/>
      </c>
      <c r="EN359" s="3" t="str">
        <f t="shared" ref="EN359" ca="1" si="17602">IF($B359="","",DY359*(1+rate_joint*EJ$1/365))</f>
        <v/>
      </c>
      <c r="EO359" s="5" t="str">
        <f t="shared" ca="1" si="16059"/>
        <v/>
      </c>
      <c r="EP359" s="5" t="str" cm="1">
        <f t="array" aca="1" ref="EP359" ca="1">IF(EO359="","",_xlfn.IFS(EO359&lt;='Hidden inputs'!$C$15,EO359*'Hidden inputs'!$D$15,EO359&lt;='Hidden inputs'!$C$16,'Hidden inputs'!$C$15*'Hidden inputs'!$D$15+(EO359-'Hidden inputs'!$B$16)*'Hidden inputs'!$D$16,EO359&lt;='Hidden inputs'!$C$17,'Hidden inputs'!$C$15*'Hidden inputs'!$D$15+('Hidden inputs'!$C$16-'Hidden inputs'!$B$16)*'Hidden inputs'!$D$16+(EO359-'Hidden inputs'!$B$17)*'Hidden inputs'!$D$17,EO359&gt;'Hidden inputs'!$B$18,'Hidden inputs'!$C$15*'Hidden inputs'!$D$15+('Hidden inputs'!$C$16-'Hidden inputs'!$B$16)*'Hidden inputs'!$D$16+('Hidden inputs'!$C$17-'Hidden inputs'!$B$17)*'Hidden inputs'!$D$17+(EO359-'Hidden inputs'!$B$18)*'Hidden inputs'!$D$18))</f>
        <v/>
      </c>
      <c r="EQ359" s="10" t="str">
        <f t="shared" ca="1" si="16060"/>
        <v/>
      </c>
      <c r="ER359" s="5" t="str">
        <f t="shared" ca="1" si="15970"/>
        <v/>
      </c>
      <c r="ES359" s="5" t="str">
        <f t="shared" ca="1" si="15971"/>
        <v/>
      </c>
      <c r="ET359" s="5" t="str">
        <f ca="1">IF($B359="","",'Hidden inputs'!$D$11*EK359+'Hidden inputs'!$E$11*EL359)</f>
        <v/>
      </c>
      <c r="EU359" s="11" t="str">
        <f t="shared" ca="1" si="15880"/>
        <v/>
      </c>
      <c r="EV359" s="9" t="str">
        <f t="shared" ca="1" si="15972"/>
        <v/>
      </c>
      <c r="EW359" s="3" t="str">
        <f t="shared" ca="1" si="15973"/>
        <v/>
      </c>
      <c r="EX359" s="5" t="str" cm="1">
        <f t="array" aca="1" ref="EX359" ca="1">IF($B359="","",IF(EW359=0,0,IF(DD_Payment="",0,IF(EW359&lt;_xlfn.IFS(DD_Frequency="Monthly",1,DD_Frequency="Quarterly",IF(MONTH(EW$2)=1,1,IF(MONTH(EW$2)=4,1,IF(MONTH(EW$2)=7,1,IF(MONTH(EW$2)=10,1,0)))),DD_Frequency="Annually",IF(MONTH(EW$2)=1,1,0))*DD_Payment,EW359,_xlfn.IFS(DD_Frequency="Monthly",1,DD_Frequency="Quarterly",IF(MONTH(EW$2)=1,1,IF(MONTH(EW$2)=4,1,IF(MONTH(EW$2)=7,1,IF(MONTH(EW$2)=10,1,0)))),DD_Frequency="Annually",IF(MONTH(EW$2)=1,1,0))*DD_Payment))))</f>
        <v/>
      </c>
      <c r="EY359" s="3" t="str">
        <f t="shared" ref="EY359" ca="1" si="17603">IF($B359="","",IF(EW359&gt;EX359,(EW359-EX359/2)*(rate_A*(EY$1/365)),0))</f>
        <v/>
      </c>
      <c r="EZ359" s="3" t="str">
        <f t="shared" ca="1" si="16062"/>
        <v/>
      </c>
      <c r="FA359" s="3" t="str">
        <f t="shared" ref="FA359" ca="1" si="17604">IF($B359="","",EL359*(1+rate_A*EY$1/365))</f>
        <v/>
      </c>
      <c r="FB359" s="3" t="str">
        <f t="shared" ref="FB359" ca="1" si="17605">IF($B359="","",EM359*(1+rate_A*EY$1/365))</f>
        <v/>
      </c>
      <c r="FC359" s="3" t="str">
        <f t="shared" ref="FC359" ca="1" si="17606">IF($B359="","",EN359*(1+rate_joint*EY$1/365))</f>
        <v/>
      </c>
      <c r="FD359" s="5" t="str">
        <f t="shared" ca="1" si="16066"/>
        <v/>
      </c>
      <c r="FE359" s="5" t="str" cm="1">
        <f t="array" aca="1" ref="FE359" ca="1">IF(FD359="","",_xlfn.IFS(FD359&lt;='Hidden inputs'!$C$15,FD359*'Hidden inputs'!$D$15,FD359&lt;='Hidden inputs'!$C$16,'Hidden inputs'!$C$15*'Hidden inputs'!$D$15+(FD359-'Hidden inputs'!$B$16)*'Hidden inputs'!$D$16,FD359&lt;='Hidden inputs'!$C$17,'Hidden inputs'!$C$15*'Hidden inputs'!$D$15+('Hidden inputs'!$C$16-'Hidden inputs'!$B$16)*'Hidden inputs'!$D$16+(FD359-'Hidden inputs'!$B$17)*'Hidden inputs'!$D$17,FD359&gt;'Hidden inputs'!$B$18,'Hidden inputs'!$C$15*'Hidden inputs'!$D$15+('Hidden inputs'!$C$16-'Hidden inputs'!$B$16)*'Hidden inputs'!$D$16+('Hidden inputs'!$C$17-'Hidden inputs'!$B$17)*'Hidden inputs'!$D$17+(FD359-'Hidden inputs'!$B$18)*'Hidden inputs'!$D$18))</f>
        <v/>
      </c>
      <c r="FF359" s="10" t="str">
        <f t="shared" ca="1" si="16067"/>
        <v/>
      </c>
      <c r="FG359" s="5" t="str">
        <f t="shared" ca="1" si="15978"/>
        <v/>
      </c>
      <c r="FH359" s="5" t="str">
        <f t="shared" ca="1" si="15979"/>
        <v/>
      </c>
      <c r="FI359" s="5" t="str">
        <f ca="1">IF($B359="","",'Hidden inputs'!$D$11*EZ359+'Hidden inputs'!$E$11*FA359)</f>
        <v/>
      </c>
      <c r="FJ359" s="11" t="str">
        <f t="shared" ca="1" si="15885"/>
        <v/>
      </c>
      <c r="FK359" s="9" t="str">
        <f t="shared" ca="1" si="15980"/>
        <v/>
      </c>
      <c r="FL359" s="3" t="str">
        <f t="shared" ca="1" si="15981"/>
        <v/>
      </c>
      <c r="FM359" s="5" t="str" cm="1">
        <f t="array" aca="1" ref="FM359" ca="1">IF($B359="","",IF(FL359=0,0,IF(DD_Payment="",0,IF(FL359&lt;_xlfn.IFS(DD_Frequency="Monthly",1,DD_Frequency="Quarterly",IF(MONTH(FL$2)=1,1,IF(MONTH(FL$2)=4,1,IF(MONTH(FL$2)=7,1,IF(MONTH(FL$2)=10,1,0)))),DD_Frequency="Annually",IF(MONTH(FL$2)=1,1,0))*DD_Payment,FL359,_xlfn.IFS(DD_Frequency="Monthly",1,DD_Frequency="Quarterly",IF(MONTH(FL$2)=1,1,IF(MONTH(FL$2)=4,1,IF(MONTH(FL$2)=7,1,IF(MONTH(FL$2)=10,1,0)))),DD_Frequency="Annually",IF(MONTH(FL$2)=1,1,0))*DD_Payment))))</f>
        <v/>
      </c>
      <c r="FN359" s="3" t="str">
        <f t="shared" ref="FN359" ca="1" si="17607">IF($B359="","",IF(FL359&gt;FM359,(FL359-FM359/2)*(rate_A*(FN$1/365)),0))</f>
        <v/>
      </c>
      <c r="FO359" s="3" t="str">
        <f t="shared" ca="1" si="16069"/>
        <v/>
      </c>
      <c r="FP359" s="3" t="str">
        <f t="shared" ref="FP359" ca="1" si="17608">IF($B359="","",FA359*(1+rate_A*FN$1/365))</f>
        <v/>
      </c>
      <c r="FQ359" s="3" t="str">
        <f t="shared" ref="FQ359" ca="1" si="17609">IF($B359="","",FB359*(1+rate_A*FN$1/365))</f>
        <v/>
      </c>
      <c r="FR359" s="3" t="str">
        <f t="shared" ref="FR359" ca="1" si="17610">IF($B359="","",FC359*(1+rate_joint*FN$1/365))</f>
        <v/>
      </c>
      <c r="FS359" s="5" t="str">
        <f t="shared" ca="1" si="16073"/>
        <v/>
      </c>
      <c r="FT359" s="5" t="str" cm="1">
        <f t="array" aca="1" ref="FT359" ca="1">IF(FS359="","",_xlfn.IFS(FS359&lt;='Hidden inputs'!$C$15,FS359*'Hidden inputs'!$D$15,FS359&lt;='Hidden inputs'!$C$16,'Hidden inputs'!$C$15*'Hidden inputs'!$D$15+(FS359-'Hidden inputs'!$B$16)*'Hidden inputs'!$D$16,FS359&lt;='Hidden inputs'!$C$17,'Hidden inputs'!$C$15*'Hidden inputs'!$D$15+('Hidden inputs'!$C$16-'Hidden inputs'!$B$16)*'Hidden inputs'!$D$16+(FS359-'Hidden inputs'!$B$17)*'Hidden inputs'!$D$17,FS359&gt;'Hidden inputs'!$B$18,'Hidden inputs'!$C$15*'Hidden inputs'!$D$15+('Hidden inputs'!$C$16-'Hidden inputs'!$B$16)*'Hidden inputs'!$D$16+('Hidden inputs'!$C$17-'Hidden inputs'!$B$17)*'Hidden inputs'!$D$17+(FS359-'Hidden inputs'!$B$18)*'Hidden inputs'!$D$18))</f>
        <v/>
      </c>
      <c r="FU359" s="10" t="str">
        <f t="shared" ca="1" si="16074"/>
        <v/>
      </c>
      <c r="FV359" s="5" t="str">
        <f t="shared" ca="1" si="15986"/>
        <v/>
      </c>
      <c r="FW359" s="5" t="str">
        <f t="shared" ca="1" si="15987"/>
        <v/>
      </c>
      <c r="FX359" s="5" t="str">
        <f ca="1">IF($B359="","",'Hidden inputs'!$D$11*FO359+'Hidden inputs'!$E$11*FP359)</f>
        <v/>
      </c>
      <c r="FY359" s="11" t="str">
        <f t="shared" ca="1" si="15890"/>
        <v/>
      </c>
      <c r="FZ359" s="9" t="str">
        <f t="shared" ca="1" si="15988"/>
        <v/>
      </c>
      <c r="GA359" s="5" t="str">
        <f t="shared" ca="1" si="15989"/>
        <v/>
      </c>
      <c r="GB359" s="5" t="str">
        <f t="shared" ca="1" si="15990"/>
        <v/>
      </c>
      <c r="GC359" s="5" t="str">
        <f t="shared" ca="1" si="15891"/>
        <v/>
      </c>
      <c r="GD359" s="5" t="str">
        <f t="shared" ca="1" si="15892"/>
        <v/>
      </c>
    </row>
    <row r="360" spans="1:186" x14ac:dyDescent="0.35">
      <c r="A360" s="2"/>
      <c r="B360" s="6" t="str">
        <f t="shared" ca="1" si="15893"/>
        <v/>
      </c>
      <c r="C360" s="5" t="str">
        <f t="shared" ca="1" si="15991"/>
        <v/>
      </c>
      <c r="D360" s="5" t="str" cm="1">
        <f t="array" aca="1" ref="D360" ca="1">IF($B360="","",IF(C360=0,0,IF(DD_Payment="",0,IF(C360&lt;_xlfn.IFS(DD_Frequency="Monthly",1,DD_Frequency="Quarterly",IF(MONTH(C$2)=1,1,IF(MONTH(C$2)=4,1,IF(MONTH(C$2)=7,1,IF(MONTH(C$2)=10,1,0)))),DD_Frequency="Annually",IF(MONTH(C$2)=1,1,0))*DD_Payment,C360,_xlfn.IFS(DD_Frequency="Monthly",1,DD_Frequency="Quarterly",IF(MONTH(C$2)=1,1,IF(MONTH(C$2)=4,1,IF(MONTH(C$2)=7,1,IF(MONTH(C$2)=10,1,0)))),DD_Frequency="Annually",IF(MONTH(C$2)=1,1,0))*DD_Payment))))</f>
        <v/>
      </c>
      <c r="E360" s="5" t="str">
        <f t="shared" ref="E360" ca="1" si="17611">IF(B360="","",IF(C360&gt;D360,(C360-D360/2)*(rate_A*(E$1/365)),0))</f>
        <v/>
      </c>
      <c r="F360" s="5" t="str">
        <f t="shared" ca="1" si="15895"/>
        <v/>
      </c>
      <c r="G360" s="5" t="str">
        <f t="shared" ref="G360" ca="1" si="17612">IF(B360="","",G359*(1+rate_A*E$1/365))</f>
        <v/>
      </c>
      <c r="H360" s="5" t="str">
        <f t="shared" ref="H360" ca="1" si="17613">IF(B360="","",H359*(1+rate_A*E$1/365))</f>
        <v/>
      </c>
      <c r="I360" s="5" t="str">
        <f t="shared" ref="I360" ca="1" si="17614">IF(B360="","",I359*(1+rate_joint*E$1/365))</f>
        <v/>
      </c>
      <c r="J360" s="5" t="str">
        <f t="shared" ca="1" si="15996"/>
        <v/>
      </c>
      <c r="K360" s="5" t="str" cm="1">
        <f t="array" aca="1" ref="K360" ca="1">IF(J360="","",_xlfn.IFS(J360&lt;='Hidden inputs'!$C$15,J360*'Hidden inputs'!$D$15,J360&lt;='Hidden inputs'!$C$16,'Hidden inputs'!$C$15*'Hidden inputs'!$D$15+(J360-'Hidden inputs'!$B$16)*'Hidden inputs'!$D$16,J360&lt;='Hidden inputs'!$C$17,'Hidden inputs'!$C$15*'Hidden inputs'!$D$15+('Hidden inputs'!$C$16-'Hidden inputs'!$B$16)*'Hidden inputs'!$D$16+(J360-'Hidden inputs'!$B$17)*'Hidden inputs'!$D$17,J360&gt;'Hidden inputs'!$B$18,'Hidden inputs'!$C$15*'Hidden inputs'!$D$15+('Hidden inputs'!$C$16-'Hidden inputs'!$B$16)*'Hidden inputs'!$D$16+('Hidden inputs'!$C$17-'Hidden inputs'!$B$17)*'Hidden inputs'!$D$17+(J360-'Hidden inputs'!$B$18)*'Hidden inputs'!$D$18))</f>
        <v/>
      </c>
      <c r="L360" s="11" t="str">
        <f t="shared" ca="1" si="15997"/>
        <v/>
      </c>
      <c r="M360" s="5" t="str">
        <f t="shared" ca="1" si="15899"/>
        <v/>
      </c>
      <c r="N360" s="5" t="str">
        <f t="shared" ca="1" si="15900"/>
        <v/>
      </c>
      <c r="O360" s="5" t="str">
        <f ca="1">IF(B360="","",'Hidden inputs'!$D$11*F360+'Hidden inputs'!$E$11*G360)</f>
        <v/>
      </c>
      <c r="P360" s="11" t="str">
        <f t="shared" ca="1" si="15834"/>
        <v/>
      </c>
      <c r="Q360" s="20" t="str">
        <f t="shared" ca="1" si="15835"/>
        <v/>
      </c>
      <c r="R360" s="3" t="str">
        <f t="shared" ca="1" si="15901"/>
        <v/>
      </c>
      <c r="S360" s="5" t="str" cm="1">
        <f t="array" aca="1" ref="S360" ca="1">IF($B360="","",IF(R360=0,0,IF(DD_Payment="",0,IF(R360&lt;_xlfn.IFS(DD_Frequency="Monthly",1,DD_Frequency="Quarterly",IF(MONTH(R$2)=1,1,IF(MONTH(R$2)=4,1,IF(MONTH(R$2)=7,1,IF(MONTH(R$2)=10,1,0)))),DD_Frequency="Annually",IF(MONTH(R$2)=1,1,0))*DD_Payment,R360,_xlfn.IFS(DD_Frequency="Monthly",1,DD_Frequency="Quarterly",IF(MONTH(R$2)=1,1,IF(MONTH(R$2)=4,1,IF(MONTH(R$2)=7,1,IF(MONTH(R$2)=10,1,0)))),DD_Frequency="Annually",IF(MONTH(R$2)=1,1,0))*DD_Payment))))</f>
        <v/>
      </c>
      <c r="T360" s="3" t="str">
        <f t="shared" ref="T360" ca="1" si="17615">IF(B360="","",IF(R360&gt;S360,(R360-S360/2)*(rate_A*((T$1+A360)/365)),0))</f>
        <v/>
      </c>
      <c r="U360" s="3" t="str">
        <f t="shared" ca="1" si="15903"/>
        <v/>
      </c>
      <c r="V360" s="3" t="str">
        <f t="shared" ref="V360" ca="1" si="17616">IF(B360="","",G360*(1+rate_A*(T$1+A360)/365))</f>
        <v/>
      </c>
      <c r="W360" s="3" t="str">
        <f t="shared" ref="W360" ca="1" si="17617">IF(B360="","",H360*(1+rate_A*(T$1+A360)/365))</f>
        <v/>
      </c>
      <c r="X360" s="3" t="str">
        <f t="shared" ref="X360" ca="1" si="17618">IF(B360="","",I360*(1+rate_joint*(T$1+A360)/365))</f>
        <v/>
      </c>
      <c r="Y360" s="5" t="str">
        <f t="shared" ca="1" si="16002"/>
        <v/>
      </c>
      <c r="Z360" s="5" t="str" cm="1">
        <f t="array" aca="1" ref="Z360" ca="1">IF(Y360="","",_xlfn.IFS(Y360&lt;='Hidden inputs'!$C$15,Y360*'Hidden inputs'!$D$15,Y360&lt;='Hidden inputs'!$C$16,'Hidden inputs'!$C$15*'Hidden inputs'!$D$15+(Y360-'Hidden inputs'!$B$16)*'Hidden inputs'!$D$16,Y360&lt;='Hidden inputs'!$C$17,'Hidden inputs'!$C$15*'Hidden inputs'!$D$15+('Hidden inputs'!$C$16-'Hidden inputs'!$B$16)*'Hidden inputs'!$D$16+(Y360-'Hidden inputs'!$B$17)*'Hidden inputs'!$D$17,Y360&gt;'Hidden inputs'!$B$18,'Hidden inputs'!$C$15*'Hidden inputs'!$D$15+('Hidden inputs'!$C$16-'Hidden inputs'!$B$16)*'Hidden inputs'!$D$16+('Hidden inputs'!$C$17-'Hidden inputs'!$B$17)*'Hidden inputs'!$D$17+(Y360-'Hidden inputs'!$B$18)*'Hidden inputs'!$D$18))</f>
        <v/>
      </c>
      <c r="AA360" s="10" t="str">
        <f t="shared" ca="1" si="16003"/>
        <v/>
      </c>
      <c r="AB360" s="5" t="str">
        <f t="shared" ca="1" si="15907"/>
        <v/>
      </c>
      <c r="AC360" s="5" t="str">
        <f t="shared" ca="1" si="16004"/>
        <v/>
      </c>
      <c r="AD360" s="5" t="str">
        <f ca="1">IF(B360="","",'Hidden inputs'!$D$11*U360+'Hidden inputs'!$E$11*V360)</f>
        <v/>
      </c>
      <c r="AE360" s="11" t="str">
        <f t="shared" ca="1" si="15840"/>
        <v/>
      </c>
      <c r="AF360" s="9" t="str">
        <f t="shared" ca="1" si="15908"/>
        <v/>
      </c>
      <c r="AG360" s="3" t="str">
        <f t="shared" ca="1" si="15909"/>
        <v/>
      </c>
      <c r="AH360" s="5" t="str" cm="1">
        <f t="array" aca="1" ref="AH360" ca="1">IF($B360="","",IF(AG360=0,0,IF(DD_Payment="",0,IF(AG360&lt;_xlfn.IFS(DD_Frequency="Monthly",1,DD_Frequency="Quarterly",IF(MONTH(AG$2)=1,1,IF(MONTH(AG$2)=4,1,IF(MONTH(AG$2)=7,1,IF(MONTH(AG$2)=10,1,0)))),DD_Frequency="Annually",IF(MONTH(AG$2)=1,1,0))*DD_Payment,AG360,_xlfn.IFS(DD_Frequency="Monthly",1,DD_Frequency="Quarterly",IF(MONTH(AG$2)=1,1,IF(MONTH(AG$2)=4,1,IF(MONTH(AG$2)=7,1,IF(MONTH(AG$2)=10,1,0)))),DD_Frequency="Annually",IF(MONTH(AG$2)=1,1,0))*DD_Payment))))</f>
        <v/>
      </c>
      <c r="AI360" s="3" t="str">
        <f t="shared" ref="AI360" ca="1" si="17619">IF($B360="","",IF(AG360&gt;AH360,(AG360-AH360/2)*(rate_A*(AI$1/365)),0))</f>
        <v/>
      </c>
      <c r="AJ360" s="3" t="str">
        <f t="shared" ca="1" si="16006"/>
        <v/>
      </c>
      <c r="AK360" s="3" t="str">
        <f t="shared" ref="AK360" ca="1" si="17620">IF($B360="","",V360*(1+rate_A*AI$1/365))</f>
        <v/>
      </c>
      <c r="AL360" s="3" t="str">
        <f t="shared" ref="AL360" ca="1" si="17621">IF($B360="","",W360*(1+rate_A*AI$1/365))</f>
        <v/>
      </c>
      <c r="AM360" s="3" t="str">
        <f t="shared" ref="AM360" ca="1" si="17622">IF($B360="","",X360*(1+rate_joint*AI$1/365))</f>
        <v/>
      </c>
      <c r="AN360" s="5" t="str">
        <f t="shared" ca="1" si="16010"/>
        <v/>
      </c>
      <c r="AO360" s="5" t="str" cm="1">
        <f t="array" aca="1" ref="AO360" ca="1">IF(AN360="","",_xlfn.IFS(AN360&lt;='Hidden inputs'!$C$15,AN360*'Hidden inputs'!$D$15,AN360&lt;='Hidden inputs'!$C$16,'Hidden inputs'!$C$15*'Hidden inputs'!$D$15+(AN360-'Hidden inputs'!$B$16)*'Hidden inputs'!$D$16,AN360&lt;='Hidden inputs'!$C$17,'Hidden inputs'!$C$15*'Hidden inputs'!$D$15+('Hidden inputs'!$C$16-'Hidden inputs'!$B$16)*'Hidden inputs'!$D$16+(AN360-'Hidden inputs'!$B$17)*'Hidden inputs'!$D$17,AN360&gt;'Hidden inputs'!$B$18,'Hidden inputs'!$C$15*'Hidden inputs'!$D$15+('Hidden inputs'!$C$16-'Hidden inputs'!$B$16)*'Hidden inputs'!$D$16+('Hidden inputs'!$C$17-'Hidden inputs'!$B$17)*'Hidden inputs'!$D$17+(AN360-'Hidden inputs'!$B$18)*'Hidden inputs'!$D$18))</f>
        <v/>
      </c>
      <c r="AP360" s="10" t="str">
        <f t="shared" ca="1" si="16011"/>
        <v/>
      </c>
      <c r="AQ360" s="5" t="str">
        <f t="shared" ca="1" si="15914"/>
        <v/>
      </c>
      <c r="AR360" s="5" t="str">
        <f t="shared" ca="1" si="15915"/>
        <v/>
      </c>
      <c r="AS360" s="5" t="str">
        <f ca="1">IF($B360="","",'Hidden inputs'!$D$11*AJ360+'Hidden inputs'!$E$11*AK360)</f>
        <v/>
      </c>
      <c r="AT360" s="11" t="str">
        <f t="shared" ca="1" si="15845"/>
        <v/>
      </c>
      <c r="AU360" s="9" t="str">
        <f t="shared" ca="1" si="15916"/>
        <v/>
      </c>
      <c r="AV360" s="3" t="str">
        <f t="shared" ca="1" si="15917"/>
        <v/>
      </c>
      <c r="AW360" s="5" t="str" cm="1">
        <f t="array" aca="1" ref="AW360" ca="1">IF($B360="","",IF(AV360=0,0,IF(DD_Payment="",0,IF(AV360&lt;_xlfn.IFS(DD_Frequency="Monthly",1,DD_Frequency="Quarterly",IF(MONTH(AV$2)=1,1,IF(MONTH(AV$2)=4,1,IF(MONTH(AV$2)=7,1,IF(MONTH(AV$2)=10,1,0)))),DD_Frequency="Annually",IF(MONTH(AV$2)=1,1,0))*DD_Payment,AV360,_xlfn.IFS(DD_Frequency="Monthly",1,DD_Frequency="Quarterly",IF(MONTH(AV$2)=1,1,IF(MONTH(AV$2)=4,1,IF(MONTH(AV$2)=7,1,IF(MONTH(AV$2)=10,1,0)))),DD_Frequency="Annually",IF(MONTH(AV$2)=1,1,0))*DD_Payment))))</f>
        <v/>
      </c>
      <c r="AX360" s="3" t="str">
        <f t="shared" ref="AX360" ca="1" si="17623">IF($B360="","",IF(AV360&gt;AW360,(AV360-AW360/2)*(rate_A*(AX$1/365)),0))</f>
        <v/>
      </c>
      <c r="AY360" s="3" t="str">
        <f t="shared" ca="1" si="16013"/>
        <v/>
      </c>
      <c r="AZ360" s="3" t="str">
        <f t="shared" ref="AZ360" ca="1" si="17624">IF($B360="","",AK360*(1+rate_A*AX$1/365))</f>
        <v/>
      </c>
      <c r="BA360" s="3" t="str">
        <f t="shared" ref="BA360" ca="1" si="17625">IF($B360="","",AL360*(1+rate_A*AX$1/365))</f>
        <v/>
      </c>
      <c r="BB360" s="3" t="str">
        <f t="shared" ref="BB360" ca="1" si="17626">IF($B360="","",AM360*(1+rate_joint*AX$1/365))</f>
        <v/>
      </c>
      <c r="BC360" s="5" t="str">
        <f t="shared" ca="1" si="16017"/>
        <v/>
      </c>
      <c r="BD360" s="5" t="str" cm="1">
        <f t="array" aca="1" ref="BD360" ca="1">IF(BC360="","",_xlfn.IFS(BC360&lt;='Hidden inputs'!$C$15,BC360*'Hidden inputs'!$D$15,BC360&lt;='Hidden inputs'!$C$16,'Hidden inputs'!$C$15*'Hidden inputs'!$D$15+(BC360-'Hidden inputs'!$B$16)*'Hidden inputs'!$D$16,BC360&lt;='Hidden inputs'!$C$17,'Hidden inputs'!$C$15*'Hidden inputs'!$D$15+('Hidden inputs'!$C$16-'Hidden inputs'!$B$16)*'Hidden inputs'!$D$16+(BC360-'Hidden inputs'!$B$17)*'Hidden inputs'!$D$17,BC360&gt;'Hidden inputs'!$B$18,'Hidden inputs'!$C$15*'Hidden inputs'!$D$15+('Hidden inputs'!$C$16-'Hidden inputs'!$B$16)*'Hidden inputs'!$D$16+('Hidden inputs'!$C$17-'Hidden inputs'!$B$17)*'Hidden inputs'!$D$17+(BC360-'Hidden inputs'!$B$18)*'Hidden inputs'!$D$18))</f>
        <v/>
      </c>
      <c r="BE360" s="10" t="str">
        <f t="shared" ca="1" si="16018"/>
        <v/>
      </c>
      <c r="BF360" s="5" t="str">
        <f t="shared" ca="1" si="15922"/>
        <v/>
      </c>
      <c r="BG360" s="5" t="str">
        <f t="shared" ca="1" si="15923"/>
        <v/>
      </c>
      <c r="BH360" s="5" t="str">
        <f ca="1">IF($B360="","",'Hidden inputs'!$D$11*AY360+'Hidden inputs'!$E$11*AZ360)</f>
        <v/>
      </c>
      <c r="BI360" s="11" t="str">
        <f t="shared" ca="1" si="15850"/>
        <v/>
      </c>
      <c r="BJ360" s="9" t="str">
        <f t="shared" ca="1" si="15924"/>
        <v/>
      </c>
      <c r="BK360" s="3" t="str">
        <f t="shared" ca="1" si="15925"/>
        <v/>
      </c>
      <c r="BL360" s="5" t="str" cm="1">
        <f t="array" aca="1" ref="BL360" ca="1">IF($B360="","",IF(BK360=0,0,IF(DD_Payment="",0,IF(BK360&lt;_xlfn.IFS(DD_Frequency="Monthly",1,DD_Frequency="Quarterly",IF(MONTH(BK$2)=1,1,IF(MONTH(BK$2)=4,1,IF(MONTH(BK$2)=7,1,IF(MONTH(BK$2)=10,1,0)))),DD_Frequency="Annually",IF(MONTH(BK$2)=1,1,0))*DD_Payment,BK360,_xlfn.IFS(DD_Frequency="Monthly",1,DD_Frequency="Quarterly",IF(MONTH(BK$2)=1,1,IF(MONTH(BK$2)=4,1,IF(MONTH(BK$2)=7,1,IF(MONTH(BK$2)=10,1,0)))),DD_Frequency="Annually",IF(MONTH(BK$2)=1,1,0))*DD_Payment))))</f>
        <v/>
      </c>
      <c r="BM360" s="3" t="str">
        <f t="shared" ref="BM360" ca="1" si="17627">IF($B360="","",IF(BK360&gt;BL360,(BK360-BL360/2)*(rate_A*(BM$1/365)),0))</f>
        <v/>
      </c>
      <c r="BN360" s="3" t="str">
        <f t="shared" ca="1" si="16020"/>
        <v/>
      </c>
      <c r="BO360" s="3" t="str">
        <f t="shared" ref="BO360" ca="1" si="17628">IF($B360="","",AZ360*(1+rate_A*BM$1/365))</f>
        <v/>
      </c>
      <c r="BP360" s="3" t="str">
        <f t="shared" ref="BP360" ca="1" si="17629">IF($B360="","",BA360*(1+rate_A*BM$1/365))</f>
        <v/>
      </c>
      <c r="BQ360" s="3" t="str">
        <f t="shared" ref="BQ360" ca="1" si="17630">IF($B360="","",BB360*(1+rate_joint*BM$1/365))</f>
        <v/>
      </c>
      <c r="BR360" s="5" t="str">
        <f t="shared" ca="1" si="16024"/>
        <v/>
      </c>
      <c r="BS360" s="5" t="str" cm="1">
        <f t="array" aca="1" ref="BS360" ca="1">IF(BR360="","",_xlfn.IFS(BR360&lt;='Hidden inputs'!$C$15,BR360*'Hidden inputs'!$D$15,BR360&lt;='Hidden inputs'!$C$16,'Hidden inputs'!$C$15*'Hidden inputs'!$D$15+(BR360-'Hidden inputs'!$B$16)*'Hidden inputs'!$D$16,BR360&lt;='Hidden inputs'!$C$17,'Hidden inputs'!$C$15*'Hidden inputs'!$D$15+('Hidden inputs'!$C$16-'Hidden inputs'!$B$16)*'Hidden inputs'!$D$16+(BR360-'Hidden inputs'!$B$17)*'Hidden inputs'!$D$17,BR360&gt;'Hidden inputs'!$B$18,'Hidden inputs'!$C$15*'Hidden inputs'!$D$15+('Hidden inputs'!$C$16-'Hidden inputs'!$B$16)*'Hidden inputs'!$D$16+('Hidden inputs'!$C$17-'Hidden inputs'!$B$17)*'Hidden inputs'!$D$17+(BR360-'Hidden inputs'!$B$18)*'Hidden inputs'!$D$18))</f>
        <v/>
      </c>
      <c r="BT360" s="10" t="str">
        <f t="shared" ca="1" si="16025"/>
        <v/>
      </c>
      <c r="BU360" s="5" t="str">
        <f t="shared" ca="1" si="15930"/>
        <v/>
      </c>
      <c r="BV360" s="5" t="str">
        <f t="shared" ca="1" si="15931"/>
        <v/>
      </c>
      <c r="BW360" s="5" t="str">
        <f ca="1">IF($B360="","",'Hidden inputs'!$D$11*BN360+'Hidden inputs'!$E$11*BO360)</f>
        <v/>
      </c>
      <c r="BX360" s="11" t="str">
        <f t="shared" ca="1" si="15855"/>
        <v/>
      </c>
      <c r="BY360" s="9" t="str">
        <f t="shared" ca="1" si="15932"/>
        <v/>
      </c>
      <c r="BZ360" s="3" t="str">
        <f t="shared" ca="1" si="15933"/>
        <v/>
      </c>
      <c r="CA360" s="5" t="str" cm="1">
        <f t="array" aca="1" ref="CA360" ca="1">IF($B360="","",IF(BZ360=0,0,IF(DD_Payment="",0,IF(BZ360&lt;_xlfn.IFS(DD_Frequency="Monthly",1,DD_Frequency="Quarterly",IF(MONTH(BZ$2)=1,1,IF(MONTH(BZ$2)=4,1,IF(MONTH(BZ$2)=7,1,IF(MONTH(BZ$2)=10,1,0)))),DD_Frequency="Annually",IF(MONTH(BZ$2)=1,1,0))*DD_Payment,BZ360,_xlfn.IFS(DD_Frequency="Monthly",1,DD_Frequency="Quarterly",IF(MONTH(BZ$2)=1,1,IF(MONTH(BZ$2)=4,1,IF(MONTH(BZ$2)=7,1,IF(MONTH(BZ$2)=10,1,0)))),DD_Frequency="Annually",IF(MONTH(BZ$2)=1,1,0))*DD_Payment))))</f>
        <v/>
      </c>
      <c r="CB360" s="3" t="str">
        <f t="shared" ref="CB360" ca="1" si="17631">IF($B360="","",IF(BZ360&gt;CA360,(BZ360-CA360/2)*(rate_A*(CB$1/365)),0))</f>
        <v/>
      </c>
      <c r="CC360" s="3" t="str">
        <f t="shared" ca="1" si="16027"/>
        <v/>
      </c>
      <c r="CD360" s="3" t="str">
        <f t="shared" ref="CD360" ca="1" si="17632">IF($B360="","",BO360*(1+rate_A*CB$1/365))</f>
        <v/>
      </c>
      <c r="CE360" s="3" t="str">
        <f t="shared" ref="CE360" ca="1" si="17633">IF($B360="","",BP360*(1+rate_A*CB$1/365))</f>
        <v/>
      </c>
      <c r="CF360" s="3" t="str">
        <f t="shared" ref="CF360" ca="1" si="17634">IF($B360="","",BQ360*(1+rate_joint*CB$1/365))</f>
        <v/>
      </c>
      <c r="CG360" s="5" t="str">
        <f t="shared" ca="1" si="16031"/>
        <v/>
      </c>
      <c r="CH360" s="5" t="str" cm="1">
        <f t="array" aca="1" ref="CH360" ca="1">IF(CG360="","",_xlfn.IFS(CG360&lt;='Hidden inputs'!$C$15,CG360*'Hidden inputs'!$D$15,CG360&lt;='Hidden inputs'!$C$16,'Hidden inputs'!$C$15*'Hidden inputs'!$D$15+(CG360-'Hidden inputs'!$B$16)*'Hidden inputs'!$D$16,CG360&lt;='Hidden inputs'!$C$17,'Hidden inputs'!$C$15*'Hidden inputs'!$D$15+('Hidden inputs'!$C$16-'Hidden inputs'!$B$16)*'Hidden inputs'!$D$16+(CG360-'Hidden inputs'!$B$17)*'Hidden inputs'!$D$17,CG360&gt;'Hidden inputs'!$B$18,'Hidden inputs'!$C$15*'Hidden inputs'!$D$15+('Hidden inputs'!$C$16-'Hidden inputs'!$B$16)*'Hidden inputs'!$D$16+('Hidden inputs'!$C$17-'Hidden inputs'!$B$17)*'Hidden inputs'!$D$17+(CG360-'Hidden inputs'!$B$18)*'Hidden inputs'!$D$18))</f>
        <v/>
      </c>
      <c r="CI360" s="10" t="str">
        <f t="shared" ca="1" si="16032"/>
        <v/>
      </c>
      <c r="CJ360" s="5" t="str">
        <f t="shared" ca="1" si="15938"/>
        <v/>
      </c>
      <c r="CK360" s="5" t="str">
        <f t="shared" ca="1" si="15939"/>
        <v/>
      </c>
      <c r="CL360" s="5" t="str">
        <f ca="1">IF($B360="","",'Hidden inputs'!$D$11*CC360+'Hidden inputs'!$E$11*CD360)</f>
        <v/>
      </c>
      <c r="CM360" s="11" t="str">
        <f t="shared" ca="1" si="15860"/>
        <v/>
      </c>
      <c r="CN360" s="9" t="str">
        <f t="shared" ca="1" si="15940"/>
        <v/>
      </c>
      <c r="CO360" s="3" t="str">
        <f t="shared" ca="1" si="15941"/>
        <v/>
      </c>
      <c r="CP360" s="5" t="str" cm="1">
        <f t="array" aca="1" ref="CP360" ca="1">IF($B360="","",IF(CO360=0,0,IF(DD_Payment="",0,IF(CO360&lt;_xlfn.IFS(DD_Frequency="Monthly",1,DD_Frequency="Quarterly",IF(MONTH(CO$2)=1,1,IF(MONTH(CO$2)=4,1,IF(MONTH(CO$2)=7,1,IF(MONTH(CO$2)=10,1,0)))),DD_Frequency="Annually",IF(MONTH(CO$2)=1,1,0))*DD_Payment,CO360,_xlfn.IFS(DD_Frequency="Monthly",1,DD_Frequency="Quarterly",IF(MONTH(CO$2)=1,1,IF(MONTH(CO$2)=4,1,IF(MONTH(CO$2)=7,1,IF(MONTH(CO$2)=10,1,0)))),DD_Frequency="Annually",IF(MONTH(CO$2)=1,1,0))*DD_Payment))))</f>
        <v/>
      </c>
      <c r="CQ360" s="3" t="str">
        <f t="shared" ref="CQ360" ca="1" si="17635">IF($B360="","",IF(CO360&gt;CP360,(CO360-CP360/2)*(rate_A*(CQ$1/365)),0))</f>
        <v/>
      </c>
      <c r="CR360" s="3" t="str">
        <f t="shared" ca="1" si="16034"/>
        <v/>
      </c>
      <c r="CS360" s="3" t="str">
        <f t="shared" ref="CS360" ca="1" si="17636">IF($B360="","",CD360*(1+rate_A*CQ$1/365))</f>
        <v/>
      </c>
      <c r="CT360" s="3" t="str">
        <f t="shared" ref="CT360" ca="1" si="17637">IF($B360="","",CE360*(1+rate_A*CQ$1/365))</f>
        <v/>
      </c>
      <c r="CU360" s="3" t="str">
        <f t="shared" ref="CU360" ca="1" si="17638">IF($B360="","",CF360*(1+rate_joint*CQ$1/365))</f>
        <v/>
      </c>
      <c r="CV360" s="5" t="str">
        <f t="shared" ca="1" si="16038"/>
        <v/>
      </c>
      <c r="CW360" s="5" t="str" cm="1">
        <f t="array" aca="1" ref="CW360" ca="1">IF(CV360="","",_xlfn.IFS(CV360&lt;='Hidden inputs'!$C$15,CV360*'Hidden inputs'!$D$15,CV360&lt;='Hidden inputs'!$C$16,'Hidden inputs'!$C$15*'Hidden inputs'!$D$15+(CV360-'Hidden inputs'!$B$16)*'Hidden inputs'!$D$16,CV360&lt;='Hidden inputs'!$C$17,'Hidden inputs'!$C$15*'Hidden inputs'!$D$15+('Hidden inputs'!$C$16-'Hidden inputs'!$B$16)*'Hidden inputs'!$D$16+(CV360-'Hidden inputs'!$B$17)*'Hidden inputs'!$D$17,CV360&gt;'Hidden inputs'!$B$18,'Hidden inputs'!$C$15*'Hidden inputs'!$D$15+('Hidden inputs'!$C$16-'Hidden inputs'!$B$16)*'Hidden inputs'!$D$16+('Hidden inputs'!$C$17-'Hidden inputs'!$B$17)*'Hidden inputs'!$D$17+(CV360-'Hidden inputs'!$B$18)*'Hidden inputs'!$D$18))</f>
        <v/>
      </c>
      <c r="CX360" s="10" t="str">
        <f t="shared" ca="1" si="16039"/>
        <v/>
      </c>
      <c r="CY360" s="5" t="str">
        <f t="shared" ca="1" si="15946"/>
        <v/>
      </c>
      <c r="CZ360" s="5" t="str">
        <f t="shared" ca="1" si="15947"/>
        <v/>
      </c>
      <c r="DA360" s="5" t="str">
        <f ca="1">IF($B360="","",'Hidden inputs'!$D$11*CR360+'Hidden inputs'!$E$11*CS360)</f>
        <v/>
      </c>
      <c r="DB360" s="11" t="str">
        <f t="shared" ca="1" si="15865"/>
        <v/>
      </c>
      <c r="DC360" s="9" t="str">
        <f t="shared" ca="1" si="15948"/>
        <v/>
      </c>
      <c r="DD360" s="3" t="str">
        <f t="shared" ca="1" si="15949"/>
        <v/>
      </c>
      <c r="DE360" s="5" t="str" cm="1">
        <f t="array" aca="1" ref="DE360" ca="1">IF($B360="","",IF(DD360=0,0,IF(DD_Payment="",0,IF(DD360&lt;_xlfn.IFS(DD_Frequency="Monthly",1,DD_Frequency="Quarterly",IF(MONTH(DD$2)=1,1,IF(MONTH(DD$2)=4,1,IF(MONTH(DD$2)=7,1,IF(MONTH(DD$2)=10,1,0)))),DD_Frequency="Annually",IF(MONTH(DD$2)=1,1,0))*DD_Payment,DD360,_xlfn.IFS(DD_Frequency="Monthly",1,DD_Frequency="Quarterly",IF(MONTH(DD$2)=1,1,IF(MONTH(DD$2)=4,1,IF(MONTH(DD$2)=7,1,IF(MONTH(DD$2)=10,1,0)))),DD_Frequency="Annually",IF(MONTH(DD$2)=1,1,0))*DD_Payment))))</f>
        <v/>
      </c>
      <c r="DF360" s="3" t="str">
        <f t="shared" ref="DF360" ca="1" si="17639">IF($B360="","",IF(DD360&gt;DE360,(DD360-DE360/2)*(rate_A*(DF$1/365)),0))</f>
        <v/>
      </c>
      <c r="DG360" s="3" t="str">
        <f t="shared" ca="1" si="16041"/>
        <v/>
      </c>
      <c r="DH360" s="3" t="str">
        <f t="shared" ref="DH360" ca="1" si="17640">IF($B360="","",CS360*(1+rate_A*DF$1/365))</f>
        <v/>
      </c>
      <c r="DI360" s="3" t="str">
        <f t="shared" ref="DI360" ca="1" si="17641">IF($B360="","",CT360*(1+rate_A*DF$1/365))</f>
        <v/>
      </c>
      <c r="DJ360" s="3" t="str">
        <f t="shared" ref="DJ360" ca="1" si="17642">IF($B360="","",CU360*(1+rate_joint*DF$1/365))</f>
        <v/>
      </c>
      <c r="DK360" s="5" t="str">
        <f t="shared" ca="1" si="16045"/>
        <v/>
      </c>
      <c r="DL360" s="5" t="str" cm="1">
        <f t="array" aca="1" ref="DL360" ca="1">IF(DK360="","",_xlfn.IFS(DK360&lt;='Hidden inputs'!$C$15,DK360*'Hidden inputs'!$D$15,DK360&lt;='Hidden inputs'!$C$16,'Hidden inputs'!$C$15*'Hidden inputs'!$D$15+(DK360-'Hidden inputs'!$B$16)*'Hidden inputs'!$D$16,DK360&lt;='Hidden inputs'!$C$17,'Hidden inputs'!$C$15*'Hidden inputs'!$D$15+('Hidden inputs'!$C$16-'Hidden inputs'!$B$16)*'Hidden inputs'!$D$16+(DK360-'Hidden inputs'!$B$17)*'Hidden inputs'!$D$17,DK360&gt;'Hidden inputs'!$B$18,'Hidden inputs'!$C$15*'Hidden inputs'!$D$15+('Hidden inputs'!$C$16-'Hidden inputs'!$B$16)*'Hidden inputs'!$D$16+('Hidden inputs'!$C$17-'Hidden inputs'!$B$17)*'Hidden inputs'!$D$17+(DK360-'Hidden inputs'!$B$18)*'Hidden inputs'!$D$18))</f>
        <v/>
      </c>
      <c r="DM360" s="10" t="str">
        <f t="shared" ca="1" si="16046"/>
        <v/>
      </c>
      <c r="DN360" s="5" t="str">
        <f t="shared" ca="1" si="15954"/>
        <v/>
      </c>
      <c r="DO360" s="5" t="str">
        <f t="shared" ca="1" si="15955"/>
        <v/>
      </c>
      <c r="DP360" s="5" t="str">
        <f ca="1">IF($B360="","",'Hidden inputs'!$D$11*DG360+'Hidden inputs'!$E$11*DH360)</f>
        <v/>
      </c>
      <c r="DQ360" s="11" t="str">
        <f t="shared" ca="1" si="15870"/>
        <v/>
      </c>
      <c r="DR360" s="9" t="str">
        <f t="shared" ca="1" si="15956"/>
        <v/>
      </c>
      <c r="DS360" s="3" t="str">
        <f t="shared" ca="1" si="15957"/>
        <v/>
      </c>
      <c r="DT360" s="5" t="str" cm="1">
        <f t="array" aca="1" ref="DT360" ca="1">IF($B360="","",IF(DS360=0,0,IF(DD_Payment="",0,IF(DS360&lt;_xlfn.IFS(DD_Frequency="Monthly",1,DD_Frequency="Quarterly",IF(MONTH(DS$2)=1,1,IF(MONTH(DS$2)=4,1,IF(MONTH(DS$2)=7,1,IF(MONTH(DS$2)=10,1,0)))),DD_Frequency="Annually",IF(MONTH(DS$2)=1,1,0))*DD_Payment,DS360,_xlfn.IFS(DD_Frequency="Monthly",1,DD_Frequency="Quarterly",IF(MONTH(DS$2)=1,1,IF(MONTH(DS$2)=4,1,IF(MONTH(DS$2)=7,1,IF(MONTH(DS$2)=10,1,0)))),DD_Frequency="Annually",IF(MONTH(DS$2)=1,1,0))*DD_Payment))))</f>
        <v/>
      </c>
      <c r="DU360" s="3" t="str">
        <f t="shared" ref="DU360" ca="1" si="17643">IF($B360="","",IF(DS360&gt;DT360,(DS360-DT360/2)*(rate_A*(DU$1/365)),0))</f>
        <v/>
      </c>
      <c r="DV360" s="3" t="str">
        <f t="shared" ca="1" si="16048"/>
        <v/>
      </c>
      <c r="DW360" s="3" t="str">
        <f t="shared" ref="DW360" ca="1" si="17644">IF($B360="","",DH360*(1+rate_A*DU$1/365))</f>
        <v/>
      </c>
      <c r="DX360" s="3" t="str">
        <f t="shared" ref="DX360" ca="1" si="17645">IF($B360="","",DI360*(1+rate_A*DU$1/365))</f>
        <v/>
      </c>
      <c r="DY360" s="3" t="str">
        <f t="shared" ref="DY360" ca="1" si="17646">IF($B360="","",DJ360*(1+rate_joint*DU$1/365))</f>
        <v/>
      </c>
      <c r="DZ360" s="5" t="str">
        <f t="shared" ca="1" si="16052"/>
        <v/>
      </c>
      <c r="EA360" s="5" t="str" cm="1">
        <f t="array" aca="1" ref="EA360" ca="1">IF(DZ360="","",_xlfn.IFS(DZ360&lt;='Hidden inputs'!$C$15,DZ360*'Hidden inputs'!$D$15,DZ360&lt;='Hidden inputs'!$C$16,'Hidden inputs'!$C$15*'Hidden inputs'!$D$15+(DZ360-'Hidden inputs'!$B$16)*'Hidden inputs'!$D$16,DZ360&lt;='Hidden inputs'!$C$17,'Hidden inputs'!$C$15*'Hidden inputs'!$D$15+('Hidden inputs'!$C$16-'Hidden inputs'!$B$16)*'Hidden inputs'!$D$16+(DZ360-'Hidden inputs'!$B$17)*'Hidden inputs'!$D$17,DZ360&gt;'Hidden inputs'!$B$18,'Hidden inputs'!$C$15*'Hidden inputs'!$D$15+('Hidden inputs'!$C$16-'Hidden inputs'!$B$16)*'Hidden inputs'!$D$16+('Hidden inputs'!$C$17-'Hidden inputs'!$B$17)*'Hidden inputs'!$D$17+(DZ360-'Hidden inputs'!$B$18)*'Hidden inputs'!$D$18))</f>
        <v/>
      </c>
      <c r="EB360" s="10" t="str">
        <f t="shared" ca="1" si="16053"/>
        <v/>
      </c>
      <c r="EC360" s="5" t="str">
        <f t="shared" ca="1" si="15962"/>
        <v/>
      </c>
      <c r="ED360" s="5" t="str">
        <f t="shared" ca="1" si="15963"/>
        <v/>
      </c>
      <c r="EE360" s="5" t="str">
        <f ca="1">IF($B360="","",'Hidden inputs'!$D$11*DV360+'Hidden inputs'!$E$11*DW360)</f>
        <v/>
      </c>
      <c r="EF360" s="11" t="str">
        <f t="shared" ca="1" si="15875"/>
        <v/>
      </c>
      <c r="EG360" s="9" t="str">
        <f t="shared" ca="1" si="15964"/>
        <v/>
      </c>
      <c r="EH360" s="3" t="str">
        <f t="shared" ca="1" si="15965"/>
        <v/>
      </c>
      <c r="EI360" s="5" t="str" cm="1">
        <f t="array" aca="1" ref="EI360" ca="1">IF($B360="","",IF(EH360=0,0,IF(DD_Payment="",0,IF(EH360&lt;_xlfn.IFS(DD_Frequency="Monthly",1,DD_Frequency="Quarterly",IF(MONTH(EH$2)=1,1,IF(MONTH(EH$2)=4,1,IF(MONTH(EH$2)=7,1,IF(MONTH(EH$2)=10,1,0)))),DD_Frequency="Annually",IF(MONTH(EH$2)=1,1,0))*DD_Payment,EH360,_xlfn.IFS(DD_Frequency="Monthly",1,DD_Frequency="Quarterly",IF(MONTH(EH$2)=1,1,IF(MONTH(EH$2)=4,1,IF(MONTH(EH$2)=7,1,IF(MONTH(EH$2)=10,1,0)))),DD_Frequency="Annually",IF(MONTH(EH$2)=1,1,0))*DD_Payment))))</f>
        <v/>
      </c>
      <c r="EJ360" s="3" t="str">
        <f t="shared" ref="EJ360" ca="1" si="17647">IF($B360="","",IF(EH360&gt;EI360,(EH360-EI360/2)*(rate_A*(EJ$1/365)),0))</f>
        <v/>
      </c>
      <c r="EK360" s="3" t="str">
        <f t="shared" ca="1" si="16055"/>
        <v/>
      </c>
      <c r="EL360" s="3" t="str">
        <f t="shared" ref="EL360" ca="1" si="17648">IF($B360="","",DW360*(1+rate_A*EJ$1/365))</f>
        <v/>
      </c>
      <c r="EM360" s="3" t="str">
        <f t="shared" ref="EM360" ca="1" si="17649">IF($B360="","",DX360*(1+rate_A*EJ$1/365))</f>
        <v/>
      </c>
      <c r="EN360" s="3" t="str">
        <f t="shared" ref="EN360" ca="1" si="17650">IF($B360="","",DY360*(1+rate_joint*EJ$1/365))</f>
        <v/>
      </c>
      <c r="EO360" s="5" t="str">
        <f t="shared" ca="1" si="16059"/>
        <v/>
      </c>
      <c r="EP360" s="5" t="str" cm="1">
        <f t="array" aca="1" ref="EP360" ca="1">IF(EO360="","",_xlfn.IFS(EO360&lt;='Hidden inputs'!$C$15,EO360*'Hidden inputs'!$D$15,EO360&lt;='Hidden inputs'!$C$16,'Hidden inputs'!$C$15*'Hidden inputs'!$D$15+(EO360-'Hidden inputs'!$B$16)*'Hidden inputs'!$D$16,EO360&lt;='Hidden inputs'!$C$17,'Hidden inputs'!$C$15*'Hidden inputs'!$D$15+('Hidden inputs'!$C$16-'Hidden inputs'!$B$16)*'Hidden inputs'!$D$16+(EO360-'Hidden inputs'!$B$17)*'Hidden inputs'!$D$17,EO360&gt;'Hidden inputs'!$B$18,'Hidden inputs'!$C$15*'Hidden inputs'!$D$15+('Hidden inputs'!$C$16-'Hidden inputs'!$B$16)*'Hidden inputs'!$D$16+('Hidden inputs'!$C$17-'Hidden inputs'!$B$17)*'Hidden inputs'!$D$17+(EO360-'Hidden inputs'!$B$18)*'Hidden inputs'!$D$18))</f>
        <v/>
      </c>
      <c r="EQ360" s="10" t="str">
        <f t="shared" ca="1" si="16060"/>
        <v/>
      </c>
      <c r="ER360" s="5" t="str">
        <f t="shared" ca="1" si="15970"/>
        <v/>
      </c>
      <c r="ES360" s="5" t="str">
        <f t="shared" ca="1" si="15971"/>
        <v/>
      </c>
      <c r="ET360" s="5" t="str">
        <f ca="1">IF($B360="","",'Hidden inputs'!$D$11*EK360+'Hidden inputs'!$E$11*EL360)</f>
        <v/>
      </c>
      <c r="EU360" s="11" t="str">
        <f t="shared" ca="1" si="15880"/>
        <v/>
      </c>
      <c r="EV360" s="9" t="str">
        <f t="shared" ca="1" si="15972"/>
        <v/>
      </c>
      <c r="EW360" s="3" t="str">
        <f t="shared" ca="1" si="15973"/>
        <v/>
      </c>
      <c r="EX360" s="5" t="str" cm="1">
        <f t="array" aca="1" ref="EX360" ca="1">IF($B360="","",IF(EW360=0,0,IF(DD_Payment="",0,IF(EW360&lt;_xlfn.IFS(DD_Frequency="Monthly",1,DD_Frequency="Quarterly",IF(MONTH(EW$2)=1,1,IF(MONTH(EW$2)=4,1,IF(MONTH(EW$2)=7,1,IF(MONTH(EW$2)=10,1,0)))),DD_Frequency="Annually",IF(MONTH(EW$2)=1,1,0))*DD_Payment,EW360,_xlfn.IFS(DD_Frequency="Monthly",1,DD_Frequency="Quarterly",IF(MONTH(EW$2)=1,1,IF(MONTH(EW$2)=4,1,IF(MONTH(EW$2)=7,1,IF(MONTH(EW$2)=10,1,0)))),DD_Frequency="Annually",IF(MONTH(EW$2)=1,1,0))*DD_Payment))))</f>
        <v/>
      </c>
      <c r="EY360" s="3" t="str">
        <f t="shared" ref="EY360" ca="1" si="17651">IF($B360="","",IF(EW360&gt;EX360,(EW360-EX360/2)*(rate_A*(EY$1/365)),0))</f>
        <v/>
      </c>
      <c r="EZ360" s="3" t="str">
        <f t="shared" ca="1" si="16062"/>
        <v/>
      </c>
      <c r="FA360" s="3" t="str">
        <f t="shared" ref="FA360" ca="1" si="17652">IF($B360="","",EL360*(1+rate_A*EY$1/365))</f>
        <v/>
      </c>
      <c r="FB360" s="3" t="str">
        <f t="shared" ref="FB360" ca="1" si="17653">IF($B360="","",EM360*(1+rate_A*EY$1/365))</f>
        <v/>
      </c>
      <c r="FC360" s="3" t="str">
        <f t="shared" ref="FC360" ca="1" si="17654">IF($B360="","",EN360*(1+rate_joint*EY$1/365))</f>
        <v/>
      </c>
      <c r="FD360" s="5" t="str">
        <f t="shared" ca="1" si="16066"/>
        <v/>
      </c>
      <c r="FE360" s="5" t="str" cm="1">
        <f t="array" aca="1" ref="FE360" ca="1">IF(FD360="","",_xlfn.IFS(FD360&lt;='Hidden inputs'!$C$15,FD360*'Hidden inputs'!$D$15,FD360&lt;='Hidden inputs'!$C$16,'Hidden inputs'!$C$15*'Hidden inputs'!$D$15+(FD360-'Hidden inputs'!$B$16)*'Hidden inputs'!$D$16,FD360&lt;='Hidden inputs'!$C$17,'Hidden inputs'!$C$15*'Hidden inputs'!$D$15+('Hidden inputs'!$C$16-'Hidden inputs'!$B$16)*'Hidden inputs'!$D$16+(FD360-'Hidden inputs'!$B$17)*'Hidden inputs'!$D$17,FD360&gt;'Hidden inputs'!$B$18,'Hidden inputs'!$C$15*'Hidden inputs'!$D$15+('Hidden inputs'!$C$16-'Hidden inputs'!$B$16)*'Hidden inputs'!$D$16+('Hidden inputs'!$C$17-'Hidden inputs'!$B$17)*'Hidden inputs'!$D$17+(FD360-'Hidden inputs'!$B$18)*'Hidden inputs'!$D$18))</f>
        <v/>
      </c>
      <c r="FF360" s="10" t="str">
        <f t="shared" ca="1" si="16067"/>
        <v/>
      </c>
      <c r="FG360" s="5" t="str">
        <f t="shared" ca="1" si="15978"/>
        <v/>
      </c>
      <c r="FH360" s="5" t="str">
        <f t="shared" ca="1" si="15979"/>
        <v/>
      </c>
      <c r="FI360" s="5" t="str">
        <f ca="1">IF($B360="","",'Hidden inputs'!$D$11*EZ360+'Hidden inputs'!$E$11*FA360)</f>
        <v/>
      </c>
      <c r="FJ360" s="11" t="str">
        <f t="shared" ca="1" si="15885"/>
        <v/>
      </c>
      <c r="FK360" s="9" t="str">
        <f t="shared" ca="1" si="15980"/>
        <v/>
      </c>
      <c r="FL360" s="3" t="str">
        <f t="shared" ca="1" si="15981"/>
        <v/>
      </c>
      <c r="FM360" s="5" t="str" cm="1">
        <f t="array" aca="1" ref="FM360" ca="1">IF($B360="","",IF(FL360=0,0,IF(DD_Payment="",0,IF(FL360&lt;_xlfn.IFS(DD_Frequency="Monthly",1,DD_Frequency="Quarterly",IF(MONTH(FL$2)=1,1,IF(MONTH(FL$2)=4,1,IF(MONTH(FL$2)=7,1,IF(MONTH(FL$2)=10,1,0)))),DD_Frequency="Annually",IF(MONTH(FL$2)=1,1,0))*DD_Payment,FL360,_xlfn.IFS(DD_Frequency="Monthly",1,DD_Frequency="Quarterly",IF(MONTH(FL$2)=1,1,IF(MONTH(FL$2)=4,1,IF(MONTH(FL$2)=7,1,IF(MONTH(FL$2)=10,1,0)))),DD_Frequency="Annually",IF(MONTH(FL$2)=1,1,0))*DD_Payment))))</f>
        <v/>
      </c>
      <c r="FN360" s="3" t="str">
        <f t="shared" ref="FN360" ca="1" si="17655">IF($B360="","",IF(FL360&gt;FM360,(FL360-FM360/2)*(rate_A*(FN$1/365)),0))</f>
        <v/>
      </c>
      <c r="FO360" s="3" t="str">
        <f t="shared" ca="1" si="16069"/>
        <v/>
      </c>
      <c r="FP360" s="3" t="str">
        <f t="shared" ref="FP360" ca="1" si="17656">IF($B360="","",FA360*(1+rate_A*FN$1/365))</f>
        <v/>
      </c>
      <c r="FQ360" s="3" t="str">
        <f t="shared" ref="FQ360" ca="1" si="17657">IF($B360="","",FB360*(1+rate_A*FN$1/365))</f>
        <v/>
      </c>
      <c r="FR360" s="3" t="str">
        <f t="shared" ref="FR360" ca="1" si="17658">IF($B360="","",FC360*(1+rate_joint*FN$1/365))</f>
        <v/>
      </c>
      <c r="FS360" s="5" t="str">
        <f t="shared" ca="1" si="16073"/>
        <v/>
      </c>
      <c r="FT360" s="5" t="str" cm="1">
        <f t="array" aca="1" ref="FT360" ca="1">IF(FS360="","",_xlfn.IFS(FS360&lt;='Hidden inputs'!$C$15,FS360*'Hidden inputs'!$D$15,FS360&lt;='Hidden inputs'!$C$16,'Hidden inputs'!$C$15*'Hidden inputs'!$D$15+(FS360-'Hidden inputs'!$B$16)*'Hidden inputs'!$D$16,FS360&lt;='Hidden inputs'!$C$17,'Hidden inputs'!$C$15*'Hidden inputs'!$D$15+('Hidden inputs'!$C$16-'Hidden inputs'!$B$16)*'Hidden inputs'!$D$16+(FS360-'Hidden inputs'!$B$17)*'Hidden inputs'!$D$17,FS360&gt;'Hidden inputs'!$B$18,'Hidden inputs'!$C$15*'Hidden inputs'!$D$15+('Hidden inputs'!$C$16-'Hidden inputs'!$B$16)*'Hidden inputs'!$D$16+('Hidden inputs'!$C$17-'Hidden inputs'!$B$17)*'Hidden inputs'!$D$17+(FS360-'Hidden inputs'!$B$18)*'Hidden inputs'!$D$18))</f>
        <v/>
      </c>
      <c r="FU360" s="10" t="str">
        <f t="shared" ca="1" si="16074"/>
        <v/>
      </c>
      <c r="FV360" s="5" t="str">
        <f t="shared" ca="1" si="15986"/>
        <v/>
      </c>
      <c r="FW360" s="5" t="str">
        <f t="shared" ca="1" si="15987"/>
        <v/>
      </c>
      <c r="FX360" s="5" t="str">
        <f ca="1">IF($B360="","",'Hidden inputs'!$D$11*FO360+'Hidden inputs'!$E$11*FP360)</f>
        <v/>
      </c>
      <c r="FY360" s="11" t="str">
        <f t="shared" ca="1" si="15890"/>
        <v/>
      </c>
      <c r="FZ360" s="9" t="str">
        <f t="shared" ca="1" si="15988"/>
        <v/>
      </c>
      <c r="GA360" s="5" t="str">
        <f t="shared" ca="1" si="15989"/>
        <v/>
      </c>
      <c r="GB360" s="5" t="str">
        <f t="shared" ca="1" si="15990"/>
        <v/>
      </c>
      <c r="GC360" s="5" t="str">
        <f t="shared" ca="1" si="15891"/>
        <v/>
      </c>
      <c r="GD360" s="5" t="str">
        <f t="shared" ca="1" si="15892"/>
        <v/>
      </c>
    </row>
    <row r="361" spans="1:186" x14ac:dyDescent="0.35">
      <c r="A361" s="2"/>
      <c r="B361" s="6" t="str">
        <f t="shared" ca="1" si="15893"/>
        <v/>
      </c>
      <c r="C361" s="5" t="str">
        <f t="shared" ca="1" si="15991"/>
        <v/>
      </c>
      <c r="D361" s="5" t="str" cm="1">
        <f t="array" aca="1" ref="D361" ca="1">IF($B361="","",IF(C361=0,0,IF(DD_Payment="",0,IF(C361&lt;_xlfn.IFS(DD_Frequency="Monthly",1,DD_Frequency="Quarterly",IF(MONTH(C$2)=1,1,IF(MONTH(C$2)=4,1,IF(MONTH(C$2)=7,1,IF(MONTH(C$2)=10,1,0)))),DD_Frequency="Annually",IF(MONTH(C$2)=1,1,0))*DD_Payment,C361,_xlfn.IFS(DD_Frequency="Monthly",1,DD_Frequency="Quarterly",IF(MONTH(C$2)=1,1,IF(MONTH(C$2)=4,1,IF(MONTH(C$2)=7,1,IF(MONTH(C$2)=10,1,0)))),DD_Frequency="Annually",IF(MONTH(C$2)=1,1,0))*DD_Payment))))</f>
        <v/>
      </c>
      <c r="E361" s="5" t="str">
        <f t="shared" ref="E361" ca="1" si="17659">IF(B361="","",IF(C361&gt;D361,(C361-D361/2)*(rate_A*(E$1/365)),0))</f>
        <v/>
      </c>
      <c r="F361" s="5" t="str">
        <f t="shared" ca="1" si="15895"/>
        <v/>
      </c>
      <c r="G361" s="5" t="str">
        <f t="shared" ref="G361" ca="1" si="17660">IF(B361="","",G360*(1+rate_A*E$1/365))</f>
        <v/>
      </c>
      <c r="H361" s="5" t="str">
        <f t="shared" ref="H361" ca="1" si="17661">IF(B361="","",H360*(1+rate_A*E$1/365))</f>
        <v/>
      </c>
      <c r="I361" s="5" t="str">
        <f t="shared" ref="I361" ca="1" si="17662">IF(B361="","",I360*(1+rate_joint*E$1/365))</f>
        <v/>
      </c>
      <c r="J361" s="5" t="str">
        <f t="shared" ca="1" si="15996"/>
        <v/>
      </c>
      <c r="K361" s="5" t="str" cm="1">
        <f t="array" aca="1" ref="K361" ca="1">IF(J361="","",_xlfn.IFS(J361&lt;='Hidden inputs'!$C$15,J361*'Hidden inputs'!$D$15,J361&lt;='Hidden inputs'!$C$16,'Hidden inputs'!$C$15*'Hidden inputs'!$D$15+(J361-'Hidden inputs'!$B$16)*'Hidden inputs'!$D$16,J361&lt;='Hidden inputs'!$C$17,'Hidden inputs'!$C$15*'Hidden inputs'!$D$15+('Hidden inputs'!$C$16-'Hidden inputs'!$B$16)*'Hidden inputs'!$D$16+(J361-'Hidden inputs'!$B$17)*'Hidden inputs'!$D$17,J361&gt;'Hidden inputs'!$B$18,'Hidden inputs'!$C$15*'Hidden inputs'!$D$15+('Hidden inputs'!$C$16-'Hidden inputs'!$B$16)*'Hidden inputs'!$D$16+('Hidden inputs'!$C$17-'Hidden inputs'!$B$17)*'Hidden inputs'!$D$17+(J361-'Hidden inputs'!$B$18)*'Hidden inputs'!$D$18))</f>
        <v/>
      </c>
      <c r="L361" s="11" t="str">
        <f t="shared" ca="1" si="15997"/>
        <v/>
      </c>
      <c r="M361" s="5" t="str">
        <f t="shared" ca="1" si="15899"/>
        <v/>
      </c>
      <c r="N361" s="5" t="str">
        <f t="shared" ca="1" si="15900"/>
        <v/>
      </c>
      <c r="O361" s="5" t="str">
        <f ca="1">IF(B361="","",'Hidden inputs'!$D$11*F361+'Hidden inputs'!$E$11*G361)</f>
        <v/>
      </c>
      <c r="P361" s="11" t="str">
        <f t="shared" ca="1" si="15834"/>
        <v/>
      </c>
      <c r="Q361" s="20" t="str">
        <f t="shared" ca="1" si="15835"/>
        <v/>
      </c>
      <c r="R361" s="3" t="str">
        <f t="shared" ca="1" si="15901"/>
        <v/>
      </c>
      <c r="S361" s="5" t="str" cm="1">
        <f t="array" aca="1" ref="S361" ca="1">IF($B361="","",IF(R361=0,0,IF(DD_Payment="",0,IF(R361&lt;_xlfn.IFS(DD_Frequency="Monthly",1,DD_Frequency="Quarterly",IF(MONTH(R$2)=1,1,IF(MONTH(R$2)=4,1,IF(MONTH(R$2)=7,1,IF(MONTH(R$2)=10,1,0)))),DD_Frequency="Annually",IF(MONTH(R$2)=1,1,0))*DD_Payment,R361,_xlfn.IFS(DD_Frequency="Monthly",1,DD_Frequency="Quarterly",IF(MONTH(R$2)=1,1,IF(MONTH(R$2)=4,1,IF(MONTH(R$2)=7,1,IF(MONTH(R$2)=10,1,0)))),DD_Frequency="Annually",IF(MONTH(R$2)=1,1,0))*DD_Payment))))</f>
        <v/>
      </c>
      <c r="T361" s="3" t="str">
        <f t="shared" ref="T361" ca="1" si="17663">IF(B361="","",IF(R361&gt;S361,(R361-S361/2)*(rate_A*((T$1+A361)/365)),0))</f>
        <v/>
      </c>
      <c r="U361" s="3" t="str">
        <f t="shared" ca="1" si="15903"/>
        <v/>
      </c>
      <c r="V361" s="3" t="str">
        <f t="shared" ref="V361" ca="1" si="17664">IF(B361="","",G361*(1+rate_A*(T$1+A361)/365))</f>
        <v/>
      </c>
      <c r="W361" s="3" t="str">
        <f t="shared" ref="W361" ca="1" si="17665">IF(B361="","",H361*(1+rate_A*(T$1+A361)/365))</f>
        <v/>
      </c>
      <c r="X361" s="3" t="str">
        <f t="shared" ref="X361" ca="1" si="17666">IF(B361="","",I361*(1+rate_joint*(T$1+A361)/365))</f>
        <v/>
      </c>
      <c r="Y361" s="5" t="str">
        <f t="shared" ca="1" si="16002"/>
        <v/>
      </c>
      <c r="Z361" s="5" t="str" cm="1">
        <f t="array" aca="1" ref="Z361" ca="1">IF(Y361="","",_xlfn.IFS(Y361&lt;='Hidden inputs'!$C$15,Y361*'Hidden inputs'!$D$15,Y361&lt;='Hidden inputs'!$C$16,'Hidden inputs'!$C$15*'Hidden inputs'!$D$15+(Y361-'Hidden inputs'!$B$16)*'Hidden inputs'!$D$16,Y361&lt;='Hidden inputs'!$C$17,'Hidden inputs'!$C$15*'Hidden inputs'!$D$15+('Hidden inputs'!$C$16-'Hidden inputs'!$B$16)*'Hidden inputs'!$D$16+(Y361-'Hidden inputs'!$B$17)*'Hidden inputs'!$D$17,Y361&gt;'Hidden inputs'!$B$18,'Hidden inputs'!$C$15*'Hidden inputs'!$D$15+('Hidden inputs'!$C$16-'Hidden inputs'!$B$16)*'Hidden inputs'!$D$16+('Hidden inputs'!$C$17-'Hidden inputs'!$B$17)*'Hidden inputs'!$D$17+(Y361-'Hidden inputs'!$B$18)*'Hidden inputs'!$D$18))</f>
        <v/>
      </c>
      <c r="AA361" s="10" t="str">
        <f t="shared" ca="1" si="16003"/>
        <v/>
      </c>
      <c r="AB361" s="5" t="str">
        <f t="shared" ca="1" si="15907"/>
        <v/>
      </c>
      <c r="AC361" s="5" t="str">
        <f t="shared" ca="1" si="16004"/>
        <v/>
      </c>
      <c r="AD361" s="5" t="str">
        <f ca="1">IF(B361="","",'Hidden inputs'!$D$11*U361+'Hidden inputs'!$E$11*V361)</f>
        <v/>
      </c>
      <c r="AE361" s="11" t="str">
        <f t="shared" ca="1" si="15840"/>
        <v/>
      </c>
      <c r="AF361" s="9" t="str">
        <f t="shared" ca="1" si="15908"/>
        <v/>
      </c>
      <c r="AG361" s="3" t="str">
        <f t="shared" ca="1" si="15909"/>
        <v/>
      </c>
      <c r="AH361" s="5" t="str" cm="1">
        <f t="array" aca="1" ref="AH361" ca="1">IF($B361="","",IF(AG361=0,0,IF(DD_Payment="",0,IF(AG361&lt;_xlfn.IFS(DD_Frequency="Monthly",1,DD_Frequency="Quarterly",IF(MONTH(AG$2)=1,1,IF(MONTH(AG$2)=4,1,IF(MONTH(AG$2)=7,1,IF(MONTH(AG$2)=10,1,0)))),DD_Frequency="Annually",IF(MONTH(AG$2)=1,1,0))*DD_Payment,AG361,_xlfn.IFS(DD_Frequency="Monthly",1,DD_Frequency="Quarterly",IF(MONTH(AG$2)=1,1,IF(MONTH(AG$2)=4,1,IF(MONTH(AG$2)=7,1,IF(MONTH(AG$2)=10,1,0)))),DD_Frequency="Annually",IF(MONTH(AG$2)=1,1,0))*DD_Payment))))</f>
        <v/>
      </c>
      <c r="AI361" s="3" t="str">
        <f t="shared" ref="AI361" ca="1" si="17667">IF($B361="","",IF(AG361&gt;AH361,(AG361-AH361/2)*(rate_A*(AI$1/365)),0))</f>
        <v/>
      </c>
      <c r="AJ361" s="3" t="str">
        <f t="shared" ca="1" si="16006"/>
        <v/>
      </c>
      <c r="AK361" s="3" t="str">
        <f t="shared" ref="AK361" ca="1" si="17668">IF($B361="","",V361*(1+rate_A*AI$1/365))</f>
        <v/>
      </c>
      <c r="AL361" s="3" t="str">
        <f t="shared" ref="AL361" ca="1" si="17669">IF($B361="","",W361*(1+rate_A*AI$1/365))</f>
        <v/>
      </c>
      <c r="AM361" s="3" t="str">
        <f t="shared" ref="AM361" ca="1" si="17670">IF($B361="","",X361*(1+rate_joint*AI$1/365))</f>
        <v/>
      </c>
      <c r="AN361" s="5" t="str">
        <f t="shared" ca="1" si="16010"/>
        <v/>
      </c>
      <c r="AO361" s="5" t="str" cm="1">
        <f t="array" aca="1" ref="AO361" ca="1">IF(AN361="","",_xlfn.IFS(AN361&lt;='Hidden inputs'!$C$15,AN361*'Hidden inputs'!$D$15,AN361&lt;='Hidden inputs'!$C$16,'Hidden inputs'!$C$15*'Hidden inputs'!$D$15+(AN361-'Hidden inputs'!$B$16)*'Hidden inputs'!$D$16,AN361&lt;='Hidden inputs'!$C$17,'Hidden inputs'!$C$15*'Hidden inputs'!$D$15+('Hidden inputs'!$C$16-'Hidden inputs'!$B$16)*'Hidden inputs'!$D$16+(AN361-'Hidden inputs'!$B$17)*'Hidden inputs'!$D$17,AN361&gt;'Hidden inputs'!$B$18,'Hidden inputs'!$C$15*'Hidden inputs'!$D$15+('Hidden inputs'!$C$16-'Hidden inputs'!$B$16)*'Hidden inputs'!$D$16+('Hidden inputs'!$C$17-'Hidden inputs'!$B$17)*'Hidden inputs'!$D$17+(AN361-'Hidden inputs'!$B$18)*'Hidden inputs'!$D$18))</f>
        <v/>
      </c>
      <c r="AP361" s="10" t="str">
        <f t="shared" ca="1" si="16011"/>
        <v/>
      </c>
      <c r="AQ361" s="5" t="str">
        <f t="shared" ca="1" si="15914"/>
        <v/>
      </c>
      <c r="AR361" s="5" t="str">
        <f t="shared" ca="1" si="15915"/>
        <v/>
      </c>
      <c r="AS361" s="5" t="str">
        <f ca="1">IF($B361="","",'Hidden inputs'!$D$11*AJ361+'Hidden inputs'!$E$11*AK361)</f>
        <v/>
      </c>
      <c r="AT361" s="11" t="str">
        <f t="shared" ca="1" si="15845"/>
        <v/>
      </c>
      <c r="AU361" s="9" t="str">
        <f t="shared" ca="1" si="15916"/>
        <v/>
      </c>
      <c r="AV361" s="3" t="str">
        <f t="shared" ca="1" si="15917"/>
        <v/>
      </c>
      <c r="AW361" s="5" t="str" cm="1">
        <f t="array" aca="1" ref="AW361" ca="1">IF($B361="","",IF(AV361=0,0,IF(DD_Payment="",0,IF(AV361&lt;_xlfn.IFS(DD_Frequency="Monthly",1,DD_Frequency="Quarterly",IF(MONTH(AV$2)=1,1,IF(MONTH(AV$2)=4,1,IF(MONTH(AV$2)=7,1,IF(MONTH(AV$2)=10,1,0)))),DD_Frequency="Annually",IF(MONTH(AV$2)=1,1,0))*DD_Payment,AV361,_xlfn.IFS(DD_Frequency="Monthly",1,DD_Frequency="Quarterly",IF(MONTH(AV$2)=1,1,IF(MONTH(AV$2)=4,1,IF(MONTH(AV$2)=7,1,IF(MONTH(AV$2)=10,1,0)))),DD_Frequency="Annually",IF(MONTH(AV$2)=1,1,0))*DD_Payment))))</f>
        <v/>
      </c>
      <c r="AX361" s="3" t="str">
        <f t="shared" ref="AX361" ca="1" si="17671">IF($B361="","",IF(AV361&gt;AW361,(AV361-AW361/2)*(rate_A*(AX$1/365)),0))</f>
        <v/>
      </c>
      <c r="AY361" s="3" t="str">
        <f t="shared" ca="1" si="16013"/>
        <v/>
      </c>
      <c r="AZ361" s="3" t="str">
        <f t="shared" ref="AZ361" ca="1" si="17672">IF($B361="","",AK361*(1+rate_A*AX$1/365))</f>
        <v/>
      </c>
      <c r="BA361" s="3" t="str">
        <f t="shared" ref="BA361" ca="1" si="17673">IF($B361="","",AL361*(1+rate_A*AX$1/365))</f>
        <v/>
      </c>
      <c r="BB361" s="3" t="str">
        <f t="shared" ref="BB361" ca="1" si="17674">IF($B361="","",AM361*(1+rate_joint*AX$1/365))</f>
        <v/>
      </c>
      <c r="BC361" s="5" t="str">
        <f t="shared" ca="1" si="16017"/>
        <v/>
      </c>
      <c r="BD361" s="5" t="str" cm="1">
        <f t="array" aca="1" ref="BD361" ca="1">IF(BC361="","",_xlfn.IFS(BC361&lt;='Hidden inputs'!$C$15,BC361*'Hidden inputs'!$D$15,BC361&lt;='Hidden inputs'!$C$16,'Hidden inputs'!$C$15*'Hidden inputs'!$D$15+(BC361-'Hidden inputs'!$B$16)*'Hidden inputs'!$D$16,BC361&lt;='Hidden inputs'!$C$17,'Hidden inputs'!$C$15*'Hidden inputs'!$D$15+('Hidden inputs'!$C$16-'Hidden inputs'!$B$16)*'Hidden inputs'!$D$16+(BC361-'Hidden inputs'!$B$17)*'Hidden inputs'!$D$17,BC361&gt;'Hidden inputs'!$B$18,'Hidden inputs'!$C$15*'Hidden inputs'!$D$15+('Hidden inputs'!$C$16-'Hidden inputs'!$B$16)*'Hidden inputs'!$D$16+('Hidden inputs'!$C$17-'Hidden inputs'!$B$17)*'Hidden inputs'!$D$17+(BC361-'Hidden inputs'!$B$18)*'Hidden inputs'!$D$18))</f>
        <v/>
      </c>
      <c r="BE361" s="10" t="str">
        <f t="shared" ca="1" si="16018"/>
        <v/>
      </c>
      <c r="BF361" s="5" t="str">
        <f t="shared" ca="1" si="15922"/>
        <v/>
      </c>
      <c r="BG361" s="5" t="str">
        <f t="shared" ca="1" si="15923"/>
        <v/>
      </c>
      <c r="BH361" s="5" t="str">
        <f ca="1">IF($B361="","",'Hidden inputs'!$D$11*AY361+'Hidden inputs'!$E$11*AZ361)</f>
        <v/>
      </c>
      <c r="BI361" s="11" t="str">
        <f t="shared" ca="1" si="15850"/>
        <v/>
      </c>
      <c r="BJ361" s="9" t="str">
        <f t="shared" ca="1" si="15924"/>
        <v/>
      </c>
      <c r="BK361" s="3" t="str">
        <f t="shared" ca="1" si="15925"/>
        <v/>
      </c>
      <c r="BL361" s="5" t="str" cm="1">
        <f t="array" aca="1" ref="BL361" ca="1">IF($B361="","",IF(BK361=0,0,IF(DD_Payment="",0,IF(BK361&lt;_xlfn.IFS(DD_Frequency="Monthly",1,DD_Frequency="Quarterly",IF(MONTH(BK$2)=1,1,IF(MONTH(BK$2)=4,1,IF(MONTH(BK$2)=7,1,IF(MONTH(BK$2)=10,1,0)))),DD_Frequency="Annually",IF(MONTH(BK$2)=1,1,0))*DD_Payment,BK361,_xlfn.IFS(DD_Frequency="Monthly",1,DD_Frequency="Quarterly",IF(MONTH(BK$2)=1,1,IF(MONTH(BK$2)=4,1,IF(MONTH(BK$2)=7,1,IF(MONTH(BK$2)=10,1,0)))),DD_Frequency="Annually",IF(MONTH(BK$2)=1,1,0))*DD_Payment))))</f>
        <v/>
      </c>
      <c r="BM361" s="3" t="str">
        <f t="shared" ref="BM361" ca="1" si="17675">IF($B361="","",IF(BK361&gt;BL361,(BK361-BL361/2)*(rate_A*(BM$1/365)),0))</f>
        <v/>
      </c>
      <c r="BN361" s="3" t="str">
        <f t="shared" ca="1" si="16020"/>
        <v/>
      </c>
      <c r="BO361" s="3" t="str">
        <f t="shared" ref="BO361" ca="1" si="17676">IF($B361="","",AZ361*(1+rate_A*BM$1/365))</f>
        <v/>
      </c>
      <c r="BP361" s="3" t="str">
        <f t="shared" ref="BP361" ca="1" si="17677">IF($B361="","",BA361*(1+rate_A*BM$1/365))</f>
        <v/>
      </c>
      <c r="BQ361" s="3" t="str">
        <f t="shared" ref="BQ361" ca="1" si="17678">IF($B361="","",BB361*(1+rate_joint*BM$1/365))</f>
        <v/>
      </c>
      <c r="BR361" s="5" t="str">
        <f t="shared" ca="1" si="16024"/>
        <v/>
      </c>
      <c r="BS361" s="5" t="str" cm="1">
        <f t="array" aca="1" ref="BS361" ca="1">IF(BR361="","",_xlfn.IFS(BR361&lt;='Hidden inputs'!$C$15,BR361*'Hidden inputs'!$D$15,BR361&lt;='Hidden inputs'!$C$16,'Hidden inputs'!$C$15*'Hidden inputs'!$D$15+(BR361-'Hidden inputs'!$B$16)*'Hidden inputs'!$D$16,BR361&lt;='Hidden inputs'!$C$17,'Hidden inputs'!$C$15*'Hidden inputs'!$D$15+('Hidden inputs'!$C$16-'Hidden inputs'!$B$16)*'Hidden inputs'!$D$16+(BR361-'Hidden inputs'!$B$17)*'Hidden inputs'!$D$17,BR361&gt;'Hidden inputs'!$B$18,'Hidden inputs'!$C$15*'Hidden inputs'!$D$15+('Hidden inputs'!$C$16-'Hidden inputs'!$B$16)*'Hidden inputs'!$D$16+('Hidden inputs'!$C$17-'Hidden inputs'!$B$17)*'Hidden inputs'!$D$17+(BR361-'Hidden inputs'!$B$18)*'Hidden inputs'!$D$18))</f>
        <v/>
      </c>
      <c r="BT361" s="10" t="str">
        <f t="shared" ca="1" si="16025"/>
        <v/>
      </c>
      <c r="BU361" s="5" t="str">
        <f t="shared" ca="1" si="15930"/>
        <v/>
      </c>
      <c r="BV361" s="5" t="str">
        <f t="shared" ca="1" si="15931"/>
        <v/>
      </c>
      <c r="BW361" s="5" t="str">
        <f ca="1">IF($B361="","",'Hidden inputs'!$D$11*BN361+'Hidden inputs'!$E$11*BO361)</f>
        <v/>
      </c>
      <c r="BX361" s="11" t="str">
        <f t="shared" ca="1" si="15855"/>
        <v/>
      </c>
      <c r="BY361" s="9" t="str">
        <f t="shared" ca="1" si="15932"/>
        <v/>
      </c>
      <c r="BZ361" s="3" t="str">
        <f t="shared" ca="1" si="15933"/>
        <v/>
      </c>
      <c r="CA361" s="5" t="str" cm="1">
        <f t="array" aca="1" ref="CA361" ca="1">IF($B361="","",IF(BZ361=0,0,IF(DD_Payment="",0,IF(BZ361&lt;_xlfn.IFS(DD_Frequency="Monthly",1,DD_Frequency="Quarterly",IF(MONTH(BZ$2)=1,1,IF(MONTH(BZ$2)=4,1,IF(MONTH(BZ$2)=7,1,IF(MONTH(BZ$2)=10,1,0)))),DD_Frequency="Annually",IF(MONTH(BZ$2)=1,1,0))*DD_Payment,BZ361,_xlfn.IFS(DD_Frequency="Monthly",1,DD_Frequency="Quarterly",IF(MONTH(BZ$2)=1,1,IF(MONTH(BZ$2)=4,1,IF(MONTH(BZ$2)=7,1,IF(MONTH(BZ$2)=10,1,0)))),DD_Frequency="Annually",IF(MONTH(BZ$2)=1,1,0))*DD_Payment))))</f>
        <v/>
      </c>
      <c r="CB361" s="3" t="str">
        <f t="shared" ref="CB361" ca="1" si="17679">IF($B361="","",IF(BZ361&gt;CA361,(BZ361-CA361/2)*(rate_A*(CB$1/365)),0))</f>
        <v/>
      </c>
      <c r="CC361" s="3" t="str">
        <f t="shared" ca="1" si="16027"/>
        <v/>
      </c>
      <c r="CD361" s="3" t="str">
        <f t="shared" ref="CD361" ca="1" si="17680">IF($B361="","",BO361*(1+rate_A*CB$1/365))</f>
        <v/>
      </c>
      <c r="CE361" s="3" t="str">
        <f t="shared" ref="CE361" ca="1" si="17681">IF($B361="","",BP361*(1+rate_A*CB$1/365))</f>
        <v/>
      </c>
      <c r="CF361" s="3" t="str">
        <f t="shared" ref="CF361" ca="1" si="17682">IF($B361="","",BQ361*(1+rate_joint*CB$1/365))</f>
        <v/>
      </c>
      <c r="CG361" s="5" t="str">
        <f t="shared" ca="1" si="16031"/>
        <v/>
      </c>
      <c r="CH361" s="5" t="str" cm="1">
        <f t="array" aca="1" ref="CH361" ca="1">IF(CG361="","",_xlfn.IFS(CG361&lt;='Hidden inputs'!$C$15,CG361*'Hidden inputs'!$D$15,CG361&lt;='Hidden inputs'!$C$16,'Hidden inputs'!$C$15*'Hidden inputs'!$D$15+(CG361-'Hidden inputs'!$B$16)*'Hidden inputs'!$D$16,CG361&lt;='Hidden inputs'!$C$17,'Hidden inputs'!$C$15*'Hidden inputs'!$D$15+('Hidden inputs'!$C$16-'Hidden inputs'!$B$16)*'Hidden inputs'!$D$16+(CG361-'Hidden inputs'!$B$17)*'Hidden inputs'!$D$17,CG361&gt;'Hidden inputs'!$B$18,'Hidden inputs'!$C$15*'Hidden inputs'!$D$15+('Hidden inputs'!$C$16-'Hidden inputs'!$B$16)*'Hidden inputs'!$D$16+('Hidden inputs'!$C$17-'Hidden inputs'!$B$17)*'Hidden inputs'!$D$17+(CG361-'Hidden inputs'!$B$18)*'Hidden inputs'!$D$18))</f>
        <v/>
      </c>
      <c r="CI361" s="10" t="str">
        <f t="shared" ca="1" si="16032"/>
        <v/>
      </c>
      <c r="CJ361" s="5" t="str">
        <f t="shared" ca="1" si="15938"/>
        <v/>
      </c>
      <c r="CK361" s="5" t="str">
        <f t="shared" ca="1" si="15939"/>
        <v/>
      </c>
      <c r="CL361" s="5" t="str">
        <f ca="1">IF($B361="","",'Hidden inputs'!$D$11*CC361+'Hidden inputs'!$E$11*CD361)</f>
        <v/>
      </c>
      <c r="CM361" s="11" t="str">
        <f t="shared" ca="1" si="15860"/>
        <v/>
      </c>
      <c r="CN361" s="9" t="str">
        <f t="shared" ca="1" si="15940"/>
        <v/>
      </c>
      <c r="CO361" s="3" t="str">
        <f t="shared" ca="1" si="15941"/>
        <v/>
      </c>
      <c r="CP361" s="5" t="str" cm="1">
        <f t="array" aca="1" ref="CP361" ca="1">IF($B361="","",IF(CO361=0,0,IF(DD_Payment="",0,IF(CO361&lt;_xlfn.IFS(DD_Frequency="Monthly",1,DD_Frequency="Quarterly",IF(MONTH(CO$2)=1,1,IF(MONTH(CO$2)=4,1,IF(MONTH(CO$2)=7,1,IF(MONTH(CO$2)=10,1,0)))),DD_Frequency="Annually",IF(MONTH(CO$2)=1,1,0))*DD_Payment,CO361,_xlfn.IFS(DD_Frequency="Monthly",1,DD_Frequency="Quarterly",IF(MONTH(CO$2)=1,1,IF(MONTH(CO$2)=4,1,IF(MONTH(CO$2)=7,1,IF(MONTH(CO$2)=10,1,0)))),DD_Frequency="Annually",IF(MONTH(CO$2)=1,1,0))*DD_Payment))))</f>
        <v/>
      </c>
      <c r="CQ361" s="3" t="str">
        <f t="shared" ref="CQ361" ca="1" si="17683">IF($B361="","",IF(CO361&gt;CP361,(CO361-CP361/2)*(rate_A*(CQ$1/365)),0))</f>
        <v/>
      </c>
      <c r="CR361" s="3" t="str">
        <f t="shared" ca="1" si="16034"/>
        <v/>
      </c>
      <c r="CS361" s="3" t="str">
        <f t="shared" ref="CS361" ca="1" si="17684">IF($B361="","",CD361*(1+rate_A*CQ$1/365))</f>
        <v/>
      </c>
      <c r="CT361" s="3" t="str">
        <f t="shared" ref="CT361" ca="1" si="17685">IF($B361="","",CE361*(1+rate_A*CQ$1/365))</f>
        <v/>
      </c>
      <c r="CU361" s="3" t="str">
        <f t="shared" ref="CU361" ca="1" si="17686">IF($B361="","",CF361*(1+rate_joint*CQ$1/365))</f>
        <v/>
      </c>
      <c r="CV361" s="5" t="str">
        <f t="shared" ca="1" si="16038"/>
        <v/>
      </c>
      <c r="CW361" s="5" t="str" cm="1">
        <f t="array" aca="1" ref="CW361" ca="1">IF(CV361="","",_xlfn.IFS(CV361&lt;='Hidden inputs'!$C$15,CV361*'Hidden inputs'!$D$15,CV361&lt;='Hidden inputs'!$C$16,'Hidden inputs'!$C$15*'Hidden inputs'!$D$15+(CV361-'Hidden inputs'!$B$16)*'Hidden inputs'!$D$16,CV361&lt;='Hidden inputs'!$C$17,'Hidden inputs'!$C$15*'Hidden inputs'!$D$15+('Hidden inputs'!$C$16-'Hidden inputs'!$B$16)*'Hidden inputs'!$D$16+(CV361-'Hidden inputs'!$B$17)*'Hidden inputs'!$D$17,CV361&gt;'Hidden inputs'!$B$18,'Hidden inputs'!$C$15*'Hidden inputs'!$D$15+('Hidden inputs'!$C$16-'Hidden inputs'!$B$16)*'Hidden inputs'!$D$16+('Hidden inputs'!$C$17-'Hidden inputs'!$B$17)*'Hidden inputs'!$D$17+(CV361-'Hidden inputs'!$B$18)*'Hidden inputs'!$D$18))</f>
        <v/>
      </c>
      <c r="CX361" s="10" t="str">
        <f t="shared" ca="1" si="16039"/>
        <v/>
      </c>
      <c r="CY361" s="5" t="str">
        <f t="shared" ca="1" si="15946"/>
        <v/>
      </c>
      <c r="CZ361" s="5" t="str">
        <f t="shared" ca="1" si="15947"/>
        <v/>
      </c>
      <c r="DA361" s="5" t="str">
        <f ca="1">IF($B361="","",'Hidden inputs'!$D$11*CR361+'Hidden inputs'!$E$11*CS361)</f>
        <v/>
      </c>
      <c r="DB361" s="11" t="str">
        <f t="shared" ca="1" si="15865"/>
        <v/>
      </c>
      <c r="DC361" s="9" t="str">
        <f t="shared" ca="1" si="15948"/>
        <v/>
      </c>
      <c r="DD361" s="3" t="str">
        <f t="shared" ca="1" si="15949"/>
        <v/>
      </c>
      <c r="DE361" s="5" t="str" cm="1">
        <f t="array" aca="1" ref="DE361" ca="1">IF($B361="","",IF(DD361=0,0,IF(DD_Payment="",0,IF(DD361&lt;_xlfn.IFS(DD_Frequency="Monthly",1,DD_Frequency="Quarterly",IF(MONTH(DD$2)=1,1,IF(MONTH(DD$2)=4,1,IF(MONTH(DD$2)=7,1,IF(MONTH(DD$2)=10,1,0)))),DD_Frequency="Annually",IF(MONTH(DD$2)=1,1,0))*DD_Payment,DD361,_xlfn.IFS(DD_Frequency="Monthly",1,DD_Frequency="Quarterly",IF(MONTH(DD$2)=1,1,IF(MONTH(DD$2)=4,1,IF(MONTH(DD$2)=7,1,IF(MONTH(DD$2)=10,1,0)))),DD_Frequency="Annually",IF(MONTH(DD$2)=1,1,0))*DD_Payment))))</f>
        <v/>
      </c>
      <c r="DF361" s="3" t="str">
        <f t="shared" ref="DF361" ca="1" si="17687">IF($B361="","",IF(DD361&gt;DE361,(DD361-DE361/2)*(rate_A*(DF$1/365)),0))</f>
        <v/>
      </c>
      <c r="DG361" s="3" t="str">
        <f t="shared" ca="1" si="16041"/>
        <v/>
      </c>
      <c r="DH361" s="3" t="str">
        <f t="shared" ref="DH361" ca="1" si="17688">IF($B361="","",CS361*(1+rate_A*DF$1/365))</f>
        <v/>
      </c>
      <c r="DI361" s="3" t="str">
        <f t="shared" ref="DI361" ca="1" si="17689">IF($B361="","",CT361*(1+rate_A*DF$1/365))</f>
        <v/>
      </c>
      <c r="DJ361" s="3" t="str">
        <f t="shared" ref="DJ361" ca="1" si="17690">IF($B361="","",CU361*(1+rate_joint*DF$1/365))</f>
        <v/>
      </c>
      <c r="DK361" s="5" t="str">
        <f t="shared" ca="1" si="16045"/>
        <v/>
      </c>
      <c r="DL361" s="5" t="str" cm="1">
        <f t="array" aca="1" ref="DL361" ca="1">IF(DK361="","",_xlfn.IFS(DK361&lt;='Hidden inputs'!$C$15,DK361*'Hidden inputs'!$D$15,DK361&lt;='Hidden inputs'!$C$16,'Hidden inputs'!$C$15*'Hidden inputs'!$D$15+(DK361-'Hidden inputs'!$B$16)*'Hidden inputs'!$D$16,DK361&lt;='Hidden inputs'!$C$17,'Hidden inputs'!$C$15*'Hidden inputs'!$D$15+('Hidden inputs'!$C$16-'Hidden inputs'!$B$16)*'Hidden inputs'!$D$16+(DK361-'Hidden inputs'!$B$17)*'Hidden inputs'!$D$17,DK361&gt;'Hidden inputs'!$B$18,'Hidden inputs'!$C$15*'Hidden inputs'!$D$15+('Hidden inputs'!$C$16-'Hidden inputs'!$B$16)*'Hidden inputs'!$D$16+('Hidden inputs'!$C$17-'Hidden inputs'!$B$17)*'Hidden inputs'!$D$17+(DK361-'Hidden inputs'!$B$18)*'Hidden inputs'!$D$18))</f>
        <v/>
      </c>
      <c r="DM361" s="10" t="str">
        <f t="shared" ca="1" si="16046"/>
        <v/>
      </c>
      <c r="DN361" s="5" t="str">
        <f t="shared" ca="1" si="15954"/>
        <v/>
      </c>
      <c r="DO361" s="5" t="str">
        <f t="shared" ca="1" si="15955"/>
        <v/>
      </c>
      <c r="DP361" s="5" t="str">
        <f ca="1">IF($B361="","",'Hidden inputs'!$D$11*DG361+'Hidden inputs'!$E$11*DH361)</f>
        <v/>
      </c>
      <c r="DQ361" s="11" t="str">
        <f t="shared" ca="1" si="15870"/>
        <v/>
      </c>
      <c r="DR361" s="9" t="str">
        <f t="shared" ca="1" si="15956"/>
        <v/>
      </c>
      <c r="DS361" s="3" t="str">
        <f t="shared" ca="1" si="15957"/>
        <v/>
      </c>
      <c r="DT361" s="5" t="str" cm="1">
        <f t="array" aca="1" ref="DT361" ca="1">IF($B361="","",IF(DS361=0,0,IF(DD_Payment="",0,IF(DS361&lt;_xlfn.IFS(DD_Frequency="Monthly",1,DD_Frequency="Quarterly",IF(MONTH(DS$2)=1,1,IF(MONTH(DS$2)=4,1,IF(MONTH(DS$2)=7,1,IF(MONTH(DS$2)=10,1,0)))),DD_Frequency="Annually",IF(MONTH(DS$2)=1,1,0))*DD_Payment,DS361,_xlfn.IFS(DD_Frequency="Monthly",1,DD_Frequency="Quarterly",IF(MONTH(DS$2)=1,1,IF(MONTH(DS$2)=4,1,IF(MONTH(DS$2)=7,1,IF(MONTH(DS$2)=10,1,0)))),DD_Frequency="Annually",IF(MONTH(DS$2)=1,1,0))*DD_Payment))))</f>
        <v/>
      </c>
      <c r="DU361" s="3" t="str">
        <f t="shared" ref="DU361" ca="1" si="17691">IF($B361="","",IF(DS361&gt;DT361,(DS361-DT361/2)*(rate_A*(DU$1/365)),0))</f>
        <v/>
      </c>
      <c r="DV361" s="3" t="str">
        <f t="shared" ca="1" si="16048"/>
        <v/>
      </c>
      <c r="DW361" s="3" t="str">
        <f t="shared" ref="DW361" ca="1" si="17692">IF($B361="","",DH361*(1+rate_A*DU$1/365))</f>
        <v/>
      </c>
      <c r="DX361" s="3" t="str">
        <f t="shared" ref="DX361" ca="1" si="17693">IF($B361="","",DI361*(1+rate_A*DU$1/365))</f>
        <v/>
      </c>
      <c r="DY361" s="3" t="str">
        <f t="shared" ref="DY361" ca="1" si="17694">IF($B361="","",DJ361*(1+rate_joint*DU$1/365))</f>
        <v/>
      </c>
      <c r="DZ361" s="5" t="str">
        <f t="shared" ca="1" si="16052"/>
        <v/>
      </c>
      <c r="EA361" s="5" t="str" cm="1">
        <f t="array" aca="1" ref="EA361" ca="1">IF(DZ361="","",_xlfn.IFS(DZ361&lt;='Hidden inputs'!$C$15,DZ361*'Hidden inputs'!$D$15,DZ361&lt;='Hidden inputs'!$C$16,'Hidden inputs'!$C$15*'Hidden inputs'!$D$15+(DZ361-'Hidden inputs'!$B$16)*'Hidden inputs'!$D$16,DZ361&lt;='Hidden inputs'!$C$17,'Hidden inputs'!$C$15*'Hidden inputs'!$D$15+('Hidden inputs'!$C$16-'Hidden inputs'!$B$16)*'Hidden inputs'!$D$16+(DZ361-'Hidden inputs'!$B$17)*'Hidden inputs'!$D$17,DZ361&gt;'Hidden inputs'!$B$18,'Hidden inputs'!$C$15*'Hidden inputs'!$D$15+('Hidden inputs'!$C$16-'Hidden inputs'!$B$16)*'Hidden inputs'!$D$16+('Hidden inputs'!$C$17-'Hidden inputs'!$B$17)*'Hidden inputs'!$D$17+(DZ361-'Hidden inputs'!$B$18)*'Hidden inputs'!$D$18))</f>
        <v/>
      </c>
      <c r="EB361" s="10" t="str">
        <f t="shared" ca="1" si="16053"/>
        <v/>
      </c>
      <c r="EC361" s="5" t="str">
        <f t="shared" ca="1" si="15962"/>
        <v/>
      </c>
      <c r="ED361" s="5" t="str">
        <f t="shared" ca="1" si="15963"/>
        <v/>
      </c>
      <c r="EE361" s="5" t="str">
        <f ca="1">IF($B361="","",'Hidden inputs'!$D$11*DV361+'Hidden inputs'!$E$11*DW361)</f>
        <v/>
      </c>
      <c r="EF361" s="11" t="str">
        <f t="shared" ca="1" si="15875"/>
        <v/>
      </c>
      <c r="EG361" s="9" t="str">
        <f t="shared" ca="1" si="15964"/>
        <v/>
      </c>
      <c r="EH361" s="3" t="str">
        <f t="shared" ca="1" si="15965"/>
        <v/>
      </c>
      <c r="EI361" s="5" t="str" cm="1">
        <f t="array" aca="1" ref="EI361" ca="1">IF($B361="","",IF(EH361=0,0,IF(DD_Payment="",0,IF(EH361&lt;_xlfn.IFS(DD_Frequency="Monthly",1,DD_Frequency="Quarterly",IF(MONTH(EH$2)=1,1,IF(MONTH(EH$2)=4,1,IF(MONTH(EH$2)=7,1,IF(MONTH(EH$2)=10,1,0)))),DD_Frequency="Annually",IF(MONTH(EH$2)=1,1,0))*DD_Payment,EH361,_xlfn.IFS(DD_Frequency="Monthly",1,DD_Frequency="Quarterly",IF(MONTH(EH$2)=1,1,IF(MONTH(EH$2)=4,1,IF(MONTH(EH$2)=7,1,IF(MONTH(EH$2)=10,1,0)))),DD_Frequency="Annually",IF(MONTH(EH$2)=1,1,0))*DD_Payment))))</f>
        <v/>
      </c>
      <c r="EJ361" s="3" t="str">
        <f t="shared" ref="EJ361" ca="1" si="17695">IF($B361="","",IF(EH361&gt;EI361,(EH361-EI361/2)*(rate_A*(EJ$1/365)),0))</f>
        <v/>
      </c>
      <c r="EK361" s="3" t="str">
        <f t="shared" ca="1" si="16055"/>
        <v/>
      </c>
      <c r="EL361" s="3" t="str">
        <f t="shared" ref="EL361" ca="1" si="17696">IF($B361="","",DW361*(1+rate_A*EJ$1/365))</f>
        <v/>
      </c>
      <c r="EM361" s="3" t="str">
        <f t="shared" ref="EM361" ca="1" si="17697">IF($B361="","",DX361*(1+rate_A*EJ$1/365))</f>
        <v/>
      </c>
      <c r="EN361" s="3" t="str">
        <f t="shared" ref="EN361" ca="1" si="17698">IF($B361="","",DY361*(1+rate_joint*EJ$1/365))</f>
        <v/>
      </c>
      <c r="EO361" s="5" t="str">
        <f t="shared" ca="1" si="16059"/>
        <v/>
      </c>
      <c r="EP361" s="5" t="str" cm="1">
        <f t="array" aca="1" ref="EP361" ca="1">IF(EO361="","",_xlfn.IFS(EO361&lt;='Hidden inputs'!$C$15,EO361*'Hidden inputs'!$D$15,EO361&lt;='Hidden inputs'!$C$16,'Hidden inputs'!$C$15*'Hidden inputs'!$D$15+(EO361-'Hidden inputs'!$B$16)*'Hidden inputs'!$D$16,EO361&lt;='Hidden inputs'!$C$17,'Hidden inputs'!$C$15*'Hidden inputs'!$D$15+('Hidden inputs'!$C$16-'Hidden inputs'!$B$16)*'Hidden inputs'!$D$16+(EO361-'Hidden inputs'!$B$17)*'Hidden inputs'!$D$17,EO361&gt;'Hidden inputs'!$B$18,'Hidden inputs'!$C$15*'Hidden inputs'!$D$15+('Hidden inputs'!$C$16-'Hidden inputs'!$B$16)*'Hidden inputs'!$D$16+('Hidden inputs'!$C$17-'Hidden inputs'!$B$17)*'Hidden inputs'!$D$17+(EO361-'Hidden inputs'!$B$18)*'Hidden inputs'!$D$18))</f>
        <v/>
      </c>
      <c r="EQ361" s="10" t="str">
        <f t="shared" ca="1" si="16060"/>
        <v/>
      </c>
      <c r="ER361" s="5" t="str">
        <f t="shared" ca="1" si="15970"/>
        <v/>
      </c>
      <c r="ES361" s="5" t="str">
        <f t="shared" ca="1" si="15971"/>
        <v/>
      </c>
      <c r="ET361" s="5" t="str">
        <f ca="1">IF($B361="","",'Hidden inputs'!$D$11*EK361+'Hidden inputs'!$E$11*EL361)</f>
        <v/>
      </c>
      <c r="EU361" s="11" t="str">
        <f t="shared" ca="1" si="15880"/>
        <v/>
      </c>
      <c r="EV361" s="9" t="str">
        <f t="shared" ca="1" si="15972"/>
        <v/>
      </c>
      <c r="EW361" s="3" t="str">
        <f t="shared" ca="1" si="15973"/>
        <v/>
      </c>
      <c r="EX361" s="5" t="str" cm="1">
        <f t="array" aca="1" ref="EX361" ca="1">IF($B361="","",IF(EW361=0,0,IF(DD_Payment="",0,IF(EW361&lt;_xlfn.IFS(DD_Frequency="Monthly",1,DD_Frequency="Quarterly",IF(MONTH(EW$2)=1,1,IF(MONTH(EW$2)=4,1,IF(MONTH(EW$2)=7,1,IF(MONTH(EW$2)=10,1,0)))),DD_Frequency="Annually",IF(MONTH(EW$2)=1,1,0))*DD_Payment,EW361,_xlfn.IFS(DD_Frequency="Monthly",1,DD_Frequency="Quarterly",IF(MONTH(EW$2)=1,1,IF(MONTH(EW$2)=4,1,IF(MONTH(EW$2)=7,1,IF(MONTH(EW$2)=10,1,0)))),DD_Frequency="Annually",IF(MONTH(EW$2)=1,1,0))*DD_Payment))))</f>
        <v/>
      </c>
      <c r="EY361" s="3" t="str">
        <f t="shared" ref="EY361" ca="1" si="17699">IF($B361="","",IF(EW361&gt;EX361,(EW361-EX361/2)*(rate_A*(EY$1/365)),0))</f>
        <v/>
      </c>
      <c r="EZ361" s="3" t="str">
        <f t="shared" ca="1" si="16062"/>
        <v/>
      </c>
      <c r="FA361" s="3" t="str">
        <f t="shared" ref="FA361" ca="1" si="17700">IF($B361="","",EL361*(1+rate_A*EY$1/365))</f>
        <v/>
      </c>
      <c r="FB361" s="3" t="str">
        <f t="shared" ref="FB361" ca="1" si="17701">IF($B361="","",EM361*(1+rate_A*EY$1/365))</f>
        <v/>
      </c>
      <c r="FC361" s="3" t="str">
        <f t="shared" ref="FC361" ca="1" si="17702">IF($B361="","",EN361*(1+rate_joint*EY$1/365))</f>
        <v/>
      </c>
      <c r="FD361" s="5" t="str">
        <f t="shared" ca="1" si="16066"/>
        <v/>
      </c>
      <c r="FE361" s="5" t="str" cm="1">
        <f t="array" aca="1" ref="FE361" ca="1">IF(FD361="","",_xlfn.IFS(FD361&lt;='Hidden inputs'!$C$15,FD361*'Hidden inputs'!$D$15,FD361&lt;='Hidden inputs'!$C$16,'Hidden inputs'!$C$15*'Hidden inputs'!$D$15+(FD361-'Hidden inputs'!$B$16)*'Hidden inputs'!$D$16,FD361&lt;='Hidden inputs'!$C$17,'Hidden inputs'!$C$15*'Hidden inputs'!$D$15+('Hidden inputs'!$C$16-'Hidden inputs'!$B$16)*'Hidden inputs'!$D$16+(FD361-'Hidden inputs'!$B$17)*'Hidden inputs'!$D$17,FD361&gt;'Hidden inputs'!$B$18,'Hidden inputs'!$C$15*'Hidden inputs'!$D$15+('Hidden inputs'!$C$16-'Hidden inputs'!$B$16)*'Hidden inputs'!$D$16+('Hidden inputs'!$C$17-'Hidden inputs'!$B$17)*'Hidden inputs'!$D$17+(FD361-'Hidden inputs'!$B$18)*'Hidden inputs'!$D$18))</f>
        <v/>
      </c>
      <c r="FF361" s="10" t="str">
        <f t="shared" ca="1" si="16067"/>
        <v/>
      </c>
      <c r="FG361" s="5" t="str">
        <f t="shared" ca="1" si="15978"/>
        <v/>
      </c>
      <c r="FH361" s="5" t="str">
        <f t="shared" ca="1" si="15979"/>
        <v/>
      </c>
      <c r="FI361" s="5" t="str">
        <f ca="1">IF($B361="","",'Hidden inputs'!$D$11*EZ361+'Hidden inputs'!$E$11*FA361)</f>
        <v/>
      </c>
      <c r="FJ361" s="11" t="str">
        <f t="shared" ca="1" si="15885"/>
        <v/>
      </c>
      <c r="FK361" s="9" t="str">
        <f t="shared" ca="1" si="15980"/>
        <v/>
      </c>
      <c r="FL361" s="3" t="str">
        <f t="shared" ca="1" si="15981"/>
        <v/>
      </c>
      <c r="FM361" s="5" t="str" cm="1">
        <f t="array" aca="1" ref="FM361" ca="1">IF($B361="","",IF(FL361=0,0,IF(DD_Payment="",0,IF(FL361&lt;_xlfn.IFS(DD_Frequency="Monthly",1,DD_Frequency="Quarterly",IF(MONTH(FL$2)=1,1,IF(MONTH(FL$2)=4,1,IF(MONTH(FL$2)=7,1,IF(MONTH(FL$2)=10,1,0)))),DD_Frequency="Annually",IF(MONTH(FL$2)=1,1,0))*DD_Payment,FL361,_xlfn.IFS(DD_Frequency="Monthly",1,DD_Frequency="Quarterly",IF(MONTH(FL$2)=1,1,IF(MONTH(FL$2)=4,1,IF(MONTH(FL$2)=7,1,IF(MONTH(FL$2)=10,1,0)))),DD_Frequency="Annually",IF(MONTH(FL$2)=1,1,0))*DD_Payment))))</f>
        <v/>
      </c>
      <c r="FN361" s="3" t="str">
        <f t="shared" ref="FN361" ca="1" si="17703">IF($B361="","",IF(FL361&gt;FM361,(FL361-FM361/2)*(rate_A*(FN$1/365)),0))</f>
        <v/>
      </c>
      <c r="FO361" s="3" t="str">
        <f t="shared" ca="1" si="16069"/>
        <v/>
      </c>
      <c r="FP361" s="3" t="str">
        <f t="shared" ref="FP361" ca="1" si="17704">IF($B361="","",FA361*(1+rate_A*FN$1/365))</f>
        <v/>
      </c>
      <c r="FQ361" s="3" t="str">
        <f t="shared" ref="FQ361" ca="1" si="17705">IF($B361="","",FB361*(1+rate_A*FN$1/365))</f>
        <v/>
      </c>
      <c r="FR361" s="3" t="str">
        <f t="shared" ref="FR361" ca="1" si="17706">IF($B361="","",FC361*(1+rate_joint*FN$1/365))</f>
        <v/>
      </c>
      <c r="FS361" s="5" t="str">
        <f t="shared" ca="1" si="16073"/>
        <v/>
      </c>
      <c r="FT361" s="5" t="str" cm="1">
        <f t="array" aca="1" ref="FT361" ca="1">IF(FS361="","",_xlfn.IFS(FS361&lt;='Hidden inputs'!$C$15,FS361*'Hidden inputs'!$D$15,FS361&lt;='Hidden inputs'!$C$16,'Hidden inputs'!$C$15*'Hidden inputs'!$D$15+(FS361-'Hidden inputs'!$B$16)*'Hidden inputs'!$D$16,FS361&lt;='Hidden inputs'!$C$17,'Hidden inputs'!$C$15*'Hidden inputs'!$D$15+('Hidden inputs'!$C$16-'Hidden inputs'!$B$16)*'Hidden inputs'!$D$16+(FS361-'Hidden inputs'!$B$17)*'Hidden inputs'!$D$17,FS361&gt;'Hidden inputs'!$B$18,'Hidden inputs'!$C$15*'Hidden inputs'!$D$15+('Hidden inputs'!$C$16-'Hidden inputs'!$B$16)*'Hidden inputs'!$D$16+('Hidden inputs'!$C$17-'Hidden inputs'!$B$17)*'Hidden inputs'!$D$17+(FS361-'Hidden inputs'!$B$18)*'Hidden inputs'!$D$18))</f>
        <v/>
      </c>
      <c r="FU361" s="10" t="str">
        <f t="shared" ca="1" si="16074"/>
        <v/>
      </c>
      <c r="FV361" s="5" t="str">
        <f t="shared" ca="1" si="15986"/>
        <v/>
      </c>
      <c r="FW361" s="5" t="str">
        <f t="shared" ca="1" si="15987"/>
        <v/>
      </c>
      <c r="FX361" s="5" t="str">
        <f ca="1">IF($B361="","",'Hidden inputs'!$D$11*FO361+'Hidden inputs'!$E$11*FP361)</f>
        <v/>
      </c>
      <c r="FY361" s="11" t="str">
        <f t="shared" ca="1" si="15890"/>
        <v/>
      </c>
      <c r="FZ361" s="9" t="str">
        <f t="shared" ca="1" si="15988"/>
        <v/>
      </c>
      <c r="GA361" s="5" t="str">
        <f t="shared" ca="1" si="15989"/>
        <v/>
      </c>
      <c r="GB361" s="5" t="str">
        <f t="shared" ca="1" si="15990"/>
        <v/>
      </c>
      <c r="GC361" s="5" t="str">
        <f t="shared" ca="1" si="15891"/>
        <v/>
      </c>
      <c r="GD361" s="5" t="str">
        <f t="shared" ca="1" si="15892"/>
        <v/>
      </c>
    </row>
    <row r="362" spans="1:186" x14ac:dyDescent="0.35">
      <c r="A362" s="2"/>
      <c r="B362" s="6" t="str">
        <f t="shared" ca="1" si="15893"/>
        <v/>
      </c>
      <c r="C362" s="5" t="str">
        <f t="shared" ca="1" si="15991"/>
        <v/>
      </c>
      <c r="D362" s="5" t="str" cm="1">
        <f t="array" aca="1" ref="D362" ca="1">IF($B362="","",IF(C362=0,0,IF(DD_Payment="",0,IF(C362&lt;_xlfn.IFS(DD_Frequency="Monthly",1,DD_Frequency="Quarterly",IF(MONTH(C$2)=1,1,IF(MONTH(C$2)=4,1,IF(MONTH(C$2)=7,1,IF(MONTH(C$2)=10,1,0)))),DD_Frequency="Annually",IF(MONTH(C$2)=1,1,0))*DD_Payment,C362,_xlfn.IFS(DD_Frequency="Monthly",1,DD_Frequency="Quarterly",IF(MONTH(C$2)=1,1,IF(MONTH(C$2)=4,1,IF(MONTH(C$2)=7,1,IF(MONTH(C$2)=10,1,0)))),DD_Frequency="Annually",IF(MONTH(C$2)=1,1,0))*DD_Payment))))</f>
        <v/>
      </c>
      <c r="E362" s="5" t="str">
        <f t="shared" ref="E362" ca="1" si="17707">IF(B362="","",IF(C362&gt;D362,(C362-D362/2)*(rate_A*(E$1/365)),0))</f>
        <v/>
      </c>
      <c r="F362" s="5" t="str">
        <f t="shared" ca="1" si="15895"/>
        <v/>
      </c>
      <c r="G362" s="5" t="str">
        <f t="shared" ref="G362" ca="1" si="17708">IF(B362="","",G361*(1+rate_A*E$1/365))</f>
        <v/>
      </c>
      <c r="H362" s="5" t="str">
        <f t="shared" ref="H362" ca="1" si="17709">IF(B362="","",H361*(1+rate_A*E$1/365))</f>
        <v/>
      </c>
      <c r="I362" s="5" t="str">
        <f t="shared" ref="I362" ca="1" si="17710">IF(B362="","",I361*(1+rate_joint*E$1/365))</f>
        <v/>
      </c>
      <c r="J362" s="5" t="str">
        <f t="shared" ca="1" si="15996"/>
        <v/>
      </c>
      <c r="K362" s="5" t="str" cm="1">
        <f t="array" aca="1" ref="K362" ca="1">IF(J362="","",_xlfn.IFS(J362&lt;='Hidden inputs'!$C$15,J362*'Hidden inputs'!$D$15,J362&lt;='Hidden inputs'!$C$16,'Hidden inputs'!$C$15*'Hidden inputs'!$D$15+(J362-'Hidden inputs'!$B$16)*'Hidden inputs'!$D$16,J362&lt;='Hidden inputs'!$C$17,'Hidden inputs'!$C$15*'Hidden inputs'!$D$15+('Hidden inputs'!$C$16-'Hidden inputs'!$B$16)*'Hidden inputs'!$D$16+(J362-'Hidden inputs'!$B$17)*'Hidden inputs'!$D$17,J362&gt;'Hidden inputs'!$B$18,'Hidden inputs'!$C$15*'Hidden inputs'!$D$15+('Hidden inputs'!$C$16-'Hidden inputs'!$B$16)*'Hidden inputs'!$D$16+('Hidden inputs'!$C$17-'Hidden inputs'!$B$17)*'Hidden inputs'!$D$17+(J362-'Hidden inputs'!$B$18)*'Hidden inputs'!$D$18))</f>
        <v/>
      </c>
      <c r="L362" s="11" t="str">
        <f t="shared" ca="1" si="15997"/>
        <v/>
      </c>
      <c r="M362" s="5" t="str">
        <f t="shared" ca="1" si="15899"/>
        <v/>
      </c>
      <c r="N362" s="5" t="str">
        <f t="shared" ca="1" si="15900"/>
        <v/>
      </c>
      <c r="O362" s="5" t="str">
        <f ca="1">IF(B362="","",'Hidden inputs'!$D$11*F362+'Hidden inputs'!$E$11*G362)</f>
        <v/>
      </c>
      <c r="P362" s="11" t="str">
        <f t="shared" ca="1" si="15834"/>
        <v/>
      </c>
      <c r="Q362" s="20" t="str">
        <f t="shared" ca="1" si="15835"/>
        <v/>
      </c>
      <c r="R362" s="3" t="str">
        <f t="shared" ca="1" si="15901"/>
        <v/>
      </c>
      <c r="S362" s="5" t="str" cm="1">
        <f t="array" aca="1" ref="S362" ca="1">IF($B362="","",IF(R362=0,0,IF(DD_Payment="",0,IF(R362&lt;_xlfn.IFS(DD_Frequency="Monthly",1,DD_Frequency="Quarterly",IF(MONTH(R$2)=1,1,IF(MONTH(R$2)=4,1,IF(MONTH(R$2)=7,1,IF(MONTH(R$2)=10,1,0)))),DD_Frequency="Annually",IF(MONTH(R$2)=1,1,0))*DD_Payment,R362,_xlfn.IFS(DD_Frequency="Monthly",1,DD_Frequency="Quarterly",IF(MONTH(R$2)=1,1,IF(MONTH(R$2)=4,1,IF(MONTH(R$2)=7,1,IF(MONTH(R$2)=10,1,0)))),DD_Frequency="Annually",IF(MONTH(R$2)=1,1,0))*DD_Payment))))</f>
        <v/>
      </c>
      <c r="T362" s="3" t="str">
        <f t="shared" ref="T362" ca="1" si="17711">IF(B362="","",IF(R362&gt;S362,(R362-S362/2)*(rate_A*((T$1+A362)/365)),0))</f>
        <v/>
      </c>
      <c r="U362" s="3" t="str">
        <f t="shared" ca="1" si="15903"/>
        <v/>
      </c>
      <c r="V362" s="3" t="str">
        <f t="shared" ref="V362" ca="1" si="17712">IF(B362="","",G362*(1+rate_A*(T$1+A362)/365))</f>
        <v/>
      </c>
      <c r="W362" s="3" t="str">
        <f t="shared" ref="W362" ca="1" si="17713">IF(B362="","",H362*(1+rate_A*(T$1+A362)/365))</f>
        <v/>
      </c>
      <c r="X362" s="3" t="str">
        <f t="shared" ref="X362" ca="1" si="17714">IF(B362="","",I362*(1+rate_joint*(T$1+A362)/365))</f>
        <v/>
      </c>
      <c r="Y362" s="5" t="str">
        <f t="shared" ca="1" si="16002"/>
        <v/>
      </c>
      <c r="Z362" s="5" t="str" cm="1">
        <f t="array" aca="1" ref="Z362" ca="1">IF(Y362="","",_xlfn.IFS(Y362&lt;='Hidden inputs'!$C$15,Y362*'Hidden inputs'!$D$15,Y362&lt;='Hidden inputs'!$C$16,'Hidden inputs'!$C$15*'Hidden inputs'!$D$15+(Y362-'Hidden inputs'!$B$16)*'Hidden inputs'!$D$16,Y362&lt;='Hidden inputs'!$C$17,'Hidden inputs'!$C$15*'Hidden inputs'!$D$15+('Hidden inputs'!$C$16-'Hidden inputs'!$B$16)*'Hidden inputs'!$D$16+(Y362-'Hidden inputs'!$B$17)*'Hidden inputs'!$D$17,Y362&gt;'Hidden inputs'!$B$18,'Hidden inputs'!$C$15*'Hidden inputs'!$D$15+('Hidden inputs'!$C$16-'Hidden inputs'!$B$16)*'Hidden inputs'!$D$16+('Hidden inputs'!$C$17-'Hidden inputs'!$B$17)*'Hidden inputs'!$D$17+(Y362-'Hidden inputs'!$B$18)*'Hidden inputs'!$D$18))</f>
        <v/>
      </c>
      <c r="AA362" s="10" t="str">
        <f t="shared" ca="1" si="16003"/>
        <v/>
      </c>
      <c r="AB362" s="5" t="str">
        <f t="shared" ca="1" si="15907"/>
        <v/>
      </c>
      <c r="AC362" s="5" t="str">
        <f t="shared" ca="1" si="16004"/>
        <v/>
      </c>
      <c r="AD362" s="5" t="str">
        <f ca="1">IF(B362="","",'Hidden inputs'!$D$11*U362+'Hidden inputs'!$E$11*V362)</f>
        <v/>
      </c>
      <c r="AE362" s="11" t="str">
        <f t="shared" ca="1" si="15840"/>
        <v/>
      </c>
      <c r="AF362" s="9" t="str">
        <f t="shared" ca="1" si="15908"/>
        <v/>
      </c>
      <c r="AG362" s="3" t="str">
        <f t="shared" ca="1" si="15909"/>
        <v/>
      </c>
      <c r="AH362" s="5" t="str" cm="1">
        <f t="array" aca="1" ref="AH362" ca="1">IF($B362="","",IF(AG362=0,0,IF(DD_Payment="",0,IF(AG362&lt;_xlfn.IFS(DD_Frequency="Monthly",1,DD_Frequency="Quarterly",IF(MONTH(AG$2)=1,1,IF(MONTH(AG$2)=4,1,IF(MONTH(AG$2)=7,1,IF(MONTH(AG$2)=10,1,0)))),DD_Frequency="Annually",IF(MONTH(AG$2)=1,1,0))*DD_Payment,AG362,_xlfn.IFS(DD_Frequency="Monthly",1,DD_Frequency="Quarterly",IF(MONTH(AG$2)=1,1,IF(MONTH(AG$2)=4,1,IF(MONTH(AG$2)=7,1,IF(MONTH(AG$2)=10,1,0)))),DD_Frequency="Annually",IF(MONTH(AG$2)=1,1,0))*DD_Payment))))</f>
        <v/>
      </c>
      <c r="AI362" s="3" t="str">
        <f t="shared" ref="AI362" ca="1" si="17715">IF($B362="","",IF(AG362&gt;AH362,(AG362-AH362/2)*(rate_A*(AI$1/365)),0))</f>
        <v/>
      </c>
      <c r="AJ362" s="3" t="str">
        <f t="shared" ca="1" si="16006"/>
        <v/>
      </c>
      <c r="AK362" s="3" t="str">
        <f t="shared" ref="AK362" ca="1" si="17716">IF($B362="","",V362*(1+rate_A*AI$1/365))</f>
        <v/>
      </c>
      <c r="AL362" s="3" t="str">
        <f t="shared" ref="AL362" ca="1" si="17717">IF($B362="","",W362*(1+rate_A*AI$1/365))</f>
        <v/>
      </c>
      <c r="AM362" s="3" t="str">
        <f t="shared" ref="AM362" ca="1" si="17718">IF($B362="","",X362*(1+rate_joint*AI$1/365))</f>
        <v/>
      </c>
      <c r="AN362" s="5" t="str">
        <f t="shared" ca="1" si="16010"/>
        <v/>
      </c>
      <c r="AO362" s="5" t="str" cm="1">
        <f t="array" aca="1" ref="AO362" ca="1">IF(AN362="","",_xlfn.IFS(AN362&lt;='Hidden inputs'!$C$15,AN362*'Hidden inputs'!$D$15,AN362&lt;='Hidden inputs'!$C$16,'Hidden inputs'!$C$15*'Hidden inputs'!$D$15+(AN362-'Hidden inputs'!$B$16)*'Hidden inputs'!$D$16,AN362&lt;='Hidden inputs'!$C$17,'Hidden inputs'!$C$15*'Hidden inputs'!$D$15+('Hidden inputs'!$C$16-'Hidden inputs'!$B$16)*'Hidden inputs'!$D$16+(AN362-'Hidden inputs'!$B$17)*'Hidden inputs'!$D$17,AN362&gt;'Hidden inputs'!$B$18,'Hidden inputs'!$C$15*'Hidden inputs'!$D$15+('Hidden inputs'!$C$16-'Hidden inputs'!$B$16)*'Hidden inputs'!$D$16+('Hidden inputs'!$C$17-'Hidden inputs'!$B$17)*'Hidden inputs'!$D$17+(AN362-'Hidden inputs'!$B$18)*'Hidden inputs'!$D$18))</f>
        <v/>
      </c>
      <c r="AP362" s="10" t="str">
        <f t="shared" ca="1" si="16011"/>
        <v/>
      </c>
      <c r="AQ362" s="5" t="str">
        <f t="shared" ca="1" si="15914"/>
        <v/>
      </c>
      <c r="AR362" s="5" t="str">
        <f t="shared" ca="1" si="15915"/>
        <v/>
      </c>
      <c r="AS362" s="5" t="str">
        <f ca="1">IF($B362="","",'Hidden inputs'!$D$11*AJ362+'Hidden inputs'!$E$11*AK362)</f>
        <v/>
      </c>
      <c r="AT362" s="11" t="str">
        <f t="shared" ca="1" si="15845"/>
        <v/>
      </c>
      <c r="AU362" s="9" t="str">
        <f t="shared" ca="1" si="15916"/>
        <v/>
      </c>
      <c r="AV362" s="3" t="str">
        <f t="shared" ca="1" si="15917"/>
        <v/>
      </c>
      <c r="AW362" s="5" t="str" cm="1">
        <f t="array" aca="1" ref="AW362" ca="1">IF($B362="","",IF(AV362=0,0,IF(DD_Payment="",0,IF(AV362&lt;_xlfn.IFS(DD_Frequency="Monthly",1,DD_Frequency="Quarterly",IF(MONTH(AV$2)=1,1,IF(MONTH(AV$2)=4,1,IF(MONTH(AV$2)=7,1,IF(MONTH(AV$2)=10,1,0)))),DD_Frequency="Annually",IF(MONTH(AV$2)=1,1,0))*DD_Payment,AV362,_xlfn.IFS(DD_Frequency="Monthly",1,DD_Frequency="Quarterly",IF(MONTH(AV$2)=1,1,IF(MONTH(AV$2)=4,1,IF(MONTH(AV$2)=7,1,IF(MONTH(AV$2)=10,1,0)))),DD_Frequency="Annually",IF(MONTH(AV$2)=1,1,0))*DD_Payment))))</f>
        <v/>
      </c>
      <c r="AX362" s="3" t="str">
        <f t="shared" ref="AX362" ca="1" si="17719">IF($B362="","",IF(AV362&gt;AW362,(AV362-AW362/2)*(rate_A*(AX$1/365)),0))</f>
        <v/>
      </c>
      <c r="AY362" s="3" t="str">
        <f t="shared" ca="1" si="16013"/>
        <v/>
      </c>
      <c r="AZ362" s="3" t="str">
        <f t="shared" ref="AZ362" ca="1" si="17720">IF($B362="","",AK362*(1+rate_A*AX$1/365))</f>
        <v/>
      </c>
      <c r="BA362" s="3" t="str">
        <f t="shared" ref="BA362" ca="1" si="17721">IF($B362="","",AL362*(1+rate_A*AX$1/365))</f>
        <v/>
      </c>
      <c r="BB362" s="3" t="str">
        <f t="shared" ref="BB362" ca="1" si="17722">IF($B362="","",AM362*(1+rate_joint*AX$1/365))</f>
        <v/>
      </c>
      <c r="BC362" s="5" t="str">
        <f t="shared" ca="1" si="16017"/>
        <v/>
      </c>
      <c r="BD362" s="5" t="str" cm="1">
        <f t="array" aca="1" ref="BD362" ca="1">IF(BC362="","",_xlfn.IFS(BC362&lt;='Hidden inputs'!$C$15,BC362*'Hidden inputs'!$D$15,BC362&lt;='Hidden inputs'!$C$16,'Hidden inputs'!$C$15*'Hidden inputs'!$D$15+(BC362-'Hidden inputs'!$B$16)*'Hidden inputs'!$D$16,BC362&lt;='Hidden inputs'!$C$17,'Hidden inputs'!$C$15*'Hidden inputs'!$D$15+('Hidden inputs'!$C$16-'Hidden inputs'!$B$16)*'Hidden inputs'!$D$16+(BC362-'Hidden inputs'!$B$17)*'Hidden inputs'!$D$17,BC362&gt;'Hidden inputs'!$B$18,'Hidden inputs'!$C$15*'Hidden inputs'!$D$15+('Hidden inputs'!$C$16-'Hidden inputs'!$B$16)*'Hidden inputs'!$D$16+('Hidden inputs'!$C$17-'Hidden inputs'!$B$17)*'Hidden inputs'!$D$17+(BC362-'Hidden inputs'!$B$18)*'Hidden inputs'!$D$18))</f>
        <v/>
      </c>
      <c r="BE362" s="10" t="str">
        <f t="shared" ca="1" si="16018"/>
        <v/>
      </c>
      <c r="BF362" s="5" t="str">
        <f t="shared" ca="1" si="15922"/>
        <v/>
      </c>
      <c r="BG362" s="5" t="str">
        <f t="shared" ca="1" si="15923"/>
        <v/>
      </c>
      <c r="BH362" s="5" t="str">
        <f ca="1">IF($B362="","",'Hidden inputs'!$D$11*AY362+'Hidden inputs'!$E$11*AZ362)</f>
        <v/>
      </c>
      <c r="BI362" s="11" t="str">
        <f t="shared" ca="1" si="15850"/>
        <v/>
      </c>
      <c r="BJ362" s="9" t="str">
        <f t="shared" ca="1" si="15924"/>
        <v/>
      </c>
      <c r="BK362" s="3" t="str">
        <f t="shared" ca="1" si="15925"/>
        <v/>
      </c>
      <c r="BL362" s="5" t="str" cm="1">
        <f t="array" aca="1" ref="BL362" ca="1">IF($B362="","",IF(BK362=0,0,IF(DD_Payment="",0,IF(BK362&lt;_xlfn.IFS(DD_Frequency="Monthly",1,DD_Frequency="Quarterly",IF(MONTH(BK$2)=1,1,IF(MONTH(BK$2)=4,1,IF(MONTH(BK$2)=7,1,IF(MONTH(BK$2)=10,1,0)))),DD_Frequency="Annually",IF(MONTH(BK$2)=1,1,0))*DD_Payment,BK362,_xlfn.IFS(DD_Frequency="Monthly",1,DD_Frequency="Quarterly",IF(MONTH(BK$2)=1,1,IF(MONTH(BK$2)=4,1,IF(MONTH(BK$2)=7,1,IF(MONTH(BK$2)=10,1,0)))),DD_Frequency="Annually",IF(MONTH(BK$2)=1,1,0))*DD_Payment))))</f>
        <v/>
      </c>
      <c r="BM362" s="3" t="str">
        <f t="shared" ref="BM362" ca="1" si="17723">IF($B362="","",IF(BK362&gt;BL362,(BK362-BL362/2)*(rate_A*(BM$1/365)),0))</f>
        <v/>
      </c>
      <c r="BN362" s="3" t="str">
        <f t="shared" ca="1" si="16020"/>
        <v/>
      </c>
      <c r="BO362" s="3" t="str">
        <f t="shared" ref="BO362" ca="1" si="17724">IF($B362="","",AZ362*(1+rate_A*BM$1/365))</f>
        <v/>
      </c>
      <c r="BP362" s="3" t="str">
        <f t="shared" ref="BP362" ca="1" si="17725">IF($B362="","",BA362*(1+rate_A*BM$1/365))</f>
        <v/>
      </c>
      <c r="BQ362" s="3" t="str">
        <f t="shared" ref="BQ362" ca="1" si="17726">IF($B362="","",BB362*(1+rate_joint*BM$1/365))</f>
        <v/>
      </c>
      <c r="BR362" s="5" t="str">
        <f t="shared" ca="1" si="16024"/>
        <v/>
      </c>
      <c r="BS362" s="5" t="str" cm="1">
        <f t="array" aca="1" ref="BS362" ca="1">IF(BR362="","",_xlfn.IFS(BR362&lt;='Hidden inputs'!$C$15,BR362*'Hidden inputs'!$D$15,BR362&lt;='Hidden inputs'!$C$16,'Hidden inputs'!$C$15*'Hidden inputs'!$D$15+(BR362-'Hidden inputs'!$B$16)*'Hidden inputs'!$D$16,BR362&lt;='Hidden inputs'!$C$17,'Hidden inputs'!$C$15*'Hidden inputs'!$D$15+('Hidden inputs'!$C$16-'Hidden inputs'!$B$16)*'Hidden inputs'!$D$16+(BR362-'Hidden inputs'!$B$17)*'Hidden inputs'!$D$17,BR362&gt;'Hidden inputs'!$B$18,'Hidden inputs'!$C$15*'Hidden inputs'!$D$15+('Hidden inputs'!$C$16-'Hidden inputs'!$B$16)*'Hidden inputs'!$D$16+('Hidden inputs'!$C$17-'Hidden inputs'!$B$17)*'Hidden inputs'!$D$17+(BR362-'Hidden inputs'!$B$18)*'Hidden inputs'!$D$18))</f>
        <v/>
      </c>
      <c r="BT362" s="10" t="str">
        <f t="shared" ca="1" si="16025"/>
        <v/>
      </c>
      <c r="BU362" s="5" t="str">
        <f t="shared" ca="1" si="15930"/>
        <v/>
      </c>
      <c r="BV362" s="5" t="str">
        <f t="shared" ca="1" si="15931"/>
        <v/>
      </c>
      <c r="BW362" s="5" t="str">
        <f ca="1">IF($B362="","",'Hidden inputs'!$D$11*BN362+'Hidden inputs'!$E$11*BO362)</f>
        <v/>
      </c>
      <c r="BX362" s="11" t="str">
        <f t="shared" ca="1" si="15855"/>
        <v/>
      </c>
      <c r="BY362" s="9" t="str">
        <f t="shared" ca="1" si="15932"/>
        <v/>
      </c>
      <c r="BZ362" s="3" t="str">
        <f t="shared" ca="1" si="15933"/>
        <v/>
      </c>
      <c r="CA362" s="5" t="str" cm="1">
        <f t="array" aca="1" ref="CA362" ca="1">IF($B362="","",IF(BZ362=0,0,IF(DD_Payment="",0,IF(BZ362&lt;_xlfn.IFS(DD_Frequency="Monthly",1,DD_Frequency="Quarterly",IF(MONTH(BZ$2)=1,1,IF(MONTH(BZ$2)=4,1,IF(MONTH(BZ$2)=7,1,IF(MONTH(BZ$2)=10,1,0)))),DD_Frequency="Annually",IF(MONTH(BZ$2)=1,1,0))*DD_Payment,BZ362,_xlfn.IFS(DD_Frequency="Monthly",1,DD_Frequency="Quarterly",IF(MONTH(BZ$2)=1,1,IF(MONTH(BZ$2)=4,1,IF(MONTH(BZ$2)=7,1,IF(MONTH(BZ$2)=10,1,0)))),DD_Frequency="Annually",IF(MONTH(BZ$2)=1,1,0))*DD_Payment))))</f>
        <v/>
      </c>
      <c r="CB362" s="3" t="str">
        <f t="shared" ref="CB362" ca="1" si="17727">IF($B362="","",IF(BZ362&gt;CA362,(BZ362-CA362/2)*(rate_A*(CB$1/365)),0))</f>
        <v/>
      </c>
      <c r="CC362" s="3" t="str">
        <f t="shared" ca="1" si="16027"/>
        <v/>
      </c>
      <c r="CD362" s="3" t="str">
        <f t="shared" ref="CD362" ca="1" si="17728">IF($B362="","",BO362*(1+rate_A*CB$1/365))</f>
        <v/>
      </c>
      <c r="CE362" s="3" t="str">
        <f t="shared" ref="CE362" ca="1" si="17729">IF($B362="","",BP362*(1+rate_A*CB$1/365))</f>
        <v/>
      </c>
      <c r="CF362" s="3" t="str">
        <f t="shared" ref="CF362" ca="1" si="17730">IF($B362="","",BQ362*(1+rate_joint*CB$1/365))</f>
        <v/>
      </c>
      <c r="CG362" s="5" t="str">
        <f t="shared" ca="1" si="16031"/>
        <v/>
      </c>
      <c r="CH362" s="5" t="str" cm="1">
        <f t="array" aca="1" ref="CH362" ca="1">IF(CG362="","",_xlfn.IFS(CG362&lt;='Hidden inputs'!$C$15,CG362*'Hidden inputs'!$D$15,CG362&lt;='Hidden inputs'!$C$16,'Hidden inputs'!$C$15*'Hidden inputs'!$D$15+(CG362-'Hidden inputs'!$B$16)*'Hidden inputs'!$D$16,CG362&lt;='Hidden inputs'!$C$17,'Hidden inputs'!$C$15*'Hidden inputs'!$D$15+('Hidden inputs'!$C$16-'Hidden inputs'!$B$16)*'Hidden inputs'!$D$16+(CG362-'Hidden inputs'!$B$17)*'Hidden inputs'!$D$17,CG362&gt;'Hidden inputs'!$B$18,'Hidden inputs'!$C$15*'Hidden inputs'!$D$15+('Hidden inputs'!$C$16-'Hidden inputs'!$B$16)*'Hidden inputs'!$D$16+('Hidden inputs'!$C$17-'Hidden inputs'!$B$17)*'Hidden inputs'!$D$17+(CG362-'Hidden inputs'!$B$18)*'Hidden inputs'!$D$18))</f>
        <v/>
      </c>
      <c r="CI362" s="10" t="str">
        <f t="shared" ca="1" si="16032"/>
        <v/>
      </c>
      <c r="CJ362" s="5" t="str">
        <f t="shared" ca="1" si="15938"/>
        <v/>
      </c>
      <c r="CK362" s="5" t="str">
        <f t="shared" ca="1" si="15939"/>
        <v/>
      </c>
      <c r="CL362" s="5" t="str">
        <f ca="1">IF($B362="","",'Hidden inputs'!$D$11*CC362+'Hidden inputs'!$E$11*CD362)</f>
        <v/>
      </c>
      <c r="CM362" s="11" t="str">
        <f t="shared" ca="1" si="15860"/>
        <v/>
      </c>
      <c r="CN362" s="9" t="str">
        <f t="shared" ca="1" si="15940"/>
        <v/>
      </c>
      <c r="CO362" s="3" t="str">
        <f t="shared" ca="1" si="15941"/>
        <v/>
      </c>
      <c r="CP362" s="5" t="str" cm="1">
        <f t="array" aca="1" ref="CP362" ca="1">IF($B362="","",IF(CO362=0,0,IF(DD_Payment="",0,IF(CO362&lt;_xlfn.IFS(DD_Frequency="Monthly",1,DD_Frequency="Quarterly",IF(MONTH(CO$2)=1,1,IF(MONTH(CO$2)=4,1,IF(MONTH(CO$2)=7,1,IF(MONTH(CO$2)=10,1,0)))),DD_Frequency="Annually",IF(MONTH(CO$2)=1,1,0))*DD_Payment,CO362,_xlfn.IFS(DD_Frequency="Monthly",1,DD_Frequency="Quarterly",IF(MONTH(CO$2)=1,1,IF(MONTH(CO$2)=4,1,IF(MONTH(CO$2)=7,1,IF(MONTH(CO$2)=10,1,0)))),DD_Frequency="Annually",IF(MONTH(CO$2)=1,1,0))*DD_Payment))))</f>
        <v/>
      </c>
      <c r="CQ362" s="3" t="str">
        <f t="shared" ref="CQ362" ca="1" si="17731">IF($B362="","",IF(CO362&gt;CP362,(CO362-CP362/2)*(rate_A*(CQ$1/365)),0))</f>
        <v/>
      </c>
      <c r="CR362" s="3" t="str">
        <f t="shared" ca="1" si="16034"/>
        <v/>
      </c>
      <c r="CS362" s="3" t="str">
        <f t="shared" ref="CS362" ca="1" si="17732">IF($B362="","",CD362*(1+rate_A*CQ$1/365))</f>
        <v/>
      </c>
      <c r="CT362" s="3" t="str">
        <f t="shared" ref="CT362" ca="1" si="17733">IF($B362="","",CE362*(1+rate_A*CQ$1/365))</f>
        <v/>
      </c>
      <c r="CU362" s="3" t="str">
        <f t="shared" ref="CU362" ca="1" si="17734">IF($B362="","",CF362*(1+rate_joint*CQ$1/365))</f>
        <v/>
      </c>
      <c r="CV362" s="5" t="str">
        <f t="shared" ca="1" si="16038"/>
        <v/>
      </c>
      <c r="CW362" s="5" t="str" cm="1">
        <f t="array" aca="1" ref="CW362" ca="1">IF(CV362="","",_xlfn.IFS(CV362&lt;='Hidden inputs'!$C$15,CV362*'Hidden inputs'!$D$15,CV362&lt;='Hidden inputs'!$C$16,'Hidden inputs'!$C$15*'Hidden inputs'!$D$15+(CV362-'Hidden inputs'!$B$16)*'Hidden inputs'!$D$16,CV362&lt;='Hidden inputs'!$C$17,'Hidden inputs'!$C$15*'Hidden inputs'!$D$15+('Hidden inputs'!$C$16-'Hidden inputs'!$B$16)*'Hidden inputs'!$D$16+(CV362-'Hidden inputs'!$B$17)*'Hidden inputs'!$D$17,CV362&gt;'Hidden inputs'!$B$18,'Hidden inputs'!$C$15*'Hidden inputs'!$D$15+('Hidden inputs'!$C$16-'Hidden inputs'!$B$16)*'Hidden inputs'!$D$16+('Hidden inputs'!$C$17-'Hidden inputs'!$B$17)*'Hidden inputs'!$D$17+(CV362-'Hidden inputs'!$B$18)*'Hidden inputs'!$D$18))</f>
        <v/>
      </c>
      <c r="CX362" s="10" t="str">
        <f t="shared" ca="1" si="16039"/>
        <v/>
      </c>
      <c r="CY362" s="5" t="str">
        <f t="shared" ca="1" si="15946"/>
        <v/>
      </c>
      <c r="CZ362" s="5" t="str">
        <f t="shared" ca="1" si="15947"/>
        <v/>
      </c>
      <c r="DA362" s="5" t="str">
        <f ca="1">IF($B362="","",'Hidden inputs'!$D$11*CR362+'Hidden inputs'!$E$11*CS362)</f>
        <v/>
      </c>
      <c r="DB362" s="11" t="str">
        <f t="shared" ca="1" si="15865"/>
        <v/>
      </c>
      <c r="DC362" s="9" t="str">
        <f t="shared" ca="1" si="15948"/>
        <v/>
      </c>
      <c r="DD362" s="3" t="str">
        <f t="shared" ca="1" si="15949"/>
        <v/>
      </c>
      <c r="DE362" s="5" t="str" cm="1">
        <f t="array" aca="1" ref="DE362" ca="1">IF($B362="","",IF(DD362=0,0,IF(DD_Payment="",0,IF(DD362&lt;_xlfn.IFS(DD_Frequency="Monthly",1,DD_Frequency="Quarterly",IF(MONTH(DD$2)=1,1,IF(MONTH(DD$2)=4,1,IF(MONTH(DD$2)=7,1,IF(MONTH(DD$2)=10,1,0)))),DD_Frequency="Annually",IF(MONTH(DD$2)=1,1,0))*DD_Payment,DD362,_xlfn.IFS(DD_Frequency="Monthly",1,DD_Frequency="Quarterly",IF(MONTH(DD$2)=1,1,IF(MONTH(DD$2)=4,1,IF(MONTH(DD$2)=7,1,IF(MONTH(DD$2)=10,1,0)))),DD_Frequency="Annually",IF(MONTH(DD$2)=1,1,0))*DD_Payment))))</f>
        <v/>
      </c>
      <c r="DF362" s="3" t="str">
        <f t="shared" ref="DF362" ca="1" si="17735">IF($B362="","",IF(DD362&gt;DE362,(DD362-DE362/2)*(rate_A*(DF$1/365)),0))</f>
        <v/>
      </c>
      <c r="DG362" s="3" t="str">
        <f t="shared" ca="1" si="16041"/>
        <v/>
      </c>
      <c r="DH362" s="3" t="str">
        <f t="shared" ref="DH362" ca="1" si="17736">IF($B362="","",CS362*(1+rate_A*DF$1/365))</f>
        <v/>
      </c>
      <c r="DI362" s="3" t="str">
        <f t="shared" ref="DI362" ca="1" si="17737">IF($B362="","",CT362*(1+rate_A*DF$1/365))</f>
        <v/>
      </c>
      <c r="DJ362" s="3" t="str">
        <f t="shared" ref="DJ362" ca="1" si="17738">IF($B362="","",CU362*(1+rate_joint*DF$1/365))</f>
        <v/>
      </c>
      <c r="DK362" s="5" t="str">
        <f t="shared" ca="1" si="16045"/>
        <v/>
      </c>
      <c r="DL362" s="5" t="str" cm="1">
        <f t="array" aca="1" ref="DL362" ca="1">IF(DK362="","",_xlfn.IFS(DK362&lt;='Hidden inputs'!$C$15,DK362*'Hidden inputs'!$D$15,DK362&lt;='Hidden inputs'!$C$16,'Hidden inputs'!$C$15*'Hidden inputs'!$D$15+(DK362-'Hidden inputs'!$B$16)*'Hidden inputs'!$D$16,DK362&lt;='Hidden inputs'!$C$17,'Hidden inputs'!$C$15*'Hidden inputs'!$D$15+('Hidden inputs'!$C$16-'Hidden inputs'!$B$16)*'Hidden inputs'!$D$16+(DK362-'Hidden inputs'!$B$17)*'Hidden inputs'!$D$17,DK362&gt;'Hidden inputs'!$B$18,'Hidden inputs'!$C$15*'Hidden inputs'!$D$15+('Hidden inputs'!$C$16-'Hidden inputs'!$B$16)*'Hidden inputs'!$D$16+('Hidden inputs'!$C$17-'Hidden inputs'!$B$17)*'Hidden inputs'!$D$17+(DK362-'Hidden inputs'!$B$18)*'Hidden inputs'!$D$18))</f>
        <v/>
      </c>
      <c r="DM362" s="10" t="str">
        <f t="shared" ca="1" si="16046"/>
        <v/>
      </c>
      <c r="DN362" s="5" t="str">
        <f t="shared" ca="1" si="15954"/>
        <v/>
      </c>
      <c r="DO362" s="5" t="str">
        <f t="shared" ca="1" si="15955"/>
        <v/>
      </c>
      <c r="DP362" s="5" t="str">
        <f ca="1">IF($B362="","",'Hidden inputs'!$D$11*DG362+'Hidden inputs'!$E$11*DH362)</f>
        <v/>
      </c>
      <c r="DQ362" s="11" t="str">
        <f t="shared" ca="1" si="15870"/>
        <v/>
      </c>
      <c r="DR362" s="9" t="str">
        <f t="shared" ca="1" si="15956"/>
        <v/>
      </c>
      <c r="DS362" s="3" t="str">
        <f t="shared" ca="1" si="15957"/>
        <v/>
      </c>
      <c r="DT362" s="5" t="str" cm="1">
        <f t="array" aca="1" ref="DT362" ca="1">IF($B362="","",IF(DS362=0,0,IF(DD_Payment="",0,IF(DS362&lt;_xlfn.IFS(DD_Frequency="Monthly",1,DD_Frequency="Quarterly",IF(MONTH(DS$2)=1,1,IF(MONTH(DS$2)=4,1,IF(MONTH(DS$2)=7,1,IF(MONTH(DS$2)=10,1,0)))),DD_Frequency="Annually",IF(MONTH(DS$2)=1,1,0))*DD_Payment,DS362,_xlfn.IFS(DD_Frequency="Monthly",1,DD_Frequency="Quarterly",IF(MONTH(DS$2)=1,1,IF(MONTH(DS$2)=4,1,IF(MONTH(DS$2)=7,1,IF(MONTH(DS$2)=10,1,0)))),DD_Frequency="Annually",IF(MONTH(DS$2)=1,1,0))*DD_Payment))))</f>
        <v/>
      </c>
      <c r="DU362" s="3" t="str">
        <f t="shared" ref="DU362" ca="1" si="17739">IF($B362="","",IF(DS362&gt;DT362,(DS362-DT362/2)*(rate_A*(DU$1/365)),0))</f>
        <v/>
      </c>
      <c r="DV362" s="3" t="str">
        <f t="shared" ca="1" si="16048"/>
        <v/>
      </c>
      <c r="DW362" s="3" t="str">
        <f t="shared" ref="DW362" ca="1" si="17740">IF($B362="","",DH362*(1+rate_A*DU$1/365))</f>
        <v/>
      </c>
      <c r="DX362" s="3" t="str">
        <f t="shared" ref="DX362" ca="1" si="17741">IF($B362="","",DI362*(1+rate_A*DU$1/365))</f>
        <v/>
      </c>
      <c r="DY362" s="3" t="str">
        <f t="shared" ref="DY362" ca="1" si="17742">IF($B362="","",DJ362*(1+rate_joint*DU$1/365))</f>
        <v/>
      </c>
      <c r="DZ362" s="5" t="str">
        <f t="shared" ca="1" si="16052"/>
        <v/>
      </c>
      <c r="EA362" s="5" t="str" cm="1">
        <f t="array" aca="1" ref="EA362" ca="1">IF(DZ362="","",_xlfn.IFS(DZ362&lt;='Hidden inputs'!$C$15,DZ362*'Hidden inputs'!$D$15,DZ362&lt;='Hidden inputs'!$C$16,'Hidden inputs'!$C$15*'Hidden inputs'!$D$15+(DZ362-'Hidden inputs'!$B$16)*'Hidden inputs'!$D$16,DZ362&lt;='Hidden inputs'!$C$17,'Hidden inputs'!$C$15*'Hidden inputs'!$D$15+('Hidden inputs'!$C$16-'Hidden inputs'!$B$16)*'Hidden inputs'!$D$16+(DZ362-'Hidden inputs'!$B$17)*'Hidden inputs'!$D$17,DZ362&gt;'Hidden inputs'!$B$18,'Hidden inputs'!$C$15*'Hidden inputs'!$D$15+('Hidden inputs'!$C$16-'Hidden inputs'!$B$16)*'Hidden inputs'!$D$16+('Hidden inputs'!$C$17-'Hidden inputs'!$B$17)*'Hidden inputs'!$D$17+(DZ362-'Hidden inputs'!$B$18)*'Hidden inputs'!$D$18))</f>
        <v/>
      </c>
      <c r="EB362" s="10" t="str">
        <f t="shared" ca="1" si="16053"/>
        <v/>
      </c>
      <c r="EC362" s="5" t="str">
        <f t="shared" ca="1" si="15962"/>
        <v/>
      </c>
      <c r="ED362" s="5" t="str">
        <f t="shared" ca="1" si="15963"/>
        <v/>
      </c>
      <c r="EE362" s="5" t="str">
        <f ca="1">IF($B362="","",'Hidden inputs'!$D$11*DV362+'Hidden inputs'!$E$11*DW362)</f>
        <v/>
      </c>
      <c r="EF362" s="11" t="str">
        <f t="shared" ca="1" si="15875"/>
        <v/>
      </c>
      <c r="EG362" s="9" t="str">
        <f t="shared" ca="1" si="15964"/>
        <v/>
      </c>
      <c r="EH362" s="3" t="str">
        <f t="shared" ca="1" si="15965"/>
        <v/>
      </c>
      <c r="EI362" s="5" t="str" cm="1">
        <f t="array" aca="1" ref="EI362" ca="1">IF($B362="","",IF(EH362=0,0,IF(DD_Payment="",0,IF(EH362&lt;_xlfn.IFS(DD_Frequency="Monthly",1,DD_Frequency="Quarterly",IF(MONTH(EH$2)=1,1,IF(MONTH(EH$2)=4,1,IF(MONTH(EH$2)=7,1,IF(MONTH(EH$2)=10,1,0)))),DD_Frequency="Annually",IF(MONTH(EH$2)=1,1,0))*DD_Payment,EH362,_xlfn.IFS(DD_Frequency="Monthly",1,DD_Frequency="Quarterly",IF(MONTH(EH$2)=1,1,IF(MONTH(EH$2)=4,1,IF(MONTH(EH$2)=7,1,IF(MONTH(EH$2)=10,1,0)))),DD_Frequency="Annually",IF(MONTH(EH$2)=1,1,0))*DD_Payment))))</f>
        <v/>
      </c>
      <c r="EJ362" s="3" t="str">
        <f t="shared" ref="EJ362" ca="1" si="17743">IF($B362="","",IF(EH362&gt;EI362,(EH362-EI362/2)*(rate_A*(EJ$1/365)),0))</f>
        <v/>
      </c>
      <c r="EK362" s="3" t="str">
        <f t="shared" ca="1" si="16055"/>
        <v/>
      </c>
      <c r="EL362" s="3" t="str">
        <f t="shared" ref="EL362" ca="1" si="17744">IF($B362="","",DW362*(1+rate_A*EJ$1/365))</f>
        <v/>
      </c>
      <c r="EM362" s="3" t="str">
        <f t="shared" ref="EM362" ca="1" si="17745">IF($B362="","",DX362*(1+rate_A*EJ$1/365))</f>
        <v/>
      </c>
      <c r="EN362" s="3" t="str">
        <f t="shared" ref="EN362" ca="1" si="17746">IF($B362="","",DY362*(1+rate_joint*EJ$1/365))</f>
        <v/>
      </c>
      <c r="EO362" s="5" t="str">
        <f t="shared" ca="1" si="16059"/>
        <v/>
      </c>
      <c r="EP362" s="5" t="str" cm="1">
        <f t="array" aca="1" ref="EP362" ca="1">IF(EO362="","",_xlfn.IFS(EO362&lt;='Hidden inputs'!$C$15,EO362*'Hidden inputs'!$D$15,EO362&lt;='Hidden inputs'!$C$16,'Hidden inputs'!$C$15*'Hidden inputs'!$D$15+(EO362-'Hidden inputs'!$B$16)*'Hidden inputs'!$D$16,EO362&lt;='Hidden inputs'!$C$17,'Hidden inputs'!$C$15*'Hidden inputs'!$D$15+('Hidden inputs'!$C$16-'Hidden inputs'!$B$16)*'Hidden inputs'!$D$16+(EO362-'Hidden inputs'!$B$17)*'Hidden inputs'!$D$17,EO362&gt;'Hidden inputs'!$B$18,'Hidden inputs'!$C$15*'Hidden inputs'!$D$15+('Hidden inputs'!$C$16-'Hidden inputs'!$B$16)*'Hidden inputs'!$D$16+('Hidden inputs'!$C$17-'Hidden inputs'!$B$17)*'Hidden inputs'!$D$17+(EO362-'Hidden inputs'!$B$18)*'Hidden inputs'!$D$18))</f>
        <v/>
      </c>
      <c r="EQ362" s="10" t="str">
        <f t="shared" ca="1" si="16060"/>
        <v/>
      </c>
      <c r="ER362" s="5" t="str">
        <f t="shared" ca="1" si="15970"/>
        <v/>
      </c>
      <c r="ES362" s="5" t="str">
        <f t="shared" ca="1" si="15971"/>
        <v/>
      </c>
      <c r="ET362" s="5" t="str">
        <f ca="1">IF($B362="","",'Hidden inputs'!$D$11*EK362+'Hidden inputs'!$E$11*EL362)</f>
        <v/>
      </c>
      <c r="EU362" s="11" t="str">
        <f t="shared" ca="1" si="15880"/>
        <v/>
      </c>
      <c r="EV362" s="9" t="str">
        <f t="shared" ca="1" si="15972"/>
        <v/>
      </c>
      <c r="EW362" s="3" t="str">
        <f t="shared" ca="1" si="15973"/>
        <v/>
      </c>
      <c r="EX362" s="5" t="str" cm="1">
        <f t="array" aca="1" ref="EX362" ca="1">IF($B362="","",IF(EW362=0,0,IF(DD_Payment="",0,IF(EW362&lt;_xlfn.IFS(DD_Frequency="Monthly",1,DD_Frequency="Quarterly",IF(MONTH(EW$2)=1,1,IF(MONTH(EW$2)=4,1,IF(MONTH(EW$2)=7,1,IF(MONTH(EW$2)=10,1,0)))),DD_Frequency="Annually",IF(MONTH(EW$2)=1,1,0))*DD_Payment,EW362,_xlfn.IFS(DD_Frequency="Monthly",1,DD_Frequency="Quarterly",IF(MONTH(EW$2)=1,1,IF(MONTH(EW$2)=4,1,IF(MONTH(EW$2)=7,1,IF(MONTH(EW$2)=10,1,0)))),DD_Frequency="Annually",IF(MONTH(EW$2)=1,1,0))*DD_Payment))))</f>
        <v/>
      </c>
      <c r="EY362" s="3" t="str">
        <f t="shared" ref="EY362" ca="1" si="17747">IF($B362="","",IF(EW362&gt;EX362,(EW362-EX362/2)*(rate_A*(EY$1/365)),0))</f>
        <v/>
      </c>
      <c r="EZ362" s="3" t="str">
        <f t="shared" ca="1" si="16062"/>
        <v/>
      </c>
      <c r="FA362" s="3" t="str">
        <f t="shared" ref="FA362" ca="1" si="17748">IF($B362="","",EL362*(1+rate_A*EY$1/365))</f>
        <v/>
      </c>
      <c r="FB362" s="3" t="str">
        <f t="shared" ref="FB362" ca="1" si="17749">IF($B362="","",EM362*(1+rate_A*EY$1/365))</f>
        <v/>
      </c>
      <c r="FC362" s="3" t="str">
        <f t="shared" ref="FC362" ca="1" si="17750">IF($B362="","",EN362*(1+rate_joint*EY$1/365))</f>
        <v/>
      </c>
      <c r="FD362" s="5" t="str">
        <f t="shared" ca="1" si="16066"/>
        <v/>
      </c>
      <c r="FE362" s="5" t="str" cm="1">
        <f t="array" aca="1" ref="FE362" ca="1">IF(FD362="","",_xlfn.IFS(FD362&lt;='Hidden inputs'!$C$15,FD362*'Hidden inputs'!$D$15,FD362&lt;='Hidden inputs'!$C$16,'Hidden inputs'!$C$15*'Hidden inputs'!$D$15+(FD362-'Hidden inputs'!$B$16)*'Hidden inputs'!$D$16,FD362&lt;='Hidden inputs'!$C$17,'Hidden inputs'!$C$15*'Hidden inputs'!$D$15+('Hidden inputs'!$C$16-'Hidden inputs'!$B$16)*'Hidden inputs'!$D$16+(FD362-'Hidden inputs'!$B$17)*'Hidden inputs'!$D$17,FD362&gt;'Hidden inputs'!$B$18,'Hidden inputs'!$C$15*'Hidden inputs'!$D$15+('Hidden inputs'!$C$16-'Hidden inputs'!$B$16)*'Hidden inputs'!$D$16+('Hidden inputs'!$C$17-'Hidden inputs'!$B$17)*'Hidden inputs'!$D$17+(FD362-'Hidden inputs'!$B$18)*'Hidden inputs'!$D$18))</f>
        <v/>
      </c>
      <c r="FF362" s="10" t="str">
        <f t="shared" ca="1" si="16067"/>
        <v/>
      </c>
      <c r="FG362" s="5" t="str">
        <f t="shared" ca="1" si="15978"/>
        <v/>
      </c>
      <c r="FH362" s="5" t="str">
        <f t="shared" ca="1" si="15979"/>
        <v/>
      </c>
      <c r="FI362" s="5" t="str">
        <f ca="1">IF($B362="","",'Hidden inputs'!$D$11*EZ362+'Hidden inputs'!$E$11*FA362)</f>
        <v/>
      </c>
      <c r="FJ362" s="11" t="str">
        <f t="shared" ca="1" si="15885"/>
        <v/>
      </c>
      <c r="FK362" s="9" t="str">
        <f t="shared" ca="1" si="15980"/>
        <v/>
      </c>
      <c r="FL362" s="3" t="str">
        <f t="shared" ca="1" si="15981"/>
        <v/>
      </c>
      <c r="FM362" s="5" t="str" cm="1">
        <f t="array" aca="1" ref="FM362" ca="1">IF($B362="","",IF(FL362=0,0,IF(DD_Payment="",0,IF(FL362&lt;_xlfn.IFS(DD_Frequency="Monthly",1,DD_Frequency="Quarterly",IF(MONTH(FL$2)=1,1,IF(MONTH(FL$2)=4,1,IF(MONTH(FL$2)=7,1,IF(MONTH(FL$2)=10,1,0)))),DD_Frequency="Annually",IF(MONTH(FL$2)=1,1,0))*DD_Payment,FL362,_xlfn.IFS(DD_Frequency="Monthly",1,DD_Frequency="Quarterly",IF(MONTH(FL$2)=1,1,IF(MONTH(FL$2)=4,1,IF(MONTH(FL$2)=7,1,IF(MONTH(FL$2)=10,1,0)))),DD_Frequency="Annually",IF(MONTH(FL$2)=1,1,0))*DD_Payment))))</f>
        <v/>
      </c>
      <c r="FN362" s="3" t="str">
        <f t="shared" ref="FN362" ca="1" si="17751">IF($B362="","",IF(FL362&gt;FM362,(FL362-FM362/2)*(rate_A*(FN$1/365)),0))</f>
        <v/>
      </c>
      <c r="FO362" s="3" t="str">
        <f t="shared" ca="1" si="16069"/>
        <v/>
      </c>
      <c r="FP362" s="3" t="str">
        <f t="shared" ref="FP362" ca="1" si="17752">IF($B362="","",FA362*(1+rate_A*FN$1/365))</f>
        <v/>
      </c>
      <c r="FQ362" s="3" t="str">
        <f t="shared" ref="FQ362" ca="1" si="17753">IF($B362="","",FB362*(1+rate_A*FN$1/365))</f>
        <v/>
      </c>
      <c r="FR362" s="3" t="str">
        <f t="shared" ref="FR362" ca="1" si="17754">IF($B362="","",FC362*(1+rate_joint*FN$1/365))</f>
        <v/>
      </c>
      <c r="FS362" s="5" t="str">
        <f t="shared" ca="1" si="16073"/>
        <v/>
      </c>
      <c r="FT362" s="5" t="str" cm="1">
        <f t="array" aca="1" ref="FT362" ca="1">IF(FS362="","",_xlfn.IFS(FS362&lt;='Hidden inputs'!$C$15,FS362*'Hidden inputs'!$D$15,FS362&lt;='Hidden inputs'!$C$16,'Hidden inputs'!$C$15*'Hidden inputs'!$D$15+(FS362-'Hidden inputs'!$B$16)*'Hidden inputs'!$D$16,FS362&lt;='Hidden inputs'!$C$17,'Hidden inputs'!$C$15*'Hidden inputs'!$D$15+('Hidden inputs'!$C$16-'Hidden inputs'!$B$16)*'Hidden inputs'!$D$16+(FS362-'Hidden inputs'!$B$17)*'Hidden inputs'!$D$17,FS362&gt;'Hidden inputs'!$B$18,'Hidden inputs'!$C$15*'Hidden inputs'!$D$15+('Hidden inputs'!$C$16-'Hidden inputs'!$B$16)*'Hidden inputs'!$D$16+('Hidden inputs'!$C$17-'Hidden inputs'!$B$17)*'Hidden inputs'!$D$17+(FS362-'Hidden inputs'!$B$18)*'Hidden inputs'!$D$18))</f>
        <v/>
      </c>
      <c r="FU362" s="10" t="str">
        <f t="shared" ca="1" si="16074"/>
        <v/>
      </c>
      <c r="FV362" s="5" t="str">
        <f t="shared" ca="1" si="15986"/>
        <v/>
      </c>
      <c r="FW362" s="5" t="str">
        <f t="shared" ca="1" si="15987"/>
        <v/>
      </c>
      <c r="FX362" s="5" t="str">
        <f ca="1">IF($B362="","",'Hidden inputs'!$D$11*FO362+'Hidden inputs'!$E$11*FP362)</f>
        <v/>
      </c>
      <c r="FY362" s="11" t="str">
        <f t="shared" ca="1" si="15890"/>
        <v/>
      </c>
      <c r="FZ362" s="9" t="str">
        <f t="shared" ca="1" si="15988"/>
        <v/>
      </c>
      <c r="GA362" s="5" t="str">
        <f t="shared" ca="1" si="15989"/>
        <v/>
      </c>
      <c r="GB362" s="5" t="str">
        <f t="shared" ca="1" si="15990"/>
        <v/>
      </c>
      <c r="GC362" s="5" t="str">
        <f t="shared" ca="1" si="15891"/>
        <v/>
      </c>
      <c r="GD362" s="5" t="str">
        <f t="shared" ca="1" si="15892"/>
        <v/>
      </c>
    </row>
    <row r="363" spans="1:186" x14ac:dyDescent="0.35">
      <c r="A363" s="2"/>
      <c r="B363" s="6" t="str">
        <f t="shared" ca="1" si="15893"/>
        <v/>
      </c>
      <c r="C363" s="5" t="str">
        <f t="shared" ca="1" si="15991"/>
        <v/>
      </c>
      <c r="D363" s="5" t="str" cm="1">
        <f t="array" aca="1" ref="D363" ca="1">IF($B363="","",IF(C363=0,0,IF(DD_Payment="",0,IF(C363&lt;_xlfn.IFS(DD_Frequency="Monthly",1,DD_Frequency="Quarterly",IF(MONTH(C$2)=1,1,IF(MONTH(C$2)=4,1,IF(MONTH(C$2)=7,1,IF(MONTH(C$2)=10,1,0)))),DD_Frequency="Annually",IF(MONTH(C$2)=1,1,0))*DD_Payment,C363,_xlfn.IFS(DD_Frequency="Monthly",1,DD_Frequency="Quarterly",IF(MONTH(C$2)=1,1,IF(MONTH(C$2)=4,1,IF(MONTH(C$2)=7,1,IF(MONTH(C$2)=10,1,0)))),DD_Frequency="Annually",IF(MONTH(C$2)=1,1,0))*DD_Payment))))</f>
        <v/>
      </c>
      <c r="E363" s="5" t="str">
        <f t="shared" ref="E363" ca="1" si="17755">IF(B363="","",IF(C363&gt;D363,(C363-D363/2)*(rate_A*(E$1/365)),0))</f>
        <v/>
      </c>
      <c r="F363" s="5" t="str">
        <f t="shared" ca="1" si="15895"/>
        <v/>
      </c>
      <c r="G363" s="5" t="str">
        <f t="shared" ref="G363" ca="1" si="17756">IF(B363="","",G362*(1+rate_A*E$1/365))</f>
        <v/>
      </c>
      <c r="H363" s="5" t="str">
        <f t="shared" ref="H363" ca="1" si="17757">IF(B363="","",H362*(1+rate_A*E$1/365))</f>
        <v/>
      </c>
      <c r="I363" s="5" t="str">
        <f t="shared" ref="I363" ca="1" si="17758">IF(B363="","",I362*(1+rate_joint*E$1/365))</f>
        <v/>
      </c>
      <c r="J363" s="5" t="str">
        <f t="shared" ca="1" si="15996"/>
        <v/>
      </c>
      <c r="K363" s="5" t="str" cm="1">
        <f t="array" aca="1" ref="K363" ca="1">IF(J363="","",_xlfn.IFS(J363&lt;='Hidden inputs'!$C$15,J363*'Hidden inputs'!$D$15,J363&lt;='Hidden inputs'!$C$16,'Hidden inputs'!$C$15*'Hidden inputs'!$D$15+(J363-'Hidden inputs'!$B$16)*'Hidden inputs'!$D$16,J363&lt;='Hidden inputs'!$C$17,'Hidden inputs'!$C$15*'Hidden inputs'!$D$15+('Hidden inputs'!$C$16-'Hidden inputs'!$B$16)*'Hidden inputs'!$D$16+(J363-'Hidden inputs'!$B$17)*'Hidden inputs'!$D$17,J363&gt;'Hidden inputs'!$B$18,'Hidden inputs'!$C$15*'Hidden inputs'!$D$15+('Hidden inputs'!$C$16-'Hidden inputs'!$B$16)*'Hidden inputs'!$D$16+('Hidden inputs'!$C$17-'Hidden inputs'!$B$17)*'Hidden inputs'!$D$17+(J363-'Hidden inputs'!$B$18)*'Hidden inputs'!$D$18))</f>
        <v/>
      </c>
      <c r="L363" s="11" t="str">
        <f t="shared" ca="1" si="15997"/>
        <v/>
      </c>
      <c r="M363" s="5" t="str">
        <f t="shared" ca="1" si="15899"/>
        <v/>
      </c>
      <c r="N363" s="5" t="str">
        <f t="shared" ca="1" si="15900"/>
        <v/>
      </c>
      <c r="O363" s="5" t="str">
        <f ca="1">IF(B363="","",'Hidden inputs'!$D$11*F363+'Hidden inputs'!$E$11*G363)</f>
        <v/>
      </c>
      <c r="P363" s="11" t="str">
        <f t="shared" ca="1" si="15834"/>
        <v/>
      </c>
      <c r="Q363" s="20" t="str">
        <f t="shared" ca="1" si="15835"/>
        <v/>
      </c>
      <c r="R363" s="3" t="str">
        <f t="shared" ca="1" si="15901"/>
        <v/>
      </c>
      <c r="S363" s="5" t="str" cm="1">
        <f t="array" aca="1" ref="S363" ca="1">IF($B363="","",IF(R363=0,0,IF(DD_Payment="",0,IF(R363&lt;_xlfn.IFS(DD_Frequency="Monthly",1,DD_Frequency="Quarterly",IF(MONTH(R$2)=1,1,IF(MONTH(R$2)=4,1,IF(MONTH(R$2)=7,1,IF(MONTH(R$2)=10,1,0)))),DD_Frequency="Annually",IF(MONTH(R$2)=1,1,0))*DD_Payment,R363,_xlfn.IFS(DD_Frequency="Monthly",1,DD_Frequency="Quarterly",IF(MONTH(R$2)=1,1,IF(MONTH(R$2)=4,1,IF(MONTH(R$2)=7,1,IF(MONTH(R$2)=10,1,0)))),DD_Frequency="Annually",IF(MONTH(R$2)=1,1,0))*DD_Payment))))</f>
        <v/>
      </c>
      <c r="T363" s="3" t="str">
        <f t="shared" ref="T363" ca="1" si="17759">IF(B363="","",IF(R363&gt;S363,(R363-S363/2)*(rate_A*((T$1+A363)/365)),0))</f>
        <v/>
      </c>
      <c r="U363" s="3" t="str">
        <f t="shared" ca="1" si="15903"/>
        <v/>
      </c>
      <c r="V363" s="3" t="str">
        <f t="shared" ref="V363" ca="1" si="17760">IF(B363="","",G363*(1+rate_A*(T$1+A363)/365))</f>
        <v/>
      </c>
      <c r="W363" s="3" t="str">
        <f t="shared" ref="W363" ca="1" si="17761">IF(B363="","",H363*(1+rate_A*(T$1+A363)/365))</f>
        <v/>
      </c>
      <c r="X363" s="3" t="str">
        <f t="shared" ref="X363" ca="1" si="17762">IF(B363="","",I363*(1+rate_joint*(T$1+A363)/365))</f>
        <v/>
      </c>
      <c r="Y363" s="5" t="str">
        <f t="shared" ca="1" si="16002"/>
        <v/>
      </c>
      <c r="Z363" s="5" t="str" cm="1">
        <f t="array" aca="1" ref="Z363" ca="1">IF(Y363="","",_xlfn.IFS(Y363&lt;='Hidden inputs'!$C$15,Y363*'Hidden inputs'!$D$15,Y363&lt;='Hidden inputs'!$C$16,'Hidden inputs'!$C$15*'Hidden inputs'!$D$15+(Y363-'Hidden inputs'!$B$16)*'Hidden inputs'!$D$16,Y363&lt;='Hidden inputs'!$C$17,'Hidden inputs'!$C$15*'Hidden inputs'!$D$15+('Hidden inputs'!$C$16-'Hidden inputs'!$B$16)*'Hidden inputs'!$D$16+(Y363-'Hidden inputs'!$B$17)*'Hidden inputs'!$D$17,Y363&gt;'Hidden inputs'!$B$18,'Hidden inputs'!$C$15*'Hidden inputs'!$D$15+('Hidden inputs'!$C$16-'Hidden inputs'!$B$16)*'Hidden inputs'!$D$16+('Hidden inputs'!$C$17-'Hidden inputs'!$B$17)*'Hidden inputs'!$D$17+(Y363-'Hidden inputs'!$B$18)*'Hidden inputs'!$D$18))</f>
        <v/>
      </c>
      <c r="AA363" s="10" t="str">
        <f t="shared" ca="1" si="16003"/>
        <v/>
      </c>
      <c r="AB363" s="5" t="str">
        <f t="shared" ca="1" si="15907"/>
        <v/>
      </c>
      <c r="AC363" s="5" t="str">
        <f t="shared" ca="1" si="16004"/>
        <v/>
      </c>
      <c r="AD363" s="5" t="str">
        <f ca="1">IF(B363="","",'Hidden inputs'!$D$11*U363+'Hidden inputs'!$E$11*V363)</f>
        <v/>
      </c>
      <c r="AE363" s="11" t="str">
        <f t="shared" ca="1" si="15840"/>
        <v/>
      </c>
      <c r="AF363" s="9" t="str">
        <f t="shared" ca="1" si="15908"/>
        <v/>
      </c>
      <c r="AG363" s="3" t="str">
        <f t="shared" ca="1" si="15909"/>
        <v/>
      </c>
      <c r="AH363" s="5" t="str" cm="1">
        <f t="array" aca="1" ref="AH363" ca="1">IF($B363="","",IF(AG363=0,0,IF(DD_Payment="",0,IF(AG363&lt;_xlfn.IFS(DD_Frequency="Monthly",1,DD_Frequency="Quarterly",IF(MONTH(AG$2)=1,1,IF(MONTH(AG$2)=4,1,IF(MONTH(AG$2)=7,1,IF(MONTH(AG$2)=10,1,0)))),DD_Frequency="Annually",IF(MONTH(AG$2)=1,1,0))*DD_Payment,AG363,_xlfn.IFS(DD_Frequency="Monthly",1,DD_Frequency="Quarterly",IF(MONTH(AG$2)=1,1,IF(MONTH(AG$2)=4,1,IF(MONTH(AG$2)=7,1,IF(MONTH(AG$2)=10,1,0)))),DD_Frequency="Annually",IF(MONTH(AG$2)=1,1,0))*DD_Payment))))</f>
        <v/>
      </c>
      <c r="AI363" s="3" t="str">
        <f t="shared" ref="AI363" ca="1" si="17763">IF($B363="","",IF(AG363&gt;AH363,(AG363-AH363/2)*(rate_A*(AI$1/365)),0))</f>
        <v/>
      </c>
      <c r="AJ363" s="3" t="str">
        <f t="shared" ca="1" si="16006"/>
        <v/>
      </c>
      <c r="AK363" s="3" t="str">
        <f t="shared" ref="AK363" ca="1" si="17764">IF($B363="","",V363*(1+rate_A*AI$1/365))</f>
        <v/>
      </c>
      <c r="AL363" s="3" t="str">
        <f t="shared" ref="AL363" ca="1" si="17765">IF($B363="","",W363*(1+rate_A*AI$1/365))</f>
        <v/>
      </c>
      <c r="AM363" s="3" t="str">
        <f t="shared" ref="AM363" ca="1" si="17766">IF($B363="","",X363*(1+rate_joint*AI$1/365))</f>
        <v/>
      </c>
      <c r="AN363" s="5" t="str">
        <f t="shared" ca="1" si="16010"/>
        <v/>
      </c>
      <c r="AO363" s="5" t="str" cm="1">
        <f t="array" aca="1" ref="AO363" ca="1">IF(AN363="","",_xlfn.IFS(AN363&lt;='Hidden inputs'!$C$15,AN363*'Hidden inputs'!$D$15,AN363&lt;='Hidden inputs'!$C$16,'Hidden inputs'!$C$15*'Hidden inputs'!$D$15+(AN363-'Hidden inputs'!$B$16)*'Hidden inputs'!$D$16,AN363&lt;='Hidden inputs'!$C$17,'Hidden inputs'!$C$15*'Hidden inputs'!$D$15+('Hidden inputs'!$C$16-'Hidden inputs'!$B$16)*'Hidden inputs'!$D$16+(AN363-'Hidden inputs'!$B$17)*'Hidden inputs'!$D$17,AN363&gt;'Hidden inputs'!$B$18,'Hidden inputs'!$C$15*'Hidden inputs'!$D$15+('Hidden inputs'!$C$16-'Hidden inputs'!$B$16)*'Hidden inputs'!$D$16+('Hidden inputs'!$C$17-'Hidden inputs'!$B$17)*'Hidden inputs'!$D$17+(AN363-'Hidden inputs'!$B$18)*'Hidden inputs'!$D$18))</f>
        <v/>
      </c>
      <c r="AP363" s="10" t="str">
        <f t="shared" ca="1" si="16011"/>
        <v/>
      </c>
      <c r="AQ363" s="5" t="str">
        <f t="shared" ca="1" si="15914"/>
        <v/>
      </c>
      <c r="AR363" s="5" t="str">
        <f t="shared" ca="1" si="15915"/>
        <v/>
      </c>
      <c r="AS363" s="5" t="str">
        <f ca="1">IF($B363="","",'Hidden inputs'!$D$11*AJ363+'Hidden inputs'!$E$11*AK363)</f>
        <v/>
      </c>
      <c r="AT363" s="11" t="str">
        <f t="shared" ca="1" si="15845"/>
        <v/>
      </c>
      <c r="AU363" s="9" t="str">
        <f t="shared" ca="1" si="15916"/>
        <v/>
      </c>
      <c r="AV363" s="3" t="str">
        <f t="shared" ca="1" si="15917"/>
        <v/>
      </c>
      <c r="AW363" s="5" t="str" cm="1">
        <f t="array" aca="1" ref="AW363" ca="1">IF($B363="","",IF(AV363=0,0,IF(DD_Payment="",0,IF(AV363&lt;_xlfn.IFS(DD_Frequency="Monthly",1,DD_Frequency="Quarterly",IF(MONTH(AV$2)=1,1,IF(MONTH(AV$2)=4,1,IF(MONTH(AV$2)=7,1,IF(MONTH(AV$2)=10,1,0)))),DD_Frequency="Annually",IF(MONTH(AV$2)=1,1,0))*DD_Payment,AV363,_xlfn.IFS(DD_Frequency="Monthly",1,DD_Frequency="Quarterly",IF(MONTH(AV$2)=1,1,IF(MONTH(AV$2)=4,1,IF(MONTH(AV$2)=7,1,IF(MONTH(AV$2)=10,1,0)))),DD_Frequency="Annually",IF(MONTH(AV$2)=1,1,0))*DD_Payment))))</f>
        <v/>
      </c>
      <c r="AX363" s="3" t="str">
        <f t="shared" ref="AX363" ca="1" si="17767">IF($B363="","",IF(AV363&gt;AW363,(AV363-AW363/2)*(rate_A*(AX$1/365)),0))</f>
        <v/>
      </c>
      <c r="AY363" s="3" t="str">
        <f t="shared" ca="1" si="16013"/>
        <v/>
      </c>
      <c r="AZ363" s="3" t="str">
        <f t="shared" ref="AZ363" ca="1" si="17768">IF($B363="","",AK363*(1+rate_A*AX$1/365))</f>
        <v/>
      </c>
      <c r="BA363" s="3" t="str">
        <f t="shared" ref="BA363" ca="1" si="17769">IF($B363="","",AL363*(1+rate_A*AX$1/365))</f>
        <v/>
      </c>
      <c r="BB363" s="3" t="str">
        <f t="shared" ref="BB363" ca="1" si="17770">IF($B363="","",AM363*(1+rate_joint*AX$1/365))</f>
        <v/>
      </c>
      <c r="BC363" s="5" t="str">
        <f t="shared" ca="1" si="16017"/>
        <v/>
      </c>
      <c r="BD363" s="5" t="str" cm="1">
        <f t="array" aca="1" ref="BD363" ca="1">IF(BC363="","",_xlfn.IFS(BC363&lt;='Hidden inputs'!$C$15,BC363*'Hidden inputs'!$D$15,BC363&lt;='Hidden inputs'!$C$16,'Hidden inputs'!$C$15*'Hidden inputs'!$D$15+(BC363-'Hidden inputs'!$B$16)*'Hidden inputs'!$D$16,BC363&lt;='Hidden inputs'!$C$17,'Hidden inputs'!$C$15*'Hidden inputs'!$D$15+('Hidden inputs'!$C$16-'Hidden inputs'!$B$16)*'Hidden inputs'!$D$16+(BC363-'Hidden inputs'!$B$17)*'Hidden inputs'!$D$17,BC363&gt;'Hidden inputs'!$B$18,'Hidden inputs'!$C$15*'Hidden inputs'!$D$15+('Hidden inputs'!$C$16-'Hidden inputs'!$B$16)*'Hidden inputs'!$D$16+('Hidden inputs'!$C$17-'Hidden inputs'!$B$17)*'Hidden inputs'!$D$17+(BC363-'Hidden inputs'!$B$18)*'Hidden inputs'!$D$18))</f>
        <v/>
      </c>
      <c r="BE363" s="10" t="str">
        <f t="shared" ca="1" si="16018"/>
        <v/>
      </c>
      <c r="BF363" s="5" t="str">
        <f t="shared" ca="1" si="15922"/>
        <v/>
      </c>
      <c r="BG363" s="5" t="str">
        <f t="shared" ca="1" si="15923"/>
        <v/>
      </c>
      <c r="BH363" s="5" t="str">
        <f ca="1">IF($B363="","",'Hidden inputs'!$D$11*AY363+'Hidden inputs'!$E$11*AZ363)</f>
        <v/>
      </c>
      <c r="BI363" s="11" t="str">
        <f t="shared" ca="1" si="15850"/>
        <v/>
      </c>
      <c r="BJ363" s="9" t="str">
        <f t="shared" ca="1" si="15924"/>
        <v/>
      </c>
      <c r="BK363" s="3" t="str">
        <f t="shared" ca="1" si="15925"/>
        <v/>
      </c>
      <c r="BL363" s="5" t="str" cm="1">
        <f t="array" aca="1" ref="BL363" ca="1">IF($B363="","",IF(BK363=0,0,IF(DD_Payment="",0,IF(BK363&lt;_xlfn.IFS(DD_Frequency="Monthly",1,DD_Frequency="Quarterly",IF(MONTH(BK$2)=1,1,IF(MONTH(BK$2)=4,1,IF(MONTH(BK$2)=7,1,IF(MONTH(BK$2)=10,1,0)))),DD_Frequency="Annually",IF(MONTH(BK$2)=1,1,0))*DD_Payment,BK363,_xlfn.IFS(DD_Frequency="Monthly",1,DD_Frequency="Quarterly",IF(MONTH(BK$2)=1,1,IF(MONTH(BK$2)=4,1,IF(MONTH(BK$2)=7,1,IF(MONTH(BK$2)=10,1,0)))),DD_Frequency="Annually",IF(MONTH(BK$2)=1,1,0))*DD_Payment))))</f>
        <v/>
      </c>
      <c r="BM363" s="3" t="str">
        <f t="shared" ref="BM363" ca="1" si="17771">IF($B363="","",IF(BK363&gt;BL363,(BK363-BL363/2)*(rate_A*(BM$1/365)),0))</f>
        <v/>
      </c>
      <c r="BN363" s="3" t="str">
        <f t="shared" ca="1" si="16020"/>
        <v/>
      </c>
      <c r="BO363" s="3" t="str">
        <f t="shared" ref="BO363" ca="1" si="17772">IF($B363="","",AZ363*(1+rate_A*BM$1/365))</f>
        <v/>
      </c>
      <c r="BP363" s="3" t="str">
        <f t="shared" ref="BP363" ca="1" si="17773">IF($B363="","",BA363*(1+rate_A*BM$1/365))</f>
        <v/>
      </c>
      <c r="BQ363" s="3" t="str">
        <f t="shared" ref="BQ363" ca="1" si="17774">IF($B363="","",BB363*(1+rate_joint*BM$1/365))</f>
        <v/>
      </c>
      <c r="BR363" s="5" t="str">
        <f t="shared" ca="1" si="16024"/>
        <v/>
      </c>
      <c r="BS363" s="5" t="str" cm="1">
        <f t="array" aca="1" ref="BS363" ca="1">IF(BR363="","",_xlfn.IFS(BR363&lt;='Hidden inputs'!$C$15,BR363*'Hidden inputs'!$D$15,BR363&lt;='Hidden inputs'!$C$16,'Hidden inputs'!$C$15*'Hidden inputs'!$D$15+(BR363-'Hidden inputs'!$B$16)*'Hidden inputs'!$D$16,BR363&lt;='Hidden inputs'!$C$17,'Hidden inputs'!$C$15*'Hidden inputs'!$D$15+('Hidden inputs'!$C$16-'Hidden inputs'!$B$16)*'Hidden inputs'!$D$16+(BR363-'Hidden inputs'!$B$17)*'Hidden inputs'!$D$17,BR363&gt;'Hidden inputs'!$B$18,'Hidden inputs'!$C$15*'Hidden inputs'!$D$15+('Hidden inputs'!$C$16-'Hidden inputs'!$B$16)*'Hidden inputs'!$D$16+('Hidden inputs'!$C$17-'Hidden inputs'!$B$17)*'Hidden inputs'!$D$17+(BR363-'Hidden inputs'!$B$18)*'Hidden inputs'!$D$18))</f>
        <v/>
      </c>
      <c r="BT363" s="10" t="str">
        <f t="shared" ca="1" si="16025"/>
        <v/>
      </c>
      <c r="BU363" s="5" t="str">
        <f t="shared" ca="1" si="15930"/>
        <v/>
      </c>
      <c r="BV363" s="5" t="str">
        <f t="shared" ca="1" si="15931"/>
        <v/>
      </c>
      <c r="BW363" s="5" t="str">
        <f ca="1">IF($B363="","",'Hidden inputs'!$D$11*BN363+'Hidden inputs'!$E$11*BO363)</f>
        <v/>
      </c>
      <c r="BX363" s="11" t="str">
        <f t="shared" ca="1" si="15855"/>
        <v/>
      </c>
      <c r="BY363" s="9" t="str">
        <f t="shared" ca="1" si="15932"/>
        <v/>
      </c>
      <c r="BZ363" s="3" t="str">
        <f t="shared" ca="1" si="15933"/>
        <v/>
      </c>
      <c r="CA363" s="5" t="str" cm="1">
        <f t="array" aca="1" ref="CA363" ca="1">IF($B363="","",IF(BZ363=0,0,IF(DD_Payment="",0,IF(BZ363&lt;_xlfn.IFS(DD_Frequency="Monthly",1,DD_Frequency="Quarterly",IF(MONTH(BZ$2)=1,1,IF(MONTH(BZ$2)=4,1,IF(MONTH(BZ$2)=7,1,IF(MONTH(BZ$2)=10,1,0)))),DD_Frequency="Annually",IF(MONTH(BZ$2)=1,1,0))*DD_Payment,BZ363,_xlfn.IFS(DD_Frequency="Monthly",1,DD_Frequency="Quarterly",IF(MONTH(BZ$2)=1,1,IF(MONTH(BZ$2)=4,1,IF(MONTH(BZ$2)=7,1,IF(MONTH(BZ$2)=10,1,0)))),DD_Frequency="Annually",IF(MONTH(BZ$2)=1,1,0))*DD_Payment))))</f>
        <v/>
      </c>
      <c r="CB363" s="3" t="str">
        <f t="shared" ref="CB363" ca="1" si="17775">IF($B363="","",IF(BZ363&gt;CA363,(BZ363-CA363/2)*(rate_A*(CB$1/365)),0))</f>
        <v/>
      </c>
      <c r="CC363" s="3" t="str">
        <f t="shared" ca="1" si="16027"/>
        <v/>
      </c>
      <c r="CD363" s="3" t="str">
        <f t="shared" ref="CD363" ca="1" si="17776">IF($B363="","",BO363*(1+rate_A*CB$1/365))</f>
        <v/>
      </c>
      <c r="CE363" s="3" t="str">
        <f t="shared" ref="CE363" ca="1" si="17777">IF($B363="","",BP363*(1+rate_A*CB$1/365))</f>
        <v/>
      </c>
      <c r="CF363" s="3" t="str">
        <f t="shared" ref="CF363" ca="1" si="17778">IF($B363="","",BQ363*(1+rate_joint*CB$1/365))</f>
        <v/>
      </c>
      <c r="CG363" s="5" t="str">
        <f t="shared" ca="1" si="16031"/>
        <v/>
      </c>
      <c r="CH363" s="5" t="str" cm="1">
        <f t="array" aca="1" ref="CH363" ca="1">IF(CG363="","",_xlfn.IFS(CG363&lt;='Hidden inputs'!$C$15,CG363*'Hidden inputs'!$D$15,CG363&lt;='Hidden inputs'!$C$16,'Hidden inputs'!$C$15*'Hidden inputs'!$D$15+(CG363-'Hidden inputs'!$B$16)*'Hidden inputs'!$D$16,CG363&lt;='Hidden inputs'!$C$17,'Hidden inputs'!$C$15*'Hidden inputs'!$D$15+('Hidden inputs'!$C$16-'Hidden inputs'!$B$16)*'Hidden inputs'!$D$16+(CG363-'Hidden inputs'!$B$17)*'Hidden inputs'!$D$17,CG363&gt;'Hidden inputs'!$B$18,'Hidden inputs'!$C$15*'Hidden inputs'!$D$15+('Hidden inputs'!$C$16-'Hidden inputs'!$B$16)*'Hidden inputs'!$D$16+('Hidden inputs'!$C$17-'Hidden inputs'!$B$17)*'Hidden inputs'!$D$17+(CG363-'Hidden inputs'!$B$18)*'Hidden inputs'!$D$18))</f>
        <v/>
      </c>
      <c r="CI363" s="10" t="str">
        <f t="shared" ca="1" si="16032"/>
        <v/>
      </c>
      <c r="CJ363" s="5" t="str">
        <f t="shared" ca="1" si="15938"/>
        <v/>
      </c>
      <c r="CK363" s="5" t="str">
        <f t="shared" ca="1" si="15939"/>
        <v/>
      </c>
      <c r="CL363" s="5" t="str">
        <f ca="1">IF($B363="","",'Hidden inputs'!$D$11*CC363+'Hidden inputs'!$E$11*CD363)</f>
        <v/>
      </c>
      <c r="CM363" s="11" t="str">
        <f t="shared" ca="1" si="15860"/>
        <v/>
      </c>
      <c r="CN363" s="9" t="str">
        <f t="shared" ca="1" si="15940"/>
        <v/>
      </c>
      <c r="CO363" s="3" t="str">
        <f t="shared" ca="1" si="15941"/>
        <v/>
      </c>
      <c r="CP363" s="5" t="str" cm="1">
        <f t="array" aca="1" ref="CP363" ca="1">IF($B363="","",IF(CO363=0,0,IF(DD_Payment="",0,IF(CO363&lt;_xlfn.IFS(DD_Frequency="Monthly",1,DD_Frequency="Quarterly",IF(MONTH(CO$2)=1,1,IF(MONTH(CO$2)=4,1,IF(MONTH(CO$2)=7,1,IF(MONTH(CO$2)=10,1,0)))),DD_Frequency="Annually",IF(MONTH(CO$2)=1,1,0))*DD_Payment,CO363,_xlfn.IFS(DD_Frequency="Monthly",1,DD_Frequency="Quarterly",IF(MONTH(CO$2)=1,1,IF(MONTH(CO$2)=4,1,IF(MONTH(CO$2)=7,1,IF(MONTH(CO$2)=10,1,0)))),DD_Frequency="Annually",IF(MONTH(CO$2)=1,1,0))*DD_Payment))))</f>
        <v/>
      </c>
      <c r="CQ363" s="3" t="str">
        <f t="shared" ref="CQ363" ca="1" si="17779">IF($B363="","",IF(CO363&gt;CP363,(CO363-CP363/2)*(rate_A*(CQ$1/365)),0))</f>
        <v/>
      </c>
      <c r="CR363" s="3" t="str">
        <f t="shared" ca="1" si="16034"/>
        <v/>
      </c>
      <c r="CS363" s="3" t="str">
        <f t="shared" ref="CS363" ca="1" si="17780">IF($B363="","",CD363*(1+rate_A*CQ$1/365))</f>
        <v/>
      </c>
      <c r="CT363" s="3" t="str">
        <f t="shared" ref="CT363" ca="1" si="17781">IF($B363="","",CE363*(1+rate_A*CQ$1/365))</f>
        <v/>
      </c>
      <c r="CU363" s="3" t="str">
        <f t="shared" ref="CU363" ca="1" si="17782">IF($B363="","",CF363*(1+rate_joint*CQ$1/365))</f>
        <v/>
      </c>
      <c r="CV363" s="5" t="str">
        <f t="shared" ca="1" si="16038"/>
        <v/>
      </c>
      <c r="CW363" s="5" t="str" cm="1">
        <f t="array" aca="1" ref="CW363" ca="1">IF(CV363="","",_xlfn.IFS(CV363&lt;='Hidden inputs'!$C$15,CV363*'Hidden inputs'!$D$15,CV363&lt;='Hidden inputs'!$C$16,'Hidden inputs'!$C$15*'Hidden inputs'!$D$15+(CV363-'Hidden inputs'!$B$16)*'Hidden inputs'!$D$16,CV363&lt;='Hidden inputs'!$C$17,'Hidden inputs'!$C$15*'Hidden inputs'!$D$15+('Hidden inputs'!$C$16-'Hidden inputs'!$B$16)*'Hidden inputs'!$D$16+(CV363-'Hidden inputs'!$B$17)*'Hidden inputs'!$D$17,CV363&gt;'Hidden inputs'!$B$18,'Hidden inputs'!$C$15*'Hidden inputs'!$D$15+('Hidden inputs'!$C$16-'Hidden inputs'!$B$16)*'Hidden inputs'!$D$16+('Hidden inputs'!$C$17-'Hidden inputs'!$B$17)*'Hidden inputs'!$D$17+(CV363-'Hidden inputs'!$B$18)*'Hidden inputs'!$D$18))</f>
        <v/>
      </c>
      <c r="CX363" s="10" t="str">
        <f t="shared" ca="1" si="16039"/>
        <v/>
      </c>
      <c r="CY363" s="5" t="str">
        <f t="shared" ca="1" si="15946"/>
        <v/>
      </c>
      <c r="CZ363" s="5" t="str">
        <f t="shared" ca="1" si="15947"/>
        <v/>
      </c>
      <c r="DA363" s="5" t="str">
        <f ca="1">IF($B363="","",'Hidden inputs'!$D$11*CR363+'Hidden inputs'!$E$11*CS363)</f>
        <v/>
      </c>
      <c r="DB363" s="11" t="str">
        <f t="shared" ca="1" si="15865"/>
        <v/>
      </c>
      <c r="DC363" s="9" t="str">
        <f t="shared" ca="1" si="15948"/>
        <v/>
      </c>
      <c r="DD363" s="3" t="str">
        <f t="shared" ca="1" si="15949"/>
        <v/>
      </c>
      <c r="DE363" s="5" t="str" cm="1">
        <f t="array" aca="1" ref="DE363" ca="1">IF($B363="","",IF(DD363=0,0,IF(DD_Payment="",0,IF(DD363&lt;_xlfn.IFS(DD_Frequency="Monthly",1,DD_Frequency="Quarterly",IF(MONTH(DD$2)=1,1,IF(MONTH(DD$2)=4,1,IF(MONTH(DD$2)=7,1,IF(MONTH(DD$2)=10,1,0)))),DD_Frequency="Annually",IF(MONTH(DD$2)=1,1,0))*DD_Payment,DD363,_xlfn.IFS(DD_Frequency="Monthly",1,DD_Frequency="Quarterly",IF(MONTH(DD$2)=1,1,IF(MONTH(DD$2)=4,1,IF(MONTH(DD$2)=7,1,IF(MONTH(DD$2)=10,1,0)))),DD_Frequency="Annually",IF(MONTH(DD$2)=1,1,0))*DD_Payment))))</f>
        <v/>
      </c>
      <c r="DF363" s="3" t="str">
        <f t="shared" ref="DF363" ca="1" si="17783">IF($B363="","",IF(DD363&gt;DE363,(DD363-DE363/2)*(rate_A*(DF$1/365)),0))</f>
        <v/>
      </c>
      <c r="DG363" s="3" t="str">
        <f t="shared" ca="1" si="16041"/>
        <v/>
      </c>
      <c r="DH363" s="3" t="str">
        <f t="shared" ref="DH363" ca="1" si="17784">IF($B363="","",CS363*(1+rate_A*DF$1/365))</f>
        <v/>
      </c>
      <c r="DI363" s="3" t="str">
        <f t="shared" ref="DI363" ca="1" si="17785">IF($B363="","",CT363*(1+rate_A*DF$1/365))</f>
        <v/>
      </c>
      <c r="DJ363" s="3" t="str">
        <f t="shared" ref="DJ363" ca="1" si="17786">IF($B363="","",CU363*(1+rate_joint*DF$1/365))</f>
        <v/>
      </c>
      <c r="DK363" s="5" t="str">
        <f t="shared" ca="1" si="16045"/>
        <v/>
      </c>
      <c r="DL363" s="5" t="str" cm="1">
        <f t="array" aca="1" ref="DL363" ca="1">IF(DK363="","",_xlfn.IFS(DK363&lt;='Hidden inputs'!$C$15,DK363*'Hidden inputs'!$D$15,DK363&lt;='Hidden inputs'!$C$16,'Hidden inputs'!$C$15*'Hidden inputs'!$D$15+(DK363-'Hidden inputs'!$B$16)*'Hidden inputs'!$D$16,DK363&lt;='Hidden inputs'!$C$17,'Hidden inputs'!$C$15*'Hidden inputs'!$D$15+('Hidden inputs'!$C$16-'Hidden inputs'!$B$16)*'Hidden inputs'!$D$16+(DK363-'Hidden inputs'!$B$17)*'Hidden inputs'!$D$17,DK363&gt;'Hidden inputs'!$B$18,'Hidden inputs'!$C$15*'Hidden inputs'!$D$15+('Hidden inputs'!$C$16-'Hidden inputs'!$B$16)*'Hidden inputs'!$D$16+('Hidden inputs'!$C$17-'Hidden inputs'!$B$17)*'Hidden inputs'!$D$17+(DK363-'Hidden inputs'!$B$18)*'Hidden inputs'!$D$18))</f>
        <v/>
      </c>
      <c r="DM363" s="10" t="str">
        <f t="shared" ca="1" si="16046"/>
        <v/>
      </c>
      <c r="DN363" s="5" t="str">
        <f t="shared" ca="1" si="15954"/>
        <v/>
      </c>
      <c r="DO363" s="5" t="str">
        <f t="shared" ca="1" si="15955"/>
        <v/>
      </c>
      <c r="DP363" s="5" t="str">
        <f ca="1">IF($B363="","",'Hidden inputs'!$D$11*DG363+'Hidden inputs'!$E$11*DH363)</f>
        <v/>
      </c>
      <c r="DQ363" s="11" t="str">
        <f t="shared" ca="1" si="15870"/>
        <v/>
      </c>
      <c r="DR363" s="9" t="str">
        <f t="shared" ca="1" si="15956"/>
        <v/>
      </c>
      <c r="DS363" s="3" t="str">
        <f t="shared" ca="1" si="15957"/>
        <v/>
      </c>
      <c r="DT363" s="5" t="str" cm="1">
        <f t="array" aca="1" ref="DT363" ca="1">IF($B363="","",IF(DS363=0,0,IF(DD_Payment="",0,IF(DS363&lt;_xlfn.IFS(DD_Frequency="Monthly",1,DD_Frequency="Quarterly",IF(MONTH(DS$2)=1,1,IF(MONTH(DS$2)=4,1,IF(MONTH(DS$2)=7,1,IF(MONTH(DS$2)=10,1,0)))),DD_Frequency="Annually",IF(MONTH(DS$2)=1,1,0))*DD_Payment,DS363,_xlfn.IFS(DD_Frequency="Monthly",1,DD_Frequency="Quarterly",IF(MONTH(DS$2)=1,1,IF(MONTH(DS$2)=4,1,IF(MONTH(DS$2)=7,1,IF(MONTH(DS$2)=10,1,0)))),DD_Frequency="Annually",IF(MONTH(DS$2)=1,1,0))*DD_Payment))))</f>
        <v/>
      </c>
      <c r="DU363" s="3" t="str">
        <f t="shared" ref="DU363" ca="1" si="17787">IF($B363="","",IF(DS363&gt;DT363,(DS363-DT363/2)*(rate_A*(DU$1/365)),0))</f>
        <v/>
      </c>
      <c r="DV363" s="3" t="str">
        <f t="shared" ca="1" si="16048"/>
        <v/>
      </c>
      <c r="DW363" s="3" t="str">
        <f t="shared" ref="DW363" ca="1" si="17788">IF($B363="","",DH363*(1+rate_A*DU$1/365))</f>
        <v/>
      </c>
      <c r="DX363" s="3" t="str">
        <f t="shared" ref="DX363" ca="1" si="17789">IF($B363="","",DI363*(1+rate_A*DU$1/365))</f>
        <v/>
      </c>
      <c r="DY363" s="3" t="str">
        <f t="shared" ref="DY363" ca="1" si="17790">IF($B363="","",DJ363*(1+rate_joint*DU$1/365))</f>
        <v/>
      </c>
      <c r="DZ363" s="5" t="str">
        <f t="shared" ca="1" si="16052"/>
        <v/>
      </c>
      <c r="EA363" s="5" t="str" cm="1">
        <f t="array" aca="1" ref="EA363" ca="1">IF(DZ363="","",_xlfn.IFS(DZ363&lt;='Hidden inputs'!$C$15,DZ363*'Hidden inputs'!$D$15,DZ363&lt;='Hidden inputs'!$C$16,'Hidden inputs'!$C$15*'Hidden inputs'!$D$15+(DZ363-'Hidden inputs'!$B$16)*'Hidden inputs'!$D$16,DZ363&lt;='Hidden inputs'!$C$17,'Hidden inputs'!$C$15*'Hidden inputs'!$D$15+('Hidden inputs'!$C$16-'Hidden inputs'!$B$16)*'Hidden inputs'!$D$16+(DZ363-'Hidden inputs'!$B$17)*'Hidden inputs'!$D$17,DZ363&gt;'Hidden inputs'!$B$18,'Hidden inputs'!$C$15*'Hidden inputs'!$D$15+('Hidden inputs'!$C$16-'Hidden inputs'!$B$16)*'Hidden inputs'!$D$16+('Hidden inputs'!$C$17-'Hidden inputs'!$B$17)*'Hidden inputs'!$D$17+(DZ363-'Hidden inputs'!$B$18)*'Hidden inputs'!$D$18))</f>
        <v/>
      </c>
      <c r="EB363" s="10" t="str">
        <f t="shared" ca="1" si="16053"/>
        <v/>
      </c>
      <c r="EC363" s="5" t="str">
        <f t="shared" ca="1" si="15962"/>
        <v/>
      </c>
      <c r="ED363" s="5" t="str">
        <f t="shared" ca="1" si="15963"/>
        <v/>
      </c>
      <c r="EE363" s="5" t="str">
        <f ca="1">IF($B363="","",'Hidden inputs'!$D$11*DV363+'Hidden inputs'!$E$11*DW363)</f>
        <v/>
      </c>
      <c r="EF363" s="11" t="str">
        <f t="shared" ca="1" si="15875"/>
        <v/>
      </c>
      <c r="EG363" s="9" t="str">
        <f t="shared" ca="1" si="15964"/>
        <v/>
      </c>
      <c r="EH363" s="3" t="str">
        <f t="shared" ca="1" si="15965"/>
        <v/>
      </c>
      <c r="EI363" s="5" t="str" cm="1">
        <f t="array" aca="1" ref="EI363" ca="1">IF($B363="","",IF(EH363=0,0,IF(DD_Payment="",0,IF(EH363&lt;_xlfn.IFS(DD_Frequency="Monthly",1,DD_Frequency="Quarterly",IF(MONTH(EH$2)=1,1,IF(MONTH(EH$2)=4,1,IF(MONTH(EH$2)=7,1,IF(MONTH(EH$2)=10,1,0)))),DD_Frequency="Annually",IF(MONTH(EH$2)=1,1,0))*DD_Payment,EH363,_xlfn.IFS(DD_Frequency="Monthly",1,DD_Frequency="Quarterly",IF(MONTH(EH$2)=1,1,IF(MONTH(EH$2)=4,1,IF(MONTH(EH$2)=7,1,IF(MONTH(EH$2)=10,1,0)))),DD_Frequency="Annually",IF(MONTH(EH$2)=1,1,0))*DD_Payment))))</f>
        <v/>
      </c>
      <c r="EJ363" s="3" t="str">
        <f t="shared" ref="EJ363" ca="1" si="17791">IF($B363="","",IF(EH363&gt;EI363,(EH363-EI363/2)*(rate_A*(EJ$1/365)),0))</f>
        <v/>
      </c>
      <c r="EK363" s="3" t="str">
        <f t="shared" ca="1" si="16055"/>
        <v/>
      </c>
      <c r="EL363" s="3" t="str">
        <f t="shared" ref="EL363" ca="1" si="17792">IF($B363="","",DW363*(1+rate_A*EJ$1/365))</f>
        <v/>
      </c>
      <c r="EM363" s="3" t="str">
        <f t="shared" ref="EM363" ca="1" si="17793">IF($B363="","",DX363*(1+rate_A*EJ$1/365))</f>
        <v/>
      </c>
      <c r="EN363" s="3" t="str">
        <f t="shared" ref="EN363" ca="1" si="17794">IF($B363="","",DY363*(1+rate_joint*EJ$1/365))</f>
        <v/>
      </c>
      <c r="EO363" s="5" t="str">
        <f t="shared" ca="1" si="16059"/>
        <v/>
      </c>
      <c r="EP363" s="5" t="str" cm="1">
        <f t="array" aca="1" ref="EP363" ca="1">IF(EO363="","",_xlfn.IFS(EO363&lt;='Hidden inputs'!$C$15,EO363*'Hidden inputs'!$D$15,EO363&lt;='Hidden inputs'!$C$16,'Hidden inputs'!$C$15*'Hidden inputs'!$D$15+(EO363-'Hidden inputs'!$B$16)*'Hidden inputs'!$D$16,EO363&lt;='Hidden inputs'!$C$17,'Hidden inputs'!$C$15*'Hidden inputs'!$D$15+('Hidden inputs'!$C$16-'Hidden inputs'!$B$16)*'Hidden inputs'!$D$16+(EO363-'Hidden inputs'!$B$17)*'Hidden inputs'!$D$17,EO363&gt;'Hidden inputs'!$B$18,'Hidden inputs'!$C$15*'Hidden inputs'!$D$15+('Hidden inputs'!$C$16-'Hidden inputs'!$B$16)*'Hidden inputs'!$D$16+('Hidden inputs'!$C$17-'Hidden inputs'!$B$17)*'Hidden inputs'!$D$17+(EO363-'Hidden inputs'!$B$18)*'Hidden inputs'!$D$18))</f>
        <v/>
      </c>
      <c r="EQ363" s="10" t="str">
        <f t="shared" ca="1" si="16060"/>
        <v/>
      </c>
      <c r="ER363" s="5" t="str">
        <f t="shared" ca="1" si="15970"/>
        <v/>
      </c>
      <c r="ES363" s="5" t="str">
        <f t="shared" ca="1" si="15971"/>
        <v/>
      </c>
      <c r="ET363" s="5" t="str">
        <f ca="1">IF($B363="","",'Hidden inputs'!$D$11*EK363+'Hidden inputs'!$E$11*EL363)</f>
        <v/>
      </c>
      <c r="EU363" s="11" t="str">
        <f t="shared" ca="1" si="15880"/>
        <v/>
      </c>
      <c r="EV363" s="9" t="str">
        <f t="shared" ca="1" si="15972"/>
        <v/>
      </c>
      <c r="EW363" s="3" t="str">
        <f t="shared" ca="1" si="15973"/>
        <v/>
      </c>
      <c r="EX363" s="5" t="str" cm="1">
        <f t="array" aca="1" ref="EX363" ca="1">IF($B363="","",IF(EW363=0,0,IF(DD_Payment="",0,IF(EW363&lt;_xlfn.IFS(DD_Frequency="Monthly",1,DD_Frequency="Quarterly",IF(MONTH(EW$2)=1,1,IF(MONTH(EW$2)=4,1,IF(MONTH(EW$2)=7,1,IF(MONTH(EW$2)=10,1,0)))),DD_Frequency="Annually",IF(MONTH(EW$2)=1,1,0))*DD_Payment,EW363,_xlfn.IFS(DD_Frequency="Monthly",1,DD_Frequency="Quarterly",IF(MONTH(EW$2)=1,1,IF(MONTH(EW$2)=4,1,IF(MONTH(EW$2)=7,1,IF(MONTH(EW$2)=10,1,0)))),DD_Frequency="Annually",IF(MONTH(EW$2)=1,1,0))*DD_Payment))))</f>
        <v/>
      </c>
      <c r="EY363" s="3" t="str">
        <f t="shared" ref="EY363" ca="1" si="17795">IF($B363="","",IF(EW363&gt;EX363,(EW363-EX363/2)*(rate_A*(EY$1/365)),0))</f>
        <v/>
      </c>
      <c r="EZ363" s="3" t="str">
        <f t="shared" ca="1" si="16062"/>
        <v/>
      </c>
      <c r="FA363" s="3" t="str">
        <f t="shared" ref="FA363" ca="1" si="17796">IF($B363="","",EL363*(1+rate_A*EY$1/365))</f>
        <v/>
      </c>
      <c r="FB363" s="3" t="str">
        <f t="shared" ref="FB363" ca="1" si="17797">IF($B363="","",EM363*(1+rate_A*EY$1/365))</f>
        <v/>
      </c>
      <c r="FC363" s="3" t="str">
        <f t="shared" ref="FC363" ca="1" si="17798">IF($B363="","",EN363*(1+rate_joint*EY$1/365))</f>
        <v/>
      </c>
      <c r="FD363" s="5" t="str">
        <f t="shared" ca="1" si="16066"/>
        <v/>
      </c>
      <c r="FE363" s="5" t="str" cm="1">
        <f t="array" aca="1" ref="FE363" ca="1">IF(FD363="","",_xlfn.IFS(FD363&lt;='Hidden inputs'!$C$15,FD363*'Hidden inputs'!$D$15,FD363&lt;='Hidden inputs'!$C$16,'Hidden inputs'!$C$15*'Hidden inputs'!$D$15+(FD363-'Hidden inputs'!$B$16)*'Hidden inputs'!$D$16,FD363&lt;='Hidden inputs'!$C$17,'Hidden inputs'!$C$15*'Hidden inputs'!$D$15+('Hidden inputs'!$C$16-'Hidden inputs'!$B$16)*'Hidden inputs'!$D$16+(FD363-'Hidden inputs'!$B$17)*'Hidden inputs'!$D$17,FD363&gt;'Hidden inputs'!$B$18,'Hidden inputs'!$C$15*'Hidden inputs'!$D$15+('Hidden inputs'!$C$16-'Hidden inputs'!$B$16)*'Hidden inputs'!$D$16+('Hidden inputs'!$C$17-'Hidden inputs'!$B$17)*'Hidden inputs'!$D$17+(FD363-'Hidden inputs'!$B$18)*'Hidden inputs'!$D$18))</f>
        <v/>
      </c>
      <c r="FF363" s="10" t="str">
        <f t="shared" ca="1" si="16067"/>
        <v/>
      </c>
      <c r="FG363" s="5" t="str">
        <f t="shared" ca="1" si="15978"/>
        <v/>
      </c>
      <c r="FH363" s="5" t="str">
        <f t="shared" ca="1" si="15979"/>
        <v/>
      </c>
      <c r="FI363" s="5" t="str">
        <f ca="1">IF($B363="","",'Hidden inputs'!$D$11*EZ363+'Hidden inputs'!$E$11*FA363)</f>
        <v/>
      </c>
      <c r="FJ363" s="11" t="str">
        <f t="shared" ca="1" si="15885"/>
        <v/>
      </c>
      <c r="FK363" s="9" t="str">
        <f t="shared" ca="1" si="15980"/>
        <v/>
      </c>
      <c r="FL363" s="3" t="str">
        <f t="shared" ca="1" si="15981"/>
        <v/>
      </c>
      <c r="FM363" s="5" t="str" cm="1">
        <f t="array" aca="1" ref="FM363" ca="1">IF($B363="","",IF(FL363=0,0,IF(DD_Payment="",0,IF(FL363&lt;_xlfn.IFS(DD_Frequency="Monthly",1,DD_Frequency="Quarterly",IF(MONTH(FL$2)=1,1,IF(MONTH(FL$2)=4,1,IF(MONTH(FL$2)=7,1,IF(MONTH(FL$2)=10,1,0)))),DD_Frequency="Annually",IF(MONTH(FL$2)=1,1,0))*DD_Payment,FL363,_xlfn.IFS(DD_Frequency="Monthly",1,DD_Frequency="Quarterly",IF(MONTH(FL$2)=1,1,IF(MONTH(FL$2)=4,1,IF(MONTH(FL$2)=7,1,IF(MONTH(FL$2)=10,1,0)))),DD_Frequency="Annually",IF(MONTH(FL$2)=1,1,0))*DD_Payment))))</f>
        <v/>
      </c>
      <c r="FN363" s="3" t="str">
        <f t="shared" ref="FN363" ca="1" si="17799">IF($B363="","",IF(FL363&gt;FM363,(FL363-FM363/2)*(rate_A*(FN$1/365)),0))</f>
        <v/>
      </c>
      <c r="FO363" s="3" t="str">
        <f t="shared" ca="1" si="16069"/>
        <v/>
      </c>
      <c r="FP363" s="3" t="str">
        <f t="shared" ref="FP363" ca="1" si="17800">IF($B363="","",FA363*(1+rate_A*FN$1/365))</f>
        <v/>
      </c>
      <c r="FQ363" s="3" t="str">
        <f t="shared" ref="FQ363" ca="1" si="17801">IF($B363="","",FB363*(1+rate_A*FN$1/365))</f>
        <v/>
      </c>
      <c r="FR363" s="3" t="str">
        <f t="shared" ref="FR363" ca="1" si="17802">IF($B363="","",FC363*(1+rate_joint*FN$1/365))</f>
        <v/>
      </c>
      <c r="FS363" s="5" t="str">
        <f t="shared" ca="1" si="16073"/>
        <v/>
      </c>
      <c r="FT363" s="5" t="str" cm="1">
        <f t="array" aca="1" ref="FT363" ca="1">IF(FS363="","",_xlfn.IFS(FS363&lt;='Hidden inputs'!$C$15,FS363*'Hidden inputs'!$D$15,FS363&lt;='Hidden inputs'!$C$16,'Hidden inputs'!$C$15*'Hidden inputs'!$D$15+(FS363-'Hidden inputs'!$B$16)*'Hidden inputs'!$D$16,FS363&lt;='Hidden inputs'!$C$17,'Hidden inputs'!$C$15*'Hidden inputs'!$D$15+('Hidden inputs'!$C$16-'Hidden inputs'!$B$16)*'Hidden inputs'!$D$16+(FS363-'Hidden inputs'!$B$17)*'Hidden inputs'!$D$17,FS363&gt;'Hidden inputs'!$B$18,'Hidden inputs'!$C$15*'Hidden inputs'!$D$15+('Hidden inputs'!$C$16-'Hidden inputs'!$B$16)*'Hidden inputs'!$D$16+('Hidden inputs'!$C$17-'Hidden inputs'!$B$17)*'Hidden inputs'!$D$17+(FS363-'Hidden inputs'!$B$18)*'Hidden inputs'!$D$18))</f>
        <v/>
      </c>
      <c r="FU363" s="10" t="str">
        <f t="shared" ca="1" si="16074"/>
        <v/>
      </c>
      <c r="FV363" s="5" t="str">
        <f t="shared" ca="1" si="15986"/>
        <v/>
      </c>
      <c r="FW363" s="5" t="str">
        <f t="shared" ca="1" si="15987"/>
        <v/>
      </c>
      <c r="FX363" s="5" t="str">
        <f ca="1">IF($B363="","",'Hidden inputs'!$D$11*FO363+'Hidden inputs'!$E$11*FP363)</f>
        <v/>
      </c>
      <c r="FY363" s="11" t="str">
        <f t="shared" ca="1" si="15890"/>
        <v/>
      </c>
      <c r="FZ363" s="9" t="str">
        <f t="shared" ca="1" si="15988"/>
        <v/>
      </c>
      <c r="GA363" s="5" t="str">
        <f t="shared" ca="1" si="15989"/>
        <v/>
      </c>
      <c r="GB363" s="5" t="str">
        <f t="shared" ca="1" si="15990"/>
        <v/>
      </c>
      <c r="GC363" s="5" t="str">
        <f t="shared" ca="1" si="15891"/>
        <v/>
      </c>
      <c r="GD363" s="5" t="str">
        <f t="shared" ca="1" si="15892"/>
        <v/>
      </c>
    </row>
    <row r="364" spans="1:186" x14ac:dyDescent="0.35">
      <c r="A364" s="2"/>
      <c r="B364" s="6" t="str">
        <f t="shared" ca="1" si="15893"/>
        <v/>
      </c>
      <c r="C364" s="5" t="str">
        <f t="shared" ca="1" si="15991"/>
        <v/>
      </c>
      <c r="D364" s="5" t="str" cm="1">
        <f t="array" aca="1" ref="D364" ca="1">IF($B364="","",IF(C364=0,0,IF(DD_Payment="",0,IF(C364&lt;_xlfn.IFS(DD_Frequency="Monthly",1,DD_Frequency="Quarterly",IF(MONTH(C$2)=1,1,IF(MONTH(C$2)=4,1,IF(MONTH(C$2)=7,1,IF(MONTH(C$2)=10,1,0)))),DD_Frequency="Annually",IF(MONTH(C$2)=1,1,0))*DD_Payment,C364,_xlfn.IFS(DD_Frequency="Monthly",1,DD_Frequency="Quarterly",IF(MONTH(C$2)=1,1,IF(MONTH(C$2)=4,1,IF(MONTH(C$2)=7,1,IF(MONTH(C$2)=10,1,0)))),DD_Frequency="Annually",IF(MONTH(C$2)=1,1,0))*DD_Payment))))</f>
        <v/>
      </c>
      <c r="E364" s="5" t="str">
        <f t="shared" ref="E364" ca="1" si="17803">IF(B364="","",IF(C364&gt;D364,(C364-D364/2)*(rate_A*(E$1/365)),0))</f>
        <v/>
      </c>
      <c r="F364" s="5" t="str">
        <f t="shared" ca="1" si="15895"/>
        <v/>
      </c>
      <c r="G364" s="5" t="str">
        <f t="shared" ref="G364" ca="1" si="17804">IF(B364="","",G363*(1+rate_A*E$1/365))</f>
        <v/>
      </c>
      <c r="H364" s="5" t="str">
        <f t="shared" ref="H364" ca="1" si="17805">IF(B364="","",H363*(1+rate_A*E$1/365))</f>
        <v/>
      </c>
      <c r="I364" s="5" t="str">
        <f t="shared" ref="I364" ca="1" si="17806">IF(B364="","",I363*(1+rate_joint*E$1/365))</f>
        <v/>
      </c>
      <c r="J364" s="5" t="str">
        <f t="shared" ca="1" si="15996"/>
        <v/>
      </c>
      <c r="K364" s="5" t="str" cm="1">
        <f t="array" aca="1" ref="K364" ca="1">IF(J364="","",_xlfn.IFS(J364&lt;='Hidden inputs'!$C$15,J364*'Hidden inputs'!$D$15,J364&lt;='Hidden inputs'!$C$16,'Hidden inputs'!$C$15*'Hidden inputs'!$D$15+(J364-'Hidden inputs'!$B$16)*'Hidden inputs'!$D$16,J364&lt;='Hidden inputs'!$C$17,'Hidden inputs'!$C$15*'Hidden inputs'!$D$15+('Hidden inputs'!$C$16-'Hidden inputs'!$B$16)*'Hidden inputs'!$D$16+(J364-'Hidden inputs'!$B$17)*'Hidden inputs'!$D$17,J364&gt;'Hidden inputs'!$B$18,'Hidden inputs'!$C$15*'Hidden inputs'!$D$15+('Hidden inputs'!$C$16-'Hidden inputs'!$B$16)*'Hidden inputs'!$D$16+('Hidden inputs'!$C$17-'Hidden inputs'!$B$17)*'Hidden inputs'!$D$17+(J364-'Hidden inputs'!$B$18)*'Hidden inputs'!$D$18))</f>
        <v/>
      </c>
      <c r="L364" s="11" t="str">
        <f t="shared" ca="1" si="15997"/>
        <v/>
      </c>
      <c r="M364" s="5" t="str">
        <f t="shared" ca="1" si="15899"/>
        <v/>
      </c>
      <c r="N364" s="5" t="str">
        <f t="shared" ca="1" si="15900"/>
        <v/>
      </c>
      <c r="O364" s="5" t="str">
        <f ca="1">IF(B364="","",'Hidden inputs'!$D$11*F364+'Hidden inputs'!$E$11*G364)</f>
        <v/>
      </c>
      <c r="P364" s="11" t="str">
        <f t="shared" ca="1" si="15834"/>
        <v/>
      </c>
      <c r="Q364" s="20" t="str">
        <f t="shared" ca="1" si="15835"/>
        <v/>
      </c>
      <c r="R364" s="3" t="str">
        <f t="shared" ca="1" si="15901"/>
        <v/>
      </c>
      <c r="S364" s="5" t="str" cm="1">
        <f t="array" aca="1" ref="S364" ca="1">IF($B364="","",IF(R364=0,0,IF(DD_Payment="",0,IF(R364&lt;_xlfn.IFS(DD_Frequency="Monthly",1,DD_Frequency="Quarterly",IF(MONTH(R$2)=1,1,IF(MONTH(R$2)=4,1,IF(MONTH(R$2)=7,1,IF(MONTH(R$2)=10,1,0)))),DD_Frequency="Annually",IF(MONTH(R$2)=1,1,0))*DD_Payment,R364,_xlfn.IFS(DD_Frequency="Monthly",1,DD_Frequency="Quarterly",IF(MONTH(R$2)=1,1,IF(MONTH(R$2)=4,1,IF(MONTH(R$2)=7,1,IF(MONTH(R$2)=10,1,0)))),DD_Frequency="Annually",IF(MONTH(R$2)=1,1,0))*DD_Payment))))</f>
        <v/>
      </c>
      <c r="T364" s="3" t="str">
        <f t="shared" ref="T364" ca="1" si="17807">IF(B364="","",IF(R364&gt;S364,(R364-S364/2)*(rate_A*((T$1+A364)/365)),0))</f>
        <v/>
      </c>
      <c r="U364" s="3" t="str">
        <f t="shared" ca="1" si="15903"/>
        <v/>
      </c>
      <c r="V364" s="3" t="str">
        <f t="shared" ref="V364" ca="1" si="17808">IF(B364="","",G364*(1+rate_A*(T$1+A364)/365))</f>
        <v/>
      </c>
      <c r="W364" s="3" t="str">
        <f t="shared" ref="W364" ca="1" si="17809">IF(B364="","",H364*(1+rate_A*(T$1+A364)/365))</f>
        <v/>
      </c>
      <c r="X364" s="3" t="str">
        <f t="shared" ref="X364" ca="1" si="17810">IF(B364="","",I364*(1+rate_joint*(T$1+A364)/365))</f>
        <v/>
      </c>
      <c r="Y364" s="5" t="str">
        <f t="shared" ca="1" si="16002"/>
        <v/>
      </c>
      <c r="Z364" s="5" t="str" cm="1">
        <f t="array" aca="1" ref="Z364" ca="1">IF(Y364="","",_xlfn.IFS(Y364&lt;='Hidden inputs'!$C$15,Y364*'Hidden inputs'!$D$15,Y364&lt;='Hidden inputs'!$C$16,'Hidden inputs'!$C$15*'Hidden inputs'!$D$15+(Y364-'Hidden inputs'!$B$16)*'Hidden inputs'!$D$16,Y364&lt;='Hidden inputs'!$C$17,'Hidden inputs'!$C$15*'Hidden inputs'!$D$15+('Hidden inputs'!$C$16-'Hidden inputs'!$B$16)*'Hidden inputs'!$D$16+(Y364-'Hidden inputs'!$B$17)*'Hidden inputs'!$D$17,Y364&gt;'Hidden inputs'!$B$18,'Hidden inputs'!$C$15*'Hidden inputs'!$D$15+('Hidden inputs'!$C$16-'Hidden inputs'!$B$16)*'Hidden inputs'!$D$16+('Hidden inputs'!$C$17-'Hidden inputs'!$B$17)*'Hidden inputs'!$D$17+(Y364-'Hidden inputs'!$B$18)*'Hidden inputs'!$D$18))</f>
        <v/>
      </c>
      <c r="AA364" s="10" t="str">
        <f t="shared" ca="1" si="16003"/>
        <v/>
      </c>
      <c r="AB364" s="5" t="str">
        <f t="shared" ca="1" si="15907"/>
        <v/>
      </c>
      <c r="AC364" s="5" t="str">
        <f t="shared" ca="1" si="16004"/>
        <v/>
      </c>
      <c r="AD364" s="5" t="str">
        <f ca="1">IF(B364="","",'Hidden inputs'!$D$11*U364+'Hidden inputs'!$E$11*V364)</f>
        <v/>
      </c>
      <c r="AE364" s="11" t="str">
        <f t="shared" ca="1" si="15840"/>
        <v/>
      </c>
      <c r="AF364" s="9" t="str">
        <f t="shared" ca="1" si="15908"/>
        <v/>
      </c>
      <c r="AG364" s="3" t="str">
        <f t="shared" ca="1" si="15909"/>
        <v/>
      </c>
      <c r="AH364" s="5" t="str" cm="1">
        <f t="array" aca="1" ref="AH364" ca="1">IF($B364="","",IF(AG364=0,0,IF(DD_Payment="",0,IF(AG364&lt;_xlfn.IFS(DD_Frequency="Monthly",1,DD_Frequency="Quarterly",IF(MONTH(AG$2)=1,1,IF(MONTH(AG$2)=4,1,IF(MONTH(AG$2)=7,1,IF(MONTH(AG$2)=10,1,0)))),DD_Frequency="Annually",IF(MONTH(AG$2)=1,1,0))*DD_Payment,AG364,_xlfn.IFS(DD_Frequency="Monthly",1,DD_Frequency="Quarterly",IF(MONTH(AG$2)=1,1,IF(MONTH(AG$2)=4,1,IF(MONTH(AG$2)=7,1,IF(MONTH(AG$2)=10,1,0)))),DD_Frequency="Annually",IF(MONTH(AG$2)=1,1,0))*DD_Payment))))</f>
        <v/>
      </c>
      <c r="AI364" s="3" t="str">
        <f t="shared" ref="AI364" ca="1" si="17811">IF($B364="","",IF(AG364&gt;AH364,(AG364-AH364/2)*(rate_A*(AI$1/365)),0))</f>
        <v/>
      </c>
      <c r="AJ364" s="3" t="str">
        <f t="shared" ca="1" si="16006"/>
        <v/>
      </c>
      <c r="AK364" s="3" t="str">
        <f t="shared" ref="AK364" ca="1" si="17812">IF($B364="","",V364*(1+rate_A*AI$1/365))</f>
        <v/>
      </c>
      <c r="AL364" s="3" t="str">
        <f t="shared" ref="AL364" ca="1" si="17813">IF($B364="","",W364*(1+rate_A*AI$1/365))</f>
        <v/>
      </c>
      <c r="AM364" s="3" t="str">
        <f t="shared" ref="AM364" ca="1" si="17814">IF($B364="","",X364*(1+rate_joint*AI$1/365))</f>
        <v/>
      </c>
      <c r="AN364" s="5" t="str">
        <f t="shared" ca="1" si="16010"/>
        <v/>
      </c>
      <c r="AO364" s="5" t="str" cm="1">
        <f t="array" aca="1" ref="AO364" ca="1">IF(AN364="","",_xlfn.IFS(AN364&lt;='Hidden inputs'!$C$15,AN364*'Hidden inputs'!$D$15,AN364&lt;='Hidden inputs'!$C$16,'Hidden inputs'!$C$15*'Hidden inputs'!$D$15+(AN364-'Hidden inputs'!$B$16)*'Hidden inputs'!$D$16,AN364&lt;='Hidden inputs'!$C$17,'Hidden inputs'!$C$15*'Hidden inputs'!$D$15+('Hidden inputs'!$C$16-'Hidden inputs'!$B$16)*'Hidden inputs'!$D$16+(AN364-'Hidden inputs'!$B$17)*'Hidden inputs'!$D$17,AN364&gt;'Hidden inputs'!$B$18,'Hidden inputs'!$C$15*'Hidden inputs'!$D$15+('Hidden inputs'!$C$16-'Hidden inputs'!$B$16)*'Hidden inputs'!$D$16+('Hidden inputs'!$C$17-'Hidden inputs'!$B$17)*'Hidden inputs'!$D$17+(AN364-'Hidden inputs'!$B$18)*'Hidden inputs'!$D$18))</f>
        <v/>
      </c>
      <c r="AP364" s="10" t="str">
        <f t="shared" ca="1" si="16011"/>
        <v/>
      </c>
      <c r="AQ364" s="5" t="str">
        <f t="shared" ca="1" si="15914"/>
        <v/>
      </c>
      <c r="AR364" s="5" t="str">
        <f t="shared" ca="1" si="15915"/>
        <v/>
      </c>
      <c r="AS364" s="5" t="str">
        <f ca="1">IF($B364="","",'Hidden inputs'!$D$11*AJ364+'Hidden inputs'!$E$11*AK364)</f>
        <v/>
      </c>
      <c r="AT364" s="11" t="str">
        <f t="shared" ca="1" si="15845"/>
        <v/>
      </c>
      <c r="AU364" s="9" t="str">
        <f t="shared" ca="1" si="15916"/>
        <v/>
      </c>
      <c r="AV364" s="3" t="str">
        <f t="shared" ca="1" si="15917"/>
        <v/>
      </c>
      <c r="AW364" s="5" t="str" cm="1">
        <f t="array" aca="1" ref="AW364" ca="1">IF($B364="","",IF(AV364=0,0,IF(DD_Payment="",0,IF(AV364&lt;_xlfn.IFS(DD_Frequency="Monthly",1,DD_Frequency="Quarterly",IF(MONTH(AV$2)=1,1,IF(MONTH(AV$2)=4,1,IF(MONTH(AV$2)=7,1,IF(MONTH(AV$2)=10,1,0)))),DD_Frequency="Annually",IF(MONTH(AV$2)=1,1,0))*DD_Payment,AV364,_xlfn.IFS(DD_Frequency="Monthly",1,DD_Frequency="Quarterly",IF(MONTH(AV$2)=1,1,IF(MONTH(AV$2)=4,1,IF(MONTH(AV$2)=7,1,IF(MONTH(AV$2)=10,1,0)))),DD_Frequency="Annually",IF(MONTH(AV$2)=1,1,0))*DD_Payment))))</f>
        <v/>
      </c>
      <c r="AX364" s="3" t="str">
        <f t="shared" ref="AX364" ca="1" si="17815">IF($B364="","",IF(AV364&gt;AW364,(AV364-AW364/2)*(rate_A*(AX$1/365)),0))</f>
        <v/>
      </c>
      <c r="AY364" s="3" t="str">
        <f t="shared" ca="1" si="16013"/>
        <v/>
      </c>
      <c r="AZ364" s="3" t="str">
        <f t="shared" ref="AZ364" ca="1" si="17816">IF($B364="","",AK364*(1+rate_A*AX$1/365))</f>
        <v/>
      </c>
      <c r="BA364" s="3" t="str">
        <f t="shared" ref="BA364" ca="1" si="17817">IF($B364="","",AL364*(1+rate_A*AX$1/365))</f>
        <v/>
      </c>
      <c r="BB364" s="3" t="str">
        <f t="shared" ref="BB364" ca="1" si="17818">IF($B364="","",AM364*(1+rate_joint*AX$1/365))</f>
        <v/>
      </c>
      <c r="BC364" s="5" t="str">
        <f t="shared" ca="1" si="16017"/>
        <v/>
      </c>
      <c r="BD364" s="5" t="str" cm="1">
        <f t="array" aca="1" ref="BD364" ca="1">IF(BC364="","",_xlfn.IFS(BC364&lt;='Hidden inputs'!$C$15,BC364*'Hidden inputs'!$D$15,BC364&lt;='Hidden inputs'!$C$16,'Hidden inputs'!$C$15*'Hidden inputs'!$D$15+(BC364-'Hidden inputs'!$B$16)*'Hidden inputs'!$D$16,BC364&lt;='Hidden inputs'!$C$17,'Hidden inputs'!$C$15*'Hidden inputs'!$D$15+('Hidden inputs'!$C$16-'Hidden inputs'!$B$16)*'Hidden inputs'!$D$16+(BC364-'Hidden inputs'!$B$17)*'Hidden inputs'!$D$17,BC364&gt;'Hidden inputs'!$B$18,'Hidden inputs'!$C$15*'Hidden inputs'!$D$15+('Hidden inputs'!$C$16-'Hidden inputs'!$B$16)*'Hidden inputs'!$D$16+('Hidden inputs'!$C$17-'Hidden inputs'!$B$17)*'Hidden inputs'!$D$17+(BC364-'Hidden inputs'!$B$18)*'Hidden inputs'!$D$18))</f>
        <v/>
      </c>
      <c r="BE364" s="10" t="str">
        <f t="shared" ca="1" si="16018"/>
        <v/>
      </c>
      <c r="BF364" s="5" t="str">
        <f t="shared" ca="1" si="15922"/>
        <v/>
      </c>
      <c r="BG364" s="5" t="str">
        <f t="shared" ca="1" si="15923"/>
        <v/>
      </c>
      <c r="BH364" s="5" t="str">
        <f ca="1">IF($B364="","",'Hidden inputs'!$D$11*AY364+'Hidden inputs'!$E$11*AZ364)</f>
        <v/>
      </c>
      <c r="BI364" s="11" t="str">
        <f t="shared" ca="1" si="15850"/>
        <v/>
      </c>
      <c r="BJ364" s="9" t="str">
        <f t="shared" ca="1" si="15924"/>
        <v/>
      </c>
      <c r="BK364" s="3" t="str">
        <f t="shared" ca="1" si="15925"/>
        <v/>
      </c>
      <c r="BL364" s="5" t="str" cm="1">
        <f t="array" aca="1" ref="BL364" ca="1">IF($B364="","",IF(BK364=0,0,IF(DD_Payment="",0,IF(BK364&lt;_xlfn.IFS(DD_Frequency="Monthly",1,DD_Frequency="Quarterly",IF(MONTH(BK$2)=1,1,IF(MONTH(BK$2)=4,1,IF(MONTH(BK$2)=7,1,IF(MONTH(BK$2)=10,1,0)))),DD_Frequency="Annually",IF(MONTH(BK$2)=1,1,0))*DD_Payment,BK364,_xlfn.IFS(DD_Frequency="Monthly",1,DD_Frequency="Quarterly",IF(MONTH(BK$2)=1,1,IF(MONTH(BK$2)=4,1,IF(MONTH(BK$2)=7,1,IF(MONTH(BK$2)=10,1,0)))),DD_Frequency="Annually",IF(MONTH(BK$2)=1,1,0))*DD_Payment))))</f>
        <v/>
      </c>
      <c r="BM364" s="3" t="str">
        <f t="shared" ref="BM364" ca="1" si="17819">IF($B364="","",IF(BK364&gt;BL364,(BK364-BL364/2)*(rate_A*(BM$1/365)),0))</f>
        <v/>
      </c>
      <c r="BN364" s="3" t="str">
        <f t="shared" ca="1" si="16020"/>
        <v/>
      </c>
      <c r="BO364" s="3" t="str">
        <f t="shared" ref="BO364" ca="1" si="17820">IF($B364="","",AZ364*(1+rate_A*BM$1/365))</f>
        <v/>
      </c>
      <c r="BP364" s="3" t="str">
        <f t="shared" ref="BP364" ca="1" si="17821">IF($B364="","",BA364*(1+rate_A*BM$1/365))</f>
        <v/>
      </c>
      <c r="BQ364" s="3" t="str">
        <f t="shared" ref="BQ364" ca="1" si="17822">IF($B364="","",BB364*(1+rate_joint*BM$1/365))</f>
        <v/>
      </c>
      <c r="BR364" s="5" t="str">
        <f t="shared" ca="1" si="16024"/>
        <v/>
      </c>
      <c r="BS364" s="5" t="str" cm="1">
        <f t="array" aca="1" ref="BS364" ca="1">IF(BR364="","",_xlfn.IFS(BR364&lt;='Hidden inputs'!$C$15,BR364*'Hidden inputs'!$D$15,BR364&lt;='Hidden inputs'!$C$16,'Hidden inputs'!$C$15*'Hidden inputs'!$D$15+(BR364-'Hidden inputs'!$B$16)*'Hidden inputs'!$D$16,BR364&lt;='Hidden inputs'!$C$17,'Hidden inputs'!$C$15*'Hidden inputs'!$D$15+('Hidden inputs'!$C$16-'Hidden inputs'!$B$16)*'Hidden inputs'!$D$16+(BR364-'Hidden inputs'!$B$17)*'Hidden inputs'!$D$17,BR364&gt;'Hidden inputs'!$B$18,'Hidden inputs'!$C$15*'Hidden inputs'!$D$15+('Hidden inputs'!$C$16-'Hidden inputs'!$B$16)*'Hidden inputs'!$D$16+('Hidden inputs'!$C$17-'Hidden inputs'!$B$17)*'Hidden inputs'!$D$17+(BR364-'Hidden inputs'!$B$18)*'Hidden inputs'!$D$18))</f>
        <v/>
      </c>
      <c r="BT364" s="10" t="str">
        <f t="shared" ca="1" si="16025"/>
        <v/>
      </c>
      <c r="BU364" s="5" t="str">
        <f t="shared" ca="1" si="15930"/>
        <v/>
      </c>
      <c r="BV364" s="5" t="str">
        <f t="shared" ca="1" si="15931"/>
        <v/>
      </c>
      <c r="BW364" s="5" t="str">
        <f ca="1">IF($B364="","",'Hidden inputs'!$D$11*BN364+'Hidden inputs'!$E$11*BO364)</f>
        <v/>
      </c>
      <c r="BX364" s="11" t="str">
        <f t="shared" ca="1" si="15855"/>
        <v/>
      </c>
      <c r="BY364" s="9" t="str">
        <f t="shared" ca="1" si="15932"/>
        <v/>
      </c>
      <c r="BZ364" s="3" t="str">
        <f t="shared" ca="1" si="15933"/>
        <v/>
      </c>
      <c r="CA364" s="5" t="str" cm="1">
        <f t="array" aca="1" ref="CA364" ca="1">IF($B364="","",IF(BZ364=0,0,IF(DD_Payment="",0,IF(BZ364&lt;_xlfn.IFS(DD_Frequency="Monthly",1,DD_Frequency="Quarterly",IF(MONTH(BZ$2)=1,1,IF(MONTH(BZ$2)=4,1,IF(MONTH(BZ$2)=7,1,IF(MONTH(BZ$2)=10,1,0)))),DD_Frequency="Annually",IF(MONTH(BZ$2)=1,1,0))*DD_Payment,BZ364,_xlfn.IFS(DD_Frequency="Monthly",1,DD_Frequency="Quarterly",IF(MONTH(BZ$2)=1,1,IF(MONTH(BZ$2)=4,1,IF(MONTH(BZ$2)=7,1,IF(MONTH(BZ$2)=10,1,0)))),DD_Frequency="Annually",IF(MONTH(BZ$2)=1,1,0))*DD_Payment))))</f>
        <v/>
      </c>
      <c r="CB364" s="3" t="str">
        <f t="shared" ref="CB364" ca="1" si="17823">IF($B364="","",IF(BZ364&gt;CA364,(BZ364-CA364/2)*(rate_A*(CB$1/365)),0))</f>
        <v/>
      </c>
      <c r="CC364" s="3" t="str">
        <f t="shared" ca="1" si="16027"/>
        <v/>
      </c>
      <c r="CD364" s="3" t="str">
        <f t="shared" ref="CD364" ca="1" si="17824">IF($B364="","",BO364*(1+rate_A*CB$1/365))</f>
        <v/>
      </c>
      <c r="CE364" s="3" t="str">
        <f t="shared" ref="CE364" ca="1" si="17825">IF($B364="","",BP364*(1+rate_A*CB$1/365))</f>
        <v/>
      </c>
      <c r="CF364" s="3" t="str">
        <f t="shared" ref="CF364" ca="1" si="17826">IF($B364="","",BQ364*(1+rate_joint*CB$1/365))</f>
        <v/>
      </c>
      <c r="CG364" s="5" t="str">
        <f t="shared" ca="1" si="16031"/>
        <v/>
      </c>
      <c r="CH364" s="5" t="str" cm="1">
        <f t="array" aca="1" ref="CH364" ca="1">IF(CG364="","",_xlfn.IFS(CG364&lt;='Hidden inputs'!$C$15,CG364*'Hidden inputs'!$D$15,CG364&lt;='Hidden inputs'!$C$16,'Hidden inputs'!$C$15*'Hidden inputs'!$D$15+(CG364-'Hidden inputs'!$B$16)*'Hidden inputs'!$D$16,CG364&lt;='Hidden inputs'!$C$17,'Hidden inputs'!$C$15*'Hidden inputs'!$D$15+('Hidden inputs'!$C$16-'Hidden inputs'!$B$16)*'Hidden inputs'!$D$16+(CG364-'Hidden inputs'!$B$17)*'Hidden inputs'!$D$17,CG364&gt;'Hidden inputs'!$B$18,'Hidden inputs'!$C$15*'Hidden inputs'!$D$15+('Hidden inputs'!$C$16-'Hidden inputs'!$B$16)*'Hidden inputs'!$D$16+('Hidden inputs'!$C$17-'Hidden inputs'!$B$17)*'Hidden inputs'!$D$17+(CG364-'Hidden inputs'!$B$18)*'Hidden inputs'!$D$18))</f>
        <v/>
      </c>
      <c r="CI364" s="10" t="str">
        <f t="shared" ca="1" si="16032"/>
        <v/>
      </c>
      <c r="CJ364" s="5" t="str">
        <f t="shared" ca="1" si="15938"/>
        <v/>
      </c>
      <c r="CK364" s="5" t="str">
        <f t="shared" ca="1" si="15939"/>
        <v/>
      </c>
      <c r="CL364" s="5" t="str">
        <f ca="1">IF($B364="","",'Hidden inputs'!$D$11*CC364+'Hidden inputs'!$E$11*CD364)</f>
        <v/>
      </c>
      <c r="CM364" s="11" t="str">
        <f t="shared" ca="1" si="15860"/>
        <v/>
      </c>
      <c r="CN364" s="9" t="str">
        <f t="shared" ca="1" si="15940"/>
        <v/>
      </c>
      <c r="CO364" s="3" t="str">
        <f t="shared" ca="1" si="15941"/>
        <v/>
      </c>
      <c r="CP364" s="5" t="str" cm="1">
        <f t="array" aca="1" ref="CP364" ca="1">IF($B364="","",IF(CO364=0,0,IF(DD_Payment="",0,IF(CO364&lt;_xlfn.IFS(DD_Frequency="Monthly",1,DD_Frequency="Quarterly",IF(MONTH(CO$2)=1,1,IF(MONTH(CO$2)=4,1,IF(MONTH(CO$2)=7,1,IF(MONTH(CO$2)=10,1,0)))),DD_Frequency="Annually",IF(MONTH(CO$2)=1,1,0))*DD_Payment,CO364,_xlfn.IFS(DD_Frequency="Monthly",1,DD_Frequency="Quarterly",IF(MONTH(CO$2)=1,1,IF(MONTH(CO$2)=4,1,IF(MONTH(CO$2)=7,1,IF(MONTH(CO$2)=10,1,0)))),DD_Frequency="Annually",IF(MONTH(CO$2)=1,1,0))*DD_Payment))))</f>
        <v/>
      </c>
      <c r="CQ364" s="3" t="str">
        <f t="shared" ref="CQ364" ca="1" si="17827">IF($B364="","",IF(CO364&gt;CP364,(CO364-CP364/2)*(rate_A*(CQ$1/365)),0))</f>
        <v/>
      </c>
      <c r="CR364" s="3" t="str">
        <f t="shared" ca="1" si="16034"/>
        <v/>
      </c>
      <c r="CS364" s="3" t="str">
        <f t="shared" ref="CS364" ca="1" si="17828">IF($B364="","",CD364*(1+rate_A*CQ$1/365))</f>
        <v/>
      </c>
      <c r="CT364" s="3" t="str">
        <f t="shared" ref="CT364" ca="1" si="17829">IF($B364="","",CE364*(1+rate_A*CQ$1/365))</f>
        <v/>
      </c>
      <c r="CU364" s="3" t="str">
        <f t="shared" ref="CU364" ca="1" si="17830">IF($B364="","",CF364*(1+rate_joint*CQ$1/365))</f>
        <v/>
      </c>
      <c r="CV364" s="5" t="str">
        <f t="shared" ca="1" si="16038"/>
        <v/>
      </c>
      <c r="CW364" s="5" t="str" cm="1">
        <f t="array" aca="1" ref="CW364" ca="1">IF(CV364="","",_xlfn.IFS(CV364&lt;='Hidden inputs'!$C$15,CV364*'Hidden inputs'!$D$15,CV364&lt;='Hidden inputs'!$C$16,'Hidden inputs'!$C$15*'Hidden inputs'!$D$15+(CV364-'Hidden inputs'!$B$16)*'Hidden inputs'!$D$16,CV364&lt;='Hidden inputs'!$C$17,'Hidden inputs'!$C$15*'Hidden inputs'!$D$15+('Hidden inputs'!$C$16-'Hidden inputs'!$B$16)*'Hidden inputs'!$D$16+(CV364-'Hidden inputs'!$B$17)*'Hidden inputs'!$D$17,CV364&gt;'Hidden inputs'!$B$18,'Hidden inputs'!$C$15*'Hidden inputs'!$D$15+('Hidden inputs'!$C$16-'Hidden inputs'!$B$16)*'Hidden inputs'!$D$16+('Hidden inputs'!$C$17-'Hidden inputs'!$B$17)*'Hidden inputs'!$D$17+(CV364-'Hidden inputs'!$B$18)*'Hidden inputs'!$D$18))</f>
        <v/>
      </c>
      <c r="CX364" s="10" t="str">
        <f t="shared" ca="1" si="16039"/>
        <v/>
      </c>
      <c r="CY364" s="5" t="str">
        <f t="shared" ca="1" si="15946"/>
        <v/>
      </c>
      <c r="CZ364" s="5" t="str">
        <f t="shared" ca="1" si="15947"/>
        <v/>
      </c>
      <c r="DA364" s="5" t="str">
        <f ca="1">IF($B364="","",'Hidden inputs'!$D$11*CR364+'Hidden inputs'!$E$11*CS364)</f>
        <v/>
      </c>
      <c r="DB364" s="11" t="str">
        <f t="shared" ca="1" si="15865"/>
        <v/>
      </c>
      <c r="DC364" s="9" t="str">
        <f t="shared" ca="1" si="15948"/>
        <v/>
      </c>
      <c r="DD364" s="3" t="str">
        <f t="shared" ca="1" si="15949"/>
        <v/>
      </c>
      <c r="DE364" s="5" t="str" cm="1">
        <f t="array" aca="1" ref="DE364" ca="1">IF($B364="","",IF(DD364=0,0,IF(DD_Payment="",0,IF(DD364&lt;_xlfn.IFS(DD_Frequency="Monthly",1,DD_Frequency="Quarterly",IF(MONTH(DD$2)=1,1,IF(MONTH(DD$2)=4,1,IF(MONTH(DD$2)=7,1,IF(MONTH(DD$2)=10,1,0)))),DD_Frequency="Annually",IF(MONTH(DD$2)=1,1,0))*DD_Payment,DD364,_xlfn.IFS(DD_Frequency="Monthly",1,DD_Frequency="Quarterly",IF(MONTH(DD$2)=1,1,IF(MONTH(DD$2)=4,1,IF(MONTH(DD$2)=7,1,IF(MONTH(DD$2)=10,1,0)))),DD_Frequency="Annually",IF(MONTH(DD$2)=1,1,0))*DD_Payment))))</f>
        <v/>
      </c>
      <c r="DF364" s="3" t="str">
        <f t="shared" ref="DF364" ca="1" si="17831">IF($B364="","",IF(DD364&gt;DE364,(DD364-DE364/2)*(rate_A*(DF$1/365)),0))</f>
        <v/>
      </c>
      <c r="DG364" s="3" t="str">
        <f t="shared" ca="1" si="16041"/>
        <v/>
      </c>
      <c r="DH364" s="3" t="str">
        <f t="shared" ref="DH364" ca="1" si="17832">IF($B364="","",CS364*(1+rate_A*DF$1/365))</f>
        <v/>
      </c>
      <c r="DI364" s="3" t="str">
        <f t="shared" ref="DI364" ca="1" si="17833">IF($B364="","",CT364*(1+rate_A*DF$1/365))</f>
        <v/>
      </c>
      <c r="DJ364" s="3" t="str">
        <f t="shared" ref="DJ364" ca="1" si="17834">IF($B364="","",CU364*(1+rate_joint*DF$1/365))</f>
        <v/>
      </c>
      <c r="DK364" s="5" t="str">
        <f t="shared" ca="1" si="16045"/>
        <v/>
      </c>
      <c r="DL364" s="5" t="str" cm="1">
        <f t="array" aca="1" ref="DL364" ca="1">IF(DK364="","",_xlfn.IFS(DK364&lt;='Hidden inputs'!$C$15,DK364*'Hidden inputs'!$D$15,DK364&lt;='Hidden inputs'!$C$16,'Hidden inputs'!$C$15*'Hidden inputs'!$D$15+(DK364-'Hidden inputs'!$B$16)*'Hidden inputs'!$D$16,DK364&lt;='Hidden inputs'!$C$17,'Hidden inputs'!$C$15*'Hidden inputs'!$D$15+('Hidden inputs'!$C$16-'Hidden inputs'!$B$16)*'Hidden inputs'!$D$16+(DK364-'Hidden inputs'!$B$17)*'Hidden inputs'!$D$17,DK364&gt;'Hidden inputs'!$B$18,'Hidden inputs'!$C$15*'Hidden inputs'!$D$15+('Hidden inputs'!$C$16-'Hidden inputs'!$B$16)*'Hidden inputs'!$D$16+('Hidden inputs'!$C$17-'Hidden inputs'!$B$17)*'Hidden inputs'!$D$17+(DK364-'Hidden inputs'!$B$18)*'Hidden inputs'!$D$18))</f>
        <v/>
      </c>
      <c r="DM364" s="10" t="str">
        <f t="shared" ca="1" si="16046"/>
        <v/>
      </c>
      <c r="DN364" s="5" t="str">
        <f t="shared" ca="1" si="15954"/>
        <v/>
      </c>
      <c r="DO364" s="5" t="str">
        <f t="shared" ca="1" si="15955"/>
        <v/>
      </c>
      <c r="DP364" s="5" t="str">
        <f ca="1">IF($B364="","",'Hidden inputs'!$D$11*DG364+'Hidden inputs'!$E$11*DH364)</f>
        <v/>
      </c>
      <c r="DQ364" s="11" t="str">
        <f t="shared" ca="1" si="15870"/>
        <v/>
      </c>
      <c r="DR364" s="9" t="str">
        <f t="shared" ca="1" si="15956"/>
        <v/>
      </c>
      <c r="DS364" s="3" t="str">
        <f t="shared" ca="1" si="15957"/>
        <v/>
      </c>
      <c r="DT364" s="5" t="str" cm="1">
        <f t="array" aca="1" ref="DT364" ca="1">IF($B364="","",IF(DS364=0,0,IF(DD_Payment="",0,IF(DS364&lt;_xlfn.IFS(DD_Frequency="Monthly",1,DD_Frequency="Quarterly",IF(MONTH(DS$2)=1,1,IF(MONTH(DS$2)=4,1,IF(MONTH(DS$2)=7,1,IF(MONTH(DS$2)=10,1,0)))),DD_Frequency="Annually",IF(MONTH(DS$2)=1,1,0))*DD_Payment,DS364,_xlfn.IFS(DD_Frequency="Monthly",1,DD_Frequency="Quarterly",IF(MONTH(DS$2)=1,1,IF(MONTH(DS$2)=4,1,IF(MONTH(DS$2)=7,1,IF(MONTH(DS$2)=10,1,0)))),DD_Frequency="Annually",IF(MONTH(DS$2)=1,1,0))*DD_Payment))))</f>
        <v/>
      </c>
      <c r="DU364" s="3" t="str">
        <f t="shared" ref="DU364" ca="1" si="17835">IF($B364="","",IF(DS364&gt;DT364,(DS364-DT364/2)*(rate_A*(DU$1/365)),0))</f>
        <v/>
      </c>
      <c r="DV364" s="3" t="str">
        <f t="shared" ca="1" si="16048"/>
        <v/>
      </c>
      <c r="DW364" s="3" t="str">
        <f t="shared" ref="DW364" ca="1" si="17836">IF($B364="","",DH364*(1+rate_A*DU$1/365))</f>
        <v/>
      </c>
      <c r="DX364" s="3" t="str">
        <f t="shared" ref="DX364" ca="1" si="17837">IF($B364="","",DI364*(1+rate_A*DU$1/365))</f>
        <v/>
      </c>
      <c r="DY364" s="3" t="str">
        <f t="shared" ref="DY364" ca="1" si="17838">IF($B364="","",DJ364*(1+rate_joint*DU$1/365))</f>
        <v/>
      </c>
      <c r="DZ364" s="5" t="str">
        <f t="shared" ca="1" si="16052"/>
        <v/>
      </c>
      <c r="EA364" s="5" t="str" cm="1">
        <f t="array" aca="1" ref="EA364" ca="1">IF(DZ364="","",_xlfn.IFS(DZ364&lt;='Hidden inputs'!$C$15,DZ364*'Hidden inputs'!$D$15,DZ364&lt;='Hidden inputs'!$C$16,'Hidden inputs'!$C$15*'Hidden inputs'!$D$15+(DZ364-'Hidden inputs'!$B$16)*'Hidden inputs'!$D$16,DZ364&lt;='Hidden inputs'!$C$17,'Hidden inputs'!$C$15*'Hidden inputs'!$D$15+('Hidden inputs'!$C$16-'Hidden inputs'!$B$16)*'Hidden inputs'!$D$16+(DZ364-'Hidden inputs'!$B$17)*'Hidden inputs'!$D$17,DZ364&gt;'Hidden inputs'!$B$18,'Hidden inputs'!$C$15*'Hidden inputs'!$D$15+('Hidden inputs'!$C$16-'Hidden inputs'!$B$16)*'Hidden inputs'!$D$16+('Hidden inputs'!$C$17-'Hidden inputs'!$B$17)*'Hidden inputs'!$D$17+(DZ364-'Hidden inputs'!$B$18)*'Hidden inputs'!$D$18))</f>
        <v/>
      </c>
      <c r="EB364" s="10" t="str">
        <f t="shared" ca="1" si="16053"/>
        <v/>
      </c>
      <c r="EC364" s="5" t="str">
        <f t="shared" ca="1" si="15962"/>
        <v/>
      </c>
      <c r="ED364" s="5" t="str">
        <f t="shared" ca="1" si="15963"/>
        <v/>
      </c>
      <c r="EE364" s="5" t="str">
        <f ca="1">IF($B364="","",'Hidden inputs'!$D$11*DV364+'Hidden inputs'!$E$11*DW364)</f>
        <v/>
      </c>
      <c r="EF364" s="11" t="str">
        <f t="shared" ca="1" si="15875"/>
        <v/>
      </c>
      <c r="EG364" s="9" t="str">
        <f t="shared" ca="1" si="15964"/>
        <v/>
      </c>
      <c r="EH364" s="3" t="str">
        <f t="shared" ca="1" si="15965"/>
        <v/>
      </c>
      <c r="EI364" s="5" t="str" cm="1">
        <f t="array" aca="1" ref="EI364" ca="1">IF($B364="","",IF(EH364=0,0,IF(DD_Payment="",0,IF(EH364&lt;_xlfn.IFS(DD_Frequency="Monthly",1,DD_Frequency="Quarterly",IF(MONTH(EH$2)=1,1,IF(MONTH(EH$2)=4,1,IF(MONTH(EH$2)=7,1,IF(MONTH(EH$2)=10,1,0)))),DD_Frequency="Annually",IF(MONTH(EH$2)=1,1,0))*DD_Payment,EH364,_xlfn.IFS(DD_Frequency="Monthly",1,DD_Frequency="Quarterly",IF(MONTH(EH$2)=1,1,IF(MONTH(EH$2)=4,1,IF(MONTH(EH$2)=7,1,IF(MONTH(EH$2)=10,1,0)))),DD_Frequency="Annually",IF(MONTH(EH$2)=1,1,0))*DD_Payment))))</f>
        <v/>
      </c>
      <c r="EJ364" s="3" t="str">
        <f t="shared" ref="EJ364" ca="1" si="17839">IF($B364="","",IF(EH364&gt;EI364,(EH364-EI364/2)*(rate_A*(EJ$1/365)),0))</f>
        <v/>
      </c>
      <c r="EK364" s="3" t="str">
        <f t="shared" ca="1" si="16055"/>
        <v/>
      </c>
      <c r="EL364" s="3" t="str">
        <f t="shared" ref="EL364" ca="1" si="17840">IF($B364="","",DW364*(1+rate_A*EJ$1/365))</f>
        <v/>
      </c>
      <c r="EM364" s="3" t="str">
        <f t="shared" ref="EM364" ca="1" si="17841">IF($B364="","",DX364*(1+rate_A*EJ$1/365))</f>
        <v/>
      </c>
      <c r="EN364" s="3" t="str">
        <f t="shared" ref="EN364" ca="1" si="17842">IF($B364="","",DY364*(1+rate_joint*EJ$1/365))</f>
        <v/>
      </c>
      <c r="EO364" s="5" t="str">
        <f t="shared" ca="1" si="16059"/>
        <v/>
      </c>
      <c r="EP364" s="5" t="str" cm="1">
        <f t="array" aca="1" ref="EP364" ca="1">IF(EO364="","",_xlfn.IFS(EO364&lt;='Hidden inputs'!$C$15,EO364*'Hidden inputs'!$D$15,EO364&lt;='Hidden inputs'!$C$16,'Hidden inputs'!$C$15*'Hidden inputs'!$D$15+(EO364-'Hidden inputs'!$B$16)*'Hidden inputs'!$D$16,EO364&lt;='Hidden inputs'!$C$17,'Hidden inputs'!$C$15*'Hidden inputs'!$D$15+('Hidden inputs'!$C$16-'Hidden inputs'!$B$16)*'Hidden inputs'!$D$16+(EO364-'Hidden inputs'!$B$17)*'Hidden inputs'!$D$17,EO364&gt;'Hidden inputs'!$B$18,'Hidden inputs'!$C$15*'Hidden inputs'!$D$15+('Hidden inputs'!$C$16-'Hidden inputs'!$B$16)*'Hidden inputs'!$D$16+('Hidden inputs'!$C$17-'Hidden inputs'!$B$17)*'Hidden inputs'!$D$17+(EO364-'Hidden inputs'!$B$18)*'Hidden inputs'!$D$18))</f>
        <v/>
      </c>
      <c r="EQ364" s="10" t="str">
        <f t="shared" ca="1" si="16060"/>
        <v/>
      </c>
      <c r="ER364" s="5" t="str">
        <f t="shared" ca="1" si="15970"/>
        <v/>
      </c>
      <c r="ES364" s="5" t="str">
        <f t="shared" ca="1" si="15971"/>
        <v/>
      </c>
      <c r="ET364" s="5" t="str">
        <f ca="1">IF($B364="","",'Hidden inputs'!$D$11*EK364+'Hidden inputs'!$E$11*EL364)</f>
        <v/>
      </c>
      <c r="EU364" s="11" t="str">
        <f t="shared" ca="1" si="15880"/>
        <v/>
      </c>
      <c r="EV364" s="9" t="str">
        <f t="shared" ca="1" si="15972"/>
        <v/>
      </c>
      <c r="EW364" s="3" t="str">
        <f t="shared" ca="1" si="15973"/>
        <v/>
      </c>
      <c r="EX364" s="5" t="str" cm="1">
        <f t="array" aca="1" ref="EX364" ca="1">IF($B364="","",IF(EW364=0,0,IF(DD_Payment="",0,IF(EW364&lt;_xlfn.IFS(DD_Frequency="Monthly",1,DD_Frequency="Quarterly",IF(MONTH(EW$2)=1,1,IF(MONTH(EW$2)=4,1,IF(MONTH(EW$2)=7,1,IF(MONTH(EW$2)=10,1,0)))),DD_Frequency="Annually",IF(MONTH(EW$2)=1,1,0))*DD_Payment,EW364,_xlfn.IFS(DD_Frequency="Monthly",1,DD_Frequency="Quarterly",IF(MONTH(EW$2)=1,1,IF(MONTH(EW$2)=4,1,IF(MONTH(EW$2)=7,1,IF(MONTH(EW$2)=10,1,0)))),DD_Frequency="Annually",IF(MONTH(EW$2)=1,1,0))*DD_Payment))))</f>
        <v/>
      </c>
      <c r="EY364" s="3" t="str">
        <f t="shared" ref="EY364" ca="1" si="17843">IF($B364="","",IF(EW364&gt;EX364,(EW364-EX364/2)*(rate_A*(EY$1/365)),0))</f>
        <v/>
      </c>
      <c r="EZ364" s="3" t="str">
        <f t="shared" ca="1" si="16062"/>
        <v/>
      </c>
      <c r="FA364" s="3" t="str">
        <f t="shared" ref="FA364" ca="1" si="17844">IF($B364="","",EL364*(1+rate_A*EY$1/365))</f>
        <v/>
      </c>
      <c r="FB364" s="3" t="str">
        <f t="shared" ref="FB364" ca="1" si="17845">IF($B364="","",EM364*(1+rate_A*EY$1/365))</f>
        <v/>
      </c>
      <c r="FC364" s="3" t="str">
        <f t="shared" ref="FC364" ca="1" si="17846">IF($B364="","",EN364*(1+rate_joint*EY$1/365))</f>
        <v/>
      </c>
      <c r="FD364" s="5" t="str">
        <f t="shared" ca="1" si="16066"/>
        <v/>
      </c>
      <c r="FE364" s="5" t="str" cm="1">
        <f t="array" aca="1" ref="FE364" ca="1">IF(FD364="","",_xlfn.IFS(FD364&lt;='Hidden inputs'!$C$15,FD364*'Hidden inputs'!$D$15,FD364&lt;='Hidden inputs'!$C$16,'Hidden inputs'!$C$15*'Hidden inputs'!$D$15+(FD364-'Hidden inputs'!$B$16)*'Hidden inputs'!$D$16,FD364&lt;='Hidden inputs'!$C$17,'Hidden inputs'!$C$15*'Hidden inputs'!$D$15+('Hidden inputs'!$C$16-'Hidden inputs'!$B$16)*'Hidden inputs'!$D$16+(FD364-'Hidden inputs'!$B$17)*'Hidden inputs'!$D$17,FD364&gt;'Hidden inputs'!$B$18,'Hidden inputs'!$C$15*'Hidden inputs'!$D$15+('Hidden inputs'!$C$16-'Hidden inputs'!$B$16)*'Hidden inputs'!$D$16+('Hidden inputs'!$C$17-'Hidden inputs'!$B$17)*'Hidden inputs'!$D$17+(FD364-'Hidden inputs'!$B$18)*'Hidden inputs'!$D$18))</f>
        <v/>
      </c>
      <c r="FF364" s="10" t="str">
        <f t="shared" ca="1" si="16067"/>
        <v/>
      </c>
      <c r="FG364" s="5" t="str">
        <f t="shared" ca="1" si="15978"/>
        <v/>
      </c>
      <c r="FH364" s="5" t="str">
        <f t="shared" ca="1" si="15979"/>
        <v/>
      </c>
      <c r="FI364" s="5" t="str">
        <f ca="1">IF($B364="","",'Hidden inputs'!$D$11*EZ364+'Hidden inputs'!$E$11*FA364)</f>
        <v/>
      </c>
      <c r="FJ364" s="11" t="str">
        <f t="shared" ca="1" si="15885"/>
        <v/>
      </c>
      <c r="FK364" s="9" t="str">
        <f t="shared" ca="1" si="15980"/>
        <v/>
      </c>
      <c r="FL364" s="3" t="str">
        <f t="shared" ca="1" si="15981"/>
        <v/>
      </c>
      <c r="FM364" s="5" t="str" cm="1">
        <f t="array" aca="1" ref="FM364" ca="1">IF($B364="","",IF(FL364=0,0,IF(DD_Payment="",0,IF(FL364&lt;_xlfn.IFS(DD_Frequency="Monthly",1,DD_Frequency="Quarterly",IF(MONTH(FL$2)=1,1,IF(MONTH(FL$2)=4,1,IF(MONTH(FL$2)=7,1,IF(MONTH(FL$2)=10,1,0)))),DD_Frequency="Annually",IF(MONTH(FL$2)=1,1,0))*DD_Payment,FL364,_xlfn.IFS(DD_Frequency="Monthly",1,DD_Frequency="Quarterly",IF(MONTH(FL$2)=1,1,IF(MONTH(FL$2)=4,1,IF(MONTH(FL$2)=7,1,IF(MONTH(FL$2)=10,1,0)))),DD_Frequency="Annually",IF(MONTH(FL$2)=1,1,0))*DD_Payment))))</f>
        <v/>
      </c>
      <c r="FN364" s="3" t="str">
        <f t="shared" ref="FN364" ca="1" si="17847">IF($B364="","",IF(FL364&gt;FM364,(FL364-FM364/2)*(rate_A*(FN$1/365)),0))</f>
        <v/>
      </c>
      <c r="FO364" s="3" t="str">
        <f t="shared" ca="1" si="16069"/>
        <v/>
      </c>
      <c r="FP364" s="3" t="str">
        <f t="shared" ref="FP364" ca="1" si="17848">IF($B364="","",FA364*(1+rate_A*FN$1/365))</f>
        <v/>
      </c>
      <c r="FQ364" s="3" t="str">
        <f t="shared" ref="FQ364" ca="1" si="17849">IF($B364="","",FB364*(1+rate_A*FN$1/365))</f>
        <v/>
      </c>
      <c r="FR364" s="3" t="str">
        <f t="shared" ref="FR364" ca="1" si="17850">IF($B364="","",FC364*(1+rate_joint*FN$1/365))</f>
        <v/>
      </c>
      <c r="FS364" s="5" t="str">
        <f t="shared" ca="1" si="16073"/>
        <v/>
      </c>
      <c r="FT364" s="5" t="str" cm="1">
        <f t="array" aca="1" ref="FT364" ca="1">IF(FS364="","",_xlfn.IFS(FS364&lt;='Hidden inputs'!$C$15,FS364*'Hidden inputs'!$D$15,FS364&lt;='Hidden inputs'!$C$16,'Hidden inputs'!$C$15*'Hidden inputs'!$D$15+(FS364-'Hidden inputs'!$B$16)*'Hidden inputs'!$D$16,FS364&lt;='Hidden inputs'!$C$17,'Hidden inputs'!$C$15*'Hidden inputs'!$D$15+('Hidden inputs'!$C$16-'Hidden inputs'!$B$16)*'Hidden inputs'!$D$16+(FS364-'Hidden inputs'!$B$17)*'Hidden inputs'!$D$17,FS364&gt;'Hidden inputs'!$B$18,'Hidden inputs'!$C$15*'Hidden inputs'!$D$15+('Hidden inputs'!$C$16-'Hidden inputs'!$B$16)*'Hidden inputs'!$D$16+('Hidden inputs'!$C$17-'Hidden inputs'!$B$17)*'Hidden inputs'!$D$17+(FS364-'Hidden inputs'!$B$18)*'Hidden inputs'!$D$18))</f>
        <v/>
      </c>
      <c r="FU364" s="10" t="str">
        <f t="shared" ca="1" si="16074"/>
        <v/>
      </c>
      <c r="FV364" s="5" t="str">
        <f t="shared" ca="1" si="15986"/>
        <v/>
      </c>
      <c r="FW364" s="5" t="str">
        <f t="shared" ca="1" si="15987"/>
        <v/>
      </c>
      <c r="FX364" s="5" t="str">
        <f ca="1">IF($B364="","",'Hidden inputs'!$D$11*FO364+'Hidden inputs'!$E$11*FP364)</f>
        <v/>
      </c>
      <c r="FY364" s="11" t="str">
        <f t="shared" ca="1" si="15890"/>
        <v/>
      </c>
      <c r="FZ364" s="9" t="str">
        <f t="shared" ca="1" si="15988"/>
        <v/>
      </c>
      <c r="GA364" s="5" t="str">
        <f t="shared" ca="1" si="15989"/>
        <v/>
      </c>
      <c r="GB364" s="5" t="str">
        <f t="shared" ca="1" si="15990"/>
        <v/>
      </c>
      <c r="GC364" s="5" t="str">
        <f t="shared" ca="1" si="15891"/>
        <v/>
      </c>
      <c r="GD364" s="5" t="str">
        <f t="shared" ca="1" si="15892"/>
        <v/>
      </c>
    </row>
    <row r="365" spans="1:186" x14ac:dyDescent="0.35">
      <c r="A365" s="2"/>
      <c r="B365" s="6" t="str">
        <f t="shared" ca="1" si="15893"/>
        <v/>
      </c>
      <c r="C365" s="5" t="str">
        <f t="shared" ca="1" si="15991"/>
        <v/>
      </c>
      <c r="D365" s="5" t="str" cm="1">
        <f t="array" aca="1" ref="D365" ca="1">IF($B365="","",IF(C365=0,0,IF(DD_Payment="",0,IF(C365&lt;_xlfn.IFS(DD_Frequency="Monthly",1,DD_Frequency="Quarterly",IF(MONTH(C$2)=1,1,IF(MONTH(C$2)=4,1,IF(MONTH(C$2)=7,1,IF(MONTH(C$2)=10,1,0)))),DD_Frequency="Annually",IF(MONTH(C$2)=1,1,0))*DD_Payment,C365,_xlfn.IFS(DD_Frequency="Monthly",1,DD_Frequency="Quarterly",IF(MONTH(C$2)=1,1,IF(MONTH(C$2)=4,1,IF(MONTH(C$2)=7,1,IF(MONTH(C$2)=10,1,0)))),DD_Frequency="Annually",IF(MONTH(C$2)=1,1,0))*DD_Payment))))</f>
        <v/>
      </c>
      <c r="E365" s="5" t="str">
        <f t="shared" ref="E365" ca="1" si="17851">IF(B365="","",IF(C365&gt;D365,(C365-D365/2)*(rate_A*(E$1/365)),0))</f>
        <v/>
      </c>
      <c r="F365" s="5" t="str">
        <f t="shared" ca="1" si="15895"/>
        <v/>
      </c>
      <c r="G365" s="5" t="str">
        <f t="shared" ref="G365" ca="1" si="17852">IF(B365="","",G364*(1+rate_A*E$1/365))</f>
        <v/>
      </c>
      <c r="H365" s="5" t="str">
        <f t="shared" ref="H365" ca="1" si="17853">IF(B365="","",H364*(1+rate_A*E$1/365))</f>
        <v/>
      </c>
      <c r="I365" s="5" t="str">
        <f t="shared" ref="I365" ca="1" si="17854">IF(B365="","",I364*(1+rate_joint*E$1/365))</f>
        <v/>
      </c>
      <c r="J365" s="5" t="str">
        <f t="shared" ca="1" si="15996"/>
        <v/>
      </c>
      <c r="K365" s="5" t="str" cm="1">
        <f t="array" aca="1" ref="K365" ca="1">IF(J365="","",_xlfn.IFS(J365&lt;='Hidden inputs'!$C$15,J365*'Hidden inputs'!$D$15,J365&lt;='Hidden inputs'!$C$16,'Hidden inputs'!$C$15*'Hidden inputs'!$D$15+(J365-'Hidden inputs'!$B$16)*'Hidden inputs'!$D$16,J365&lt;='Hidden inputs'!$C$17,'Hidden inputs'!$C$15*'Hidden inputs'!$D$15+('Hidden inputs'!$C$16-'Hidden inputs'!$B$16)*'Hidden inputs'!$D$16+(J365-'Hidden inputs'!$B$17)*'Hidden inputs'!$D$17,J365&gt;'Hidden inputs'!$B$18,'Hidden inputs'!$C$15*'Hidden inputs'!$D$15+('Hidden inputs'!$C$16-'Hidden inputs'!$B$16)*'Hidden inputs'!$D$16+('Hidden inputs'!$C$17-'Hidden inputs'!$B$17)*'Hidden inputs'!$D$17+(J365-'Hidden inputs'!$B$18)*'Hidden inputs'!$D$18))</f>
        <v/>
      </c>
      <c r="L365" s="11" t="str">
        <f t="shared" ca="1" si="15997"/>
        <v/>
      </c>
      <c r="M365" s="5" t="str">
        <f t="shared" ca="1" si="15899"/>
        <v/>
      </c>
      <c r="N365" s="5" t="str">
        <f t="shared" ca="1" si="15900"/>
        <v/>
      </c>
      <c r="O365" s="5" t="str">
        <f ca="1">IF(B365="","",'Hidden inputs'!$D$11*F365+'Hidden inputs'!$E$11*G365)</f>
        <v/>
      </c>
      <c r="P365" s="11" t="str">
        <f t="shared" ca="1" si="15834"/>
        <v/>
      </c>
      <c r="Q365" s="20" t="str">
        <f t="shared" ca="1" si="15835"/>
        <v/>
      </c>
      <c r="R365" s="3" t="str">
        <f t="shared" ca="1" si="15901"/>
        <v/>
      </c>
      <c r="S365" s="5" t="str" cm="1">
        <f t="array" aca="1" ref="S365" ca="1">IF($B365="","",IF(R365=0,0,IF(DD_Payment="",0,IF(R365&lt;_xlfn.IFS(DD_Frequency="Monthly",1,DD_Frequency="Quarterly",IF(MONTH(R$2)=1,1,IF(MONTH(R$2)=4,1,IF(MONTH(R$2)=7,1,IF(MONTH(R$2)=10,1,0)))),DD_Frequency="Annually",IF(MONTH(R$2)=1,1,0))*DD_Payment,R365,_xlfn.IFS(DD_Frequency="Monthly",1,DD_Frequency="Quarterly",IF(MONTH(R$2)=1,1,IF(MONTH(R$2)=4,1,IF(MONTH(R$2)=7,1,IF(MONTH(R$2)=10,1,0)))),DD_Frequency="Annually",IF(MONTH(R$2)=1,1,0))*DD_Payment))))</f>
        <v/>
      </c>
      <c r="T365" s="3" t="str">
        <f t="shared" ref="T365" ca="1" si="17855">IF(B365="","",IF(R365&gt;S365,(R365-S365/2)*(rate_A*((T$1+A365)/365)),0))</f>
        <v/>
      </c>
      <c r="U365" s="3" t="str">
        <f t="shared" ca="1" si="15903"/>
        <v/>
      </c>
      <c r="V365" s="3" t="str">
        <f t="shared" ref="V365" ca="1" si="17856">IF(B365="","",G365*(1+rate_A*(T$1+A365)/365))</f>
        <v/>
      </c>
      <c r="W365" s="3" t="str">
        <f t="shared" ref="W365" ca="1" si="17857">IF(B365="","",H365*(1+rate_A*(T$1+A365)/365))</f>
        <v/>
      </c>
      <c r="X365" s="3" t="str">
        <f t="shared" ref="X365" ca="1" si="17858">IF(B365="","",I365*(1+rate_joint*(T$1+A365)/365))</f>
        <v/>
      </c>
      <c r="Y365" s="5" t="str">
        <f t="shared" ca="1" si="16002"/>
        <v/>
      </c>
      <c r="Z365" s="5" t="str" cm="1">
        <f t="array" aca="1" ref="Z365" ca="1">IF(Y365="","",_xlfn.IFS(Y365&lt;='Hidden inputs'!$C$15,Y365*'Hidden inputs'!$D$15,Y365&lt;='Hidden inputs'!$C$16,'Hidden inputs'!$C$15*'Hidden inputs'!$D$15+(Y365-'Hidden inputs'!$B$16)*'Hidden inputs'!$D$16,Y365&lt;='Hidden inputs'!$C$17,'Hidden inputs'!$C$15*'Hidden inputs'!$D$15+('Hidden inputs'!$C$16-'Hidden inputs'!$B$16)*'Hidden inputs'!$D$16+(Y365-'Hidden inputs'!$B$17)*'Hidden inputs'!$D$17,Y365&gt;'Hidden inputs'!$B$18,'Hidden inputs'!$C$15*'Hidden inputs'!$D$15+('Hidden inputs'!$C$16-'Hidden inputs'!$B$16)*'Hidden inputs'!$D$16+('Hidden inputs'!$C$17-'Hidden inputs'!$B$17)*'Hidden inputs'!$D$17+(Y365-'Hidden inputs'!$B$18)*'Hidden inputs'!$D$18))</f>
        <v/>
      </c>
      <c r="AA365" s="10" t="str">
        <f t="shared" ca="1" si="16003"/>
        <v/>
      </c>
      <c r="AB365" s="5" t="str">
        <f t="shared" ca="1" si="15907"/>
        <v/>
      </c>
      <c r="AC365" s="5" t="str">
        <f t="shared" ca="1" si="16004"/>
        <v/>
      </c>
      <c r="AD365" s="5" t="str">
        <f ca="1">IF(B365="","",'Hidden inputs'!$D$11*U365+'Hidden inputs'!$E$11*V365)</f>
        <v/>
      </c>
      <c r="AE365" s="11" t="str">
        <f t="shared" ca="1" si="15840"/>
        <v/>
      </c>
      <c r="AF365" s="9" t="str">
        <f t="shared" ca="1" si="15908"/>
        <v/>
      </c>
      <c r="AG365" s="3" t="str">
        <f t="shared" ca="1" si="15909"/>
        <v/>
      </c>
      <c r="AH365" s="5" t="str" cm="1">
        <f t="array" aca="1" ref="AH365" ca="1">IF($B365="","",IF(AG365=0,0,IF(DD_Payment="",0,IF(AG365&lt;_xlfn.IFS(DD_Frequency="Monthly",1,DD_Frequency="Quarterly",IF(MONTH(AG$2)=1,1,IF(MONTH(AG$2)=4,1,IF(MONTH(AG$2)=7,1,IF(MONTH(AG$2)=10,1,0)))),DD_Frequency="Annually",IF(MONTH(AG$2)=1,1,0))*DD_Payment,AG365,_xlfn.IFS(DD_Frequency="Monthly",1,DD_Frequency="Quarterly",IF(MONTH(AG$2)=1,1,IF(MONTH(AG$2)=4,1,IF(MONTH(AG$2)=7,1,IF(MONTH(AG$2)=10,1,0)))),DD_Frequency="Annually",IF(MONTH(AG$2)=1,1,0))*DD_Payment))))</f>
        <v/>
      </c>
      <c r="AI365" s="3" t="str">
        <f t="shared" ref="AI365" ca="1" si="17859">IF($B365="","",IF(AG365&gt;AH365,(AG365-AH365/2)*(rate_A*(AI$1/365)),0))</f>
        <v/>
      </c>
      <c r="AJ365" s="3" t="str">
        <f t="shared" ca="1" si="16006"/>
        <v/>
      </c>
      <c r="AK365" s="3" t="str">
        <f t="shared" ref="AK365" ca="1" si="17860">IF($B365="","",V365*(1+rate_A*AI$1/365))</f>
        <v/>
      </c>
      <c r="AL365" s="3" t="str">
        <f t="shared" ref="AL365" ca="1" si="17861">IF($B365="","",W365*(1+rate_A*AI$1/365))</f>
        <v/>
      </c>
      <c r="AM365" s="3" t="str">
        <f t="shared" ref="AM365" ca="1" si="17862">IF($B365="","",X365*(1+rate_joint*AI$1/365))</f>
        <v/>
      </c>
      <c r="AN365" s="5" t="str">
        <f t="shared" ca="1" si="16010"/>
        <v/>
      </c>
      <c r="AO365" s="5" t="str" cm="1">
        <f t="array" aca="1" ref="AO365" ca="1">IF(AN365="","",_xlfn.IFS(AN365&lt;='Hidden inputs'!$C$15,AN365*'Hidden inputs'!$D$15,AN365&lt;='Hidden inputs'!$C$16,'Hidden inputs'!$C$15*'Hidden inputs'!$D$15+(AN365-'Hidden inputs'!$B$16)*'Hidden inputs'!$D$16,AN365&lt;='Hidden inputs'!$C$17,'Hidden inputs'!$C$15*'Hidden inputs'!$D$15+('Hidden inputs'!$C$16-'Hidden inputs'!$B$16)*'Hidden inputs'!$D$16+(AN365-'Hidden inputs'!$B$17)*'Hidden inputs'!$D$17,AN365&gt;'Hidden inputs'!$B$18,'Hidden inputs'!$C$15*'Hidden inputs'!$D$15+('Hidden inputs'!$C$16-'Hidden inputs'!$B$16)*'Hidden inputs'!$D$16+('Hidden inputs'!$C$17-'Hidden inputs'!$B$17)*'Hidden inputs'!$D$17+(AN365-'Hidden inputs'!$B$18)*'Hidden inputs'!$D$18))</f>
        <v/>
      </c>
      <c r="AP365" s="10" t="str">
        <f t="shared" ca="1" si="16011"/>
        <v/>
      </c>
      <c r="AQ365" s="5" t="str">
        <f t="shared" ca="1" si="15914"/>
        <v/>
      </c>
      <c r="AR365" s="5" t="str">
        <f t="shared" ca="1" si="15915"/>
        <v/>
      </c>
      <c r="AS365" s="5" t="str">
        <f ca="1">IF($B365="","",'Hidden inputs'!$D$11*AJ365+'Hidden inputs'!$E$11*AK365)</f>
        <v/>
      </c>
      <c r="AT365" s="11" t="str">
        <f t="shared" ca="1" si="15845"/>
        <v/>
      </c>
      <c r="AU365" s="9" t="str">
        <f t="shared" ca="1" si="15916"/>
        <v/>
      </c>
      <c r="AV365" s="3" t="str">
        <f t="shared" ca="1" si="15917"/>
        <v/>
      </c>
      <c r="AW365" s="5" t="str" cm="1">
        <f t="array" aca="1" ref="AW365" ca="1">IF($B365="","",IF(AV365=0,0,IF(DD_Payment="",0,IF(AV365&lt;_xlfn.IFS(DD_Frequency="Monthly",1,DD_Frequency="Quarterly",IF(MONTH(AV$2)=1,1,IF(MONTH(AV$2)=4,1,IF(MONTH(AV$2)=7,1,IF(MONTH(AV$2)=10,1,0)))),DD_Frequency="Annually",IF(MONTH(AV$2)=1,1,0))*DD_Payment,AV365,_xlfn.IFS(DD_Frequency="Monthly",1,DD_Frequency="Quarterly",IF(MONTH(AV$2)=1,1,IF(MONTH(AV$2)=4,1,IF(MONTH(AV$2)=7,1,IF(MONTH(AV$2)=10,1,0)))),DD_Frequency="Annually",IF(MONTH(AV$2)=1,1,0))*DD_Payment))))</f>
        <v/>
      </c>
      <c r="AX365" s="3" t="str">
        <f t="shared" ref="AX365" ca="1" si="17863">IF($B365="","",IF(AV365&gt;AW365,(AV365-AW365/2)*(rate_A*(AX$1/365)),0))</f>
        <v/>
      </c>
      <c r="AY365" s="3" t="str">
        <f t="shared" ca="1" si="16013"/>
        <v/>
      </c>
      <c r="AZ365" s="3" t="str">
        <f t="shared" ref="AZ365" ca="1" si="17864">IF($B365="","",AK365*(1+rate_A*AX$1/365))</f>
        <v/>
      </c>
      <c r="BA365" s="3" t="str">
        <f t="shared" ref="BA365" ca="1" si="17865">IF($B365="","",AL365*(1+rate_A*AX$1/365))</f>
        <v/>
      </c>
      <c r="BB365" s="3" t="str">
        <f t="shared" ref="BB365" ca="1" si="17866">IF($B365="","",AM365*(1+rate_joint*AX$1/365))</f>
        <v/>
      </c>
      <c r="BC365" s="5" t="str">
        <f t="shared" ca="1" si="16017"/>
        <v/>
      </c>
      <c r="BD365" s="5" t="str" cm="1">
        <f t="array" aca="1" ref="BD365" ca="1">IF(BC365="","",_xlfn.IFS(BC365&lt;='Hidden inputs'!$C$15,BC365*'Hidden inputs'!$D$15,BC365&lt;='Hidden inputs'!$C$16,'Hidden inputs'!$C$15*'Hidden inputs'!$D$15+(BC365-'Hidden inputs'!$B$16)*'Hidden inputs'!$D$16,BC365&lt;='Hidden inputs'!$C$17,'Hidden inputs'!$C$15*'Hidden inputs'!$D$15+('Hidden inputs'!$C$16-'Hidden inputs'!$B$16)*'Hidden inputs'!$D$16+(BC365-'Hidden inputs'!$B$17)*'Hidden inputs'!$D$17,BC365&gt;'Hidden inputs'!$B$18,'Hidden inputs'!$C$15*'Hidden inputs'!$D$15+('Hidden inputs'!$C$16-'Hidden inputs'!$B$16)*'Hidden inputs'!$D$16+('Hidden inputs'!$C$17-'Hidden inputs'!$B$17)*'Hidden inputs'!$D$17+(BC365-'Hidden inputs'!$B$18)*'Hidden inputs'!$D$18))</f>
        <v/>
      </c>
      <c r="BE365" s="10" t="str">
        <f t="shared" ca="1" si="16018"/>
        <v/>
      </c>
      <c r="BF365" s="5" t="str">
        <f t="shared" ca="1" si="15922"/>
        <v/>
      </c>
      <c r="BG365" s="5" t="str">
        <f t="shared" ca="1" si="15923"/>
        <v/>
      </c>
      <c r="BH365" s="5" t="str">
        <f ca="1">IF($B365="","",'Hidden inputs'!$D$11*AY365+'Hidden inputs'!$E$11*AZ365)</f>
        <v/>
      </c>
      <c r="BI365" s="11" t="str">
        <f t="shared" ca="1" si="15850"/>
        <v/>
      </c>
      <c r="BJ365" s="9" t="str">
        <f t="shared" ca="1" si="15924"/>
        <v/>
      </c>
      <c r="BK365" s="3" t="str">
        <f t="shared" ca="1" si="15925"/>
        <v/>
      </c>
      <c r="BL365" s="5" t="str" cm="1">
        <f t="array" aca="1" ref="BL365" ca="1">IF($B365="","",IF(BK365=0,0,IF(DD_Payment="",0,IF(BK365&lt;_xlfn.IFS(DD_Frequency="Monthly",1,DD_Frequency="Quarterly",IF(MONTH(BK$2)=1,1,IF(MONTH(BK$2)=4,1,IF(MONTH(BK$2)=7,1,IF(MONTH(BK$2)=10,1,0)))),DD_Frequency="Annually",IF(MONTH(BK$2)=1,1,0))*DD_Payment,BK365,_xlfn.IFS(DD_Frequency="Monthly",1,DD_Frequency="Quarterly",IF(MONTH(BK$2)=1,1,IF(MONTH(BK$2)=4,1,IF(MONTH(BK$2)=7,1,IF(MONTH(BK$2)=10,1,0)))),DD_Frequency="Annually",IF(MONTH(BK$2)=1,1,0))*DD_Payment))))</f>
        <v/>
      </c>
      <c r="BM365" s="3" t="str">
        <f t="shared" ref="BM365" ca="1" si="17867">IF($B365="","",IF(BK365&gt;BL365,(BK365-BL365/2)*(rate_A*(BM$1/365)),0))</f>
        <v/>
      </c>
      <c r="BN365" s="3" t="str">
        <f t="shared" ca="1" si="16020"/>
        <v/>
      </c>
      <c r="BO365" s="3" t="str">
        <f t="shared" ref="BO365" ca="1" si="17868">IF($B365="","",AZ365*(1+rate_A*BM$1/365))</f>
        <v/>
      </c>
      <c r="BP365" s="3" t="str">
        <f t="shared" ref="BP365" ca="1" si="17869">IF($B365="","",BA365*(1+rate_A*BM$1/365))</f>
        <v/>
      </c>
      <c r="BQ365" s="3" t="str">
        <f t="shared" ref="BQ365" ca="1" si="17870">IF($B365="","",BB365*(1+rate_joint*BM$1/365))</f>
        <v/>
      </c>
      <c r="BR365" s="5" t="str">
        <f t="shared" ca="1" si="16024"/>
        <v/>
      </c>
      <c r="BS365" s="5" t="str" cm="1">
        <f t="array" aca="1" ref="BS365" ca="1">IF(BR365="","",_xlfn.IFS(BR365&lt;='Hidden inputs'!$C$15,BR365*'Hidden inputs'!$D$15,BR365&lt;='Hidden inputs'!$C$16,'Hidden inputs'!$C$15*'Hidden inputs'!$D$15+(BR365-'Hidden inputs'!$B$16)*'Hidden inputs'!$D$16,BR365&lt;='Hidden inputs'!$C$17,'Hidden inputs'!$C$15*'Hidden inputs'!$D$15+('Hidden inputs'!$C$16-'Hidden inputs'!$B$16)*'Hidden inputs'!$D$16+(BR365-'Hidden inputs'!$B$17)*'Hidden inputs'!$D$17,BR365&gt;'Hidden inputs'!$B$18,'Hidden inputs'!$C$15*'Hidden inputs'!$D$15+('Hidden inputs'!$C$16-'Hidden inputs'!$B$16)*'Hidden inputs'!$D$16+('Hidden inputs'!$C$17-'Hidden inputs'!$B$17)*'Hidden inputs'!$D$17+(BR365-'Hidden inputs'!$B$18)*'Hidden inputs'!$D$18))</f>
        <v/>
      </c>
      <c r="BT365" s="10" t="str">
        <f t="shared" ca="1" si="16025"/>
        <v/>
      </c>
      <c r="BU365" s="5" t="str">
        <f t="shared" ca="1" si="15930"/>
        <v/>
      </c>
      <c r="BV365" s="5" t="str">
        <f t="shared" ca="1" si="15931"/>
        <v/>
      </c>
      <c r="BW365" s="5" t="str">
        <f ca="1">IF($B365="","",'Hidden inputs'!$D$11*BN365+'Hidden inputs'!$E$11*BO365)</f>
        <v/>
      </c>
      <c r="BX365" s="11" t="str">
        <f t="shared" ca="1" si="15855"/>
        <v/>
      </c>
      <c r="BY365" s="9" t="str">
        <f t="shared" ca="1" si="15932"/>
        <v/>
      </c>
      <c r="BZ365" s="3" t="str">
        <f t="shared" ca="1" si="15933"/>
        <v/>
      </c>
      <c r="CA365" s="5" t="str" cm="1">
        <f t="array" aca="1" ref="CA365" ca="1">IF($B365="","",IF(BZ365=0,0,IF(DD_Payment="",0,IF(BZ365&lt;_xlfn.IFS(DD_Frequency="Monthly",1,DD_Frequency="Quarterly",IF(MONTH(BZ$2)=1,1,IF(MONTH(BZ$2)=4,1,IF(MONTH(BZ$2)=7,1,IF(MONTH(BZ$2)=10,1,0)))),DD_Frequency="Annually",IF(MONTH(BZ$2)=1,1,0))*DD_Payment,BZ365,_xlfn.IFS(DD_Frequency="Monthly",1,DD_Frequency="Quarterly",IF(MONTH(BZ$2)=1,1,IF(MONTH(BZ$2)=4,1,IF(MONTH(BZ$2)=7,1,IF(MONTH(BZ$2)=10,1,0)))),DD_Frequency="Annually",IF(MONTH(BZ$2)=1,1,0))*DD_Payment))))</f>
        <v/>
      </c>
      <c r="CB365" s="3" t="str">
        <f t="shared" ref="CB365" ca="1" si="17871">IF($B365="","",IF(BZ365&gt;CA365,(BZ365-CA365/2)*(rate_A*(CB$1/365)),0))</f>
        <v/>
      </c>
      <c r="CC365" s="3" t="str">
        <f t="shared" ca="1" si="16027"/>
        <v/>
      </c>
      <c r="CD365" s="3" t="str">
        <f t="shared" ref="CD365" ca="1" si="17872">IF($B365="","",BO365*(1+rate_A*CB$1/365))</f>
        <v/>
      </c>
      <c r="CE365" s="3" t="str">
        <f t="shared" ref="CE365" ca="1" si="17873">IF($B365="","",BP365*(1+rate_A*CB$1/365))</f>
        <v/>
      </c>
      <c r="CF365" s="3" t="str">
        <f t="shared" ref="CF365" ca="1" si="17874">IF($B365="","",BQ365*(1+rate_joint*CB$1/365))</f>
        <v/>
      </c>
      <c r="CG365" s="5" t="str">
        <f t="shared" ca="1" si="16031"/>
        <v/>
      </c>
      <c r="CH365" s="5" t="str" cm="1">
        <f t="array" aca="1" ref="CH365" ca="1">IF(CG365="","",_xlfn.IFS(CG365&lt;='Hidden inputs'!$C$15,CG365*'Hidden inputs'!$D$15,CG365&lt;='Hidden inputs'!$C$16,'Hidden inputs'!$C$15*'Hidden inputs'!$D$15+(CG365-'Hidden inputs'!$B$16)*'Hidden inputs'!$D$16,CG365&lt;='Hidden inputs'!$C$17,'Hidden inputs'!$C$15*'Hidden inputs'!$D$15+('Hidden inputs'!$C$16-'Hidden inputs'!$B$16)*'Hidden inputs'!$D$16+(CG365-'Hidden inputs'!$B$17)*'Hidden inputs'!$D$17,CG365&gt;'Hidden inputs'!$B$18,'Hidden inputs'!$C$15*'Hidden inputs'!$D$15+('Hidden inputs'!$C$16-'Hidden inputs'!$B$16)*'Hidden inputs'!$D$16+('Hidden inputs'!$C$17-'Hidden inputs'!$B$17)*'Hidden inputs'!$D$17+(CG365-'Hidden inputs'!$B$18)*'Hidden inputs'!$D$18))</f>
        <v/>
      </c>
      <c r="CI365" s="10" t="str">
        <f t="shared" ca="1" si="16032"/>
        <v/>
      </c>
      <c r="CJ365" s="5" t="str">
        <f t="shared" ca="1" si="15938"/>
        <v/>
      </c>
      <c r="CK365" s="5" t="str">
        <f t="shared" ca="1" si="15939"/>
        <v/>
      </c>
      <c r="CL365" s="5" t="str">
        <f ca="1">IF($B365="","",'Hidden inputs'!$D$11*CC365+'Hidden inputs'!$E$11*CD365)</f>
        <v/>
      </c>
      <c r="CM365" s="11" t="str">
        <f t="shared" ca="1" si="15860"/>
        <v/>
      </c>
      <c r="CN365" s="9" t="str">
        <f t="shared" ca="1" si="15940"/>
        <v/>
      </c>
      <c r="CO365" s="3" t="str">
        <f t="shared" ca="1" si="15941"/>
        <v/>
      </c>
      <c r="CP365" s="5" t="str" cm="1">
        <f t="array" aca="1" ref="CP365" ca="1">IF($B365="","",IF(CO365=0,0,IF(DD_Payment="",0,IF(CO365&lt;_xlfn.IFS(DD_Frequency="Monthly",1,DD_Frequency="Quarterly",IF(MONTH(CO$2)=1,1,IF(MONTH(CO$2)=4,1,IF(MONTH(CO$2)=7,1,IF(MONTH(CO$2)=10,1,0)))),DD_Frequency="Annually",IF(MONTH(CO$2)=1,1,0))*DD_Payment,CO365,_xlfn.IFS(DD_Frequency="Monthly",1,DD_Frequency="Quarterly",IF(MONTH(CO$2)=1,1,IF(MONTH(CO$2)=4,1,IF(MONTH(CO$2)=7,1,IF(MONTH(CO$2)=10,1,0)))),DD_Frequency="Annually",IF(MONTH(CO$2)=1,1,0))*DD_Payment))))</f>
        <v/>
      </c>
      <c r="CQ365" s="3" t="str">
        <f t="shared" ref="CQ365" ca="1" si="17875">IF($B365="","",IF(CO365&gt;CP365,(CO365-CP365/2)*(rate_A*(CQ$1/365)),0))</f>
        <v/>
      </c>
      <c r="CR365" s="3" t="str">
        <f t="shared" ca="1" si="16034"/>
        <v/>
      </c>
      <c r="CS365" s="3" t="str">
        <f t="shared" ref="CS365" ca="1" si="17876">IF($B365="","",CD365*(1+rate_A*CQ$1/365))</f>
        <v/>
      </c>
      <c r="CT365" s="3" t="str">
        <f t="shared" ref="CT365" ca="1" si="17877">IF($B365="","",CE365*(1+rate_A*CQ$1/365))</f>
        <v/>
      </c>
      <c r="CU365" s="3" t="str">
        <f t="shared" ref="CU365" ca="1" si="17878">IF($B365="","",CF365*(1+rate_joint*CQ$1/365))</f>
        <v/>
      </c>
      <c r="CV365" s="5" t="str">
        <f t="shared" ca="1" si="16038"/>
        <v/>
      </c>
      <c r="CW365" s="5" t="str" cm="1">
        <f t="array" aca="1" ref="CW365" ca="1">IF(CV365="","",_xlfn.IFS(CV365&lt;='Hidden inputs'!$C$15,CV365*'Hidden inputs'!$D$15,CV365&lt;='Hidden inputs'!$C$16,'Hidden inputs'!$C$15*'Hidden inputs'!$D$15+(CV365-'Hidden inputs'!$B$16)*'Hidden inputs'!$D$16,CV365&lt;='Hidden inputs'!$C$17,'Hidden inputs'!$C$15*'Hidden inputs'!$D$15+('Hidden inputs'!$C$16-'Hidden inputs'!$B$16)*'Hidden inputs'!$D$16+(CV365-'Hidden inputs'!$B$17)*'Hidden inputs'!$D$17,CV365&gt;'Hidden inputs'!$B$18,'Hidden inputs'!$C$15*'Hidden inputs'!$D$15+('Hidden inputs'!$C$16-'Hidden inputs'!$B$16)*'Hidden inputs'!$D$16+('Hidden inputs'!$C$17-'Hidden inputs'!$B$17)*'Hidden inputs'!$D$17+(CV365-'Hidden inputs'!$B$18)*'Hidden inputs'!$D$18))</f>
        <v/>
      </c>
      <c r="CX365" s="10" t="str">
        <f t="shared" ca="1" si="16039"/>
        <v/>
      </c>
      <c r="CY365" s="5" t="str">
        <f t="shared" ca="1" si="15946"/>
        <v/>
      </c>
      <c r="CZ365" s="5" t="str">
        <f t="shared" ca="1" si="15947"/>
        <v/>
      </c>
      <c r="DA365" s="5" t="str">
        <f ca="1">IF($B365="","",'Hidden inputs'!$D$11*CR365+'Hidden inputs'!$E$11*CS365)</f>
        <v/>
      </c>
      <c r="DB365" s="11" t="str">
        <f t="shared" ca="1" si="15865"/>
        <v/>
      </c>
      <c r="DC365" s="9" t="str">
        <f t="shared" ca="1" si="15948"/>
        <v/>
      </c>
      <c r="DD365" s="3" t="str">
        <f t="shared" ca="1" si="15949"/>
        <v/>
      </c>
      <c r="DE365" s="5" t="str" cm="1">
        <f t="array" aca="1" ref="DE365" ca="1">IF($B365="","",IF(DD365=0,0,IF(DD_Payment="",0,IF(DD365&lt;_xlfn.IFS(DD_Frequency="Monthly",1,DD_Frequency="Quarterly",IF(MONTH(DD$2)=1,1,IF(MONTH(DD$2)=4,1,IF(MONTH(DD$2)=7,1,IF(MONTH(DD$2)=10,1,0)))),DD_Frequency="Annually",IF(MONTH(DD$2)=1,1,0))*DD_Payment,DD365,_xlfn.IFS(DD_Frequency="Monthly",1,DD_Frequency="Quarterly",IF(MONTH(DD$2)=1,1,IF(MONTH(DD$2)=4,1,IF(MONTH(DD$2)=7,1,IF(MONTH(DD$2)=10,1,0)))),DD_Frequency="Annually",IF(MONTH(DD$2)=1,1,0))*DD_Payment))))</f>
        <v/>
      </c>
      <c r="DF365" s="3" t="str">
        <f t="shared" ref="DF365" ca="1" si="17879">IF($B365="","",IF(DD365&gt;DE365,(DD365-DE365/2)*(rate_A*(DF$1/365)),0))</f>
        <v/>
      </c>
      <c r="DG365" s="3" t="str">
        <f t="shared" ca="1" si="16041"/>
        <v/>
      </c>
      <c r="DH365" s="3" t="str">
        <f t="shared" ref="DH365" ca="1" si="17880">IF($B365="","",CS365*(1+rate_A*DF$1/365))</f>
        <v/>
      </c>
      <c r="DI365" s="3" t="str">
        <f t="shared" ref="DI365" ca="1" si="17881">IF($B365="","",CT365*(1+rate_A*DF$1/365))</f>
        <v/>
      </c>
      <c r="DJ365" s="3" t="str">
        <f t="shared" ref="DJ365" ca="1" si="17882">IF($B365="","",CU365*(1+rate_joint*DF$1/365))</f>
        <v/>
      </c>
      <c r="DK365" s="5" t="str">
        <f t="shared" ca="1" si="16045"/>
        <v/>
      </c>
      <c r="DL365" s="5" t="str" cm="1">
        <f t="array" aca="1" ref="DL365" ca="1">IF(DK365="","",_xlfn.IFS(DK365&lt;='Hidden inputs'!$C$15,DK365*'Hidden inputs'!$D$15,DK365&lt;='Hidden inputs'!$C$16,'Hidden inputs'!$C$15*'Hidden inputs'!$D$15+(DK365-'Hidden inputs'!$B$16)*'Hidden inputs'!$D$16,DK365&lt;='Hidden inputs'!$C$17,'Hidden inputs'!$C$15*'Hidden inputs'!$D$15+('Hidden inputs'!$C$16-'Hidden inputs'!$B$16)*'Hidden inputs'!$D$16+(DK365-'Hidden inputs'!$B$17)*'Hidden inputs'!$D$17,DK365&gt;'Hidden inputs'!$B$18,'Hidden inputs'!$C$15*'Hidden inputs'!$D$15+('Hidden inputs'!$C$16-'Hidden inputs'!$B$16)*'Hidden inputs'!$D$16+('Hidden inputs'!$C$17-'Hidden inputs'!$B$17)*'Hidden inputs'!$D$17+(DK365-'Hidden inputs'!$B$18)*'Hidden inputs'!$D$18))</f>
        <v/>
      </c>
      <c r="DM365" s="10" t="str">
        <f t="shared" ca="1" si="16046"/>
        <v/>
      </c>
      <c r="DN365" s="5" t="str">
        <f t="shared" ca="1" si="15954"/>
        <v/>
      </c>
      <c r="DO365" s="5" t="str">
        <f t="shared" ca="1" si="15955"/>
        <v/>
      </c>
      <c r="DP365" s="5" t="str">
        <f ca="1">IF($B365="","",'Hidden inputs'!$D$11*DG365+'Hidden inputs'!$E$11*DH365)</f>
        <v/>
      </c>
      <c r="DQ365" s="11" t="str">
        <f t="shared" ca="1" si="15870"/>
        <v/>
      </c>
      <c r="DR365" s="9" t="str">
        <f t="shared" ca="1" si="15956"/>
        <v/>
      </c>
      <c r="DS365" s="3" t="str">
        <f t="shared" ca="1" si="15957"/>
        <v/>
      </c>
      <c r="DT365" s="5" t="str" cm="1">
        <f t="array" aca="1" ref="DT365" ca="1">IF($B365="","",IF(DS365=0,0,IF(DD_Payment="",0,IF(DS365&lt;_xlfn.IFS(DD_Frequency="Monthly",1,DD_Frequency="Quarterly",IF(MONTH(DS$2)=1,1,IF(MONTH(DS$2)=4,1,IF(MONTH(DS$2)=7,1,IF(MONTH(DS$2)=10,1,0)))),DD_Frequency="Annually",IF(MONTH(DS$2)=1,1,0))*DD_Payment,DS365,_xlfn.IFS(DD_Frequency="Monthly",1,DD_Frequency="Quarterly",IF(MONTH(DS$2)=1,1,IF(MONTH(DS$2)=4,1,IF(MONTH(DS$2)=7,1,IF(MONTH(DS$2)=10,1,0)))),DD_Frequency="Annually",IF(MONTH(DS$2)=1,1,0))*DD_Payment))))</f>
        <v/>
      </c>
      <c r="DU365" s="3" t="str">
        <f t="shared" ref="DU365" ca="1" si="17883">IF($B365="","",IF(DS365&gt;DT365,(DS365-DT365/2)*(rate_A*(DU$1/365)),0))</f>
        <v/>
      </c>
      <c r="DV365" s="3" t="str">
        <f t="shared" ca="1" si="16048"/>
        <v/>
      </c>
      <c r="DW365" s="3" t="str">
        <f t="shared" ref="DW365" ca="1" si="17884">IF($B365="","",DH365*(1+rate_A*DU$1/365))</f>
        <v/>
      </c>
      <c r="DX365" s="3" t="str">
        <f t="shared" ref="DX365" ca="1" si="17885">IF($B365="","",DI365*(1+rate_A*DU$1/365))</f>
        <v/>
      </c>
      <c r="DY365" s="3" t="str">
        <f t="shared" ref="DY365" ca="1" si="17886">IF($B365="","",DJ365*(1+rate_joint*DU$1/365))</f>
        <v/>
      </c>
      <c r="DZ365" s="5" t="str">
        <f t="shared" ca="1" si="16052"/>
        <v/>
      </c>
      <c r="EA365" s="5" t="str" cm="1">
        <f t="array" aca="1" ref="EA365" ca="1">IF(DZ365="","",_xlfn.IFS(DZ365&lt;='Hidden inputs'!$C$15,DZ365*'Hidden inputs'!$D$15,DZ365&lt;='Hidden inputs'!$C$16,'Hidden inputs'!$C$15*'Hidden inputs'!$D$15+(DZ365-'Hidden inputs'!$B$16)*'Hidden inputs'!$D$16,DZ365&lt;='Hidden inputs'!$C$17,'Hidden inputs'!$C$15*'Hidden inputs'!$D$15+('Hidden inputs'!$C$16-'Hidden inputs'!$B$16)*'Hidden inputs'!$D$16+(DZ365-'Hidden inputs'!$B$17)*'Hidden inputs'!$D$17,DZ365&gt;'Hidden inputs'!$B$18,'Hidden inputs'!$C$15*'Hidden inputs'!$D$15+('Hidden inputs'!$C$16-'Hidden inputs'!$B$16)*'Hidden inputs'!$D$16+('Hidden inputs'!$C$17-'Hidden inputs'!$B$17)*'Hidden inputs'!$D$17+(DZ365-'Hidden inputs'!$B$18)*'Hidden inputs'!$D$18))</f>
        <v/>
      </c>
      <c r="EB365" s="10" t="str">
        <f t="shared" ca="1" si="16053"/>
        <v/>
      </c>
      <c r="EC365" s="5" t="str">
        <f t="shared" ca="1" si="15962"/>
        <v/>
      </c>
      <c r="ED365" s="5" t="str">
        <f t="shared" ca="1" si="15963"/>
        <v/>
      </c>
      <c r="EE365" s="5" t="str">
        <f ca="1">IF($B365="","",'Hidden inputs'!$D$11*DV365+'Hidden inputs'!$E$11*DW365)</f>
        <v/>
      </c>
      <c r="EF365" s="11" t="str">
        <f t="shared" ca="1" si="15875"/>
        <v/>
      </c>
      <c r="EG365" s="9" t="str">
        <f t="shared" ca="1" si="15964"/>
        <v/>
      </c>
      <c r="EH365" s="3" t="str">
        <f t="shared" ca="1" si="15965"/>
        <v/>
      </c>
      <c r="EI365" s="5" t="str" cm="1">
        <f t="array" aca="1" ref="EI365" ca="1">IF($B365="","",IF(EH365=0,0,IF(DD_Payment="",0,IF(EH365&lt;_xlfn.IFS(DD_Frequency="Monthly",1,DD_Frequency="Quarterly",IF(MONTH(EH$2)=1,1,IF(MONTH(EH$2)=4,1,IF(MONTH(EH$2)=7,1,IF(MONTH(EH$2)=10,1,0)))),DD_Frequency="Annually",IF(MONTH(EH$2)=1,1,0))*DD_Payment,EH365,_xlfn.IFS(DD_Frequency="Monthly",1,DD_Frequency="Quarterly",IF(MONTH(EH$2)=1,1,IF(MONTH(EH$2)=4,1,IF(MONTH(EH$2)=7,1,IF(MONTH(EH$2)=10,1,0)))),DD_Frequency="Annually",IF(MONTH(EH$2)=1,1,0))*DD_Payment))))</f>
        <v/>
      </c>
      <c r="EJ365" s="3" t="str">
        <f t="shared" ref="EJ365" ca="1" si="17887">IF($B365="","",IF(EH365&gt;EI365,(EH365-EI365/2)*(rate_A*(EJ$1/365)),0))</f>
        <v/>
      </c>
      <c r="EK365" s="3" t="str">
        <f t="shared" ca="1" si="16055"/>
        <v/>
      </c>
      <c r="EL365" s="3" t="str">
        <f t="shared" ref="EL365" ca="1" si="17888">IF($B365="","",DW365*(1+rate_A*EJ$1/365))</f>
        <v/>
      </c>
      <c r="EM365" s="3" t="str">
        <f t="shared" ref="EM365" ca="1" si="17889">IF($B365="","",DX365*(1+rate_A*EJ$1/365))</f>
        <v/>
      </c>
      <c r="EN365" s="3" t="str">
        <f t="shared" ref="EN365" ca="1" si="17890">IF($B365="","",DY365*(1+rate_joint*EJ$1/365))</f>
        <v/>
      </c>
      <c r="EO365" s="5" t="str">
        <f t="shared" ca="1" si="16059"/>
        <v/>
      </c>
      <c r="EP365" s="5" t="str" cm="1">
        <f t="array" aca="1" ref="EP365" ca="1">IF(EO365="","",_xlfn.IFS(EO365&lt;='Hidden inputs'!$C$15,EO365*'Hidden inputs'!$D$15,EO365&lt;='Hidden inputs'!$C$16,'Hidden inputs'!$C$15*'Hidden inputs'!$D$15+(EO365-'Hidden inputs'!$B$16)*'Hidden inputs'!$D$16,EO365&lt;='Hidden inputs'!$C$17,'Hidden inputs'!$C$15*'Hidden inputs'!$D$15+('Hidden inputs'!$C$16-'Hidden inputs'!$B$16)*'Hidden inputs'!$D$16+(EO365-'Hidden inputs'!$B$17)*'Hidden inputs'!$D$17,EO365&gt;'Hidden inputs'!$B$18,'Hidden inputs'!$C$15*'Hidden inputs'!$D$15+('Hidden inputs'!$C$16-'Hidden inputs'!$B$16)*'Hidden inputs'!$D$16+('Hidden inputs'!$C$17-'Hidden inputs'!$B$17)*'Hidden inputs'!$D$17+(EO365-'Hidden inputs'!$B$18)*'Hidden inputs'!$D$18))</f>
        <v/>
      </c>
      <c r="EQ365" s="10" t="str">
        <f t="shared" ca="1" si="16060"/>
        <v/>
      </c>
      <c r="ER365" s="5" t="str">
        <f t="shared" ca="1" si="15970"/>
        <v/>
      </c>
      <c r="ES365" s="5" t="str">
        <f t="shared" ca="1" si="15971"/>
        <v/>
      </c>
      <c r="ET365" s="5" t="str">
        <f ca="1">IF($B365="","",'Hidden inputs'!$D$11*EK365+'Hidden inputs'!$E$11*EL365)</f>
        <v/>
      </c>
      <c r="EU365" s="11" t="str">
        <f t="shared" ca="1" si="15880"/>
        <v/>
      </c>
      <c r="EV365" s="9" t="str">
        <f t="shared" ca="1" si="15972"/>
        <v/>
      </c>
      <c r="EW365" s="3" t="str">
        <f t="shared" ca="1" si="15973"/>
        <v/>
      </c>
      <c r="EX365" s="5" t="str" cm="1">
        <f t="array" aca="1" ref="EX365" ca="1">IF($B365="","",IF(EW365=0,0,IF(DD_Payment="",0,IF(EW365&lt;_xlfn.IFS(DD_Frequency="Monthly",1,DD_Frequency="Quarterly",IF(MONTH(EW$2)=1,1,IF(MONTH(EW$2)=4,1,IF(MONTH(EW$2)=7,1,IF(MONTH(EW$2)=10,1,0)))),DD_Frequency="Annually",IF(MONTH(EW$2)=1,1,0))*DD_Payment,EW365,_xlfn.IFS(DD_Frequency="Monthly",1,DD_Frequency="Quarterly",IF(MONTH(EW$2)=1,1,IF(MONTH(EW$2)=4,1,IF(MONTH(EW$2)=7,1,IF(MONTH(EW$2)=10,1,0)))),DD_Frequency="Annually",IF(MONTH(EW$2)=1,1,0))*DD_Payment))))</f>
        <v/>
      </c>
      <c r="EY365" s="3" t="str">
        <f t="shared" ref="EY365" ca="1" si="17891">IF($B365="","",IF(EW365&gt;EX365,(EW365-EX365/2)*(rate_A*(EY$1/365)),0))</f>
        <v/>
      </c>
      <c r="EZ365" s="3" t="str">
        <f t="shared" ca="1" si="16062"/>
        <v/>
      </c>
      <c r="FA365" s="3" t="str">
        <f t="shared" ref="FA365" ca="1" si="17892">IF($B365="","",EL365*(1+rate_A*EY$1/365))</f>
        <v/>
      </c>
      <c r="FB365" s="3" t="str">
        <f t="shared" ref="FB365" ca="1" si="17893">IF($B365="","",EM365*(1+rate_A*EY$1/365))</f>
        <v/>
      </c>
      <c r="FC365" s="3" t="str">
        <f t="shared" ref="FC365" ca="1" si="17894">IF($B365="","",EN365*(1+rate_joint*EY$1/365))</f>
        <v/>
      </c>
      <c r="FD365" s="5" t="str">
        <f t="shared" ca="1" si="16066"/>
        <v/>
      </c>
      <c r="FE365" s="5" t="str" cm="1">
        <f t="array" aca="1" ref="FE365" ca="1">IF(FD365="","",_xlfn.IFS(FD365&lt;='Hidden inputs'!$C$15,FD365*'Hidden inputs'!$D$15,FD365&lt;='Hidden inputs'!$C$16,'Hidden inputs'!$C$15*'Hidden inputs'!$D$15+(FD365-'Hidden inputs'!$B$16)*'Hidden inputs'!$D$16,FD365&lt;='Hidden inputs'!$C$17,'Hidden inputs'!$C$15*'Hidden inputs'!$D$15+('Hidden inputs'!$C$16-'Hidden inputs'!$B$16)*'Hidden inputs'!$D$16+(FD365-'Hidden inputs'!$B$17)*'Hidden inputs'!$D$17,FD365&gt;'Hidden inputs'!$B$18,'Hidden inputs'!$C$15*'Hidden inputs'!$D$15+('Hidden inputs'!$C$16-'Hidden inputs'!$B$16)*'Hidden inputs'!$D$16+('Hidden inputs'!$C$17-'Hidden inputs'!$B$17)*'Hidden inputs'!$D$17+(FD365-'Hidden inputs'!$B$18)*'Hidden inputs'!$D$18))</f>
        <v/>
      </c>
      <c r="FF365" s="10" t="str">
        <f t="shared" ca="1" si="16067"/>
        <v/>
      </c>
      <c r="FG365" s="5" t="str">
        <f t="shared" ca="1" si="15978"/>
        <v/>
      </c>
      <c r="FH365" s="5" t="str">
        <f t="shared" ca="1" si="15979"/>
        <v/>
      </c>
      <c r="FI365" s="5" t="str">
        <f ca="1">IF($B365="","",'Hidden inputs'!$D$11*EZ365+'Hidden inputs'!$E$11*FA365)</f>
        <v/>
      </c>
      <c r="FJ365" s="11" t="str">
        <f t="shared" ca="1" si="15885"/>
        <v/>
      </c>
      <c r="FK365" s="9" t="str">
        <f t="shared" ca="1" si="15980"/>
        <v/>
      </c>
      <c r="FL365" s="3" t="str">
        <f t="shared" ca="1" si="15981"/>
        <v/>
      </c>
      <c r="FM365" s="5" t="str" cm="1">
        <f t="array" aca="1" ref="FM365" ca="1">IF($B365="","",IF(FL365=0,0,IF(DD_Payment="",0,IF(FL365&lt;_xlfn.IFS(DD_Frequency="Monthly",1,DD_Frequency="Quarterly",IF(MONTH(FL$2)=1,1,IF(MONTH(FL$2)=4,1,IF(MONTH(FL$2)=7,1,IF(MONTH(FL$2)=10,1,0)))),DD_Frequency="Annually",IF(MONTH(FL$2)=1,1,0))*DD_Payment,FL365,_xlfn.IFS(DD_Frequency="Monthly",1,DD_Frequency="Quarterly",IF(MONTH(FL$2)=1,1,IF(MONTH(FL$2)=4,1,IF(MONTH(FL$2)=7,1,IF(MONTH(FL$2)=10,1,0)))),DD_Frequency="Annually",IF(MONTH(FL$2)=1,1,0))*DD_Payment))))</f>
        <v/>
      </c>
      <c r="FN365" s="3" t="str">
        <f t="shared" ref="FN365" ca="1" si="17895">IF($B365="","",IF(FL365&gt;FM365,(FL365-FM365/2)*(rate_A*(FN$1/365)),0))</f>
        <v/>
      </c>
      <c r="FO365" s="3" t="str">
        <f t="shared" ca="1" si="16069"/>
        <v/>
      </c>
      <c r="FP365" s="3" t="str">
        <f t="shared" ref="FP365" ca="1" si="17896">IF($B365="","",FA365*(1+rate_A*FN$1/365))</f>
        <v/>
      </c>
      <c r="FQ365" s="3" t="str">
        <f t="shared" ref="FQ365" ca="1" si="17897">IF($B365="","",FB365*(1+rate_A*FN$1/365))</f>
        <v/>
      </c>
      <c r="FR365" s="3" t="str">
        <f t="shared" ref="FR365" ca="1" si="17898">IF($B365="","",FC365*(1+rate_joint*FN$1/365))</f>
        <v/>
      </c>
      <c r="FS365" s="5" t="str">
        <f t="shared" ca="1" si="16073"/>
        <v/>
      </c>
      <c r="FT365" s="5" t="str" cm="1">
        <f t="array" aca="1" ref="FT365" ca="1">IF(FS365="","",_xlfn.IFS(FS365&lt;='Hidden inputs'!$C$15,FS365*'Hidden inputs'!$D$15,FS365&lt;='Hidden inputs'!$C$16,'Hidden inputs'!$C$15*'Hidden inputs'!$D$15+(FS365-'Hidden inputs'!$B$16)*'Hidden inputs'!$D$16,FS365&lt;='Hidden inputs'!$C$17,'Hidden inputs'!$C$15*'Hidden inputs'!$D$15+('Hidden inputs'!$C$16-'Hidden inputs'!$B$16)*'Hidden inputs'!$D$16+(FS365-'Hidden inputs'!$B$17)*'Hidden inputs'!$D$17,FS365&gt;'Hidden inputs'!$B$18,'Hidden inputs'!$C$15*'Hidden inputs'!$D$15+('Hidden inputs'!$C$16-'Hidden inputs'!$B$16)*'Hidden inputs'!$D$16+('Hidden inputs'!$C$17-'Hidden inputs'!$B$17)*'Hidden inputs'!$D$17+(FS365-'Hidden inputs'!$B$18)*'Hidden inputs'!$D$18))</f>
        <v/>
      </c>
      <c r="FU365" s="10" t="str">
        <f t="shared" ca="1" si="16074"/>
        <v/>
      </c>
      <c r="FV365" s="5" t="str">
        <f t="shared" ca="1" si="15986"/>
        <v/>
      </c>
      <c r="FW365" s="5" t="str">
        <f t="shared" ca="1" si="15987"/>
        <v/>
      </c>
      <c r="FX365" s="5" t="str">
        <f ca="1">IF($B365="","",'Hidden inputs'!$D$11*FO365+'Hidden inputs'!$E$11*FP365)</f>
        <v/>
      </c>
      <c r="FY365" s="11" t="str">
        <f t="shared" ca="1" si="15890"/>
        <v/>
      </c>
      <c r="FZ365" s="9" t="str">
        <f t="shared" ca="1" si="15988"/>
        <v/>
      </c>
      <c r="GA365" s="5" t="str">
        <f t="shared" ca="1" si="15989"/>
        <v/>
      </c>
      <c r="GB365" s="5" t="str">
        <f t="shared" ca="1" si="15990"/>
        <v/>
      </c>
      <c r="GC365" s="5" t="str">
        <f t="shared" ca="1" si="15891"/>
        <v/>
      </c>
      <c r="GD365" s="5" t="str">
        <f t="shared" ca="1" si="15892"/>
        <v/>
      </c>
    </row>
    <row r="366" spans="1:186" x14ac:dyDescent="0.35">
      <c r="A366" s="2"/>
      <c r="B366" s="6" t="str">
        <f t="shared" ca="1" si="15893"/>
        <v/>
      </c>
      <c r="C366" s="5" t="str">
        <f t="shared" ca="1" si="15991"/>
        <v/>
      </c>
      <c r="D366" s="5" t="str" cm="1">
        <f t="array" aca="1" ref="D366" ca="1">IF($B366="","",IF(C366=0,0,IF(DD_Payment="",0,IF(C366&lt;_xlfn.IFS(DD_Frequency="Monthly",1,DD_Frequency="Quarterly",IF(MONTH(C$2)=1,1,IF(MONTH(C$2)=4,1,IF(MONTH(C$2)=7,1,IF(MONTH(C$2)=10,1,0)))),DD_Frequency="Annually",IF(MONTH(C$2)=1,1,0))*DD_Payment,C366,_xlfn.IFS(DD_Frequency="Monthly",1,DD_Frequency="Quarterly",IF(MONTH(C$2)=1,1,IF(MONTH(C$2)=4,1,IF(MONTH(C$2)=7,1,IF(MONTH(C$2)=10,1,0)))),DD_Frequency="Annually",IF(MONTH(C$2)=1,1,0))*DD_Payment))))</f>
        <v/>
      </c>
      <c r="E366" s="5" t="str">
        <f t="shared" ref="E366" ca="1" si="17899">IF(B366="","",IF(C366&gt;D366,(C366-D366/2)*(rate_A*(E$1/365)),0))</f>
        <v/>
      </c>
      <c r="F366" s="5" t="str">
        <f t="shared" ca="1" si="15895"/>
        <v/>
      </c>
      <c r="G366" s="5" t="str">
        <f t="shared" ref="G366" ca="1" si="17900">IF(B366="","",G365*(1+rate_A*E$1/365))</f>
        <v/>
      </c>
      <c r="H366" s="5" t="str">
        <f t="shared" ref="H366" ca="1" si="17901">IF(B366="","",H365*(1+rate_A*E$1/365))</f>
        <v/>
      </c>
      <c r="I366" s="5" t="str">
        <f t="shared" ref="I366" ca="1" si="17902">IF(B366="","",I365*(1+rate_joint*E$1/365))</f>
        <v/>
      </c>
      <c r="J366" s="5" t="str">
        <f t="shared" ca="1" si="15996"/>
        <v/>
      </c>
      <c r="K366" s="5" t="str" cm="1">
        <f t="array" aca="1" ref="K366" ca="1">IF(J366="","",_xlfn.IFS(J366&lt;='Hidden inputs'!$C$15,J366*'Hidden inputs'!$D$15,J366&lt;='Hidden inputs'!$C$16,'Hidden inputs'!$C$15*'Hidden inputs'!$D$15+(J366-'Hidden inputs'!$B$16)*'Hidden inputs'!$D$16,J366&lt;='Hidden inputs'!$C$17,'Hidden inputs'!$C$15*'Hidden inputs'!$D$15+('Hidden inputs'!$C$16-'Hidden inputs'!$B$16)*'Hidden inputs'!$D$16+(J366-'Hidden inputs'!$B$17)*'Hidden inputs'!$D$17,J366&gt;'Hidden inputs'!$B$18,'Hidden inputs'!$C$15*'Hidden inputs'!$D$15+('Hidden inputs'!$C$16-'Hidden inputs'!$B$16)*'Hidden inputs'!$D$16+('Hidden inputs'!$C$17-'Hidden inputs'!$B$17)*'Hidden inputs'!$D$17+(J366-'Hidden inputs'!$B$18)*'Hidden inputs'!$D$18))</f>
        <v/>
      </c>
      <c r="L366" s="11" t="str">
        <f t="shared" ca="1" si="15997"/>
        <v/>
      </c>
      <c r="M366" s="5" t="str">
        <f t="shared" ca="1" si="15899"/>
        <v/>
      </c>
      <c r="N366" s="5" t="str">
        <f t="shared" ca="1" si="15900"/>
        <v/>
      </c>
      <c r="O366" s="5" t="str">
        <f ca="1">IF(B366="","",'Hidden inputs'!$D$11*F366+'Hidden inputs'!$E$11*G366)</f>
        <v/>
      </c>
      <c r="P366" s="11" t="str">
        <f t="shared" ca="1" si="15834"/>
        <v/>
      </c>
      <c r="Q366" s="20" t="str">
        <f t="shared" ca="1" si="15835"/>
        <v/>
      </c>
      <c r="R366" s="3" t="str">
        <f t="shared" ca="1" si="15901"/>
        <v/>
      </c>
      <c r="S366" s="5" t="str" cm="1">
        <f t="array" aca="1" ref="S366" ca="1">IF($B366="","",IF(R366=0,0,IF(DD_Payment="",0,IF(R366&lt;_xlfn.IFS(DD_Frequency="Monthly",1,DD_Frequency="Quarterly",IF(MONTH(R$2)=1,1,IF(MONTH(R$2)=4,1,IF(MONTH(R$2)=7,1,IF(MONTH(R$2)=10,1,0)))),DD_Frequency="Annually",IF(MONTH(R$2)=1,1,0))*DD_Payment,R366,_xlfn.IFS(DD_Frequency="Monthly",1,DD_Frequency="Quarterly",IF(MONTH(R$2)=1,1,IF(MONTH(R$2)=4,1,IF(MONTH(R$2)=7,1,IF(MONTH(R$2)=10,1,0)))),DD_Frequency="Annually",IF(MONTH(R$2)=1,1,0))*DD_Payment))))</f>
        <v/>
      </c>
      <c r="T366" s="3" t="str">
        <f t="shared" ref="T366" ca="1" si="17903">IF(B366="","",IF(R366&gt;S366,(R366-S366/2)*(rate_A*((T$1+A366)/365)),0))</f>
        <v/>
      </c>
      <c r="U366" s="3" t="str">
        <f t="shared" ca="1" si="15903"/>
        <v/>
      </c>
      <c r="V366" s="3" t="str">
        <f t="shared" ref="V366" ca="1" si="17904">IF(B366="","",G366*(1+rate_A*(T$1+A366)/365))</f>
        <v/>
      </c>
      <c r="W366" s="3" t="str">
        <f t="shared" ref="W366" ca="1" si="17905">IF(B366="","",H366*(1+rate_A*(T$1+A366)/365))</f>
        <v/>
      </c>
      <c r="X366" s="3" t="str">
        <f t="shared" ref="X366" ca="1" si="17906">IF(B366="","",I366*(1+rate_joint*(T$1+A366)/365))</f>
        <v/>
      </c>
      <c r="Y366" s="5" t="str">
        <f t="shared" ca="1" si="16002"/>
        <v/>
      </c>
      <c r="Z366" s="5" t="str" cm="1">
        <f t="array" aca="1" ref="Z366" ca="1">IF(Y366="","",_xlfn.IFS(Y366&lt;='Hidden inputs'!$C$15,Y366*'Hidden inputs'!$D$15,Y366&lt;='Hidden inputs'!$C$16,'Hidden inputs'!$C$15*'Hidden inputs'!$D$15+(Y366-'Hidden inputs'!$B$16)*'Hidden inputs'!$D$16,Y366&lt;='Hidden inputs'!$C$17,'Hidden inputs'!$C$15*'Hidden inputs'!$D$15+('Hidden inputs'!$C$16-'Hidden inputs'!$B$16)*'Hidden inputs'!$D$16+(Y366-'Hidden inputs'!$B$17)*'Hidden inputs'!$D$17,Y366&gt;'Hidden inputs'!$B$18,'Hidden inputs'!$C$15*'Hidden inputs'!$D$15+('Hidden inputs'!$C$16-'Hidden inputs'!$B$16)*'Hidden inputs'!$D$16+('Hidden inputs'!$C$17-'Hidden inputs'!$B$17)*'Hidden inputs'!$D$17+(Y366-'Hidden inputs'!$B$18)*'Hidden inputs'!$D$18))</f>
        <v/>
      </c>
      <c r="AA366" s="10" t="str">
        <f t="shared" ca="1" si="16003"/>
        <v/>
      </c>
      <c r="AB366" s="5" t="str">
        <f t="shared" ca="1" si="15907"/>
        <v/>
      </c>
      <c r="AC366" s="5" t="str">
        <f t="shared" ca="1" si="16004"/>
        <v/>
      </c>
      <c r="AD366" s="5" t="str">
        <f ca="1">IF(B366="","",'Hidden inputs'!$D$11*U366+'Hidden inputs'!$E$11*V366)</f>
        <v/>
      </c>
      <c r="AE366" s="11" t="str">
        <f t="shared" ca="1" si="15840"/>
        <v/>
      </c>
      <c r="AF366" s="9" t="str">
        <f t="shared" ca="1" si="15908"/>
        <v/>
      </c>
      <c r="AG366" s="3" t="str">
        <f t="shared" ca="1" si="15909"/>
        <v/>
      </c>
      <c r="AH366" s="5" t="str" cm="1">
        <f t="array" aca="1" ref="AH366" ca="1">IF($B366="","",IF(AG366=0,0,IF(DD_Payment="",0,IF(AG366&lt;_xlfn.IFS(DD_Frequency="Monthly",1,DD_Frequency="Quarterly",IF(MONTH(AG$2)=1,1,IF(MONTH(AG$2)=4,1,IF(MONTH(AG$2)=7,1,IF(MONTH(AG$2)=10,1,0)))),DD_Frequency="Annually",IF(MONTH(AG$2)=1,1,0))*DD_Payment,AG366,_xlfn.IFS(DD_Frequency="Monthly",1,DD_Frequency="Quarterly",IF(MONTH(AG$2)=1,1,IF(MONTH(AG$2)=4,1,IF(MONTH(AG$2)=7,1,IF(MONTH(AG$2)=10,1,0)))),DD_Frequency="Annually",IF(MONTH(AG$2)=1,1,0))*DD_Payment))))</f>
        <v/>
      </c>
      <c r="AI366" s="3" t="str">
        <f t="shared" ref="AI366" ca="1" si="17907">IF($B366="","",IF(AG366&gt;AH366,(AG366-AH366/2)*(rate_A*(AI$1/365)),0))</f>
        <v/>
      </c>
      <c r="AJ366" s="3" t="str">
        <f t="shared" ca="1" si="16006"/>
        <v/>
      </c>
      <c r="AK366" s="3" t="str">
        <f t="shared" ref="AK366" ca="1" si="17908">IF($B366="","",V366*(1+rate_A*AI$1/365))</f>
        <v/>
      </c>
      <c r="AL366" s="3" t="str">
        <f t="shared" ref="AL366" ca="1" si="17909">IF($B366="","",W366*(1+rate_A*AI$1/365))</f>
        <v/>
      </c>
      <c r="AM366" s="3" t="str">
        <f t="shared" ref="AM366" ca="1" si="17910">IF($B366="","",X366*(1+rate_joint*AI$1/365))</f>
        <v/>
      </c>
      <c r="AN366" s="5" t="str">
        <f t="shared" ca="1" si="16010"/>
        <v/>
      </c>
      <c r="AO366" s="5" t="str" cm="1">
        <f t="array" aca="1" ref="AO366" ca="1">IF(AN366="","",_xlfn.IFS(AN366&lt;='Hidden inputs'!$C$15,AN366*'Hidden inputs'!$D$15,AN366&lt;='Hidden inputs'!$C$16,'Hidden inputs'!$C$15*'Hidden inputs'!$D$15+(AN366-'Hidden inputs'!$B$16)*'Hidden inputs'!$D$16,AN366&lt;='Hidden inputs'!$C$17,'Hidden inputs'!$C$15*'Hidden inputs'!$D$15+('Hidden inputs'!$C$16-'Hidden inputs'!$B$16)*'Hidden inputs'!$D$16+(AN366-'Hidden inputs'!$B$17)*'Hidden inputs'!$D$17,AN366&gt;'Hidden inputs'!$B$18,'Hidden inputs'!$C$15*'Hidden inputs'!$D$15+('Hidden inputs'!$C$16-'Hidden inputs'!$B$16)*'Hidden inputs'!$D$16+('Hidden inputs'!$C$17-'Hidden inputs'!$B$17)*'Hidden inputs'!$D$17+(AN366-'Hidden inputs'!$B$18)*'Hidden inputs'!$D$18))</f>
        <v/>
      </c>
      <c r="AP366" s="10" t="str">
        <f t="shared" ca="1" si="16011"/>
        <v/>
      </c>
      <c r="AQ366" s="5" t="str">
        <f t="shared" ca="1" si="15914"/>
        <v/>
      </c>
      <c r="AR366" s="5" t="str">
        <f t="shared" ca="1" si="15915"/>
        <v/>
      </c>
      <c r="AS366" s="5" t="str">
        <f ca="1">IF($B366="","",'Hidden inputs'!$D$11*AJ366+'Hidden inputs'!$E$11*AK366)</f>
        <v/>
      </c>
      <c r="AT366" s="11" t="str">
        <f t="shared" ca="1" si="15845"/>
        <v/>
      </c>
      <c r="AU366" s="9" t="str">
        <f t="shared" ca="1" si="15916"/>
        <v/>
      </c>
      <c r="AV366" s="3" t="str">
        <f t="shared" ca="1" si="15917"/>
        <v/>
      </c>
      <c r="AW366" s="5" t="str" cm="1">
        <f t="array" aca="1" ref="AW366" ca="1">IF($B366="","",IF(AV366=0,0,IF(DD_Payment="",0,IF(AV366&lt;_xlfn.IFS(DD_Frequency="Monthly",1,DD_Frequency="Quarterly",IF(MONTH(AV$2)=1,1,IF(MONTH(AV$2)=4,1,IF(MONTH(AV$2)=7,1,IF(MONTH(AV$2)=10,1,0)))),DD_Frequency="Annually",IF(MONTH(AV$2)=1,1,0))*DD_Payment,AV366,_xlfn.IFS(DD_Frequency="Monthly",1,DD_Frequency="Quarterly",IF(MONTH(AV$2)=1,1,IF(MONTH(AV$2)=4,1,IF(MONTH(AV$2)=7,1,IF(MONTH(AV$2)=10,1,0)))),DD_Frequency="Annually",IF(MONTH(AV$2)=1,1,0))*DD_Payment))))</f>
        <v/>
      </c>
      <c r="AX366" s="3" t="str">
        <f t="shared" ref="AX366" ca="1" si="17911">IF($B366="","",IF(AV366&gt;AW366,(AV366-AW366/2)*(rate_A*(AX$1/365)),0))</f>
        <v/>
      </c>
      <c r="AY366" s="3" t="str">
        <f t="shared" ca="1" si="16013"/>
        <v/>
      </c>
      <c r="AZ366" s="3" t="str">
        <f t="shared" ref="AZ366" ca="1" si="17912">IF($B366="","",AK366*(1+rate_A*AX$1/365))</f>
        <v/>
      </c>
      <c r="BA366" s="3" t="str">
        <f t="shared" ref="BA366" ca="1" si="17913">IF($B366="","",AL366*(1+rate_A*AX$1/365))</f>
        <v/>
      </c>
      <c r="BB366" s="3" t="str">
        <f t="shared" ref="BB366" ca="1" si="17914">IF($B366="","",AM366*(1+rate_joint*AX$1/365))</f>
        <v/>
      </c>
      <c r="BC366" s="5" t="str">
        <f t="shared" ca="1" si="16017"/>
        <v/>
      </c>
      <c r="BD366" s="5" t="str" cm="1">
        <f t="array" aca="1" ref="BD366" ca="1">IF(BC366="","",_xlfn.IFS(BC366&lt;='Hidden inputs'!$C$15,BC366*'Hidden inputs'!$D$15,BC366&lt;='Hidden inputs'!$C$16,'Hidden inputs'!$C$15*'Hidden inputs'!$D$15+(BC366-'Hidden inputs'!$B$16)*'Hidden inputs'!$D$16,BC366&lt;='Hidden inputs'!$C$17,'Hidden inputs'!$C$15*'Hidden inputs'!$D$15+('Hidden inputs'!$C$16-'Hidden inputs'!$B$16)*'Hidden inputs'!$D$16+(BC366-'Hidden inputs'!$B$17)*'Hidden inputs'!$D$17,BC366&gt;'Hidden inputs'!$B$18,'Hidden inputs'!$C$15*'Hidden inputs'!$D$15+('Hidden inputs'!$C$16-'Hidden inputs'!$B$16)*'Hidden inputs'!$D$16+('Hidden inputs'!$C$17-'Hidden inputs'!$B$17)*'Hidden inputs'!$D$17+(BC366-'Hidden inputs'!$B$18)*'Hidden inputs'!$D$18))</f>
        <v/>
      </c>
      <c r="BE366" s="10" t="str">
        <f t="shared" ca="1" si="16018"/>
        <v/>
      </c>
      <c r="BF366" s="5" t="str">
        <f t="shared" ca="1" si="15922"/>
        <v/>
      </c>
      <c r="BG366" s="5" t="str">
        <f t="shared" ca="1" si="15923"/>
        <v/>
      </c>
      <c r="BH366" s="5" t="str">
        <f ca="1">IF($B366="","",'Hidden inputs'!$D$11*AY366+'Hidden inputs'!$E$11*AZ366)</f>
        <v/>
      </c>
      <c r="BI366" s="11" t="str">
        <f t="shared" ca="1" si="15850"/>
        <v/>
      </c>
      <c r="BJ366" s="9" t="str">
        <f t="shared" ca="1" si="15924"/>
        <v/>
      </c>
      <c r="BK366" s="3" t="str">
        <f t="shared" ca="1" si="15925"/>
        <v/>
      </c>
      <c r="BL366" s="5" t="str" cm="1">
        <f t="array" aca="1" ref="BL366" ca="1">IF($B366="","",IF(BK366=0,0,IF(DD_Payment="",0,IF(BK366&lt;_xlfn.IFS(DD_Frequency="Monthly",1,DD_Frequency="Quarterly",IF(MONTH(BK$2)=1,1,IF(MONTH(BK$2)=4,1,IF(MONTH(BK$2)=7,1,IF(MONTH(BK$2)=10,1,0)))),DD_Frequency="Annually",IF(MONTH(BK$2)=1,1,0))*DD_Payment,BK366,_xlfn.IFS(DD_Frequency="Monthly",1,DD_Frequency="Quarterly",IF(MONTH(BK$2)=1,1,IF(MONTH(BK$2)=4,1,IF(MONTH(BK$2)=7,1,IF(MONTH(BK$2)=10,1,0)))),DD_Frequency="Annually",IF(MONTH(BK$2)=1,1,0))*DD_Payment))))</f>
        <v/>
      </c>
      <c r="BM366" s="3" t="str">
        <f t="shared" ref="BM366" ca="1" si="17915">IF($B366="","",IF(BK366&gt;BL366,(BK366-BL366/2)*(rate_A*(BM$1/365)),0))</f>
        <v/>
      </c>
      <c r="BN366" s="3" t="str">
        <f t="shared" ca="1" si="16020"/>
        <v/>
      </c>
      <c r="BO366" s="3" t="str">
        <f t="shared" ref="BO366" ca="1" si="17916">IF($B366="","",AZ366*(1+rate_A*BM$1/365))</f>
        <v/>
      </c>
      <c r="BP366" s="3" t="str">
        <f t="shared" ref="BP366" ca="1" si="17917">IF($B366="","",BA366*(1+rate_A*BM$1/365))</f>
        <v/>
      </c>
      <c r="BQ366" s="3" t="str">
        <f t="shared" ref="BQ366" ca="1" si="17918">IF($B366="","",BB366*(1+rate_joint*BM$1/365))</f>
        <v/>
      </c>
      <c r="BR366" s="5" t="str">
        <f t="shared" ca="1" si="16024"/>
        <v/>
      </c>
      <c r="BS366" s="5" t="str" cm="1">
        <f t="array" aca="1" ref="BS366" ca="1">IF(BR366="","",_xlfn.IFS(BR366&lt;='Hidden inputs'!$C$15,BR366*'Hidden inputs'!$D$15,BR366&lt;='Hidden inputs'!$C$16,'Hidden inputs'!$C$15*'Hidden inputs'!$D$15+(BR366-'Hidden inputs'!$B$16)*'Hidden inputs'!$D$16,BR366&lt;='Hidden inputs'!$C$17,'Hidden inputs'!$C$15*'Hidden inputs'!$D$15+('Hidden inputs'!$C$16-'Hidden inputs'!$B$16)*'Hidden inputs'!$D$16+(BR366-'Hidden inputs'!$B$17)*'Hidden inputs'!$D$17,BR366&gt;'Hidden inputs'!$B$18,'Hidden inputs'!$C$15*'Hidden inputs'!$D$15+('Hidden inputs'!$C$16-'Hidden inputs'!$B$16)*'Hidden inputs'!$D$16+('Hidden inputs'!$C$17-'Hidden inputs'!$B$17)*'Hidden inputs'!$D$17+(BR366-'Hidden inputs'!$B$18)*'Hidden inputs'!$D$18))</f>
        <v/>
      </c>
      <c r="BT366" s="10" t="str">
        <f t="shared" ca="1" si="16025"/>
        <v/>
      </c>
      <c r="BU366" s="5" t="str">
        <f t="shared" ca="1" si="15930"/>
        <v/>
      </c>
      <c r="BV366" s="5" t="str">
        <f t="shared" ca="1" si="15931"/>
        <v/>
      </c>
      <c r="BW366" s="5" t="str">
        <f ca="1">IF($B366="","",'Hidden inputs'!$D$11*BN366+'Hidden inputs'!$E$11*BO366)</f>
        <v/>
      </c>
      <c r="BX366" s="11" t="str">
        <f t="shared" ca="1" si="15855"/>
        <v/>
      </c>
      <c r="BY366" s="9" t="str">
        <f t="shared" ca="1" si="15932"/>
        <v/>
      </c>
      <c r="BZ366" s="3" t="str">
        <f t="shared" ca="1" si="15933"/>
        <v/>
      </c>
      <c r="CA366" s="5" t="str" cm="1">
        <f t="array" aca="1" ref="CA366" ca="1">IF($B366="","",IF(BZ366=0,0,IF(DD_Payment="",0,IF(BZ366&lt;_xlfn.IFS(DD_Frequency="Monthly",1,DD_Frequency="Quarterly",IF(MONTH(BZ$2)=1,1,IF(MONTH(BZ$2)=4,1,IF(MONTH(BZ$2)=7,1,IF(MONTH(BZ$2)=10,1,0)))),DD_Frequency="Annually",IF(MONTH(BZ$2)=1,1,0))*DD_Payment,BZ366,_xlfn.IFS(DD_Frequency="Monthly",1,DD_Frequency="Quarterly",IF(MONTH(BZ$2)=1,1,IF(MONTH(BZ$2)=4,1,IF(MONTH(BZ$2)=7,1,IF(MONTH(BZ$2)=10,1,0)))),DD_Frequency="Annually",IF(MONTH(BZ$2)=1,1,0))*DD_Payment))))</f>
        <v/>
      </c>
      <c r="CB366" s="3" t="str">
        <f t="shared" ref="CB366" ca="1" si="17919">IF($B366="","",IF(BZ366&gt;CA366,(BZ366-CA366/2)*(rate_A*(CB$1/365)),0))</f>
        <v/>
      </c>
      <c r="CC366" s="3" t="str">
        <f t="shared" ca="1" si="16027"/>
        <v/>
      </c>
      <c r="CD366" s="3" t="str">
        <f t="shared" ref="CD366" ca="1" si="17920">IF($B366="","",BO366*(1+rate_A*CB$1/365))</f>
        <v/>
      </c>
      <c r="CE366" s="3" t="str">
        <f t="shared" ref="CE366" ca="1" si="17921">IF($B366="","",BP366*(1+rate_A*CB$1/365))</f>
        <v/>
      </c>
      <c r="CF366" s="3" t="str">
        <f t="shared" ref="CF366" ca="1" si="17922">IF($B366="","",BQ366*(1+rate_joint*CB$1/365))</f>
        <v/>
      </c>
      <c r="CG366" s="5" t="str">
        <f t="shared" ca="1" si="16031"/>
        <v/>
      </c>
      <c r="CH366" s="5" t="str" cm="1">
        <f t="array" aca="1" ref="CH366" ca="1">IF(CG366="","",_xlfn.IFS(CG366&lt;='Hidden inputs'!$C$15,CG366*'Hidden inputs'!$D$15,CG366&lt;='Hidden inputs'!$C$16,'Hidden inputs'!$C$15*'Hidden inputs'!$D$15+(CG366-'Hidden inputs'!$B$16)*'Hidden inputs'!$D$16,CG366&lt;='Hidden inputs'!$C$17,'Hidden inputs'!$C$15*'Hidden inputs'!$D$15+('Hidden inputs'!$C$16-'Hidden inputs'!$B$16)*'Hidden inputs'!$D$16+(CG366-'Hidden inputs'!$B$17)*'Hidden inputs'!$D$17,CG366&gt;'Hidden inputs'!$B$18,'Hidden inputs'!$C$15*'Hidden inputs'!$D$15+('Hidden inputs'!$C$16-'Hidden inputs'!$B$16)*'Hidden inputs'!$D$16+('Hidden inputs'!$C$17-'Hidden inputs'!$B$17)*'Hidden inputs'!$D$17+(CG366-'Hidden inputs'!$B$18)*'Hidden inputs'!$D$18))</f>
        <v/>
      </c>
      <c r="CI366" s="10" t="str">
        <f t="shared" ca="1" si="16032"/>
        <v/>
      </c>
      <c r="CJ366" s="5" t="str">
        <f t="shared" ca="1" si="15938"/>
        <v/>
      </c>
      <c r="CK366" s="5" t="str">
        <f t="shared" ca="1" si="15939"/>
        <v/>
      </c>
      <c r="CL366" s="5" t="str">
        <f ca="1">IF($B366="","",'Hidden inputs'!$D$11*CC366+'Hidden inputs'!$E$11*CD366)</f>
        <v/>
      </c>
      <c r="CM366" s="11" t="str">
        <f t="shared" ca="1" si="15860"/>
        <v/>
      </c>
      <c r="CN366" s="9" t="str">
        <f t="shared" ca="1" si="15940"/>
        <v/>
      </c>
      <c r="CO366" s="3" t="str">
        <f t="shared" ca="1" si="15941"/>
        <v/>
      </c>
      <c r="CP366" s="5" t="str" cm="1">
        <f t="array" aca="1" ref="CP366" ca="1">IF($B366="","",IF(CO366=0,0,IF(DD_Payment="",0,IF(CO366&lt;_xlfn.IFS(DD_Frequency="Monthly",1,DD_Frequency="Quarterly",IF(MONTH(CO$2)=1,1,IF(MONTH(CO$2)=4,1,IF(MONTH(CO$2)=7,1,IF(MONTH(CO$2)=10,1,0)))),DD_Frequency="Annually",IF(MONTH(CO$2)=1,1,0))*DD_Payment,CO366,_xlfn.IFS(DD_Frequency="Monthly",1,DD_Frequency="Quarterly",IF(MONTH(CO$2)=1,1,IF(MONTH(CO$2)=4,1,IF(MONTH(CO$2)=7,1,IF(MONTH(CO$2)=10,1,0)))),DD_Frequency="Annually",IF(MONTH(CO$2)=1,1,0))*DD_Payment))))</f>
        <v/>
      </c>
      <c r="CQ366" s="3" t="str">
        <f t="shared" ref="CQ366" ca="1" si="17923">IF($B366="","",IF(CO366&gt;CP366,(CO366-CP366/2)*(rate_A*(CQ$1/365)),0))</f>
        <v/>
      </c>
      <c r="CR366" s="3" t="str">
        <f t="shared" ca="1" si="16034"/>
        <v/>
      </c>
      <c r="CS366" s="3" t="str">
        <f t="shared" ref="CS366" ca="1" si="17924">IF($B366="","",CD366*(1+rate_A*CQ$1/365))</f>
        <v/>
      </c>
      <c r="CT366" s="3" t="str">
        <f t="shared" ref="CT366" ca="1" si="17925">IF($B366="","",CE366*(1+rate_A*CQ$1/365))</f>
        <v/>
      </c>
      <c r="CU366" s="3" t="str">
        <f t="shared" ref="CU366" ca="1" si="17926">IF($B366="","",CF366*(1+rate_joint*CQ$1/365))</f>
        <v/>
      </c>
      <c r="CV366" s="5" t="str">
        <f t="shared" ca="1" si="16038"/>
        <v/>
      </c>
      <c r="CW366" s="5" t="str" cm="1">
        <f t="array" aca="1" ref="CW366" ca="1">IF(CV366="","",_xlfn.IFS(CV366&lt;='Hidden inputs'!$C$15,CV366*'Hidden inputs'!$D$15,CV366&lt;='Hidden inputs'!$C$16,'Hidden inputs'!$C$15*'Hidden inputs'!$D$15+(CV366-'Hidden inputs'!$B$16)*'Hidden inputs'!$D$16,CV366&lt;='Hidden inputs'!$C$17,'Hidden inputs'!$C$15*'Hidden inputs'!$D$15+('Hidden inputs'!$C$16-'Hidden inputs'!$B$16)*'Hidden inputs'!$D$16+(CV366-'Hidden inputs'!$B$17)*'Hidden inputs'!$D$17,CV366&gt;'Hidden inputs'!$B$18,'Hidden inputs'!$C$15*'Hidden inputs'!$D$15+('Hidden inputs'!$C$16-'Hidden inputs'!$B$16)*'Hidden inputs'!$D$16+('Hidden inputs'!$C$17-'Hidden inputs'!$B$17)*'Hidden inputs'!$D$17+(CV366-'Hidden inputs'!$B$18)*'Hidden inputs'!$D$18))</f>
        <v/>
      </c>
      <c r="CX366" s="10" t="str">
        <f t="shared" ca="1" si="16039"/>
        <v/>
      </c>
      <c r="CY366" s="5" t="str">
        <f t="shared" ca="1" si="15946"/>
        <v/>
      </c>
      <c r="CZ366" s="5" t="str">
        <f t="shared" ca="1" si="15947"/>
        <v/>
      </c>
      <c r="DA366" s="5" t="str">
        <f ca="1">IF($B366="","",'Hidden inputs'!$D$11*CR366+'Hidden inputs'!$E$11*CS366)</f>
        <v/>
      </c>
      <c r="DB366" s="11" t="str">
        <f t="shared" ca="1" si="15865"/>
        <v/>
      </c>
      <c r="DC366" s="9" t="str">
        <f t="shared" ca="1" si="15948"/>
        <v/>
      </c>
      <c r="DD366" s="3" t="str">
        <f t="shared" ca="1" si="15949"/>
        <v/>
      </c>
      <c r="DE366" s="5" t="str" cm="1">
        <f t="array" aca="1" ref="DE366" ca="1">IF($B366="","",IF(DD366=0,0,IF(DD_Payment="",0,IF(DD366&lt;_xlfn.IFS(DD_Frequency="Monthly",1,DD_Frequency="Quarterly",IF(MONTH(DD$2)=1,1,IF(MONTH(DD$2)=4,1,IF(MONTH(DD$2)=7,1,IF(MONTH(DD$2)=10,1,0)))),DD_Frequency="Annually",IF(MONTH(DD$2)=1,1,0))*DD_Payment,DD366,_xlfn.IFS(DD_Frequency="Monthly",1,DD_Frequency="Quarterly",IF(MONTH(DD$2)=1,1,IF(MONTH(DD$2)=4,1,IF(MONTH(DD$2)=7,1,IF(MONTH(DD$2)=10,1,0)))),DD_Frequency="Annually",IF(MONTH(DD$2)=1,1,0))*DD_Payment))))</f>
        <v/>
      </c>
      <c r="DF366" s="3" t="str">
        <f t="shared" ref="DF366" ca="1" si="17927">IF($B366="","",IF(DD366&gt;DE366,(DD366-DE366/2)*(rate_A*(DF$1/365)),0))</f>
        <v/>
      </c>
      <c r="DG366" s="3" t="str">
        <f t="shared" ca="1" si="16041"/>
        <v/>
      </c>
      <c r="DH366" s="3" t="str">
        <f t="shared" ref="DH366" ca="1" si="17928">IF($B366="","",CS366*(1+rate_A*DF$1/365))</f>
        <v/>
      </c>
      <c r="DI366" s="3" t="str">
        <f t="shared" ref="DI366" ca="1" si="17929">IF($B366="","",CT366*(1+rate_A*DF$1/365))</f>
        <v/>
      </c>
      <c r="DJ366" s="3" t="str">
        <f t="shared" ref="DJ366" ca="1" si="17930">IF($B366="","",CU366*(1+rate_joint*DF$1/365))</f>
        <v/>
      </c>
      <c r="DK366" s="5" t="str">
        <f t="shared" ca="1" si="16045"/>
        <v/>
      </c>
      <c r="DL366" s="5" t="str" cm="1">
        <f t="array" aca="1" ref="DL366" ca="1">IF(DK366="","",_xlfn.IFS(DK366&lt;='Hidden inputs'!$C$15,DK366*'Hidden inputs'!$D$15,DK366&lt;='Hidden inputs'!$C$16,'Hidden inputs'!$C$15*'Hidden inputs'!$D$15+(DK366-'Hidden inputs'!$B$16)*'Hidden inputs'!$D$16,DK366&lt;='Hidden inputs'!$C$17,'Hidden inputs'!$C$15*'Hidden inputs'!$D$15+('Hidden inputs'!$C$16-'Hidden inputs'!$B$16)*'Hidden inputs'!$D$16+(DK366-'Hidden inputs'!$B$17)*'Hidden inputs'!$D$17,DK366&gt;'Hidden inputs'!$B$18,'Hidden inputs'!$C$15*'Hidden inputs'!$D$15+('Hidden inputs'!$C$16-'Hidden inputs'!$B$16)*'Hidden inputs'!$D$16+('Hidden inputs'!$C$17-'Hidden inputs'!$B$17)*'Hidden inputs'!$D$17+(DK366-'Hidden inputs'!$B$18)*'Hidden inputs'!$D$18))</f>
        <v/>
      </c>
      <c r="DM366" s="10" t="str">
        <f t="shared" ca="1" si="16046"/>
        <v/>
      </c>
      <c r="DN366" s="5" t="str">
        <f t="shared" ca="1" si="15954"/>
        <v/>
      </c>
      <c r="DO366" s="5" t="str">
        <f t="shared" ca="1" si="15955"/>
        <v/>
      </c>
      <c r="DP366" s="5" t="str">
        <f ca="1">IF($B366="","",'Hidden inputs'!$D$11*DG366+'Hidden inputs'!$E$11*DH366)</f>
        <v/>
      </c>
      <c r="DQ366" s="11" t="str">
        <f t="shared" ca="1" si="15870"/>
        <v/>
      </c>
      <c r="DR366" s="9" t="str">
        <f t="shared" ca="1" si="15956"/>
        <v/>
      </c>
      <c r="DS366" s="3" t="str">
        <f t="shared" ca="1" si="15957"/>
        <v/>
      </c>
      <c r="DT366" s="5" t="str" cm="1">
        <f t="array" aca="1" ref="DT366" ca="1">IF($B366="","",IF(DS366=0,0,IF(DD_Payment="",0,IF(DS366&lt;_xlfn.IFS(DD_Frequency="Monthly",1,DD_Frequency="Quarterly",IF(MONTH(DS$2)=1,1,IF(MONTH(DS$2)=4,1,IF(MONTH(DS$2)=7,1,IF(MONTH(DS$2)=10,1,0)))),DD_Frequency="Annually",IF(MONTH(DS$2)=1,1,0))*DD_Payment,DS366,_xlfn.IFS(DD_Frequency="Monthly",1,DD_Frequency="Quarterly",IF(MONTH(DS$2)=1,1,IF(MONTH(DS$2)=4,1,IF(MONTH(DS$2)=7,1,IF(MONTH(DS$2)=10,1,0)))),DD_Frequency="Annually",IF(MONTH(DS$2)=1,1,0))*DD_Payment))))</f>
        <v/>
      </c>
      <c r="DU366" s="3" t="str">
        <f t="shared" ref="DU366" ca="1" si="17931">IF($B366="","",IF(DS366&gt;DT366,(DS366-DT366/2)*(rate_A*(DU$1/365)),0))</f>
        <v/>
      </c>
      <c r="DV366" s="3" t="str">
        <f t="shared" ca="1" si="16048"/>
        <v/>
      </c>
      <c r="DW366" s="3" t="str">
        <f t="shared" ref="DW366" ca="1" si="17932">IF($B366="","",DH366*(1+rate_A*DU$1/365))</f>
        <v/>
      </c>
      <c r="DX366" s="3" t="str">
        <f t="shared" ref="DX366" ca="1" si="17933">IF($B366="","",DI366*(1+rate_A*DU$1/365))</f>
        <v/>
      </c>
      <c r="DY366" s="3" t="str">
        <f t="shared" ref="DY366" ca="1" si="17934">IF($B366="","",DJ366*(1+rate_joint*DU$1/365))</f>
        <v/>
      </c>
      <c r="DZ366" s="5" t="str">
        <f t="shared" ca="1" si="16052"/>
        <v/>
      </c>
      <c r="EA366" s="5" t="str" cm="1">
        <f t="array" aca="1" ref="EA366" ca="1">IF(DZ366="","",_xlfn.IFS(DZ366&lt;='Hidden inputs'!$C$15,DZ366*'Hidden inputs'!$D$15,DZ366&lt;='Hidden inputs'!$C$16,'Hidden inputs'!$C$15*'Hidden inputs'!$D$15+(DZ366-'Hidden inputs'!$B$16)*'Hidden inputs'!$D$16,DZ366&lt;='Hidden inputs'!$C$17,'Hidden inputs'!$C$15*'Hidden inputs'!$D$15+('Hidden inputs'!$C$16-'Hidden inputs'!$B$16)*'Hidden inputs'!$D$16+(DZ366-'Hidden inputs'!$B$17)*'Hidden inputs'!$D$17,DZ366&gt;'Hidden inputs'!$B$18,'Hidden inputs'!$C$15*'Hidden inputs'!$D$15+('Hidden inputs'!$C$16-'Hidden inputs'!$B$16)*'Hidden inputs'!$D$16+('Hidden inputs'!$C$17-'Hidden inputs'!$B$17)*'Hidden inputs'!$D$17+(DZ366-'Hidden inputs'!$B$18)*'Hidden inputs'!$D$18))</f>
        <v/>
      </c>
      <c r="EB366" s="10" t="str">
        <f t="shared" ca="1" si="16053"/>
        <v/>
      </c>
      <c r="EC366" s="5" t="str">
        <f t="shared" ca="1" si="15962"/>
        <v/>
      </c>
      <c r="ED366" s="5" t="str">
        <f t="shared" ca="1" si="15963"/>
        <v/>
      </c>
      <c r="EE366" s="5" t="str">
        <f ca="1">IF($B366="","",'Hidden inputs'!$D$11*DV366+'Hidden inputs'!$E$11*DW366)</f>
        <v/>
      </c>
      <c r="EF366" s="11" t="str">
        <f t="shared" ca="1" si="15875"/>
        <v/>
      </c>
      <c r="EG366" s="9" t="str">
        <f t="shared" ca="1" si="15964"/>
        <v/>
      </c>
      <c r="EH366" s="3" t="str">
        <f t="shared" ca="1" si="15965"/>
        <v/>
      </c>
      <c r="EI366" s="5" t="str" cm="1">
        <f t="array" aca="1" ref="EI366" ca="1">IF($B366="","",IF(EH366=0,0,IF(DD_Payment="",0,IF(EH366&lt;_xlfn.IFS(DD_Frequency="Monthly",1,DD_Frequency="Quarterly",IF(MONTH(EH$2)=1,1,IF(MONTH(EH$2)=4,1,IF(MONTH(EH$2)=7,1,IF(MONTH(EH$2)=10,1,0)))),DD_Frequency="Annually",IF(MONTH(EH$2)=1,1,0))*DD_Payment,EH366,_xlfn.IFS(DD_Frequency="Monthly",1,DD_Frequency="Quarterly",IF(MONTH(EH$2)=1,1,IF(MONTH(EH$2)=4,1,IF(MONTH(EH$2)=7,1,IF(MONTH(EH$2)=10,1,0)))),DD_Frequency="Annually",IF(MONTH(EH$2)=1,1,0))*DD_Payment))))</f>
        <v/>
      </c>
      <c r="EJ366" s="3" t="str">
        <f t="shared" ref="EJ366" ca="1" si="17935">IF($B366="","",IF(EH366&gt;EI366,(EH366-EI366/2)*(rate_A*(EJ$1/365)),0))</f>
        <v/>
      </c>
      <c r="EK366" s="3" t="str">
        <f t="shared" ca="1" si="16055"/>
        <v/>
      </c>
      <c r="EL366" s="3" t="str">
        <f t="shared" ref="EL366" ca="1" si="17936">IF($B366="","",DW366*(1+rate_A*EJ$1/365))</f>
        <v/>
      </c>
      <c r="EM366" s="3" t="str">
        <f t="shared" ref="EM366" ca="1" si="17937">IF($B366="","",DX366*(1+rate_A*EJ$1/365))</f>
        <v/>
      </c>
      <c r="EN366" s="3" t="str">
        <f t="shared" ref="EN366" ca="1" si="17938">IF($B366="","",DY366*(1+rate_joint*EJ$1/365))</f>
        <v/>
      </c>
      <c r="EO366" s="5" t="str">
        <f t="shared" ca="1" si="16059"/>
        <v/>
      </c>
      <c r="EP366" s="5" t="str" cm="1">
        <f t="array" aca="1" ref="EP366" ca="1">IF(EO366="","",_xlfn.IFS(EO366&lt;='Hidden inputs'!$C$15,EO366*'Hidden inputs'!$D$15,EO366&lt;='Hidden inputs'!$C$16,'Hidden inputs'!$C$15*'Hidden inputs'!$D$15+(EO366-'Hidden inputs'!$B$16)*'Hidden inputs'!$D$16,EO366&lt;='Hidden inputs'!$C$17,'Hidden inputs'!$C$15*'Hidden inputs'!$D$15+('Hidden inputs'!$C$16-'Hidden inputs'!$B$16)*'Hidden inputs'!$D$16+(EO366-'Hidden inputs'!$B$17)*'Hidden inputs'!$D$17,EO366&gt;'Hidden inputs'!$B$18,'Hidden inputs'!$C$15*'Hidden inputs'!$D$15+('Hidden inputs'!$C$16-'Hidden inputs'!$B$16)*'Hidden inputs'!$D$16+('Hidden inputs'!$C$17-'Hidden inputs'!$B$17)*'Hidden inputs'!$D$17+(EO366-'Hidden inputs'!$B$18)*'Hidden inputs'!$D$18))</f>
        <v/>
      </c>
      <c r="EQ366" s="10" t="str">
        <f t="shared" ca="1" si="16060"/>
        <v/>
      </c>
      <c r="ER366" s="5" t="str">
        <f t="shared" ca="1" si="15970"/>
        <v/>
      </c>
      <c r="ES366" s="5" t="str">
        <f t="shared" ca="1" si="15971"/>
        <v/>
      </c>
      <c r="ET366" s="5" t="str">
        <f ca="1">IF($B366="","",'Hidden inputs'!$D$11*EK366+'Hidden inputs'!$E$11*EL366)</f>
        <v/>
      </c>
      <c r="EU366" s="11" t="str">
        <f t="shared" ca="1" si="15880"/>
        <v/>
      </c>
      <c r="EV366" s="9" t="str">
        <f t="shared" ca="1" si="15972"/>
        <v/>
      </c>
      <c r="EW366" s="3" t="str">
        <f t="shared" ca="1" si="15973"/>
        <v/>
      </c>
      <c r="EX366" s="5" t="str" cm="1">
        <f t="array" aca="1" ref="EX366" ca="1">IF($B366="","",IF(EW366=0,0,IF(DD_Payment="",0,IF(EW366&lt;_xlfn.IFS(DD_Frequency="Monthly",1,DD_Frequency="Quarterly",IF(MONTH(EW$2)=1,1,IF(MONTH(EW$2)=4,1,IF(MONTH(EW$2)=7,1,IF(MONTH(EW$2)=10,1,0)))),DD_Frequency="Annually",IF(MONTH(EW$2)=1,1,0))*DD_Payment,EW366,_xlfn.IFS(DD_Frequency="Monthly",1,DD_Frequency="Quarterly",IF(MONTH(EW$2)=1,1,IF(MONTH(EW$2)=4,1,IF(MONTH(EW$2)=7,1,IF(MONTH(EW$2)=10,1,0)))),DD_Frequency="Annually",IF(MONTH(EW$2)=1,1,0))*DD_Payment))))</f>
        <v/>
      </c>
      <c r="EY366" s="3" t="str">
        <f t="shared" ref="EY366" ca="1" si="17939">IF($B366="","",IF(EW366&gt;EX366,(EW366-EX366/2)*(rate_A*(EY$1/365)),0))</f>
        <v/>
      </c>
      <c r="EZ366" s="3" t="str">
        <f t="shared" ca="1" si="16062"/>
        <v/>
      </c>
      <c r="FA366" s="3" t="str">
        <f t="shared" ref="FA366" ca="1" si="17940">IF($B366="","",EL366*(1+rate_A*EY$1/365))</f>
        <v/>
      </c>
      <c r="FB366" s="3" t="str">
        <f t="shared" ref="FB366" ca="1" si="17941">IF($B366="","",EM366*(1+rate_A*EY$1/365))</f>
        <v/>
      </c>
      <c r="FC366" s="3" t="str">
        <f t="shared" ref="FC366" ca="1" si="17942">IF($B366="","",EN366*(1+rate_joint*EY$1/365))</f>
        <v/>
      </c>
      <c r="FD366" s="5" t="str">
        <f t="shared" ca="1" si="16066"/>
        <v/>
      </c>
      <c r="FE366" s="5" t="str" cm="1">
        <f t="array" aca="1" ref="FE366" ca="1">IF(FD366="","",_xlfn.IFS(FD366&lt;='Hidden inputs'!$C$15,FD366*'Hidden inputs'!$D$15,FD366&lt;='Hidden inputs'!$C$16,'Hidden inputs'!$C$15*'Hidden inputs'!$D$15+(FD366-'Hidden inputs'!$B$16)*'Hidden inputs'!$D$16,FD366&lt;='Hidden inputs'!$C$17,'Hidden inputs'!$C$15*'Hidden inputs'!$D$15+('Hidden inputs'!$C$16-'Hidden inputs'!$B$16)*'Hidden inputs'!$D$16+(FD366-'Hidden inputs'!$B$17)*'Hidden inputs'!$D$17,FD366&gt;'Hidden inputs'!$B$18,'Hidden inputs'!$C$15*'Hidden inputs'!$D$15+('Hidden inputs'!$C$16-'Hidden inputs'!$B$16)*'Hidden inputs'!$D$16+('Hidden inputs'!$C$17-'Hidden inputs'!$B$17)*'Hidden inputs'!$D$17+(FD366-'Hidden inputs'!$B$18)*'Hidden inputs'!$D$18))</f>
        <v/>
      </c>
      <c r="FF366" s="10" t="str">
        <f t="shared" ca="1" si="16067"/>
        <v/>
      </c>
      <c r="FG366" s="5" t="str">
        <f t="shared" ca="1" si="15978"/>
        <v/>
      </c>
      <c r="FH366" s="5" t="str">
        <f t="shared" ca="1" si="15979"/>
        <v/>
      </c>
      <c r="FI366" s="5" t="str">
        <f ca="1">IF($B366="","",'Hidden inputs'!$D$11*EZ366+'Hidden inputs'!$E$11*FA366)</f>
        <v/>
      </c>
      <c r="FJ366" s="11" t="str">
        <f t="shared" ca="1" si="15885"/>
        <v/>
      </c>
      <c r="FK366" s="9" t="str">
        <f t="shared" ca="1" si="15980"/>
        <v/>
      </c>
      <c r="FL366" s="3" t="str">
        <f t="shared" ca="1" si="15981"/>
        <v/>
      </c>
      <c r="FM366" s="5" t="str" cm="1">
        <f t="array" aca="1" ref="FM366" ca="1">IF($B366="","",IF(FL366=0,0,IF(DD_Payment="",0,IF(FL366&lt;_xlfn.IFS(DD_Frequency="Monthly",1,DD_Frequency="Quarterly",IF(MONTH(FL$2)=1,1,IF(MONTH(FL$2)=4,1,IF(MONTH(FL$2)=7,1,IF(MONTH(FL$2)=10,1,0)))),DD_Frequency="Annually",IF(MONTH(FL$2)=1,1,0))*DD_Payment,FL366,_xlfn.IFS(DD_Frequency="Monthly",1,DD_Frequency="Quarterly",IF(MONTH(FL$2)=1,1,IF(MONTH(FL$2)=4,1,IF(MONTH(FL$2)=7,1,IF(MONTH(FL$2)=10,1,0)))),DD_Frequency="Annually",IF(MONTH(FL$2)=1,1,0))*DD_Payment))))</f>
        <v/>
      </c>
      <c r="FN366" s="3" t="str">
        <f t="shared" ref="FN366" ca="1" si="17943">IF($B366="","",IF(FL366&gt;FM366,(FL366-FM366/2)*(rate_A*(FN$1/365)),0))</f>
        <v/>
      </c>
      <c r="FO366" s="3" t="str">
        <f t="shared" ca="1" si="16069"/>
        <v/>
      </c>
      <c r="FP366" s="3" t="str">
        <f t="shared" ref="FP366" ca="1" si="17944">IF($B366="","",FA366*(1+rate_A*FN$1/365))</f>
        <v/>
      </c>
      <c r="FQ366" s="3" t="str">
        <f t="shared" ref="FQ366" ca="1" si="17945">IF($B366="","",FB366*(1+rate_A*FN$1/365))</f>
        <v/>
      </c>
      <c r="FR366" s="3" t="str">
        <f t="shared" ref="FR366" ca="1" si="17946">IF($B366="","",FC366*(1+rate_joint*FN$1/365))</f>
        <v/>
      </c>
      <c r="FS366" s="5" t="str">
        <f t="shared" ca="1" si="16073"/>
        <v/>
      </c>
      <c r="FT366" s="5" t="str" cm="1">
        <f t="array" aca="1" ref="FT366" ca="1">IF(FS366="","",_xlfn.IFS(FS366&lt;='Hidden inputs'!$C$15,FS366*'Hidden inputs'!$D$15,FS366&lt;='Hidden inputs'!$C$16,'Hidden inputs'!$C$15*'Hidden inputs'!$D$15+(FS366-'Hidden inputs'!$B$16)*'Hidden inputs'!$D$16,FS366&lt;='Hidden inputs'!$C$17,'Hidden inputs'!$C$15*'Hidden inputs'!$D$15+('Hidden inputs'!$C$16-'Hidden inputs'!$B$16)*'Hidden inputs'!$D$16+(FS366-'Hidden inputs'!$B$17)*'Hidden inputs'!$D$17,FS366&gt;'Hidden inputs'!$B$18,'Hidden inputs'!$C$15*'Hidden inputs'!$D$15+('Hidden inputs'!$C$16-'Hidden inputs'!$B$16)*'Hidden inputs'!$D$16+('Hidden inputs'!$C$17-'Hidden inputs'!$B$17)*'Hidden inputs'!$D$17+(FS366-'Hidden inputs'!$B$18)*'Hidden inputs'!$D$18))</f>
        <v/>
      </c>
      <c r="FU366" s="10" t="str">
        <f t="shared" ca="1" si="16074"/>
        <v/>
      </c>
      <c r="FV366" s="5" t="str">
        <f t="shared" ca="1" si="15986"/>
        <v/>
      </c>
      <c r="FW366" s="5" t="str">
        <f t="shared" ca="1" si="15987"/>
        <v/>
      </c>
      <c r="FX366" s="5" t="str">
        <f ca="1">IF($B366="","",'Hidden inputs'!$D$11*FO366+'Hidden inputs'!$E$11*FP366)</f>
        <v/>
      </c>
      <c r="FY366" s="11" t="str">
        <f t="shared" ca="1" si="15890"/>
        <v/>
      </c>
      <c r="FZ366" s="9" t="str">
        <f t="shared" ca="1" si="15988"/>
        <v/>
      </c>
      <c r="GA366" s="5" t="str">
        <f t="shared" ca="1" si="15989"/>
        <v/>
      </c>
      <c r="GB366" s="5" t="str">
        <f t="shared" ca="1" si="15990"/>
        <v/>
      </c>
      <c r="GC366" s="5" t="str">
        <f t="shared" ca="1" si="15891"/>
        <v/>
      </c>
      <c r="GD366" s="5" t="str">
        <f t="shared" ca="1" si="15892"/>
        <v/>
      </c>
    </row>
    <row r="367" spans="1:186" x14ac:dyDescent="0.35">
      <c r="A367" s="2"/>
      <c r="B367" s="6" t="str">
        <f t="shared" ca="1" si="15893"/>
        <v/>
      </c>
      <c r="C367" s="5" t="str">
        <f t="shared" ca="1" si="15991"/>
        <v/>
      </c>
      <c r="D367" s="5" t="str" cm="1">
        <f t="array" aca="1" ref="D367" ca="1">IF($B367="","",IF(C367=0,0,IF(DD_Payment="",0,IF(C367&lt;_xlfn.IFS(DD_Frequency="Monthly",1,DD_Frequency="Quarterly",IF(MONTH(C$2)=1,1,IF(MONTH(C$2)=4,1,IF(MONTH(C$2)=7,1,IF(MONTH(C$2)=10,1,0)))),DD_Frequency="Annually",IF(MONTH(C$2)=1,1,0))*DD_Payment,C367,_xlfn.IFS(DD_Frequency="Monthly",1,DD_Frequency="Quarterly",IF(MONTH(C$2)=1,1,IF(MONTH(C$2)=4,1,IF(MONTH(C$2)=7,1,IF(MONTH(C$2)=10,1,0)))),DD_Frequency="Annually",IF(MONTH(C$2)=1,1,0))*DD_Payment))))</f>
        <v/>
      </c>
      <c r="E367" s="5" t="str">
        <f t="shared" ref="E367" ca="1" si="17947">IF(B367="","",IF(C367&gt;D367,(C367-D367/2)*(rate_A*(E$1/365)),0))</f>
        <v/>
      </c>
      <c r="F367" s="5" t="str">
        <f t="shared" ca="1" si="15895"/>
        <v/>
      </c>
      <c r="G367" s="5" t="str">
        <f t="shared" ref="G367" ca="1" si="17948">IF(B367="","",G366*(1+rate_A*E$1/365))</f>
        <v/>
      </c>
      <c r="H367" s="5" t="str">
        <f t="shared" ref="H367" ca="1" si="17949">IF(B367="","",H366*(1+rate_A*E$1/365))</f>
        <v/>
      </c>
      <c r="I367" s="5" t="str">
        <f t="shared" ref="I367" ca="1" si="17950">IF(B367="","",I366*(1+rate_joint*E$1/365))</f>
        <v/>
      </c>
      <c r="J367" s="5" t="str">
        <f t="shared" ca="1" si="15996"/>
        <v/>
      </c>
      <c r="K367" s="5" t="str" cm="1">
        <f t="array" aca="1" ref="K367" ca="1">IF(J367="","",_xlfn.IFS(J367&lt;='Hidden inputs'!$C$15,J367*'Hidden inputs'!$D$15,J367&lt;='Hidden inputs'!$C$16,'Hidden inputs'!$C$15*'Hidden inputs'!$D$15+(J367-'Hidden inputs'!$B$16)*'Hidden inputs'!$D$16,J367&lt;='Hidden inputs'!$C$17,'Hidden inputs'!$C$15*'Hidden inputs'!$D$15+('Hidden inputs'!$C$16-'Hidden inputs'!$B$16)*'Hidden inputs'!$D$16+(J367-'Hidden inputs'!$B$17)*'Hidden inputs'!$D$17,J367&gt;'Hidden inputs'!$B$18,'Hidden inputs'!$C$15*'Hidden inputs'!$D$15+('Hidden inputs'!$C$16-'Hidden inputs'!$B$16)*'Hidden inputs'!$D$16+('Hidden inputs'!$C$17-'Hidden inputs'!$B$17)*'Hidden inputs'!$D$17+(J367-'Hidden inputs'!$B$18)*'Hidden inputs'!$D$18))</f>
        <v/>
      </c>
      <c r="L367" s="11" t="str">
        <f t="shared" ca="1" si="15997"/>
        <v/>
      </c>
      <c r="M367" s="5" t="str">
        <f t="shared" ca="1" si="15899"/>
        <v/>
      </c>
      <c r="N367" s="5" t="str">
        <f t="shared" ca="1" si="15900"/>
        <v/>
      </c>
      <c r="O367" s="5" t="str">
        <f ca="1">IF(B367="","",'Hidden inputs'!$D$11*F367+'Hidden inputs'!$E$11*G367)</f>
        <v/>
      </c>
      <c r="P367" s="11" t="str">
        <f t="shared" ca="1" si="15834"/>
        <v/>
      </c>
      <c r="Q367" s="20" t="str">
        <f t="shared" ca="1" si="15835"/>
        <v/>
      </c>
      <c r="R367" s="3" t="str">
        <f t="shared" ca="1" si="15901"/>
        <v/>
      </c>
      <c r="S367" s="5" t="str" cm="1">
        <f t="array" aca="1" ref="S367" ca="1">IF($B367="","",IF(R367=0,0,IF(DD_Payment="",0,IF(R367&lt;_xlfn.IFS(DD_Frequency="Monthly",1,DD_Frequency="Quarterly",IF(MONTH(R$2)=1,1,IF(MONTH(R$2)=4,1,IF(MONTH(R$2)=7,1,IF(MONTH(R$2)=10,1,0)))),DD_Frequency="Annually",IF(MONTH(R$2)=1,1,0))*DD_Payment,R367,_xlfn.IFS(DD_Frequency="Monthly",1,DD_Frequency="Quarterly",IF(MONTH(R$2)=1,1,IF(MONTH(R$2)=4,1,IF(MONTH(R$2)=7,1,IF(MONTH(R$2)=10,1,0)))),DD_Frequency="Annually",IF(MONTH(R$2)=1,1,0))*DD_Payment))))</f>
        <v/>
      </c>
      <c r="T367" s="3" t="str">
        <f t="shared" ref="T367" ca="1" si="17951">IF(B367="","",IF(R367&gt;S367,(R367-S367/2)*(rate_A*((T$1+A367)/365)),0))</f>
        <v/>
      </c>
      <c r="U367" s="3" t="str">
        <f t="shared" ca="1" si="15903"/>
        <v/>
      </c>
      <c r="V367" s="3" t="str">
        <f t="shared" ref="V367" ca="1" si="17952">IF(B367="","",G367*(1+rate_A*(T$1+A367)/365))</f>
        <v/>
      </c>
      <c r="W367" s="3" t="str">
        <f t="shared" ref="W367" ca="1" si="17953">IF(B367="","",H367*(1+rate_A*(T$1+A367)/365))</f>
        <v/>
      </c>
      <c r="X367" s="3" t="str">
        <f t="shared" ref="X367" ca="1" si="17954">IF(B367="","",I367*(1+rate_joint*(T$1+A367)/365))</f>
        <v/>
      </c>
      <c r="Y367" s="5" t="str">
        <f t="shared" ca="1" si="16002"/>
        <v/>
      </c>
      <c r="Z367" s="5" t="str" cm="1">
        <f t="array" aca="1" ref="Z367" ca="1">IF(Y367="","",_xlfn.IFS(Y367&lt;='Hidden inputs'!$C$15,Y367*'Hidden inputs'!$D$15,Y367&lt;='Hidden inputs'!$C$16,'Hidden inputs'!$C$15*'Hidden inputs'!$D$15+(Y367-'Hidden inputs'!$B$16)*'Hidden inputs'!$D$16,Y367&lt;='Hidden inputs'!$C$17,'Hidden inputs'!$C$15*'Hidden inputs'!$D$15+('Hidden inputs'!$C$16-'Hidden inputs'!$B$16)*'Hidden inputs'!$D$16+(Y367-'Hidden inputs'!$B$17)*'Hidden inputs'!$D$17,Y367&gt;'Hidden inputs'!$B$18,'Hidden inputs'!$C$15*'Hidden inputs'!$D$15+('Hidden inputs'!$C$16-'Hidden inputs'!$B$16)*'Hidden inputs'!$D$16+('Hidden inputs'!$C$17-'Hidden inputs'!$B$17)*'Hidden inputs'!$D$17+(Y367-'Hidden inputs'!$B$18)*'Hidden inputs'!$D$18))</f>
        <v/>
      </c>
      <c r="AA367" s="10" t="str">
        <f t="shared" ca="1" si="16003"/>
        <v/>
      </c>
      <c r="AB367" s="5" t="str">
        <f t="shared" ca="1" si="15907"/>
        <v/>
      </c>
      <c r="AC367" s="5" t="str">
        <f t="shared" ca="1" si="16004"/>
        <v/>
      </c>
      <c r="AD367" s="5" t="str">
        <f ca="1">IF(B367="","",'Hidden inputs'!$D$11*U367+'Hidden inputs'!$E$11*V367)</f>
        <v/>
      </c>
      <c r="AE367" s="11" t="str">
        <f t="shared" ca="1" si="15840"/>
        <v/>
      </c>
      <c r="AF367" s="9" t="str">
        <f t="shared" ca="1" si="15908"/>
        <v/>
      </c>
      <c r="AG367" s="3" t="str">
        <f t="shared" ca="1" si="15909"/>
        <v/>
      </c>
      <c r="AH367" s="5" t="str" cm="1">
        <f t="array" aca="1" ref="AH367" ca="1">IF($B367="","",IF(AG367=0,0,IF(DD_Payment="",0,IF(AG367&lt;_xlfn.IFS(DD_Frequency="Monthly",1,DD_Frequency="Quarterly",IF(MONTH(AG$2)=1,1,IF(MONTH(AG$2)=4,1,IF(MONTH(AG$2)=7,1,IF(MONTH(AG$2)=10,1,0)))),DD_Frequency="Annually",IF(MONTH(AG$2)=1,1,0))*DD_Payment,AG367,_xlfn.IFS(DD_Frequency="Monthly",1,DD_Frequency="Quarterly",IF(MONTH(AG$2)=1,1,IF(MONTH(AG$2)=4,1,IF(MONTH(AG$2)=7,1,IF(MONTH(AG$2)=10,1,0)))),DD_Frequency="Annually",IF(MONTH(AG$2)=1,1,0))*DD_Payment))))</f>
        <v/>
      </c>
      <c r="AI367" s="3" t="str">
        <f t="shared" ref="AI367" ca="1" si="17955">IF($B367="","",IF(AG367&gt;AH367,(AG367-AH367/2)*(rate_A*(AI$1/365)),0))</f>
        <v/>
      </c>
      <c r="AJ367" s="3" t="str">
        <f t="shared" ca="1" si="16006"/>
        <v/>
      </c>
      <c r="AK367" s="3" t="str">
        <f t="shared" ref="AK367" ca="1" si="17956">IF($B367="","",V367*(1+rate_A*AI$1/365))</f>
        <v/>
      </c>
      <c r="AL367" s="3" t="str">
        <f t="shared" ref="AL367" ca="1" si="17957">IF($B367="","",W367*(1+rate_A*AI$1/365))</f>
        <v/>
      </c>
      <c r="AM367" s="3" t="str">
        <f t="shared" ref="AM367" ca="1" si="17958">IF($B367="","",X367*(1+rate_joint*AI$1/365))</f>
        <v/>
      </c>
      <c r="AN367" s="5" t="str">
        <f t="shared" ca="1" si="16010"/>
        <v/>
      </c>
      <c r="AO367" s="5" t="str" cm="1">
        <f t="array" aca="1" ref="AO367" ca="1">IF(AN367="","",_xlfn.IFS(AN367&lt;='Hidden inputs'!$C$15,AN367*'Hidden inputs'!$D$15,AN367&lt;='Hidden inputs'!$C$16,'Hidden inputs'!$C$15*'Hidden inputs'!$D$15+(AN367-'Hidden inputs'!$B$16)*'Hidden inputs'!$D$16,AN367&lt;='Hidden inputs'!$C$17,'Hidden inputs'!$C$15*'Hidden inputs'!$D$15+('Hidden inputs'!$C$16-'Hidden inputs'!$B$16)*'Hidden inputs'!$D$16+(AN367-'Hidden inputs'!$B$17)*'Hidden inputs'!$D$17,AN367&gt;'Hidden inputs'!$B$18,'Hidden inputs'!$C$15*'Hidden inputs'!$D$15+('Hidden inputs'!$C$16-'Hidden inputs'!$B$16)*'Hidden inputs'!$D$16+('Hidden inputs'!$C$17-'Hidden inputs'!$B$17)*'Hidden inputs'!$D$17+(AN367-'Hidden inputs'!$B$18)*'Hidden inputs'!$D$18))</f>
        <v/>
      </c>
      <c r="AP367" s="10" t="str">
        <f t="shared" ca="1" si="16011"/>
        <v/>
      </c>
      <c r="AQ367" s="5" t="str">
        <f t="shared" ca="1" si="15914"/>
        <v/>
      </c>
      <c r="AR367" s="5" t="str">
        <f t="shared" ca="1" si="15915"/>
        <v/>
      </c>
      <c r="AS367" s="5" t="str">
        <f ca="1">IF($B367="","",'Hidden inputs'!$D$11*AJ367+'Hidden inputs'!$E$11*AK367)</f>
        <v/>
      </c>
      <c r="AT367" s="11" t="str">
        <f t="shared" ca="1" si="15845"/>
        <v/>
      </c>
      <c r="AU367" s="9" t="str">
        <f t="shared" ca="1" si="15916"/>
        <v/>
      </c>
      <c r="AV367" s="3" t="str">
        <f t="shared" ca="1" si="15917"/>
        <v/>
      </c>
      <c r="AW367" s="5" t="str" cm="1">
        <f t="array" aca="1" ref="AW367" ca="1">IF($B367="","",IF(AV367=0,0,IF(DD_Payment="",0,IF(AV367&lt;_xlfn.IFS(DD_Frequency="Monthly",1,DD_Frequency="Quarterly",IF(MONTH(AV$2)=1,1,IF(MONTH(AV$2)=4,1,IF(MONTH(AV$2)=7,1,IF(MONTH(AV$2)=10,1,0)))),DD_Frequency="Annually",IF(MONTH(AV$2)=1,1,0))*DD_Payment,AV367,_xlfn.IFS(DD_Frequency="Monthly",1,DD_Frequency="Quarterly",IF(MONTH(AV$2)=1,1,IF(MONTH(AV$2)=4,1,IF(MONTH(AV$2)=7,1,IF(MONTH(AV$2)=10,1,0)))),DD_Frequency="Annually",IF(MONTH(AV$2)=1,1,0))*DD_Payment))))</f>
        <v/>
      </c>
      <c r="AX367" s="3" t="str">
        <f t="shared" ref="AX367" ca="1" si="17959">IF($B367="","",IF(AV367&gt;AW367,(AV367-AW367/2)*(rate_A*(AX$1/365)),0))</f>
        <v/>
      </c>
      <c r="AY367" s="3" t="str">
        <f t="shared" ca="1" si="16013"/>
        <v/>
      </c>
      <c r="AZ367" s="3" t="str">
        <f t="shared" ref="AZ367" ca="1" si="17960">IF($B367="","",AK367*(1+rate_A*AX$1/365))</f>
        <v/>
      </c>
      <c r="BA367" s="3" t="str">
        <f t="shared" ref="BA367" ca="1" si="17961">IF($B367="","",AL367*(1+rate_A*AX$1/365))</f>
        <v/>
      </c>
      <c r="BB367" s="3" t="str">
        <f t="shared" ref="BB367" ca="1" si="17962">IF($B367="","",AM367*(1+rate_joint*AX$1/365))</f>
        <v/>
      </c>
      <c r="BC367" s="5" t="str">
        <f t="shared" ca="1" si="16017"/>
        <v/>
      </c>
      <c r="BD367" s="5" t="str" cm="1">
        <f t="array" aca="1" ref="BD367" ca="1">IF(BC367="","",_xlfn.IFS(BC367&lt;='Hidden inputs'!$C$15,BC367*'Hidden inputs'!$D$15,BC367&lt;='Hidden inputs'!$C$16,'Hidden inputs'!$C$15*'Hidden inputs'!$D$15+(BC367-'Hidden inputs'!$B$16)*'Hidden inputs'!$D$16,BC367&lt;='Hidden inputs'!$C$17,'Hidden inputs'!$C$15*'Hidden inputs'!$D$15+('Hidden inputs'!$C$16-'Hidden inputs'!$B$16)*'Hidden inputs'!$D$16+(BC367-'Hidden inputs'!$B$17)*'Hidden inputs'!$D$17,BC367&gt;'Hidden inputs'!$B$18,'Hidden inputs'!$C$15*'Hidden inputs'!$D$15+('Hidden inputs'!$C$16-'Hidden inputs'!$B$16)*'Hidden inputs'!$D$16+('Hidden inputs'!$C$17-'Hidden inputs'!$B$17)*'Hidden inputs'!$D$17+(BC367-'Hidden inputs'!$B$18)*'Hidden inputs'!$D$18))</f>
        <v/>
      </c>
      <c r="BE367" s="10" t="str">
        <f t="shared" ca="1" si="16018"/>
        <v/>
      </c>
      <c r="BF367" s="5" t="str">
        <f t="shared" ca="1" si="15922"/>
        <v/>
      </c>
      <c r="BG367" s="5" t="str">
        <f t="shared" ca="1" si="15923"/>
        <v/>
      </c>
      <c r="BH367" s="5" t="str">
        <f ca="1">IF($B367="","",'Hidden inputs'!$D$11*AY367+'Hidden inputs'!$E$11*AZ367)</f>
        <v/>
      </c>
      <c r="BI367" s="11" t="str">
        <f t="shared" ca="1" si="15850"/>
        <v/>
      </c>
      <c r="BJ367" s="9" t="str">
        <f t="shared" ca="1" si="15924"/>
        <v/>
      </c>
      <c r="BK367" s="3" t="str">
        <f t="shared" ca="1" si="15925"/>
        <v/>
      </c>
      <c r="BL367" s="5" t="str" cm="1">
        <f t="array" aca="1" ref="BL367" ca="1">IF($B367="","",IF(BK367=0,0,IF(DD_Payment="",0,IF(BK367&lt;_xlfn.IFS(DD_Frequency="Monthly",1,DD_Frequency="Quarterly",IF(MONTH(BK$2)=1,1,IF(MONTH(BK$2)=4,1,IF(MONTH(BK$2)=7,1,IF(MONTH(BK$2)=10,1,0)))),DD_Frequency="Annually",IF(MONTH(BK$2)=1,1,0))*DD_Payment,BK367,_xlfn.IFS(DD_Frequency="Monthly",1,DD_Frequency="Quarterly",IF(MONTH(BK$2)=1,1,IF(MONTH(BK$2)=4,1,IF(MONTH(BK$2)=7,1,IF(MONTH(BK$2)=10,1,0)))),DD_Frequency="Annually",IF(MONTH(BK$2)=1,1,0))*DD_Payment))))</f>
        <v/>
      </c>
      <c r="BM367" s="3" t="str">
        <f t="shared" ref="BM367" ca="1" si="17963">IF($B367="","",IF(BK367&gt;BL367,(BK367-BL367/2)*(rate_A*(BM$1/365)),0))</f>
        <v/>
      </c>
      <c r="BN367" s="3" t="str">
        <f t="shared" ca="1" si="16020"/>
        <v/>
      </c>
      <c r="BO367" s="3" t="str">
        <f t="shared" ref="BO367" ca="1" si="17964">IF($B367="","",AZ367*(1+rate_A*BM$1/365))</f>
        <v/>
      </c>
      <c r="BP367" s="3" t="str">
        <f t="shared" ref="BP367" ca="1" si="17965">IF($B367="","",BA367*(1+rate_A*BM$1/365))</f>
        <v/>
      </c>
      <c r="BQ367" s="3" t="str">
        <f t="shared" ref="BQ367" ca="1" si="17966">IF($B367="","",BB367*(1+rate_joint*BM$1/365))</f>
        <v/>
      </c>
      <c r="BR367" s="5" t="str">
        <f t="shared" ca="1" si="16024"/>
        <v/>
      </c>
      <c r="BS367" s="5" t="str" cm="1">
        <f t="array" aca="1" ref="BS367" ca="1">IF(BR367="","",_xlfn.IFS(BR367&lt;='Hidden inputs'!$C$15,BR367*'Hidden inputs'!$D$15,BR367&lt;='Hidden inputs'!$C$16,'Hidden inputs'!$C$15*'Hidden inputs'!$D$15+(BR367-'Hidden inputs'!$B$16)*'Hidden inputs'!$D$16,BR367&lt;='Hidden inputs'!$C$17,'Hidden inputs'!$C$15*'Hidden inputs'!$D$15+('Hidden inputs'!$C$16-'Hidden inputs'!$B$16)*'Hidden inputs'!$D$16+(BR367-'Hidden inputs'!$B$17)*'Hidden inputs'!$D$17,BR367&gt;'Hidden inputs'!$B$18,'Hidden inputs'!$C$15*'Hidden inputs'!$D$15+('Hidden inputs'!$C$16-'Hidden inputs'!$B$16)*'Hidden inputs'!$D$16+('Hidden inputs'!$C$17-'Hidden inputs'!$B$17)*'Hidden inputs'!$D$17+(BR367-'Hidden inputs'!$B$18)*'Hidden inputs'!$D$18))</f>
        <v/>
      </c>
      <c r="BT367" s="10" t="str">
        <f t="shared" ca="1" si="16025"/>
        <v/>
      </c>
      <c r="BU367" s="5" t="str">
        <f t="shared" ca="1" si="15930"/>
        <v/>
      </c>
      <c r="BV367" s="5" t="str">
        <f t="shared" ca="1" si="15931"/>
        <v/>
      </c>
      <c r="BW367" s="5" t="str">
        <f ca="1">IF($B367="","",'Hidden inputs'!$D$11*BN367+'Hidden inputs'!$E$11*BO367)</f>
        <v/>
      </c>
      <c r="BX367" s="11" t="str">
        <f t="shared" ca="1" si="15855"/>
        <v/>
      </c>
      <c r="BY367" s="9" t="str">
        <f t="shared" ca="1" si="15932"/>
        <v/>
      </c>
      <c r="BZ367" s="3" t="str">
        <f t="shared" ca="1" si="15933"/>
        <v/>
      </c>
      <c r="CA367" s="5" t="str" cm="1">
        <f t="array" aca="1" ref="CA367" ca="1">IF($B367="","",IF(BZ367=0,0,IF(DD_Payment="",0,IF(BZ367&lt;_xlfn.IFS(DD_Frequency="Monthly",1,DD_Frequency="Quarterly",IF(MONTH(BZ$2)=1,1,IF(MONTH(BZ$2)=4,1,IF(MONTH(BZ$2)=7,1,IF(MONTH(BZ$2)=10,1,0)))),DD_Frequency="Annually",IF(MONTH(BZ$2)=1,1,0))*DD_Payment,BZ367,_xlfn.IFS(DD_Frequency="Monthly",1,DD_Frequency="Quarterly",IF(MONTH(BZ$2)=1,1,IF(MONTH(BZ$2)=4,1,IF(MONTH(BZ$2)=7,1,IF(MONTH(BZ$2)=10,1,0)))),DD_Frequency="Annually",IF(MONTH(BZ$2)=1,1,0))*DD_Payment))))</f>
        <v/>
      </c>
      <c r="CB367" s="3" t="str">
        <f t="shared" ref="CB367" ca="1" si="17967">IF($B367="","",IF(BZ367&gt;CA367,(BZ367-CA367/2)*(rate_A*(CB$1/365)),0))</f>
        <v/>
      </c>
      <c r="CC367" s="3" t="str">
        <f t="shared" ca="1" si="16027"/>
        <v/>
      </c>
      <c r="CD367" s="3" t="str">
        <f t="shared" ref="CD367" ca="1" si="17968">IF($B367="","",BO367*(1+rate_A*CB$1/365))</f>
        <v/>
      </c>
      <c r="CE367" s="3" t="str">
        <f t="shared" ref="CE367" ca="1" si="17969">IF($B367="","",BP367*(1+rate_A*CB$1/365))</f>
        <v/>
      </c>
      <c r="CF367" s="3" t="str">
        <f t="shared" ref="CF367" ca="1" si="17970">IF($B367="","",BQ367*(1+rate_joint*CB$1/365))</f>
        <v/>
      </c>
      <c r="CG367" s="5" t="str">
        <f t="shared" ca="1" si="16031"/>
        <v/>
      </c>
      <c r="CH367" s="5" t="str" cm="1">
        <f t="array" aca="1" ref="CH367" ca="1">IF(CG367="","",_xlfn.IFS(CG367&lt;='Hidden inputs'!$C$15,CG367*'Hidden inputs'!$D$15,CG367&lt;='Hidden inputs'!$C$16,'Hidden inputs'!$C$15*'Hidden inputs'!$D$15+(CG367-'Hidden inputs'!$B$16)*'Hidden inputs'!$D$16,CG367&lt;='Hidden inputs'!$C$17,'Hidden inputs'!$C$15*'Hidden inputs'!$D$15+('Hidden inputs'!$C$16-'Hidden inputs'!$B$16)*'Hidden inputs'!$D$16+(CG367-'Hidden inputs'!$B$17)*'Hidden inputs'!$D$17,CG367&gt;'Hidden inputs'!$B$18,'Hidden inputs'!$C$15*'Hidden inputs'!$D$15+('Hidden inputs'!$C$16-'Hidden inputs'!$B$16)*'Hidden inputs'!$D$16+('Hidden inputs'!$C$17-'Hidden inputs'!$B$17)*'Hidden inputs'!$D$17+(CG367-'Hidden inputs'!$B$18)*'Hidden inputs'!$D$18))</f>
        <v/>
      </c>
      <c r="CI367" s="10" t="str">
        <f t="shared" ca="1" si="16032"/>
        <v/>
      </c>
      <c r="CJ367" s="5" t="str">
        <f t="shared" ca="1" si="15938"/>
        <v/>
      </c>
      <c r="CK367" s="5" t="str">
        <f t="shared" ca="1" si="15939"/>
        <v/>
      </c>
      <c r="CL367" s="5" t="str">
        <f ca="1">IF($B367="","",'Hidden inputs'!$D$11*CC367+'Hidden inputs'!$E$11*CD367)</f>
        <v/>
      </c>
      <c r="CM367" s="11" t="str">
        <f t="shared" ca="1" si="15860"/>
        <v/>
      </c>
      <c r="CN367" s="9" t="str">
        <f t="shared" ca="1" si="15940"/>
        <v/>
      </c>
      <c r="CO367" s="3" t="str">
        <f t="shared" ca="1" si="15941"/>
        <v/>
      </c>
      <c r="CP367" s="5" t="str" cm="1">
        <f t="array" aca="1" ref="CP367" ca="1">IF($B367="","",IF(CO367=0,0,IF(DD_Payment="",0,IF(CO367&lt;_xlfn.IFS(DD_Frequency="Monthly",1,DD_Frequency="Quarterly",IF(MONTH(CO$2)=1,1,IF(MONTH(CO$2)=4,1,IF(MONTH(CO$2)=7,1,IF(MONTH(CO$2)=10,1,0)))),DD_Frequency="Annually",IF(MONTH(CO$2)=1,1,0))*DD_Payment,CO367,_xlfn.IFS(DD_Frequency="Monthly",1,DD_Frequency="Quarterly",IF(MONTH(CO$2)=1,1,IF(MONTH(CO$2)=4,1,IF(MONTH(CO$2)=7,1,IF(MONTH(CO$2)=10,1,0)))),DD_Frequency="Annually",IF(MONTH(CO$2)=1,1,0))*DD_Payment))))</f>
        <v/>
      </c>
      <c r="CQ367" s="3" t="str">
        <f t="shared" ref="CQ367" ca="1" si="17971">IF($B367="","",IF(CO367&gt;CP367,(CO367-CP367/2)*(rate_A*(CQ$1/365)),0))</f>
        <v/>
      </c>
      <c r="CR367" s="3" t="str">
        <f t="shared" ca="1" si="16034"/>
        <v/>
      </c>
      <c r="CS367" s="3" t="str">
        <f t="shared" ref="CS367" ca="1" si="17972">IF($B367="","",CD367*(1+rate_A*CQ$1/365))</f>
        <v/>
      </c>
      <c r="CT367" s="3" t="str">
        <f t="shared" ref="CT367" ca="1" si="17973">IF($B367="","",CE367*(1+rate_A*CQ$1/365))</f>
        <v/>
      </c>
      <c r="CU367" s="3" t="str">
        <f t="shared" ref="CU367" ca="1" si="17974">IF($B367="","",CF367*(1+rate_joint*CQ$1/365))</f>
        <v/>
      </c>
      <c r="CV367" s="5" t="str">
        <f t="shared" ca="1" si="16038"/>
        <v/>
      </c>
      <c r="CW367" s="5" t="str" cm="1">
        <f t="array" aca="1" ref="CW367" ca="1">IF(CV367="","",_xlfn.IFS(CV367&lt;='Hidden inputs'!$C$15,CV367*'Hidden inputs'!$D$15,CV367&lt;='Hidden inputs'!$C$16,'Hidden inputs'!$C$15*'Hidden inputs'!$D$15+(CV367-'Hidden inputs'!$B$16)*'Hidden inputs'!$D$16,CV367&lt;='Hidden inputs'!$C$17,'Hidden inputs'!$C$15*'Hidden inputs'!$D$15+('Hidden inputs'!$C$16-'Hidden inputs'!$B$16)*'Hidden inputs'!$D$16+(CV367-'Hidden inputs'!$B$17)*'Hidden inputs'!$D$17,CV367&gt;'Hidden inputs'!$B$18,'Hidden inputs'!$C$15*'Hidden inputs'!$D$15+('Hidden inputs'!$C$16-'Hidden inputs'!$B$16)*'Hidden inputs'!$D$16+('Hidden inputs'!$C$17-'Hidden inputs'!$B$17)*'Hidden inputs'!$D$17+(CV367-'Hidden inputs'!$B$18)*'Hidden inputs'!$D$18))</f>
        <v/>
      </c>
      <c r="CX367" s="10" t="str">
        <f t="shared" ca="1" si="16039"/>
        <v/>
      </c>
      <c r="CY367" s="5" t="str">
        <f t="shared" ca="1" si="15946"/>
        <v/>
      </c>
      <c r="CZ367" s="5" t="str">
        <f t="shared" ca="1" si="15947"/>
        <v/>
      </c>
      <c r="DA367" s="5" t="str">
        <f ca="1">IF($B367="","",'Hidden inputs'!$D$11*CR367+'Hidden inputs'!$E$11*CS367)</f>
        <v/>
      </c>
      <c r="DB367" s="11" t="str">
        <f t="shared" ca="1" si="15865"/>
        <v/>
      </c>
      <c r="DC367" s="9" t="str">
        <f t="shared" ca="1" si="15948"/>
        <v/>
      </c>
      <c r="DD367" s="3" t="str">
        <f t="shared" ca="1" si="15949"/>
        <v/>
      </c>
      <c r="DE367" s="5" t="str" cm="1">
        <f t="array" aca="1" ref="DE367" ca="1">IF($B367="","",IF(DD367=0,0,IF(DD_Payment="",0,IF(DD367&lt;_xlfn.IFS(DD_Frequency="Monthly",1,DD_Frequency="Quarterly",IF(MONTH(DD$2)=1,1,IF(MONTH(DD$2)=4,1,IF(MONTH(DD$2)=7,1,IF(MONTH(DD$2)=10,1,0)))),DD_Frequency="Annually",IF(MONTH(DD$2)=1,1,0))*DD_Payment,DD367,_xlfn.IFS(DD_Frequency="Monthly",1,DD_Frequency="Quarterly",IF(MONTH(DD$2)=1,1,IF(MONTH(DD$2)=4,1,IF(MONTH(DD$2)=7,1,IF(MONTH(DD$2)=10,1,0)))),DD_Frequency="Annually",IF(MONTH(DD$2)=1,1,0))*DD_Payment))))</f>
        <v/>
      </c>
      <c r="DF367" s="3" t="str">
        <f t="shared" ref="DF367" ca="1" si="17975">IF($B367="","",IF(DD367&gt;DE367,(DD367-DE367/2)*(rate_A*(DF$1/365)),0))</f>
        <v/>
      </c>
      <c r="DG367" s="3" t="str">
        <f t="shared" ca="1" si="16041"/>
        <v/>
      </c>
      <c r="DH367" s="3" t="str">
        <f t="shared" ref="DH367" ca="1" si="17976">IF($B367="","",CS367*(1+rate_A*DF$1/365))</f>
        <v/>
      </c>
      <c r="DI367" s="3" t="str">
        <f t="shared" ref="DI367" ca="1" si="17977">IF($B367="","",CT367*(1+rate_A*DF$1/365))</f>
        <v/>
      </c>
      <c r="DJ367" s="3" t="str">
        <f t="shared" ref="DJ367" ca="1" si="17978">IF($B367="","",CU367*(1+rate_joint*DF$1/365))</f>
        <v/>
      </c>
      <c r="DK367" s="5" t="str">
        <f t="shared" ca="1" si="16045"/>
        <v/>
      </c>
      <c r="DL367" s="5" t="str" cm="1">
        <f t="array" aca="1" ref="DL367" ca="1">IF(DK367="","",_xlfn.IFS(DK367&lt;='Hidden inputs'!$C$15,DK367*'Hidden inputs'!$D$15,DK367&lt;='Hidden inputs'!$C$16,'Hidden inputs'!$C$15*'Hidden inputs'!$D$15+(DK367-'Hidden inputs'!$B$16)*'Hidden inputs'!$D$16,DK367&lt;='Hidden inputs'!$C$17,'Hidden inputs'!$C$15*'Hidden inputs'!$D$15+('Hidden inputs'!$C$16-'Hidden inputs'!$B$16)*'Hidden inputs'!$D$16+(DK367-'Hidden inputs'!$B$17)*'Hidden inputs'!$D$17,DK367&gt;'Hidden inputs'!$B$18,'Hidden inputs'!$C$15*'Hidden inputs'!$D$15+('Hidden inputs'!$C$16-'Hidden inputs'!$B$16)*'Hidden inputs'!$D$16+('Hidden inputs'!$C$17-'Hidden inputs'!$B$17)*'Hidden inputs'!$D$17+(DK367-'Hidden inputs'!$B$18)*'Hidden inputs'!$D$18))</f>
        <v/>
      </c>
      <c r="DM367" s="10" t="str">
        <f t="shared" ca="1" si="16046"/>
        <v/>
      </c>
      <c r="DN367" s="5" t="str">
        <f t="shared" ca="1" si="15954"/>
        <v/>
      </c>
      <c r="DO367" s="5" t="str">
        <f t="shared" ca="1" si="15955"/>
        <v/>
      </c>
      <c r="DP367" s="5" t="str">
        <f ca="1">IF($B367="","",'Hidden inputs'!$D$11*DG367+'Hidden inputs'!$E$11*DH367)</f>
        <v/>
      </c>
      <c r="DQ367" s="11" t="str">
        <f t="shared" ca="1" si="15870"/>
        <v/>
      </c>
      <c r="DR367" s="9" t="str">
        <f t="shared" ca="1" si="15956"/>
        <v/>
      </c>
      <c r="DS367" s="3" t="str">
        <f t="shared" ca="1" si="15957"/>
        <v/>
      </c>
      <c r="DT367" s="5" t="str" cm="1">
        <f t="array" aca="1" ref="DT367" ca="1">IF($B367="","",IF(DS367=0,0,IF(DD_Payment="",0,IF(DS367&lt;_xlfn.IFS(DD_Frequency="Monthly",1,DD_Frequency="Quarterly",IF(MONTH(DS$2)=1,1,IF(MONTH(DS$2)=4,1,IF(MONTH(DS$2)=7,1,IF(MONTH(DS$2)=10,1,0)))),DD_Frequency="Annually",IF(MONTH(DS$2)=1,1,0))*DD_Payment,DS367,_xlfn.IFS(DD_Frequency="Monthly",1,DD_Frequency="Quarterly",IF(MONTH(DS$2)=1,1,IF(MONTH(DS$2)=4,1,IF(MONTH(DS$2)=7,1,IF(MONTH(DS$2)=10,1,0)))),DD_Frequency="Annually",IF(MONTH(DS$2)=1,1,0))*DD_Payment))))</f>
        <v/>
      </c>
      <c r="DU367" s="3" t="str">
        <f t="shared" ref="DU367" ca="1" si="17979">IF($B367="","",IF(DS367&gt;DT367,(DS367-DT367/2)*(rate_A*(DU$1/365)),0))</f>
        <v/>
      </c>
      <c r="DV367" s="3" t="str">
        <f t="shared" ca="1" si="16048"/>
        <v/>
      </c>
      <c r="DW367" s="3" t="str">
        <f t="shared" ref="DW367" ca="1" si="17980">IF($B367="","",DH367*(1+rate_A*DU$1/365))</f>
        <v/>
      </c>
      <c r="DX367" s="3" t="str">
        <f t="shared" ref="DX367" ca="1" si="17981">IF($B367="","",DI367*(1+rate_A*DU$1/365))</f>
        <v/>
      </c>
      <c r="DY367" s="3" t="str">
        <f t="shared" ref="DY367" ca="1" si="17982">IF($B367="","",DJ367*(1+rate_joint*DU$1/365))</f>
        <v/>
      </c>
      <c r="DZ367" s="5" t="str">
        <f t="shared" ca="1" si="16052"/>
        <v/>
      </c>
      <c r="EA367" s="5" t="str" cm="1">
        <f t="array" aca="1" ref="EA367" ca="1">IF(DZ367="","",_xlfn.IFS(DZ367&lt;='Hidden inputs'!$C$15,DZ367*'Hidden inputs'!$D$15,DZ367&lt;='Hidden inputs'!$C$16,'Hidden inputs'!$C$15*'Hidden inputs'!$D$15+(DZ367-'Hidden inputs'!$B$16)*'Hidden inputs'!$D$16,DZ367&lt;='Hidden inputs'!$C$17,'Hidden inputs'!$C$15*'Hidden inputs'!$D$15+('Hidden inputs'!$C$16-'Hidden inputs'!$B$16)*'Hidden inputs'!$D$16+(DZ367-'Hidden inputs'!$B$17)*'Hidden inputs'!$D$17,DZ367&gt;'Hidden inputs'!$B$18,'Hidden inputs'!$C$15*'Hidden inputs'!$D$15+('Hidden inputs'!$C$16-'Hidden inputs'!$B$16)*'Hidden inputs'!$D$16+('Hidden inputs'!$C$17-'Hidden inputs'!$B$17)*'Hidden inputs'!$D$17+(DZ367-'Hidden inputs'!$B$18)*'Hidden inputs'!$D$18))</f>
        <v/>
      </c>
      <c r="EB367" s="10" t="str">
        <f t="shared" ca="1" si="16053"/>
        <v/>
      </c>
      <c r="EC367" s="5" t="str">
        <f t="shared" ca="1" si="15962"/>
        <v/>
      </c>
      <c r="ED367" s="5" t="str">
        <f t="shared" ca="1" si="15963"/>
        <v/>
      </c>
      <c r="EE367" s="5" t="str">
        <f ca="1">IF($B367="","",'Hidden inputs'!$D$11*DV367+'Hidden inputs'!$E$11*DW367)</f>
        <v/>
      </c>
      <c r="EF367" s="11" t="str">
        <f t="shared" ca="1" si="15875"/>
        <v/>
      </c>
      <c r="EG367" s="9" t="str">
        <f t="shared" ca="1" si="15964"/>
        <v/>
      </c>
      <c r="EH367" s="3" t="str">
        <f t="shared" ca="1" si="15965"/>
        <v/>
      </c>
      <c r="EI367" s="5" t="str" cm="1">
        <f t="array" aca="1" ref="EI367" ca="1">IF($B367="","",IF(EH367=0,0,IF(DD_Payment="",0,IF(EH367&lt;_xlfn.IFS(DD_Frequency="Monthly",1,DD_Frequency="Quarterly",IF(MONTH(EH$2)=1,1,IF(MONTH(EH$2)=4,1,IF(MONTH(EH$2)=7,1,IF(MONTH(EH$2)=10,1,0)))),DD_Frequency="Annually",IF(MONTH(EH$2)=1,1,0))*DD_Payment,EH367,_xlfn.IFS(DD_Frequency="Monthly",1,DD_Frequency="Quarterly",IF(MONTH(EH$2)=1,1,IF(MONTH(EH$2)=4,1,IF(MONTH(EH$2)=7,1,IF(MONTH(EH$2)=10,1,0)))),DD_Frequency="Annually",IF(MONTH(EH$2)=1,1,0))*DD_Payment))))</f>
        <v/>
      </c>
      <c r="EJ367" s="3" t="str">
        <f t="shared" ref="EJ367" ca="1" si="17983">IF($B367="","",IF(EH367&gt;EI367,(EH367-EI367/2)*(rate_A*(EJ$1/365)),0))</f>
        <v/>
      </c>
      <c r="EK367" s="3" t="str">
        <f t="shared" ca="1" si="16055"/>
        <v/>
      </c>
      <c r="EL367" s="3" t="str">
        <f t="shared" ref="EL367" ca="1" si="17984">IF($B367="","",DW367*(1+rate_A*EJ$1/365))</f>
        <v/>
      </c>
      <c r="EM367" s="3" t="str">
        <f t="shared" ref="EM367" ca="1" si="17985">IF($B367="","",DX367*(1+rate_A*EJ$1/365))</f>
        <v/>
      </c>
      <c r="EN367" s="3" t="str">
        <f t="shared" ref="EN367" ca="1" si="17986">IF($B367="","",DY367*(1+rate_joint*EJ$1/365))</f>
        <v/>
      </c>
      <c r="EO367" s="5" t="str">
        <f t="shared" ca="1" si="16059"/>
        <v/>
      </c>
      <c r="EP367" s="5" t="str" cm="1">
        <f t="array" aca="1" ref="EP367" ca="1">IF(EO367="","",_xlfn.IFS(EO367&lt;='Hidden inputs'!$C$15,EO367*'Hidden inputs'!$D$15,EO367&lt;='Hidden inputs'!$C$16,'Hidden inputs'!$C$15*'Hidden inputs'!$D$15+(EO367-'Hidden inputs'!$B$16)*'Hidden inputs'!$D$16,EO367&lt;='Hidden inputs'!$C$17,'Hidden inputs'!$C$15*'Hidden inputs'!$D$15+('Hidden inputs'!$C$16-'Hidden inputs'!$B$16)*'Hidden inputs'!$D$16+(EO367-'Hidden inputs'!$B$17)*'Hidden inputs'!$D$17,EO367&gt;'Hidden inputs'!$B$18,'Hidden inputs'!$C$15*'Hidden inputs'!$D$15+('Hidden inputs'!$C$16-'Hidden inputs'!$B$16)*'Hidden inputs'!$D$16+('Hidden inputs'!$C$17-'Hidden inputs'!$B$17)*'Hidden inputs'!$D$17+(EO367-'Hidden inputs'!$B$18)*'Hidden inputs'!$D$18))</f>
        <v/>
      </c>
      <c r="EQ367" s="10" t="str">
        <f t="shared" ca="1" si="16060"/>
        <v/>
      </c>
      <c r="ER367" s="5" t="str">
        <f t="shared" ca="1" si="15970"/>
        <v/>
      </c>
      <c r="ES367" s="5" t="str">
        <f t="shared" ca="1" si="15971"/>
        <v/>
      </c>
      <c r="ET367" s="5" t="str">
        <f ca="1">IF($B367="","",'Hidden inputs'!$D$11*EK367+'Hidden inputs'!$E$11*EL367)</f>
        <v/>
      </c>
      <c r="EU367" s="11" t="str">
        <f t="shared" ca="1" si="15880"/>
        <v/>
      </c>
      <c r="EV367" s="9" t="str">
        <f t="shared" ca="1" si="15972"/>
        <v/>
      </c>
      <c r="EW367" s="3" t="str">
        <f t="shared" ca="1" si="15973"/>
        <v/>
      </c>
      <c r="EX367" s="5" t="str" cm="1">
        <f t="array" aca="1" ref="EX367" ca="1">IF($B367="","",IF(EW367=0,0,IF(DD_Payment="",0,IF(EW367&lt;_xlfn.IFS(DD_Frequency="Monthly",1,DD_Frequency="Quarterly",IF(MONTH(EW$2)=1,1,IF(MONTH(EW$2)=4,1,IF(MONTH(EW$2)=7,1,IF(MONTH(EW$2)=10,1,0)))),DD_Frequency="Annually",IF(MONTH(EW$2)=1,1,0))*DD_Payment,EW367,_xlfn.IFS(DD_Frequency="Monthly",1,DD_Frequency="Quarterly",IF(MONTH(EW$2)=1,1,IF(MONTH(EW$2)=4,1,IF(MONTH(EW$2)=7,1,IF(MONTH(EW$2)=10,1,0)))),DD_Frequency="Annually",IF(MONTH(EW$2)=1,1,0))*DD_Payment))))</f>
        <v/>
      </c>
      <c r="EY367" s="3" t="str">
        <f t="shared" ref="EY367" ca="1" si="17987">IF($B367="","",IF(EW367&gt;EX367,(EW367-EX367/2)*(rate_A*(EY$1/365)),0))</f>
        <v/>
      </c>
      <c r="EZ367" s="3" t="str">
        <f t="shared" ca="1" si="16062"/>
        <v/>
      </c>
      <c r="FA367" s="3" t="str">
        <f t="shared" ref="FA367" ca="1" si="17988">IF($B367="","",EL367*(1+rate_A*EY$1/365))</f>
        <v/>
      </c>
      <c r="FB367" s="3" t="str">
        <f t="shared" ref="FB367" ca="1" si="17989">IF($B367="","",EM367*(1+rate_A*EY$1/365))</f>
        <v/>
      </c>
      <c r="FC367" s="3" t="str">
        <f t="shared" ref="FC367" ca="1" si="17990">IF($B367="","",EN367*(1+rate_joint*EY$1/365))</f>
        <v/>
      </c>
      <c r="FD367" s="5" t="str">
        <f t="shared" ca="1" si="16066"/>
        <v/>
      </c>
      <c r="FE367" s="5" t="str" cm="1">
        <f t="array" aca="1" ref="FE367" ca="1">IF(FD367="","",_xlfn.IFS(FD367&lt;='Hidden inputs'!$C$15,FD367*'Hidden inputs'!$D$15,FD367&lt;='Hidden inputs'!$C$16,'Hidden inputs'!$C$15*'Hidden inputs'!$D$15+(FD367-'Hidden inputs'!$B$16)*'Hidden inputs'!$D$16,FD367&lt;='Hidden inputs'!$C$17,'Hidden inputs'!$C$15*'Hidden inputs'!$D$15+('Hidden inputs'!$C$16-'Hidden inputs'!$B$16)*'Hidden inputs'!$D$16+(FD367-'Hidden inputs'!$B$17)*'Hidden inputs'!$D$17,FD367&gt;'Hidden inputs'!$B$18,'Hidden inputs'!$C$15*'Hidden inputs'!$D$15+('Hidden inputs'!$C$16-'Hidden inputs'!$B$16)*'Hidden inputs'!$D$16+('Hidden inputs'!$C$17-'Hidden inputs'!$B$17)*'Hidden inputs'!$D$17+(FD367-'Hidden inputs'!$B$18)*'Hidden inputs'!$D$18))</f>
        <v/>
      </c>
      <c r="FF367" s="10" t="str">
        <f t="shared" ca="1" si="16067"/>
        <v/>
      </c>
      <c r="FG367" s="5" t="str">
        <f t="shared" ca="1" si="15978"/>
        <v/>
      </c>
      <c r="FH367" s="5" t="str">
        <f t="shared" ca="1" si="15979"/>
        <v/>
      </c>
      <c r="FI367" s="5" t="str">
        <f ca="1">IF($B367="","",'Hidden inputs'!$D$11*EZ367+'Hidden inputs'!$E$11*FA367)</f>
        <v/>
      </c>
      <c r="FJ367" s="11" t="str">
        <f t="shared" ca="1" si="15885"/>
        <v/>
      </c>
      <c r="FK367" s="9" t="str">
        <f t="shared" ca="1" si="15980"/>
        <v/>
      </c>
      <c r="FL367" s="3" t="str">
        <f t="shared" ca="1" si="15981"/>
        <v/>
      </c>
      <c r="FM367" s="5" t="str" cm="1">
        <f t="array" aca="1" ref="FM367" ca="1">IF($B367="","",IF(FL367=0,0,IF(DD_Payment="",0,IF(FL367&lt;_xlfn.IFS(DD_Frequency="Monthly",1,DD_Frequency="Quarterly",IF(MONTH(FL$2)=1,1,IF(MONTH(FL$2)=4,1,IF(MONTH(FL$2)=7,1,IF(MONTH(FL$2)=10,1,0)))),DD_Frequency="Annually",IF(MONTH(FL$2)=1,1,0))*DD_Payment,FL367,_xlfn.IFS(DD_Frequency="Monthly",1,DD_Frequency="Quarterly",IF(MONTH(FL$2)=1,1,IF(MONTH(FL$2)=4,1,IF(MONTH(FL$2)=7,1,IF(MONTH(FL$2)=10,1,0)))),DD_Frequency="Annually",IF(MONTH(FL$2)=1,1,0))*DD_Payment))))</f>
        <v/>
      </c>
      <c r="FN367" s="3" t="str">
        <f t="shared" ref="FN367" ca="1" si="17991">IF($B367="","",IF(FL367&gt;FM367,(FL367-FM367/2)*(rate_A*(FN$1/365)),0))</f>
        <v/>
      </c>
      <c r="FO367" s="3" t="str">
        <f t="shared" ca="1" si="16069"/>
        <v/>
      </c>
      <c r="FP367" s="3" t="str">
        <f t="shared" ref="FP367" ca="1" si="17992">IF($B367="","",FA367*(1+rate_A*FN$1/365))</f>
        <v/>
      </c>
      <c r="FQ367" s="3" t="str">
        <f t="shared" ref="FQ367" ca="1" si="17993">IF($B367="","",FB367*(1+rate_A*FN$1/365))</f>
        <v/>
      </c>
      <c r="FR367" s="3" t="str">
        <f t="shared" ref="FR367" ca="1" si="17994">IF($B367="","",FC367*(1+rate_joint*FN$1/365))</f>
        <v/>
      </c>
      <c r="FS367" s="5" t="str">
        <f t="shared" ca="1" si="16073"/>
        <v/>
      </c>
      <c r="FT367" s="5" t="str" cm="1">
        <f t="array" aca="1" ref="FT367" ca="1">IF(FS367="","",_xlfn.IFS(FS367&lt;='Hidden inputs'!$C$15,FS367*'Hidden inputs'!$D$15,FS367&lt;='Hidden inputs'!$C$16,'Hidden inputs'!$C$15*'Hidden inputs'!$D$15+(FS367-'Hidden inputs'!$B$16)*'Hidden inputs'!$D$16,FS367&lt;='Hidden inputs'!$C$17,'Hidden inputs'!$C$15*'Hidden inputs'!$D$15+('Hidden inputs'!$C$16-'Hidden inputs'!$B$16)*'Hidden inputs'!$D$16+(FS367-'Hidden inputs'!$B$17)*'Hidden inputs'!$D$17,FS367&gt;'Hidden inputs'!$B$18,'Hidden inputs'!$C$15*'Hidden inputs'!$D$15+('Hidden inputs'!$C$16-'Hidden inputs'!$B$16)*'Hidden inputs'!$D$16+('Hidden inputs'!$C$17-'Hidden inputs'!$B$17)*'Hidden inputs'!$D$17+(FS367-'Hidden inputs'!$B$18)*'Hidden inputs'!$D$18))</f>
        <v/>
      </c>
      <c r="FU367" s="10" t="str">
        <f t="shared" ca="1" si="16074"/>
        <v/>
      </c>
      <c r="FV367" s="5" t="str">
        <f t="shared" ca="1" si="15986"/>
        <v/>
      </c>
      <c r="FW367" s="5" t="str">
        <f t="shared" ca="1" si="15987"/>
        <v/>
      </c>
      <c r="FX367" s="5" t="str">
        <f ca="1">IF($B367="","",'Hidden inputs'!$D$11*FO367+'Hidden inputs'!$E$11*FP367)</f>
        <v/>
      </c>
      <c r="FY367" s="11" t="str">
        <f t="shared" ca="1" si="15890"/>
        <v/>
      </c>
      <c r="FZ367" s="9" t="str">
        <f t="shared" ca="1" si="15988"/>
        <v/>
      </c>
      <c r="GA367" s="5" t="str">
        <f t="shared" ca="1" si="15989"/>
        <v/>
      </c>
      <c r="GB367" s="5" t="str">
        <f t="shared" ca="1" si="15990"/>
        <v/>
      </c>
      <c r="GC367" s="5" t="str">
        <f t="shared" ca="1" si="15891"/>
        <v/>
      </c>
      <c r="GD367" s="5" t="str">
        <f t="shared" ca="1" si="15892"/>
        <v/>
      </c>
    </row>
    <row r="368" spans="1:186" x14ac:dyDescent="0.35">
      <c r="A368" s="2"/>
      <c r="B368" s="6" t="str">
        <f t="shared" ca="1" si="15893"/>
        <v/>
      </c>
      <c r="C368" s="5" t="str">
        <f t="shared" ca="1" si="15991"/>
        <v/>
      </c>
      <c r="D368" s="5" t="str" cm="1">
        <f t="array" aca="1" ref="D368" ca="1">IF($B368="","",IF(C368=0,0,IF(DD_Payment="",0,IF(C368&lt;_xlfn.IFS(DD_Frequency="Monthly",1,DD_Frequency="Quarterly",IF(MONTH(C$2)=1,1,IF(MONTH(C$2)=4,1,IF(MONTH(C$2)=7,1,IF(MONTH(C$2)=10,1,0)))),DD_Frequency="Annually",IF(MONTH(C$2)=1,1,0))*DD_Payment,C368,_xlfn.IFS(DD_Frequency="Monthly",1,DD_Frequency="Quarterly",IF(MONTH(C$2)=1,1,IF(MONTH(C$2)=4,1,IF(MONTH(C$2)=7,1,IF(MONTH(C$2)=10,1,0)))),DD_Frequency="Annually",IF(MONTH(C$2)=1,1,0))*DD_Payment))))</f>
        <v/>
      </c>
      <c r="E368" s="5" t="str">
        <f t="shared" ref="E368" ca="1" si="17995">IF(B368="","",IF(C368&gt;D368,(C368-D368/2)*(rate_A*(E$1/365)),0))</f>
        <v/>
      </c>
      <c r="F368" s="5" t="str">
        <f t="shared" ca="1" si="15895"/>
        <v/>
      </c>
      <c r="G368" s="5" t="str">
        <f t="shared" ref="G368" ca="1" si="17996">IF(B368="","",G367*(1+rate_A*E$1/365))</f>
        <v/>
      </c>
      <c r="H368" s="5" t="str">
        <f t="shared" ref="H368" ca="1" si="17997">IF(B368="","",H367*(1+rate_A*E$1/365))</f>
        <v/>
      </c>
      <c r="I368" s="5" t="str">
        <f t="shared" ref="I368" ca="1" si="17998">IF(B368="","",I367*(1+rate_joint*E$1/365))</f>
        <v/>
      </c>
      <c r="J368" s="5" t="str">
        <f t="shared" ca="1" si="15996"/>
        <v/>
      </c>
      <c r="K368" s="5" t="str" cm="1">
        <f t="array" aca="1" ref="K368" ca="1">IF(J368="","",_xlfn.IFS(J368&lt;='Hidden inputs'!$C$15,J368*'Hidden inputs'!$D$15,J368&lt;='Hidden inputs'!$C$16,'Hidden inputs'!$C$15*'Hidden inputs'!$D$15+(J368-'Hidden inputs'!$B$16)*'Hidden inputs'!$D$16,J368&lt;='Hidden inputs'!$C$17,'Hidden inputs'!$C$15*'Hidden inputs'!$D$15+('Hidden inputs'!$C$16-'Hidden inputs'!$B$16)*'Hidden inputs'!$D$16+(J368-'Hidden inputs'!$B$17)*'Hidden inputs'!$D$17,J368&gt;'Hidden inputs'!$B$18,'Hidden inputs'!$C$15*'Hidden inputs'!$D$15+('Hidden inputs'!$C$16-'Hidden inputs'!$B$16)*'Hidden inputs'!$D$16+('Hidden inputs'!$C$17-'Hidden inputs'!$B$17)*'Hidden inputs'!$D$17+(J368-'Hidden inputs'!$B$18)*'Hidden inputs'!$D$18))</f>
        <v/>
      </c>
      <c r="L368" s="11" t="str">
        <f t="shared" ca="1" si="15997"/>
        <v/>
      </c>
      <c r="M368" s="5" t="str">
        <f t="shared" ca="1" si="15899"/>
        <v/>
      </c>
      <c r="N368" s="5" t="str">
        <f t="shared" ca="1" si="15900"/>
        <v/>
      </c>
      <c r="O368" s="5" t="str">
        <f ca="1">IF(B368="","",'Hidden inputs'!$D$11*F368+'Hidden inputs'!$E$11*G368)</f>
        <v/>
      </c>
      <c r="P368" s="11" t="str">
        <f t="shared" ca="1" si="15834"/>
        <v/>
      </c>
      <c r="Q368" s="20" t="str">
        <f t="shared" ca="1" si="15835"/>
        <v/>
      </c>
      <c r="R368" s="3" t="str">
        <f t="shared" ca="1" si="15901"/>
        <v/>
      </c>
      <c r="S368" s="5" t="str" cm="1">
        <f t="array" aca="1" ref="S368" ca="1">IF($B368="","",IF(R368=0,0,IF(DD_Payment="",0,IF(R368&lt;_xlfn.IFS(DD_Frequency="Monthly",1,DD_Frequency="Quarterly",IF(MONTH(R$2)=1,1,IF(MONTH(R$2)=4,1,IF(MONTH(R$2)=7,1,IF(MONTH(R$2)=10,1,0)))),DD_Frequency="Annually",IF(MONTH(R$2)=1,1,0))*DD_Payment,R368,_xlfn.IFS(DD_Frequency="Monthly",1,DD_Frequency="Quarterly",IF(MONTH(R$2)=1,1,IF(MONTH(R$2)=4,1,IF(MONTH(R$2)=7,1,IF(MONTH(R$2)=10,1,0)))),DD_Frequency="Annually",IF(MONTH(R$2)=1,1,0))*DD_Payment))))</f>
        <v/>
      </c>
      <c r="T368" s="3" t="str">
        <f t="shared" ref="T368" ca="1" si="17999">IF(B368="","",IF(R368&gt;S368,(R368-S368/2)*(rate_A*((T$1+A368)/365)),0))</f>
        <v/>
      </c>
      <c r="U368" s="3" t="str">
        <f t="shared" ca="1" si="15903"/>
        <v/>
      </c>
      <c r="V368" s="3" t="str">
        <f t="shared" ref="V368" ca="1" si="18000">IF(B368="","",G368*(1+rate_A*(T$1+A368)/365))</f>
        <v/>
      </c>
      <c r="W368" s="3" t="str">
        <f t="shared" ref="W368" ca="1" si="18001">IF(B368="","",H368*(1+rate_A*(T$1+A368)/365))</f>
        <v/>
      </c>
      <c r="X368" s="3" t="str">
        <f t="shared" ref="X368" ca="1" si="18002">IF(B368="","",I368*(1+rate_joint*(T$1+A368)/365))</f>
        <v/>
      </c>
      <c r="Y368" s="5" t="str">
        <f t="shared" ca="1" si="16002"/>
        <v/>
      </c>
      <c r="Z368" s="5" t="str" cm="1">
        <f t="array" aca="1" ref="Z368" ca="1">IF(Y368="","",_xlfn.IFS(Y368&lt;='Hidden inputs'!$C$15,Y368*'Hidden inputs'!$D$15,Y368&lt;='Hidden inputs'!$C$16,'Hidden inputs'!$C$15*'Hidden inputs'!$D$15+(Y368-'Hidden inputs'!$B$16)*'Hidden inputs'!$D$16,Y368&lt;='Hidden inputs'!$C$17,'Hidden inputs'!$C$15*'Hidden inputs'!$D$15+('Hidden inputs'!$C$16-'Hidden inputs'!$B$16)*'Hidden inputs'!$D$16+(Y368-'Hidden inputs'!$B$17)*'Hidden inputs'!$D$17,Y368&gt;'Hidden inputs'!$B$18,'Hidden inputs'!$C$15*'Hidden inputs'!$D$15+('Hidden inputs'!$C$16-'Hidden inputs'!$B$16)*'Hidden inputs'!$D$16+('Hidden inputs'!$C$17-'Hidden inputs'!$B$17)*'Hidden inputs'!$D$17+(Y368-'Hidden inputs'!$B$18)*'Hidden inputs'!$D$18))</f>
        <v/>
      </c>
      <c r="AA368" s="10" t="str">
        <f t="shared" ca="1" si="16003"/>
        <v/>
      </c>
      <c r="AB368" s="5" t="str">
        <f t="shared" ca="1" si="15907"/>
        <v/>
      </c>
      <c r="AC368" s="5" t="str">
        <f t="shared" ca="1" si="16004"/>
        <v/>
      </c>
      <c r="AD368" s="5" t="str">
        <f ca="1">IF(B368="","",'Hidden inputs'!$D$11*U368+'Hidden inputs'!$E$11*V368)</f>
        <v/>
      </c>
      <c r="AE368" s="11" t="str">
        <f t="shared" ca="1" si="15840"/>
        <v/>
      </c>
      <c r="AF368" s="9" t="str">
        <f t="shared" ca="1" si="15908"/>
        <v/>
      </c>
      <c r="AG368" s="3" t="str">
        <f t="shared" ca="1" si="15909"/>
        <v/>
      </c>
      <c r="AH368" s="5" t="str" cm="1">
        <f t="array" aca="1" ref="AH368" ca="1">IF($B368="","",IF(AG368=0,0,IF(DD_Payment="",0,IF(AG368&lt;_xlfn.IFS(DD_Frequency="Monthly",1,DD_Frequency="Quarterly",IF(MONTH(AG$2)=1,1,IF(MONTH(AG$2)=4,1,IF(MONTH(AG$2)=7,1,IF(MONTH(AG$2)=10,1,0)))),DD_Frequency="Annually",IF(MONTH(AG$2)=1,1,0))*DD_Payment,AG368,_xlfn.IFS(DD_Frequency="Monthly",1,DD_Frequency="Quarterly",IF(MONTH(AG$2)=1,1,IF(MONTH(AG$2)=4,1,IF(MONTH(AG$2)=7,1,IF(MONTH(AG$2)=10,1,0)))),DD_Frequency="Annually",IF(MONTH(AG$2)=1,1,0))*DD_Payment))))</f>
        <v/>
      </c>
      <c r="AI368" s="3" t="str">
        <f t="shared" ref="AI368" ca="1" si="18003">IF($B368="","",IF(AG368&gt;AH368,(AG368-AH368/2)*(rate_A*(AI$1/365)),0))</f>
        <v/>
      </c>
      <c r="AJ368" s="3" t="str">
        <f t="shared" ca="1" si="16006"/>
        <v/>
      </c>
      <c r="AK368" s="3" t="str">
        <f t="shared" ref="AK368" ca="1" si="18004">IF($B368="","",V368*(1+rate_A*AI$1/365))</f>
        <v/>
      </c>
      <c r="AL368" s="3" t="str">
        <f t="shared" ref="AL368" ca="1" si="18005">IF($B368="","",W368*(1+rate_A*AI$1/365))</f>
        <v/>
      </c>
      <c r="AM368" s="3" t="str">
        <f t="shared" ref="AM368" ca="1" si="18006">IF($B368="","",X368*(1+rate_joint*AI$1/365))</f>
        <v/>
      </c>
      <c r="AN368" s="5" t="str">
        <f t="shared" ca="1" si="16010"/>
        <v/>
      </c>
      <c r="AO368" s="5" t="str" cm="1">
        <f t="array" aca="1" ref="AO368" ca="1">IF(AN368="","",_xlfn.IFS(AN368&lt;='Hidden inputs'!$C$15,AN368*'Hidden inputs'!$D$15,AN368&lt;='Hidden inputs'!$C$16,'Hidden inputs'!$C$15*'Hidden inputs'!$D$15+(AN368-'Hidden inputs'!$B$16)*'Hidden inputs'!$D$16,AN368&lt;='Hidden inputs'!$C$17,'Hidden inputs'!$C$15*'Hidden inputs'!$D$15+('Hidden inputs'!$C$16-'Hidden inputs'!$B$16)*'Hidden inputs'!$D$16+(AN368-'Hidden inputs'!$B$17)*'Hidden inputs'!$D$17,AN368&gt;'Hidden inputs'!$B$18,'Hidden inputs'!$C$15*'Hidden inputs'!$D$15+('Hidden inputs'!$C$16-'Hidden inputs'!$B$16)*'Hidden inputs'!$D$16+('Hidden inputs'!$C$17-'Hidden inputs'!$B$17)*'Hidden inputs'!$D$17+(AN368-'Hidden inputs'!$B$18)*'Hidden inputs'!$D$18))</f>
        <v/>
      </c>
      <c r="AP368" s="10" t="str">
        <f t="shared" ca="1" si="16011"/>
        <v/>
      </c>
      <c r="AQ368" s="5" t="str">
        <f t="shared" ca="1" si="15914"/>
        <v/>
      </c>
      <c r="AR368" s="5" t="str">
        <f t="shared" ca="1" si="15915"/>
        <v/>
      </c>
      <c r="AS368" s="5" t="str">
        <f ca="1">IF($B368="","",'Hidden inputs'!$D$11*AJ368+'Hidden inputs'!$E$11*AK368)</f>
        <v/>
      </c>
      <c r="AT368" s="11" t="str">
        <f t="shared" ca="1" si="15845"/>
        <v/>
      </c>
      <c r="AU368" s="9" t="str">
        <f t="shared" ca="1" si="15916"/>
        <v/>
      </c>
      <c r="AV368" s="3" t="str">
        <f t="shared" ca="1" si="15917"/>
        <v/>
      </c>
      <c r="AW368" s="5" t="str" cm="1">
        <f t="array" aca="1" ref="AW368" ca="1">IF($B368="","",IF(AV368=0,0,IF(DD_Payment="",0,IF(AV368&lt;_xlfn.IFS(DD_Frequency="Monthly",1,DD_Frequency="Quarterly",IF(MONTH(AV$2)=1,1,IF(MONTH(AV$2)=4,1,IF(MONTH(AV$2)=7,1,IF(MONTH(AV$2)=10,1,0)))),DD_Frequency="Annually",IF(MONTH(AV$2)=1,1,0))*DD_Payment,AV368,_xlfn.IFS(DD_Frequency="Monthly",1,DD_Frequency="Quarterly",IF(MONTH(AV$2)=1,1,IF(MONTH(AV$2)=4,1,IF(MONTH(AV$2)=7,1,IF(MONTH(AV$2)=10,1,0)))),DD_Frequency="Annually",IF(MONTH(AV$2)=1,1,0))*DD_Payment))))</f>
        <v/>
      </c>
      <c r="AX368" s="3" t="str">
        <f t="shared" ref="AX368" ca="1" si="18007">IF($B368="","",IF(AV368&gt;AW368,(AV368-AW368/2)*(rate_A*(AX$1/365)),0))</f>
        <v/>
      </c>
      <c r="AY368" s="3" t="str">
        <f t="shared" ca="1" si="16013"/>
        <v/>
      </c>
      <c r="AZ368" s="3" t="str">
        <f t="shared" ref="AZ368" ca="1" si="18008">IF($B368="","",AK368*(1+rate_A*AX$1/365))</f>
        <v/>
      </c>
      <c r="BA368" s="3" t="str">
        <f t="shared" ref="BA368" ca="1" si="18009">IF($B368="","",AL368*(1+rate_A*AX$1/365))</f>
        <v/>
      </c>
      <c r="BB368" s="3" t="str">
        <f t="shared" ref="BB368" ca="1" si="18010">IF($B368="","",AM368*(1+rate_joint*AX$1/365))</f>
        <v/>
      </c>
      <c r="BC368" s="5" t="str">
        <f t="shared" ca="1" si="16017"/>
        <v/>
      </c>
      <c r="BD368" s="5" t="str" cm="1">
        <f t="array" aca="1" ref="BD368" ca="1">IF(BC368="","",_xlfn.IFS(BC368&lt;='Hidden inputs'!$C$15,BC368*'Hidden inputs'!$D$15,BC368&lt;='Hidden inputs'!$C$16,'Hidden inputs'!$C$15*'Hidden inputs'!$D$15+(BC368-'Hidden inputs'!$B$16)*'Hidden inputs'!$D$16,BC368&lt;='Hidden inputs'!$C$17,'Hidden inputs'!$C$15*'Hidden inputs'!$D$15+('Hidden inputs'!$C$16-'Hidden inputs'!$B$16)*'Hidden inputs'!$D$16+(BC368-'Hidden inputs'!$B$17)*'Hidden inputs'!$D$17,BC368&gt;'Hidden inputs'!$B$18,'Hidden inputs'!$C$15*'Hidden inputs'!$D$15+('Hidden inputs'!$C$16-'Hidden inputs'!$B$16)*'Hidden inputs'!$D$16+('Hidden inputs'!$C$17-'Hidden inputs'!$B$17)*'Hidden inputs'!$D$17+(BC368-'Hidden inputs'!$B$18)*'Hidden inputs'!$D$18))</f>
        <v/>
      </c>
      <c r="BE368" s="10" t="str">
        <f t="shared" ca="1" si="16018"/>
        <v/>
      </c>
      <c r="BF368" s="5" t="str">
        <f t="shared" ca="1" si="15922"/>
        <v/>
      </c>
      <c r="BG368" s="5" t="str">
        <f t="shared" ca="1" si="15923"/>
        <v/>
      </c>
      <c r="BH368" s="5" t="str">
        <f ca="1">IF($B368="","",'Hidden inputs'!$D$11*AY368+'Hidden inputs'!$E$11*AZ368)</f>
        <v/>
      </c>
      <c r="BI368" s="11" t="str">
        <f t="shared" ca="1" si="15850"/>
        <v/>
      </c>
      <c r="BJ368" s="9" t="str">
        <f t="shared" ca="1" si="15924"/>
        <v/>
      </c>
      <c r="BK368" s="3" t="str">
        <f t="shared" ca="1" si="15925"/>
        <v/>
      </c>
      <c r="BL368" s="5" t="str" cm="1">
        <f t="array" aca="1" ref="BL368" ca="1">IF($B368="","",IF(BK368=0,0,IF(DD_Payment="",0,IF(BK368&lt;_xlfn.IFS(DD_Frequency="Monthly",1,DD_Frequency="Quarterly",IF(MONTH(BK$2)=1,1,IF(MONTH(BK$2)=4,1,IF(MONTH(BK$2)=7,1,IF(MONTH(BK$2)=10,1,0)))),DD_Frequency="Annually",IF(MONTH(BK$2)=1,1,0))*DD_Payment,BK368,_xlfn.IFS(DD_Frequency="Monthly",1,DD_Frequency="Quarterly",IF(MONTH(BK$2)=1,1,IF(MONTH(BK$2)=4,1,IF(MONTH(BK$2)=7,1,IF(MONTH(BK$2)=10,1,0)))),DD_Frequency="Annually",IF(MONTH(BK$2)=1,1,0))*DD_Payment))))</f>
        <v/>
      </c>
      <c r="BM368" s="3" t="str">
        <f t="shared" ref="BM368" ca="1" si="18011">IF($B368="","",IF(BK368&gt;BL368,(BK368-BL368/2)*(rate_A*(BM$1/365)),0))</f>
        <v/>
      </c>
      <c r="BN368" s="3" t="str">
        <f t="shared" ca="1" si="16020"/>
        <v/>
      </c>
      <c r="BO368" s="3" t="str">
        <f t="shared" ref="BO368" ca="1" si="18012">IF($B368="","",AZ368*(1+rate_A*BM$1/365))</f>
        <v/>
      </c>
      <c r="BP368" s="3" t="str">
        <f t="shared" ref="BP368" ca="1" si="18013">IF($B368="","",BA368*(1+rate_A*BM$1/365))</f>
        <v/>
      </c>
      <c r="BQ368" s="3" t="str">
        <f t="shared" ref="BQ368" ca="1" si="18014">IF($B368="","",BB368*(1+rate_joint*BM$1/365))</f>
        <v/>
      </c>
      <c r="BR368" s="5" t="str">
        <f t="shared" ca="1" si="16024"/>
        <v/>
      </c>
      <c r="BS368" s="5" t="str" cm="1">
        <f t="array" aca="1" ref="BS368" ca="1">IF(BR368="","",_xlfn.IFS(BR368&lt;='Hidden inputs'!$C$15,BR368*'Hidden inputs'!$D$15,BR368&lt;='Hidden inputs'!$C$16,'Hidden inputs'!$C$15*'Hidden inputs'!$D$15+(BR368-'Hidden inputs'!$B$16)*'Hidden inputs'!$D$16,BR368&lt;='Hidden inputs'!$C$17,'Hidden inputs'!$C$15*'Hidden inputs'!$D$15+('Hidden inputs'!$C$16-'Hidden inputs'!$B$16)*'Hidden inputs'!$D$16+(BR368-'Hidden inputs'!$B$17)*'Hidden inputs'!$D$17,BR368&gt;'Hidden inputs'!$B$18,'Hidden inputs'!$C$15*'Hidden inputs'!$D$15+('Hidden inputs'!$C$16-'Hidden inputs'!$B$16)*'Hidden inputs'!$D$16+('Hidden inputs'!$C$17-'Hidden inputs'!$B$17)*'Hidden inputs'!$D$17+(BR368-'Hidden inputs'!$B$18)*'Hidden inputs'!$D$18))</f>
        <v/>
      </c>
      <c r="BT368" s="10" t="str">
        <f t="shared" ca="1" si="16025"/>
        <v/>
      </c>
      <c r="BU368" s="5" t="str">
        <f t="shared" ca="1" si="15930"/>
        <v/>
      </c>
      <c r="BV368" s="5" t="str">
        <f t="shared" ca="1" si="15931"/>
        <v/>
      </c>
      <c r="BW368" s="5" t="str">
        <f ca="1">IF($B368="","",'Hidden inputs'!$D$11*BN368+'Hidden inputs'!$E$11*BO368)</f>
        <v/>
      </c>
      <c r="BX368" s="11" t="str">
        <f t="shared" ca="1" si="15855"/>
        <v/>
      </c>
      <c r="BY368" s="9" t="str">
        <f t="shared" ca="1" si="15932"/>
        <v/>
      </c>
      <c r="BZ368" s="3" t="str">
        <f t="shared" ca="1" si="15933"/>
        <v/>
      </c>
      <c r="CA368" s="5" t="str" cm="1">
        <f t="array" aca="1" ref="CA368" ca="1">IF($B368="","",IF(BZ368=0,0,IF(DD_Payment="",0,IF(BZ368&lt;_xlfn.IFS(DD_Frequency="Monthly",1,DD_Frequency="Quarterly",IF(MONTH(BZ$2)=1,1,IF(MONTH(BZ$2)=4,1,IF(MONTH(BZ$2)=7,1,IF(MONTH(BZ$2)=10,1,0)))),DD_Frequency="Annually",IF(MONTH(BZ$2)=1,1,0))*DD_Payment,BZ368,_xlfn.IFS(DD_Frequency="Monthly",1,DD_Frequency="Quarterly",IF(MONTH(BZ$2)=1,1,IF(MONTH(BZ$2)=4,1,IF(MONTH(BZ$2)=7,1,IF(MONTH(BZ$2)=10,1,0)))),DD_Frequency="Annually",IF(MONTH(BZ$2)=1,1,0))*DD_Payment))))</f>
        <v/>
      </c>
      <c r="CB368" s="3" t="str">
        <f t="shared" ref="CB368" ca="1" si="18015">IF($B368="","",IF(BZ368&gt;CA368,(BZ368-CA368/2)*(rate_A*(CB$1/365)),0))</f>
        <v/>
      </c>
      <c r="CC368" s="3" t="str">
        <f t="shared" ca="1" si="16027"/>
        <v/>
      </c>
      <c r="CD368" s="3" t="str">
        <f t="shared" ref="CD368" ca="1" si="18016">IF($B368="","",BO368*(1+rate_A*CB$1/365))</f>
        <v/>
      </c>
      <c r="CE368" s="3" t="str">
        <f t="shared" ref="CE368" ca="1" si="18017">IF($B368="","",BP368*(1+rate_A*CB$1/365))</f>
        <v/>
      </c>
      <c r="CF368" s="3" t="str">
        <f t="shared" ref="CF368" ca="1" si="18018">IF($B368="","",BQ368*(1+rate_joint*CB$1/365))</f>
        <v/>
      </c>
      <c r="CG368" s="5" t="str">
        <f t="shared" ca="1" si="16031"/>
        <v/>
      </c>
      <c r="CH368" s="5" t="str" cm="1">
        <f t="array" aca="1" ref="CH368" ca="1">IF(CG368="","",_xlfn.IFS(CG368&lt;='Hidden inputs'!$C$15,CG368*'Hidden inputs'!$D$15,CG368&lt;='Hidden inputs'!$C$16,'Hidden inputs'!$C$15*'Hidden inputs'!$D$15+(CG368-'Hidden inputs'!$B$16)*'Hidden inputs'!$D$16,CG368&lt;='Hidden inputs'!$C$17,'Hidden inputs'!$C$15*'Hidden inputs'!$D$15+('Hidden inputs'!$C$16-'Hidden inputs'!$B$16)*'Hidden inputs'!$D$16+(CG368-'Hidden inputs'!$B$17)*'Hidden inputs'!$D$17,CG368&gt;'Hidden inputs'!$B$18,'Hidden inputs'!$C$15*'Hidden inputs'!$D$15+('Hidden inputs'!$C$16-'Hidden inputs'!$B$16)*'Hidden inputs'!$D$16+('Hidden inputs'!$C$17-'Hidden inputs'!$B$17)*'Hidden inputs'!$D$17+(CG368-'Hidden inputs'!$B$18)*'Hidden inputs'!$D$18))</f>
        <v/>
      </c>
      <c r="CI368" s="10" t="str">
        <f t="shared" ca="1" si="16032"/>
        <v/>
      </c>
      <c r="CJ368" s="5" t="str">
        <f t="shared" ca="1" si="15938"/>
        <v/>
      </c>
      <c r="CK368" s="5" t="str">
        <f t="shared" ca="1" si="15939"/>
        <v/>
      </c>
      <c r="CL368" s="5" t="str">
        <f ca="1">IF($B368="","",'Hidden inputs'!$D$11*CC368+'Hidden inputs'!$E$11*CD368)</f>
        <v/>
      </c>
      <c r="CM368" s="11" t="str">
        <f t="shared" ca="1" si="15860"/>
        <v/>
      </c>
      <c r="CN368" s="9" t="str">
        <f t="shared" ca="1" si="15940"/>
        <v/>
      </c>
      <c r="CO368" s="3" t="str">
        <f t="shared" ca="1" si="15941"/>
        <v/>
      </c>
      <c r="CP368" s="5" t="str" cm="1">
        <f t="array" aca="1" ref="CP368" ca="1">IF($B368="","",IF(CO368=0,0,IF(DD_Payment="",0,IF(CO368&lt;_xlfn.IFS(DD_Frequency="Monthly",1,DD_Frequency="Quarterly",IF(MONTH(CO$2)=1,1,IF(MONTH(CO$2)=4,1,IF(MONTH(CO$2)=7,1,IF(MONTH(CO$2)=10,1,0)))),DD_Frequency="Annually",IF(MONTH(CO$2)=1,1,0))*DD_Payment,CO368,_xlfn.IFS(DD_Frequency="Monthly",1,DD_Frequency="Quarterly",IF(MONTH(CO$2)=1,1,IF(MONTH(CO$2)=4,1,IF(MONTH(CO$2)=7,1,IF(MONTH(CO$2)=10,1,0)))),DD_Frequency="Annually",IF(MONTH(CO$2)=1,1,0))*DD_Payment))))</f>
        <v/>
      </c>
      <c r="CQ368" s="3" t="str">
        <f t="shared" ref="CQ368" ca="1" si="18019">IF($B368="","",IF(CO368&gt;CP368,(CO368-CP368/2)*(rate_A*(CQ$1/365)),0))</f>
        <v/>
      </c>
      <c r="CR368" s="3" t="str">
        <f t="shared" ca="1" si="16034"/>
        <v/>
      </c>
      <c r="CS368" s="3" t="str">
        <f t="shared" ref="CS368" ca="1" si="18020">IF($B368="","",CD368*(1+rate_A*CQ$1/365))</f>
        <v/>
      </c>
      <c r="CT368" s="3" t="str">
        <f t="shared" ref="CT368" ca="1" si="18021">IF($B368="","",CE368*(1+rate_A*CQ$1/365))</f>
        <v/>
      </c>
      <c r="CU368" s="3" t="str">
        <f t="shared" ref="CU368" ca="1" si="18022">IF($B368="","",CF368*(1+rate_joint*CQ$1/365))</f>
        <v/>
      </c>
      <c r="CV368" s="5" t="str">
        <f t="shared" ca="1" si="16038"/>
        <v/>
      </c>
      <c r="CW368" s="5" t="str" cm="1">
        <f t="array" aca="1" ref="CW368" ca="1">IF(CV368="","",_xlfn.IFS(CV368&lt;='Hidden inputs'!$C$15,CV368*'Hidden inputs'!$D$15,CV368&lt;='Hidden inputs'!$C$16,'Hidden inputs'!$C$15*'Hidden inputs'!$D$15+(CV368-'Hidden inputs'!$B$16)*'Hidden inputs'!$D$16,CV368&lt;='Hidden inputs'!$C$17,'Hidden inputs'!$C$15*'Hidden inputs'!$D$15+('Hidden inputs'!$C$16-'Hidden inputs'!$B$16)*'Hidden inputs'!$D$16+(CV368-'Hidden inputs'!$B$17)*'Hidden inputs'!$D$17,CV368&gt;'Hidden inputs'!$B$18,'Hidden inputs'!$C$15*'Hidden inputs'!$D$15+('Hidden inputs'!$C$16-'Hidden inputs'!$B$16)*'Hidden inputs'!$D$16+('Hidden inputs'!$C$17-'Hidden inputs'!$B$17)*'Hidden inputs'!$D$17+(CV368-'Hidden inputs'!$B$18)*'Hidden inputs'!$D$18))</f>
        <v/>
      </c>
      <c r="CX368" s="10" t="str">
        <f t="shared" ca="1" si="16039"/>
        <v/>
      </c>
      <c r="CY368" s="5" t="str">
        <f t="shared" ca="1" si="15946"/>
        <v/>
      </c>
      <c r="CZ368" s="5" t="str">
        <f t="shared" ca="1" si="15947"/>
        <v/>
      </c>
      <c r="DA368" s="5" t="str">
        <f ca="1">IF($B368="","",'Hidden inputs'!$D$11*CR368+'Hidden inputs'!$E$11*CS368)</f>
        <v/>
      </c>
      <c r="DB368" s="11" t="str">
        <f t="shared" ca="1" si="15865"/>
        <v/>
      </c>
      <c r="DC368" s="9" t="str">
        <f t="shared" ca="1" si="15948"/>
        <v/>
      </c>
      <c r="DD368" s="3" t="str">
        <f t="shared" ca="1" si="15949"/>
        <v/>
      </c>
      <c r="DE368" s="5" t="str" cm="1">
        <f t="array" aca="1" ref="DE368" ca="1">IF($B368="","",IF(DD368=0,0,IF(DD_Payment="",0,IF(DD368&lt;_xlfn.IFS(DD_Frequency="Monthly",1,DD_Frequency="Quarterly",IF(MONTH(DD$2)=1,1,IF(MONTH(DD$2)=4,1,IF(MONTH(DD$2)=7,1,IF(MONTH(DD$2)=10,1,0)))),DD_Frequency="Annually",IF(MONTH(DD$2)=1,1,0))*DD_Payment,DD368,_xlfn.IFS(DD_Frequency="Monthly",1,DD_Frequency="Quarterly",IF(MONTH(DD$2)=1,1,IF(MONTH(DD$2)=4,1,IF(MONTH(DD$2)=7,1,IF(MONTH(DD$2)=10,1,0)))),DD_Frequency="Annually",IF(MONTH(DD$2)=1,1,0))*DD_Payment))))</f>
        <v/>
      </c>
      <c r="DF368" s="3" t="str">
        <f t="shared" ref="DF368" ca="1" si="18023">IF($B368="","",IF(DD368&gt;DE368,(DD368-DE368/2)*(rate_A*(DF$1/365)),0))</f>
        <v/>
      </c>
      <c r="DG368" s="3" t="str">
        <f t="shared" ca="1" si="16041"/>
        <v/>
      </c>
      <c r="DH368" s="3" t="str">
        <f t="shared" ref="DH368" ca="1" si="18024">IF($B368="","",CS368*(1+rate_A*DF$1/365))</f>
        <v/>
      </c>
      <c r="DI368" s="3" t="str">
        <f t="shared" ref="DI368" ca="1" si="18025">IF($B368="","",CT368*(1+rate_A*DF$1/365))</f>
        <v/>
      </c>
      <c r="DJ368" s="3" t="str">
        <f t="shared" ref="DJ368" ca="1" si="18026">IF($B368="","",CU368*(1+rate_joint*DF$1/365))</f>
        <v/>
      </c>
      <c r="DK368" s="5" t="str">
        <f t="shared" ca="1" si="16045"/>
        <v/>
      </c>
      <c r="DL368" s="5" t="str" cm="1">
        <f t="array" aca="1" ref="DL368" ca="1">IF(DK368="","",_xlfn.IFS(DK368&lt;='Hidden inputs'!$C$15,DK368*'Hidden inputs'!$D$15,DK368&lt;='Hidden inputs'!$C$16,'Hidden inputs'!$C$15*'Hidden inputs'!$D$15+(DK368-'Hidden inputs'!$B$16)*'Hidden inputs'!$D$16,DK368&lt;='Hidden inputs'!$C$17,'Hidden inputs'!$C$15*'Hidden inputs'!$D$15+('Hidden inputs'!$C$16-'Hidden inputs'!$B$16)*'Hidden inputs'!$D$16+(DK368-'Hidden inputs'!$B$17)*'Hidden inputs'!$D$17,DK368&gt;'Hidden inputs'!$B$18,'Hidden inputs'!$C$15*'Hidden inputs'!$D$15+('Hidden inputs'!$C$16-'Hidden inputs'!$B$16)*'Hidden inputs'!$D$16+('Hidden inputs'!$C$17-'Hidden inputs'!$B$17)*'Hidden inputs'!$D$17+(DK368-'Hidden inputs'!$B$18)*'Hidden inputs'!$D$18))</f>
        <v/>
      </c>
      <c r="DM368" s="10" t="str">
        <f t="shared" ca="1" si="16046"/>
        <v/>
      </c>
      <c r="DN368" s="5" t="str">
        <f t="shared" ca="1" si="15954"/>
        <v/>
      </c>
      <c r="DO368" s="5" t="str">
        <f t="shared" ca="1" si="15955"/>
        <v/>
      </c>
      <c r="DP368" s="5" t="str">
        <f ca="1">IF($B368="","",'Hidden inputs'!$D$11*DG368+'Hidden inputs'!$E$11*DH368)</f>
        <v/>
      </c>
      <c r="DQ368" s="11" t="str">
        <f t="shared" ca="1" si="15870"/>
        <v/>
      </c>
      <c r="DR368" s="9" t="str">
        <f t="shared" ca="1" si="15956"/>
        <v/>
      </c>
      <c r="DS368" s="3" t="str">
        <f t="shared" ca="1" si="15957"/>
        <v/>
      </c>
      <c r="DT368" s="5" t="str" cm="1">
        <f t="array" aca="1" ref="DT368" ca="1">IF($B368="","",IF(DS368=0,0,IF(DD_Payment="",0,IF(DS368&lt;_xlfn.IFS(DD_Frequency="Monthly",1,DD_Frequency="Quarterly",IF(MONTH(DS$2)=1,1,IF(MONTH(DS$2)=4,1,IF(MONTH(DS$2)=7,1,IF(MONTH(DS$2)=10,1,0)))),DD_Frequency="Annually",IF(MONTH(DS$2)=1,1,0))*DD_Payment,DS368,_xlfn.IFS(DD_Frequency="Monthly",1,DD_Frequency="Quarterly",IF(MONTH(DS$2)=1,1,IF(MONTH(DS$2)=4,1,IF(MONTH(DS$2)=7,1,IF(MONTH(DS$2)=10,1,0)))),DD_Frequency="Annually",IF(MONTH(DS$2)=1,1,0))*DD_Payment))))</f>
        <v/>
      </c>
      <c r="DU368" s="3" t="str">
        <f t="shared" ref="DU368" ca="1" si="18027">IF($B368="","",IF(DS368&gt;DT368,(DS368-DT368/2)*(rate_A*(DU$1/365)),0))</f>
        <v/>
      </c>
      <c r="DV368" s="3" t="str">
        <f t="shared" ca="1" si="16048"/>
        <v/>
      </c>
      <c r="DW368" s="3" t="str">
        <f t="shared" ref="DW368" ca="1" si="18028">IF($B368="","",DH368*(1+rate_A*DU$1/365))</f>
        <v/>
      </c>
      <c r="DX368" s="3" t="str">
        <f t="shared" ref="DX368" ca="1" si="18029">IF($B368="","",DI368*(1+rate_A*DU$1/365))</f>
        <v/>
      </c>
      <c r="DY368" s="3" t="str">
        <f t="shared" ref="DY368" ca="1" si="18030">IF($B368="","",DJ368*(1+rate_joint*DU$1/365))</f>
        <v/>
      </c>
      <c r="DZ368" s="5" t="str">
        <f t="shared" ca="1" si="16052"/>
        <v/>
      </c>
      <c r="EA368" s="5" t="str" cm="1">
        <f t="array" aca="1" ref="EA368" ca="1">IF(DZ368="","",_xlfn.IFS(DZ368&lt;='Hidden inputs'!$C$15,DZ368*'Hidden inputs'!$D$15,DZ368&lt;='Hidden inputs'!$C$16,'Hidden inputs'!$C$15*'Hidden inputs'!$D$15+(DZ368-'Hidden inputs'!$B$16)*'Hidden inputs'!$D$16,DZ368&lt;='Hidden inputs'!$C$17,'Hidden inputs'!$C$15*'Hidden inputs'!$D$15+('Hidden inputs'!$C$16-'Hidden inputs'!$B$16)*'Hidden inputs'!$D$16+(DZ368-'Hidden inputs'!$B$17)*'Hidden inputs'!$D$17,DZ368&gt;'Hidden inputs'!$B$18,'Hidden inputs'!$C$15*'Hidden inputs'!$D$15+('Hidden inputs'!$C$16-'Hidden inputs'!$B$16)*'Hidden inputs'!$D$16+('Hidden inputs'!$C$17-'Hidden inputs'!$B$17)*'Hidden inputs'!$D$17+(DZ368-'Hidden inputs'!$B$18)*'Hidden inputs'!$D$18))</f>
        <v/>
      </c>
      <c r="EB368" s="10" t="str">
        <f t="shared" ca="1" si="16053"/>
        <v/>
      </c>
      <c r="EC368" s="5" t="str">
        <f t="shared" ca="1" si="15962"/>
        <v/>
      </c>
      <c r="ED368" s="5" t="str">
        <f t="shared" ca="1" si="15963"/>
        <v/>
      </c>
      <c r="EE368" s="5" t="str">
        <f ca="1">IF($B368="","",'Hidden inputs'!$D$11*DV368+'Hidden inputs'!$E$11*DW368)</f>
        <v/>
      </c>
      <c r="EF368" s="11" t="str">
        <f t="shared" ca="1" si="15875"/>
        <v/>
      </c>
      <c r="EG368" s="9" t="str">
        <f t="shared" ca="1" si="15964"/>
        <v/>
      </c>
      <c r="EH368" s="3" t="str">
        <f t="shared" ca="1" si="15965"/>
        <v/>
      </c>
      <c r="EI368" s="5" t="str" cm="1">
        <f t="array" aca="1" ref="EI368" ca="1">IF($B368="","",IF(EH368=0,0,IF(DD_Payment="",0,IF(EH368&lt;_xlfn.IFS(DD_Frequency="Monthly",1,DD_Frequency="Quarterly",IF(MONTH(EH$2)=1,1,IF(MONTH(EH$2)=4,1,IF(MONTH(EH$2)=7,1,IF(MONTH(EH$2)=10,1,0)))),DD_Frequency="Annually",IF(MONTH(EH$2)=1,1,0))*DD_Payment,EH368,_xlfn.IFS(DD_Frequency="Monthly",1,DD_Frequency="Quarterly",IF(MONTH(EH$2)=1,1,IF(MONTH(EH$2)=4,1,IF(MONTH(EH$2)=7,1,IF(MONTH(EH$2)=10,1,0)))),DD_Frequency="Annually",IF(MONTH(EH$2)=1,1,0))*DD_Payment))))</f>
        <v/>
      </c>
      <c r="EJ368" s="3" t="str">
        <f t="shared" ref="EJ368" ca="1" si="18031">IF($B368="","",IF(EH368&gt;EI368,(EH368-EI368/2)*(rate_A*(EJ$1/365)),0))</f>
        <v/>
      </c>
      <c r="EK368" s="3" t="str">
        <f t="shared" ca="1" si="16055"/>
        <v/>
      </c>
      <c r="EL368" s="3" t="str">
        <f t="shared" ref="EL368" ca="1" si="18032">IF($B368="","",DW368*(1+rate_A*EJ$1/365))</f>
        <v/>
      </c>
      <c r="EM368" s="3" t="str">
        <f t="shared" ref="EM368" ca="1" si="18033">IF($B368="","",DX368*(1+rate_A*EJ$1/365))</f>
        <v/>
      </c>
      <c r="EN368" s="3" t="str">
        <f t="shared" ref="EN368" ca="1" si="18034">IF($B368="","",DY368*(1+rate_joint*EJ$1/365))</f>
        <v/>
      </c>
      <c r="EO368" s="5" t="str">
        <f t="shared" ca="1" si="16059"/>
        <v/>
      </c>
      <c r="EP368" s="5" t="str" cm="1">
        <f t="array" aca="1" ref="EP368" ca="1">IF(EO368="","",_xlfn.IFS(EO368&lt;='Hidden inputs'!$C$15,EO368*'Hidden inputs'!$D$15,EO368&lt;='Hidden inputs'!$C$16,'Hidden inputs'!$C$15*'Hidden inputs'!$D$15+(EO368-'Hidden inputs'!$B$16)*'Hidden inputs'!$D$16,EO368&lt;='Hidden inputs'!$C$17,'Hidden inputs'!$C$15*'Hidden inputs'!$D$15+('Hidden inputs'!$C$16-'Hidden inputs'!$B$16)*'Hidden inputs'!$D$16+(EO368-'Hidden inputs'!$B$17)*'Hidden inputs'!$D$17,EO368&gt;'Hidden inputs'!$B$18,'Hidden inputs'!$C$15*'Hidden inputs'!$D$15+('Hidden inputs'!$C$16-'Hidden inputs'!$B$16)*'Hidden inputs'!$D$16+('Hidden inputs'!$C$17-'Hidden inputs'!$B$17)*'Hidden inputs'!$D$17+(EO368-'Hidden inputs'!$B$18)*'Hidden inputs'!$D$18))</f>
        <v/>
      </c>
      <c r="EQ368" s="10" t="str">
        <f t="shared" ca="1" si="16060"/>
        <v/>
      </c>
      <c r="ER368" s="5" t="str">
        <f t="shared" ca="1" si="15970"/>
        <v/>
      </c>
      <c r="ES368" s="5" t="str">
        <f t="shared" ca="1" si="15971"/>
        <v/>
      </c>
      <c r="ET368" s="5" t="str">
        <f ca="1">IF($B368="","",'Hidden inputs'!$D$11*EK368+'Hidden inputs'!$E$11*EL368)</f>
        <v/>
      </c>
      <c r="EU368" s="11" t="str">
        <f t="shared" ca="1" si="15880"/>
        <v/>
      </c>
      <c r="EV368" s="9" t="str">
        <f t="shared" ca="1" si="15972"/>
        <v/>
      </c>
      <c r="EW368" s="3" t="str">
        <f t="shared" ca="1" si="15973"/>
        <v/>
      </c>
      <c r="EX368" s="5" t="str" cm="1">
        <f t="array" aca="1" ref="EX368" ca="1">IF($B368="","",IF(EW368=0,0,IF(DD_Payment="",0,IF(EW368&lt;_xlfn.IFS(DD_Frequency="Monthly",1,DD_Frequency="Quarterly",IF(MONTH(EW$2)=1,1,IF(MONTH(EW$2)=4,1,IF(MONTH(EW$2)=7,1,IF(MONTH(EW$2)=10,1,0)))),DD_Frequency="Annually",IF(MONTH(EW$2)=1,1,0))*DD_Payment,EW368,_xlfn.IFS(DD_Frequency="Monthly",1,DD_Frequency="Quarterly",IF(MONTH(EW$2)=1,1,IF(MONTH(EW$2)=4,1,IF(MONTH(EW$2)=7,1,IF(MONTH(EW$2)=10,1,0)))),DD_Frequency="Annually",IF(MONTH(EW$2)=1,1,0))*DD_Payment))))</f>
        <v/>
      </c>
      <c r="EY368" s="3" t="str">
        <f t="shared" ref="EY368" ca="1" si="18035">IF($B368="","",IF(EW368&gt;EX368,(EW368-EX368/2)*(rate_A*(EY$1/365)),0))</f>
        <v/>
      </c>
      <c r="EZ368" s="3" t="str">
        <f t="shared" ca="1" si="16062"/>
        <v/>
      </c>
      <c r="FA368" s="3" t="str">
        <f t="shared" ref="FA368" ca="1" si="18036">IF($B368="","",EL368*(1+rate_A*EY$1/365))</f>
        <v/>
      </c>
      <c r="FB368" s="3" t="str">
        <f t="shared" ref="FB368" ca="1" si="18037">IF($B368="","",EM368*(1+rate_A*EY$1/365))</f>
        <v/>
      </c>
      <c r="FC368" s="3" t="str">
        <f t="shared" ref="FC368" ca="1" si="18038">IF($B368="","",EN368*(1+rate_joint*EY$1/365))</f>
        <v/>
      </c>
      <c r="FD368" s="5" t="str">
        <f t="shared" ca="1" si="16066"/>
        <v/>
      </c>
      <c r="FE368" s="5" t="str" cm="1">
        <f t="array" aca="1" ref="FE368" ca="1">IF(FD368="","",_xlfn.IFS(FD368&lt;='Hidden inputs'!$C$15,FD368*'Hidden inputs'!$D$15,FD368&lt;='Hidden inputs'!$C$16,'Hidden inputs'!$C$15*'Hidden inputs'!$D$15+(FD368-'Hidden inputs'!$B$16)*'Hidden inputs'!$D$16,FD368&lt;='Hidden inputs'!$C$17,'Hidden inputs'!$C$15*'Hidden inputs'!$D$15+('Hidden inputs'!$C$16-'Hidden inputs'!$B$16)*'Hidden inputs'!$D$16+(FD368-'Hidden inputs'!$B$17)*'Hidden inputs'!$D$17,FD368&gt;'Hidden inputs'!$B$18,'Hidden inputs'!$C$15*'Hidden inputs'!$D$15+('Hidden inputs'!$C$16-'Hidden inputs'!$B$16)*'Hidden inputs'!$D$16+('Hidden inputs'!$C$17-'Hidden inputs'!$B$17)*'Hidden inputs'!$D$17+(FD368-'Hidden inputs'!$B$18)*'Hidden inputs'!$D$18))</f>
        <v/>
      </c>
      <c r="FF368" s="10" t="str">
        <f t="shared" ca="1" si="16067"/>
        <v/>
      </c>
      <c r="FG368" s="5" t="str">
        <f t="shared" ca="1" si="15978"/>
        <v/>
      </c>
      <c r="FH368" s="5" t="str">
        <f t="shared" ca="1" si="15979"/>
        <v/>
      </c>
      <c r="FI368" s="5" t="str">
        <f ca="1">IF($B368="","",'Hidden inputs'!$D$11*EZ368+'Hidden inputs'!$E$11*FA368)</f>
        <v/>
      </c>
      <c r="FJ368" s="11" t="str">
        <f t="shared" ca="1" si="15885"/>
        <v/>
      </c>
      <c r="FK368" s="9" t="str">
        <f t="shared" ca="1" si="15980"/>
        <v/>
      </c>
      <c r="FL368" s="3" t="str">
        <f t="shared" ca="1" si="15981"/>
        <v/>
      </c>
      <c r="FM368" s="5" t="str" cm="1">
        <f t="array" aca="1" ref="FM368" ca="1">IF($B368="","",IF(FL368=0,0,IF(DD_Payment="",0,IF(FL368&lt;_xlfn.IFS(DD_Frequency="Monthly",1,DD_Frequency="Quarterly",IF(MONTH(FL$2)=1,1,IF(MONTH(FL$2)=4,1,IF(MONTH(FL$2)=7,1,IF(MONTH(FL$2)=10,1,0)))),DD_Frequency="Annually",IF(MONTH(FL$2)=1,1,0))*DD_Payment,FL368,_xlfn.IFS(DD_Frequency="Monthly",1,DD_Frequency="Quarterly",IF(MONTH(FL$2)=1,1,IF(MONTH(FL$2)=4,1,IF(MONTH(FL$2)=7,1,IF(MONTH(FL$2)=10,1,0)))),DD_Frequency="Annually",IF(MONTH(FL$2)=1,1,0))*DD_Payment))))</f>
        <v/>
      </c>
      <c r="FN368" s="3" t="str">
        <f t="shared" ref="FN368" ca="1" si="18039">IF($B368="","",IF(FL368&gt;FM368,(FL368-FM368/2)*(rate_A*(FN$1/365)),0))</f>
        <v/>
      </c>
      <c r="FO368" s="3" t="str">
        <f t="shared" ca="1" si="16069"/>
        <v/>
      </c>
      <c r="FP368" s="3" t="str">
        <f t="shared" ref="FP368" ca="1" si="18040">IF($B368="","",FA368*(1+rate_A*FN$1/365))</f>
        <v/>
      </c>
      <c r="FQ368" s="3" t="str">
        <f t="shared" ref="FQ368" ca="1" si="18041">IF($B368="","",FB368*(1+rate_A*FN$1/365))</f>
        <v/>
      </c>
      <c r="FR368" s="3" t="str">
        <f t="shared" ref="FR368" ca="1" si="18042">IF($B368="","",FC368*(1+rate_joint*FN$1/365))</f>
        <v/>
      </c>
      <c r="FS368" s="5" t="str">
        <f t="shared" ca="1" si="16073"/>
        <v/>
      </c>
      <c r="FT368" s="5" t="str" cm="1">
        <f t="array" aca="1" ref="FT368" ca="1">IF(FS368="","",_xlfn.IFS(FS368&lt;='Hidden inputs'!$C$15,FS368*'Hidden inputs'!$D$15,FS368&lt;='Hidden inputs'!$C$16,'Hidden inputs'!$C$15*'Hidden inputs'!$D$15+(FS368-'Hidden inputs'!$B$16)*'Hidden inputs'!$D$16,FS368&lt;='Hidden inputs'!$C$17,'Hidden inputs'!$C$15*'Hidden inputs'!$D$15+('Hidden inputs'!$C$16-'Hidden inputs'!$B$16)*'Hidden inputs'!$D$16+(FS368-'Hidden inputs'!$B$17)*'Hidden inputs'!$D$17,FS368&gt;'Hidden inputs'!$B$18,'Hidden inputs'!$C$15*'Hidden inputs'!$D$15+('Hidden inputs'!$C$16-'Hidden inputs'!$B$16)*'Hidden inputs'!$D$16+('Hidden inputs'!$C$17-'Hidden inputs'!$B$17)*'Hidden inputs'!$D$17+(FS368-'Hidden inputs'!$B$18)*'Hidden inputs'!$D$18))</f>
        <v/>
      </c>
      <c r="FU368" s="10" t="str">
        <f t="shared" ca="1" si="16074"/>
        <v/>
      </c>
      <c r="FV368" s="5" t="str">
        <f t="shared" ca="1" si="15986"/>
        <v/>
      </c>
      <c r="FW368" s="5" t="str">
        <f t="shared" ca="1" si="15987"/>
        <v/>
      </c>
      <c r="FX368" s="5" t="str">
        <f ca="1">IF($B368="","",'Hidden inputs'!$D$11*FO368+'Hidden inputs'!$E$11*FP368)</f>
        <v/>
      </c>
      <c r="FY368" s="11" t="str">
        <f t="shared" ca="1" si="15890"/>
        <v/>
      </c>
      <c r="FZ368" s="9" t="str">
        <f t="shared" ca="1" si="15988"/>
        <v/>
      </c>
      <c r="GA368" s="5" t="str">
        <f t="shared" ca="1" si="15989"/>
        <v/>
      </c>
      <c r="GB368" s="5" t="str">
        <f t="shared" ca="1" si="15990"/>
        <v/>
      </c>
      <c r="GC368" s="5" t="str">
        <f t="shared" ca="1" si="15891"/>
        <v/>
      </c>
      <c r="GD368" s="5" t="str">
        <f t="shared" ca="1" si="15892"/>
        <v/>
      </c>
    </row>
    <row r="369" spans="1:186" x14ac:dyDescent="0.35">
      <c r="A369" s="2"/>
      <c r="B369" s="6" t="str">
        <f t="shared" ca="1" si="15893"/>
        <v/>
      </c>
      <c r="C369" s="5" t="str">
        <f t="shared" ca="1" si="15991"/>
        <v/>
      </c>
      <c r="D369" s="5" t="str" cm="1">
        <f t="array" aca="1" ref="D369" ca="1">IF($B369="","",IF(C369=0,0,IF(DD_Payment="",0,IF(C369&lt;_xlfn.IFS(DD_Frequency="Monthly",1,DD_Frequency="Quarterly",IF(MONTH(C$2)=1,1,IF(MONTH(C$2)=4,1,IF(MONTH(C$2)=7,1,IF(MONTH(C$2)=10,1,0)))),DD_Frequency="Annually",IF(MONTH(C$2)=1,1,0))*DD_Payment,C369,_xlfn.IFS(DD_Frequency="Monthly",1,DD_Frequency="Quarterly",IF(MONTH(C$2)=1,1,IF(MONTH(C$2)=4,1,IF(MONTH(C$2)=7,1,IF(MONTH(C$2)=10,1,0)))),DD_Frequency="Annually",IF(MONTH(C$2)=1,1,0))*DD_Payment))))</f>
        <v/>
      </c>
      <c r="E369" s="5" t="str">
        <f t="shared" ref="E369" ca="1" si="18043">IF(B369="","",IF(C369&gt;D369,(C369-D369/2)*(rate_A*(E$1/365)),0))</f>
        <v/>
      </c>
      <c r="F369" s="5" t="str">
        <f t="shared" ca="1" si="15895"/>
        <v/>
      </c>
      <c r="G369" s="5" t="str">
        <f t="shared" ref="G369" ca="1" si="18044">IF(B369="","",G368*(1+rate_A*E$1/365))</f>
        <v/>
      </c>
      <c r="H369" s="5" t="str">
        <f t="shared" ref="H369" ca="1" si="18045">IF(B369="","",H368*(1+rate_A*E$1/365))</f>
        <v/>
      </c>
      <c r="I369" s="5" t="str">
        <f t="shared" ref="I369" ca="1" si="18046">IF(B369="","",I368*(1+rate_joint*E$1/365))</f>
        <v/>
      </c>
      <c r="J369" s="5" t="str">
        <f t="shared" ca="1" si="15996"/>
        <v/>
      </c>
      <c r="K369" s="5" t="str" cm="1">
        <f t="array" aca="1" ref="K369" ca="1">IF(J369="","",_xlfn.IFS(J369&lt;='Hidden inputs'!$C$15,J369*'Hidden inputs'!$D$15,J369&lt;='Hidden inputs'!$C$16,'Hidden inputs'!$C$15*'Hidden inputs'!$D$15+(J369-'Hidden inputs'!$B$16)*'Hidden inputs'!$D$16,J369&lt;='Hidden inputs'!$C$17,'Hidden inputs'!$C$15*'Hidden inputs'!$D$15+('Hidden inputs'!$C$16-'Hidden inputs'!$B$16)*'Hidden inputs'!$D$16+(J369-'Hidden inputs'!$B$17)*'Hidden inputs'!$D$17,J369&gt;'Hidden inputs'!$B$18,'Hidden inputs'!$C$15*'Hidden inputs'!$D$15+('Hidden inputs'!$C$16-'Hidden inputs'!$B$16)*'Hidden inputs'!$D$16+('Hidden inputs'!$C$17-'Hidden inputs'!$B$17)*'Hidden inputs'!$D$17+(J369-'Hidden inputs'!$B$18)*'Hidden inputs'!$D$18))</f>
        <v/>
      </c>
      <c r="L369" s="11" t="str">
        <f t="shared" ca="1" si="15997"/>
        <v/>
      </c>
      <c r="M369" s="5" t="str">
        <f t="shared" ca="1" si="15899"/>
        <v/>
      </c>
      <c r="N369" s="5" t="str">
        <f t="shared" ca="1" si="15900"/>
        <v/>
      </c>
      <c r="O369" s="5" t="str">
        <f ca="1">IF(B369="","",'Hidden inputs'!$D$11*F369+'Hidden inputs'!$E$11*G369)</f>
        <v/>
      </c>
      <c r="P369" s="11" t="str">
        <f t="shared" ca="1" si="15834"/>
        <v/>
      </c>
      <c r="Q369" s="20" t="str">
        <f t="shared" ca="1" si="15835"/>
        <v/>
      </c>
      <c r="R369" s="3" t="str">
        <f t="shared" ca="1" si="15901"/>
        <v/>
      </c>
      <c r="S369" s="5" t="str" cm="1">
        <f t="array" aca="1" ref="S369" ca="1">IF($B369="","",IF(R369=0,0,IF(DD_Payment="",0,IF(R369&lt;_xlfn.IFS(DD_Frequency="Monthly",1,DD_Frequency="Quarterly",IF(MONTH(R$2)=1,1,IF(MONTH(R$2)=4,1,IF(MONTH(R$2)=7,1,IF(MONTH(R$2)=10,1,0)))),DD_Frequency="Annually",IF(MONTH(R$2)=1,1,0))*DD_Payment,R369,_xlfn.IFS(DD_Frequency="Monthly",1,DD_Frequency="Quarterly",IF(MONTH(R$2)=1,1,IF(MONTH(R$2)=4,1,IF(MONTH(R$2)=7,1,IF(MONTH(R$2)=10,1,0)))),DD_Frequency="Annually",IF(MONTH(R$2)=1,1,0))*DD_Payment))))</f>
        <v/>
      </c>
      <c r="T369" s="3" t="str">
        <f t="shared" ref="T369" ca="1" si="18047">IF(B369="","",IF(R369&gt;S369,(R369-S369/2)*(rate_A*((T$1+A369)/365)),0))</f>
        <v/>
      </c>
      <c r="U369" s="3" t="str">
        <f t="shared" ca="1" si="15903"/>
        <v/>
      </c>
      <c r="V369" s="3" t="str">
        <f t="shared" ref="V369" ca="1" si="18048">IF(B369="","",G369*(1+rate_A*(T$1+A369)/365))</f>
        <v/>
      </c>
      <c r="W369" s="3" t="str">
        <f t="shared" ref="W369" ca="1" si="18049">IF(B369="","",H369*(1+rate_A*(T$1+A369)/365))</f>
        <v/>
      </c>
      <c r="X369" s="3" t="str">
        <f t="shared" ref="X369" ca="1" si="18050">IF(B369="","",I369*(1+rate_joint*(T$1+A369)/365))</f>
        <v/>
      </c>
      <c r="Y369" s="5" t="str">
        <f t="shared" ca="1" si="16002"/>
        <v/>
      </c>
      <c r="Z369" s="5" t="str" cm="1">
        <f t="array" aca="1" ref="Z369" ca="1">IF(Y369="","",_xlfn.IFS(Y369&lt;='Hidden inputs'!$C$15,Y369*'Hidden inputs'!$D$15,Y369&lt;='Hidden inputs'!$C$16,'Hidden inputs'!$C$15*'Hidden inputs'!$D$15+(Y369-'Hidden inputs'!$B$16)*'Hidden inputs'!$D$16,Y369&lt;='Hidden inputs'!$C$17,'Hidden inputs'!$C$15*'Hidden inputs'!$D$15+('Hidden inputs'!$C$16-'Hidden inputs'!$B$16)*'Hidden inputs'!$D$16+(Y369-'Hidden inputs'!$B$17)*'Hidden inputs'!$D$17,Y369&gt;'Hidden inputs'!$B$18,'Hidden inputs'!$C$15*'Hidden inputs'!$D$15+('Hidden inputs'!$C$16-'Hidden inputs'!$B$16)*'Hidden inputs'!$D$16+('Hidden inputs'!$C$17-'Hidden inputs'!$B$17)*'Hidden inputs'!$D$17+(Y369-'Hidden inputs'!$B$18)*'Hidden inputs'!$D$18))</f>
        <v/>
      </c>
      <c r="AA369" s="10" t="str">
        <f t="shared" ca="1" si="16003"/>
        <v/>
      </c>
      <c r="AB369" s="5" t="str">
        <f t="shared" ca="1" si="15907"/>
        <v/>
      </c>
      <c r="AC369" s="5" t="str">
        <f t="shared" ca="1" si="16004"/>
        <v/>
      </c>
      <c r="AD369" s="5" t="str">
        <f ca="1">IF(B369="","",'Hidden inputs'!$D$11*U369+'Hidden inputs'!$E$11*V369)</f>
        <v/>
      </c>
      <c r="AE369" s="11" t="str">
        <f t="shared" ca="1" si="15840"/>
        <v/>
      </c>
      <c r="AF369" s="9" t="str">
        <f t="shared" ca="1" si="15908"/>
        <v/>
      </c>
      <c r="AG369" s="3" t="str">
        <f t="shared" ca="1" si="15909"/>
        <v/>
      </c>
      <c r="AH369" s="5" t="str" cm="1">
        <f t="array" aca="1" ref="AH369" ca="1">IF($B369="","",IF(AG369=0,0,IF(DD_Payment="",0,IF(AG369&lt;_xlfn.IFS(DD_Frequency="Monthly",1,DD_Frequency="Quarterly",IF(MONTH(AG$2)=1,1,IF(MONTH(AG$2)=4,1,IF(MONTH(AG$2)=7,1,IF(MONTH(AG$2)=10,1,0)))),DD_Frequency="Annually",IF(MONTH(AG$2)=1,1,0))*DD_Payment,AG369,_xlfn.IFS(DD_Frequency="Monthly",1,DD_Frequency="Quarterly",IF(MONTH(AG$2)=1,1,IF(MONTH(AG$2)=4,1,IF(MONTH(AG$2)=7,1,IF(MONTH(AG$2)=10,1,0)))),DD_Frequency="Annually",IF(MONTH(AG$2)=1,1,0))*DD_Payment))))</f>
        <v/>
      </c>
      <c r="AI369" s="3" t="str">
        <f t="shared" ref="AI369" ca="1" si="18051">IF($B369="","",IF(AG369&gt;AH369,(AG369-AH369/2)*(rate_A*(AI$1/365)),0))</f>
        <v/>
      </c>
      <c r="AJ369" s="3" t="str">
        <f t="shared" ca="1" si="16006"/>
        <v/>
      </c>
      <c r="AK369" s="3" t="str">
        <f t="shared" ref="AK369" ca="1" si="18052">IF($B369="","",V369*(1+rate_A*AI$1/365))</f>
        <v/>
      </c>
      <c r="AL369" s="3" t="str">
        <f t="shared" ref="AL369" ca="1" si="18053">IF($B369="","",W369*(1+rate_A*AI$1/365))</f>
        <v/>
      </c>
      <c r="AM369" s="3" t="str">
        <f t="shared" ref="AM369" ca="1" si="18054">IF($B369="","",X369*(1+rate_joint*AI$1/365))</f>
        <v/>
      </c>
      <c r="AN369" s="5" t="str">
        <f t="shared" ca="1" si="16010"/>
        <v/>
      </c>
      <c r="AO369" s="5" t="str" cm="1">
        <f t="array" aca="1" ref="AO369" ca="1">IF(AN369="","",_xlfn.IFS(AN369&lt;='Hidden inputs'!$C$15,AN369*'Hidden inputs'!$D$15,AN369&lt;='Hidden inputs'!$C$16,'Hidden inputs'!$C$15*'Hidden inputs'!$D$15+(AN369-'Hidden inputs'!$B$16)*'Hidden inputs'!$D$16,AN369&lt;='Hidden inputs'!$C$17,'Hidden inputs'!$C$15*'Hidden inputs'!$D$15+('Hidden inputs'!$C$16-'Hidden inputs'!$B$16)*'Hidden inputs'!$D$16+(AN369-'Hidden inputs'!$B$17)*'Hidden inputs'!$D$17,AN369&gt;'Hidden inputs'!$B$18,'Hidden inputs'!$C$15*'Hidden inputs'!$D$15+('Hidden inputs'!$C$16-'Hidden inputs'!$B$16)*'Hidden inputs'!$D$16+('Hidden inputs'!$C$17-'Hidden inputs'!$B$17)*'Hidden inputs'!$D$17+(AN369-'Hidden inputs'!$B$18)*'Hidden inputs'!$D$18))</f>
        <v/>
      </c>
      <c r="AP369" s="10" t="str">
        <f t="shared" ca="1" si="16011"/>
        <v/>
      </c>
      <c r="AQ369" s="5" t="str">
        <f t="shared" ca="1" si="15914"/>
        <v/>
      </c>
      <c r="AR369" s="5" t="str">
        <f t="shared" ca="1" si="15915"/>
        <v/>
      </c>
      <c r="AS369" s="5" t="str">
        <f ca="1">IF($B369="","",'Hidden inputs'!$D$11*AJ369+'Hidden inputs'!$E$11*AK369)</f>
        <v/>
      </c>
      <c r="AT369" s="11" t="str">
        <f t="shared" ca="1" si="15845"/>
        <v/>
      </c>
      <c r="AU369" s="9" t="str">
        <f t="shared" ca="1" si="15916"/>
        <v/>
      </c>
      <c r="AV369" s="3" t="str">
        <f t="shared" ca="1" si="15917"/>
        <v/>
      </c>
      <c r="AW369" s="5" t="str" cm="1">
        <f t="array" aca="1" ref="AW369" ca="1">IF($B369="","",IF(AV369=0,0,IF(DD_Payment="",0,IF(AV369&lt;_xlfn.IFS(DD_Frequency="Monthly",1,DD_Frequency="Quarterly",IF(MONTH(AV$2)=1,1,IF(MONTH(AV$2)=4,1,IF(MONTH(AV$2)=7,1,IF(MONTH(AV$2)=10,1,0)))),DD_Frequency="Annually",IF(MONTH(AV$2)=1,1,0))*DD_Payment,AV369,_xlfn.IFS(DD_Frequency="Monthly",1,DD_Frequency="Quarterly",IF(MONTH(AV$2)=1,1,IF(MONTH(AV$2)=4,1,IF(MONTH(AV$2)=7,1,IF(MONTH(AV$2)=10,1,0)))),DD_Frequency="Annually",IF(MONTH(AV$2)=1,1,0))*DD_Payment))))</f>
        <v/>
      </c>
      <c r="AX369" s="3" t="str">
        <f t="shared" ref="AX369" ca="1" si="18055">IF($B369="","",IF(AV369&gt;AW369,(AV369-AW369/2)*(rate_A*(AX$1/365)),0))</f>
        <v/>
      </c>
      <c r="AY369" s="3" t="str">
        <f t="shared" ca="1" si="16013"/>
        <v/>
      </c>
      <c r="AZ369" s="3" t="str">
        <f t="shared" ref="AZ369" ca="1" si="18056">IF($B369="","",AK369*(1+rate_A*AX$1/365))</f>
        <v/>
      </c>
      <c r="BA369" s="3" t="str">
        <f t="shared" ref="BA369" ca="1" si="18057">IF($B369="","",AL369*(1+rate_A*AX$1/365))</f>
        <v/>
      </c>
      <c r="BB369" s="3" t="str">
        <f t="shared" ref="BB369" ca="1" si="18058">IF($B369="","",AM369*(1+rate_joint*AX$1/365))</f>
        <v/>
      </c>
      <c r="BC369" s="5" t="str">
        <f t="shared" ca="1" si="16017"/>
        <v/>
      </c>
      <c r="BD369" s="5" t="str" cm="1">
        <f t="array" aca="1" ref="BD369" ca="1">IF(BC369="","",_xlfn.IFS(BC369&lt;='Hidden inputs'!$C$15,BC369*'Hidden inputs'!$D$15,BC369&lt;='Hidden inputs'!$C$16,'Hidden inputs'!$C$15*'Hidden inputs'!$D$15+(BC369-'Hidden inputs'!$B$16)*'Hidden inputs'!$D$16,BC369&lt;='Hidden inputs'!$C$17,'Hidden inputs'!$C$15*'Hidden inputs'!$D$15+('Hidden inputs'!$C$16-'Hidden inputs'!$B$16)*'Hidden inputs'!$D$16+(BC369-'Hidden inputs'!$B$17)*'Hidden inputs'!$D$17,BC369&gt;'Hidden inputs'!$B$18,'Hidden inputs'!$C$15*'Hidden inputs'!$D$15+('Hidden inputs'!$C$16-'Hidden inputs'!$B$16)*'Hidden inputs'!$D$16+('Hidden inputs'!$C$17-'Hidden inputs'!$B$17)*'Hidden inputs'!$D$17+(BC369-'Hidden inputs'!$B$18)*'Hidden inputs'!$D$18))</f>
        <v/>
      </c>
      <c r="BE369" s="10" t="str">
        <f t="shared" ca="1" si="16018"/>
        <v/>
      </c>
      <c r="BF369" s="5" t="str">
        <f t="shared" ca="1" si="15922"/>
        <v/>
      </c>
      <c r="BG369" s="5" t="str">
        <f t="shared" ca="1" si="15923"/>
        <v/>
      </c>
      <c r="BH369" s="5" t="str">
        <f ca="1">IF($B369="","",'Hidden inputs'!$D$11*AY369+'Hidden inputs'!$E$11*AZ369)</f>
        <v/>
      </c>
      <c r="BI369" s="11" t="str">
        <f t="shared" ca="1" si="15850"/>
        <v/>
      </c>
      <c r="BJ369" s="9" t="str">
        <f t="shared" ca="1" si="15924"/>
        <v/>
      </c>
      <c r="BK369" s="3" t="str">
        <f t="shared" ca="1" si="15925"/>
        <v/>
      </c>
      <c r="BL369" s="5" t="str" cm="1">
        <f t="array" aca="1" ref="BL369" ca="1">IF($B369="","",IF(BK369=0,0,IF(DD_Payment="",0,IF(BK369&lt;_xlfn.IFS(DD_Frequency="Monthly",1,DD_Frequency="Quarterly",IF(MONTH(BK$2)=1,1,IF(MONTH(BK$2)=4,1,IF(MONTH(BK$2)=7,1,IF(MONTH(BK$2)=10,1,0)))),DD_Frequency="Annually",IF(MONTH(BK$2)=1,1,0))*DD_Payment,BK369,_xlfn.IFS(DD_Frequency="Monthly",1,DD_Frequency="Quarterly",IF(MONTH(BK$2)=1,1,IF(MONTH(BK$2)=4,1,IF(MONTH(BK$2)=7,1,IF(MONTH(BK$2)=10,1,0)))),DD_Frequency="Annually",IF(MONTH(BK$2)=1,1,0))*DD_Payment))))</f>
        <v/>
      </c>
      <c r="BM369" s="3" t="str">
        <f t="shared" ref="BM369" ca="1" si="18059">IF($B369="","",IF(BK369&gt;BL369,(BK369-BL369/2)*(rate_A*(BM$1/365)),0))</f>
        <v/>
      </c>
      <c r="BN369" s="3" t="str">
        <f t="shared" ca="1" si="16020"/>
        <v/>
      </c>
      <c r="BO369" s="3" t="str">
        <f t="shared" ref="BO369" ca="1" si="18060">IF($B369="","",AZ369*(1+rate_A*BM$1/365))</f>
        <v/>
      </c>
      <c r="BP369" s="3" t="str">
        <f t="shared" ref="BP369" ca="1" si="18061">IF($B369="","",BA369*(1+rate_A*BM$1/365))</f>
        <v/>
      </c>
      <c r="BQ369" s="3" t="str">
        <f t="shared" ref="BQ369" ca="1" si="18062">IF($B369="","",BB369*(1+rate_joint*BM$1/365))</f>
        <v/>
      </c>
      <c r="BR369" s="5" t="str">
        <f t="shared" ca="1" si="16024"/>
        <v/>
      </c>
      <c r="BS369" s="5" t="str" cm="1">
        <f t="array" aca="1" ref="BS369" ca="1">IF(BR369="","",_xlfn.IFS(BR369&lt;='Hidden inputs'!$C$15,BR369*'Hidden inputs'!$D$15,BR369&lt;='Hidden inputs'!$C$16,'Hidden inputs'!$C$15*'Hidden inputs'!$D$15+(BR369-'Hidden inputs'!$B$16)*'Hidden inputs'!$D$16,BR369&lt;='Hidden inputs'!$C$17,'Hidden inputs'!$C$15*'Hidden inputs'!$D$15+('Hidden inputs'!$C$16-'Hidden inputs'!$B$16)*'Hidden inputs'!$D$16+(BR369-'Hidden inputs'!$B$17)*'Hidden inputs'!$D$17,BR369&gt;'Hidden inputs'!$B$18,'Hidden inputs'!$C$15*'Hidden inputs'!$D$15+('Hidden inputs'!$C$16-'Hidden inputs'!$B$16)*'Hidden inputs'!$D$16+('Hidden inputs'!$C$17-'Hidden inputs'!$B$17)*'Hidden inputs'!$D$17+(BR369-'Hidden inputs'!$B$18)*'Hidden inputs'!$D$18))</f>
        <v/>
      </c>
      <c r="BT369" s="10" t="str">
        <f t="shared" ca="1" si="16025"/>
        <v/>
      </c>
      <c r="BU369" s="5" t="str">
        <f t="shared" ca="1" si="15930"/>
        <v/>
      </c>
      <c r="BV369" s="5" t="str">
        <f t="shared" ca="1" si="15931"/>
        <v/>
      </c>
      <c r="BW369" s="5" t="str">
        <f ca="1">IF($B369="","",'Hidden inputs'!$D$11*BN369+'Hidden inputs'!$E$11*BO369)</f>
        <v/>
      </c>
      <c r="BX369" s="11" t="str">
        <f t="shared" ca="1" si="15855"/>
        <v/>
      </c>
      <c r="BY369" s="9" t="str">
        <f t="shared" ca="1" si="15932"/>
        <v/>
      </c>
      <c r="BZ369" s="3" t="str">
        <f t="shared" ca="1" si="15933"/>
        <v/>
      </c>
      <c r="CA369" s="5" t="str" cm="1">
        <f t="array" aca="1" ref="CA369" ca="1">IF($B369="","",IF(BZ369=0,0,IF(DD_Payment="",0,IF(BZ369&lt;_xlfn.IFS(DD_Frequency="Monthly",1,DD_Frequency="Quarterly",IF(MONTH(BZ$2)=1,1,IF(MONTH(BZ$2)=4,1,IF(MONTH(BZ$2)=7,1,IF(MONTH(BZ$2)=10,1,0)))),DD_Frequency="Annually",IF(MONTH(BZ$2)=1,1,0))*DD_Payment,BZ369,_xlfn.IFS(DD_Frequency="Monthly",1,DD_Frequency="Quarterly",IF(MONTH(BZ$2)=1,1,IF(MONTH(BZ$2)=4,1,IF(MONTH(BZ$2)=7,1,IF(MONTH(BZ$2)=10,1,0)))),DD_Frequency="Annually",IF(MONTH(BZ$2)=1,1,0))*DD_Payment))))</f>
        <v/>
      </c>
      <c r="CB369" s="3" t="str">
        <f t="shared" ref="CB369" ca="1" si="18063">IF($B369="","",IF(BZ369&gt;CA369,(BZ369-CA369/2)*(rate_A*(CB$1/365)),0))</f>
        <v/>
      </c>
      <c r="CC369" s="3" t="str">
        <f t="shared" ca="1" si="16027"/>
        <v/>
      </c>
      <c r="CD369" s="3" t="str">
        <f t="shared" ref="CD369" ca="1" si="18064">IF($B369="","",BO369*(1+rate_A*CB$1/365))</f>
        <v/>
      </c>
      <c r="CE369" s="3" t="str">
        <f t="shared" ref="CE369" ca="1" si="18065">IF($B369="","",BP369*(1+rate_A*CB$1/365))</f>
        <v/>
      </c>
      <c r="CF369" s="3" t="str">
        <f t="shared" ref="CF369" ca="1" si="18066">IF($B369="","",BQ369*(1+rate_joint*CB$1/365))</f>
        <v/>
      </c>
      <c r="CG369" s="5" t="str">
        <f t="shared" ca="1" si="16031"/>
        <v/>
      </c>
      <c r="CH369" s="5" t="str" cm="1">
        <f t="array" aca="1" ref="CH369" ca="1">IF(CG369="","",_xlfn.IFS(CG369&lt;='Hidden inputs'!$C$15,CG369*'Hidden inputs'!$D$15,CG369&lt;='Hidden inputs'!$C$16,'Hidden inputs'!$C$15*'Hidden inputs'!$D$15+(CG369-'Hidden inputs'!$B$16)*'Hidden inputs'!$D$16,CG369&lt;='Hidden inputs'!$C$17,'Hidden inputs'!$C$15*'Hidden inputs'!$D$15+('Hidden inputs'!$C$16-'Hidden inputs'!$B$16)*'Hidden inputs'!$D$16+(CG369-'Hidden inputs'!$B$17)*'Hidden inputs'!$D$17,CG369&gt;'Hidden inputs'!$B$18,'Hidden inputs'!$C$15*'Hidden inputs'!$D$15+('Hidden inputs'!$C$16-'Hidden inputs'!$B$16)*'Hidden inputs'!$D$16+('Hidden inputs'!$C$17-'Hidden inputs'!$B$17)*'Hidden inputs'!$D$17+(CG369-'Hidden inputs'!$B$18)*'Hidden inputs'!$D$18))</f>
        <v/>
      </c>
      <c r="CI369" s="10" t="str">
        <f t="shared" ca="1" si="16032"/>
        <v/>
      </c>
      <c r="CJ369" s="5" t="str">
        <f t="shared" ca="1" si="15938"/>
        <v/>
      </c>
      <c r="CK369" s="5" t="str">
        <f t="shared" ca="1" si="15939"/>
        <v/>
      </c>
      <c r="CL369" s="5" t="str">
        <f ca="1">IF($B369="","",'Hidden inputs'!$D$11*CC369+'Hidden inputs'!$E$11*CD369)</f>
        <v/>
      </c>
      <c r="CM369" s="11" t="str">
        <f t="shared" ca="1" si="15860"/>
        <v/>
      </c>
      <c r="CN369" s="9" t="str">
        <f t="shared" ca="1" si="15940"/>
        <v/>
      </c>
      <c r="CO369" s="3" t="str">
        <f t="shared" ca="1" si="15941"/>
        <v/>
      </c>
      <c r="CP369" s="5" t="str" cm="1">
        <f t="array" aca="1" ref="CP369" ca="1">IF($B369="","",IF(CO369=0,0,IF(DD_Payment="",0,IF(CO369&lt;_xlfn.IFS(DD_Frequency="Monthly",1,DD_Frequency="Quarterly",IF(MONTH(CO$2)=1,1,IF(MONTH(CO$2)=4,1,IF(MONTH(CO$2)=7,1,IF(MONTH(CO$2)=10,1,0)))),DD_Frequency="Annually",IF(MONTH(CO$2)=1,1,0))*DD_Payment,CO369,_xlfn.IFS(DD_Frequency="Monthly",1,DD_Frequency="Quarterly",IF(MONTH(CO$2)=1,1,IF(MONTH(CO$2)=4,1,IF(MONTH(CO$2)=7,1,IF(MONTH(CO$2)=10,1,0)))),DD_Frequency="Annually",IF(MONTH(CO$2)=1,1,0))*DD_Payment))))</f>
        <v/>
      </c>
      <c r="CQ369" s="3" t="str">
        <f t="shared" ref="CQ369" ca="1" si="18067">IF($B369="","",IF(CO369&gt;CP369,(CO369-CP369/2)*(rate_A*(CQ$1/365)),0))</f>
        <v/>
      </c>
      <c r="CR369" s="3" t="str">
        <f t="shared" ca="1" si="16034"/>
        <v/>
      </c>
      <c r="CS369" s="3" t="str">
        <f t="shared" ref="CS369" ca="1" si="18068">IF($B369="","",CD369*(1+rate_A*CQ$1/365))</f>
        <v/>
      </c>
      <c r="CT369" s="3" t="str">
        <f t="shared" ref="CT369" ca="1" si="18069">IF($B369="","",CE369*(1+rate_A*CQ$1/365))</f>
        <v/>
      </c>
      <c r="CU369" s="3" t="str">
        <f t="shared" ref="CU369" ca="1" si="18070">IF($B369="","",CF369*(1+rate_joint*CQ$1/365))</f>
        <v/>
      </c>
      <c r="CV369" s="5" t="str">
        <f t="shared" ca="1" si="16038"/>
        <v/>
      </c>
      <c r="CW369" s="5" t="str" cm="1">
        <f t="array" aca="1" ref="CW369" ca="1">IF(CV369="","",_xlfn.IFS(CV369&lt;='Hidden inputs'!$C$15,CV369*'Hidden inputs'!$D$15,CV369&lt;='Hidden inputs'!$C$16,'Hidden inputs'!$C$15*'Hidden inputs'!$D$15+(CV369-'Hidden inputs'!$B$16)*'Hidden inputs'!$D$16,CV369&lt;='Hidden inputs'!$C$17,'Hidden inputs'!$C$15*'Hidden inputs'!$D$15+('Hidden inputs'!$C$16-'Hidden inputs'!$B$16)*'Hidden inputs'!$D$16+(CV369-'Hidden inputs'!$B$17)*'Hidden inputs'!$D$17,CV369&gt;'Hidden inputs'!$B$18,'Hidden inputs'!$C$15*'Hidden inputs'!$D$15+('Hidden inputs'!$C$16-'Hidden inputs'!$B$16)*'Hidden inputs'!$D$16+('Hidden inputs'!$C$17-'Hidden inputs'!$B$17)*'Hidden inputs'!$D$17+(CV369-'Hidden inputs'!$B$18)*'Hidden inputs'!$D$18))</f>
        <v/>
      </c>
      <c r="CX369" s="10" t="str">
        <f t="shared" ca="1" si="16039"/>
        <v/>
      </c>
      <c r="CY369" s="5" t="str">
        <f t="shared" ca="1" si="15946"/>
        <v/>
      </c>
      <c r="CZ369" s="5" t="str">
        <f t="shared" ca="1" si="15947"/>
        <v/>
      </c>
      <c r="DA369" s="5" t="str">
        <f ca="1">IF($B369="","",'Hidden inputs'!$D$11*CR369+'Hidden inputs'!$E$11*CS369)</f>
        <v/>
      </c>
      <c r="DB369" s="11" t="str">
        <f t="shared" ca="1" si="15865"/>
        <v/>
      </c>
      <c r="DC369" s="9" t="str">
        <f t="shared" ca="1" si="15948"/>
        <v/>
      </c>
      <c r="DD369" s="3" t="str">
        <f t="shared" ca="1" si="15949"/>
        <v/>
      </c>
      <c r="DE369" s="5" t="str" cm="1">
        <f t="array" aca="1" ref="DE369" ca="1">IF($B369="","",IF(DD369=0,0,IF(DD_Payment="",0,IF(DD369&lt;_xlfn.IFS(DD_Frequency="Monthly",1,DD_Frequency="Quarterly",IF(MONTH(DD$2)=1,1,IF(MONTH(DD$2)=4,1,IF(MONTH(DD$2)=7,1,IF(MONTH(DD$2)=10,1,0)))),DD_Frequency="Annually",IF(MONTH(DD$2)=1,1,0))*DD_Payment,DD369,_xlfn.IFS(DD_Frequency="Monthly",1,DD_Frequency="Quarterly",IF(MONTH(DD$2)=1,1,IF(MONTH(DD$2)=4,1,IF(MONTH(DD$2)=7,1,IF(MONTH(DD$2)=10,1,0)))),DD_Frequency="Annually",IF(MONTH(DD$2)=1,1,0))*DD_Payment))))</f>
        <v/>
      </c>
      <c r="DF369" s="3" t="str">
        <f t="shared" ref="DF369" ca="1" si="18071">IF($B369="","",IF(DD369&gt;DE369,(DD369-DE369/2)*(rate_A*(DF$1/365)),0))</f>
        <v/>
      </c>
      <c r="DG369" s="3" t="str">
        <f t="shared" ca="1" si="16041"/>
        <v/>
      </c>
      <c r="DH369" s="3" t="str">
        <f t="shared" ref="DH369" ca="1" si="18072">IF($B369="","",CS369*(1+rate_A*DF$1/365))</f>
        <v/>
      </c>
      <c r="DI369" s="3" t="str">
        <f t="shared" ref="DI369" ca="1" si="18073">IF($B369="","",CT369*(1+rate_A*DF$1/365))</f>
        <v/>
      </c>
      <c r="DJ369" s="3" t="str">
        <f t="shared" ref="DJ369" ca="1" si="18074">IF($B369="","",CU369*(1+rate_joint*DF$1/365))</f>
        <v/>
      </c>
      <c r="DK369" s="5" t="str">
        <f t="shared" ca="1" si="16045"/>
        <v/>
      </c>
      <c r="DL369" s="5" t="str" cm="1">
        <f t="array" aca="1" ref="DL369" ca="1">IF(DK369="","",_xlfn.IFS(DK369&lt;='Hidden inputs'!$C$15,DK369*'Hidden inputs'!$D$15,DK369&lt;='Hidden inputs'!$C$16,'Hidden inputs'!$C$15*'Hidden inputs'!$D$15+(DK369-'Hidden inputs'!$B$16)*'Hidden inputs'!$D$16,DK369&lt;='Hidden inputs'!$C$17,'Hidden inputs'!$C$15*'Hidden inputs'!$D$15+('Hidden inputs'!$C$16-'Hidden inputs'!$B$16)*'Hidden inputs'!$D$16+(DK369-'Hidden inputs'!$B$17)*'Hidden inputs'!$D$17,DK369&gt;'Hidden inputs'!$B$18,'Hidden inputs'!$C$15*'Hidden inputs'!$D$15+('Hidden inputs'!$C$16-'Hidden inputs'!$B$16)*'Hidden inputs'!$D$16+('Hidden inputs'!$C$17-'Hidden inputs'!$B$17)*'Hidden inputs'!$D$17+(DK369-'Hidden inputs'!$B$18)*'Hidden inputs'!$D$18))</f>
        <v/>
      </c>
      <c r="DM369" s="10" t="str">
        <f t="shared" ca="1" si="16046"/>
        <v/>
      </c>
      <c r="DN369" s="5" t="str">
        <f t="shared" ca="1" si="15954"/>
        <v/>
      </c>
      <c r="DO369" s="5" t="str">
        <f t="shared" ca="1" si="15955"/>
        <v/>
      </c>
      <c r="DP369" s="5" t="str">
        <f ca="1">IF($B369="","",'Hidden inputs'!$D$11*DG369+'Hidden inputs'!$E$11*DH369)</f>
        <v/>
      </c>
      <c r="DQ369" s="11" t="str">
        <f t="shared" ca="1" si="15870"/>
        <v/>
      </c>
      <c r="DR369" s="9" t="str">
        <f t="shared" ca="1" si="15956"/>
        <v/>
      </c>
      <c r="DS369" s="3" t="str">
        <f t="shared" ca="1" si="15957"/>
        <v/>
      </c>
      <c r="DT369" s="5" t="str" cm="1">
        <f t="array" aca="1" ref="DT369" ca="1">IF($B369="","",IF(DS369=0,0,IF(DD_Payment="",0,IF(DS369&lt;_xlfn.IFS(DD_Frequency="Monthly",1,DD_Frequency="Quarterly",IF(MONTH(DS$2)=1,1,IF(MONTH(DS$2)=4,1,IF(MONTH(DS$2)=7,1,IF(MONTH(DS$2)=10,1,0)))),DD_Frequency="Annually",IF(MONTH(DS$2)=1,1,0))*DD_Payment,DS369,_xlfn.IFS(DD_Frequency="Monthly",1,DD_Frequency="Quarterly",IF(MONTH(DS$2)=1,1,IF(MONTH(DS$2)=4,1,IF(MONTH(DS$2)=7,1,IF(MONTH(DS$2)=10,1,0)))),DD_Frequency="Annually",IF(MONTH(DS$2)=1,1,0))*DD_Payment))))</f>
        <v/>
      </c>
      <c r="DU369" s="3" t="str">
        <f t="shared" ref="DU369" ca="1" si="18075">IF($B369="","",IF(DS369&gt;DT369,(DS369-DT369/2)*(rate_A*(DU$1/365)),0))</f>
        <v/>
      </c>
      <c r="DV369" s="3" t="str">
        <f t="shared" ca="1" si="16048"/>
        <v/>
      </c>
      <c r="DW369" s="3" t="str">
        <f t="shared" ref="DW369" ca="1" si="18076">IF($B369="","",DH369*(1+rate_A*DU$1/365))</f>
        <v/>
      </c>
      <c r="DX369" s="3" t="str">
        <f t="shared" ref="DX369" ca="1" si="18077">IF($B369="","",DI369*(1+rate_A*DU$1/365))</f>
        <v/>
      </c>
      <c r="DY369" s="3" t="str">
        <f t="shared" ref="DY369" ca="1" si="18078">IF($B369="","",DJ369*(1+rate_joint*DU$1/365))</f>
        <v/>
      </c>
      <c r="DZ369" s="5" t="str">
        <f t="shared" ca="1" si="16052"/>
        <v/>
      </c>
      <c r="EA369" s="5" t="str" cm="1">
        <f t="array" aca="1" ref="EA369" ca="1">IF(DZ369="","",_xlfn.IFS(DZ369&lt;='Hidden inputs'!$C$15,DZ369*'Hidden inputs'!$D$15,DZ369&lt;='Hidden inputs'!$C$16,'Hidden inputs'!$C$15*'Hidden inputs'!$D$15+(DZ369-'Hidden inputs'!$B$16)*'Hidden inputs'!$D$16,DZ369&lt;='Hidden inputs'!$C$17,'Hidden inputs'!$C$15*'Hidden inputs'!$D$15+('Hidden inputs'!$C$16-'Hidden inputs'!$B$16)*'Hidden inputs'!$D$16+(DZ369-'Hidden inputs'!$B$17)*'Hidden inputs'!$D$17,DZ369&gt;'Hidden inputs'!$B$18,'Hidden inputs'!$C$15*'Hidden inputs'!$D$15+('Hidden inputs'!$C$16-'Hidden inputs'!$B$16)*'Hidden inputs'!$D$16+('Hidden inputs'!$C$17-'Hidden inputs'!$B$17)*'Hidden inputs'!$D$17+(DZ369-'Hidden inputs'!$B$18)*'Hidden inputs'!$D$18))</f>
        <v/>
      </c>
      <c r="EB369" s="10" t="str">
        <f t="shared" ca="1" si="16053"/>
        <v/>
      </c>
      <c r="EC369" s="5" t="str">
        <f t="shared" ca="1" si="15962"/>
        <v/>
      </c>
      <c r="ED369" s="5" t="str">
        <f t="shared" ca="1" si="15963"/>
        <v/>
      </c>
      <c r="EE369" s="5" t="str">
        <f ca="1">IF($B369="","",'Hidden inputs'!$D$11*DV369+'Hidden inputs'!$E$11*DW369)</f>
        <v/>
      </c>
      <c r="EF369" s="11" t="str">
        <f t="shared" ca="1" si="15875"/>
        <v/>
      </c>
      <c r="EG369" s="9" t="str">
        <f t="shared" ca="1" si="15964"/>
        <v/>
      </c>
      <c r="EH369" s="3" t="str">
        <f t="shared" ca="1" si="15965"/>
        <v/>
      </c>
      <c r="EI369" s="5" t="str" cm="1">
        <f t="array" aca="1" ref="EI369" ca="1">IF($B369="","",IF(EH369=0,0,IF(DD_Payment="",0,IF(EH369&lt;_xlfn.IFS(DD_Frequency="Monthly",1,DD_Frequency="Quarterly",IF(MONTH(EH$2)=1,1,IF(MONTH(EH$2)=4,1,IF(MONTH(EH$2)=7,1,IF(MONTH(EH$2)=10,1,0)))),DD_Frequency="Annually",IF(MONTH(EH$2)=1,1,0))*DD_Payment,EH369,_xlfn.IFS(DD_Frequency="Monthly",1,DD_Frequency="Quarterly",IF(MONTH(EH$2)=1,1,IF(MONTH(EH$2)=4,1,IF(MONTH(EH$2)=7,1,IF(MONTH(EH$2)=10,1,0)))),DD_Frequency="Annually",IF(MONTH(EH$2)=1,1,0))*DD_Payment))))</f>
        <v/>
      </c>
      <c r="EJ369" s="3" t="str">
        <f t="shared" ref="EJ369" ca="1" si="18079">IF($B369="","",IF(EH369&gt;EI369,(EH369-EI369/2)*(rate_A*(EJ$1/365)),0))</f>
        <v/>
      </c>
      <c r="EK369" s="3" t="str">
        <f t="shared" ca="1" si="16055"/>
        <v/>
      </c>
      <c r="EL369" s="3" t="str">
        <f t="shared" ref="EL369" ca="1" si="18080">IF($B369="","",DW369*(1+rate_A*EJ$1/365))</f>
        <v/>
      </c>
      <c r="EM369" s="3" t="str">
        <f t="shared" ref="EM369" ca="1" si="18081">IF($B369="","",DX369*(1+rate_A*EJ$1/365))</f>
        <v/>
      </c>
      <c r="EN369" s="3" t="str">
        <f t="shared" ref="EN369" ca="1" si="18082">IF($B369="","",DY369*(1+rate_joint*EJ$1/365))</f>
        <v/>
      </c>
      <c r="EO369" s="5" t="str">
        <f t="shared" ca="1" si="16059"/>
        <v/>
      </c>
      <c r="EP369" s="5" t="str" cm="1">
        <f t="array" aca="1" ref="EP369" ca="1">IF(EO369="","",_xlfn.IFS(EO369&lt;='Hidden inputs'!$C$15,EO369*'Hidden inputs'!$D$15,EO369&lt;='Hidden inputs'!$C$16,'Hidden inputs'!$C$15*'Hidden inputs'!$D$15+(EO369-'Hidden inputs'!$B$16)*'Hidden inputs'!$D$16,EO369&lt;='Hidden inputs'!$C$17,'Hidden inputs'!$C$15*'Hidden inputs'!$D$15+('Hidden inputs'!$C$16-'Hidden inputs'!$B$16)*'Hidden inputs'!$D$16+(EO369-'Hidden inputs'!$B$17)*'Hidden inputs'!$D$17,EO369&gt;'Hidden inputs'!$B$18,'Hidden inputs'!$C$15*'Hidden inputs'!$D$15+('Hidden inputs'!$C$16-'Hidden inputs'!$B$16)*'Hidden inputs'!$D$16+('Hidden inputs'!$C$17-'Hidden inputs'!$B$17)*'Hidden inputs'!$D$17+(EO369-'Hidden inputs'!$B$18)*'Hidden inputs'!$D$18))</f>
        <v/>
      </c>
      <c r="EQ369" s="10" t="str">
        <f t="shared" ca="1" si="16060"/>
        <v/>
      </c>
      <c r="ER369" s="5" t="str">
        <f t="shared" ca="1" si="15970"/>
        <v/>
      </c>
      <c r="ES369" s="5" t="str">
        <f t="shared" ca="1" si="15971"/>
        <v/>
      </c>
      <c r="ET369" s="5" t="str">
        <f ca="1">IF($B369="","",'Hidden inputs'!$D$11*EK369+'Hidden inputs'!$E$11*EL369)</f>
        <v/>
      </c>
      <c r="EU369" s="11" t="str">
        <f t="shared" ca="1" si="15880"/>
        <v/>
      </c>
      <c r="EV369" s="9" t="str">
        <f t="shared" ca="1" si="15972"/>
        <v/>
      </c>
      <c r="EW369" s="3" t="str">
        <f t="shared" ca="1" si="15973"/>
        <v/>
      </c>
      <c r="EX369" s="5" t="str" cm="1">
        <f t="array" aca="1" ref="EX369" ca="1">IF($B369="","",IF(EW369=0,0,IF(DD_Payment="",0,IF(EW369&lt;_xlfn.IFS(DD_Frequency="Monthly",1,DD_Frequency="Quarterly",IF(MONTH(EW$2)=1,1,IF(MONTH(EW$2)=4,1,IF(MONTH(EW$2)=7,1,IF(MONTH(EW$2)=10,1,0)))),DD_Frequency="Annually",IF(MONTH(EW$2)=1,1,0))*DD_Payment,EW369,_xlfn.IFS(DD_Frequency="Monthly",1,DD_Frequency="Quarterly",IF(MONTH(EW$2)=1,1,IF(MONTH(EW$2)=4,1,IF(MONTH(EW$2)=7,1,IF(MONTH(EW$2)=10,1,0)))),DD_Frequency="Annually",IF(MONTH(EW$2)=1,1,0))*DD_Payment))))</f>
        <v/>
      </c>
      <c r="EY369" s="3" t="str">
        <f t="shared" ref="EY369" ca="1" si="18083">IF($B369="","",IF(EW369&gt;EX369,(EW369-EX369/2)*(rate_A*(EY$1/365)),0))</f>
        <v/>
      </c>
      <c r="EZ369" s="3" t="str">
        <f t="shared" ca="1" si="16062"/>
        <v/>
      </c>
      <c r="FA369" s="3" t="str">
        <f t="shared" ref="FA369" ca="1" si="18084">IF($B369="","",EL369*(1+rate_A*EY$1/365))</f>
        <v/>
      </c>
      <c r="FB369" s="3" t="str">
        <f t="shared" ref="FB369" ca="1" si="18085">IF($B369="","",EM369*(1+rate_A*EY$1/365))</f>
        <v/>
      </c>
      <c r="FC369" s="3" t="str">
        <f t="shared" ref="FC369" ca="1" si="18086">IF($B369="","",EN369*(1+rate_joint*EY$1/365))</f>
        <v/>
      </c>
      <c r="FD369" s="5" t="str">
        <f t="shared" ca="1" si="16066"/>
        <v/>
      </c>
      <c r="FE369" s="5" t="str" cm="1">
        <f t="array" aca="1" ref="FE369" ca="1">IF(FD369="","",_xlfn.IFS(FD369&lt;='Hidden inputs'!$C$15,FD369*'Hidden inputs'!$D$15,FD369&lt;='Hidden inputs'!$C$16,'Hidden inputs'!$C$15*'Hidden inputs'!$D$15+(FD369-'Hidden inputs'!$B$16)*'Hidden inputs'!$D$16,FD369&lt;='Hidden inputs'!$C$17,'Hidden inputs'!$C$15*'Hidden inputs'!$D$15+('Hidden inputs'!$C$16-'Hidden inputs'!$B$16)*'Hidden inputs'!$D$16+(FD369-'Hidden inputs'!$B$17)*'Hidden inputs'!$D$17,FD369&gt;'Hidden inputs'!$B$18,'Hidden inputs'!$C$15*'Hidden inputs'!$D$15+('Hidden inputs'!$C$16-'Hidden inputs'!$B$16)*'Hidden inputs'!$D$16+('Hidden inputs'!$C$17-'Hidden inputs'!$B$17)*'Hidden inputs'!$D$17+(FD369-'Hidden inputs'!$B$18)*'Hidden inputs'!$D$18))</f>
        <v/>
      </c>
      <c r="FF369" s="10" t="str">
        <f t="shared" ca="1" si="16067"/>
        <v/>
      </c>
      <c r="FG369" s="5" t="str">
        <f t="shared" ca="1" si="15978"/>
        <v/>
      </c>
      <c r="FH369" s="5" t="str">
        <f t="shared" ca="1" si="15979"/>
        <v/>
      </c>
      <c r="FI369" s="5" t="str">
        <f ca="1">IF($B369="","",'Hidden inputs'!$D$11*EZ369+'Hidden inputs'!$E$11*FA369)</f>
        <v/>
      </c>
      <c r="FJ369" s="11" t="str">
        <f t="shared" ca="1" si="15885"/>
        <v/>
      </c>
      <c r="FK369" s="9" t="str">
        <f t="shared" ca="1" si="15980"/>
        <v/>
      </c>
      <c r="FL369" s="3" t="str">
        <f t="shared" ca="1" si="15981"/>
        <v/>
      </c>
      <c r="FM369" s="5" t="str" cm="1">
        <f t="array" aca="1" ref="FM369" ca="1">IF($B369="","",IF(FL369=0,0,IF(DD_Payment="",0,IF(FL369&lt;_xlfn.IFS(DD_Frequency="Monthly",1,DD_Frequency="Quarterly",IF(MONTH(FL$2)=1,1,IF(MONTH(FL$2)=4,1,IF(MONTH(FL$2)=7,1,IF(MONTH(FL$2)=10,1,0)))),DD_Frequency="Annually",IF(MONTH(FL$2)=1,1,0))*DD_Payment,FL369,_xlfn.IFS(DD_Frequency="Monthly",1,DD_Frequency="Quarterly",IF(MONTH(FL$2)=1,1,IF(MONTH(FL$2)=4,1,IF(MONTH(FL$2)=7,1,IF(MONTH(FL$2)=10,1,0)))),DD_Frequency="Annually",IF(MONTH(FL$2)=1,1,0))*DD_Payment))))</f>
        <v/>
      </c>
      <c r="FN369" s="3" t="str">
        <f t="shared" ref="FN369" ca="1" si="18087">IF($B369="","",IF(FL369&gt;FM369,(FL369-FM369/2)*(rate_A*(FN$1/365)),0))</f>
        <v/>
      </c>
      <c r="FO369" s="3" t="str">
        <f t="shared" ca="1" si="16069"/>
        <v/>
      </c>
      <c r="FP369" s="3" t="str">
        <f t="shared" ref="FP369" ca="1" si="18088">IF($B369="","",FA369*(1+rate_A*FN$1/365))</f>
        <v/>
      </c>
      <c r="FQ369" s="3" t="str">
        <f t="shared" ref="FQ369" ca="1" si="18089">IF($B369="","",FB369*(1+rate_A*FN$1/365))</f>
        <v/>
      </c>
      <c r="FR369" s="3" t="str">
        <f t="shared" ref="FR369" ca="1" si="18090">IF($B369="","",FC369*(1+rate_joint*FN$1/365))</f>
        <v/>
      </c>
      <c r="FS369" s="5" t="str">
        <f t="shared" ca="1" si="16073"/>
        <v/>
      </c>
      <c r="FT369" s="5" t="str" cm="1">
        <f t="array" aca="1" ref="FT369" ca="1">IF(FS369="","",_xlfn.IFS(FS369&lt;='Hidden inputs'!$C$15,FS369*'Hidden inputs'!$D$15,FS369&lt;='Hidden inputs'!$C$16,'Hidden inputs'!$C$15*'Hidden inputs'!$D$15+(FS369-'Hidden inputs'!$B$16)*'Hidden inputs'!$D$16,FS369&lt;='Hidden inputs'!$C$17,'Hidden inputs'!$C$15*'Hidden inputs'!$D$15+('Hidden inputs'!$C$16-'Hidden inputs'!$B$16)*'Hidden inputs'!$D$16+(FS369-'Hidden inputs'!$B$17)*'Hidden inputs'!$D$17,FS369&gt;'Hidden inputs'!$B$18,'Hidden inputs'!$C$15*'Hidden inputs'!$D$15+('Hidden inputs'!$C$16-'Hidden inputs'!$B$16)*'Hidden inputs'!$D$16+('Hidden inputs'!$C$17-'Hidden inputs'!$B$17)*'Hidden inputs'!$D$17+(FS369-'Hidden inputs'!$B$18)*'Hidden inputs'!$D$18))</f>
        <v/>
      </c>
      <c r="FU369" s="10" t="str">
        <f t="shared" ca="1" si="16074"/>
        <v/>
      </c>
      <c r="FV369" s="5" t="str">
        <f t="shared" ca="1" si="15986"/>
        <v/>
      </c>
      <c r="FW369" s="5" t="str">
        <f t="shared" ca="1" si="15987"/>
        <v/>
      </c>
      <c r="FX369" s="5" t="str">
        <f ca="1">IF($B369="","",'Hidden inputs'!$D$11*FO369+'Hidden inputs'!$E$11*FP369)</f>
        <v/>
      </c>
      <c r="FY369" s="11" t="str">
        <f t="shared" ca="1" si="15890"/>
        <v/>
      </c>
      <c r="FZ369" s="9" t="str">
        <f t="shared" ca="1" si="15988"/>
        <v/>
      </c>
      <c r="GA369" s="5" t="str">
        <f t="shared" ca="1" si="15989"/>
        <v/>
      </c>
      <c r="GB369" s="5" t="str">
        <f t="shared" ca="1" si="15990"/>
        <v/>
      </c>
      <c r="GC369" s="5" t="str">
        <f t="shared" ca="1" si="15891"/>
        <v/>
      </c>
      <c r="GD369" s="5" t="str">
        <f t="shared" ca="1" si="15892"/>
        <v/>
      </c>
    </row>
    <row r="370" spans="1:186" x14ac:dyDescent="0.35">
      <c r="A370" s="2"/>
      <c r="B370" s="6" t="str">
        <f t="shared" ca="1" si="15893"/>
        <v/>
      </c>
      <c r="C370" s="5" t="str">
        <f t="shared" ca="1" si="15991"/>
        <v/>
      </c>
      <c r="D370" s="5" t="str" cm="1">
        <f t="array" aca="1" ref="D370" ca="1">IF($B370="","",IF(C370=0,0,IF(DD_Payment="",0,IF(C370&lt;_xlfn.IFS(DD_Frequency="Monthly",1,DD_Frequency="Quarterly",IF(MONTH(C$2)=1,1,IF(MONTH(C$2)=4,1,IF(MONTH(C$2)=7,1,IF(MONTH(C$2)=10,1,0)))),DD_Frequency="Annually",IF(MONTH(C$2)=1,1,0))*DD_Payment,C370,_xlfn.IFS(DD_Frequency="Monthly",1,DD_Frequency="Quarterly",IF(MONTH(C$2)=1,1,IF(MONTH(C$2)=4,1,IF(MONTH(C$2)=7,1,IF(MONTH(C$2)=10,1,0)))),DD_Frequency="Annually",IF(MONTH(C$2)=1,1,0))*DD_Payment))))</f>
        <v/>
      </c>
      <c r="E370" s="5" t="str">
        <f t="shared" ref="E370" ca="1" si="18091">IF(B370="","",IF(C370&gt;D370,(C370-D370/2)*(rate_A*(E$1/365)),0))</f>
        <v/>
      </c>
      <c r="F370" s="5" t="str">
        <f t="shared" ca="1" si="15895"/>
        <v/>
      </c>
      <c r="G370" s="5" t="str">
        <f t="shared" ref="G370" ca="1" si="18092">IF(B370="","",G369*(1+rate_A*E$1/365))</f>
        <v/>
      </c>
      <c r="H370" s="5" t="str">
        <f t="shared" ref="H370" ca="1" si="18093">IF(B370="","",H369*(1+rate_A*E$1/365))</f>
        <v/>
      </c>
      <c r="I370" s="5" t="str">
        <f t="shared" ref="I370" ca="1" si="18094">IF(B370="","",I369*(1+rate_joint*E$1/365))</f>
        <v/>
      </c>
      <c r="J370" s="5" t="str">
        <f t="shared" ca="1" si="15996"/>
        <v/>
      </c>
      <c r="K370" s="5" t="str" cm="1">
        <f t="array" aca="1" ref="K370" ca="1">IF(J370="","",_xlfn.IFS(J370&lt;='Hidden inputs'!$C$15,J370*'Hidden inputs'!$D$15,J370&lt;='Hidden inputs'!$C$16,'Hidden inputs'!$C$15*'Hidden inputs'!$D$15+(J370-'Hidden inputs'!$B$16)*'Hidden inputs'!$D$16,J370&lt;='Hidden inputs'!$C$17,'Hidden inputs'!$C$15*'Hidden inputs'!$D$15+('Hidden inputs'!$C$16-'Hidden inputs'!$B$16)*'Hidden inputs'!$D$16+(J370-'Hidden inputs'!$B$17)*'Hidden inputs'!$D$17,J370&gt;'Hidden inputs'!$B$18,'Hidden inputs'!$C$15*'Hidden inputs'!$D$15+('Hidden inputs'!$C$16-'Hidden inputs'!$B$16)*'Hidden inputs'!$D$16+('Hidden inputs'!$C$17-'Hidden inputs'!$B$17)*'Hidden inputs'!$D$17+(J370-'Hidden inputs'!$B$18)*'Hidden inputs'!$D$18))</f>
        <v/>
      </c>
      <c r="L370" s="11" t="str">
        <f t="shared" ca="1" si="15997"/>
        <v/>
      </c>
      <c r="M370" s="5" t="str">
        <f t="shared" ca="1" si="15899"/>
        <v/>
      </c>
      <c r="N370" s="5" t="str">
        <f t="shared" ca="1" si="15900"/>
        <v/>
      </c>
      <c r="O370" s="5" t="str">
        <f ca="1">IF(B370="","",'Hidden inputs'!$D$11*F370+'Hidden inputs'!$E$11*G370)</f>
        <v/>
      </c>
      <c r="P370" s="11" t="str">
        <f t="shared" ca="1" si="15834"/>
        <v/>
      </c>
      <c r="Q370" s="20" t="str">
        <f t="shared" ca="1" si="15835"/>
        <v/>
      </c>
      <c r="R370" s="3" t="str">
        <f t="shared" ca="1" si="15901"/>
        <v/>
      </c>
      <c r="S370" s="5" t="str" cm="1">
        <f t="array" aca="1" ref="S370" ca="1">IF($B370="","",IF(R370=0,0,IF(DD_Payment="",0,IF(R370&lt;_xlfn.IFS(DD_Frequency="Monthly",1,DD_Frequency="Quarterly",IF(MONTH(R$2)=1,1,IF(MONTH(R$2)=4,1,IF(MONTH(R$2)=7,1,IF(MONTH(R$2)=10,1,0)))),DD_Frequency="Annually",IF(MONTH(R$2)=1,1,0))*DD_Payment,R370,_xlfn.IFS(DD_Frequency="Monthly",1,DD_Frequency="Quarterly",IF(MONTH(R$2)=1,1,IF(MONTH(R$2)=4,1,IF(MONTH(R$2)=7,1,IF(MONTH(R$2)=10,1,0)))),DD_Frequency="Annually",IF(MONTH(R$2)=1,1,0))*DD_Payment))))</f>
        <v/>
      </c>
      <c r="T370" s="3" t="str">
        <f t="shared" ref="T370" ca="1" si="18095">IF(B370="","",IF(R370&gt;S370,(R370-S370/2)*(rate_A*((T$1+A370)/365)),0))</f>
        <v/>
      </c>
      <c r="U370" s="3" t="str">
        <f t="shared" ca="1" si="15903"/>
        <v/>
      </c>
      <c r="V370" s="3" t="str">
        <f t="shared" ref="V370" ca="1" si="18096">IF(B370="","",G370*(1+rate_A*(T$1+A370)/365))</f>
        <v/>
      </c>
      <c r="W370" s="3" t="str">
        <f t="shared" ref="W370" ca="1" si="18097">IF(B370="","",H370*(1+rate_A*(T$1+A370)/365))</f>
        <v/>
      </c>
      <c r="X370" s="3" t="str">
        <f t="shared" ref="X370" ca="1" si="18098">IF(B370="","",I370*(1+rate_joint*(T$1+A370)/365))</f>
        <v/>
      </c>
      <c r="Y370" s="5" t="str">
        <f t="shared" ca="1" si="16002"/>
        <v/>
      </c>
      <c r="Z370" s="5" t="str" cm="1">
        <f t="array" aca="1" ref="Z370" ca="1">IF(Y370="","",_xlfn.IFS(Y370&lt;='Hidden inputs'!$C$15,Y370*'Hidden inputs'!$D$15,Y370&lt;='Hidden inputs'!$C$16,'Hidden inputs'!$C$15*'Hidden inputs'!$D$15+(Y370-'Hidden inputs'!$B$16)*'Hidden inputs'!$D$16,Y370&lt;='Hidden inputs'!$C$17,'Hidden inputs'!$C$15*'Hidden inputs'!$D$15+('Hidden inputs'!$C$16-'Hidden inputs'!$B$16)*'Hidden inputs'!$D$16+(Y370-'Hidden inputs'!$B$17)*'Hidden inputs'!$D$17,Y370&gt;'Hidden inputs'!$B$18,'Hidden inputs'!$C$15*'Hidden inputs'!$D$15+('Hidden inputs'!$C$16-'Hidden inputs'!$B$16)*'Hidden inputs'!$D$16+('Hidden inputs'!$C$17-'Hidden inputs'!$B$17)*'Hidden inputs'!$D$17+(Y370-'Hidden inputs'!$B$18)*'Hidden inputs'!$D$18))</f>
        <v/>
      </c>
      <c r="AA370" s="10" t="str">
        <f t="shared" ca="1" si="16003"/>
        <v/>
      </c>
      <c r="AB370" s="5" t="str">
        <f t="shared" ca="1" si="15907"/>
        <v/>
      </c>
      <c r="AC370" s="5" t="str">
        <f t="shared" ca="1" si="16004"/>
        <v/>
      </c>
      <c r="AD370" s="5" t="str">
        <f ca="1">IF(B370="","",'Hidden inputs'!$D$11*U370+'Hidden inputs'!$E$11*V370)</f>
        <v/>
      </c>
      <c r="AE370" s="11" t="str">
        <f t="shared" ca="1" si="15840"/>
        <v/>
      </c>
      <c r="AF370" s="9" t="str">
        <f t="shared" ca="1" si="15908"/>
        <v/>
      </c>
      <c r="AG370" s="3" t="str">
        <f t="shared" ca="1" si="15909"/>
        <v/>
      </c>
      <c r="AH370" s="5" t="str" cm="1">
        <f t="array" aca="1" ref="AH370" ca="1">IF($B370="","",IF(AG370=0,0,IF(DD_Payment="",0,IF(AG370&lt;_xlfn.IFS(DD_Frequency="Monthly",1,DD_Frequency="Quarterly",IF(MONTH(AG$2)=1,1,IF(MONTH(AG$2)=4,1,IF(MONTH(AG$2)=7,1,IF(MONTH(AG$2)=10,1,0)))),DD_Frequency="Annually",IF(MONTH(AG$2)=1,1,0))*DD_Payment,AG370,_xlfn.IFS(DD_Frequency="Monthly",1,DD_Frequency="Quarterly",IF(MONTH(AG$2)=1,1,IF(MONTH(AG$2)=4,1,IF(MONTH(AG$2)=7,1,IF(MONTH(AG$2)=10,1,0)))),DD_Frequency="Annually",IF(MONTH(AG$2)=1,1,0))*DD_Payment))))</f>
        <v/>
      </c>
      <c r="AI370" s="3" t="str">
        <f t="shared" ref="AI370" ca="1" si="18099">IF($B370="","",IF(AG370&gt;AH370,(AG370-AH370/2)*(rate_A*(AI$1/365)),0))</f>
        <v/>
      </c>
      <c r="AJ370" s="3" t="str">
        <f t="shared" ca="1" si="16006"/>
        <v/>
      </c>
      <c r="AK370" s="3" t="str">
        <f t="shared" ref="AK370" ca="1" si="18100">IF($B370="","",V370*(1+rate_A*AI$1/365))</f>
        <v/>
      </c>
      <c r="AL370" s="3" t="str">
        <f t="shared" ref="AL370" ca="1" si="18101">IF($B370="","",W370*(1+rate_A*AI$1/365))</f>
        <v/>
      </c>
      <c r="AM370" s="3" t="str">
        <f t="shared" ref="AM370" ca="1" si="18102">IF($B370="","",X370*(1+rate_joint*AI$1/365))</f>
        <v/>
      </c>
      <c r="AN370" s="5" t="str">
        <f t="shared" ca="1" si="16010"/>
        <v/>
      </c>
      <c r="AO370" s="5" t="str" cm="1">
        <f t="array" aca="1" ref="AO370" ca="1">IF(AN370="","",_xlfn.IFS(AN370&lt;='Hidden inputs'!$C$15,AN370*'Hidden inputs'!$D$15,AN370&lt;='Hidden inputs'!$C$16,'Hidden inputs'!$C$15*'Hidden inputs'!$D$15+(AN370-'Hidden inputs'!$B$16)*'Hidden inputs'!$D$16,AN370&lt;='Hidden inputs'!$C$17,'Hidden inputs'!$C$15*'Hidden inputs'!$D$15+('Hidden inputs'!$C$16-'Hidden inputs'!$B$16)*'Hidden inputs'!$D$16+(AN370-'Hidden inputs'!$B$17)*'Hidden inputs'!$D$17,AN370&gt;'Hidden inputs'!$B$18,'Hidden inputs'!$C$15*'Hidden inputs'!$D$15+('Hidden inputs'!$C$16-'Hidden inputs'!$B$16)*'Hidden inputs'!$D$16+('Hidden inputs'!$C$17-'Hidden inputs'!$B$17)*'Hidden inputs'!$D$17+(AN370-'Hidden inputs'!$B$18)*'Hidden inputs'!$D$18))</f>
        <v/>
      </c>
      <c r="AP370" s="10" t="str">
        <f t="shared" ca="1" si="16011"/>
        <v/>
      </c>
      <c r="AQ370" s="5" t="str">
        <f t="shared" ca="1" si="15914"/>
        <v/>
      </c>
      <c r="AR370" s="5" t="str">
        <f t="shared" ca="1" si="15915"/>
        <v/>
      </c>
      <c r="AS370" s="5" t="str">
        <f ca="1">IF($B370="","",'Hidden inputs'!$D$11*AJ370+'Hidden inputs'!$E$11*AK370)</f>
        <v/>
      </c>
      <c r="AT370" s="11" t="str">
        <f t="shared" ca="1" si="15845"/>
        <v/>
      </c>
      <c r="AU370" s="9" t="str">
        <f t="shared" ca="1" si="15916"/>
        <v/>
      </c>
      <c r="AV370" s="3" t="str">
        <f t="shared" ca="1" si="15917"/>
        <v/>
      </c>
      <c r="AW370" s="5" t="str" cm="1">
        <f t="array" aca="1" ref="AW370" ca="1">IF($B370="","",IF(AV370=0,0,IF(DD_Payment="",0,IF(AV370&lt;_xlfn.IFS(DD_Frequency="Monthly",1,DD_Frequency="Quarterly",IF(MONTH(AV$2)=1,1,IF(MONTH(AV$2)=4,1,IF(MONTH(AV$2)=7,1,IF(MONTH(AV$2)=10,1,0)))),DD_Frequency="Annually",IF(MONTH(AV$2)=1,1,0))*DD_Payment,AV370,_xlfn.IFS(DD_Frequency="Monthly",1,DD_Frequency="Quarterly",IF(MONTH(AV$2)=1,1,IF(MONTH(AV$2)=4,1,IF(MONTH(AV$2)=7,1,IF(MONTH(AV$2)=10,1,0)))),DD_Frequency="Annually",IF(MONTH(AV$2)=1,1,0))*DD_Payment))))</f>
        <v/>
      </c>
      <c r="AX370" s="3" t="str">
        <f t="shared" ref="AX370" ca="1" si="18103">IF($B370="","",IF(AV370&gt;AW370,(AV370-AW370/2)*(rate_A*(AX$1/365)),0))</f>
        <v/>
      </c>
      <c r="AY370" s="3" t="str">
        <f t="shared" ca="1" si="16013"/>
        <v/>
      </c>
      <c r="AZ370" s="3" t="str">
        <f t="shared" ref="AZ370" ca="1" si="18104">IF($B370="","",AK370*(1+rate_A*AX$1/365))</f>
        <v/>
      </c>
      <c r="BA370" s="3" t="str">
        <f t="shared" ref="BA370" ca="1" si="18105">IF($B370="","",AL370*(1+rate_A*AX$1/365))</f>
        <v/>
      </c>
      <c r="BB370" s="3" t="str">
        <f t="shared" ref="BB370" ca="1" si="18106">IF($B370="","",AM370*(1+rate_joint*AX$1/365))</f>
        <v/>
      </c>
      <c r="BC370" s="5" t="str">
        <f t="shared" ca="1" si="16017"/>
        <v/>
      </c>
      <c r="BD370" s="5" t="str" cm="1">
        <f t="array" aca="1" ref="BD370" ca="1">IF(BC370="","",_xlfn.IFS(BC370&lt;='Hidden inputs'!$C$15,BC370*'Hidden inputs'!$D$15,BC370&lt;='Hidden inputs'!$C$16,'Hidden inputs'!$C$15*'Hidden inputs'!$D$15+(BC370-'Hidden inputs'!$B$16)*'Hidden inputs'!$D$16,BC370&lt;='Hidden inputs'!$C$17,'Hidden inputs'!$C$15*'Hidden inputs'!$D$15+('Hidden inputs'!$C$16-'Hidden inputs'!$B$16)*'Hidden inputs'!$D$16+(BC370-'Hidden inputs'!$B$17)*'Hidden inputs'!$D$17,BC370&gt;'Hidden inputs'!$B$18,'Hidden inputs'!$C$15*'Hidden inputs'!$D$15+('Hidden inputs'!$C$16-'Hidden inputs'!$B$16)*'Hidden inputs'!$D$16+('Hidden inputs'!$C$17-'Hidden inputs'!$B$17)*'Hidden inputs'!$D$17+(BC370-'Hidden inputs'!$B$18)*'Hidden inputs'!$D$18))</f>
        <v/>
      </c>
      <c r="BE370" s="10" t="str">
        <f t="shared" ca="1" si="16018"/>
        <v/>
      </c>
      <c r="BF370" s="5" t="str">
        <f t="shared" ca="1" si="15922"/>
        <v/>
      </c>
      <c r="BG370" s="5" t="str">
        <f t="shared" ca="1" si="15923"/>
        <v/>
      </c>
      <c r="BH370" s="5" t="str">
        <f ca="1">IF($B370="","",'Hidden inputs'!$D$11*AY370+'Hidden inputs'!$E$11*AZ370)</f>
        <v/>
      </c>
      <c r="BI370" s="11" t="str">
        <f t="shared" ca="1" si="15850"/>
        <v/>
      </c>
      <c r="BJ370" s="9" t="str">
        <f t="shared" ca="1" si="15924"/>
        <v/>
      </c>
      <c r="BK370" s="3" t="str">
        <f t="shared" ca="1" si="15925"/>
        <v/>
      </c>
      <c r="BL370" s="5" t="str" cm="1">
        <f t="array" aca="1" ref="BL370" ca="1">IF($B370="","",IF(BK370=0,0,IF(DD_Payment="",0,IF(BK370&lt;_xlfn.IFS(DD_Frequency="Monthly",1,DD_Frequency="Quarterly",IF(MONTH(BK$2)=1,1,IF(MONTH(BK$2)=4,1,IF(MONTH(BK$2)=7,1,IF(MONTH(BK$2)=10,1,0)))),DD_Frequency="Annually",IF(MONTH(BK$2)=1,1,0))*DD_Payment,BK370,_xlfn.IFS(DD_Frequency="Monthly",1,DD_Frequency="Quarterly",IF(MONTH(BK$2)=1,1,IF(MONTH(BK$2)=4,1,IF(MONTH(BK$2)=7,1,IF(MONTH(BK$2)=10,1,0)))),DD_Frequency="Annually",IF(MONTH(BK$2)=1,1,0))*DD_Payment))))</f>
        <v/>
      </c>
      <c r="BM370" s="3" t="str">
        <f t="shared" ref="BM370" ca="1" si="18107">IF($B370="","",IF(BK370&gt;BL370,(BK370-BL370/2)*(rate_A*(BM$1/365)),0))</f>
        <v/>
      </c>
      <c r="BN370" s="3" t="str">
        <f t="shared" ca="1" si="16020"/>
        <v/>
      </c>
      <c r="BO370" s="3" t="str">
        <f t="shared" ref="BO370" ca="1" si="18108">IF($B370="","",AZ370*(1+rate_A*BM$1/365))</f>
        <v/>
      </c>
      <c r="BP370" s="3" t="str">
        <f t="shared" ref="BP370" ca="1" si="18109">IF($B370="","",BA370*(1+rate_A*BM$1/365))</f>
        <v/>
      </c>
      <c r="BQ370" s="3" t="str">
        <f t="shared" ref="BQ370" ca="1" si="18110">IF($B370="","",BB370*(1+rate_joint*BM$1/365))</f>
        <v/>
      </c>
      <c r="BR370" s="5" t="str">
        <f t="shared" ca="1" si="16024"/>
        <v/>
      </c>
      <c r="BS370" s="5" t="str" cm="1">
        <f t="array" aca="1" ref="BS370" ca="1">IF(BR370="","",_xlfn.IFS(BR370&lt;='Hidden inputs'!$C$15,BR370*'Hidden inputs'!$D$15,BR370&lt;='Hidden inputs'!$C$16,'Hidden inputs'!$C$15*'Hidden inputs'!$D$15+(BR370-'Hidden inputs'!$B$16)*'Hidden inputs'!$D$16,BR370&lt;='Hidden inputs'!$C$17,'Hidden inputs'!$C$15*'Hidden inputs'!$D$15+('Hidden inputs'!$C$16-'Hidden inputs'!$B$16)*'Hidden inputs'!$D$16+(BR370-'Hidden inputs'!$B$17)*'Hidden inputs'!$D$17,BR370&gt;'Hidden inputs'!$B$18,'Hidden inputs'!$C$15*'Hidden inputs'!$D$15+('Hidden inputs'!$C$16-'Hidden inputs'!$B$16)*'Hidden inputs'!$D$16+('Hidden inputs'!$C$17-'Hidden inputs'!$B$17)*'Hidden inputs'!$D$17+(BR370-'Hidden inputs'!$B$18)*'Hidden inputs'!$D$18))</f>
        <v/>
      </c>
      <c r="BT370" s="10" t="str">
        <f t="shared" ca="1" si="16025"/>
        <v/>
      </c>
      <c r="BU370" s="5" t="str">
        <f t="shared" ca="1" si="15930"/>
        <v/>
      </c>
      <c r="BV370" s="5" t="str">
        <f t="shared" ca="1" si="15931"/>
        <v/>
      </c>
      <c r="BW370" s="5" t="str">
        <f ca="1">IF($B370="","",'Hidden inputs'!$D$11*BN370+'Hidden inputs'!$E$11*BO370)</f>
        <v/>
      </c>
      <c r="BX370" s="11" t="str">
        <f t="shared" ca="1" si="15855"/>
        <v/>
      </c>
      <c r="BY370" s="9" t="str">
        <f t="shared" ca="1" si="15932"/>
        <v/>
      </c>
      <c r="BZ370" s="3" t="str">
        <f t="shared" ca="1" si="15933"/>
        <v/>
      </c>
      <c r="CA370" s="5" t="str" cm="1">
        <f t="array" aca="1" ref="CA370" ca="1">IF($B370="","",IF(BZ370=0,0,IF(DD_Payment="",0,IF(BZ370&lt;_xlfn.IFS(DD_Frequency="Monthly",1,DD_Frequency="Quarterly",IF(MONTH(BZ$2)=1,1,IF(MONTH(BZ$2)=4,1,IF(MONTH(BZ$2)=7,1,IF(MONTH(BZ$2)=10,1,0)))),DD_Frequency="Annually",IF(MONTH(BZ$2)=1,1,0))*DD_Payment,BZ370,_xlfn.IFS(DD_Frequency="Monthly",1,DD_Frequency="Quarterly",IF(MONTH(BZ$2)=1,1,IF(MONTH(BZ$2)=4,1,IF(MONTH(BZ$2)=7,1,IF(MONTH(BZ$2)=10,1,0)))),DD_Frequency="Annually",IF(MONTH(BZ$2)=1,1,0))*DD_Payment))))</f>
        <v/>
      </c>
      <c r="CB370" s="3" t="str">
        <f t="shared" ref="CB370" ca="1" si="18111">IF($B370="","",IF(BZ370&gt;CA370,(BZ370-CA370/2)*(rate_A*(CB$1/365)),0))</f>
        <v/>
      </c>
      <c r="CC370" s="3" t="str">
        <f t="shared" ca="1" si="16027"/>
        <v/>
      </c>
      <c r="CD370" s="3" t="str">
        <f t="shared" ref="CD370" ca="1" si="18112">IF($B370="","",BO370*(1+rate_A*CB$1/365))</f>
        <v/>
      </c>
      <c r="CE370" s="3" t="str">
        <f t="shared" ref="CE370" ca="1" si="18113">IF($B370="","",BP370*(1+rate_A*CB$1/365))</f>
        <v/>
      </c>
      <c r="CF370" s="3" t="str">
        <f t="shared" ref="CF370" ca="1" si="18114">IF($B370="","",BQ370*(1+rate_joint*CB$1/365))</f>
        <v/>
      </c>
      <c r="CG370" s="5" t="str">
        <f t="shared" ca="1" si="16031"/>
        <v/>
      </c>
      <c r="CH370" s="5" t="str" cm="1">
        <f t="array" aca="1" ref="CH370" ca="1">IF(CG370="","",_xlfn.IFS(CG370&lt;='Hidden inputs'!$C$15,CG370*'Hidden inputs'!$D$15,CG370&lt;='Hidden inputs'!$C$16,'Hidden inputs'!$C$15*'Hidden inputs'!$D$15+(CG370-'Hidden inputs'!$B$16)*'Hidden inputs'!$D$16,CG370&lt;='Hidden inputs'!$C$17,'Hidden inputs'!$C$15*'Hidden inputs'!$D$15+('Hidden inputs'!$C$16-'Hidden inputs'!$B$16)*'Hidden inputs'!$D$16+(CG370-'Hidden inputs'!$B$17)*'Hidden inputs'!$D$17,CG370&gt;'Hidden inputs'!$B$18,'Hidden inputs'!$C$15*'Hidden inputs'!$D$15+('Hidden inputs'!$C$16-'Hidden inputs'!$B$16)*'Hidden inputs'!$D$16+('Hidden inputs'!$C$17-'Hidden inputs'!$B$17)*'Hidden inputs'!$D$17+(CG370-'Hidden inputs'!$B$18)*'Hidden inputs'!$D$18))</f>
        <v/>
      </c>
      <c r="CI370" s="10" t="str">
        <f t="shared" ca="1" si="16032"/>
        <v/>
      </c>
      <c r="CJ370" s="5" t="str">
        <f t="shared" ca="1" si="15938"/>
        <v/>
      </c>
      <c r="CK370" s="5" t="str">
        <f t="shared" ca="1" si="15939"/>
        <v/>
      </c>
      <c r="CL370" s="5" t="str">
        <f ca="1">IF($B370="","",'Hidden inputs'!$D$11*CC370+'Hidden inputs'!$E$11*CD370)</f>
        <v/>
      </c>
      <c r="CM370" s="11" t="str">
        <f t="shared" ca="1" si="15860"/>
        <v/>
      </c>
      <c r="CN370" s="9" t="str">
        <f t="shared" ca="1" si="15940"/>
        <v/>
      </c>
      <c r="CO370" s="3" t="str">
        <f t="shared" ca="1" si="15941"/>
        <v/>
      </c>
      <c r="CP370" s="5" t="str" cm="1">
        <f t="array" aca="1" ref="CP370" ca="1">IF($B370="","",IF(CO370=0,0,IF(DD_Payment="",0,IF(CO370&lt;_xlfn.IFS(DD_Frequency="Monthly",1,DD_Frequency="Quarterly",IF(MONTH(CO$2)=1,1,IF(MONTH(CO$2)=4,1,IF(MONTH(CO$2)=7,1,IF(MONTH(CO$2)=10,1,0)))),DD_Frequency="Annually",IF(MONTH(CO$2)=1,1,0))*DD_Payment,CO370,_xlfn.IFS(DD_Frequency="Monthly",1,DD_Frequency="Quarterly",IF(MONTH(CO$2)=1,1,IF(MONTH(CO$2)=4,1,IF(MONTH(CO$2)=7,1,IF(MONTH(CO$2)=10,1,0)))),DD_Frequency="Annually",IF(MONTH(CO$2)=1,1,0))*DD_Payment))))</f>
        <v/>
      </c>
      <c r="CQ370" s="3" t="str">
        <f t="shared" ref="CQ370" ca="1" si="18115">IF($B370="","",IF(CO370&gt;CP370,(CO370-CP370/2)*(rate_A*(CQ$1/365)),0))</f>
        <v/>
      </c>
      <c r="CR370" s="3" t="str">
        <f t="shared" ca="1" si="16034"/>
        <v/>
      </c>
      <c r="CS370" s="3" t="str">
        <f t="shared" ref="CS370" ca="1" si="18116">IF($B370="","",CD370*(1+rate_A*CQ$1/365))</f>
        <v/>
      </c>
      <c r="CT370" s="3" t="str">
        <f t="shared" ref="CT370" ca="1" si="18117">IF($B370="","",CE370*(1+rate_A*CQ$1/365))</f>
        <v/>
      </c>
      <c r="CU370" s="3" t="str">
        <f t="shared" ref="CU370" ca="1" si="18118">IF($B370="","",CF370*(1+rate_joint*CQ$1/365))</f>
        <v/>
      </c>
      <c r="CV370" s="5" t="str">
        <f t="shared" ca="1" si="16038"/>
        <v/>
      </c>
      <c r="CW370" s="5" t="str" cm="1">
        <f t="array" aca="1" ref="CW370" ca="1">IF(CV370="","",_xlfn.IFS(CV370&lt;='Hidden inputs'!$C$15,CV370*'Hidden inputs'!$D$15,CV370&lt;='Hidden inputs'!$C$16,'Hidden inputs'!$C$15*'Hidden inputs'!$D$15+(CV370-'Hidden inputs'!$B$16)*'Hidden inputs'!$D$16,CV370&lt;='Hidden inputs'!$C$17,'Hidden inputs'!$C$15*'Hidden inputs'!$D$15+('Hidden inputs'!$C$16-'Hidden inputs'!$B$16)*'Hidden inputs'!$D$16+(CV370-'Hidden inputs'!$B$17)*'Hidden inputs'!$D$17,CV370&gt;'Hidden inputs'!$B$18,'Hidden inputs'!$C$15*'Hidden inputs'!$D$15+('Hidden inputs'!$C$16-'Hidden inputs'!$B$16)*'Hidden inputs'!$D$16+('Hidden inputs'!$C$17-'Hidden inputs'!$B$17)*'Hidden inputs'!$D$17+(CV370-'Hidden inputs'!$B$18)*'Hidden inputs'!$D$18))</f>
        <v/>
      </c>
      <c r="CX370" s="10" t="str">
        <f t="shared" ca="1" si="16039"/>
        <v/>
      </c>
      <c r="CY370" s="5" t="str">
        <f t="shared" ca="1" si="15946"/>
        <v/>
      </c>
      <c r="CZ370" s="5" t="str">
        <f t="shared" ca="1" si="15947"/>
        <v/>
      </c>
      <c r="DA370" s="5" t="str">
        <f ca="1">IF($B370="","",'Hidden inputs'!$D$11*CR370+'Hidden inputs'!$E$11*CS370)</f>
        <v/>
      </c>
      <c r="DB370" s="11" t="str">
        <f t="shared" ca="1" si="15865"/>
        <v/>
      </c>
      <c r="DC370" s="9" t="str">
        <f t="shared" ca="1" si="15948"/>
        <v/>
      </c>
      <c r="DD370" s="3" t="str">
        <f t="shared" ca="1" si="15949"/>
        <v/>
      </c>
      <c r="DE370" s="5" t="str" cm="1">
        <f t="array" aca="1" ref="DE370" ca="1">IF($B370="","",IF(DD370=0,0,IF(DD_Payment="",0,IF(DD370&lt;_xlfn.IFS(DD_Frequency="Monthly",1,DD_Frequency="Quarterly",IF(MONTH(DD$2)=1,1,IF(MONTH(DD$2)=4,1,IF(MONTH(DD$2)=7,1,IF(MONTH(DD$2)=10,1,0)))),DD_Frequency="Annually",IF(MONTH(DD$2)=1,1,0))*DD_Payment,DD370,_xlfn.IFS(DD_Frequency="Monthly",1,DD_Frequency="Quarterly",IF(MONTH(DD$2)=1,1,IF(MONTH(DD$2)=4,1,IF(MONTH(DD$2)=7,1,IF(MONTH(DD$2)=10,1,0)))),DD_Frequency="Annually",IF(MONTH(DD$2)=1,1,0))*DD_Payment))))</f>
        <v/>
      </c>
      <c r="DF370" s="3" t="str">
        <f t="shared" ref="DF370" ca="1" si="18119">IF($B370="","",IF(DD370&gt;DE370,(DD370-DE370/2)*(rate_A*(DF$1/365)),0))</f>
        <v/>
      </c>
      <c r="DG370" s="3" t="str">
        <f t="shared" ca="1" si="16041"/>
        <v/>
      </c>
      <c r="DH370" s="3" t="str">
        <f t="shared" ref="DH370" ca="1" si="18120">IF($B370="","",CS370*(1+rate_A*DF$1/365))</f>
        <v/>
      </c>
      <c r="DI370" s="3" t="str">
        <f t="shared" ref="DI370" ca="1" si="18121">IF($B370="","",CT370*(1+rate_A*DF$1/365))</f>
        <v/>
      </c>
      <c r="DJ370" s="3" t="str">
        <f t="shared" ref="DJ370" ca="1" si="18122">IF($B370="","",CU370*(1+rate_joint*DF$1/365))</f>
        <v/>
      </c>
      <c r="DK370" s="5" t="str">
        <f t="shared" ca="1" si="16045"/>
        <v/>
      </c>
      <c r="DL370" s="5" t="str" cm="1">
        <f t="array" aca="1" ref="DL370" ca="1">IF(DK370="","",_xlfn.IFS(DK370&lt;='Hidden inputs'!$C$15,DK370*'Hidden inputs'!$D$15,DK370&lt;='Hidden inputs'!$C$16,'Hidden inputs'!$C$15*'Hidden inputs'!$D$15+(DK370-'Hidden inputs'!$B$16)*'Hidden inputs'!$D$16,DK370&lt;='Hidden inputs'!$C$17,'Hidden inputs'!$C$15*'Hidden inputs'!$D$15+('Hidden inputs'!$C$16-'Hidden inputs'!$B$16)*'Hidden inputs'!$D$16+(DK370-'Hidden inputs'!$B$17)*'Hidden inputs'!$D$17,DK370&gt;'Hidden inputs'!$B$18,'Hidden inputs'!$C$15*'Hidden inputs'!$D$15+('Hidden inputs'!$C$16-'Hidden inputs'!$B$16)*'Hidden inputs'!$D$16+('Hidden inputs'!$C$17-'Hidden inputs'!$B$17)*'Hidden inputs'!$D$17+(DK370-'Hidden inputs'!$B$18)*'Hidden inputs'!$D$18))</f>
        <v/>
      </c>
      <c r="DM370" s="10" t="str">
        <f t="shared" ca="1" si="16046"/>
        <v/>
      </c>
      <c r="DN370" s="5" t="str">
        <f t="shared" ca="1" si="15954"/>
        <v/>
      </c>
      <c r="DO370" s="5" t="str">
        <f t="shared" ca="1" si="15955"/>
        <v/>
      </c>
      <c r="DP370" s="5" t="str">
        <f ca="1">IF($B370="","",'Hidden inputs'!$D$11*DG370+'Hidden inputs'!$E$11*DH370)</f>
        <v/>
      </c>
      <c r="DQ370" s="11" t="str">
        <f t="shared" ca="1" si="15870"/>
        <v/>
      </c>
      <c r="DR370" s="9" t="str">
        <f t="shared" ca="1" si="15956"/>
        <v/>
      </c>
      <c r="DS370" s="3" t="str">
        <f t="shared" ca="1" si="15957"/>
        <v/>
      </c>
      <c r="DT370" s="5" t="str" cm="1">
        <f t="array" aca="1" ref="DT370" ca="1">IF($B370="","",IF(DS370=0,0,IF(DD_Payment="",0,IF(DS370&lt;_xlfn.IFS(DD_Frequency="Monthly",1,DD_Frequency="Quarterly",IF(MONTH(DS$2)=1,1,IF(MONTH(DS$2)=4,1,IF(MONTH(DS$2)=7,1,IF(MONTH(DS$2)=10,1,0)))),DD_Frequency="Annually",IF(MONTH(DS$2)=1,1,0))*DD_Payment,DS370,_xlfn.IFS(DD_Frequency="Monthly",1,DD_Frequency="Quarterly",IF(MONTH(DS$2)=1,1,IF(MONTH(DS$2)=4,1,IF(MONTH(DS$2)=7,1,IF(MONTH(DS$2)=10,1,0)))),DD_Frequency="Annually",IF(MONTH(DS$2)=1,1,0))*DD_Payment))))</f>
        <v/>
      </c>
      <c r="DU370" s="3" t="str">
        <f t="shared" ref="DU370" ca="1" si="18123">IF($B370="","",IF(DS370&gt;DT370,(DS370-DT370/2)*(rate_A*(DU$1/365)),0))</f>
        <v/>
      </c>
      <c r="DV370" s="3" t="str">
        <f t="shared" ca="1" si="16048"/>
        <v/>
      </c>
      <c r="DW370" s="3" t="str">
        <f t="shared" ref="DW370" ca="1" si="18124">IF($B370="","",DH370*(1+rate_A*DU$1/365))</f>
        <v/>
      </c>
      <c r="DX370" s="3" t="str">
        <f t="shared" ref="DX370" ca="1" si="18125">IF($B370="","",DI370*(1+rate_A*DU$1/365))</f>
        <v/>
      </c>
      <c r="DY370" s="3" t="str">
        <f t="shared" ref="DY370" ca="1" si="18126">IF($B370="","",DJ370*(1+rate_joint*DU$1/365))</f>
        <v/>
      </c>
      <c r="DZ370" s="5" t="str">
        <f t="shared" ca="1" si="16052"/>
        <v/>
      </c>
      <c r="EA370" s="5" t="str" cm="1">
        <f t="array" aca="1" ref="EA370" ca="1">IF(DZ370="","",_xlfn.IFS(DZ370&lt;='Hidden inputs'!$C$15,DZ370*'Hidden inputs'!$D$15,DZ370&lt;='Hidden inputs'!$C$16,'Hidden inputs'!$C$15*'Hidden inputs'!$D$15+(DZ370-'Hidden inputs'!$B$16)*'Hidden inputs'!$D$16,DZ370&lt;='Hidden inputs'!$C$17,'Hidden inputs'!$C$15*'Hidden inputs'!$D$15+('Hidden inputs'!$C$16-'Hidden inputs'!$B$16)*'Hidden inputs'!$D$16+(DZ370-'Hidden inputs'!$B$17)*'Hidden inputs'!$D$17,DZ370&gt;'Hidden inputs'!$B$18,'Hidden inputs'!$C$15*'Hidden inputs'!$D$15+('Hidden inputs'!$C$16-'Hidden inputs'!$B$16)*'Hidden inputs'!$D$16+('Hidden inputs'!$C$17-'Hidden inputs'!$B$17)*'Hidden inputs'!$D$17+(DZ370-'Hidden inputs'!$B$18)*'Hidden inputs'!$D$18))</f>
        <v/>
      </c>
      <c r="EB370" s="10" t="str">
        <f t="shared" ca="1" si="16053"/>
        <v/>
      </c>
      <c r="EC370" s="5" t="str">
        <f t="shared" ca="1" si="15962"/>
        <v/>
      </c>
      <c r="ED370" s="5" t="str">
        <f t="shared" ca="1" si="15963"/>
        <v/>
      </c>
      <c r="EE370" s="5" t="str">
        <f ca="1">IF($B370="","",'Hidden inputs'!$D$11*DV370+'Hidden inputs'!$E$11*DW370)</f>
        <v/>
      </c>
      <c r="EF370" s="11" t="str">
        <f t="shared" ca="1" si="15875"/>
        <v/>
      </c>
      <c r="EG370" s="9" t="str">
        <f t="shared" ca="1" si="15964"/>
        <v/>
      </c>
      <c r="EH370" s="3" t="str">
        <f t="shared" ca="1" si="15965"/>
        <v/>
      </c>
      <c r="EI370" s="5" t="str" cm="1">
        <f t="array" aca="1" ref="EI370" ca="1">IF($B370="","",IF(EH370=0,0,IF(DD_Payment="",0,IF(EH370&lt;_xlfn.IFS(DD_Frequency="Monthly",1,DD_Frequency="Quarterly",IF(MONTH(EH$2)=1,1,IF(MONTH(EH$2)=4,1,IF(MONTH(EH$2)=7,1,IF(MONTH(EH$2)=10,1,0)))),DD_Frequency="Annually",IF(MONTH(EH$2)=1,1,0))*DD_Payment,EH370,_xlfn.IFS(DD_Frequency="Monthly",1,DD_Frequency="Quarterly",IF(MONTH(EH$2)=1,1,IF(MONTH(EH$2)=4,1,IF(MONTH(EH$2)=7,1,IF(MONTH(EH$2)=10,1,0)))),DD_Frequency="Annually",IF(MONTH(EH$2)=1,1,0))*DD_Payment))))</f>
        <v/>
      </c>
      <c r="EJ370" s="3" t="str">
        <f t="shared" ref="EJ370" ca="1" si="18127">IF($B370="","",IF(EH370&gt;EI370,(EH370-EI370/2)*(rate_A*(EJ$1/365)),0))</f>
        <v/>
      </c>
      <c r="EK370" s="3" t="str">
        <f t="shared" ca="1" si="16055"/>
        <v/>
      </c>
      <c r="EL370" s="3" t="str">
        <f t="shared" ref="EL370" ca="1" si="18128">IF($B370="","",DW370*(1+rate_A*EJ$1/365))</f>
        <v/>
      </c>
      <c r="EM370" s="3" t="str">
        <f t="shared" ref="EM370" ca="1" si="18129">IF($B370="","",DX370*(1+rate_A*EJ$1/365))</f>
        <v/>
      </c>
      <c r="EN370" s="3" t="str">
        <f t="shared" ref="EN370" ca="1" si="18130">IF($B370="","",DY370*(1+rate_joint*EJ$1/365))</f>
        <v/>
      </c>
      <c r="EO370" s="5" t="str">
        <f t="shared" ca="1" si="16059"/>
        <v/>
      </c>
      <c r="EP370" s="5" t="str" cm="1">
        <f t="array" aca="1" ref="EP370" ca="1">IF(EO370="","",_xlfn.IFS(EO370&lt;='Hidden inputs'!$C$15,EO370*'Hidden inputs'!$D$15,EO370&lt;='Hidden inputs'!$C$16,'Hidden inputs'!$C$15*'Hidden inputs'!$D$15+(EO370-'Hidden inputs'!$B$16)*'Hidden inputs'!$D$16,EO370&lt;='Hidden inputs'!$C$17,'Hidden inputs'!$C$15*'Hidden inputs'!$D$15+('Hidden inputs'!$C$16-'Hidden inputs'!$B$16)*'Hidden inputs'!$D$16+(EO370-'Hidden inputs'!$B$17)*'Hidden inputs'!$D$17,EO370&gt;'Hidden inputs'!$B$18,'Hidden inputs'!$C$15*'Hidden inputs'!$D$15+('Hidden inputs'!$C$16-'Hidden inputs'!$B$16)*'Hidden inputs'!$D$16+('Hidden inputs'!$C$17-'Hidden inputs'!$B$17)*'Hidden inputs'!$D$17+(EO370-'Hidden inputs'!$B$18)*'Hidden inputs'!$D$18))</f>
        <v/>
      </c>
      <c r="EQ370" s="10" t="str">
        <f t="shared" ca="1" si="16060"/>
        <v/>
      </c>
      <c r="ER370" s="5" t="str">
        <f t="shared" ca="1" si="15970"/>
        <v/>
      </c>
      <c r="ES370" s="5" t="str">
        <f t="shared" ca="1" si="15971"/>
        <v/>
      </c>
      <c r="ET370" s="5" t="str">
        <f ca="1">IF($B370="","",'Hidden inputs'!$D$11*EK370+'Hidden inputs'!$E$11*EL370)</f>
        <v/>
      </c>
      <c r="EU370" s="11" t="str">
        <f t="shared" ca="1" si="15880"/>
        <v/>
      </c>
      <c r="EV370" s="9" t="str">
        <f t="shared" ca="1" si="15972"/>
        <v/>
      </c>
      <c r="EW370" s="3" t="str">
        <f t="shared" ca="1" si="15973"/>
        <v/>
      </c>
      <c r="EX370" s="5" t="str" cm="1">
        <f t="array" aca="1" ref="EX370" ca="1">IF($B370="","",IF(EW370=0,0,IF(DD_Payment="",0,IF(EW370&lt;_xlfn.IFS(DD_Frequency="Monthly",1,DD_Frequency="Quarterly",IF(MONTH(EW$2)=1,1,IF(MONTH(EW$2)=4,1,IF(MONTH(EW$2)=7,1,IF(MONTH(EW$2)=10,1,0)))),DD_Frequency="Annually",IF(MONTH(EW$2)=1,1,0))*DD_Payment,EW370,_xlfn.IFS(DD_Frequency="Monthly",1,DD_Frequency="Quarterly",IF(MONTH(EW$2)=1,1,IF(MONTH(EW$2)=4,1,IF(MONTH(EW$2)=7,1,IF(MONTH(EW$2)=10,1,0)))),DD_Frequency="Annually",IF(MONTH(EW$2)=1,1,0))*DD_Payment))))</f>
        <v/>
      </c>
      <c r="EY370" s="3" t="str">
        <f t="shared" ref="EY370" ca="1" si="18131">IF($B370="","",IF(EW370&gt;EX370,(EW370-EX370/2)*(rate_A*(EY$1/365)),0))</f>
        <v/>
      </c>
      <c r="EZ370" s="3" t="str">
        <f t="shared" ca="1" si="16062"/>
        <v/>
      </c>
      <c r="FA370" s="3" t="str">
        <f t="shared" ref="FA370" ca="1" si="18132">IF($B370="","",EL370*(1+rate_A*EY$1/365))</f>
        <v/>
      </c>
      <c r="FB370" s="3" t="str">
        <f t="shared" ref="FB370" ca="1" si="18133">IF($B370="","",EM370*(1+rate_A*EY$1/365))</f>
        <v/>
      </c>
      <c r="FC370" s="3" t="str">
        <f t="shared" ref="FC370" ca="1" si="18134">IF($B370="","",EN370*(1+rate_joint*EY$1/365))</f>
        <v/>
      </c>
      <c r="FD370" s="5" t="str">
        <f t="shared" ca="1" si="16066"/>
        <v/>
      </c>
      <c r="FE370" s="5" t="str" cm="1">
        <f t="array" aca="1" ref="FE370" ca="1">IF(FD370="","",_xlfn.IFS(FD370&lt;='Hidden inputs'!$C$15,FD370*'Hidden inputs'!$D$15,FD370&lt;='Hidden inputs'!$C$16,'Hidden inputs'!$C$15*'Hidden inputs'!$D$15+(FD370-'Hidden inputs'!$B$16)*'Hidden inputs'!$D$16,FD370&lt;='Hidden inputs'!$C$17,'Hidden inputs'!$C$15*'Hidden inputs'!$D$15+('Hidden inputs'!$C$16-'Hidden inputs'!$B$16)*'Hidden inputs'!$D$16+(FD370-'Hidden inputs'!$B$17)*'Hidden inputs'!$D$17,FD370&gt;'Hidden inputs'!$B$18,'Hidden inputs'!$C$15*'Hidden inputs'!$D$15+('Hidden inputs'!$C$16-'Hidden inputs'!$B$16)*'Hidden inputs'!$D$16+('Hidden inputs'!$C$17-'Hidden inputs'!$B$17)*'Hidden inputs'!$D$17+(FD370-'Hidden inputs'!$B$18)*'Hidden inputs'!$D$18))</f>
        <v/>
      </c>
      <c r="FF370" s="10" t="str">
        <f t="shared" ca="1" si="16067"/>
        <v/>
      </c>
      <c r="FG370" s="5" t="str">
        <f t="shared" ca="1" si="15978"/>
        <v/>
      </c>
      <c r="FH370" s="5" t="str">
        <f t="shared" ca="1" si="15979"/>
        <v/>
      </c>
      <c r="FI370" s="5" t="str">
        <f ca="1">IF($B370="","",'Hidden inputs'!$D$11*EZ370+'Hidden inputs'!$E$11*FA370)</f>
        <v/>
      </c>
      <c r="FJ370" s="11" t="str">
        <f t="shared" ca="1" si="15885"/>
        <v/>
      </c>
      <c r="FK370" s="9" t="str">
        <f t="shared" ca="1" si="15980"/>
        <v/>
      </c>
      <c r="FL370" s="3" t="str">
        <f t="shared" ca="1" si="15981"/>
        <v/>
      </c>
      <c r="FM370" s="5" t="str" cm="1">
        <f t="array" aca="1" ref="FM370" ca="1">IF($B370="","",IF(FL370=0,0,IF(DD_Payment="",0,IF(FL370&lt;_xlfn.IFS(DD_Frequency="Monthly",1,DD_Frequency="Quarterly",IF(MONTH(FL$2)=1,1,IF(MONTH(FL$2)=4,1,IF(MONTH(FL$2)=7,1,IF(MONTH(FL$2)=10,1,0)))),DD_Frequency="Annually",IF(MONTH(FL$2)=1,1,0))*DD_Payment,FL370,_xlfn.IFS(DD_Frequency="Monthly",1,DD_Frequency="Quarterly",IF(MONTH(FL$2)=1,1,IF(MONTH(FL$2)=4,1,IF(MONTH(FL$2)=7,1,IF(MONTH(FL$2)=10,1,0)))),DD_Frequency="Annually",IF(MONTH(FL$2)=1,1,0))*DD_Payment))))</f>
        <v/>
      </c>
      <c r="FN370" s="3" t="str">
        <f t="shared" ref="FN370" ca="1" si="18135">IF($B370="","",IF(FL370&gt;FM370,(FL370-FM370/2)*(rate_A*(FN$1/365)),0))</f>
        <v/>
      </c>
      <c r="FO370" s="3" t="str">
        <f t="shared" ca="1" si="16069"/>
        <v/>
      </c>
      <c r="FP370" s="3" t="str">
        <f t="shared" ref="FP370" ca="1" si="18136">IF($B370="","",FA370*(1+rate_A*FN$1/365))</f>
        <v/>
      </c>
      <c r="FQ370" s="3" t="str">
        <f t="shared" ref="FQ370" ca="1" si="18137">IF($B370="","",FB370*(1+rate_A*FN$1/365))</f>
        <v/>
      </c>
      <c r="FR370" s="3" t="str">
        <f t="shared" ref="FR370" ca="1" si="18138">IF($B370="","",FC370*(1+rate_joint*FN$1/365))</f>
        <v/>
      </c>
      <c r="FS370" s="5" t="str">
        <f t="shared" ca="1" si="16073"/>
        <v/>
      </c>
      <c r="FT370" s="5" t="str" cm="1">
        <f t="array" aca="1" ref="FT370" ca="1">IF(FS370="","",_xlfn.IFS(FS370&lt;='Hidden inputs'!$C$15,FS370*'Hidden inputs'!$D$15,FS370&lt;='Hidden inputs'!$C$16,'Hidden inputs'!$C$15*'Hidden inputs'!$D$15+(FS370-'Hidden inputs'!$B$16)*'Hidden inputs'!$D$16,FS370&lt;='Hidden inputs'!$C$17,'Hidden inputs'!$C$15*'Hidden inputs'!$D$15+('Hidden inputs'!$C$16-'Hidden inputs'!$B$16)*'Hidden inputs'!$D$16+(FS370-'Hidden inputs'!$B$17)*'Hidden inputs'!$D$17,FS370&gt;'Hidden inputs'!$B$18,'Hidden inputs'!$C$15*'Hidden inputs'!$D$15+('Hidden inputs'!$C$16-'Hidden inputs'!$B$16)*'Hidden inputs'!$D$16+('Hidden inputs'!$C$17-'Hidden inputs'!$B$17)*'Hidden inputs'!$D$17+(FS370-'Hidden inputs'!$B$18)*'Hidden inputs'!$D$18))</f>
        <v/>
      </c>
      <c r="FU370" s="10" t="str">
        <f t="shared" ca="1" si="16074"/>
        <v/>
      </c>
      <c r="FV370" s="5" t="str">
        <f t="shared" ca="1" si="15986"/>
        <v/>
      </c>
      <c r="FW370" s="5" t="str">
        <f t="shared" ca="1" si="15987"/>
        <v/>
      </c>
      <c r="FX370" s="5" t="str">
        <f ca="1">IF($B370="","",'Hidden inputs'!$D$11*FO370+'Hidden inputs'!$E$11*FP370)</f>
        <v/>
      </c>
      <c r="FY370" s="11" t="str">
        <f t="shared" ca="1" si="15890"/>
        <v/>
      </c>
      <c r="FZ370" s="9" t="str">
        <f t="shared" ca="1" si="15988"/>
        <v/>
      </c>
      <c r="GA370" s="5" t="str">
        <f t="shared" ca="1" si="15989"/>
        <v/>
      </c>
      <c r="GB370" s="5" t="str">
        <f t="shared" ca="1" si="15990"/>
        <v/>
      </c>
      <c r="GC370" s="5" t="str">
        <f t="shared" ca="1" si="15891"/>
        <v/>
      </c>
      <c r="GD370" s="5" t="str">
        <f t="shared" ca="1" si="15892"/>
        <v/>
      </c>
    </row>
    <row r="371" spans="1:186" x14ac:dyDescent="0.35">
      <c r="A371" s="2"/>
      <c r="B371" s="6" t="str">
        <f t="shared" ca="1" si="15893"/>
        <v/>
      </c>
      <c r="C371" s="5" t="str">
        <f t="shared" ca="1" si="15991"/>
        <v/>
      </c>
      <c r="D371" s="5" t="str" cm="1">
        <f t="array" aca="1" ref="D371" ca="1">IF($B371="","",IF(C371=0,0,IF(DD_Payment="",0,IF(C371&lt;_xlfn.IFS(DD_Frequency="Monthly",1,DD_Frequency="Quarterly",IF(MONTH(C$2)=1,1,IF(MONTH(C$2)=4,1,IF(MONTH(C$2)=7,1,IF(MONTH(C$2)=10,1,0)))),DD_Frequency="Annually",IF(MONTH(C$2)=1,1,0))*DD_Payment,C371,_xlfn.IFS(DD_Frequency="Monthly",1,DD_Frequency="Quarterly",IF(MONTH(C$2)=1,1,IF(MONTH(C$2)=4,1,IF(MONTH(C$2)=7,1,IF(MONTH(C$2)=10,1,0)))),DD_Frequency="Annually",IF(MONTH(C$2)=1,1,0))*DD_Payment))))</f>
        <v/>
      </c>
      <c r="E371" s="5" t="str">
        <f t="shared" ref="E371" ca="1" si="18139">IF(B371="","",IF(C371&gt;D371,(C371-D371/2)*(rate_A*(E$1/365)),0))</f>
        <v/>
      </c>
      <c r="F371" s="5" t="str">
        <f t="shared" ca="1" si="15895"/>
        <v/>
      </c>
      <c r="G371" s="5" t="str">
        <f t="shared" ref="G371" ca="1" si="18140">IF(B371="","",G370*(1+rate_A*E$1/365))</f>
        <v/>
      </c>
      <c r="H371" s="5" t="str">
        <f t="shared" ref="H371" ca="1" si="18141">IF(B371="","",H370*(1+rate_A*E$1/365))</f>
        <v/>
      </c>
      <c r="I371" s="5" t="str">
        <f t="shared" ref="I371" ca="1" si="18142">IF(B371="","",I370*(1+rate_joint*E$1/365))</f>
        <v/>
      </c>
      <c r="J371" s="5" t="str">
        <f t="shared" ca="1" si="15996"/>
        <v/>
      </c>
      <c r="K371" s="5" t="str" cm="1">
        <f t="array" aca="1" ref="K371" ca="1">IF(J371="","",_xlfn.IFS(J371&lt;='Hidden inputs'!$C$15,J371*'Hidden inputs'!$D$15,J371&lt;='Hidden inputs'!$C$16,'Hidden inputs'!$C$15*'Hidden inputs'!$D$15+(J371-'Hidden inputs'!$B$16)*'Hidden inputs'!$D$16,J371&lt;='Hidden inputs'!$C$17,'Hidden inputs'!$C$15*'Hidden inputs'!$D$15+('Hidden inputs'!$C$16-'Hidden inputs'!$B$16)*'Hidden inputs'!$D$16+(J371-'Hidden inputs'!$B$17)*'Hidden inputs'!$D$17,J371&gt;'Hidden inputs'!$B$18,'Hidden inputs'!$C$15*'Hidden inputs'!$D$15+('Hidden inputs'!$C$16-'Hidden inputs'!$B$16)*'Hidden inputs'!$D$16+('Hidden inputs'!$C$17-'Hidden inputs'!$B$17)*'Hidden inputs'!$D$17+(J371-'Hidden inputs'!$B$18)*'Hidden inputs'!$D$18))</f>
        <v/>
      </c>
      <c r="L371" s="11" t="str">
        <f t="shared" ca="1" si="15997"/>
        <v/>
      </c>
      <c r="M371" s="5" t="str">
        <f t="shared" ca="1" si="15899"/>
        <v/>
      </c>
      <c r="N371" s="5" t="str">
        <f t="shared" ca="1" si="15900"/>
        <v/>
      </c>
      <c r="O371" s="5" t="str">
        <f ca="1">IF(B371="","",'Hidden inputs'!$D$11*F371+'Hidden inputs'!$E$11*G371)</f>
        <v/>
      </c>
      <c r="P371" s="11" t="str">
        <f t="shared" ca="1" si="15834"/>
        <v/>
      </c>
      <c r="Q371" s="20" t="str">
        <f t="shared" ca="1" si="15835"/>
        <v/>
      </c>
      <c r="R371" s="3" t="str">
        <f t="shared" ca="1" si="15901"/>
        <v/>
      </c>
      <c r="S371" s="5" t="str" cm="1">
        <f t="array" aca="1" ref="S371" ca="1">IF($B371="","",IF(R371=0,0,IF(DD_Payment="",0,IF(R371&lt;_xlfn.IFS(DD_Frequency="Monthly",1,DD_Frequency="Quarterly",IF(MONTH(R$2)=1,1,IF(MONTH(R$2)=4,1,IF(MONTH(R$2)=7,1,IF(MONTH(R$2)=10,1,0)))),DD_Frequency="Annually",IF(MONTH(R$2)=1,1,0))*DD_Payment,R371,_xlfn.IFS(DD_Frequency="Monthly",1,DD_Frequency="Quarterly",IF(MONTH(R$2)=1,1,IF(MONTH(R$2)=4,1,IF(MONTH(R$2)=7,1,IF(MONTH(R$2)=10,1,0)))),DD_Frequency="Annually",IF(MONTH(R$2)=1,1,0))*DD_Payment))))</f>
        <v/>
      </c>
      <c r="T371" s="3" t="str">
        <f t="shared" ref="T371" ca="1" si="18143">IF(B371="","",IF(R371&gt;S371,(R371-S371/2)*(rate_A*((T$1+A371)/365)),0))</f>
        <v/>
      </c>
      <c r="U371" s="3" t="str">
        <f t="shared" ca="1" si="15903"/>
        <v/>
      </c>
      <c r="V371" s="3" t="str">
        <f t="shared" ref="V371" ca="1" si="18144">IF(B371="","",G371*(1+rate_A*(T$1+A371)/365))</f>
        <v/>
      </c>
      <c r="W371" s="3" t="str">
        <f t="shared" ref="W371" ca="1" si="18145">IF(B371="","",H371*(1+rate_A*(T$1+A371)/365))</f>
        <v/>
      </c>
      <c r="X371" s="3" t="str">
        <f t="shared" ref="X371" ca="1" si="18146">IF(B371="","",I371*(1+rate_joint*(T$1+A371)/365))</f>
        <v/>
      </c>
      <c r="Y371" s="5" t="str">
        <f t="shared" ca="1" si="16002"/>
        <v/>
      </c>
      <c r="Z371" s="5" t="str" cm="1">
        <f t="array" aca="1" ref="Z371" ca="1">IF(Y371="","",_xlfn.IFS(Y371&lt;='Hidden inputs'!$C$15,Y371*'Hidden inputs'!$D$15,Y371&lt;='Hidden inputs'!$C$16,'Hidden inputs'!$C$15*'Hidden inputs'!$D$15+(Y371-'Hidden inputs'!$B$16)*'Hidden inputs'!$D$16,Y371&lt;='Hidden inputs'!$C$17,'Hidden inputs'!$C$15*'Hidden inputs'!$D$15+('Hidden inputs'!$C$16-'Hidden inputs'!$B$16)*'Hidden inputs'!$D$16+(Y371-'Hidden inputs'!$B$17)*'Hidden inputs'!$D$17,Y371&gt;'Hidden inputs'!$B$18,'Hidden inputs'!$C$15*'Hidden inputs'!$D$15+('Hidden inputs'!$C$16-'Hidden inputs'!$B$16)*'Hidden inputs'!$D$16+('Hidden inputs'!$C$17-'Hidden inputs'!$B$17)*'Hidden inputs'!$D$17+(Y371-'Hidden inputs'!$B$18)*'Hidden inputs'!$D$18))</f>
        <v/>
      </c>
      <c r="AA371" s="10" t="str">
        <f t="shared" ca="1" si="16003"/>
        <v/>
      </c>
      <c r="AB371" s="5" t="str">
        <f t="shared" ca="1" si="15907"/>
        <v/>
      </c>
      <c r="AC371" s="5" t="str">
        <f t="shared" ca="1" si="16004"/>
        <v/>
      </c>
      <c r="AD371" s="5" t="str">
        <f ca="1">IF(B371="","",'Hidden inputs'!$D$11*U371+'Hidden inputs'!$E$11*V371)</f>
        <v/>
      </c>
      <c r="AE371" s="11" t="str">
        <f t="shared" ca="1" si="15840"/>
        <v/>
      </c>
      <c r="AF371" s="9" t="str">
        <f t="shared" ca="1" si="15908"/>
        <v/>
      </c>
      <c r="AG371" s="3" t="str">
        <f t="shared" ca="1" si="15909"/>
        <v/>
      </c>
      <c r="AH371" s="5" t="str" cm="1">
        <f t="array" aca="1" ref="AH371" ca="1">IF($B371="","",IF(AG371=0,0,IF(DD_Payment="",0,IF(AG371&lt;_xlfn.IFS(DD_Frequency="Monthly",1,DD_Frequency="Quarterly",IF(MONTH(AG$2)=1,1,IF(MONTH(AG$2)=4,1,IF(MONTH(AG$2)=7,1,IF(MONTH(AG$2)=10,1,0)))),DD_Frequency="Annually",IF(MONTH(AG$2)=1,1,0))*DD_Payment,AG371,_xlfn.IFS(DD_Frequency="Monthly",1,DD_Frequency="Quarterly",IF(MONTH(AG$2)=1,1,IF(MONTH(AG$2)=4,1,IF(MONTH(AG$2)=7,1,IF(MONTH(AG$2)=10,1,0)))),DD_Frequency="Annually",IF(MONTH(AG$2)=1,1,0))*DD_Payment))))</f>
        <v/>
      </c>
      <c r="AI371" s="3" t="str">
        <f t="shared" ref="AI371" ca="1" si="18147">IF($B371="","",IF(AG371&gt;AH371,(AG371-AH371/2)*(rate_A*(AI$1/365)),0))</f>
        <v/>
      </c>
      <c r="AJ371" s="3" t="str">
        <f t="shared" ca="1" si="16006"/>
        <v/>
      </c>
      <c r="AK371" s="3" t="str">
        <f t="shared" ref="AK371" ca="1" si="18148">IF($B371="","",V371*(1+rate_A*AI$1/365))</f>
        <v/>
      </c>
      <c r="AL371" s="3" t="str">
        <f t="shared" ref="AL371" ca="1" si="18149">IF($B371="","",W371*(1+rate_A*AI$1/365))</f>
        <v/>
      </c>
      <c r="AM371" s="3" t="str">
        <f t="shared" ref="AM371" ca="1" si="18150">IF($B371="","",X371*(1+rate_joint*AI$1/365))</f>
        <v/>
      </c>
      <c r="AN371" s="5" t="str">
        <f t="shared" ca="1" si="16010"/>
        <v/>
      </c>
      <c r="AO371" s="5" t="str" cm="1">
        <f t="array" aca="1" ref="AO371" ca="1">IF(AN371="","",_xlfn.IFS(AN371&lt;='Hidden inputs'!$C$15,AN371*'Hidden inputs'!$D$15,AN371&lt;='Hidden inputs'!$C$16,'Hidden inputs'!$C$15*'Hidden inputs'!$D$15+(AN371-'Hidden inputs'!$B$16)*'Hidden inputs'!$D$16,AN371&lt;='Hidden inputs'!$C$17,'Hidden inputs'!$C$15*'Hidden inputs'!$D$15+('Hidden inputs'!$C$16-'Hidden inputs'!$B$16)*'Hidden inputs'!$D$16+(AN371-'Hidden inputs'!$B$17)*'Hidden inputs'!$D$17,AN371&gt;'Hidden inputs'!$B$18,'Hidden inputs'!$C$15*'Hidden inputs'!$D$15+('Hidden inputs'!$C$16-'Hidden inputs'!$B$16)*'Hidden inputs'!$D$16+('Hidden inputs'!$C$17-'Hidden inputs'!$B$17)*'Hidden inputs'!$D$17+(AN371-'Hidden inputs'!$B$18)*'Hidden inputs'!$D$18))</f>
        <v/>
      </c>
      <c r="AP371" s="10" t="str">
        <f t="shared" ca="1" si="16011"/>
        <v/>
      </c>
      <c r="AQ371" s="5" t="str">
        <f t="shared" ca="1" si="15914"/>
        <v/>
      </c>
      <c r="AR371" s="5" t="str">
        <f t="shared" ca="1" si="15915"/>
        <v/>
      </c>
      <c r="AS371" s="5" t="str">
        <f ca="1">IF($B371="","",'Hidden inputs'!$D$11*AJ371+'Hidden inputs'!$E$11*AK371)</f>
        <v/>
      </c>
      <c r="AT371" s="11" t="str">
        <f t="shared" ca="1" si="15845"/>
        <v/>
      </c>
      <c r="AU371" s="9" t="str">
        <f t="shared" ca="1" si="15916"/>
        <v/>
      </c>
      <c r="AV371" s="3" t="str">
        <f t="shared" ca="1" si="15917"/>
        <v/>
      </c>
      <c r="AW371" s="5" t="str" cm="1">
        <f t="array" aca="1" ref="AW371" ca="1">IF($B371="","",IF(AV371=0,0,IF(DD_Payment="",0,IF(AV371&lt;_xlfn.IFS(DD_Frequency="Monthly",1,DD_Frequency="Quarterly",IF(MONTH(AV$2)=1,1,IF(MONTH(AV$2)=4,1,IF(MONTH(AV$2)=7,1,IF(MONTH(AV$2)=10,1,0)))),DD_Frequency="Annually",IF(MONTH(AV$2)=1,1,0))*DD_Payment,AV371,_xlfn.IFS(DD_Frequency="Monthly",1,DD_Frequency="Quarterly",IF(MONTH(AV$2)=1,1,IF(MONTH(AV$2)=4,1,IF(MONTH(AV$2)=7,1,IF(MONTH(AV$2)=10,1,0)))),DD_Frequency="Annually",IF(MONTH(AV$2)=1,1,0))*DD_Payment))))</f>
        <v/>
      </c>
      <c r="AX371" s="3" t="str">
        <f t="shared" ref="AX371" ca="1" si="18151">IF($B371="","",IF(AV371&gt;AW371,(AV371-AW371/2)*(rate_A*(AX$1/365)),0))</f>
        <v/>
      </c>
      <c r="AY371" s="3" t="str">
        <f t="shared" ca="1" si="16013"/>
        <v/>
      </c>
      <c r="AZ371" s="3" t="str">
        <f t="shared" ref="AZ371" ca="1" si="18152">IF($B371="","",AK371*(1+rate_A*AX$1/365))</f>
        <v/>
      </c>
      <c r="BA371" s="3" t="str">
        <f t="shared" ref="BA371" ca="1" si="18153">IF($B371="","",AL371*(1+rate_A*AX$1/365))</f>
        <v/>
      </c>
      <c r="BB371" s="3" t="str">
        <f t="shared" ref="BB371" ca="1" si="18154">IF($B371="","",AM371*(1+rate_joint*AX$1/365))</f>
        <v/>
      </c>
      <c r="BC371" s="5" t="str">
        <f t="shared" ca="1" si="16017"/>
        <v/>
      </c>
      <c r="BD371" s="5" t="str" cm="1">
        <f t="array" aca="1" ref="BD371" ca="1">IF(BC371="","",_xlfn.IFS(BC371&lt;='Hidden inputs'!$C$15,BC371*'Hidden inputs'!$D$15,BC371&lt;='Hidden inputs'!$C$16,'Hidden inputs'!$C$15*'Hidden inputs'!$D$15+(BC371-'Hidden inputs'!$B$16)*'Hidden inputs'!$D$16,BC371&lt;='Hidden inputs'!$C$17,'Hidden inputs'!$C$15*'Hidden inputs'!$D$15+('Hidden inputs'!$C$16-'Hidden inputs'!$B$16)*'Hidden inputs'!$D$16+(BC371-'Hidden inputs'!$B$17)*'Hidden inputs'!$D$17,BC371&gt;'Hidden inputs'!$B$18,'Hidden inputs'!$C$15*'Hidden inputs'!$D$15+('Hidden inputs'!$C$16-'Hidden inputs'!$B$16)*'Hidden inputs'!$D$16+('Hidden inputs'!$C$17-'Hidden inputs'!$B$17)*'Hidden inputs'!$D$17+(BC371-'Hidden inputs'!$B$18)*'Hidden inputs'!$D$18))</f>
        <v/>
      </c>
      <c r="BE371" s="10" t="str">
        <f t="shared" ca="1" si="16018"/>
        <v/>
      </c>
      <c r="BF371" s="5" t="str">
        <f t="shared" ca="1" si="15922"/>
        <v/>
      </c>
      <c r="BG371" s="5" t="str">
        <f t="shared" ca="1" si="15923"/>
        <v/>
      </c>
      <c r="BH371" s="5" t="str">
        <f ca="1">IF($B371="","",'Hidden inputs'!$D$11*AY371+'Hidden inputs'!$E$11*AZ371)</f>
        <v/>
      </c>
      <c r="BI371" s="11" t="str">
        <f t="shared" ca="1" si="15850"/>
        <v/>
      </c>
      <c r="BJ371" s="9" t="str">
        <f t="shared" ca="1" si="15924"/>
        <v/>
      </c>
      <c r="BK371" s="3" t="str">
        <f t="shared" ca="1" si="15925"/>
        <v/>
      </c>
      <c r="BL371" s="5" t="str" cm="1">
        <f t="array" aca="1" ref="BL371" ca="1">IF($B371="","",IF(BK371=0,0,IF(DD_Payment="",0,IF(BK371&lt;_xlfn.IFS(DD_Frequency="Monthly",1,DD_Frequency="Quarterly",IF(MONTH(BK$2)=1,1,IF(MONTH(BK$2)=4,1,IF(MONTH(BK$2)=7,1,IF(MONTH(BK$2)=10,1,0)))),DD_Frequency="Annually",IF(MONTH(BK$2)=1,1,0))*DD_Payment,BK371,_xlfn.IFS(DD_Frequency="Monthly",1,DD_Frequency="Quarterly",IF(MONTH(BK$2)=1,1,IF(MONTH(BK$2)=4,1,IF(MONTH(BK$2)=7,1,IF(MONTH(BK$2)=10,1,0)))),DD_Frequency="Annually",IF(MONTH(BK$2)=1,1,0))*DD_Payment))))</f>
        <v/>
      </c>
      <c r="BM371" s="3" t="str">
        <f t="shared" ref="BM371" ca="1" si="18155">IF($B371="","",IF(BK371&gt;BL371,(BK371-BL371/2)*(rate_A*(BM$1/365)),0))</f>
        <v/>
      </c>
      <c r="BN371" s="3" t="str">
        <f t="shared" ca="1" si="16020"/>
        <v/>
      </c>
      <c r="BO371" s="3" t="str">
        <f t="shared" ref="BO371" ca="1" si="18156">IF($B371="","",AZ371*(1+rate_A*BM$1/365))</f>
        <v/>
      </c>
      <c r="BP371" s="3" t="str">
        <f t="shared" ref="BP371" ca="1" si="18157">IF($B371="","",BA371*(1+rate_A*BM$1/365))</f>
        <v/>
      </c>
      <c r="BQ371" s="3" t="str">
        <f t="shared" ref="BQ371" ca="1" si="18158">IF($B371="","",BB371*(1+rate_joint*BM$1/365))</f>
        <v/>
      </c>
      <c r="BR371" s="5" t="str">
        <f t="shared" ca="1" si="16024"/>
        <v/>
      </c>
      <c r="BS371" s="5" t="str" cm="1">
        <f t="array" aca="1" ref="BS371" ca="1">IF(BR371="","",_xlfn.IFS(BR371&lt;='Hidden inputs'!$C$15,BR371*'Hidden inputs'!$D$15,BR371&lt;='Hidden inputs'!$C$16,'Hidden inputs'!$C$15*'Hidden inputs'!$D$15+(BR371-'Hidden inputs'!$B$16)*'Hidden inputs'!$D$16,BR371&lt;='Hidden inputs'!$C$17,'Hidden inputs'!$C$15*'Hidden inputs'!$D$15+('Hidden inputs'!$C$16-'Hidden inputs'!$B$16)*'Hidden inputs'!$D$16+(BR371-'Hidden inputs'!$B$17)*'Hidden inputs'!$D$17,BR371&gt;'Hidden inputs'!$B$18,'Hidden inputs'!$C$15*'Hidden inputs'!$D$15+('Hidden inputs'!$C$16-'Hidden inputs'!$B$16)*'Hidden inputs'!$D$16+('Hidden inputs'!$C$17-'Hidden inputs'!$B$17)*'Hidden inputs'!$D$17+(BR371-'Hidden inputs'!$B$18)*'Hidden inputs'!$D$18))</f>
        <v/>
      </c>
      <c r="BT371" s="10" t="str">
        <f t="shared" ca="1" si="16025"/>
        <v/>
      </c>
      <c r="BU371" s="5" t="str">
        <f t="shared" ca="1" si="15930"/>
        <v/>
      </c>
      <c r="BV371" s="5" t="str">
        <f t="shared" ca="1" si="15931"/>
        <v/>
      </c>
      <c r="BW371" s="5" t="str">
        <f ca="1">IF($B371="","",'Hidden inputs'!$D$11*BN371+'Hidden inputs'!$E$11*BO371)</f>
        <v/>
      </c>
      <c r="BX371" s="11" t="str">
        <f t="shared" ca="1" si="15855"/>
        <v/>
      </c>
      <c r="BY371" s="9" t="str">
        <f t="shared" ca="1" si="15932"/>
        <v/>
      </c>
      <c r="BZ371" s="3" t="str">
        <f t="shared" ca="1" si="15933"/>
        <v/>
      </c>
      <c r="CA371" s="5" t="str" cm="1">
        <f t="array" aca="1" ref="CA371" ca="1">IF($B371="","",IF(BZ371=0,0,IF(DD_Payment="",0,IF(BZ371&lt;_xlfn.IFS(DD_Frequency="Monthly",1,DD_Frequency="Quarterly",IF(MONTH(BZ$2)=1,1,IF(MONTH(BZ$2)=4,1,IF(MONTH(BZ$2)=7,1,IF(MONTH(BZ$2)=10,1,0)))),DD_Frequency="Annually",IF(MONTH(BZ$2)=1,1,0))*DD_Payment,BZ371,_xlfn.IFS(DD_Frequency="Monthly",1,DD_Frequency="Quarterly",IF(MONTH(BZ$2)=1,1,IF(MONTH(BZ$2)=4,1,IF(MONTH(BZ$2)=7,1,IF(MONTH(BZ$2)=10,1,0)))),DD_Frequency="Annually",IF(MONTH(BZ$2)=1,1,0))*DD_Payment))))</f>
        <v/>
      </c>
      <c r="CB371" s="3" t="str">
        <f t="shared" ref="CB371" ca="1" si="18159">IF($B371="","",IF(BZ371&gt;CA371,(BZ371-CA371/2)*(rate_A*(CB$1/365)),0))</f>
        <v/>
      </c>
      <c r="CC371" s="3" t="str">
        <f t="shared" ca="1" si="16027"/>
        <v/>
      </c>
      <c r="CD371" s="3" t="str">
        <f t="shared" ref="CD371" ca="1" si="18160">IF($B371="","",BO371*(1+rate_A*CB$1/365))</f>
        <v/>
      </c>
      <c r="CE371" s="3" t="str">
        <f t="shared" ref="CE371" ca="1" si="18161">IF($B371="","",BP371*(1+rate_A*CB$1/365))</f>
        <v/>
      </c>
      <c r="CF371" s="3" t="str">
        <f t="shared" ref="CF371" ca="1" si="18162">IF($B371="","",BQ371*(1+rate_joint*CB$1/365))</f>
        <v/>
      </c>
      <c r="CG371" s="5" t="str">
        <f t="shared" ca="1" si="16031"/>
        <v/>
      </c>
      <c r="CH371" s="5" t="str" cm="1">
        <f t="array" aca="1" ref="CH371" ca="1">IF(CG371="","",_xlfn.IFS(CG371&lt;='Hidden inputs'!$C$15,CG371*'Hidden inputs'!$D$15,CG371&lt;='Hidden inputs'!$C$16,'Hidden inputs'!$C$15*'Hidden inputs'!$D$15+(CG371-'Hidden inputs'!$B$16)*'Hidden inputs'!$D$16,CG371&lt;='Hidden inputs'!$C$17,'Hidden inputs'!$C$15*'Hidden inputs'!$D$15+('Hidden inputs'!$C$16-'Hidden inputs'!$B$16)*'Hidden inputs'!$D$16+(CG371-'Hidden inputs'!$B$17)*'Hidden inputs'!$D$17,CG371&gt;'Hidden inputs'!$B$18,'Hidden inputs'!$C$15*'Hidden inputs'!$D$15+('Hidden inputs'!$C$16-'Hidden inputs'!$B$16)*'Hidden inputs'!$D$16+('Hidden inputs'!$C$17-'Hidden inputs'!$B$17)*'Hidden inputs'!$D$17+(CG371-'Hidden inputs'!$B$18)*'Hidden inputs'!$D$18))</f>
        <v/>
      </c>
      <c r="CI371" s="10" t="str">
        <f t="shared" ca="1" si="16032"/>
        <v/>
      </c>
      <c r="CJ371" s="5" t="str">
        <f t="shared" ca="1" si="15938"/>
        <v/>
      </c>
      <c r="CK371" s="5" t="str">
        <f t="shared" ca="1" si="15939"/>
        <v/>
      </c>
      <c r="CL371" s="5" t="str">
        <f ca="1">IF($B371="","",'Hidden inputs'!$D$11*CC371+'Hidden inputs'!$E$11*CD371)</f>
        <v/>
      </c>
      <c r="CM371" s="11" t="str">
        <f t="shared" ca="1" si="15860"/>
        <v/>
      </c>
      <c r="CN371" s="9" t="str">
        <f t="shared" ca="1" si="15940"/>
        <v/>
      </c>
      <c r="CO371" s="3" t="str">
        <f t="shared" ca="1" si="15941"/>
        <v/>
      </c>
      <c r="CP371" s="5" t="str" cm="1">
        <f t="array" aca="1" ref="CP371" ca="1">IF($B371="","",IF(CO371=0,0,IF(DD_Payment="",0,IF(CO371&lt;_xlfn.IFS(DD_Frequency="Monthly",1,DD_Frequency="Quarterly",IF(MONTH(CO$2)=1,1,IF(MONTH(CO$2)=4,1,IF(MONTH(CO$2)=7,1,IF(MONTH(CO$2)=10,1,0)))),DD_Frequency="Annually",IF(MONTH(CO$2)=1,1,0))*DD_Payment,CO371,_xlfn.IFS(DD_Frequency="Monthly",1,DD_Frequency="Quarterly",IF(MONTH(CO$2)=1,1,IF(MONTH(CO$2)=4,1,IF(MONTH(CO$2)=7,1,IF(MONTH(CO$2)=10,1,0)))),DD_Frequency="Annually",IF(MONTH(CO$2)=1,1,0))*DD_Payment))))</f>
        <v/>
      </c>
      <c r="CQ371" s="3" t="str">
        <f t="shared" ref="CQ371" ca="1" si="18163">IF($B371="","",IF(CO371&gt;CP371,(CO371-CP371/2)*(rate_A*(CQ$1/365)),0))</f>
        <v/>
      </c>
      <c r="CR371" s="3" t="str">
        <f t="shared" ca="1" si="16034"/>
        <v/>
      </c>
      <c r="CS371" s="3" t="str">
        <f t="shared" ref="CS371" ca="1" si="18164">IF($B371="","",CD371*(1+rate_A*CQ$1/365))</f>
        <v/>
      </c>
      <c r="CT371" s="3" t="str">
        <f t="shared" ref="CT371" ca="1" si="18165">IF($B371="","",CE371*(1+rate_A*CQ$1/365))</f>
        <v/>
      </c>
      <c r="CU371" s="3" t="str">
        <f t="shared" ref="CU371" ca="1" si="18166">IF($B371="","",CF371*(1+rate_joint*CQ$1/365))</f>
        <v/>
      </c>
      <c r="CV371" s="5" t="str">
        <f t="shared" ca="1" si="16038"/>
        <v/>
      </c>
      <c r="CW371" s="5" t="str" cm="1">
        <f t="array" aca="1" ref="CW371" ca="1">IF(CV371="","",_xlfn.IFS(CV371&lt;='Hidden inputs'!$C$15,CV371*'Hidden inputs'!$D$15,CV371&lt;='Hidden inputs'!$C$16,'Hidden inputs'!$C$15*'Hidden inputs'!$D$15+(CV371-'Hidden inputs'!$B$16)*'Hidden inputs'!$D$16,CV371&lt;='Hidden inputs'!$C$17,'Hidden inputs'!$C$15*'Hidden inputs'!$D$15+('Hidden inputs'!$C$16-'Hidden inputs'!$B$16)*'Hidden inputs'!$D$16+(CV371-'Hidden inputs'!$B$17)*'Hidden inputs'!$D$17,CV371&gt;'Hidden inputs'!$B$18,'Hidden inputs'!$C$15*'Hidden inputs'!$D$15+('Hidden inputs'!$C$16-'Hidden inputs'!$B$16)*'Hidden inputs'!$D$16+('Hidden inputs'!$C$17-'Hidden inputs'!$B$17)*'Hidden inputs'!$D$17+(CV371-'Hidden inputs'!$B$18)*'Hidden inputs'!$D$18))</f>
        <v/>
      </c>
      <c r="CX371" s="10" t="str">
        <f t="shared" ca="1" si="16039"/>
        <v/>
      </c>
      <c r="CY371" s="5" t="str">
        <f t="shared" ca="1" si="15946"/>
        <v/>
      </c>
      <c r="CZ371" s="5" t="str">
        <f t="shared" ca="1" si="15947"/>
        <v/>
      </c>
      <c r="DA371" s="5" t="str">
        <f ca="1">IF($B371="","",'Hidden inputs'!$D$11*CR371+'Hidden inputs'!$E$11*CS371)</f>
        <v/>
      </c>
      <c r="DB371" s="11" t="str">
        <f t="shared" ca="1" si="15865"/>
        <v/>
      </c>
      <c r="DC371" s="9" t="str">
        <f t="shared" ca="1" si="15948"/>
        <v/>
      </c>
      <c r="DD371" s="3" t="str">
        <f t="shared" ca="1" si="15949"/>
        <v/>
      </c>
      <c r="DE371" s="5" t="str" cm="1">
        <f t="array" aca="1" ref="DE371" ca="1">IF($B371="","",IF(DD371=0,0,IF(DD_Payment="",0,IF(DD371&lt;_xlfn.IFS(DD_Frequency="Monthly",1,DD_Frequency="Quarterly",IF(MONTH(DD$2)=1,1,IF(MONTH(DD$2)=4,1,IF(MONTH(DD$2)=7,1,IF(MONTH(DD$2)=10,1,0)))),DD_Frequency="Annually",IF(MONTH(DD$2)=1,1,0))*DD_Payment,DD371,_xlfn.IFS(DD_Frequency="Monthly",1,DD_Frequency="Quarterly",IF(MONTH(DD$2)=1,1,IF(MONTH(DD$2)=4,1,IF(MONTH(DD$2)=7,1,IF(MONTH(DD$2)=10,1,0)))),DD_Frequency="Annually",IF(MONTH(DD$2)=1,1,0))*DD_Payment))))</f>
        <v/>
      </c>
      <c r="DF371" s="3" t="str">
        <f t="shared" ref="DF371" ca="1" si="18167">IF($B371="","",IF(DD371&gt;DE371,(DD371-DE371/2)*(rate_A*(DF$1/365)),0))</f>
        <v/>
      </c>
      <c r="DG371" s="3" t="str">
        <f t="shared" ca="1" si="16041"/>
        <v/>
      </c>
      <c r="DH371" s="3" t="str">
        <f t="shared" ref="DH371" ca="1" si="18168">IF($B371="","",CS371*(1+rate_A*DF$1/365))</f>
        <v/>
      </c>
      <c r="DI371" s="3" t="str">
        <f t="shared" ref="DI371" ca="1" si="18169">IF($B371="","",CT371*(1+rate_A*DF$1/365))</f>
        <v/>
      </c>
      <c r="DJ371" s="3" t="str">
        <f t="shared" ref="DJ371" ca="1" si="18170">IF($B371="","",CU371*(1+rate_joint*DF$1/365))</f>
        <v/>
      </c>
      <c r="DK371" s="5" t="str">
        <f t="shared" ca="1" si="16045"/>
        <v/>
      </c>
      <c r="DL371" s="5" t="str" cm="1">
        <f t="array" aca="1" ref="DL371" ca="1">IF(DK371="","",_xlfn.IFS(DK371&lt;='Hidden inputs'!$C$15,DK371*'Hidden inputs'!$D$15,DK371&lt;='Hidden inputs'!$C$16,'Hidden inputs'!$C$15*'Hidden inputs'!$D$15+(DK371-'Hidden inputs'!$B$16)*'Hidden inputs'!$D$16,DK371&lt;='Hidden inputs'!$C$17,'Hidden inputs'!$C$15*'Hidden inputs'!$D$15+('Hidden inputs'!$C$16-'Hidden inputs'!$B$16)*'Hidden inputs'!$D$16+(DK371-'Hidden inputs'!$B$17)*'Hidden inputs'!$D$17,DK371&gt;'Hidden inputs'!$B$18,'Hidden inputs'!$C$15*'Hidden inputs'!$D$15+('Hidden inputs'!$C$16-'Hidden inputs'!$B$16)*'Hidden inputs'!$D$16+('Hidden inputs'!$C$17-'Hidden inputs'!$B$17)*'Hidden inputs'!$D$17+(DK371-'Hidden inputs'!$B$18)*'Hidden inputs'!$D$18))</f>
        <v/>
      </c>
      <c r="DM371" s="10" t="str">
        <f t="shared" ca="1" si="16046"/>
        <v/>
      </c>
      <c r="DN371" s="5" t="str">
        <f t="shared" ca="1" si="15954"/>
        <v/>
      </c>
      <c r="DO371" s="5" t="str">
        <f t="shared" ca="1" si="15955"/>
        <v/>
      </c>
      <c r="DP371" s="5" t="str">
        <f ca="1">IF($B371="","",'Hidden inputs'!$D$11*DG371+'Hidden inputs'!$E$11*DH371)</f>
        <v/>
      </c>
      <c r="DQ371" s="11" t="str">
        <f t="shared" ca="1" si="15870"/>
        <v/>
      </c>
      <c r="DR371" s="9" t="str">
        <f t="shared" ca="1" si="15956"/>
        <v/>
      </c>
      <c r="DS371" s="3" t="str">
        <f t="shared" ca="1" si="15957"/>
        <v/>
      </c>
      <c r="DT371" s="5" t="str" cm="1">
        <f t="array" aca="1" ref="DT371" ca="1">IF($B371="","",IF(DS371=0,0,IF(DD_Payment="",0,IF(DS371&lt;_xlfn.IFS(DD_Frequency="Monthly",1,DD_Frequency="Quarterly",IF(MONTH(DS$2)=1,1,IF(MONTH(DS$2)=4,1,IF(MONTH(DS$2)=7,1,IF(MONTH(DS$2)=10,1,0)))),DD_Frequency="Annually",IF(MONTH(DS$2)=1,1,0))*DD_Payment,DS371,_xlfn.IFS(DD_Frequency="Monthly",1,DD_Frequency="Quarterly",IF(MONTH(DS$2)=1,1,IF(MONTH(DS$2)=4,1,IF(MONTH(DS$2)=7,1,IF(MONTH(DS$2)=10,1,0)))),DD_Frequency="Annually",IF(MONTH(DS$2)=1,1,0))*DD_Payment))))</f>
        <v/>
      </c>
      <c r="DU371" s="3" t="str">
        <f t="shared" ref="DU371" ca="1" si="18171">IF($B371="","",IF(DS371&gt;DT371,(DS371-DT371/2)*(rate_A*(DU$1/365)),0))</f>
        <v/>
      </c>
      <c r="DV371" s="3" t="str">
        <f t="shared" ca="1" si="16048"/>
        <v/>
      </c>
      <c r="DW371" s="3" t="str">
        <f t="shared" ref="DW371" ca="1" si="18172">IF($B371="","",DH371*(1+rate_A*DU$1/365))</f>
        <v/>
      </c>
      <c r="DX371" s="3" t="str">
        <f t="shared" ref="DX371" ca="1" si="18173">IF($B371="","",DI371*(1+rate_A*DU$1/365))</f>
        <v/>
      </c>
      <c r="DY371" s="3" t="str">
        <f t="shared" ref="DY371" ca="1" si="18174">IF($B371="","",DJ371*(1+rate_joint*DU$1/365))</f>
        <v/>
      </c>
      <c r="DZ371" s="5" t="str">
        <f t="shared" ca="1" si="16052"/>
        <v/>
      </c>
      <c r="EA371" s="5" t="str" cm="1">
        <f t="array" aca="1" ref="EA371" ca="1">IF(DZ371="","",_xlfn.IFS(DZ371&lt;='Hidden inputs'!$C$15,DZ371*'Hidden inputs'!$D$15,DZ371&lt;='Hidden inputs'!$C$16,'Hidden inputs'!$C$15*'Hidden inputs'!$D$15+(DZ371-'Hidden inputs'!$B$16)*'Hidden inputs'!$D$16,DZ371&lt;='Hidden inputs'!$C$17,'Hidden inputs'!$C$15*'Hidden inputs'!$D$15+('Hidden inputs'!$C$16-'Hidden inputs'!$B$16)*'Hidden inputs'!$D$16+(DZ371-'Hidden inputs'!$B$17)*'Hidden inputs'!$D$17,DZ371&gt;'Hidden inputs'!$B$18,'Hidden inputs'!$C$15*'Hidden inputs'!$D$15+('Hidden inputs'!$C$16-'Hidden inputs'!$B$16)*'Hidden inputs'!$D$16+('Hidden inputs'!$C$17-'Hidden inputs'!$B$17)*'Hidden inputs'!$D$17+(DZ371-'Hidden inputs'!$B$18)*'Hidden inputs'!$D$18))</f>
        <v/>
      </c>
      <c r="EB371" s="10" t="str">
        <f t="shared" ca="1" si="16053"/>
        <v/>
      </c>
      <c r="EC371" s="5" t="str">
        <f t="shared" ca="1" si="15962"/>
        <v/>
      </c>
      <c r="ED371" s="5" t="str">
        <f t="shared" ca="1" si="15963"/>
        <v/>
      </c>
      <c r="EE371" s="5" t="str">
        <f ca="1">IF($B371="","",'Hidden inputs'!$D$11*DV371+'Hidden inputs'!$E$11*DW371)</f>
        <v/>
      </c>
      <c r="EF371" s="11" t="str">
        <f t="shared" ca="1" si="15875"/>
        <v/>
      </c>
      <c r="EG371" s="9" t="str">
        <f t="shared" ca="1" si="15964"/>
        <v/>
      </c>
      <c r="EH371" s="3" t="str">
        <f t="shared" ca="1" si="15965"/>
        <v/>
      </c>
      <c r="EI371" s="5" t="str" cm="1">
        <f t="array" aca="1" ref="EI371" ca="1">IF($B371="","",IF(EH371=0,0,IF(DD_Payment="",0,IF(EH371&lt;_xlfn.IFS(DD_Frequency="Monthly",1,DD_Frequency="Quarterly",IF(MONTH(EH$2)=1,1,IF(MONTH(EH$2)=4,1,IF(MONTH(EH$2)=7,1,IF(MONTH(EH$2)=10,1,0)))),DD_Frequency="Annually",IF(MONTH(EH$2)=1,1,0))*DD_Payment,EH371,_xlfn.IFS(DD_Frequency="Monthly",1,DD_Frequency="Quarterly",IF(MONTH(EH$2)=1,1,IF(MONTH(EH$2)=4,1,IF(MONTH(EH$2)=7,1,IF(MONTH(EH$2)=10,1,0)))),DD_Frequency="Annually",IF(MONTH(EH$2)=1,1,0))*DD_Payment))))</f>
        <v/>
      </c>
      <c r="EJ371" s="3" t="str">
        <f t="shared" ref="EJ371" ca="1" si="18175">IF($B371="","",IF(EH371&gt;EI371,(EH371-EI371/2)*(rate_A*(EJ$1/365)),0))</f>
        <v/>
      </c>
      <c r="EK371" s="3" t="str">
        <f t="shared" ca="1" si="16055"/>
        <v/>
      </c>
      <c r="EL371" s="3" t="str">
        <f t="shared" ref="EL371" ca="1" si="18176">IF($B371="","",DW371*(1+rate_A*EJ$1/365))</f>
        <v/>
      </c>
      <c r="EM371" s="3" t="str">
        <f t="shared" ref="EM371" ca="1" si="18177">IF($B371="","",DX371*(1+rate_A*EJ$1/365))</f>
        <v/>
      </c>
      <c r="EN371" s="3" t="str">
        <f t="shared" ref="EN371" ca="1" si="18178">IF($B371="","",DY371*(1+rate_joint*EJ$1/365))</f>
        <v/>
      </c>
      <c r="EO371" s="5" t="str">
        <f t="shared" ca="1" si="16059"/>
        <v/>
      </c>
      <c r="EP371" s="5" t="str" cm="1">
        <f t="array" aca="1" ref="EP371" ca="1">IF(EO371="","",_xlfn.IFS(EO371&lt;='Hidden inputs'!$C$15,EO371*'Hidden inputs'!$D$15,EO371&lt;='Hidden inputs'!$C$16,'Hidden inputs'!$C$15*'Hidden inputs'!$D$15+(EO371-'Hidden inputs'!$B$16)*'Hidden inputs'!$D$16,EO371&lt;='Hidden inputs'!$C$17,'Hidden inputs'!$C$15*'Hidden inputs'!$D$15+('Hidden inputs'!$C$16-'Hidden inputs'!$B$16)*'Hidden inputs'!$D$16+(EO371-'Hidden inputs'!$B$17)*'Hidden inputs'!$D$17,EO371&gt;'Hidden inputs'!$B$18,'Hidden inputs'!$C$15*'Hidden inputs'!$D$15+('Hidden inputs'!$C$16-'Hidden inputs'!$B$16)*'Hidden inputs'!$D$16+('Hidden inputs'!$C$17-'Hidden inputs'!$B$17)*'Hidden inputs'!$D$17+(EO371-'Hidden inputs'!$B$18)*'Hidden inputs'!$D$18))</f>
        <v/>
      </c>
      <c r="EQ371" s="10" t="str">
        <f t="shared" ca="1" si="16060"/>
        <v/>
      </c>
      <c r="ER371" s="5" t="str">
        <f t="shared" ca="1" si="15970"/>
        <v/>
      </c>
      <c r="ES371" s="5" t="str">
        <f t="shared" ca="1" si="15971"/>
        <v/>
      </c>
      <c r="ET371" s="5" t="str">
        <f ca="1">IF($B371="","",'Hidden inputs'!$D$11*EK371+'Hidden inputs'!$E$11*EL371)</f>
        <v/>
      </c>
      <c r="EU371" s="11" t="str">
        <f t="shared" ca="1" si="15880"/>
        <v/>
      </c>
      <c r="EV371" s="9" t="str">
        <f t="shared" ca="1" si="15972"/>
        <v/>
      </c>
      <c r="EW371" s="3" t="str">
        <f t="shared" ca="1" si="15973"/>
        <v/>
      </c>
      <c r="EX371" s="5" t="str" cm="1">
        <f t="array" aca="1" ref="EX371" ca="1">IF($B371="","",IF(EW371=0,0,IF(DD_Payment="",0,IF(EW371&lt;_xlfn.IFS(DD_Frequency="Monthly",1,DD_Frequency="Quarterly",IF(MONTH(EW$2)=1,1,IF(MONTH(EW$2)=4,1,IF(MONTH(EW$2)=7,1,IF(MONTH(EW$2)=10,1,0)))),DD_Frequency="Annually",IF(MONTH(EW$2)=1,1,0))*DD_Payment,EW371,_xlfn.IFS(DD_Frequency="Monthly",1,DD_Frequency="Quarterly",IF(MONTH(EW$2)=1,1,IF(MONTH(EW$2)=4,1,IF(MONTH(EW$2)=7,1,IF(MONTH(EW$2)=10,1,0)))),DD_Frequency="Annually",IF(MONTH(EW$2)=1,1,0))*DD_Payment))))</f>
        <v/>
      </c>
      <c r="EY371" s="3" t="str">
        <f t="shared" ref="EY371" ca="1" si="18179">IF($B371="","",IF(EW371&gt;EX371,(EW371-EX371/2)*(rate_A*(EY$1/365)),0))</f>
        <v/>
      </c>
      <c r="EZ371" s="3" t="str">
        <f t="shared" ca="1" si="16062"/>
        <v/>
      </c>
      <c r="FA371" s="3" t="str">
        <f t="shared" ref="FA371" ca="1" si="18180">IF($B371="","",EL371*(1+rate_A*EY$1/365))</f>
        <v/>
      </c>
      <c r="FB371" s="3" t="str">
        <f t="shared" ref="FB371" ca="1" si="18181">IF($B371="","",EM371*(1+rate_A*EY$1/365))</f>
        <v/>
      </c>
      <c r="FC371" s="3" t="str">
        <f t="shared" ref="FC371" ca="1" si="18182">IF($B371="","",EN371*(1+rate_joint*EY$1/365))</f>
        <v/>
      </c>
      <c r="FD371" s="5" t="str">
        <f t="shared" ca="1" si="16066"/>
        <v/>
      </c>
      <c r="FE371" s="5" t="str" cm="1">
        <f t="array" aca="1" ref="FE371" ca="1">IF(FD371="","",_xlfn.IFS(FD371&lt;='Hidden inputs'!$C$15,FD371*'Hidden inputs'!$D$15,FD371&lt;='Hidden inputs'!$C$16,'Hidden inputs'!$C$15*'Hidden inputs'!$D$15+(FD371-'Hidden inputs'!$B$16)*'Hidden inputs'!$D$16,FD371&lt;='Hidden inputs'!$C$17,'Hidden inputs'!$C$15*'Hidden inputs'!$D$15+('Hidden inputs'!$C$16-'Hidden inputs'!$B$16)*'Hidden inputs'!$D$16+(FD371-'Hidden inputs'!$B$17)*'Hidden inputs'!$D$17,FD371&gt;'Hidden inputs'!$B$18,'Hidden inputs'!$C$15*'Hidden inputs'!$D$15+('Hidden inputs'!$C$16-'Hidden inputs'!$B$16)*'Hidden inputs'!$D$16+('Hidden inputs'!$C$17-'Hidden inputs'!$B$17)*'Hidden inputs'!$D$17+(FD371-'Hidden inputs'!$B$18)*'Hidden inputs'!$D$18))</f>
        <v/>
      </c>
      <c r="FF371" s="10" t="str">
        <f t="shared" ca="1" si="16067"/>
        <v/>
      </c>
      <c r="FG371" s="5" t="str">
        <f t="shared" ca="1" si="15978"/>
        <v/>
      </c>
      <c r="FH371" s="5" t="str">
        <f t="shared" ca="1" si="15979"/>
        <v/>
      </c>
      <c r="FI371" s="5" t="str">
        <f ca="1">IF($B371="","",'Hidden inputs'!$D$11*EZ371+'Hidden inputs'!$E$11*FA371)</f>
        <v/>
      </c>
      <c r="FJ371" s="11" t="str">
        <f t="shared" ca="1" si="15885"/>
        <v/>
      </c>
      <c r="FK371" s="9" t="str">
        <f t="shared" ca="1" si="15980"/>
        <v/>
      </c>
      <c r="FL371" s="3" t="str">
        <f t="shared" ca="1" si="15981"/>
        <v/>
      </c>
      <c r="FM371" s="5" t="str" cm="1">
        <f t="array" aca="1" ref="FM371" ca="1">IF($B371="","",IF(FL371=0,0,IF(DD_Payment="",0,IF(FL371&lt;_xlfn.IFS(DD_Frequency="Monthly",1,DD_Frequency="Quarterly",IF(MONTH(FL$2)=1,1,IF(MONTH(FL$2)=4,1,IF(MONTH(FL$2)=7,1,IF(MONTH(FL$2)=10,1,0)))),DD_Frequency="Annually",IF(MONTH(FL$2)=1,1,0))*DD_Payment,FL371,_xlfn.IFS(DD_Frequency="Monthly",1,DD_Frequency="Quarterly",IF(MONTH(FL$2)=1,1,IF(MONTH(FL$2)=4,1,IF(MONTH(FL$2)=7,1,IF(MONTH(FL$2)=10,1,0)))),DD_Frequency="Annually",IF(MONTH(FL$2)=1,1,0))*DD_Payment))))</f>
        <v/>
      </c>
      <c r="FN371" s="3" t="str">
        <f t="shared" ref="FN371" ca="1" si="18183">IF($B371="","",IF(FL371&gt;FM371,(FL371-FM371/2)*(rate_A*(FN$1/365)),0))</f>
        <v/>
      </c>
      <c r="FO371" s="3" t="str">
        <f t="shared" ca="1" si="16069"/>
        <v/>
      </c>
      <c r="FP371" s="3" t="str">
        <f t="shared" ref="FP371" ca="1" si="18184">IF($B371="","",FA371*(1+rate_A*FN$1/365))</f>
        <v/>
      </c>
      <c r="FQ371" s="3" t="str">
        <f t="shared" ref="FQ371" ca="1" si="18185">IF($B371="","",FB371*(1+rate_A*FN$1/365))</f>
        <v/>
      </c>
      <c r="FR371" s="3" t="str">
        <f t="shared" ref="FR371" ca="1" si="18186">IF($B371="","",FC371*(1+rate_joint*FN$1/365))</f>
        <v/>
      </c>
      <c r="FS371" s="5" t="str">
        <f t="shared" ca="1" si="16073"/>
        <v/>
      </c>
      <c r="FT371" s="5" t="str" cm="1">
        <f t="array" aca="1" ref="FT371" ca="1">IF(FS371="","",_xlfn.IFS(FS371&lt;='Hidden inputs'!$C$15,FS371*'Hidden inputs'!$D$15,FS371&lt;='Hidden inputs'!$C$16,'Hidden inputs'!$C$15*'Hidden inputs'!$D$15+(FS371-'Hidden inputs'!$B$16)*'Hidden inputs'!$D$16,FS371&lt;='Hidden inputs'!$C$17,'Hidden inputs'!$C$15*'Hidden inputs'!$D$15+('Hidden inputs'!$C$16-'Hidden inputs'!$B$16)*'Hidden inputs'!$D$16+(FS371-'Hidden inputs'!$B$17)*'Hidden inputs'!$D$17,FS371&gt;'Hidden inputs'!$B$18,'Hidden inputs'!$C$15*'Hidden inputs'!$D$15+('Hidden inputs'!$C$16-'Hidden inputs'!$B$16)*'Hidden inputs'!$D$16+('Hidden inputs'!$C$17-'Hidden inputs'!$B$17)*'Hidden inputs'!$D$17+(FS371-'Hidden inputs'!$B$18)*'Hidden inputs'!$D$18))</f>
        <v/>
      </c>
      <c r="FU371" s="10" t="str">
        <f t="shared" ca="1" si="16074"/>
        <v/>
      </c>
      <c r="FV371" s="5" t="str">
        <f t="shared" ca="1" si="15986"/>
        <v/>
      </c>
      <c r="FW371" s="5" t="str">
        <f t="shared" ca="1" si="15987"/>
        <v/>
      </c>
      <c r="FX371" s="5" t="str">
        <f ca="1">IF($B371="","",'Hidden inputs'!$D$11*FO371+'Hidden inputs'!$E$11*FP371)</f>
        <v/>
      </c>
      <c r="FY371" s="11" t="str">
        <f t="shared" ca="1" si="15890"/>
        <v/>
      </c>
      <c r="FZ371" s="9" t="str">
        <f t="shared" ca="1" si="15988"/>
        <v/>
      </c>
      <c r="GA371" s="5" t="str">
        <f t="shared" ca="1" si="15989"/>
        <v/>
      </c>
      <c r="GB371" s="5" t="str">
        <f t="shared" ca="1" si="15990"/>
        <v/>
      </c>
      <c r="GC371" s="5" t="str">
        <f t="shared" ca="1" si="15891"/>
        <v/>
      </c>
      <c r="GD371" s="5" t="str">
        <f t="shared" ca="1" si="15892"/>
        <v/>
      </c>
    </row>
    <row r="372" spans="1:186" x14ac:dyDescent="0.35">
      <c r="A372" s="2"/>
      <c r="B372" s="6" t="str">
        <f t="shared" ca="1" si="15893"/>
        <v/>
      </c>
      <c r="C372" s="5" t="str">
        <f t="shared" ca="1" si="15991"/>
        <v/>
      </c>
      <c r="D372" s="5" t="str" cm="1">
        <f t="array" aca="1" ref="D372" ca="1">IF($B372="","",IF(C372=0,0,IF(DD_Payment="",0,IF(C372&lt;_xlfn.IFS(DD_Frequency="Monthly",1,DD_Frequency="Quarterly",IF(MONTH(C$2)=1,1,IF(MONTH(C$2)=4,1,IF(MONTH(C$2)=7,1,IF(MONTH(C$2)=10,1,0)))),DD_Frequency="Annually",IF(MONTH(C$2)=1,1,0))*DD_Payment,C372,_xlfn.IFS(DD_Frequency="Monthly",1,DD_Frequency="Quarterly",IF(MONTH(C$2)=1,1,IF(MONTH(C$2)=4,1,IF(MONTH(C$2)=7,1,IF(MONTH(C$2)=10,1,0)))),DD_Frequency="Annually",IF(MONTH(C$2)=1,1,0))*DD_Payment))))</f>
        <v/>
      </c>
      <c r="E372" s="5" t="str">
        <f t="shared" ref="E372" ca="1" si="18187">IF(B372="","",IF(C372&gt;D372,(C372-D372/2)*(rate_A*(E$1/365)),0))</f>
        <v/>
      </c>
      <c r="F372" s="5" t="str">
        <f t="shared" ca="1" si="15895"/>
        <v/>
      </c>
      <c r="G372" s="5" t="str">
        <f t="shared" ref="G372" ca="1" si="18188">IF(B372="","",G371*(1+rate_A*E$1/365))</f>
        <v/>
      </c>
      <c r="H372" s="5" t="str">
        <f t="shared" ref="H372" ca="1" si="18189">IF(B372="","",H371*(1+rate_A*E$1/365))</f>
        <v/>
      </c>
      <c r="I372" s="5" t="str">
        <f t="shared" ref="I372" ca="1" si="18190">IF(B372="","",I371*(1+rate_joint*E$1/365))</f>
        <v/>
      </c>
      <c r="J372" s="5" t="str">
        <f t="shared" ca="1" si="15996"/>
        <v/>
      </c>
      <c r="K372" s="5" t="str" cm="1">
        <f t="array" aca="1" ref="K372" ca="1">IF(J372="","",_xlfn.IFS(J372&lt;='Hidden inputs'!$C$15,J372*'Hidden inputs'!$D$15,J372&lt;='Hidden inputs'!$C$16,'Hidden inputs'!$C$15*'Hidden inputs'!$D$15+(J372-'Hidden inputs'!$B$16)*'Hidden inputs'!$D$16,J372&lt;='Hidden inputs'!$C$17,'Hidden inputs'!$C$15*'Hidden inputs'!$D$15+('Hidden inputs'!$C$16-'Hidden inputs'!$B$16)*'Hidden inputs'!$D$16+(J372-'Hidden inputs'!$B$17)*'Hidden inputs'!$D$17,J372&gt;'Hidden inputs'!$B$18,'Hidden inputs'!$C$15*'Hidden inputs'!$D$15+('Hidden inputs'!$C$16-'Hidden inputs'!$B$16)*'Hidden inputs'!$D$16+('Hidden inputs'!$C$17-'Hidden inputs'!$B$17)*'Hidden inputs'!$D$17+(J372-'Hidden inputs'!$B$18)*'Hidden inputs'!$D$18))</f>
        <v/>
      </c>
      <c r="L372" s="11" t="str">
        <f t="shared" ca="1" si="15997"/>
        <v/>
      </c>
      <c r="M372" s="5" t="str">
        <f t="shared" ca="1" si="15899"/>
        <v/>
      </c>
      <c r="N372" s="5" t="str">
        <f t="shared" ca="1" si="15900"/>
        <v/>
      </c>
      <c r="O372" s="5" t="str">
        <f ca="1">IF(B372="","",'Hidden inputs'!$D$11*F372+'Hidden inputs'!$E$11*G372)</f>
        <v/>
      </c>
      <c r="P372" s="11" t="str">
        <f t="shared" ca="1" si="15834"/>
        <v/>
      </c>
      <c r="Q372" s="20" t="str">
        <f t="shared" ca="1" si="15835"/>
        <v/>
      </c>
      <c r="R372" s="3" t="str">
        <f t="shared" ca="1" si="15901"/>
        <v/>
      </c>
      <c r="S372" s="5" t="str" cm="1">
        <f t="array" aca="1" ref="S372" ca="1">IF($B372="","",IF(R372=0,0,IF(DD_Payment="",0,IF(R372&lt;_xlfn.IFS(DD_Frequency="Monthly",1,DD_Frequency="Quarterly",IF(MONTH(R$2)=1,1,IF(MONTH(R$2)=4,1,IF(MONTH(R$2)=7,1,IF(MONTH(R$2)=10,1,0)))),DD_Frequency="Annually",IF(MONTH(R$2)=1,1,0))*DD_Payment,R372,_xlfn.IFS(DD_Frequency="Monthly",1,DD_Frequency="Quarterly",IF(MONTH(R$2)=1,1,IF(MONTH(R$2)=4,1,IF(MONTH(R$2)=7,1,IF(MONTH(R$2)=10,1,0)))),DD_Frequency="Annually",IF(MONTH(R$2)=1,1,0))*DD_Payment))))</f>
        <v/>
      </c>
      <c r="T372" s="3" t="str">
        <f t="shared" ref="T372" ca="1" si="18191">IF(B372="","",IF(R372&gt;S372,(R372-S372/2)*(rate_A*((T$1+A372)/365)),0))</f>
        <v/>
      </c>
      <c r="U372" s="3" t="str">
        <f t="shared" ca="1" si="15903"/>
        <v/>
      </c>
      <c r="V372" s="3" t="str">
        <f t="shared" ref="V372" ca="1" si="18192">IF(B372="","",G372*(1+rate_A*(T$1+A372)/365))</f>
        <v/>
      </c>
      <c r="W372" s="3" t="str">
        <f t="shared" ref="W372" ca="1" si="18193">IF(B372="","",H372*(1+rate_A*(T$1+A372)/365))</f>
        <v/>
      </c>
      <c r="X372" s="3" t="str">
        <f t="shared" ref="X372" ca="1" si="18194">IF(B372="","",I372*(1+rate_joint*(T$1+A372)/365))</f>
        <v/>
      </c>
      <c r="Y372" s="5" t="str">
        <f t="shared" ca="1" si="16002"/>
        <v/>
      </c>
      <c r="Z372" s="5" t="str" cm="1">
        <f t="array" aca="1" ref="Z372" ca="1">IF(Y372="","",_xlfn.IFS(Y372&lt;='Hidden inputs'!$C$15,Y372*'Hidden inputs'!$D$15,Y372&lt;='Hidden inputs'!$C$16,'Hidden inputs'!$C$15*'Hidden inputs'!$D$15+(Y372-'Hidden inputs'!$B$16)*'Hidden inputs'!$D$16,Y372&lt;='Hidden inputs'!$C$17,'Hidden inputs'!$C$15*'Hidden inputs'!$D$15+('Hidden inputs'!$C$16-'Hidden inputs'!$B$16)*'Hidden inputs'!$D$16+(Y372-'Hidden inputs'!$B$17)*'Hidden inputs'!$D$17,Y372&gt;'Hidden inputs'!$B$18,'Hidden inputs'!$C$15*'Hidden inputs'!$D$15+('Hidden inputs'!$C$16-'Hidden inputs'!$B$16)*'Hidden inputs'!$D$16+('Hidden inputs'!$C$17-'Hidden inputs'!$B$17)*'Hidden inputs'!$D$17+(Y372-'Hidden inputs'!$B$18)*'Hidden inputs'!$D$18))</f>
        <v/>
      </c>
      <c r="AA372" s="10" t="str">
        <f t="shared" ca="1" si="16003"/>
        <v/>
      </c>
      <c r="AB372" s="5" t="str">
        <f t="shared" ca="1" si="15907"/>
        <v/>
      </c>
      <c r="AC372" s="5" t="str">
        <f t="shared" ca="1" si="16004"/>
        <v/>
      </c>
      <c r="AD372" s="5" t="str">
        <f ca="1">IF(B372="","",'Hidden inputs'!$D$11*U372+'Hidden inputs'!$E$11*V372)</f>
        <v/>
      </c>
      <c r="AE372" s="11" t="str">
        <f t="shared" ca="1" si="15840"/>
        <v/>
      </c>
      <c r="AF372" s="9" t="str">
        <f t="shared" ca="1" si="15908"/>
        <v/>
      </c>
      <c r="AG372" s="3" t="str">
        <f t="shared" ca="1" si="15909"/>
        <v/>
      </c>
      <c r="AH372" s="5" t="str" cm="1">
        <f t="array" aca="1" ref="AH372" ca="1">IF($B372="","",IF(AG372=0,0,IF(DD_Payment="",0,IF(AG372&lt;_xlfn.IFS(DD_Frequency="Monthly",1,DD_Frequency="Quarterly",IF(MONTH(AG$2)=1,1,IF(MONTH(AG$2)=4,1,IF(MONTH(AG$2)=7,1,IF(MONTH(AG$2)=10,1,0)))),DD_Frequency="Annually",IF(MONTH(AG$2)=1,1,0))*DD_Payment,AG372,_xlfn.IFS(DD_Frequency="Monthly",1,DD_Frequency="Quarterly",IF(MONTH(AG$2)=1,1,IF(MONTH(AG$2)=4,1,IF(MONTH(AG$2)=7,1,IF(MONTH(AG$2)=10,1,0)))),DD_Frequency="Annually",IF(MONTH(AG$2)=1,1,0))*DD_Payment))))</f>
        <v/>
      </c>
      <c r="AI372" s="3" t="str">
        <f t="shared" ref="AI372" ca="1" si="18195">IF($B372="","",IF(AG372&gt;AH372,(AG372-AH372/2)*(rate_A*(AI$1/365)),0))</f>
        <v/>
      </c>
      <c r="AJ372" s="3" t="str">
        <f t="shared" ca="1" si="16006"/>
        <v/>
      </c>
      <c r="AK372" s="3" t="str">
        <f t="shared" ref="AK372" ca="1" si="18196">IF($B372="","",V372*(1+rate_A*AI$1/365))</f>
        <v/>
      </c>
      <c r="AL372" s="3" t="str">
        <f t="shared" ref="AL372" ca="1" si="18197">IF($B372="","",W372*(1+rate_A*AI$1/365))</f>
        <v/>
      </c>
      <c r="AM372" s="3" t="str">
        <f t="shared" ref="AM372" ca="1" si="18198">IF($B372="","",X372*(1+rate_joint*AI$1/365))</f>
        <v/>
      </c>
      <c r="AN372" s="5" t="str">
        <f t="shared" ca="1" si="16010"/>
        <v/>
      </c>
      <c r="AO372" s="5" t="str" cm="1">
        <f t="array" aca="1" ref="AO372" ca="1">IF(AN372="","",_xlfn.IFS(AN372&lt;='Hidden inputs'!$C$15,AN372*'Hidden inputs'!$D$15,AN372&lt;='Hidden inputs'!$C$16,'Hidden inputs'!$C$15*'Hidden inputs'!$D$15+(AN372-'Hidden inputs'!$B$16)*'Hidden inputs'!$D$16,AN372&lt;='Hidden inputs'!$C$17,'Hidden inputs'!$C$15*'Hidden inputs'!$D$15+('Hidden inputs'!$C$16-'Hidden inputs'!$B$16)*'Hidden inputs'!$D$16+(AN372-'Hidden inputs'!$B$17)*'Hidden inputs'!$D$17,AN372&gt;'Hidden inputs'!$B$18,'Hidden inputs'!$C$15*'Hidden inputs'!$D$15+('Hidden inputs'!$C$16-'Hidden inputs'!$B$16)*'Hidden inputs'!$D$16+('Hidden inputs'!$C$17-'Hidden inputs'!$B$17)*'Hidden inputs'!$D$17+(AN372-'Hidden inputs'!$B$18)*'Hidden inputs'!$D$18))</f>
        <v/>
      </c>
      <c r="AP372" s="10" t="str">
        <f t="shared" ca="1" si="16011"/>
        <v/>
      </c>
      <c r="AQ372" s="5" t="str">
        <f t="shared" ca="1" si="15914"/>
        <v/>
      </c>
      <c r="AR372" s="5" t="str">
        <f t="shared" ca="1" si="15915"/>
        <v/>
      </c>
      <c r="AS372" s="5" t="str">
        <f ca="1">IF($B372="","",'Hidden inputs'!$D$11*AJ372+'Hidden inputs'!$E$11*AK372)</f>
        <v/>
      </c>
      <c r="AT372" s="11" t="str">
        <f t="shared" ca="1" si="15845"/>
        <v/>
      </c>
      <c r="AU372" s="9" t="str">
        <f t="shared" ca="1" si="15916"/>
        <v/>
      </c>
      <c r="AV372" s="3" t="str">
        <f t="shared" ca="1" si="15917"/>
        <v/>
      </c>
      <c r="AW372" s="5" t="str" cm="1">
        <f t="array" aca="1" ref="AW372" ca="1">IF($B372="","",IF(AV372=0,0,IF(DD_Payment="",0,IF(AV372&lt;_xlfn.IFS(DD_Frequency="Monthly",1,DD_Frequency="Quarterly",IF(MONTH(AV$2)=1,1,IF(MONTH(AV$2)=4,1,IF(MONTH(AV$2)=7,1,IF(MONTH(AV$2)=10,1,0)))),DD_Frequency="Annually",IF(MONTH(AV$2)=1,1,0))*DD_Payment,AV372,_xlfn.IFS(DD_Frequency="Monthly",1,DD_Frequency="Quarterly",IF(MONTH(AV$2)=1,1,IF(MONTH(AV$2)=4,1,IF(MONTH(AV$2)=7,1,IF(MONTH(AV$2)=10,1,0)))),DD_Frequency="Annually",IF(MONTH(AV$2)=1,1,0))*DD_Payment))))</f>
        <v/>
      </c>
      <c r="AX372" s="3" t="str">
        <f t="shared" ref="AX372" ca="1" si="18199">IF($B372="","",IF(AV372&gt;AW372,(AV372-AW372/2)*(rate_A*(AX$1/365)),0))</f>
        <v/>
      </c>
      <c r="AY372" s="3" t="str">
        <f t="shared" ca="1" si="16013"/>
        <v/>
      </c>
      <c r="AZ372" s="3" t="str">
        <f t="shared" ref="AZ372" ca="1" si="18200">IF($B372="","",AK372*(1+rate_A*AX$1/365))</f>
        <v/>
      </c>
      <c r="BA372" s="3" t="str">
        <f t="shared" ref="BA372" ca="1" si="18201">IF($B372="","",AL372*(1+rate_A*AX$1/365))</f>
        <v/>
      </c>
      <c r="BB372" s="3" t="str">
        <f t="shared" ref="BB372" ca="1" si="18202">IF($B372="","",AM372*(1+rate_joint*AX$1/365))</f>
        <v/>
      </c>
      <c r="BC372" s="5" t="str">
        <f t="shared" ca="1" si="16017"/>
        <v/>
      </c>
      <c r="BD372" s="5" t="str" cm="1">
        <f t="array" aca="1" ref="BD372" ca="1">IF(BC372="","",_xlfn.IFS(BC372&lt;='Hidden inputs'!$C$15,BC372*'Hidden inputs'!$D$15,BC372&lt;='Hidden inputs'!$C$16,'Hidden inputs'!$C$15*'Hidden inputs'!$D$15+(BC372-'Hidden inputs'!$B$16)*'Hidden inputs'!$D$16,BC372&lt;='Hidden inputs'!$C$17,'Hidden inputs'!$C$15*'Hidden inputs'!$D$15+('Hidden inputs'!$C$16-'Hidden inputs'!$B$16)*'Hidden inputs'!$D$16+(BC372-'Hidden inputs'!$B$17)*'Hidden inputs'!$D$17,BC372&gt;'Hidden inputs'!$B$18,'Hidden inputs'!$C$15*'Hidden inputs'!$D$15+('Hidden inputs'!$C$16-'Hidden inputs'!$B$16)*'Hidden inputs'!$D$16+('Hidden inputs'!$C$17-'Hidden inputs'!$B$17)*'Hidden inputs'!$D$17+(BC372-'Hidden inputs'!$B$18)*'Hidden inputs'!$D$18))</f>
        <v/>
      </c>
      <c r="BE372" s="10" t="str">
        <f t="shared" ca="1" si="16018"/>
        <v/>
      </c>
      <c r="BF372" s="5" t="str">
        <f t="shared" ca="1" si="15922"/>
        <v/>
      </c>
      <c r="BG372" s="5" t="str">
        <f t="shared" ca="1" si="15923"/>
        <v/>
      </c>
      <c r="BH372" s="5" t="str">
        <f ca="1">IF($B372="","",'Hidden inputs'!$D$11*AY372+'Hidden inputs'!$E$11*AZ372)</f>
        <v/>
      </c>
      <c r="BI372" s="11" t="str">
        <f t="shared" ca="1" si="15850"/>
        <v/>
      </c>
      <c r="BJ372" s="9" t="str">
        <f t="shared" ca="1" si="15924"/>
        <v/>
      </c>
      <c r="BK372" s="3" t="str">
        <f t="shared" ca="1" si="15925"/>
        <v/>
      </c>
      <c r="BL372" s="5" t="str" cm="1">
        <f t="array" aca="1" ref="BL372" ca="1">IF($B372="","",IF(BK372=0,0,IF(DD_Payment="",0,IF(BK372&lt;_xlfn.IFS(DD_Frequency="Monthly",1,DD_Frequency="Quarterly",IF(MONTH(BK$2)=1,1,IF(MONTH(BK$2)=4,1,IF(MONTH(BK$2)=7,1,IF(MONTH(BK$2)=10,1,0)))),DD_Frequency="Annually",IF(MONTH(BK$2)=1,1,0))*DD_Payment,BK372,_xlfn.IFS(DD_Frequency="Monthly",1,DD_Frequency="Quarterly",IF(MONTH(BK$2)=1,1,IF(MONTH(BK$2)=4,1,IF(MONTH(BK$2)=7,1,IF(MONTH(BK$2)=10,1,0)))),DD_Frequency="Annually",IF(MONTH(BK$2)=1,1,0))*DD_Payment))))</f>
        <v/>
      </c>
      <c r="BM372" s="3" t="str">
        <f t="shared" ref="BM372" ca="1" si="18203">IF($B372="","",IF(BK372&gt;BL372,(BK372-BL372/2)*(rate_A*(BM$1/365)),0))</f>
        <v/>
      </c>
      <c r="BN372" s="3" t="str">
        <f t="shared" ca="1" si="16020"/>
        <v/>
      </c>
      <c r="BO372" s="3" t="str">
        <f t="shared" ref="BO372" ca="1" si="18204">IF($B372="","",AZ372*(1+rate_A*BM$1/365))</f>
        <v/>
      </c>
      <c r="BP372" s="3" t="str">
        <f t="shared" ref="BP372" ca="1" si="18205">IF($B372="","",BA372*(1+rate_A*BM$1/365))</f>
        <v/>
      </c>
      <c r="BQ372" s="3" t="str">
        <f t="shared" ref="BQ372" ca="1" si="18206">IF($B372="","",BB372*(1+rate_joint*BM$1/365))</f>
        <v/>
      </c>
      <c r="BR372" s="5" t="str">
        <f t="shared" ca="1" si="16024"/>
        <v/>
      </c>
      <c r="BS372" s="5" t="str" cm="1">
        <f t="array" aca="1" ref="BS372" ca="1">IF(BR372="","",_xlfn.IFS(BR372&lt;='Hidden inputs'!$C$15,BR372*'Hidden inputs'!$D$15,BR372&lt;='Hidden inputs'!$C$16,'Hidden inputs'!$C$15*'Hidden inputs'!$D$15+(BR372-'Hidden inputs'!$B$16)*'Hidden inputs'!$D$16,BR372&lt;='Hidden inputs'!$C$17,'Hidden inputs'!$C$15*'Hidden inputs'!$D$15+('Hidden inputs'!$C$16-'Hidden inputs'!$B$16)*'Hidden inputs'!$D$16+(BR372-'Hidden inputs'!$B$17)*'Hidden inputs'!$D$17,BR372&gt;'Hidden inputs'!$B$18,'Hidden inputs'!$C$15*'Hidden inputs'!$D$15+('Hidden inputs'!$C$16-'Hidden inputs'!$B$16)*'Hidden inputs'!$D$16+('Hidden inputs'!$C$17-'Hidden inputs'!$B$17)*'Hidden inputs'!$D$17+(BR372-'Hidden inputs'!$B$18)*'Hidden inputs'!$D$18))</f>
        <v/>
      </c>
      <c r="BT372" s="10" t="str">
        <f t="shared" ca="1" si="16025"/>
        <v/>
      </c>
      <c r="BU372" s="5" t="str">
        <f t="shared" ca="1" si="15930"/>
        <v/>
      </c>
      <c r="BV372" s="5" t="str">
        <f t="shared" ca="1" si="15931"/>
        <v/>
      </c>
      <c r="BW372" s="5" t="str">
        <f ca="1">IF($B372="","",'Hidden inputs'!$D$11*BN372+'Hidden inputs'!$E$11*BO372)</f>
        <v/>
      </c>
      <c r="BX372" s="11" t="str">
        <f t="shared" ca="1" si="15855"/>
        <v/>
      </c>
      <c r="BY372" s="9" t="str">
        <f t="shared" ca="1" si="15932"/>
        <v/>
      </c>
      <c r="BZ372" s="3" t="str">
        <f t="shared" ca="1" si="15933"/>
        <v/>
      </c>
      <c r="CA372" s="5" t="str" cm="1">
        <f t="array" aca="1" ref="CA372" ca="1">IF($B372="","",IF(BZ372=0,0,IF(DD_Payment="",0,IF(BZ372&lt;_xlfn.IFS(DD_Frequency="Monthly",1,DD_Frequency="Quarterly",IF(MONTH(BZ$2)=1,1,IF(MONTH(BZ$2)=4,1,IF(MONTH(BZ$2)=7,1,IF(MONTH(BZ$2)=10,1,0)))),DD_Frequency="Annually",IF(MONTH(BZ$2)=1,1,0))*DD_Payment,BZ372,_xlfn.IFS(DD_Frequency="Monthly",1,DD_Frequency="Quarterly",IF(MONTH(BZ$2)=1,1,IF(MONTH(BZ$2)=4,1,IF(MONTH(BZ$2)=7,1,IF(MONTH(BZ$2)=10,1,0)))),DD_Frequency="Annually",IF(MONTH(BZ$2)=1,1,0))*DD_Payment))))</f>
        <v/>
      </c>
      <c r="CB372" s="3" t="str">
        <f t="shared" ref="CB372" ca="1" si="18207">IF($B372="","",IF(BZ372&gt;CA372,(BZ372-CA372/2)*(rate_A*(CB$1/365)),0))</f>
        <v/>
      </c>
      <c r="CC372" s="3" t="str">
        <f t="shared" ca="1" si="16027"/>
        <v/>
      </c>
      <c r="CD372" s="3" t="str">
        <f t="shared" ref="CD372" ca="1" si="18208">IF($B372="","",BO372*(1+rate_A*CB$1/365))</f>
        <v/>
      </c>
      <c r="CE372" s="3" t="str">
        <f t="shared" ref="CE372" ca="1" si="18209">IF($B372="","",BP372*(1+rate_A*CB$1/365))</f>
        <v/>
      </c>
      <c r="CF372" s="3" t="str">
        <f t="shared" ref="CF372" ca="1" si="18210">IF($B372="","",BQ372*(1+rate_joint*CB$1/365))</f>
        <v/>
      </c>
      <c r="CG372" s="5" t="str">
        <f t="shared" ca="1" si="16031"/>
        <v/>
      </c>
      <c r="CH372" s="5" t="str" cm="1">
        <f t="array" aca="1" ref="CH372" ca="1">IF(CG372="","",_xlfn.IFS(CG372&lt;='Hidden inputs'!$C$15,CG372*'Hidden inputs'!$D$15,CG372&lt;='Hidden inputs'!$C$16,'Hidden inputs'!$C$15*'Hidden inputs'!$D$15+(CG372-'Hidden inputs'!$B$16)*'Hidden inputs'!$D$16,CG372&lt;='Hidden inputs'!$C$17,'Hidden inputs'!$C$15*'Hidden inputs'!$D$15+('Hidden inputs'!$C$16-'Hidden inputs'!$B$16)*'Hidden inputs'!$D$16+(CG372-'Hidden inputs'!$B$17)*'Hidden inputs'!$D$17,CG372&gt;'Hidden inputs'!$B$18,'Hidden inputs'!$C$15*'Hidden inputs'!$D$15+('Hidden inputs'!$C$16-'Hidden inputs'!$B$16)*'Hidden inputs'!$D$16+('Hidden inputs'!$C$17-'Hidden inputs'!$B$17)*'Hidden inputs'!$D$17+(CG372-'Hidden inputs'!$B$18)*'Hidden inputs'!$D$18))</f>
        <v/>
      </c>
      <c r="CI372" s="10" t="str">
        <f t="shared" ca="1" si="16032"/>
        <v/>
      </c>
      <c r="CJ372" s="5" t="str">
        <f t="shared" ca="1" si="15938"/>
        <v/>
      </c>
      <c r="CK372" s="5" t="str">
        <f t="shared" ca="1" si="15939"/>
        <v/>
      </c>
      <c r="CL372" s="5" t="str">
        <f ca="1">IF($B372="","",'Hidden inputs'!$D$11*CC372+'Hidden inputs'!$E$11*CD372)</f>
        <v/>
      </c>
      <c r="CM372" s="11" t="str">
        <f t="shared" ca="1" si="15860"/>
        <v/>
      </c>
      <c r="CN372" s="9" t="str">
        <f t="shared" ca="1" si="15940"/>
        <v/>
      </c>
      <c r="CO372" s="3" t="str">
        <f t="shared" ca="1" si="15941"/>
        <v/>
      </c>
      <c r="CP372" s="5" t="str" cm="1">
        <f t="array" aca="1" ref="CP372" ca="1">IF($B372="","",IF(CO372=0,0,IF(DD_Payment="",0,IF(CO372&lt;_xlfn.IFS(DD_Frequency="Monthly",1,DD_Frequency="Quarterly",IF(MONTH(CO$2)=1,1,IF(MONTH(CO$2)=4,1,IF(MONTH(CO$2)=7,1,IF(MONTH(CO$2)=10,1,0)))),DD_Frequency="Annually",IF(MONTH(CO$2)=1,1,0))*DD_Payment,CO372,_xlfn.IFS(DD_Frequency="Monthly",1,DD_Frequency="Quarterly",IF(MONTH(CO$2)=1,1,IF(MONTH(CO$2)=4,1,IF(MONTH(CO$2)=7,1,IF(MONTH(CO$2)=10,1,0)))),DD_Frequency="Annually",IF(MONTH(CO$2)=1,1,0))*DD_Payment))))</f>
        <v/>
      </c>
      <c r="CQ372" s="3" t="str">
        <f t="shared" ref="CQ372" ca="1" si="18211">IF($B372="","",IF(CO372&gt;CP372,(CO372-CP372/2)*(rate_A*(CQ$1/365)),0))</f>
        <v/>
      </c>
      <c r="CR372" s="3" t="str">
        <f t="shared" ca="1" si="16034"/>
        <v/>
      </c>
      <c r="CS372" s="3" t="str">
        <f t="shared" ref="CS372" ca="1" si="18212">IF($B372="","",CD372*(1+rate_A*CQ$1/365))</f>
        <v/>
      </c>
      <c r="CT372" s="3" t="str">
        <f t="shared" ref="CT372" ca="1" si="18213">IF($B372="","",CE372*(1+rate_A*CQ$1/365))</f>
        <v/>
      </c>
      <c r="CU372" s="3" t="str">
        <f t="shared" ref="CU372" ca="1" si="18214">IF($B372="","",CF372*(1+rate_joint*CQ$1/365))</f>
        <v/>
      </c>
      <c r="CV372" s="5" t="str">
        <f t="shared" ca="1" si="16038"/>
        <v/>
      </c>
      <c r="CW372" s="5" t="str" cm="1">
        <f t="array" aca="1" ref="CW372" ca="1">IF(CV372="","",_xlfn.IFS(CV372&lt;='Hidden inputs'!$C$15,CV372*'Hidden inputs'!$D$15,CV372&lt;='Hidden inputs'!$C$16,'Hidden inputs'!$C$15*'Hidden inputs'!$D$15+(CV372-'Hidden inputs'!$B$16)*'Hidden inputs'!$D$16,CV372&lt;='Hidden inputs'!$C$17,'Hidden inputs'!$C$15*'Hidden inputs'!$D$15+('Hidden inputs'!$C$16-'Hidden inputs'!$B$16)*'Hidden inputs'!$D$16+(CV372-'Hidden inputs'!$B$17)*'Hidden inputs'!$D$17,CV372&gt;'Hidden inputs'!$B$18,'Hidden inputs'!$C$15*'Hidden inputs'!$D$15+('Hidden inputs'!$C$16-'Hidden inputs'!$B$16)*'Hidden inputs'!$D$16+('Hidden inputs'!$C$17-'Hidden inputs'!$B$17)*'Hidden inputs'!$D$17+(CV372-'Hidden inputs'!$B$18)*'Hidden inputs'!$D$18))</f>
        <v/>
      </c>
      <c r="CX372" s="10" t="str">
        <f t="shared" ca="1" si="16039"/>
        <v/>
      </c>
      <c r="CY372" s="5" t="str">
        <f t="shared" ca="1" si="15946"/>
        <v/>
      </c>
      <c r="CZ372" s="5" t="str">
        <f t="shared" ca="1" si="15947"/>
        <v/>
      </c>
      <c r="DA372" s="5" t="str">
        <f ca="1">IF($B372="","",'Hidden inputs'!$D$11*CR372+'Hidden inputs'!$E$11*CS372)</f>
        <v/>
      </c>
      <c r="DB372" s="11" t="str">
        <f t="shared" ca="1" si="15865"/>
        <v/>
      </c>
      <c r="DC372" s="9" t="str">
        <f t="shared" ca="1" si="15948"/>
        <v/>
      </c>
      <c r="DD372" s="3" t="str">
        <f t="shared" ca="1" si="15949"/>
        <v/>
      </c>
      <c r="DE372" s="5" t="str" cm="1">
        <f t="array" aca="1" ref="DE372" ca="1">IF($B372="","",IF(DD372=0,0,IF(DD_Payment="",0,IF(DD372&lt;_xlfn.IFS(DD_Frequency="Monthly",1,DD_Frequency="Quarterly",IF(MONTH(DD$2)=1,1,IF(MONTH(DD$2)=4,1,IF(MONTH(DD$2)=7,1,IF(MONTH(DD$2)=10,1,0)))),DD_Frequency="Annually",IF(MONTH(DD$2)=1,1,0))*DD_Payment,DD372,_xlfn.IFS(DD_Frequency="Monthly",1,DD_Frequency="Quarterly",IF(MONTH(DD$2)=1,1,IF(MONTH(DD$2)=4,1,IF(MONTH(DD$2)=7,1,IF(MONTH(DD$2)=10,1,0)))),DD_Frequency="Annually",IF(MONTH(DD$2)=1,1,0))*DD_Payment))))</f>
        <v/>
      </c>
      <c r="DF372" s="3" t="str">
        <f t="shared" ref="DF372" ca="1" si="18215">IF($B372="","",IF(DD372&gt;DE372,(DD372-DE372/2)*(rate_A*(DF$1/365)),0))</f>
        <v/>
      </c>
      <c r="DG372" s="3" t="str">
        <f t="shared" ca="1" si="16041"/>
        <v/>
      </c>
      <c r="DH372" s="3" t="str">
        <f t="shared" ref="DH372" ca="1" si="18216">IF($B372="","",CS372*(1+rate_A*DF$1/365))</f>
        <v/>
      </c>
      <c r="DI372" s="3" t="str">
        <f t="shared" ref="DI372" ca="1" si="18217">IF($B372="","",CT372*(1+rate_A*DF$1/365))</f>
        <v/>
      </c>
      <c r="DJ372" s="3" t="str">
        <f t="shared" ref="DJ372" ca="1" si="18218">IF($B372="","",CU372*(1+rate_joint*DF$1/365))</f>
        <v/>
      </c>
      <c r="DK372" s="5" t="str">
        <f t="shared" ca="1" si="16045"/>
        <v/>
      </c>
      <c r="DL372" s="5" t="str" cm="1">
        <f t="array" aca="1" ref="DL372" ca="1">IF(DK372="","",_xlfn.IFS(DK372&lt;='Hidden inputs'!$C$15,DK372*'Hidden inputs'!$D$15,DK372&lt;='Hidden inputs'!$C$16,'Hidden inputs'!$C$15*'Hidden inputs'!$D$15+(DK372-'Hidden inputs'!$B$16)*'Hidden inputs'!$D$16,DK372&lt;='Hidden inputs'!$C$17,'Hidden inputs'!$C$15*'Hidden inputs'!$D$15+('Hidden inputs'!$C$16-'Hidden inputs'!$B$16)*'Hidden inputs'!$D$16+(DK372-'Hidden inputs'!$B$17)*'Hidden inputs'!$D$17,DK372&gt;'Hidden inputs'!$B$18,'Hidden inputs'!$C$15*'Hidden inputs'!$D$15+('Hidden inputs'!$C$16-'Hidden inputs'!$B$16)*'Hidden inputs'!$D$16+('Hidden inputs'!$C$17-'Hidden inputs'!$B$17)*'Hidden inputs'!$D$17+(DK372-'Hidden inputs'!$B$18)*'Hidden inputs'!$D$18))</f>
        <v/>
      </c>
      <c r="DM372" s="10" t="str">
        <f t="shared" ca="1" si="16046"/>
        <v/>
      </c>
      <c r="DN372" s="5" t="str">
        <f t="shared" ca="1" si="15954"/>
        <v/>
      </c>
      <c r="DO372" s="5" t="str">
        <f t="shared" ca="1" si="15955"/>
        <v/>
      </c>
      <c r="DP372" s="5" t="str">
        <f ca="1">IF($B372="","",'Hidden inputs'!$D$11*DG372+'Hidden inputs'!$E$11*DH372)</f>
        <v/>
      </c>
      <c r="DQ372" s="11" t="str">
        <f t="shared" ca="1" si="15870"/>
        <v/>
      </c>
      <c r="DR372" s="9" t="str">
        <f t="shared" ca="1" si="15956"/>
        <v/>
      </c>
      <c r="DS372" s="3" t="str">
        <f t="shared" ca="1" si="15957"/>
        <v/>
      </c>
      <c r="DT372" s="5" t="str" cm="1">
        <f t="array" aca="1" ref="DT372" ca="1">IF($B372="","",IF(DS372=0,0,IF(DD_Payment="",0,IF(DS372&lt;_xlfn.IFS(DD_Frequency="Monthly",1,DD_Frequency="Quarterly",IF(MONTH(DS$2)=1,1,IF(MONTH(DS$2)=4,1,IF(MONTH(DS$2)=7,1,IF(MONTH(DS$2)=10,1,0)))),DD_Frequency="Annually",IF(MONTH(DS$2)=1,1,0))*DD_Payment,DS372,_xlfn.IFS(DD_Frequency="Monthly",1,DD_Frequency="Quarterly",IF(MONTH(DS$2)=1,1,IF(MONTH(DS$2)=4,1,IF(MONTH(DS$2)=7,1,IF(MONTH(DS$2)=10,1,0)))),DD_Frequency="Annually",IF(MONTH(DS$2)=1,1,0))*DD_Payment))))</f>
        <v/>
      </c>
      <c r="DU372" s="3" t="str">
        <f t="shared" ref="DU372" ca="1" si="18219">IF($B372="","",IF(DS372&gt;DT372,(DS372-DT372/2)*(rate_A*(DU$1/365)),0))</f>
        <v/>
      </c>
      <c r="DV372" s="3" t="str">
        <f t="shared" ca="1" si="16048"/>
        <v/>
      </c>
      <c r="DW372" s="3" t="str">
        <f t="shared" ref="DW372" ca="1" si="18220">IF($B372="","",DH372*(1+rate_A*DU$1/365))</f>
        <v/>
      </c>
      <c r="DX372" s="3" t="str">
        <f t="shared" ref="DX372" ca="1" si="18221">IF($B372="","",DI372*(1+rate_A*DU$1/365))</f>
        <v/>
      </c>
      <c r="DY372" s="3" t="str">
        <f t="shared" ref="DY372" ca="1" si="18222">IF($B372="","",DJ372*(1+rate_joint*DU$1/365))</f>
        <v/>
      </c>
      <c r="DZ372" s="5" t="str">
        <f t="shared" ca="1" si="16052"/>
        <v/>
      </c>
      <c r="EA372" s="5" t="str" cm="1">
        <f t="array" aca="1" ref="EA372" ca="1">IF(DZ372="","",_xlfn.IFS(DZ372&lt;='Hidden inputs'!$C$15,DZ372*'Hidden inputs'!$D$15,DZ372&lt;='Hidden inputs'!$C$16,'Hidden inputs'!$C$15*'Hidden inputs'!$D$15+(DZ372-'Hidden inputs'!$B$16)*'Hidden inputs'!$D$16,DZ372&lt;='Hidden inputs'!$C$17,'Hidden inputs'!$C$15*'Hidden inputs'!$D$15+('Hidden inputs'!$C$16-'Hidden inputs'!$B$16)*'Hidden inputs'!$D$16+(DZ372-'Hidden inputs'!$B$17)*'Hidden inputs'!$D$17,DZ372&gt;'Hidden inputs'!$B$18,'Hidden inputs'!$C$15*'Hidden inputs'!$D$15+('Hidden inputs'!$C$16-'Hidden inputs'!$B$16)*'Hidden inputs'!$D$16+('Hidden inputs'!$C$17-'Hidden inputs'!$B$17)*'Hidden inputs'!$D$17+(DZ372-'Hidden inputs'!$B$18)*'Hidden inputs'!$D$18))</f>
        <v/>
      </c>
      <c r="EB372" s="10" t="str">
        <f t="shared" ca="1" si="16053"/>
        <v/>
      </c>
      <c r="EC372" s="5" t="str">
        <f t="shared" ca="1" si="15962"/>
        <v/>
      </c>
      <c r="ED372" s="5" t="str">
        <f t="shared" ca="1" si="15963"/>
        <v/>
      </c>
      <c r="EE372" s="5" t="str">
        <f ca="1">IF($B372="","",'Hidden inputs'!$D$11*DV372+'Hidden inputs'!$E$11*DW372)</f>
        <v/>
      </c>
      <c r="EF372" s="11" t="str">
        <f t="shared" ca="1" si="15875"/>
        <v/>
      </c>
      <c r="EG372" s="9" t="str">
        <f t="shared" ca="1" si="15964"/>
        <v/>
      </c>
      <c r="EH372" s="3" t="str">
        <f t="shared" ca="1" si="15965"/>
        <v/>
      </c>
      <c r="EI372" s="5" t="str" cm="1">
        <f t="array" aca="1" ref="EI372" ca="1">IF($B372="","",IF(EH372=0,0,IF(DD_Payment="",0,IF(EH372&lt;_xlfn.IFS(DD_Frequency="Monthly",1,DD_Frequency="Quarterly",IF(MONTH(EH$2)=1,1,IF(MONTH(EH$2)=4,1,IF(MONTH(EH$2)=7,1,IF(MONTH(EH$2)=10,1,0)))),DD_Frequency="Annually",IF(MONTH(EH$2)=1,1,0))*DD_Payment,EH372,_xlfn.IFS(DD_Frequency="Monthly",1,DD_Frequency="Quarterly",IF(MONTH(EH$2)=1,1,IF(MONTH(EH$2)=4,1,IF(MONTH(EH$2)=7,1,IF(MONTH(EH$2)=10,1,0)))),DD_Frequency="Annually",IF(MONTH(EH$2)=1,1,0))*DD_Payment))))</f>
        <v/>
      </c>
      <c r="EJ372" s="3" t="str">
        <f t="shared" ref="EJ372" ca="1" si="18223">IF($B372="","",IF(EH372&gt;EI372,(EH372-EI372/2)*(rate_A*(EJ$1/365)),0))</f>
        <v/>
      </c>
      <c r="EK372" s="3" t="str">
        <f t="shared" ca="1" si="16055"/>
        <v/>
      </c>
      <c r="EL372" s="3" t="str">
        <f t="shared" ref="EL372" ca="1" si="18224">IF($B372="","",DW372*(1+rate_A*EJ$1/365))</f>
        <v/>
      </c>
      <c r="EM372" s="3" t="str">
        <f t="shared" ref="EM372" ca="1" si="18225">IF($B372="","",DX372*(1+rate_A*EJ$1/365))</f>
        <v/>
      </c>
      <c r="EN372" s="3" t="str">
        <f t="shared" ref="EN372" ca="1" si="18226">IF($B372="","",DY372*(1+rate_joint*EJ$1/365))</f>
        <v/>
      </c>
      <c r="EO372" s="5" t="str">
        <f t="shared" ca="1" si="16059"/>
        <v/>
      </c>
      <c r="EP372" s="5" t="str" cm="1">
        <f t="array" aca="1" ref="EP372" ca="1">IF(EO372="","",_xlfn.IFS(EO372&lt;='Hidden inputs'!$C$15,EO372*'Hidden inputs'!$D$15,EO372&lt;='Hidden inputs'!$C$16,'Hidden inputs'!$C$15*'Hidden inputs'!$D$15+(EO372-'Hidden inputs'!$B$16)*'Hidden inputs'!$D$16,EO372&lt;='Hidden inputs'!$C$17,'Hidden inputs'!$C$15*'Hidden inputs'!$D$15+('Hidden inputs'!$C$16-'Hidden inputs'!$B$16)*'Hidden inputs'!$D$16+(EO372-'Hidden inputs'!$B$17)*'Hidden inputs'!$D$17,EO372&gt;'Hidden inputs'!$B$18,'Hidden inputs'!$C$15*'Hidden inputs'!$D$15+('Hidden inputs'!$C$16-'Hidden inputs'!$B$16)*'Hidden inputs'!$D$16+('Hidden inputs'!$C$17-'Hidden inputs'!$B$17)*'Hidden inputs'!$D$17+(EO372-'Hidden inputs'!$B$18)*'Hidden inputs'!$D$18))</f>
        <v/>
      </c>
      <c r="EQ372" s="10" t="str">
        <f t="shared" ca="1" si="16060"/>
        <v/>
      </c>
      <c r="ER372" s="5" t="str">
        <f t="shared" ca="1" si="15970"/>
        <v/>
      </c>
      <c r="ES372" s="5" t="str">
        <f t="shared" ca="1" si="15971"/>
        <v/>
      </c>
      <c r="ET372" s="5" t="str">
        <f ca="1">IF($B372="","",'Hidden inputs'!$D$11*EK372+'Hidden inputs'!$E$11*EL372)</f>
        <v/>
      </c>
      <c r="EU372" s="11" t="str">
        <f t="shared" ca="1" si="15880"/>
        <v/>
      </c>
      <c r="EV372" s="9" t="str">
        <f t="shared" ca="1" si="15972"/>
        <v/>
      </c>
      <c r="EW372" s="3" t="str">
        <f t="shared" ca="1" si="15973"/>
        <v/>
      </c>
      <c r="EX372" s="5" t="str" cm="1">
        <f t="array" aca="1" ref="EX372" ca="1">IF($B372="","",IF(EW372=0,0,IF(DD_Payment="",0,IF(EW372&lt;_xlfn.IFS(DD_Frequency="Monthly",1,DD_Frequency="Quarterly",IF(MONTH(EW$2)=1,1,IF(MONTH(EW$2)=4,1,IF(MONTH(EW$2)=7,1,IF(MONTH(EW$2)=10,1,0)))),DD_Frequency="Annually",IF(MONTH(EW$2)=1,1,0))*DD_Payment,EW372,_xlfn.IFS(DD_Frequency="Monthly",1,DD_Frequency="Quarterly",IF(MONTH(EW$2)=1,1,IF(MONTH(EW$2)=4,1,IF(MONTH(EW$2)=7,1,IF(MONTH(EW$2)=10,1,0)))),DD_Frequency="Annually",IF(MONTH(EW$2)=1,1,0))*DD_Payment))))</f>
        <v/>
      </c>
      <c r="EY372" s="3" t="str">
        <f t="shared" ref="EY372" ca="1" si="18227">IF($B372="","",IF(EW372&gt;EX372,(EW372-EX372/2)*(rate_A*(EY$1/365)),0))</f>
        <v/>
      </c>
      <c r="EZ372" s="3" t="str">
        <f t="shared" ca="1" si="16062"/>
        <v/>
      </c>
      <c r="FA372" s="3" t="str">
        <f t="shared" ref="FA372" ca="1" si="18228">IF($B372="","",EL372*(1+rate_A*EY$1/365))</f>
        <v/>
      </c>
      <c r="FB372" s="3" t="str">
        <f t="shared" ref="FB372" ca="1" si="18229">IF($B372="","",EM372*(1+rate_A*EY$1/365))</f>
        <v/>
      </c>
      <c r="FC372" s="3" t="str">
        <f t="shared" ref="FC372" ca="1" si="18230">IF($B372="","",EN372*(1+rate_joint*EY$1/365))</f>
        <v/>
      </c>
      <c r="FD372" s="5" t="str">
        <f t="shared" ca="1" si="16066"/>
        <v/>
      </c>
      <c r="FE372" s="5" t="str" cm="1">
        <f t="array" aca="1" ref="FE372" ca="1">IF(FD372="","",_xlfn.IFS(FD372&lt;='Hidden inputs'!$C$15,FD372*'Hidden inputs'!$D$15,FD372&lt;='Hidden inputs'!$C$16,'Hidden inputs'!$C$15*'Hidden inputs'!$D$15+(FD372-'Hidden inputs'!$B$16)*'Hidden inputs'!$D$16,FD372&lt;='Hidden inputs'!$C$17,'Hidden inputs'!$C$15*'Hidden inputs'!$D$15+('Hidden inputs'!$C$16-'Hidden inputs'!$B$16)*'Hidden inputs'!$D$16+(FD372-'Hidden inputs'!$B$17)*'Hidden inputs'!$D$17,FD372&gt;'Hidden inputs'!$B$18,'Hidden inputs'!$C$15*'Hidden inputs'!$D$15+('Hidden inputs'!$C$16-'Hidden inputs'!$B$16)*'Hidden inputs'!$D$16+('Hidden inputs'!$C$17-'Hidden inputs'!$B$17)*'Hidden inputs'!$D$17+(FD372-'Hidden inputs'!$B$18)*'Hidden inputs'!$D$18))</f>
        <v/>
      </c>
      <c r="FF372" s="10" t="str">
        <f t="shared" ca="1" si="16067"/>
        <v/>
      </c>
      <c r="FG372" s="5" t="str">
        <f t="shared" ca="1" si="15978"/>
        <v/>
      </c>
      <c r="FH372" s="5" t="str">
        <f t="shared" ca="1" si="15979"/>
        <v/>
      </c>
      <c r="FI372" s="5" t="str">
        <f ca="1">IF($B372="","",'Hidden inputs'!$D$11*EZ372+'Hidden inputs'!$E$11*FA372)</f>
        <v/>
      </c>
      <c r="FJ372" s="11" t="str">
        <f t="shared" ca="1" si="15885"/>
        <v/>
      </c>
      <c r="FK372" s="9" t="str">
        <f t="shared" ca="1" si="15980"/>
        <v/>
      </c>
      <c r="FL372" s="3" t="str">
        <f t="shared" ca="1" si="15981"/>
        <v/>
      </c>
      <c r="FM372" s="5" t="str" cm="1">
        <f t="array" aca="1" ref="FM372" ca="1">IF($B372="","",IF(FL372=0,0,IF(DD_Payment="",0,IF(FL372&lt;_xlfn.IFS(DD_Frequency="Monthly",1,DD_Frequency="Quarterly",IF(MONTH(FL$2)=1,1,IF(MONTH(FL$2)=4,1,IF(MONTH(FL$2)=7,1,IF(MONTH(FL$2)=10,1,0)))),DD_Frequency="Annually",IF(MONTH(FL$2)=1,1,0))*DD_Payment,FL372,_xlfn.IFS(DD_Frequency="Monthly",1,DD_Frequency="Quarterly",IF(MONTH(FL$2)=1,1,IF(MONTH(FL$2)=4,1,IF(MONTH(FL$2)=7,1,IF(MONTH(FL$2)=10,1,0)))),DD_Frequency="Annually",IF(MONTH(FL$2)=1,1,0))*DD_Payment))))</f>
        <v/>
      </c>
      <c r="FN372" s="3" t="str">
        <f t="shared" ref="FN372" ca="1" si="18231">IF($B372="","",IF(FL372&gt;FM372,(FL372-FM372/2)*(rate_A*(FN$1/365)),0))</f>
        <v/>
      </c>
      <c r="FO372" s="3" t="str">
        <f t="shared" ca="1" si="16069"/>
        <v/>
      </c>
      <c r="FP372" s="3" t="str">
        <f t="shared" ref="FP372" ca="1" si="18232">IF($B372="","",FA372*(1+rate_A*FN$1/365))</f>
        <v/>
      </c>
      <c r="FQ372" s="3" t="str">
        <f t="shared" ref="FQ372" ca="1" si="18233">IF($B372="","",FB372*(1+rate_A*FN$1/365))</f>
        <v/>
      </c>
      <c r="FR372" s="3" t="str">
        <f t="shared" ref="FR372" ca="1" si="18234">IF($B372="","",FC372*(1+rate_joint*FN$1/365))</f>
        <v/>
      </c>
      <c r="FS372" s="5" t="str">
        <f t="shared" ca="1" si="16073"/>
        <v/>
      </c>
      <c r="FT372" s="5" t="str" cm="1">
        <f t="array" aca="1" ref="FT372" ca="1">IF(FS372="","",_xlfn.IFS(FS372&lt;='Hidden inputs'!$C$15,FS372*'Hidden inputs'!$D$15,FS372&lt;='Hidden inputs'!$C$16,'Hidden inputs'!$C$15*'Hidden inputs'!$D$15+(FS372-'Hidden inputs'!$B$16)*'Hidden inputs'!$D$16,FS372&lt;='Hidden inputs'!$C$17,'Hidden inputs'!$C$15*'Hidden inputs'!$D$15+('Hidden inputs'!$C$16-'Hidden inputs'!$B$16)*'Hidden inputs'!$D$16+(FS372-'Hidden inputs'!$B$17)*'Hidden inputs'!$D$17,FS372&gt;'Hidden inputs'!$B$18,'Hidden inputs'!$C$15*'Hidden inputs'!$D$15+('Hidden inputs'!$C$16-'Hidden inputs'!$B$16)*'Hidden inputs'!$D$16+('Hidden inputs'!$C$17-'Hidden inputs'!$B$17)*'Hidden inputs'!$D$17+(FS372-'Hidden inputs'!$B$18)*'Hidden inputs'!$D$18))</f>
        <v/>
      </c>
      <c r="FU372" s="10" t="str">
        <f t="shared" ca="1" si="16074"/>
        <v/>
      </c>
      <c r="FV372" s="5" t="str">
        <f t="shared" ca="1" si="15986"/>
        <v/>
      </c>
      <c r="FW372" s="5" t="str">
        <f t="shared" ca="1" si="15987"/>
        <v/>
      </c>
      <c r="FX372" s="5" t="str">
        <f ca="1">IF($B372="","",'Hidden inputs'!$D$11*FO372+'Hidden inputs'!$E$11*FP372)</f>
        <v/>
      </c>
      <c r="FY372" s="11" t="str">
        <f t="shared" ca="1" si="15890"/>
        <v/>
      </c>
      <c r="FZ372" s="9" t="str">
        <f t="shared" ca="1" si="15988"/>
        <v/>
      </c>
      <c r="GA372" s="5" t="str">
        <f t="shared" ca="1" si="15989"/>
        <v/>
      </c>
      <c r="GB372" s="5" t="str">
        <f t="shared" ca="1" si="15990"/>
        <v/>
      </c>
      <c r="GC372" s="5" t="str">
        <f t="shared" ca="1" si="15891"/>
        <v/>
      </c>
      <c r="GD372" s="5" t="str">
        <f t="shared" ca="1" si="15892"/>
        <v/>
      </c>
    </row>
    <row r="373" spans="1:186" x14ac:dyDescent="0.35">
      <c r="A373" s="2"/>
      <c r="B373" s="6" t="str">
        <f t="shared" ca="1" si="15893"/>
        <v/>
      </c>
      <c r="C373" s="5" t="str">
        <f t="shared" ca="1" si="15991"/>
        <v/>
      </c>
      <c r="D373" s="5" t="str" cm="1">
        <f t="array" aca="1" ref="D373" ca="1">IF($B373="","",IF(C373=0,0,IF(DD_Payment="",0,IF(C373&lt;_xlfn.IFS(DD_Frequency="Monthly",1,DD_Frequency="Quarterly",IF(MONTH(C$2)=1,1,IF(MONTH(C$2)=4,1,IF(MONTH(C$2)=7,1,IF(MONTH(C$2)=10,1,0)))),DD_Frequency="Annually",IF(MONTH(C$2)=1,1,0))*DD_Payment,C373,_xlfn.IFS(DD_Frequency="Monthly",1,DD_Frequency="Quarterly",IF(MONTH(C$2)=1,1,IF(MONTH(C$2)=4,1,IF(MONTH(C$2)=7,1,IF(MONTH(C$2)=10,1,0)))),DD_Frequency="Annually",IF(MONTH(C$2)=1,1,0))*DD_Payment))))</f>
        <v/>
      </c>
      <c r="E373" s="5" t="str">
        <f t="shared" ref="E373" ca="1" si="18235">IF(B373="","",IF(C373&gt;D373,(C373-D373/2)*(rate_A*(E$1/365)),0))</f>
        <v/>
      </c>
      <c r="F373" s="5" t="str">
        <f t="shared" ca="1" si="15895"/>
        <v/>
      </c>
      <c r="G373" s="5" t="str">
        <f t="shared" ref="G373" ca="1" si="18236">IF(B373="","",G372*(1+rate_A*E$1/365))</f>
        <v/>
      </c>
      <c r="H373" s="5" t="str">
        <f t="shared" ref="H373" ca="1" si="18237">IF(B373="","",H372*(1+rate_A*E$1/365))</f>
        <v/>
      </c>
      <c r="I373" s="5" t="str">
        <f t="shared" ref="I373" ca="1" si="18238">IF(B373="","",I372*(1+rate_joint*E$1/365))</f>
        <v/>
      </c>
      <c r="J373" s="5" t="str">
        <f t="shared" ca="1" si="15996"/>
        <v/>
      </c>
      <c r="K373" s="5" t="str" cm="1">
        <f t="array" aca="1" ref="K373" ca="1">IF(J373="","",_xlfn.IFS(J373&lt;='Hidden inputs'!$C$15,J373*'Hidden inputs'!$D$15,J373&lt;='Hidden inputs'!$C$16,'Hidden inputs'!$C$15*'Hidden inputs'!$D$15+(J373-'Hidden inputs'!$B$16)*'Hidden inputs'!$D$16,J373&lt;='Hidden inputs'!$C$17,'Hidden inputs'!$C$15*'Hidden inputs'!$D$15+('Hidden inputs'!$C$16-'Hidden inputs'!$B$16)*'Hidden inputs'!$D$16+(J373-'Hidden inputs'!$B$17)*'Hidden inputs'!$D$17,J373&gt;'Hidden inputs'!$B$18,'Hidden inputs'!$C$15*'Hidden inputs'!$D$15+('Hidden inputs'!$C$16-'Hidden inputs'!$B$16)*'Hidden inputs'!$D$16+('Hidden inputs'!$C$17-'Hidden inputs'!$B$17)*'Hidden inputs'!$D$17+(J373-'Hidden inputs'!$B$18)*'Hidden inputs'!$D$18))</f>
        <v/>
      </c>
      <c r="L373" s="11" t="str">
        <f t="shared" ca="1" si="15997"/>
        <v/>
      </c>
      <c r="M373" s="5" t="str">
        <f t="shared" ca="1" si="15899"/>
        <v/>
      </c>
      <c r="N373" s="5" t="str">
        <f t="shared" ca="1" si="15900"/>
        <v/>
      </c>
      <c r="O373" s="5" t="str">
        <f ca="1">IF(B373="","",'Hidden inputs'!$D$11*F373+'Hidden inputs'!$E$11*G373)</f>
        <v/>
      </c>
      <c r="P373" s="11" t="str">
        <f t="shared" ca="1" si="15834"/>
        <v/>
      </c>
      <c r="Q373" s="20" t="str">
        <f t="shared" ca="1" si="15835"/>
        <v/>
      </c>
      <c r="R373" s="3" t="str">
        <f t="shared" ca="1" si="15901"/>
        <v/>
      </c>
      <c r="S373" s="5" t="str" cm="1">
        <f t="array" aca="1" ref="S373" ca="1">IF($B373="","",IF(R373=0,0,IF(DD_Payment="",0,IF(R373&lt;_xlfn.IFS(DD_Frequency="Monthly",1,DD_Frequency="Quarterly",IF(MONTH(R$2)=1,1,IF(MONTH(R$2)=4,1,IF(MONTH(R$2)=7,1,IF(MONTH(R$2)=10,1,0)))),DD_Frequency="Annually",IF(MONTH(R$2)=1,1,0))*DD_Payment,R373,_xlfn.IFS(DD_Frequency="Monthly",1,DD_Frequency="Quarterly",IF(MONTH(R$2)=1,1,IF(MONTH(R$2)=4,1,IF(MONTH(R$2)=7,1,IF(MONTH(R$2)=10,1,0)))),DD_Frequency="Annually",IF(MONTH(R$2)=1,1,0))*DD_Payment))))</f>
        <v/>
      </c>
      <c r="T373" s="3" t="str">
        <f t="shared" ref="T373" ca="1" si="18239">IF(B373="","",IF(R373&gt;S373,(R373-S373/2)*(rate_A*((T$1+A373)/365)),0))</f>
        <v/>
      </c>
      <c r="U373" s="3" t="str">
        <f t="shared" ca="1" si="15903"/>
        <v/>
      </c>
      <c r="V373" s="3" t="str">
        <f t="shared" ref="V373" ca="1" si="18240">IF(B373="","",G373*(1+rate_A*(T$1+A373)/365))</f>
        <v/>
      </c>
      <c r="W373" s="3" t="str">
        <f t="shared" ref="W373" ca="1" si="18241">IF(B373="","",H373*(1+rate_A*(T$1+A373)/365))</f>
        <v/>
      </c>
      <c r="X373" s="3" t="str">
        <f t="shared" ref="X373" ca="1" si="18242">IF(B373="","",I373*(1+rate_joint*(T$1+A373)/365))</f>
        <v/>
      </c>
      <c r="Y373" s="5" t="str">
        <f t="shared" ca="1" si="16002"/>
        <v/>
      </c>
      <c r="Z373" s="5" t="str" cm="1">
        <f t="array" aca="1" ref="Z373" ca="1">IF(Y373="","",_xlfn.IFS(Y373&lt;='Hidden inputs'!$C$15,Y373*'Hidden inputs'!$D$15,Y373&lt;='Hidden inputs'!$C$16,'Hidden inputs'!$C$15*'Hidden inputs'!$D$15+(Y373-'Hidden inputs'!$B$16)*'Hidden inputs'!$D$16,Y373&lt;='Hidden inputs'!$C$17,'Hidden inputs'!$C$15*'Hidden inputs'!$D$15+('Hidden inputs'!$C$16-'Hidden inputs'!$B$16)*'Hidden inputs'!$D$16+(Y373-'Hidden inputs'!$B$17)*'Hidden inputs'!$D$17,Y373&gt;'Hidden inputs'!$B$18,'Hidden inputs'!$C$15*'Hidden inputs'!$D$15+('Hidden inputs'!$C$16-'Hidden inputs'!$B$16)*'Hidden inputs'!$D$16+('Hidden inputs'!$C$17-'Hidden inputs'!$B$17)*'Hidden inputs'!$D$17+(Y373-'Hidden inputs'!$B$18)*'Hidden inputs'!$D$18))</f>
        <v/>
      </c>
      <c r="AA373" s="10" t="str">
        <f t="shared" ca="1" si="16003"/>
        <v/>
      </c>
      <c r="AB373" s="5" t="str">
        <f t="shared" ca="1" si="15907"/>
        <v/>
      </c>
      <c r="AC373" s="5" t="str">
        <f t="shared" ca="1" si="16004"/>
        <v/>
      </c>
      <c r="AD373" s="5" t="str">
        <f ca="1">IF(B373="","",'Hidden inputs'!$D$11*U373+'Hidden inputs'!$E$11*V373)</f>
        <v/>
      </c>
      <c r="AE373" s="11" t="str">
        <f t="shared" ca="1" si="15840"/>
        <v/>
      </c>
      <c r="AF373" s="9" t="str">
        <f t="shared" ca="1" si="15908"/>
        <v/>
      </c>
      <c r="AG373" s="3" t="str">
        <f t="shared" ca="1" si="15909"/>
        <v/>
      </c>
      <c r="AH373" s="5" t="str" cm="1">
        <f t="array" aca="1" ref="AH373" ca="1">IF($B373="","",IF(AG373=0,0,IF(DD_Payment="",0,IF(AG373&lt;_xlfn.IFS(DD_Frequency="Monthly",1,DD_Frequency="Quarterly",IF(MONTH(AG$2)=1,1,IF(MONTH(AG$2)=4,1,IF(MONTH(AG$2)=7,1,IF(MONTH(AG$2)=10,1,0)))),DD_Frequency="Annually",IF(MONTH(AG$2)=1,1,0))*DD_Payment,AG373,_xlfn.IFS(DD_Frequency="Monthly",1,DD_Frequency="Quarterly",IF(MONTH(AG$2)=1,1,IF(MONTH(AG$2)=4,1,IF(MONTH(AG$2)=7,1,IF(MONTH(AG$2)=10,1,0)))),DD_Frequency="Annually",IF(MONTH(AG$2)=1,1,0))*DD_Payment))))</f>
        <v/>
      </c>
      <c r="AI373" s="3" t="str">
        <f t="shared" ref="AI373" ca="1" si="18243">IF($B373="","",IF(AG373&gt;AH373,(AG373-AH373/2)*(rate_A*(AI$1/365)),0))</f>
        <v/>
      </c>
      <c r="AJ373" s="3" t="str">
        <f t="shared" ca="1" si="16006"/>
        <v/>
      </c>
      <c r="AK373" s="3" t="str">
        <f t="shared" ref="AK373" ca="1" si="18244">IF($B373="","",V373*(1+rate_A*AI$1/365))</f>
        <v/>
      </c>
      <c r="AL373" s="3" t="str">
        <f t="shared" ref="AL373" ca="1" si="18245">IF($B373="","",W373*(1+rate_A*AI$1/365))</f>
        <v/>
      </c>
      <c r="AM373" s="3" t="str">
        <f t="shared" ref="AM373" ca="1" si="18246">IF($B373="","",X373*(1+rate_joint*AI$1/365))</f>
        <v/>
      </c>
      <c r="AN373" s="5" t="str">
        <f t="shared" ca="1" si="16010"/>
        <v/>
      </c>
      <c r="AO373" s="5" t="str" cm="1">
        <f t="array" aca="1" ref="AO373" ca="1">IF(AN373="","",_xlfn.IFS(AN373&lt;='Hidden inputs'!$C$15,AN373*'Hidden inputs'!$D$15,AN373&lt;='Hidden inputs'!$C$16,'Hidden inputs'!$C$15*'Hidden inputs'!$D$15+(AN373-'Hidden inputs'!$B$16)*'Hidden inputs'!$D$16,AN373&lt;='Hidden inputs'!$C$17,'Hidden inputs'!$C$15*'Hidden inputs'!$D$15+('Hidden inputs'!$C$16-'Hidden inputs'!$B$16)*'Hidden inputs'!$D$16+(AN373-'Hidden inputs'!$B$17)*'Hidden inputs'!$D$17,AN373&gt;'Hidden inputs'!$B$18,'Hidden inputs'!$C$15*'Hidden inputs'!$D$15+('Hidden inputs'!$C$16-'Hidden inputs'!$B$16)*'Hidden inputs'!$D$16+('Hidden inputs'!$C$17-'Hidden inputs'!$B$17)*'Hidden inputs'!$D$17+(AN373-'Hidden inputs'!$B$18)*'Hidden inputs'!$D$18))</f>
        <v/>
      </c>
      <c r="AP373" s="10" t="str">
        <f t="shared" ca="1" si="16011"/>
        <v/>
      </c>
      <c r="AQ373" s="5" t="str">
        <f t="shared" ca="1" si="15914"/>
        <v/>
      </c>
      <c r="AR373" s="5" t="str">
        <f t="shared" ca="1" si="15915"/>
        <v/>
      </c>
      <c r="AS373" s="5" t="str">
        <f ca="1">IF($B373="","",'Hidden inputs'!$D$11*AJ373+'Hidden inputs'!$E$11*AK373)</f>
        <v/>
      </c>
      <c r="AT373" s="11" t="str">
        <f t="shared" ca="1" si="15845"/>
        <v/>
      </c>
      <c r="AU373" s="9" t="str">
        <f t="shared" ca="1" si="15916"/>
        <v/>
      </c>
      <c r="AV373" s="3" t="str">
        <f t="shared" ca="1" si="15917"/>
        <v/>
      </c>
      <c r="AW373" s="5" t="str" cm="1">
        <f t="array" aca="1" ref="AW373" ca="1">IF($B373="","",IF(AV373=0,0,IF(DD_Payment="",0,IF(AV373&lt;_xlfn.IFS(DD_Frequency="Monthly",1,DD_Frequency="Quarterly",IF(MONTH(AV$2)=1,1,IF(MONTH(AV$2)=4,1,IF(MONTH(AV$2)=7,1,IF(MONTH(AV$2)=10,1,0)))),DD_Frequency="Annually",IF(MONTH(AV$2)=1,1,0))*DD_Payment,AV373,_xlfn.IFS(DD_Frequency="Monthly",1,DD_Frequency="Quarterly",IF(MONTH(AV$2)=1,1,IF(MONTH(AV$2)=4,1,IF(MONTH(AV$2)=7,1,IF(MONTH(AV$2)=10,1,0)))),DD_Frequency="Annually",IF(MONTH(AV$2)=1,1,0))*DD_Payment))))</f>
        <v/>
      </c>
      <c r="AX373" s="3" t="str">
        <f t="shared" ref="AX373" ca="1" si="18247">IF($B373="","",IF(AV373&gt;AW373,(AV373-AW373/2)*(rate_A*(AX$1/365)),0))</f>
        <v/>
      </c>
      <c r="AY373" s="3" t="str">
        <f t="shared" ca="1" si="16013"/>
        <v/>
      </c>
      <c r="AZ373" s="3" t="str">
        <f t="shared" ref="AZ373" ca="1" si="18248">IF($B373="","",AK373*(1+rate_A*AX$1/365))</f>
        <v/>
      </c>
      <c r="BA373" s="3" t="str">
        <f t="shared" ref="BA373" ca="1" si="18249">IF($B373="","",AL373*(1+rate_A*AX$1/365))</f>
        <v/>
      </c>
      <c r="BB373" s="3" t="str">
        <f t="shared" ref="BB373" ca="1" si="18250">IF($B373="","",AM373*(1+rate_joint*AX$1/365))</f>
        <v/>
      </c>
      <c r="BC373" s="5" t="str">
        <f t="shared" ca="1" si="16017"/>
        <v/>
      </c>
      <c r="BD373" s="5" t="str" cm="1">
        <f t="array" aca="1" ref="BD373" ca="1">IF(BC373="","",_xlfn.IFS(BC373&lt;='Hidden inputs'!$C$15,BC373*'Hidden inputs'!$D$15,BC373&lt;='Hidden inputs'!$C$16,'Hidden inputs'!$C$15*'Hidden inputs'!$D$15+(BC373-'Hidden inputs'!$B$16)*'Hidden inputs'!$D$16,BC373&lt;='Hidden inputs'!$C$17,'Hidden inputs'!$C$15*'Hidden inputs'!$D$15+('Hidden inputs'!$C$16-'Hidden inputs'!$B$16)*'Hidden inputs'!$D$16+(BC373-'Hidden inputs'!$B$17)*'Hidden inputs'!$D$17,BC373&gt;'Hidden inputs'!$B$18,'Hidden inputs'!$C$15*'Hidden inputs'!$D$15+('Hidden inputs'!$C$16-'Hidden inputs'!$B$16)*'Hidden inputs'!$D$16+('Hidden inputs'!$C$17-'Hidden inputs'!$B$17)*'Hidden inputs'!$D$17+(BC373-'Hidden inputs'!$B$18)*'Hidden inputs'!$D$18))</f>
        <v/>
      </c>
      <c r="BE373" s="10" t="str">
        <f t="shared" ca="1" si="16018"/>
        <v/>
      </c>
      <c r="BF373" s="5" t="str">
        <f t="shared" ca="1" si="15922"/>
        <v/>
      </c>
      <c r="BG373" s="5" t="str">
        <f t="shared" ca="1" si="15923"/>
        <v/>
      </c>
      <c r="BH373" s="5" t="str">
        <f ca="1">IF($B373="","",'Hidden inputs'!$D$11*AY373+'Hidden inputs'!$E$11*AZ373)</f>
        <v/>
      </c>
      <c r="BI373" s="11" t="str">
        <f t="shared" ca="1" si="15850"/>
        <v/>
      </c>
      <c r="BJ373" s="9" t="str">
        <f t="shared" ca="1" si="15924"/>
        <v/>
      </c>
      <c r="BK373" s="3" t="str">
        <f t="shared" ca="1" si="15925"/>
        <v/>
      </c>
      <c r="BL373" s="5" t="str" cm="1">
        <f t="array" aca="1" ref="BL373" ca="1">IF($B373="","",IF(BK373=0,0,IF(DD_Payment="",0,IF(BK373&lt;_xlfn.IFS(DD_Frequency="Monthly",1,DD_Frequency="Quarterly",IF(MONTH(BK$2)=1,1,IF(MONTH(BK$2)=4,1,IF(MONTH(BK$2)=7,1,IF(MONTH(BK$2)=10,1,0)))),DD_Frequency="Annually",IF(MONTH(BK$2)=1,1,0))*DD_Payment,BK373,_xlfn.IFS(DD_Frequency="Monthly",1,DD_Frequency="Quarterly",IF(MONTH(BK$2)=1,1,IF(MONTH(BK$2)=4,1,IF(MONTH(BK$2)=7,1,IF(MONTH(BK$2)=10,1,0)))),DD_Frequency="Annually",IF(MONTH(BK$2)=1,1,0))*DD_Payment))))</f>
        <v/>
      </c>
      <c r="BM373" s="3" t="str">
        <f t="shared" ref="BM373" ca="1" si="18251">IF($B373="","",IF(BK373&gt;BL373,(BK373-BL373/2)*(rate_A*(BM$1/365)),0))</f>
        <v/>
      </c>
      <c r="BN373" s="3" t="str">
        <f t="shared" ca="1" si="16020"/>
        <v/>
      </c>
      <c r="BO373" s="3" t="str">
        <f t="shared" ref="BO373" ca="1" si="18252">IF($B373="","",AZ373*(1+rate_A*BM$1/365))</f>
        <v/>
      </c>
      <c r="BP373" s="3" t="str">
        <f t="shared" ref="BP373" ca="1" si="18253">IF($B373="","",BA373*(1+rate_A*BM$1/365))</f>
        <v/>
      </c>
      <c r="BQ373" s="3" t="str">
        <f t="shared" ref="BQ373" ca="1" si="18254">IF($B373="","",BB373*(1+rate_joint*BM$1/365))</f>
        <v/>
      </c>
      <c r="BR373" s="5" t="str">
        <f t="shared" ca="1" si="16024"/>
        <v/>
      </c>
      <c r="BS373" s="5" t="str" cm="1">
        <f t="array" aca="1" ref="BS373" ca="1">IF(BR373="","",_xlfn.IFS(BR373&lt;='Hidden inputs'!$C$15,BR373*'Hidden inputs'!$D$15,BR373&lt;='Hidden inputs'!$C$16,'Hidden inputs'!$C$15*'Hidden inputs'!$D$15+(BR373-'Hidden inputs'!$B$16)*'Hidden inputs'!$D$16,BR373&lt;='Hidden inputs'!$C$17,'Hidden inputs'!$C$15*'Hidden inputs'!$D$15+('Hidden inputs'!$C$16-'Hidden inputs'!$B$16)*'Hidden inputs'!$D$16+(BR373-'Hidden inputs'!$B$17)*'Hidden inputs'!$D$17,BR373&gt;'Hidden inputs'!$B$18,'Hidden inputs'!$C$15*'Hidden inputs'!$D$15+('Hidden inputs'!$C$16-'Hidden inputs'!$B$16)*'Hidden inputs'!$D$16+('Hidden inputs'!$C$17-'Hidden inputs'!$B$17)*'Hidden inputs'!$D$17+(BR373-'Hidden inputs'!$B$18)*'Hidden inputs'!$D$18))</f>
        <v/>
      </c>
      <c r="BT373" s="10" t="str">
        <f t="shared" ca="1" si="16025"/>
        <v/>
      </c>
      <c r="BU373" s="5" t="str">
        <f t="shared" ca="1" si="15930"/>
        <v/>
      </c>
      <c r="BV373" s="5" t="str">
        <f t="shared" ca="1" si="15931"/>
        <v/>
      </c>
      <c r="BW373" s="5" t="str">
        <f ca="1">IF($B373="","",'Hidden inputs'!$D$11*BN373+'Hidden inputs'!$E$11*BO373)</f>
        <v/>
      </c>
      <c r="BX373" s="11" t="str">
        <f t="shared" ca="1" si="15855"/>
        <v/>
      </c>
      <c r="BY373" s="9" t="str">
        <f t="shared" ca="1" si="15932"/>
        <v/>
      </c>
      <c r="BZ373" s="3" t="str">
        <f t="shared" ca="1" si="15933"/>
        <v/>
      </c>
      <c r="CA373" s="5" t="str" cm="1">
        <f t="array" aca="1" ref="CA373" ca="1">IF($B373="","",IF(BZ373=0,0,IF(DD_Payment="",0,IF(BZ373&lt;_xlfn.IFS(DD_Frequency="Monthly",1,DD_Frequency="Quarterly",IF(MONTH(BZ$2)=1,1,IF(MONTH(BZ$2)=4,1,IF(MONTH(BZ$2)=7,1,IF(MONTH(BZ$2)=10,1,0)))),DD_Frequency="Annually",IF(MONTH(BZ$2)=1,1,0))*DD_Payment,BZ373,_xlfn.IFS(DD_Frequency="Monthly",1,DD_Frequency="Quarterly",IF(MONTH(BZ$2)=1,1,IF(MONTH(BZ$2)=4,1,IF(MONTH(BZ$2)=7,1,IF(MONTH(BZ$2)=10,1,0)))),DD_Frequency="Annually",IF(MONTH(BZ$2)=1,1,0))*DD_Payment))))</f>
        <v/>
      </c>
      <c r="CB373" s="3" t="str">
        <f t="shared" ref="CB373" ca="1" si="18255">IF($B373="","",IF(BZ373&gt;CA373,(BZ373-CA373/2)*(rate_A*(CB$1/365)),0))</f>
        <v/>
      </c>
      <c r="CC373" s="3" t="str">
        <f t="shared" ca="1" si="16027"/>
        <v/>
      </c>
      <c r="CD373" s="3" t="str">
        <f t="shared" ref="CD373" ca="1" si="18256">IF($B373="","",BO373*(1+rate_A*CB$1/365))</f>
        <v/>
      </c>
      <c r="CE373" s="3" t="str">
        <f t="shared" ref="CE373" ca="1" si="18257">IF($B373="","",BP373*(1+rate_A*CB$1/365))</f>
        <v/>
      </c>
      <c r="CF373" s="3" t="str">
        <f t="shared" ref="CF373" ca="1" si="18258">IF($B373="","",BQ373*(1+rate_joint*CB$1/365))</f>
        <v/>
      </c>
      <c r="CG373" s="5" t="str">
        <f t="shared" ca="1" si="16031"/>
        <v/>
      </c>
      <c r="CH373" s="5" t="str" cm="1">
        <f t="array" aca="1" ref="CH373" ca="1">IF(CG373="","",_xlfn.IFS(CG373&lt;='Hidden inputs'!$C$15,CG373*'Hidden inputs'!$D$15,CG373&lt;='Hidden inputs'!$C$16,'Hidden inputs'!$C$15*'Hidden inputs'!$D$15+(CG373-'Hidden inputs'!$B$16)*'Hidden inputs'!$D$16,CG373&lt;='Hidden inputs'!$C$17,'Hidden inputs'!$C$15*'Hidden inputs'!$D$15+('Hidden inputs'!$C$16-'Hidden inputs'!$B$16)*'Hidden inputs'!$D$16+(CG373-'Hidden inputs'!$B$17)*'Hidden inputs'!$D$17,CG373&gt;'Hidden inputs'!$B$18,'Hidden inputs'!$C$15*'Hidden inputs'!$D$15+('Hidden inputs'!$C$16-'Hidden inputs'!$B$16)*'Hidden inputs'!$D$16+('Hidden inputs'!$C$17-'Hidden inputs'!$B$17)*'Hidden inputs'!$D$17+(CG373-'Hidden inputs'!$B$18)*'Hidden inputs'!$D$18))</f>
        <v/>
      </c>
      <c r="CI373" s="10" t="str">
        <f t="shared" ca="1" si="16032"/>
        <v/>
      </c>
      <c r="CJ373" s="5" t="str">
        <f t="shared" ca="1" si="15938"/>
        <v/>
      </c>
      <c r="CK373" s="5" t="str">
        <f t="shared" ca="1" si="15939"/>
        <v/>
      </c>
      <c r="CL373" s="5" t="str">
        <f ca="1">IF($B373="","",'Hidden inputs'!$D$11*CC373+'Hidden inputs'!$E$11*CD373)</f>
        <v/>
      </c>
      <c r="CM373" s="11" t="str">
        <f t="shared" ca="1" si="15860"/>
        <v/>
      </c>
      <c r="CN373" s="9" t="str">
        <f t="shared" ca="1" si="15940"/>
        <v/>
      </c>
      <c r="CO373" s="3" t="str">
        <f t="shared" ca="1" si="15941"/>
        <v/>
      </c>
      <c r="CP373" s="5" t="str" cm="1">
        <f t="array" aca="1" ref="CP373" ca="1">IF($B373="","",IF(CO373=0,0,IF(DD_Payment="",0,IF(CO373&lt;_xlfn.IFS(DD_Frequency="Monthly",1,DD_Frequency="Quarterly",IF(MONTH(CO$2)=1,1,IF(MONTH(CO$2)=4,1,IF(MONTH(CO$2)=7,1,IF(MONTH(CO$2)=10,1,0)))),DD_Frequency="Annually",IF(MONTH(CO$2)=1,1,0))*DD_Payment,CO373,_xlfn.IFS(DD_Frequency="Monthly",1,DD_Frequency="Quarterly",IF(MONTH(CO$2)=1,1,IF(MONTH(CO$2)=4,1,IF(MONTH(CO$2)=7,1,IF(MONTH(CO$2)=10,1,0)))),DD_Frequency="Annually",IF(MONTH(CO$2)=1,1,0))*DD_Payment))))</f>
        <v/>
      </c>
      <c r="CQ373" s="3" t="str">
        <f t="shared" ref="CQ373" ca="1" si="18259">IF($B373="","",IF(CO373&gt;CP373,(CO373-CP373/2)*(rate_A*(CQ$1/365)),0))</f>
        <v/>
      </c>
      <c r="CR373" s="3" t="str">
        <f t="shared" ca="1" si="16034"/>
        <v/>
      </c>
      <c r="CS373" s="3" t="str">
        <f t="shared" ref="CS373" ca="1" si="18260">IF($B373="","",CD373*(1+rate_A*CQ$1/365))</f>
        <v/>
      </c>
      <c r="CT373" s="3" t="str">
        <f t="shared" ref="CT373" ca="1" si="18261">IF($B373="","",CE373*(1+rate_A*CQ$1/365))</f>
        <v/>
      </c>
      <c r="CU373" s="3" t="str">
        <f t="shared" ref="CU373" ca="1" si="18262">IF($B373="","",CF373*(1+rate_joint*CQ$1/365))</f>
        <v/>
      </c>
      <c r="CV373" s="5" t="str">
        <f t="shared" ca="1" si="16038"/>
        <v/>
      </c>
      <c r="CW373" s="5" t="str" cm="1">
        <f t="array" aca="1" ref="CW373" ca="1">IF(CV373="","",_xlfn.IFS(CV373&lt;='Hidden inputs'!$C$15,CV373*'Hidden inputs'!$D$15,CV373&lt;='Hidden inputs'!$C$16,'Hidden inputs'!$C$15*'Hidden inputs'!$D$15+(CV373-'Hidden inputs'!$B$16)*'Hidden inputs'!$D$16,CV373&lt;='Hidden inputs'!$C$17,'Hidden inputs'!$C$15*'Hidden inputs'!$D$15+('Hidden inputs'!$C$16-'Hidden inputs'!$B$16)*'Hidden inputs'!$D$16+(CV373-'Hidden inputs'!$B$17)*'Hidden inputs'!$D$17,CV373&gt;'Hidden inputs'!$B$18,'Hidden inputs'!$C$15*'Hidden inputs'!$D$15+('Hidden inputs'!$C$16-'Hidden inputs'!$B$16)*'Hidden inputs'!$D$16+('Hidden inputs'!$C$17-'Hidden inputs'!$B$17)*'Hidden inputs'!$D$17+(CV373-'Hidden inputs'!$B$18)*'Hidden inputs'!$D$18))</f>
        <v/>
      </c>
      <c r="CX373" s="10" t="str">
        <f t="shared" ca="1" si="16039"/>
        <v/>
      </c>
      <c r="CY373" s="5" t="str">
        <f t="shared" ca="1" si="15946"/>
        <v/>
      </c>
      <c r="CZ373" s="5" t="str">
        <f t="shared" ca="1" si="15947"/>
        <v/>
      </c>
      <c r="DA373" s="5" t="str">
        <f ca="1">IF($B373="","",'Hidden inputs'!$D$11*CR373+'Hidden inputs'!$E$11*CS373)</f>
        <v/>
      </c>
      <c r="DB373" s="11" t="str">
        <f t="shared" ca="1" si="15865"/>
        <v/>
      </c>
      <c r="DC373" s="9" t="str">
        <f t="shared" ca="1" si="15948"/>
        <v/>
      </c>
      <c r="DD373" s="3" t="str">
        <f t="shared" ca="1" si="15949"/>
        <v/>
      </c>
      <c r="DE373" s="5" t="str" cm="1">
        <f t="array" aca="1" ref="DE373" ca="1">IF($B373="","",IF(DD373=0,0,IF(DD_Payment="",0,IF(DD373&lt;_xlfn.IFS(DD_Frequency="Monthly",1,DD_Frequency="Quarterly",IF(MONTH(DD$2)=1,1,IF(MONTH(DD$2)=4,1,IF(MONTH(DD$2)=7,1,IF(MONTH(DD$2)=10,1,0)))),DD_Frequency="Annually",IF(MONTH(DD$2)=1,1,0))*DD_Payment,DD373,_xlfn.IFS(DD_Frequency="Monthly",1,DD_Frequency="Quarterly",IF(MONTH(DD$2)=1,1,IF(MONTH(DD$2)=4,1,IF(MONTH(DD$2)=7,1,IF(MONTH(DD$2)=10,1,0)))),DD_Frequency="Annually",IF(MONTH(DD$2)=1,1,0))*DD_Payment))))</f>
        <v/>
      </c>
      <c r="DF373" s="3" t="str">
        <f t="shared" ref="DF373" ca="1" si="18263">IF($B373="","",IF(DD373&gt;DE373,(DD373-DE373/2)*(rate_A*(DF$1/365)),0))</f>
        <v/>
      </c>
      <c r="DG373" s="3" t="str">
        <f t="shared" ca="1" si="16041"/>
        <v/>
      </c>
      <c r="DH373" s="3" t="str">
        <f t="shared" ref="DH373" ca="1" si="18264">IF($B373="","",CS373*(1+rate_A*DF$1/365))</f>
        <v/>
      </c>
      <c r="DI373" s="3" t="str">
        <f t="shared" ref="DI373" ca="1" si="18265">IF($B373="","",CT373*(1+rate_A*DF$1/365))</f>
        <v/>
      </c>
      <c r="DJ373" s="3" t="str">
        <f t="shared" ref="DJ373" ca="1" si="18266">IF($B373="","",CU373*(1+rate_joint*DF$1/365))</f>
        <v/>
      </c>
      <c r="DK373" s="5" t="str">
        <f t="shared" ca="1" si="16045"/>
        <v/>
      </c>
      <c r="DL373" s="5" t="str" cm="1">
        <f t="array" aca="1" ref="DL373" ca="1">IF(DK373="","",_xlfn.IFS(DK373&lt;='Hidden inputs'!$C$15,DK373*'Hidden inputs'!$D$15,DK373&lt;='Hidden inputs'!$C$16,'Hidden inputs'!$C$15*'Hidden inputs'!$D$15+(DK373-'Hidden inputs'!$B$16)*'Hidden inputs'!$D$16,DK373&lt;='Hidden inputs'!$C$17,'Hidden inputs'!$C$15*'Hidden inputs'!$D$15+('Hidden inputs'!$C$16-'Hidden inputs'!$B$16)*'Hidden inputs'!$D$16+(DK373-'Hidden inputs'!$B$17)*'Hidden inputs'!$D$17,DK373&gt;'Hidden inputs'!$B$18,'Hidden inputs'!$C$15*'Hidden inputs'!$D$15+('Hidden inputs'!$C$16-'Hidden inputs'!$B$16)*'Hidden inputs'!$D$16+('Hidden inputs'!$C$17-'Hidden inputs'!$B$17)*'Hidden inputs'!$D$17+(DK373-'Hidden inputs'!$B$18)*'Hidden inputs'!$D$18))</f>
        <v/>
      </c>
      <c r="DM373" s="10" t="str">
        <f t="shared" ca="1" si="16046"/>
        <v/>
      </c>
      <c r="DN373" s="5" t="str">
        <f t="shared" ca="1" si="15954"/>
        <v/>
      </c>
      <c r="DO373" s="5" t="str">
        <f t="shared" ca="1" si="15955"/>
        <v/>
      </c>
      <c r="DP373" s="5" t="str">
        <f ca="1">IF($B373="","",'Hidden inputs'!$D$11*DG373+'Hidden inputs'!$E$11*DH373)</f>
        <v/>
      </c>
      <c r="DQ373" s="11" t="str">
        <f t="shared" ca="1" si="15870"/>
        <v/>
      </c>
      <c r="DR373" s="9" t="str">
        <f t="shared" ca="1" si="15956"/>
        <v/>
      </c>
      <c r="DS373" s="3" t="str">
        <f t="shared" ca="1" si="15957"/>
        <v/>
      </c>
      <c r="DT373" s="5" t="str" cm="1">
        <f t="array" aca="1" ref="DT373" ca="1">IF($B373="","",IF(DS373=0,0,IF(DD_Payment="",0,IF(DS373&lt;_xlfn.IFS(DD_Frequency="Monthly",1,DD_Frequency="Quarterly",IF(MONTH(DS$2)=1,1,IF(MONTH(DS$2)=4,1,IF(MONTH(DS$2)=7,1,IF(MONTH(DS$2)=10,1,0)))),DD_Frequency="Annually",IF(MONTH(DS$2)=1,1,0))*DD_Payment,DS373,_xlfn.IFS(DD_Frequency="Monthly",1,DD_Frequency="Quarterly",IF(MONTH(DS$2)=1,1,IF(MONTH(DS$2)=4,1,IF(MONTH(DS$2)=7,1,IF(MONTH(DS$2)=10,1,0)))),DD_Frequency="Annually",IF(MONTH(DS$2)=1,1,0))*DD_Payment))))</f>
        <v/>
      </c>
      <c r="DU373" s="3" t="str">
        <f t="shared" ref="DU373" ca="1" si="18267">IF($B373="","",IF(DS373&gt;DT373,(DS373-DT373/2)*(rate_A*(DU$1/365)),0))</f>
        <v/>
      </c>
      <c r="DV373" s="3" t="str">
        <f t="shared" ca="1" si="16048"/>
        <v/>
      </c>
      <c r="DW373" s="3" t="str">
        <f t="shared" ref="DW373" ca="1" si="18268">IF($B373="","",DH373*(1+rate_A*DU$1/365))</f>
        <v/>
      </c>
      <c r="DX373" s="3" t="str">
        <f t="shared" ref="DX373" ca="1" si="18269">IF($B373="","",DI373*(1+rate_A*DU$1/365))</f>
        <v/>
      </c>
      <c r="DY373" s="3" t="str">
        <f t="shared" ref="DY373" ca="1" si="18270">IF($B373="","",DJ373*(1+rate_joint*DU$1/365))</f>
        <v/>
      </c>
      <c r="DZ373" s="5" t="str">
        <f t="shared" ca="1" si="16052"/>
        <v/>
      </c>
      <c r="EA373" s="5" t="str" cm="1">
        <f t="array" aca="1" ref="EA373" ca="1">IF(DZ373="","",_xlfn.IFS(DZ373&lt;='Hidden inputs'!$C$15,DZ373*'Hidden inputs'!$D$15,DZ373&lt;='Hidden inputs'!$C$16,'Hidden inputs'!$C$15*'Hidden inputs'!$D$15+(DZ373-'Hidden inputs'!$B$16)*'Hidden inputs'!$D$16,DZ373&lt;='Hidden inputs'!$C$17,'Hidden inputs'!$C$15*'Hidden inputs'!$D$15+('Hidden inputs'!$C$16-'Hidden inputs'!$B$16)*'Hidden inputs'!$D$16+(DZ373-'Hidden inputs'!$B$17)*'Hidden inputs'!$D$17,DZ373&gt;'Hidden inputs'!$B$18,'Hidden inputs'!$C$15*'Hidden inputs'!$D$15+('Hidden inputs'!$C$16-'Hidden inputs'!$B$16)*'Hidden inputs'!$D$16+('Hidden inputs'!$C$17-'Hidden inputs'!$B$17)*'Hidden inputs'!$D$17+(DZ373-'Hidden inputs'!$B$18)*'Hidden inputs'!$D$18))</f>
        <v/>
      </c>
      <c r="EB373" s="10" t="str">
        <f t="shared" ca="1" si="16053"/>
        <v/>
      </c>
      <c r="EC373" s="5" t="str">
        <f t="shared" ca="1" si="15962"/>
        <v/>
      </c>
      <c r="ED373" s="5" t="str">
        <f t="shared" ca="1" si="15963"/>
        <v/>
      </c>
      <c r="EE373" s="5" t="str">
        <f ca="1">IF($B373="","",'Hidden inputs'!$D$11*DV373+'Hidden inputs'!$E$11*DW373)</f>
        <v/>
      </c>
      <c r="EF373" s="11" t="str">
        <f t="shared" ca="1" si="15875"/>
        <v/>
      </c>
      <c r="EG373" s="9" t="str">
        <f t="shared" ca="1" si="15964"/>
        <v/>
      </c>
      <c r="EH373" s="3" t="str">
        <f t="shared" ca="1" si="15965"/>
        <v/>
      </c>
      <c r="EI373" s="5" t="str" cm="1">
        <f t="array" aca="1" ref="EI373" ca="1">IF($B373="","",IF(EH373=0,0,IF(DD_Payment="",0,IF(EH373&lt;_xlfn.IFS(DD_Frequency="Monthly",1,DD_Frequency="Quarterly",IF(MONTH(EH$2)=1,1,IF(MONTH(EH$2)=4,1,IF(MONTH(EH$2)=7,1,IF(MONTH(EH$2)=10,1,0)))),DD_Frequency="Annually",IF(MONTH(EH$2)=1,1,0))*DD_Payment,EH373,_xlfn.IFS(DD_Frequency="Monthly",1,DD_Frequency="Quarterly",IF(MONTH(EH$2)=1,1,IF(MONTH(EH$2)=4,1,IF(MONTH(EH$2)=7,1,IF(MONTH(EH$2)=10,1,0)))),DD_Frequency="Annually",IF(MONTH(EH$2)=1,1,0))*DD_Payment))))</f>
        <v/>
      </c>
      <c r="EJ373" s="3" t="str">
        <f t="shared" ref="EJ373" ca="1" si="18271">IF($B373="","",IF(EH373&gt;EI373,(EH373-EI373/2)*(rate_A*(EJ$1/365)),0))</f>
        <v/>
      </c>
      <c r="EK373" s="3" t="str">
        <f t="shared" ca="1" si="16055"/>
        <v/>
      </c>
      <c r="EL373" s="3" t="str">
        <f t="shared" ref="EL373" ca="1" si="18272">IF($B373="","",DW373*(1+rate_A*EJ$1/365))</f>
        <v/>
      </c>
      <c r="EM373" s="3" t="str">
        <f t="shared" ref="EM373" ca="1" si="18273">IF($B373="","",DX373*(1+rate_A*EJ$1/365))</f>
        <v/>
      </c>
      <c r="EN373" s="3" t="str">
        <f t="shared" ref="EN373" ca="1" si="18274">IF($B373="","",DY373*(1+rate_joint*EJ$1/365))</f>
        <v/>
      </c>
      <c r="EO373" s="5" t="str">
        <f t="shared" ca="1" si="16059"/>
        <v/>
      </c>
      <c r="EP373" s="5" t="str" cm="1">
        <f t="array" aca="1" ref="EP373" ca="1">IF(EO373="","",_xlfn.IFS(EO373&lt;='Hidden inputs'!$C$15,EO373*'Hidden inputs'!$D$15,EO373&lt;='Hidden inputs'!$C$16,'Hidden inputs'!$C$15*'Hidden inputs'!$D$15+(EO373-'Hidden inputs'!$B$16)*'Hidden inputs'!$D$16,EO373&lt;='Hidden inputs'!$C$17,'Hidden inputs'!$C$15*'Hidden inputs'!$D$15+('Hidden inputs'!$C$16-'Hidden inputs'!$B$16)*'Hidden inputs'!$D$16+(EO373-'Hidden inputs'!$B$17)*'Hidden inputs'!$D$17,EO373&gt;'Hidden inputs'!$B$18,'Hidden inputs'!$C$15*'Hidden inputs'!$D$15+('Hidden inputs'!$C$16-'Hidden inputs'!$B$16)*'Hidden inputs'!$D$16+('Hidden inputs'!$C$17-'Hidden inputs'!$B$17)*'Hidden inputs'!$D$17+(EO373-'Hidden inputs'!$B$18)*'Hidden inputs'!$D$18))</f>
        <v/>
      </c>
      <c r="EQ373" s="10" t="str">
        <f t="shared" ca="1" si="16060"/>
        <v/>
      </c>
      <c r="ER373" s="5" t="str">
        <f t="shared" ca="1" si="15970"/>
        <v/>
      </c>
      <c r="ES373" s="5" t="str">
        <f t="shared" ca="1" si="15971"/>
        <v/>
      </c>
      <c r="ET373" s="5" t="str">
        <f ca="1">IF($B373="","",'Hidden inputs'!$D$11*EK373+'Hidden inputs'!$E$11*EL373)</f>
        <v/>
      </c>
      <c r="EU373" s="11" t="str">
        <f t="shared" ca="1" si="15880"/>
        <v/>
      </c>
      <c r="EV373" s="9" t="str">
        <f t="shared" ca="1" si="15972"/>
        <v/>
      </c>
      <c r="EW373" s="3" t="str">
        <f t="shared" ca="1" si="15973"/>
        <v/>
      </c>
      <c r="EX373" s="5" t="str" cm="1">
        <f t="array" aca="1" ref="EX373" ca="1">IF($B373="","",IF(EW373=0,0,IF(DD_Payment="",0,IF(EW373&lt;_xlfn.IFS(DD_Frequency="Monthly",1,DD_Frequency="Quarterly",IF(MONTH(EW$2)=1,1,IF(MONTH(EW$2)=4,1,IF(MONTH(EW$2)=7,1,IF(MONTH(EW$2)=10,1,0)))),DD_Frequency="Annually",IF(MONTH(EW$2)=1,1,0))*DD_Payment,EW373,_xlfn.IFS(DD_Frequency="Monthly",1,DD_Frequency="Quarterly",IF(MONTH(EW$2)=1,1,IF(MONTH(EW$2)=4,1,IF(MONTH(EW$2)=7,1,IF(MONTH(EW$2)=10,1,0)))),DD_Frequency="Annually",IF(MONTH(EW$2)=1,1,0))*DD_Payment))))</f>
        <v/>
      </c>
      <c r="EY373" s="3" t="str">
        <f t="shared" ref="EY373" ca="1" si="18275">IF($B373="","",IF(EW373&gt;EX373,(EW373-EX373/2)*(rate_A*(EY$1/365)),0))</f>
        <v/>
      </c>
      <c r="EZ373" s="3" t="str">
        <f t="shared" ca="1" si="16062"/>
        <v/>
      </c>
      <c r="FA373" s="3" t="str">
        <f t="shared" ref="FA373" ca="1" si="18276">IF($B373="","",EL373*(1+rate_A*EY$1/365))</f>
        <v/>
      </c>
      <c r="FB373" s="3" t="str">
        <f t="shared" ref="FB373" ca="1" si="18277">IF($B373="","",EM373*(1+rate_A*EY$1/365))</f>
        <v/>
      </c>
      <c r="FC373" s="3" t="str">
        <f t="shared" ref="FC373" ca="1" si="18278">IF($B373="","",EN373*(1+rate_joint*EY$1/365))</f>
        <v/>
      </c>
      <c r="FD373" s="5" t="str">
        <f t="shared" ca="1" si="16066"/>
        <v/>
      </c>
      <c r="FE373" s="5" t="str" cm="1">
        <f t="array" aca="1" ref="FE373" ca="1">IF(FD373="","",_xlfn.IFS(FD373&lt;='Hidden inputs'!$C$15,FD373*'Hidden inputs'!$D$15,FD373&lt;='Hidden inputs'!$C$16,'Hidden inputs'!$C$15*'Hidden inputs'!$D$15+(FD373-'Hidden inputs'!$B$16)*'Hidden inputs'!$D$16,FD373&lt;='Hidden inputs'!$C$17,'Hidden inputs'!$C$15*'Hidden inputs'!$D$15+('Hidden inputs'!$C$16-'Hidden inputs'!$B$16)*'Hidden inputs'!$D$16+(FD373-'Hidden inputs'!$B$17)*'Hidden inputs'!$D$17,FD373&gt;'Hidden inputs'!$B$18,'Hidden inputs'!$C$15*'Hidden inputs'!$D$15+('Hidden inputs'!$C$16-'Hidden inputs'!$B$16)*'Hidden inputs'!$D$16+('Hidden inputs'!$C$17-'Hidden inputs'!$B$17)*'Hidden inputs'!$D$17+(FD373-'Hidden inputs'!$B$18)*'Hidden inputs'!$D$18))</f>
        <v/>
      </c>
      <c r="FF373" s="10" t="str">
        <f t="shared" ca="1" si="16067"/>
        <v/>
      </c>
      <c r="FG373" s="5" t="str">
        <f t="shared" ca="1" si="15978"/>
        <v/>
      </c>
      <c r="FH373" s="5" t="str">
        <f t="shared" ca="1" si="15979"/>
        <v/>
      </c>
      <c r="FI373" s="5" t="str">
        <f ca="1">IF($B373="","",'Hidden inputs'!$D$11*EZ373+'Hidden inputs'!$E$11*FA373)</f>
        <v/>
      </c>
      <c r="FJ373" s="11" t="str">
        <f t="shared" ca="1" si="15885"/>
        <v/>
      </c>
      <c r="FK373" s="9" t="str">
        <f t="shared" ca="1" si="15980"/>
        <v/>
      </c>
      <c r="FL373" s="3" t="str">
        <f t="shared" ca="1" si="15981"/>
        <v/>
      </c>
      <c r="FM373" s="5" t="str" cm="1">
        <f t="array" aca="1" ref="FM373" ca="1">IF($B373="","",IF(FL373=0,0,IF(DD_Payment="",0,IF(FL373&lt;_xlfn.IFS(DD_Frequency="Monthly",1,DD_Frequency="Quarterly",IF(MONTH(FL$2)=1,1,IF(MONTH(FL$2)=4,1,IF(MONTH(FL$2)=7,1,IF(MONTH(FL$2)=10,1,0)))),DD_Frequency="Annually",IF(MONTH(FL$2)=1,1,0))*DD_Payment,FL373,_xlfn.IFS(DD_Frequency="Monthly",1,DD_Frequency="Quarterly",IF(MONTH(FL$2)=1,1,IF(MONTH(FL$2)=4,1,IF(MONTH(FL$2)=7,1,IF(MONTH(FL$2)=10,1,0)))),DD_Frequency="Annually",IF(MONTH(FL$2)=1,1,0))*DD_Payment))))</f>
        <v/>
      </c>
      <c r="FN373" s="3" t="str">
        <f t="shared" ref="FN373" ca="1" si="18279">IF($B373="","",IF(FL373&gt;FM373,(FL373-FM373/2)*(rate_A*(FN$1/365)),0))</f>
        <v/>
      </c>
      <c r="FO373" s="3" t="str">
        <f t="shared" ca="1" si="16069"/>
        <v/>
      </c>
      <c r="FP373" s="3" t="str">
        <f t="shared" ref="FP373" ca="1" si="18280">IF($B373="","",FA373*(1+rate_A*FN$1/365))</f>
        <v/>
      </c>
      <c r="FQ373" s="3" t="str">
        <f t="shared" ref="FQ373" ca="1" si="18281">IF($B373="","",FB373*(1+rate_A*FN$1/365))</f>
        <v/>
      </c>
      <c r="FR373" s="3" t="str">
        <f t="shared" ref="FR373" ca="1" si="18282">IF($B373="","",FC373*(1+rate_joint*FN$1/365))</f>
        <v/>
      </c>
      <c r="FS373" s="5" t="str">
        <f t="shared" ca="1" si="16073"/>
        <v/>
      </c>
      <c r="FT373" s="5" t="str" cm="1">
        <f t="array" aca="1" ref="FT373" ca="1">IF(FS373="","",_xlfn.IFS(FS373&lt;='Hidden inputs'!$C$15,FS373*'Hidden inputs'!$D$15,FS373&lt;='Hidden inputs'!$C$16,'Hidden inputs'!$C$15*'Hidden inputs'!$D$15+(FS373-'Hidden inputs'!$B$16)*'Hidden inputs'!$D$16,FS373&lt;='Hidden inputs'!$C$17,'Hidden inputs'!$C$15*'Hidden inputs'!$D$15+('Hidden inputs'!$C$16-'Hidden inputs'!$B$16)*'Hidden inputs'!$D$16+(FS373-'Hidden inputs'!$B$17)*'Hidden inputs'!$D$17,FS373&gt;'Hidden inputs'!$B$18,'Hidden inputs'!$C$15*'Hidden inputs'!$D$15+('Hidden inputs'!$C$16-'Hidden inputs'!$B$16)*'Hidden inputs'!$D$16+('Hidden inputs'!$C$17-'Hidden inputs'!$B$17)*'Hidden inputs'!$D$17+(FS373-'Hidden inputs'!$B$18)*'Hidden inputs'!$D$18))</f>
        <v/>
      </c>
      <c r="FU373" s="10" t="str">
        <f t="shared" ca="1" si="16074"/>
        <v/>
      </c>
      <c r="FV373" s="5" t="str">
        <f t="shared" ca="1" si="15986"/>
        <v/>
      </c>
      <c r="FW373" s="5" t="str">
        <f t="shared" ca="1" si="15987"/>
        <v/>
      </c>
      <c r="FX373" s="5" t="str">
        <f ca="1">IF($B373="","",'Hidden inputs'!$D$11*FO373+'Hidden inputs'!$E$11*FP373)</f>
        <v/>
      </c>
      <c r="FY373" s="11" t="str">
        <f t="shared" ca="1" si="15890"/>
        <v/>
      </c>
      <c r="FZ373" s="9" t="str">
        <f t="shared" ca="1" si="15988"/>
        <v/>
      </c>
      <c r="GA373" s="5" t="str">
        <f t="shared" ca="1" si="15989"/>
        <v/>
      </c>
      <c r="GB373" s="5" t="str">
        <f t="shared" ca="1" si="15990"/>
        <v/>
      </c>
      <c r="GC373" s="5" t="str">
        <f t="shared" ca="1" si="15891"/>
        <v/>
      </c>
      <c r="GD373" s="5" t="str">
        <f t="shared" ca="1" si="15892"/>
        <v/>
      </c>
    </row>
    <row r="374" spans="1:186" x14ac:dyDescent="0.35">
      <c r="A374" s="2"/>
      <c r="B374" s="2" t="str">
        <f t="shared" ca="1" si="15893"/>
        <v/>
      </c>
      <c r="C374" s="5" t="str">
        <f t="shared" ca="1" si="15991"/>
        <v/>
      </c>
      <c r="D374" s="5" t="str" cm="1">
        <f t="array" aca="1" ref="D374" ca="1">IF($B374="","",IF(C374=0,0,IF(DD_Payment="",0,IF(C374&lt;_xlfn.IFS(DD_Frequency="Monthly",1,DD_Frequency="Quarterly",IF(MONTH(C$2)=1,1,IF(MONTH(C$2)=4,1,IF(MONTH(C$2)=7,1,IF(MONTH(C$2)=10,1,0)))),DD_Frequency="Annually",IF(MONTH(C$2)=1,1,0))*DD_Payment,C374,_xlfn.IFS(DD_Frequency="Monthly",1,DD_Frequency="Quarterly",IF(MONTH(C$2)=1,1,IF(MONTH(C$2)=4,1,IF(MONTH(C$2)=7,1,IF(MONTH(C$2)=10,1,0)))),DD_Frequency="Annually",IF(MONTH(C$2)=1,1,0))*DD_Payment))))</f>
        <v/>
      </c>
      <c r="E374" s="5" t="str">
        <f t="shared" ref="E374" ca="1" si="18283">IF(B374="","",IF(C374&gt;D374,(C374-D374/2)*(rate_A*(E$1/365)),0))</f>
        <v/>
      </c>
      <c r="F374" s="5" t="str">
        <f t="shared" ca="1" si="15895"/>
        <v/>
      </c>
      <c r="G374" s="5" t="str">
        <f t="shared" ref="G374" ca="1" si="18284">IF(B374="","",G373*(1+rate_A*E$1/365))</f>
        <v/>
      </c>
      <c r="H374" s="5" t="str">
        <f t="shared" ref="H374" ca="1" si="18285">IF(B374="","",H373*(1+rate_A*E$1/365))</f>
        <v/>
      </c>
      <c r="I374" s="5" t="str">
        <f t="shared" ref="I374" ca="1" si="18286">IF(B374="","",I373*(1+rate_joint*E$1/365))</f>
        <v/>
      </c>
      <c r="J374" s="5" t="str">
        <f t="shared" ca="1" si="15996"/>
        <v/>
      </c>
      <c r="K374" s="5" t="str" cm="1">
        <f t="array" aca="1" ref="K374" ca="1">IF(J374="","",_xlfn.IFS(J374&lt;='Hidden inputs'!$C$15,J374*'Hidden inputs'!$D$15,J374&lt;='Hidden inputs'!$C$16,'Hidden inputs'!$C$15*'Hidden inputs'!$D$15+(J374-'Hidden inputs'!$B$16)*'Hidden inputs'!$D$16,J374&lt;='Hidden inputs'!$C$17,'Hidden inputs'!$C$15*'Hidden inputs'!$D$15+('Hidden inputs'!$C$16-'Hidden inputs'!$B$16)*'Hidden inputs'!$D$16+(J374-'Hidden inputs'!$B$17)*'Hidden inputs'!$D$17,J374&gt;'Hidden inputs'!$B$18,'Hidden inputs'!$C$15*'Hidden inputs'!$D$15+('Hidden inputs'!$C$16-'Hidden inputs'!$B$16)*'Hidden inputs'!$D$16+('Hidden inputs'!$C$17-'Hidden inputs'!$B$17)*'Hidden inputs'!$D$17+(J374-'Hidden inputs'!$B$18)*'Hidden inputs'!$D$18))</f>
        <v/>
      </c>
      <c r="L374" s="11" t="str">
        <f t="shared" ca="1" si="15997"/>
        <v/>
      </c>
      <c r="M374" s="5" t="str">
        <f t="shared" ca="1" si="15899"/>
        <v/>
      </c>
      <c r="N374" s="5" t="str">
        <f t="shared" ca="1" si="15900"/>
        <v/>
      </c>
      <c r="O374" s="5" t="str">
        <f ca="1">IF(B374="","",'Hidden inputs'!$D$11*F374+'Hidden inputs'!$E$11*G374)</f>
        <v/>
      </c>
      <c r="P374" s="11" t="str">
        <f t="shared" ca="1" si="15834"/>
        <v/>
      </c>
      <c r="Q374" s="20" t="str">
        <f t="shared" ca="1" si="15835"/>
        <v/>
      </c>
      <c r="R374" s="3" t="str">
        <f t="shared" ca="1" si="15901"/>
        <v/>
      </c>
      <c r="S374" s="5" t="str" cm="1">
        <f t="array" aca="1" ref="S374" ca="1">IF($B374="","",IF(R374=0,0,IF(DD_Payment="",0,IF(R374&lt;_xlfn.IFS(DD_Frequency="Monthly",1,DD_Frequency="Quarterly",IF(MONTH(R$2)=1,1,IF(MONTH(R$2)=4,1,IF(MONTH(R$2)=7,1,IF(MONTH(R$2)=10,1,0)))),DD_Frequency="Annually",IF(MONTH(R$2)=1,1,0))*DD_Payment,R374,_xlfn.IFS(DD_Frequency="Monthly",1,DD_Frequency="Quarterly",IF(MONTH(R$2)=1,1,IF(MONTH(R$2)=4,1,IF(MONTH(R$2)=7,1,IF(MONTH(R$2)=10,1,0)))),DD_Frequency="Annually",IF(MONTH(R$2)=1,1,0))*DD_Payment))))</f>
        <v/>
      </c>
      <c r="T374" s="3" t="str">
        <f t="shared" ref="T374" ca="1" si="18287">IF(B374="","",IF(R374&gt;S374,(R374-S374/2)*(rate_A*((T$1+A374)/365)),0))</f>
        <v/>
      </c>
      <c r="U374" s="3" t="str">
        <f t="shared" ca="1" si="15903"/>
        <v/>
      </c>
      <c r="V374" s="3" t="str">
        <f t="shared" ref="V374" ca="1" si="18288">IF(B374="","",G374*(1+rate_A*(T$1+A374)/365))</f>
        <v/>
      </c>
      <c r="W374" s="3" t="str">
        <f t="shared" ref="W374" ca="1" si="18289">IF(B374="","",H374*(1+rate_A*(T$1+A374)/365))</f>
        <v/>
      </c>
      <c r="X374" s="3" t="str">
        <f t="shared" ref="X374" ca="1" si="18290">IF(B374="","",I374*(1+rate_joint*(T$1+A374)/365))</f>
        <v/>
      </c>
      <c r="Y374" s="5" t="str">
        <f t="shared" ca="1" si="16002"/>
        <v/>
      </c>
      <c r="Z374" s="5" t="str" cm="1">
        <f t="array" aca="1" ref="Z374" ca="1">IF(Y374="","",_xlfn.IFS(Y374&lt;='Hidden inputs'!$C$15,Y374*'Hidden inputs'!$D$15,Y374&lt;='Hidden inputs'!$C$16,'Hidden inputs'!$C$15*'Hidden inputs'!$D$15+(Y374-'Hidden inputs'!$B$16)*'Hidden inputs'!$D$16,Y374&lt;='Hidden inputs'!$C$17,'Hidden inputs'!$C$15*'Hidden inputs'!$D$15+('Hidden inputs'!$C$16-'Hidden inputs'!$B$16)*'Hidden inputs'!$D$16+(Y374-'Hidden inputs'!$B$17)*'Hidden inputs'!$D$17,Y374&gt;'Hidden inputs'!$B$18,'Hidden inputs'!$C$15*'Hidden inputs'!$D$15+('Hidden inputs'!$C$16-'Hidden inputs'!$B$16)*'Hidden inputs'!$D$16+('Hidden inputs'!$C$17-'Hidden inputs'!$B$17)*'Hidden inputs'!$D$17+(Y374-'Hidden inputs'!$B$18)*'Hidden inputs'!$D$18))</f>
        <v/>
      </c>
      <c r="AA374" s="10" t="str">
        <f t="shared" ca="1" si="16003"/>
        <v/>
      </c>
      <c r="AB374" s="5" t="str">
        <f t="shared" ca="1" si="15907"/>
        <v/>
      </c>
      <c r="AC374" s="5" t="str">
        <f t="shared" ca="1" si="16004"/>
        <v/>
      </c>
      <c r="AD374" s="5" t="str">
        <f ca="1">IF(B374="","",'Hidden inputs'!$D$11*U374+'Hidden inputs'!$E$11*V374)</f>
        <v/>
      </c>
      <c r="AE374" s="11" t="str">
        <f t="shared" ca="1" si="15840"/>
        <v/>
      </c>
      <c r="AF374" s="9" t="str">
        <f t="shared" ca="1" si="15908"/>
        <v/>
      </c>
      <c r="AG374" s="3" t="str">
        <f t="shared" ca="1" si="15909"/>
        <v/>
      </c>
      <c r="AH374" s="5" t="str" cm="1">
        <f t="array" aca="1" ref="AH374" ca="1">IF($B374="","",IF(AG374=0,0,IF(DD_Payment="",0,IF(AG374&lt;_xlfn.IFS(DD_Frequency="Monthly",1,DD_Frequency="Quarterly",IF(MONTH(AG$2)=1,1,IF(MONTH(AG$2)=4,1,IF(MONTH(AG$2)=7,1,IF(MONTH(AG$2)=10,1,0)))),DD_Frequency="Annually",IF(MONTH(AG$2)=1,1,0))*DD_Payment,AG374,_xlfn.IFS(DD_Frequency="Monthly",1,DD_Frequency="Quarterly",IF(MONTH(AG$2)=1,1,IF(MONTH(AG$2)=4,1,IF(MONTH(AG$2)=7,1,IF(MONTH(AG$2)=10,1,0)))),DD_Frequency="Annually",IF(MONTH(AG$2)=1,1,0))*DD_Payment))))</f>
        <v/>
      </c>
      <c r="AI374" s="3" t="str">
        <f t="shared" ref="AI374" ca="1" si="18291">IF($B374="","",IF(AG374&gt;AH374,(AG374-AH374/2)*(rate_A*(AI$1/365)),0))</f>
        <v/>
      </c>
      <c r="AJ374" s="3" t="str">
        <f t="shared" ca="1" si="16006"/>
        <v/>
      </c>
      <c r="AK374" s="3" t="str">
        <f t="shared" ref="AK374" ca="1" si="18292">IF($B374="","",V374*(1+rate_A*AI$1/365))</f>
        <v/>
      </c>
      <c r="AL374" s="3" t="str">
        <f t="shared" ref="AL374" ca="1" si="18293">IF($B374="","",W374*(1+rate_A*AI$1/365))</f>
        <v/>
      </c>
      <c r="AM374" s="3" t="str">
        <f t="shared" ref="AM374" ca="1" si="18294">IF($B374="","",X374*(1+rate_joint*AI$1/365))</f>
        <v/>
      </c>
      <c r="AN374" s="5" t="str">
        <f t="shared" ca="1" si="16010"/>
        <v/>
      </c>
      <c r="AO374" s="5" t="str" cm="1">
        <f t="array" aca="1" ref="AO374" ca="1">IF(AN374="","",_xlfn.IFS(AN374&lt;='Hidden inputs'!$C$15,AN374*'Hidden inputs'!$D$15,AN374&lt;='Hidden inputs'!$C$16,'Hidden inputs'!$C$15*'Hidden inputs'!$D$15+(AN374-'Hidden inputs'!$B$16)*'Hidden inputs'!$D$16,AN374&lt;='Hidden inputs'!$C$17,'Hidden inputs'!$C$15*'Hidden inputs'!$D$15+('Hidden inputs'!$C$16-'Hidden inputs'!$B$16)*'Hidden inputs'!$D$16+(AN374-'Hidden inputs'!$B$17)*'Hidden inputs'!$D$17,AN374&gt;'Hidden inputs'!$B$18,'Hidden inputs'!$C$15*'Hidden inputs'!$D$15+('Hidden inputs'!$C$16-'Hidden inputs'!$B$16)*'Hidden inputs'!$D$16+('Hidden inputs'!$C$17-'Hidden inputs'!$B$17)*'Hidden inputs'!$D$17+(AN374-'Hidden inputs'!$B$18)*'Hidden inputs'!$D$18))</f>
        <v/>
      </c>
      <c r="AP374" s="10" t="str">
        <f t="shared" ca="1" si="16011"/>
        <v/>
      </c>
      <c r="AQ374" s="5" t="str">
        <f t="shared" ca="1" si="15914"/>
        <v/>
      </c>
      <c r="AR374" s="5" t="str">
        <f t="shared" ca="1" si="15915"/>
        <v/>
      </c>
      <c r="AS374" s="5" t="str">
        <f ca="1">IF($B374="","",'Hidden inputs'!$D$11*AJ374+'Hidden inputs'!$E$11*AK374)</f>
        <v/>
      </c>
      <c r="AT374" s="11" t="str">
        <f t="shared" ca="1" si="15845"/>
        <v/>
      </c>
      <c r="AU374" s="9" t="str">
        <f t="shared" ca="1" si="15916"/>
        <v/>
      </c>
      <c r="AV374" s="3" t="str">
        <f t="shared" ca="1" si="15917"/>
        <v/>
      </c>
      <c r="AW374" s="5" t="str" cm="1">
        <f t="array" aca="1" ref="AW374" ca="1">IF($B374="","",IF(AV374=0,0,IF(DD_Payment="",0,IF(AV374&lt;_xlfn.IFS(DD_Frequency="Monthly",1,DD_Frequency="Quarterly",IF(MONTH(AV$2)=1,1,IF(MONTH(AV$2)=4,1,IF(MONTH(AV$2)=7,1,IF(MONTH(AV$2)=10,1,0)))),DD_Frequency="Annually",IF(MONTH(AV$2)=1,1,0))*DD_Payment,AV374,_xlfn.IFS(DD_Frequency="Monthly",1,DD_Frequency="Quarterly",IF(MONTH(AV$2)=1,1,IF(MONTH(AV$2)=4,1,IF(MONTH(AV$2)=7,1,IF(MONTH(AV$2)=10,1,0)))),DD_Frequency="Annually",IF(MONTH(AV$2)=1,1,0))*DD_Payment))))</f>
        <v/>
      </c>
      <c r="AX374" s="3" t="str">
        <f t="shared" ref="AX374" ca="1" si="18295">IF($B374="","",IF(AV374&gt;AW374,(AV374-AW374/2)*(rate_A*(AX$1/365)),0))</f>
        <v/>
      </c>
      <c r="AY374" s="3" t="str">
        <f t="shared" ca="1" si="16013"/>
        <v/>
      </c>
      <c r="AZ374" s="3" t="str">
        <f t="shared" ref="AZ374" ca="1" si="18296">IF($B374="","",AK374*(1+rate_A*AX$1/365))</f>
        <v/>
      </c>
      <c r="BA374" s="3" t="str">
        <f t="shared" ref="BA374" ca="1" si="18297">IF($B374="","",AL374*(1+rate_A*AX$1/365))</f>
        <v/>
      </c>
      <c r="BB374" s="3" t="str">
        <f t="shared" ref="BB374" ca="1" si="18298">IF($B374="","",AM374*(1+rate_joint*AX$1/365))</f>
        <v/>
      </c>
      <c r="BC374" s="5" t="str">
        <f t="shared" ca="1" si="16017"/>
        <v/>
      </c>
      <c r="BD374" s="5" t="str" cm="1">
        <f t="array" aca="1" ref="BD374" ca="1">IF(BC374="","",_xlfn.IFS(BC374&lt;='Hidden inputs'!$C$15,BC374*'Hidden inputs'!$D$15,BC374&lt;='Hidden inputs'!$C$16,'Hidden inputs'!$C$15*'Hidden inputs'!$D$15+(BC374-'Hidden inputs'!$B$16)*'Hidden inputs'!$D$16,BC374&lt;='Hidden inputs'!$C$17,'Hidden inputs'!$C$15*'Hidden inputs'!$D$15+('Hidden inputs'!$C$16-'Hidden inputs'!$B$16)*'Hidden inputs'!$D$16+(BC374-'Hidden inputs'!$B$17)*'Hidden inputs'!$D$17,BC374&gt;'Hidden inputs'!$B$18,'Hidden inputs'!$C$15*'Hidden inputs'!$D$15+('Hidden inputs'!$C$16-'Hidden inputs'!$B$16)*'Hidden inputs'!$D$16+('Hidden inputs'!$C$17-'Hidden inputs'!$B$17)*'Hidden inputs'!$D$17+(BC374-'Hidden inputs'!$B$18)*'Hidden inputs'!$D$18))</f>
        <v/>
      </c>
      <c r="BE374" s="10" t="str">
        <f t="shared" ca="1" si="16018"/>
        <v/>
      </c>
      <c r="BF374" s="5" t="str">
        <f t="shared" ca="1" si="15922"/>
        <v/>
      </c>
      <c r="BG374" s="5" t="str">
        <f t="shared" ca="1" si="15923"/>
        <v/>
      </c>
      <c r="BH374" s="5" t="str">
        <f ca="1">IF($B374="","",'Hidden inputs'!$D$11*AY374+'Hidden inputs'!$E$11*AZ374)</f>
        <v/>
      </c>
      <c r="BI374" s="11" t="str">
        <f t="shared" ca="1" si="15850"/>
        <v/>
      </c>
      <c r="BJ374" s="9" t="str">
        <f t="shared" ca="1" si="15924"/>
        <v/>
      </c>
      <c r="BK374" s="3" t="str">
        <f t="shared" ca="1" si="15925"/>
        <v/>
      </c>
      <c r="BL374" s="5" t="str" cm="1">
        <f t="array" aca="1" ref="BL374" ca="1">IF($B374="","",IF(BK374=0,0,IF(DD_Payment="",0,IF(BK374&lt;_xlfn.IFS(DD_Frequency="Monthly",1,DD_Frequency="Quarterly",IF(MONTH(BK$2)=1,1,IF(MONTH(BK$2)=4,1,IF(MONTH(BK$2)=7,1,IF(MONTH(BK$2)=10,1,0)))),DD_Frequency="Annually",IF(MONTH(BK$2)=1,1,0))*DD_Payment,BK374,_xlfn.IFS(DD_Frequency="Monthly",1,DD_Frequency="Quarterly",IF(MONTH(BK$2)=1,1,IF(MONTH(BK$2)=4,1,IF(MONTH(BK$2)=7,1,IF(MONTH(BK$2)=10,1,0)))),DD_Frequency="Annually",IF(MONTH(BK$2)=1,1,0))*DD_Payment))))</f>
        <v/>
      </c>
      <c r="BM374" s="3" t="str">
        <f t="shared" ref="BM374" ca="1" si="18299">IF($B374="","",IF(BK374&gt;BL374,(BK374-BL374/2)*(rate_A*(BM$1/365)),0))</f>
        <v/>
      </c>
      <c r="BN374" s="3" t="str">
        <f t="shared" ca="1" si="16020"/>
        <v/>
      </c>
      <c r="BO374" s="3" t="str">
        <f t="shared" ref="BO374" ca="1" si="18300">IF($B374="","",AZ374*(1+rate_A*BM$1/365))</f>
        <v/>
      </c>
      <c r="BP374" s="3" t="str">
        <f t="shared" ref="BP374" ca="1" si="18301">IF($B374="","",BA374*(1+rate_A*BM$1/365))</f>
        <v/>
      </c>
      <c r="BQ374" s="3" t="str">
        <f t="shared" ref="BQ374" ca="1" si="18302">IF($B374="","",BB374*(1+rate_joint*BM$1/365))</f>
        <v/>
      </c>
      <c r="BR374" s="5" t="str">
        <f t="shared" ca="1" si="16024"/>
        <v/>
      </c>
      <c r="BS374" s="5" t="str" cm="1">
        <f t="array" aca="1" ref="BS374" ca="1">IF(BR374="","",_xlfn.IFS(BR374&lt;='Hidden inputs'!$C$15,BR374*'Hidden inputs'!$D$15,BR374&lt;='Hidden inputs'!$C$16,'Hidden inputs'!$C$15*'Hidden inputs'!$D$15+(BR374-'Hidden inputs'!$B$16)*'Hidden inputs'!$D$16,BR374&lt;='Hidden inputs'!$C$17,'Hidden inputs'!$C$15*'Hidden inputs'!$D$15+('Hidden inputs'!$C$16-'Hidden inputs'!$B$16)*'Hidden inputs'!$D$16+(BR374-'Hidden inputs'!$B$17)*'Hidden inputs'!$D$17,BR374&gt;'Hidden inputs'!$B$18,'Hidden inputs'!$C$15*'Hidden inputs'!$D$15+('Hidden inputs'!$C$16-'Hidden inputs'!$B$16)*'Hidden inputs'!$D$16+('Hidden inputs'!$C$17-'Hidden inputs'!$B$17)*'Hidden inputs'!$D$17+(BR374-'Hidden inputs'!$B$18)*'Hidden inputs'!$D$18))</f>
        <v/>
      </c>
      <c r="BT374" s="10" t="str">
        <f t="shared" ca="1" si="16025"/>
        <v/>
      </c>
      <c r="BU374" s="5" t="str">
        <f t="shared" ca="1" si="15930"/>
        <v/>
      </c>
      <c r="BV374" s="5" t="str">
        <f t="shared" ca="1" si="15931"/>
        <v/>
      </c>
      <c r="BW374" s="5" t="str">
        <f ca="1">IF($B374="","",'Hidden inputs'!$D$11*BN374+'Hidden inputs'!$E$11*BO374)</f>
        <v/>
      </c>
      <c r="BX374" s="11" t="str">
        <f t="shared" ca="1" si="15855"/>
        <v/>
      </c>
      <c r="BY374" s="9" t="str">
        <f t="shared" ca="1" si="15932"/>
        <v/>
      </c>
      <c r="BZ374" s="3" t="str">
        <f t="shared" ca="1" si="15933"/>
        <v/>
      </c>
      <c r="CA374" s="5" t="str" cm="1">
        <f t="array" aca="1" ref="CA374" ca="1">IF($B374="","",IF(BZ374=0,0,IF(DD_Payment="",0,IF(BZ374&lt;_xlfn.IFS(DD_Frequency="Monthly",1,DD_Frequency="Quarterly",IF(MONTH(BZ$2)=1,1,IF(MONTH(BZ$2)=4,1,IF(MONTH(BZ$2)=7,1,IF(MONTH(BZ$2)=10,1,0)))),DD_Frequency="Annually",IF(MONTH(BZ$2)=1,1,0))*DD_Payment,BZ374,_xlfn.IFS(DD_Frequency="Monthly",1,DD_Frequency="Quarterly",IF(MONTH(BZ$2)=1,1,IF(MONTH(BZ$2)=4,1,IF(MONTH(BZ$2)=7,1,IF(MONTH(BZ$2)=10,1,0)))),DD_Frequency="Annually",IF(MONTH(BZ$2)=1,1,0))*DD_Payment))))</f>
        <v/>
      </c>
      <c r="CB374" s="3" t="str">
        <f t="shared" ref="CB374" ca="1" si="18303">IF($B374="","",IF(BZ374&gt;CA374,(BZ374-CA374/2)*(rate_A*(CB$1/365)),0))</f>
        <v/>
      </c>
      <c r="CC374" s="3" t="str">
        <f t="shared" ca="1" si="16027"/>
        <v/>
      </c>
      <c r="CD374" s="3" t="str">
        <f t="shared" ref="CD374" ca="1" si="18304">IF($B374="","",BO374*(1+rate_A*CB$1/365))</f>
        <v/>
      </c>
      <c r="CE374" s="3" t="str">
        <f t="shared" ref="CE374" ca="1" si="18305">IF($B374="","",BP374*(1+rate_A*CB$1/365))</f>
        <v/>
      </c>
      <c r="CF374" s="3" t="str">
        <f t="shared" ref="CF374" ca="1" si="18306">IF($B374="","",BQ374*(1+rate_joint*CB$1/365))</f>
        <v/>
      </c>
      <c r="CG374" s="5" t="str">
        <f t="shared" ca="1" si="16031"/>
        <v/>
      </c>
      <c r="CH374" s="5" t="str" cm="1">
        <f t="array" aca="1" ref="CH374" ca="1">IF(CG374="","",_xlfn.IFS(CG374&lt;='Hidden inputs'!$C$15,CG374*'Hidden inputs'!$D$15,CG374&lt;='Hidden inputs'!$C$16,'Hidden inputs'!$C$15*'Hidden inputs'!$D$15+(CG374-'Hidden inputs'!$B$16)*'Hidden inputs'!$D$16,CG374&lt;='Hidden inputs'!$C$17,'Hidden inputs'!$C$15*'Hidden inputs'!$D$15+('Hidden inputs'!$C$16-'Hidden inputs'!$B$16)*'Hidden inputs'!$D$16+(CG374-'Hidden inputs'!$B$17)*'Hidden inputs'!$D$17,CG374&gt;'Hidden inputs'!$B$18,'Hidden inputs'!$C$15*'Hidden inputs'!$D$15+('Hidden inputs'!$C$16-'Hidden inputs'!$B$16)*'Hidden inputs'!$D$16+('Hidden inputs'!$C$17-'Hidden inputs'!$B$17)*'Hidden inputs'!$D$17+(CG374-'Hidden inputs'!$B$18)*'Hidden inputs'!$D$18))</f>
        <v/>
      </c>
      <c r="CI374" s="10" t="str">
        <f t="shared" ca="1" si="16032"/>
        <v/>
      </c>
      <c r="CJ374" s="5" t="str">
        <f t="shared" ca="1" si="15938"/>
        <v/>
      </c>
      <c r="CK374" s="5" t="str">
        <f t="shared" ca="1" si="15939"/>
        <v/>
      </c>
      <c r="CL374" s="5" t="str">
        <f ca="1">IF($B374="","",'Hidden inputs'!$D$11*CC374+'Hidden inputs'!$E$11*CD374)</f>
        <v/>
      </c>
      <c r="CM374" s="11" t="str">
        <f t="shared" ca="1" si="15860"/>
        <v/>
      </c>
      <c r="CN374" s="9" t="str">
        <f t="shared" ca="1" si="15940"/>
        <v/>
      </c>
      <c r="CO374" s="3" t="str">
        <f t="shared" ca="1" si="15941"/>
        <v/>
      </c>
      <c r="CP374" s="5" t="str" cm="1">
        <f t="array" aca="1" ref="CP374" ca="1">IF($B374="","",IF(CO374=0,0,IF(DD_Payment="",0,IF(CO374&lt;_xlfn.IFS(DD_Frequency="Monthly",1,DD_Frequency="Quarterly",IF(MONTH(CO$2)=1,1,IF(MONTH(CO$2)=4,1,IF(MONTH(CO$2)=7,1,IF(MONTH(CO$2)=10,1,0)))),DD_Frequency="Annually",IF(MONTH(CO$2)=1,1,0))*DD_Payment,CO374,_xlfn.IFS(DD_Frequency="Monthly",1,DD_Frequency="Quarterly",IF(MONTH(CO$2)=1,1,IF(MONTH(CO$2)=4,1,IF(MONTH(CO$2)=7,1,IF(MONTH(CO$2)=10,1,0)))),DD_Frequency="Annually",IF(MONTH(CO$2)=1,1,0))*DD_Payment))))</f>
        <v/>
      </c>
      <c r="CQ374" s="3" t="str">
        <f t="shared" ref="CQ374" ca="1" si="18307">IF($B374="","",IF(CO374&gt;CP374,(CO374-CP374/2)*(rate_A*(CQ$1/365)),0))</f>
        <v/>
      </c>
      <c r="CR374" s="3" t="str">
        <f t="shared" ca="1" si="16034"/>
        <v/>
      </c>
      <c r="CS374" s="3" t="str">
        <f t="shared" ref="CS374" ca="1" si="18308">IF($B374="","",CD374*(1+rate_A*CQ$1/365))</f>
        <v/>
      </c>
      <c r="CT374" s="3" t="str">
        <f t="shared" ref="CT374" ca="1" si="18309">IF($B374="","",CE374*(1+rate_A*CQ$1/365))</f>
        <v/>
      </c>
      <c r="CU374" s="3" t="str">
        <f t="shared" ref="CU374" ca="1" si="18310">IF($B374="","",CF374*(1+rate_joint*CQ$1/365))</f>
        <v/>
      </c>
      <c r="CV374" s="5" t="str">
        <f t="shared" ca="1" si="16038"/>
        <v/>
      </c>
      <c r="CW374" s="5" t="str" cm="1">
        <f t="array" aca="1" ref="CW374" ca="1">IF(CV374="","",_xlfn.IFS(CV374&lt;='Hidden inputs'!$C$15,CV374*'Hidden inputs'!$D$15,CV374&lt;='Hidden inputs'!$C$16,'Hidden inputs'!$C$15*'Hidden inputs'!$D$15+(CV374-'Hidden inputs'!$B$16)*'Hidden inputs'!$D$16,CV374&lt;='Hidden inputs'!$C$17,'Hidden inputs'!$C$15*'Hidden inputs'!$D$15+('Hidden inputs'!$C$16-'Hidden inputs'!$B$16)*'Hidden inputs'!$D$16+(CV374-'Hidden inputs'!$B$17)*'Hidden inputs'!$D$17,CV374&gt;'Hidden inputs'!$B$18,'Hidden inputs'!$C$15*'Hidden inputs'!$D$15+('Hidden inputs'!$C$16-'Hidden inputs'!$B$16)*'Hidden inputs'!$D$16+('Hidden inputs'!$C$17-'Hidden inputs'!$B$17)*'Hidden inputs'!$D$17+(CV374-'Hidden inputs'!$B$18)*'Hidden inputs'!$D$18))</f>
        <v/>
      </c>
      <c r="CX374" s="10" t="str">
        <f t="shared" ca="1" si="16039"/>
        <v/>
      </c>
      <c r="CY374" s="5" t="str">
        <f t="shared" ca="1" si="15946"/>
        <v/>
      </c>
      <c r="CZ374" s="5" t="str">
        <f t="shared" ca="1" si="15947"/>
        <v/>
      </c>
      <c r="DA374" s="5" t="str">
        <f ca="1">IF($B374="","",'Hidden inputs'!$D$11*CR374+'Hidden inputs'!$E$11*CS374)</f>
        <v/>
      </c>
      <c r="DB374" s="11" t="str">
        <f t="shared" ca="1" si="15865"/>
        <v/>
      </c>
      <c r="DC374" s="9" t="str">
        <f t="shared" ca="1" si="15948"/>
        <v/>
      </c>
      <c r="DD374" s="3" t="str">
        <f t="shared" ca="1" si="15949"/>
        <v/>
      </c>
      <c r="DE374" s="5" t="str" cm="1">
        <f t="array" aca="1" ref="DE374" ca="1">IF($B374="","",IF(DD374=0,0,IF(DD_Payment="",0,IF(DD374&lt;_xlfn.IFS(DD_Frequency="Monthly",1,DD_Frequency="Quarterly",IF(MONTH(DD$2)=1,1,IF(MONTH(DD$2)=4,1,IF(MONTH(DD$2)=7,1,IF(MONTH(DD$2)=10,1,0)))),DD_Frequency="Annually",IF(MONTH(DD$2)=1,1,0))*DD_Payment,DD374,_xlfn.IFS(DD_Frequency="Monthly",1,DD_Frequency="Quarterly",IF(MONTH(DD$2)=1,1,IF(MONTH(DD$2)=4,1,IF(MONTH(DD$2)=7,1,IF(MONTH(DD$2)=10,1,0)))),DD_Frequency="Annually",IF(MONTH(DD$2)=1,1,0))*DD_Payment))))</f>
        <v/>
      </c>
      <c r="DF374" s="3" t="str">
        <f t="shared" ref="DF374" ca="1" si="18311">IF($B374="","",IF(DD374&gt;DE374,(DD374-DE374/2)*(rate_A*(DF$1/365)),0))</f>
        <v/>
      </c>
      <c r="DG374" s="3" t="str">
        <f t="shared" ca="1" si="16041"/>
        <v/>
      </c>
      <c r="DH374" s="3" t="str">
        <f t="shared" ref="DH374" ca="1" si="18312">IF($B374="","",CS374*(1+rate_A*DF$1/365))</f>
        <v/>
      </c>
      <c r="DI374" s="3" t="str">
        <f t="shared" ref="DI374" ca="1" si="18313">IF($B374="","",CT374*(1+rate_A*DF$1/365))</f>
        <v/>
      </c>
      <c r="DJ374" s="3" t="str">
        <f t="shared" ref="DJ374" ca="1" si="18314">IF($B374="","",CU374*(1+rate_joint*DF$1/365))</f>
        <v/>
      </c>
      <c r="DK374" s="5" t="str">
        <f t="shared" ca="1" si="16045"/>
        <v/>
      </c>
      <c r="DL374" s="5" t="str" cm="1">
        <f t="array" aca="1" ref="DL374" ca="1">IF(DK374="","",_xlfn.IFS(DK374&lt;='Hidden inputs'!$C$15,DK374*'Hidden inputs'!$D$15,DK374&lt;='Hidden inputs'!$C$16,'Hidden inputs'!$C$15*'Hidden inputs'!$D$15+(DK374-'Hidden inputs'!$B$16)*'Hidden inputs'!$D$16,DK374&lt;='Hidden inputs'!$C$17,'Hidden inputs'!$C$15*'Hidden inputs'!$D$15+('Hidden inputs'!$C$16-'Hidden inputs'!$B$16)*'Hidden inputs'!$D$16+(DK374-'Hidden inputs'!$B$17)*'Hidden inputs'!$D$17,DK374&gt;'Hidden inputs'!$B$18,'Hidden inputs'!$C$15*'Hidden inputs'!$D$15+('Hidden inputs'!$C$16-'Hidden inputs'!$B$16)*'Hidden inputs'!$D$16+('Hidden inputs'!$C$17-'Hidden inputs'!$B$17)*'Hidden inputs'!$D$17+(DK374-'Hidden inputs'!$B$18)*'Hidden inputs'!$D$18))</f>
        <v/>
      </c>
      <c r="DM374" s="10" t="str">
        <f t="shared" ca="1" si="16046"/>
        <v/>
      </c>
      <c r="DN374" s="5" t="str">
        <f t="shared" ca="1" si="15954"/>
        <v/>
      </c>
      <c r="DO374" s="5" t="str">
        <f t="shared" ca="1" si="15955"/>
        <v/>
      </c>
      <c r="DP374" s="5" t="str">
        <f ca="1">IF($B374="","",'Hidden inputs'!$D$11*DG374+'Hidden inputs'!$E$11*DH374)</f>
        <v/>
      </c>
      <c r="DQ374" s="11" t="str">
        <f t="shared" ca="1" si="15870"/>
        <v/>
      </c>
      <c r="DR374" s="9" t="str">
        <f t="shared" ca="1" si="15956"/>
        <v/>
      </c>
      <c r="DS374" s="3" t="str">
        <f t="shared" ca="1" si="15957"/>
        <v/>
      </c>
      <c r="DT374" s="5" t="str" cm="1">
        <f t="array" aca="1" ref="DT374" ca="1">IF($B374="","",IF(DS374=0,0,IF(DD_Payment="",0,IF(DS374&lt;_xlfn.IFS(DD_Frequency="Monthly",1,DD_Frequency="Quarterly",IF(MONTH(DS$2)=1,1,IF(MONTH(DS$2)=4,1,IF(MONTH(DS$2)=7,1,IF(MONTH(DS$2)=10,1,0)))),DD_Frequency="Annually",IF(MONTH(DS$2)=1,1,0))*DD_Payment,DS374,_xlfn.IFS(DD_Frequency="Monthly",1,DD_Frequency="Quarterly",IF(MONTH(DS$2)=1,1,IF(MONTH(DS$2)=4,1,IF(MONTH(DS$2)=7,1,IF(MONTH(DS$2)=10,1,0)))),DD_Frequency="Annually",IF(MONTH(DS$2)=1,1,0))*DD_Payment))))</f>
        <v/>
      </c>
      <c r="DU374" s="3" t="str">
        <f t="shared" ref="DU374" ca="1" si="18315">IF($B374="","",IF(DS374&gt;DT374,(DS374-DT374/2)*(rate_A*(DU$1/365)),0))</f>
        <v/>
      </c>
      <c r="DV374" s="3" t="str">
        <f t="shared" ca="1" si="16048"/>
        <v/>
      </c>
      <c r="DW374" s="3" t="str">
        <f t="shared" ref="DW374" ca="1" si="18316">IF($B374="","",DH374*(1+rate_A*DU$1/365))</f>
        <v/>
      </c>
      <c r="DX374" s="3" t="str">
        <f t="shared" ref="DX374" ca="1" si="18317">IF($B374="","",DI374*(1+rate_A*DU$1/365))</f>
        <v/>
      </c>
      <c r="DY374" s="3" t="str">
        <f t="shared" ref="DY374" ca="1" si="18318">IF($B374="","",DJ374*(1+rate_joint*DU$1/365))</f>
        <v/>
      </c>
      <c r="DZ374" s="5" t="str">
        <f t="shared" ca="1" si="16052"/>
        <v/>
      </c>
      <c r="EA374" s="5" t="str" cm="1">
        <f t="array" aca="1" ref="EA374" ca="1">IF(DZ374="","",_xlfn.IFS(DZ374&lt;='Hidden inputs'!$C$15,DZ374*'Hidden inputs'!$D$15,DZ374&lt;='Hidden inputs'!$C$16,'Hidden inputs'!$C$15*'Hidden inputs'!$D$15+(DZ374-'Hidden inputs'!$B$16)*'Hidden inputs'!$D$16,DZ374&lt;='Hidden inputs'!$C$17,'Hidden inputs'!$C$15*'Hidden inputs'!$D$15+('Hidden inputs'!$C$16-'Hidden inputs'!$B$16)*'Hidden inputs'!$D$16+(DZ374-'Hidden inputs'!$B$17)*'Hidden inputs'!$D$17,DZ374&gt;'Hidden inputs'!$B$18,'Hidden inputs'!$C$15*'Hidden inputs'!$D$15+('Hidden inputs'!$C$16-'Hidden inputs'!$B$16)*'Hidden inputs'!$D$16+('Hidden inputs'!$C$17-'Hidden inputs'!$B$17)*'Hidden inputs'!$D$17+(DZ374-'Hidden inputs'!$B$18)*'Hidden inputs'!$D$18))</f>
        <v/>
      </c>
      <c r="EB374" s="10" t="str">
        <f t="shared" ca="1" si="16053"/>
        <v/>
      </c>
      <c r="EC374" s="5" t="str">
        <f t="shared" ca="1" si="15962"/>
        <v/>
      </c>
      <c r="ED374" s="5" t="str">
        <f t="shared" ca="1" si="15963"/>
        <v/>
      </c>
      <c r="EE374" s="5" t="str">
        <f ca="1">IF($B374="","",'Hidden inputs'!$D$11*DV374+'Hidden inputs'!$E$11*DW374)</f>
        <v/>
      </c>
      <c r="EF374" s="11" t="str">
        <f t="shared" ca="1" si="15875"/>
        <v/>
      </c>
      <c r="EG374" s="9" t="str">
        <f t="shared" ca="1" si="15964"/>
        <v/>
      </c>
      <c r="EH374" s="3" t="str">
        <f t="shared" ca="1" si="15965"/>
        <v/>
      </c>
      <c r="EI374" s="5" t="str" cm="1">
        <f t="array" aca="1" ref="EI374" ca="1">IF($B374="","",IF(EH374=0,0,IF(DD_Payment="",0,IF(EH374&lt;_xlfn.IFS(DD_Frequency="Monthly",1,DD_Frequency="Quarterly",IF(MONTH(EH$2)=1,1,IF(MONTH(EH$2)=4,1,IF(MONTH(EH$2)=7,1,IF(MONTH(EH$2)=10,1,0)))),DD_Frequency="Annually",IF(MONTH(EH$2)=1,1,0))*DD_Payment,EH374,_xlfn.IFS(DD_Frequency="Monthly",1,DD_Frequency="Quarterly",IF(MONTH(EH$2)=1,1,IF(MONTH(EH$2)=4,1,IF(MONTH(EH$2)=7,1,IF(MONTH(EH$2)=10,1,0)))),DD_Frequency="Annually",IF(MONTH(EH$2)=1,1,0))*DD_Payment))))</f>
        <v/>
      </c>
      <c r="EJ374" s="3" t="str">
        <f t="shared" ref="EJ374" ca="1" si="18319">IF($B374="","",IF(EH374&gt;EI374,(EH374-EI374/2)*(rate_A*(EJ$1/365)),0))</f>
        <v/>
      </c>
      <c r="EK374" s="3" t="str">
        <f t="shared" ca="1" si="16055"/>
        <v/>
      </c>
      <c r="EL374" s="3" t="str">
        <f t="shared" ref="EL374" ca="1" si="18320">IF($B374="","",DW374*(1+rate_A*EJ$1/365))</f>
        <v/>
      </c>
      <c r="EM374" s="3" t="str">
        <f t="shared" ref="EM374" ca="1" si="18321">IF($B374="","",DX374*(1+rate_A*EJ$1/365))</f>
        <v/>
      </c>
      <c r="EN374" s="3" t="str">
        <f t="shared" ref="EN374" ca="1" si="18322">IF($B374="","",DY374*(1+rate_joint*EJ$1/365))</f>
        <v/>
      </c>
      <c r="EO374" s="5" t="str">
        <f t="shared" ca="1" si="16059"/>
        <v/>
      </c>
      <c r="EP374" s="5" t="str" cm="1">
        <f t="array" aca="1" ref="EP374" ca="1">IF(EO374="","",_xlfn.IFS(EO374&lt;='Hidden inputs'!$C$15,EO374*'Hidden inputs'!$D$15,EO374&lt;='Hidden inputs'!$C$16,'Hidden inputs'!$C$15*'Hidden inputs'!$D$15+(EO374-'Hidden inputs'!$B$16)*'Hidden inputs'!$D$16,EO374&lt;='Hidden inputs'!$C$17,'Hidden inputs'!$C$15*'Hidden inputs'!$D$15+('Hidden inputs'!$C$16-'Hidden inputs'!$B$16)*'Hidden inputs'!$D$16+(EO374-'Hidden inputs'!$B$17)*'Hidden inputs'!$D$17,EO374&gt;'Hidden inputs'!$B$18,'Hidden inputs'!$C$15*'Hidden inputs'!$D$15+('Hidden inputs'!$C$16-'Hidden inputs'!$B$16)*'Hidden inputs'!$D$16+('Hidden inputs'!$C$17-'Hidden inputs'!$B$17)*'Hidden inputs'!$D$17+(EO374-'Hidden inputs'!$B$18)*'Hidden inputs'!$D$18))</f>
        <v/>
      </c>
      <c r="EQ374" s="10" t="str">
        <f t="shared" ca="1" si="16060"/>
        <v/>
      </c>
      <c r="ER374" s="5" t="str">
        <f t="shared" ca="1" si="15970"/>
        <v/>
      </c>
      <c r="ES374" s="5" t="str">
        <f t="shared" ca="1" si="15971"/>
        <v/>
      </c>
      <c r="ET374" s="5" t="str">
        <f ca="1">IF($B374="","",'Hidden inputs'!$D$11*EK374+'Hidden inputs'!$E$11*EL374)</f>
        <v/>
      </c>
      <c r="EU374" s="11" t="str">
        <f t="shared" ca="1" si="15880"/>
        <v/>
      </c>
      <c r="EV374" s="9" t="str">
        <f t="shared" ca="1" si="15972"/>
        <v/>
      </c>
      <c r="EW374" s="3" t="str">
        <f t="shared" ca="1" si="15973"/>
        <v/>
      </c>
      <c r="EX374" s="5" t="str" cm="1">
        <f t="array" aca="1" ref="EX374" ca="1">IF($B374="","",IF(EW374=0,0,IF(DD_Payment="",0,IF(EW374&lt;_xlfn.IFS(DD_Frequency="Monthly",1,DD_Frequency="Quarterly",IF(MONTH(EW$2)=1,1,IF(MONTH(EW$2)=4,1,IF(MONTH(EW$2)=7,1,IF(MONTH(EW$2)=10,1,0)))),DD_Frequency="Annually",IF(MONTH(EW$2)=1,1,0))*DD_Payment,EW374,_xlfn.IFS(DD_Frequency="Monthly",1,DD_Frequency="Quarterly",IF(MONTH(EW$2)=1,1,IF(MONTH(EW$2)=4,1,IF(MONTH(EW$2)=7,1,IF(MONTH(EW$2)=10,1,0)))),DD_Frequency="Annually",IF(MONTH(EW$2)=1,1,0))*DD_Payment))))</f>
        <v/>
      </c>
      <c r="EY374" s="3" t="str">
        <f t="shared" ref="EY374" ca="1" si="18323">IF($B374="","",IF(EW374&gt;EX374,(EW374-EX374/2)*(rate_A*(EY$1/365)),0))</f>
        <v/>
      </c>
      <c r="EZ374" s="3" t="str">
        <f t="shared" ca="1" si="16062"/>
        <v/>
      </c>
      <c r="FA374" s="3" t="str">
        <f t="shared" ref="FA374" ca="1" si="18324">IF($B374="","",EL374*(1+rate_A*EY$1/365))</f>
        <v/>
      </c>
      <c r="FB374" s="3" t="str">
        <f t="shared" ref="FB374" ca="1" si="18325">IF($B374="","",EM374*(1+rate_A*EY$1/365))</f>
        <v/>
      </c>
      <c r="FC374" s="3" t="str">
        <f t="shared" ref="FC374" ca="1" si="18326">IF($B374="","",EN374*(1+rate_joint*EY$1/365))</f>
        <v/>
      </c>
      <c r="FD374" s="5" t="str">
        <f t="shared" ca="1" si="16066"/>
        <v/>
      </c>
      <c r="FE374" s="5" t="str" cm="1">
        <f t="array" aca="1" ref="FE374" ca="1">IF(FD374="","",_xlfn.IFS(FD374&lt;='Hidden inputs'!$C$15,FD374*'Hidden inputs'!$D$15,FD374&lt;='Hidden inputs'!$C$16,'Hidden inputs'!$C$15*'Hidden inputs'!$D$15+(FD374-'Hidden inputs'!$B$16)*'Hidden inputs'!$D$16,FD374&lt;='Hidden inputs'!$C$17,'Hidden inputs'!$C$15*'Hidden inputs'!$D$15+('Hidden inputs'!$C$16-'Hidden inputs'!$B$16)*'Hidden inputs'!$D$16+(FD374-'Hidden inputs'!$B$17)*'Hidden inputs'!$D$17,FD374&gt;'Hidden inputs'!$B$18,'Hidden inputs'!$C$15*'Hidden inputs'!$D$15+('Hidden inputs'!$C$16-'Hidden inputs'!$B$16)*'Hidden inputs'!$D$16+('Hidden inputs'!$C$17-'Hidden inputs'!$B$17)*'Hidden inputs'!$D$17+(FD374-'Hidden inputs'!$B$18)*'Hidden inputs'!$D$18))</f>
        <v/>
      </c>
      <c r="FF374" s="10" t="str">
        <f t="shared" ca="1" si="16067"/>
        <v/>
      </c>
      <c r="FG374" s="5" t="str">
        <f t="shared" ca="1" si="15978"/>
        <v/>
      </c>
      <c r="FH374" s="5" t="str">
        <f t="shared" ca="1" si="15979"/>
        <v/>
      </c>
      <c r="FI374" s="5" t="str">
        <f ca="1">IF($B374="","",'Hidden inputs'!$D$11*EZ374+'Hidden inputs'!$E$11*FA374)</f>
        <v/>
      </c>
      <c r="FJ374" s="11" t="str">
        <f t="shared" ca="1" si="15885"/>
        <v/>
      </c>
      <c r="FK374" s="9" t="str">
        <f t="shared" ca="1" si="15980"/>
        <v/>
      </c>
      <c r="FL374" s="3" t="str">
        <f t="shared" ca="1" si="15981"/>
        <v/>
      </c>
      <c r="FM374" s="5" t="str" cm="1">
        <f t="array" aca="1" ref="FM374" ca="1">IF($B374="","",IF(FL374=0,0,IF(DD_Payment="",0,IF(FL374&lt;_xlfn.IFS(DD_Frequency="Monthly",1,DD_Frequency="Quarterly",IF(MONTH(FL$2)=1,1,IF(MONTH(FL$2)=4,1,IF(MONTH(FL$2)=7,1,IF(MONTH(FL$2)=10,1,0)))),DD_Frequency="Annually",IF(MONTH(FL$2)=1,1,0))*DD_Payment,FL374,_xlfn.IFS(DD_Frequency="Monthly",1,DD_Frequency="Quarterly",IF(MONTH(FL$2)=1,1,IF(MONTH(FL$2)=4,1,IF(MONTH(FL$2)=7,1,IF(MONTH(FL$2)=10,1,0)))),DD_Frequency="Annually",IF(MONTH(FL$2)=1,1,0))*DD_Payment))))</f>
        <v/>
      </c>
      <c r="FN374" s="3" t="str">
        <f t="shared" ref="FN374" ca="1" si="18327">IF($B374="","",IF(FL374&gt;FM374,(FL374-FM374/2)*(rate_A*(FN$1/365)),0))</f>
        <v/>
      </c>
      <c r="FO374" s="3" t="str">
        <f t="shared" ca="1" si="16069"/>
        <v/>
      </c>
      <c r="FP374" s="3" t="str">
        <f t="shared" ref="FP374" ca="1" si="18328">IF($B374="","",FA374*(1+rate_A*FN$1/365))</f>
        <v/>
      </c>
      <c r="FQ374" s="3" t="str">
        <f t="shared" ref="FQ374" ca="1" si="18329">IF($B374="","",FB374*(1+rate_A*FN$1/365))</f>
        <v/>
      </c>
      <c r="FR374" s="3" t="str">
        <f t="shared" ref="FR374" ca="1" si="18330">IF($B374="","",FC374*(1+rate_joint*FN$1/365))</f>
        <v/>
      </c>
      <c r="FS374" s="5" t="str">
        <f t="shared" ca="1" si="16073"/>
        <v/>
      </c>
      <c r="FT374" s="5" t="str" cm="1">
        <f t="array" aca="1" ref="FT374" ca="1">IF(FS374="","",_xlfn.IFS(FS374&lt;='Hidden inputs'!$C$15,FS374*'Hidden inputs'!$D$15,FS374&lt;='Hidden inputs'!$C$16,'Hidden inputs'!$C$15*'Hidden inputs'!$D$15+(FS374-'Hidden inputs'!$B$16)*'Hidden inputs'!$D$16,FS374&lt;='Hidden inputs'!$C$17,'Hidden inputs'!$C$15*'Hidden inputs'!$D$15+('Hidden inputs'!$C$16-'Hidden inputs'!$B$16)*'Hidden inputs'!$D$16+(FS374-'Hidden inputs'!$B$17)*'Hidden inputs'!$D$17,FS374&gt;'Hidden inputs'!$B$18,'Hidden inputs'!$C$15*'Hidden inputs'!$D$15+('Hidden inputs'!$C$16-'Hidden inputs'!$B$16)*'Hidden inputs'!$D$16+('Hidden inputs'!$C$17-'Hidden inputs'!$B$17)*'Hidden inputs'!$D$17+(FS374-'Hidden inputs'!$B$18)*'Hidden inputs'!$D$18))</f>
        <v/>
      </c>
      <c r="FU374" s="10" t="str">
        <f t="shared" ca="1" si="16074"/>
        <v/>
      </c>
      <c r="FV374" s="5" t="str">
        <f t="shared" ca="1" si="15986"/>
        <v/>
      </c>
      <c r="FW374" s="5" t="str">
        <f t="shared" ca="1" si="15987"/>
        <v/>
      </c>
      <c r="FX374" s="5" t="str">
        <f ca="1">IF($B374="","",'Hidden inputs'!$D$11*FO374+'Hidden inputs'!$E$11*FP374)</f>
        <v/>
      </c>
      <c r="FY374" s="11" t="str">
        <f t="shared" ca="1" si="15890"/>
        <v/>
      </c>
      <c r="FZ374" s="9" t="str">
        <f t="shared" ca="1" si="15988"/>
        <v/>
      </c>
      <c r="GA374" s="5" t="str">
        <f t="shared" ca="1" si="15989"/>
        <v/>
      </c>
      <c r="GB374" s="5" t="str">
        <f t="shared" ca="1" si="15990"/>
        <v/>
      </c>
      <c r="GC374" s="5" t="str">
        <f t="shared" ca="1" si="15891"/>
        <v/>
      </c>
      <c r="GD374" s="5" t="str">
        <f t="shared" ca="1" si="15892"/>
        <v/>
      </c>
    </row>
    <row r="375" spans="1:186" x14ac:dyDescent="0.35">
      <c r="A375" s="2"/>
      <c r="B375" s="2" t="str">
        <f t="shared" ca="1" si="15893"/>
        <v/>
      </c>
      <c r="C375" s="5" t="str">
        <f t="shared" ca="1" si="15991"/>
        <v/>
      </c>
      <c r="D375" s="5" t="str" cm="1">
        <f t="array" aca="1" ref="D375" ca="1">IF($B375="","",IF(C375=0,0,IF(DD_Payment="",0,IF(C375&lt;_xlfn.IFS(DD_Frequency="Monthly",1,DD_Frequency="Quarterly",IF(MONTH(C$2)=1,1,IF(MONTH(C$2)=4,1,IF(MONTH(C$2)=7,1,IF(MONTH(C$2)=10,1,0)))),DD_Frequency="Annually",IF(MONTH(C$2)=1,1,0))*DD_Payment,C375,_xlfn.IFS(DD_Frequency="Monthly",1,DD_Frequency="Quarterly",IF(MONTH(C$2)=1,1,IF(MONTH(C$2)=4,1,IF(MONTH(C$2)=7,1,IF(MONTH(C$2)=10,1,0)))),DD_Frequency="Annually",IF(MONTH(C$2)=1,1,0))*DD_Payment))))</f>
        <v/>
      </c>
      <c r="E375" s="5" t="str">
        <f t="shared" ref="E375" ca="1" si="18331">IF(B375="","",IF(C375&gt;D375,(C375-D375/2)*(rate_A*(E$1/365)),0))</f>
        <v/>
      </c>
      <c r="F375" s="5" t="str">
        <f t="shared" ca="1" si="15895"/>
        <v/>
      </c>
      <c r="G375" s="5" t="str">
        <f t="shared" ref="G375" ca="1" si="18332">IF(B375="","",G374*(1+rate_A*E$1/365))</f>
        <v/>
      </c>
      <c r="H375" s="5" t="str">
        <f t="shared" ref="H375" ca="1" si="18333">IF(B375="","",H374*(1+rate_A*E$1/365))</f>
        <v/>
      </c>
      <c r="I375" s="5" t="str">
        <f t="shared" ref="I375" ca="1" si="18334">IF(B375="","",I374*(1+rate_joint*E$1/365))</f>
        <v/>
      </c>
      <c r="J375" s="5" t="str">
        <f t="shared" ca="1" si="15996"/>
        <v/>
      </c>
      <c r="K375" s="5" t="str" cm="1">
        <f t="array" aca="1" ref="K375" ca="1">IF(J375="","",_xlfn.IFS(J375&lt;='Hidden inputs'!$C$15,J375*'Hidden inputs'!$D$15,J375&lt;='Hidden inputs'!$C$16,'Hidden inputs'!$C$15*'Hidden inputs'!$D$15+(J375-'Hidden inputs'!$B$16)*'Hidden inputs'!$D$16,J375&lt;='Hidden inputs'!$C$17,'Hidden inputs'!$C$15*'Hidden inputs'!$D$15+('Hidden inputs'!$C$16-'Hidden inputs'!$B$16)*'Hidden inputs'!$D$16+(J375-'Hidden inputs'!$B$17)*'Hidden inputs'!$D$17,J375&gt;'Hidden inputs'!$B$18,'Hidden inputs'!$C$15*'Hidden inputs'!$D$15+('Hidden inputs'!$C$16-'Hidden inputs'!$B$16)*'Hidden inputs'!$D$16+('Hidden inputs'!$C$17-'Hidden inputs'!$B$17)*'Hidden inputs'!$D$17+(J375-'Hidden inputs'!$B$18)*'Hidden inputs'!$D$18))</f>
        <v/>
      </c>
      <c r="L375" s="11" t="str">
        <f t="shared" ca="1" si="15997"/>
        <v/>
      </c>
      <c r="M375" s="5" t="str">
        <f t="shared" ca="1" si="15899"/>
        <v/>
      </c>
      <c r="N375" s="5" t="str">
        <f t="shared" ca="1" si="15900"/>
        <v/>
      </c>
      <c r="O375" s="5" t="str">
        <f ca="1">IF(B375="","",'Hidden inputs'!$D$11*F375+'Hidden inputs'!$E$11*G375)</f>
        <v/>
      </c>
      <c r="P375" s="11" t="str">
        <f t="shared" ca="1" si="15834"/>
        <v/>
      </c>
      <c r="Q375" s="20" t="str">
        <f t="shared" ca="1" si="15835"/>
        <v/>
      </c>
      <c r="R375" s="3" t="str">
        <f t="shared" ca="1" si="15901"/>
        <v/>
      </c>
      <c r="S375" s="5" t="str" cm="1">
        <f t="array" aca="1" ref="S375" ca="1">IF($B375="","",IF(R375=0,0,IF(DD_Payment="",0,IF(R375&lt;_xlfn.IFS(DD_Frequency="Monthly",1,DD_Frequency="Quarterly",IF(MONTH(R$2)=1,1,IF(MONTH(R$2)=4,1,IF(MONTH(R$2)=7,1,IF(MONTH(R$2)=10,1,0)))),DD_Frequency="Annually",IF(MONTH(R$2)=1,1,0))*DD_Payment,R375,_xlfn.IFS(DD_Frequency="Monthly",1,DD_Frequency="Quarterly",IF(MONTH(R$2)=1,1,IF(MONTH(R$2)=4,1,IF(MONTH(R$2)=7,1,IF(MONTH(R$2)=10,1,0)))),DD_Frequency="Annually",IF(MONTH(R$2)=1,1,0))*DD_Payment))))</f>
        <v/>
      </c>
      <c r="T375" s="3" t="str">
        <f t="shared" ref="T375" ca="1" si="18335">IF(B375="","",IF(R375&gt;S375,(R375-S375/2)*(rate_A*((T$1+A375)/365)),0))</f>
        <v/>
      </c>
      <c r="U375" s="3" t="str">
        <f t="shared" ca="1" si="15903"/>
        <v/>
      </c>
      <c r="V375" s="3" t="str">
        <f t="shared" ref="V375" ca="1" si="18336">IF(B375="","",G375*(1+rate_A*(T$1+A375)/365))</f>
        <v/>
      </c>
      <c r="W375" s="3" t="str">
        <f t="shared" ref="W375" ca="1" si="18337">IF(B375="","",H375*(1+rate_A*(T$1+A375)/365))</f>
        <v/>
      </c>
      <c r="X375" s="3" t="str">
        <f t="shared" ref="X375" ca="1" si="18338">IF(B375="","",I375*(1+rate_joint*(T$1+A375)/365))</f>
        <v/>
      </c>
      <c r="Y375" s="5" t="str">
        <f t="shared" ca="1" si="16002"/>
        <v/>
      </c>
      <c r="Z375" s="5" t="str" cm="1">
        <f t="array" aca="1" ref="Z375" ca="1">IF(Y375="","",_xlfn.IFS(Y375&lt;='Hidden inputs'!$C$15,Y375*'Hidden inputs'!$D$15,Y375&lt;='Hidden inputs'!$C$16,'Hidden inputs'!$C$15*'Hidden inputs'!$D$15+(Y375-'Hidden inputs'!$B$16)*'Hidden inputs'!$D$16,Y375&lt;='Hidden inputs'!$C$17,'Hidden inputs'!$C$15*'Hidden inputs'!$D$15+('Hidden inputs'!$C$16-'Hidden inputs'!$B$16)*'Hidden inputs'!$D$16+(Y375-'Hidden inputs'!$B$17)*'Hidden inputs'!$D$17,Y375&gt;'Hidden inputs'!$B$18,'Hidden inputs'!$C$15*'Hidden inputs'!$D$15+('Hidden inputs'!$C$16-'Hidden inputs'!$B$16)*'Hidden inputs'!$D$16+('Hidden inputs'!$C$17-'Hidden inputs'!$B$17)*'Hidden inputs'!$D$17+(Y375-'Hidden inputs'!$B$18)*'Hidden inputs'!$D$18))</f>
        <v/>
      </c>
      <c r="AA375" s="10" t="str">
        <f t="shared" ca="1" si="16003"/>
        <v/>
      </c>
      <c r="AB375" s="5" t="str">
        <f t="shared" ca="1" si="15907"/>
        <v/>
      </c>
      <c r="AC375" s="5" t="str">
        <f t="shared" ca="1" si="16004"/>
        <v/>
      </c>
      <c r="AD375" s="5" t="str">
        <f ca="1">IF(B375="","",'Hidden inputs'!$D$11*U375+'Hidden inputs'!$E$11*V375)</f>
        <v/>
      </c>
      <c r="AE375" s="11" t="str">
        <f t="shared" ca="1" si="15840"/>
        <v/>
      </c>
      <c r="AF375" s="9" t="str">
        <f t="shared" ca="1" si="15908"/>
        <v/>
      </c>
      <c r="AG375" s="3" t="str">
        <f t="shared" ca="1" si="15909"/>
        <v/>
      </c>
      <c r="AH375" s="5" t="str" cm="1">
        <f t="array" aca="1" ref="AH375" ca="1">IF($B375="","",IF(AG375=0,0,IF(DD_Payment="",0,IF(AG375&lt;_xlfn.IFS(DD_Frequency="Monthly",1,DD_Frequency="Quarterly",IF(MONTH(AG$2)=1,1,IF(MONTH(AG$2)=4,1,IF(MONTH(AG$2)=7,1,IF(MONTH(AG$2)=10,1,0)))),DD_Frequency="Annually",IF(MONTH(AG$2)=1,1,0))*DD_Payment,AG375,_xlfn.IFS(DD_Frequency="Monthly",1,DD_Frequency="Quarterly",IF(MONTH(AG$2)=1,1,IF(MONTH(AG$2)=4,1,IF(MONTH(AG$2)=7,1,IF(MONTH(AG$2)=10,1,0)))),DD_Frequency="Annually",IF(MONTH(AG$2)=1,1,0))*DD_Payment))))</f>
        <v/>
      </c>
      <c r="AI375" s="3" t="str">
        <f t="shared" ref="AI375" ca="1" si="18339">IF($B375="","",IF(AG375&gt;AH375,(AG375-AH375/2)*(rate_A*(AI$1/365)),0))</f>
        <v/>
      </c>
      <c r="AJ375" s="3" t="str">
        <f t="shared" ca="1" si="16006"/>
        <v/>
      </c>
      <c r="AK375" s="3" t="str">
        <f t="shared" ref="AK375" ca="1" si="18340">IF($B375="","",V375*(1+rate_A*AI$1/365))</f>
        <v/>
      </c>
      <c r="AL375" s="3" t="str">
        <f t="shared" ref="AL375" ca="1" si="18341">IF($B375="","",W375*(1+rate_A*AI$1/365))</f>
        <v/>
      </c>
      <c r="AM375" s="3" t="str">
        <f t="shared" ref="AM375" ca="1" si="18342">IF($B375="","",X375*(1+rate_joint*AI$1/365))</f>
        <v/>
      </c>
      <c r="AN375" s="5" t="str">
        <f t="shared" ca="1" si="16010"/>
        <v/>
      </c>
      <c r="AO375" s="5" t="str" cm="1">
        <f t="array" aca="1" ref="AO375" ca="1">IF(AN375="","",_xlfn.IFS(AN375&lt;='Hidden inputs'!$C$15,AN375*'Hidden inputs'!$D$15,AN375&lt;='Hidden inputs'!$C$16,'Hidden inputs'!$C$15*'Hidden inputs'!$D$15+(AN375-'Hidden inputs'!$B$16)*'Hidden inputs'!$D$16,AN375&lt;='Hidden inputs'!$C$17,'Hidden inputs'!$C$15*'Hidden inputs'!$D$15+('Hidden inputs'!$C$16-'Hidden inputs'!$B$16)*'Hidden inputs'!$D$16+(AN375-'Hidden inputs'!$B$17)*'Hidden inputs'!$D$17,AN375&gt;'Hidden inputs'!$B$18,'Hidden inputs'!$C$15*'Hidden inputs'!$D$15+('Hidden inputs'!$C$16-'Hidden inputs'!$B$16)*'Hidden inputs'!$D$16+('Hidden inputs'!$C$17-'Hidden inputs'!$B$17)*'Hidden inputs'!$D$17+(AN375-'Hidden inputs'!$B$18)*'Hidden inputs'!$D$18))</f>
        <v/>
      </c>
      <c r="AP375" s="10" t="str">
        <f t="shared" ca="1" si="16011"/>
        <v/>
      </c>
      <c r="AQ375" s="5" t="str">
        <f t="shared" ca="1" si="15914"/>
        <v/>
      </c>
      <c r="AR375" s="5" t="str">
        <f t="shared" ca="1" si="15915"/>
        <v/>
      </c>
      <c r="AS375" s="5" t="str">
        <f ca="1">IF($B375="","",'Hidden inputs'!$D$11*AJ375+'Hidden inputs'!$E$11*AK375)</f>
        <v/>
      </c>
      <c r="AT375" s="11" t="str">
        <f t="shared" ca="1" si="15845"/>
        <v/>
      </c>
      <c r="AU375" s="9" t="str">
        <f t="shared" ca="1" si="15916"/>
        <v/>
      </c>
      <c r="AV375" s="3" t="str">
        <f t="shared" ca="1" si="15917"/>
        <v/>
      </c>
      <c r="AW375" s="5" t="str" cm="1">
        <f t="array" aca="1" ref="AW375" ca="1">IF($B375="","",IF(AV375=0,0,IF(DD_Payment="",0,IF(AV375&lt;_xlfn.IFS(DD_Frequency="Monthly",1,DD_Frequency="Quarterly",IF(MONTH(AV$2)=1,1,IF(MONTH(AV$2)=4,1,IF(MONTH(AV$2)=7,1,IF(MONTH(AV$2)=10,1,0)))),DD_Frequency="Annually",IF(MONTH(AV$2)=1,1,0))*DD_Payment,AV375,_xlfn.IFS(DD_Frequency="Monthly",1,DD_Frequency="Quarterly",IF(MONTH(AV$2)=1,1,IF(MONTH(AV$2)=4,1,IF(MONTH(AV$2)=7,1,IF(MONTH(AV$2)=10,1,0)))),DD_Frequency="Annually",IF(MONTH(AV$2)=1,1,0))*DD_Payment))))</f>
        <v/>
      </c>
      <c r="AX375" s="3" t="str">
        <f t="shared" ref="AX375" ca="1" si="18343">IF($B375="","",IF(AV375&gt;AW375,(AV375-AW375/2)*(rate_A*(AX$1/365)),0))</f>
        <v/>
      </c>
      <c r="AY375" s="3" t="str">
        <f t="shared" ca="1" si="16013"/>
        <v/>
      </c>
      <c r="AZ375" s="3" t="str">
        <f t="shared" ref="AZ375" ca="1" si="18344">IF($B375="","",AK375*(1+rate_A*AX$1/365))</f>
        <v/>
      </c>
      <c r="BA375" s="3" t="str">
        <f t="shared" ref="BA375" ca="1" si="18345">IF($B375="","",AL375*(1+rate_A*AX$1/365))</f>
        <v/>
      </c>
      <c r="BB375" s="3" t="str">
        <f t="shared" ref="BB375" ca="1" si="18346">IF($B375="","",AM375*(1+rate_joint*AX$1/365))</f>
        <v/>
      </c>
      <c r="BC375" s="5" t="str">
        <f t="shared" ca="1" si="16017"/>
        <v/>
      </c>
      <c r="BD375" s="5" t="str" cm="1">
        <f t="array" aca="1" ref="BD375" ca="1">IF(BC375="","",_xlfn.IFS(BC375&lt;='Hidden inputs'!$C$15,BC375*'Hidden inputs'!$D$15,BC375&lt;='Hidden inputs'!$C$16,'Hidden inputs'!$C$15*'Hidden inputs'!$D$15+(BC375-'Hidden inputs'!$B$16)*'Hidden inputs'!$D$16,BC375&lt;='Hidden inputs'!$C$17,'Hidden inputs'!$C$15*'Hidden inputs'!$D$15+('Hidden inputs'!$C$16-'Hidden inputs'!$B$16)*'Hidden inputs'!$D$16+(BC375-'Hidden inputs'!$B$17)*'Hidden inputs'!$D$17,BC375&gt;'Hidden inputs'!$B$18,'Hidden inputs'!$C$15*'Hidden inputs'!$D$15+('Hidden inputs'!$C$16-'Hidden inputs'!$B$16)*'Hidden inputs'!$D$16+('Hidden inputs'!$C$17-'Hidden inputs'!$B$17)*'Hidden inputs'!$D$17+(BC375-'Hidden inputs'!$B$18)*'Hidden inputs'!$D$18))</f>
        <v/>
      </c>
      <c r="BE375" s="10" t="str">
        <f t="shared" ca="1" si="16018"/>
        <v/>
      </c>
      <c r="BF375" s="5" t="str">
        <f t="shared" ca="1" si="15922"/>
        <v/>
      </c>
      <c r="BG375" s="5" t="str">
        <f t="shared" ca="1" si="15923"/>
        <v/>
      </c>
      <c r="BH375" s="5" t="str">
        <f ca="1">IF($B375="","",'Hidden inputs'!$D$11*AY375+'Hidden inputs'!$E$11*AZ375)</f>
        <v/>
      </c>
      <c r="BI375" s="11" t="str">
        <f t="shared" ca="1" si="15850"/>
        <v/>
      </c>
      <c r="BJ375" s="9" t="str">
        <f t="shared" ca="1" si="15924"/>
        <v/>
      </c>
      <c r="BK375" s="3" t="str">
        <f t="shared" ca="1" si="15925"/>
        <v/>
      </c>
      <c r="BL375" s="5" t="str" cm="1">
        <f t="array" aca="1" ref="BL375" ca="1">IF($B375="","",IF(BK375=0,0,IF(DD_Payment="",0,IF(BK375&lt;_xlfn.IFS(DD_Frequency="Monthly",1,DD_Frequency="Quarterly",IF(MONTH(BK$2)=1,1,IF(MONTH(BK$2)=4,1,IF(MONTH(BK$2)=7,1,IF(MONTH(BK$2)=10,1,0)))),DD_Frequency="Annually",IF(MONTH(BK$2)=1,1,0))*DD_Payment,BK375,_xlfn.IFS(DD_Frequency="Monthly",1,DD_Frequency="Quarterly",IF(MONTH(BK$2)=1,1,IF(MONTH(BK$2)=4,1,IF(MONTH(BK$2)=7,1,IF(MONTH(BK$2)=10,1,0)))),DD_Frequency="Annually",IF(MONTH(BK$2)=1,1,0))*DD_Payment))))</f>
        <v/>
      </c>
      <c r="BM375" s="3" t="str">
        <f t="shared" ref="BM375" ca="1" si="18347">IF($B375="","",IF(BK375&gt;BL375,(BK375-BL375/2)*(rate_A*(BM$1/365)),0))</f>
        <v/>
      </c>
      <c r="BN375" s="3" t="str">
        <f t="shared" ca="1" si="16020"/>
        <v/>
      </c>
      <c r="BO375" s="3" t="str">
        <f t="shared" ref="BO375" ca="1" si="18348">IF($B375="","",AZ375*(1+rate_A*BM$1/365))</f>
        <v/>
      </c>
      <c r="BP375" s="3" t="str">
        <f t="shared" ref="BP375" ca="1" si="18349">IF($B375="","",BA375*(1+rate_A*BM$1/365))</f>
        <v/>
      </c>
      <c r="BQ375" s="3" t="str">
        <f t="shared" ref="BQ375" ca="1" si="18350">IF($B375="","",BB375*(1+rate_joint*BM$1/365))</f>
        <v/>
      </c>
      <c r="BR375" s="5" t="str">
        <f t="shared" ca="1" si="16024"/>
        <v/>
      </c>
      <c r="BS375" s="5" t="str" cm="1">
        <f t="array" aca="1" ref="BS375" ca="1">IF(BR375="","",_xlfn.IFS(BR375&lt;='Hidden inputs'!$C$15,BR375*'Hidden inputs'!$D$15,BR375&lt;='Hidden inputs'!$C$16,'Hidden inputs'!$C$15*'Hidden inputs'!$D$15+(BR375-'Hidden inputs'!$B$16)*'Hidden inputs'!$D$16,BR375&lt;='Hidden inputs'!$C$17,'Hidden inputs'!$C$15*'Hidden inputs'!$D$15+('Hidden inputs'!$C$16-'Hidden inputs'!$B$16)*'Hidden inputs'!$D$16+(BR375-'Hidden inputs'!$B$17)*'Hidden inputs'!$D$17,BR375&gt;'Hidden inputs'!$B$18,'Hidden inputs'!$C$15*'Hidden inputs'!$D$15+('Hidden inputs'!$C$16-'Hidden inputs'!$B$16)*'Hidden inputs'!$D$16+('Hidden inputs'!$C$17-'Hidden inputs'!$B$17)*'Hidden inputs'!$D$17+(BR375-'Hidden inputs'!$B$18)*'Hidden inputs'!$D$18))</f>
        <v/>
      </c>
      <c r="BT375" s="10" t="str">
        <f t="shared" ca="1" si="16025"/>
        <v/>
      </c>
      <c r="BU375" s="5" t="str">
        <f t="shared" ca="1" si="15930"/>
        <v/>
      </c>
      <c r="BV375" s="5" t="str">
        <f t="shared" ca="1" si="15931"/>
        <v/>
      </c>
      <c r="BW375" s="5" t="str">
        <f ca="1">IF($B375="","",'Hidden inputs'!$D$11*BN375+'Hidden inputs'!$E$11*BO375)</f>
        <v/>
      </c>
      <c r="BX375" s="11" t="str">
        <f t="shared" ca="1" si="15855"/>
        <v/>
      </c>
      <c r="BY375" s="9" t="str">
        <f t="shared" ca="1" si="15932"/>
        <v/>
      </c>
      <c r="BZ375" s="3" t="str">
        <f t="shared" ca="1" si="15933"/>
        <v/>
      </c>
      <c r="CA375" s="5" t="str" cm="1">
        <f t="array" aca="1" ref="CA375" ca="1">IF($B375="","",IF(BZ375=0,0,IF(DD_Payment="",0,IF(BZ375&lt;_xlfn.IFS(DD_Frequency="Monthly",1,DD_Frequency="Quarterly",IF(MONTH(BZ$2)=1,1,IF(MONTH(BZ$2)=4,1,IF(MONTH(BZ$2)=7,1,IF(MONTH(BZ$2)=10,1,0)))),DD_Frequency="Annually",IF(MONTH(BZ$2)=1,1,0))*DD_Payment,BZ375,_xlfn.IFS(DD_Frequency="Monthly",1,DD_Frequency="Quarterly",IF(MONTH(BZ$2)=1,1,IF(MONTH(BZ$2)=4,1,IF(MONTH(BZ$2)=7,1,IF(MONTH(BZ$2)=10,1,0)))),DD_Frequency="Annually",IF(MONTH(BZ$2)=1,1,0))*DD_Payment))))</f>
        <v/>
      </c>
      <c r="CB375" s="3" t="str">
        <f t="shared" ref="CB375" ca="1" si="18351">IF($B375="","",IF(BZ375&gt;CA375,(BZ375-CA375/2)*(rate_A*(CB$1/365)),0))</f>
        <v/>
      </c>
      <c r="CC375" s="3" t="str">
        <f t="shared" ca="1" si="16027"/>
        <v/>
      </c>
      <c r="CD375" s="3" t="str">
        <f t="shared" ref="CD375" ca="1" si="18352">IF($B375="","",BO375*(1+rate_A*CB$1/365))</f>
        <v/>
      </c>
      <c r="CE375" s="3" t="str">
        <f t="shared" ref="CE375" ca="1" si="18353">IF($B375="","",BP375*(1+rate_A*CB$1/365))</f>
        <v/>
      </c>
      <c r="CF375" s="3" t="str">
        <f t="shared" ref="CF375" ca="1" si="18354">IF($B375="","",BQ375*(1+rate_joint*CB$1/365))</f>
        <v/>
      </c>
      <c r="CG375" s="5" t="str">
        <f t="shared" ca="1" si="16031"/>
        <v/>
      </c>
      <c r="CH375" s="5" t="str" cm="1">
        <f t="array" aca="1" ref="CH375" ca="1">IF(CG375="","",_xlfn.IFS(CG375&lt;='Hidden inputs'!$C$15,CG375*'Hidden inputs'!$D$15,CG375&lt;='Hidden inputs'!$C$16,'Hidden inputs'!$C$15*'Hidden inputs'!$D$15+(CG375-'Hidden inputs'!$B$16)*'Hidden inputs'!$D$16,CG375&lt;='Hidden inputs'!$C$17,'Hidden inputs'!$C$15*'Hidden inputs'!$D$15+('Hidden inputs'!$C$16-'Hidden inputs'!$B$16)*'Hidden inputs'!$D$16+(CG375-'Hidden inputs'!$B$17)*'Hidden inputs'!$D$17,CG375&gt;'Hidden inputs'!$B$18,'Hidden inputs'!$C$15*'Hidden inputs'!$D$15+('Hidden inputs'!$C$16-'Hidden inputs'!$B$16)*'Hidden inputs'!$D$16+('Hidden inputs'!$C$17-'Hidden inputs'!$B$17)*'Hidden inputs'!$D$17+(CG375-'Hidden inputs'!$B$18)*'Hidden inputs'!$D$18))</f>
        <v/>
      </c>
      <c r="CI375" s="10" t="str">
        <f t="shared" ca="1" si="16032"/>
        <v/>
      </c>
      <c r="CJ375" s="5" t="str">
        <f t="shared" ca="1" si="15938"/>
        <v/>
      </c>
      <c r="CK375" s="5" t="str">
        <f t="shared" ca="1" si="15939"/>
        <v/>
      </c>
      <c r="CL375" s="5" t="str">
        <f ca="1">IF($B375="","",'Hidden inputs'!$D$11*CC375+'Hidden inputs'!$E$11*CD375)</f>
        <v/>
      </c>
      <c r="CM375" s="11" t="str">
        <f t="shared" ca="1" si="15860"/>
        <v/>
      </c>
      <c r="CN375" s="9" t="str">
        <f t="shared" ca="1" si="15940"/>
        <v/>
      </c>
      <c r="CO375" s="3" t="str">
        <f t="shared" ca="1" si="15941"/>
        <v/>
      </c>
      <c r="CP375" s="5" t="str" cm="1">
        <f t="array" aca="1" ref="CP375" ca="1">IF($B375="","",IF(CO375=0,0,IF(DD_Payment="",0,IF(CO375&lt;_xlfn.IFS(DD_Frequency="Monthly",1,DD_Frequency="Quarterly",IF(MONTH(CO$2)=1,1,IF(MONTH(CO$2)=4,1,IF(MONTH(CO$2)=7,1,IF(MONTH(CO$2)=10,1,0)))),DD_Frequency="Annually",IF(MONTH(CO$2)=1,1,0))*DD_Payment,CO375,_xlfn.IFS(DD_Frequency="Monthly",1,DD_Frequency="Quarterly",IF(MONTH(CO$2)=1,1,IF(MONTH(CO$2)=4,1,IF(MONTH(CO$2)=7,1,IF(MONTH(CO$2)=10,1,0)))),DD_Frequency="Annually",IF(MONTH(CO$2)=1,1,0))*DD_Payment))))</f>
        <v/>
      </c>
      <c r="CQ375" s="3" t="str">
        <f t="shared" ref="CQ375" ca="1" si="18355">IF($B375="","",IF(CO375&gt;CP375,(CO375-CP375/2)*(rate_A*(CQ$1/365)),0))</f>
        <v/>
      </c>
      <c r="CR375" s="3" t="str">
        <f t="shared" ca="1" si="16034"/>
        <v/>
      </c>
      <c r="CS375" s="3" t="str">
        <f t="shared" ref="CS375" ca="1" si="18356">IF($B375="","",CD375*(1+rate_A*CQ$1/365))</f>
        <v/>
      </c>
      <c r="CT375" s="3" t="str">
        <f t="shared" ref="CT375" ca="1" si="18357">IF($B375="","",CE375*(1+rate_A*CQ$1/365))</f>
        <v/>
      </c>
      <c r="CU375" s="3" t="str">
        <f t="shared" ref="CU375" ca="1" si="18358">IF($B375="","",CF375*(1+rate_joint*CQ$1/365))</f>
        <v/>
      </c>
      <c r="CV375" s="5" t="str">
        <f t="shared" ca="1" si="16038"/>
        <v/>
      </c>
      <c r="CW375" s="5" t="str" cm="1">
        <f t="array" aca="1" ref="CW375" ca="1">IF(CV375="","",_xlfn.IFS(CV375&lt;='Hidden inputs'!$C$15,CV375*'Hidden inputs'!$D$15,CV375&lt;='Hidden inputs'!$C$16,'Hidden inputs'!$C$15*'Hidden inputs'!$D$15+(CV375-'Hidden inputs'!$B$16)*'Hidden inputs'!$D$16,CV375&lt;='Hidden inputs'!$C$17,'Hidden inputs'!$C$15*'Hidden inputs'!$D$15+('Hidden inputs'!$C$16-'Hidden inputs'!$B$16)*'Hidden inputs'!$D$16+(CV375-'Hidden inputs'!$B$17)*'Hidden inputs'!$D$17,CV375&gt;'Hidden inputs'!$B$18,'Hidden inputs'!$C$15*'Hidden inputs'!$D$15+('Hidden inputs'!$C$16-'Hidden inputs'!$B$16)*'Hidden inputs'!$D$16+('Hidden inputs'!$C$17-'Hidden inputs'!$B$17)*'Hidden inputs'!$D$17+(CV375-'Hidden inputs'!$B$18)*'Hidden inputs'!$D$18))</f>
        <v/>
      </c>
      <c r="CX375" s="10" t="str">
        <f t="shared" ca="1" si="16039"/>
        <v/>
      </c>
      <c r="CY375" s="5" t="str">
        <f t="shared" ca="1" si="15946"/>
        <v/>
      </c>
      <c r="CZ375" s="5" t="str">
        <f t="shared" ca="1" si="15947"/>
        <v/>
      </c>
      <c r="DA375" s="5" t="str">
        <f ca="1">IF($B375="","",'Hidden inputs'!$D$11*CR375+'Hidden inputs'!$E$11*CS375)</f>
        <v/>
      </c>
      <c r="DB375" s="11" t="str">
        <f t="shared" ca="1" si="15865"/>
        <v/>
      </c>
      <c r="DC375" s="9" t="str">
        <f t="shared" ca="1" si="15948"/>
        <v/>
      </c>
      <c r="DD375" s="3" t="str">
        <f t="shared" ca="1" si="15949"/>
        <v/>
      </c>
      <c r="DE375" s="5" t="str" cm="1">
        <f t="array" aca="1" ref="DE375" ca="1">IF($B375="","",IF(DD375=0,0,IF(DD_Payment="",0,IF(DD375&lt;_xlfn.IFS(DD_Frequency="Monthly",1,DD_Frequency="Quarterly",IF(MONTH(DD$2)=1,1,IF(MONTH(DD$2)=4,1,IF(MONTH(DD$2)=7,1,IF(MONTH(DD$2)=10,1,0)))),DD_Frequency="Annually",IF(MONTH(DD$2)=1,1,0))*DD_Payment,DD375,_xlfn.IFS(DD_Frequency="Monthly",1,DD_Frequency="Quarterly",IF(MONTH(DD$2)=1,1,IF(MONTH(DD$2)=4,1,IF(MONTH(DD$2)=7,1,IF(MONTH(DD$2)=10,1,0)))),DD_Frequency="Annually",IF(MONTH(DD$2)=1,1,0))*DD_Payment))))</f>
        <v/>
      </c>
      <c r="DF375" s="3" t="str">
        <f t="shared" ref="DF375" ca="1" si="18359">IF($B375="","",IF(DD375&gt;DE375,(DD375-DE375/2)*(rate_A*(DF$1/365)),0))</f>
        <v/>
      </c>
      <c r="DG375" s="3" t="str">
        <f t="shared" ca="1" si="16041"/>
        <v/>
      </c>
      <c r="DH375" s="3" t="str">
        <f t="shared" ref="DH375" ca="1" si="18360">IF($B375="","",CS375*(1+rate_A*DF$1/365))</f>
        <v/>
      </c>
      <c r="DI375" s="3" t="str">
        <f t="shared" ref="DI375" ca="1" si="18361">IF($B375="","",CT375*(1+rate_A*DF$1/365))</f>
        <v/>
      </c>
      <c r="DJ375" s="3" t="str">
        <f t="shared" ref="DJ375" ca="1" si="18362">IF($B375="","",CU375*(1+rate_joint*DF$1/365))</f>
        <v/>
      </c>
      <c r="DK375" s="5" t="str">
        <f t="shared" ca="1" si="16045"/>
        <v/>
      </c>
      <c r="DL375" s="5" t="str" cm="1">
        <f t="array" aca="1" ref="DL375" ca="1">IF(DK375="","",_xlfn.IFS(DK375&lt;='Hidden inputs'!$C$15,DK375*'Hidden inputs'!$D$15,DK375&lt;='Hidden inputs'!$C$16,'Hidden inputs'!$C$15*'Hidden inputs'!$D$15+(DK375-'Hidden inputs'!$B$16)*'Hidden inputs'!$D$16,DK375&lt;='Hidden inputs'!$C$17,'Hidden inputs'!$C$15*'Hidden inputs'!$D$15+('Hidden inputs'!$C$16-'Hidden inputs'!$B$16)*'Hidden inputs'!$D$16+(DK375-'Hidden inputs'!$B$17)*'Hidden inputs'!$D$17,DK375&gt;'Hidden inputs'!$B$18,'Hidden inputs'!$C$15*'Hidden inputs'!$D$15+('Hidden inputs'!$C$16-'Hidden inputs'!$B$16)*'Hidden inputs'!$D$16+('Hidden inputs'!$C$17-'Hidden inputs'!$B$17)*'Hidden inputs'!$D$17+(DK375-'Hidden inputs'!$B$18)*'Hidden inputs'!$D$18))</f>
        <v/>
      </c>
      <c r="DM375" s="10" t="str">
        <f t="shared" ca="1" si="16046"/>
        <v/>
      </c>
      <c r="DN375" s="5" t="str">
        <f t="shared" ca="1" si="15954"/>
        <v/>
      </c>
      <c r="DO375" s="5" t="str">
        <f t="shared" ca="1" si="15955"/>
        <v/>
      </c>
      <c r="DP375" s="5" t="str">
        <f ca="1">IF($B375="","",'Hidden inputs'!$D$11*DG375+'Hidden inputs'!$E$11*DH375)</f>
        <v/>
      </c>
      <c r="DQ375" s="11" t="str">
        <f t="shared" ca="1" si="15870"/>
        <v/>
      </c>
      <c r="DR375" s="9" t="str">
        <f t="shared" ca="1" si="15956"/>
        <v/>
      </c>
      <c r="DS375" s="3" t="str">
        <f t="shared" ca="1" si="15957"/>
        <v/>
      </c>
      <c r="DT375" s="5" t="str" cm="1">
        <f t="array" aca="1" ref="DT375" ca="1">IF($B375="","",IF(DS375=0,0,IF(DD_Payment="",0,IF(DS375&lt;_xlfn.IFS(DD_Frequency="Monthly",1,DD_Frequency="Quarterly",IF(MONTH(DS$2)=1,1,IF(MONTH(DS$2)=4,1,IF(MONTH(DS$2)=7,1,IF(MONTH(DS$2)=10,1,0)))),DD_Frequency="Annually",IF(MONTH(DS$2)=1,1,0))*DD_Payment,DS375,_xlfn.IFS(DD_Frequency="Monthly",1,DD_Frequency="Quarterly",IF(MONTH(DS$2)=1,1,IF(MONTH(DS$2)=4,1,IF(MONTH(DS$2)=7,1,IF(MONTH(DS$2)=10,1,0)))),DD_Frequency="Annually",IF(MONTH(DS$2)=1,1,0))*DD_Payment))))</f>
        <v/>
      </c>
      <c r="DU375" s="3" t="str">
        <f t="shared" ref="DU375" ca="1" si="18363">IF($B375="","",IF(DS375&gt;DT375,(DS375-DT375/2)*(rate_A*(DU$1/365)),0))</f>
        <v/>
      </c>
      <c r="DV375" s="3" t="str">
        <f t="shared" ca="1" si="16048"/>
        <v/>
      </c>
      <c r="DW375" s="3" t="str">
        <f t="shared" ref="DW375" ca="1" si="18364">IF($B375="","",DH375*(1+rate_A*DU$1/365))</f>
        <v/>
      </c>
      <c r="DX375" s="3" t="str">
        <f t="shared" ref="DX375" ca="1" si="18365">IF($B375="","",DI375*(1+rate_A*DU$1/365))</f>
        <v/>
      </c>
      <c r="DY375" s="3" t="str">
        <f t="shared" ref="DY375" ca="1" si="18366">IF($B375="","",DJ375*(1+rate_joint*DU$1/365))</f>
        <v/>
      </c>
      <c r="DZ375" s="5" t="str">
        <f t="shared" ca="1" si="16052"/>
        <v/>
      </c>
      <c r="EA375" s="5" t="str" cm="1">
        <f t="array" aca="1" ref="EA375" ca="1">IF(DZ375="","",_xlfn.IFS(DZ375&lt;='Hidden inputs'!$C$15,DZ375*'Hidden inputs'!$D$15,DZ375&lt;='Hidden inputs'!$C$16,'Hidden inputs'!$C$15*'Hidden inputs'!$D$15+(DZ375-'Hidden inputs'!$B$16)*'Hidden inputs'!$D$16,DZ375&lt;='Hidden inputs'!$C$17,'Hidden inputs'!$C$15*'Hidden inputs'!$D$15+('Hidden inputs'!$C$16-'Hidden inputs'!$B$16)*'Hidden inputs'!$D$16+(DZ375-'Hidden inputs'!$B$17)*'Hidden inputs'!$D$17,DZ375&gt;'Hidden inputs'!$B$18,'Hidden inputs'!$C$15*'Hidden inputs'!$D$15+('Hidden inputs'!$C$16-'Hidden inputs'!$B$16)*'Hidden inputs'!$D$16+('Hidden inputs'!$C$17-'Hidden inputs'!$B$17)*'Hidden inputs'!$D$17+(DZ375-'Hidden inputs'!$B$18)*'Hidden inputs'!$D$18))</f>
        <v/>
      </c>
      <c r="EB375" s="10" t="str">
        <f t="shared" ca="1" si="16053"/>
        <v/>
      </c>
      <c r="EC375" s="5" t="str">
        <f t="shared" ca="1" si="15962"/>
        <v/>
      </c>
      <c r="ED375" s="5" t="str">
        <f t="shared" ca="1" si="15963"/>
        <v/>
      </c>
      <c r="EE375" s="5" t="str">
        <f ca="1">IF($B375="","",'Hidden inputs'!$D$11*DV375+'Hidden inputs'!$E$11*DW375)</f>
        <v/>
      </c>
      <c r="EF375" s="11" t="str">
        <f t="shared" ca="1" si="15875"/>
        <v/>
      </c>
      <c r="EG375" s="9" t="str">
        <f t="shared" ca="1" si="15964"/>
        <v/>
      </c>
      <c r="EH375" s="3" t="str">
        <f t="shared" ca="1" si="15965"/>
        <v/>
      </c>
      <c r="EI375" s="5" t="str" cm="1">
        <f t="array" aca="1" ref="EI375" ca="1">IF($B375="","",IF(EH375=0,0,IF(DD_Payment="",0,IF(EH375&lt;_xlfn.IFS(DD_Frequency="Monthly",1,DD_Frequency="Quarterly",IF(MONTH(EH$2)=1,1,IF(MONTH(EH$2)=4,1,IF(MONTH(EH$2)=7,1,IF(MONTH(EH$2)=10,1,0)))),DD_Frequency="Annually",IF(MONTH(EH$2)=1,1,0))*DD_Payment,EH375,_xlfn.IFS(DD_Frequency="Monthly",1,DD_Frequency="Quarterly",IF(MONTH(EH$2)=1,1,IF(MONTH(EH$2)=4,1,IF(MONTH(EH$2)=7,1,IF(MONTH(EH$2)=10,1,0)))),DD_Frequency="Annually",IF(MONTH(EH$2)=1,1,0))*DD_Payment))))</f>
        <v/>
      </c>
      <c r="EJ375" s="3" t="str">
        <f t="shared" ref="EJ375" ca="1" si="18367">IF($B375="","",IF(EH375&gt;EI375,(EH375-EI375/2)*(rate_A*(EJ$1/365)),0))</f>
        <v/>
      </c>
      <c r="EK375" s="3" t="str">
        <f t="shared" ca="1" si="16055"/>
        <v/>
      </c>
      <c r="EL375" s="3" t="str">
        <f t="shared" ref="EL375" ca="1" si="18368">IF($B375="","",DW375*(1+rate_A*EJ$1/365))</f>
        <v/>
      </c>
      <c r="EM375" s="3" t="str">
        <f t="shared" ref="EM375" ca="1" si="18369">IF($B375="","",DX375*(1+rate_A*EJ$1/365))</f>
        <v/>
      </c>
      <c r="EN375" s="3" t="str">
        <f t="shared" ref="EN375" ca="1" si="18370">IF($B375="","",DY375*(1+rate_joint*EJ$1/365))</f>
        <v/>
      </c>
      <c r="EO375" s="5" t="str">
        <f t="shared" ca="1" si="16059"/>
        <v/>
      </c>
      <c r="EP375" s="5" t="str" cm="1">
        <f t="array" aca="1" ref="EP375" ca="1">IF(EO375="","",_xlfn.IFS(EO375&lt;='Hidden inputs'!$C$15,EO375*'Hidden inputs'!$D$15,EO375&lt;='Hidden inputs'!$C$16,'Hidden inputs'!$C$15*'Hidden inputs'!$D$15+(EO375-'Hidden inputs'!$B$16)*'Hidden inputs'!$D$16,EO375&lt;='Hidden inputs'!$C$17,'Hidden inputs'!$C$15*'Hidden inputs'!$D$15+('Hidden inputs'!$C$16-'Hidden inputs'!$B$16)*'Hidden inputs'!$D$16+(EO375-'Hidden inputs'!$B$17)*'Hidden inputs'!$D$17,EO375&gt;'Hidden inputs'!$B$18,'Hidden inputs'!$C$15*'Hidden inputs'!$D$15+('Hidden inputs'!$C$16-'Hidden inputs'!$B$16)*'Hidden inputs'!$D$16+('Hidden inputs'!$C$17-'Hidden inputs'!$B$17)*'Hidden inputs'!$D$17+(EO375-'Hidden inputs'!$B$18)*'Hidden inputs'!$D$18))</f>
        <v/>
      </c>
      <c r="EQ375" s="10" t="str">
        <f t="shared" ca="1" si="16060"/>
        <v/>
      </c>
      <c r="ER375" s="5" t="str">
        <f t="shared" ca="1" si="15970"/>
        <v/>
      </c>
      <c r="ES375" s="5" t="str">
        <f t="shared" ca="1" si="15971"/>
        <v/>
      </c>
      <c r="ET375" s="5" t="str">
        <f ca="1">IF($B375="","",'Hidden inputs'!$D$11*EK375+'Hidden inputs'!$E$11*EL375)</f>
        <v/>
      </c>
      <c r="EU375" s="11" t="str">
        <f t="shared" ca="1" si="15880"/>
        <v/>
      </c>
      <c r="EV375" s="9" t="str">
        <f t="shared" ca="1" si="15972"/>
        <v/>
      </c>
      <c r="EW375" s="3" t="str">
        <f t="shared" ca="1" si="15973"/>
        <v/>
      </c>
      <c r="EX375" s="5" t="str" cm="1">
        <f t="array" aca="1" ref="EX375" ca="1">IF($B375="","",IF(EW375=0,0,IF(DD_Payment="",0,IF(EW375&lt;_xlfn.IFS(DD_Frequency="Monthly",1,DD_Frequency="Quarterly",IF(MONTH(EW$2)=1,1,IF(MONTH(EW$2)=4,1,IF(MONTH(EW$2)=7,1,IF(MONTH(EW$2)=10,1,0)))),DD_Frequency="Annually",IF(MONTH(EW$2)=1,1,0))*DD_Payment,EW375,_xlfn.IFS(DD_Frequency="Monthly",1,DD_Frequency="Quarterly",IF(MONTH(EW$2)=1,1,IF(MONTH(EW$2)=4,1,IF(MONTH(EW$2)=7,1,IF(MONTH(EW$2)=10,1,0)))),DD_Frequency="Annually",IF(MONTH(EW$2)=1,1,0))*DD_Payment))))</f>
        <v/>
      </c>
      <c r="EY375" s="3" t="str">
        <f t="shared" ref="EY375" ca="1" si="18371">IF($B375="","",IF(EW375&gt;EX375,(EW375-EX375/2)*(rate_A*(EY$1/365)),0))</f>
        <v/>
      </c>
      <c r="EZ375" s="3" t="str">
        <f t="shared" ca="1" si="16062"/>
        <v/>
      </c>
      <c r="FA375" s="3" t="str">
        <f t="shared" ref="FA375" ca="1" si="18372">IF($B375="","",EL375*(1+rate_A*EY$1/365))</f>
        <v/>
      </c>
      <c r="FB375" s="3" t="str">
        <f t="shared" ref="FB375" ca="1" si="18373">IF($B375="","",EM375*(1+rate_A*EY$1/365))</f>
        <v/>
      </c>
      <c r="FC375" s="3" t="str">
        <f t="shared" ref="FC375" ca="1" si="18374">IF($B375="","",EN375*(1+rate_joint*EY$1/365))</f>
        <v/>
      </c>
      <c r="FD375" s="5" t="str">
        <f t="shared" ca="1" si="16066"/>
        <v/>
      </c>
      <c r="FE375" s="5" t="str" cm="1">
        <f t="array" aca="1" ref="FE375" ca="1">IF(FD375="","",_xlfn.IFS(FD375&lt;='Hidden inputs'!$C$15,FD375*'Hidden inputs'!$D$15,FD375&lt;='Hidden inputs'!$C$16,'Hidden inputs'!$C$15*'Hidden inputs'!$D$15+(FD375-'Hidden inputs'!$B$16)*'Hidden inputs'!$D$16,FD375&lt;='Hidden inputs'!$C$17,'Hidden inputs'!$C$15*'Hidden inputs'!$D$15+('Hidden inputs'!$C$16-'Hidden inputs'!$B$16)*'Hidden inputs'!$D$16+(FD375-'Hidden inputs'!$B$17)*'Hidden inputs'!$D$17,FD375&gt;'Hidden inputs'!$B$18,'Hidden inputs'!$C$15*'Hidden inputs'!$D$15+('Hidden inputs'!$C$16-'Hidden inputs'!$B$16)*'Hidden inputs'!$D$16+('Hidden inputs'!$C$17-'Hidden inputs'!$B$17)*'Hidden inputs'!$D$17+(FD375-'Hidden inputs'!$B$18)*'Hidden inputs'!$D$18))</f>
        <v/>
      </c>
      <c r="FF375" s="10" t="str">
        <f t="shared" ca="1" si="16067"/>
        <v/>
      </c>
      <c r="FG375" s="5" t="str">
        <f t="shared" ca="1" si="15978"/>
        <v/>
      </c>
      <c r="FH375" s="5" t="str">
        <f t="shared" ca="1" si="15979"/>
        <v/>
      </c>
      <c r="FI375" s="5" t="str">
        <f ca="1">IF($B375="","",'Hidden inputs'!$D$11*EZ375+'Hidden inputs'!$E$11*FA375)</f>
        <v/>
      </c>
      <c r="FJ375" s="11" t="str">
        <f t="shared" ca="1" si="15885"/>
        <v/>
      </c>
      <c r="FK375" s="9" t="str">
        <f t="shared" ca="1" si="15980"/>
        <v/>
      </c>
      <c r="FL375" s="3" t="str">
        <f t="shared" ca="1" si="15981"/>
        <v/>
      </c>
      <c r="FM375" s="5" t="str" cm="1">
        <f t="array" aca="1" ref="FM375" ca="1">IF($B375="","",IF(FL375=0,0,IF(DD_Payment="",0,IF(FL375&lt;_xlfn.IFS(DD_Frequency="Monthly",1,DD_Frequency="Quarterly",IF(MONTH(FL$2)=1,1,IF(MONTH(FL$2)=4,1,IF(MONTH(FL$2)=7,1,IF(MONTH(FL$2)=10,1,0)))),DD_Frequency="Annually",IF(MONTH(FL$2)=1,1,0))*DD_Payment,FL375,_xlfn.IFS(DD_Frequency="Monthly",1,DD_Frequency="Quarterly",IF(MONTH(FL$2)=1,1,IF(MONTH(FL$2)=4,1,IF(MONTH(FL$2)=7,1,IF(MONTH(FL$2)=10,1,0)))),DD_Frequency="Annually",IF(MONTH(FL$2)=1,1,0))*DD_Payment))))</f>
        <v/>
      </c>
      <c r="FN375" s="3" t="str">
        <f t="shared" ref="FN375" ca="1" si="18375">IF($B375="","",IF(FL375&gt;FM375,(FL375-FM375/2)*(rate_A*(FN$1/365)),0))</f>
        <v/>
      </c>
      <c r="FO375" s="3" t="str">
        <f t="shared" ca="1" si="16069"/>
        <v/>
      </c>
      <c r="FP375" s="3" t="str">
        <f t="shared" ref="FP375" ca="1" si="18376">IF($B375="","",FA375*(1+rate_A*FN$1/365))</f>
        <v/>
      </c>
      <c r="FQ375" s="3" t="str">
        <f t="shared" ref="FQ375" ca="1" si="18377">IF($B375="","",FB375*(1+rate_A*FN$1/365))</f>
        <v/>
      </c>
      <c r="FR375" s="3" t="str">
        <f t="shared" ref="FR375" ca="1" si="18378">IF($B375="","",FC375*(1+rate_joint*FN$1/365))</f>
        <v/>
      </c>
      <c r="FS375" s="5" t="str">
        <f t="shared" ca="1" si="16073"/>
        <v/>
      </c>
      <c r="FT375" s="5" t="str" cm="1">
        <f t="array" aca="1" ref="FT375" ca="1">IF(FS375="","",_xlfn.IFS(FS375&lt;='Hidden inputs'!$C$15,FS375*'Hidden inputs'!$D$15,FS375&lt;='Hidden inputs'!$C$16,'Hidden inputs'!$C$15*'Hidden inputs'!$D$15+(FS375-'Hidden inputs'!$B$16)*'Hidden inputs'!$D$16,FS375&lt;='Hidden inputs'!$C$17,'Hidden inputs'!$C$15*'Hidden inputs'!$D$15+('Hidden inputs'!$C$16-'Hidden inputs'!$B$16)*'Hidden inputs'!$D$16+(FS375-'Hidden inputs'!$B$17)*'Hidden inputs'!$D$17,FS375&gt;'Hidden inputs'!$B$18,'Hidden inputs'!$C$15*'Hidden inputs'!$D$15+('Hidden inputs'!$C$16-'Hidden inputs'!$B$16)*'Hidden inputs'!$D$16+('Hidden inputs'!$C$17-'Hidden inputs'!$B$17)*'Hidden inputs'!$D$17+(FS375-'Hidden inputs'!$B$18)*'Hidden inputs'!$D$18))</f>
        <v/>
      </c>
      <c r="FU375" s="10" t="str">
        <f t="shared" ca="1" si="16074"/>
        <v/>
      </c>
      <c r="FV375" s="5" t="str">
        <f t="shared" ca="1" si="15986"/>
        <v/>
      </c>
      <c r="FW375" s="5" t="str">
        <f t="shared" ca="1" si="15987"/>
        <v/>
      </c>
      <c r="FX375" s="5" t="str">
        <f ca="1">IF($B375="","",'Hidden inputs'!$D$11*FO375+'Hidden inputs'!$E$11*FP375)</f>
        <v/>
      </c>
      <c r="FY375" s="11" t="str">
        <f t="shared" ca="1" si="15890"/>
        <v/>
      </c>
      <c r="FZ375" s="9" t="str">
        <f t="shared" ca="1" si="15988"/>
        <v/>
      </c>
      <c r="GA375" s="5" t="str">
        <f t="shared" ca="1" si="15989"/>
        <v/>
      </c>
      <c r="GB375" s="5" t="str">
        <f t="shared" ca="1" si="15990"/>
        <v/>
      </c>
      <c r="GC375" s="5" t="str">
        <f t="shared" ca="1" si="15891"/>
        <v/>
      </c>
      <c r="GD375" s="5" t="str">
        <f t="shared" ca="1" si="15892"/>
        <v/>
      </c>
    </row>
    <row r="376" spans="1:186" x14ac:dyDescent="0.35">
      <c r="A376" s="2"/>
      <c r="B376" s="2" t="str">
        <f t="shared" ca="1" si="15893"/>
        <v/>
      </c>
      <c r="C376" s="5" t="str">
        <f t="shared" ca="1" si="15991"/>
        <v/>
      </c>
      <c r="D376" s="5" t="str" cm="1">
        <f t="array" aca="1" ref="D376" ca="1">IF($B376="","",IF(C376=0,0,IF(DD_Payment="",0,IF(C376&lt;_xlfn.IFS(DD_Frequency="Monthly",1,DD_Frequency="Quarterly",IF(MONTH(C$2)=1,1,IF(MONTH(C$2)=4,1,IF(MONTH(C$2)=7,1,IF(MONTH(C$2)=10,1,0)))),DD_Frequency="Annually",IF(MONTH(C$2)=1,1,0))*DD_Payment,C376,_xlfn.IFS(DD_Frequency="Monthly",1,DD_Frequency="Quarterly",IF(MONTH(C$2)=1,1,IF(MONTH(C$2)=4,1,IF(MONTH(C$2)=7,1,IF(MONTH(C$2)=10,1,0)))),DD_Frequency="Annually",IF(MONTH(C$2)=1,1,0))*DD_Payment))))</f>
        <v/>
      </c>
      <c r="E376" s="5" t="str">
        <f t="shared" ref="E376" ca="1" si="18379">IF(B376="","",IF(C376&gt;D376,(C376-D376/2)*(rate_A*(E$1/365)),0))</f>
        <v/>
      </c>
      <c r="F376" s="5" t="str">
        <f t="shared" ca="1" si="15895"/>
        <v/>
      </c>
      <c r="G376" s="5" t="str">
        <f t="shared" ref="G376" ca="1" si="18380">IF(B376="","",G375*(1+rate_A*E$1/365))</f>
        <v/>
      </c>
      <c r="H376" s="5" t="str">
        <f t="shared" ref="H376" ca="1" si="18381">IF(B376="","",H375*(1+rate_A*E$1/365))</f>
        <v/>
      </c>
      <c r="I376" s="5" t="str">
        <f t="shared" ref="I376" ca="1" si="18382">IF(B376="","",I375*(1+rate_joint*E$1/365))</f>
        <v/>
      </c>
      <c r="J376" s="5" t="str">
        <f t="shared" ca="1" si="15996"/>
        <v/>
      </c>
      <c r="K376" s="5" t="str" cm="1">
        <f t="array" aca="1" ref="K376" ca="1">IF(J376="","",_xlfn.IFS(J376&lt;='Hidden inputs'!$C$15,J376*'Hidden inputs'!$D$15,J376&lt;='Hidden inputs'!$C$16,'Hidden inputs'!$C$15*'Hidden inputs'!$D$15+(J376-'Hidden inputs'!$B$16)*'Hidden inputs'!$D$16,J376&lt;='Hidden inputs'!$C$17,'Hidden inputs'!$C$15*'Hidden inputs'!$D$15+('Hidden inputs'!$C$16-'Hidden inputs'!$B$16)*'Hidden inputs'!$D$16+(J376-'Hidden inputs'!$B$17)*'Hidden inputs'!$D$17,J376&gt;'Hidden inputs'!$B$18,'Hidden inputs'!$C$15*'Hidden inputs'!$D$15+('Hidden inputs'!$C$16-'Hidden inputs'!$B$16)*'Hidden inputs'!$D$16+('Hidden inputs'!$C$17-'Hidden inputs'!$B$17)*'Hidden inputs'!$D$17+(J376-'Hidden inputs'!$B$18)*'Hidden inputs'!$D$18))</f>
        <v/>
      </c>
      <c r="L376" s="11" t="str">
        <f t="shared" ca="1" si="15997"/>
        <v/>
      </c>
      <c r="M376" s="5" t="str">
        <f t="shared" ca="1" si="15899"/>
        <v/>
      </c>
      <c r="N376" s="5" t="str">
        <f t="shared" ca="1" si="15900"/>
        <v/>
      </c>
      <c r="O376" s="5" t="str">
        <f ca="1">IF(B376="","",'Hidden inputs'!$D$11*F376+'Hidden inputs'!$E$11*G376)</f>
        <v/>
      </c>
      <c r="P376" s="11" t="str">
        <f t="shared" ca="1" si="15834"/>
        <v/>
      </c>
      <c r="Q376" s="20" t="str">
        <f t="shared" ca="1" si="15835"/>
        <v/>
      </c>
      <c r="R376" s="3" t="str">
        <f t="shared" ca="1" si="15901"/>
        <v/>
      </c>
      <c r="S376" s="5" t="str" cm="1">
        <f t="array" aca="1" ref="S376" ca="1">IF($B376="","",IF(R376=0,0,IF(DD_Payment="",0,IF(R376&lt;_xlfn.IFS(DD_Frequency="Monthly",1,DD_Frequency="Quarterly",IF(MONTH(R$2)=1,1,IF(MONTH(R$2)=4,1,IF(MONTH(R$2)=7,1,IF(MONTH(R$2)=10,1,0)))),DD_Frequency="Annually",IF(MONTH(R$2)=1,1,0))*DD_Payment,R376,_xlfn.IFS(DD_Frequency="Monthly",1,DD_Frequency="Quarterly",IF(MONTH(R$2)=1,1,IF(MONTH(R$2)=4,1,IF(MONTH(R$2)=7,1,IF(MONTH(R$2)=10,1,0)))),DD_Frequency="Annually",IF(MONTH(R$2)=1,1,0))*DD_Payment))))</f>
        <v/>
      </c>
      <c r="T376" s="3" t="str">
        <f t="shared" ref="T376" ca="1" si="18383">IF(B376="","",IF(R376&gt;S376,(R376-S376/2)*(rate_A*((T$1+A376)/365)),0))</f>
        <v/>
      </c>
      <c r="U376" s="3" t="str">
        <f t="shared" ca="1" si="15903"/>
        <v/>
      </c>
      <c r="V376" s="3" t="str">
        <f t="shared" ref="V376" ca="1" si="18384">IF(B376="","",G376*(1+rate_A*(T$1+A376)/365))</f>
        <v/>
      </c>
      <c r="W376" s="3" t="str">
        <f t="shared" ref="W376" ca="1" si="18385">IF(B376="","",H376*(1+rate_A*(T$1+A376)/365))</f>
        <v/>
      </c>
      <c r="X376" s="3" t="str">
        <f t="shared" ref="X376" ca="1" si="18386">IF(B376="","",I376*(1+rate_joint*(T$1+A376)/365))</f>
        <v/>
      </c>
      <c r="Y376" s="5" t="str">
        <f t="shared" ca="1" si="16002"/>
        <v/>
      </c>
      <c r="Z376" s="5" t="str" cm="1">
        <f t="array" aca="1" ref="Z376" ca="1">IF(Y376="","",_xlfn.IFS(Y376&lt;='Hidden inputs'!$C$15,Y376*'Hidden inputs'!$D$15,Y376&lt;='Hidden inputs'!$C$16,'Hidden inputs'!$C$15*'Hidden inputs'!$D$15+(Y376-'Hidden inputs'!$B$16)*'Hidden inputs'!$D$16,Y376&lt;='Hidden inputs'!$C$17,'Hidden inputs'!$C$15*'Hidden inputs'!$D$15+('Hidden inputs'!$C$16-'Hidden inputs'!$B$16)*'Hidden inputs'!$D$16+(Y376-'Hidden inputs'!$B$17)*'Hidden inputs'!$D$17,Y376&gt;'Hidden inputs'!$B$18,'Hidden inputs'!$C$15*'Hidden inputs'!$D$15+('Hidden inputs'!$C$16-'Hidden inputs'!$B$16)*'Hidden inputs'!$D$16+('Hidden inputs'!$C$17-'Hidden inputs'!$B$17)*'Hidden inputs'!$D$17+(Y376-'Hidden inputs'!$B$18)*'Hidden inputs'!$D$18))</f>
        <v/>
      </c>
      <c r="AA376" s="10" t="str">
        <f t="shared" ca="1" si="16003"/>
        <v/>
      </c>
      <c r="AB376" s="5" t="str">
        <f t="shared" ca="1" si="15907"/>
        <v/>
      </c>
      <c r="AC376" s="5" t="str">
        <f t="shared" ca="1" si="16004"/>
        <v/>
      </c>
      <c r="AD376" s="5" t="str">
        <f ca="1">IF(B376="","",'Hidden inputs'!$D$11*U376+'Hidden inputs'!$E$11*V376)</f>
        <v/>
      </c>
      <c r="AE376" s="11" t="str">
        <f t="shared" ca="1" si="15840"/>
        <v/>
      </c>
      <c r="AF376" s="9" t="str">
        <f t="shared" ca="1" si="15908"/>
        <v/>
      </c>
      <c r="AG376" s="3" t="str">
        <f t="shared" ca="1" si="15909"/>
        <v/>
      </c>
      <c r="AH376" s="5" t="str" cm="1">
        <f t="array" aca="1" ref="AH376" ca="1">IF($B376="","",IF(AG376=0,0,IF(DD_Payment="",0,IF(AG376&lt;_xlfn.IFS(DD_Frequency="Monthly",1,DD_Frequency="Quarterly",IF(MONTH(AG$2)=1,1,IF(MONTH(AG$2)=4,1,IF(MONTH(AG$2)=7,1,IF(MONTH(AG$2)=10,1,0)))),DD_Frequency="Annually",IF(MONTH(AG$2)=1,1,0))*DD_Payment,AG376,_xlfn.IFS(DD_Frequency="Monthly",1,DD_Frequency="Quarterly",IF(MONTH(AG$2)=1,1,IF(MONTH(AG$2)=4,1,IF(MONTH(AG$2)=7,1,IF(MONTH(AG$2)=10,1,0)))),DD_Frequency="Annually",IF(MONTH(AG$2)=1,1,0))*DD_Payment))))</f>
        <v/>
      </c>
      <c r="AI376" s="3" t="str">
        <f t="shared" ref="AI376" ca="1" si="18387">IF($B376="","",IF(AG376&gt;AH376,(AG376-AH376/2)*(rate_A*(AI$1/365)),0))</f>
        <v/>
      </c>
      <c r="AJ376" s="3" t="str">
        <f t="shared" ca="1" si="16006"/>
        <v/>
      </c>
      <c r="AK376" s="3" t="str">
        <f t="shared" ref="AK376" ca="1" si="18388">IF($B376="","",V376*(1+rate_A*AI$1/365))</f>
        <v/>
      </c>
      <c r="AL376" s="3" t="str">
        <f t="shared" ref="AL376" ca="1" si="18389">IF($B376="","",W376*(1+rate_A*AI$1/365))</f>
        <v/>
      </c>
      <c r="AM376" s="3" t="str">
        <f t="shared" ref="AM376" ca="1" si="18390">IF($B376="","",X376*(1+rate_joint*AI$1/365))</f>
        <v/>
      </c>
      <c r="AN376" s="5" t="str">
        <f t="shared" ca="1" si="16010"/>
        <v/>
      </c>
      <c r="AO376" s="5" t="str" cm="1">
        <f t="array" aca="1" ref="AO376" ca="1">IF(AN376="","",_xlfn.IFS(AN376&lt;='Hidden inputs'!$C$15,AN376*'Hidden inputs'!$D$15,AN376&lt;='Hidden inputs'!$C$16,'Hidden inputs'!$C$15*'Hidden inputs'!$D$15+(AN376-'Hidden inputs'!$B$16)*'Hidden inputs'!$D$16,AN376&lt;='Hidden inputs'!$C$17,'Hidden inputs'!$C$15*'Hidden inputs'!$D$15+('Hidden inputs'!$C$16-'Hidden inputs'!$B$16)*'Hidden inputs'!$D$16+(AN376-'Hidden inputs'!$B$17)*'Hidden inputs'!$D$17,AN376&gt;'Hidden inputs'!$B$18,'Hidden inputs'!$C$15*'Hidden inputs'!$D$15+('Hidden inputs'!$C$16-'Hidden inputs'!$B$16)*'Hidden inputs'!$D$16+('Hidden inputs'!$C$17-'Hidden inputs'!$B$17)*'Hidden inputs'!$D$17+(AN376-'Hidden inputs'!$B$18)*'Hidden inputs'!$D$18))</f>
        <v/>
      </c>
      <c r="AP376" s="10" t="str">
        <f t="shared" ca="1" si="16011"/>
        <v/>
      </c>
      <c r="AQ376" s="5" t="str">
        <f t="shared" ca="1" si="15914"/>
        <v/>
      </c>
      <c r="AR376" s="5" t="str">
        <f t="shared" ca="1" si="15915"/>
        <v/>
      </c>
      <c r="AS376" s="5" t="str">
        <f ca="1">IF($B376="","",'Hidden inputs'!$D$11*AJ376+'Hidden inputs'!$E$11*AK376)</f>
        <v/>
      </c>
      <c r="AT376" s="11" t="str">
        <f t="shared" ca="1" si="15845"/>
        <v/>
      </c>
      <c r="AU376" s="9" t="str">
        <f t="shared" ca="1" si="15916"/>
        <v/>
      </c>
      <c r="AV376" s="3" t="str">
        <f t="shared" ca="1" si="15917"/>
        <v/>
      </c>
      <c r="AW376" s="5" t="str" cm="1">
        <f t="array" aca="1" ref="AW376" ca="1">IF($B376="","",IF(AV376=0,0,IF(DD_Payment="",0,IF(AV376&lt;_xlfn.IFS(DD_Frequency="Monthly",1,DD_Frequency="Quarterly",IF(MONTH(AV$2)=1,1,IF(MONTH(AV$2)=4,1,IF(MONTH(AV$2)=7,1,IF(MONTH(AV$2)=10,1,0)))),DD_Frequency="Annually",IF(MONTH(AV$2)=1,1,0))*DD_Payment,AV376,_xlfn.IFS(DD_Frequency="Monthly",1,DD_Frequency="Quarterly",IF(MONTH(AV$2)=1,1,IF(MONTH(AV$2)=4,1,IF(MONTH(AV$2)=7,1,IF(MONTH(AV$2)=10,1,0)))),DD_Frequency="Annually",IF(MONTH(AV$2)=1,1,0))*DD_Payment))))</f>
        <v/>
      </c>
      <c r="AX376" s="3" t="str">
        <f t="shared" ref="AX376" ca="1" si="18391">IF($B376="","",IF(AV376&gt;AW376,(AV376-AW376/2)*(rate_A*(AX$1/365)),0))</f>
        <v/>
      </c>
      <c r="AY376" s="3" t="str">
        <f t="shared" ca="1" si="16013"/>
        <v/>
      </c>
      <c r="AZ376" s="3" t="str">
        <f t="shared" ref="AZ376" ca="1" si="18392">IF($B376="","",AK376*(1+rate_A*AX$1/365))</f>
        <v/>
      </c>
      <c r="BA376" s="3" t="str">
        <f t="shared" ref="BA376" ca="1" si="18393">IF($B376="","",AL376*(1+rate_A*AX$1/365))</f>
        <v/>
      </c>
      <c r="BB376" s="3" t="str">
        <f t="shared" ref="BB376" ca="1" si="18394">IF($B376="","",AM376*(1+rate_joint*AX$1/365))</f>
        <v/>
      </c>
      <c r="BC376" s="5" t="str">
        <f t="shared" ca="1" si="16017"/>
        <v/>
      </c>
      <c r="BD376" s="5" t="str" cm="1">
        <f t="array" aca="1" ref="BD376" ca="1">IF(BC376="","",_xlfn.IFS(BC376&lt;='Hidden inputs'!$C$15,BC376*'Hidden inputs'!$D$15,BC376&lt;='Hidden inputs'!$C$16,'Hidden inputs'!$C$15*'Hidden inputs'!$D$15+(BC376-'Hidden inputs'!$B$16)*'Hidden inputs'!$D$16,BC376&lt;='Hidden inputs'!$C$17,'Hidden inputs'!$C$15*'Hidden inputs'!$D$15+('Hidden inputs'!$C$16-'Hidden inputs'!$B$16)*'Hidden inputs'!$D$16+(BC376-'Hidden inputs'!$B$17)*'Hidden inputs'!$D$17,BC376&gt;'Hidden inputs'!$B$18,'Hidden inputs'!$C$15*'Hidden inputs'!$D$15+('Hidden inputs'!$C$16-'Hidden inputs'!$B$16)*'Hidden inputs'!$D$16+('Hidden inputs'!$C$17-'Hidden inputs'!$B$17)*'Hidden inputs'!$D$17+(BC376-'Hidden inputs'!$B$18)*'Hidden inputs'!$D$18))</f>
        <v/>
      </c>
      <c r="BE376" s="10" t="str">
        <f t="shared" ca="1" si="16018"/>
        <v/>
      </c>
      <c r="BF376" s="5" t="str">
        <f t="shared" ca="1" si="15922"/>
        <v/>
      </c>
      <c r="BG376" s="5" t="str">
        <f t="shared" ca="1" si="15923"/>
        <v/>
      </c>
      <c r="BH376" s="5" t="str">
        <f ca="1">IF($B376="","",'Hidden inputs'!$D$11*AY376+'Hidden inputs'!$E$11*AZ376)</f>
        <v/>
      </c>
      <c r="BI376" s="11" t="str">
        <f t="shared" ca="1" si="15850"/>
        <v/>
      </c>
      <c r="BJ376" s="9" t="str">
        <f t="shared" ca="1" si="15924"/>
        <v/>
      </c>
      <c r="BK376" s="3" t="str">
        <f t="shared" ca="1" si="15925"/>
        <v/>
      </c>
      <c r="BL376" s="5" t="str" cm="1">
        <f t="array" aca="1" ref="BL376" ca="1">IF($B376="","",IF(BK376=0,0,IF(DD_Payment="",0,IF(BK376&lt;_xlfn.IFS(DD_Frequency="Monthly",1,DD_Frequency="Quarterly",IF(MONTH(BK$2)=1,1,IF(MONTH(BK$2)=4,1,IF(MONTH(BK$2)=7,1,IF(MONTH(BK$2)=10,1,0)))),DD_Frequency="Annually",IF(MONTH(BK$2)=1,1,0))*DD_Payment,BK376,_xlfn.IFS(DD_Frequency="Monthly",1,DD_Frequency="Quarterly",IF(MONTH(BK$2)=1,1,IF(MONTH(BK$2)=4,1,IF(MONTH(BK$2)=7,1,IF(MONTH(BK$2)=10,1,0)))),DD_Frequency="Annually",IF(MONTH(BK$2)=1,1,0))*DD_Payment))))</f>
        <v/>
      </c>
      <c r="BM376" s="3" t="str">
        <f t="shared" ref="BM376" ca="1" si="18395">IF($B376="","",IF(BK376&gt;BL376,(BK376-BL376/2)*(rate_A*(BM$1/365)),0))</f>
        <v/>
      </c>
      <c r="BN376" s="3" t="str">
        <f t="shared" ca="1" si="16020"/>
        <v/>
      </c>
      <c r="BO376" s="3" t="str">
        <f t="shared" ref="BO376" ca="1" si="18396">IF($B376="","",AZ376*(1+rate_A*BM$1/365))</f>
        <v/>
      </c>
      <c r="BP376" s="3" t="str">
        <f t="shared" ref="BP376" ca="1" si="18397">IF($B376="","",BA376*(1+rate_A*BM$1/365))</f>
        <v/>
      </c>
      <c r="BQ376" s="3" t="str">
        <f t="shared" ref="BQ376" ca="1" si="18398">IF($B376="","",BB376*(1+rate_joint*BM$1/365))</f>
        <v/>
      </c>
      <c r="BR376" s="5" t="str">
        <f t="shared" ca="1" si="16024"/>
        <v/>
      </c>
      <c r="BS376" s="5" t="str" cm="1">
        <f t="array" aca="1" ref="BS376" ca="1">IF(BR376="","",_xlfn.IFS(BR376&lt;='Hidden inputs'!$C$15,BR376*'Hidden inputs'!$D$15,BR376&lt;='Hidden inputs'!$C$16,'Hidden inputs'!$C$15*'Hidden inputs'!$D$15+(BR376-'Hidden inputs'!$B$16)*'Hidden inputs'!$D$16,BR376&lt;='Hidden inputs'!$C$17,'Hidden inputs'!$C$15*'Hidden inputs'!$D$15+('Hidden inputs'!$C$16-'Hidden inputs'!$B$16)*'Hidden inputs'!$D$16+(BR376-'Hidden inputs'!$B$17)*'Hidden inputs'!$D$17,BR376&gt;'Hidden inputs'!$B$18,'Hidden inputs'!$C$15*'Hidden inputs'!$D$15+('Hidden inputs'!$C$16-'Hidden inputs'!$B$16)*'Hidden inputs'!$D$16+('Hidden inputs'!$C$17-'Hidden inputs'!$B$17)*'Hidden inputs'!$D$17+(BR376-'Hidden inputs'!$B$18)*'Hidden inputs'!$D$18))</f>
        <v/>
      </c>
      <c r="BT376" s="10" t="str">
        <f t="shared" ca="1" si="16025"/>
        <v/>
      </c>
      <c r="BU376" s="5" t="str">
        <f t="shared" ca="1" si="15930"/>
        <v/>
      </c>
      <c r="BV376" s="5" t="str">
        <f t="shared" ca="1" si="15931"/>
        <v/>
      </c>
      <c r="BW376" s="5" t="str">
        <f ca="1">IF($B376="","",'Hidden inputs'!$D$11*BN376+'Hidden inputs'!$E$11*BO376)</f>
        <v/>
      </c>
      <c r="BX376" s="11" t="str">
        <f t="shared" ca="1" si="15855"/>
        <v/>
      </c>
      <c r="BY376" s="9" t="str">
        <f t="shared" ca="1" si="15932"/>
        <v/>
      </c>
      <c r="BZ376" s="3" t="str">
        <f t="shared" ca="1" si="15933"/>
        <v/>
      </c>
      <c r="CA376" s="5" t="str" cm="1">
        <f t="array" aca="1" ref="CA376" ca="1">IF($B376="","",IF(BZ376=0,0,IF(DD_Payment="",0,IF(BZ376&lt;_xlfn.IFS(DD_Frequency="Monthly",1,DD_Frequency="Quarterly",IF(MONTH(BZ$2)=1,1,IF(MONTH(BZ$2)=4,1,IF(MONTH(BZ$2)=7,1,IF(MONTH(BZ$2)=10,1,0)))),DD_Frequency="Annually",IF(MONTH(BZ$2)=1,1,0))*DD_Payment,BZ376,_xlfn.IFS(DD_Frequency="Monthly",1,DD_Frequency="Quarterly",IF(MONTH(BZ$2)=1,1,IF(MONTH(BZ$2)=4,1,IF(MONTH(BZ$2)=7,1,IF(MONTH(BZ$2)=10,1,0)))),DD_Frequency="Annually",IF(MONTH(BZ$2)=1,1,0))*DD_Payment))))</f>
        <v/>
      </c>
      <c r="CB376" s="3" t="str">
        <f t="shared" ref="CB376" ca="1" si="18399">IF($B376="","",IF(BZ376&gt;CA376,(BZ376-CA376/2)*(rate_A*(CB$1/365)),0))</f>
        <v/>
      </c>
      <c r="CC376" s="3" t="str">
        <f t="shared" ca="1" si="16027"/>
        <v/>
      </c>
      <c r="CD376" s="3" t="str">
        <f t="shared" ref="CD376" ca="1" si="18400">IF($B376="","",BO376*(1+rate_A*CB$1/365))</f>
        <v/>
      </c>
      <c r="CE376" s="3" t="str">
        <f t="shared" ref="CE376" ca="1" si="18401">IF($B376="","",BP376*(1+rate_A*CB$1/365))</f>
        <v/>
      </c>
      <c r="CF376" s="3" t="str">
        <f t="shared" ref="CF376" ca="1" si="18402">IF($B376="","",BQ376*(1+rate_joint*CB$1/365))</f>
        <v/>
      </c>
      <c r="CG376" s="5" t="str">
        <f t="shared" ca="1" si="16031"/>
        <v/>
      </c>
      <c r="CH376" s="5" t="str" cm="1">
        <f t="array" aca="1" ref="CH376" ca="1">IF(CG376="","",_xlfn.IFS(CG376&lt;='Hidden inputs'!$C$15,CG376*'Hidden inputs'!$D$15,CG376&lt;='Hidden inputs'!$C$16,'Hidden inputs'!$C$15*'Hidden inputs'!$D$15+(CG376-'Hidden inputs'!$B$16)*'Hidden inputs'!$D$16,CG376&lt;='Hidden inputs'!$C$17,'Hidden inputs'!$C$15*'Hidden inputs'!$D$15+('Hidden inputs'!$C$16-'Hidden inputs'!$B$16)*'Hidden inputs'!$D$16+(CG376-'Hidden inputs'!$B$17)*'Hidden inputs'!$D$17,CG376&gt;'Hidden inputs'!$B$18,'Hidden inputs'!$C$15*'Hidden inputs'!$D$15+('Hidden inputs'!$C$16-'Hidden inputs'!$B$16)*'Hidden inputs'!$D$16+('Hidden inputs'!$C$17-'Hidden inputs'!$B$17)*'Hidden inputs'!$D$17+(CG376-'Hidden inputs'!$B$18)*'Hidden inputs'!$D$18))</f>
        <v/>
      </c>
      <c r="CI376" s="10" t="str">
        <f t="shared" ca="1" si="16032"/>
        <v/>
      </c>
      <c r="CJ376" s="5" t="str">
        <f t="shared" ca="1" si="15938"/>
        <v/>
      </c>
      <c r="CK376" s="5" t="str">
        <f t="shared" ca="1" si="15939"/>
        <v/>
      </c>
      <c r="CL376" s="5" t="str">
        <f ca="1">IF($B376="","",'Hidden inputs'!$D$11*CC376+'Hidden inputs'!$E$11*CD376)</f>
        <v/>
      </c>
      <c r="CM376" s="11" t="str">
        <f t="shared" ca="1" si="15860"/>
        <v/>
      </c>
      <c r="CN376" s="9" t="str">
        <f t="shared" ca="1" si="15940"/>
        <v/>
      </c>
      <c r="CO376" s="3" t="str">
        <f t="shared" ca="1" si="15941"/>
        <v/>
      </c>
      <c r="CP376" s="5" t="str" cm="1">
        <f t="array" aca="1" ref="CP376" ca="1">IF($B376="","",IF(CO376=0,0,IF(DD_Payment="",0,IF(CO376&lt;_xlfn.IFS(DD_Frequency="Monthly",1,DD_Frequency="Quarterly",IF(MONTH(CO$2)=1,1,IF(MONTH(CO$2)=4,1,IF(MONTH(CO$2)=7,1,IF(MONTH(CO$2)=10,1,0)))),DD_Frequency="Annually",IF(MONTH(CO$2)=1,1,0))*DD_Payment,CO376,_xlfn.IFS(DD_Frequency="Monthly",1,DD_Frequency="Quarterly",IF(MONTH(CO$2)=1,1,IF(MONTH(CO$2)=4,1,IF(MONTH(CO$2)=7,1,IF(MONTH(CO$2)=10,1,0)))),DD_Frequency="Annually",IF(MONTH(CO$2)=1,1,0))*DD_Payment))))</f>
        <v/>
      </c>
      <c r="CQ376" s="3" t="str">
        <f t="shared" ref="CQ376" ca="1" si="18403">IF($B376="","",IF(CO376&gt;CP376,(CO376-CP376/2)*(rate_A*(CQ$1/365)),0))</f>
        <v/>
      </c>
      <c r="CR376" s="3" t="str">
        <f t="shared" ca="1" si="16034"/>
        <v/>
      </c>
      <c r="CS376" s="3" t="str">
        <f t="shared" ref="CS376" ca="1" si="18404">IF($B376="","",CD376*(1+rate_A*CQ$1/365))</f>
        <v/>
      </c>
      <c r="CT376" s="3" t="str">
        <f t="shared" ref="CT376" ca="1" si="18405">IF($B376="","",CE376*(1+rate_A*CQ$1/365))</f>
        <v/>
      </c>
      <c r="CU376" s="3" t="str">
        <f t="shared" ref="CU376" ca="1" si="18406">IF($B376="","",CF376*(1+rate_joint*CQ$1/365))</f>
        <v/>
      </c>
      <c r="CV376" s="5" t="str">
        <f t="shared" ca="1" si="16038"/>
        <v/>
      </c>
      <c r="CW376" s="5" t="str" cm="1">
        <f t="array" aca="1" ref="CW376" ca="1">IF(CV376="","",_xlfn.IFS(CV376&lt;='Hidden inputs'!$C$15,CV376*'Hidden inputs'!$D$15,CV376&lt;='Hidden inputs'!$C$16,'Hidden inputs'!$C$15*'Hidden inputs'!$D$15+(CV376-'Hidden inputs'!$B$16)*'Hidden inputs'!$D$16,CV376&lt;='Hidden inputs'!$C$17,'Hidden inputs'!$C$15*'Hidden inputs'!$D$15+('Hidden inputs'!$C$16-'Hidden inputs'!$B$16)*'Hidden inputs'!$D$16+(CV376-'Hidden inputs'!$B$17)*'Hidden inputs'!$D$17,CV376&gt;'Hidden inputs'!$B$18,'Hidden inputs'!$C$15*'Hidden inputs'!$D$15+('Hidden inputs'!$C$16-'Hidden inputs'!$B$16)*'Hidden inputs'!$D$16+('Hidden inputs'!$C$17-'Hidden inputs'!$B$17)*'Hidden inputs'!$D$17+(CV376-'Hidden inputs'!$B$18)*'Hidden inputs'!$D$18))</f>
        <v/>
      </c>
      <c r="CX376" s="10" t="str">
        <f t="shared" ca="1" si="16039"/>
        <v/>
      </c>
      <c r="CY376" s="5" t="str">
        <f t="shared" ca="1" si="15946"/>
        <v/>
      </c>
      <c r="CZ376" s="5" t="str">
        <f t="shared" ca="1" si="15947"/>
        <v/>
      </c>
      <c r="DA376" s="5" t="str">
        <f ca="1">IF($B376="","",'Hidden inputs'!$D$11*CR376+'Hidden inputs'!$E$11*CS376)</f>
        <v/>
      </c>
      <c r="DB376" s="11" t="str">
        <f t="shared" ca="1" si="15865"/>
        <v/>
      </c>
      <c r="DC376" s="9" t="str">
        <f t="shared" ca="1" si="15948"/>
        <v/>
      </c>
      <c r="DD376" s="3" t="str">
        <f t="shared" ca="1" si="15949"/>
        <v/>
      </c>
      <c r="DE376" s="5" t="str" cm="1">
        <f t="array" aca="1" ref="DE376" ca="1">IF($B376="","",IF(DD376=0,0,IF(DD_Payment="",0,IF(DD376&lt;_xlfn.IFS(DD_Frequency="Monthly",1,DD_Frequency="Quarterly",IF(MONTH(DD$2)=1,1,IF(MONTH(DD$2)=4,1,IF(MONTH(DD$2)=7,1,IF(MONTH(DD$2)=10,1,0)))),DD_Frequency="Annually",IF(MONTH(DD$2)=1,1,0))*DD_Payment,DD376,_xlfn.IFS(DD_Frequency="Monthly",1,DD_Frequency="Quarterly",IF(MONTH(DD$2)=1,1,IF(MONTH(DD$2)=4,1,IF(MONTH(DD$2)=7,1,IF(MONTH(DD$2)=10,1,0)))),DD_Frequency="Annually",IF(MONTH(DD$2)=1,1,0))*DD_Payment))))</f>
        <v/>
      </c>
      <c r="DF376" s="3" t="str">
        <f t="shared" ref="DF376" ca="1" si="18407">IF($B376="","",IF(DD376&gt;DE376,(DD376-DE376/2)*(rate_A*(DF$1/365)),0))</f>
        <v/>
      </c>
      <c r="DG376" s="3" t="str">
        <f t="shared" ca="1" si="16041"/>
        <v/>
      </c>
      <c r="DH376" s="3" t="str">
        <f t="shared" ref="DH376" ca="1" si="18408">IF($B376="","",CS376*(1+rate_A*DF$1/365))</f>
        <v/>
      </c>
      <c r="DI376" s="3" t="str">
        <f t="shared" ref="DI376" ca="1" si="18409">IF($B376="","",CT376*(1+rate_A*DF$1/365))</f>
        <v/>
      </c>
      <c r="DJ376" s="3" t="str">
        <f t="shared" ref="DJ376" ca="1" si="18410">IF($B376="","",CU376*(1+rate_joint*DF$1/365))</f>
        <v/>
      </c>
      <c r="DK376" s="5" t="str">
        <f t="shared" ca="1" si="16045"/>
        <v/>
      </c>
      <c r="DL376" s="5" t="str" cm="1">
        <f t="array" aca="1" ref="DL376" ca="1">IF(DK376="","",_xlfn.IFS(DK376&lt;='Hidden inputs'!$C$15,DK376*'Hidden inputs'!$D$15,DK376&lt;='Hidden inputs'!$C$16,'Hidden inputs'!$C$15*'Hidden inputs'!$D$15+(DK376-'Hidden inputs'!$B$16)*'Hidden inputs'!$D$16,DK376&lt;='Hidden inputs'!$C$17,'Hidden inputs'!$C$15*'Hidden inputs'!$D$15+('Hidden inputs'!$C$16-'Hidden inputs'!$B$16)*'Hidden inputs'!$D$16+(DK376-'Hidden inputs'!$B$17)*'Hidden inputs'!$D$17,DK376&gt;'Hidden inputs'!$B$18,'Hidden inputs'!$C$15*'Hidden inputs'!$D$15+('Hidden inputs'!$C$16-'Hidden inputs'!$B$16)*'Hidden inputs'!$D$16+('Hidden inputs'!$C$17-'Hidden inputs'!$B$17)*'Hidden inputs'!$D$17+(DK376-'Hidden inputs'!$B$18)*'Hidden inputs'!$D$18))</f>
        <v/>
      </c>
      <c r="DM376" s="10" t="str">
        <f t="shared" ca="1" si="16046"/>
        <v/>
      </c>
      <c r="DN376" s="5" t="str">
        <f t="shared" ca="1" si="15954"/>
        <v/>
      </c>
      <c r="DO376" s="5" t="str">
        <f t="shared" ca="1" si="15955"/>
        <v/>
      </c>
      <c r="DP376" s="5" t="str">
        <f ca="1">IF($B376="","",'Hidden inputs'!$D$11*DG376+'Hidden inputs'!$E$11*DH376)</f>
        <v/>
      </c>
      <c r="DQ376" s="11" t="str">
        <f t="shared" ca="1" si="15870"/>
        <v/>
      </c>
      <c r="DR376" s="9" t="str">
        <f t="shared" ca="1" si="15956"/>
        <v/>
      </c>
      <c r="DS376" s="3" t="str">
        <f t="shared" ca="1" si="15957"/>
        <v/>
      </c>
      <c r="DT376" s="5" t="str" cm="1">
        <f t="array" aca="1" ref="DT376" ca="1">IF($B376="","",IF(DS376=0,0,IF(DD_Payment="",0,IF(DS376&lt;_xlfn.IFS(DD_Frequency="Monthly",1,DD_Frequency="Quarterly",IF(MONTH(DS$2)=1,1,IF(MONTH(DS$2)=4,1,IF(MONTH(DS$2)=7,1,IF(MONTH(DS$2)=10,1,0)))),DD_Frequency="Annually",IF(MONTH(DS$2)=1,1,0))*DD_Payment,DS376,_xlfn.IFS(DD_Frequency="Monthly",1,DD_Frequency="Quarterly",IF(MONTH(DS$2)=1,1,IF(MONTH(DS$2)=4,1,IF(MONTH(DS$2)=7,1,IF(MONTH(DS$2)=10,1,0)))),DD_Frequency="Annually",IF(MONTH(DS$2)=1,1,0))*DD_Payment))))</f>
        <v/>
      </c>
      <c r="DU376" s="3" t="str">
        <f t="shared" ref="DU376" ca="1" si="18411">IF($B376="","",IF(DS376&gt;DT376,(DS376-DT376/2)*(rate_A*(DU$1/365)),0))</f>
        <v/>
      </c>
      <c r="DV376" s="3" t="str">
        <f t="shared" ca="1" si="16048"/>
        <v/>
      </c>
      <c r="DW376" s="3" t="str">
        <f t="shared" ref="DW376" ca="1" si="18412">IF($B376="","",DH376*(1+rate_A*DU$1/365))</f>
        <v/>
      </c>
      <c r="DX376" s="3" t="str">
        <f t="shared" ref="DX376" ca="1" si="18413">IF($B376="","",DI376*(1+rate_A*DU$1/365))</f>
        <v/>
      </c>
      <c r="DY376" s="3" t="str">
        <f t="shared" ref="DY376" ca="1" si="18414">IF($B376="","",DJ376*(1+rate_joint*DU$1/365))</f>
        <v/>
      </c>
      <c r="DZ376" s="5" t="str">
        <f t="shared" ca="1" si="16052"/>
        <v/>
      </c>
      <c r="EA376" s="5" t="str" cm="1">
        <f t="array" aca="1" ref="EA376" ca="1">IF(DZ376="","",_xlfn.IFS(DZ376&lt;='Hidden inputs'!$C$15,DZ376*'Hidden inputs'!$D$15,DZ376&lt;='Hidden inputs'!$C$16,'Hidden inputs'!$C$15*'Hidden inputs'!$D$15+(DZ376-'Hidden inputs'!$B$16)*'Hidden inputs'!$D$16,DZ376&lt;='Hidden inputs'!$C$17,'Hidden inputs'!$C$15*'Hidden inputs'!$D$15+('Hidden inputs'!$C$16-'Hidden inputs'!$B$16)*'Hidden inputs'!$D$16+(DZ376-'Hidden inputs'!$B$17)*'Hidden inputs'!$D$17,DZ376&gt;'Hidden inputs'!$B$18,'Hidden inputs'!$C$15*'Hidden inputs'!$D$15+('Hidden inputs'!$C$16-'Hidden inputs'!$B$16)*'Hidden inputs'!$D$16+('Hidden inputs'!$C$17-'Hidden inputs'!$B$17)*'Hidden inputs'!$D$17+(DZ376-'Hidden inputs'!$B$18)*'Hidden inputs'!$D$18))</f>
        <v/>
      </c>
      <c r="EB376" s="10" t="str">
        <f t="shared" ca="1" si="16053"/>
        <v/>
      </c>
      <c r="EC376" s="5" t="str">
        <f t="shared" ca="1" si="15962"/>
        <v/>
      </c>
      <c r="ED376" s="5" t="str">
        <f t="shared" ca="1" si="15963"/>
        <v/>
      </c>
      <c r="EE376" s="5" t="str">
        <f ca="1">IF($B376="","",'Hidden inputs'!$D$11*DV376+'Hidden inputs'!$E$11*DW376)</f>
        <v/>
      </c>
      <c r="EF376" s="11" t="str">
        <f t="shared" ca="1" si="15875"/>
        <v/>
      </c>
      <c r="EG376" s="9" t="str">
        <f t="shared" ca="1" si="15964"/>
        <v/>
      </c>
      <c r="EH376" s="3" t="str">
        <f t="shared" ca="1" si="15965"/>
        <v/>
      </c>
      <c r="EI376" s="5" t="str" cm="1">
        <f t="array" aca="1" ref="EI376" ca="1">IF($B376="","",IF(EH376=0,0,IF(DD_Payment="",0,IF(EH376&lt;_xlfn.IFS(DD_Frequency="Monthly",1,DD_Frequency="Quarterly",IF(MONTH(EH$2)=1,1,IF(MONTH(EH$2)=4,1,IF(MONTH(EH$2)=7,1,IF(MONTH(EH$2)=10,1,0)))),DD_Frequency="Annually",IF(MONTH(EH$2)=1,1,0))*DD_Payment,EH376,_xlfn.IFS(DD_Frequency="Monthly",1,DD_Frequency="Quarterly",IF(MONTH(EH$2)=1,1,IF(MONTH(EH$2)=4,1,IF(MONTH(EH$2)=7,1,IF(MONTH(EH$2)=10,1,0)))),DD_Frequency="Annually",IF(MONTH(EH$2)=1,1,0))*DD_Payment))))</f>
        <v/>
      </c>
      <c r="EJ376" s="3" t="str">
        <f t="shared" ref="EJ376" ca="1" si="18415">IF($B376="","",IF(EH376&gt;EI376,(EH376-EI376/2)*(rate_A*(EJ$1/365)),0))</f>
        <v/>
      </c>
      <c r="EK376" s="3" t="str">
        <f t="shared" ca="1" si="16055"/>
        <v/>
      </c>
      <c r="EL376" s="3" t="str">
        <f t="shared" ref="EL376" ca="1" si="18416">IF($B376="","",DW376*(1+rate_A*EJ$1/365))</f>
        <v/>
      </c>
      <c r="EM376" s="3" t="str">
        <f t="shared" ref="EM376" ca="1" si="18417">IF($B376="","",DX376*(1+rate_A*EJ$1/365))</f>
        <v/>
      </c>
      <c r="EN376" s="3" t="str">
        <f t="shared" ref="EN376" ca="1" si="18418">IF($B376="","",DY376*(1+rate_joint*EJ$1/365))</f>
        <v/>
      </c>
      <c r="EO376" s="5" t="str">
        <f t="shared" ca="1" si="16059"/>
        <v/>
      </c>
      <c r="EP376" s="5" t="str" cm="1">
        <f t="array" aca="1" ref="EP376" ca="1">IF(EO376="","",_xlfn.IFS(EO376&lt;='Hidden inputs'!$C$15,EO376*'Hidden inputs'!$D$15,EO376&lt;='Hidden inputs'!$C$16,'Hidden inputs'!$C$15*'Hidden inputs'!$D$15+(EO376-'Hidden inputs'!$B$16)*'Hidden inputs'!$D$16,EO376&lt;='Hidden inputs'!$C$17,'Hidden inputs'!$C$15*'Hidden inputs'!$D$15+('Hidden inputs'!$C$16-'Hidden inputs'!$B$16)*'Hidden inputs'!$D$16+(EO376-'Hidden inputs'!$B$17)*'Hidden inputs'!$D$17,EO376&gt;'Hidden inputs'!$B$18,'Hidden inputs'!$C$15*'Hidden inputs'!$D$15+('Hidden inputs'!$C$16-'Hidden inputs'!$B$16)*'Hidden inputs'!$D$16+('Hidden inputs'!$C$17-'Hidden inputs'!$B$17)*'Hidden inputs'!$D$17+(EO376-'Hidden inputs'!$B$18)*'Hidden inputs'!$D$18))</f>
        <v/>
      </c>
      <c r="EQ376" s="10" t="str">
        <f t="shared" ca="1" si="16060"/>
        <v/>
      </c>
      <c r="ER376" s="5" t="str">
        <f t="shared" ca="1" si="15970"/>
        <v/>
      </c>
      <c r="ES376" s="5" t="str">
        <f t="shared" ca="1" si="15971"/>
        <v/>
      </c>
      <c r="ET376" s="5" t="str">
        <f ca="1">IF($B376="","",'Hidden inputs'!$D$11*EK376+'Hidden inputs'!$E$11*EL376)</f>
        <v/>
      </c>
      <c r="EU376" s="11" t="str">
        <f t="shared" ca="1" si="15880"/>
        <v/>
      </c>
      <c r="EV376" s="9" t="str">
        <f t="shared" ca="1" si="15972"/>
        <v/>
      </c>
      <c r="EW376" s="3" t="str">
        <f t="shared" ca="1" si="15973"/>
        <v/>
      </c>
      <c r="EX376" s="5" t="str" cm="1">
        <f t="array" aca="1" ref="EX376" ca="1">IF($B376="","",IF(EW376=0,0,IF(DD_Payment="",0,IF(EW376&lt;_xlfn.IFS(DD_Frequency="Monthly",1,DD_Frequency="Quarterly",IF(MONTH(EW$2)=1,1,IF(MONTH(EW$2)=4,1,IF(MONTH(EW$2)=7,1,IF(MONTH(EW$2)=10,1,0)))),DD_Frequency="Annually",IF(MONTH(EW$2)=1,1,0))*DD_Payment,EW376,_xlfn.IFS(DD_Frequency="Monthly",1,DD_Frequency="Quarterly",IF(MONTH(EW$2)=1,1,IF(MONTH(EW$2)=4,1,IF(MONTH(EW$2)=7,1,IF(MONTH(EW$2)=10,1,0)))),DD_Frequency="Annually",IF(MONTH(EW$2)=1,1,0))*DD_Payment))))</f>
        <v/>
      </c>
      <c r="EY376" s="3" t="str">
        <f t="shared" ref="EY376" ca="1" si="18419">IF($B376="","",IF(EW376&gt;EX376,(EW376-EX376/2)*(rate_A*(EY$1/365)),0))</f>
        <v/>
      </c>
      <c r="EZ376" s="3" t="str">
        <f t="shared" ca="1" si="16062"/>
        <v/>
      </c>
      <c r="FA376" s="3" t="str">
        <f t="shared" ref="FA376" ca="1" si="18420">IF($B376="","",EL376*(1+rate_A*EY$1/365))</f>
        <v/>
      </c>
      <c r="FB376" s="3" t="str">
        <f t="shared" ref="FB376" ca="1" si="18421">IF($B376="","",EM376*(1+rate_A*EY$1/365))</f>
        <v/>
      </c>
      <c r="FC376" s="3" t="str">
        <f t="shared" ref="FC376" ca="1" si="18422">IF($B376="","",EN376*(1+rate_joint*EY$1/365))</f>
        <v/>
      </c>
      <c r="FD376" s="5" t="str">
        <f t="shared" ca="1" si="16066"/>
        <v/>
      </c>
      <c r="FE376" s="5" t="str" cm="1">
        <f t="array" aca="1" ref="FE376" ca="1">IF(FD376="","",_xlfn.IFS(FD376&lt;='Hidden inputs'!$C$15,FD376*'Hidden inputs'!$D$15,FD376&lt;='Hidden inputs'!$C$16,'Hidden inputs'!$C$15*'Hidden inputs'!$D$15+(FD376-'Hidden inputs'!$B$16)*'Hidden inputs'!$D$16,FD376&lt;='Hidden inputs'!$C$17,'Hidden inputs'!$C$15*'Hidden inputs'!$D$15+('Hidden inputs'!$C$16-'Hidden inputs'!$B$16)*'Hidden inputs'!$D$16+(FD376-'Hidden inputs'!$B$17)*'Hidden inputs'!$D$17,FD376&gt;'Hidden inputs'!$B$18,'Hidden inputs'!$C$15*'Hidden inputs'!$D$15+('Hidden inputs'!$C$16-'Hidden inputs'!$B$16)*'Hidden inputs'!$D$16+('Hidden inputs'!$C$17-'Hidden inputs'!$B$17)*'Hidden inputs'!$D$17+(FD376-'Hidden inputs'!$B$18)*'Hidden inputs'!$D$18))</f>
        <v/>
      </c>
      <c r="FF376" s="10" t="str">
        <f t="shared" ca="1" si="16067"/>
        <v/>
      </c>
      <c r="FG376" s="5" t="str">
        <f t="shared" ca="1" si="15978"/>
        <v/>
      </c>
      <c r="FH376" s="5" t="str">
        <f t="shared" ca="1" si="15979"/>
        <v/>
      </c>
      <c r="FI376" s="5" t="str">
        <f ca="1">IF($B376="","",'Hidden inputs'!$D$11*EZ376+'Hidden inputs'!$E$11*FA376)</f>
        <v/>
      </c>
      <c r="FJ376" s="11" t="str">
        <f t="shared" ca="1" si="15885"/>
        <v/>
      </c>
      <c r="FK376" s="9" t="str">
        <f t="shared" ca="1" si="15980"/>
        <v/>
      </c>
      <c r="FL376" s="3" t="str">
        <f t="shared" ca="1" si="15981"/>
        <v/>
      </c>
      <c r="FM376" s="5" t="str" cm="1">
        <f t="array" aca="1" ref="FM376" ca="1">IF($B376="","",IF(FL376=0,0,IF(DD_Payment="",0,IF(FL376&lt;_xlfn.IFS(DD_Frequency="Monthly",1,DD_Frequency="Quarterly",IF(MONTH(FL$2)=1,1,IF(MONTH(FL$2)=4,1,IF(MONTH(FL$2)=7,1,IF(MONTH(FL$2)=10,1,0)))),DD_Frequency="Annually",IF(MONTH(FL$2)=1,1,0))*DD_Payment,FL376,_xlfn.IFS(DD_Frequency="Monthly",1,DD_Frequency="Quarterly",IF(MONTH(FL$2)=1,1,IF(MONTH(FL$2)=4,1,IF(MONTH(FL$2)=7,1,IF(MONTH(FL$2)=10,1,0)))),DD_Frequency="Annually",IF(MONTH(FL$2)=1,1,0))*DD_Payment))))</f>
        <v/>
      </c>
      <c r="FN376" s="3" t="str">
        <f t="shared" ref="FN376" ca="1" si="18423">IF($B376="","",IF(FL376&gt;FM376,(FL376-FM376/2)*(rate_A*(FN$1/365)),0))</f>
        <v/>
      </c>
      <c r="FO376" s="3" t="str">
        <f t="shared" ca="1" si="16069"/>
        <v/>
      </c>
      <c r="FP376" s="3" t="str">
        <f t="shared" ref="FP376" ca="1" si="18424">IF($B376="","",FA376*(1+rate_A*FN$1/365))</f>
        <v/>
      </c>
      <c r="FQ376" s="3" t="str">
        <f t="shared" ref="FQ376" ca="1" si="18425">IF($B376="","",FB376*(1+rate_A*FN$1/365))</f>
        <v/>
      </c>
      <c r="FR376" s="3" t="str">
        <f t="shared" ref="FR376" ca="1" si="18426">IF($B376="","",FC376*(1+rate_joint*FN$1/365))</f>
        <v/>
      </c>
      <c r="FS376" s="5" t="str">
        <f t="shared" ca="1" si="16073"/>
        <v/>
      </c>
      <c r="FT376" s="5" t="str" cm="1">
        <f t="array" aca="1" ref="FT376" ca="1">IF(FS376="","",_xlfn.IFS(FS376&lt;='Hidden inputs'!$C$15,FS376*'Hidden inputs'!$D$15,FS376&lt;='Hidden inputs'!$C$16,'Hidden inputs'!$C$15*'Hidden inputs'!$D$15+(FS376-'Hidden inputs'!$B$16)*'Hidden inputs'!$D$16,FS376&lt;='Hidden inputs'!$C$17,'Hidden inputs'!$C$15*'Hidden inputs'!$D$15+('Hidden inputs'!$C$16-'Hidden inputs'!$B$16)*'Hidden inputs'!$D$16+(FS376-'Hidden inputs'!$B$17)*'Hidden inputs'!$D$17,FS376&gt;'Hidden inputs'!$B$18,'Hidden inputs'!$C$15*'Hidden inputs'!$D$15+('Hidden inputs'!$C$16-'Hidden inputs'!$B$16)*'Hidden inputs'!$D$16+('Hidden inputs'!$C$17-'Hidden inputs'!$B$17)*'Hidden inputs'!$D$17+(FS376-'Hidden inputs'!$B$18)*'Hidden inputs'!$D$18))</f>
        <v/>
      </c>
      <c r="FU376" s="10" t="str">
        <f t="shared" ca="1" si="16074"/>
        <v/>
      </c>
      <c r="FV376" s="5" t="str">
        <f t="shared" ca="1" si="15986"/>
        <v/>
      </c>
      <c r="FW376" s="5" t="str">
        <f t="shared" ca="1" si="15987"/>
        <v/>
      </c>
      <c r="FX376" s="5" t="str">
        <f ca="1">IF($B376="","",'Hidden inputs'!$D$11*FO376+'Hidden inputs'!$E$11*FP376)</f>
        <v/>
      </c>
      <c r="FY376" s="11" t="str">
        <f t="shared" ca="1" si="15890"/>
        <v/>
      </c>
      <c r="FZ376" s="9" t="str">
        <f t="shared" ca="1" si="15988"/>
        <v/>
      </c>
      <c r="GA376" s="5" t="str">
        <f t="shared" ca="1" si="15989"/>
        <v/>
      </c>
      <c r="GB376" s="5" t="str">
        <f t="shared" ca="1" si="15990"/>
        <v/>
      </c>
      <c r="GC376" s="5" t="str">
        <f t="shared" ca="1" si="15891"/>
        <v/>
      </c>
      <c r="GD376" s="5" t="str">
        <f t="shared" ca="1" si="15892"/>
        <v/>
      </c>
    </row>
    <row r="377" spans="1:186" x14ac:dyDescent="0.35">
      <c r="A377" s="2"/>
      <c r="B377" s="2" t="str">
        <f t="shared" ca="1" si="15893"/>
        <v/>
      </c>
      <c r="C377" s="5" t="str">
        <f t="shared" ca="1" si="15991"/>
        <v/>
      </c>
      <c r="D377" s="5" t="str" cm="1">
        <f t="array" aca="1" ref="D377" ca="1">IF($B377="","",IF(C377=0,0,IF(DD_Payment="",0,IF(C377&lt;_xlfn.IFS(DD_Frequency="Monthly",1,DD_Frequency="Quarterly",IF(MONTH(C$2)=1,1,IF(MONTH(C$2)=4,1,IF(MONTH(C$2)=7,1,IF(MONTH(C$2)=10,1,0)))),DD_Frequency="Annually",IF(MONTH(C$2)=1,1,0))*DD_Payment,C377,_xlfn.IFS(DD_Frequency="Monthly",1,DD_Frequency="Quarterly",IF(MONTH(C$2)=1,1,IF(MONTH(C$2)=4,1,IF(MONTH(C$2)=7,1,IF(MONTH(C$2)=10,1,0)))),DD_Frequency="Annually",IF(MONTH(C$2)=1,1,0))*DD_Payment))))</f>
        <v/>
      </c>
      <c r="E377" s="5" t="str">
        <f t="shared" ref="E377" ca="1" si="18427">IF(B377="","",IF(C377&gt;D377,(C377-D377/2)*(rate_A*(E$1/365)),0))</f>
        <v/>
      </c>
      <c r="F377" s="5" t="str">
        <f t="shared" ca="1" si="15895"/>
        <v/>
      </c>
      <c r="G377" s="5" t="str">
        <f t="shared" ref="G377" ca="1" si="18428">IF(B377="","",G376*(1+rate_A*E$1/365))</f>
        <v/>
      </c>
      <c r="H377" s="5" t="str">
        <f t="shared" ref="H377" ca="1" si="18429">IF(B377="","",H376*(1+rate_A*E$1/365))</f>
        <v/>
      </c>
      <c r="I377" s="5" t="str">
        <f t="shared" ref="I377" ca="1" si="18430">IF(B377="","",I376*(1+rate_joint*E$1/365))</f>
        <v/>
      </c>
      <c r="J377" s="5" t="str">
        <f t="shared" ca="1" si="15996"/>
        <v/>
      </c>
      <c r="K377" s="5" t="str" cm="1">
        <f t="array" aca="1" ref="K377" ca="1">IF(J377="","",_xlfn.IFS(J377&lt;='Hidden inputs'!$C$15,J377*'Hidden inputs'!$D$15,J377&lt;='Hidden inputs'!$C$16,'Hidden inputs'!$C$15*'Hidden inputs'!$D$15+(J377-'Hidden inputs'!$B$16)*'Hidden inputs'!$D$16,J377&lt;='Hidden inputs'!$C$17,'Hidden inputs'!$C$15*'Hidden inputs'!$D$15+('Hidden inputs'!$C$16-'Hidden inputs'!$B$16)*'Hidden inputs'!$D$16+(J377-'Hidden inputs'!$B$17)*'Hidden inputs'!$D$17,J377&gt;'Hidden inputs'!$B$18,'Hidden inputs'!$C$15*'Hidden inputs'!$D$15+('Hidden inputs'!$C$16-'Hidden inputs'!$B$16)*'Hidden inputs'!$D$16+('Hidden inputs'!$C$17-'Hidden inputs'!$B$17)*'Hidden inputs'!$D$17+(J377-'Hidden inputs'!$B$18)*'Hidden inputs'!$D$18))</f>
        <v/>
      </c>
      <c r="L377" s="11" t="str">
        <f t="shared" ca="1" si="15997"/>
        <v/>
      </c>
      <c r="M377" s="5" t="str">
        <f t="shared" ca="1" si="15899"/>
        <v/>
      </c>
      <c r="N377" s="5" t="str">
        <f t="shared" ca="1" si="15900"/>
        <v/>
      </c>
      <c r="O377" s="5" t="str">
        <f ca="1">IF(B377="","",'Hidden inputs'!$D$11*F377+'Hidden inputs'!$E$11*G377)</f>
        <v/>
      </c>
      <c r="P377" s="11" t="str">
        <f t="shared" ca="1" si="15834"/>
        <v/>
      </c>
      <c r="Q377" s="20" t="str">
        <f t="shared" ca="1" si="15835"/>
        <v/>
      </c>
      <c r="R377" s="3" t="str">
        <f t="shared" ca="1" si="15901"/>
        <v/>
      </c>
      <c r="S377" s="5" t="str" cm="1">
        <f t="array" aca="1" ref="S377" ca="1">IF($B377="","",IF(R377=0,0,IF(DD_Payment="",0,IF(R377&lt;_xlfn.IFS(DD_Frequency="Monthly",1,DD_Frequency="Quarterly",IF(MONTH(R$2)=1,1,IF(MONTH(R$2)=4,1,IF(MONTH(R$2)=7,1,IF(MONTH(R$2)=10,1,0)))),DD_Frequency="Annually",IF(MONTH(R$2)=1,1,0))*DD_Payment,R377,_xlfn.IFS(DD_Frequency="Monthly",1,DD_Frequency="Quarterly",IF(MONTH(R$2)=1,1,IF(MONTH(R$2)=4,1,IF(MONTH(R$2)=7,1,IF(MONTH(R$2)=10,1,0)))),DD_Frequency="Annually",IF(MONTH(R$2)=1,1,0))*DD_Payment))))</f>
        <v/>
      </c>
      <c r="T377" s="3" t="str">
        <f t="shared" ref="T377" ca="1" si="18431">IF(B377="","",IF(R377&gt;S377,(R377-S377/2)*(rate_A*((T$1+A377)/365)),0))</f>
        <v/>
      </c>
      <c r="U377" s="3" t="str">
        <f t="shared" ca="1" si="15903"/>
        <v/>
      </c>
      <c r="V377" s="3" t="str">
        <f t="shared" ref="V377" ca="1" si="18432">IF(B377="","",G377*(1+rate_A*(T$1+A377)/365))</f>
        <v/>
      </c>
      <c r="W377" s="3" t="str">
        <f t="shared" ref="W377" ca="1" si="18433">IF(B377="","",H377*(1+rate_A*(T$1+A377)/365))</f>
        <v/>
      </c>
      <c r="X377" s="3" t="str">
        <f t="shared" ref="X377" ca="1" si="18434">IF(B377="","",I377*(1+rate_joint*(T$1+A377)/365))</f>
        <v/>
      </c>
      <c r="Y377" s="5" t="str">
        <f t="shared" ca="1" si="16002"/>
        <v/>
      </c>
      <c r="Z377" s="5" t="str" cm="1">
        <f t="array" aca="1" ref="Z377" ca="1">IF(Y377="","",_xlfn.IFS(Y377&lt;='Hidden inputs'!$C$15,Y377*'Hidden inputs'!$D$15,Y377&lt;='Hidden inputs'!$C$16,'Hidden inputs'!$C$15*'Hidden inputs'!$D$15+(Y377-'Hidden inputs'!$B$16)*'Hidden inputs'!$D$16,Y377&lt;='Hidden inputs'!$C$17,'Hidden inputs'!$C$15*'Hidden inputs'!$D$15+('Hidden inputs'!$C$16-'Hidden inputs'!$B$16)*'Hidden inputs'!$D$16+(Y377-'Hidden inputs'!$B$17)*'Hidden inputs'!$D$17,Y377&gt;'Hidden inputs'!$B$18,'Hidden inputs'!$C$15*'Hidden inputs'!$D$15+('Hidden inputs'!$C$16-'Hidden inputs'!$B$16)*'Hidden inputs'!$D$16+('Hidden inputs'!$C$17-'Hidden inputs'!$B$17)*'Hidden inputs'!$D$17+(Y377-'Hidden inputs'!$B$18)*'Hidden inputs'!$D$18))</f>
        <v/>
      </c>
      <c r="AA377" s="10" t="str">
        <f t="shared" ca="1" si="16003"/>
        <v/>
      </c>
      <c r="AB377" s="5" t="str">
        <f t="shared" ca="1" si="15907"/>
        <v/>
      </c>
      <c r="AC377" s="5" t="str">
        <f t="shared" ca="1" si="16004"/>
        <v/>
      </c>
      <c r="AD377" s="5" t="str">
        <f ca="1">IF(B377="","",'Hidden inputs'!$D$11*U377+'Hidden inputs'!$E$11*V377)</f>
        <v/>
      </c>
      <c r="AE377" s="11" t="str">
        <f t="shared" ca="1" si="15840"/>
        <v/>
      </c>
      <c r="AF377" s="9" t="str">
        <f t="shared" ca="1" si="15908"/>
        <v/>
      </c>
      <c r="AG377" s="3" t="str">
        <f t="shared" ca="1" si="15909"/>
        <v/>
      </c>
      <c r="AH377" s="5" t="str" cm="1">
        <f t="array" aca="1" ref="AH377" ca="1">IF($B377="","",IF(AG377=0,0,IF(DD_Payment="",0,IF(AG377&lt;_xlfn.IFS(DD_Frequency="Monthly",1,DD_Frequency="Quarterly",IF(MONTH(AG$2)=1,1,IF(MONTH(AG$2)=4,1,IF(MONTH(AG$2)=7,1,IF(MONTH(AG$2)=10,1,0)))),DD_Frequency="Annually",IF(MONTH(AG$2)=1,1,0))*DD_Payment,AG377,_xlfn.IFS(DD_Frequency="Monthly",1,DD_Frequency="Quarterly",IF(MONTH(AG$2)=1,1,IF(MONTH(AG$2)=4,1,IF(MONTH(AG$2)=7,1,IF(MONTH(AG$2)=10,1,0)))),DD_Frequency="Annually",IF(MONTH(AG$2)=1,1,0))*DD_Payment))))</f>
        <v/>
      </c>
      <c r="AI377" s="3" t="str">
        <f t="shared" ref="AI377" ca="1" si="18435">IF($B377="","",IF(AG377&gt;AH377,(AG377-AH377/2)*(rate_A*(AI$1/365)),0))</f>
        <v/>
      </c>
      <c r="AJ377" s="3" t="str">
        <f t="shared" ca="1" si="16006"/>
        <v/>
      </c>
      <c r="AK377" s="3" t="str">
        <f t="shared" ref="AK377" ca="1" si="18436">IF($B377="","",V377*(1+rate_A*AI$1/365))</f>
        <v/>
      </c>
      <c r="AL377" s="3" t="str">
        <f t="shared" ref="AL377" ca="1" si="18437">IF($B377="","",W377*(1+rate_A*AI$1/365))</f>
        <v/>
      </c>
      <c r="AM377" s="3" t="str">
        <f t="shared" ref="AM377" ca="1" si="18438">IF($B377="","",X377*(1+rate_joint*AI$1/365))</f>
        <v/>
      </c>
      <c r="AN377" s="5" t="str">
        <f t="shared" ca="1" si="16010"/>
        <v/>
      </c>
      <c r="AO377" s="5" t="str" cm="1">
        <f t="array" aca="1" ref="AO377" ca="1">IF(AN377="","",_xlfn.IFS(AN377&lt;='Hidden inputs'!$C$15,AN377*'Hidden inputs'!$D$15,AN377&lt;='Hidden inputs'!$C$16,'Hidden inputs'!$C$15*'Hidden inputs'!$D$15+(AN377-'Hidden inputs'!$B$16)*'Hidden inputs'!$D$16,AN377&lt;='Hidden inputs'!$C$17,'Hidden inputs'!$C$15*'Hidden inputs'!$D$15+('Hidden inputs'!$C$16-'Hidden inputs'!$B$16)*'Hidden inputs'!$D$16+(AN377-'Hidden inputs'!$B$17)*'Hidden inputs'!$D$17,AN377&gt;'Hidden inputs'!$B$18,'Hidden inputs'!$C$15*'Hidden inputs'!$D$15+('Hidden inputs'!$C$16-'Hidden inputs'!$B$16)*'Hidden inputs'!$D$16+('Hidden inputs'!$C$17-'Hidden inputs'!$B$17)*'Hidden inputs'!$D$17+(AN377-'Hidden inputs'!$B$18)*'Hidden inputs'!$D$18))</f>
        <v/>
      </c>
      <c r="AP377" s="10" t="str">
        <f t="shared" ca="1" si="16011"/>
        <v/>
      </c>
      <c r="AQ377" s="5" t="str">
        <f t="shared" ca="1" si="15914"/>
        <v/>
      </c>
      <c r="AR377" s="5" t="str">
        <f t="shared" ca="1" si="15915"/>
        <v/>
      </c>
      <c r="AS377" s="5" t="str">
        <f ca="1">IF($B377="","",'Hidden inputs'!$D$11*AJ377+'Hidden inputs'!$E$11*AK377)</f>
        <v/>
      </c>
      <c r="AT377" s="11" t="str">
        <f t="shared" ca="1" si="15845"/>
        <v/>
      </c>
      <c r="AU377" s="9" t="str">
        <f t="shared" ca="1" si="15916"/>
        <v/>
      </c>
      <c r="AV377" s="3" t="str">
        <f t="shared" ca="1" si="15917"/>
        <v/>
      </c>
      <c r="AW377" s="5" t="str" cm="1">
        <f t="array" aca="1" ref="AW377" ca="1">IF($B377="","",IF(AV377=0,0,IF(DD_Payment="",0,IF(AV377&lt;_xlfn.IFS(DD_Frequency="Monthly",1,DD_Frequency="Quarterly",IF(MONTH(AV$2)=1,1,IF(MONTH(AV$2)=4,1,IF(MONTH(AV$2)=7,1,IF(MONTH(AV$2)=10,1,0)))),DD_Frequency="Annually",IF(MONTH(AV$2)=1,1,0))*DD_Payment,AV377,_xlfn.IFS(DD_Frequency="Monthly",1,DD_Frequency="Quarterly",IF(MONTH(AV$2)=1,1,IF(MONTH(AV$2)=4,1,IF(MONTH(AV$2)=7,1,IF(MONTH(AV$2)=10,1,0)))),DD_Frequency="Annually",IF(MONTH(AV$2)=1,1,0))*DD_Payment))))</f>
        <v/>
      </c>
      <c r="AX377" s="3" t="str">
        <f t="shared" ref="AX377" ca="1" si="18439">IF($B377="","",IF(AV377&gt;AW377,(AV377-AW377/2)*(rate_A*(AX$1/365)),0))</f>
        <v/>
      </c>
      <c r="AY377" s="3" t="str">
        <f t="shared" ca="1" si="16013"/>
        <v/>
      </c>
      <c r="AZ377" s="3" t="str">
        <f t="shared" ref="AZ377" ca="1" si="18440">IF($B377="","",AK377*(1+rate_A*AX$1/365))</f>
        <v/>
      </c>
      <c r="BA377" s="3" t="str">
        <f t="shared" ref="BA377" ca="1" si="18441">IF($B377="","",AL377*(1+rate_A*AX$1/365))</f>
        <v/>
      </c>
      <c r="BB377" s="3" t="str">
        <f t="shared" ref="BB377" ca="1" si="18442">IF($B377="","",AM377*(1+rate_joint*AX$1/365))</f>
        <v/>
      </c>
      <c r="BC377" s="5" t="str">
        <f t="shared" ca="1" si="16017"/>
        <v/>
      </c>
      <c r="BD377" s="5" t="str" cm="1">
        <f t="array" aca="1" ref="BD377" ca="1">IF(BC377="","",_xlfn.IFS(BC377&lt;='Hidden inputs'!$C$15,BC377*'Hidden inputs'!$D$15,BC377&lt;='Hidden inputs'!$C$16,'Hidden inputs'!$C$15*'Hidden inputs'!$D$15+(BC377-'Hidden inputs'!$B$16)*'Hidden inputs'!$D$16,BC377&lt;='Hidden inputs'!$C$17,'Hidden inputs'!$C$15*'Hidden inputs'!$D$15+('Hidden inputs'!$C$16-'Hidden inputs'!$B$16)*'Hidden inputs'!$D$16+(BC377-'Hidden inputs'!$B$17)*'Hidden inputs'!$D$17,BC377&gt;'Hidden inputs'!$B$18,'Hidden inputs'!$C$15*'Hidden inputs'!$D$15+('Hidden inputs'!$C$16-'Hidden inputs'!$B$16)*'Hidden inputs'!$D$16+('Hidden inputs'!$C$17-'Hidden inputs'!$B$17)*'Hidden inputs'!$D$17+(BC377-'Hidden inputs'!$B$18)*'Hidden inputs'!$D$18))</f>
        <v/>
      </c>
      <c r="BE377" s="10" t="str">
        <f t="shared" ca="1" si="16018"/>
        <v/>
      </c>
      <c r="BF377" s="5" t="str">
        <f t="shared" ca="1" si="15922"/>
        <v/>
      </c>
      <c r="BG377" s="5" t="str">
        <f t="shared" ca="1" si="15923"/>
        <v/>
      </c>
      <c r="BH377" s="5" t="str">
        <f ca="1">IF($B377="","",'Hidden inputs'!$D$11*AY377+'Hidden inputs'!$E$11*AZ377)</f>
        <v/>
      </c>
      <c r="BI377" s="11" t="str">
        <f t="shared" ca="1" si="15850"/>
        <v/>
      </c>
      <c r="BJ377" s="9" t="str">
        <f t="shared" ca="1" si="15924"/>
        <v/>
      </c>
      <c r="BK377" s="3" t="str">
        <f t="shared" ca="1" si="15925"/>
        <v/>
      </c>
      <c r="BL377" s="5" t="str" cm="1">
        <f t="array" aca="1" ref="BL377" ca="1">IF($B377="","",IF(BK377=0,0,IF(DD_Payment="",0,IF(BK377&lt;_xlfn.IFS(DD_Frequency="Monthly",1,DD_Frequency="Quarterly",IF(MONTH(BK$2)=1,1,IF(MONTH(BK$2)=4,1,IF(MONTH(BK$2)=7,1,IF(MONTH(BK$2)=10,1,0)))),DD_Frequency="Annually",IF(MONTH(BK$2)=1,1,0))*DD_Payment,BK377,_xlfn.IFS(DD_Frequency="Monthly",1,DD_Frequency="Quarterly",IF(MONTH(BK$2)=1,1,IF(MONTH(BK$2)=4,1,IF(MONTH(BK$2)=7,1,IF(MONTH(BK$2)=10,1,0)))),DD_Frequency="Annually",IF(MONTH(BK$2)=1,1,0))*DD_Payment))))</f>
        <v/>
      </c>
      <c r="BM377" s="3" t="str">
        <f t="shared" ref="BM377" ca="1" si="18443">IF($B377="","",IF(BK377&gt;BL377,(BK377-BL377/2)*(rate_A*(BM$1/365)),0))</f>
        <v/>
      </c>
      <c r="BN377" s="3" t="str">
        <f t="shared" ca="1" si="16020"/>
        <v/>
      </c>
      <c r="BO377" s="3" t="str">
        <f t="shared" ref="BO377" ca="1" si="18444">IF($B377="","",AZ377*(1+rate_A*BM$1/365))</f>
        <v/>
      </c>
      <c r="BP377" s="3" t="str">
        <f t="shared" ref="BP377" ca="1" si="18445">IF($B377="","",BA377*(1+rate_A*BM$1/365))</f>
        <v/>
      </c>
      <c r="BQ377" s="3" t="str">
        <f t="shared" ref="BQ377" ca="1" si="18446">IF($B377="","",BB377*(1+rate_joint*BM$1/365))</f>
        <v/>
      </c>
      <c r="BR377" s="5" t="str">
        <f t="shared" ca="1" si="16024"/>
        <v/>
      </c>
      <c r="BS377" s="5" t="str" cm="1">
        <f t="array" aca="1" ref="BS377" ca="1">IF(BR377="","",_xlfn.IFS(BR377&lt;='Hidden inputs'!$C$15,BR377*'Hidden inputs'!$D$15,BR377&lt;='Hidden inputs'!$C$16,'Hidden inputs'!$C$15*'Hidden inputs'!$D$15+(BR377-'Hidden inputs'!$B$16)*'Hidden inputs'!$D$16,BR377&lt;='Hidden inputs'!$C$17,'Hidden inputs'!$C$15*'Hidden inputs'!$D$15+('Hidden inputs'!$C$16-'Hidden inputs'!$B$16)*'Hidden inputs'!$D$16+(BR377-'Hidden inputs'!$B$17)*'Hidden inputs'!$D$17,BR377&gt;'Hidden inputs'!$B$18,'Hidden inputs'!$C$15*'Hidden inputs'!$D$15+('Hidden inputs'!$C$16-'Hidden inputs'!$B$16)*'Hidden inputs'!$D$16+('Hidden inputs'!$C$17-'Hidden inputs'!$B$17)*'Hidden inputs'!$D$17+(BR377-'Hidden inputs'!$B$18)*'Hidden inputs'!$D$18))</f>
        <v/>
      </c>
      <c r="BT377" s="10" t="str">
        <f t="shared" ca="1" si="16025"/>
        <v/>
      </c>
      <c r="BU377" s="5" t="str">
        <f t="shared" ca="1" si="15930"/>
        <v/>
      </c>
      <c r="BV377" s="5" t="str">
        <f t="shared" ca="1" si="15931"/>
        <v/>
      </c>
      <c r="BW377" s="5" t="str">
        <f ca="1">IF($B377="","",'Hidden inputs'!$D$11*BN377+'Hidden inputs'!$E$11*BO377)</f>
        <v/>
      </c>
      <c r="BX377" s="11" t="str">
        <f t="shared" ca="1" si="15855"/>
        <v/>
      </c>
      <c r="BY377" s="9" t="str">
        <f t="shared" ca="1" si="15932"/>
        <v/>
      </c>
      <c r="BZ377" s="3" t="str">
        <f t="shared" ca="1" si="15933"/>
        <v/>
      </c>
      <c r="CA377" s="5" t="str" cm="1">
        <f t="array" aca="1" ref="CA377" ca="1">IF($B377="","",IF(BZ377=0,0,IF(DD_Payment="",0,IF(BZ377&lt;_xlfn.IFS(DD_Frequency="Monthly",1,DD_Frequency="Quarterly",IF(MONTH(BZ$2)=1,1,IF(MONTH(BZ$2)=4,1,IF(MONTH(BZ$2)=7,1,IF(MONTH(BZ$2)=10,1,0)))),DD_Frequency="Annually",IF(MONTH(BZ$2)=1,1,0))*DD_Payment,BZ377,_xlfn.IFS(DD_Frequency="Monthly",1,DD_Frequency="Quarterly",IF(MONTH(BZ$2)=1,1,IF(MONTH(BZ$2)=4,1,IF(MONTH(BZ$2)=7,1,IF(MONTH(BZ$2)=10,1,0)))),DD_Frequency="Annually",IF(MONTH(BZ$2)=1,1,0))*DD_Payment))))</f>
        <v/>
      </c>
      <c r="CB377" s="3" t="str">
        <f t="shared" ref="CB377" ca="1" si="18447">IF($B377="","",IF(BZ377&gt;CA377,(BZ377-CA377/2)*(rate_A*(CB$1/365)),0))</f>
        <v/>
      </c>
      <c r="CC377" s="3" t="str">
        <f t="shared" ca="1" si="16027"/>
        <v/>
      </c>
      <c r="CD377" s="3" t="str">
        <f t="shared" ref="CD377" ca="1" si="18448">IF($B377="","",BO377*(1+rate_A*CB$1/365))</f>
        <v/>
      </c>
      <c r="CE377" s="3" t="str">
        <f t="shared" ref="CE377" ca="1" si="18449">IF($B377="","",BP377*(1+rate_A*CB$1/365))</f>
        <v/>
      </c>
      <c r="CF377" s="3" t="str">
        <f t="shared" ref="CF377" ca="1" si="18450">IF($B377="","",BQ377*(1+rate_joint*CB$1/365))</f>
        <v/>
      </c>
      <c r="CG377" s="5" t="str">
        <f t="shared" ca="1" si="16031"/>
        <v/>
      </c>
      <c r="CH377" s="5" t="str" cm="1">
        <f t="array" aca="1" ref="CH377" ca="1">IF(CG377="","",_xlfn.IFS(CG377&lt;='Hidden inputs'!$C$15,CG377*'Hidden inputs'!$D$15,CG377&lt;='Hidden inputs'!$C$16,'Hidden inputs'!$C$15*'Hidden inputs'!$D$15+(CG377-'Hidden inputs'!$B$16)*'Hidden inputs'!$D$16,CG377&lt;='Hidden inputs'!$C$17,'Hidden inputs'!$C$15*'Hidden inputs'!$D$15+('Hidden inputs'!$C$16-'Hidden inputs'!$B$16)*'Hidden inputs'!$D$16+(CG377-'Hidden inputs'!$B$17)*'Hidden inputs'!$D$17,CG377&gt;'Hidden inputs'!$B$18,'Hidden inputs'!$C$15*'Hidden inputs'!$D$15+('Hidden inputs'!$C$16-'Hidden inputs'!$B$16)*'Hidden inputs'!$D$16+('Hidden inputs'!$C$17-'Hidden inputs'!$B$17)*'Hidden inputs'!$D$17+(CG377-'Hidden inputs'!$B$18)*'Hidden inputs'!$D$18))</f>
        <v/>
      </c>
      <c r="CI377" s="10" t="str">
        <f t="shared" ca="1" si="16032"/>
        <v/>
      </c>
      <c r="CJ377" s="5" t="str">
        <f t="shared" ca="1" si="15938"/>
        <v/>
      </c>
      <c r="CK377" s="5" t="str">
        <f t="shared" ca="1" si="15939"/>
        <v/>
      </c>
      <c r="CL377" s="5" t="str">
        <f ca="1">IF($B377="","",'Hidden inputs'!$D$11*CC377+'Hidden inputs'!$E$11*CD377)</f>
        <v/>
      </c>
      <c r="CM377" s="11" t="str">
        <f t="shared" ca="1" si="15860"/>
        <v/>
      </c>
      <c r="CN377" s="9" t="str">
        <f t="shared" ca="1" si="15940"/>
        <v/>
      </c>
      <c r="CO377" s="3" t="str">
        <f t="shared" ca="1" si="15941"/>
        <v/>
      </c>
      <c r="CP377" s="5" t="str" cm="1">
        <f t="array" aca="1" ref="CP377" ca="1">IF($B377="","",IF(CO377=0,0,IF(DD_Payment="",0,IF(CO377&lt;_xlfn.IFS(DD_Frequency="Monthly",1,DD_Frequency="Quarterly",IF(MONTH(CO$2)=1,1,IF(MONTH(CO$2)=4,1,IF(MONTH(CO$2)=7,1,IF(MONTH(CO$2)=10,1,0)))),DD_Frequency="Annually",IF(MONTH(CO$2)=1,1,0))*DD_Payment,CO377,_xlfn.IFS(DD_Frequency="Monthly",1,DD_Frequency="Quarterly",IF(MONTH(CO$2)=1,1,IF(MONTH(CO$2)=4,1,IF(MONTH(CO$2)=7,1,IF(MONTH(CO$2)=10,1,0)))),DD_Frequency="Annually",IF(MONTH(CO$2)=1,1,0))*DD_Payment))))</f>
        <v/>
      </c>
      <c r="CQ377" s="3" t="str">
        <f t="shared" ref="CQ377" ca="1" si="18451">IF($B377="","",IF(CO377&gt;CP377,(CO377-CP377/2)*(rate_A*(CQ$1/365)),0))</f>
        <v/>
      </c>
      <c r="CR377" s="3" t="str">
        <f t="shared" ca="1" si="16034"/>
        <v/>
      </c>
      <c r="CS377" s="3" t="str">
        <f t="shared" ref="CS377" ca="1" si="18452">IF($B377="","",CD377*(1+rate_A*CQ$1/365))</f>
        <v/>
      </c>
      <c r="CT377" s="3" t="str">
        <f t="shared" ref="CT377" ca="1" si="18453">IF($B377="","",CE377*(1+rate_A*CQ$1/365))</f>
        <v/>
      </c>
      <c r="CU377" s="3" t="str">
        <f t="shared" ref="CU377" ca="1" si="18454">IF($B377="","",CF377*(1+rate_joint*CQ$1/365))</f>
        <v/>
      </c>
      <c r="CV377" s="5" t="str">
        <f t="shared" ca="1" si="16038"/>
        <v/>
      </c>
      <c r="CW377" s="5" t="str" cm="1">
        <f t="array" aca="1" ref="CW377" ca="1">IF(CV377="","",_xlfn.IFS(CV377&lt;='Hidden inputs'!$C$15,CV377*'Hidden inputs'!$D$15,CV377&lt;='Hidden inputs'!$C$16,'Hidden inputs'!$C$15*'Hidden inputs'!$D$15+(CV377-'Hidden inputs'!$B$16)*'Hidden inputs'!$D$16,CV377&lt;='Hidden inputs'!$C$17,'Hidden inputs'!$C$15*'Hidden inputs'!$D$15+('Hidden inputs'!$C$16-'Hidden inputs'!$B$16)*'Hidden inputs'!$D$16+(CV377-'Hidden inputs'!$B$17)*'Hidden inputs'!$D$17,CV377&gt;'Hidden inputs'!$B$18,'Hidden inputs'!$C$15*'Hidden inputs'!$D$15+('Hidden inputs'!$C$16-'Hidden inputs'!$B$16)*'Hidden inputs'!$D$16+('Hidden inputs'!$C$17-'Hidden inputs'!$B$17)*'Hidden inputs'!$D$17+(CV377-'Hidden inputs'!$B$18)*'Hidden inputs'!$D$18))</f>
        <v/>
      </c>
      <c r="CX377" s="10" t="str">
        <f t="shared" ca="1" si="16039"/>
        <v/>
      </c>
      <c r="CY377" s="5" t="str">
        <f t="shared" ca="1" si="15946"/>
        <v/>
      </c>
      <c r="CZ377" s="5" t="str">
        <f t="shared" ca="1" si="15947"/>
        <v/>
      </c>
      <c r="DA377" s="5" t="str">
        <f ca="1">IF($B377="","",'Hidden inputs'!$D$11*CR377+'Hidden inputs'!$E$11*CS377)</f>
        <v/>
      </c>
      <c r="DB377" s="11" t="str">
        <f t="shared" ca="1" si="15865"/>
        <v/>
      </c>
      <c r="DC377" s="9" t="str">
        <f t="shared" ca="1" si="15948"/>
        <v/>
      </c>
      <c r="DD377" s="3" t="str">
        <f t="shared" ca="1" si="15949"/>
        <v/>
      </c>
      <c r="DE377" s="5" t="str" cm="1">
        <f t="array" aca="1" ref="DE377" ca="1">IF($B377="","",IF(DD377=0,0,IF(DD_Payment="",0,IF(DD377&lt;_xlfn.IFS(DD_Frequency="Monthly",1,DD_Frequency="Quarterly",IF(MONTH(DD$2)=1,1,IF(MONTH(DD$2)=4,1,IF(MONTH(DD$2)=7,1,IF(MONTH(DD$2)=10,1,0)))),DD_Frequency="Annually",IF(MONTH(DD$2)=1,1,0))*DD_Payment,DD377,_xlfn.IFS(DD_Frequency="Monthly",1,DD_Frequency="Quarterly",IF(MONTH(DD$2)=1,1,IF(MONTH(DD$2)=4,1,IF(MONTH(DD$2)=7,1,IF(MONTH(DD$2)=10,1,0)))),DD_Frequency="Annually",IF(MONTH(DD$2)=1,1,0))*DD_Payment))))</f>
        <v/>
      </c>
      <c r="DF377" s="3" t="str">
        <f t="shared" ref="DF377" ca="1" si="18455">IF($B377="","",IF(DD377&gt;DE377,(DD377-DE377/2)*(rate_A*(DF$1/365)),0))</f>
        <v/>
      </c>
      <c r="DG377" s="3" t="str">
        <f t="shared" ca="1" si="16041"/>
        <v/>
      </c>
      <c r="DH377" s="3" t="str">
        <f t="shared" ref="DH377" ca="1" si="18456">IF($B377="","",CS377*(1+rate_A*DF$1/365))</f>
        <v/>
      </c>
      <c r="DI377" s="3" t="str">
        <f t="shared" ref="DI377" ca="1" si="18457">IF($B377="","",CT377*(1+rate_A*DF$1/365))</f>
        <v/>
      </c>
      <c r="DJ377" s="3" t="str">
        <f t="shared" ref="DJ377" ca="1" si="18458">IF($B377="","",CU377*(1+rate_joint*DF$1/365))</f>
        <v/>
      </c>
      <c r="DK377" s="5" t="str">
        <f t="shared" ca="1" si="16045"/>
        <v/>
      </c>
      <c r="DL377" s="5" t="str" cm="1">
        <f t="array" aca="1" ref="DL377" ca="1">IF(DK377="","",_xlfn.IFS(DK377&lt;='Hidden inputs'!$C$15,DK377*'Hidden inputs'!$D$15,DK377&lt;='Hidden inputs'!$C$16,'Hidden inputs'!$C$15*'Hidden inputs'!$D$15+(DK377-'Hidden inputs'!$B$16)*'Hidden inputs'!$D$16,DK377&lt;='Hidden inputs'!$C$17,'Hidden inputs'!$C$15*'Hidden inputs'!$D$15+('Hidden inputs'!$C$16-'Hidden inputs'!$B$16)*'Hidden inputs'!$D$16+(DK377-'Hidden inputs'!$B$17)*'Hidden inputs'!$D$17,DK377&gt;'Hidden inputs'!$B$18,'Hidden inputs'!$C$15*'Hidden inputs'!$D$15+('Hidden inputs'!$C$16-'Hidden inputs'!$B$16)*'Hidden inputs'!$D$16+('Hidden inputs'!$C$17-'Hidden inputs'!$B$17)*'Hidden inputs'!$D$17+(DK377-'Hidden inputs'!$B$18)*'Hidden inputs'!$D$18))</f>
        <v/>
      </c>
      <c r="DM377" s="10" t="str">
        <f t="shared" ca="1" si="16046"/>
        <v/>
      </c>
      <c r="DN377" s="5" t="str">
        <f t="shared" ca="1" si="15954"/>
        <v/>
      </c>
      <c r="DO377" s="5" t="str">
        <f t="shared" ca="1" si="15955"/>
        <v/>
      </c>
      <c r="DP377" s="5" t="str">
        <f ca="1">IF($B377="","",'Hidden inputs'!$D$11*DG377+'Hidden inputs'!$E$11*DH377)</f>
        <v/>
      </c>
      <c r="DQ377" s="11" t="str">
        <f t="shared" ca="1" si="15870"/>
        <v/>
      </c>
      <c r="DR377" s="9" t="str">
        <f t="shared" ca="1" si="15956"/>
        <v/>
      </c>
      <c r="DS377" s="3" t="str">
        <f t="shared" ca="1" si="15957"/>
        <v/>
      </c>
      <c r="DT377" s="5" t="str" cm="1">
        <f t="array" aca="1" ref="DT377" ca="1">IF($B377="","",IF(DS377=0,0,IF(DD_Payment="",0,IF(DS377&lt;_xlfn.IFS(DD_Frequency="Monthly",1,DD_Frequency="Quarterly",IF(MONTH(DS$2)=1,1,IF(MONTH(DS$2)=4,1,IF(MONTH(DS$2)=7,1,IF(MONTH(DS$2)=10,1,0)))),DD_Frequency="Annually",IF(MONTH(DS$2)=1,1,0))*DD_Payment,DS377,_xlfn.IFS(DD_Frequency="Monthly",1,DD_Frequency="Quarterly",IF(MONTH(DS$2)=1,1,IF(MONTH(DS$2)=4,1,IF(MONTH(DS$2)=7,1,IF(MONTH(DS$2)=10,1,0)))),DD_Frequency="Annually",IF(MONTH(DS$2)=1,1,0))*DD_Payment))))</f>
        <v/>
      </c>
      <c r="DU377" s="3" t="str">
        <f t="shared" ref="DU377" ca="1" si="18459">IF($B377="","",IF(DS377&gt;DT377,(DS377-DT377/2)*(rate_A*(DU$1/365)),0))</f>
        <v/>
      </c>
      <c r="DV377" s="3" t="str">
        <f t="shared" ca="1" si="16048"/>
        <v/>
      </c>
      <c r="DW377" s="3" t="str">
        <f t="shared" ref="DW377" ca="1" si="18460">IF($B377="","",DH377*(1+rate_A*DU$1/365))</f>
        <v/>
      </c>
      <c r="DX377" s="3" t="str">
        <f t="shared" ref="DX377" ca="1" si="18461">IF($B377="","",DI377*(1+rate_A*DU$1/365))</f>
        <v/>
      </c>
      <c r="DY377" s="3" t="str">
        <f t="shared" ref="DY377" ca="1" si="18462">IF($B377="","",DJ377*(1+rate_joint*DU$1/365))</f>
        <v/>
      </c>
      <c r="DZ377" s="5" t="str">
        <f t="shared" ca="1" si="16052"/>
        <v/>
      </c>
      <c r="EA377" s="5" t="str" cm="1">
        <f t="array" aca="1" ref="EA377" ca="1">IF(DZ377="","",_xlfn.IFS(DZ377&lt;='Hidden inputs'!$C$15,DZ377*'Hidden inputs'!$D$15,DZ377&lt;='Hidden inputs'!$C$16,'Hidden inputs'!$C$15*'Hidden inputs'!$D$15+(DZ377-'Hidden inputs'!$B$16)*'Hidden inputs'!$D$16,DZ377&lt;='Hidden inputs'!$C$17,'Hidden inputs'!$C$15*'Hidden inputs'!$D$15+('Hidden inputs'!$C$16-'Hidden inputs'!$B$16)*'Hidden inputs'!$D$16+(DZ377-'Hidden inputs'!$B$17)*'Hidden inputs'!$D$17,DZ377&gt;'Hidden inputs'!$B$18,'Hidden inputs'!$C$15*'Hidden inputs'!$D$15+('Hidden inputs'!$C$16-'Hidden inputs'!$B$16)*'Hidden inputs'!$D$16+('Hidden inputs'!$C$17-'Hidden inputs'!$B$17)*'Hidden inputs'!$D$17+(DZ377-'Hidden inputs'!$B$18)*'Hidden inputs'!$D$18))</f>
        <v/>
      </c>
      <c r="EB377" s="10" t="str">
        <f t="shared" ca="1" si="16053"/>
        <v/>
      </c>
      <c r="EC377" s="5" t="str">
        <f t="shared" ca="1" si="15962"/>
        <v/>
      </c>
      <c r="ED377" s="5" t="str">
        <f t="shared" ca="1" si="15963"/>
        <v/>
      </c>
      <c r="EE377" s="5" t="str">
        <f ca="1">IF($B377="","",'Hidden inputs'!$D$11*DV377+'Hidden inputs'!$E$11*DW377)</f>
        <v/>
      </c>
      <c r="EF377" s="11" t="str">
        <f t="shared" ca="1" si="15875"/>
        <v/>
      </c>
      <c r="EG377" s="9" t="str">
        <f t="shared" ca="1" si="15964"/>
        <v/>
      </c>
      <c r="EH377" s="3" t="str">
        <f t="shared" ca="1" si="15965"/>
        <v/>
      </c>
      <c r="EI377" s="5" t="str" cm="1">
        <f t="array" aca="1" ref="EI377" ca="1">IF($B377="","",IF(EH377=0,0,IF(DD_Payment="",0,IF(EH377&lt;_xlfn.IFS(DD_Frequency="Monthly",1,DD_Frequency="Quarterly",IF(MONTH(EH$2)=1,1,IF(MONTH(EH$2)=4,1,IF(MONTH(EH$2)=7,1,IF(MONTH(EH$2)=10,1,0)))),DD_Frequency="Annually",IF(MONTH(EH$2)=1,1,0))*DD_Payment,EH377,_xlfn.IFS(DD_Frequency="Monthly",1,DD_Frequency="Quarterly",IF(MONTH(EH$2)=1,1,IF(MONTH(EH$2)=4,1,IF(MONTH(EH$2)=7,1,IF(MONTH(EH$2)=10,1,0)))),DD_Frequency="Annually",IF(MONTH(EH$2)=1,1,0))*DD_Payment))))</f>
        <v/>
      </c>
      <c r="EJ377" s="3" t="str">
        <f t="shared" ref="EJ377" ca="1" si="18463">IF($B377="","",IF(EH377&gt;EI377,(EH377-EI377/2)*(rate_A*(EJ$1/365)),0))</f>
        <v/>
      </c>
      <c r="EK377" s="3" t="str">
        <f t="shared" ca="1" si="16055"/>
        <v/>
      </c>
      <c r="EL377" s="3" t="str">
        <f t="shared" ref="EL377" ca="1" si="18464">IF($B377="","",DW377*(1+rate_A*EJ$1/365))</f>
        <v/>
      </c>
      <c r="EM377" s="3" t="str">
        <f t="shared" ref="EM377" ca="1" si="18465">IF($B377="","",DX377*(1+rate_A*EJ$1/365))</f>
        <v/>
      </c>
      <c r="EN377" s="3" t="str">
        <f t="shared" ref="EN377" ca="1" si="18466">IF($B377="","",DY377*(1+rate_joint*EJ$1/365))</f>
        <v/>
      </c>
      <c r="EO377" s="5" t="str">
        <f t="shared" ca="1" si="16059"/>
        <v/>
      </c>
      <c r="EP377" s="5" t="str" cm="1">
        <f t="array" aca="1" ref="EP377" ca="1">IF(EO377="","",_xlfn.IFS(EO377&lt;='Hidden inputs'!$C$15,EO377*'Hidden inputs'!$D$15,EO377&lt;='Hidden inputs'!$C$16,'Hidden inputs'!$C$15*'Hidden inputs'!$D$15+(EO377-'Hidden inputs'!$B$16)*'Hidden inputs'!$D$16,EO377&lt;='Hidden inputs'!$C$17,'Hidden inputs'!$C$15*'Hidden inputs'!$D$15+('Hidden inputs'!$C$16-'Hidden inputs'!$B$16)*'Hidden inputs'!$D$16+(EO377-'Hidden inputs'!$B$17)*'Hidden inputs'!$D$17,EO377&gt;'Hidden inputs'!$B$18,'Hidden inputs'!$C$15*'Hidden inputs'!$D$15+('Hidden inputs'!$C$16-'Hidden inputs'!$B$16)*'Hidden inputs'!$D$16+('Hidden inputs'!$C$17-'Hidden inputs'!$B$17)*'Hidden inputs'!$D$17+(EO377-'Hidden inputs'!$B$18)*'Hidden inputs'!$D$18))</f>
        <v/>
      </c>
      <c r="EQ377" s="10" t="str">
        <f t="shared" ca="1" si="16060"/>
        <v/>
      </c>
      <c r="ER377" s="5" t="str">
        <f t="shared" ca="1" si="15970"/>
        <v/>
      </c>
      <c r="ES377" s="5" t="str">
        <f t="shared" ca="1" si="15971"/>
        <v/>
      </c>
      <c r="ET377" s="5" t="str">
        <f ca="1">IF($B377="","",'Hidden inputs'!$D$11*EK377+'Hidden inputs'!$E$11*EL377)</f>
        <v/>
      </c>
      <c r="EU377" s="11" t="str">
        <f t="shared" ca="1" si="15880"/>
        <v/>
      </c>
      <c r="EV377" s="9" t="str">
        <f t="shared" ca="1" si="15972"/>
        <v/>
      </c>
      <c r="EW377" s="3" t="str">
        <f t="shared" ca="1" si="15973"/>
        <v/>
      </c>
      <c r="EX377" s="5" t="str" cm="1">
        <f t="array" aca="1" ref="EX377" ca="1">IF($B377="","",IF(EW377=0,0,IF(DD_Payment="",0,IF(EW377&lt;_xlfn.IFS(DD_Frequency="Monthly",1,DD_Frequency="Quarterly",IF(MONTH(EW$2)=1,1,IF(MONTH(EW$2)=4,1,IF(MONTH(EW$2)=7,1,IF(MONTH(EW$2)=10,1,0)))),DD_Frequency="Annually",IF(MONTH(EW$2)=1,1,0))*DD_Payment,EW377,_xlfn.IFS(DD_Frequency="Monthly",1,DD_Frequency="Quarterly",IF(MONTH(EW$2)=1,1,IF(MONTH(EW$2)=4,1,IF(MONTH(EW$2)=7,1,IF(MONTH(EW$2)=10,1,0)))),DD_Frequency="Annually",IF(MONTH(EW$2)=1,1,0))*DD_Payment))))</f>
        <v/>
      </c>
      <c r="EY377" s="3" t="str">
        <f t="shared" ref="EY377" ca="1" si="18467">IF($B377="","",IF(EW377&gt;EX377,(EW377-EX377/2)*(rate_A*(EY$1/365)),0))</f>
        <v/>
      </c>
      <c r="EZ377" s="3" t="str">
        <f t="shared" ca="1" si="16062"/>
        <v/>
      </c>
      <c r="FA377" s="3" t="str">
        <f t="shared" ref="FA377" ca="1" si="18468">IF($B377="","",EL377*(1+rate_A*EY$1/365))</f>
        <v/>
      </c>
      <c r="FB377" s="3" t="str">
        <f t="shared" ref="FB377" ca="1" si="18469">IF($B377="","",EM377*(1+rate_A*EY$1/365))</f>
        <v/>
      </c>
      <c r="FC377" s="3" t="str">
        <f t="shared" ref="FC377" ca="1" si="18470">IF($B377="","",EN377*(1+rate_joint*EY$1/365))</f>
        <v/>
      </c>
      <c r="FD377" s="5" t="str">
        <f t="shared" ca="1" si="16066"/>
        <v/>
      </c>
      <c r="FE377" s="5" t="str" cm="1">
        <f t="array" aca="1" ref="FE377" ca="1">IF(FD377="","",_xlfn.IFS(FD377&lt;='Hidden inputs'!$C$15,FD377*'Hidden inputs'!$D$15,FD377&lt;='Hidden inputs'!$C$16,'Hidden inputs'!$C$15*'Hidden inputs'!$D$15+(FD377-'Hidden inputs'!$B$16)*'Hidden inputs'!$D$16,FD377&lt;='Hidden inputs'!$C$17,'Hidden inputs'!$C$15*'Hidden inputs'!$D$15+('Hidden inputs'!$C$16-'Hidden inputs'!$B$16)*'Hidden inputs'!$D$16+(FD377-'Hidden inputs'!$B$17)*'Hidden inputs'!$D$17,FD377&gt;'Hidden inputs'!$B$18,'Hidden inputs'!$C$15*'Hidden inputs'!$D$15+('Hidden inputs'!$C$16-'Hidden inputs'!$B$16)*'Hidden inputs'!$D$16+('Hidden inputs'!$C$17-'Hidden inputs'!$B$17)*'Hidden inputs'!$D$17+(FD377-'Hidden inputs'!$B$18)*'Hidden inputs'!$D$18))</f>
        <v/>
      </c>
      <c r="FF377" s="10" t="str">
        <f t="shared" ca="1" si="16067"/>
        <v/>
      </c>
      <c r="FG377" s="5" t="str">
        <f t="shared" ca="1" si="15978"/>
        <v/>
      </c>
      <c r="FH377" s="5" t="str">
        <f t="shared" ca="1" si="15979"/>
        <v/>
      </c>
      <c r="FI377" s="5" t="str">
        <f ca="1">IF($B377="","",'Hidden inputs'!$D$11*EZ377+'Hidden inputs'!$E$11*FA377)</f>
        <v/>
      </c>
      <c r="FJ377" s="11" t="str">
        <f t="shared" ca="1" si="15885"/>
        <v/>
      </c>
      <c r="FK377" s="9" t="str">
        <f t="shared" ca="1" si="15980"/>
        <v/>
      </c>
      <c r="FL377" s="3" t="str">
        <f t="shared" ca="1" si="15981"/>
        <v/>
      </c>
      <c r="FM377" s="5" t="str" cm="1">
        <f t="array" aca="1" ref="FM377" ca="1">IF($B377="","",IF(FL377=0,0,IF(DD_Payment="",0,IF(FL377&lt;_xlfn.IFS(DD_Frequency="Monthly",1,DD_Frequency="Quarterly",IF(MONTH(FL$2)=1,1,IF(MONTH(FL$2)=4,1,IF(MONTH(FL$2)=7,1,IF(MONTH(FL$2)=10,1,0)))),DD_Frequency="Annually",IF(MONTH(FL$2)=1,1,0))*DD_Payment,FL377,_xlfn.IFS(DD_Frequency="Monthly",1,DD_Frequency="Quarterly",IF(MONTH(FL$2)=1,1,IF(MONTH(FL$2)=4,1,IF(MONTH(FL$2)=7,1,IF(MONTH(FL$2)=10,1,0)))),DD_Frequency="Annually",IF(MONTH(FL$2)=1,1,0))*DD_Payment))))</f>
        <v/>
      </c>
      <c r="FN377" s="3" t="str">
        <f t="shared" ref="FN377" ca="1" si="18471">IF($B377="","",IF(FL377&gt;FM377,(FL377-FM377/2)*(rate_A*(FN$1/365)),0))</f>
        <v/>
      </c>
      <c r="FO377" s="3" t="str">
        <f t="shared" ca="1" si="16069"/>
        <v/>
      </c>
      <c r="FP377" s="3" t="str">
        <f t="shared" ref="FP377" ca="1" si="18472">IF($B377="","",FA377*(1+rate_A*FN$1/365))</f>
        <v/>
      </c>
      <c r="FQ377" s="3" t="str">
        <f t="shared" ref="FQ377" ca="1" si="18473">IF($B377="","",FB377*(1+rate_A*FN$1/365))</f>
        <v/>
      </c>
      <c r="FR377" s="3" t="str">
        <f t="shared" ref="FR377" ca="1" si="18474">IF($B377="","",FC377*(1+rate_joint*FN$1/365))</f>
        <v/>
      </c>
      <c r="FS377" s="5" t="str">
        <f t="shared" ca="1" si="16073"/>
        <v/>
      </c>
      <c r="FT377" s="5" t="str" cm="1">
        <f t="array" aca="1" ref="FT377" ca="1">IF(FS377="","",_xlfn.IFS(FS377&lt;='Hidden inputs'!$C$15,FS377*'Hidden inputs'!$D$15,FS377&lt;='Hidden inputs'!$C$16,'Hidden inputs'!$C$15*'Hidden inputs'!$D$15+(FS377-'Hidden inputs'!$B$16)*'Hidden inputs'!$D$16,FS377&lt;='Hidden inputs'!$C$17,'Hidden inputs'!$C$15*'Hidden inputs'!$D$15+('Hidden inputs'!$C$16-'Hidden inputs'!$B$16)*'Hidden inputs'!$D$16+(FS377-'Hidden inputs'!$B$17)*'Hidden inputs'!$D$17,FS377&gt;'Hidden inputs'!$B$18,'Hidden inputs'!$C$15*'Hidden inputs'!$D$15+('Hidden inputs'!$C$16-'Hidden inputs'!$B$16)*'Hidden inputs'!$D$16+('Hidden inputs'!$C$17-'Hidden inputs'!$B$17)*'Hidden inputs'!$D$17+(FS377-'Hidden inputs'!$B$18)*'Hidden inputs'!$D$18))</f>
        <v/>
      </c>
      <c r="FU377" s="10" t="str">
        <f t="shared" ca="1" si="16074"/>
        <v/>
      </c>
      <c r="FV377" s="5" t="str">
        <f t="shared" ca="1" si="15986"/>
        <v/>
      </c>
      <c r="FW377" s="5" t="str">
        <f t="shared" ca="1" si="15987"/>
        <v/>
      </c>
      <c r="FX377" s="5" t="str">
        <f ca="1">IF($B377="","",'Hidden inputs'!$D$11*FO377+'Hidden inputs'!$E$11*FP377)</f>
        <v/>
      </c>
      <c r="FY377" s="11" t="str">
        <f t="shared" ca="1" si="15890"/>
        <v/>
      </c>
      <c r="FZ377" s="9" t="str">
        <f t="shared" ca="1" si="15988"/>
        <v/>
      </c>
      <c r="GA377" s="5" t="str">
        <f t="shared" ca="1" si="15989"/>
        <v/>
      </c>
      <c r="GB377" s="5" t="str">
        <f t="shared" ca="1" si="15990"/>
        <v/>
      </c>
      <c r="GC377" s="5" t="str">
        <f t="shared" ca="1" si="15891"/>
        <v/>
      </c>
      <c r="GD377" s="5" t="str">
        <f t="shared" ca="1" si="15892"/>
        <v/>
      </c>
    </row>
    <row r="378" spans="1:186" x14ac:dyDescent="0.35">
      <c r="A378" s="2"/>
      <c r="B378" s="2"/>
      <c r="C378" s="2"/>
      <c r="D378" s="2"/>
      <c r="E378" s="2"/>
      <c r="F378" s="2"/>
      <c r="G378" s="2"/>
      <c r="H378" s="2"/>
      <c r="I378" s="2"/>
      <c r="J378" s="2"/>
      <c r="K378" s="2"/>
      <c r="L378" s="2"/>
      <c r="M378" s="2"/>
      <c r="N378" s="2"/>
      <c r="O378" s="2"/>
      <c r="P378" s="2"/>
      <c r="Q378" s="21"/>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G378" s="2"/>
    </row>
    <row r="379" spans="1:186" x14ac:dyDescent="0.35">
      <c r="A379" s="2"/>
      <c r="B379" s="2"/>
      <c r="C379" s="2"/>
      <c r="D379" s="2"/>
      <c r="E379" s="2"/>
      <c r="F379" s="2"/>
      <c r="G379" s="2"/>
      <c r="H379" s="2"/>
      <c r="I379" s="2"/>
      <c r="J379" s="2"/>
      <c r="K379" s="2"/>
      <c r="L379" s="2"/>
      <c r="M379" s="2"/>
      <c r="N379" s="2"/>
      <c r="O379" s="2"/>
      <c r="P379" s="2"/>
      <c r="Q379" s="21"/>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G379" s="2"/>
    </row>
    <row r="380" spans="1:186" x14ac:dyDescent="0.35">
      <c r="A380" s="2"/>
      <c r="B380" s="2"/>
      <c r="C380" s="2"/>
      <c r="D380" s="2"/>
      <c r="E380" s="2"/>
      <c r="F380" s="2"/>
      <c r="G380" s="2"/>
      <c r="H380" s="2"/>
      <c r="I380" s="2"/>
      <c r="J380" s="2"/>
      <c r="K380" s="2"/>
      <c r="L380" s="2"/>
      <c r="M380" s="2"/>
      <c r="N380" s="2"/>
      <c r="O380" s="2"/>
      <c r="P380" s="2"/>
      <c r="Q380" s="21"/>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G380" s="2"/>
    </row>
    <row r="381" spans="1:186" x14ac:dyDescent="0.35">
      <c r="A381" s="2"/>
      <c r="B381" s="2"/>
      <c r="C381" s="2"/>
      <c r="D381" s="2"/>
      <c r="E381" s="2"/>
      <c r="F381" s="2"/>
      <c r="G381" s="2"/>
      <c r="H381" s="2"/>
      <c r="I381" s="2"/>
      <c r="J381" s="2"/>
      <c r="K381" s="2"/>
      <c r="L381" s="2"/>
      <c r="M381" s="2"/>
      <c r="N381" s="2"/>
      <c r="O381" s="2"/>
      <c r="P381" s="2"/>
      <c r="Q381" s="21"/>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G381" s="2"/>
    </row>
    <row r="382" spans="1:186" x14ac:dyDescent="0.35">
      <c r="A382" s="2"/>
      <c r="B382" s="2"/>
      <c r="C382" s="2"/>
      <c r="D382" s="2"/>
      <c r="E382" s="2"/>
      <c r="F382" s="2"/>
      <c r="G382" s="2"/>
      <c r="H382" s="2"/>
      <c r="I382" s="2"/>
      <c r="J382" s="2"/>
      <c r="K382" s="2"/>
      <c r="L382" s="2"/>
      <c r="M382" s="2"/>
      <c r="N382" s="2"/>
      <c r="O382" s="2"/>
      <c r="P382" s="2"/>
      <c r="Q382" s="21"/>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G382" s="2"/>
    </row>
    <row r="383" spans="1:186" x14ac:dyDescent="0.35">
      <c r="A383" s="2"/>
      <c r="B383" s="2"/>
      <c r="C383" s="2"/>
      <c r="D383" s="2"/>
      <c r="E383" s="2"/>
      <c r="F383" s="2"/>
      <c r="G383" s="2"/>
      <c r="H383" s="2"/>
      <c r="I383" s="2"/>
      <c r="J383" s="2"/>
      <c r="K383" s="2"/>
      <c r="L383" s="2"/>
      <c r="M383" s="2"/>
      <c r="N383" s="2"/>
      <c r="O383" s="2"/>
      <c r="P383" s="2"/>
      <c r="Q383" s="21"/>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G383" s="2"/>
    </row>
    <row r="384" spans="1:186" x14ac:dyDescent="0.35">
      <c r="A384" s="2"/>
      <c r="B384" s="2"/>
      <c r="C384" s="2"/>
      <c r="D384" s="2"/>
      <c r="E384" s="2"/>
      <c r="F384" s="2"/>
      <c r="G384" s="2"/>
      <c r="H384" s="2"/>
      <c r="I384" s="2"/>
      <c r="J384" s="2"/>
      <c r="K384" s="2"/>
      <c r="L384" s="2"/>
      <c r="M384" s="2"/>
      <c r="N384" s="2"/>
      <c r="O384" s="2"/>
      <c r="P384" s="2"/>
      <c r="Q384" s="21"/>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G384" s="2"/>
    </row>
    <row r="385" spans="1:137" x14ac:dyDescent="0.35">
      <c r="A385" s="2"/>
      <c r="B385" s="2"/>
      <c r="C385" s="2"/>
      <c r="D385" s="2"/>
      <c r="E385" s="2"/>
      <c r="F385" s="2"/>
      <c r="G385" s="2"/>
      <c r="H385" s="2"/>
      <c r="I385" s="2"/>
      <c r="J385" s="2"/>
      <c r="K385" s="2"/>
      <c r="L385" s="2"/>
      <c r="M385" s="2"/>
      <c r="N385" s="2"/>
      <c r="O385" s="2"/>
      <c r="P385" s="2"/>
      <c r="Q385" s="21"/>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G385" s="2"/>
    </row>
    <row r="386" spans="1:137" x14ac:dyDescent="0.35">
      <c r="A386" s="2"/>
      <c r="B386" s="2"/>
      <c r="C386" s="2"/>
      <c r="D386" s="2"/>
      <c r="E386" s="2"/>
      <c r="F386" s="2"/>
      <c r="G386" s="2"/>
      <c r="H386" s="2"/>
      <c r="I386" s="2"/>
      <c r="J386" s="2"/>
      <c r="K386" s="2"/>
      <c r="L386" s="2"/>
      <c r="M386" s="2"/>
      <c r="N386" s="2"/>
      <c r="O386" s="2"/>
      <c r="P386" s="2"/>
      <c r="Q386" s="21"/>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G386" s="2"/>
    </row>
    <row r="387" spans="1:137" x14ac:dyDescent="0.35">
      <c r="A387" s="2"/>
      <c r="B387" s="2"/>
      <c r="C387" s="2"/>
      <c r="D387" s="2"/>
      <c r="E387" s="2"/>
      <c r="F387" s="2"/>
      <c r="G387" s="2"/>
      <c r="H387" s="2"/>
      <c r="I387" s="2"/>
      <c r="J387" s="2"/>
      <c r="K387" s="2"/>
      <c r="L387" s="2"/>
      <c r="M387" s="2"/>
      <c r="N387" s="2"/>
      <c r="O387" s="2"/>
      <c r="P387" s="2"/>
      <c r="Q387" s="21"/>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G387" s="2"/>
    </row>
    <row r="388" spans="1:137" x14ac:dyDescent="0.35">
      <c r="A388" s="2"/>
      <c r="B388" s="2"/>
      <c r="C388" s="2"/>
      <c r="D388" s="2"/>
      <c r="E388" s="2"/>
      <c r="F388" s="2"/>
      <c r="G388" s="2"/>
      <c r="H388" s="2"/>
      <c r="I388" s="2"/>
      <c r="J388" s="2"/>
      <c r="K388" s="2"/>
      <c r="L388" s="2"/>
      <c r="M388" s="2"/>
      <c r="N388" s="2"/>
      <c r="O388" s="2"/>
      <c r="P388" s="2"/>
      <c r="Q388" s="21"/>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G388" s="2"/>
    </row>
    <row r="389" spans="1:137" x14ac:dyDescent="0.35">
      <c r="A389" s="2"/>
      <c r="B389" s="2"/>
      <c r="C389" s="2"/>
      <c r="D389" s="2"/>
      <c r="E389" s="2"/>
      <c r="F389" s="2"/>
      <c r="G389" s="2"/>
      <c r="H389" s="2"/>
      <c r="I389" s="2"/>
      <c r="J389" s="2"/>
      <c r="K389" s="2"/>
      <c r="L389" s="2"/>
      <c r="M389" s="2"/>
      <c r="N389" s="2"/>
      <c r="O389" s="2"/>
      <c r="P389" s="2"/>
      <c r="Q389" s="21"/>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G389" s="2"/>
    </row>
    <row r="390" spans="1:137" x14ac:dyDescent="0.35">
      <c r="A390" s="2"/>
      <c r="B390" s="2"/>
      <c r="C390" s="2"/>
      <c r="D390" s="2"/>
      <c r="E390" s="2"/>
      <c r="F390" s="2"/>
      <c r="G390" s="2"/>
      <c r="H390" s="2"/>
      <c r="I390" s="2"/>
      <c r="J390" s="2"/>
      <c r="K390" s="2"/>
      <c r="L390" s="2"/>
      <c r="M390" s="2"/>
      <c r="N390" s="2"/>
      <c r="O390" s="2"/>
      <c r="P390" s="2"/>
      <c r="Q390" s="21"/>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G390" s="2"/>
    </row>
    <row r="391" spans="1:137" x14ac:dyDescent="0.35">
      <c r="A391" s="2"/>
      <c r="B391" s="2"/>
      <c r="C391" s="2"/>
      <c r="D391" s="2"/>
      <c r="E391" s="2"/>
      <c r="F391" s="2"/>
      <c r="G391" s="2"/>
      <c r="H391" s="2"/>
      <c r="I391" s="2"/>
      <c r="J391" s="2"/>
      <c r="K391" s="2"/>
      <c r="L391" s="2"/>
      <c r="M391" s="2"/>
      <c r="N391" s="2"/>
      <c r="O391" s="2"/>
      <c r="P391" s="2"/>
      <c r="Q391" s="21"/>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G391" s="2"/>
    </row>
    <row r="392" spans="1:137" x14ac:dyDescent="0.35">
      <c r="A392" s="2"/>
      <c r="B392" s="2"/>
      <c r="C392" s="2"/>
      <c r="D392" s="2"/>
      <c r="E392" s="2"/>
      <c r="F392" s="2"/>
      <c r="G392" s="2"/>
      <c r="H392" s="2"/>
      <c r="I392" s="2"/>
      <c r="J392" s="2"/>
      <c r="K392" s="2"/>
      <c r="L392" s="2"/>
      <c r="M392" s="2"/>
      <c r="N392" s="2"/>
      <c r="O392" s="2"/>
      <c r="P392" s="2"/>
      <c r="Q392" s="21"/>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G392" s="2"/>
    </row>
    <row r="393" spans="1:137" x14ac:dyDescent="0.35">
      <c r="A393" s="2"/>
      <c r="B393" s="2"/>
      <c r="C393" s="2"/>
      <c r="D393" s="2"/>
      <c r="E393" s="2"/>
      <c r="F393" s="2"/>
      <c r="G393" s="2"/>
      <c r="H393" s="2"/>
      <c r="I393" s="2"/>
      <c r="J393" s="2"/>
      <c r="K393" s="2"/>
      <c r="L393" s="2"/>
      <c r="M393" s="2"/>
      <c r="N393" s="2"/>
      <c r="O393" s="2"/>
      <c r="P393" s="2"/>
      <c r="Q393" s="21"/>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G393" s="2"/>
    </row>
    <row r="394" spans="1:137" x14ac:dyDescent="0.35">
      <c r="A394" s="2"/>
      <c r="B394" s="2"/>
      <c r="C394" s="2"/>
      <c r="D394" s="2"/>
      <c r="E394" s="2"/>
      <c r="F394" s="2"/>
      <c r="G394" s="2"/>
      <c r="H394" s="2"/>
      <c r="I394" s="2"/>
      <c r="J394" s="2"/>
      <c r="K394" s="2"/>
      <c r="L394" s="2"/>
      <c r="M394" s="2"/>
      <c r="N394" s="2"/>
      <c r="O394" s="2"/>
      <c r="P394" s="2"/>
      <c r="Q394" s="21"/>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G394" s="2"/>
    </row>
    <row r="395" spans="1:137" x14ac:dyDescent="0.35">
      <c r="A395" s="2"/>
      <c r="B395" s="2"/>
      <c r="C395" s="2"/>
      <c r="D395" s="2"/>
      <c r="E395" s="2"/>
      <c r="F395" s="2"/>
      <c r="G395" s="2"/>
      <c r="H395" s="2"/>
      <c r="I395" s="2"/>
      <c r="J395" s="2"/>
      <c r="K395" s="2"/>
      <c r="L395" s="2"/>
      <c r="M395" s="2"/>
      <c r="N395" s="2"/>
      <c r="O395" s="2"/>
      <c r="P395" s="2"/>
      <c r="Q395" s="21"/>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G395" s="2"/>
    </row>
    <row r="396" spans="1:137" x14ac:dyDescent="0.35">
      <c r="A396" s="2"/>
      <c r="B396" s="2"/>
      <c r="C396" s="2"/>
      <c r="D396" s="2"/>
      <c r="E396" s="2"/>
      <c r="F396" s="2"/>
      <c r="G396" s="2"/>
      <c r="H396" s="2"/>
      <c r="I396" s="2"/>
      <c r="J396" s="2"/>
      <c r="K396" s="2"/>
      <c r="L396" s="2"/>
      <c r="M396" s="2"/>
      <c r="N396" s="2"/>
      <c r="O396" s="2"/>
      <c r="P396" s="2"/>
      <c r="Q396" s="21"/>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G396" s="2"/>
    </row>
    <row r="397" spans="1:137" x14ac:dyDescent="0.35">
      <c r="A397" s="2"/>
      <c r="B397" s="2"/>
      <c r="C397" s="2"/>
      <c r="D397" s="2"/>
      <c r="E397" s="2"/>
      <c r="F397" s="2"/>
      <c r="G397" s="2"/>
      <c r="H397" s="2"/>
      <c r="I397" s="2"/>
      <c r="J397" s="2"/>
      <c r="K397" s="2"/>
      <c r="L397" s="2"/>
      <c r="M397" s="2"/>
      <c r="N397" s="2"/>
      <c r="O397" s="2"/>
      <c r="P397" s="2"/>
      <c r="Q397" s="21"/>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G397" s="2"/>
    </row>
    <row r="398" spans="1:137" x14ac:dyDescent="0.35">
      <c r="A398" s="2"/>
      <c r="B398" s="2"/>
      <c r="C398" s="2"/>
      <c r="D398" s="2"/>
      <c r="E398" s="2"/>
      <c r="F398" s="2"/>
      <c r="G398" s="2"/>
      <c r="H398" s="2"/>
      <c r="I398" s="2"/>
      <c r="J398" s="2"/>
      <c r="K398" s="2"/>
      <c r="L398" s="2"/>
      <c r="M398" s="2"/>
      <c r="N398" s="2"/>
      <c r="O398" s="2"/>
      <c r="P398" s="2"/>
      <c r="Q398" s="21"/>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G398" s="2"/>
    </row>
    <row r="399" spans="1:137" x14ac:dyDescent="0.35">
      <c r="A399" s="2"/>
      <c r="B399" s="2"/>
      <c r="C399" s="2"/>
      <c r="D399" s="2"/>
      <c r="E399" s="2"/>
      <c r="F399" s="2"/>
      <c r="G399" s="2"/>
      <c r="H399" s="2"/>
      <c r="I399" s="2"/>
      <c r="J399" s="2"/>
      <c r="K399" s="2"/>
      <c r="L399" s="2"/>
      <c r="M399" s="2"/>
      <c r="N399" s="2"/>
      <c r="O399" s="2"/>
      <c r="P399" s="2"/>
      <c r="Q399" s="21"/>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G399" s="2"/>
    </row>
    <row r="400" spans="1:137" x14ac:dyDescent="0.35">
      <c r="A400" s="2"/>
      <c r="B400" s="2"/>
      <c r="C400" s="2"/>
      <c r="D400" s="2"/>
      <c r="E400" s="2"/>
      <c r="F400" s="2"/>
      <c r="G400" s="2"/>
      <c r="H400" s="2"/>
      <c r="I400" s="2"/>
      <c r="J400" s="2"/>
      <c r="K400" s="2"/>
      <c r="L400" s="2"/>
      <c r="M400" s="2"/>
      <c r="N400" s="2"/>
      <c r="O400" s="2"/>
      <c r="P400" s="2"/>
      <c r="Q400" s="21"/>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G400" s="2"/>
    </row>
    <row r="401" spans="1:137" x14ac:dyDescent="0.35">
      <c r="A401" s="2"/>
      <c r="B401" s="2"/>
      <c r="C401" s="2"/>
      <c r="D401" s="2"/>
      <c r="E401" s="2"/>
      <c r="F401" s="2"/>
      <c r="G401" s="2"/>
      <c r="H401" s="2"/>
      <c r="I401" s="2"/>
      <c r="J401" s="2"/>
      <c r="K401" s="2"/>
      <c r="L401" s="2"/>
      <c r="M401" s="2"/>
      <c r="N401" s="2"/>
      <c r="O401" s="2"/>
      <c r="P401" s="2"/>
      <c r="Q401" s="21"/>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G401" s="2"/>
    </row>
    <row r="402" spans="1:137" x14ac:dyDescent="0.35">
      <c r="A402" s="2"/>
      <c r="B402" s="2"/>
      <c r="C402" s="2"/>
      <c r="D402" s="2"/>
      <c r="E402" s="2"/>
      <c r="F402" s="2"/>
      <c r="G402" s="2"/>
      <c r="H402" s="2"/>
      <c r="I402" s="2"/>
      <c r="J402" s="2"/>
      <c r="K402" s="2"/>
      <c r="L402" s="2"/>
      <c r="M402" s="2"/>
      <c r="N402" s="2"/>
      <c r="O402" s="2"/>
      <c r="P402" s="2"/>
      <c r="Q402" s="21"/>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G402" s="2"/>
    </row>
    <row r="403" spans="1:137" x14ac:dyDescent="0.35">
      <c r="A403" s="2"/>
      <c r="B403" s="2"/>
      <c r="C403" s="2"/>
      <c r="D403" s="2"/>
      <c r="E403" s="2"/>
      <c r="F403" s="2"/>
      <c r="G403" s="2"/>
      <c r="H403" s="2"/>
      <c r="I403" s="2"/>
      <c r="J403" s="2"/>
      <c r="K403" s="2"/>
      <c r="L403" s="2"/>
      <c r="M403" s="2"/>
      <c r="N403" s="2"/>
      <c r="O403" s="2"/>
      <c r="P403" s="2"/>
      <c r="Q403" s="21"/>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G403" s="2"/>
    </row>
    <row r="404" spans="1:137" x14ac:dyDescent="0.35">
      <c r="A404" s="2"/>
      <c r="B404" s="2"/>
      <c r="C404" s="2"/>
      <c r="D404" s="2"/>
      <c r="E404" s="2"/>
      <c r="F404" s="2"/>
      <c r="G404" s="2"/>
      <c r="H404" s="2"/>
      <c r="I404" s="2"/>
      <c r="J404" s="2"/>
      <c r="K404" s="2"/>
      <c r="L404" s="2"/>
      <c r="M404" s="2"/>
      <c r="N404" s="2"/>
      <c r="O404" s="2"/>
      <c r="P404" s="2"/>
      <c r="Q404" s="21"/>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G404" s="2"/>
    </row>
    <row r="405" spans="1:137" x14ac:dyDescent="0.35">
      <c r="A405" s="2"/>
      <c r="B405" s="2"/>
      <c r="C405" s="2"/>
      <c r="D405" s="2"/>
      <c r="E405" s="2"/>
      <c r="F405" s="2"/>
      <c r="G405" s="2"/>
      <c r="H405" s="2"/>
      <c r="I405" s="2"/>
      <c r="J405" s="2"/>
      <c r="K405" s="2"/>
      <c r="L405" s="2"/>
      <c r="M405" s="2"/>
      <c r="N405" s="2"/>
      <c r="O405" s="2"/>
      <c r="P405" s="2"/>
      <c r="Q405" s="21"/>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G405" s="2"/>
    </row>
    <row r="406" spans="1:137" x14ac:dyDescent="0.35">
      <c r="A406" s="2"/>
      <c r="B406" s="2"/>
      <c r="C406" s="2"/>
      <c r="D406" s="2"/>
      <c r="E406" s="2"/>
      <c r="F406" s="2"/>
      <c r="G406" s="2"/>
      <c r="H406" s="2"/>
      <c r="I406" s="2"/>
      <c r="J406" s="2"/>
      <c r="K406" s="2"/>
      <c r="L406" s="2"/>
      <c r="M406" s="2"/>
      <c r="N406" s="2"/>
      <c r="O406" s="2"/>
      <c r="P406" s="2"/>
      <c r="Q406" s="21"/>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G406" s="2"/>
    </row>
    <row r="407" spans="1:137" x14ac:dyDescent="0.35">
      <c r="A407" s="2"/>
      <c r="B407" s="2"/>
      <c r="C407" s="2"/>
      <c r="D407" s="2"/>
      <c r="E407" s="2"/>
      <c r="F407" s="2"/>
      <c r="G407" s="2"/>
      <c r="H407" s="2"/>
      <c r="I407" s="2"/>
      <c r="J407" s="2"/>
      <c r="K407" s="2"/>
      <c r="L407" s="2"/>
      <c r="M407" s="2"/>
      <c r="N407" s="2"/>
      <c r="O407" s="2"/>
      <c r="P407" s="2"/>
      <c r="Q407" s="21"/>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G407" s="2"/>
    </row>
    <row r="408" spans="1:137" x14ac:dyDescent="0.35">
      <c r="A408" s="2"/>
      <c r="B408" s="2"/>
      <c r="C408" s="2"/>
      <c r="D408" s="2"/>
      <c r="E408" s="2"/>
      <c r="F408" s="2"/>
      <c r="G408" s="2"/>
      <c r="H408" s="2"/>
      <c r="I408" s="2"/>
      <c r="J408" s="2"/>
      <c r="K408" s="2"/>
      <c r="L408" s="2"/>
      <c r="M408" s="2"/>
      <c r="N408" s="2"/>
      <c r="O408" s="2"/>
      <c r="P408" s="2"/>
      <c r="Q408" s="21"/>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G408" s="2"/>
    </row>
    <row r="409" spans="1:137" x14ac:dyDescent="0.35">
      <c r="A409" s="2"/>
      <c r="B409" s="2"/>
      <c r="C409" s="2"/>
      <c r="D409" s="2"/>
      <c r="E409" s="2"/>
      <c r="F409" s="2"/>
      <c r="G409" s="2"/>
      <c r="H409" s="2"/>
      <c r="I409" s="2"/>
      <c r="J409" s="2"/>
      <c r="K409" s="2"/>
      <c r="L409" s="2"/>
      <c r="M409" s="2"/>
      <c r="N409" s="2"/>
      <c r="O409" s="2"/>
      <c r="P409" s="2"/>
      <c r="Q409" s="21"/>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G409" s="2"/>
    </row>
    <row r="410" spans="1:137" x14ac:dyDescent="0.35">
      <c r="A410" s="2"/>
      <c r="B410" s="2"/>
      <c r="C410" s="2"/>
      <c r="D410" s="2"/>
      <c r="E410" s="2"/>
      <c r="F410" s="2"/>
      <c r="G410" s="2"/>
      <c r="H410" s="2"/>
      <c r="I410" s="2"/>
      <c r="J410" s="2"/>
      <c r="K410" s="2"/>
      <c r="L410" s="2"/>
      <c r="M410" s="2"/>
      <c r="N410" s="2"/>
      <c r="O410" s="2"/>
      <c r="P410" s="2"/>
      <c r="Q410" s="21"/>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G410" s="2"/>
    </row>
    <row r="411" spans="1:137" x14ac:dyDescent="0.35">
      <c r="A411" s="2"/>
      <c r="B411" s="2"/>
      <c r="C411" s="2"/>
      <c r="D411" s="2"/>
      <c r="E411" s="2"/>
      <c r="F411" s="2"/>
      <c r="G411" s="2"/>
      <c r="H411" s="2"/>
      <c r="I411" s="2"/>
      <c r="J411" s="2"/>
      <c r="K411" s="2"/>
      <c r="L411" s="2"/>
      <c r="M411" s="2"/>
      <c r="N411" s="2"/>
      <c r="O411" s="2"/>
      <c r="P411" s="2"/>
      <c r="Q411" s="21"/>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G411" s="2"/>
    </row>
    <row r="412" spans="1:137" x14ac:dyDescent="0.35">
      <c r="A412" s="2"/>
      <c r="B412" s="2"/>
      <c r="C412" s="2"/>
      <c r="D412" s="2"/>
      <c r="E412" s="2"/>
      <c r="F412" s="2"/>
      <c r="G412" s="2"/>
      <c r="H412" s="2"/>
      <c r="I412" s="2"/>
      <c r="J412" s="2"/>
      <c r="K412" s="2"/>
      <c r="L412" s="2"/>
      <c r="M412" s="2"/>
      <c r="N412" s="2"/>
      <c r="O412" s="2"/>
      <c r="P412" s="2"/>
      <c r="Q412" s="21"/>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G412" s="2"/>
    </row>
    <row r="413" spans="1:137" x14ac:dyDescent="0.35">
      <c r="A413" s="2"/>
      <c r="B413" s="2"/>
      <c r="C413" s="2"/>
      <c r="D413" s="2"/>
      <c r="E413" s="2"/>
      <c r="F413" s="2"/>
      <c r="G413" s="2"/>
      <c r="H413" s="2"/>
      <c r="I413" s="2"/>
      <c r="J413" s="2"/>
      <c r="K413" s="2"/>
      <c r="L413" s="2"/>
      <c r="M413" s="2"/>
      <c r="N413" s="2"/>
      <c r="O413" s="2"/>
      <c r="P413" s="2"/>
      <c r="Q413" s="21"/>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G413" s="2"/>
    </row>
    <row r="414" spans="1:137" x14ac:dyDescent="0.35">
      <c r="A414" s="2"/>
      <c r="B414" s="2"/>
      <c r="C414" s="2"/>
      <c r="D414" s="2"/>
      <c r="E414" s="2"/>
      <c r="F414" s="2"/>
      <c r="G414" s="2"/>
      <c r="H414" s="2"/>
      <c r="I414" s="2"/>
      <c r="J414" s="2"/>
      <c r="K414" s="2"/>
      <c r="L414" s="2"/>
      <c r="M414" s="2"/>
      <c r="N414" s="2"/>
      <c r="O414" s="2"/>
      <c r="P414" s="2"/>
      <c r="Q414" s="21"/>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G414" s="2"/>
    </row>
    <row r="415" spans="1:137" x14ac:dyDescent="0.35">
      <c r="A415" s="2"/>
      <c r="B415" s="2"/>
      <c r="C415" s="2"/>
      <c r="D415" s="2"/>
      <c r="E415" s="2"/>
      <c r="F415" s="2"/>
      <c r="G415" s="2"/>
      <c r="H415" s="2"/>
      <c r="I415" s="2"/>
      <c r="J415" s="2"/>
      <c r="K415" s="2"/>
      <c r="L415" s="2"/>
      <c r="M415" s="2"/>
      <c r="N415" s="2"/>
      <c r="O415" s="2"/>
      <c r="P415" s="2"/>
      <c r="Q415" s="21"/>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G415" s="2"/>
    </row>
    <row r="416" spans="1:137" x14ac:dyDescent="0.35">
      <c r="A416" s="2"/>
      <c r="B416" s="2"/>
      <c r="C416" s="2"/>
      <c r="D416" s="2"/>
      <c r="E416" s="2"/>
      <c r="F416" s="2"/>
      <c r="G416" s="2"/>
      <c r="H416" s="2"/>
      <c r="I416" s="2"/>
      <c r="J416" s="2"/>
      <c r="K416" s="2"/>
      <c r="L416" s="2"/>
      <c r="M416" s="2"/>
      <c r="N416" s="2"/>
      <c r="O416" s="2"/>
      <c r="P416" s="2"/>
      <c r="Q416" s="21"/>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G416" s="2"/>
    </row>
    <row r="417" spans="1:137" x14ac:dyDescent="0.35">
      <c r="A417" s="2"/>
      <c r="B417" s="2"/>
      <c r="C417" s="2"/>
      <c r="D417" s="2"/>
      <c r="E417" s="2"/>
      <c r="F417" s="2"/>
      <c r="G417" s="2"/>
      <c r="H417" s="2"/>
      <c r="I417" s="2"/>
      <c r="J417" s="2"/>
      <c r="K417" s="2"/>
      <c r="L417" s="2"/>
      <c r="M417" s="2"/>
      <c r="N417" s="2"/>
      <c r="O417" s="2"/>
      <c r="P417" s="2"/>
      <c r="Q417" s="21"/>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G417" s="2"/>
    </row>
    <row r="418" spans="1:137" x14ac:dyDescent="0.35">
      <c r="A418" s="2"/>
      <c r="B418" s="2"/>
      <c r="C418" s="2"/>
      <c r="D418" s="2"/>
      <c r="E418" s="2"/>
      <c r="F418" s="2"/>
      <c r="G418" s="2"/>
      <c r="H418" s="2"/>
      <c r="I418" s="2"/>
      <c r="J418" s="2"/>
      <c r="K418" s="2"/>
      <c r="L418" s="2"/>
      <c r="M418" s="2"/>
      <c r="N418" s="2"/>
      <c r="O418" s="2"/>
      <c r="P418" s="2"/>
      <c r="Q418" s="21"/>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G418" s="2"/>
    </row>
    <row r="419" spans="1:137" x14ac:dyDescent="0.35">
      <c r="A419" s="2"/>
      <c r="B419" s="2"/>
      <c r="C419" s="2"/>
      <c r="D419" s="2"/>
      <c r="E419" s="2"/>
      <c r="F419" s="2"/>
      <c r="G419" s="2"/>
      <c r="H419" s="2"/>
      <c r="I419" s="2"/>
      <c r="J419" s="2"/>
      <c r="K419" s="2"/>
      <c r="L419" s="2"/>
      <c r="M419" s="2"/>
      <c r="N419" s="2"/>
      <c r="O419" s="2"/>
      <c r="P419" s="2"/>
      <c r="Q419" s="21"/>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G419" s="2"/>
    </row>
    <row r="420" spans="1:137" x14ac:dyDescent="0.35">
      <c r="A420" s="2"/>
      <c r="B420" s="2"/>
      <c r="C420" s="2"/>
      <c r="D420" s="2"/>
      <c r="E420" s="2"/>
      <c r="F420" s="2"/>
      <c r="G420" s="2"/>
      <c r="H420" s="2"/>
      <c r="I420" s="2"/>
      <c r="J420" s="2"/>
      <c r="K420" s="2"/>
      <c r="L420" s="2"/>
      <c r="M420" s="2"/>
      <c r="N420" s="2"/>
      <c r="O420" s="2"/>
      <c r="P420" s="2"/>
      <c r="Q420" s="21"/>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G420" s="2"/>
    </row>
    <row r="421" spans="1:137" x14ac:dyDescent="0.35">
      <c r="A421" s="2"/>
      <c r="B421" s="2"/>
      <c r="C421" s="2"/>
      <c r="D421" s="2"/>
      <c r="E421" s="2"/>
      <c r="F421" s="2"/>
      <c r="G421" s="2"/>
      <c r="H421" s="2"/>
      <c r="I421" s="2"/>
      <c r="J421" s="2"/>
      <c r="K421" s="2"/>
      <c r="L421" s="2"/>
      <c r="M421" s="2"/>
      <c r="N421" s="2"/>
      <c r="O421" s="2"/>
      <c r="P421" s="2"/>
      <c r="Q421" s="21"/>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G421" s="2"/>
    </row>
    <row r="422" spans="1:137" x14ac:dyDescent="0.35">
      <c r="A422" s="2"/>
      <c r="B422" s="2"/>
      <c r="C422" s="2"/>
      <c r="D422" s="2"/>
      <c r="E422" s="2"/>
      <c r="F422" s="2"/>
      <c r="G422" s="2"/>
      <c r="H422" s="2"/>
      <c r="I422" s="2"/>
      <c r="J422" s="2"/>
      <c r="K422" s="2"/>
      <c r="L422" s="2"/>
      <c r="M422" s="2"/>
      <c r="N422" s="2"/>
      <c r="O422" s="2"/>
      <c r="P422" s="2"/>
      <c r="Q422" s="21"/>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G422" s="2"/>
    </row>
    <row r="423" spans="1:137" x14ac:dyDescent="0.35">
      <c r="A423" s="2"/>
      <c r="B423" s="2"/>
      <c r="C423" s="2"/>
      <c r="D423" s="2"/>
      <c r="E423" s="2"/>
      <c r="F423" s="2"/>
      <c r="G423" s="2"/>
      <c r="H423" s="2"/>
      <c r="I423" s="2"/>
      <c r="J423" s="2"/>
      <c r="K423" s="2"/>
      <c r="L423" s="2"/>
      <c r="M423" s="2"/>
      <c r="N423" s="2"/>
      <c r="O423" s="2"/>
      <c r="P423" s="2"/>
      <c r="Q423" s="21"/>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G423" s="2"/>
    </row>
    <row r="424" spans="1:137" x14ac:dyDescent="0.35">
      <c r="A424" s="2"/>
      <c r="B424" s="2"/>
      <c r="C424" s="2"/>
      <c r="D424" s="2"/>
      <c r="E424" s="2"/>
      <c r="F424" s="2"/>
      <c r="G424" s="2"/>
      <c r="H424" s="2"/>
      <c r="I424" s="2"/>
      <c r="J424" s="2"/>
      <c r="K424" s="2"/>
      <c r="L424" s="2"/>
      <c r="M424" s="2"/>
      <c r="N424" s="2"/>
      <c r="O424" s="2"/>
      <c r="P424" s="2"/>
      <c r="Q424" s="21"/>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G424" s="2"/>
    </row>
    <row r="425" spans="1:137" x14ac:dyDescent="0.35">
      <c r="A425" s="2"/>
      <c r="B425" s="2"/>
      <c r="C425" s="2"/>
      <c r="D425" s="2"/>
      <c r="E425" s="2"/>
      <c r="F425" s="2"/>
      <c r="G425" s="2"/>
      <c r="H425" s="2"/>
      <c r="I425" s="2"/>
      <c r="J425" s="2"/>
      <c r="K425" s="2"/>
      <c r="L425" s="2"/>
      <c r="M425" s="2"/>
      <c r="N425" s="2"/>
      <c r="O425" s="2"/>
      <c r="P425" s="2"/>
      <c r="Q425" s="21"/>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G425" s="2"/>
    </row>
    <row r="426" spans="1:137" x14ac:dyDescent="0.35">
      <c r="A426" s="2"/>
      <c r="B426" s="2"/>
      <c r="C426" s="2"/>
      <c r="D426" s="2"/>
      <c r="E426" s="2"/>
      <c r="F426" s="2"/>
      <c r="G426" s="2"/>
      <c r="H426" s="2"/>
      <c r="I426" s="2"/>
      <c r="J426" s="2"/>
      <c r="K426" s="2"/>
      <c r="L426" s="2"/>
      <c r="M426" s="2"/>
      <c r="N426" s="2"/>
      <c r="O426" s="2"/>
      <c r="P426" s="2"/>
      <c r="Q426" s="21"/>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G426" s="2"/>
    </row>
    <row r="427" spans="1:137" x14ac:dyDescent="0.35">
      <c r="A427" s="2"/>
      <c r="B427" s="2"/>
      <c r="C427" s="2"/>
      <c r="D427" s="2"/>
      <c r="E427" s="2"/>
      <c r="F427" s="2"/>
      <c r="G427" s="2"/>
      <c r="H427" s="2"/>
      <c r="I427" s="2"/>
      <c r="J427" s="2"/>
      <c r="K427" s="2"/>
      <c r="L427" s="2"/>
      <c r="M427" s="2"/>
      <c r="N427" s="2"/>
      <c r="O427" s="2"/>
      <c r="P427" s="2"/>
      <c r="Q427" s="21"/>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G427" s="2"/>
    </row>
    <row r="428" spans="1:137" x14ac:dyDescent="0.35">
      <c r="A428" s="2"/>
      <c r="B428" s="2"/>
      <c r="C428" s="2"/>
      <c r="D428" s="2"/>
      <c r="E428" s="2"/>
      <c r="F428" s="2"/>
      <c r="G428" s="2"/>
      <c r="H428" s="2"/>
      <c r="I428" s="2"/>
      <c r="J428" s="2"/>
      <c r="K428" s="2"/>
      <c r="L428" s="2"/>
      <c r="M428" s="2"/>
      <c r="N428" s="2"/>
      <c r="O428" s="2"/>
      <c r="P428" s="2"/>
      <c r="Q428" s="21"/>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G428" s="2"/>
    </row>
    <row r="429" spans="1:137" x14ac:dyDescent="0.35">
      <c r="A429" s="2"/>
      <c r="B429" s="2"/>
      <c r="C429" s="2"/>
      <c r="D429" s="2"/>
      <c r="E429" s="2"/>
      <c r="F429" s="2"/>
      <c r="G429" s="2"/>
      <c r="H429" s="2"/>
      <c r="I429" s="2"/>
      <c r="J429" s="2"/>
      <c r="K429" s="2"/>
      <c r="L429" s="2"/>
      <c r="M429" s="2"/>
      <c r="N429" s="2"/>
      <c r="O429" s="2"/>
      <c r="P429" s="2"/>
      <c r="Q429" s="21"/>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G429" s="2"/>
    </row>
    <row r="430" spans="1:137" x14ac:dyDescent="0.35">
      <c r="A430" s="2"/>
      <c r="B430" s="2"/>
      <c r="C430" s="2"/>
      <c r="D430" s="2"/>
      <c r="E430" s="2"/>
      <c r="F430" s="2"/>
      <c r="G430" s="2"/>
      <c r="H430" s="2"/>
      <c r="I430" s="2"/>
      <c r="J430" s="2"/>
      <c r="K430" s="2"/>
      <c r="L430" s="2"/>
      <c r="M430" s="2"/>
      <c r="N430" s="2"/>
      <c r="O430" s="2"/>
      <c r="P430" s="2"/>
      <c r="Q430" s="21"/>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G430" s="2"/>
    </row>
    <row r="431" spans="1:137" x14ac:dyDescent="0.35">
      <c r="A431" s="2"/>
      <c r="B431" s="2"/>
      <c r="C431" s="2"/>
      <c r="D431" s="2"/>
      <c r="E431" s="2"/>
      <c r="F431" s="2"/>
      <c r="G431" s="2"/>
      <c r="H431" s="2"/>
      <c r="I431" s="2"/>
      <c r="J431" s="2"/>
      <c r="K431" s="2"/>
      <c r="L431" s="2"/>
      <c r="M431" s="2"/>
      <c r="N431" s="2"/>
      <c r="O431" s="2"/>
      <c r="P431" s="2"/>
      <c r="Q431" s="21"/>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G431" s="2"/>
    </row>
    <row r="432" spans="1:137" x14ac:dyDescent="0.35">
      <c r="A432" s="2"/>
      <c r="B432" s="2"/>
      <c r="C432" s="2"/>
      <c r="D432" s="2"/>
      <c r="E432" s="2"/>
      <c r="F432" s="2"/>
      <c r="G432" s="2"/>
      <c r="H432" s="2"/>
      <c r="I432" s="2"/>
      <c r="J432" s="2"/>
      <c r="K432" s="2"/>
      <c r="L432" s="2"/>
      <c r="M432" s="2"/>
      <c r="N432" s="2"/>
      <c r="O432" s="2"/>
      <c r="P432" s="2"/>
      <c r="Q432" s="21"/>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G432" s="2"/>
    </row>
    <row r="433" spans="1:137" x14ac:dyDescent="0.35">
      <c r="A433" s="2"/>
      <c r="B433" s="2"/>
      <c r="C433" s="2"/>
      <c r="D433" s="2"/>
      <c r="E433" s="2"/>
      <c r="F433" s="2"/>
      <c r="G433" s="2"/>
      <c r="H433" s="2"/>
      <c r="I433" s="2"/>
      <c r="J433" s="2"/>
      <c r="K433" s="2"/>
      <c r="L433" s="2"/>
      <c r="M433" s="2"/>
      <c r="N433" s="2"/>
      <c r="O433" s="2"/>
      <c r="P433" s="2"/>
      <c r="Q433" s="21"/>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G433" s="2"/>
    </row>
    <row r="434" spans="1:137" x14ac:dyDescent="0.35">
      <c r="A434" s="2"/>
      <c r="B434" s="2"/>
      <c r="C434" s="2"/>
      <c r="D434" s="2"/>
      <c r="E434" s="2"/>
      <c r="F434" s="2"/>
      <c r="G434" s="2"/>
      <c r="H434" s="2"/>
      <c r="I434" s="2"/>
      <c r="J434" s="2"/>
      <c r="K434" s="2"/>
      <c r="L434" s="2"/>
      <c r="M434" s="2"/>
      <c r="N434" s="2"/>
      <c r="O434" s="2"/>
      <c r="P434" s="2"/>
      <c r="Q434" s="21"/>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G434" s="2"/>
    </row>
    <row r="435" spans="1:137" x14ac:dyDescent="0.35">
      <c r="A435" s="2"/>
      <c r="B435" s="2"/>
      <c r="C435" s="2"/>
      <c r="D435" s="2"/>
      <c r="E435" s="2"/>
      <c r="F435" s="2"/>
      <c r="G435" s="2"/>
      <c r="H435" s="2"/>
      <c r="I435" s="2"/>
      <c r="J435" s="2"/>
      <c r="K435" s="2"/>
      <c r="L435" s="2"/>
      <c r="M435" s="2"/>
      <c r="N435" s="2"/>
      <c r="O435" s="2"/>
      <c r="P435" s="2"/>
      <c r="Q435" s="21"/>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G435" s="2"/>
    </row>
    <row r="436" spans="1:137" x14ac:dyDescent="0.35">
      <c r="A436" s="2"/>
      <c r="B436" s="2"/>
      <c r="C436" s="2"/>
      <c r="D436" s="2"/>
      <c r="E436" s="2"/>
      <c r="F436" s="2"/>
      <c r="G436" s="2"/>
      <c r="H436" s="2"/>
      <c r="I436" s="2"/>
      <c r="J436" s="2"/>
      <c r="K436" s="2"/>
      <c r="L436" s="2"/>
      <c r="M436" s="2"/>
      <c r="N436" s="2"/>
      <c r="O436" s="2"/>
      <c r="P436" s="2"/>
      <c r="Q436" s="21"/>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G436" s="2"/>
    </row>
    <row r="437" spans="1:137" x14ac:dyDescent="0.35">
      <c r="A437" s="2"/>
      <c r="B437" s="2"/>
      <c r="C437" s="2"/>
      <c r="D437" s="2"/>
      <c r="E437" s="2"/>
      <c r="F437" s="2"/>
      <c r="G437" s="2"/>
      <c r="H437" s="2"/>
      <c r="I437" s="2"/>
      <c r="J437" s="2"/>
      <c r="K437" s="2"/>
      <c r="L437" s="2"/>
      <c r="M437" s="2"/>
      <c r="N437" s="2"/>
      <c r="O437" s="2"/>
      <c r="P437" s="2"/>
      <c r="Q437" s="21"/>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G437" s="2"/>
    </row>
    <row r="438" spans="1:137" x14ac:dyDescent="0.35">
      <c r="A438" s="2"/>
      <c r="B438" s="2"/>
      <c r="C438" s="2"/>
      <c r="D438" s="2"/>
      <c r="E438" s="2"/>
      <c r="F438" s="2"/>
      <c r="G438" s="2"/>
      <c r="H438" s="2"/>
      <c r="I438" s="2"/>
      <c r="J438" s="2"/>
      <c r="K438" s="2"/>
      <c r="L438" s="2"/>
      <c r="M438" s="2"/>
      <c r="N438" s="2"/>
      <c r="O438" s="2"/>
      <c r="P438" s="2"/>
      <c r="Q438" s="21"/>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G438" s="2"/>
    </row>
    <row r="439" spans="1:137" x14ac:dyDescent="0.35">
      <c r="A439" s="2"/>
      <c r="B439" s="2"/>
      <c r="C439" s="2"/>
      <c r="D439" s="2"/>
      <c r="E439" s="2"/>
      <c r="F439" s="2"/>
      <c r="G439" s="2"/>
      <c r="H439" s="2"/>
      <c r="I439" s="2"/>
      <c r="J439" s="2"/>
      <c r="K439" s="2"/>
      <c r="L439" s="2"/>
      <c r="M439" s="2"/>
      <c r="N439" s="2"/>
      <c r="O439" s="2"/>
      <c r="P439" s="2"/>
      <c r="Q439" s="21"/>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G439" s="2"/>
    </row>
    <row r="440" spans="1:137" x14ac:dyDescent="0.35">
      <c r="A440" s="2"/>
      <c r="B440" s="2"/>
      <c r="C440" s="2"/>
      <c r="D440" s="2"/>
      <c r="E440" s="2"/>
      <c r="F440" s="2"/>
      <c r="G440" s="2"/>
      <c r="H440" s="2"/>
      <c r="I440" s="2"/>
      <c r="J440" s="2"/>
      <c r="K440" s="2"/>
      <c r="L440" s="2"/>
      <c r="M440" s="2"/>
      <c r="N440" s="2"/>
      <c r="O440" s="2"/>
      <c r="P440" s="2"/>
      <c r="Q440" s="21"/>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G440" s="2"/>
    </row>
    <row r="441" spans="1:137" x14ac:dyDescent="0.35">
      <c r="A441" s="2"/>
      <c r="B441" s="2"/>
      <c r="C441" s="2"/>
      <c r="D441" s="2"/>
      <c r="E441" s="2"/>
      <c r="F441" s="2"/>
      <c r="G441" s="2"/>
      <c r="H441" s="2"/>
      <c r="I441" s="2"/>
      <c r="J441" s="2"/>
      <c r="K441" s="2"/>
      <c r="L441" s="2"/>
      <c r="M441" s="2"/>
      <c r="N441" s="2"/>
      <c r="O441" s="2"/>
      <c r="P441" s="2"/>
      <c r="Q441" s="21"/>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G441" s="2"/>
    </row>
    <row r="442" spans="1:137" x14ac:dyDescent="0.35">
      <c r="A442" s="2"/>
      <c r="B442" s="2"/>
      <c r="C442" s="2"/>
      <c r="D442" s="2"/>
      <c r="E442" s="2"/>
      <c r="F442" s="2"/>
      <c r="G442" s="2"/>
      <c r="H442" s="2"/>
      <c r="I442" s="2"/>
      <c r="J442" s="2"/>
      <c r="K442" s="2"/>
      <c r="L442" s="2"/>
      <c r="M442" s="2"/>
      <c r="N442" s="2"/>
      <c r="O442" s="2"/>
      <c r="P442" s="2"/>
      <c r="Q442" s="21"/>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G442" s="2"/>
    </row>
    <row r="443" spans="1:137" x14ac:dyDescent="0.35">
      <c r="A443" s="2"/>
      <c r="B443" s="2"/>
      <c r="C443" s="2"/>
      <c r="D443" s="2"/>
      <c r="E443" s="2"/>
      <c r="F443" s="2"/>
      <c r="G443" s="2"/>
      <c r="H443" s="2"/>
      <c r="I443" s="2"/>
      <c r="J443" s="2"/>
      <c r="K443" s="2"/>
      <c r="L443" s="2"/>
      <c r="M443" s="2"/>
      <c r="N443" s="2"/>
      <c r="O443" s="2"/>
      <c r="P443" s="2"/>
      <c r="Q443" s="21"/>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G443" s="2"/>
    </row>
    <row r="444" spans="1:137" x14ac:dyDescent="0.35">
      <c r="A444" s="2"/>
      <c r="B444" s="2"/>
      <c r="C444" s="2"/>
      <c r="D444" s="2"/>
      <c r="E444" s="2"/>
      <c r="F444" s="2"/>
      <c r="G444" s="2"/>
      <c r="H444" s="2"/>
      <c r="I444" s="2"/>
      <c r="J444" s="2"/>
      <c r="K444" s="2"/>
      <c r="L444" s="2"/>
      <c r="M444" s="2"/>
      <c r="N444" s="2"/>
      <c r="O444" s="2"/>
      <c r="P444" s="2"/>
      <c r="Q444" s="21"/>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G444" s="2"/>
    </row>
    <row r="445" spans="1:137" x14ac:dyDescent="0.35">
      <c r="A445" s="2"/>
      <c r="B445" s="2"/>
      <c r="C445" s="2"/>
      <c r="D445" s="2"/>
      <c r="E445" s="2"/>
      <c r="F445" s="2"/>
      <c r="G445" s="2"/>
      <c r="H445" s="2"/>
      <c r="I445" s="2"/>
      <c r="J445" s="2"/>
      <c r="K445" s="2"/>
      <c r="L445" s="2"/>
      <c r="M445" s="2"/>
      <c r="N445" s="2"/>
      <c r="O445" s="2"/>
      <c r="P445" s="2"/>
      <c r="Q445" s="21"/>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G445" s="2"/>
    </row>
    <row r="446" spans="1:137" x14ac:dyDescent="0.35">
      <c r="A446" s="2"/>
      <c r="B446" s="2"/>
      <c r="C446" s="2"/>
      <c r="D446" s="2"/>
      <c r="E446" s="2"/>
      <c r="F446" s="2"/>
      <c r="G446" s="2"/>
      <c r="H446" s="2"/>
      <c r="I446" s="2"/>
      <c r="J446" s="2"/>
      <c r="K446" s="2"/>
      <c r="L446" s="2"/>
      <c r="M446" s="2"/>
      <c r="N446" s="2"/>
      <c r="O446" s="2"/>
      <c r="P446" s="2"/>
      <c r="Q446" s="21"/>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G446" s="2"/>
    </row>
    <row r="447" spans="1:137" x14ac:dyDescent="0.35">
      <c r="A447" s="2"/>
      <c r="B447" s="2"/>
      <c r="C447" s="2"/>
      <c r="D447" s="2"/>
      <c r="E447" s="2"/>
      <c r="F447" s="2"/>
      <c r="G447" s="2"/>
      <c r="H447" s="2"/>
      <c r="I447" s="2"/>
      <c r="J447" s="2"/>
      <c r="K447" s="2"/>
      <c r="L447" s="2"/>
      <c r="M447" s="2"/>
      <c r="N447" s="2"/>
      <c r="O447" s="2"/>
      <c r="P447" s="2"/>
      <c r="Q447" s="21"/>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G447" s="2"/>
    </row>
    <row r="448" spans="1:137" x14ac:dyDescent="0.35">
      <c r="A448" s="2"/>
      <c r="B448" s="2"/>
      <c r="C448" s="2"/>
      <c r="D448" s="2"/>
      <c r="E448" s="2"/>
      <c r="F448" s="2"/>
      <c r="G448" s="2"/>
      <c r="H448" s="2"/>
      <c r="I448" s="2"/>
      <c r="J448" s="2"/>
      <c r="K448" s="2"/>
      <c r="L448" s="2"/>
      <c r="M448" s="2"/>
      <c r="N448" s="2"/>
      <c r="O448" s="2"/>
      <c r="P448" s="2"/>
      <c r="Q448" s="21"/>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G448" s="2"/>
    </row>
    <row r="449" spans="1:137" x14ac:dyDescent="0.35">
      <c r="A449" s="2"/>
      <c r="B449" s="2"/>
      <c r="C449" s="2"/>
      <c r="D449" s="2"/>
      <c r="E449" s="2"/>
      <c r="F449" s="2"/>
      <c r="G449" s="2"/>
      <c r="H449" s="2"/>
      <c r="I449" s="2"/>
      <c r="J449" s="2"/>
      <c r="K449" s="2"/>
      <c r="L449" s="2"/>
      <c r="M449" s="2"/>
      <c r="N449" s="2"/>
      <c r="O449" s="2"/>
      <c r="P449" s="2"/>
      <c r="Q449" s="21"/>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G449" s="2"/>
    </row>
    <row r="450" spans="1:137" x14ac:dyDescent="0.35">
      <c r="A450" s="2"/>
      <c r="B450" s="2"/>
      <c r="C450" s="2"/>
      <c r="D450" s="2"/>
      <c r="E450" s="2"/>
      <c r="F450" s="2"/>
      <c r="G450" s="2"/>
      <c r="H450" s="2"/>
      <c r="I450" s="2"/>
      <c r="J450" s="2"/>
      <c r="K450" s="2"/>
      <c r="L450" s="2"/>
      <c r="M450" s="2"/>
      <c r="N450" s="2"/>
      <c r="O450" s="2"/>
      <c r="P450" s="2"/>
      <c r="Q450" s="21"/>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G450" s="2"/>
    </row>
    <row r="451" spans="1:137" x14ac:dyDescent="0.35">
      <c r="A451" s="2"/>
      <c r="B451" s="2"/>
      <c r="C451" s="2"/>
      <c r="D451" s="2"/>
      <c r="E451" s="2"/>
      <c r="F451" s="2"/>
      <c r="G451" s="2"/>
      <c r="H451" s="2"/>
      <c r="I451" s="2"/>
      <c r="J451" s="2"/>
      <c r="K451" s="2"/>
      <c r="L451" s="2"/>
      <c r="M451" s="2"/>
      <c r="N451" s="2"/>
      <c r="O451" s="2"/>
      <c r="P451" s="2"/>
      <c r="Q451" s="21"/>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G451" s="2"/>
    </row>
    <row r="452" spans="1:137" x14ac:dyDescent="0.35">
      <c r="A452" s="2"/>
      <c r="B452" s="2"/>
      <c r="C452" s="2"/>
      <c r="D452" s="2"/>
      <c r="E452" s="2"/>
      <c r="F452" s="2"/>
      <c r="G452" s="2"/>
      <c r="H452" s="2"/>
      <c r="I452" s="2"/>
      <c r="J452" s="2"/>
      <c r="K452" s="2"/>
      <c r="L452" s="2"/>
      <c r="M452" s="2"/>
      <c r="N452" s="2"/>
      <c r="O452" s="2"/>
      <c r="P452" s="2"/>
      <c r="Q452" s="21"/>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G452" s="2"/>
    </row>
    <row r="453" spans="1:137" x14ac:dyDescent="0.35">
      <c r="A453" s="2"/>
      <c r="B453" s="2"/>
      <c r="C453" s="2"/>
      <c r="D453" s="2"/>
      <c r="E453" s="2"/>
      <c r="F453" s="2"/>
      <c r="G453" s="2"/>
      <c r="H453" s="2"/>
      <c r="I453" s="2"/>
      <c r="J453" s="2"/>
      <c r="K453" s="2"/>
      <c r="L453" s="2"/>
      <c r="M453" s="2"/>
      <c r="N453" s="2"/>
      <c r="O453" s="2"/>
      <c r="P453" s="2"/>
      <c r="Q453" s="21"/>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G453" s="2"/>
    </row>
    <row r="454" spans="1:137" x14ac:dyDescent="0.35">
      <c r="A454" s="2"/>
      <c r="B454" s="2"/>
      <c r="C454" s="2"/>
      <c r="D454" s="2"/>
      <c r="E454" s="2"/>
      <c r="F454" s="2"/>
      <c r="G454" s="2"/>
      <c r="H454" s="2"/>
      <c r="I454" s="2"/>
      <c r="J454" s="2"/>
      <c r="K454" s="2"/>
      <c r="L454" s="2"/>
      <c r="M454" s="2"/>
      <c r="N454" s="2"/>
      <c r="O454" s="2"/>
      <c r="P454" s="2"/>
      <c r="Q454" s="21"/>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G454" s="2"/>
    </row>
    <row r="455" spans="1:137" x14ac:dyDescent="0.35">
      <c r="A455" s="2"/>
      <c r="B455" s="2"/>
      <c r="C455" s="2"/>
      <c r="D455" s="2"/>
      <c r="E455" s="2"/>
      <c r="F455" s="2"/>
      <c r="G455" s="2"/>
      <c r="H455" s="2"/>
      <c r="I455" s="2"/>
      <c r="J455" s="2"/>
      <c r="K455" s="2"/>
      <c r="L455" s="2"/>
      <c r="M455" s="2"/>
      <c r="N455" s="2"/>
      <c r="O455" s="2"/>
      <c r="P455" s="2"/>
      <c r="Q455" s="21"/>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G455" s="2"/>
    </row>
    <row r="456" spans="1:137" x14ac:dyDescent="0.35">
      <c r="A456" s="2"/>
      <c r="B456" s="2"/>
      <c r="C456" s="2"/>
      <c r="D456" s="2"/>
      <c r="E456" s="2"/>
      <c r="F456" s="2"/>
      <c r="G456" s="2"/>
      <c r="H456" s="2"/>
      <c r="I456" s="2"/>
      <c r="J456" s="2"/>
      <c r="K456" s="2"/>
      <c r="L456" s="2"/>
      <c r="M456" s="2"/>
      <c r="N456" s="2"/>
      <c r="O456" s="2"/>
      <c r="P456" s="2"/>
      <c r="Q456" s="21"/>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G456" s="2"/>
    </row>
    <row r="457" spans="1:137" x14ac:dyDescent="0.35">
      <c r="A457" s="2"/>
      <c r="B457" s="2"/>
      <c r="C457" s="2"/>
      <c r="D457" s="2"/>
      <c r="E457" s="2"/>
      <c r="F457" s="2"/>
      <c r="G457" s="2"/>
      <c r="H457" s="2"/>
      <c r="I457" s="2"/>
      <c r="J457" s="2"/>
      <c r="K457" s="2"/>
      <c r="L457" s="2"/>
      <c r="M457" s="2"/>
      <c r="N457" s="2"/>
      <c r="O457" s="2"/>
      <c r="P457" s="2"/>
      <c r="Q457" s="21"/>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G457" s="2"/>
    </row>
    <row r="458" spans="1:137" x14ac:dyDescent="0.35">
      <c r="A458" s="2"/>
      <c r="B458" s="2"/>
      <c r="C458" s="2"/>
      <c r="D458" s="2"/>
      <c r="E458" s="2"/>
      <c r="F458" s="2"/>
      <c r="G458" s="2"/>
      <c r="H458" s="2"/>
      <c r="I458" s="2"/>
      <c r="J458" s="2"/>
      <c r="K458" s="2"/>
      <c r="L458" s="2"/>
      <c r="M458" s="2"/>
      <c r="N458" s="2"/>
      <c r="O458" s="2"/>
      <c r="P458" s="2"/>
      <c r="Q458" s="21"/>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G458" s="2"/>
    </row>
    <row r="459" spans="1:137" x14ac:dyDescent="0.35">
      <c r="A459" s="2"/>
      <c r="B459" s="2"/>
      <c r="C459" s="2"/>
      <c r="D459" s="2"/>
      <c r="E459" s="2"/>
      <c r="F459" s="2"/>
      <c r="G459" s="2"/>
      <c r="H459" s="2"/>
      <c r="I459" s="2"/>
      <c r="J459" s="2"/>
      <c r="K459" s="2"/>
      <c r="L459" s="2"/>
      <c r="M459" s="2"/>
      <c r="N459" s="2"/>
      <c r="O459" s="2"/>
      <c r="P459" s="2"/>
      <c r="Q459" s="21"/>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G459" s="2"/>
    </row>
    <row r="460" spans="1:137" x14ac:dyDescent="0.35">
      <c r="A460" s="2"/>
      <c r="B460" s="2"/>
      <c r="C460" s="2"/>
      <c r="D460" s="2"/>
      <c r="E460" s="2"/>
      <c r="F460" s="2"/>
      <c r="G460" s="2"/>
      <c r="H460" s="2"/>
      <c r="I460" s="2"/>
      <c r="J460" s="2"/>
      <c r="K460" s="2"/>
      <c r="L460" s="2"/>
      <c r="M460" s="2"/>
      <c r="N460" s="2"/>
      <c r="O460" s="2"/>
      <c r="P460" s="2"/>
      <c r="Q460" s="21"/>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G460" s="2"/>
    </row>
    <row r="461" spans="1:137" x14ac:dyDescent="0.35">
      <c r="A461" s="2"/>
      <c r="B461" s="2"/>
      <c r="C461" s="2"/>
      <c r="D461" s="2"/>
      <c r="E461" s="2"/>
      <c r="F461" s="2"/>
      <c r="G461" s="2"/>
      <c r="H461" s="2"/>
      <c r="I461" s="2"/>
      <c r="J461" s="2"/>
      <c r="K461" s="2"/>
      <c r="L461" s="2"/>
      <c r="M461" s="2"/>
      <c r="N461" s="2"/>
      <c r="O461" s="2"/>
      <c r="P461" s="2"/>
      <c r="Q461" s="21"/>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G461" s="2"/>
    </row>
    <row r="462" spans="1:137" x14ac:dyDescent="0.35">
      <c r="A462" s="2"/>
      <c r="B462" s="2"/>
      <c r="C462" s="2"/>
      <c r="D462" s="2"/>
      <c r="E462" s="2"/>
      <c r="F462" s="2"/>
      <c r="G462" s="2"/>
      <c r="H462" s="2"/>
      <c r="I462" s="2"/>
      <c r="J462" s="2"/>
      <c r="K462" s="2"/>
      <c r="L462" s="2"/>
      <c r="M462" s="2"/>
      <c r="N462" s="2"/>
      <c r="O462" s="2"/>
      <c r="P462" s="2"/>
      <c r="Q462" s="21"/>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G462" s="2"/>
    </row>
    <row r="463" spans="1:137" x14ac:dyDescent="0.35">
      <c r="A463" s="2"/>
      <c r="B463" s="2"/>
      <c r="C463" s="2"/>
      <c r="D463" s="2"/>
      <c r="E463" s="2"/>
      <c r="F463" s="2"/>
      <c r="G463" s="2"/>
      <c r="H463" s="2"/>
      <c r="I463" s="2"/>
      <c r="J463" s="2"/>
      <c r="K463" s="2"/>
      <c r="L463" s="2"/>
      <c r="M463" s="2"/>
      <c r="N463" s="2"/>
      <c r="O463" s="2"/>
      <c r="P463" s="2"/>
      <c r="Q463" s="21"/>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G463" s="2"/>
    </row>
    <row r="464" spans="1:137" x14ac:dyDescent="0.35">
      <c r="A464" s="2"/>
      <c r="B464" s="2"/>
      <c r="C464" s="2"/>
      <c r="D464" s="2"/>
      <c r="E464" s="2"/>
      <c r="F464" s="2"/>
      <c r="G464" s="2"/>
      <c r="H464" s="2"/>
      <c r="I464" s="2"/>
      <c r="J464" s="2"/>
      <c r="K464" s="2"/>
      <c r="L464" s="2"/>
      <c r="M464" s="2"/>
      <c r="N464" s="2"/>
      <c r="O464" s="2"/>
      <c r="P464" s="2"/>
      <c r="Q464" s="21"/>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G464" s="2"/>
    </row>
    <row r="465" spans="1:137" x14ac:dyDescent="0.35">
      <c r="A465" s="2"/>
      <c r="B465" s="2"/>
      <c r="C465" s="2"/>
      <c r="D465" s="2"/>
      <c r="E465" s="2"/>
      <c r="F465" s="2"/>
      <c r="G465" s="2"/>
      <c r="H465" s="2"/>
      <c r="I465" s="2"/>
      <c r="J465" s="2"/>
      <c r="K465" s="2"/>
      <c r="L465" s="2"/>
      <c r="M465" s="2"/>
      <c r="N465" s="2"/>
      <c r="O465" s="2"/>
      <c r="P465" s="2"/>
      <c r="Q465" s="21"/>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G465" s="2"/>
    </row>
    <row r="466" spans="1:137" x14ac:dyDescent="0.35">
      <c r="A466" s="2"/>
      <c r="B466" s="2"/>
      <c r="C466" s="2"/>
      <c r="D466" s="2"/>
      <c r="E466" s="2"/>
      <c r="F466" s="2"/>
      <c r="G466" s="2"/>
      <c r="H466" s="2"/>
      <c r="I466" s="2"/>
      <c r="J466" s="2"/>
      <c r="K466" s="2"/>
      <c r="L466" s="2"/>
      <c r="M466" s="2"/>
      <c r="N466" s="2"/>
      <c r="O466" s="2"/>
      <c r="P466" s="2"/>
      <c r="Q466" s="21"/>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G466" s="2"/>
    </row>
    <row r="467" spans="1:137" x14ac:dyDescent="0.35">
      <c r="A467" s="2"/>
      <c r="B467" s="2"/>
      <c r="C467" s="2"/>
      <c r="D467" s="2"/>
      <c r="E467" s="2"/>
      <c r="F467" s="2"/>
      <c r="G467" s="2"/>
      <c r="H467" s="2"/>
      <c r="I467" s="2"/>
      <c r="J467" s="2"/>
      <c r="K467" s="2"/>
      <c r="L467" s="2"/>
      <c r="M467" s="2"/>
      <c r="N467" s="2"/>
      <c r="O467" s="2"/>
      <c r="P467" s="2"/>
      <c r="Q467" s="21"/>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G467" s="2"/>
    </row>
    <row r="468" spans="1:137" x14ac:dyDescent="0.35">
      <c r="A468" s="2"/>
      <c r="B468" s="2"/>
      <c r="C468" s="2"/>
      <c r="D468" s="2"/>
      <c r="E468" s="2"/>
      <c r="F468" s="2"/>
      <c r="G468" s="2"/>
      <c r="H468" s="2"/>
      <c r="I468" s="2"/>
      <c r="J468" s="2"/>
      <c r="K468" s="2"/>
      <c r="L468" s="2"/>
      <c r="M468" s="2"/>
      <c r="N468" s="2"/>
      <c r="O468" s="2"/>
      <c r="P468" s="2"/>
      <c r="Q468" s="21"/>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G468" s="2"/>
    </row>
    <row r="469" spans="1:137" x14ac:dyDescent="0.35">
      <c r="A469" s="2"/>
      <c r="B469" s="2"/>
      <c r="C469" s="2"/>
      <c r="D469" s="2"/>
      <c r="E469" s="2"/>
      <c r="F469" s="2"/>
      <c r="G469" s="2"/>
      <c r="H469" s="2"/>
      <c r="I469" s="2"/>
      <c r="J469" s="2"/>
      <c r="K469" s="2"/>
      <c r="L469" s="2"/>
      <c r="M469" s="2"/>
      <c r="N469" s="2"/>
      <c r="O469" s="2"/>
      <c r="P469" s="2"/>
      <c r="Q469" s="21"/>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G469" s="2"/>
    </row>
    <row r="470" spans="1:137" x14ac:dyDescent="0.35">
      <c r="A470" s="2"/>
      <c r="B470" s="2"/>
      <c r="C470" s="2"/>
      <c r="D470" s="2"/>
      <c r="E470" s="2"/>
      <c r="F470" s="2"/>
      <c r="G470" s="2"/>
      <c r="H470" s="2"/>
      <c r="I470" s="2"/>
      <c r="J470" s="2"/>
      <c r="K470" s="2"/>
      <c r="L470" s="2"/>
      <c r="M470" s="2"/>
      <c r="N470" s="2"/>
      <c r="O470" s="2"/>
      <c r="P470" s="2"/>
      <c r="Q470" s="21"/>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G470" s="2"/>
    </row>
    <row r="471" spans="1:137" x14ac:dyDescent="0.35">
      <c r="A471" s="2"/>
      <c r="B471" s="2"/>
      <c r="C471" s="2"/>
      <c r="D471" s="2"/>
      <c r="E471" s="2"/>
      <c r="F471" s="2"/>
      <c r="G471" s="2"/>
      <c r="H471" s="2"/>
      <c r="I471" s="2"/>
      <c r="J471" s="2"/>
      <c r="K471" s="2"/>
      <c r="L471" s="2"/>
      <c r="M471" s="2"/>
      <c r="N471" s="2"/>
      <c r="O471" s="2"/>
      <c r="P471" s="2"/>
      <c r="Q471" s="21"/>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G471" s="2"/>
    </row>
    <row r="472" spans="1:137" x14ac:dyDescent="0.35">
      <c r="A472" s="2"/>
      <c r="B472" s="2"/>
      <c r="C472" s="2"/>
      <c r="D472" s="2"/>
      <c r="E472" s="2"/>
      <c r="F472" s="2"/>
      <c r="G472" s="2"/>
      <c r="H472" s="2"/>
      <c r="I472" s="2"/>
      <c r="J472" s="2"/>
      <c r="K472" s="2"/>
      <c r="L472" s="2"/>
      <c r="M472" s="2"/>
      <c r="N472" s="2"/>
      <c r="O472" s="2"/>
      <c r="P472" s="2"/>
      <c r="Q472" s="21"/>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G472" s="2"/>
    </row>
    <row r="473" spans="1:137" x14ac:dyDescent="0.35">
      <c r="A473" s="2"/>
      <c r="B473" s="2"/>
      <c r="C473" s="2"/>
      <c r="D473" s="2"/>
      <c r="E473" s="2"/>
      <c r="F473" s="2"/>
      <c r="G473" s="2"/>
      <c r="H473" s="2"/>
      <c r="I473" s="2"/>
      <c r="J473" s="2"/>
      <c r="K473" s="2"/>
      <c r="L473" s="2"/>
      <c r="M473" s="2"/>
      <c r="N473" s="2"/>
      <c r="O473" s="2"/>
      <c r="P473" s="2"/>
      <c r="Q473" s="21"/>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G473" s="2"/>
    </row>
    <row r="474" spans="1:137" x14ac:dyDescent="0.35">
      <c r="A474" s="2"/>
      <c r="B474" s="2"/>
      <c r="C474" s="2"/>
      <c r="D474" s="2"/>
      <c r="E474" s="2"/>
      <c r="F474" s="2"/>
      <c r="G474" s="2"/>
      <c r="H474" s="2"/>
      <c r="I474" s="2"/>
      <c r="J474" s="2"/>
      <c r="K474" s="2"/>
      <c r="L474" s="2"/>
      <c r="M474" s="2"/>
      <c r="N474" s="2"/>
      <c r="O474" s="2"/>
      <c r="P474" s="2"/>
      <c r="Q474" s="21"/>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G474" s="2"/>
    </row>
    <row r="475" spans="1:137" x14ac:dyDescent="0.35">
      <c r="A475" s="2"/>
      <c r="B475" s="2"/>
      <c r="C475" s="2"/>
      <c r="D475" s="2"/>
      <c r="E475" s="2"/>
      <c r="F475" s="2"/>
      <c r="G475" s="2"/>
      <c r="H475" s="2"/>
      <c r="I475" s="2"/>
      <c r="J475" s="2"/>
      <c r="K475" s="2"/>
      <c r="L475" s="2"/>
      <c r="M475" s="2"/>
      <c r="N475" s="2"/>
      <c r="O475" s="2"/>
      <c r="P475" s="2"/>
      <c r="Q475" s="21"/>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G475" s="2"/>
    </row>
    <row r="476" spans="1:137" x14ac:dyDescent="0.35">
      <c r="A476" s="2"/>
      <c r="B476" s="2"/>
      <c r="C476" s="2"/>
      <c r="D476" s="2"/>
      <c r="E476" s="2"/>
      <c r="F476" s="2"/>
      <c r="G476" s="2"/>
      <c r="H476" s="2"/>
      <c r="I476" s="2"/>
      <c r="J476" s="2"/>
      <c r="K476" s="2"/>
      <c r="L476" s="2"/>
      <c r="M476" s="2"/>
      <c r="N476" s="2"/>
      <c r="O476" s="2"/>
      <c r="P476" s="2"/>
      <c r="Q476" s="21"/>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G476" s="2"/>
    </row>
    <row r="477" spans="1:137" x14ac:dyDescent="0.35">
      <c r="A477" s="2"/>
      <c r="B477" s="2"/>
      <c r="C477" s="2"/>
      <c r="D477" s="2"/>
      <c r="E477" s="2"/>
      <c r="F477" s="2"/>
      <c r="G477" s="2"/>
      <c r="H477" s="2"/>
      <c r="I477" s="2"/>
      <c r="J477" s="2"/>
      <c r="K477" s="2"/>
      <c r="L477" s="2"/>
      <c r="M477" s="2"/>
      <c r="N477" s="2"/>
      <c r="O477" s="2"/>
      <c r="P477" s="2"/>
      <c r="Q477" s="21"/>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G477" s="2"/>
    </row>
    <row r="478" spans="1:137" x14ac:dyDescent="0.35">
      <c r="A478" s="2"/>
      <c r="B478" s="2"/>
      <c r="C478" s="2"/>
      <c r="D478" s="2"/>
      <c r="E478" s="2"/>
      <c r="F478" s="2"/>
      <c r="G478" s="2"/>
      <c r="H478" s="2"/>
      <c r="I478" s="2"/>
      <c r="J478" s="2"/>
      <c r="K478" s="2"/>
      <c r="L478" s="2"/>
      <c r="M478" s="2"/>
      <c r="N478" s="2"/>
      <c r="O478" s="2"/>
      <c r="P478" s="2"/>
      <c r="Q478" s="21"/>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G478" s="2"/>
    </row>
  </sheetData>
  <mergeCells count="13">
    <mergeCell ref="GA2:GC2"/>
    <mergeCell ref="AG2:AU2"/>
    <mergeCell ref="AV2:BJ2"/>
    <mergeCell ref="BK2:BY2"/>
    <mergeCell ref="BZ2:CN2"/>
    <mergeCell ref="C2:Q2"/>
    <mergeCell ref="R2:AF2"/>
    <mergeCell ref="FL2:FZ2"/>
    <mergeCell ref="CO2:DC2"/>
    <mergeCell ref="DD2:DR2"/>
    <mergeCell ref="DS2:EG2"/>
    <mergeCell ref="EH2:EV2"/>
    <mergeCell ref="EW2:FK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966a309c-e42e-40ee-adb0-b3f6d42ad37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77D37D321A1044D8F73BE6656143435" ma:contentTypeVersion="13" ma:contentTypeDescription="Create a new document." ma:contentTypeScope="" ma:versionID="47aa1a425b258e69402753563e7d4332">
  <xsd:schema xmlns:xsd="http://www.w3.org/2001/XMLSchema" xmlns:xs="http://www.w3.org/2001/XMLSchema" xmlns:p="http://schemas.microsoft.com/office/2006/metadata/properties" xmlns:ns3="fb38864a-ddea-4d99-8a8f-6ac7b9ba923e" xmlns:ns4="966a309c-e42e-40ee-adb0-b3f6d42ad378" targetNamespace="http://schemas.microsoft.com/office/2006/metadata/properties" ma:root="true" ma:fieldsID="66537da2336e2618694701f10e8760c4" ns3:_="" ns4:_="">
    <xsd:import namespace="fb38864a-ddea-4d99-8a8f-6ac7b9ba923e"/>
    <xsd:import namespace="966a309c-e42e-40ee-adb0-b3f6d42ad378"/>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_activity" minOccurs="0"/>
                <xsd:element ref="ns4:MediaServiceDateTaken" minOccurs="0"/>
                <xsd:element ref="ns4:MediaServiceLocation"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38864a-ddea-4d99-8a8f-6ac7b9ba923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6a309c-e42e-40ee-adb0-b3f6d42ad37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_activity" ma:index="17" nillable="true" ma:displayName="_activity" ma:hidden="true" ma:internalName="_activity">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D9B11DF-6CB5-4543-84FC-CED0028B3D62}">
  <ds:schemaRefs>
    <ds:schemaRef ds:uri="http://schemas.microsoft.com/sharepoint/v3/contenttype/forms"/>
  </ds:schemaRefs>
</ds:datastoreItem>
</file>

<file path=customXml/itemProps2.xml><?xml version="1.0" encoding="utf-8"?>
<ds:datastoreItem xmlns:ds="http://schemas.openxmlformats.org/officeDocument/2006/customXml" ds:itemID="{70919B94-2683-402C-BC80-7052356A8D91}">
  <ds:schemaRefs>
    <ds:schemaRef ds:uri="fb38864a-ddea-4d99-8a8f-6ac7b9ba923e"/>
    <ds:schemaRef ds:uri="966a309c-e42e-40ee-adb0-b3f6d42ad378"/>
    <ds:schemaRef ds:uri="http://schemas.openxmlformats.org/package/2006/metadata/core-properties"/>
    <ds:schemaRef ds:uri="http://schemas.microsoft.com/office/2006/documentManagement/types"/>
    <ds:schemaRef ds:uri="http://www.w3.org/XML/1998/namespace"/>
    <ds:schemaRef ds:uri="http://purl.org/dc/terms/"/>
    <ds:schemaRef ds:uri="http://purl.org/dc/dcmitype/"/>
    <ds:schemaRef ds:uri="http://schemas.microsoft.com/office/infopath/2007/PartnerControl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6A876BAC-5812-4FF6-8BA1-45235C19F2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38864a-ddea-4d99-8a8f-6ac7b9ba923e"/>
    <ds:schemaRef ds:uri="966a309c-e42e-40ee-adb0-b3f6d42ad3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17</vt:i4>
      </vt:variant>
    </vt:vector>
  </HeadingPairs>
  <TitlesOfParts>
    <vt:vector size="22" baseType="lpstr">
      <vt:lpstr>Front Page </vt:lpstr>
      <vt:lpstr>Inputs</vt:lpstr>
      <vt:lpstr>Outputs for pdf</vt:lpstr>
      <vt:lpstr>Hidden inputs</vt:lpstr>
      <vt:lpstr>Hidden calculations</vt:lpstr>
      <vt:lpstr>bond_assets</vt:lpstr>
      <vt:lpstr>DD_Frequency</vt:lpstr>
      <vt:lpstr>DD_Payment</vt:lpstr>
      <vt:lpstr>Frequency</vt:lpstr>
      <vt:lpstr>income</vt:lpstr>
      <vt:lpstr>ISA_assets</vt:lpstr>
      <vt:lpstr>linked_assets</vt:lpstr>
      <vt:lpstr>Max_TFLS</vt:lpstr>
      <vt:lpstr>'Front Page '!Print_Area</vt:lpstr>
      <vt:lpstr>rate_A</vt:lpstr>
      <vt:lpstr>rate_joint</vt:lpstr>
      <vt:lpstr>SIPP_assets</vt:lpstr>
      <vt:lpstr>'Outputs for pdf'!SLSL_footer_link</vt:lpstr>
      <vt:lpstr>term</vt:lpstr>
      <vt:lpstr>TFC</vt:lpstr>
      <vt:lpstr>TFC_drop</vt:lpstr>
      <vt:lpstr>Total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 Campbell</dc:creator>
  <cp:lastModifiedBy>Lisa McIntosh</cp:lastModifiedBy>
  <cp:lastPrinted>2023-10-24T12:47:55Z</cp:lastPrinted>
  <dcterms:created xsi:type="dcterms:W3CDTF">2023-06-20T14:33:56Z</dcterms:created>
  <dcterms:modified xsi:type="dcterms:W3CDTF">2024-05-13T14:02:04Z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aedb74c-5c9d-4922-8c2a-58c941882563_Enabled">
    <vt:lpwstr>true</vt:lpwstr>
  </property>
  <property fmtid="{D5CDD505-2E9C-101B-9397-08002B2CF9AE}" pid="3" name="MSIP_Label_daedb74c-5c9d-4922-8c2a-58c941882563_SetDate">
    <vt:lpwstr>2023-08-14T13:35:16Z</vt:lpwstr>
  </property>
  <property fmtid="{D5CDD505-2E9C-101B-9397-08002B2CF9AE}" pid="4" name="MSIP_Label_daedb74c-5c9d-4922-8c2a-58c941882563_Method">
    <vt:lpwstr>Privileged</vt:lpwstr>
  </property>
  <property fmtid="{D5CDD505-2E9C-101B-9397-08002B2CF9AE}" pid="5" name="MSIP_Label_daedb74c-5c9d-4922-8c2a-58c941882563_Name">
    <vt:lpwstr>Internal</vt:lpwstr>
  </property>
  <property fmtid="{D5CDD505-2E9C-101B-9397-08002B2CF9AE}" pid="6" name="MSIP_Label_daedb74c-5c9d-4922-8c2a-58c941882563_SiteId">
    <vt:lpwstr>27b2553d-4a89-4c74-88e1-d1d590624294</vt:lpwstr>
  </property>
  <property fmtid="{D5CDD505-2E9C-101B-9397-08002B2CF9AE}" pid="7" name="MSIP_Label_daedb74c-5c9d-4922-8c2a-58c941882563_ActionId">
    <vt:lpwstr>922baa39-c88b-47a4-94b9-6429723457a2</vt:lpwstr>
  </property>
  <property fmtid="{D5CDD505-2E9C-101B-9397-08002B2CF9AE}" pid="8" name="MSIP_Label_daedb74c-5c9d-4922-8c2a-58c941882563_ContentBits">
    <vt:lpwstr>0</vt:lpwstr>
  </property>
  <property fmtid="{D5CDD505-2E9C-101B-9397-08002B2CF9AE}" pid="9" name="ContentTypeId">
    <vt:lpwstr>0x010100A77D37D321A1044D8F73BE6656143435</vt:lpwstr>
  </property>
</Properties>
</file>